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Gurj/Downloads/"/>
    </mc:Choice>
  </mc:AlternateContent>
  <xr:revisionPtr revIDLastSave="0" documentId="13_ncr:1_{5E946934-4DEA-F240-8B3F-C1ADCC4BE740}" xr6:coauthVersionLast="47" xr6:coauthVersionMax="47" xr10:uidLastSave="{00000000-0000-0000-0000-000000000000}"/>
  <workbookProtection workbookAlgorithmName="SHA-512" workbookHashValue="hZKPfXuUOVbsQDfnVIDvFojbxnY4cKuvpHp99hgGhVoHct5MOaXcByh4EkdyV2H2WfsaSrCA5WKrCJMUq7uIZQ==" workbookSaltValue="VTDOwz+qYmPbiedpdQ39ig==" workbookSpinCount="100000" lockStructure="1"/>
  <bookViews>
    <workbookView xWindow="0" yWindow="760" windowWidth="29040" windowHeight="15840" tabRatio="883" firstSheet="2" activeTab="6" xr2:uid="{00000000-000D-0000-FFFF-FFFF00000000}"/>
  </bookViews>
  <sheets>
    <sheet name="Report Set-up" sheetId="1" r:id="rId1"/>
    <sheet name="Store List (hide)" sheetId="31" state="hidden" r:id="rId2"/>
    <sheet name="Employee Set-up" sheetId="2" r:id="rId3"/>
    <sheet name="EOD Review" sheetId="3" r:id="rId4"/>
    <sheet name="CSV Import" sheetId="30" r:id="rId5"/>
    <sheet name="MPOS Entry" sheetId="4" r:id="rId6"/>
    <sheet name="Paid Out Entry" sheetId="5" r:id="rId7"/>
    <sheet name="Labour Entry" sheetId="6" r:id="rId8"/>
    <sheet name="Labour Reference (hide)" sheetId="7" state="hidden" r:id="rId9"/>
    <sheet name="COS Entry (printable)" sheetId="8" r:id="rId10"/>
    <sheet name="Inventory List Entry (hide)" sheetId="32" state="hidden" r:id="rId11"/>
    <sheet name="Inventory Count Summary" sheetId="10" r:id="rId12"/>
    <sheet name="Opening Inventory Entry" sheetId="33" r:id="rId13"/>
    <sheet name="Closing Inventory Entry" sheetId="35" r:id="rId14"/>
    <sheet name="Purchases Entry" sheetId="36" r:id="rId15"/>
    <sheet name="SOME Entry (printable)" sheetId="9" r:id="rId16"/>
    <sheet name="SOME Report (printable)" sheetId="11" r:id="rId17"/>
    <sheet name="Cheese Count Entry" sheetId="12" r:id="rId18"/>
    <sheet name="Cheese Report (printable)" sheetId="13" r:id="rId19"/>
    <sheet name="Cheese Cost Review (printable)" sheetId="14" r:id="rId20"/>
    <sheet name="Box Count Entry" sheetId="15" r:id="rId21"/>
    <sheet name="Box Count Report (printable)" sheetId="16" r:id="rId22"/>
    <sheet name="Sales Report (printable)" sheetId="17" r:id="rId23"/>
    <sheet name="Cash Report (printable)" sheetId="27" r:id="rId24"/>
    <sheet name="Labour Report 1-15 (printable)" sheetId="28" r:id="rId25"/>
    <sheet name="Labour Report 16-31 (printable)" sheetId="18" r:id="rId26"/>
    <sheet name="Payroll Date Range (printable)" sheetId="19" r:id="rId27"/>
    <sheet name="Week 1 Report" sheetId="20" r:id="rId28"/>
    <sheet name="Week 2 Report" sheetId="29" r:id="rId29"/>
    <sheet name="Week 3 Report" sheetId="21" r:id="rId30"/>
    <sheet name="Week 4 Report" sheetId="22" r:id="rId31"/>
    <sheet name="Week 5 Report" sheetId="23" r:id="rId32"/>
    <sheet name="Week 6 Report" sheetId="24" r:id="rId33"/>
  </sheets>
  <definedNames>
    <definedName name="_xlnm._FilterDatabase" localSheetId="11" hidden="1">'Inventory Count Summary'!$A$5:$S$229</definedName>
    <definedName name="_xlnm._FilterDatabase" localSheetId="10" hidden="1">'Inventory List Entry (hide)'!$A$1:$L$223</definedName>
    <definedName name="Closing_Inventory" localSheetId="11">'Inventory Count Summary'!$A$6:$N$229</definedName>
    <definedName name="_xlnm.Print_Area" localSheetId="11">'Inventory Count Summary'!$A$6:$N$229</definedName>
    <definedName name="_xlnm.Print_Area" localSheetId="15">'SOME Entry (printable)'!$A$5:$I$106</definedName>
    <definedName name="_xlnm.Print_Titles" localSheetId="11">'Inventory Count Summary'!$1:$5</definedName>
    <definedName name="_xlnm.Print_Titles" localSheetId="15">'SOME Entry (printable)'!$1:$4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62" i="5" l="1"/>
  <c r="K227" i="32"/>
  <c r="K228" i="32"/>
  <c r="K226" i="32"/>
  <c r="J260" i="3" l="1"/>
  <c r="L260" i="3"/>
  <c r="N260" i="3"/>
  <c r="P260" i="3"/>
  <c r="R260" i="3"/>
  <c r="T260" i="3"/>
  <c r="V260" i="3"/>
  <c r="AD260" i="3"/>
  <c r="AF260" i="3"/>
  <c r="AH260" i="3"/>
  <c r="AJ260" i="3"/>
  <c r="AL260" i="3"/>
  <c r="AN260" i="3"/>
  <c r="AP260" i="3"/>
  <c r="AX260" i="3"/>
  <c r="AZ260" i="3"/>
  <c r="BB260" i="3"/>
  <c r="BD260" i="3"/>
  <c r="BF260" i="3"/>
  <c r="BH260" i="3"/>
  <c r="BJ260" i="3"/>
  <c r="BP260" i="3"/>
  <c r="C260" i="3" s="1"/>
  <c r="BP261" i="3"/>
  <c r="BP262" i="3"/>
  <c r="A260" i="3"/>
  <c r="A261" i="3"/>
  <c r="A262" i="3"/>
  <c r="BP175" i="3"/>
  <c r="BP176" i="3"/>
  <c r="BP177" i="3"/>
  <c r="AF177" i="3" s="1"/>
  <c r="BP178" i="3"/>
  <c r="AD179" i="3"/>
  <c r="AL179" i="3"/>
  <c r="BJ179" i="3"/>
  <c r="BP179" i="3"/>
  <c r="BB179" i="3" s="1"/>
  <c r="BP180" i="3"/>
  <c r="I180" i="3" s="1"/>
  <c r="F181" i="3"/>
  <c r="AD181" i="3"/>
  <c r="AT181" i="3"/>
  <c r="BB181" i="3"/>
  <c r="BJ181" i="3"/>
  <c r="BP181" i="3"/>
  <c r="V181" i="3" s="1"/>
  <c r="I182" i="3"/>
  <c r="Y182" i="3"/>
  <c r="BP182" i="3"/>
  <c r="BE182" i="3" s="1"/>
  <c r="BP183" i="3"/>
  <c r="H183" i="3" s="1"/>
  <c r="BP184" i="3"/>
  <c r="D185" i="3"/>
  <c r="H185" i="3"/>
  <c r="L185" i="3"/>
  <c r="P185" i="3"/>
  <c r="T185" i="3"/>
  <c r="AF185" i="3"/>
  <c r="AJ185" i="3"/>
  <c r="AN185" i="3"/>
  <c r="AR185" i="3"/>
  <c r="AV185" i="3"/>
  <c r="AZ185" i="3"/>
  <c r="BD185" i="3"/>
  <c r="BH185" i="3"/>
  <c r="BP185" i="3"/>
  <c r="C185" i="3" s="1"/>
  <c r="E186" i="3"/>
  <c r="M186" i="3"/>
  <c r="U186" i="3"/>
  <c r="AC186" i="3"/>
  <c r="AK186" i="3"/>
  <c r="AS186" i="3"/>
  <c r="BA186" i="3"/>
  <c r="BI186" i="3"/>
  <c r="BP186" i="3"/>
  <c r="I186" i="3" s="1"/>
  <c r="A175" i="3"/>
  <c r="A176" i="3"/>
  <c r="A177" i="3"/>
  <c r="A178" i="3"/>
  <c r="A179" i="3"/>
  <c r="A180" i="3"/>
  <c r="A181" i="3"/>
  <c r="A182" i="3"/>
  <c r="A183" i="3"/>
  <c r="A184" i="3"/>
  <c r="A185" i="3"/>
  <c r="A186" i="3"/>
  <c r="A187" i="3"/>
  <c r="D179" i="10"/>
  <c r="E179" i="10"/>
  <c r="F179" i="10"/>
  <c r="G179" i="10"/>
  <c r="I179" i="10"/>
  <c r="J179" i="10"/>
  <c r="K179" i="10"/>
  <c r="L179" i="10"/>
  <c r="M179" i="10"/>
  <c r="N179" i="10"/>
  <c r="O179" i="10"/>
  <c r="P179" i="10"/>
  <c r="Q179" i="10"/>
  <c r="R179" i="10"/>
  <c r="AV260" i="3" l="1"/>
  <c r="AB260" i="3"/>
  <c r="H260" i="3"/>
  <c r="AT260" i="3"/>
  <c r="Z260" i="3"/>
  <c r="F260" i="3"/>
  <c r="BL260" i="3"/>
  <c r="AR260" i="3"/>
  <c r="X260" i="3"/>
  <c r="D260" i="3"/>
  <c r="BL185" i="3"/>
  <c r="X185" i="3"/>
  <c r="AO182" i="3"/>
  <c r="N181" i="3"/>
  <c r="AT179" i="3"/>
  <c r="P177" i="3"/>
  <c r="BE180" i="3"/>
  <c r="N179" i="3"/>
  <c r="AO180" i="3"/>
  <c r="Y180" i="3"/>
  <c r="BJ177" i="3"/>
  <c r="AL181" i="3"/>
  <c r="BB177" i="3"/>
  <c r="AT177" i="3"/>
  <c r="AB185" i="3"/>
  <c r="S179" i="10"/>
  <c r="C262" i="3"/>
  <c r="E262" i="3"/>
  <c r="G262" i="3"/>
  <c r="I262" i="3"/>
  <c r="K262" i="3"/>
  <c r="M262" i="3"/>
  <c r="O262" i="3"/>
  <c r="Q262" i="3"/>
  <c r="S262" i="3"/>
  <c r="U262" i="3"/>
  <c r="W262" i="3"/>
  <c r="Y262" i="3"/>
  <c r="AA262" i="3"/>
  <c r="AC262" i="3"/>
  <c r="AE262" i="3"/>
  <c r="AG262" i="3"/>
  <c r="AI262" i="3"/>
  <c r="AK262" i="3"/>
  <c r="AM262" i="3"/>
  <c r="AO262" i="3"/>
  <c r="AQ262" i="3"/>
  <c r="BK262" i="3"/>
  <c r="BE262" i="3"/>
  <c r="BA262" i="3"/>
  <c r="AU262" i="3"/>
  <c r="AP262" i="3"/>
  <c r="AH262" i="3"/>
  <c r="Z262" i="3"/>
  <c r="R262" i="3"/>
  <c r="N262" i="3"/>
  <c r="F262" i="3"/>
  <c r="D261" i="3"/>
  <c r="F261" i="3"/>
  <c r="H261" i="3"/>
  <c r="J261" i="3"/>
  <c r="L261" i="3"/>
  <c r="N261" i="3"/>
  <c r="P261" i="3"/>
  <c r="R261" i="3"/>
  <c r="T261" i="3"/>
  <c r="V261" i="3"/>
  <c r="X261" i="3"/>
  <c r="Z261" i="3"/>
  <c r="AB261" i="3"/>
  <c r="AD261" i="3"/>
  <c r="AF261" i="3"/>
  <c r="AH261" i="3"/>
  <c r="AJ261" i="3"/>
  <c r="AL261" i="3"/>
  <c r="AN261" i="3"/>
  <c r="AP261" i="3"/>
  <c r="AR261" i="3"/>
  <c r="AT261" i="3"/>
  <c r="AV261" i="3"/>
  <c r="AX261" i="3"/>
  <c r="AZ261" i="3"/>
  <c r="BB261" i="3"/>
  <c r="BD261" i="3"/>
  <c r="BF261" i="3"/>
  <c r="BH261" i="3"/>
  <c r="BJ261" i="3"/>
  <c r="BL261" i="3"/>
  <c r="BK261" i="3"/>
  <c r="BG261" i="3"/>
  <c r="BC261" i="3"/>
  <c r="AY261" i="3"/>
  <c r="AU261" i="3"/>
  <c r="AQ261" i="3"/>
  <c r="AM261" i="3"/>
  <c r="AI261" i="3"/>
  <c r="AE261" i="3"/>
  <c r="AA261" i="3"/>
  <c r="W261" i="3"/>
  <c r="S261" i="3"/>
  <c r="O261" i="3"/>
  <c r="K261" i="3"/>
  <c r="G261" i="3"/>
  <c r="C261" i="3"/>
  <c r="BI262" i="3"/>
  <c r="BG262" i="3"/>
  <c r="BC262" i="3"/>
  <c r="AY262" i="3"/>
  <c r="AW262" i="3"/>
  <c r="AS262" i="3"/>
  <c r="AL262" i="3"/>
  <c r="AD262" i="3"/>
  <c r="V262" i="3"/>
  <c r="J262" i="3"/>
  <c r="BL262" i="3"/>
  <c r="BJ262" i="3"/>
  <c r="BH262" i="3"/>
  <c r="BF262" i="3"/>
  <c r="BD262" i="3"/>
  <c r="BB262" i="3"/>
  <c r="AZ262" i="3"/>
  <c r="AX262" i="3"/>
  <c r="AV262" i="3"/>
  <c r="AT262" i="3"/>
  <c r="AR262" i="3"/>
  <c r="AN262" i="3"/>
  <c r="AJ262" i="3"/>
  <c r="AF262" i="3"/>
  <c r="AB262" i="3"/>
  <c r="X262" i="3"/>
  <c r="T262" i="3"/>
  <c r="P262" i="3"/>
  <c r="L262" i="3"/>
  <c r="H262" i="3"/>
  <c r="D262" i="3"/>
  <c r="BI261" i="3"/>
  <c r="BE261" i="3"/>
  <c r="BA261" i="3"/>
  <c r="AW261" i="3"/>
  <c r="AS261" i="3"/>
  <c r="AO261" i="3"/>
  <c r="AK261" i="3"/>
  <c r="AG261" i="3"/>
  <c r="AC261" i="3"/>
  <c r="Y261" i="3"/>
  <c r="U261" i="3"/>
  <c r="Q261" i="3"/>
  <c r="M261" i="3"/>
  <c r="I261" i="3"/>
  <c r="E261" i="3"/>
  <c r="BK260" i="3"/>
  <c r="BI260" i="3"/>
  <c r="BG260" i="3"/>
  <c r="BE260" i="3"/>
  <c r="BC260" i="3"/>
  <c r="BA260" i="3"/>
  <c r="AY260" i="3"/>
  <c r="AW260" i="3"/>
  <c r="AU260" i="3"/>
  <c r="AS260" i="3"/>
  <c r="AQ260" i="3"/>
  <c r="AO260" i="3"/>
  <c r="AM260" i="3"/>
  <c r="AK260" i="3"/>
  <c r="AI260" i="3"/>
  <c r="AG260" i="3"/>
  <c r="AE260" i="3"/>
  <c r="AC260" i="3"/>
  <c r="AA260" i="3"/>
  <c r="Y260" i="3"/>
  <c r="W260" i="3"/>
  <c r="U260" i="3"/>
  <c r="S260" i="3"/>
  <c r="Q260" i="3"/>
  <c r="O260" i="3"/>
  <c r="M260" i="3"/>
  <c r="K260" i="3"/>
  <c r="I260" i="3"/>
  <c r="G260" i="3"/>
  <c r="E260" i="3"/>
  <c r="BH183" i="3"/>
  <c r="AN183" i="3"/>
  <c r="D183" i="3"/>
  <c r="L183" i="3"/>
  <c r="T183" i="3"/>
  <c r="AB183" i="3"/>
  <c r="AJ183" i="3"/>
  <c r="AR183" i="3"/>
  <c r="AZ183" i="3"/>
  <c r="X183" i="3"/>
  <c r="E176" i="3"/>
  <c r="M176" i="3"/>
  <c r="U176" i="3"/>
  <c r="AC176" i="3"/>
  <c r="AK176" i="3"/>
  <c r="AS176" i="3"/>
  <c r="BA176" i="3"/>
  <c r="BI176" i="3"/>
  <c r="AW176" i="3"/>
  <c r="AG176" i="3"/>
  <c r="Q176" i="3"/>
  <c r="C175" i="3"/>
  <c r="D175" i="3"/>
  <c r="H175" i="3"/>
  <c r="L175" i="3"/>
  <c r="P175" i="3"/>
  <c r="T175" i="3"/>
  <c r="X175" i="3"/>
  <c r="AB175" i="3"/>
  <c r="AF175" i="3"/>
  <c r="AJ175" i="3"/>
  <c r="AN175" i="3"/>
  <c r="AR175" i="3"/>
  <c r="AV175" i="3"/>
  <c r="AZ175" i="3"/>
  <c r="BD175" i="3"/>
  <c r="BH175" i="3"/>
  <c r="BL175" i="3"/>
  <c r="BF175" i="3"/>
  <c r="AX175" i="3"/>
  <c r="AP175" i="3"/>
  <c r="AH175" i="3"/>
  <c r="Z175" i="3"/>
  <c r="R175" i="3"/>
  <c r="J175" i="3"/>
  <c r="BE186" i="3"/>
  <c r="AW186" i="3"/>
  <c r="AO186" i="3"/>
  <c r="AG186" i="3"/>
  <c r="Y186" i="3"/>
  <c r="Q186" i="3"/>
  <c r="BJ185" i="3"/>
  <c r="BF185" i="3"/>
  <c r="BB185" i="3"/>
  <c r="AX185" i="3"/>
  <c r="AT185" i="3"/>
  <c r="AP185" i="3"/>
  <c r="AL185" i="3"/>
  <c r="AH185" i="3"/>
  <c r="AD185" i="3"/>
  <c r="Z185" i="3"/>
  <c r="V185" i="3"/>
  <c r="R185" i="3"/>
  <c r="N185" i="3"/>
  <c r="J185" i="3"/>
  <c r="F185" i="3"/>
  <c r="BL183" i="3"/>
  <c r="BD183" i="3"/>
  <c r="AV183" i="3"/>
  <c r="AF183" i="3"/>
  <c r="P183" i="3"/>
  <c r="E182" i="3"/>
  <c r="M182" i="3"/>
  <c r="U182" i="3"/>
  <c r="AC182" i="3"/>
  <c r="AK182" i="3"/>
  <c r="AS182" i="3"/>
  <c r="BA182" i="3"/>
  <c r="BI182" i="3"/>
  <c r="AW182" i="3"/>
  <c r="AG182" i="3"/>
  <c r="Q182" i="3"/>
  <c r="C181" i="3"/>
  <c r="D181" i="3"/>
  <c r="H181" i="3"/>
  <c r="L181" i="3"/>
  <c r="P181" i="3"/>
  <c r="T181" i="3"/>
  <c r="X181" i="3"/>
  <c r="AB181" i="3"/>
  <c r="AF181" i="3"/>
  <c r="AJ181" i="3"/>
  <c r="AN181" i="3"/>
  <c r="AR181" i="3"/>
  <c r="AV181" i="3"/>
  <c r="AZ181" i="3"/>
  <c r="BD181" i="3"/>
  <c r="BH181" i="3"/>
  <c r="BL181" i="3"/>
  <c r="BF181" i="3"/>
  <c r="AX181" i="3"/>
  <c r="AP181" i="3"/>
  <c r="AH181" i="3"/>
  <c r="Z181" i="3"/>
  <c r="R181" i="3"/>
  <c r="J181" i="3"/>
  <c r="E180" i="3"/>
  <c r="M180" i="3"/>
  <c r="U180" i="3"/>
  <c r="AC180" i="3"/>
  <c r="AK180" i="3"/>
  <c r="AS180" i="3"/>
  <c r="BA180" i="3"/>
  <c r="BI180" i="3"/>
  <c r="AW180" i="3"/>
  <c r="AG180" i="3"/>
  <c r="Q180" i="3"/>
  <c r="J179" i="3"/>
  <c r="R179" i="3"/>
  <c r="Z179" i="3"/>
  <c r="AF179" i="3"/>
  <c r="AJ179" i="3"/>
  <c r="AN179" i="3"/>
  <c r="AR179" i="3"/>
  <c r="AV179" i="3"/>
  <c r="AZ179" i="3"/>
  <c r="BD179" i="3"/>
  <c r="BH179" i="3"/>
  <c r="BL179" i="3"/>
  <c r="BF179" i="3"/>
  <c r="AX179" i="3"/>
  <c r="AP179" i="3"/>
  <c r="AH179" i="3"/>
  <c r="V179" i="3"/>
  <c r="F179" i="3"/>
  <c r="D177" i="3"/>
  <c r="L177" i="3"/>
  <c r="T177" i="3"/>
  <c r="AB177" i="3"/>
  <c r="AJ177" i="3"/>
  <c r="AR177" i="3"/>
  <c r="AV177" i="3"/>
  <c r="AZ177" i="3"/>
  <c r="BD177" i="3"/>
  <c r="BH177" i="3"/>
  <c r="BL177" i="3"/>
  <c r="BF177" i="3"/>
  <c r="AX177" i="3"/>
  <c r="AN177" i="3"/>
  <c r="X177" i="3"/>
  <c r="H177" i="3"/>
  <c r="BE176" i="3"/>
  <c r="AO176" i="3"/>
  <c r="Y176" i="3"/>
  <c r="I176" i="3"/>
  <c r="BJ175" i="3"/>
  <c r="BB175" i="3"/>
  <c r="AT175" i="3"/>
  <c r="AL175" i="3"/>
  <c r="AD175" i="3"/>
  <c r="V175" i="3"/>
  <c r="N175" i="3"/>
  <c r="F175" i="3"/>
  <c r="D186" i="3"/>
  <c r="F186" i="3"/>
  <c r="H186" i="3"/>
  <c r="J186" i="3"/>
  <c r="L186" i="3"/>
  <c r="N186" i="3"/>
  <c r="P186" i="3"/>
  <c r="R186" i="3"/>
  <c r="T186" i="3"/>
  <c r="V186" i="3"/>
  <c r="X186" i="3"/>
  <c r="Z186" i="3"/>
  <c r="AB186" i="3"/>
  <c r="AD186" i="3"/>
  <c r="AF186" i="3"/>
  <c r="AH186" i="3"/>
  <c r="AJ186" i="3"/>
  <c r="AL186" i="3"/>
  <c r="AN186" i="3"/>
  <c r="AP186" i="3"/>
  <c r="AR186" i="3"/>
  <c r="AT186" i="3"/>
  <c r="AV186" i="3"/>
  <c r="AX186" i="3"/>
  <c r="AZ186" i="3"/>
  <c r="BB186" i="3"/>
  <c r="BD186" i="3"/>
  <c r="BF186" i="3"/>
  <c r="BH186" i="3"/>
  <c r="BJ186" i="3"/>
  <c r="BL186" i="3"/>
  <c r="BK186" i="3"/>
  <c r="BG186" i="3"/>
  <c r="BC186" i="3"/>
  <c r="AY186" i="3"/>
  <c r="AU186" i="3"/>
  <c r="AQ186" i="3"/>
  <c r="AM186" i="3"/>
  <c r="AI186" i="3"/>
  <c r="AE186" i="3"/>
  <c r="AA186" i="3"/>
  <c r="W186" i="3"/>
  <c r="S186" i="3"/>
  <c r="O186" i="3"/>
  <c r="K186" i="3"/>
  <c r="G186" i="3"/>
  <c r="C186" i="3"/>
  <c r="D184" i="3"/>
  <c r="F184" i="3"/>
  <c r="H184" i="3"/>
  <c r="J184" i="3"/>
  <c r="L184" i="3"/>
  <c r="N184" i="3"/>
  <c r="P184" i="3"/>
  <c r="R184" i="3"/>
  <c r="T184" i="3"/>
  <c r="V184" i="3"/>
  <c r="X184" i="3"/>
  <c r="Z184" i="3"/>
  <c r="AB184" i="3"/>
  <c r="AD184" i="3"/>
  <c r="AF184" i="3"/>
  <c r="AH184" i="3"/>
  <c r="AJ184" i="3"/>
  <c r="AL184" i="3"/>
  <c r="AN184" i="3"/>
  <c r="AP184" i="3"/>
  <c r="AR184" i="3"/>
  <c r="AT184" i="3"/>
  <c r="AV184" i="3"/>
  <c r="AX184" i="3"/>
  <c r="AZ184" i="3"/>
  <c r="BB184" i="3"/>
  <c r="BD184" i="3"/>
  <c r="BF184" i="3"/>
  <c r="BH184" i="3"/>
  <c r="BJ184" i="3"/>
  <c r="BL184" i="3"/>
  <c r="K184" i="3"/>
  <c r="Q184" i="3"/>
  <c r="U184" i="3"/>
  <c r="Y184" i="3"/>
  <c r="AA184" i="3"/>
  <c r="AE184" i="3"/>
  <c r="AI184" i="3"/>
  <c r="AM184" i="3"/>
  <c r="AQ184" i="3"/>
  <c r="AU184" i="3"/>
  <c r="AW184" i="3"/>
  <c r="AY184" i="3"/>
  <c r="BC184" i="3"/>
  <c r="BE184" i="3"/>
  <c r="BI184" i="3"/>
  <c r="C184" i="3"/>
  <c r="E184" i="3"/>
  <c r="G184" i="3"/>
  <c r="I184" i="3"/>
  <c r="M184" i="3"/>
  <c r="O184" i="3"/>
  <c r="S184" i="3"/>
  <c r="W184" i="3"/>
  <c r="AC184" i="3"/>
  <c r="AG184" i="3"/>
  <c r="AK184" i="3"/>
  <c r="AO184" i="3"/>
  <c r="AS184" i="3"/>
  <c r="BA184" i="3"/>
  <c r="BG184" i="3"/>
  <c r="BK184" i="3"/>
  <c r="D178" i="3"/>
  <c r="F178" i="3"/>
  <c r="H178" i="3"/>
  <c r="J178" i="3"/>
  <c r="L178" i="3"/>
  <c r="N178" i="3"/>
  <c r="P178" i="3"/>
  <c r="R178" i="3"/>
  <c r="T178" i="3"/>
  <c r="V178" i="3"/>
  <c r="X178" i="3"/>
  <c r="Z178" i="3"/>
  <c r="AB178" i="3"/>
  <c r="AD178" i="3"/>
  <c r="AF178" i="3"/>
  <c r="AH178" i="3"/>
  <c r="AJ178" i="3"/>
  <c r="AL178" i="3"/>
  <c r="AN178" i="3"/>
  <c r="AP178" i="3"/>
  <c r="AR178" i="3"/>
  <c r="AT178" i="3"/>
  <c r="AV178" i="3"/>
  <c r="AX178" i="3"/>
  <c r="AZ178" i="3"/>
  <c r="BB178" i="3"/>
  <c r="BD178" i="3"/>
  <c r="BF178" i="3"/>
  <c r="BH178" i="3"/>
  <c r="BJ178" i="3"/>
  <c r="BL178" i="3"/>
  <c r="E178" i="3"/>
  <c r="I178" i="3"/>
  <c r="M178" i="3"/>
  <c r="Q178" i="3"/>
  <c r="U178" i="3"/>
  <c r="Y178" i="3"/>
  <c r="AC178" i="3"/>
  <c r="AG178" i="3"/>
  <c r="AK178" i="3"/>
  <c r="AO178" i="3"/>
  <c r="AS178" i="3"/>
  <c r="AW178" i="3"/>
  <c r="BA178" i="3"/>
  <c r="BE178" i="3"/>
  <c r="BI178" i="3"/>
  <c r="BG178" i="3"/>
  <c r="AY178" i="3"/>
  <c r="AQ178" i="3"/>
  <c r="AI178" i="3"/>
  <c r="AA178" i="3"/>
  <c r="S178" i="3"/>
  <c r="K178" i="3"/>
  <c r="C178" i="3"/>
  <c r="BK185" i="3"/>
  <c r="BI185" i="3"/>
  <c r="BG185" i="3"/>
  <c r="BE185" i="3"/>
  <c r="BC185" i="3"/>
  <c r="BA185" i="3"/>
  <c r="AY185" i="3"/>
  <c r="AW185" i="3"/>
  <c r="AU185" i="3"/>
  <c r="AS185" i="3"/>
  <c r="AQ185" i="3"/>
  <c r="AO185" i="3"/>
  <c r="AM185" i="3"/>
  <c r="AK185" i="3"/>
  <c r="AI185" i="3"/>
  <c r="AG185" i="3"/>
  <c r="AE185" i="3"/>
  <c r="AC185" i="3"/>
  <c r="AA185" i="3"/>
  <c r="Y185" i="3"/>
  <c r="W185" i="3"/>
  <c r="U185" i="3"/>
  <c r="S185" i="3"/>
  <c r="Q185" i="3"/>
  <c r="O185" i="3"/>
  <c r="M185" i="3"/>
  <c r="K185" i="3"/>
  <c r="I185" i="3"/>
  <c r="G185" i="3"/>
  <c r="E185" i="3"/>
  <c r="C183" i="3"/>
  <c r="E183" i="3"/>
  <c r="G183" i="3"/>
  <c r="I183" i="3"/>
  <c r="K183" i="3"/>
  <c r="M183" i="3"/>
  <c r="O183" i="3"/>
  <c r="Q183" i="3"/>
  <c r="S183" i="3"/>
  <c r="U183" i="3"/>
  <c r="W183" i="3"/>
  <c r="Y183" i="3"/>
  <c r="AA183" i="3"/>
  <c r="AC183" i="3"/>
  <c r="AE183" i="3"/>
  <c r="AG183" i="3"/>
  <c r="AI183" i="3"/>
  <c r="AK183" i="3"/>
  <c r="AM183" i="3"/>
  <c r="AO183" i="3"/>
  <c r="AQ183" i="3"/>
  <c r="AS183" i="3"/>
  <c r="AU183" i="3"/>
  <c r="AW183" i="3"/>
  <c r="AY183" i="3"/>
  <c r="BA183" i="3"/>
  <c r="BC183" i="3"/>
  <c r="BE183" i="3"/>
  <c r="BG183" i="3"/>
  <c r="BI183" i="3"/>
  <c r="BK183" i="3"/>
  <c r="BJ183" i="3"/>
  <c r="BF183" i="3"/>
  <c r="BB183" i="3"/>
  <c r="AX183" i="3"/>
  <c r="AT183" i="3"/>
  <c r="AP183" i="3"/>
  <c r="AL183" i="3"/>
  <c r="AH183" i="3"/>
  <c r="AD183" i="3"/>
  <c r="Z183" i="3"/>
  <c r="V183" i="3"/>
  <c r="R183" i="3"/>
  <c r="N183" i="3"/>
  <c r="J183" i="3"/>
  <c r="F183" i="3"/>
  <c r="D182" i="3"/>
  <c r="F182" i="3"/>
  <c r="H182" i="3"/>
  <c r="J182" i="3"/>
  <c r="L182" i="3"/>
  <c r="N182" i="3"/>
  <c r="P182" i="3"/>
  <c r="R182" i="3"/>
  <c r="T182" i="3"/>
  <c r="V182" i="3"/>
  <c r="X182" i="3"/>
  <c r="Z182" i="3"/>
  <c r="AB182" i="3"/>
  <c r="AD182" i="3"/>
  <c r="AF182" i="3"/>
  <c r="AH182" i="3"/>
  <c r="AJ182" i="3"/>
  <c r="AL182" i="3"/>
  <c r="AN182" i="3"/>
  <c r="AP182" i="3"/>
  <c r="AR182" i="3"/>
  <c r="AT182" i="3"/>
  <c r="AV182" i="3"/>
  <c r="AX182" i="3"/>
  <c r="AZ182" i="3"/>
  <c r="BB182" i="3"/>
  <c r="BD182" i="3"/>
  <c r="BF182" i="3"/>
  <c r="BH182" i="3"/>
  <c r="BJ182" i="3"/>
  <c r="BL182" i="3"/>
  <c r="BK182" i="3"/>
  <c r="BG182" i="3"/>
  <c r="BC182" i="3"/>
  <c r="AY182" i="3"/>
  <c r="AU182" i="3"/>
  <c r="AQ182" i="3"/>
  <c r="AM182" i="3"/>
  <c r="AI182" i="3"/>
  <c r="AE182" i="3"/>
  <c r="AA182" i="3"/>
  <c r="W182" i="3"/>
  <c r="S182" i="3"/>
  <c r="O182" i="3"/>
  <c r="K182" i="3"/>
  <c r="G182" i="3"/>
  <c r="C182" i="3"/>
  <c r="D180" i="3"/>
  <c r="F180" i="3"/>
  <c r="H180" i="3"/>
  <c r="J180" i="3"/>
  <c r="L180" i="3"/>
  <c r="N180" i="3"/>
  <c r="P180" i="3"/>
  <c r="R180" i="3"/>
  <c r="T180" i="3"/>
  <c r="V180" i="3"/>
  <c r="X180" i="3"/>
  <c r="Z180" i="3"/>
  <c r="AB180" i="3"/>
  <c r="AD180" i="3"/>
  <c r="AF180" i="3"/>
  <c r="AH180" i="3"/>
  <c r="AJ180" i="3"/>
  <c r="AL180" i="3"/>
  <c r="AN180" i="3"/>
  <c r="AP180" i="3"/>
  <c r="AR180" i="3"/>
  <c r="AT180" i="3"/>
  <c r="AV180" i="3"/>
  <c r="AX180" i="3"/>
  <c r="AZ180" i="3"/>
  <c r="BB180" i="3"/>
  <c r="BD180" i="3"/>
  <c r="BF180" i="3"/>
  <c r="BH180" i="3"/>
  <c r="BJ180" i="3"/>
  <c r="BL180" i="3"/>
  <c r="BK180" i="3"/>
  <c r="BG180" i="3"/>
  <c r="BC180" i="3"/>
  <c r="AY180" i="3"/>
  <c r="AU180" i="3"/>
  <c r="AQ180" i="3"/>
  <c r="AM180" i="3"/>
  <c r="AI180" i="3"/>
  <c r="AE180" i="3"/>
  <c r="AA180" i="3"/>
  <c r="W180" i="3"/>
  <c r="S180" i="3"/>
  <c r="O180" i="3"/>
  <c r="K180" i="3"/>
  <c r="G180" i="3"/>
  <c r="C180" i="3"/>
  <c r="BK178" i="3"/>
  <c r="BC178" i="3"/>
  <c r="AU178" i="3"/>
  <c r="AM178" i="3"/>
  <c r="AE178" i="3"/>
  <c r="W178" i="3"/>
  <c r="O178" i="3"/>
  <c r="G178" i="3"/>
  <c r="BK181" i="3"/>
  <c r="BI181" i="3"/>
  <c r="BG181" i="3"/>
  <c r="BE181" i="3"/>
  <c r="BC181" i="3"/>
  <c r="BA181" i="3"/>
  <c r="AY181" i="3"/>
  <c r="AW181" i="3"/>
  <c r="AU181" i="3"/>
  <c r="AS181" i="3"/>
  <c r="AQ181" i="3"/>
  <c r="AO181" i="3"/>
  <c r="AM181" i="3"/>
  <c r="AK181" i="3"/>
  <c r="AI181" i="3"/>
  <c r="AG181" i="3"/>
  <c r="AE181" i="3"/>
  <c r="AC181" i="3"/>
  <c r="AA181" i="3"/>
  <c r="Y181" i="3"/>
  <c r="W181" i="3"/>
  <c r="U181" i="3"/>
  <c r="S181" i="3"/>
  <c r="Q181" i="3"/>
  <c r="O181" i="3"/>
  <c r="M181" i="3"/>
  <c r="K181" i="3"/>
  <c r="I181" i="3"/>
  <c r="G181" i="3"/>
  <c r="E181" i="3"/>
  <c r="C179" i="3"/>
  <c r="E179" i="3"/>
  <c r="G179" i="3"/>
  <c r="I179" i="3"/>
  <c r="K179" i="3"/>
  <c r="M179" i="3"/>
  <c r="O179" i="3"/>
  <c r="Q179" i="3"/>
  <c r="S179" i="3"/>
  <c r="U179" i="3"/>
  <c r="W179" i="3"/>
  <c r="Y179" i="3"/>
  <c r="AA179" i="3"/>
  <c r="AC179" i="3"/>
  <c r="BK179" i="3"/>
  <c r="BI179" i="3"/>
  <c r="BG179" i="3"/>
  <c r="BE179" i="3"/>
  <c r="BC179" i="3"/>
  <c r="BA179" i="3"/>
  <c r="AY179" i="3"/>
  <c r="AW179" i="3"/>
  <c r="AU179" i="3"/>
  <c r="AS179" i="3"/>
  <c r="AQ179" i="3"/>
  <c r="AO179" i="3"/>
  <c r="AM179" i="3"/>
  <c r="AK179" i="3"/>
  <c r="AI179" i="3"/>
  <c r="AG179" i="3"/>
  <c r="AE179" i="3"/>
  <c r="AB179" i="3"/>
  <c r="X179" i="3"/>
  <c r="T179" i="3"/>
  <c r="P179" i="3"/>
  <c r="L179" i="3"/>
  <c r="H179" i="3"/>
  <c r="D179" i="3"/>
  <c r="C177" i="3"/>
  <c r="E177" i="3"/>
  <c r="G177" i="3"/>
  <c r="I177" i="3"/>
  <c r="K177" i="3"/>
  <c r="M177" i="3"/>
  <c r="O177" i="3"/>
  <c r="Q177" i="3"/>
  <c r="S177" i="3"/>
  <c r="U177" i="3"/>
  <c r="W177" i="3"/>
  <c r="Y177" i="3"/>
  <c r="AA177" i="3"/>
  <c r="AC177" i="3"/>
  <c r="AE177" i="3"/>
  <c r="AG177" i="3"/>
  <c r="AI177" i="3"/>
  <c r="AK177" i="3"/>
  <c r="AM177" i="3"/>
  <c r="AO177" i="3"/>
  <c r="AQ177" i="3"/>
  <c r="BK177" i="3"/>
  <c r="BI177" i="3"/>
  <c r="BG177" i="3"/>
  <c r="BE177" i="3"/>
  <c r="BC177" i="3"/>
  <c r="BA177" i="3"/>
  <c r="AY177" i="3"/>
  <c r="AW177" i="3"/>
  <c r="AU177" i="3"/>
  <c r="AS177" i="3"/>
  <c r="AP177" i="3"/>
  <c r="AL177" i="3"/>
  <c r="AH177" i="3"/>
  <c r="AD177" i="3"/>
  <c r="Z177" i="3"/>
  <c r="V177" i="3"/>
  <c r="R177" i="3"/>
  <c r="N177" i="3"/>
  <c r="J177" i="3"/>
  <c r="F177" i="3"/>
  <c r="D176" i="3"/>
  <c r="F176" i="3"/>
  <c r="H176" i="3"/>
  <c r="J176" i="3"/>
  <c r="L176" i="3"/>
  <c r="N176" i="3"/>
  <c r="P176" i="3"/>
  <c r="R176" i="3"/>
  <c r="T176" i="3"/>
  <c r="V176" i="3"/>
  <c r="X176" i="3"/>
  <c r="Z176" i="3"/>
  <c r="AB176" i="3"/>
  <c r="AD176" i="3"/>
  <c r="AF176" i="3"/>
  <c r="AH176" i="3"/>
  <c r="AJ176" i="3"/>
  <c r="AL176" i="3"/>
  <c r="AN176" i="3"/>
  <c r="AP176" i="3"/>
  <c r="AR176" i="3"/>
  <c r="AT176" i="3"/>
  <c r="AV176" i="3"/>
  <c r="AX176" i="3"/>
  <c r="AZ176" i="3"/>
  <c r="BB176" i="3"/>
  <c r="BD176" i="3"/>
  <c r="BF176" i="3"/>
  <c r="BH176" i="3"/>
  <c r="BJ176" i="3"/>
  <c r="BL176" i="3"/>
  <c r="BK176" i="3"/>
  <c r="BG176" i="3"/>
  <c r="BC176" i="3"/>
  <c r="AY176" i="3"/>
  <c r="AU176" i="3"/>
  <c r="AQ176" i="3"/>
  <c r="AM176" i="3"/>
  <c r="AI176" i="3"/>
  <c r="AE176" i="3"/>
  <c r="AA176" i="3"/>
  <c r="W176" i="3"/>
  <c r="S176" i="3"/>
  <c r="O176" i="3"/>
  <c r="K176" i="3"/>
  <c r="G176" i="3"/>
  <c r="C176" i="3"/>
  <c r="BK175" i="3"/>
  <c r="BI175" i="3"/>
  <c r="BG175" i="3"/>
  <c r="BE175" i="3"/>
  <c r="BC175" i="3"/>
  <c r="BA175" i="3"/>
  <c r="AY175" i="3"/>
  <c r="AW175" i="3"/>
  <c r="AU175" i="3"/>
  <c r="AS175" i="3"/>
  <c r="AQ175" i="3"/>
  <c r="AO175" i="3"/>
  <c r="AM175" i="3"/>
  <c r="AK175" i="3"/>
  <c r="AI175" i="3"/>
  <c r="AG175" i="3"/>
  <c r="AE175" i="3"/>
  <c r="AC175" i="3"/>
  <c r="AA175" i="3"/>
  <c r="Y175" i="3"/>
  <c r="W175" i="3"/>
  <c r="U175" i="3"/>
  <c r="S175" i="3"/>
  <c r="Q175" i="3"/>
  <c r="O175" i="3"/>
  <c r="M175" i="3"/>
  <c r="K175" i="3"/>
  <c r="I175" i="3"/>
  <c r="G175" i="3"/>
  <c r="E175" i="3"/>
  <c r="D190" i="10"/>
  <c r="E190" i="10"/>
  <c r="F190" i="10"/>
  <c r="G190" i="10"/>
  <c r="I190" i="10"/>
  <c r="J190" i="10"/>
  <c r="K190" i="10"/>
  <c r="L190" i="10"/>
  <c r="M190" i="10"/>
  <c r="N190" i="10"/>
  <c r="O190" i="10"/>
  <c r="P190" i="10"/>
  <c r="Q190" i="10"/>
  <c r="R190" i="10"/>
  <c r="D118" i="10"/>
  <c r="E118" i="10"/>
  <c r="F118" i="10"/>
  <c r="G118" i="10"/>
  <c r="I118" i="10"/>
  <c r="J118" i="10"/>
  <c r="K118" i="10"/>
  <c r="L118" i="10"/>
  <c r="M118" i="10"/>
  <c r="N118" i="10"/>
  <c r="O118" i="10"/>
  <c r="P118" i="10"/>
  <c r="Q118" i="10"/>
  <c r="R118" i="10"/>
  <c r="BM182" i="3" l="1"/>
  <c r="BM186" i="3"/>
  <c r="BN260" i="3"/>
  <c r="BN175" i="3"/>
  <c r="BM260" i="3"/>
  <c r="BN185" i="3"/>
  <c r="BM175" i="3"/>
  <c r="BM176" i="3"/>
  <c r="S118" i="10"/>
  <c r="S190" i="10"/>
  <c r="BM261" i="3"/>
  <c r="BN261" i="3"/>
  <c r="BN262" i="3"/>
  <c r="BM262" i="3"/>
  <c r="BN179" i="3"/>
  <c r="BM181" i="3"/>
  <c r="BM180" i="3"/>
  <c r="BM185" i="3"/>
  <c r="BN181" i="3"/>
  <c r="BN177" i="3"/>
  <c r="BM177" i="3"/>
  <c r="BM179" i="3"/>
  <c r="BN182" i="3"/>
  <c r="BM183" i="3"/>
  <c r="BN178" i="3"/>
  <c r="BN186" i="3"/>
  <c r="BN176" i="3"/>
  <c r="BN180" i="3"/>
  <c r="BN183" i="3"/>
  <c r="BM178" i="3"/>
  <c r="BM184" i="3"/>
  <c r="BN184" i="3"/>
  <c r="K232" i="32"/>
  <c r="K233" i="32"/>
  <c r="K234" i="32"/>
  <c r="K235" i="32"/>
  <c r="K236" i="32"/>
  <c r="K237" i="32"/>
  <c r="K238" i="32"/>
  <c r="K239" i="32"/>
  <c r="K240" i="32"/>
  <c r="K241" i="32"/>
  <c r="K231" i="32"/>
  <c r="K245" i="32" l="1"/>
  <c r="K246" i="32"/>
  <c r="K247" i="32"/>
  <c r="K248" i="32"/>
  <c r="K249" i="32"/>
  <c r="K250" i="32"/>
  <c r="K251" i="32"/>
  <c r="K252" i="32"/>
  <c r="K253" i="32"/>
  <c r="K254" i="32"/>
  <c r="K255" i="32"/>
  <c r="K244" i="32"/>
  <c r="J76" i="14"/>
  <c r="G229" i="10" l="1"/>
  <c r="F229" i="10"/>
  <c r="E229" i="10"/>
  <c r="D229" i="10"/>
  <c r="G228" i="10"/>
  <c r="F228" i="10"/>
  <c r="E228" i="10"/>
  <c r="D228" i="10"/>
  <c r="G227" i="10"/>
  <c r="F227" i="10"/>
  <c r="E227" i="10"/>
  <c r="D227" i="10"/>
  <c r="G226" i="10"/>
  <c r="F226" i="10"/>
  <c r="E226" i="10"/>
  <c r="D226" i="10"/>
  <c r="G225" i="10"/>
  <c r="F225" i="10"/>
  <c r="E225" i="10"/>
  <c r="D225" i="10"/>
  <c r="G224" i="10"/>
  <c r="F224" i="10"/>
  <c r="E224" i="10"/>
  <c r="D224" i="10"/>
  <c r="G223" i="10"/>
  <c r="F223" i="10"/>
  <c r="E223" i="10"/>
  <c r="D223" i="10"/>
  <c r="G222" i="10"/>
  <c r="F222" i="10"/>
  <c r="E222" i="10"/>
  <c r="D222" i="10"/>
  <c r="G221" i="10"/>
  <c r="F221" i="10"/>
  <c r="E221" i="10"/>
  <c r="D221" i="10"/>
  <c r="G220" i="10"/>
  <c r="F220" i="10"/>
  <c r="E220" i="10"/>
  <c r="D220" i="10"/>
  <c r="G219" i="10"/>
  <c r="F219" i="10"/>
  <c r="E219" i="10"/>
  <c r="D219" i="10"/>
  <c r="G218" i="10"/>
  <c r="F218" i="10"/>
  <c r="E218" i="10"/>
  <c r="D218" i="10"/>
  <c r="G217" i="10"/>
  <c r="F217" i="10"/>
  <c r="E217" i="10"/>
  <c r="D217" i="10"/>
  <c r="G216" i="10"/>
  <c r="F216" i="10"/>
  <c r="E216" i="10"/>
  <c r="D216" i="10"/>
  <c r="G215" i="10"/>
  <c r="F215" i="10"/>
  <c r="E215" i="10"/>
  <c r="D215" i="10"/>
  <c r="G214" i="10"/>
  <c r="F214" i="10"/>
  <c r="E214" i="10"/>
  <c r="D214" i="10"/>
  <c r="G213" i="10"/>
  <c r="F213" i="10"/>
  <c r="E213" i="10"/>
  <c r="D213" i="10"/>
  <c r="G212" i="10"/>
  <c r="F212" i="10"/>
  <c r="E212" i="10"/>
  <c r="D212" i="10"/>
  <c r="G211" i="10"/>
  <c r="F211" i="10"/>
  <c r="E211" i="10"/>
  <c r="D211" i="10"/>
  <c r="G210" i="10"/>
  <c r="F210" i="10"/>
  <c r="E210" i="10"/>
  <c r="D210" i="10"/>
  <c r="G209" i="10"/>
  <c r="F209" i="10"/>
  <c r="E209" i="10"/>
  <c r="D209" i="10"/>
  <c r="G208" i="10"/>
  <c r="F208" i="10"/>
  <c r="E208" i="10"/>
  <c r="D208" i="10"/>
  <c r="G207" i="10"/>
  <c r="F207" i="10"/>
  <c r="E207" i="10"/>
  <c r="D207" i="10"/>
  <c r="G206" i="10"/>
  <c r="F206" i="10"/>
  <c r="E206" i="10"/>
  <c r="D206" i="10"/>
  <c r="G205" i="10"/>
  <c r="F205" i="10"/>
  <c r="E205" i="10"/>
  <c r="D205" i="10"/>
  <c r="G204" i="10"/>
  <c r="F204" i="10"/>
  <c r="E204" i="10"/>
  <c r="D204" i="10"/>
  <c r="G203" i="10"/>
  <c r="F203" i="10"/>
  <c r="E203" i="10"/>
  <c r="D203" i="10"/>
  <c r="G202" i="10"/>
  <c r="F202" i="10"/>
  <c r="E202" i="10"/>
  <c r="D202" i="10"/>
  <c r="G201" i="10"/>
  <c r="F201" i="10"/>
  <c r="E201" i="10"/>
  <c r="D201" i="10"/>
  <c r="G200" i="10"/>
  <c r="F200" i="10"/>
  <c r="E200" i="10"/>
  <c r="D200" i="10"/>
  <c r="G199" i="10"/>
  <c r="F199" i="10"/>
  <c r="E199" i="10"/>
  <c r="D199" i="10"/>
  <c r="G198" i="10"/>
  <c r="F198" i="10"/>
  <c r="E198" i="10"/>
  <c r="D198" i="10"/>
  <c r="G197" i="10"/>
  <c r="F197" i="10"/>
  <c r="E197" i="10"/>
  <c r="D197" i="10"/>
  <c r="G196" i="10"/>
  <c r="F196" i="10"/>
  <c r="E196" i="10"/>
  <c r="D196" i="10"/>
  <c r="G195" i="10"/>
  <c r="F195" i="10"/>
  <c r="E195" i="10"/>
  <c r="D195" i="10"/>
  <c r="G194" i="10"/>
  <c r="F194" i="10"/>
  <c r="E194" i="10"/>
  <c r="D194" i="10"/>
  <c r="G193" i="10"/>
  <c r="F193" i="10"/>
  <c r="E193" i="10"/>
  <c r="D193" i="10"/>
  <c r="G192" i="10"/>
  <c r="F192" i="10"/>
  <c r="E192" i="10"/>
  <c r="D192" i="10"/>
  <c r="G191" i="10"/>
  <c r="F191" i="10"/>
  <c r="E191" i="10"/>
  <c r="D191" i="10"/>
  <c r="G189" i="10"/>
  <c r="F189" i="10"/>
  <c r="E189" i="10"/>
  <c r="D189" i="10"/>
  <c r="G188" i="10"/>
  <c r="F188" i="10"/>
  <c r="E188" i="10"/>
  <c r="D188" i="10"/>
  <c r="G187" i="10"/>
  <c r="F187" i="10"/>
  <c r="E187" i="10"/>
  <c r="D187" i="10"/>
  <c r="G186" i="10"/>
  <c r="F186" i="10"/>
  <c r="E186" i="10"/>
  <c r="D186" i="10"/>
  <c r="G185" i="10"/>
  <c r="F185" i="10"/>
  <c r="E185" i="10"/>
  <c r="D185" i="10"/>
  <c r="G184" i="10"/>
  <c r="F184" i="10"/>
  <c r="E184" i="10"/>
  <c r="D184" i="10"/>
  <c r="G183" i="10"/>
  <c r="F183" i="10"/>
  <c r="E183" i="10"/>
  <c r="D183" i="10"/>
  <c r="G182" i="10"/>
  <c r="F182" i="10"/>
  <c r="E182" i="10"/>
  <c r="D182" i="10"/>
  <c r="G181" i="10"/>
  <c r="F181" i="10"/>
  <c r="E181" i="10"/>
  <c r="D181" i="10"/>
  <c r="G180" i="10"/>
  <c r="F180" i="10"/>
  <c r="E180" i="10"/>
  <c r="D180" i="10"/>
  <c r="G178" i="10"/>
  <c r="F178" i="10"/>
  <c r="E178" i="10"/>
  <c r="D178" i="10"/>
  <c r="G177" i="10"/>
  <c r="F177" i="10"/>
  <c r="E177" i="10"/>
  <c r="D177" i="10"/>
  <c r="G176" i="10"/>
  <c r="F176" i="10"/>
  <c r="E176" i="10"/>
  <c r="D176" i="10"/>
  <c r="G175" i="10"/>
  <c r="F175" i="10"/>
  <c r="E175" i="10"/>
  <c r="D175" i="10"/>
  <c r="G174" i="10"/>
  <c r="F174" i="10"/>
  <c r="E174" i="10"/>
  <c r="D174" i="10"/>
  <c r="G173" i="10"/>
  <c r="F173" i="10"/>
  <c r="E173" i="10"/>
  <c r="D173" i="10"/>
  <c r="G172" i="10"/>
  <c r="F172" i="10"/>
  <c r="E172" i="10"/>
  <c r="D172" i="10"/>
  <c r="G171" i="10"/>
  <c r="F171" i="10"/>
  <c r="E171" i="10"/>
  <c r="D171" i="10"/>
  <c r="G170" i="10"/>
  <c r="F170" i="10"/>
  <c r="E170" i="10"/>
  <c r="D170" i="10"/>
  <c r="G169" i="10"/>
  <c r="F169" i="10"/>
  <c r="E169" i="10"/>
  <c r="D169" i="10"/>
  <c r="G168" i="10"/>
  <c r="F168" i="10"/>
  <c r="E168" i="10"/>
  <c r="D168" i="10"/>
  <c r="G167" i="10"/>
  <c r="F167" i="10"/>
  <c r="E167" i="10"/>
  <c r="D167" i="10"/>
  <c r="G166" i="10"/>
  <c r="F166" i="10"/>
  <c r="E166" i="10"/>
  <c r="D166" i="10"/>
  <c r="G165" i="10"/>
  <c r="F165" i="10"/>
  <c r="E165" i="10"/>
  <c r="D165" i="10"/>
  <c r="G164" i="10"/>
  <c r="F164" i="10"/>
  <c r="E164" i="10"/>
  <c r="D164" i="10"/>
  <c r="G163" i="10"/>
  <c r="F163" i="10"/>
  <c r="E163" i="10"/>
  <c r="D163" i="10"/>
  <c r="G162" i="10"/>
  <c r="F162" i="10"/>
  <c r="E162" i="10"/>
  <c r="D162" i="10"/>
  <c r="G161" i="10"/>
  <c r="F161" i="10"/>
  <c r="E161" i="10"/>
  <c r="D161" i="10"/>
  <c r="G160" i="10"/>
  <c r="F160" i="10"/>
  <c r="E160" i="10"/>
  <c r="D160" i="10"/>
  <c r="G159" i="10"/>
  <c r="F159" i="10"/>
  <c r="E159" i="10"/>
  <c r="D159" i="10"/>
  <c r="G158" i="10"/>
  <c r="F158" i="10"/>
  <c r="E158" i="10"/>
  <c r="D158" i="10"/>
  <c r="G157" i="10"/>
  <c r="F157" i="10"/>
  <c r="E157" i="10"/>
  <c r="D157" i="10"/>
  <c r="G156" i="10"/>
  <c r="F156" i="10"/>
  <c r="E156" i="10"/>
  <c r="D156" i="10"/>
  <c r="G155" i="10"/>
  <c r="F155" i="10"/>
  <c r="E155" i="10"/>
  <c r="D155" i="10"/>
  <c r="G154" i="10"/>
  <c r="F154" i="10"/>
  <c r="E154" i="10"/>
  <c r="D154" i="10"/>
  <c r="G153" i="10"/>
  <c r="F153" i="10"/>
  <c r="E153" i="10"/>
  <c r="D153" i="10"/>
  <c r="G152" i="10"/>
  <c r="F152" i="10"/>
  <c r="E152" i="10"/>
  <c r="D152" i="10"/>
  <c r="G151" i="10"/>
  <c r="F151" i="10"/>
  <c r="E151" i="10"/>
  <c r="D151" i="10"/>
  <c r="G150" i="10"/>
  <c r="F150" i="10"/>
  <c r="E150" i="10"/>
  <c r="D150" i="10"/>
  <c r="G149" i="10"/>
  <c r="F149" i="10"/>
  <c r="E149" i="10"/>
  <c r="D149" i="10"/>
  <c r="G148" i="10"/>
  <c r="F148" i="10"/>
  <c r="E148" i="10"/>
  <c r="D148" i="10"/>
  <c r="G147" i="10"/>
  <c r="F147" i="10"/>
  <c r="E147" i="10"/>
  <c r="D147" i="10"/>
  <c r="G146" i="10"/>
  <c r="F146" i="10"/>
  <c r="E146" i="10"/>
  <c r="D146" i="10"/>
  <c r="G145" i="10"/>
  <c r="F145" i="10"/>
  <c r="E145" i="10"/>
  <c r="D145" i="10"/>
  <c r="G144" i="10"/>
  <c r="F144" i="10"/>
  <c r="E144" i="10"/>
  <c r="D144" i="10"/>
  <c r="G143" i="10"/>
  <c r="F143" i="10"/>
  <c r="E143" i="10"/>
  <c r="D143" i="10"/>
  <c r="G142" i="10"/>
  <c r="F142" i="10"/>
  <c r="E142" i="10"/>
  <c r="D142" i="10"/>
  <c r="G141" i="10"/>
  <c r="F141" i="10"/>
  <c r="E141" i="10"/>
  <c r="D141" i="10"/>
  <c r="G140" i="10"/>
  <c r="F140" i="10"/>
  <c r="E140" i="10"/>
  <c r="D140" i="10"/>
  <c r="G139" i="10"/>
  <c r="F139" i="10"/>
  <c r="E139" i="10"/>
  <c r="D139" i="10"/>
  <c r="G138" i="10"/>
  <c r="F138" i="10"/>
  <c r="E138" i="10"/>
  <c r="D138" i="10"/>
  <c r="G137" i="10"/>
  <c r="F137" i="10"/>
  <c r="E137" i="10"/>
  <c r="D137" i="10"/>
  <c r="G136" i="10"/>
  <c r="F136" i="10"/>
  <c r="E136" i="10"/>
  <c r="D136" i="10"/>
  <c r="G135" i="10"/>
  <c r="F135" i="10"/>
  <c r="E135" i="10"/>
  <c r="D135" i="10"/>
  <c r="G134" i="10"/>
  <c r="F134" i="10"/>
  <c r="E134" i="10"/>
  <c r="D134" i="10"/>
  <c r="G133" i="10"/>
  <c r="F133" i="10"/>
  <c r="E133" i="10"/>
  <c r="D133" i="10"/>
  <c r="G132" i="10"/>
  <c r="F132" i="10"/>
  <c r="E132" i="10"/>
  <c r="D132" i="10"/>
  <c r="G131" i="10"/>
  <c r="F131" i="10"/>
  <c r="E131" i="10"/>
  <c r="D131" i="10"/>
  <c r="G130" i="10"/>
  <c r="F130" i="10"/>
  <c r="E130" i="10"/>
  <c r="D130" i="10"/>
  <c r="G129" i="10"/>
  <c r="F129" i="10"/>
  <c r="E129" i="10"/>
  <c r="D129" i="10"/>
  <c r="G128" i="10"/>
  <c r="F128" i="10"/>
  <c r="E128" i="10"/>
  <c r="D128" i="10"/>
  <c r="G127" i="10"/>
  <c r="F127" i="10"/>
  <c r="E127" i="10"/>
  <c r="D127" i="10"/>
  <c r="G126" i="10"/>
  <c r="F126" i="10"/>
  <c r="E126" i="10"/>
  <c r="D126" i="10"/>
  <c r="G125" i="10"/>
  <c r="F125" i="10"/>
  <c r="E125" i="10"/>
  <c r="D125" i="10"/>
  <c r="G124" i="10"/>
  <c r="F124" i="10"/>
  <c r="E124" i="10"/>
  <c r="D124" i="10"/>
  <c r="G123" i="10"/>
  <c r="F123" i="10"/>
  <c r="E123" i="10"/>
  <c r="D123" i="10"/>
  <c r="G122" i="10"/>
  <c r="F122" i="10"/>
  <c r="E122" i="10"/>
  <c r="D122" i="10"/>
  <c r="G121" i="10"/>
  <c r="F121" i="10"/>
  <c r="E121" i="10"/>
  <c r="D121" i="10"/>
  <c r="G120" i="10"/>
  <c r="F120" i="10"/>
  <c r="E120" i="10"/>
  <c r="D120" i="10"/>
  <c r="G119" i="10"/>
  <c r="F119" i="10"/>
  <c r="E119" i="10"/>
  <c r="D119" i="10"/>
  <c r="G117" i="10"/>
  <c r="F117" i="10"/>
  <c r="E117" i="10"/>
  <c r="D117" i="10"/>
  <c r="G116" i="10"/>
  <c r="F116" i="10"/>
  <c r="E116" i="10"/>
  <c r="D116" i="10"/>
  <c r="G115" i="10"/>
  <c r="F115" i="10"/>
  <c r="E115" i="10"/>
  <c r="D115" i="10"/>
  <c r="G114" i="10"/>
  <c r="F114" i="10"/>
  <c r="E114" i="10"/>
  <c r="D114" i="10"/>
  <c r="G113" i="10"/>
  <c r="F113" i="10"/>
  <c r="E113" i="10"/>
  <c r="D113" i="10"/>
  <c r="G112" i="10"/>
  <c r="F112" i="10"/>
  <c r="E112" i="10"/>
  <c r="D112" i="10"/>
  <c r="G111" i="10"/>
  <c r="F111" i="10"/>
  <c r="E111" i="10"/>
  <c r="D111" i="10"/>
  <c r="G110" i="10"/>
  <c r="F110" i="10"/>
  <c r="E110" i="10"/>
  <c r="D110" i="10"/>
  <c r="G109" i="10"/>
  <c r="F109" i="10"/>
  <c r="E109" i="10"/>
  <c r="D109" i="10"/>
  <c r="G108" i="10"/>
  <c r="F108" i="10"/>
  <c r="E108" i="10"/>
  <c r="D108" i="10"/>
  <c r="G107" i="10"/>
  <c r="F107" i="10"/>
  <c r="E107" i="10"/>
  <c r="D107" i="10"/>
  <c r="G106" i="10"/>
  <c r="F106" i="10"/>
  <c r="E106" i="10"/>
  <c r="D106" i="10"/>
  <c r="G105" i="10"/>
  <c r="F105" i="10"/>
  <c r="E105" i="10"/>
  <c r="D105" i="10"/>
  <c r="G104" i="10"/>
  <c r="F104" i="10"/>
  <c r="E104" i="10"/>
  <c r="D104" i="10"/>
  <c r="G103" i="10"/>
  <c r="F103" i="10"/>
  <c r="E103" i="10"/>
  <c r="D103" i="10"/>
  <c r="G102" i="10"/>
  <c r="F102" i="10"/>
  <c r="E102" i="10"/>
  <c r="D102" i="10"/>
  <c r="G101" i="10"/>
  <c r="F101" i="10"/>
  <c r="E101" i="10"/>
  <c r="D101" i="10"/>
  <c r="G100" i="10"/>
  <c r="F100" i="10"/>
  <c r="E100" i="10"/>
  <c r="D100" i="10"/>
  <c r="G99" i="10"/>
  <c r="F99" i="10"/>
  <c r="E99" i="10"/>
  <c r="D99" i="10"/>
  <c r="G98" i="10"/>
  <c r="F98" i="10"/>
  <c r="E98" i="10"/>
  <c r="D98" i="10"/>
  <c r="G97" i="10"/>
  <c r="F97" i="10"/>
  <c r="E97" i="10"/>
  <c r="D97" i="10"/>
  <c r="G96" i="10"/>
  <c r="F96" i="10"/>
  <c r="E96" i="10"/>
  <c r="D96" i="10"/>
  <c r="G95" i="10"/>
  <c r="F95" i="10"/>
  <c r="E95" i="10"/>
  <c r="D95" i="10"/>
  <c r="G94" i="10"/>
  <c r="F94" i="10"/>
  <c r="E94" i="10"/>
  <c r="D94" i="10"/>
  <c r="G93" i="10"/>
  <c r="F93" i="10"/>
  <c r="E93" i="10"/>
  <c r="D93" i="10"/>
  <c r="G92" i="10"/>
  <c r="F92" i="10"/>
  <c r="E92" i="10"/>
  <c r="D92" i="10"/>
  <c r="G91" i="10"/>
  <c r="F91" i="10"/>
  <c r="E91" i="10"/>
  <c r="D91" i="10"/>
  <c r="G90" i="10"/>
  <c r="F90" i="10"/>
  <c r="E90" i="10"/>
  <c r="D90" i="10"/>
  <c r="G89" i="10"/>
  <c r="F89" i="10"/>
  <c r="E89" i="10"/>
  <c r="D89" i="10"/>
  <c r="G88" i="10"/>
  <c r="F88" i="10"/>
  <c r="E88" i="10"/>
  <c r="D88" i="10"/>
  <c r="G87" i="10"/>
  <c r="F87" i="10"/>
  <c r="E87" i="10"/>
  <c r="D87" i="10"/>
  <c r="G86" i="10"/>
  <c r="F86" i="10"/>
  <c r="E86" i="10"/>
  <c r="D86" i="10"/>
  <c r="G85" i="10"/>
  <c r="F85" i="10"/>
  <c r="E85" i="10"/>
  <c r="D85" i="10"/>
  <c r="G84" i="10"/>
  <c r="F84" i="10"/>
  <c r="E84" i="10"/>
  <c r="D84" i="10"/>
  <c r="G83" i="10"/>
  <c r="F83" i="10"/>
  <c r="E83" i="10"/>
  <c r="D83" i="10"/>
  <c r="G82" i="10"/>
  <c r="F82" i="10"/>
  <c r="E82" i="10"/>
  <c r="D82" i="10"/>
  <c r="G81" i="10"/>
  <c r="F81" i="10"/>
  <c r="E81" i="10"/>
  <c r="D81" i="10"/>
  <c r="G80" i="10"/>
  <c r="F80" i="10"/>
  <c r="E80" i="10"/>
  <c r="D80" i="10"/>
  <c r="G79" i="10"/>
  <c r="F79" i="10"/>
  <c r="E79" i="10"/>
  <c r="D79" i="10"/>
  <c r="G78" i="10"/>
  <c r="F78" i="10"/>
  <c r="E78" i="10"/>
  <c r="D78" i="10"/>
  <c r="G77" i="10"/>
  <c r="F77" i="10"/>
  <c r="E77" i="10"/>
  <c r="D77" i="10"/>
  <c r="G76" i="10"/>
  <c r="F76" i="10"/>
  <c r="E76" i="10"/>
  <c r="D76" i="10"/>
  <c r="G75" i="10"/>
  <c r="F75" i="10"/>
  <c r="E75" i="10"/>
  <c r="D75" i="10"/>
  <c r="G74" i="10"/>
  <c r="F74" i="10"/>
  <c r="E74" i="10"/>
  <c r="D74" i="10"/>
  <c r="G73" i="10"/>
  <c r="F73" i="10"/>
  <c r="E73" i="10"/>
  <c r="D73" i="10"/>
  <c r="G72" i="10"/>
  <c r="F72" i="10"/>
  <c r="E72" i="10"/>
  <c r="D72" i="10"/>
  <c r="G71" i="10"/>
  <c r="F71" i="10"/>
  <c r="E71" i="10"/>
  <c r="D71" i="10"/>
  <c r="G70" i="10"/>
  <c r="F70" i="10"/>
  <c r="E70" i="10"/>
  <c r="D70" i="10"/>
  <c r="G69" i="10"/>
  <c r="F69" i="10"/>
  <c r="E69" i="10"/>
  <c r="D69" i="10"/>
  <c r="G68" i="10"/>
  <c r="F68" i="10"/>
  <c r="E68" i="10"/>
  <c r="D68" i="10"/>
  <c r="G67" i="10"/>
  <c r="F67" i="10"/>
  <c r="E67" i="10"/>
  <c r="D67" i="10"/>
  <c r="G66" i="10"/>
  <c r="F66" i="10"/>
  <c r="E66" i="10"/>
  <c r="D66" i="10"/>
  <c r="G65" i="10"/>
  <c r="F65" i="10"/>
  <c r="E65" i="10"/>
  <c r="D65" i="10"/>
  <c r="G64" i="10"/>
  <c r="F64" i="10"/>
  <c r="E64" i="10"/>
  <c r="D64" i="10"/>
  <c r="G63" i="10"/>
  <c r="F63" i="10"/>
  <c r="E63" i="10"/>
  <c r="D63" i="10"/>
  <c r="G62" i="10"/>
  <c r="F62" i="10"/>
  <c r="E62" i="10"/>
  <c r="D62" i="10"/>
  <c r="G61" i="10"/>
  <c r="F61" i="10"/>
  <c r="E61" i="10"/>
  <c r="D61" i="10"/>
  <c r="G60" i="10"/>
  <c r="F60" i="10"/>
  <c r="E60" i="10"/>
  <c r="D60" i="10"/>
  <c r="G59" i="10"/>
  <c r="F59" i="10"/>
  <c r="E59" i="10"/>
  <c r="D59" i="10"/>
  <c r="G58" i="10"/>
  <c r="F58" i="10"/>
  <c r="E58" i="10"/>
  <c r="D58" i="10"/>
  <c r="G57" i="10"/>
  <c r="F57" i="10"/>
  <c r="E57" i="10"/>
  <c r="D57" i="10"/>
  <c r="G56" i="10"/>
  <c r="F56" i="10"/>
  <c r="E56" i="10"/>
  <c r="D56" i="10"/>
  <c r="G55" i="10"/>
  <c r="F55" i="10"/>
  <c r="E55" i="10"/>
  <c r="D55" i="10"/>
  <c r="G54" i="10"/>
  <c r="F54" i="10"/>
  <c r="E54" i="10"/>
  <c r="D54" i="10"/>
  <c r="G53" i="10"/>
  <c r="F53" i="10"/>
  <c r="E53" i="10"/>
  <c r="D53" i="10"/>
  <c r="G52" i="10"/>
  <c r="F52" i="10"/>
  <c r="E52" i="10"/>
  <c r="D52" i="10"/>
  <c r="G51" i="10"/>
  <c r="F51" i="10"/>
  <c r="E51" i="10"/>
  <c r="D51" i="10"/>
  <c r="G50" i="10"/>
  <c r="F50" i="10"/>
  <c r="E50" i="10"/>
  <c r="D50" i="10"/>
  <c r="G49" i="10"/>
  <c r="F49" i="10"/>
  <c r="E49" i="10"/>
  <c r="D49" i="10"/>
  <c r="G48" i="10"/>
  <c r="F48" i="10"/>
  <c r="E48" i="10"/>
  <c r="D48" i="10"/>
  <c r="G47" i="10"/>
  <c r="F47" i="10"/>
  <c r="E47" i="10"/>
  <c r="D47" i="10"/>
  <c r="G46" i="10"/>
  <c r="F46" i="10"/>
  <c r="E46" i="10"/>
  <c r="D46" i="10"/>
  <c r="G45" i="10"/>
  <c r="F45" i="10"/>
  <c r="E45" i="10"/>
  <c r="D45" i="10"/>
  <c r="G44" i="10"/>
  <c r="F44" i="10"/>
  <c r="E44" i="10"/>
  <c r="D44" i="10"/>
  <c r="G43" i="10"/>
  <c r="F43" i="10"/>
  <c r="E43" i="10"/>
  <c r="D43" i="10"/>
  <c r="G42" i="10"/>
  <c r="F42" i="10"/>
  <c r="E42" i="10"/>
  <c r="D42" i="10"/>
  <c r="G41" i="10"/>
  <c r="F41" i="10"/>
  <c r="E41" i="10"/>
  <c r="D41" i="10"/>
  <c r="G40" i="10"/>
  <c r="F40" i="10"/>
  <c r="E40" i="10"/>
  <c r="D40" i="10"/>
  <c r="G39" i="10"/>
  <c r="E39" i="10"/>
  <c r="D39" i="10"/>
  <c r="G38" i="10"/>
  <c r="E38" i="10"/>
  <c r="D38" i="10"/>
  <c r="G37" i="10"/>
  <c r="E37" i="10"/>
  <c r="D37" i="10"/>
  <c r="G36" i="10"/>
  <c r="E36" i="10"/>
  <c r="D36" i="10"/>
  <c r="G35" i="10"/>
  <c r="E35" i="10"/>
  <c r="D35" i="10"/>
  <c r="G34" i="10"/>
  <c r="F34" i="10"/>
  <c r="E34" i="10"/>
  <c r="D34" i="10"/>
  <c r="G33" i="10"/>
  <c r="F33" i="10"/>
  <c r="E33" i="10"/>
  <c r="D33" i="10"/>
  <c r="G32" i="10"/>
  <c r="F32" i="10"/>
  <c r="E32" i="10"/>
  <c r="D32" i="10"/>
  <c r="G31" i="10"/>
  <c r="F31" i="10"/>
  <c r="E31" i="10"/>
  <c r="D31" i="10"/>
  <c r="G30" i="10"/>
  <c r="F30" i="10"/>
  <c r="E30" i="10"/>
  <c r="D30" i="10"/>
  <c r="G29" i="10"/>
  <c r="F29" i="10"/>
  <c r="E29" i="10"/>
  <c r="D29" i="10"/>
  <c r="G28" i="10"/>
  <c r="F28" i="10"/>
  <c r="E28" i="10"/>
  <c r="D28" i="10"/>
  <c r="G27" i="10"/>
  <c r="F27" i="10"/>
  <c r="E27" i="10"/>
  <c r="D27" i="10"/>
  <c r="G26" i="10"/>
  <c r="F26" i="10"/>
  <c r="E26" i="10"/>
  <c r="D26" i="10"/>
  <c r="G25" i="10"/>
  <c r="F25" i="10"/>
  <c r="E25" i="10"/>
  <c r="D25" i="10"/>
  <c r="G24" i="10"/>
  <c r="F24" i="10"/>
  <c r="E24" i="10"/>
  <c r="D24" i="10"/>
  <c r="G23" i="10"/>
  <c r="F23" i="10"/>
  <c r="E23" i="10"/>
  <c r="D23" i="10"/>
  <c r="G22" i="10"/>
  <c r="F22" i="10"/>
  <c r="E22" i="10"/>
  <c r="D22" i="10"/>
  <c r="G21" i="10"/>
  <c r="F21" i="10"/>
  <c r="E21" i="10"/>
  <c r="D21" i="10"/>
  <c r="G20" i="10"/>
  <c r="F20" i="10"/>
  <c r="E20" i="10"/>
  <c r="D20" i="10"/>
  <c r="G19" i="10"/>
  <c r="F19" i="10"/>
  <c r="E19" i="10"/>
  <c r="D19" i="10"/>
  <c r="G18" i="10"/>
  <c r="F18" i="10"/>
  <c r="E18" i="10"/>
  <c r="D18" i="10"/>
  <c r="F17" i="10"/>
  <c r="E17" i="10"/>
  <c r="D17" i="10"/>
  <c r="F16" i="10"/>
  <c r="E16" i="10"/>
  <c r="D16" i="10"/>
  <c r="G15" i="10"/>
  <c r="F15" i="10"/>
  <c r="E15" i="10"/>
  <c r="D15" i="10"/>
  <c r="G14" i="10"/>
  <c r="F14" i="10"/>
  <c r="E14" i="10"/>
  <c r="D14" i="10"/>
  <c r="G13" i="10"/>
  <c r="F13" i="10"/>
  <c r="E13" i="10"/>
  <c r="D13" i="10"/>
  <c r="G12" i="10"/>
  <c r="F12" i="10"/>
  <c r="E12" i="10"/>
  <c r="D12" i="10"/>
  <c r="G11" i="10"/>
  <c r="F11" i="10"/>
  <c r="E11" i="10"/>
  <c r="D11" i="10"/>
  <c r="G10" i="10"/>
  <c r="F10" i="10"/>
  <c r="E10" i="10"/>
  <c r="D10" i="10"/>
  <c r="G9" i="10"/>
  <c r="F9" i="10"/>
  <c r="E9" i="10"/>
  <c r="D9" i="10"/>
  <c r="G8" i="10"/>
  <c r="F8" i="10"/>
  <c r="E8" i="10"/>
  <c r="D8" i="10"/>
  <c r="G7" i="10"/>
  <c r="F7" i="10"/>
  <c r="E7" i="10"/>
  <c r="D7" i="10"/>
  <c r="G6" i="10"/>
  <c r="F6" i="10"/>
  <c r="E6" i="10"/>
  <c r="D6" i="10"/>
  <c r="K259" i="32"/>
  <c r="K260" i="32"/>
  <c r="K261" i="32"/>
  <c r="K262" i="32"/>
  <c r="K263" i="32"/>
  <c r="K264" i="32"/>
  <c r="K265" i="32"/>
  <c r="K266" i="32"/>
  <c r="K267" i="32"/>
  <c r="K268" i="32"/>
  <c r="K258" i="32"/>
  <c r="I121" i="10" l="1"/>
  <c r="J121" i="10"/>
  <c r="K121" i="10"/>
  <c r="L121" i="10"/>
  <c r="M121" i="10"/>
  <c r="N121" i="10"/>
  <c r="O121" i="10"/>
  <c r="P121" i="10"/>
  <c r="Q121" i="10"/>
  <c r="R121" i="10"/>
  <c r="I122" i="10"/>
  <c r="J122" i="10"/>
  <c r="K122" i="10"/>
  <c r="L122" i="10"/>
  <c r="M122" i="10"/>
  <c r="N122" i="10"/>
  <c r="O122" i="10"/>
  <c r="P122" i="10"/>
  <c r="Q122" i="10"/>
  <c r="R122" i="10"/>
  <c r="I105" i="10"/>
  <c r="J105" i="10"/>
  <c r="K105" i="10"/>
  <c r="L105" i="10"/>
  <c r="M105" i="10"/>
  <c r="N105" i="10"/>
  <c r="O105" i="10"/>
  <c r="P105" i="10"/>
  <c r="Q105" i="10"/>
  <c r="R105" i="10"/>
  <c r="I104" i="10"/>
  <c r="J104" i="10"/>
  <c r="K104" i="10"/>
  <c r="L104" i="10"/>
  <c r="M104" i="10"/>
  <c r="N104" i="10"/>
  <c r="O104" i="10"/>
  <c r="P104" i="10"/>
  <c r="Q104" i="10"/>
  <c r="R104" i="10"/>
  <c r="I131" i="10"/>
  <c r="J131" i="10"/>
  <c r="K131" i="10"/>
  <c r="L131" i="10"/>
  <c r="M131" i="10"/>
  <c r="N131" i="10"/>
  <c r="O131" i="10"/>
  <c r="P131" i="10"/>
  <c r="Q131" i="10"/>
  <c r="R131" i="10"/>
  <c r="I130" i="10"/>
  <c r="J130" i="10"/>
  <c r="K130" i="10"/>
  <c r="L130" i="10"/>
  <c r="M130" i="10"/>
  <c r="N130" i="10"/>
  <c r="O130" i="10"/>
  <c r="P130" i="10"/>
  <c r="Q130" i="10"/>
  <c r="R130" i="10"/>
  <c r="I144" i="10"/>
  <c r="J144" i="10"/>
  <c r="K144" i="10"/>
  <c r="L144" i="10"/>
  <c r="M144" i="10"/>
  <c r="N144" i="10"/>
  <c r="O144" i="10"/>
  <c r="P144" i="10"/>
  <c r="Q144" i="10"/>
  <c r="R144" i="10"/>
  <c r="I143" i="10"/>
  <c r="J143" i="10"/>
  <c r="K143" i="10"/>
  <c r="L143" i="10"/>
  <c r="M143" i="10"/>
  <c r="N143" i="10"/>
  <c r="O143" i="10"/>
  <c r="P143" i="10"/>
  <c r="Q143" i="10"/>
  <c r="R143" i="10"/>
  <c r="I142" i="10"/>
  <c r="J142" i="10"/>
  <c r="K142" i="10"/>
  <c r="L142" i="10"/>
  <c r="M142" i="10"/>
  <c r="N142" i="10"/>
  <c r="O142" i="10"/>
  <c r="P142" i="10"/>
  <c r="Q142" i="10"/>
  <c r="R142" i="10"/>
  <c r="I141" i="10"/>
  <c r="J141" i="10"/>
  <c r="K141" i="10"/>
  <c r="L141" i="10"/>
  <c r="M141" i="10"/>
  <c r="N141" i="10"/>
  <c r="O141" i="10"/>
  <c r="P141" i="10"/>
  <c r="Q141" i="10"/>
  <c r="R141" i="10"/>
  <c r="I134" i="10"/>
  <c r="J134" i="10"/>
  <c r="K134" i="10"/>
  <c r="L134" i="10"/>
  <c r="M134" i="10"/>
  <c r="N134" i="10"/>
  <c r="O134" i="10"/>
  <c r="P134" i="10"/>
  <c r="Q134" i="10"/>
  <c r="R134" i="10"/>
  <c r="I147" i="10"/>
  <c r="J147" i="10"/>
  <c r="K147" i="10"/>
  <c r="L147" i="10"/>
  <c r="M147" i="10"/>
  <c r="N147" i="10"/>
  <c r="O147" i="10"/>
  <c r="P147" i="10"/>
  <c r="Q147" i="10"/>
  <c r="R147" i="10"/>
  <c r="I151" i="10"/>
  <c r="J151" i="10"/>
  <c r="K151" i="10"/>
  <c r="L151" i="10"/>
  <c r="M151" i="10"/>
  <c r="N151" i="10"/>
  <c r="O151" i="10"/>
  <c r="P151" i="10"/>
  <c r="Q151" i="10"/>
  <c r="R151" i="10"/>
  <c r="I146" i="10"/>
  <c r="J146" i="10"/>
  <c r="K146" i="10"/>
  <c r="L146" i="10"/>
  <c r="M146" i="10"/>
  <c r="N146" i="10"/>
  <c r="O146" i="10"/>
  <c r="P146" i="10"/>
  <c r="Q146" i="10"/>
  <c r="R146" i="10"/>
  <c r="S147" i="10" l="1"/>
  <c r="S141" i="10"/>
  <c r="S143" i="10"/>
  <c r="S130" i="10"/>
  <c r="S104" i="10"/>
  <c r="S122" i="10"/>
  <c r="S146" i="10"/>
  <c r="S151" i="10"/>
  <c r="S134" i="10"/>
  <c r="S142" i="10"/>
  <c r="S144" i="10"/>
  <c r="S131" i="10"/>
  <c r="S105" i="10"/>
  <c r="S121" i="10"/>
  <c r="I139" i="10"/>
  <c r="J139" i="10"/>
  <c r="K139" i="10"/>
  <c r="L139" i="10"/>
  <c r="M139" i="10"/>
  <c r="N139" i="10"/>
  <c r="O139" i="10"/>
  <c r="P139" i="10"/>
  <c r="Q139" i="10"/>
  <c r="R139" i="10"/>
  <c r="S139" i="10" l="1"/>
  <c r="A455" i="3"/>
  <c r="BP455" i="3"/>
  <c r="A453" i="3"/>
  <c r="BP453" i="3"/>
  <c r="BP172" i="3"/>
  <c r="BP173" i="3"/>
  <c r="BP174" i="3"/>
  <c r="A172" i="3"/>
  <c r="A173" i="3"/>
  <c r="A174" i="3"/>
  <c r="I165" i="10"/>
  <c r="J165" i="10"/>
  <c r="K165" i="10"/>
  <c r="L165" i="10"/>
  <c r="M165" i="10"/>
  <c r="N165" i="10"/>
  <c r="O165" i="10"/>
  <c r="P165" i="10"/>
  <c r="Q165" i="10"/>
  <c r="R165" i="10"/>
  <c r="R168" i="10"/>
  <c r="Q168" i="10"/>
  <c r="P168" i="10"/>
  <c r="O168" i="10"/>
  <c r="N168" i="10"/>
  <c r="M168" i="10"/>
  <c r="L168" i="10"/>
  <c r="K168" i="10"/>
  <c r="J168" i="10"/>
  <c r="I168" i="10"/>
  <c r="R162" i="10"/>
  <c r="Q162" i="10"/>
  <c r="P162" i="10"/>
  <c r="O162" i="10"/>
  <c r="N162" i="10"/>
  <c r="M162" i="10"/>
  <c r="L162" i="10"/>
  <c r="K162" i="10"/>
  <c r="J162" i="10"/>
  <c r="I162" i="10"/>
  <c r="R163" i="10"/>
  <c r="Q163" i="10"/>
  <c r="P163" i="10"/>
  <c r="O163" i="10"/>
  <c r="N163" i="10"/>
  <c r="M163" i="10"/>
  <c r="L163" i="10"/>
  <c r="K163" i="10"/>
  <c r="J163" i="10"/>
  <c r="I163" i="10"/>
  <c r="I113" i="10"/>
  <c r="J113" i="10"/>
  <c r="K113" i="10"/>
  <c r="L113" i="10"/>
  <c r="M113" i="10"/>
  <c r="N113" i="10"/>
  <c r="O113" i="10"/>
  <c r="P113" i="10"/>
  <c r="Q113" i="10"/>
  <c r="R113" i="10"/>
  <c r="I129" i="10"/>
  <c r="J129" i="10"/>
  <c r="K129" i="10"/>
  <c r="L129" i="10"/>
  <c r="M129" i="10"/>
  <c r="N129" i="10"/>
  <c r="O129" i="10"/>
  <c r="P129" i="10"/>
  <c r="Q129" i="10"/>
  <c r="R129" i="10"/>
  <c r="K3" i="32"/>
  <c r="K4" i="32"/>
  <c r="K5" i="32"/>
  <c r="K6" i="32"/>
  <c r="K7" i="32"/>
  <c r="K8" i="32"/>
  <c r="K9" i="32"/>
  <c r="K10" i="32"/>
  <c r="K11" i="32"/>
  <c r="K12" i="32"/>
  <c r="K13" i="32"/>
  <c r="K14" i="32"/>
  <c r="K15" i="32"/>
  <c r="K16" i="32"/>
  <c r="K17" i="32"/>
  <c r="K18" i="32"/>
  <c r="K19" i="32"/>
  <c r="K20" i="32"/>
  <c r="K21" i="32"/>
  <c r="K22" i="32"/>
  <c r="K23" i="32"/>
  <c r="K24" i="32"/>
  <c r="K25" i="32"/>
  <c r="K26" i="32"/>
  <c r="K27" i="32"/>
  <c r="K28" i="32"/>
  <c r="K29" i="32"/>
  <c r="K30" i="32"/>
  <c r="K31" i="32"/>
  <c r="K32" i="32"/>
  <c r="K33" i="32"/>
  <c r="K34" i="32"/>
  <c r="K35" i="32"/>
  <c r="K36" i="32"/>
  <c r="K37" i="32"/>
  <c r="K38" i="32"/>
  <c r="K39" i="32"/>
  <c r="K40" i="32"/>
  <c r="K41" i="32"/>
  <c r="K42" i="32"/>
  <c r="K43" i="32"/>
  <c r="K44" i="32"/>
  <c r="K45" i="32"/>
  <c r="K46" i="32"/>
  <c r="K47" i="32"/>
  <c r="K48" i="32"/>
  <c r="K49" i="32"/>
  <c r="K50" i="32"/>
  <c r="K51" i="32"/>
  <c r="K52" i="32"/>
  <c r="K53" i="32"/>
  <c r="K54" i="32"/>
  <c r="K55" i="32"/>
  <c r="K56" i="32"/>
  <c r="K57" i="32"/>
  <c r="K58" i="32"/>
  <c r="K59" i="32"/>
  <c r="K60" i="32"/>
  <c r="K61" i="32"/>
  <c r="K62" i="32"/>
  <c r="K63" i="32"/>
  <c r="K64" i="32"/>
  <c r="K65" i="32"/>
  <c r="K66" i="32"/>
  <c r="K67" i="32"/>
  <c r="K68" i="32"/>
  <c r="K69" i="32"/>
  <c r="K70" i="32"/>
  <c r="K71" i="32"/>
  <c r="K72" i="32"/>
  <c r="K73" i="32"/>
  <c r="K74" i="32"/>
  <c r="K75" i="32"/>
  <c r="K76" i="32"/>
  <c r="K77" i="32"/>
  <c r="K78" i="32"/>
  <c r="K79" i="32"/>
  <c r="K80" i="32"/>
  <c r="K81" i="32"/>
  <c r="K82" i="32"/>
  <c r="K83" i="32"/>
  <c r="K84" i="32"/>
  <c r="K85" i="32"/>
  <c r="K86" i="32"/>
  <c r="K87" i="32"/>
  <c r="K88" i="32"/>
  <c r="K89" i="32"/>
  <c r="K90" i="32"/>
  <c r="K91" i="32"/>
  <c r="K92" i="32"/>
  <c r="K93" i="32"/>
  <c r="K94" i="32"/>
  <c r="K95" i="32"/>
  <c r="K96" i="32"/>
  <c r="K97" i="32"/>
  <c r="K98" i="32"/>
  <c r="K99" i="32"/>
  <c r="K100" i="32"/>
  <c r="K101" i="32"/>
  <c r="K102" i="32"/>
  <c r="K103" i="32"/>
  <c r="K104" i="32"/>
  <c r="K105" i="32"/>
  <c r="K106" i="32"/>
  <c r="K107" i="32"/>
  <c r="K108" i="32"/>
  <c r="K109" i="32"/>
  <c r="K110" i="32"/>
  <c r="K111" i="32"/>
  <c r="K112" i="32"/>
  <c r="K113" i="32"/>
  <c r="K114" i="32"/>
  <c r="K115" i="32"/>
  <c r="K116" i="32"/>
  <c r="K117" i="32"/>
  <c r="K118" i="32"/>
  <c r="K119" i="32"/>
  <c r="K120" i="32"/>
  <c r="K121" i="32"/>
  <c r="K122" i="32"/>
  <c r="K123" i="32"/>
  <c r="K124" i="32"/>
  <c r="K125" i="32"/>
  <c r="K126" i="32"/>
  <c r="K127" i="32"/>
  <c r="K128" i="32"/>
  <c r="K129" i="32"/>
  <c r="K130" i="32"/>
  <c r="K131" i="32"/>
  <c r="K132" i="32"/>
  <c r="K133" i="32"/>
  <c r="K134" i="32"/>
  <c r="K135" i="32"/>
  <c r="K136" i="32"/>
  <c r="K137" i="32"/>
  <c r="K138" i="32"/>
  <c r="K139" i="32"/>
  <c r="K140" i="32"/>
  <c r="K141" i="32"/>
  <c r="K142" i="32"/>
  <c r="K143" i="32"/>
  <c r="K144" i="32"/>
  <c r="K145" i="32"/>
  <c r="K146" i="32"/>
  <c r="K147" i="32"/>
  <c r="K148" i="32"/>
  <c r="K149" i="32"/>
  <c r="K150" i="32"/>
  <c r="K151" i="32"/>
  <c r="K152" i="32"/>
  <c r="K153" i="32"/>
  <c r="K154" i="32"/>
  <c r="K155" i="32"/>
  <c r="K156" i="32"/>
  <c r="K157" i="32"/>
  <c r="K158" i="32"/>
  <c r="K159" i="32"/>
  <c r="K160" i="32"/>
  <c r="K161" i="32"/>
  <c r="K162" i="32"/>
  <c r="K163" i="32"/>
  <c r="K164" i="32"/>
  <c r="K165" i="32"/>
  <c r="K166" i="32"/>
  <c r="K167" i="32"/>
  <c r="K168" i="32"/>
  <c r="K169" i="32"/>
  <c r="K170" i="32"/>
  <c r="K171" i="32"/>
  <c r="K172" i="32"/>
  <c r="K173" i="32"/>
  <c r="K174" i="32"/>
  <c r="K175" i="32"/>
  <c r="K176" i="32"/>
  <c r="K177" i="32"/>
  <c r="K178" i="32"/>
  <c r="K179" i="32"/>
  <c r="K180" i="32"/>
  <c r="K181" i="32"/>
  <c r="K182" i="32"/>
  <c r="K183" i="32"/>
  <c r="K184" i="32"/>
  <c r="K185" i="32"/>
  <c r="K186" i="32"/>
  <c r="K187" i="32"/>
  <c r="K188" i="32"/>
  <c r="K189" i="32"/>
  <c r="K190" i="32"/>
  <c r="K191" i="32"/>
  <c r="K192" i="32"/>
  <c r="K193" i="32"/>
  <c r="K194" i="32"/>
  <c r="K195" i="32"/>
  <c r="K196" i="32"/>
  <c r="K197" i="32"/>
  <c r="K198" i="32"/>
  <c r="K199" i="32"/>
  <c r="K200" i="32"/>
  <c r="K201" i="32"/>
  <c r="K202" i="32"/>
  <c r="K203" i="32"/>
  <c r="K204" i="32"/>
  <c r="K205" i="32"/>
  <c r="K206" i="32"/>
  <c r="K207" i="32"/>
  <c r="K208" i="32"/>
  <c r="K209" i="32"/>
  <c r="K210" i="32"/>
  <c r="K211" i="32"/>
  <c r="K212" i="32"/>
  <c r="K213" i="32"/>
  <c r="K214" i="32"/>
  <c r="K215" i="32"/>
  <c r="K216" i="32"/>
  <c r="K217" i="32"/>
  <c r="K218" i="32"/>
  <c r="K219" i="32"/>
  <c r="K220" i="32"/>
  <c r="K221" i="32"/>
  <c r="K222" i="32"/>
  <c r="K223" i="32"/>
  <c r="K2" i="32"/>
  <c r="I184" i="10"/>
  <c r="J184" i="10"/>
  <c r="K184" i="10"/>
  <c r="L184" i="10"/>
  <c r="M184" i="10"/>
  <c r="N184" i="10"/>
  <c r="O184" i="10"/>
  <c r="P184" i="10"/>
  <c r="Q184" i="10"/>
  <c r="R184" i="10"/>
  <c r="I183" i="10"/>
  <c r="J183" i="10"/>
  <c r="K183" i="10"/>
  <c r="L183" i="10"/>
  <c r="M183" i="10"/>
  <c r="N183" i="10"/>
  <c r="O183" i="10"/>
  <c r="P183" i="10"/>
  <c r="Q183" i="10"/>
  <c r="R183" i="10"/>
  <c r="I182" i="10"/>
  <c r="J182" i="10"/>
  <c r="K182" i="10"/>
  <c r="L182" i="10"/>
  <c r="M182" i="10"/>
  <c r="N182" i="10"/>
  <c r="O182" i="10"/>
  <c r="P182" i="10"/>
  <c r="Q182" i="10"/>
  <c r="R182" i="10"/>
  <c r="I181" i="10"/>
  <c r="J181" i="10"/>
  <c r="K181" i="10"/>
  <c r="L181" i="10"/>
  <c r="M181" i="10"/>
  <c r="N181" i="10"/>
  <c r="O181" i="10"/>
  <c r="P181" i="10"/>
  <c r="Q181" i="10"/>
  <c r="R181" i="10"/>
  <c r="I178" i="10"/>
  <c r="J178" i="10"/>
  <c r="K178" i="10"/>
  <c r="L178" i="10"/>
  <c r="M178" i="10"/>
  <c r="N178" i="10"/>
  <c r="O178" i="10"/>
  <c r="P178" i="10"/>
  <c r="Q178" i="10"/>
  <c r="R178" i="10"/>
  <c r="I177" i="10"/>
  <c r="J177" i="10"/>
  <c r="K177" i="10"/>
  <c r="L177" i="10"/>
  <c r="M177" i="10"/>
  <c r="N177" i="10"/>
  <c r="O177" i="10"/>
  <c r="P177" i="10"/>
  <c r="Q177" i="10"/>
  <c r="R177" i="10"/>
  <c r="I175" i="10"/>
  <c r="J175" i="10"/>
  <c r="K175" i="10"/>
  <c r="L175" i="10"/>
  <c r="M175" i="10"/>
  <c r="N175" i="10"/>
  <c r="O175" i="10"/>
  <c r="P175" i="10"/>
  <c r="Q175" i="10"/>
  <c r="R175" i="10"/>
  <c r="I174" i="10"/>
  <c r="J174" i="10"/>
  <c r="K174" i="10"/>
  <c r="L174" i="10"/>
  <c r="M174" i="10"/>
  <c r="N174" i="10"/>
  <c r="O174" i="10"/>
  <c r="P174" i="10"/>
  <c r="Q174" i="10"/>
  <c r="R174" i="10"/>
  <c r="I172" i="10"/>
  <c r="J172" i="10"/>
  <c r="K172" i="10"/>
  <c r="L172" i="10"/>
  <c r="M172" i="10"/>
  <c r="N172" i="10"/>
  <c r="O172" i="10"/>
  <c r="P172" i="10"/>
  <c r="Q172" i="10"/>
  <c r="R172" i="10"/>
  <c r="I171" i="10"/>
  <c r="J171" i="10"/>
  <c r="K171" i="10"/>
  <c r="L171" i="10"/>
  <c r="M171" i="10"/>
  <c r="N171" i="10"/>
  <c r="O171" i="10"/>
  <c r="P171" i="10"/>
  <c r="Q171" i="10"/>
  <c r="R171" i="10"/>
  <c r="I170" i="10"/>
  <c r="J170" i="10"/>
  <c r="K170" i="10"/>
  <c r="L170" i="10"/>
  <c r="M170" i="10"/>
  <c r="N170" i="10"/>
  <c r="O170" i="10"/>
  <c r="P170" i="10"/>
  <c r="Q170" i="10"/>
  <c r="R170" i="10"/>
  <c r="I169" i="10"/>
  <c r="J169" i="10"/>
  <c r="K169" i="10"/>
  <c r="L169" i="10"/>
  <c r="M169" i="10"/>
  <c r="N169" i="10"/>
  <c r="O169" i="10"/>
  <c r="P169" i="10"/>
  <c r="Q169" i="10"/>
  <c r="R169" i="10"/>
  <c r="I67" i="10"/>
  <c r="J67" i="10"/>
  <c r="K67" i="10"/>
  <c r="L67" i="10"/>
  <c r="M67" i="10"/>
  <c r="N67" i="10"/>
  <c r="O67" i="10"/>
  <c r="P67" i="10"/>
  <c r="Q67" i="10"/>
  <c r="R67" i="10"/>
  <c r="I66" i="10"/>
  <c r="J66" i="10"/>
  <c r="K66" i="10"/>
  <c r="L66" i="10"/>
  <c r="M66" i="10"/>
  <c r="N66" i="10"/>
  <c r="O66" i="10"/>
  <c r="P66" i="10"/>
  <c r="Q66" i="10"/>
  <c r="R66" i="10"/>
  <c r="I65" i="10"/>
  <c r="J65" i="10"/>
  <c r="K65" i="10"/>
  <c r="L65" i="10"/>
  <c r="M65" i="10"/>
  <c r="N65" i="10"/>
  <c r="O65" i="10"/>
  <c r="P65" i="10"/>
  <c r="Q65" i="10"/>
  <c r="R65" i="10"/>
  <c r="I64" i="10"/>
  <c r="J64" i="10"/>
  <c r="K64" i="10"/>
  <c r="L64" i="10"/>
  <c r="M64" i="10"/>
  <c r="N64" i="10"/>
  <c r="O64" i="10"/>
  <c r="P64" i="10"/>
  <c r="Q64" i="10"/>
  <c r="R64" i="10"/>
  <c r="R63" i="10"/>
  <c r="Q63" i="10"/>
  <c r="P63" i="10"/>
  <c r="O63" i="10"/>
  <c r="N63" i="10"/>
  <c r="M63" i="10"/>
  <c r="L63" i="10"/>
  <c r="K63" i="10"/>
  <c r="J63" i="10"/>
  <c r="I63" i="10"/>
  <c r="I61" i="10"/>
  <c r="J61" i="10"/>
  <c r="K61" i="10"/>
  <c r="L61" i="10"/>
  <c r="M61" i="10"/>
  <c r="N61" i="10"/>
  <c r="O61" i="10"/>
  <c r="P61" i="10"/>
  <c r="Q61" i="10"/>
  <c r="R61" i="10"/>
  <c r="I56" i="10"/>
  <c r="J56" i="10"/>
  <c r="K56" i="10"/>
  <c r="L56" i="10"/>
  <c r="M56" i="10"/>
  <c r="N56" i="10"/>
  <c r="O56" i="10"/>
  <c r="P56" i="10"/>
  <c r="Q56" i="10"/>
  <c r="R56" i="10"/>
  <c r="I27" i="10"/>
  <c r="J27" i="10"/>
  <c r="K27" i="10"/>
  <c r="L27" i="10"/>
  <c r="M27" i="10"/>
  <c r="N27" i="10"/>
  <c r="O27" i="10"/>
  <c r="P27" i="10"/>
  <c r="Q27" i="10"/>
  <c r="R27" i="10"/>
  <c r="I26" i="10"/>
  <c r="J26" i="10"/>
  <c r="K26" i="10"/>
  <c r="L26" i="10"/>
  <c r="M26" i="10"/>
  <c r="N26" i="10"/>
  <c r="O26" i="10"/>
  <c r="P26" i="10"/>
  <c r="Q26" i="10"/>
  <c r="R26" i="10"/>
  <c r="I15" i="10"/>
  <c r="J15" i="10"/>
  <c r="K15" i="10"/>
  <c r="L15" i="10"/>
  <c r="M15" i="10"/>
  <c r="N15" i="10"/>
  <c r="O15" i="10"/>
  <c r="P15" i="10"/>
  <c r="Q15" i="10"/>
  <c r="R15" i="10"/>
  <c r="S163" i="10" l="1"/>
  <c r="S162" i="10"/>
  <c r="S168" i="10"/>
  <c r="S65" i="10"/>
  <c r="S66" i="10"/>
  <c r="S67" i="10"/>
  <c r="S169" i="10"/>
  <c r="S181" i="10"/>
  <c r="S165" i="10"/>
  <c r="S63" i="10"/>
  <c r="S64" i="10"/>
  <c r="S129" i="10"/>
  <c r="S113" i="10"/>
  <c r="C455" i="3"/>
  <c r="D455" i="3"/>
  <c r="E455" i="3"/>
  <c r="F455" i="3"/>
  <c r="G455" i="3"/>
  <c r="H455" i="3"/>
  <c r="I455" i="3"/>
  <c r="J455" i="3"/>
  <c r="K455" i="3"/>
  <c r="L455" i="3"/>
  <c r="M455" i="3"/>
  <c r="N455" i="3"/>
  <c r="O455" i="3"/>
  <c r="P455" i="3"/>
  <c r="Q455" i="3"/>
  <c r="R455" i="3"/>
  <c r="S455" i="3"/>
  <c r="T455" i="3"/>
  <c r="U455" i="3"/>
  <c r="V455" i="3"/>
  <c r="W455" i="3"/>
  <c r="X455" i="3"/>
  <c r="Y455" i="3"/>
  <c r="Z455" i="3"/>
  <c r="AA455" i="3"/>
  <c r="AB455" i="3"/>
  <c r="AC455" i="3"/>
  <c r="AD455" i="3"/>
  <c r="AE455" i="3"/>
  <c r="AF455" i="3"/>
  <c r="AG455" i="3"/>
  <c r="AH455" i="3"/>
  <c r="AI455" i="3"/>
  <c r="AJ455" i="3"/>
  <c r="AK455" i="3"/>
  <c r="AL455" i="3"/>
  <c r="AM455" i="3"/>
  <c r="AN455" i="3"/>
  <c r="AO455" i="3"/>
  <c r="AP455" i="3"/>
  <c r="AQ455" i="3"/>
  <c r="AR455" i="3"/>
  <c r="AS455" i="3"/>
  <c r="AT455" i="3"/>
  <c r="AU455" i="3"/>
  <c r="AV455" i="3"/>
  <c r="AW455" i="3"/>
  <c r="AX455" i="3"/>
  <c r="AY455" i="3"/>
  <c r="AZ455" i="3"/>
  <c r="BA455" i="3"/>
  <c r="BB455" i="3"/>
  <c r="BC455" i="3"/>
  <c r="BD455" i="3"/>
  <c r="BE455" i="3"/>
  <c r="BF455" i="3"/>
  <c r="BG455" i="3"/>
  <c r="BH455" i="3"/>
  <c r="BI455" i="3"/>
  <c r="BJ455" i="3"/>
  <c r="BK455" i="3"/>
  <c r="BL455" i="3"/>
  <c r="C453" i="3"/>
  <c r="D453" i="3"/>
  <c r="E453" i="3"/>
  <c r="F453" i="3"/>
  <c r="G453" i="3"/>
  <c r="H453" i="3"/>
  <c r="I453" i="3"/>
  <c r="J453" i="3"/>
  <c r="K453" i="3"/>
  <c r="L453" i="3"/>
  <c r="M453" i="3"/>
  <c r="N453" i="3"/>
  <c r="O453" i="3"/>
  <c r="P453" i="3"/>
  <c r="Q453" i="3"/>
  <c r="R453" i="3"/>
  <c r="S453" i="3"/>
  <c r="T453" i="3"/>
  <c r="U453" i="3"/>
  <c r="V453" i="3"/>
  <c r="W453" i="3"/>
  <c r="X453" i="3"/>
  <c r="Y453" i="3"/>
  <c r="Z453" i="3"/>
  <c r="AA453" i="3"/>
  <c r="AB453" i="3"/>
  <c r="AC453" i="3"/>
  <c r="AD453" i="3"/>
  <c r="AE453" i="3"/>
  <c r="AF453" i="3"/>
  <c r="AG453" i="3"/>
  <c r="AH453" i="3"/>
  <c r="AI453" i="3"/>
  <c r="AJ453" i="3"/>
  <c r="AK453" i="3"/>
  <c r="AL453" i="3"/>
  <c r="AM453" i="3"/>
  <c r="AN453" i="3"/>
  <c r="AO453" i="3"/>
  <c r="AP453" i="3"/>
  <c r="AQ453" i="3"/>
  <c r="AR453" i="3"/>
  <c r="AS453" i="3"/>
  <c r="AT453" i="3"/>
  <c r="AU453" i="3"/>
  <c r="AV453" i="3"/>
  <c r="AW453" i="3"/>
  <c r="AX453" i="3"/>
  <c r="AY453" i="3"/>
  <c r="AZ453" i="3"/>
  <c r="BA453" i="3"/>
  <c r="BB453" i="3"/>
  <c r="BC453" i="3"/>
  <c r="BD453" i="3"/>
  <c r="BE453" i="3"/>
  <c r="BF453" i="3"/>
  <c r="BG453" i="3"/>
  <c r="BH453" i="3"/>
  <c r="BI453" i="3"/>
  <c r="BJ453" i="3"/>
  <c r="BK453" i="3"/>
  <c r="BL453"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AW174" i="3"/>
  <c r="AX174" i="3"/>
  <c r="AY174" i="3"/>
  <c r="AZ174" i="3"/>
  <c r="BA174" i="3"/>
  <c r="BB174" i="3"/>
  <c r="BC174" i="3"/>
  <c r="BD174" i="3"/>
  <c r="BE174" i="3"/>
  <c r="BF174" i="3"/>
  <c r="BG174" i="3"/>
  <c r="BH174" i="3"/>
  <c r="BI174" i="3"/>
  <c r="BJ174" i="3"/>
  <c r="BK174" i="3"/>
  <c r="BL174"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S182" i="10"/>
  <c r="S184" i="10"/>
  <c r="S183" i="10"/>
  <c r="S170" i="10"/>
  <c r="S172" i="10"/>
  <c r="S175" i="10"/>
  <c r="S178" i="10"/>
  <c r="S171" i="10"/>
  <c r="S174" i="10"/>
  <c r="S177" i="10"/>
  <c r="S61" i="10"/>
  <c r="S27" i="10"/>
  <c r="S26" i="10"/>
  <c r="S56" i="10"/>
  <c r="S15" i="10"/>
  <c r="BP187" i="3"/>
  <c r="D187" i="3" s="1"/>
  <c r="A188" i="3"/>
  <c r="BP188" i="3"/>
  <c r="A189" i="3"/>
  <c r="BP189" i="3"/>
  <c r="AE189" i="3" s="1"/>
  <c r="A190" i="3"/>
  <c r="BP190" i="3"/>
  <c r="A191" i="3"/>
  <c r="BP191" i="3"/>
  <c r="A192" i="3"/>
  <c r="BP192" i="3"/>
  <c r="C192" i="3" s="1"/>
  <c r="A193" i="3"/>
  <c r="BP193" i="3"/>
  <c r="C193" i="3" s="1"/>
  <c r="BN455" i="3" l="1"/>
  <c r="BM455" i="3"/>
  <c r="BN453" i="3"/>
  <c r="BM453" i="3"/>
  <c r="BN172" i="3"/>
  <c r="BM172" i="3"/>
  <c r="BN173" i="3"/>
  <c r="BM173" i="3"/>
  <c r="BN174" i="3"/>
  <c r="BM174" i="3"/>
  <c r="C191" i="3"/>
  <c r="F191" i="3"/>
  <c r="J191" i="3"/>
  <c r="N191" i="3"/>
  <c r="R191" i="3"/>
  <c r="V191" i="3"/>
  <c r="Z191" i="3"/>
  <c r="AD191" i="3"/>
  <c r="AH191" i="3"/>
  <c r="AL191" i="3"/>
  <c r="AP191" i="3"/>
  <c r="AT191" i="3"/>
  <c r="AX191" i="3"/>
  <c r="BB191" i="3"/>
  <c r="BF191" i="3"/>
  <c r="BJ191" i="3"/>
  <c r="G190" i="3"/>
  <c r="C190" i="3"/>
  <c r="K190" i="3"/>
  <c r="S190" i="3"/>
  <c r="AA190" i="3"/>
  <c r="AI190" i="3"/>
  <c r="AQ190" i="3"/>
  <c r="AV190" i="3"/>
  <c r="AZ190" i="3"/>
  <c r="BD190" i="3"/>
  <c r="BH190" i="3"/>
  <c r="BL190" i="3"/>
  <c r="BK187" i="3"/>
  <c r="BI187" i="3"/>
  <c r="BG187" i="3"/>
  <c r="BE187" i="3"/>
  <c r="BC187" i="3"/>
  <c r="BA187" i="3"/>
  <c r="AY187" i="3"/>
  <c r="AW187" i="3"/>
  <c r="AU187" i="3"/>
  <c r="AS187" i="3"/>
  <c r="AQ187" i="3"/>
  <c r="AO187" i="3"/>
  <c r="AM187" i="3"/>
  <c r="AK187" i="3"/>
  <c r="AI187" i="3"/>
  <c r="AG187" i="3"/>
  <c r="AE187" i="3"/>
  <c r="AC187" i="3"/>
  <c r="AA187" i="3"/>
  <c r="Y187" i="3"/>
  <c r="W187" i="3"/>
  <c r="U187" i="3"/>
  <c r="S187" i="3"/>
  <c r="Q187" i="3"/>
  <c r="O187" i="3"/>
  <c r="M187" i="3"/>
  <c r="K187" i="3"/>
  <c r="I187" i="3"/>
  <c r="G187" i="3"/>
  <c r="E187" i="3"/>
  <c r="C187" i="3"/>
  <c r="BL187" i="3"/>
  <c r="BJ187" i="3"/>
  <c r="BH187" i="3"/>
  <c r="BF187" i="3"/>
  <c r="BD187" i="3"/>
  <c r="BB187" i="3"/>
  <c r="AZ187" i="3"/>
  <c r="AX187" i="3"/>
  <c r="AV187" i="3"/>
  <c r="AT187" i="3"/>
  <c r="AR187" i="3"/>
  <c r="AP187" i="3"/>
  <c r="AN187" i="3"/>
  <c r="AL187" i="3"/>
  <c r="AJ187" i="3"/>
  <c r="AH187" i="3"/>
  <c r="AF187" i="3"/>
  <c r="AD187" i="3"/>
  <c r="AB187" i="3"/>
  <c r="Z187" i="3"/>
  <c r="X187" i="3"/>
  <c r="V187" i="3"/>
  <c r="T187" i="3"/>
  <c r="R187" i="3"/>
  <c r="P187" i="3"/>
  <c r="N187" i="3"/>
  <c r="L187" i="3"/>
  <c r="J187" i="3"/>
  <c r="H187" i="3"/>
  <c r="F187" i="3"/>
  <c r="BL193" i="3"/>
  <c r="BH193" i="3"/>
  <c r="BD193" i="3"/>
  <c r="AZ193" i="3"/>
  <c r="AV193" i="3"/>
  <c r="AR193" i="3"/>
  <c r="AN193" i="3"/>
  <c r="AJ193" i="3"/>
  <c r="AF193" i="3"/>
  <c r="AB193" i="3"/>
  <c r="X193" i="3"/>
  <c r="T193" i="3"/>
  <c r="P193" i="3"/>
  <c r="L193" i="3"/>
  <c r="H193" i="3"/>
  <c r="D193" i="3"/>
  <c r="BJ192" i="3"/>
  <c r="BB192" i="3"/>
  <c r="AL192" i="3"/>
  <c r="BF192" i="3"/>
  <c r="AX192" i="3"/>
  <c r="AT192" i="3"/>
  <c r="AP192" i="3"/>
  <c r="AH192" i="3"/>
  <c r="AD192" i="3"/>
  <c r="Z192" i="3"/>
  <c r="V192" i="3"/>
  <c r="R192" i="3"/>
  <c r="N192" i="3"/>
  <c r="J192" i="3"/>
  <c r="F192" i="3"/>
  <c r="BC189" i="3"/>
  <c r="AM189" i="3"/>
  <c r="W189" i="3"/>
  <c r="BJ193" i="3"/>
  <c r="BF193" i="3"/>
  <c r="BB193" i="3"/>
  <c r="AX193" i="3"/>
  <c r="AT193" i="3"/>
  <c r="AP193" i="3"/>
  <c r="AL193" i="3"/>
  <c r="AH193" i="3"/>
  <c r="AD193" i="3"/>
  <c r="Z193" i="3"/>
  <c r="V193" i="3"/>
  <c r="R193" i="3"/>
  <c r="N193" i="3"/>
  <c r="J193" i="3"/>
  <c r="F193" i="3"/>
  <c r="BL192" i="3"/>
  <c r="BH192" i="3"/>
  <c r="BD192" i="3"/>
  <c r="AZ192" i="3"/>
  <c r="AV192" i="3"/>
  <c r="AR192" i="3"/>
  <c r="AN192" i="3"/>
  <c r="AJ192" i="3"/>
  <c r="AF192" i="3"/>
  <c r="AB192" i="3"/>
  <c r="X192" i="3"/>
  <c r="T192" i="3"/>
  <c r="P192" i="3"/>
  <c r="L192" i="3"/>
  <c r="H192" i="3"/>
  <c r="D192" i="3"/>
  <c r="BL191" i="3"/>
  <c r="BH191" i="3"/>
  <c r="BD191" i="3"/>
  <c r="AZ191" i="3"/>
  <c r="AV191" i="3"/>
  <c r="AR191" i="3"/>
  <c r="AN191" i="3"/>
  <c r="AJ191" i="3"/>
  <c r="AF191" i="3"/>
  <c r="AB191" i="3"/>
  <c r="X191" i="3"/>
  <c r="T191" i="3"/>
  <c r="P191" i="3"/>
  <c r="L191" i="3"/>
  <c r="H191" i="3"/>
  <c r="D191" i="3"/>
  <c r="BJ190" i="3"/>
  <c r="BF190" i="3"/>
  <c r="BB190" i="3"/>
  <c r="AX190" i="3"/>
  <c r="AT190" i="3"/>
  <c r="AM190" i="3"/>
  <c r="AE190" i="3"/>
  <c r="W190" i="3"/>
  <c r="O190" i="3"/>
  <c r="BK189" i="3"/>
  <c r="AU189" i="3"/>
  <c r="D189" i="3"/>
  <c r="F189" i="3"/>
  <c r="H189" i="3"/>
  <c r="J189" i="3"/>
  <c r="L189" i="3"/>
  <c r="N189" i="3"/>
  <c r="P189" i="3"/>
  <c r="R189" i="3"/>
  <c r="T189" i="3"/>
  <c r="V189" i="3"/>
  <c r="X189" i="3"/>
  <c r="Z189" i="3"/>
  <c r="AB189" i="3"/>
  <c r="AD189" i="3"/>
  <c r="AF189" i="3"/>
  <c r="AH189" i="3"/>
  <c r="AJ189" i="3"/>
  <c r="AL189" i="3"/>
  <c r="AN189" i="3"/>
  <c r="AP189" i="3"/>
  <c r="AR189" i="3"/>
  <c r="AT189" i="3"/>
  <c r="AV189" i="3"/>
  <c r="AX189" i="3"/>
  <c r="AZ189" i="3"/>
  <c r="BB189" i="3"/>
  <c r="BD189" i="3"/>
  <c r="BF189" i="3"/>
  <c r="BH189" i="3"/>
  <c r="BJ189" i="3"/>
  <c r="BL189" i="3"/>
  <c r="E189" i="3"/>
  <c r="I189" i="3"/>
  <c r="M189" i="3"/>
  <c r="Q189" i="3"/>
  <c r="U189" i="3"/>
  <c r="Y189" i="3"/>
  <c r="AC189" i="3"/>
  <c r="AG189" i="3"/>
  <c r="AK189" i="3"/>
  <c r="AO189" i="3"/>
  <c r="AS189" i="3"/>
  <c r="AW189" i="3"/>
  <c r="BA189" i="3"/>
  <c r="BE189" i="3"/>
  <c r="BI189" i="3"/>
  <c r="C189" i="3"/>
  <c r="G189" i="3"/>
  <c r="K189" i="3"/>
  <c r="O189" i="3"/>
  <c r="S189" i="3"/>
  <c r="BG189" i="3"/>
  <c r="AY189" i="3"/>
  <c r="AQ189" i="3"/>
  <c r="AI189" i="3"/>
  <c r="AA189" i="3"/>
  <c r="D188" i="3"/>
  <c r="F188" i="3"/>
  <c r="H188" i="3"/>
  <c r="J188" i="3"/>
  <c r="L188" i="3"/>
  <c r="N188" i="3"/>
  <c r="P188" i="3"/>
  <c r="R188" i="3"/>
  <c r="T188" i="3"/>
  <c r="V188" i="3"/>
  <c r="X188" i="3"/>
  <c r="Z188" i="3"/>
  <c r="AB188" i="3"/>
  <c r="AD188" i="3"/>
  <c r="AF188" i="3"/>
  <c r="AH188" i="3"/>
  <c r="AJ188" i="3"/>
  <c r="AL188" i="3"/>
  <c r="AN188" i="3"/>
  <c r="AP188" i="3"/>
  <c r="AR188" i="3"/>
  <c r="AT188" i="3"/>
  <c r="AV188" i="3"/>
  <c r="AX188" i="3"/>
  <c r="AZ188" i="3"/>
  <c r="BB188" i="3"/>
  <c r="BD188" i="3"/>
  <c r="BF188" i="3"/>
  <c r="BH188" i="3"/>
  <c r="BJ188" i="3"/>
  <c r="BL188" i="3"/>
  <c r="BK188" i="3"/>
  <c r="BG188" i="3"/>
  <c r="BC188" i="3"/>
  <c r="AY188" i="3"/>
  <c r="AU188" i="3"/>
  <c r="AQ188" i="3"/>
  <c r="AM188" i="3"/>
  <c r="AI188" i="3"/>
  <c r="AE188" i="3"/>
  <c r="AA188" i="3"/>
  <c r="W188" i="3"/>
  <c r="S188" i="3"/>
  <c r="O188" i="3"/>
  <c r="K188" i="3"/>
  <c r="G188" i="3"/>
  <c r="C188" i="3"/>
  <c r="BK193" i="3"/>
  <c r="BI193" i="3"/>
  <c r="BG193" i="3"/>
  <c r="BE193" i="3"/>
  <c r="BC193" i="3"/>
  <c r="BA193" i="3"/>
  <c r="AY193" i="3"/>
  <c r="AW193" i="3"/>
  <c r="AU193" i="3"/>
  <c r="AS193" i="3"/>
  <c r="AQ193" i="3"/>
  <c r="AO193" i="3"/>
  <c r="AM193" i="3"/>
  <c r="AK193" i="3"/>
  <c r="AI193" i="3"/>
  <c r="AG193" i="3"/>
  <c r="AE193" i="3"/>
  <c r="AC193" i="3"/>
  <c r="AA193" i="3"/>
  <c r="Y193" i="3"/>
  <c r="W193" i="3"/>
  <c r="U193" i="3"/>
  <c r="S193" i="3"/>
  <c r="Q193" i="3"/>
  <c r="O193" i="3"/>
  <c r="M193" i="3"/>
  <c r="K193" i="3"/>
  <c r="I193" i="3"/>
  <c r="G193" i="3"/>
  <c r="E193" i="3"/>
  <c r="BK192" i="3"/>
  <c r="BI192" i="3"/>
  <c r="BG192" i="3"/>
  <c r="BE192" i="3"/>
  <c r="BC192" i="3"/>
  <c r="BA192" i="3"/>
  <c r="AY192" i="3"/>
  <c r="AW192" i="3"/>
  <c r="AU192" i="3"/>
  <c r="AS192" i="3"/>
  <c r="AQ192" i="3"/>
  <c r="AO192" i="3"/>
  <c r="AM192" i="3"/>
  <c r="AK192" i="3"/>
  <c r="AI192" i="3"/>
  <c r="AG192" i="3"/>
  <c r="AE192" i="3"/>
  <c r="AC192" i="3"/>
  <c r="AA192" i="3"/>
  <c r="Y192" i="3"/>
  <c r="W192" i="3"/>
  <c r="U192" i="3"/>
  <c r="S192" i="3"/>
  <c r="Q192" i="3"/>
  <c r="O192" i="3"/>
  <c r="M192" i="3"/>
  <c r="K192" i="3"/>
  <c r="I192" i="3"/>
  <c r="G192" i="3"/>
  <c r="E192" i="3"/>
  <c r="BK191" i="3"/>
  <c r="BI191" i="3"/>
  <c r="BG191" i="3"/>
  <c r="BE191" i="3"/>
  <c r="BC191" i="3"/>
  <c r="BA191" i="3"/>
  <c r="AY191" i="3"/>
  <c r="AW191" i="3"/>
  <c r="AU191" i="3"/>
  <c r="AS191" i="3"/>
  <c r="AQ191" i="3"/>
  <c r="AO191" i="3"/>
  <c r="AM191" i="3"/>
  <c r="AK191" i="3"/>
  <c r="AI191" i="3"/>
  <c r="AG191" i="3"/>
  <c r="AE191" i="3"/>
  <c r="AC191" i="3"/>
  <c r="AA191" i="3"/>
  <c r="Y191" i="3"/>
  <c r="W191" i="3"/>
  <c r="U191" i="3"/>
  <c r="S191" i="3"/>
  <c r="Q191" i="3"/>
  <c r="O191" i="3"/>
  <c r="M191" i="3"/>
  <c r="K191" i="3"/>
  <c r="I191" i="3"/>
  <c r="G191" i="3"/>
  <c r="E191" i="3"/>
  <c r="D190" i="3"/>
  <c r="F190" i="3"/>
  <c r="H190" i="3"/>
  <c r="J190" i="3"/>
  <c r="L190" i="3"/>
  <c r="N190" i="3"/>
  <c r="P190" i="3"/>
  <c r="R190" i="3"/>
  <c r="T190" i="3"/>
  <c r="V190" i="3"/>
  <c r="X190" i="3"/>
  <c r="Z190" i="3"/>
  <c r="AB190" i="3"/>
  <c r="AD190" i="3"/>
  <c r="AF190" i="3"/>
  <c r="AH190" i="3"/>
  <c r="AJ190" i="3"/>
  <c r="AL190" i="3"/>
  <c r="AN190" i="3"/>
  <c r="AP190" i="3"/>
  <c r="AR190" i="3"/>
  <c r="BK190" i="3"/>
  <c r="BI190" i="3"/>
  <c r="BG190" i="3"/>
  <c r="BE190" i="3"/>
  <c r="BC190" i="3"/>
  <c r="BA190" i="3"/>
  <c r="AY190" i="3"/>
  <c r="AW190" i="3"/>
  <c r="AU190" i="3"/>
  <c r="AS190" i="3"/>
  <c r="AO190" i="3"/>
  <c r="AK190" i="3"/>
  <c r="AG190" i="3"/>
  <c r="AC190" i="3"/>
  <c r="Y190" i="3"/>
  <c r="U190" i="3"/>
  <c r="Q190" i="3"/>
  <c r="M190" i="3"/>
  <c r="I190" i="3"/>
  <c r="E190" i="3"/>
  <c r="BI188" i="3"/>
  <c r="BE188" i="3"/>
  <c r="BA188" i="3"/>
  <c r="AW188" i="3"/>
  <c r="AS188" i="3"/>
  <c r="AO188" i="3"/>
  <c r="AK188" i="3"/>
  <c r="AG188" i="3"/>
  <c r="AC188" i="3"/>
  <c r="Y188" i="3"/>
  <c r="U188" i="3"/>
  <c r="Q188" i="3"/>
  <c r="M188" i="3"/>
  <c r="I188" i="3"/>
  <c r="E188" i="3"/>
  <c r="BM190" i="3" l="1"/>
  <c r="BN187" i="3"/>
  <c r="BM187" i="3"/>
  <c r="BN193" i="3"/>
  <c r="BM191" i="3"/>
  <c r="BM192" i="3"/>
  <c r="BM193" i="3"/>
  <c r="BN191" i="3"/>
  <c r="BN192" i="3"/>
  <c r="BN190" i="3"/>
  <c r="BM188" i="3"/>
  <c r="BN188" i="3"/>
  <c r="BM189" i="3"/>
  <c r="BN189" i="3"/>
  <c r="C30" i="9" l="1"/>
  <c r="O90" i="10"/>
  <c r="P90" i="10"/>
  <c r="Q90" i="10"/>
  <c r="R90" i="10"/>
  <c r="O91" i="10"/>
  <c r="P91" i="10"/>
  <c r="Q91" i="10"/>
  <c r="R91" i="10"/>
  <c r="I90" i="10"/>
  <c r="J90" i="10"/>
  <c r="K90" i="10"/>
  <c r="L90" i="10"/>
  <c r="M90" i="10"/>
  <c r="N90" i="10"/>
  <c r="I91" i="10"/>
  <c r="J91" i="10"/>
  <c r="K91" i="10"/>
  <c r="L91" i="10"/>
  <c r="M91" i="10"/>
  <c r="N91" i="10"/>
  <c r="S91" i="10" l="1"/>
  <c r="S90" i="10"/>
  <c r="R229" i="10"/>
  <c r="Q229" i="10"/>
  <c r="P229" i="10"/>
  <c r="O229" i="10"/>
  <c r="R228" i="10"/>
  <c r="Q228" i="10"/>
  <c r="P228" i="10"/>
  <c r="O228" i="10"/>
  <c r="R227" i="10"/>
  <c r="Q227" i="10"/>
  <c r="P227" i="10"/>
  <c r="O227" i="10"/>
  <c r="R226" i="10"/>
  <c r="Q226" i="10"/>
  <c r="P226" i="10"/>
  <c r="O226" i="10"/>
  <c r="R225" i="10"/>
  <c r="Q225" i="10"/>
  <c r="P225" i="10"/>
  <c r="O225" i="10"/>
  <c r="R224" i="10"/>
  <c r="Q224" i="10"/>
  <c r="P224" i="10"/>
  <c r="O224" i="10"/>
  <c r="R223" i="10"/>
  <c r="Q223" i="10"/>
  <c r="P223" i="10"/>
  <c r="O223" i="10"/>
  <c r="R222" i="10"/>
  <c r="Q222" i="10"/>
  <c r="P222" i="10"/>
  <c r="O222" i="10"/>
  <c r="R221" i="10"/>
  <c r="Q221" i="10"/>
  <c r="P221" i="10"/>
  <c r="O221" i="10"/>
  <c r="R220" i="10"/>
  <c r="Q220" i="10"/>
  <c r="P220" i="10"/>
  <c r="O220" i="10"/>
  <c r="R219" i="10"/>
  <c r="Q219" i="10"/>
  <c r="P219" i="10"/>
  <c r="O219" i="10"/>
  <c r="R218" i="10"/>
  <c r="Q218" i="10"/>
  <c r="P218" i="10"/>
  <c r="O218" i="10"/>
  <c r="R217" i="10"/>
  <c r="Q217" i="10"/>
  <c r="P217" i="10"/>
  <c r="O217" i="10"/>
  <c r="R216" i="10"/>
  <c r="Q216" i="10"/>
  <c r="P216" i="10"/>
  <c r="O216" i="10"/>
  <c r="R215" i="10"/>
  <c r="Q215" i="10"/>
  <c r="P215" i="10"/>
  <c r="O215" i="10"/>
  <c r="R214" i="10"/>
  <c r="Q214" i="10"/>
  <c r="P214" i="10"/>
  <c r="O214" i="10"/>
  <c r="R213" i="10"/>
  <c r="Q213" i="10"/>
  <c r="P213" i="10"/>
  <c r="O213" i="10"/>
  <c r="R212" i="10"/>
  <c r="Q212" i="10"/>
  <c r="P212" i="10"/>
  <c r="O212" i="10"/>
  <c r="R211" i="10"/>
  <c r="Q211" i="10"/>
  <c r="P211" i="10"/>
  <c r="O211" i="10"/>
  <c r="R210" i="10"/>
  <c r="Q210" i="10"/>
  <c r="P210" i="10"/>
  <c r="O210" i="10"/>
  <c r="R209" i="10"/>
  <c r="Q209" i="10"/>
  <c r="P209" i="10"/>
  <c r="O209" i="10"/>
  <c r="R208" i="10"/>
  <c r="Q208" i="10"/>
  <c r="P208" i="10"/>
  <c r="O208" i="10"/>
  <c r="R207" i="10"/>
  <c r="Q207" i="10"/>
  <c r="P207" i="10"/>
  <c r="O207" i="10"/>
  <c r="R206" i="10"/>
  <c r="Q206" i="10"/>
  <c r="P206" i="10"/>
  <c r="O206" i="10"/>
  <c r="R205" i="10"/>
  <c r="Q205" i="10"/>
  <c r="P205" i="10"/>
  <c r="O205" i="10"/>
  <c r="R204" i="10"/>
  <c r="Q204" i="10"/>
  <c r="P204" i="10"/>
  <c r="O204" i="10"/>
  <c r="R203" i="10"/>
  <c r="Q203" i="10"/>
  <c r="P203" i="10"/>
  <c r="O203" i="10"/>
  <c r="R202" i="10"/>
  <c r="Q202" i="10"/>
  <c r="P202" i="10"/>
  <c r="O202" i="10"/>
  <c r="R201" i="10"/>
  <c r="Q201" i="10"/>
  <c r="P201" i="10"/>
  <c r="O201" i="10"/>
  <c r="R200" i="10"/>
  <c r="Q200" i="10"/>
  <c r="P200" i="10"/>
  <c r="O200" i="10"/>
  <c r="R199" i="10"/>
  <c r="Q199" i="10"/>
  <c r="P199" i="10"/>
  <c r="O199" i="10"/>
  <c r="R198" i="10"/>
  <c r="Q198" i="10"/>
  <c r="P198" i="10"/>
  <c r="O198" i="10"/>
  <c r="R197" i="10"/>
  <c r="Q197" i="10"/>
  <c r="P197" i="10"/>
  <c r="O197" i="10"/>
  <c r="R196" i="10"/>
  <c r="Q196" i="10"/>
  <c r="P196" i="10"/>
  <c r="O196" i="10"/>
  <c r="R195" i="10"/>
  <c r="Q195" i="10"/>
  <c r="P195" i="10"/>
  <c r="O195" i="10"/>
  <c r="R194" i="10"/>
  <c r="Q194" i="10"/>
  <c r="P194" i="10"/>
  <c r="O194" i="10"/>
  <c r="R193" i="10"/>
  <c r="Q193" i="10"/>
  <c r="P193" i="10"/>
  <c r="O193" i="10"/>
  <c r="R192" i="10"/>
  <c r="Q192" i="10"/>
  <c r="P192" i="10"/>
  <c r="O192" i="10"/>
  <c r="R191" i="10"/>
  <c r="Q191" i="10"/>
  <c r="P191" i="10"/>
  <c r="O191" i="10"/>
  <c r="R189" i="10"/>
  <c r="Q189" i="10"/>
  <c r="P189" i="10"/>
  <c r="O189" i="10"/>
  <c r="R188" i="10"/>
  <c r="Q188" i="10"/>
  <c r="P188" i="10"/>
  <c r="O188" i="10"/>
  <c r="R187" i="10"/>
  <c r="Q187" i="10"/>
  <c r="P187" i="10"/>
  <c r="O187" i="10"/>
  <c r="R186" i="10"/>
  <c r="Q186" i="10"/>
  <c r="P186" i="10"/>
  <c r="O186" i="10"/>
  <c r="R185" i="10"/>
  <c r="Q185" i="10"/>
  <c r="P185" i="10"/>
  <c r="O185" i="10"/>
  <c r="R180" i="10"/>
  <c r="Q180" i="10"/>
  <c r="P180" i="10"/>
  <c r="O180" i="10"/>
  <c r="R176" i="10"/>
  <c r="Q176" i="10"/>
  <c r="P176" i="10"/>
  <c r="O176" i="10"/>
  <c r="R173" i="10"/>
  <c r="Q173" i="10"/>
  <c r="P173" i="10"/>
  <c r="O173" i="10"/>
  <c r="R167" i="10"/>
  <c r="Q167" i="10"/>
  <c r="P167" i="10"/>
  <c r="O167" i="10"/>
  <c r="R166" i="10"/>
  <c r="Q166" i="10"/>
  <c r="P166" i="10"/>
  <c r="O166" i="10"/>
  <c r="R164" i="10"/>
  <c r="Q164" i="10"/>
  <c r="P164" i="10"/>
  <c r="O164" i="10"/>
  <c r="R161" i="10"/>
  <c r="Q161" i="10"/>
  <c r="P161" i="10"/>
  <c r="O161" i="10"/>
  <c r="R160" i="10"/>
  <c r="Q160" i="10"/>
  <c r="P160" i="10"/>
  <c r="O160" i="10"/>
  <c r="R159" i="10"/>
  <c r="Q159" i="10"/>
  <c r="P159" i="10"/>
  <c r="O159" i="10"/>
  <c r="R158" i="10"/>
  <c r="Q158" i="10"/>
  <c r="P158" i="10"/>
  <c r="O158" i="10"/>
  <c r="R157" i="10"/>
  <c r="Q157" i="10"/>
  <c r="P157" i="10"/>
  <c r="O157" i="10"/>
  <c r="R156" i="10"/>
  <c r="Q156" i="10"/>
  <c r="P156" i="10"/>
  <c r="O156" i="10"/>
  <c r="R155" i="10"/>
  <c r="Q155" i="10"/>
  <c r="P155" i="10"/>
  <c r="O155" i="10"/>
  <c r="R154" i="10"/>
  <c r="Q154" i="10"/>
  <c r="P154" i="10"/>
  <c r="O154" i="10"/>
  <c r="R153" i="10"/>
  <c r="Q153" i="10"/>
  <c r="P153" i="10"/>
  <c r="O153" i="10"/>
  <c r="R152" i="10"/>
  <c r="Q152" i="10"/>
  <c r="P152" i="10"/>
  <c r="O152" i="10"/>
  <c r="R150" i="10"/>
  <c r="Q150" i="10"/>
  <c r="P150" i="10"/>
  <c r="O150" i="10"/>
  <c r="R149" i="10"/>
  <c r="Q149" i="10"/>
  <c r="P149" i="10"/>
  <c r="O149" i="10"/>
  <c r="R148" i="10"/>
  <c r="Q148" i="10"/>
  <c r="P148" i="10"/>
  <c r="O148" i="10"/>
  <c r="R145" i="10"/>
  <c r="Q145" i="10"/>
  <c r="P145" i="10"/>
  <c r="O145" i="10"/>
  <c r="R140" i="10"/>
  <c r="Q140" i="10"/>
  <c r="P140" i="10"/>
  <c r="O140" i="10"/>
  <c r="R138" i="10"/>
  <c r="Q138" i="10"/>
  <c r="P138" i="10"/>
  <c r="O138" i="10"/>
  <c r="R137" i="10"/>
  <c r="Q137" i="10"/>
  <c r="P137" i="10"/>
  <c r="O137" i="10"/>
  <c r="R136" i="10"/>
  <c r="Q136" i="10"/>
  <c r="P136" i="10"/>
  <c r="O136" i="10"/>
  <c r="R135" i="10"/>
  <c r="Q135" i="10"/>
  <c r="P135" i="10"/>
  <c r="O135" i="10"/>
  <c r="R133" i="10"/>
  <c r="Q133" i="10"/>
  <c r="P133" i="10"/>
  <c r="O133" i="10"/>
  <c r="R132" i="10"/>
  <c r="Q132" i="10"/>
  <c r="P132" i="10"/>
  <c r="O132" i="10"/>
  <c r="R128" i="10"/>
  <c r="Q128" i="10"/>
  <c r="P128" i="10"/>
  <c r="O128" i="10"/>
  <c r="R127" i="10"/>
  <c r="Q127" i="10"/>
  <c r="P127" i="10"/>
  <c r="O127" i="10"/>
  <c r="R126" i="10"/>
  <c r="Q126" i="10"/>
  <c r="P126" i="10"/>
  <c r="O126" i="10"/>
  <c r="R125" i="10"/>
  <c r="Q125" i="10"/>
  <c r="P125" i="10"/>
  <c r="O125" i="10"/>
  <c r="R124" i="10"/>
  <c r="Q124" i="10"/>
  <c r="P124" i="10"/>
  <c r="O124" i="10"/>
  <c r="R123" i="10"/>
  <c r="Q123" i="10"/>
  <c r="P123" i="10"/>
  <c r="O123" i="10"/>
  <c r="R120" i="10"/>
  <c r="Q120" i="10"/>
  <c r="P120" i="10"/>
  <c r="O120" i="10"/>
  <c r="R119" i="10"/>
  <c r="Q119" i="10"/>
  <c r="P119" i="10"/>
  <c r="O119" i="10"/>
  <c r="R117" i="10"/>
  <c r="Q117" i="10"/>
  <c r="P117" i="10"/>
  <c r="O117" i="10"/>
  <c r="R116" i="10"/>
  <c r="Q116" i="10"/>
  <c r="P116" i="10"/>
  <c r="O116" i="10"/>
  <c r="R115" i="10"/>
  <c r="Q115" i="10"/>
  <c r="P115" i="10"/>
  <c r="O115" i="10"/>
  <c r="R114" i="10"/>
  <c r="Q114" i="10"/>
  <c r="P114" i="10"/>
  <c r="O114" i="10"/>
  <c r="R112" i="10"/>
  <c r="Q112" i="10"/>
  <c r="P112" i="10"/>
  <c r="O112" i="10"/>
  <c r="R111" i="10"/>
  <c r="Q111" i="10"/>
  <c r="P111" i="10"/>
  <c r="O111" i="10"/>
  <c r="R110" i="10"/>
  <c r="Q110" i="10"/>
  <c r="P110" i="10"/>
  <c r="O110" i="10"/>
  <c r="R109" i="10"/>
  <c r="Q109" i="10"/>
  <c r="P109" i="10"/>
  <c r="O109" i="10"/>
  <c r="R108" i="10"/>
  <c r="Q108" i="10"/>
  <c r="P108" i="10"/>
  <c r="O108" i="10"/>
  <c r="R107" i="10"/>
  <c r="Q107" i="10"/>
  <c r="P107" i="10"/>
  <c r="O107" i="10"/>
  <c r="R106" i="10"/>
  <c r="Q106" i="10"/>
  <c r="P106" i="10"/>
  <c r="O106" i="10"/>
  <c r="R103" i="10"/>
  <c r="Q103" i="10"/>
  <c r="P103" i="10"/>
  <c r="O103" i="10"/>
  <c r="R102" i="10"/>
  <c r="Q102" i="10"/>
  <c r="P102" i="10"/>
  <c r="O102" i="10"/>
  <c r="R101" i="10"/>
  <c r="Q101" i="10"/>
  <c r="P101" i="10"/>
  <c r="O101" i="10"/>
  <c r="R100" i="10"/>
  <c r="Q100" i="10"/>
  <c r="P100" i="10"/>
  <c r="O100" i="10"/>
  <c r="R99" i="10"/>
  <c r="Q99" i="10"/>
  <c r="P99" i="10"/>
  <c r="O99" i="10"/>
  <c r="R98" i="10"/>
  <c r="Q98" i="10"/>
  <c r="P98" i="10"/>
  <c r="O98" i="10"/>
  <c r="R97" i="10"/>
  <c r="Q97" i="10"/>
  <c r="P97" i="10"/>
  <c r="O97" i="10"/>
  <c r="R96" i="10"/>
  <c r="Q96" i="10"/>
  <c r="P96" i="10"/>
  <c r="O96" i="10"/>
  <c r="R95" i="10"/>
  <c r="Q95" i="10"/>
  <c r="P95" i="10"/>
  <c r="O95" i="10"/>
  <c r="R94" i="10"/>
  <c r="Q94" i="10"/>
  <c r="P94" i="10"/>
  <c r="O94" i="10"/>
  <c r="R93" i="10"/>
  <c r="Q93" i="10"/>
  <c r="P93" i="10"/>
  <c r="O93" i="10"/>
  <c r="R92" i="10"/>
  <c r="Q92" i="10"/>
  <c r="P92" i="10"/>
  <c r="O92" i="10"/>
  <c r="R89" i="10"/>
  <c r="Q89" i="10"/>
  <c r="P89" i="10"/>
  <c r="O89" i="10"/>
  <c r="R88" i="10"/>
  <c r="Q88" i="10"/>
  <c r="P88" i="10"/>
  <c r="O88" i="10"/>
  <c r="R87" i="10"/>
  <c r="Q87" i="10"/>
  <c r="P87" i="10"/>
  <c r="O87" i="10"/>
  <c r="R86" i="10"/>
  <c r="Q86" i="10"/>
  <c r="P86" i="10"/>
  <c r="O86" i="10"/>
  <c r="R85" i="10"/>
  <c r="Q85" i="10"/>
  <c r="P85" i="10"/>
  <c r="O85" i="10"/>
  <c r="R84" i="10"/>
  <c r="Q84" i="10"/>
  <c r="P84" i="10"/>
  <c r="O84" i="10"/>
  <c r="R83" i="10"/>
  <c r="Q83" i="10"/>
  <c r="P83" i="10"/>
  <c r="O83" i="10"/>
  <c r="R82" i="10"/>
  <c r="Q82" i="10"/>
  <c r="P82" i="10"/>
  <c r="O82" i="10"/>
  <c r="R81" i="10"/>
  <c r="Q81" i="10"/>
  <c r="P81" i="10"/>
  <c r="O81" i="10"/>
  <c r="R80" i="10"/>
  <c r="Q80" i="10"/>
  <c r="P80" i="10"/>
  <c r="O80" i="10"/>
  <c r="R79" i="10"/>
  <c r="Q79" i="10"/>
  <c r="P79" i="10"/>
  <c r="O79" i="10"/>
  <c r="R78" i="10"/>
  <c r="Q78" i="10"/>
  <c r="P78" i="10"/>
  <c r="O78" i="10"/>
  <c r="R77" i="10"/>
  <c r="Q77" i="10"/>
  <c r="P77" i="10"/>
  <c r="O77" i="10"/>
  <c r="R76" i="10"/>
  <c r="Q76" i="10"/>
  <c r="P76" i="10"/>
  <c r="O76" i="10"/>
  <c r="R75" i="10"/>
  <c r="Q75" i="10"/>
  <c r="P75" i="10"/>
  <c r="O75" i="10"/>
  <c r="R74" i="10"/>
  <c r="Q74" i="10"/>
  <c r="P74" i="10"/>
  <c r="O74" i="10"/>
  <c r="R73" i="10"/>
  <c r="Q73" i="10"/>
  <c r="P73" i="10"/>
  <c r="O73" i="10"/>
  <c r="R72" i="10"/>
  <c r="Q72" i="10"/>
  <c r="P72" i="10"/>
  <c r="O72" i="10"/>
  <c r="R71" i="10"/>
  <c r="Q71" i="10"/>
  <c r="P71" i="10"/>
  <c r="O71" i="10"/>
  <c r="R70" i="10"/>
  <c r="Q70" i="10"/>
  <c r="P70" i="10"/>
  <c r="O70" i="10"/>
  <c r="R69" i="10"/>
  <c r="Q69" i="10"/>
  <c r="P69" i="10"/>
  <c r="O69" i="10"/>
  <c r="R68" i="10"/>
  <c r="Q68" i="10"/>
  <c r="P68" i="10"/>
  <c r="O68" i="10"/>
  <c r="R62" i="10"/>
  <c r="Q62" i="10"/>
  <c r="P62" i="10"/>
  <c r="O62" i="10"/>
  <c r="R60" i="10"/>
  <c r="Q60" i="10"/>
  <c r="P60" i="10"/>
  <c r="O60" i="10"/>
  <c r="R59" i="10"/>
  <c r="Q59" i="10"/>
  <c r="P59" i="10"/>
  <c r="O59" i="10"/>
  <c r="R58" i="10"/>
  <c r="Q58" i="10"/>
  <c r="P58" i="10"/>
  <c r="O58" i="10"/>
  <c r="R57" i="10"/>
  <c r="Q57" i="10"/>
  <c r="P57" i="10"/>
  <c r="O57" i="10"/>
  <c r="R55" i="10"/>
  <c r="Q55" i="10"/>
  <c r="P55" i="10"/>
  <c r="O55" i="10"/>
  <c r="R54" i="10"/>
  <c r="Q54" i="10"/>
  <c r="P54" i="10"/>
  <c r="O54" i="10"/>
  <c r="R53" i="10"/>
  <c r="Q53" i="10"/>
  <c r="P53" i="10"/>
  <c r="O53" i="10"/>
  <c r="R52" i="10"/>
  <c r="Q52" i="10"/>
  <c r="P52" i="10"/>
  <c r="O52" i="10"/>
  <c r="R51" i="10"/>
  <c r="Q51" i="10"/>
  <c r="P51" i="10"/>
  <c r="O51" i="10"/>
  <c r="R50" i="10"/>
  <c r="Q50" i="10"/>
  <c r="P50" i="10"/>
  <c r="O50" i="10"/>
  <c r="R49" i="10"/>
  <c r="Q49" i="10"/>
  <c r="P49" i="10"/>
  <c r="O49" i="10"/>
  <c r="R48" i="10"/>
  <c r="Q48" i="10"/>
  <c r="P48" i="10"/>
  <c r="O48" i="10"/>
  <c r="R47" i="10"/>
  <c r="Q47" i="10"/>
  <c r="P47" i="10"/>
  <c r="O47" i="10"/>
  <c r="R46" i="10"/>
  <c r="Q46" i="10"/>
  <c r="P46" i="10"/>
  <c r="O46" i="10"/>
  <c r="R45" i="10"/>
  <c r="Q45" i="10"/>
  <c r="P45" i="10"/>
  <c r="O45" i="10"/>
  <c r="R44" i="10"/>
  <c r="Q44" i="10"/>
  <c r="P44" i="10"/>
  <c r="O44" i="10"/>
  <c r="R43" i="10"/>
  <c r="Q43" i="10"/>
  <c r="P43" i="10"/>
  <c r="O43" i="10"/>
  <c r="R42" i="10"/>
  <c r="Q42" i="10"/>
  <c r="P42" i="10"/>
  <c r="O42" i="10"/>
  <c r="R41" i="10"/>
  <c r="Q41" i="10"/>
  <c r="P41" i="10"/>
  <c r="O41" i="10"/>
  <c r="R40" i="10"/>
  <c r="Q40" i="10"/>
  <c r="P40" i="10"/>
  <c r="O40" i="10"/>
  <c r="R39" i="10"/>
  <c r="Q39" i="10"/>
  <c r="P39" i="10"/>
  <c r="O39" i="10"/>
  <c r="R38" i="10"/>
  <c r="Q38" i="10"/>
  <c r="P38" i="10"/>
  <c r="O38" i="10"/>
  <c r="R37" i="10"/>
  <c r="Q37" i="10"/>
  <c r="P37" i="10"/>
  <c r="O37" i="10"/>
  <c r="R36" i="10"/>
  <c r="Q36" i="10"/>
  <c r="P36" i="10"/>
  <c r="O36" i="10"/>
  <c r="R35" i="10"/>
  <c r="Q35" i="10"/>
  <c r="P35" i="10"/>
  <c r="O35" i="10"/>
  <c r="R34" i="10"/>
  <c r="Q34" i="10"/>
  <c r="P34" i="10"/>
  <c r="O34" i="10"/>
  <c r="R33" i="10"/>
  <c r="Q33" i="10"/>
  <c r="P33" i="10"/>
  <c r="O33" i="10"/>
  <c r="R32" i="10"/>
  <c r="Q32" i="10"/>
  <c r="P32" i="10"/>
  <c r="O32" i="10"/>
  <c r="R31" i="10"/>
  <c r="Q31" i="10"/>
  <c r="P31" i="10"/>
  <c r="O31" i="10"/>
  <c r="R30" i="10"/>
  <c r="Q30" i="10"/>
  <c r="P30" i="10"/>
  <c r="O30" i="10"/>
  <c r="R29" i="10"/>
  <c r="Q29" i="10"/>
  <c r="P29" i="10"/>
  <c r="O29" i="10"/>
  <c r="R28" i="10"/>
  <c r="Q28" i="10"/>
  <c r="P28" i="10"/>
  <c r="O28" i="10"/>
  <c r="R25" i="10"/>
  <c r="Q25" i="10"/>
  <c r="P25" i="10"/>
  <c r="O25" i="10"/>
  <c r="R24" i="10"/>
  <c r="Q24" i="10"/>
  <c r="P24" i="10"/>
  <c r="O24" i="10"/>
  <c r="R23" i="10"/>
  <c r="Q23" i="10"/>
  <c r="P23" i="10"/>
  <c r="O23" i="10"/>
  <c r="R22" i="10"/>
  <c r="Q22" i="10"/>
  <c r="P22" i="10"/>
  <c r="O22" i="10"/>
  <c r="R21" i="10"/>
  <c r="Q21" i="10"/>
  <c r="P21" i="10"/>
  <c r="O21" i="10"/>
  <c r="R20" i="10"/>
  <c r="Q20" i="10"/>
  <c r="P20" i="10"/>
  <c r="O20" i="10"/>
  <c r="R19" i="10"/>
  <c r="Q19" i="10"/>
  <c r="P19" i="10"/>
  <c r="O19" i="10"/>
  <c r="R18" i="10"/>
  <c r="Q18" i="10"/>
  <c r="P18" i="10"/>
  <c r="O18" i="10"/>
  <c r="R17" i="10"/>
  <c r="Q17" i="10"/>
  <c r="P17" i="10"/>
  <c r="O17" i="10"/>
  <c r="R16" i="10"/>
  <c r="Q16" i="10"/>
  <c r="P16" i="10"/>
  <c r="O16" i="10"/>
  <c r="R14" i="10"/>
  <c r="Q14" i="10"/>
  <c r="P14" i="10"/>
  <c r="O14" i="10"/>
  <c r="R13" i="10"/>
  <c r="Q13" i="10"/>
  <c r="P13" i="10"/>
  <c r="O13" i="10"/>
  <c r="R12" i="10"/>
  <c r="Q12" i="10"/>
  <c r="P12" i="10"/>
  <c r="O12" i="10"/>
  <c r="R11" i="10"/>
  <c r="Q11" i="10"/>
  <c r="P11" i="10"/>
  <c r="O11" i="10"/>
  <c r="R10" i="10"/>
  <c r="Q10" i="10"/>
  <c r="P10" i="10"/>
  <c r="O10" i="10"/>
  <c r="R9" i="10"/>
  <c r="Q9" i="10"/>
  <c r="P9" i="10"/>
  <c r="O9" i="10"/>
  <c r="R8" i="10"/>
  <c r="Q8" i="10"/>
  <c r="P8" i="10"/>
  <c r="O8" i="10"/>
  <c r="R7" i="10"/>
  <c r="Q7" i="10"/>
  <c r="P7" i="10"/>
  <c r="O7" i="10"/>
  <c r="R6" i="10"/>
  <c r="Q6" i="10"/>
  <c r="P6" i="10"/>
  <c r="O6" i="10"/>
  <c r="I86" i="10" l="1"/>
  <c r="J86" i="10"/>
  <c r="K86" i="10"/>
  <c r="L86" i="10"/>
  <c r="M86" i="10"/>
  <c r="N86" i="10"/>
  <c r="I87" i="10"/>
  <c r="J87" i="10"/>
  <c r="K87" i="10"/>
  <c r="L87" i="10"/>
  <c r="M87" i="10"/>
  <c r="N87" i="10"/>
  <c r="I69" i="10"/>
  <c r="J69" i="10"/>
  <c r="K69" i="10"/>
  <c r="L69" i="10"/>
  <c r="M69" i="10"/>
  <c r="N69" i="10"/>
  <c r="I70" i="10"/>
  <c r="J70" i="10"/>
  <c r="K70" i="10"/>
  <c r="L70" i="10"/>
  <c r="M70" i="10"/>
  <c r="N70" i="10"/>
  <c r="S70" i="10" l="1"/>
  <c r="S69" i="10"/>
  <c r="S87" i="10"/>
  <c r="S86" i="10"/>
  <c r="K229" i="10"/>
  <c r="K228" i="10"/>
  <c r="K227" i="10"/>
  <c r="K226" i="10"/>
  <c r="K225" i="10"/>
  <c r="K224" i="10"/>
  <c r="K223" i="10"/>
  <c r="K222" i="10"/>
  <c r="K221" i="10"/>
  <c r="K220" i="10"/>
  <c r="K219" i="10"/>
  <c r="K218" i="10"/>
  <c r="K217" i="10"/>
  <c r="K216" i="10"/>
  <c r="K215" i="10"/>
  <c r="K214" i="10"/>
  <c r="K213" i="10"/>
  <c r="K212" i="10"/>
  <c r="K211" i="10"/>
  <c r="K210" i="10"/>
  <c r="K209" i="10"/>
  <c r="K208" i="10"/>
  <c r="K207" i="10"/>
  <c r="K206" i="10"/>
  <c r="K205" i="10"/>
  <c r="K204" i="10"/>
  <c r="K203" i="10"/>
  <c r="K202" i="10"/>
  <c r="K201" i="10"/>
  <c r="K200" i="10"/>
  <c r="K199" i="10"/>
  <c r="K198" i="10"/>
  <c r="K197" i="10"/>
  <c r="K196" i="10"/>
  <c r="K195" i="10"/>
  <c r="K194" i="10"/>
  <c r="K193" i="10"/>
  <c r="K192" i="10"/>
  <c r="K191" i="10"/>
  <c r="K189" i="10"/>
  <c r="K188" i="10"/>
  <c r="K187" i="10"/>
  <c r="K186" i="10"/>
  <c r="K185" i="10"/>
  <c r="K180" i="10"/>
  <c r="K176" i="10"/>
  <c r="K173" i="10"/>
  <c r="K167" i="10"/>
  <c r="K166" i="10"/>
  <c r="K164" i="10"/>
  <c r="K161" i="10"/>
  <c r="K160" i="10"/>
  <c r="K159" i="10"/>
  <c r="K158" i="10"/>
  <c r="K157" i="10"/>
  <c r="K156" i="10"/>
  <c r="K155" i="10"/>
  <c r="K154" i="10"/>
  <c r="K153" i="10"/>
  <c r="K152" i="10"/>
  <c r="K150" i="10"/>
  <c r="K149" i="10"/>
  <c r="K148" i="10"/>
  <c r="K145" i="10"/>
  <c r="K140" i="10"/>
  <c r="K138" i="10"/>
  <c r="K137" i="10"/>
  <c r="K136" i="10"/>
  <c r="K135" i="10"/>
  <c r="K133" i="10"/>
  <c r="K132" i="10"/>
  <c r="K128" i="10"/>
  <c r="K127" i="10"/>
  <c r="K126" i="10"/>
  <c r="K125" i="10"/>
  <c r="K124" i="10"/>
  <c r="K123" i="10"/>
  <c r="K120" i="10"/>
  <c r="K119" i="10"/>
  <c r="K117" i="10"/>
  <c r="K116" i="10"/>
  <c r="K115" i="10"/>
  <c r="K114" i="10"/>
  <c r="K112" i="10"/>
  <c r="K111" i="10"/>
  <c r="K110" i="10"/>
  <c r="K109" i="10"/>
  <c r="K108" i="10"/>
  <c r="K107" i="10"/>
  <c r="K106" i="10"/>
  <c r="K103" i="10"/>
  <c r="K102" i="10"/>
  <c r="K101" i="10"/>
  <c r="K100" i="10"/>
  <c r="K99" i="10"/>
  <c r="K98" i="10"/>
  <c r="K97" i="10"/>
  <c r="K96" i="10"/>
  <c r="K95" i="10"/>
  <c r="K94" i="10"/>
  <c r="K93" i="10"/>
  <c r="K92" i="10"/>
  <c r="K89" i="10"/>
  <c r="K88" i="10"/>
  <c r="K85" i="10"/>
  <c r="K84" i="10"/>
  <c r="K83" i="10"/>
  <c r="K82" i="10"/>
  <c r="K81" i="10"/>
  <c r="K80" i="10"/>
  <c r="K79" i="10"/>
  <c r="K78" i="10"/>
  <c r="K77" i="10"/>
  <c r="K76" i="10"/>
  <c r="K75" i="10"/>
  <c r="K74" i="10"/>
  <c r="K73" i="10"/>
  <c r="K72" i="10"/>
  <c r="K71" i="10"/>
  <c r="K68" i="10"/>
  <c r="K62" i="10"/>
  <c r="K60" i="10"/>
  <c r="K59" i="10"/>
  <c r="K58" i="10"/>
  <c r="K57"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5" i="10"/>
  <c r="K24" i="10"/>
  <c r="K23" i="10"/>
  <c r="K22" i="10"/>
  <c r="K21" i="10"/>
  <c r="K20" i="10"/>
  <c r="K19" i="10"/>
  <c r="K18" i="10"/>
  <c r="K17" i="10"/>
  <c r="K16" i="10"/>
  <c r="K14" i="10"/>
  <c r="K13" i="10"/>
  <c r="K12" i="10"/>
  <c r="K11" i="10"/>
  <c r="K10" i="10"/>
  <c r="K9" i="10"/>
  <c r="K8" i="10"/>
  <c r="K7" i="10"/>
  <c r="K6" i="10"/>
  <c r="N229" i="10"/>
  <c r="M229" i="10"/>
  <c r="L229" i="10"/>
  <c r="N228" i="10"/>
  <c r="M228" i="10"/>
  <c r="L228" i="10"/>
  <c r="N227" i="10"/>
  <c r="M227" i="10"/>
  <c r="L227" i="10"/>
  <c r="N226" i="10"/>
  <c r="M226" i="10"/>
  <c r="L226" i="10"/>
  <c r="N225" i="10"/>
  <c r="M225" i="10"/>
  <c r="L225" i="10"/>
  <c r="N224" i="10"/>
  <c r="M224" i="10"/>
  <c r="L224" i="10"/>
  <c r="N223" i="10"/>
  <c r="M223" i="10"/>
  <c r="L223" i="10"/>
  <c r="N222" i="10"/>
  <c r="M222" i="10"/>
  <c r="L222" i="10"/>
  <c r="N221" i="10"/>
  <c r="M221" i="10"/>
  <c r="L221" i="10"/>
  <c r="N220" i="10"/>
  <c r="M220" i="10"/>
  <c r="L220" i="10"/>
  <c r="N219" i="10"/>
  <c r="M219" i="10"/>
  <c r="L219" i="10"/>
  <c r="N218" i="10"/>
  <c r="M218" i="10"/>
  <c r="L218" i="10"/>
  <c r="N217" i="10"/>
  <c r="M217" i="10"/>
  <c r="L217" i="10"/>
  <c r="N216" i="10"/>
  <c r="M216" i="10"/>
  <c r="L216" i="10"/>
  <c r="N215" i="10"/>
  <c r="M215" i="10"/>
  <c r="L215" i="10"/>
  <c r="N214" i="10"/>
  <c r="M214" i="10"/>
  <c r="L214" i="10"/>
  <c r="N213" i="10"/>
  <c r="M213" i="10"/>
  <c r="L213" i="10"/>
  <c r="N212" i="10"/>
  <c r="M212" i="10"/>
  <c r="L212" i="10"/>
  <c r="N211" i="10"/>
  <c r="M211" i="10"/>
  <c r="L211" i="10"/>
  <c r="N210" i="10"/>
  <c r="M210" i="10"/>
  <c r="L210" i="10"/>
  <c r="N209" i="10"/>
  <c r="M209" i="10"/>
  <c r="L209" i="10"/>
  <c r="N208" i="10"/>
  <c r="M208" i="10"/>
  <c r="L208" i="10"/>
  <c r="N207" i="10"/>
  <c r="M207" i="10"/>
  <c r="L207" i="10"/>
  <c r="N206" i="10"/>
  <c r="M206" i="10"/>
  <c r="L206" i="10"/>
  <c r="N205" i="10"/>
  <c r="M205" i="10"/>
  <c r="L205" i="10"/>
  <c r="N204" i="10"/>
  <c r="M204" i="10"/>
  <c r="L204" i="10"/>
  <c r="N203" i="10"/>
  <c r="M203" i="10"/>
  <c r="L203" i="10"/>
  <c r="N202" i="10"/>
  <c r="M202" i="10"/>
  <c r="L202" i="10"/>
  <c r="N201" i="10"/>
  <c r="M201" i="10"/>
  <c r="L201" i="10"/>
  <c r="N200" i="10"/>
  <c r="M200" i="10"/>
  <c r="L200" i="10"/>
  <c r="N199" i="10"/>
  <c r="M199" i="10"/>
  <c r="L199" i="10"/>
  <c r="N198" i="10"/>
  <c r="M198" i="10"/>
  <c r="L198" i="10"/>
  <c r="N197" i="10"/>
  <c r="M197" i="10"/>
  <c r="L197" i="10"/>
  <c r="N196" i="10"/>
  <c r="M196" i="10"/>
  <c r="L196" i="10"/>
  <c r="N195" i="10"/>
  <c r="M195" i="10"/>
  <c r="L195" i="10"/>
  <c r="N194" i="10"/>
  <c r="M194" i="10"/>
  <c r="L194" i="10"/>
  <c r="N193" i="10"/>
  <c r="M193" i="10"/>
  <c r="L193" i="10"/>
  <c r="N192" i="10"/>
  <c r="M192" i="10"/>
  <c r="L192" i="10"/>
  <c r="N191" i="10"/>
  <c r="M191" i="10"/>
  <c r="L191" i="10"/>
  <c r="N189" i="10"/>
  <c r="M189" i="10"/>
  <c r="L189" i="10"/>
  <c r="N188" i="10"/>
  <c r="M188" i="10"/>
  <c r="L188" i="10"/>
  <c r="N187" i="10"/>
  <c r="M187" i="10"/>
  <c r="L187" i="10"/>
  <c r="N186" i="10"/>
  <c r="M186" i="10"/>
  <c r="L186" i="10"/>
  <c r="N185" i="10"/>
  <c r="M185" i="10"/>
  <c r="L185" i="10"/>
  <c r="N180" i="10"/>
  <c r="M180" i="10"/>
  <c r="L180" i="10"/>
  <c r="N176" i="10"/>
  <c r="M176" i="10"/>
  <c r="L176" i="10"/>
  <c r="N173" i="10"/>
  <c r="M173" i="10"/>
  <c r="L173" i="10"/>
  <c r="N167" i="10"/>
  <c r="M167" i="10"/>
  <c r="L167" i="10"/>
  <c r="N166" i="10"/>
  <c r="M166" i="10"/>
  <c r="L166" i="10"/>
  <c r="N164" i="10"/>
  <c r="M164" i="10"/>
  <c r="L164" i="10"/>
  <c r="N161" i="10"/>
  <c r="M161" i="10"/>
  <c r="L161" i="10"/>
  <c r="N160" i="10"/>
  <c r="M160" i="10"/>
  <c r="L160" i="10"/>
  <c r="N159" i="10"/>
  <c r="M159" i="10"/>
  <c r="L159" i="10"/>
  <c r="N158" i="10"/>
  <c r="M158" i="10"/>
  <c r="L158" i="10"/>
  <c r="N157" i="10"/>
  <c r="M157" i="10"/>
  <c r="L157" i="10"/>
  <c r="N156" i="10"/>
  <c r="M156" i="10"/>
  <c r="L156" i="10"/>
  <c r="N155" i="10"/>
  <c r="M155" i="10"/>
  <c r="L155" i="10"/>
  <c r="N154" i="10"/>
  <c r="M154" i="10"/>
  <c r="L154" i="10"/>
  <c r="N153" i="10"/>
  <c r="M153" i="10"/>
  <c r="L153" i="10"/>
  <c r="N152" i="10"/>
  <c r="M152" i="10"/>
  <c r="L152" i="10"/>
  <c r="N150" i="10"/>
  <c r="M150" i="10"/>
  <c r="L150" i="10"/>
  <c r="N149" i="10"/>
  <c r="M149" i="10"/>
  <c r="L149" i="10"/>
  <c r="N148" i="10"/>
  <c r="M148" i="10"/>
  <c r="L148" i="10"/>
  <c r="N145" i="10"/>
  <c r="M145" i="10"/>
  <c r="L145" i="10"/>
  <c r="N140" i="10"/>
  <c r="M140" i="10"/>
  <c r="L140" i="10"/>
  <c r="N138" i="10"/>
  <c r="M138" i="10"/>
  <c r="L138" i="10"/>
  <c r="N137" i="10"/>
  <c r="M137" i="10"/>
  <c r="L137" i="10"/>
  <c r="N136" i="10"/>
  <c r="M136" i="10"/>
  <c r="L136" i="10"/>
  <c r="N135" i="10"/>
  <c r="M135" i="10"/>
  <c r="L135" i="10"/>
  <c r="N133" i="10"/>
  <c r="M133" i="10"/>
  <c r="L133" i="10"/>
  <c r="N132" i="10"/>
  <c r="M132" i="10"/>
  <c r="L132" i="10"/>
  <c r="N128" i="10"/>
  <c r="M128" i="10"/>
  <c r="L128" i="10"/>
  <c r="N127" i="10"/>
  <c r="M127" i="10"/>
  <c r="L127" i="10"/>
  <c r="N126" i="10"/>
  <c r="M126" i="10"/>
  <c r="L126" i="10"/>
  <c r="N125" i="10"/>
  <c r="M125" i="10"/>
  <c r="L125" i="10"/>
  <c r="N124" i="10"/>
  <c r="M124" i="10"/>
  <c r="L124" i="10"/>
  <c r="N123" i="10"/>
  <c r="M123" i="10"/>
  <c r="L123" i="10"/>
  <c r="N120" i="10"/>
  <c r="M120" i="10"/>
  <c r="L120" i="10"/>
  <c r="N119" i="10"/>
  <c r="M119" i="10"/>
  <c r="L119" i="10"/>
  <c r="N117" i="10"/>
  <c r="M117" i="10"/>
  <c r="L117" i="10"/>
  <c r="N116" i="10"/>
  <c r="M116" i="10"/>
  <c r="L116" i="10"/>
  <c r="N115" i="10"/>
  <c r="M115" i="10"/>
  <c r="L115" i="10"/>
  <c r="N114" i="10"/>
  <c r="M114" i="10"/>
  <c r="L114" i="10"/>
  <c r="N112" i="10"/>
  <c r="M112" i="10"/>
  <c r="L112" i="10"/>
  <c r="N111" i="10"/>
  <c r="M111" i="10"/>
  <c r="L111" i="10"/>
  <c r="N110" i="10"/>
  <c r="M110" i="10"/>
  <c r="L110" i="10"/>
  <c r="N109" i="10"/>
  <c r="M109" i="10"/>
  <c r="L109" i="10"/>
  <c r="N108" i="10"/>
  <c r="M108" i="10"/>
  <c r="L108" i="10"/>
  <c r="N107" i="10"/>
  <c r="M107" i="10"/>
  <c r="L107" i="10"/>
  <c r="N106" i="10"/>
  <c r="M106" i="10"/>
  <c r="L106" i="10"/>
  <c r="N103" i="10"/>
  <c r="M103" i="10"/>
  <c r="L103" i="10"/>
  <c r="N102" i="10"/>
  <c r="M102" i="10"/>
  <c r="L102" i="10"/>
  <c r="N101" i="10"/>
  <c r="M101" i="10"/>
  <c r="L101" i="10"/>
  <c r="N100" i="10"/>
  <c r="M100" i="10"/>
  <c r="L100" i="10"/>
  <c r="N99" i="10"/>
  <c r="M99" i="10"/>
  <c r="L99" i="10"/>
  <c r="N98" i="10"/>
  <c r="M98" i="10"/>
  <c r="L98" i="10"/>
  <c r="N97" i="10"/>
  <c r="M97" i="10"/>
  <c r="L97" i="10"/>
  <c r="N96" i="10"/>
  <c r="M96" i="10"/>
  <c r="L96" i="10"/>
  <c r="N95" i="10"/>
  <c r="M95" i="10"/>
  <c r="L95" i="10"/>
  <c r="N94" i="10"/>
  <c r="M94" i="10"/>
  <c r="L94" i="10"/>
  <c r="N93" i="10"/>
  <c r="M93" i="10"/>
  <c r="L93" i="10"/>
  <c r="N92" i="10"/>
  <c r="M92" i="10"/>
  <c r="L92" i="10"/>
  <c r="N89" i="10"/>
  <c r="M89" i="10"/>
  <c r="L89" i="10"/>
  <c r="N88" i="10"/>
  <c r="M88" i="10"/>
  <c r="L88" i="10"/>
  <c r="N85" i="10"/>
  <c r="M85" i="10"/>
  <c r="L85" i="10"/>
  <c r="N84" i="10"/>
  <c r="M84" i="10"/>
  <c r="L84" i="10"/>
  <c r="N83" i="10"/>
  <c r="M83" i="10"/>
  <c r="L83" i="10"/>
  <c r="N82" i="10"/>
  <c r="M82" i="10"/>
  <c r="L82" i="10"/>
  <c r="N81" i="10"/>
  <c r="M81" i="10"/>
  <c r="L81" i="10"/>
  <c r="N80" i="10"/>
  <c r="M80" i="10"/>
  <c r="L80" i="10"/>
  <c r="N79" i="10"/>
  <c r="M79" i="10"/>
  <c r="L79" i="10"/>
  <c r="N78" i="10"/>
  <c r="M78" i="10"/>
  <c r="L78" i="10"/>
  <c r="N77" i="10"/>
  <c r="M77" i="10"/>
  <c r="L77" i="10"/>
  <c r="N76" i="10"/>
  <c r="M76" i="10"/>
  <c r="L76" i="10"/>
  <c r="N75" i="10"/>
  <c r="M75" i="10"/>
  <c r="L75" i="10"/>
  <c r="N74" i="10"/>
  <c r="M74" i="10"/>
  <c r="L74" i="10"/>
  <c r="N73" i="10"/>
  <c r="M73" i="10"/>
  <c r="L73" i="10"/>
  <c r="N72" i="10"/>
  <c r="M72" i="10"/>
  <c r="L72" i="10"/>
  <c r="N71" i="10"/>
  <c r="M71" i="10"/>
  <c r="L71" i="10"/>
  <c r="N68" i="10"/>
  <c r="M68" i="10"/>
  <c r="L68" i="10"/>
  <c r="N62" i="10"/>
  <c r="M62" i="10"/>
  <c r="L62" i="10"/>
  <c r="N60" i="10"/>
  <c r="M60" i="10"/>
  <c r="L60" i="10"/>
  <c r="N59" i="10"/>
  <c r="M59" i="10"/>
  <c r="L59" i="10"/>
  <c r="N58" i="10"/>
  <c r="M58" i="10"/>
  <c r="L58" i="10"/>
  <c r="N57" i="10"/>
  <c r="M57" i="10"/>
  <c r="L57"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5" i="10"/>
  <c r="M25" i="10"/>
  <c r="L25" i="10"/>
  <c r="N24" i="10"/>
  <c r="M24" i="10"/>
  <c r="L24" i="10"/>
  <c r="N23" i="10"/>
  <c r="M23" i="10"/>
  <c r="L23" i="10"/>
  <c r="N22" i="10"/>
  <c r="M22" i="10"/>
  <c r="L22" i="10"/>
  <c r="N21" i="10"/>
  <c r="M21" i="10"/>
  <c r="L21" i="10"/>
  <c r="N20" i="10"/>
  <c r="M20" i="10"/>
  <c r="L20" i="10"/>
  <c r="N19" i="10"/>
  <c r="M19" i="10"/>
  <c r="L19" i="10"/>
  <c r="N18" i="10"/>
  <c r="M18" i="10"/>
  <c r="L18" i="10"/>
  <c r="N17" i="10"/>
  <c r="M17" i="10"/>
  <c r="L17" i="10"/>
  <c r="N16" i="10"/>
  <c r="M16" i="10"/>
  <c r="L16" i="10"/>
  <c r="N14" i="10"/>
  <c r="M14" i="10"/>
  <c r="L14" i="10"/>
  <c r="N13" i="10"/>
  <c r="M13" i="10"/>
  <c r="L13" i="10"/>
  <c r="N12" i="10"/>
  <c r="M12" i="10"/>
  <c r="L12" i="10"/>
  <c r="N11" i="10"/>
  <c r="M11" i="10"/>
  <c r="L11" i="10"/>
  <c r="N10" i="10"/>
  <c r="M10" i="10"/>
  <c r="L10" i="10"/>
  <c r="N9" i="10"/>
  <c r="M9" i="10"/>
  <c r="L9" i="10"/>
  <c r="N8" i="10"/>
  <c r="M8" i="10"/>
  <c r="L8" i="10"/>
  <c r="N7" i="10"/>
  <c r="M7" i="10"/>
  <c r="L7" i="10"/>
  <c r="N6" i="10"/>
  <c r="M6" i="10"/>
  <c r="L6" i="10"/>
  <c r="I229" i="10"/>
  <c r="I228" i="10"/>
  <c r="I227" i="10"/>
  <c r="I226" i="10"/>
  <c r="I225" i="10"/>
  <c r="I224" i="10"/>
  <c r="I223" i="10"/>
  <c r="I222" i="10"/>
  <c r="I221" i="10"/>
  <c r="I220" i="10"/>
  <c r="I219" i="10"/>
  <c r="I218" i="10"/>
  <c r="I217" i="10"/>
  <c r="I216" i="10"/>
  <c r="I215" i="10"/>
  <c r="I214" i="10"/>
  <c r="I213" i="10"/>
  <c r="I212" i="10"/>
  <c r="I211" i="10"/>
  <c r="I210" i="10"/>
  <c r="I209" i="10"/>
  <c r="I208" i="10"/>
  <c r="I207" i="10"/>
  <c r="I206" i="10"/>
  <c r="I205" i="10"/>
  <c r="I204" i="10"/>
  <c r="I203" i="10"/>
  <c r="I202" i="10"/>
  <c r="I201" i="10"/>
  <c r="I200" i="10"/>
  <c r="I199" i="10"/>
  <c r="I198" i="10"/>
  <c r="I197" i="10"/>
  <c r="I196" i="10"/>
  <c r="I195" i="10"/>
  <c r="I194" i="10"/>
  <c r="I193" i="10"/>
  <c r="I192" i="10"/>
  <c r="I191" i="10"/>
  <c r="I189" i="10"/>
  <c r="I188" i="10"/>
  <c r="I187" i="10"/>
  <c r="I186" i="10"/>
  <c r="I185" i="10"/>
  <c r="I180" i="10"/>
  <c r="I176" i="10"/>
  <c r="I173" i="10"/>
  <c r="I167" i="10"/>
  <c r="I166" i="10"/>
  <c r="I164" i="10"/>
  <c r="I161" i="10"/>
  <c r="I160" i="10"/>
  <c r="I159" i="10"/>
  <c r="I158" i="10"/>
  <c r="I157" i="10"/>
  <c r="I156" i="10"/>
  <c r="I155" i="10"/>
  <c r="I154" i="10"/>
  <c r="I153" i="10"/>
  <c r="I152" i="10"/>
  <c r="I150" i="10"/>
  <c r="I149" i="10"/>
  <c r="I148" i="10"/>
  <c r="I145" i="10"/>
  <c r="I140" i="10"/>
  <c r="I138" i="10"/>
  <c r="I137" i="10"/>
  <c r="I136" i="10"/>
  <c r="I135" i="10"/>
  <c r="I133" i="10"/>
  <c r="I132" i="10"/>
  <c r="I128" i="10"/>
  <c r="I127" i="10"/>
  <c r="I126" i="10"/>
  <c r="I125" i="10"/>
  <c r="I124" i="10"/>
  <c r="I123" i="10"/>
  <c r="I120" i="10"/>
  <c r="I119" i="10"/>
  <c r="I117" i="10"/>
  <c r="I116" i="10"/>
  <c r="I115" i="10"/>
  <c r="I114" i="10"/>
  <c r="I112" i="10"/>
  <c r="I111" i="10"/>
  <c r="I110" i="10"/>
  <c r="I109" i="10"/>
  <c r="I108" i="10"/>
  <c r="I107" i="10"/>
  <c r="I106" i="10"/>
  <c r="I103" i="10"/>
  <c r="I102" i="10"/>
  <c r="I101" i="10"/>
  <c r="I100" i="10"/>
  <c r="I99" i="10"/>
  <c r="I98" i="10"/>
  <c r="I97" i="10"/>
  <c r="I96" i="10"/>
  <c r="I95" i="10"/>
  <c r="I94" i="10"/>
  <c r="I93" i="10"/>
  <c r="I92" i="10"/>
  <c r="I89" i="10"/>
  <c r="I88" i="10"/>
  <c r="I85" i="10"/>
  <c r="I84" i="10"/>
  <c r="I83" i="10"/>
  <c r="I82" i="10"/>
  <c r="I81" i="10"/>
  <c r="I80" i="10"/>
  <c r="I79" i="10"/>
  <c r="I78" i="10"/>
  <c r="I77" i="10"/>
  <c r="I76" i="10"/>
  <c r="I75" i="10"/>
  <c r="I74" i="10"/>
  <c r="I73" i="10"/>
  <c r="I72" i="10"/>
  <c r="I71" i="10"/>
  <c r="I68" i="10"/>
  <c r="I62" i="10"/>
  <c r="I60" i="10"/>
  <c r="I59" i="10"/>
  <c r="I58" i="10"/>
  <c r="I57"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5" i="10"/>
  <c r="I24" i="10"/>
  <c r="I23" i="10"/>
  <c r="I22" i="10"/>
  <c r="I21" i="10"/>
  <c r="I20" i="10"/>
  <c r="I19" i="10"/>
  <c r="I18" i="10"/>
  <c r="I17" i="10"/>
  <c r="I16" i="10"/>
  <c r="I14" i="10"/>
  <c r="I13" i="10"/>
  <c r="I12" i="10"/>
  <c r="I11" i="10"/>
  <c r="I10" i="10"/>
  <c r="I9" i="10"/>
  <c r="I8" i="10"/>
  <c r="I7" i="10"/>
  <c r="I6" i="10"/>
  <c r="J194" i="10" l="1"/>
  <c r="S194" i="10" s="1"/>
  <c r="J197" i="10"/>
  <c r="S197" i="10" s="1"/>
  <c r="J196" i="10"/>
  <c r="S196" i="10" s="1"/>
  <c r="J195" i="10"/>
  <c r="S195" i="10" s="1"/>
  <c r="J193" i="10"/>
  <c r="S193" i="10" s="1"/>
  <c r="J198" i="10"/>
  <c r="S198" i="10" s="1"/>
  <c r="J199" i="10"/>
  <c r="S199" i="10" s="1"/>
  <c r="J192" i="10"/>
  <c r="S192" i="10" s="1"/>
  <c r="J189" i="10"/>
  <c r="S189" i="10" s="1"/>
  <c r="J158" i="10"/>
  <c r="S158" i="10" s="1"/>
  <c r="J159" i="10"/>
  <c r="S159" i="10" s="1"/>
  <c r="J160" i="10"/>
  <c r="S160" i="10" s="1"/>
  <c r="J157" i="10"/>
  <c r="S157" i="10" s="1"/>
  <c r="J92" i="10"/>
  <c r="S92" i="10" s="1"/>
  <c r="J93" i="10"/>
  <c r="S93" i="10" s="1"/>
  <c r="J94" i="10"/>
  <c r="S94" i="10" s="1"/>
  <c r="J95" i="10"/>
  <c r="S95" i="10" s="1"/>
  <c r="J58" i="10"/>
  <c r="S58" i="10" s="1"/>
  <c r="J149" i="10"/>
  <c r="S149" i="10" s="1"/>
  <c r="J150" i="10"/>
  <c r="S150" i="10" s="1"/>
  <c r="A264" i="3" l="1"/>
  <c r="BP264" i="3"/>
  <c r="A265" i="3"/>
  <c r="BP265" i="3"/>
  <c r="A266" i="3"/>
  <c r="BP266" i="3"/>
  <c r="G266" i="3" s="1"/>
  <c r="A267" i="3"/>
  <c r="BP267" i="3"/>
  <c r="A268" i="3"/>
  <c r="BP268" i="3"/>
  <c r="C268" i="3" s="1"/>
  <c r="A269" i="3"/>
  <c r="BP269" i="3"/>
  <c r="F269" i="3" s="1"/>
  <c r="A270" i="3"/>
  <c r="BP270" i="3"/>
  <c r="H270" i="3" s="1"/>
  <c r="A271" i="3"/>
  <c r="BP271" i="3"/>
  <c r="C271" i="3" s="1"/>
  <c r="A272" i="3"/>
  <c r="BP272" i="3"/>
  <c r="BP263" i="3"/>
  <c r="BL263" i="3" s="1"/>
  <c r="A263" i="3"/>
  <c r="A166" i="3"/>
  <c r="BP166" i="3"/>
  <c r="AW166" i="3" s="1"/>
  <c r="A167" i="3"/>
  <c r="BP167" i="3"/>
  <c r="E167" i="3" s="1"/>
  <c r="G263" i="3" l="1"/>
  <c r="C263" i="3"/>
  <c r="Y263" i="3"/>
  <c r="AW263" i="3"/>
  <c r="AS263" i="3"/>
  <c r="AQ263" i="3"/>
  <c r="BK263" i="3"/>
  <c r="AU263" i="3"/>
  <c r="O263" i="3"/>
  <c r="AI263" i="3"/>
  <c r="BC263" i="3"/>
  <c r="E263" i="3"/>
  <c r="I263" i="3"/>
  <c r="K263" i="3"/>
  <c r="M263" i="3"/>
  <c r="Q263" i="3"/>
  <c r="AK263" i="3"/>
  <c r="BE263" i="3"/>
  <c r="W263" i="3"/>
  <c r="AA263" i="3"/>
  <c r="AE263" i="3"/>
  <c r="BA263" i="3"/>
  <c r="S263" i="3"/>
  <c r="AM263" i="3"/>
  <c r="BG263" i="3"/>
  <c r="AC263" i="3"/>
  <c r="AY263" i="3"/>
  <c r="AG263" i="3"/>
  <c r="U263" i="3"/>
  <c r="AO263" i="3"/>
  <c r="BI263" i="3"/>
  <c r="BB271" i="3"/>
  <c r="AL271" i="3"/>
  <c r="V271" i="3"/>
  <c r="F271" i="3"/>
  <c r="AT269" i="3"/>
  <c r="N269" i="3"/>
  <c r="BD268" i="3"/>
  <c r="AN268" i="3"/>
  <c r="X268" i="3"/>
  <c r="H268" i="3"/>
  <c r="BD266" i="3"/>
  <c r="AI266" i="3"/>
  <c r="C266" i="3"/>
  <c r="BI166" i="3"/>
  <c r="BJ271" i="3"/>
  <c r="AT271" i="3"/>
  <c r="AD271" i="3"/>
  <c r="N271" i="3"/>
  <c r="BJ269" i="3"/>
  <c r="AD269" i="3"/>
  <c r="BL268" i="3"/>
  <c r="AV268" i="3"/>
  <c r="AF268" i="3"/>
  <c r="P268" i="3"/>
  <c r="BL266" i="3"/>
  <c r="AV266" i="3"/>
  <c r="S266" i="3"/>
  <c r="BH270" i="3"/>
  <c r="AZ270" i="3"/>
  <c r="AR270" i="3"/>
  <c r="AB270" i="3"/>
  <c r="L270" i="3"/>
  <c r="AS166" i="3"/>
  <c r="D263" i="3"/>
  <c r="F263" i="3"/>
  <c r="H263" i="3"/>
  <c r="J263" i="3"/>
  <c r="L263" i="3"/>
  <c r="N263" i="3"/>
  <c r="P263" i="3"/>
  <c r="R263" i="3"/>
  <c r="T263" i="3"/>
  <c r="V263" i="3"/>
  <c r="X263" i="3"/>
  <c r="Z263" i="3"/>
  <c r="AB263" i="3"/>
  <c r="AD263" i="3"/>
  <c r="AF263" i="3"/>
  <c r="AH263" i="3"/>
  <c r="AJ263" i="3"/>
  <c r="AL263" i="3"/>
  <c r="AN263" i="3"/>
  <c r="AP263" i="3"/>
  <c r="AR263" i="3"/>
  <c r="AT263" i="3"/>
  <c r="AV263" i="3"/>
  <c r="AX263" i="3"/>
  <c r="AZ263" i="3"/>
  <c r="BB263" i="3"/>
  <c r="BD263" i="3"/>
  <c r="BF263" i="3"/>
  <c r="BH263" i="3"/>
  <c r="BJ263" i="3"/>
  <c r="BF271" i="3"/>
  <c r="AX271" i="3"/>
  <c r="AP271" i="3"/>
  <c r="AH271" i="3"/>
  <c r="Z271" i="3"/>
  <c r="R271" i="3"/>
  <c r="J271" i="3"/>
  <c r="BL270" i="3"/>
  <c r="BD270" i="3"/>
  <c r="AV270" i="3"/>
  <c r="AJ270" i="3"/>
  <c r="T270" i="3"/>
  <c r="D270" i="3"/>
  <c r="BB269" i="3"/>
  <c r="AL269" i="3"/>
  <c r="V269" i="3"/>
  <c r="BH268" i="3"/>
  <c r="AZ268" i="3"/>
  <c r="AR268" i="3"/>
  <c r="AJ268" i="3"/>
  <c r="AB268" i="3"/>
  <c r="T268" i="3"/>
  <c r="L268" i="3"/>
  <c r="D268" i="3"/>
  <c r="BH266" i="3"/>
  <c r="AZ266" i="3"/>
  <c r="AQ266" i="3"/>
  <c r="AA266" i="3"/>
  <c r="K266" i="3"/>
  <c r="C272" i="3"/>
  <c r="D272" i="3"/>
  <c r="H272" i="3"/>
  <c r="BL272" i="3"/>
  <c r="BH272" i="3"/>
  <c r="BD272" i="3"/>
  <c r="AZ272" i="3"/>
  <c r="AV272" i="3"/>
  <c r="AR272" i="3"/>
  <c r="AN272" i="3"/>
  <c r="AJ272" i="3"/>
  <c r="AF272" i="3"/>
  <c r="AB272" i="3"/>
  <c r="X272" i="3"/>
  <c r="T272" i="3"/>
  <c r="P272" i="3"/>
  <c r="L272" i="3"/>
  <c r="F272" i="3"/>
  <c r="C267" i="3"/>
  <c r="D267" i="3"/>
  <c r="H267" i="3"/>
  <c r="L267" i="3"/>
  <c r="P267" i="3"/>
  <c r="T267" i="3"/>
  <c r="X267" i="3"/>
  <c r="AB267" i="3"/>
  <c r="AF267" i="3"/>
  <c r="AJ267" i="3"/>
  <c r="AN267" i="3"/>
  <c r="AR267" i="3"/>
  <c r="AV267" i="3"/>
  <c r="AZ267" i="3"/>
  <c r="BD267" i="3"/>
  <c r="BH267" i="3"/>
  <c r="BL267" i="3"/>
  <c r="BF267" i="3"/>
  <c r="AX267" i="3"/>
  <c r="AP267" i="3"/>
  <c r="AH267" i="3"/>
  <c r="Z267" i="3"/>
  <c r="R267" i="3"/>
  <c r="J267" i="3"/>
  <c r="BA166" i="3"/>
  <c r="BJ272" i="3"/>
  <c r="BF272" i="3"/>
  <c r="BB272" i="3"/>
  <c r="AX272" i="3"/>
  <c r="AT272" i="3"/>
  <c r="AP272" i="3"/>
  <c r="AL272" i="3"/>
  <c r="AH272" i="3"/>
  <c r="AD272" i="3"/>
  <c r="Z272" i="3"/>
  <c r="V272" i="3"/>
  <c r="R272" i="3"/>
  <c r="N272" i="3"/>
  <c r="J272" i="3"/>
  <c r="C269" i="3"/>
  <c r="D269" i="3"/>
  <c r="H269" i="3"/>
  <c r="L269" i="3"/>
  <c r="P269" i="3"/>
  <c r="T269" i="3"/>
  <c r="X269" i="3"/>
  <c r="AB269" i="3"/>
  <c r="AF269" i="3"/>
  <c r="AJ269" i="3"/>
  <c r="AN269" i="3"/>
  <c r="AR269" i="3"/>
  <c r="AV269" i="3"/>
  <c r="AZ269" i="3"/>
  <c r="BD269" i="3"/>
  <c r="BH269" i="3"/>
  <c r="BL269" i="3"/>
  <c r="BF269" i="3"/>
  <c r="AX269" i="3"/>
  <c r="AP269" i="3"/>
  <c r="AH269" i="3"/>
  <c r="Z269" i="3"/>
  <c r="R269" i="3"/>
  <c r="J269" i="3"/>
  <c r="BJ267" i="3"/>
  <c r="BB267" i="3"/>
  <c r="AT267" i="3"/>
  <c r="AL267" i="3"/>
  <c r="AD267" i="3"/>
  <c r="V267" i="3"/>
  <c r="N267" i="3"/>
  <c r="F267" i="3"/>
  <c r="BL271" i="3"/>
  <c r="BH271" i="3"/>
  <c r="BD271" i="3"/>
  <c r="AZ271" i="3"/>
  <c r="AV271" i="3"/>
  <c r="AR271" i="3"/>
  <c r="AN271" i="3"/>
  <c r="AJ271" i="3"/>
  <c r="AF271" i="3"/>
  <c r="AB271" i="3"/>
  <c r="X271" i="3"/>
  <c r="T271" i="3"/>
  <c r="P271" i="3"/>
  <c r="L271" i="3"/>
  <c r="H271" i="3"/>
  <c r="D271" i="3"/>
  <c r="BJ270" i="3"/>
  <c r="BF270" i="3"/>
  <c r="BB270" i="3"/>
  <c r="AX270" i="3"/>
  <c r="AT270" i="3"/>
  <c r="AN270" i="3"/>
  <c r="AF270" i="3"/>
  <c r="X270" i="3"/>
  <c r="P270" i="3"/>
  <c r="BJ268" i="3"/>
  <c r="BF268" i="3"/>
  <c r="BB268" i="3"/>
  <c r="AX268" i="3"/>
  <c r="AT268" i="3"/>
  <c r="AP268" i="3"/>
  <c r="AL268" i="3"/>
  <c r="AH268" i="3"/>
  <c r="AD268" i="3"/>
  <c r="Z268" i="3"/>
  <c r="V268" i="3"/>
  <c r="R268" i="3"/>
  <c r="N268" i="3"/>
  <c r="J268" i="3"/>
  <c r="F268" i="3"/>
  <c r="BJ266" i="3"/>
  <c r="BF266" i="3"/>
  <c r="BB266" i="3"/>
  <c r="AX266" i="3"/>
  <c r="AT266" i="3"/>
  <c r="AM266" i="3"/>
  <c r="AE266" i="3"/>
  <c r="W266" i="3"/>
  <c r="O266" i="3"/>
  <c r="D265" i="3"/>
  <c r="F265" i="3"/>
  <c r="H265" i="3"/>
  <c r="J265" i="3"/>
  <c r="L265" i="3"/>
  <c r="N265" i="3"/>
  <c r="P265" i="3"/>
  <c r="R265" i="3"/>
  <c r="T265" i="3"/>
  <c r="V265" i="3"/>
  <c r="X265" i="3"/>
  <c r="Z265" i="3"/>
  <c r="AB265" i="3"/>
  <c r="AD265" i="3"/>
  <c r="AF265" i="3"/>
  <c r="AH265" i="3"/>
  <c r="AJ265" i="3"/>
  <c r="AL265" i="3"/>
  <c r="AN265" i="3"/>
  <c r="AP265" i="3"/>
  <c r="AR265" i="3"/>
  <c r="AT265" i="3"/>
  <c r="AV265" i="3"/>
  <c r="AX265" i="3"/>
  <c r="AZ265" i="3"/>
  <c r="BB265" i="3"/>
  <c r="BD265" i="3"/>
  <c r="BF265" i="3"/>
  <c r="BH265" i="3"/>
  <c r="BJ265" i="3"/>
  <c r="BL265" i="3"/>
  <c r="E265" i="3"/>
  <c r="I265" i="3"/>
  <c r="M265" i="3"/>
  <c r="Q265" i="3"/>
  <c r="U265" i="3"/>
  <c r="Y265" i="3"/>
  <c r="AC265" i="3"/>
  <c r="AG265" i="3"/>
  <c r="AK265" i="3"/>
  <c r="AO265" i="3"/>
  <c r="AS265" i="3"/>
  <c r="AW265" i="3"/>
  <c r="BA265" i="3"/>
  <c r="BE265" i="3"/>
  <c r="BI265" i="3"/>
  <c r="BG265" i="3"/>
  <c r="AY265" i="3"/>
  <c r="AQ265" i="3"/>
  <c r="AI265" i="3"/>
  <c r="AA265" i="3"/>
  <c r="S265" i="3"/>
  <c r="K265" i="3"/>
  <c r="C265" i="3"/>
  <c r="D264" i="3"/>
  <c r="F264" i="3"/>
  <c r="H264" i="3"/>
  <c r="J264" i="3"/>
  <c r="L264" i="3"/>
  <c r="N264" i="3"/>
  <c r="P264" i="3"/>
  <c r="R264" i="3"/>
  <c r="T264" i="3"/>
  <c r="V264" i="3"/>
  <c r="X264" i="3"/>
  <c r="Z264" i="3"/>
  <c r="AB264" i="3"/>
  <c r="AD264" i="3"/>
  <c r="AF264" i="3"/>
  <c r="AH264" i="3"/>
  <c r="AJ264" i="3"/>
  <c r="AL264" i="3"/>
  <c r="AN264" i="3"/>
  <c r="AP264" i="3"/>
  <c r="AR264" i="3"/>
  <c r="AT264" i="3"/>
  <c r="AV264" i="3"/>
  <c r="AX264" i="3"/>
  <c r="AZ264" i="3"/>
  <c r="BB264" i="3"/>
  <c r="BD264" i="3"/>
  <c r="BF264" i="3"/>
  <c r="BH264" i="3"/>
  <c r="BJ264" i="3"/>
  <c r="BL264" i="3"/>
  <c r="E264" i="3"/>
  <c r="I264" i="3"/>
  <c r="M264" i="3"/>
  <c r="Q264" i="3"/>
  <c r="U264" i="3"/>
  <c r="Y264" i="3"/>
  <c r="AC264" i="3"/>
  <c r="AG264" i="3"/>
  <c r="AK264" i="3"/>
  <c r="AO264" i="3"/>
  <c r="AS264" i="3"/>
  <c r="AW264" i="3"/>
  <c r="BA264" i="3"/>
  <c r="BE264" i="3"/>
  <c r="BI264" i="3"/>
  <c r="BG264" i="3"/>
  <c r="AY264" i="3"/>
  <c r="AQ264" i="3"/>
  <c r="AI264" i="3"/>
  <c r="AA264" i="3"/>
  <c r="S264" i="3"/>
  <c r="K264" i="3"/>
  <c r="C264" i="3"/>
  <c r="BK272" i="3"/>
  <c r="BI272" i="3"/>
  <c r="BG272" i="3"/>
  <c r="BE272" i="3"/>
  <c r="BC272" i="3"/>
  <c r="BA272" i="3"/>
  <c r="AY272" i="3"/>
  <c r="AW272" i="3"/>
  <c r="AU272" i="3"/>
  <c r="AS272" i="3"/>
  <c r="AQ272" i="3"/>
  <c r="AO272" i="3"/>
  <c r="AM272" i="3"/>
  <c r="AK272" i="3"/>
  <c r="AI272" i="3"/>
  <c r="AG272" i="3"/>
  <c r="AE272" i="3"/>
  <c r="AC272" i="3"/>
  <c r="AA272" i="3"/>
  <c r="Y272" i="3"/>
  <c r="W272" i="3"/>
  <c r="U272" i="3"/>
  <c r="S272" i="3"/>
  <c r="Q272" i="3"/>
  <c r="O272" i="3"/>
  <c r="M272" i="3"/>
  <c r="K272" i="3"/>
  <c r="I272" i="3"/>
  <c r="G272" i="3"/>
  <c r="E272" i="3"/>
  <c r="BK271" i="3"/>
  <c r="BI271" i="3"/>
  <c r="BG271" i="3"/>
  <c r="BE271" i="3"/>
  <c r="BC271" i="3"/>
  <c r="BA271" i="3"/>
  <c r="AY271" i="3"/>
  <c r="AW271" i="3"/>
  <c r="AU271" i="3"/>
  <c r="AS271" i="3"/>
  <c r="AQ271" i="3"/>
  <c r="AO271" i="3"/>
  <c r="AM271" i="3"/>
  <c r="AK271" i="3"/>
  <c r="AI271" i="3"/>
  <c r="AG271" i="3"/>
  <c r="AE271" i="3"/>
  <c r="AC271" i="3"/>
  <c r="AA271" i="3"/>
  <c r="Y271" i="3"/>
  <c r="W271" i="3"/>
  <c r="U271" i="3"/>
  <c r="S271" i="3"/>
  <c r="Q271" i="3"/>
  <c r="O271" i="3"/>
  <c r="M271" i="3"/>
  <c r="K271" i="3"/>
  <c r="I271" i="3"/>
  <c r="G271" i="3"/>
  <c r="E271" i="3"/>
  <c r="C270" i="3"/>
  <c r="E270" i="3"/>
  <c r="G270" i="3"/>
  <c r="I270" i="3"/>
  <c r="K270" i="3"/>
  <c r="M270" i="3"/>
  <c r="O270" i="3"/>
  <c r="Q270" i="3"/>
  <c r="S270" i="3"/>
  <c r="U270" i="3"/>
  <c r="W270" i="3"/>
  <c r="Y270" i="3"/>
  <c r="AA270" i="3"/>
  <c r="AC270" i="3"/>
  <c r="AE270" i="3"/>
  <c r="AG270" i="3"/>
  <c r="AI270" i="3"/>
  <c r="AK270" i="3"/>
  <c r="AM270" i="3"/>
  <c r="AO270" i="3"/>
  <c r="AQ270" i="3"/>
  <c r="BK270" i="3"/>
  <c r="BI270" i="3"/>
  <c r="BG270" i="3"/>
  <c r="BE270" i="3"/>
  <c r="BC270" i="3"/>
  <c r="BA270" i="3"/>
  <c r="AY270" i="3"/>
  <c r="AW270" i="3"/>
  <c r="AU270" i="3"/>
  <c r="AS270" i="3"/>
  <c r="AP270" i="3"/>
  <c r="AL270" i="3"/>
  <c r="AH270" i="3"/>
  <c r="AD270" i="3"/>
  <c r="Z270" i="3"/>
  <c r="V270" i="3"/>
  <c r="R270" i="3"/>
  <c r="N270" i="3"/>
  <c r="J270" i="3"/>
  <c r="F270" i="3"/>
  <c r="BK265" i="3"/>
  <c r="BC265" i="3"/>
  <c r="AU265" i="3"/>
  <c r="AM265" i="3"/>
  <c r="AE265" i="3"/>
  <c r="W265" i="3"/>
  <c r="O265" i="3"/>
  <c r="G265" i="3"/>
  <c r="BK264" i="3"/>
  <c r="BC264" i="3"/>
  <c r="AU264" i="3"/>
  <c r="AM264" i="3"/>
  <c r="AE264" i="3"/>
  <c r="W264" i="3"/>
  <c r="O264" i="3"/>
  <c r="G264" i="3"/>
  <c r="BK269" i="3"/>
  <c r="BI269" i="3"/>
  <c r="BG269" i="3"/>
  <c r="BE269" i="3"/>
  <c r="BC269" i="3"/>
  <c r="BA269" i="3"/>
  <c r="AY269" i="3"/>
  <c r="AW269" i="3"/>
  <c r="AU269" i="3"/>
  <c r="AS269" i="3"/>
  <c r="AQ269" i="3"/>
  <c r="AO269" i="3"/>
  <c r="AM269" i="3"/>
  <c r="AK269" i="3"/>
  <c r="AI269" i="3"/>
  <c r="AG269" i="3"/>
  <c r="AE269" i="3"/>
  <c r="AC269" i="3"/>
  <c r="AA269" i="3"/>
  <c r="Y269" i="3"/>
  <c r="W269" i="3"/>
  <c r="U269" i="3"/>
  <c r="S269" i="3"/>
  <c r="Q269" i="3"/>
  <c r="O269" i="3"/>
  <c r="M269" i="3"/>
  <c r="K269" i="3"/>
  <c r="I269" i="3"/>
  <c r="G269" i="3"/>
  <c r="E269" i="3"/>
  <c r="BK268" i="3"/>
  <c r="BI268" i="3"/>
  <c r="BG268" i="3"/>
  <c r="BE268" i="3"/>
  <c r="BC268" i="3"/>
  <c r="BA268" i="3"/>
  <c r="AY268" i="3"/>
  <c r="AW268" i="3"/>
  <c r="AU268" i="3"/>
  <c r="AS268" i="3"/>
  <c r="AQ268" i="3"/>
  <c r="AO268" i="3"/>
  <c r="AM268" i="3"/>
  <c r="AK268" i="3"/>
  <c r="AI268" i="3"/>
  <c r="AG268" i="3"/>
  <c r="AE268" i="3"/>
  <c r="AC268" i="3"/>
  <c r="AA268" i="3"/>
  <c r="Y268" i="3"/>
  <c r="W268" i="3"/>
  <c r="U268" i="3"/>
  <c r="S268" i="3"/>
  <c r="Q268" i="3"/>
  <c r="O268" i="3"/>
  <c r="M268" i="3"/>
  <c r="K268" i="3"/>
  <c r="I268" i="3"/>
  <c r="G268" i="3"/>
  <c r="E268" i="3"/>
  <c r="BK267" i="3"/>
  <c r="BI267" i="3"/>
  <c r="BG267" i="3"/>
  <c r="BE267" i="3"/>
  <c r="BC267" i="3"/>
  <c r="BA267" i="3"/>
  <c r="AY267" i="3"/>
  <c r="AW267" i="3"/>
  <c r="AU267" i="3"/>
  <c r="AS267" i="3"/>
  <c r="AQ267" i="3"/>
  <c r="AO267" i="3"/>
  <c r="AM267" i="3"/>
  <c r="AK267" i="3"/>
  <c r="AI267" i="3"/>
  <c r="AG267" i="3"/>
  <c r="AE267" i="3"/>
  <c r="AC267" i="3"/>
  <c r="AA267" i="3"/>
  <c r="Y267" i="3"/>
  <c r="W267" i="3"/>
  <c r="U267" i="3"/>
  <c r="S267" i="3"/>
  <c r="Q267" i="3"/>
  <c r="O267" i="3"/>
  <c r="M267" i="3"/>
  <c r="K267" i="3"/>
  <c r="I267" i="3"/>
  <c r="G267" i="3"/>
  <c r="E267" i="3"/>
  <c r="D266" i="3"/>
  <c r="F266" i="3"/>
  <c r="H266" i="3"/>
  <c r="J266" i="3"/>
  <c r="L266" i="3"/>
  <c r="N266" i="3"/>
  <c r="P266" i="3"/>
  <c r="R266" i="3"/>
  <c r="T266" i="3"/>
  <c r="V266" i="3"/>
  <c r="X266" i="3"/>
  <c r="Z266" i="3"/>
  <c r="AB266" i="3"/>
  <c r="AD266" i="3"/>
  <c r="AF266" i="3"/>
  <c r="AH266" i="3"/>
  <c r="AJ266" i="3"/>
  <c r="AL266" i="3"/>
  <c r="AN266" i="3"/>
  <c r="AP266" i="3"/>
  <c r="AR266" i="3"/>
  <c r="BK266" i="3"/>
  <c r="BI266" i="3"/>
  <c r="BG266" i="3"/>
  <c r="BE266" i="3"/>
  <c r="BC266" i="3"/>
  <c r="BA266" i="3"/>
  <c r="AY266" i="3"/>
  <c r="AW266" i="3"/>
  <c r="AU266" i="3"/>
  <c r="AS266" i="3"/>
  <c r="AO266" i="3"/>
  <c r="AK266" i="3"/>
  <c r="AG266" i="3"/>
  <c r="AC266" i="3"/>
  <c r="Y266" i="3"/>
  <c r="U266" i="3"/>
  <c r="Q266" i="3"/>
  <c r="M266" i="3"/>
  <c r="I266" i="3"/>
  <c r="E266" i="3"/>
  <c r="BE167" i="3"/>
  <c r="AW167" i="3"/>
  <c r="AO167" i="3"/>
  <c r="AG167" i="3"/>
  <c r="Y167" i="3"/>
  <c r="Q167" i="3"/>
  <c r="I167" i="3"/>
  <c r="BI167" i="3"/>
  <c r="BA167" i="3"/>
  <c r="AS167" i="3"/>
  <c r="AK167" i="3"/>
  <c r="AC167" i="3"/>
  <c r="U167" i="3"/>
  <c r="M167" i="3"/>
  <c r="BE166" i="3"/>
  <c r="D167" i="3"/>
  <c r="F167" i="3"/>
  <c r="H167" i="3"/>
  <c r="J167" i="3"/>
  <c r="L167" i="3"/>
  <c r="N167" i="3"/>
  <c r="P167" i="3"/>
  <c r="R167" i="3"/>
  <c r="T167" i="3"/>
  <c r="V167" i="3"/>
  <c r="X167" i="3"/>
  <c r="Z167" i="3"/>
  <c r="AB167" i="3"/>
  <c r="AD167" i="3"/>
  <c r="AF167" i="3"/>
  <c r="AH167" i="3"/>
  <c r="AJ167" i="3"/>
  <c r="AL167" i="3"/>
  <c r="AN167" i="3"/>
  <c r="AP167" i="3"/>
  <c r="AR167" i="3"/>
  <c r="AT167" i="3"/>
  <c r="AV167" i="3"/>
  <c r="AX167" i="3"/>
  <c r="AZ167" i="3"/>
  <c r="BB167" i="3"/>
  <c r="BD167" i="3"/>
  <c r="BF167" i="3"/>
  <c r="BH167" i="3"/>
  <c r="BJ167" i="3"/>
  <c r="BL167" i="3"/>
  <c r="BK167" i="3"/>
  <c r="BG167" i="3"/>
  <c r="BC167" i="3"/>
  <c r="AY167" i="3"/>
  <c r="AU167" i="3"/>
  <c r="AQ167" i="3"/>
  <c r="AM167" i="3"/>
  <c r="AI167" i="3"/>
  <c r="AE167" i="3"/>
  <c r="AA167" i="3"/>
  <c r="W167" i="3"/>
  <c r="S167" i="3"/>
  <c r="O167" i="3"/>
  <c r="K167" i="3"/>
  <c r="G167" i="3"/>
  <c r="C167" i="3"/>
  <c r="D166" i="3"/>
  <c r="F166" i="3"/>
  <c r="H166" i="3"/>
  <c r="J166" i="3"/>
  <c r="L166" i="3"/>
  <c r="N166" i="3"/>
  <c r="P166" i="3"/>
  <c r="R166" i="3"/>
  <c r="T166" i="3"/>
  <c r="V166" i="3"/>
  <c r="X166" i="3"/>
  <c r="Z166" i="3"/>
  <c r="AB166" i="3"/>
  <c r="AD166" i="3"/>
  <c r="AF166" i="3"/>
  <c r="AH166" i="3"/>
  <c r="AJ166" i="3"/>
  <c r="AL166" i="3"/>
  <c r="AN166" i="3"/>
  <c r="AP166" i="3"/>
  <c r="AR166" i="3"/>
  <c r="AT166" i="3"/>
  <c r="AV166" i="3"/>
  <c r="AX166" i="3"/>
  <c r="AZ166" i="3"/>
  <c r="BB166" i="3"/>
  <c r="BD166" i="3"/>
  <c r="BF166" i="3"/>
  <c r="BH166" i="3"/>
  <c r="BJ166" i="3"/>
  <c r="BL166" i="3"/>
  <c r="C166" i="3"/>
  <c r="E166" i="3"/>
  <c r="G166" i="3"/>
  <c r="I166" i="3"/>
  <c r="K166" i="3"/>
  <c r="M166" i="3"/>
  <c r="O166" i="3"/>
  <c r="Q166" i="3"/>
  <c r="S166" i="3"/>
  <c r="U166" i="3"/>
  <c r="W166" i="3"/>
  <c r="Y166" i="3"/>
  <c r="AA166" i="3"/>
  <c r="AC166" i="3"/>
  <c r="AE166" i="3"/>
  <c r="AG166" i="3"/>
  <c r="AI166" i="3"/>
  <c r="AK166" i="3"/>
  <c r="AM166" i="3"/>
  <c r="AO166" i="3"/>
  <c r="AQ166" i="3"/>
  <c r="BK166" i="3"/>
  <c r="BG166" i="3"/>
  <c r="BC166" i="3"/>
  <c r="AY166" i="3"/>
  <c r="AU166" i="3"/>
  <c r="BM263" i="3" l="1"/>
  <c r="BM267" i="3"/>
  <c r="BM269" i="3"/>
  <c r="BN268" i="3"/>
  <c r="BN271" i="3"/>
  <c r="BN263" i="3"/>
  <c r="BN269" i="3"/>
  <c r="BN272" i="3"/>
  <c r="BM167" i="3"/>
  <c r="BM266" i="3"/>
  <c r="BM268" i="3"/>
  <c r="BM271" i="3"/>
  <c r="BM272" i="3"/>
  <c r="BN267" i="3"/>
  <c r="BN266" i="3"/>
  <c r="BM264" i="3"/>
  <c r="BM265" i="3"/>
  <c r="BN270" i="3"/>
  <c r="BM270" i="3"/>
  <c r="BN264" i="3"/>
  <c r="BN265" i="3"/>
  <c r="BM166" i="3"/>
  <c r="BN166" i="3"/>
  <c r="BN167" i="3"/>
  <c r="BP451" i="3" l="1"/>
  <c r="BP452" i="3"/>
  <c r="BP454" i="3"/>
  <c r="BP456" i="3"/>
  <c r="BP457" i="3"/>
  <c r="BP458" i="3"/>
  <c r="BP459" i="3"/>
  <c r="BP460" i="3"/>
  <c r="BP461" i="3"/>
  <c r="BP462" i="3"/>
  <c r="BP463" i="3"/>
  <c r="BP464" i="3"/>
  <c r="BP450" i="3"/>
  <c r="BP432" i="3"/>
  <c r="BP433" i="3"/>
  <c r="BP434" i="3"/>
  <c r="BP435" i="3"/>
  <c r="BP436" i="3"/>
  <c r="BP437" i="3"/>
  <c r="BP438" i="3"/>
  <c r="BP431" i="3"/>
  <c r="BP419" i="3"/>
  <c r="BP372" i="3"/>
  <c r="BP373" i="3"/>
  <c r="BP374" i="3"/>
  <c r="BP375" i="3"/>
  <c r="BP376" i="3"/>
  <c r="BP377" i="3"/>
  <c r="BP378" i="3"/>
  <c r="BP379" i="3"/>
  <c r="BP380" i="3"/>
  <c r="BP381" i="3"/>
  <c r="BP382" i="3"/>
  <c r="BP383" i="3"/>
  <c r="BP384" i="3"/>
  <c r="BP385" i="3"/>
  <c r="BP386" i="3"/>
  <c r="BP387" i="3"/>
  <c r="BP388" i="3"/>
  <c r="BP371"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19"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287"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73" i="3"/>
  <c r="BP274" i="3"/>
  <c r="BP275" i="3"/>
  <c r="BP276" i="3"/>
  <c r="BP277" i="3"/>
  <c r="BP278" i="3"/>
  <c r="BP279" i="3"/>
  <c r="BP280" i="3"/>
  <c r="BP281" i="3"/>
  <c r="BP282" i="3"/>
  <c r="BP21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8" i="3"/>
  <c r="BP169" i="3"/>
  <c r="BP170" i="3"/>
  <c r="BP171" i="3"/>
  <c r="BP194" i="3"/>
  <c r="BP195" i="3"/>
  <c r="BP196" i="3"/>
  <c r="BP197" i="3"/>
  <c r="BP198" i="3"/>
  <c r="BP199" i="3"/>
  <c r="BP200" i="3"/>
  <c r="BP201" i="3"/>
  <c r="BP202" i="3"/>
  <c r="BP203" i="3"/>
  <c r="BP204" i="3"/>
  <c r="BP205" i="3"/>
  <c r="BP130" i="3"/>
  <c r="BP84" i="3"/>
  <c r="BP83" i="3"/>
  <c r="FZ3" i="30"/>
  <c r="FT3" i="30"/>
  <c r="FN3" i="30"/>
  <c r="FH3" i="30"/>
  <c r="FB3" i="30"/>
  <c r="EV3" i="30"/>
  <c r="EP3" i="30"/>
  <c r="EJ3" i="30"/>
  <c r="ED3" i="30"/>
  <c r="DX3" i="30"/>
  <c r="DR3" i="30"/>
  <c r="DL3" i="30"/>
  <c r="DF3" i="30"/>
  <c r="CZ3" i="30"/>
  <c r="CT3" i="30"/>
  <c r="CN3" i="30"/>
  <c r="CH3" i="30"/>
  <c r="CB3" i="30"/>
  <c r="BV3" i="30"/>
  <c r="BP3" i="30"/>
  <c r="BJ3" i="30"/>
  <c r="BD3" i="30"/>
  <c r="AX3" i="30"/>
  <c r="AR3" i="30"/>
  <c r="AL3" i="30"/>
  <c r="AF3" i="30"/>
  <c r="Z3" i="30"/>
  <c r="T3" i="30"/>
  <c r="N3" i="30"/>
  <c r="H3" i="30"/>
  <c r="B3" i="30"/>
  <c r="J114" i="10"/>
  <c r="S114" i="10" s="1"/>
  <c r="J111" i="10"/>
  <c r="S111" i="10" s="1"/>
  <c r="J109" i="10"/>
  <c r="S109" i="10" s="1"/>
  <c r="J107" i="10"/>
  <c r="S107" i="10" s="1"/>
  <c r="J103" i="10"/>
  <c r="S103" i="10" s="1"/>
  <c r="J101" i="10"/>
  <c r="S101" i="10" s="1"/>
  <c r="J99" i="10"/>
  <c r="S99" i="10" s="1"/>
  <c r="J97" i="10"/>
  <c r="S97" i="10" s="1"/>
  <c r="J229" i="10"/>
  <c r="S229" i="10" s="1"/>
  <c r="J228" i="10"/>
  <c r="S228" i="10" s="1"/>
  <c r="J227" i="10"/>
  <c r="S227" i="10" s="1"/>
  <c r="J226" i="10"/>
  <c r="S226" i="10" s="1"/>
  <c r="J225" i="10"/>
  <c r="S225" i="10" s="1"/>
  <c r="J224" i="10"/>
  <c r="S224" i="10" s="1"/>
  <c r="J223" i="10"/>
  <c r="S223" i="10" s="1"/>
  <c r="J222" i="10"/>
  <c r="S222" i="10" s="1"/>
  <c r="J221" i="10"/>
  <c r="S221" i="10" s="1"/>
  <c r="J220" i="10"/>
  <c r="S220" i="10" s="1"/>
  <c r="J219" i="10"/>
  <c r="S219" i="10" s="1"/>
  <c r="J218" i="10"/>
  <c r="S218" i="10" s="1"/>
  <c r="J217" i="10"/>
  <c r="S217" i="10" s="1"/>
  <c r="J216" i="10"/>
  <c r="S216" i="10" s="1"/>
  <c r="J215" i="10"/>
  <c r="S215" i="10" s="1"/>
  <c r="J214" i="10"/>
  <c r="S214" i="10" s="1"/>
  <c r="J213" i="10"/>
  <c r="S213" i="10" s="1"/>
  <c r="J212" i="10"/>
  <c r="S212" i="10" s="1"/>
  <c r="J211" i="10"/>
  <c r="S211" i="10" s="1"/>
  <c r="J210" i="10"/>
  <c r="S210" i="10" s="1"/>
  <c r="J209" i="10"/>
  <c r="S209" i="10" s="1"/>
  <c r="J208" i="10"/>
  <c r="S208" i="10" s="1"/>
  <c r="J207" i="10"/>
  <c r="S207" i="10" s="1"/>
  <c r="J206" i="10"/>
  <c r="S206" i="10" s="1"/>
  <c r="J205" i="10"/>
  <c r="S205" i="10" s="1"/>
  <c r="J204" i="10"/>
  <c r="S204" i="10" s="1"/>
  <c r="J203" i="10"/>
  <c r="S203" i="10" s="1"/>
  <c r="J202" i="10"/>
  <c r="S202" i="10" s="1"/>
  <c r="J201" i="10"/>
  <c r="S201" i="10" s="1"/>
  <c r="J200" i="10"/>
  <c r="S200" i="10" s="1"/>
  <c r="J191" i="10"/>
  <c r="S191" i="10" s="1"/>
  <c r="J188" i="10"/>
  <c r="S188" i="10" s="1"/>
  <c r="J187" i="10"/>
  <c r="S187" i="10" s="1"/>
  <c r="J186" i="10"/>
  <c r="S186" i="10" s="1"/>
  <c r="J185" i="10"/>
  <c r="S185" i="10" s="1"/>
  <c r="J180" i="10"/>
  <c r="S180" i="10" s="1"/>
  <c r="J176" i="10"/>
  <c r="S176" i="10" s="1"/>
  <c r="J173" i="10"/>
  <c r="S173" i="10" s="1"/>
  <c r="J167" i="10"/>
  <c r="S167" i="10" s="1"/>
  <c r="J166" i="10"/>
  <c r="S166" i="10" s="1"/>
  <c r="J164" i="10"/>
  <c r="S164" i="10" s="1"/>
  <c r="J161" i="10"/>
  <c r="S161" i="10" s="1"/>
  <c r="J156" i="10"/>
  <c r="S156" i="10" s="1"/>
  <c r="J155" i="10"/>
  <c r="S155" i="10" s="1"/>
  <c r="J154" i="10"/>
  <c r="S154" i="10" s="1"/>
  <c r="J153" i="10"/>
  <c r="S153" i="10" s="1"/>
  <c r="J152" i="10"/>
  <c r="S152" i="10" s="1"/>
  <c r="J148" i="10"/>
  <c r="S148" i="10" s="1"/>
  <c r="J145" i="10"/>
  <c r="S145" i="10" s="1"/>
  <c r="J140" i="10"/>
  <c r="S140" i="10" s="1"/>
  <c r="J138" i="10"/>
  <c r="S138" i="10" s="1"/>
  <c r="J137" i="10"/>
  <c r="S137" i="10" s="1"/>
  <c r="J136" i="10"/>
  <c r="S136" i="10" s="1"/>
  <c r="J135" i="10"/>
  <c r="S135" i="10" s="1"/>
  <c r="J133" i="10"/>
  <c r="S133" i="10" s="1"/>
  <c r="J132" i="10"/>
  <c r="S132" i="10" s="1"/>
  <c r="J128" i="10"/>
  <c r="S128" i="10" s="1"/>
  <c r="J127" i="10"/>
  <c r="S127" i="10" s="1"/>
  <c r="J126" i="10"/>
  <c r="S126" i="10" s="1"/>
  <c r="J125" i="10"/>
  <c r="S125" i="10" s="1"/>
  <c r="J124" i="10"/>
  <c r="S124" i="10" s="1"/>
  <c r="J123" i="10"/>
  <c r="S123" i="10" s="1"/>
  <c r="J120" i="10"/>
  <c r="S120" i="10" s="1"/>
  <c r="J119" i="10"/>
  <c r="S119" i="10" s="1"/>
  <c r="J117" i="10"/>
  <c r="S117" i="10" s="1"/>
  <c r="J116" i="10"/>
  <c r="S116" i="10" s="1"/>
  <c r="J115" i="10"/>
  <c r="S115" i="10" s="1"/>
  <c r="J112" i="10"/>
  <c r="S112" i="10" s="1"/>
  <c r="J110" i="10"/>
  <c r="S110" i="10" s="1"/>
  <c r="J108" i="10"/>
  <c r="S108" i="10" s="1"/>
  <c r="J106" i="10"/>
  <c r="S106" i="10" s="1"/>
  <c r="J102" i="10"/>
  <c r="S102" i="10" s="1"/>
  <c r="J100" i="10"/>
  <c r="S100" i="10" s="1"/>
  <c r="J98" i="10"/>
  <c r="S98" i="10" s="1"/>
  <c r="J96" i="10"/>
  <c r="S96" i="10" s="1"/>
  <c r="J89" i="10"/>
  <c r="S89" i="10" s="1"/>
  <c r="J88" i="10"/>
  <c r="S88" i="10" s="1"/>
  <c r="J85" i="10"/>
  <c r="S85" i="10" s="1"/>
  <c r="J84" i="10"/>
  <c r="S84" i="10" s="1"/>
  <c r="J83" i="10"/>
  <c r="S83" i="10" s="1"/>
  <c r="J82" i="10"/>
  <c r="S82" i="10" s="1"/>
  <c r="J81" i="10"/>
  <c r="S81" i="10" s="1"/>
  <c r="J80" i="10"/>
  <c r="S80" i="10" s="1"/>
  <c r="J79" i="10"/>
  <c r="S79" i="10" s="1"/>
  <c r="J78" i="10"/>
  <c r="S78" i="10" s="1"/>
  <c r="J77" i="10"/>
  <c r="S77" i="10" s="1"/>
  <c r="J76" i="10"/>
  <c r="S76" i="10" s="1"/>
  <c r="J75" i="10"/>
  <c r="S75" i="10" s="1"/>
  <c r="J74" i="10"/>
  <c r="S74" i="10" s="1"/>
  <c r="J73" i="10"/>
  <c r="S73" i="10" s="1"/>
  <c r="J72" i="10"/>
  <c r="S72" i="10" s="1"/>
  <c r="J71" i="10"/>
  <c r="S71" i="10" s="1"/>
  <c r="J68" i="10"/>
  <c r="S68" i="10" s="1"/>
  <c r="J62" i="10"/>
  <c r="S62" i="10" s="1"/>
  <c r="J60" i="10"/>
  <c r="S60" i="10" s="1"/>
  <c r="J59" i="10"/>
  <c r="S59" i="10" s="1"/>
  <c r="J57" i="10"/>
  <c r="S57" i="10" s="1"/>
  <c r="J55" i="10"/>
  <c r="S55" i="10" s="1"/>
  <c r="J54" i="10"/>
  <c r="S54" i="10" s="1"/>
  <c r="J53" i="10"/>
  <c r="S53" i="10" s="1"/>
  <c r="J52" i="10"/>
  <c r="S52" i="10" s="1"/>
  <c r="J51" i="10"/>
  <c r="S51" i="10" s="1"/>
  <c r="J50" i="10"/>
  <c r="S50" i="10" s="1"/>
  <c r="J49" i="10"/>
  <c r="S49" i="10" s="1"/>
  <c r="J48" i="10"/>
  <c r="S48" i="10" s="1"/>
  <c r="J47" i="10"/>
  <c r="S47" i="10" s="1"/>
  <c r="J46" i="10"/>
  <c r="S46" i="10" s="1"/>
  <c r="J45" i="10"/>
  <c r="S45" i="10" s="1"/>
  <c r="J44" i="10"/>
  <c r="S44" i="10" s="1"/>
  <c r="J43" i="10"/>
  <c r="S43" i="10" s="1"/>
  <c r="J42" i="10"/>
  <c r="S42" i="10" s="1"/>
  <c r="J41" i="10"/>
  <c r="S41" i="10" s="1"/>
  <c r="J40" i="10"/>
  <c r="S40" i="10" s="1"/>
  <c r="J39" i="10"/>
  <c r="S39" i="10" s="1"/>
  <c r="J38" i="10"/>
  <c r="S38" i="10" s="1"/>
  <c r="J37" i="10"/>
  <c r="S37" i="10" s="1"/>
  <c r="J36" i="10"/>
  <c r="S36" i="10" s="1"/>
  <c r="J35" i="10"/>
  <c r="S35" i="10" s="1"/>
  <c r="J34" i="10"/>
  <c r="S34" i="10" s="1"/>
  <c r="J33" i="10"/>
  <c r="S33" i="10" s="1"/>
  <c r="J32" i="10"/>
  <c r="S32" i="10" s="1"/>
  <c r="J31" i="10"/>
  <c r="S31" i="10" s="1"/>
  <c r="J30" i="10"/>
  <c r="S30" i="10" s="1"/>
  <c r="J29" i="10"/>
  <c r="S29" i="10" s="1"/>
  <c r="J28" i="10"/>
  <c r="S28" i="10" s="1"/>
  <c r="J25" i="10"/>
  <c r="S25" i="10" s="1"/>
  <c r="J24" i="10"/>
  <c r="S24" i="10" s="1"/>
  <c r="J23" i="10"/>
  <c r="S23" i="10" s="1"/>
  <c r="J22" i="10"/>
  <c r="S22" i="10" s="1"/>
  <c r="J21" i="10"/>
  <c r="S21" i="10" s="1"/>
  <c r="J20" i="10"/>
  <c r="S20" i="10" s="1"/>
  <c r="J19" i="10"/>
  <c r="S19" i="10" s="1"/>
  <c r="J18" i="10"/>
  <c r="S18" i="10" s="1"/>
  <c r="J17" i="10"/>
  <c r="S17" i="10" s="1"/>
  <c r="J16" i="10"/>
  <c r="S16" i="10" s="1"/>
  <c r="J14" i="10"/>
  <c r="S14" i="10" s="1"/>
  <c r="J13" i="10"/>
  <c r="S13" i="10" s="1"/>
  <c r="J12" i="10"/>
  <c r="S12" i="10" s="1"/>
  <c r="J11" i="10"/>
  <c r="S11" i="10" s="1"/>
  <c r="J10" i="10"/>
  <c r="S10" i="10" s="1"/>
  <c r="J9" i="10"/>
  <c r="S9" i="10" s="1"/>
  <c r="J8" i="10"/>
  <c r="S8" i="10" s="1"/>
  <c r="J7" i="10"/>
  <c r="S7" i="10" s="1"/>
  <c r="J6" i="10"/>
  <c r="S6" i="10" s="1"/>
  <c r="L76" i="14" l="1" a="1"/>
  <c r="L76" i="14" s="1"/>
  <c r="L61" i="8" l="1"/>
  <c r="B8" i="1" l="1"/>
  <c r="H179" i="10" s="1"/>
  <c r="B7" i="1"/>
  <c r="H190" i="10" l="1"/>
  <c r="H118" i="10"/>
  <c r="H229" i="10"/>
  <c r="H228" i="10"/>
  <c r="H227" i="10"/>
  <c r="H226" i="10"/>
  <c r="H225"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4" i="10"/>
  <c r="H193" i="10"/>
  <c r="H192" i="10"/>
  <c r="H191" i="10"/>
  <c r="H189" i="10"/>
  <c r="H188" i="10"/>
  <c r="H187" i="10"/>
  <c r="H186" i="10"/>
  <c r="H185" i="10"/>
  <c r="H184" i="10"/>
  <c r="H183" i="10"/>
  <c r="H182" i="10"/>
  <c r="H181" i="10"/>
  <c r="H180" i="10"/>
  <c r="H178" i="10"/>
  <c r="H177" i="10"/>
  <c r="H176" i="10"/>
  <c r="H175" i="10"/>
  <c r="H174" i="10"/>
  <c r="H173" i="10"/>
  <c r="H172" i="10"/>
  <c r="H171" i="10"/>
  <c r="H170" i="10"/>
  <c r="H169" i="10"/>
  <c r="H168" i="10"/>
  <c r="H167" i="10"/>
  <c r="H166" i="10"/>
  <c r="H165" i="10"/>
  <c r="H164" i="10"/>
  <c r="H163" i="10"/>
  <c r="H162" i="10"/>
  <c r="H161" i="10"/>
  <c r="H160" i="10"/>
  <c r="H159" i="10"/>
  <c r="H158" i="10"/>
  <c r="H157" i="10"/>
  <c r="H156" i="10"/>
  <c r="H155" i="10"/>
  <c r="H154" i="10"/>
  <c r="H153" i="10"/>
  <c r="H152" i="10"/>
  <c r="H151" i="10"/>
  <c r="H150" i="10"/>
  <c r="H149" i="10"/>
  <c r="H148" i="10"/>
  <c r="H147" i="10"/>
  <c r="H146" i="10"/>
  <c r="H145" i="10"/>
  <c r="H144" i="10"/>
  <c r="H143" i="10"/>
  <c r="H142" i="10"/>
  <c r="H141" i="10"/>
  <c r="H140" i="10"/>
  <c r="H139" i="10"/>
  <c r="H138" i="10"/>
  <c r="H137" i="10"/>
  <c r="H136" i="10"/>
  <c r="H135" i="10"/>
  <c r="H134" i="10"/>
  <c r="H133" i="10"/>
  <c r="H132" i="10"/>
  <c r="H131" i="10"/>
  <c r="H130" i="10"/>
  <c r="H129" i="10"/>
  <c r="H128" i="10"/>
  <c r="H127" i="10"/>
  <c r="H126" i="10"/>
  <c r="H125" i="10"/>
  <c r="H124" i="10"/>
  <c r="H123" i="10"/>
  <c r="H122" i="10"/>
  <c r="H121" i="10"/>
  <c r="H120" i="10"/>
  <c r="H119"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G8" i="15" s="1"/>
  <c r="H66" i="10"/>
  <c r="F8" i="15" s="1"/>
  <c r="H65" i="10"/>
  <c r="E8" i="15" s="1"/>
  <c r="H64" i="10"/>
  <c r="D8" i="15" s="1"/>
  <c r="H63" i="10"/>
  <c r="C8" i="15" s="1"/>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5" i="10"/>
  <c r="H8" i="12" s="1"/>
  <c r="H14" i="10"/>
  <c r="H13" i="10"/>
  <c r="H12" i="10"/>
  <c r="F8" i="12" s="1"/>
  <c r="H11" i="10"/>
  <c r="H10" i="10"/>
  <c r="H9" i="10"/>
  <c r="E8" i="12" s="1"/>
  <c r="H8" i="10"/>
  <c r="H7" i="10"/>
  <c r="H6" i="10"/>
  <c r="D8" i="12" s="1"/>
  <c r="C2" i="12"/>
  <c r="B2" i="13"/>
  <c r="B2" i="16"/>
  <c r="C2" i="15"/>
  <c r="K61" i="8"/>
  <c r="J61" i="8"/>
  <c r="I61" i="8"/>
  <c r="H61" i="8"/>
  <c r="G61" i="8"/>
  <c r="F61" i="8"/>
  <c r="E61" i="8"/>
  <c r="D61" i="8"/>
  <c r="C61" i="8"/>
  <c r="A74" i="8"/>
  <c r="L58" i="8"/>
  <c r="N58" i="8" s="1"/>
  <c r="L57" i="8"/>
  <c r="N57" i="8" s="1"/>
  <c r="L56" i="8"/>
  <c r="N56" i="8" s="1"/>
  <c r="L55" i="8"/>
  <c r="N55" i="8" s="1"/>
  <c r="L54" i="8"/>
  <c r="N54" i="8" s="1"/>
  <c r="L53" i="8"/>
  <c r="N53" i="8" s="1"/>
  <c r="L52" i="8"/>
  <c r="N52" i="8" s="1"/>
  <c r="L51" i="8"/>
  <c r="N51" i="8" s="1"/>
  <c r="L50" i="8"/>
  <c r="N50" i="8" s="1"/>
  <c r="L49" i="8"/>
  <c r="N49" i="8" s="1"/>
  <c r="L48" i="8"/>
  <c r="N48" i="8" s="1"/>
  <c r="L47" i="8"/>
  <c r="N47" i="8" s="1"/>
  <c r="L46" i="8"/>
  <c r="N46" i="8" s="1"/>
  <c r="L45" i="8"/>
  <c r="N45" i="8" s="1"/>
  <c r="L44" i="8"/>
  <c r="N44" i="8" s="1"/>
  <c r="L43" i="8"/>
  <c r="N43" i="8" s="1"/>
  <c r="L42" i="8"/>
  <c r="N42" i="8" s="1"/>
  <c r="L41" i="8"/>
  <c r="N41" i="8" s="1"/>
  <c r="L40" i="8"/>
  <c r="N40" i="8" s="1"/>
  <c r="L39" i="8"/>
  <c r="N39" i="8" s="1"/>
  <c r="L38" i="8"/>
  <c r="N38" i="8" s="1"/>
  <c r="L37" i="8"/>
  <c r="N37" i="8" s="1"/>
  <c r="L36" i="8"/>
  <c r="N36" i="8" s="1"/>
  <c r="L35" i="8"/>
  <c r="N35" i="8" s="1"/>
  <c r="L34" i="8"/>
  <c r="N34" i="8" s="1"/>
  <c r="L33" i="8"/>
  <c r="N33" i="8" s="1"/>
  <c r="L32" i="8"/>
  <c r="N32" i="8" s="1"/>
  <c r="L31" i="8"/>
  <c r="N31" i="8" s="1"/>
  <c r="L30" i="8"/>
  <c r="N30" i="8" s="1"/>
  <c r="L29" i="8"/>
  <c r="N29" i="8" s="1"/>
  <c r="L28" i="8"/>
  <c r="N28" i="8" s="1"/>
  <c r="L27" i="8"/>
  <c r="N27" i="8" s="1"/>
  <c r="L26" i="8"/>
  <c r="N26" i="8" s="1"/>
  <c r="L25" i="8"/>
  <c r="N25" i="8" s="1"/>
  <c r="L24" i="8"/>
  <c r="N24" i="8" s="1"/>
  <c r="L23" i="8"/>
  <c r="N23" i="8" s="1"/>
  <c r="L22" i="8"/>
  <c r="N22" i="8" s="1"/>
  <c r="L21" i="8"/>
  <c r="N21" i="8" s="1"/>
  <c r="L20" i="8"/>
  <c r="N20" i="8" s="1"/>
  <c r="L19" i="8"/>
  <c r="N19" i="8" s="1"/>
  <c r="L18" i="8"/>
  <c r="N18" i="8" s="1"/>
  <c r="L17" i="8"/>
  <c r="N17" i="8" s="1"/>
  <c r="L16" i="8"/>
  <c r="N16" i="8" s="1"/>
  <c r="L15" i="8"/>
  <c r="N15" i="8" s="1"/>
  <c r="L14" i="8"/>
  <c r="N14" i="8" s="1"/>
  <c r="L13" i="8"/>
  <c r="N13" i="8" s="1"/>
  <c r="L12" i="8"/>
  <c r="N12" i="8" s="1"/>
  <c r="L11" i="8"/>
  <c r="N11" i="8" s="1"/>
  <c r="L10" i="8"/>
  <c r="N10" i="8" s="1"/>
  <c r="L9" i="8"/>
  <c r="N9" i="8" s="1"/>
  <c r="L8" i="8"/>
  <c r="N8" i="8" s="1"/>
  <c r="L7" i="8"/>
  <c r="N7" i="8" s="1"/>
  <c r="L6" i="8"/>
  <c r="N6" i="8" s="1"/>
  <c r="L5" i="8"/>
  <c r="H17" i="10" l="1"/>
  <c r="C8" i="12"/>
  <c r="H16" i="10"/>
  <c r="G8" i="12"/>
  <c r="N5" i="8"/>
  <c r="D8" i="3"/>
  <c r="BL513" i="3"/>
  <c r="BL500" i="3"/>
  <c r="BL499" i="3"/>
  <c r="BL498" i="3"/>
  <c r="BL497" i="3"/>
  <c r="BL496" i="3"/>
  <c r="BL495" i="3"/>
  <c r="BL491" i="3"/>
  <c r="BL490" i="3"/>
  <c r="BL489" i="3"/>
  <c r="BL488" i="3"/>
  <c r="BL484" i="3"/>
  <c r="BL483" i="3"/>
  <c r="BL482" i="3"/>
  <c r="BL481" i="3"/>
  <c r="BL477" i="3"/>
  <c r="BL476" i="3"/>
  <c r="BL475" i="3"/>
  <c r="BL474" i="3"/>
  <c r="BL473" i="3"/>
  <c r="BL469" i="3"/>
  <c r="BL464" i="3"/>
  <c r="BL463" i="3"/>
  <c r="BL462" i="3"/>
  <c r="BL461" i="3"/>
  <c r="BL460" i="3"/>
  <c r="BL459" i="3"/>
  <c r="BL458" i="3"/>
  <c r="BL457" i="3"/>
  <c r="BL456" i="3"/>
  <c r="BL454" i="3"/>
  <c r="BL452" i="3"/>
  <c r="BL451" i="3"/>
  <c r="BL450" i="3"/>
  <c r="BL445" i="3"/>
  <c r="BL444" i="3"/>
  <c r="BL443" i="3"/>
  <c r="BL438" i="3"/>
  <c r="BL437" i="3"/>
  <c r="BL436" i="3"/>
  <c r="BL435" i="3"/>
  <c r="BL434" i="3"/>
  <c r="BL433" i="3"/>
  <c r="BL432" i="3"/>
  <c r="BL431" i="3"/>
  <c r="BL426" i="3"/>
  <c r="BL419" i="3"/>
  <c r="BL418" i="3"/>
  <c r="BL417" i="3"/>
  <c r="BL416" i="3"/>
  <c r="BL415" i="3"/>
  <c r="BL414" i="3"/>
  <c r="BL413" i="3"/>
  <c r="BL412" i="3"/>
  <c r="BL411" i="3"/>
  <c r="BL410" i="3"/>
  <c r="BL409" i="3"/>
  <c r="BL408" i="3"/>
  <c r="BL407" i="3"/>
  <c r="BL406" i="3"/>
  <c r="BL405" i="3"/>
  <c r="BL401" i="3"/>
  <c r="BL400" i="3"/>
  <c r="BL399" i="3"/>
  <c r="BL398" i="3"/>
  <c r="BL388" i="3"/>
  <c r="BL387" i="3"/>
  <c r="BL386" i="3"/>
  <c r="BL385" i="3"/>
  <c r="BL384" i="3"/>
  <c r="BL383" i="3"/>
  <c r="BL382" i="3"/>
  <c r="BL381" i="3"/>
  <c r="BL380" i="3"/>
  <c r="BL379" i="3"/>
  <c r="BL378" i="3"/>
  <c r="BL377" i="3"/>
  <c r="BL376" i="3"/>
  <c r="BL375" i="3"/>
  <c r="BL374" i="3"/>
  <c r="BL373" i="3"/>
  <c r="BL372" i="3"/>
  <c r="BL371" i="3"/>
  <c r="BL366" i="3"/>
  <c r="BL365" i="3"/>
  <c r="BL364" i="3"/>
  <c r="BL363" i="3"/>
  <c r="BL362" i="3"/>
  <c r="BL361" i="3"/>
  <c r="BL360" i="3"/>
  <c r="BL359" i="3"/>
  <c r="BL358" i="3"/>
  <c r="BL357" i="3"/>
  <c r="BL356" i="3"/>
  <c r="BL355" i="3"/>
  <c r="BL354" i="3"/>
  <c r="BL353" i="3"/>
  <c r="BL352" i="3"/>
  <c r="BL351" i="3"/>
  <c r="BL350" i="3"/>
  <c r="BL349" i="3"/>
  <c r="BL348" i="3"/>
  <c r="BL347" i="3"/>
  <c r="BL346" i="3"/>
  <c r="BL345" i="3"/>
  <c r="BL344" i="3"/>
  <c r="BL343" i="3"/>
  <c r="BL342" i="3"/>
  <c r="BL341" i="3"/>
  <c r="BL340" i="3"/>
  <c r="BL339" i="3"/>
  <c r="BL338" i="3"/>
  <c r="BL337" i="3"/>
  <c r="BL336" i="3"/>
  <c r="BL335" i="3"/>
  <c r="BL334" i="3"/>
  <c r="BL333" i="3"/>
  <c r="BL332" i="3"/>
  <c r="BL331" i="3"/>
  <c r="BL330" i="3"/>
  <c r="BL329" i="3"/>
  <c r="BL328" i="3"/>
  <c r="BL327" i="3"/>
  <c r="BL326" i="3"/>
  <c r="BL367" i="3" s="1"/>
  <c r="BL368" i="3" s="1"/>
  <c r="BL325" i="3"/>
  <c r="BL324" i="3"/>
  <c r="BL323" i="3"/>
  <c r="BL322" i="3"/>
  <c r="BL321" i="3"/>
  <c r="BL320" i="3"/>
  <c r="BL319" i="3"/>
  <c r="BL314" i="3"/>
  <c r="BL313" i="3"/>
  <c r="BL312" i="3"/>
  <c r="BL311" i="3"/>
  <c r="BL310" i="3"/>
  <c r="BL309" i="3"/>
  <c r="BL308" i="3"/>
  <c r="BL307" i="3"/>
  <c r="BL306" i="3"/>
  <c r="BL305" i="3"/>
  <c r="BL304" i="3"/>
  <c r="BL303" i="3"/>
  <c r="BL302" i="3"/>
  <c r="BL301" i="3"/>
  <c r="BL300" i="3"/>
  <c r="BL299" i="3"/>
  <c r="BL298" i="3"/>
  <c r="BL297" i="3"/>
  <c r="BL296" i="3"/>
  <c r="BL295" i="3"/>
  <c r="BL294" i="3"/>
  <c r="BL293" i="3"/>
  <c r="BL292" i="3"/>
  <c r="BL291" i="3"/>
  <c r="BL290" i="3"/>
  <c r="BL289" i="3"/>
  <c r="BL288" i="3"/>
  <c r="BL287" i="3"/>
  <c r="BL282" i="3"/>
  <c r="BL281" i="3"/>
  <c r="BL280" i="3"/>
  <c r="BL279" i="3"/>
  <c r="BL278" i="3"/>
  <c r="BL277" i="3"/>
  <c r="BL276" i="3"/>
  <c r="BL275" i="3"/>
  <c r="BL274" i="3"/>
  <c r="BL273" i="3"/>
  <c r="BL259" i="3"/>
  <c r="BL258" i="3"/>
  <c r="BL257" i="3"/>
  <c r="BL256" i="3"/>
  <c r="BL255" i="3"/>
  <c r="BL254" i="3"/>
  <c r="BL253" i="3"/>
  <c r="BL252" i="3"/>
  <c r="BL251" i="3"/>
  <c r="BL250" i="3"/>
  <c r="BL249" i="3"/>
  <c r="BL248" i="3"/>
  <c r="BL247" i="3"/>
  <c r="BL246" i="3"/>
  <c r="BL245" i="3"/>
  <c r="BL244" i="3"/>
  <c r="BL243" i="3"/>
  <c r="BL242" i="3"/>
  <c r="BL241" i="3"/>
  <c r="BL240" i="3"/>
  <c r="BL239" i="3"/>
  <c r="BL238" i="3"/>
  <c r="BL237" i="3"/>
  <c r="BL236" i="3"/>
  <c r="BL235" i="3"/>
  <c r="BL234" i="3"/>
  <c r="BL233" i="3"/>
  <c r="BL232" i="3"/>
  <c r="BL231" i="3"/>
  <c r="BL230" i="3"/>
  <c r="BL229" i="3"/>
  <c r="BL228" i="3"/>
  <c r="BL227" i="3"/>
  <c r="BL226" i="3"/>
  <c r="BL225" i="3"/>
  <c r="BL224" i="3"/>
  <c r="BL223" i="3"/>
  <c r="BL222" i="3"/>
  <c r="BL221" i="3"/>
  <c r="BL220" i="3"/>
  <c r="BL219" i="3"/>
  <c r="BL218" i="3"/>
  <c r="BL217" i="3"/>
  <c r="BL216" i="3"/>
  <c r="BL215" i="3"/>
  <c r="BL214" i="3"/>
  <c r="BL213" i="3"/>
  <c r="BL212" i="3"/>
  <c r="BL211" i="3"/>
  <c r="BL210" i="3"/>
  <c r="BL205" i="3"/>
  <c r="BL204" i="3"/>
  <c r="BL203" i="3"/>
  <c r="BL202" i="3"/>
  <c r="BL201" i="3"/>
  <c r="BL200" i="3"/>
  <c r="BL199" i="3"/>
  <c r="BL198" i="3"/>
  <c r="BL197" i="3"/>
  <c r="BL196" i="3"/>
  <c r="BL195" i="3"/>
  <c r="BL194" i="3"/>
  <c r="BL171" i="3"/>
  <c r="BL170" i="3"/>
  <c r="BL169" i="3"/>
  <c r="BL168" i="3"/>
  <c r="BL165" i="3"/>
  <c r="BL164" i="3"/>
  <c r="BL163" i="3"/>
  <c r="BL162" i="3"/>
  <c r="BL161" i="3"/>
  <c r="BL160" i="3"/>
  <c r="BL159" i="3"/>
  <c r="BL158" i="3"/>
  <c r="BL157" i="3"/>
  <c r="BL156" i="3"/>
  <c r="BL155" i="3"/>
  <c r="BL154" i="3"/>
  <c r="BL153" i="3"/>
  <c r="BL152" i="3"/>
  <c r="BL151" i="3"/>
  <c r="BL150" i="3"/>
  <c r="BL149" i="3"/>
  <c r="BL148" i="3"/>
  <c r="BL147" i="3"/>
  <c r="BL146" i="3"/>
  <c r="BL145" i="3"/>
  <c r="BL144" i="3"/>
  <c r="BL143" i="3"/>
  <c r="BL142" i="3"/>
  <c r="BL141" i="3"/>
  <c r="BL140" i="3"/>
  <c r="BL139" i="3"/>
  <c r="BL138" i="3"/>
  <c r="BL137" i="3"/>
  <c r="BL136" i="3"/>
  <c r="BL135" i="3"/>
  <c r="BL134" i="3"/>
  <c r="BL133" i="3"/>
  <c r="BL132" i="3"/>
  <c r="BL131" i="3"/>
  <c r="BL130" i="3"/>
  <c r="BL109" i="3"/>
  <c r="BL108" i="3"/>
  <c r="BL107" i="3"/>
  <c r="BL106" i="3"/>
  <c r="BL105" i="3"/>
  <c r="BL104" i="3"/>
  <c r="BL103" i="3"/>
  <c r="BL102" i="3"/>
  <c r="BL84" i="3"/>
  <c r="BL83" i="3"/>
  <c r="BL82" i="3"/>
  <c r="BL81" i="3"/>
  <c r="BL80" i="3"/>
  <c r="BL79" i="3"/>
  <c r="BL78" i="3"/>
  <c r="BL77" i="3"/>
  <c r="BL76" i="3"/>
  <c r="BL75" i="3"/>
  <c r="BL63" i="3"/>
  <c r="BL62" i="3"/>
  <c r="BL61" i="3"/>
  <c r="BL50" i="3"/>
  <c r="BL49" i="3"/>
  <c r="BL48" i="3"/>
  <c r="BL33" i="3"/>
  <c r="BL32" i="3"/>
  <c r="BL31" i="3"/>
  <c r="BL30" i="3"/>
  <c r="BL26" i="3"/>
  <c r="BL25" i="3"/>
  <c r="BL24" i="3"/>
  <c r="BL23" i="3"/>
  <c r="BL16" i="3"/>
  <c r="BL15" i="3"/>
  <c r="BL14" i="3"/>
  <c r="BL13" i="3"/>
  <c r="BL12" i="3"/>
  <c r="BL8" i="3"/>
  <c r="BJ513" i="3"/>
  <c r="BJ500" i="3"/>
  <c r="BJ499" i="3"/>
  <c r="BJ498" i="3"/>
  <c r="BJ497" i="3"/>
  <c r="BJ496" i="3"/>
  <c r="BJ495" i="3"/>
  <c r="BJ491" i="3"/>
  <c r="BJ490" i="3"/>
  <c r="BJ489" i="3"/>
  <c r="BJ488" i="3"/>
  <c r="BJ484" i="3"/>
  <c r="BJ483" i="3"/>
  <c r="BJ482" i="3"/>
  <c r="BJ481" i="3"/>
  <c r="BJ477" i="3"/>
  <c r="BJ476" i="3"/>
  <c r="BJ475" i="3"/>
  <c r="BJ474" i="3"/>
  <c r="BJ473" i="3"/>
  <c r="BJ469" i="3"/>
  <c r="BJ464" i="3"/>
  <c r="BJ463" i="3"/>
  <c r="BJ462" i="3"/>
  <c r="BJ461" i="3"/>
  <c r="BJ460" i="3"/>
  <c r="BJ459" i="3"/>
  <c r="BJ458" i="3"/>
  <c r="BJ457" i="3"/>
  <c r="BJ456" i="3"/>
  <c r="BJ454" i="3"/>
  <c r="BJ452" i="3"/>
  <c r="BJ451" i="3"/>
  <c r="BJ450" i="3"/>
  <c r="BJ445" i="3"/>
  <c r="BJ444" i="3"/>
  <c r="BJ443" i="3"/>
  <c r="BJ438" i="3"/>
  <c r="BJ437" i="3"/>
  <c r="BJ436" i="3"/>
  <c r="BJ435" i="3"/>
  <c r="BJ434" i="3"/>
  <c r="BJ433" i="3"/>
  <c r="BJ432" i="3"/>
  <c r="BJ431" i="3"/>
  <c r="BJ426" i="3"/>
  <c r="BJ427" i="3" s="1"/>
  <c r="BJ419" i="3"/>
  <c r="BJ418" i="3"/>
  <c r="BJ417" i="3"/>
  <c r="BJ416" i="3"/>
  <c r="BJ415" i="3"/>
  <c r="BJ414" i="3"/>
  <c r="BJ413" i="3"/>
  <c r="BJ412" i="3"/>
  <c r="BJ411" i="3"/>
  <c r="BJ410" i="3"/>
  <c r="BJ409" i="3"/>
  <c r="BJ408" i="3"/>
  <c r="BJ407" i="3"/>
  <c r="BJ406" i="3"/>
  <c r="BJ405" i="3"/>
  <c r="BJ401" i="3"/>
  <c r="BJ400" i="3"/>
  <c r="BJ399" i="3"/>
  <c r="BJ398" i="3"/>
  <c r="BJ388" i="3"/>
  <c r="BJ387" i="3"/>
  <c r="BJ386" i="3"/>
  <c r="BJ385" i="3"/>
  <c r="BJ384" i="3"/>
  <c r="BJ383" i="3"/>
  <c r="BJ382" i="3"/>
  <c r="BJ381" i="3"/>
  <c r="BJ380" i="3"/>
  <c r="BJ379" i="3"/>
  <c r="BJ378" i="3"/>
  <c r="BJ377" i="3"/>
  <c r="BJ376" i="3"/>
  <c r="BJ375" i="3"/>
  <c r="BJ374" i="3"/>
  <c r="BJ373" i="3"/>
  <c r="BJ372" i="3"/>
  <c r="BJ371" i="3"/>
  <c r="BJ366" i="3"/>
  <c r="BJ365" i="3"/>
  <c r="BJ364" i="3"/>
  <c r="BJ363" i="3"/>
  <c r="BJ362" i="3"/>
  <c r="BJ361" i="3"/>
  <c r="BJ360" i="3"/>
  <c r="BJ359" i="3"/>
  <c r="BJ358" i="3"/>
  <c r="BJ357" i="3"/>
  <c r="BJ356" i="3"/>
  <c r="BJ355" i="3"/>
  <c r="BJ354" i="3"/>
  <c r="BJ353" i="3"/>
  <c r="BJ352" i="3"/>
  <c r="BJ351" i="3"/>
  <c r="BJ350" i="3"/>
  <c r="BJ349" i="3"/>
  <c r="BJ348" i="3"/>
  <c r="BJ347" i="3"/>
  <c r="BJ346" i="3"/>
  <c r="BJ345" i="3"/>
  <c r="BJ344" i="3"/>
  <c r="BJ343" i="3"/>
  <c r="BJ342" i="3"/>
  <c r="BJ341" i="3"/>
  <c r="BJ340" i="3"/>
  <c r="BJ339" i="3"/>
  <c r="BJ338" i="3"/>
  <c r="BJ337" i="3"/>
  <c r="BJ336" i="3"/>
  <c r="BJ335" i="3"/>
  <c r="BJ334" i="3"/>
  <c r="BJ333" i="3"/>
  <c r="BJ332" i="3"/>
  <c r="BJ331" i="3"/>
  <c r="BJ330" i="3"/>
  <c r="BJ329" i="3"/>
  <c r="BJ328" i="3"/>
  <c r="BJ327" i="3"/>
  <c r="BJ326" i="3"/>
  <c r="BJ325" i="3"/>
  <c r="BJ324" i="3"/>
  <c r="BJ323" i="3"/>
  <c r="BJ322" i="3"/>
  <c r="BJ321" i="3"/>
  <c r="BJ320" i="3"/>
  <c r="BJ319" i="3"/>
  <c r="BJ314" i="3"/>
  <c r="BJ313" i="3"/>
  <c r="BJ312" i="3"/>
  <c r="BJ311" i="3"/>
  <c r="BJ310" i="3"/>
  <c r="BJ309" i="3"/>
  <c r="BJ308" i="3"/>
  <c r="BJ307" i="3"/>
  <c r="BJ306" i="3"/>
  <c r="BJ305" i="3"/>
  <c r="BJ304" i="3"/>
  <c r="BJ303" i="3"/>
  <c r="BJ302" i="3"/>
  <c r="BJ301" i="3"/>
  <c r="BJ300" i="3"/>
  <c r="BJ299" i="3"/>
  <c r="BJ298" i="3"/>
  <c r="BJ297" i="3"/>
  <c r="BJ296" i="3"/>
  <c r="BJ295" i="3"/>
  <c r="BJ294" i="3"/>
  <c r="BJ293" i="3"/>
  <c r="BJ292" i="3"/>
  <c r="BJ291" i="3"/>
  <c r="BJ290" i="3"/>
  <c r="BJ289" i="3"/>
  <c r="BJ288" i="3"/>
  <c r="BJ287" i="3"/>
  <c r="BJ282" i="3"/>
  <c r="BJ281" i="3"/>
  <c r="BJ280" i="3"/>
  <c r="BJ279" i="3"/>
  <c r="BJ278" i="3"/>
  <c r="BJ277" i="3"/>
  <c r="BJ276" i="3"/>
  <c r="BJ275" i="3"/>
  <c r="BJ274" i="3"/>
  <c r="BJ273" i="3"/>
  <c r="BJ259" i="3"/>
  <c r="BJ258" i="3"/>
  <c r="BJ257" i="3"/>
  <c r="BJ256" i="3"/>
  <c r="BJ255" i="3"/>
  <c r="BJ254" i="3"/>
  <c r="BJ253" i="3"/>
  <c r="BJ252" i="3"/>
  <c r="BJ251" i="3"/>
  <c r="BJ250" i="3"/>
  <c r="BJ249" i="3"/>
  <c r="BJ248" i="3"/>
  <c r="BJ247" i="3"/>
  <c r="BJ246" i="3"/>
  <c r="BJ245" i="3"/>
  <c r="BJ244" i="3"/>
  <c r="BJ243" i="3"/>
  <c r="BJ242" i="3"/>
  <c r="BJ241" i="3"/>
  <c r="BJ240" i="3"/>
  <c r="BJ239" i="3"/>
  <c r="BJ238" i="3"/>
  <c r="BJ237" i="3"/>
  <c r="BJ236" i="3"/>
  <c r="BJ235" i="3"/>
  <c r="BJ234" i="3"/>
  <c r="BJ233" i="3"/>
  <c r="BJ232" i="3"/>
  <c r="BJ231" i="3"/>
  <c r="BJ230" i="3"/>
  <c r="BJ229" i="3"/>
  <c r="BJ228" i="3"/>
  <c r="BJ227" i="3"/>
  <c r="BJ226" i="3"/>
  <c r="BJ225" i="3"/>
  <c r="BJ224" i="3"/>
  <c r="BJ223" i="3"/>
  <c r="BJ222" i="3"/>
  <c r="BJ221" i="3"/>
  <c r="BJ220" i="3"/>
  <c r="BJ219" i="3"/>
  <c r="BJ218" i="3"/>
  <c r="BJ217" i="3"/>
  <c r="BJ216" i="3"/>
  <c r="BJ215" i="3"/>
  <c r="BJ214" i="3"/>
  <c r="BJ213" i="3"/>
  <c r="BJ212" i="3"/>
  <c r="BJ211" i="3"/>
  <c r="BJ210" i="3"/>
  <c r="BJ205" i="3"/>
  <c r="BJ204" i="3"/>
  <c r="BJ203" i="3"/>
  <c r="BJ202" i="3"/>
  <c r="BJ201" i="3"/>
  <c r="BJ200" i="3"/>
  <c r="BJ199" i="3"/>
  <c r="BJ198" i="3"/>
  <c r="BJ197" i="3"/>
  <c r="BJ196" i="3"/>
  <c r="BJ195" i="3"/>
  <c r="BJ194" i="3"/>
  <c r="BJ171" i="3"/>
  <c r="BJ170" i="3"/>
  <c r="BJ169" i="3"/>
  <c r="BJ168" i="3"/>
  <c r="BJ165" i="3"/>
  <c r="BJ164" i="3"/>
  <c r="BJ163" i="3"/>
  <c r="BJ162" i="3"/>
  <c r="BJ161" i="3"/>
  <c r="BJ160" i="3"/>
  <c r="BJ159" i="3"/>
  <c r="BJ158" i="3"/>
  <c r="BJ157" i="3"/>
  <c r="BJ156" i="3"/>
  <c r="BJ155" i="3"/>
  <c r="BJ154" i="3"/>
  <c r="BJ153" i="3"/>
  <c r="BJ152" i="3"/>
  <c r="BJ151" i="3"/>
  <c r="BJ150" i="3"/>
  <c r="BJ149" i="3"/>
  <c r="BJ148" i="3"/>
  <c r="BJ147" i="3"/>
  <c r="BJ146" i="3"/>
  <c r="BJ145" i="3"/>
  <c r="BJ144" i="3"/>
  <c r="BJ143" i="3"/>
  <c r="BJ142" i="3"/>
  <c r="BJ141" i="3"/>
  <c r="BJ140" i="3"/>
  <c r="BJ139" i="3"/>
  <c r="BJ138" i="3"/>
  <c r="BJ137" i="3"/>
  <c r="BJ136" i="3"/>
  <c r="BJ135" i="3"/>
  <c r="BJ134" i="3"/>
  <c r="BJ133" i="3"/>
  <c r="BJ132" i="3"/>
  <c r="BJ131" i="3"/>
  <c r="BJ130" i="3"/>
  <c r="BJ109" i="3"/>
  <c r="BJ108" i="3"/>
  <c r="BJ107" i="3"/>
  <c r="BJ106" i="3"/>
  <c r="BJ105" i="3"/>
  <c r="BJ104" i="3"/>
  <c r="BJ103" i="3"/>
  <c r="BJ102" i="3"/>
  <c r="BJ84" i="3"/>
  <c r="BJ83" i="3"/>
  <c r="BJ82" i="3"/>
  <c r="BJ81" i="3"/>
  <c r="BJ80" i="3"/>
  <c r="BJ79" i="3"/>
  <c r="BJ78" i="3"/>
  <c r="BJ77" i="3"/>
  <c r="BJ76" i="3"/>
  <c r="BJ75" i="3"/>
  <c r="BJ63" i="3"/>
  <c r="BJ62" i="3"/>
  <c r="BJ61" i="3"/>
  <c r="BJ50" i="3"/>
  <c r="BJ49" i="3"/>
  <c r="BJ48" i="3"/>
  <c r="BJ33" i="3"/>
  <c r="BJ32" i="3"/>
  <c r="BJ42" i="3" s="1"/>
  <c r="BJ31" i="3"/>
  <c r="BJ30" i="3"/>
  <c r="BJ26" i="3"/>
  <c r="BJ43" i="3" s="1"/>
  <c r="BJ25" i="3"/>
  <c r="BJ24" i="3"/>
  <c r="BJ23" i="3"/>
  <c r="BJ16" i="3"/>
  <c r="BJ15" i="3"/>
  <c r="BJ14" i="3"/>
  <c r="BJ13" i="3"/>
  <c r="BJ12" i="3"/>
  <c r="BJ8" i="3"/>
  <c r="BH513" i="3"/>
  <c r="BH500" i="3"/>
  <c r="BH499" i="3"/>
  <c r="BH498" i="3"/>
  <c r="BH497" i="3"/>
  <c r="BH496" i="3"/>
  <c r="BH495" i="3"/>
  <c r="BH491" i="3"/>
  <c r="BH490" i="3"/>
  <c r="BH489" i="3"/>
  <c r="BH488" i="3"/>
  <c r="BH484" i="3"/>
  <c r="BH483" i="3"/>
  <c r="BH482" i="3"/>
  <c r="BH481" i="3"/>
  <c r="BH477" i="3"/>
  <c r="BH476" i="3"/>
  <c r="BH475" i="3"/>
  <c r="BH474" i="3"/>
  <c r="BH473" i="3"/>
  <c r="BH469" i="3"/>
  <c r="BH464" i="3"/>
  <c r="BH463" i="3"/>
  <c r="BH462" i="3"/>
  <c r="BH461" i="3"/>
  <c r="BH460" i="3"/>
  <c r="BH459" i="3"/>
  <c r="BH458" i="3"/>
  <c r="BH457" i="3"/>
  <c r="BH456" i="3"/>
  <c r="BH454" i="3"/>
  <c r="BH452" i="3"/>
  <c r="BH451" i="3"/>
  <c r="BH450" i="3"/>
  <c r="BH445" i="3"/>
  <c r="BH444" i="3"/>
  <c r="BH443" i="3"/>
  <c r="BH438" i="3"/>
  <c r="BH437" i="3"/>
  <c r="BH436" i="3"/>
  <c r="BH435" i="3"/>
  <c r="BH434" i="3"/>
  <c r="BH433" i="3"/>
  <c r="BH432" i="3"/>
  <c r="BH431" i="3"/>
  <c r="BH426" i="3"/>
  <c r="BH419" i="3"/>
  <c r="BH418" i="3"/>
  <c r="BH417" i="3"/>
  <c r="BH416" i="3"/>
  <c r="BH415" i="3"/>
  <c r="BH414" i="3"/>
  <c r="BH413" i="3"/>
  <c r="BH412" i="3"/>
  <c r="BH411" i="3"/>
  <c r="BH410" i="3"/>
  <c r="BH409" i="3"/>
  <c r="BH408" i="3"/>
  <c r="BH407" i="3"/>
  <c r="BH406" i="3"/>
  <c r="BH405" i="3"/>
  <c r="BH401" i="3"/>
  <c r="BH400" i="3"/>
  <c r="BH399" i="3"/>
  <c r="BH398" i="3"/>
  <c r="BH388" i="3"/>
  <c r="BH387" i="3"/>
  <c r="BH386" i="3"/>
  <c r="BH385" i="3"/>
  <c r="BH384" i="3"/>
  <c r="BH383" i="3"/>
  <c r="BH382" i="3"/>
  <c r="BH381" i="3"/>
  <c r="BH380" i="3"/>
  <c r="BH379" i="3"/>
  <c r="BH378" i="3"/>
  <c r="BH377" i="3"/>
  <c r="BH376" i="3"/>
  <c r="BH375" i="3"/>
  <c r="BH374" i="3"/>
  <c r="BH373" i="3"/>
  <c r="BH372" i="3"/>
  <c r="BH371" i="3"/>
  <c r="BH366" i="3"/>
  <c r="BH365" i="3"/>
  <c r="BH364" i="3"/>
  <c r="BH363" i="3"/>
  <c r="BH362" i="3"/>
  <c r="BH361" i="3"/>
  <c r="BH360" i="3"/>
  <c r="BH359" i="3"/>
  <c r="BH358" i="3"/>
  <c r="BH357" i="3"/>
  <c r="BH356" i="3"/>
  <c r="BH355" i="3"/>
  <c r="BH354" i="3"/>
  <c r="BH353" i="3"/>
  <c r="BH352" i="3"/>
  <c r="BH351" i="3"/>
  <c r="BH350" i="3"/>
  <c r="BH349" i="3"/>
  <c r="BH348" i="3"/>
  <c r="BH347" i="3"/>
  <c r="BH346" i="3"/>
  <c r="BH345" i="3"/>
  <c r="BH344" i="3"/>
  <c r="BH343" i="3"/>
  <c r="BH342" i="3"/>
  <c r="BH341" i="3"/>
  <c r="BH340" i="3"/>
  <c r="BH339" i="3"/>
  <c r="BH338" i="3"/>
  <c r="BH337" i="3"/>
  <c r="BH336" i="3"/>
  <c r="BH335" i="3"/>
  <c r="BH334" i="3"/>
  <c r="BH333" i="3"/>
  <c r="BH332" i="3"/>
  <c r="BH331" i="3"/>
  <c r="BH330" i="3"/>
  <c r="BH329" i="3"/>
  <c r="BH328" i="3"/>
  <c r="BH327" i="3"/>
  <c r="BH326" i="3"/>
  <c r="BH325" i="3"/>
  <c r="BH324" i="3"/>
  <c r="BH323" i="3"/>
  <c r="BH322" i="3"/>
  <c r="BH321" i="3"/>
  <c r="BH320" i="3"/>
  <c r="BH319" i="3"/>
  <c r="BH314" i="3"/>
  <c r="BH313" i="3"/>
  <c r="BH312" i="3"/>
  <c r="BH311" i="3"/>
  <c r="BH310" i="3"/>
  <c r="BH309" i="3"/>
  <c r="BH308" i="3"/>
  <c r="BH307" i="3"/>
  <c r="BH306" i="3"/>
  <c r="BH305" i="3"/>
  <c r="BH304" i="3"/>
  <c r="BH303" i="3"/>
  <c r="BH302" i="3"/>
  <c r="BH301" i="3"/>
  <c r="BH300" i="3"/>
  <c r="BH299" i="3"/>
  <c r="BH298" i="3"/>
  <c r="BH297" i="3"/>
  <c r="BH296" i="3"/>
  <c r="BH295" i="3"/>
  <c r="BH294" i="3"/>
  <c r="BH293" i="3"/>
  <c r="BH292" i="3"/>
  <c r="BH291" i="3"/>
  <c r="BH290" i="3"/>
  <c r="BH289" i="3"/>
  <c r="BH288" i="3"/>
  <c r="BH287" i="3"/>
  <c r="BH282" i="3"/>
  <c r="BH281" i="3"/>
  <c r="BH280" i="3"/>
  <c r="BH279" i="3"/>
  <c r="BH278" i="3"/>
  <c r="BH277" i="3"/>
  <c r="BH276" i="3"/>
  <c r="BH275" i="3"/>
  <c r="BH274" i="3"/>
  <c r="BH273" i="3"/>
  <c r="BH259" i="3"/>
  <c r="BH258" i="3"/>
  <c r="BH257" i="3"/>
  <c r="BH256" i="3"/>
  <c r="BH255" i="3"/>
  <c r="BH254" i="3"/>
  <c r="BH253" i="3"/>
  <c r="BH252" i="3"/>
  <c r="BH251" i="3"/>
  <c r="BH250" i="3"/>
  <c r="BH249" i="3"/>
  <c r="BH248" i="3"/>
  <c r="BH247" i="3"/>
  <c r="BH246" i="3"/>
  <c r="BH245" i="3"/>
  <c r="BH244" i="3"/>
  <c r="BH243" i="3"/>
  <c r="BH242" i="3"/>
  <c r="BH241" i="3"/>
  <c r="BH240" i="3"/>
  <c r="BH239" i="3"/>
  <c r="BH238" i="3"/>
  <c r="BH237" i="3"/>
  <c r="BH236" i="3"/>
  <c r="BH235" i="3"/>
  <c r="BH234" i="3"/>
  <c r="BH233" i="3"/>
  <c r="BH232" i="3"/>
  <c r="BH231" i="3"/>
  <c r="BH230" i="3"/>
  <c r="BH229" i="3"/>
  <c r="BH228" i="3"/>
  <c r="BH227" i="3"/>
  <c r="BH226" i="3"/>
  <c r="BH225" i="3"/>
  <c r="BH224" i="3"/>
  <c r="BH223" i="3"/>
  <c r="BH222" i="3"/>
  <c r="BH221" i="3"/>
  <c r="BH220" i="3"/>
  <c r="BH219" i="3"/>
  <c r="BH218" i="3"/>
  <c r="BH217" i="3"/>
  <c r="BH216" i="3"/>
  <c r="BH215" i="3"/>
  <c r="BH214" i="3"/>
  <c r="BH213" i="3"/>
  <c r="BH212" i="3"/>
  <c r="BH211" i="3"/>
  <c r="BH210" i="3"/>
  <c r="BH205" i="3"/>
  <c r="BH204" i="3"/>
  <c r="BH203" i="3"/>
  <c r="BH202" i="3"/>
  <c r="BH201" i="3"/>
  <c r="BH200" i="3"/>
  <c r="BH199" i="3"/>
  <c r="BH198" i="3"/>
  <c r="BH197" i="3"/>
  <c r="BH196" i="3"/>
  <c r="BH195" i="3"/>
  <c r="BH194" i="3"/>
  <c r="BH171" i="3"/>
  <c r="BH170" i="3"/>
  <c r="BH169" i="3"/>
  <c r="BH168" i="3"/>
  <c r="BH165" i="3"/>
  <c r="BH164" i="3"/>
  <c r="BH163" i="3"/>
  <c r="BH162" i="3"/>
  <c r="BH161" i="3"/>
  <c r="BH160" i="3"/>
  <c r="BH159" i="3"/>
  <c r="BH158" i="3"/>
  <c r="BH157" i="3"/>
  <c r="BH156" i="3"/>
  <c r="BH155" i="3"/>
  <c r="BH154" i="3"/>
  <c r="BH153" i="3"/>
  <c r="BH152" i="3"/>
  <c r="BH151" i="3"/>
  <c r="BH150" i="3"/>
  <c r="BH149" i="3"/>
  <c r="BH148" i="3"/>
  <c r="BH147" i="3"/>
  <c r="BH146" i="3"/>
  <c r="BH145" i="3"/>
  <c r="BH144" i="3"/>
  <c r="BH143" i="3"/>
  <c r="BH142" i="3"/>
  <c r="BH141" i="3"/>
  <c r="BH140" i="3"/>
  <c r="BH139" i="3"/>
  <c r="BH138" i="3"/>
  <c r="BH137" i="3"/>
  <c r="BH136" i="3"/>
  <c r="BH135" i="3"/>
  <c r="BH134" i="3"/>
  <c r="BH133" i="3"/>
  <c r="BH132" i="3"/>
  <c r="BH131" i="3"/>
  <c r="BH130" i="3"/>
  <c r="BH109" i="3"/>
  <c r="BH108" i="3"/>
  <c r="BH107" i="3"/>
  <c r="BH106" i="3"/>
  <c r="BH105" i="3"/>
  <c r="BH104" i="3"/>
  <c r="BH103" i="3"/>
  <c r="BH102" i="3"/>
  <c r="BH84" i="3"/>
  <c r="BH83" i="3"/>
  <c r="BH82" i="3"/>
  <c r="BH81" i="3"/>
  <c r="BH80" i="3"/>
  <c r="BH79" i="3"/>
  <c r="BH78" i="3"/>
  <c r="BH77" i="3"/>
  <c r="BH76" i="3"/>
  <c r="BH75" i="3"/>
  <c r="BH63" i="3"/>
  <c r="BH62" i="3"/>
  <c r="BH61" i="3"/>
  <c r="BH50" i="3"/>
  <c r="BH49" i="3"/>
  <c r="BH48" i="3"/>
  <c r="BH33" i="3"/>
  <c r="BH32" i="3"/>
  <c r="BH31" i="3"/>
  <c r="BH30" i="3"/>
  <c r="BH26" i="3"/>
  <c r="BH43" i="3" s="1"/>
  <c r="BH25" i="3"/>
  <c r="BH24" i="3"/>
  <c r="BH41" i="3" s="1"/>
  <c r="BH23" i="3"/>
  <c r="BH16" i="3"/>
  <c r="BH15" i="3"/>
  <c r="BH14" i="3"/>
  <c r="BH13" i="3"/>
  <c r="BH12" i="3"/>
  <c r="BH8" i="3"/>
  <c r="BF513" i="3"/>
  <c r="BF500" i="3"/>
  <c r="BF499" i="3"/>
  <c r="BF498" i="3"/>
  <c r="BF497" i="3"/>
  <c r="BF496" i="3"/>
  <c r="BF495" i="3"/>
  <c r="BF491" i="3"/>
  <c r="BF490" i="3"/>
  <c r="BF489" i="3"/>
  <c r="BF488" i="3"/>
  <c r="BF484" i="3"/>
  <c r="BF483" i="3"/>
  <c r="BF482" i="3"/>
  <c r="BF481" i="3"/>
  <c r="BF477" i="3"/>
  <c r="BF476" i="3"/>
  <c r="BF475" i="3"/>
  <c r="BF474" i="3"/>
  <c r="BF473" i="3"/>
  <c r="BF469" i="3"/>
  <c r="BF464" i="3"/>
  <c r="BF463" i="3"/>
  <c r="BF462" i="3"/>
  <c r="BF461" i="3"/>
  <c r="BF460" i="3"/>
  <c r="BF459" i="3"/>
  <c r="BF458" i="3"/>
  <c r="BF457" i="3"/>
  <c r="BF456" i="3"/>
  <c r="BF454" i="3"/>
  <c r="BF452" i="3"/>
  <c r="BF451" i="3"/>
  <c r="BF450" i="3"/>
  <c r="BF445" i="3"/>
  <c r="BF444" i="3"/>
  <c r="BF443" i="3"/>
  <c r="BF438" i="3"/>
  <c r="BF437" i="3"/>
  <c r="BF436" i="3"/>
  <c r="BF435" i="3"/>
  <c r="BF434" i="3"/>
  <c r="BF433" i="3"/>
  <c r="BF432" i="3"/>
  <c r="BF431" i="3"/>
  <c r="BF426" i="3"/>
  <c r="BF419" i="3"/>
  <c r="BF418" i="3"/>
  <c r="BF417" i="3"/>
  <c r="BF416" i="3"/>
  <c r="BF415" i="3"/>
  <c r="BF414" i="3"/>
  <c r="BF413" i="3"/>
  <c r="BF412" i="3"/>
  <c r="BF411" i="3"/>
  <c r="BF410" i="3"/>
  <c r="BF409" i="3"/>
  <c r="BF408" i="3"/>
  <c r="BF407" i="3"/>
  <c r="BF406" i="3"/>
  <c r="BF405" i="3"/>
  <c r="BF401" i="3"/>
  <c r="BF400" i="3"/>
  <c r="BF399" i="3"/>
  <c r="BF398" i="3"/>
  <c r="BF388" i="3"/>
  <c r="BF387" i="3"/>
  <c r="BF386" i="3"/>
  <c r="BF385" i="3"/>
  <c r="BF384" i="3"/>
  <c r="BF383" i="3"/>
  <c r="BF382" i="3"/>
  <c r="BF381" i="3"/>
  <c r="BF380" i="3"/>
  <c r="BF379" i="3"/>
  <c r="BF378" i="3"/>
  <c r="BF377" i="3"/>
  <c r="BF376" i="3"/>
  <c r="BF375" i="3"/>
  <c r="BF374" i="3"/>
  <c r="BF373" i="3"/>
  <c r="BF372" i="3"/>
  <c r="BF371" i="3"/>
  <c r="BF366" i="3"/>
  <c r="BF365" i="3"/>
  <c r="BF364" i="3"/>
  <c r="BF363" i="3"/>
  <c r="BF362" i="3"/>
  <c r="BF361" i="3"/>
  <c r="BF360" i="3"/>
  <c r="BF359" i="3"/>
  <c r="BF358" i="3"/>
  <c r="BF357" i="3"/>
  <c r="BF356" i="3"/>
  <c r="BF355" i="3"/>
  <c r="BF354" i="3"/>
  <c r="BF353" i="3"/>
  <c r="BF352" i="3"/>
  <c r="BF351" i="3"/>
  <c r="BF350" i="3"/>
  <c r="BF349" i="3"/>
  <c r="BF348" i="3"/>
  <c r="BF347" i="3"/>
  <c r="BF346" i="3"/>
  <c r="BF345" i="3"/>
  <c r="BF344" i="3"/>
  <c r="BF343" i="3"/>
  <c r="BF342" i="3"/>
  <c r="BF341" i="3"/>
  <c r="BF340" i="3"/>
  <c r="BF339" i="3"/>
  <c r="BF338" i="3"/>
  <c r="BF337" i="3"/>
  <c r="BF336" i="3"/>
  <c r="BF335" i="3"/>
  <c r="BF334" i="3"/>
  <c r="BF333" i="3"/>
  <c r="BF332" i="3"/>
  <c r="BF331" i="3"/>
  <c r="BF330" i="3"/>
  <c r="BF329" i="3"/>
  <c r="BF328" i="3"/>
  <c r="BF327" i="3"/>
  <c r="BF326" i="3"/>
  <c r="BF325" i="3"/>
  <c r="BF324" i="3"/>
  <c r="BF323" i="3"/>
  <c r="BF367" i="3" s="1"/>
  <c r="BF368" i="3" s="1"/>
  <c r="BF322" i="3"/>
  <c r="BF321" i="3"/>
  <c r="BF320" i="3"/>
  <c r="BF319" i="3"/>
  <c r="BF314" i="3"/>
  <c r="BF313" i="3"/>
  <c r="BF312" i="3"/>
  <c r="BF311" i="3"/>
  <c r="BF310" i="3"/>
  <c r="BF309" i="3"/>
  <c r="BF308" i="3"/>
  <c r="BF307" i="3"/>
  <c r="BF306" i="3"/>
  <c r="BF305" i="3"/>
  <c r="BF304" i="3"/>
  <c r="BF303" i="3"/>
  <c r="BF302" i="3"/>
  <c r="BF301" i="3"/>
  <c r="BF300" i="3"/>
  <c r="BF299" i="3"/>
  <c r="BF298" i="3"/>
  <c r="BF297" i="3"/>
  <c r="BF296" i="3"/>
  <c r="BF295" i="3"/>
  <c r="BF294" i="3"/>
  <c r="BF293" i="3"/>
  <c r="BF292" i="3"/>
  <c r="BF291" i="3"/>
  <c r="BF290" i="3"/>
  <c r="BF289" i="3"/>
  <c r="BF288" i="3"/>
  <c r="BF287" i="3"/>
  <c r="BF282" i="3"/>
  <c r="BF281" i="3"/>
  <c r="BF280" i="3"/>
  <c r="BF279" i="3"/>
  <c r="BF278" i="3"/>
  <c r="BF277" i="3"/>
  <c r="BF276" i="3"/>
  <c r="BF275" i="3"/>
  <c r="BF274" i="3"/>
  <c r="BF273" i="3"/>
  <c r="BF259" i="3"/>
  <c r="BF258" i="3"/>
  <c r="BF257" i="3"/>
  <c r="BF256" i="3"/>
  <c r="BF255" i="3"/>
  <c r="BF254" i="3"/>
  <c r="BF253" i="3"/>
  <c r="BF252" i="3"/>
  <c r="BF251" i="3"/>
  <c r="BF250" i="3"/>
  <c r="BF249" i="3"/>
  <c r="BF248" i="3"/>
  <c r="BF247" i="3"/>
  <c r="BF246" i="3"/>
  <c r="BF245" i="3"/>
  <c r="BF244" i="3"/>
  <c r="BF243" i="3"/>
  <c r="BF242" i="3"/>
  <c r="BF241" i="3"/>
  <c r="BF240" i="3"/>
  <c r="BF239" i="3"/>
  <c r="BF238" i="3"/>
  <c r="BF237" i="3"/>
  <c r="BF236" i="3"/>
  <c r="BF235" i="3"/>
  <c r="BF234" i="3"/>
  <c r="BF233" i="3"/>
  <c r="BF232" i="3"/>
  <c r="BF231" i="3"/>
  <c r="BF230" i="3"/>
  <c r="BF229" i="3"/>
  <c r="BF228" i="3"/>
  <c r="BF227" i="3"/>
  <c r="BF226" i="3"/>
  <c r="BF225" i="3"/>
  <c r="BF224" i="3"/>
  <c r="BF223" i="3"/>
  <c r="BF222" i="3"/>
  <c r="BF221" i="3"/>
  <c r="BF220" i="3"/>
  <c r="BF219" i="3"/>
  <c r="BF218" i="3"/>
  <c r="BF217" i="3"/>
  <c r="BF216" i="3"/>
  <c r="BF215" i="3"/>
  <c r="BF214" i="3"/>
  <c r="BF213" i="3"/>
  <c r="BF212" i="3"/>
  <c r="BF211" i="3"/>
  <c r="BF210" i="3"/>
  <c r="BF205" i="3"/>
  <c r="BF204" i="3"/>
  <c r="BF203" i="3"/>
  <c r="BF202" i="3"/>
  <c r="BF201" i="3"/>
  <c r="BF200" i="3"/>
  <c r="BF199" i="3"/>
  <c r="BF198" i="3"/>
  <c r="BF197" i="3"/>
  <c r="BF196" i="3"/>
  <c r="BF195" i="3"/>
  <c r="BF194" i="3"/>
  <c r="BF171" i="3"/>
  <c r="BF170" i="3"/>
  <c r="BF169" i="3"/>
  <c r="BF168" i="3"/>
  <c r="BF165" i="3"/>
  <c r="BF164" i="3"/>
  <c r="BF163" i="3"/>
  <c r="BF162" i="3"/>
  <c r="BF161" i="3"/>
  <c r="BF160" i="3"/>
  <c r="BF159" i="3"/>
  <c r="BF158" i="3"/>
  <c r="BF157" i="3"/>
  <c r="BF156" i="3"/>
  <c r="BF155" i="3"/>
  <c r="BF154" i="3"/>
  <c r="BF153" i="3"/>
  <c r="BF152" i="3"/>
  <c r="BF151" i="3"/>
  <c r="BF150" i="3"/>
  <c r="BF149" i="3"/>
  <c r="BF148" i="3"/>
  <c r="BF147" i="3"/>
  <c r="BF146" i="3"/>
  <c r="BF145" i="3"/>
  <c r="BF144" i="3"/>
  <c r="BF143" i="3"/>
  <c r="BF142" i="3"/>
  <c r="BF141" i="3"/>
  <c r="BF140" i="3"/>
  <c r="BF139" i="3"/>
  <c r="BF138" i="3"/>
  <c r="BF137" i="3"/>
  <c r="BF136" i="3"/>
  <c r="BF135" i="3"/>
  <c r="BF134" i="3"/>
  <c r="BF133" i="3"/>
  <c r="BF132" i="3"/>
  <c r="BF131" i="3"/>
  <c r="BF130" i="3"/>
  <c r="BF109" i="3"/>
  <c r="BF108" i="3"/>
  <c r="BF107" i="3"/>
  <c r="BF106" i="3"/>
  <c r="BF105" i="3"/>
  <c r="BF104" i="3"/>
  <c r="BF103" i="3"/>
  <c r="BF102" i="3"/>
  <c r="BF84" i="3"/>
  <c r="BF83" i="3"/>
  <c r="BF82" i="3"/>
  <c r="BF81" i="3"/>
  <c r="BF80" i="3"/>
  <c r="BF79" i="3"/>
  <c r="BF78" i="3"/>
  <c r="BF77" i="3"/>
  <c r="BF76" i="3"/>
  <c r="BF75" i="3"/>
  <c r="BF63" i="3"/>
  <c r="BF62" i="3"/>
  <c r="BF61" i="3"/>
  <c r="BF50" i="3"/>
  <c r="BF49" i="3"/>
  <c r="BF48" i="3"/>
  <c r="BF33" i="3"/>
  <c r="BF32" i="3"/>
  <c r="BF31" i="3"/>
  <c r="BF30" i="3"/>
  <c r="BF26" i="3"/>
  <c r="BF25" i="3"/>
  <c r="BF24" i="3"/>
  <c r="BF23" i="3"/>
  <c r="BF16" i="3"/>
  <c r="BF15" i="3"/>
  <c r="BF14" i="3"/>
  <c r="BF13" i="3"/>
  <c r="BF12" i="3"/>
  <c r="BF8" i="3"/>
  <c r="BD513" i="3"/>
  <c r="BD500" i="3"/>
  <c r="BD499" i="3"/>
  <c r="BD498" i="3"/>
  <c r="BD497" i="3"/>
  <c r="BD496" i="3"/>
  <c r="BD495" i="3"/>
  <c r="BD491" i="3"/>
  <c r="BD490" i="3"/>
  <c r="BD489" i="3"/>
  <c r="BD488" i="3"/>
  <c r="BD484" i="3"/>
  <c r="BD483" i="3"/>
  <c r="BD482" i="3"/>
  <c r="BD481" i="3"/>
  <c r="BD477" i="3"/>
  <c r="BD476" i="3"/>
  <c r="BD475" i="3"/>
  <c r="BD474" i="3"/>
  <c r="BD473" i="3"/>
  <c r="BD469" i="3"/>
  <c r="BD464" i="3"/>
  <c r="BD463" i="3"/>
  <c r="BD462" i="3"/>
  <c r="BD461" i="3"/>
  <c r="BD460" i="3"/>
  <c r="BD459" i="3"/>
  <c r="BD458" i="3"/>
  <c r="BD457" i="3"/>
  <c r="BD456" i="3"/>
  <c r="BD454" i="3"/>
  <c r="BD452" i="3"/>
  <c r="BD451" i="3"/>
  <c r="BD450" i="3"/>
  <c r="BD445" i="3"/>
  <c r="BD444" i="3"/>
  <c r="BD443" i="3"/>
  <c r="BD438" i="3"/>
  <c r="BD437" i="3"/>
  <c r="BD436" i="3"/>
  <c r="BD435" i="3"/>
  <c r="BD434" i="3"/>
  <c r="BD433" i="3"/>
  <c r="BD432" i="3"/>
  <c r="BD431" i="3"/>
  <c r="BD426" i="3"/>
  <c r="BD419" i="3"/>
  <c r="BD418" i="3"/>
  <c r="BD417" i="3"/>
  <c r="BD416" i="3"/>
  <c r="BD415" i="3"/>
  <c r="BD414" i="3"/>
  <c r="BD413" i="3"/>
  <c r="BD412" i="3"/>
  <c r="BD411" i="3"/>
  <c r="BD410" i="3"/>
  <c r="BD409" i="3"/>
  <c r="BD408" i="3"/>
  <c r="BD407" i="3"/>
  <c r="BD406" i="3"/>
  <c r="BD405" i="3"/>
  <c r="BD401" i="3"/>
  <c r="BD400" i="3"/>
  <c r="BD399" i="3"/>
  <c r="BD398" i="3"/>
  <c r="BD388" i="3"/>
  <c r="BD387" i="3"/>
  <c r="BD386" i="3"/>
  <c r="BD385" i="3"/>
  <c r="BD384" i="3"/>
  <c r="BD383" i="3"/>
  <c r="BD382" i="3"/>
  <c r="BD381" i="3"/>
  <c r="BD380" i="3"/>
  <c r="BD379" i="3"/>
  <c r="BD378" i="3"/>
  <c r="BD377" i="3"/>
  <c r="BD376" i="3"/>
  <c r="BD375" i="3"/>
  <c r="BD374" i="3"/>
  <c r="BD373" i="3"/>
  <c r="BD372" i="3"/>
  <c r="BD371" i="3"/>
  <c r="BD366" i="3"/>
  <c r="BD365" i="3"/>
  <c r="BD364" i="3"/>
  <c r="BD363" i="3"/>
  <c r="BD362" i="3"/>
  <c r="BD361" i="3"/>
  <c r="BD360" i="3"/>
  <c r="BD359" i="3"/>
  <c r="BD358" i="3"/>
  <c r="BD357" i="3"/>
  <c r="BD356" i="3"/>
  <c r="BD355" i="3"/>
  <c r="BD354" i="3"/>
  <c r="BD353" i="3"/>
  <c r="BD352" i="3"/>
  <c r="BD351" i="3"/>
  <c r="BD350" i="3"/>
  <c r="BD349" i="3"/>
  <c r="BD348" i="3"/>
  <c r="BD347" i="3"/>
  <c r="BD346" i="3"/>
  <c r="BD345" i="3"/>
  <c r="BD344" i="3"/>
  <c r="BD343" i="3"/>
  <c r="BD342" i="3"/>
  <c r="BD341" i="3"/>
  <c r="BD340" i="3"/>
  <c r="BD339" i="3"/>
  <c r="BD338" i="3"/>
  <c r="BD337" i="3"/>
  <c r="BD336" i="3"/>
  <c r="BD335" i="3"/>
  <c r="BD334" i="3"/>
  <c r="BD333" i="3"/>
  <c r="BD332" i="3"/>
  <c r="BD331" i="3"/>
  <c r="BD330" i="3"/>
  <c r="BD329" i="3"/>
  <c r="BD328" i="3"/>
  <c r="BD327" i="3"/>
  <c r="BD326" i="3"/>
  <c r="BD325" i="3"/>
  <c r="BD324" i="3"/>
  <c r="BD323" i="3"/>
  <c r="BD322" i="3"/>
  <c r="BD367" i="3" s="1"/>
  <c r="BD368" i="3" s="1"/>
  <c r="BD321" i="3"/>
  <c r="BD320" i="3"/>
  <c r="BD319" i="3"/>
  <c r="BD314" i="3"/>
  <c r="BD313" i="3"/>
  <c r="BD312" i="3"/>
  <c r="BD311" i="3"/>
  <c r="BD310" i="3"/>
  <c r="BD309" i="3"/>
  <c r="BD308" i="3"/>
  <c r="BD307" i="3"/>
  <c r="BD306" i="3"/>
  <c r="BD305" i="3"/>
  <c r="BD304" i="3"/>
  <c r="BD303" i="3"/>
  <c r="BD302" i="3"/>
  <c r="BD301" i="3"/>
  <c r="BD300" i="3"/>
  <c r="BD299" i="3"/>
  <c r="BD298" i="3"/>
  <c r="BD297" i="3"/>
  <c r="BD296" i="3"/>
  <c r="BD295" i="3"/>
  <c r="BD294" i="3"/>
  <c r="BD293" i="3"/>
  <c r="BD292" i="3"/>
  <c r="BD291" i="3"/>
  <c r="BD290" i="3"/>
  <c r="BD289" i="3"/>
  <c r="BD288" i="3"/>
  <c r="BD287" i="3"/>
  <c r="BD282" i="3"/>
  <c r="BD281" i="3"/>
  <c r="BD280" i="3"/>
  <c r="BD279" i="3"/>
  <c r="BD278" i="3"/>
  <c r="BD277" i="3"/>
  <c r="BD276" i="3"/>
  <c r="BD275" i="3"/>
  <c r="BD274" i="3"/>
  <c r="BD273" i="3"/>
  <c r="BD259" i="3"/>
  <c r="BD258" i="3"/>
  <c r="BD257" i="3"/>
  <c r="BD256" i="3"/>
  <c r="BD255" i="3"/>
  <c r="BD254" i="3"/>
  <c r="BD253" i="3"/>
  <c r="BD252" i="3"/>
  <c r="BD251" i="3"/>
  <c r="BD250" i="3"/>
  <c r="BD249" i="3"/>
  <c r="BD248" i="3"/>
  <c r="BD247" i="3"/>
  <c r="BD246" i="3"/>
  <c r="BD245" i="3"/>
  <c r="BD244" i="3"/>
  <c r="BD243" i="3"/>
  <c r="BD242" i="3"/>
  <c r="BD241" i="3"/>
  <c r="BD240" i="3"/>
  <c r="BD239" i="3"/>
  <c r="BD238" i="3"/>
  <c r="BD237" i="3"/>
  <c r="BD236" i="3"/>
  <c r="BD235" i="3"/>
  <c r="BD234" i="3"/>
  <c r="BD233" i="3"/>
  <c r="BD232" i="3"/>
  <c r="BD231" i="3"/>
  <c r="BD230" i="3"/>
  <c r="BD229" i="3"/>
  <c r="BD228" i="3"/>
  <c r="BD227" i="3"/>
  <c r="BD226" i="3"/>
  <c r="BD225" i="3"/>
  <c r="BD224" i="3"/>
  <c r="BD223" i="3"/>
  <c r="BD222" i="3"/>
  <c r="BD221" i="3"/>
  <c r="BD220" i="3"/>
  <c r="BD219" i="3"/>
  <c r="BD218" i="3"/>
  <c r="BD217" i="3"/>
  <c r="BD216" i="3"/>
  <c r="BD215" i="3"/>
  <c r="BD214" i="3"/>
  <c r="BD213" i="3"/>
  <c r="BD212" i="3"/>
  <c r="BD211" i="3"/>
  <c r="BD210" i="3"/>
  <c r="BD205" i="3"/>
  <c r="BD204" i="3"/>
  <c r="BD203" i="3"/>
  <c r="BD202" i="3"/>
  <c r="BD201" i="3"/>
  <c r="BD200" i="3"/>
  <c r="BD199" i="3"/>
  <c r="BD198" i="3"/>
  <c r="BD197" i="3"/>
  <c r="BD196" i="3"/>
  <c r="BD195" i="3"/>
  <c r="BD194" i="3"/>
  <c r="BD171" i="3"/>
  <c r="BD170" i="3"/>
  <c r="BD169" i="3"/>
  <c r="BD168" i="3"/>
  <c r="BD165" i="3"/>
  <c r="BD164" i="3"/>
  <c r="BD163" i="3"/>
  <c r="BD162" i="3"/>
  <c r="BD161" i="3"/>
  <c r="BD160" i="3"/>
  <c r="BD159" i="3"/>
  <c r="BD158" i="3"/>
  <c r="BD157" i="3"/>
  <c r="BD156" i="3"/>
  <c r="BD155" i="3"/>
  <c r="BD154" i="3"/>
  <c r="BD153" i="3"/>
  <c r="BD152" i="3"/>
  <c r="BD151" i="3"/>
  <c r="BD150" i="3"/>
  <c r="BD149" i="3"/>
  <c r="BD148" i="3"/>
  <c r="BD147" i="3"/>
  <c r="BD146" i="3"/>
  <c r="BD145" i="3"/>
  <c r="BD144" i="3"/>
  <c r="BD143" i="3"/>
  <c r="BD142" i="3"/>
  <c r="BD141" i="3"/>
  <c r="BD140" i="3"/>
  <c r="BD139" i="3"/>
  <c r="BD138" i="3"/>
  <c r="BD137" i="3"/>
  <c r="BD136" i="3"/>
  <c r="BD135" i="3"/>
  <c r="BD134" i="3"/>
  <c r="BD133" i="3"/>
  <c r="BD132" i="3"/>
  <c r="BD131" i="3"/>
  <c r="BD130" i="3"/>
  <c r="BD109" i="3"/>
  <c r="BD108" i="3"/>
  <c r="BD107" i="3"/>
  <c r="BD106" i="3"/>
  <c r="BD105" i="3"/>
  <c r="BD104" i="3"/>
  <c r="BD103" i="3"/>
  <c r="BD102" i="3"/>
  <c r="BD84" i="3"/>
  <c r="BD83" i="3"/>
  <c r="BD82" i="3"/>
  <c r="BD81" i="3"/>
  <c r="BD80" i="3"/>
  <c r="BD79" i="3"/>
  <c r="BD78" i="3"/>
  <c r="BD77" i="3"/>
  <c r="BD76" i="3"/>
  <c r="BD75" i="3"/>
  <c r="BD63" i="3"/>
  <c r="BD62" i="3"/>
  <c r="BD61" i="3"/>
  <c r="BD50" i="3"/>
  <c r="BD49" i="3"/>
  <c r="BD48" i="3"/>
  <c r="BD33" i="3"/>
  <c r="BD32" i="3"/>
  <c r="BD31" i="3"/>
  <c r="BD30" i="3"/>
  <c r="BD26" i="3"/>
  <c r="BD25" i="3"/>
  <c r="BD24" i="3"/>
  <c r="BD23" i="3"/>
  <c r="BD16" i="3"/>
  <c r="BD15" i="3"/>
  <c r="BD14" i="3"/>
  <c r="BD13" i="3"/>
  <c r="BD12" i="3"/>
  <c r="BD8" i="3"/>
  <c r="BB513" i="3"/>
  <c r="BB500" i="3"/>
  <c r="BB499" i="3"/>
  <c r="BB498" i="3"/>
  <c r="BB497" i="3"/>
  <c r="BB496" i="3"/>
  <c r="BB495" i="3"/>
  <c r="BB491" i="3"/>
  <c r="BB490" i="3"/>
  <c r="BB489" i="3"/>
  <c r="BB488" i="3"/>
  <c r="BB484" i="3"/>
  <c r="BB483" i="3"/>
  <c r="BB482" i="3"/>
  <c r="BB481" i="3"/>
  <c r="BB477" i="3"/>
  <c r="BB476" i="3"/>
  <c r="BB475" i="3"/>
  <c r="BB474" i="3"/>
  <c r="BB473" i="3"/>
  <c r="BB469" i="3"/>
  <c r="BB464" i="3"/>
  <c r="BB463" i="3"/>
  <c r="BB462" i="3"/>
  <c r="BB461" i="3"/>
  <c r="BB460" i="3"/>
  <c r="BB459" i="3"/>
  <c r="BB458" i="3"/>
  <c r="BB457" i="3"/>
  <c r="BB456" i="3"/>
  <c r="BB454" i="3"/>
  <c r="BB452" i="3"/>
  <c r="BB451" i="3"/>
  <c r="BB450" i="3"/>
  <c r="BB445" i="3"/>
  <c r="BB444" i="3"/>
  <c r="BB443" i="3"/>
  <c r="BB438" i="3"/>
  <c r="BB437" i="3"/>
  <c r="BB436" i="3"/>
  <c r="BB435" i="3"/>
  <c r="BB434" i="3"/>
  <c r="BB433" i="3"/>
  <c r="BB432" i="3"/>
  <c r="BB431" i="3"/>
  <c r="BB426" i="3"/>
  <c r="BB419" i="3"/>
  <c r="BB418" i="3"/>
  <c r="BB417" i="3"/>
  <c r="BB416" i="3"/>
  <c r="BB415" i="3"/>
  <c r="BB414" i="3"/>
  <c r="BB413" i="3"/>
  <c r="BB412" i="3"/>
  <c r="BB411" i="3"/>
  <c r="BB410" i="3"/>
  <c r="BB409" i="3"/>
  <c r="BB408" i="3"/>
  <c r="BB407" i="3"/>
  <c r="BB406" i="3"/>
  <c r="BB405" i="3"/>
  <c r="BB401" i="3"/>
  <c r="BB400" i="3"/>
  <c r="BB399" i="3"/>
  <c r="BB398" i="3"/>
  <c r="BB388" i="3"/>
  <c r="BB387" i="3"/>
  <c r="BB386" i="3"/>
  <c r="BB385" i="3"/>
  <c r="BB384" i="3"/>
  <c r="BB383" i="3"/>
  <c r="BB382" i="3"/>
  <c r="BB381" i="3"/>
  <c r="BB380" i="3"/>
  <c r="BB379" i="3"/>
  <c r="BB378" i="3"/>
  <c r="BB377" i="3"/>
  <c r="BB376" i="3"/>
  <c r="BB375" i="3"/>
  <c r="BB374" i="3"/>
  <c r="BB373" i="3"/>
  <c r="BB372" i="3"/>
  <c r="BB371" i="3"/>
  <c r="BB366" i="3"/>
  <c r="BB365" i="3"/>
  <c r="BB364" i="3"/>
  <c r="BB363" i="3"/>
  <c r="BB362" i="3"/>
  <c r="BB361" i="3"/>
  <c r="BB360" i="3"/>
  <c r="BB359" i="3"/>
  <c r="BB358" i="3"/>
  <c r="BB357" i="3"/>
  <c r="BB356" i="3"/>
  <c r="BB355" i="3"/>
  <c r="BB354" i="3"/>
  <c r="BB353" i="3"/>
  <c r="BB352" i="3"/>
  <c r="BB351" i="3"/>
  <c r="BB350" i="3"/>
  <c r="BB349" i="3"/>
  <c r="BB348" i="3"/>
  <c r="BB347" i="3"/>
  <c r="BB346" i="3"/>
  <c r="BB345" i="3"/>
  <c r="BB344" i="3"/>
  <c r="BB343" i="3"/>
  <c r="BB342" i="3"/>
  <c r="BB341" i="3"/>
  <c r="BB340" i="3"/>
  <c r="BB339" i="3"/>
  <c r="BB338" i="3"/>
  <c r="BB337" i="3"/>
  <c r="BB336" i="3"/>
  <c r="BB335" i="3"/>
  <c r="BB334" i="3"/>
  <c r="BB333" i="3"/>
  <c r="BB332" i="3"/>
  <c r="BB331" i="3"/>
  <c r="BB330" i="3"/>
  <c r="BB329" i="3"/>
  <c r="BB328" i="3"/>
  <c r="BB327" i="3"/>
  <c r="BB326" i="3"/>
  <c r="BB325" i="3"/>
  <c r="BB324" i="3"/>
  <c r="BB323" i="3"/>
  <c r="BB322" i="3"/>
  <c r="BB321" i="3"/>
  <c r="BB320" i="3"/>
  <c r="BB319" i="3"/>
  <c r="BB314" i="3"/>
  <c r="BB313" i="3"/>
  <c r="BB312" i="3"/>
  <c r="BB311" i="3"/>
  <c r="BB310" i="3"/>
  <c r="BB309" i="3"/>
  <c r="BB308" i="3"/>
  <c r="BB307" i="3"/>
  <c r="BB306" i="3"/>
  <c r="BB305" i="3"/>
  <c r="BB304" i="3"/>
  <c r="BB303" i="3"/>
  <c r="BB302" i="3"/>
  <c r="BB301" i="3"/>
  <c r="BB300" i="3"/>
  <c r="BB299" i="3"/>
  <c r="BB298" i="3"/>
  <c r="BB297" i="3"/>
  <c r="BB296" i="3"/>
  <c r="BB295" i="3"/>
  <c r="BB294" i="3"/>
  <c r="BB293" i="3"/>
  <c r="BB292" i="3"/>
  <c r="BB291" i="3"/>
  <c r="BB290" i="3"/>
  <c r="BB289" i="3"/>
  <c r="BB288" i="3"/>
  <c r="BB287" i="3"/>
  <c r="BB282" i="3"/>
  <c r="BB281" i="3"/>
  <c r="BB280" i="3"/>
  <c r="BB279" i="3"/>
  <c r="BB278" i="3"/>
  <c r="BB277" i="3"/>
  <c r="BB276" i="3"/>
  <c r="BB275" i="3"/>
  <c r="BB274" i="3"/>
  <c r="BB273" i="3"/>
  <c r="BB259" i="3"/>
  <c r="BB258" i="3"/>
  <c r="BB257" i="3"/>
  <c r="BB256" i="3"/>
  <c r="BB255" i="3"/>
  <c r="BB254" i="3"/>
  <c r="BB253" i="3"/>
  <c r="BB252" i="3"/>
  <c r="BB251" i="3"/>
  <c r="BB250" i="3"/>
  <c r="BB249" i="3"/>
  <c r="BB248" i="3"/>
  <c r="BB247" i="3"/>
  <c r="BB246" i="3"/>
  <c r="BB245" i="3"/>
  <c r="BB244" i="3"/>
  <c r="BB243" i="3"/>
  <c r="BB242" i="3"/>
  <c r="BB241" i="3"/>
  <c r="BB240" i="3"/>
  <c r="BB239" i="3"/>
  <c r="BB238" i="3"/>
  <c r="BB237" i="3"/>
  <c r="BB236" i="3"/>
  <c r="BB235" i="3"/>
  <c r="BB234" i="3"/>
  <c r="BB233" i="3"/>
  <c r="BB232" i="3"/>
  <c r="BB231" i="3"/>
  <c r="BB230" i="3"/>
  <c r="BB229" i="3"/>
  <c r="BB228" i="3"/>
  <c r="BB227" i="3"/>
  <c r="BB226" i="3"/>
  <c r="BB225" i="3"/>
  <c r="BB224" i="3"/>
  <c r="BB223" i="3"/>
  <c r="BB222" i="3"/>
  <c r="BB221" i="3"/>
  <c r="BB220" i="3"/>
  <c r="BB219" i="3"/>
  <c r="BB218" i="3"/>
  <c r="BB217" i="3"/>
  <c r="BB216" i="3"/>
  <c r="BB215" i="3"/>
  <c r="BB214" i="3"/>
  <c r="BB213" i="3"/>
  <c r="BB212" i="3"/>
  <c r="BB211" i="3"/>
  <c r="BB210" i="3"/>
  <c r="BB205" i="3"/>
  <c r="BB204" i="3"/>
  <c r="BB203" i="3"/>
  <c r="BB202" i="3"/>
  <c r="BB201" i="3"/>
  <c r="BB200" i="3"/>
  <c r="BB199" i="3"/>
  <c r="BB198" i="3"/>
  <c r="BB197" i="3"/>
  <c r="BB196" i="3"/>
  <c r="BB195" i="3"/>
  <c r="BB194" i="3"/>
  <c r="BB171" i="3"/>
  <c r="BB170" i="3"/>
  <c r="BB169" i="3"/>
  <c r="BB168" i="3"/>
  <c r="BB165" i="3"/>
  <c r="BB164" i="3"/>
  <c r="BB163" i="3"/>
  <c r="BB162" i="3"/>
  <c r="BB161" i="3"/>
  <c r="BB160" i="3"/>
  <c r="BB159" i="3"/>
  <c r="BB158" i="3"/>
  <c r="BB157" i="3"/>
  <c r="BB156" i="3"/>
  <c r="BB155" i="3"/>
  <c r="BB154" i="3"/>
  <c r="BB153" i="3"/>
  <c r="BB152" i="3"/>
  <c r="BB151" i="3"/>
  <c r="BB150" i="3"/>
  <c r="BB149" i="3"/>
  <c r="BB148" i="3"/>
  <c r="BB147" i="3"/>
  <c r="BB146" i="3"/>
  <c r="BB145" i="3"/>
  <c r="BB144" i="3"/>
  <c r="BB143" i="3"/>
  <c r="BB142" i="3"/>
  <c r="BB141" i="3"/>
  <c r="BB140" i="3"/>
  <c r="BB139" i="3"/>
  <c r="BB138" i="3"/>
  <c r="BB137" i="3"/>
  <c r="BB136" i="3"/>
  <c r="BB135" i="3"/>
  <c r="BB134" i="3"/>
  <c r="BB133" i="3"/>
  <c r="BB132" i="3"/>
  <c r="BB131" i="3"/>
  <c r="BB130" i="3"/>
  <c r="BB109" i="3"/>
  <c r="BB108" i="3"/>
  <c r="BB107" i="3"/>
  <c r="BB106" i="3"/>
  <c r="BB105" i="3"/>
  <c r="BB104" i="3"/>
  <c r="BB103" i="3"/>
  <c r="BB102" i="3"/>
  <c r="BB84" i="3"/>
  <c r="BB83" i="3"/>
  <c r="BB82" i="3"/>
  <c r="BB81" i="3"/>
  <c r="BB80" i="3"/>
  <c r="BB79" i="3"/>
  <c r="BB78" i="3"/>
  <c r="BB77" i="3"/>
  <c r="BB76" i="3"/>
  <c r="BB75" i="3"/>
  <c r="BB63" i="3"/>
  <c r="BB62" i="3"/>
  <c r="BB61" i="3"/>
  <c r="BB50" i="3"/>
  <c r="BB49" i="3"/>
  <c r="BB48" i="3"/>
  <c r="BB33" i="3"/>
  <c r="BB32" i="3"/>
  <c r="BB31" i="3"/>
  <c r="BB30" i="3"/>
  <c r="BB26" i="3"/>
  <c r="BB25" i="3"/>
  <c r="BB24" i="3"/>
  <c r="BB23" i="3"/>
  <c r="BB16" i="3"/>
  <c r="BB15" i="3"/>
  <c r="BB14" i="3"/>
  <c r="BB13" i="3"/>
  <c r="BB12" i="3"/>
  <c r="BB8" i="3"/>
  <c r="AZ513" i="3"/>
  <c r="AZ500" i="3"/>
  <c r="AZ499" i="3"/>
  <c r="AZ498" i="3"/>
  <c r="AZ497" i="3"/>
  <c r="AZ496" i="3"/>
  <c r="AZ495" i="3"/>
  <c r="AZ491" i="3"/>
  <c r="AZ490" i="3"/>
  <c r="AZ489" i="3"/>
  <c r="AZ488" i="3"/>
  <c r="AZ484" i="3"/>
  <c r="AZ483" i="3"/>
  <c r="AZ482" i="3"/>
  <c r="AZ481" i="3"/>
  <c r="AZ477" i="3"/>
  <c r="AZ476" i="3"/>
  <c r="AZ475" i="3"/>
  <c r="AZ474" i="3"/>
  <c r="AZ473" i="3"/>
  <c r="AZ469" i="3"/>
  <c r="AZ464" i="3"/>
  <c r="AZ463" i="3"/>
  <c r="AZ462" i="3"/>
  <c r="AZ461" i="3"/>
  <c r="AZ460" i="3"/>
  <c r="AZ459" i="3"/>
  <c r="AZ458" i="3"/>
  <c r="AZ457" i="3"/>
  <c r="AZ456" i="3"/>
  <c r="AZ454" i="3"/>
  <c r="AZ452" i="3"/>
  <c r="AZ451" i="3"/>
  <c r="AZ450" i="3"/>
  <c r="AZ445" i="3"/>
  <c r="AZ444" i="3"/>
  <c r="AZ443" i="3"/>
  <c r="AZ438" i="3"/>
  <c r="AZ437" i="3"/>
  <c r="AZ436" i="3"/>
  <c r="AZ435" i="3"/>
  <c r="AZ434" i="3"/>
  <c r="AZ433" i="3"/>
  <c r="AZ432" i="3"/>
  <c r="AZ431" i="3"/>
  <c r="AZ426" i="3"/>
  <c r="AZ419" i="3"/>
  <c r="AZ418" i="3"/>
  <c r="AZ417" i="3"/>
  <c r="AZ416" i="3"/>
  <c r="AZ415" i="3"/>
  <c r="AZ414" i="3"/>
  <c r="AZ413" i="3"/>
  <c r="AZ412" i="3"/>
  <c r="AZ411" i="3"/>
  <c r="AZ410" i="3"/>
  <c r="AZ409" i="3"/>
  <c r="AZ408" i="3"/>
  <c r="AZ407" i="3"/>
  <c r="AZ406" i="3"/>
  <c r="AZ405" i="3"/>
  <c r="AZ401" i="3"/>
  <c r="AZ400" i="3"/>
  <c r="AZ399" i="3"/>
  <c r="AZ398" i="3"/>
  <c r="AZ388" i="3"/>
  <c r="AZ387" i="3"/>
  <c r="AZ386" i="3"/>
  <c r="AZ385" i="3"/>
  <c r="AZ384" i="3"/>
  <c r="AZ383" i="3"/>
  <c r="AZ382" i="3"/>
  <c r="AZ381" i="3"/>
  <c r="AZ380" i="3"/>
  <c r="AZ379" i="3"/>
  <c r="AZ378" i="3"/>
  <c r="AZ377" i="3"/>
  <c r="AZ376" i="3"/>
  <c r="AZ375" i="3"/>
  <c r="AZ374" i="3"/>
  <c r="AZ373" i="3"/>
  <c r="AZ372" i="3"/>
  <c r="AZ371" i="3"/>
  <c r="AZ366" i="3"/>
  <c r="AZ365" i="3"/>
  <c r="AZ364" i="3"/>
  <c r="AZ363" i="3"/>
  <c r="AZ362" i="3"/>
  <c r="AZ361" i="3"/>
  <c r="AZ360" i="3"/>
  <c r="AZ359" i="3"/>
  <c r="AZ358" i="3"/>
  <c r="AZ357" i="3"/>
  <c r="AZ356" i="3"/>
  <c r="AZ355" i="3"/>
  <c r="AZ354" i="3"/>
  <c r="AZ353" i="3"/>
  <c r="AZ352" i="3"/>
  <c r="AZ351" i="3"/>
  <c r="AZ350" i="3"/>
  <c r="AZ349" i="3"/>
  <c r="AZ348" i="3"/>
  <c r="AZ347" i="3"/>
  <c r="AZ346" i="3"/>
  <c r="AZ345" i="3"/>
  <c r="AZ344" i="3"/>
  <c r="AZ343" i="3"/>
  <c r="AZ342" i="3"/>
  <c r="AZ341" i="3"/>
  <c r="AZ340" i="3"/>
  <c r="AZ339" i="3"/>
  <c r="AZ338" i="3"/>
  <c r="AZ337" i="3"/>
  <c r="AZ336" i="3"/>
  <c r="AZ335" i="3"/>
  <c r="AZ334" i="3"/>
  <c r="AZ333" i="3"/>
  <c r="AZ332" i="3"/>
  <c r="AZ331" i="3"/>
  <c r="AZ330" i="3"/>
  <c r="AZ329" i="3"/>
  <c r="AZ328" i="3"/>
  <c r="AZ327" i="3"/>
  <c r="AZ326" i="3"/>
  <c r="AZ325" i="3"/>
  <c r="AZ324" i="3"/>
  <c r="AZ323" i="3"/>
  <c r="AZ322" i="3"/>
  <c r="AZ321" i="3"/>
  <c r="AZ320" i="3"/>
  <c r="AZ319" i="3"/>
  <c r="AZ314" i="3"/>
  <c r="AZ313" i="3"/>
  <c r="AZ312" i="3"/>
  <c r="AZ311" i="3"/>
  <c r="AZ310" i="3"/>
  <c r="AZ309" i="3"/>
  <c r="AZ308" i="3"/>
  <c r="AZ307" i="3"/>
  <c r="AZ306" i="3"/>
  <c r="AZ305" i="3"/>
  <c r="AZ304" i="3"/>
  <c r="AZ303" i="3"/>
  <c r="AZ302" i="3"/>
  <c r="AZ301" i="3"/>
  <c r="AZ300" i="3"/>
  <c r="AZ299" i="3"/>
  <c r="AZ298" i="3"/>
  <c r="AZ297" i="3"/>
  <c r="AZ296" i="3"/>
  <c r="AZ295" i="3"/>
  <c r="AZ294" i="3"/>
  <c r="AZ293" i="3"/>
  <c r="AZ292" i="3"/>
  <c r="AZ291" i="3"/>
  <c r="AZ290" i="3"/>
  <c r="AZ289" i="3"/>
  <c r="AZ288" i="3"/>
  <c r="AZ287" i="3"/>
  <c r="AZ282" i="3"/>
  <c r="AZ281" i="3"/>
  <c r="AZ280" i="3"/>
  <c r="AZ279" i="3"/>
  <c r="AZ278" i="3"/>
  <c r="AZ277" i="3"/>
  <c r="AZ276" i="3"/>
  <c r="AZ275" i="3"/>
  <c r="AZ274" i="3"/>
  <c r="AZ273" i="3"/>
  <c r="AZ259" i="3"/>
  <c r="AZ258" i="3"/>
  <c r="AZ257" i="3"/>
  <c r="AZ256" i="3"/>
  <c r="AZ255" i="3"/>
  <c r="AZ254" i="3"/>
  <c r="AZ253" i="3"/>
  <c r="AZ252" i="3"/>
  <c r="AZ251" i="3"/>
  <c r="AZ250" i="3"/>
  <c r="AZ249" i="3"/>
  <c r="AZ248" i="3"/>
  <c r="AZ247" i="3"/>
  <c r="AZ246" i="3"/>
  <c r="AZ245" i="3"/>
  <c r="AZ244" i="3"/>
  <c r="AZ243" i="3"/>
  <c r="AZ242" i="3"/>
  <c r="AZ241" i="3"/>
  <c r="AZ240" i="3"/>
  <c r="AZ239" i="3"/>
  <c r="AZ238" i="3"/>
  <c r="AZ237" i="3"/>
  <c r="AZ236" i="3"/>
  <c r="AZ235" i="3"/>
  <c r="AZ234" i="3"/>
  <c r="AZ233" i="3"/>
  <c r="AZ232" i="3"/>
  <c r="AZ231" i="3"/>
  <c r="AZ230" i="3"/>
  <c r="AZ229" i="3"/>
  <c r="AZ228" i="3"/>
  <c r="AZ227" i="3"/>
  <c r="AZ226" i="3"/>
  <c r="AZ225" i="3"/>
  <c r="AZ224" i="3"/>
  <c r="AZ223" i="3"/>
  <c r="AZ222" i="3"/>
  <c r="AZ221" i="3"/>
  <c r="AZ220" i="3"/>
  <c r="AZ219" i="3"/>
  <c r="AZ218" i="3"/>
  <c r="AZ217" i="3"/>
  <c r="AZ216" i="3"/>
  <c r="AZ215" i="3"/>
  <c r="AZ214" i="3"/>
  <c r="AZ213" i="3"/>
  <c r="AZ212" i="3"/>
  <c r="AZ211" i="3"/>
  <c r="AZ210" i="3"/>
  <c r="AZ205" i="3"/>
  <c r="AZ204" i="3"/>
  <c r="AZ203" i="3"/>
  <c r="AZ202" i="3"/>
  <c r="AZ201" i="3"/>
  <c r="AZ200" i="3"/>
  <c r="AZ199" i="3"/>
  <c r="AZ198" i="3"/>
  <c r="AZ197" i="3"/>
  <c r="AZ196" i="3"/>
  <c r="AZ195" i="3"/>
  <c r="AZ194" i="3"/>
  <c r="AZ171" i="3"/>
  <c r="AZ170" i="3"/>
  <c r="AZ169" i="3"/>
  <c r="AZ168" i="3"/>
  <c r="AZ165" i="3"/>
  <c r="AZ164" i="3"/>
  <c r="AZ163" i="3"/>
  <c r="AZ162" i="3"/>
  <c r="AZ161" i="3"/>
  <c r="AZ160" i="3"/>
  <c r="AZ159" i="3"/>
  <c r="AZ158" i="3"/>
  <c r="AZ157" i="3"/>
  <c r="AZ156" i="3"/>
  <c r="AZ155" i="3"/>
  <c r="AZ154" i="3"/>
  <c r="AZ153" i="3"/>
  <c r="AZ152" i="3"/>
  <c r="AZ151" i="3"/>
  <c r="AZ150" i="3"/>
  <c r="AZ149" i="3"/>
  <c r="AZ148" i="3"/>
  <c r="AZ147" i="3"/>
  <c r="AZ146" i="3"/>
  <c r="AZ145" i="3"/>
  <c r="AZ144" i="3"/>
  <c r="AZ143" i="3"/>
  <c r="AZ142" i="3"/>
  <c r="AZ141" i="3"/>
  <c r="AZ140" i="3"/>
  <c r="AZ139" i="3"/>
  <c r="AZ138" i="3"/>
  <c r="AZ137" i="3"/>
  <c r="AZ136" i="3"/>
  <c r="AZ135" i="3"/>
  <c r="AZ134" i="3"/>
  <c r="AZ133" i="3"/>
  <c r="AZ132" i="3"/>
  <c r="AZ131" i="3"/>
  <c r="AZ130" i="3"/>
  <c r="AZ109" i="3"/>
  <c r="AZ108" i="3"/>
  <c r="AZ107" i="3"/>
  <c r="AZ106" i="3"/>
  <c r="AZ105" i="3"/>
  <c r="AZ104" i="3"/>
  <c r="AZ103" i="3"/>
  <c r="AZ102" i="3"/>
  <c r="AZ84" i="3"/>
  <c r="AZ83" i="3"/>
  <c r="AZ82" i="3"/>
  <c r="AZ81" i="3"/>
  <c r="AZ80" i="3"/>
  <c r="AZ79" i="3"/>
  <c r="AZ78" i="3"/>
  <c r="AZ77" i="3"/>
  <c r="AZ76" i="3"/>
  <c r="AZ75" i="3"/>
  <c r="AZ63" i="3"/>
  <c r="AZ62" i="3"/>
  <c r="AZ61" i="3"/>
  <c r="AZ50" i="3"/>
  <c r="AZ49" i="3"/>
  <c r="AZ48" i="3"/>
  <c r="AZ33" i="3"/>
  <c r="AZ34" i="3" s="1"/>
  <c r="AZ32" i="3"/>
  <c r="AZ31" i="3"/>
  <c r="AZ30" i="3"/>
  <c r="AZ26" i="3"/>
  <c r="AZ25" i="3"/>
  <c r="AZ24" i="3"/>
  <c r="AZ23" i="3"/>
  <c r="AZ16" i="3"/>
  <c r="AZ15" i="3"/>
  <c r="AZ14" i="3"/>
  <c r="AZ13" i="3"/>
  <c r="AZ12" i="3"/>
  <c r="AZ8" i="3"/>
  <c r="AX513" i="3"/>
  <c r="AX500" i="3"/>
  <c r="AX499" i="3"/>
  <c r="AX498" i="3"/>
  <c r="AX497" i="3"/>
  <c r="AX496" i="3"/>
  <c r="AX495" i="3"/>
  <c r="AX491" i="3"/>
  <c r="AX490" i="3"/>
  <c r="AX489" i="3"/>
  <c r="AX488" i="3"/>
  <c r="AX484" i="3"/>
  <c r="AX483" i="3"/>
  <c r="AX482" i="3"/>
  <c r="AX481" i="3"/>
  <c r="AX477" i="3"/>
  <c r="AX476" i="3"/>
  <c r="AX475" i="3"/>
  <c r="AX474" i="3"/>
  <c r="AX473" i="3"/>
  <c r="AX469" i="3"/>
  <c r="AX470" i="3" s="1"/>
  <c r="AX464" i="3"/>
  <c r="AX463" i="3"/>
  <c r="AX462" i="3"/>
  <c r="AX461" i="3"/>
  <c r="AX460" i="3"/>
  <c r="AX459" i="3"/>
  <c r="AX458" i="3"/>
  <c r="AX457" i="3"/>
  <c r="AX456" i="3"/>
  <c r="AX454" i="3"/>
  <c r="AX452" i="3"/>
  <c r="AX451" i="3"/>
  <c r="AX450" i="3"/>
  <c r="AX445" i="3"/>
  <c r="AX444" i="3"/>
  <c r="AX443" i="3"/>
  <c r="AX438" i="3"/>
  <c r="AX437" i="3"/>
  <c r="AX436" i="3"/>
  <c r="AX435" i="3"/>
  <c r="AX434" i="3"/>
  <c r="AX433" i="3"/>
  <c r="AX432" i="3"/>
  <c r="AX431" i="3"/>
  <c r="AX426" i="3"/>
  <c r="AX427" i="3" s="1"/>
  <c r="AX419" i="3"/>
  <c r="AX418" i="3"/>
  <c r="AX417" i="3"/>
  <c r="AX416" i="3"/>
  <c r="AX415" i="3"/>
  <c r="AX414" i="3"/>
  <c r="AX413" i="3"/>
  <c r="AX412" i="3"/>
  <c r="AX411" i="3"/>
  <c r="AX410" i="3"/>
  <c r="AX409" i="3"/>
  <c r="AX408" i="3"/>
  <c r="AX407" i="3"/>
  <c r="AX406" i="3"/>
  <c r="AX405" i="3"/>
  <c r="AX401" i="3"/>
  <c r="AX400" i="3"/>
  <c r="AX399" i="3"/>
  <c r="AX398" i="3"/>
  <c r="AX388" i="3"/>
  <c r="AX387" i="3"/>
  <c r="AX386" i="3"/>
  <c r="AX385" i="3"/>
  <c r="AX384" i="3"/>
  <c r="AX383" i="3"/>
  <c r="AX382" i="3"/>
  <c r="AX381" i="3"/>
  <c r="AX380" i="3"/>
  <c r="AX379" i="3"/>
  <c r="AX378" i="3"/>
  <c r="AX377" i="3"/>
  <c r="AX376" i="3"/>
  <c r="AX375" i="3"/>
  <c r="AX374" i="3"/>
  <c r="AX373" i="3"/>
  <c r="AX372" i="3"/>
  <c r="AX371" i="3"/>
  <c r="AX366" i="3"/>
  <c r="AX365" i="3"/>
  <c r="AX364" i="3"/>
  <c r="AX363" i="3"/>
  <c r="AX362" i="3"/>
  <c r="AX361" i="3"/>
  <c r="AX360" i="3"/>
  <c r="AX359" i="3"/>
  <c r="AX358" i="3"/>
  <c r="AX357" i="3"/>
  <c r="AX356" i="3"/>
  <c r="AX355" i="3"/>
  <c r="AX354" i="3"/>
  <c r="AX353" i="3"/>
  <c r="AX352" i="3"/>
  <c r="AX351" i="3"/>
  <c r="AX350" i="3"/>
  <c r="AX349" i="3"/>
  <c r="AX348" i="3"/>
  <c r="AX347" i="3"/>
  <c r="AX346" i="3"/>
  <c r="AX345" i="3"/>
  <c r="AX344" i="3"/>
  <c r="AX343" i="3"/>
  <c r="AX342" i="3"/>
  <c r="AX341" i="3"/>
  <c r="AX340" i="3"/>
  <c r="AX339" i="3"/>
  <c r="AX338" i="3"/>
  <c r="AX337" i="3"/>
  <c r="AX336" i="3"/>
  <c r="AX335" i="3"/>
  <c r="AX334" i="3"/>
  <c r="AX333" i="3"/>
  <c r="AX332" i="3"/>
  <c r="AX331" i="3"/>
  <c r="AX330" i="3"/>
  <c r="AX329" i="3"/>
  <c r="AX328" i="3"/>
  <c r="AX327" i="3"/>
  <c r="AX326" i="3"/>
  <c r="AX325" i="3"/>
  <c r="AX324" i="3"/>
  <c r="AX323" i="3"/>
  <c r="AX322" i="3"/>
  <c r="AX321" i="3"/>
  <c r="AX320" i="3"/>
  <c r="AX319" i="3"/>
  <c r="AX314" i="3"/>
  <c r="AX313" i="3"/>
  <c r="AX312" i="3"/>
  <c r="AX311" i="3"/>
  <c r="AX310" i="3"/>
  <c r="AX309" i="3"/>
  <c r="AX308" i="3"/>
  <c r="AX307" i="3"/>
  <c r="AX306" i="3"/>
  <c r="AX305" i="3"/>
  <c r="AX304" i="3"/>
  <c r="AX303" i="3"/>
  <c r="AX302" i="3"/>
  <c r="AX301" i="3"/>
  <c r="AX300" i="3"/>
  <c r="AX299" i="3"/>
  <c r="AX298" i="3"/>
  <c r="AX297" i="3"/>
  <c r="AX296" i="3"/>
  <c r="AX295" i="3"/>
  <c r="AX294" i="3"/>
  <c r="AX293" i="3"/>
  <c r="AX292" i="3"/>
  <c r="AX291" i="3"/>
  <c r="AX290" i="3"/>
  <c r="AX289" i="3"/>
  <c r="AX288" i="3"/>
  <c r="AX287" i="3"/>
  <c r="AX282" i="3"/>
  <c r="AX281" i="3"/>
  <c r="AX280" i="3"/>
  <c r="AX279" i="3"/>
  <c r="AX278" i="3"/>
  <c r="AX277" i="3"/>
  <c r="AX276" i="3"/>
  <c r="AX275" i="3"/>
  <c r="AX274" i="3"/>
  <c r="AX273" i="3"/>
  <c r="AX259" i="3"/>
  <c r="AX258" i="3"/>
  <c r="AX257" i="3"/>
  <c r="AX256" i="3"/>
  <c r="AX255" i="3"/>
  <c r="AX254" i="3"/>
  <c r="AX253" i="3"/>
  <c r="AX252" i="3"/>
  <c r="AX251" i="3"/>
  <c r="AX250" i="3"/>
  <c r="AX249" i="3"/>
  <c r="AX248" i="3"/>
  <c r="AX247" i="3"/>
  <c r="AX246" i="3"/>
  <c r="AX245" i="3"/>
  <c r="AX244" i="3"/>
  <c r="AX243" i="3"/>
  <c r="AX242" i="3"/>
  <c r="AX241" i="3"/>
  <c r="AX240" i="3"/>
  <c r="AX239" i="3"/>
  <c r="AX238" i="3"/>
  <c r="AX237" i="3"/>
  <c r="AX236" i="3"/>
  <c r="AX235" i="3"/>
  <c r="AX234" i="3"/>
  <c r="AX233" i="3"/>
  <c r="AX232" i="3"/>
  <c r="AX231" i="3"/>
  <c r="AX230" i="3"/>
  <c r="AX229" i="3"/>
  <c r="AX228" i="3"/>
  <c r="AX227" i="3"/>
  <c r="AX226" i="3"/>
  <c r="AX225" i="3"/>
  <c r="AX224" i="3"/>
  <c r="AX223" i="3"/>
  <c r="AX222" i="3"/>
  <c r="AX221" i="3"/>
  <c r="AX220" i="3"/>
  <c r="AX219" i="3"/>
  <c r="AX218" i="3"/>
  <c r="AX217" i="3"/>
  <c r="AX216" i="3"/>
  <c r="AX215" i="3"/>
  <c r="AX214" i="3"/>
  <c r="AX213" i="3"/>
  <c r="AX212" i="3"/>
  <c r="AX211" i="3"/>
  <c r="AX210" i="3"/>
  <c r="AX205" i="3"/>
  <c r="AX204" i="3"/>
  <c r="AX203" i="3"/>
  <c r="AX202" i="3"/>
  <c r="AX201" i="3"/>
  <c r="AX200" i="3"/>
  <c r="AX199" i="3"/>
  <c r="AX198" i="3"/>
  <c r="AX197" i="3"/>
  <c r="AX196" i="3"/>
  <c r="AX195" i="3"/>
  <c r="AX194" i="3"/>
  <c r="AX171" i="3"/>
  <c r="AX170" i="3"/>
  <c r="AX169" i="3"/>
  <c r="AX168" i="3"/>
  <c r="AX165" i="3"/>
  <c r="AX164" i="3"/>
  <c r="AX163" i="3"/>
  <c r="AX162" i="3"/>
  <c r="AX161" i="3"/>
  <c r="AX160" i="3"/>
  <c r="AX159" i="3"/>
  <c r="AX158" i="3"/>
  <c r="AX157" i="3"/>
  <c r="AX156" i="3"/>
  <c r="AX155" i="3"/>
  <c r="AX154" i="3"/>
  <c r="AX153" i="3"/>
  <c r="AX152" i="3"/>
  <c r="AX151" i="3"/>
  <c r="AX150" i="3"/>
  <c r="AX149" i="3"/>
  <c r="AX148" i="3"/>
  <c r="AX147" i="3"/>
  <c r="AX146" i="3"/>
  <c r="AX145" i="3"/>
  <c r="AX144" i="3"/>
  <c r="AX143" i="3"/>
  <c r="AX142" i="3"/>
  <c r="AX141" i="3"/>
  <c r="AX140" i="3"/>
  <c r="AX139" i="3"/>
  <c r="AX138" i="3"/>
  <c r="AX137" i="3"/>
  <c r="AX136" i="3"/>
  <c r="AX135" i="3"/>
  <c r="AX134" i="3"/>
  <c r="AX133" i="3"/>
  <c r="AX132" i="3"/>
  <c r="AX131" i="3"/>
  <c r="AX130" i="3"/>
  <c r="AX109" i="3"/>
  <c r="AX108" i="3"/>
  <c r="AX107" i="3"/>
  <c r="AX106" i="3"/>
  <c r="AX105" i="3"/>
  <c r="AX104" i="3"/>
  <c r="AX103" i="3"/>
  <c r="AX102" i="3"/>
  <c r="AX84" i="3"/>
  <c r="AX83" i="3"/>
  <c r="AX82" i="3"/>
  <c r="AX81" i="3"/>
  <c r="AX80" i="3"/>
  <c r="AX79" i="3"/>
  <c r="AX78" i="3"/>
  <c r="AX77" i="3"/>
  <c r="AX76" i="3"/>
  <c r="AX75" i="3"/>
  <c r="AX63" i="3"/>
  <c r="AX62" i="3"/>
  <c r="AX61" i="3"/>
  <c r="AX50" i="3"/>
  <c r="AX49" i="3"/>
  <c r="AX48" i="3"/>
  <c r="AX33" i="3"/>
  <c r="AX32" i="3"/>
  <c r="AX31" i="3"/>
  <c r="AX30" i="3"/>
  <c r="AX26" i="3"/>
  <c r="AX25" i="3"/>
  <c r="AX24" i="3"/>
  <c r="AX41" i="3" s="1"/>
  <c r="AX23" i="3"/>
  <c r="AX16" i="3"/>
  <c r="AX15" i="3"/>
  <c r="AX14" i="3"/>
  <c r="AX13" i="3"/>
  <c r="AX12" i="3"/>
  <c r="AX8" i="3"/>
  <c r="AV513" i="3"/>
  <c r="AV500" i="3"/>
  <c r="AV499" i="3"/>
  <c r="AV498" i="3"/>
  <c r="AV497" i="3"/>
  <c r="AV496" i="3"/>
  <c r="AV495" i="3"/>
  <c r="AV491" i="3"/>
  <c r="AV490" i="3"/>
  <c r="AV489" i="3"/>
  <c r="AV488" i="3"/>
  <c r="AV484" i="3"/>
  <c r="AV483" i="3"/>
  <c r="AV482" i="3"/>
  <c r="AV481" i="3"/>
  <c r="AV477" i="3"/>
  <c r="AV476" i="3"/>
  <c r="AV475" i="3"/>
  <c r="AV474" i="3"/>
  <c r="AV473" i="3"/>
  <c r="AV469" i="3"/>
  <c r="AV464" i="3"/>
  <c r="AV463" i="3"/>
  <c r="AV462" i="3"/>
  <c r="AV461" i="3"/>
  <c r="AV460" i="3"/>
  <c r="AV459" i="3"/>
  <c r="AV458" i="3"/>
  <c r="AV457" i="3"/>
  <c r="AV456" i="3"/>
  <c r="AV454" i="3"/>
  <c r="AV452" i="3"/>
  <c r="AV451" i="3"/>
  <c r="AV450" i="3"/>
  <c r="AV445" i="3"/>
  <c r="AV444" i="3"/>
  <c r="AV443" i="3"/>
  <c r="AV438" i="3"/>
  <c r="AV437" i="3"/>
  <c r="AV436" i="3"/>
  <c r="AV435" i="3"/>
  <c r="AV434" i="3"/>
  <c r="AV433" i="3"/>
  <c r="AV432" i="3"/>
  <c r="AV431" i="3"/>
  <c r="AV426" i="3"/>
  <c r="AV419" i="3"/>
  <c r="AV418" i="3"/>
  <c r="AV417" i="3"/>
  <c r="AV416" i="3"/>
  <c r="AV415" i="3"/>
  <c r="AV414" i="3"/>
  <c r="AV413" i="3"/>
  <c r="AV412" i="3"/>
  <c r="AV411" i="3"/>
  <c r="AV410" i="3"/>
  <c r="AV409" i="3"/>
  <c r="AV408" i="3"/>
  <c r="AV407" i="3"/>
  <c r="AV406" i="3"/>
  <c r="AV405" i="3"/>
  <c r="AV401" i="3"/>
  <c r="AV400" i="3"/>
  <c r="AV399" i="3"/>
  <c r="AV398" i="3"/>
  <c r="AV388" i="3"/>
  <c r="AV387" i="3"/>
  <c r="AV386" i="3"/>
  <c r="AV385" i="3"/>
  <c r="AV384" i="3"/>
  <c r="AV383" i="3"/>
  <c r="AV382" i="3"/>
  <c r="AV381" i="3"/>
  <c r="AV380" i="3"/>
  <c r="AV379" i="3"/>
  <c r="AV378" i="3"/>
  <c r="AV377" i="3"/>
  <c r="AV376" i="3"/>
  <c r="AV375" i="3"/>
  <c r="AV374" i="3"/>
  <c r="AV373" i="3"/>
  <c r="AV372" i="3"/>
  <c r="AV371" i="3"/>
  <c r="AV366" i="3"/>
  <c r="AV365" i="3"/>
  <c r="AV364" i="3"/>
  <c r="AV363" i="3"/>
  <c r="AV362" i="3"/>
  <c r="AV361" i="3"/>
  <c r="AV360" i="3"/>
  <c r="AV359" i="3"/>
  <c r="AV358" i="3"/>
  <c r="AV357" i="3"/>
  <c r="AV356" i="3"/>
  <c r="AV355" i="3"/>
  <c r="AV354" i="3"/>
  <c r="AV353" i="3"/>
  <c r="AV352" i="3"/>
  <c r="AV351" i="3"/>
  <c r="AV350" i="3"/>
  <c r="AV349" i="3"/>
  <c r="AV348" i="3"/>
  <c r="AV347" i="3"/>
  <c r="AV346" i="3"/>
  <c r="AV345" i="3"/>
  <c r="AV344" i="3"/>
  <c r="AV343" i="3"/>
  <c r="AV342" i="3"/>
  <c r="AV341" i="3"/>
  <c r="AV340" i="3"/>
  <c r="AV339" i="3"/>
  <c r="AV338" i="3"/>
  <c r="AV337" i="3"/>
  <c r="AV336" i="3"/>
  <c r="AV335" i="3"/>
  <c r="AV334" i="3"/>
  <c r="AV333" i="3"/>
  <c r="AV332" i="3"/>
  <c r="AV331" i="3"/>
  <c r="AV330" i="3"/>
  <c r="AV329" i="3"/>
  <c r="AV328" i="3"/>
  <c r="AV327" i="3"/>
  <c r="AV326" i="3"/>
  <c r="AV325" i="3"/>
  <c r="AV324" i="3"/>
  <c r="AV323" i="3"/>
  <c r="AV322" i="3"/>
  <c r="AV321" i="3"/>
  <c r="AV320" i="3"/>
  <c r="AV319" i="3"/>
  <c r="AV314" i="3"/>
  <c r="AV313" i="3"/>
  <c r="AV312" i="3"/>
  <c r="AV311" i="3"/>
  <c r="AV310" i="3"/>
  <c r="AV309" i="3"/>
  <c r="AV308" i="3"/>
  <c r="AV307" i="3"/>
  <c r="AV306" i="3"/>
  <c r="AV305" i="3"/>
  <c r="AV304" i="3"/>
  <c r="AV303" i="3"/>
  <c r="AV302" i="3"/>
  <c r="AV301" i="3"/>
  <c r="AV300" i="3"/>
  <c r="AV299" i="3"/>
  <c r="AV298" i="3"/>
  <c r="AV297" i="3"/>
  <c r="AV296" i="3"/>
  <c r="AV295" i="3"/>
  <c r="AV294" i="3"/>
  <c r="AV293" i="3"/>
  <c r="AV292" i="3"/>
  <c r="AV291" i="3"/>
  <c r="AV290" i="3"/>
  <c r="AV289" i="3"/>
  <c r="AV288" i="3"/>
  <c r="AV287" i="3"/>
  <c r="AV282" i="3"/>
  <c r="AV281" i="3"/>
  <c r="AV280" i="3"/>
  <c r="AV279" i="3"/>
  <c r="AV278" i="3"/>
  <c r="AV277" i="3"/>
  <c r="AV276" i="3"/>
  <c r="AV275" i="3"/>
  <c r="AV274" i="3"/>
  <c r="AV273" i="3"/>
  <c r="AV259" i="3"/>
  <c r="AV258" i="3"/>
  <c r="AV257" i="3"/>
  <c r="AV256" i="3"/>
  <c r="AV255" i="3"/>
  <c r="AV254" i="3"/>
  <c r="AV253" i="3"/>
  <c r="AV252" i="3"/>
  <c r="AV251" i="3"/>
  <c r="AV250" i="3"/>
  <c r="AV249" i="3"/>
  <c r="AV248" i="3"/>
  <c r="AV247" i="3"/>
  <c r="AV246" i="3"/>
  <c r="AV245" i="3"/>
  <c r="AV244" i="3"/>
  <c r="AV243" i="3"/>
  <c r="AV242" i="3"/>
  <c r="AV241" i="3"/>
  <c r="AV240" i="3"/>
  <c r="AV239" i="3"/>
  <c r="AV238" i="3"/>
  <c r="AV237" i="3"/>
  <c r="AV236" i="3"/>
  <c r="AV235" i="3"/>
  <c r="AV234" i="3"/>
  <c r="AV233" i="3"/>
  <c r="AV232" i="3"/>
  <c r="AV231" i="3"/>
  <c r="AV230" i="3"/>
  <c r="AV229" i="3"/>
  <c r="AV228" i="3"/>
  <c r="AV227" i="3"/>
  <c r="AV226" i="3"/>
  <c r="AV225" i="3"/>
  <c r="AV224" i="3"/>
  <c r="AV223" i="3"/>
  <c r="AV222" i="3"/>
  <c r="AV221" i="3"/>
  <c r="AV220" i="3"/>
  <c r="AV219" i="3"/>
  <c r="AV218" i="3"/>
  <c r="AV217" i="3"/>
  <c r="AV216" i="3"/>
  <c r="AV215" i="3"/>
  <c r="AV214" i="3"/>
  <c r="AV213" i="3"/>
  <c r="AV212" i="3"/>
  <c r="AV211" i="3"/>
  <c r="AV210" i="3"/>
  <c r="AV205" i="3"/>
  <c r="AV204" i="3"/>
  <c r="AV203" i="3"/>
  <c r="AV202" i="3"/>
  <c r="AV201" i="3"/>
  <c r="AV200" i="3"/>
  <c r="AV199" i="3"/>
  <c r="AV198" i="3"/>
  <c r="AV197" i="3"/>
  <c r="AV196" i="3"/>
  <c r="AV195" i="3"/>
  <c r="AV194" i="3"/>
  <c r="AV171" i="3"/>
  <c r="AV170" i="3"/>
  <c r="AV169" i="3"/>
  <c r="AV168" i="3"/>
  <c r="AV165" i="3"/>
  <c r="AV164" i="3"/>
  <c r="AV163" i="3"/>
  <c r="AV162" i="3"/>
  <c r="AV161" i="3"/>
  <c r="AV160" i="3"/>
  <c r="AV159" i="3"/>
  <c r="AV158" i="3"/>
  <c r="AV157" i="3"/>
  <c r="AV156" i="3"/>
  <c r="AV155" i="3"/>
  <c r="AV154" i="3"/>
  <c r="AV153" i="3"/>
  <c r="AV152" i="3"/>
  <c r="AV151" i="3"/>
  <c r="AV150" i="3"/>
  <c r="AV149" i="3"/>
  <c r="AV148" i="3"/>
  <c r="AV147" i="3"/>
  <c r="AV146" i="3"/>
  <c r="AV145" i="3"/>
  <c r="AV144" i="3"/>
  <c r="AV143" i="3"/>
  <c r="AV142" i="3"/>
  <c r="AV141" i="3"/>
  <c r="AV140" i="3"/>
  <c r="AV139" i="3"/>
  <c r="AV138" i="3"/>
  <c r="AV137" i="3"/>
  <c r="AV136" i="3"/>
  <c r="AV135" i="3"/>
  <c r="AV134" i="3"/>
  <c r="AV133" i="3"/>
  <c r="AV132" i="3"/>
  <c r="AV131" i="3"/>
  <c r="AV130" i="3"/>
  <c r="AV109" i="3"/>
  <c r="AV108" i="3"/>
  <c r="AV107" i="3"/>
  <c r="AV106" i="3"/>
  <c r="AV105" i="3"/>
  <c r="AV104" i="3"/>
  <c r="AV103" i="3"/>
  <c r="AV102" i="3"/>
  <c r="AV84" i="3"/>
  <c r="AV83" i="3"/>
  <c r="AV82" i="3"/>
  <c r="AV81" i="3"/>
  <c r="AV80" i="3"/>
  <c r="AV79" i="3"/>
  <c r="AV78" i="3"/>
  <c r="AV77" i="3"/>
  <c r="AV76" i="3"/>
  <c r="AV75" i="3"/>
  <c r="AV63" i="3"/>
  <c r="AV62" i="3"/>
  <c r="AV61" i="3"/>
  <c r="AV50" i="3"/>
  <c r="AV49" i="3"/>
  <c r="AV48" i="3"/>
  <c r="AV33" i="3"/>
  <c r="AV32" i="3"/>
  <c r="AV31" i="3"/>
  <c r="AV30" i="3"/>
  <c r="AV26" i="3"/>
  <c r="AV25" i="3"/>
  <c r="AV24" i="3"/>
  <c r="AV23" i="3"/>
  <c r="AV16" i="3"/>
  <c r="AV15" i="3"/>
  <c r="AV14" i="3"/>
  <c r="AV13" i="3"/>
  <c r="AV12" i="3"/>
  <c r="AV8" i="3"/>
  <c r="AT513" i="3"/>
  <c r="AT500" i="3"/>
  <c r="AT499" i="3"/>
  <c r="AT498" i="3"/>
  <c r="AT497" i="3"/>
  <c r="AT496" i="3"/>
  <c r="AT495" i="3"/>
  <c r="AT491" i="3"/>
  <c r="AT490" i="3"/>
  <c r="AT489" i="3"/>
  <c r="AT488" i="3"/>
  <c r="AT484" i="3"/>
  <c r="AT483" i="3"/>
  <c r="AT482" i="3"/>
  <c r="AT481" i="3"/>
  <c r="AT477" i="3"/>
  <c r="AT476" i="3"/>
  <c r="AT475" i="3"/>
  <c r="AT474" i="3"/>
  <c r="AT473" i="3"/>
  <c r="AT469" i="3"/>
  <c r="AT464" i="3"/>
  <c r="AT463" i="3"/>
  <c r="AT462" i="3"/>
  <c r="AT461" i="3"/>
  <c r="AT460" i="3"/>
  <c r="AT459" i="3"/>
  <c r="AT458" i="3"/>
  <c r="AT457" i="3"/>
  <c r="AT456" i="3"/>
  <c r="AT454" i="3"/>
  <c r="AT452" i="3"/>
  <c r="AT451" i="3"/>
  <c r="AT450" i="3"/>
  <c r="AT445" i="3"/>
  <c r="AT444" i="3"/>
  <c r="AT443" i="3"/>
  <c r="AT438" i="3"/>
  <c r="AT437" i="3"/>
  <c r="AT436" i="3"/>
  <c r="AT435" i="3"/>
  <c r="AT434" i="3"/>
  <c r="AT433" i="3"/>
  <c r="AT432" i="3"/>
  <c r="AT431" i="3"/>
  <c r="AT426" i="3"/>
  <c r="AT419" i="3"/>
  <c r="AT418" i="3"/>
  <c r="AT417" i="3"/>
  <c r="AT416" i="3"/>
  <c r="AT415" i="3"/>
  <c r="AT414" i="3"/>
  <c r="AT413" i="3"/>
  <c r="AT412" i="3"/>
  <c r="AT411" i="3"/>
  <c r="AT410" i="3"/>
  <c r="AT409" i="3"/>
  <c r="AT408" i="3"/>
  <c r="AT407" i="3"/>
  <c r="AT406" i="3"/>
  <c r="AT405" i="3"/>
  <c r="AT401" i="3"/>
  <c r="AT400" i="3"/>
  <c r="AT399" i="3"/>
  <c r="AT398" i="3"/>
  <c r="AT388" i="3"/>
  <c r="AT387" i="3"/>
  <c r="AT386" i="3"/>
  <c r="AT385" i="3"/>
  <c r="AT384" i="3"/>
  <c r="AT383" i="3"/>
  <c r="AT382" i="3"/>
  <c r="AT381" i="3"/>
  <c r="AT380" i="3"/>
  <c r="AT379" i="3"/>
  <c r="AT378" i="3"/>
  <c r="AT377" i="3"/>
  <c r="AT376" i="3"/>
  <c r="AT375" i="3"/>
  <c r="AT374" i="3"/>
  <c r="AT373" i="3"/>
  <c r="AT372" i="3"/>
  <c r="AT371" i="3"/>
  <c r="AT366" i="3"/>
  <c r="AT365" i="3"/>
  <c r="AT364" i="3"/>
  <c r="AT363" i="3"/>
  <c r="AT362" i="3"/>
  <c r="AT361" i="3"/>
  <c r="AT360" i="3"/>
  <c r="AT359" i="3"/>
  <c r="AT358" i="3"/>
  <c r="AT357" i="3"/>
  <c r="AT356" i="3"/>
  <c r="AT355" i="3"/>
  <c r="AT354" i="3"/>
  <c r="AT353" i="3"/>
  <c r="AT352" i="3"/>
  <c r="AT351" i="3"/>
  <c r="AT350" i="3"/>
  <c r="AT349" i="3"/>
  <c r="AT348" i="3"/>
  <c r="AT347" i="3"/>
  <c r="AT346" i="3"/>
  <c r="AT345" i="3"/>
  <c r="AT344" i="3"/>
  <c r="AT343" i="3"/>
  <c r="AT342" i="3"/>
  <c r="AT341" i="3"/>
  <c r="AT340" i="3"/>
  <c r="AT339" i="3"/>
  <c r="AT338" i="3"/>
  <c r="AT337" i="3"/>
  <c r="AT336" i="3"/>
  <c r="AT335" i="3"/>
  <c r="AT334" i="3"/>
  <c r="AT333" i="3"/>
  <c r="AT332" i="3"/>
  <c r="AT331" i="3"/>
  <c r="AT330" i="3"/>
  <c r="AT329" i="3"/>
  <c r="AT328" i="3"/>
  <c r="AT327" i="3"/>
  <c r="AT326" i="3"/>
  <c r="AT325" i="3"/>
  <c r="AT324" i="3"/>
  <c r="AT323" i="3"/>
  <c r="AT322" i="3"/>
  <c r="AT321" i="3"/>
  <c r="AT320" i="3"/>
  <c r="AT319" i="3"/>
  <c r="AT314" i="3"/>
  <c r="AT313" i="3"/>
  <c r="AT312" i="3"/>
  <c r="AT311" i="3"/>
  <c r="AT310" i="3"/>
  <c r="AT309" i="3"/>
  <c r="AT308" i="3"/>
  <c r="AT307" i="3"/>
  <c r="AT306" i="3"/>
  <c r="AT305" i="3"/>
  <c r="AT304" i="3"/>
  <c r="AT303" i="3"/>
  <c r="AT302" i="3"/>
  <c r="AT301" i="3"/>
  <c r="AT300" i="3"/>
  <c r="AT299" i="3"/>
  <c r="AT298" i="3"/>
  <c r="AT297" i="3"/>
  <c r="AT296" i="3"/>
  <c r="AT295" i="3"/>
  <c r="AT294" i="3"/>
  <c r="AT293" i="3"/>
  <c r="AT292" i="3"/>
  <c r="AT291" i="3"/>
  <c r="AT290" i="3"/>
  <c r="AT289" i="3"/>
  <c r="AT288" i="3"/>
  <c r="AT287" i="3"/>
  <c r="AT282" i="3"/>
  <c r="AT281" i="3"/>
  <c r="AT280" i="3"/>
  <c r="AT279" i="3"/>
  <c r="AT278" i="3"/>
  <c r="AT277" i="3"/>
  <c r="AT276" i="3"/>
  <c r="AT275" i="3"/>
  <c r="AT274" i="3"/>
  <c r="AT273" i="3"/>
  <c r="AT259" i="3"/>
  <c r="AT258" i="3"/>
  <c r="AT257" i="3"/>
  <c r="AT256" i="3"/>
  <c r="AT255" i="3"/>
  <c r="AT254" i="3"/>
  <c r="AT253" i="3"/>
  <c r="AT252" i="3"/>
  <c r="AT251" i="3"/>
  <c r="AT250" i="3"/>
  <c r="AT249" i="3"/>
  <c r="AT248" i="3"/>
  <c r="AT247" i="3"/>
  <c r="AT246" i="3"/>
  <c r="AT245" i="3"/>
  <c r="AT244" i="3"/>
  <c r="AT243" i="3"/>
  <c r="AT242" i="3"/>
  <c r="AT241" i="3"/>
  <c r="AT240" i="3"/>
  <c r="AT239" i="3"/>
  <c r="AT238" i="3"/>
  <c r="AT237" i="3"/>
  <c r="AT236" i="3"/>
  <c r="AT235" i="3"/>
  <c r="AT234" i="3"/>
  <c r="AT233" i="3"/>
  <c r="AT232" i="3"/>
  <c r="AT231" i="3"/>
  <c r="AT230" i="3"/>
  <c r="AT229" i="3"/>
  <c r="AT228" i="3"/>
  <c r="AT227" i="3"/>
  <c r="AT226" i="3"/>
  <c r="AT225" i="3"/>
  <c r="AT224" i="3"/>
  <c r="AT223" i="3"/>
  <c r="AT222" i="3"/>
  <c r="AT221" i="3"/>
  <c r="AT220" i="3"/>
  <c r="AT219" i="3"/>
  <c r="AT218" i="3"/>
  <c r="AT217" i="3"/>
  <c r="AT216" i="3"/>
  <c r="AT215" i="3"/>
  <c r="AT214" i="3"/>
  <c r="AT213" i="3"/>
  <c r="AT212" i="3"/>
  <c r="AT211" i="3"/>
  <c r="AT210" i="3"/>
  <c r="AT205" i="3"/>
  <c r="AT204" i="3"/>
  <c r="AT203" i="3"/>
  <c r="AT202" i="3"/>
  <c r="AT201" i="3"/>
  <c r="AT200" i="3"/>
  <c r="AT199" i="3"/>
  <c r="AT198" i="3"/>
  <c r="AT197" i="3"/>
  <c r="AT196" i="3"/>
  <c r="AT195" i="3"/>
  <c r="AT194" i="3"/>
  <c r="AT171" i="3"/>
  <c r="AT170" i="3"/>
  <c r="AT169" i="3"/>
  <c r="AT168" i="3"/>
  <c r="AT165" i="3"/>
  <c r="AT164" i="3"/>
  <c r="AT163" i="3"/>
  <c r="AT162" i="3"/>
  <c r="AT161" i="3"/>
  <c r="AT160" i="3"/>
  <c r="AT159" i="3"/>
  <c r="AT158" i="3"/>
  <c r="AT157" i="3"/>
  <c r="AT156" i="3"/>
  <c r="AT155" i="3"/>
  <c r="AT154" i="3"/>
  <c r="AT153" i="3"/>
  <c r="AT152" i="3"/>
  <c r="AT151" i="3"/>
  <c r="AT150" i="3"/>
  <c r="AT149" i="3"/>
  <c r="AT148" i="3"/>
  <c r="AT147" i="3"/>
  <c r="AT146" i="3"/>
  <c r="AT145" i="3"/>
  <c r="AT144" i="3"/>
  <c r="AT143" i="3"/>
  <c r="AT142" i="3"/>
  <c r="AT141" i="3"/>
  <c r="AT140" i="3"/>
  <c r="AT139" i="3"/>
  <c r="AT138" i="3"/>
  <c r="AT137" i="3"/>
  <c r="AT136" i="3"/>
  <c r="AT135" i="3"/>
  <c r="AT134" i="3"/>
  <c r="AT133" i="3"/>
  <c r="AT132" i="3"/>
  <c r="AT131" i="3"/>
  <c r="AT130" i="3"/>
  <c r="AT109" i="3"/>
  <c r="AT108" i="3"/>
  <c r="AT107" i="3"/>
  <c r="AT106" i="3"/>
  <c r="AT105" i="3"/>
  <c r="AT104" i="3"/>
  <c r="AT103" i="3"/>
  <c r="AT102" i="3"/>
  <c r="AT84" i="3"/>
  <c r="AT83" i="3"/>
  <c r="AT82" i="3"/>
  <c r="AT81" i="3"/>
  <c r="AT80" i="3"/>
  <c r="AT79" i="3"/>
  <c r="AT78" i="3"/>
  <c r="AT77" i="3"/>
  <c r="AT76" i="3"/>
  <c r="AT75" i="3"/>
  <c r="AT63" i="3"/>
  <c r="AT62" i="3"/>
  <c r="AT61" i="3"/>
  <c r="AT50" i="3"/>
  <c r="AT49" i="3"/>
  <c r="AT48" i="3"/>
  <c r="AT33" i="3"/>
  <c r="AT32" i="3"/>
  <c r="AT31" i="3"/>
  <c r="AT30" i="3"/>
  <c r="AT26" i="3"/>
  <c r="AT25" i="3"/>
  <c r="AT24" i="3"/>
  <c r="AT23" i="3"/>
  <c r="AT16" i="3"/>
  <c r="AT15" i="3"/>
  <c r="AT14" i="3"/>
  <c r="AT13" i="3"/>
  <c r="AT12" i="3"/>
  <c r="AT8" i="3"/>
  <c r="AR513" i="3"/>
  <c r="AR500" i="3"/>
  <c r="AR499" i="3"/>
  <c r="AR498" i="3"/>
  <c r="AR497" i="3"/>
  <c r="AR496" i="3"/>
  <c r="AR495" i="3"/>
  <c r="AR491" i="3"/>
  <c r="AR490" i="3"/>
  <c r="AR489" i="3"/>
  <c r="AR488" i="3"/>
  <c r="AR484" i="3"/>
  <c r="AR483" i="3"/>
  <c r="AR482" i="3"/>
  <c r="AR481" i="3"/>
  <c r="AR477" i="3"/>
  <c r="AR476" i="3"/>
  <c r="AR475" i="3"/>
  <c r="AR474" i="3"/>
  <c r="AR473" i="3"/>
  <c r="AR469" i="3"/>
  <c r="AR464" i="3"/>
  <c r="AR463" i="3"/>
  <c r="AR462" i="3"/>
  <c r="AR461" i="3"/>
  <c r="AR460" i="3"/>
  <c r="AR459" i="3"/>
  <c r="AR458" i="3"/>
  <c r="AR457" i="3"/>
  <c r="AR456" i="3"/>
  <c r="AR454" i="3"/>
  <c r="AR452" i="3"/>
  <c r="AR451" i="3"/>
  <c r="AR450" i="3"/>
  <c r="AR445" i="3"/>
  <c r="AR444" i="3"/>
  <c r="AR443" i="3"/>
  <c r="AR438" i="3"/>
  <c r="AR437" i="3"/>
  <c r="AR436" i="3"/>
  <c r="AR435" i="3"/>
  <c r="AR434" i="3"/>
  <c r="AR433" i="3"/>
  <c r="AR432" i="3"/>
  <c r="AR431" i="3"/>
  <c r="AR426" i="3"/>
  <c r="AR419" i="3"/>
  <c r="AR418" i="3"/>
  <c r="AR417" i="3"/>
  <c r="AR416" i="3"/>
  <c r="AR415" i="3"/>
  <c r="AR414" i="3"/>
  <c r="AR413" i="3"/>
  <c r="AR412" i="3"/>
  <c r="AR411" i="3"/>
  <c r="AR410" i="3"/>
  <c r="AR409" i="3"/>
  <c r="AR408" i="3"/>
  <c r="AR407" i="3"/>
  <c r="AR406" i="3"/>
  <c r="AR405" i="3"/>
  <c r="AR401" i="3"/>
  <c r="AR400" i="3"/>
  <c r="AR399" i="3"/>
  <c r="AR398" i="3"/>
  <c r="AR388" i="3"/>
  <c r="AR387" i="3"/>
  <c r="AR386" i="3"/>
  <c r="AR385" i="3"/>
  <c r="AR384" i="3"/>
  <c r="AR383" i="3"/>
  <c r="AR382" i="3"/>
  <c r="AR381" i="3"/>
  <c r="AR380" i="3"/>
  <c r="AR379" i="3"/>
  <c r="AR378" i="3"/>
  <c r="AR377" i="3"/>
  <c r="AR376" i="3"/>
  <c r="AR375" i="3"/>
  <c r="AR374" i="3"/>
  <c r="AR373" i="3"/>
  <c r="AR372" i="3"/>
  <c r="AR371" i="3"/>
  <c r="AR366" i="3"/>
  <c r="AR365" i="3"/>
  <c r="AR364" i="3"/>
  <c r="AR363" i="3"/>
  <c r="AR362" i="3"/>
  <c r="AR361" i="3"/>
  <c r="AR360" i="3"/>
  <c r="AR359" i="3"/>
  <c r="AR358" i="3"/>
  <c r="AR357" i="3"/>
  <c r="AR356" i="3"/>
  <c r="AR355" i="3"/>
  <c r="AR354" i="3"/>
  <c r="AR353" i="3"/>
  <c r="AR352" i="3"/>
  <c r="AR351" i="3"/>
  <c r="AR350" i="3"/>
  <c r="AR349" i="3"/>
  <c r="AR348" i="3"/>
  <c r="AR347" i="3"/>
  <c r="AR346" i="3"/>
  <c r="AR345" i="3"/>
  <c r="AR344" i="3"/>
  <c r="AR343" i="3"/>
  <c r="AR342" i="3"/>
  <c r="AR341" i="3"/>
  <c r="AR340" i="3"/>
  <c r="AR339" i="3"/>
  <c r="AR338" i="3"/>
  <c r="AR337" i="3"/>
  <c r="AR336" i="3"/>
  <c r="AR335" i="3"/>
  <c r="AR334" i="3"/>
  <c r="AR333" i="3"/>
  <c r="AR332" i="3"/>
  <c r="AR331" i="3"/>
  <c r="AR330" i="3"/>
  <c r="AR329" i="3"/>
  <c r="AR328" i="3"/>
  <c r="AR327" i="3"/>
  <c r="AR326" i="3"/>
  <c r="AR325" i="3"/>
  <c r="AR324" i="3"/>
  <c r="AR323" i="3"/>
  <c r="AR322" i="3"/>
  <c r="AR321" i="3"/>
  <c r="AR320" i="3"/>
  <c r="AR319" i="3"/>
  <c r="AR314" i="3"/>
  <c r="AR313" i="3"/>
  <c r="AR312" i="3"/>
  <c r="AR311" i="3"/>
  <c r="AR310" i="3"/>
  <c r="AR309" i="3"/>
  <c r="AR308" i="3"/>
  <c r="AR307" i="3"/>
  <c r="AR306" i="3"/>
  <c r="AR305" i="3"/>
  <c r="AR304" i="3"/>
  <c r="AR303" i="3"/>
  <c r="AR302" i="3"/>
  <c r="AR301" i="3"/>
  <c r="AR300" i="3"/>
  <c r="AR299" i="3"/>
  <c r="AR298" i="3"/>
  <c r="AR297" i="3"/>
  <c r="AR296" i="3"/>
  <c r="AR295" i="3"/>
  <c r="AR294" i="3"/>
  <c r="AR293" i="3"/>
  <c r="AR292" i="3"/>
  <c r="AR291" i="3"/>
  <c r="AR290" i="3"/>
  <c r="AR289" i="3"/>
  <c r="AR288" i="3"/>
  <c r="AR287" i="3"/>
  <c r="AR282" i="3"/>
  <c r="AR281" i="3"/>
  <c r="AR280" i="3"/>
  <c r="AR279" i="3"/>
  <c r="AR278" i="3"/>
  <c r="AR277" i="3"/>
  <c r="AR276" i="3"/>
  <c r="AR275" i="3"/>
  <c r="AR274" i="3"/>
  <c r="AR273" i="3"/>
  <c r="AR259" i="3"/>
  <c r="AR258" i="3"/>
  <c r="AR257" i="3"/>
  <c r="AR256" i="3"/>
  <c r="AR255" i="3"/>
  <c r="AR254" i="3"/>
  <c r="AR253" i="3"/>
  <c r="AR252" i="3"/>
  <c r="AR251" i="3"/>
  <c r="AR250" i="3"/>
  <c r="AR249" i="3"/>
  <c r="AR248" i="3"/>
  <c r="AR247" i="3"/>
  <c r="AR246" i="3"/>
  <c r="AR245" i="3"/>
  <c r="AR244" i="3"/>
  <c r="AR243" i="3"/>
  <c r="AR242" i="3"/>
  <c r="AR241" i="3"/>
  <c r="AR240" i="3"/>
  <c r="AR239" i="3"/>
  <c r="AR238" i="3"/>
  <c r="AR237" i="3"/>
  <c r="AR236" i="3"/>
  <c r="AR235" i="3"/>
  <c r="AR234" i="3"/>
  <c r="AR233" i="3"/>
  <c r="AR232" i="3"/>
  <c r="AR231" i="3"/>
  <c r="AR230" i="3"/>
  <c r="AR229" i="3"/>
  <c r="AR228" i="3"/>
  <c r="AR227" i="3"/>
  <c r="AR226" i="3"/>
  <c r="AR225" i="3"/>
  <c r="AR224" i="3"/>
  <c r="AR223" i="3"/>
  <c r="AR222" i="3"/>
  <c r="AR221" i="3"/>
  <c r="AR220" i="3"/>
  <c r="AR219" i="3"/>
  <c r="AR218" i="3"/>
  <c r="AR217" i="3"/>
  <c r="AR216" i="3"/>
  <c r="AR215" i="3"/>
  <c r="AR214" i="3"/>
  <c r="AR213" i="3"/>
  <c r="AR212" i="3"/>
  <c r="AR211" i="3"/>
  <c r="AR210" i="3"/>
  <c r="AR205" i="3"/>
  <c r="AR204" i="3"/>
  <c r="AR203" i="3"/>
  <c r="AR202" i="3"/>
  <c r="AR201" i="3"/>
  <c r="AR200" i="3"/>
  <c r="AR199" i="3"/>
  <c r="AR198" i="3"/>
  <c r="AR197" i="3"/>
  <c r="AR196" i="3"/>
  <c r="AR195" i="3"/>
  <c r="AR194" i="3"/>
  <c r="AR171" i="3"/>
  <c r="AR170" i="3"/>
  <c r="AR169" i="3"/>
  <c r="AR168" i="3"/>
  <c r="AR165" i="3"/>
  <c r="AR164" i="3"/>
  <c r="AR163" i="3"/>
  <c r="AR162" i="3"/>
  <c r="AR161" i="3"/>
  <c r="AR160" i="3"/>
  <c r="AR159" i="3"/>
  <c r="AR158" i="3"/>
  <c r="AR157" i="3"/>
  <c r="AR156" i="3"/>
  <c r="AR155" i="3"/>
  <c r="AR154" i="3"/>
  <c r="AR153" i="3"/>
  <c r="AR152" i="3"/>
  <c r="AR151" i="3"/>
  <c r="AR150" i="3"/>
  <c r="AR149" i="3"/>
  <c r="AR148" i="3"/>
  <c r="AR147" i="3"/>
  <c r="AR146" i="3"/>
  <c r="AR145" i="3"/>
  <c r="AR144" i="3"/>
  <c r="AR143" i="3"/>
  <c r="AR142" i="3"/>
  <c r="AR141" i="3"/>
  <c r="AR140" i="3"/>
  <c r="AR139" i="3"/>
  <c r="AR138" i="3"/>
  <c r="AR137" i="3"/>
  <c r="AR136" i="3"/>
  <c r="AR135" i="3"/>
  <c r="AR134" i="3"/>
  <c r="AR133" i="3"/>
  <c r="AR132" i="3"/>
  <c r="AR131" i="3"/>
  <c r="AR130" i="3"/>
  <c r="AR109" i="3"/>
  <c r="AR108" i="3"/>
  <c r="AR107" i="3"/>
  <c r="AR106" i="3"/>
  <c r="AR105" i="3"/>
  <c r="AR104" i="3"/>
  <c r="AR103" i="3"/>
  <c r="AR102" i="3"/>
  <c r="AR84" i="3"/>
  <c r="AR83" i="3"/>
  <c r="AR82" i="3"/>
  <c r="AR81" i="3"/>
  <c r="AR80" i="3"/>
  <c r="AR79" i="3"/>
  <c r="AR78" i="3"/>
  <c r="AR77" i="3"/>
  <c r="AR76" i="3"/>
  <c r="AR75" i="3"/>
  <c r="AR63" i="3"/>
  <c r="AR62" i="3"/>
  <c r="AR61" i="3"/>
  <c r="AR50" i="3"/>
  <c r="AR49" i="3"/>
  <c r="AR48" i="3"/>
  <c r="AR33" i="3"/>
  <c r="AR32" i="3"/>
  <c r="AR31" i="3"/>
  <c r="AR30" i="3"/>
  <c r="AR26" i="3"/>
  <c r="AR43" i="3" s="1"/>
  <c r="AR25" i="3"/>
  <c r="AR24" i="3"/>
  <c r="AR23" i="3"/>
  <c r="AR16" i="3"/>
  <c r="AR15" i="3"/>
  <c r="AR14" i="3"/>
  <c r="AR13" i="3"/>
  <c r="AR12" i="3"/>
  <c r="AR8" i="3"/>
  <c r="AP513" i="3"/>
  <c r="AP500" i="3"/>
  <c r="AP499" i="3"/>
  <c r="AP498" i="3"/>
  <c r="AP497" i="3"/>
  <c r="AP496" i="3"/>
  <c r="AP495" i="3"/>
  <c r="AP491" i="3"/>
  <c r="AP490" i="3"/>
  <c r="AP489" i="3"/>
  <c r="AP488" i="3"/>
  <c r="AP484" i="3"/>
  <c r="AP483" i="3"/>
  <c r="AP482" i="3"/>
  <c r="AP481" i="3"/>
  <c r="AP477" i="3"/>
  <c r="AP476" i="3"/>
  <c r="AP475" i="3"/>
  <c r="AP474" i="3"/>
  <c r="AP473" i="3"/>
  <c r="AP469" i="3"/>
  <c r="AP470" i="3" s="1"/>
  <c r="AP464" i="3"/>
  <c r="AP463" i="3"/>
  <c r="AP462" i="3"/>
  <c r="AP461" i="3"/>
  <c r="AP460" i="3"/>
  <c r="AP459" i="3"/>
  <c r="AP458" i="3"/>
  <c r="AP457" i="3"/>
  <c r="AP456" i="3"/>
  <c r="AP454" i="3"/>
  <c r="AP452" i="3"/>
  <c r="AP451" i="3"/>
  <c r="AP450" i="3"/>
  <c r="AP445" i="3"/>
  <c r="AP444" i="3"/>
  <c r="AP443" i="3"/>
  <c r="AP438" i="3"/>
  <c r="AP437" i="3"/>
  <c r="AP436" i="3"/>
  <c r="AP435" i="3"/>
  <c r="AP434" i="3"/>
  <c r="AP433" i="3"/>
  <c r="AP432" i="3"/>
  <c r="AP431" i="3"/>
  <c r="AP426" i="3"/>
  <c r="AP427" i="3" s="1"/>
  <c r="AP419" i="3"/>
  <c r="AP418" i="3"/>
  <c r="AP417" i="3"/>
  <c r="AP416" i="3"/>
  <c r="AP415" i="3"/>
  <c r="AP414" i="3"/>
  <c r="AP413" i="3"/>
  <c r="AP412" i="3"/>
  <c r="AP411" i="3"/>
  <c r="AP410" i="3"/>
  <c r="AP409" i="3"/>
  <c r="AP408" i="3"/>
  <c r="AP407" i="3"/>
  <c r="AP406" i="3"/>
  <c r="AP405" i="3"/>
  <c r="AP401" i="3"/>
  <c r="AP400" i="3"/>
  <c r="AP399" i="3"/>
  <c r="AP398" i="3"/>
  <c r="AP388" i="3"/>
  <c r="AP387" i="3"/>
  <c r="AP386" i="3"/>
  <c r="AP385" i="3"/>
  <c r="AP384" i="3"/>
  <c r="AP383" i="3"/>
  <c r="AP382" i="3"/>
  <c r="AP381" i="3"/>
  <c r="AP380" i="3"/>
  <c r="AP379" i="3"/>
  <c r="AP378" i="3"/>
  <c r="AP377" i="3"/>
  <c r="AP376" i="3"/>
  <c r="AP375" i="3"/>
  <c r="AP374" i="3"/>
  <c r="AP373" i="3"/>
  <c r="AP372" i="3"/>
  <c r="AP371" i="3"/>
  <c r="AP366" i="3"/>
  <c r="AP365" i="3"/>
  <c r="AP364" i="3"/>
  <c r="AP363" i="3"/>
  <c r="AP362" i="3"/>
  <c r="AP361" i="3"/>
  <c r="AP360" i="3"/>
  <c r="AP359" i="3"/>
  <c r="AP358" i="3"/>
  <c r="AP357" i="3"/>
  <c r="AP356" i="3"/>
  <c r="AP355" i="3"/>
  <c r="AP354" i="3"/>
  <c r="AP353" i="3"/>
  <c r="AP352" i="3"/>
  <c r="AP351" i="3"/>
  <c r="AP350" i="3"/>
  <c r="AP349" i="3"/>
  <c r="AP348" i="3"/>
  <c r="AP347" i="3"/>
  <c r="AP346" i="3"/>
  <c r="AP345" i="3"/>
  <c r="AP344" i="3"/>
  <c r="AP343" i="3"/>
  <c r="AP342" i="3"/>
  <c r="AP341" i="3"/>
  <c r="AP340" i="3"/>
  <c r="AP339" i="3"/>
  <c r="AP338" i="3"/>
  <c r="AP337" i="3"/>
  <c r="AP336" i="3"/>
  <c r="AP335" i="3"/>
  <c r="AP334" i="3"/>
  <c r="AP333" i="3"/>
  <c r="AP332" i="3"/>
  <c r="AP331" i="3"/>
  <c r="AP330" i="3"/>
  <c r="AP329" i="3"/>
  <c r="AP328" i="3"/>
  <c r="AP327" i="3"/>
  <c r="AP326" i="3"/>
  <c r="AP325" i="3"/>
  <c r="AP324" i="3"/>
  <c r="AP323" i="3"/>
  <c r="AP322" i="3"/>
  <c r="AP321" i="3"/>
  <c r="AP320" i="3"/>
  <c r="AP319" i="3"/>
  <c r="AP314" i="3"/>
  <c r="AP313" i="3"/>
  <c r="AP312" i="3"/>
  <c r="AP311" i="3"/>
  <c r="AP310" i="3"/>
  <c r="AP309" i="3"/>
  <c r="AP308" i="3"/>
  <c r="AP307" i="3"/>
  <c r="AP306" i="3"/>
  <c r="AP305" i="3"/>
  <c r="AP304" i="3"/>
  <c r="AP303" i="3"/>
  <c r="AP302" i="3"/>
  <c r="AP301" i="3"/>
  <c r="AP300" i="3"/>
  <c r="AP299" i="3"/>
  <c r="AP298" i="3"/>
  <c r="AP297" i="3"/>
  <c r="AP296" i="3"/>
  <c r="AP295" i="3"/>
  <c r="AP294" i="3"/>
  <c r="AP293" i="3"/>
  <c r="AP292" i="3"/>
  <c r="AP291" i="3"/>
  <c r="AP290" i="3"/>
  <c r="AP289" i="3"/>
  <c r="AP288" i="3"/>
  <c r="AP287" i="3"/>
  <c r="AP282" i="3"/>
  <c r="AP281" i="3"/>
  <c r="AP280" i="3"/>
  <c r="AP279" i="3"/>
  <c r="AP278" i="3"/>
  <c r="AP277" i="3"/>
  <c r="AP276" i="3"/>
  <c r="AP275" i="3"/>
  <c r="AP274" i="3"/>
  <c r="AP273" i="3"/>
  <c r="AP259" i="3"/>
  <c r="AP258" i="3"/>
  <c r="AP257" i="3"/>
  <c r="AP256" i="3"/>
  <c r="AP255" i="3"/>
  <c r="AP254" i="3"/>
  <c r="AP253" i="3"/>
  <c r="AP252" i="3"/>
  <c r="AP251" i="3"/>
  <c r="AP250" i="3"/>
  <c r="AP249" i="3"/>
  <c r="AP248" i="3"/>
  <c r="AP247" i="3"/>
  <c r="AP246" i="3"/>
  <c r="AP245" i="3"/>
  <c r="AP244" i="3"/>
  <c r="AP243" i="3"/>
  <c r="AP242" i="3"/>
  <c r="AP241" i="3"/>
  <c r="AP240" i="3"/>
  <c r="AP239" i="3"/>
  <c r="AP238" i="3"/>
  <c r="AP237" i="3"/>
  <c r="AP236" i="3"/>
  <c r="AP235" i="3"/>
  <c r="AP234" i="3"/>
  <c r="AP233" i="3"/>
  <c r="AP232" i="3"/>
  <c r="AP231" i="3"/>
  <c r="AP230" i="3"/>
  <c r="AP229" i="3"/>
  <c r="AP228" i="3"/>
  <c r="AP227" i="3"/>
  <c r="AP226" i="3"/>
  <c r="AP225" i="3"/>
  <c r="AP224" i="3"/>
  <c r="AP223" i="3"/>
  <c r="AP222" i="3"/>
  <c r="AP221" i="3"/>
  <c r="AP220" i="3"/>
  <c r="AP219" i="3"/>
  <c r="AP218" i="3"/>
  <c r="AP217" i="3"/>
  <c r="AP216" i="3"/>
  <c r="AP215" i="3"/>
  <c r="AP214" i="3"/>
  <c r="AP213" i="3"/>
  <c r="AP212" i="3"/>
  <c r="AP211" i="3"/>
  <c r="AP210" i="3"/>
  <c r="AP205" i="3"/>
  <c r="AP204" i="3"/>
  <c r="AP203" i="3"/>
  <c r="AP202" i="3"/>
  <c r="AP201" i="3"/>
  <c r="AP200" i="3"/>
  <c r="AP199" i="3"/>
  <c r="AP198" i="3"/>
  <c r="AP197" i="3"/>
  <c r="AP196" i="3"/>
  <c r="AP195" i="3"/>
  <c r="AP194" i="3"/>
  <c r="AP171" i="3"/>
  <c r="AP170" i="3"/>
  <c r="AP169" i="3"/>
  <c r="AP168" i="3"/>
  <c r="AP165" i="3"/>
  <c r="AP164" i="3"/>
  <c r="AP163" i="3"/>
  <c r="AP162" i="3"/>
  <c r="AP161" i="3"/>
  <c r="AP160" i="3"/>
  <c r="AP159" i="3"/>
  <c r="AP158" i="3"/>
  <c r="AP157" i="3"/>
  <c r="AP156" i="3"/>
  <c r="AP155" i="3"/>
  <c r="AP154" i="3"/>
  <c r="AP153" i="3"/>
  <c r="AP152" i="3"/>
  <c r="AP151" i="3"/>
  <c r="AP150" i="3"/>
  <c r="AP149" i="3"/>
  <c r="AP148" i="3"/>
  <c r="AP147" i="3"/>
  <c r="AP146" i="3"/>
  <c r="AP145" i="3"/>
  <c r="AP144" i="3"/>
  <c r="AP143" i="3"/>
  <c r="AP142" i="3"/>
  <c r="AP141" i="3"/>
  <c r="AP140" i="3"/>
  <c r="AP139" i="3"/>
  <c r="AP138" i="3"/>
  <c r="AP137" i="3"/>
  <c r="AP136" i="3"/>
  <c r="AP135" i="3"/>
  <c r="AP134" i="3"/>
  <c r="AP133" i="3"/>
  <c r="AP132" i="3"/>
  <c r="AP131" i="3"/>
  <c r="AP130" i="3"/>
  <c r="AP109" i="3"/>
  <c r="AP108" i="3"/>
  <c r="AP107" i="3"/>
  <c r="AP106" i="3"/>
  <c r="AP105" i="3"/>
  <c r="AP104" i="3"/>
  <c r="AP103" i="3"/>
  <c r="AP102" i="3"/>
  <c r="AP84" i="3"/>
  <c r="AP83" i="3"/>
  <c r="AP82" i="3"/>
  <c r="AP81" i="3"/>
  <c r="AP80" i="3"/>
  <c r="AP79" i="3"/>
  <c r="AP78" i="3"/>
  <c r="AP77" i="3"/>
  <c r="AP76" i="3"/>
  <c r="AP75" i="3"/>
  <c r="AP63" i="3"/>
  <c r="AP62" i="3"/>
  <c r="AP61" i="3"/>
  <c r="AP50" i="3"/>
  <c r="AP49" i="3"/>
  <c r="AP48" i="3"/>
  <c r="AP33" i="3"/>
  <c r="AP32" i="3"/>
  <c r="AP31" i="3"/>
  <c r="AP30" i="3"/>
  <c r="AP26" i="3"/>
  <c r="AP43" i="3" s="1"/>
  <c r="AP25" i="3"/>
  <c r="AP24" i="3"/>
  <c r="AP41" i="3" s="1"/>
  <c r="AP23" i="3"/>
  <c r="AP16" i="3"/>
  <c r="AP15" i="3"/>
  <c r="AP14" i="3"/>
  <c r="AP13" i="3"/>
  <c r="AP12" i="3"/>
  <c r="AP8" i="3"/>
  <c r="AN513" i="3"/>
  <c r="AN500" i="3"/>
  <c r="AN499" i="3"/>
  <c r="AN498" i="3"/>
  <c r="AN497" i="3"/>
  <c r="AN501" i="3" s="1"/>
  <c r="AN496" i="3"/>
  <c r="AN495" i="3"/>
  <c r="AN491" i="3"/>
  <c r="AN490" i="3"/>
  <c r="AN489" i="3"/>
  <c r="AN488" i="3"/>
  <c r="AN492" i="3" s="1"/>
  <c r="AN484" i="3"/>
  <c r="AN483" i="3"/>
  <c r="AN482" i="3"/>
  <c r="AN481" i="3"/>
  <c r="AN477" i="3"/>
  <c r="AN476" i="3"/>
  <c r="AN475" i="3"/>
  <c r="AN474" i="3"/>
  <c r="AN473" i="3"/>
  <c r="AN469" i="3"/>
  <c r="AN470" i="3" s="1"/>
  <c r="AN464" i="3"/>
  <c r="AN463" i="3"/>
  <c r="AN462" i="3"/>
  <c r="AN461" i="3"/>
  <c r="AN460" i="3"/>
  <c r="AN459" i="3"/>
  <c r="AN458" i="3"/>
  <c r="AN457" i="3"/>
  <c r="AN456" i="3"/>
  <c r="AN454" i="3"/>
  <c r="AN465" i="3" s="1"/>
  <c r="AN452" i="3"/>
  <c r="AN451" i="3"/>
  <c r="AN450" i="3"/>
  <c r="AN445" i="3"/>
  <c r="AN446" i="3" s="1"/>
  <c r="AN447" i="3" s="1"/>
  <c r="AN444" i="3"/>
  <c r="AN443" i="3"/>
  <c r="AN438" i="3"/>
  <c r="AN437" i="3"/>
  <c r="AN436" i="3"/>
  <c r="AN435" i="3"/>
  <c r="AN434" i="3"/>
  <c r="AN433" i="3"/>
  <c r="AN432" i="3"/>
  <c r="AN431" i="3"/>
  <c r="AN439" i="3" s="1"/>
  <c r="AN440" i="3" s="1"/>
  <c r="AN426" i="3"/>
  <c r="AN419" i="3"/>
  <c r="AN418" i="3"/>
  <c r="AN417" i="3"/>
  <c r="AN416" i="3"/>
  <c r="AN415" i="3"/>
  <c r="AN414" i="3"/>
  <c r="AN413" i="3"/>
  <c r="AN412" i="3"/>
  <c r="AN411" i="3"/>
  <c r="AN410" i="3"/>
  <c r="AN409" i="3"/>
  <c r="AN408" i="3"/>
  <c r="AN407" i="3"/>
  <c r="AN406" i="3"/>
  <c r="AN405" i="3"/>
  <c r="AN401" i="3"/>
  <c r="AN400" i="3"/>
  <c r="AN399" i="3"/>
  <c r="AN398" i="3"/>
  <c r="AN388" i="3"/>
  <c r="AN387" i="3"/>
  <c r="AN386" i="3"/>
  <c r="AN385" i="3"/>
  <c r="AN384" i="3"/>
  <c r="AN383" i="3"/>
  <c r="AN382" i="3"/>
  <c r="AN381" i="3"/>
  <c r="AN380" i="3"/>
  <c r="AN379" i="3"/>
  <c r="AN378" i="3"/>
  <c r="AN377" i="3"/>
  <c r="AN376" i="3"/>
  <c r="AN375" i="3"/>
  <c r="AN374" i="3"/>
  <c r="AN373" i="3"/>
  <c r="AN389" i="3" s="1"/>
  <c r="AN372" i="3"/>
  <c r="AN371" i="3"/>
  <c r="AN366" i="3"/>
  <c r="AN365" i="3"/>
  <c r="AN364" i="3"/>
  <c r="AN363" i="3"/>
  <c r="AN362" i="3"/>
  <c r="AN361" i="3"/>
  <c r="AN360" i="3"/>
  <c r="AN359" i="3"/>
  <c r="AN358" i="3"/>
  <c r="AN357" i="3"/>
  <c r="AN356" i="3"/>
  <c r="AN355" i="3"/>
  <c r="AN354" i="3"/>
  <c r="AN353" i="3"/>
  <c r="AN352" i="3"/>
  <c r="AN351" i="3"/>
  <c r="AN350" i="3"/>
  <c r="AN349" i="3"/>
  <c r="AN348" i="3"/>
  <c r="AN347" i="3"/>
  <c r="AN346" i="3"/>
  <c r="AN345" i="3"/>
  <c r="AN344" i="3"/>
  <c r="AN343" i="3"/>
  <c r="AN342" i="3"/>
  <c r="AN341" i="3"/>
  <c r="AN340" i="3"/>
  <c r="AN339" i="3"/>
  <c r="AN338" i="3"/>
  <c r="AN337" i="3"/>
  <c r="AN336" i="3"/>
  <c r="AN335" i="3"/>
  <c r="AN334" i="3"/>
  <c r="AN333" i="3"/>
  <c r="AN332" i="3"/>
  <c r="AN331" i="3"/>
  <c r="AN330" i="3"/>
  <c r="AN329" i="3"/>
  <c r="AN328" i="3"/>
  <c r="AN327" i="3"/>
  <c r="AN326" i="3"/>
  <c r="AN325" i="3"/>
  <c r="AN324" i="3"/>
  <c r="AN323" i="3"/>
  <c r="AN322" i="3"/>
  <c r="AN321" i="3"/>
  <c r="AN320" i="3"/>
  <c r="AN319" i="3"/>
  <c r="AN314" i="3"/>
  <c r="AN313" i="3"/>
  <c r="AN312" i="3"/>
  <c r="AN311" i="3"/>
  <c r="AN310" i="3"/>
  <c r="AN309" i="3"/>
  <c r="AN308" i="3"/>
  <c r="AN307" i="3"/>
  <c r="AN306" i="3"/>
  <c r="AN305" i="3"/>
  <c r="AN304" i="3"/>
  <c r="AN303" i="3"/>
  <c r="AN302" i="3"/>
  <c r="AN301" i="3"/>
  <c r="AN300" i="3"/>
  <c r="AN299" i="3"/>
  <c r="AN298" i="3"/>
  <c r="AN297" i="3"/>
  <c r="AN296" i="3"/>
  <c r="AN295" i="3"/>
  <c r="AN294" i="3"/>
  <c r="AN293" i="3"/>
  <c r="AN292" i="3"/>
  <c r="AN291" i="3"/>
  <c r="AN315" i="3" s="1"/>
  <c r="AN316" i="3" s="1"/>
  <c r="AN290" i="3"/>
  <c r="AN289" i="3"/>
  <c r="AN288" i="3"/>
  <c r="AN287" i="3"/>
  <c r="AN282" i="3"/>
  <c r="AN281" i="3"/>
  <c r="AN280" i="3"/>
  <c r="AN279" i="3"/>
  <c r="AN278" i="3"/>
  <c r="AN277" i="3"/>
  <c r="AN276" i="3"/>
  <c r="AN275" i="3"/>
  <c r="AN274" i="3"/>
  <c r="AN273" i="3"/>
  <c r="AN259" i="3"/>
  <c r="AN258" i="3"/>
  <c r="AN257" i="3"/>
  <c r="AN256" i="3"/>
  <c r="AN255" i="3"/>
  <c r="AN254" i="3"/>
  <c r="AN253" i="3"/>
  <c r="AN252" i="3"/>
  <c r="AN251" i="3"/>
  <c r="AN250" i="3"/>
  <c r="AN249" i="3"/>
  <c r="AN248" i="3"/>
  <c r="AN247" i="3"/>
  <c r="AN246" i="3"/>
  <c r="AN245" i="3"/>
  <c r="AN244" i="3"/>
  <c r="AN243" i="3"/>
  <c r="AN242" i="3"/>
  <c r="AN241" i="3"/>
  <c r="AN240" i="3"/>
  <c r="AN239" i="3"/>
  <c r="AN238" i="3"/>
  <c r="AN237" i="3"/>
  <c r="AN236" i="3"/>
  <c r="AN235" i="3"/>
  <c r="AN234" i="3"/>
  <c r="AN233" i="3"/>
  <c r="AN232" i="3"/>
  <c r="AN231" i="3"/>
  <c r="AN230" i="3"/>
  <c r="AN229" i="3"/>
  <c r="AN228" i="3"/>
  <c r="AN227" i="3"/>
  <c r="AN226" i="3"/>
  <c r="AN225" i="3"/>
  <c r="AN224" i="3"/>
  <c r="AN223" i="3"/>
  <c r="AN222" i="3"/>
  <c r="AN221" i="3"/>
  <c r="AN220" i="3"/>
  <c r="AN219" i="3"/>
  <c r="AN218" i="3"/>
  <c r="AN217" i="3"/>
  <c r="AN216" i="3"/>
  <c r="AN215" i="3"/>
  <c r="AN214" i="3"/>
  <c r="AN213" i="3"/>
  <c r="AN212" i="3"/>
  <c r="AN211" i="3"/>
  <c r="AN210" i="3"/>
  <c r="AN205" i="3"/>
  <c r="AN204" i="3"/>
  <c r="AN203" i="3"/>
  <c r="AN202" i="3"/>
  <c r="AN201" i="3"/>
  <c r="AN200" i="3"/>
  <c r="AN199" i="3"/>
  <c r="AN198" i="3"/>
  <c r="AN197" i="3"/>
  <c r="AN196" i="3"/>
  <c r="AN195" i="3"/>
  <c r="AN194" i="3"/>
  <c r="AN171" i="3"/>
  <c r="AN170" i="3"/>
  <c r="AN169" i="3"/>
  <c r="AN168" i="3"/>
  <c r="AN165" i="3"/>
  <c r="AN164" i="3"/>
  <c r="AN163" i="3"/>
  <c r="AN162" i="3"/>
  <c r="AN161" i="3"/>
  <c r="AN160" i="3"/>
  <c r="AN159" i="3"/>
  <c r="AN158" i="3"/>
  <c r="AN157" i="3"/>
  <c r="AN156" i="3"/>
  <c r="AN155" i="3"/>
  <c r="AN154" i="3"/>
  <c r="AN153" i="3"/>
  <c r="AN152" i="3"/>
  <c r="AN151" i="3"/>
  <c r="AN150" i="3"/>
  <c r="AN149" i="3"/>
  <c r="AN148" i="3"/>
  <c r="AN147" i="3"/>
  <c r="AN146" i="3"/>
  <c r="AN145" i="3"/>
  <c r="AN144" i="3"/>
  <c r="AN143" i="3"/>
  <c r="AN142" i="3"/>
  <c r="AN141" i="3"/>
  <c r="AN140" i="3"/>
  <c r="AN139" i="3"/>
  <c r="AN138" i="3"/>
  <c r="AN137" i="3"/>
  <c r="AN136" i="3"/>
  <c r="AN135" i="3"/>
  <c r="AN134" i="3"/>
  <c r="AN133" i="3"/>
  <c r="AN132" i="3"/>
  <c r="AN131" i="3"/>
  <c r="AN130" i="3"/>
  <c r="AN109" i="3"/>
  <c r="AN108" i="3"/>
  <c r="AN107" i="3"/>
  <c r="AN106" i="3"/>
  <c r="AN105" i="3"/>
  <c r="AN104" i="3"/>
  <c r="AN103" i="3"/>
  <c r="AN102" i="3"/>
  <c r="AN84" i="3"/>
  <c r="AN83" i="3"/>
  <c r="AN82" i="3"/>
  <c r="AN81" i="3"/>
  <c r="AN80" i="3"/>
  <c r="AN79" i="3"/>
  <c r="AN78" i="3"/>
  <c r="AN77" i="3"/>
  <c r="AN76" i="3"/>
  <c r="AN75" i="3"/>
  <c r="AN63" i="3"/>
  <c r="AN62" i="3"/>
  <c r="AN61" i="3"/>
  <c r="AN50" i="3"/>
  <c r="AN49" i="3"/>
  <c r="AN48" i="3"/>
  <c r="AN51" i="3" s="1"/>
  <c r="AN33" i="3"/>
  <c r="AN32" i="3"/>
  <c r="AN31" i="3"/>
  <c r="AN30" i="3"/>
  <c r="AN26" i="3"/>
  <c r="AN25" i="3"/>
  <c r="AN42" i="3" s="1"/>
  <c r="AN24" i="3"/>
  <c r="AN23" i="3"/>
  <c r="AN16" i="3"/>
  <c r="AN15" i="3"/>
  <c r="AN14" i="3"/>
  <c r="AN13" i="3"/>
  <c r="AN12" i="3"/>
  <c r="AN8" i="3"/>
  <c r="AL513" i="3"/>
  <c r="AL500" i="3"/>
  <c r="AL499" i="3"/>
  <c r="AL498" i="3"/>
  <c r="AL497" i="3"/>
  <c r="AL496" i="3"/>
  <c r="AL495" i="3"/>
  <c r="AL491" i="3"/>
  <c r="AL490" i="3"/>
  <c r="AL489" i="3"/>
  <c r="AL488" i="3"/>
  <c r="AL484" i="3"/>
  <c r="AL483" i="3"/>
  <c r="AL482" i="3"/>
  <c r="AL481" i="3"/>
  <c r="AL477" i="3"/>
  <c r="AL476" i="3"/>
  <c r="AL475" i="3"/>
  <c r="AL474" i="3"/>
  <c r="AL473" i="3"/>
  <c r="AL469" i="3"/>
  <c r="AL464" i="3"/>
  <c r="AL463" i="3"/>
  <c r="AL462" i="3"/>
  <c r="AL461" i="3"/>
  <c r="AL460" i="3"/>
  <c r="AL459" i="3"/>
  <c r="AL458" i="3"/>
  <c r="AL457" i="3"/>
  <c r="AL456" i="3"/>
  <c r="AL454" i="3"/>
  <c r="AL452" i="3"/>
  <c r="AL451" i="3"/>
  <c r="AL450" i="3"/>
  <c r="AL445" i="3"/>
  <c r="AL444" i="3"/>
  <c r="AL443" i="3"/>
  <c r="AL438" i="3"/>
  <c r="AL437" i="3"/>
  <c r="AL436" i="3"/>
  <c r="AL435" i="3"/>
  <c r="AL434" i="3"/>
  <c r="AL433" i="3"/>
  <c r="AL432" i="3"/>
  <c r="AL431" i="3"/>
  <c r="AL426" i="3"/>
  <c r="AL419" i="3"/>
  <c r="AL418" i="3"/>
  <c r="AL417" i="3"/>
  <c r="AL416" i="3"/>
  <c r="AL415" i="3"/>
  <c r="AL414" i="3"/>
  <c r="AL413" i="3"/>
  <c r="AL412" i="3"/>
  <c r="AL411" i="3"/>
  <c r="AL410" i="3"/>
  <c r="AL409" i="3"/>
  <c r="AL408" i="3"/>
  <c r="AL407" i="3"/>
  <c r="AL406" i="3"/>
  <c r="AL405" i="3"/>
  <c r="AL401" i="3"/>
  <c r="AL400" i="3"/>
  <c r="AL399" i="3"/>
  <c r="AL398" i="3"/>
  <c r="AL388" i="3"/>
  <c r="AL387" i="3"/>
  <c r="AL386" i="3"/>
  <c r="AL385" i="3"/>
  <c r="AL384" i="3"/>
  <c r="AL383" i="3"/>
  <c r="AL382" i="3"/>
  <c r="AL381" i="3"/>
  <c r="AL380" i="3"/>
  <c r="AL379" i="3"/>
  <c r="AL378" i="3"/>
  <c r="AL377" i="3"/>
  <c r="AL376" i="3"/>
  <c r="AL375" i="3"/>
  <c r="AL374" i="3"/>
  <c r="AL373" i="3"/>
  <c r="AL372" i="3"/>
  <c r="AL371" i="3"/>
  <c r="AL366" i="3"/>
  <c r="AL365" i="3"/>
  <c r="AL364" i="3"/>
  <c r="AL363" i="3"/>
  <c r="AL362" i="3"/>
  <c r="AL361" i="3"/>
  <c r="AL360" i="3"/>
  <c r="AL359" i="3"/>
  <c r="AL358" i="3"/>
  <c r="AL357" i="3"/>
  <c r="AL356" i="3"/>
  <c r="AL355" i="3"/>
  <c r="AL354" i="3"/>
  <c r="AL353" i="3"/>
  <c r="AL352" i="3"/>
  <c r="AL351" i="3"/>
  <c r="AL350" i="3"/>
  <c r="AL349" i="3"/>
  <c r="AL348" i="3"/>
  <c r="AL347" i="3"/>
  <c r="AL346" i="3"/>
  <c r="AL345" i="3"/>
  <c r="AL344" i="3"/>
  <c r="AL343" i="3"/>
  <c r="AL342" i="3"/>
  <c r="AL341" i="3"/>
  <c r="AL340" i="3"/>
  <c r="AL339" i="3"/>
  <c r="AL338" i="3"/>
  <c r="AL337" i="3"/>
  <c r="AL336" i="3"/>
  <c r="AL335" i="3"/>
  <c r="AL334" i="3"/>
  <c r="AL333" i="3"/>
  <c r="AL332" i="3"/>
  <c r="AL331" i="3"/>
  <c r="AL330" i="3"/>
  <c r="AL329" i="3"/>
  <c r="AL328" i="3"/>
  <c r="AL327" i="3"/>
  <c r="AL326" i="3"/>
  <c r="AL325" i="3"/>
  <c r="AL324" i="3"/>
  <c r="AL323" i="3"/>
  <c r="AL367" i="3" s="1"/>
  <c r="AL368" i="3" s="1"/>
  <c r="AL322" i="3"/>
  <c r="AL321" i="3"/>
  <c r="AL320" i="3"/>
  <c r="AL319" i="3"/>
  <c r="AL314" i="3"/>
  <c r="AL313" i="3"/>
  <c r="AL312" i="3"/>
  <c r="AL311" i="3"/>
  <c r="AL310" i="3"/>
  <c r="AL309" i="3"/>
  <c r="AL308" i="3"/>
  <c r="AL307" i="3"/>
  <c r="AL306" i="3"/>
  <c r="AL305" i="3"/>
  <c r="AL304" i="3"/>
  <c r="AL303" i="3"/>
  <c r="AL302" i="3"/>
  <c r="AL301" i="3"/>
  <c r="AL300" i="3"/>
  <c r="AL299" i="3"/>
  <c r="AL298" i="3"/>
  <c r="AL297" i="3"/>
  <c r="AL296" i="3"/>
  <c r="AL295" i="3"/>
  <c r="AL294" i="3"/>
  <c r="AL293" i="3"/>
  <c r="AL292" i="3"/>
  <c r="AL291" i="3"/>
  <c r="AL290" i="3"/>
  <c r="AL289" i="3"/>
  <c r="AL288" i="3"/>
  <c r="AL287" i="3"/>
  <c r="AL282" i="3"/>
  <c r="AL281" i="3"/>
  <c r="AL280" i="3"/>
  <c r="AL279" i="3"/>
  <c r="AL278" i="3"/>
  <c r="AL277" i="3"/>
  <c r="AL276" i="3"/>
  <c r="AL275" i="3"/>
  <c r="AL274" i="3"/>
  <c r="AL273" i="3"/>
  <c r="AL259" i="3"/>
  <c r="AL258" i="3"/>
  <c r="AL257" i="3"/>
  <c r="AL256" i="3"/>
  <c r="AL255" i="3"/>
  <c r="AL254" i="3"/>
  <c r="AL253" i="3"/>
  <c r="AL252" i="3"/>
  <c r="AL251" i="3"/>
  <c r="AL250" i="3"/>
  <c r="AL249" i="3"/>
  <c r="AL248" i="3"/>
  <c r="AL247" i="3"/>
  <c r="AL246" i="3"/>
  <c r="AL245" i="3"/>
  <c r="AL244" i="3"/>
  <c r="AL243" i="3"/>
  <c r="AL242" i="3"/>
  <c r="AL241" i="3"/>
  <c r="AL240" i="3"/>
  <c r="AL239" i="3"/>
  <c r="AL238" i="3"/>
  <c r="AL237" i="3"/>
  <c r="AL236" i="3"/>
  <c r="AL235" i="3"/>
  <c r="AL234" i="3"/>
  <c r="AL233" i="3"/>
  <c r="AL232" i="3"/>
  <c r="AL231" i="3"/>
  <c r="AL230" i="3"/>
  <c r="AL229" i="3"/>
  <c r="AL228" i="3"/>
  <c r="AL227" i="3"/>
  <c r="AL226" i="3"/>
  <c r="AL225" i="3"/>
  <c r="AL224" i="3"/>
  <c r="AL223" i="3"/>
  <c r="AL222" i="3"/>
  <c r="AL221" i="3"/>
  <c r="AL220" i="3"/>
  <c r="AL219" i="3"/>
  <c r="AL218" i="3"/>
  <c r="AL217" i="3"/>
  <c r="AL216" i="3"/>
  <c r="AL215" i="3"/>
  <c r="AL214" i="3"/>
  <c r="AL213" i="3"/>
  <c r="AL212" i="3"/>
  <c r="AL211" i="3"/>
  <c r="AL210" i="3"/>
  <c r="AL205" i="3"/>
  <c r="AL204" i="3"/>
  <c r="AL203" i="3"/>
  <c r="AL202" i="3"/>
  <c r="AL201" i="3"/>
  <c r="AL200" i="3"/>
  <c r="AL199" i="3"/>
  <c r="AL198" i="3"/>
  <c r="AL197" i="3"/>
  <c r="AL196" i="3"/>
  <c r="AL195" i="3"/>
  <c r="AL194" i="3"/>
  <c r="AL171" i="3"/>
  <c r="AL170" i="3"/>
  <c r="AL169" i="3"/>
  <c r="AL168" i="3"/>
  <c r="AL165" i="3"/>
  <c r="AL164" i="3"/>
  <c r="AL163" i="3"/>
  <c r="AL162" i="3"/>
  <c r="AL161" i="3"/>
  <c r="AL160" i="3"/>
  <c r="AL159" i="3"/>
  <c r="AL158" i="3"/>
  <c r="AL157" i="3"/>
  <c r="AL156" i="3"/>
  <c r="AL155" i="3"/>
  <c r="AL154" i="3"/>
  <c r="AL153" i="3"/>
  <c r="AL152" i="3"/>
  <c r="AL151" i="3"/>
  <c r="AL150" i="3"/>
  <c r="AL149" i="3"/>
  <c r="AL148" i="3"/>
  <c r="AL147" i="3"/>
  <c r="AL146" i="3"/>
  <c r="AL145" i="3"/>
  <c r="AL144" i="3"/>
  <c r="AL143" i="3"/>
  <c r="AL142" i="3"/>
  <c r="AL141" i="3"/>
  <c r="AL140" i="3"/>
  <c r="AL139" i="3"/>
  <c r="AL138" i="3"/>
  <c r="AL137" i="3"/>
  <c r="AL136" i="3"/>
  <c r="AL135" i="3"/>
  <c r="AL134" i="3"/>
  <c r="AL133" i="3"/>
  <c r="AL132" i="3"/>
  <c r="AL131" i="3"/>
  <c r="AL130" i="3"/>
  <c r="AL109" i="3"/>
  <c r="AL108" i="3"/>
  <c r="AL107" i="3"/>
  <c r="AL106" i="3"/>
  <c r="AL105" i="3"/>
  <c r="AL104" i="3"/>
  <c r="AL103" i="3"/>
  <c r="AL102" i="3"/>
  <c r="AL84" i="3"/>
  <c r="AL83" i="3"/>
  <c r="AL82" i="3"/>
  <c r="AL81" i="3"/>
  <c r="AL80" i="3"/>
  <c r="AL79" i="3"/>
  <c r="AL78" i="3"/>
  <c r="AL77" i="3"/>
  <c r="AL76" i="3"/>
  <c r="AL75" i="3"/>
  <c r="AL63" i="3"/>
  <c r="AL62" i="3"/>
  <c r="AL61" i="3"/>
  <c r="AL50" i="3"/>
  <c r="AL49" i="3"/>
  <c r="AL48" i="3"/>
  <c r="AL33" i="3"/>
  <c r="AL32" i="3"/>
  <c r="AL31" i="3"/>
  <c r="AL30" i="3"/>
  <c r="AL26" i="3"/>
  <c r="AL25" i="3"/>
  <c r="AL24" i="3"/>
  <c r="AL23" i="3"/>
  <c r="AL16" i="3"/>
  <c r="AL15" i="3"/>
  <c r="AL14" i="3"/>
  <c r="AL13" i="3"/>
  <c r="AL12" i="3"/>
  <c r="AL8" i="3"/>
  <c r="AJ513" i="3"/>
  <c r="AJ500" i="3"/>
  <c r="AJ499" i="3"/>
  <c r="AJ498" i="3"/>
  <c r="AJ497" i="3"/>
  <c r="AJ496" i="3"/>
  <c r="AJ495" i="3"/>
  <c r="AJ491" i="3"/>
  <c r="AJ490" i="3"/>
  <c r="AJ489" i="3"/>
  <c r="AJ488" i="3"/>
  <c r="AJ484" i="3"/>
  <c r="AJ483" i="3"/>
  <c r="AJ482" i="3"/>
  <c r="AJ481" i="3"/>
  <c r="AJ477" i="3"/>
  <c r="AJ476" i="3"/>
  <c r="AJ475" i="3"/>
  <c r="AJ474" i="3"/>
  <c r="AJ473" i="3"/>
  <c r="AJ469" i="3"/>
  <c r="AJ464" i="3"/>
  <c r="AJ463" i="3"/>
  <c r="AJ462" i="3"/>
  <c r="AJ461" i="3"/>
  <c r="AJ460" i="3"/>
  <c r="AJ459" i="3"/>
  <c r="AJ458" i="3"/>
  <c r="AJ457" i="3"/>
  <c r="AJ456" i="3"/>
  <c r="AJ454" i="3"/>
  <c r="AJ452" i="3"/>
  <c r="AJ451" i="3"/>
  <c r="AJ450" i="3"/>
  <c r="AJ445" i="3"/>
  <c r="AJ444" i="3"/>
  <c r="AJ443" i="3"/>
  <c r="AJ438" i="3"/>
  <c r="AJ437" i="3"/>
  <c r="AJ436" i="3"/>
  <c r="AJ435" i="3"/>
  <c r="AJ434" i="3"/>
  <c r="AJ433" i="3"/>
  <c r="AJ432" i="3"/>
  <c r="AJ431" i="3"/>
  <c r="AJ426" i="3"/>
  <c r="AJ419" i="3"/>
  <c r="AJ418" i="3"/>
  <c r="AJ417" i="3"/>
  <c r="AJ416" i="3"/>
  <c r="AJ415" i="3"/>
  <c r="AJ414" i="3"/>
  <c r="AJ413" i="3"/>
  <c r="AJ412" i="3"/>
  <c r="AJ411" i="3"/>
  <c r="AJ410" i="3"/>
  <c r="AJ409" i="3"/>
  <c r="AJ408" i="3"/>
  <c r="AJ407" i="3"/>
  <c r="AJ406" i="3"/>
  <c r="AJ405" i="3"/>
  <c r="AJ401" i="3"/>
  <c r="AJ400" i="3"/>
  <c r="AJ399" i="3"/>
  <c r="AJ398" i="3"/>
  <c r="AJ388" i="3"/>
  <c r="AJ387" i="3"/>
  <c r="AJ386" i="3"/>
  <c r="AJ385" i="3"/>
  <c r="AJ384" i="3"/>
  <c r="AJ383" i="3"/>
  <c r="AJ382" i="3"/>
  <c r="AJ381" i="3"/>
  <c r="AJ380" i="3"/>
  <c r="AJ379" i="3"/>
  <c r="AJ378" i="3"/>
  <c r="AJ377" i="3"/>
  <c r="AJ376" i="3"/>
  <c r="AJ375" i="3"/>
  <c r="AJ374" i="3"/>
  <c r="AJ373" i="3"/>
  <c r="AJ372" i="3"/>
  <c r="AJ371" i="3"/>
  <c r="AJ366" i="3"/>
  <c r="AJ365" i="3"/>
  <c r="AJ364" i="3"/>
  <c r="AJ363" i="3"/>
  <c r="AJ362" i="3"/>
  <c r="AJ361" i="3"/>
  <c r="AJ360" i="3"/>
  <c r="AJ359" i="3"/>
  <c r="AJ358" i="3"/>
  <c r="AJ357" i="3"/>
  <c r="AJ356" i="3"/>
  <c r="AJ355" i="3"/>
  <c r="AJ354" i="3"/>
  <c r="AJ353" i="3"/>
  <c r="AJ352" i="3"/>
  <c r="AJ351" i="3"/>
  <c r="AJ350" i="3"/>
  <c r="AJ349" i="3"/>
  <c r="AJ348" i="3"/>
  <c r="AJ347" i="3"/>
  <c r="AJ346" i="3"/>
  <c r="AJ345" i="3"/>
  <c r="AJ344" i="3"/>
  <c r="AJ343" i="3"/>
  <c r="AJ342" i="3"/>
  <c r="AJ341" i="3"/>
  <c r="AJ340" i="3"/>
  <c r="AJ339" i="3"/>
  <c r="AJ338" i="3"/>
  <c r="AJ337" i="3"/>
  <c r="AJ336" i="3"/>
  <c r="AJ335" i="3"/>
  <c r="AJ334" i="3"/>
  <c r="AJ333" i="3"/>
  <c r="AJ332" i="3"/>
  <c r="AJ331" i="3"/>
  <c r="AJ330" i="3"/>
  <c r="AJ329" i="3"/>
  <c r="AJ328" i="3"/>
  <c r="AJ327" i="3"/>
  <c r="AJ326" i="3"/>
  <c r="AJ325" i="3"/>
  <c r="AJ324" i="3"/>
  <c r="AJ323" i="3"/>
  <c r="AJ322" i="3"/>
  <c r="AJ321" i="3"/>
  <c r="AJ320" i="3"/>
  <c r="AJ319" i="3"/>
  <c r="AJ314" i="3"/>
  <c r="AJ313" i="3"/>
  <c r="AJ312" i="3"/>
  <c r="AJ311" i="3"/>
  <c r="AJ310" i="3"/>
  <c r="AJ309" i="3"/>
  <c r="AJ308" i="3"/>
  <c r="AJ307" i="3"/>
  <c r="AJ306" i="3"/>
  <c r="AJ305" i="3"/>
  <c r="AJ304" i="3"/>
  <c r="AJ303" i="3"/>
  <c r="AJ302" i="3"/>
  <c r="AJ301" i="3"/>
  <c r="AJ300" i="3"/>
  <c r="AJ299" i="3"/>
  <c r="AJ298" i="3"/>
  <c r="AJ297" i="3"/>
  <c r="AJ296" i="3"/>
  <c r="AJ295" i="3"/>
  <c r="AJ294" i="3"/>
  <c r="AJ293" i="3"/>
  <c r="AJ292" i="3"/>
  <c r="AJ291" i="3"/>
  <c r="AJ290" i="3"/>
  <c r="AJ289" i="3"/>
  <c r="AJ288" i="3"/>
  <c r="AJ287" i="3"/>
  <c r="AJ282" i="3"/>
  <c r="AJ281" i="3"/>
  <c r="AJ280" i="3"/>
  <c r="AJ279" i="3"/>
  <c r="AJ278" i="3"/>
  <c r="AJ277" i="3"/>
  <c r="AJ276" i="3"/>
  <c r="AJ275" i="3"/>
  <c r="AJ274" i="3"/>
  <c r="AJ273" i="3"/>
  <c r="AJ259" i="3"/>
  <c r="AJ258" i="3"/>
  <c r="AJ257" i="3"/>
  <c r="AJ256" i="3"/>
  <c r="AJ255" i="3"/>
  <c r="AJ254" i="3"/>
  <c r="AJ253" i="3"/>
  <c r="AJ252" i="3"/>
  <c r="AJ251" i="3"/>
  <c r="AJ250" i="3"/>
  <c r="AJ249" i="3"/>
  <c r="AJ248" i="3"/>
  <c r="AJ247" i="3"/>
  <c r="AJ246" i="3"/>
  <c r="AJ245" i="3"/>
  <c r="AJ244" i="3"/>
  <c r="AJ243" i="3"/>
  <c r="AJ242" i="3"/>
  <c r="AJ241" i="3"/>
  <c r="AJ240" i="3"/>
  <c r="AJ239" i="3"/>
  <c r="AJ238" i="3"/>
  <c r="AJ237" i="3"/>
  <c r="AJ236" i="3"/>
  <c r="AJ235" i="3"/>
  <c r="AJ234" i="3"/>
  <c r="AJ233" i="3"/>
  <c r="AJ232" i="3"/>
  <c r="AJ231" i="3"/>
  <c r="AJ230" i="3"/>
  <c r="AJ229" i="3"/>
  <c r="AJ228" i="3"/>
  <c r="AJ227" i="3"/>
  <c r="AJ226" i="3"/>
  <c r="AJ225" i="3"/>
  <c r="AJ224" i="3"/>
  <c r="AJ223" i="3"/>
  <c r="AJ222" i="3"/>
  <c r="AJ221" i="3"/>
  <c r="AJ220" i="3"/>
  <c r="AJ219" i="3"/>
  <c r="AJ218" i="3"/>
  <c r="AJ217" i="3"/>
  <c r="AJ216" i="3"/>
  <c r="AJ215" i="3"/>
  <c r="AJ214" i="3"/>
  <c r="AJ213" i="3"/>
  <c r="AJ212" i="3"/>
  <c r="AJ211" i="3"/>
  <c r="AJ210" i="3"/>
  <c r="AJ205" i="3"/>
  <c r="AJ204" i="3"/>
  <c r="AJ203" i="3"/>
  <c r="AJ202" i="3"/>
  <c r="AJ201" i="3"/>
  <c r="AJ200" i="3"/>
  <c r="AJ199" i="3"/>
  <c r="AJ198" i="3"/>
  <c r="AJ197" i="3"/>
  <c r="AJ196" i="3"/>
  <c r="AJ195" i="3"/>
  <c r="AJ194" i="3"/>
  <c r="AJ171" i="3"/>
  <c r="AJ170" i="3"/>
  <c r="AJ169" i="3"/>
  <c r="AJ168" i="3"/>
  <c r="AJ165" i="3"/>
  <c r="AJ164" i="3"/>
  <c r="AJ163" i="3"/>
  <c r="AJ162" i="3"/>
  <c r="AJ161" i="3"/>
  <c r="AJ160" i="3"/>
  <c r="AJ159" i="3"/>
  <c r="AJ158" i="3"/>
  <c r="AJ157" i="3"/>
  <c r="AJ156" i="3"/>
  <c r="AJ155" i="3"/>
  <c r="AJ154" i="3"/>
  <c r="AJ153" i="3"/>
  <c r="AJ152" i="3"/>
  <c r="AJ151" i="3"/>
  <c r="AJ150" i="3"/>
  <c r="AJ149" i="3"/>
  <c r="AJ148" i="3"/>
  <c r="AJ147" i="3"/>
  <c r="AJ146" i="3"/>
  <c r="AJ145" i="3"/>
  <c r="AJ144" i="3"/>
  <c r="AJ143" i="3"/>
  <c r="AJ142" i="3"/>
  <c r="AJ141" i="3"/>
  <c r="AJ140" i="3"/>
  <c r="AJ139" i="3"/>
  <c r="AJ138" i="3"/>
  <c r="AJ137" i="3"/>
  <c r="AJ136" i="3"/>
  <c r="AJ135" i="3"/>
  <c r="AJ134" i="3"/>
  <c r="AJ133" i="3"/>
  <c r="AJ132" i="3"/>
  <c r="AJ131" i="3"/>
  <c r="AJ130" i="3"/>
  <c r="AJ109" i="3"/>
  <c r="AJ108" i="3"/>
  <c r="AJ107" i="3"/>
  <c r="AJ106" i="3"/>
  <c r="AJ105" i="3"/>
  <c r="AJ104" i="3"/>
  <c r="AJ103" i="3"/>
  <c r="AJ102" i="3"/>
  <c r="AJ84" i="3"/>
  <c r="AJ83" i="3"/>
  <c r="AJ82" i="3"/>
  <c r="AJ81" i="3"/>
  <c r="AJ80" i="3"/>
  <c r="AJ79" i="3"/>
  <c r="AJ78" i="3"/>
  <c r="AJ77" i="3"/>
  <c r="AJ76" i="3"/>
  <c r="AJ75" i="3"/>
  <c r="AJ63" i="3"/>
  <c r="AJ62" i="3"/>
  <c r="AJ61" i="3"/>
  <c r="AJ50" i="3"/>
  <c r="AJ49" i="3"/>
  <c r="AJ48" i="3"/>
  <c r="AJ33" i="3"/>
  <c r="AJ32" i="3"/>
  <c r="AJ31" i="3"/>
  <c r="AJ30" i="3"/>
  <c r="AJ26" i="3"/>
  <c r="AJ25" i="3"/>
  <c r="AJ24" i="3"/>
  <c r="AJ23" i="3"/>
  <c r="AJ16" i="3"/>
  <c r="AJ15" i="3"/>
  <c r="AJ14" i="3"/>
  <c r="AJ13" i="3"/>
  <c r="AJ12" i="3"/>
  <c r="AJ8" i="3"/>
  <c r="AH513" i="3"/>
  <c r="AH500" i="3"/>
  <c r="AH499" i="3"/>
  <c r="AH498" i="3"/>
  <c r="AH497" i="3"/>
  <c r="AH496" i="3"/>
  <c r="AH495" i="3"/>
  <c r="AH491" i="3"/>
  <c r="AH490" i="3"/>
  <c r="AH489" i="3"/>
  <c r="AH488" i="3"/>
  <c r="AH484" i="3"/>
  <c r="AH483" i="3"/>
  <c r="AH482" i="3"/>
  <c r="AH481" i="3"/>
  <c r="AH477" i="3"/>
  <c r="AH476" i="3"/>
  <c r="AH475" i="3"/>
  <c r="AH474" i="3"/>
  <c r="AH473" i="3"/>
  <c r="AH469" i="3"/>
  <c r="AH464" i="3"/>
  <c r="AH463" i="3"/>
  <c r="AH462" i="3"/>
  <c r="AH461" i="3"/>
  <c r="AH460" i="3"/>
  <c r="AH459" i="3"/>
  <c r="AH458" i="3"/>
  <c r="AH457" i="3"/>
  <c r="AH456" i="3"/>
  <c r="AH454" i="3"/>
  <c r="AH452" i="3"/>
  <c r="AH451" i="3"/>
  <c r="AH450" i="3"/>
  <c r="AH445" i="3"/>
  <c r="AH444" i="3"/>
  <c r="AH443" i="3"/>
  <c r="AH438" i="3"/>
  <c r="AH437" i="3"/>
  <c r="AH436" i="3"/>
  <c r="AH435" i="3"/>
  <c r="AH434" i="3"/>
  <c r="AH433" i="3"/>
  <c r="AH432" i="3"/>
  <c r="AH431" i="3"/>
  <c r="AH426" i="3"/>
  <c r="AH419" i="3"/>
  <c r="AH418" i="3"/>
  <c r="AH417" i="3"/>
  <c r="AH416" i="3"/>
  <c r="AH415" i="3"/>
  <c r="AH414" i="3"/>
  <c r="AH413" i="3"/>
  <c r="AH412" i="3"/>
  <c r="AH411" i="3"/>
  <c r="AH410" i="3"/>
  <c r="AH409" i="3"/>
  <c r="AH408" i="3"/>
  <c r="AH407" i="3"/>
  <c r="AH406" i="3"/>
  <c r="AH405" i="3"/>
  <c r="AH401" i="3"/>
  <c r="AH400" i="3"/>
  <c r="AH399" i="3"/>
  <c r="AH398" i="3"/>
  <c r="AH388" i="3"/>
  <c r="AH387" i="3"/>
  <c r="AH386" i="3"/>
  <c r="AH385" i="3"/>
  <c r="AH384" i="3"/>
  <c r="AH383" i="3"/>
  <c r="AH382" i="3"/>
  <c r="AH381" i="3"/>
  <c r="AH380" i="3"/>
  <c r="AH379" i="3"/>
  <c r="AH378" i="3"/>
  <c r="AH377" i="3"/>
  <c r="AH376" i="3"/>
  <c r="AH375" i="3"/>
  <c r="AH374" i="3"/>
  <c r="AH373" i="3"/>
  <c r="AH372" i="3"/>
  <c r="AH371" i="3"/>
  <c r="AH366" i="3"/>
  <c r="AH365" i="3"/>
  <c r="AH364" i="3"/>
  <c r="AH363" i="3"/>
  <c r="AH362" i="3"/>
  <c r="AH361" i="3"/>
  <c r="AH360" i="3"/>
  <c r="AH359" i="3"/>
  <c r="AH358" i="3"/>
  <c r="AH357" i="3"/>
  <c r="AH356" i="3"/>
  <c r="AH355" i="3"/>
  <c r="AH354" i="3"/>
  <c r="AH353" i="3"/>
  <c r="AH352" i="3"/>
  <c r="AH351" i="3"/>
  <c r="AH350" i="3"/>
  <c r="AH349" i="3"/>
  <c r="AH348" i="3"/>
  <c r="AH347" i="3"/>
  <c r="AH346" i="3"/>
  <c r="AH345" i="3"/>
  <c r="AH344" i="3"/>
  <c r="AH343" i="3"/>
  <c r="AH342" i="3"/>
  <c r="AH341" i="3"/>
  <c r="AH340" i="3"/>
  <c r="AH339" i="3"/>
  <c r="AH338" i="3"/>
  <c r="AH337" i="3"/>
  <c r="AH336" i="3"/>
  <c r="AH335" i="3"/>
  <c r="AH334" i="3"/>
  <c r="AH333" i="3"/>
  <c r="AH332" i="3"/>
  <c r="AH331" i="3"/>
  <c r="AH330" i="3"/>
  <c r="AH329" i="3"/>
  <c r="AH328" i="3"/>
  <c r="AH327" i="3"/>
  <c r="AH326" i="3"/>
  <c r="AH325" i="3"/>
  <c r="AH324" i="3"/>
  <c r="AH323" i="3"/>
  <c r="AH322" i="3"/>
  <c r="AH321" i="3"/>
  <c r="AH320" i="3"/>
  <c r="AH319" i="3"/>
  <c r="AH314" i="3"/>
  <c r="AH313" i="3"/>
  <c r="AH312" i="3"/>
  <c r="AH311" i="3"/>
  <c r="AH310" i="3"/>
  <c r="AH309" i="3"/>
  <c r="AH308" i="3"/>
  <c r="AH307" i="3"/>
  <c r="AH306" i="3"/>
  <c r="AH305" i="3"/>
  <c r="AH304" i="3"/>
  <c r="AH303" i="3"/>
  <c r="AH302" i="3"/>
  <c r="AH301" i="3"/>
  <c r="AH300" i="3"/>
  <c r="AH299" i="3"/>
  <c r="AH298" i="3"/>
  <c r="AH297" i="3"/>
  <c r="AH296" i="3"/>
  <c r="AH315" i="3" s="1"/>
  <c r="AH316" i="3" s="1"/>
  <c r="AH295" i="3"/>
  <c r="AH294" i="3"/>
  <c r="AH293" i="3"/>
  <c r="AH292" i="3"/>
  <c r="AH291" i="3"/>
  <c r="AH290" i="3"/>
  <c r="AH289" i="3"/>
  <c r="AH288" i="3"/>
  <c r="AH287" i="3"/>
  <c r="AH282" i="3"/>
  <c r="AH281" i="3"/>
  <c r="AH280" i="3"/>
  <c r="AH279" i="3"/>
  <c r="AH278" i="3"/>
  <c r="AH277" i="3"/>
  <c r="AH276" i="3"/>
  <c r="AH275" i="3"/>
  <c r="AH274" i="3"/>
  <c r="AH273" i="3"/>
  <c r="AH259" i="3"/>
  <c r="AH258" i="3"/>
  <c r="AH257" i="3"/>
  <c r="AH256" i="3"/>
  <c r="AH255" i="3"/>
  <c r="AH254" i="3"/>
  <c r="AH253" i="3"/>
  <c r="AH252" i="3"/>
  <c r="AH251" i="3"/>
  <c r="AH250" i="3"/>
  <c r="AH249" i="3"/>
  <c r="AH248" i="3"/>
  <c r="AH247" i="3"/>
  <c r="AH246" i="3"/>
  <c r="AH245" i="3"/>
  <c r="AH244" i="3"/>
  <c r="AH243" i="3"/>
  <c r="AH242" i="3"/>
  <c r="AH241" i="3"/>
  <c r="AH240" i="3"/>
  <c r="AH239" i="3"/>
  <c r="AH238" i="3"/>
  <c r="AH237" i="3"/>
  <c r="AH236" i="3"/>
  <c r="AH235" i="3"/>
  <c r="AH234" i="3"/>
  <c r="AH233" i="3"/>
  <c r="AH232" i="3"/>
  <c r="AH231" i="3"/>
  <c r="AH230" i="3"/>
  <c r="AH229" i="3"/>
  <c r="AH228" i="3"/>
  <c r="AH227" i="3"/>
  <c r="AH226" i="3"/>
  <c r="AH225" i="3"/>
  <c r="AH224" i="3"/>
  <c r="AH223" i="3"/>
  <c r="AH222" i="3"/>
  <c r="AH221" i="3"/>
  <c r="AH220" i="3"/>
  <c r="AH219" i="3"/>
  <c r="AH218" i="3"/>
  <c r="AH217" i="3"/>
  <c r="AH216" i="3"/>
  <c r="AH215" i="3"/>
  <c r="AH214" i="3"/>
  <c r="AH213" i="3"/>
  <c r="AH212" i="3"/>
  <c r="AH211" i="3"/>
  <c r="AH210" i="3"/>
  <c r="AH205" i="3"/>
  <c r="AH204" i="3"/>
  <c r="AH203" i="3"/>
  <c r="AH202" i="3"/>
  <c r="AH201" i="3"/>
  <c r="AH200" i="3"/>
  <c r="AH199" i="3"/>
  <c r="AH198" i="3"/>
  <c r="AH197" i="3"/>
  <c r="AH196" i="3"/>
  <c r="AH195" i="3"/>
  <c r="AH194" i="3"/>
  <c r="AH171" i="3"/>
  <c r="AH170" i="3"/>
  <c r="AH169" i="3"/>
  <c r="AH168" i="3"/>
  <c r="AH165" i="3"/>
  <c r="AH164" i="3"/>
  <c r="AH163" i="3"/>
  <c r="AH162" i="3"/>
  <c r="AH161" i="3"/>
  <c r="AH160" i="3"/>
  <c r="AH159" i="3"/>
  <c r="AH158" i="3"/>
  <c r="AH157" i="3"/>
  <c r="AH156" i="3"/>
  <c r="AH155" i="3"/>
  <c r="AH154" i="3"/>
  <c r="AH153" i="3"/>
  <c r="AH152" i="3"/>
  <c r="AH151" i="3"/>
  <c r="AH150" i="3"/>
  <c r="AH149" i="3"/>
  <c r="AH148" i="3"/>
  <c r="AH147" i="3"/>
  <c r="AH146" i="3"/>
  <c r="AH145" i="3"/>
  <c r="AH144" i="3"/>
  <c r="AH143" i="3"/>
  <c r="AH142" i="3"/>
  <c r="AH141" i="3"/>
  <c r="AH140" i="3"/>
  <c r="AH139" i="3"/>
  <c r="AH138" i="3"/>
  <c r="AH137" i="3"/>
  <c r="AH136" i="3"/>
  <c r="AH135" i="3"/>
  <c r="AH134" i="3"/>
  <c r="AH133" i="3"/>
  <c r="AH132" i="3"/>
  <c r="AH131" i="3"/>
  <c r="AH130" i="3"/>
  <c r="AH109" i="3"/>
  <c r="AH108" i="3"/>
  <c r="AH107" i="3"/>
  <c r="AH106" i="3"/>
  <c r="AH105" i="3"/>
  <c r="AH104" i="3"/>
  <c r="AH103" i="3"/>
  <c r="AH102" i="3"/>
  <c r="AH84" i="3"/>
  <c r="AH83" i="3"/>
  <c r="AH82" i="3"/>
  <c r="AH81" i="3"/>
  <c r="AH80" i="3"/>
  <c r="AH79" i="3"/>
  <c r="AH78" i="3"/>
  <c r="AH77" i="3"/>
  <c r="AH76" i="3"/>
  <c r="AH75" i="3"/>
  <c r="AH63" i="3"/>
  <c r="AH64" i="3" s="1"/>
  <c r="AH62" i="3"/>
  <c r="AH61" i="3"/>
  <c r="AH50" i="3"/>
  <c r="AH49" i="3"/>
  <c r="AH48" i="3"/>
  <c r="AH33" i="3"/>
  <c r="AH32" i="3"/>
  <c r="AH31" i="3"/>
  <c r="AH30" i="3"/>
  <c r="AH26" i="3"/>
  <c r="AH25" i="3"/>
  <c r="AH24" i="3"/>
  <c r="AH23" i="3"/>
  <c r="AH16" i="3"/>
  <c r="AH15" i="3"/>
  <c r="AH14" i="3"/>
  <c r="AH13" i="3"/>
  <c r="AH12" i="3"/>
  <c r="AH8" i="3"/>
  <c r="AF513" i="3"/>
  <c r="AF500" i="3"/>
  <c r="AF499" i="3"/>
  <c r="AF498" i="3"/>
  <c r="AF497" i="3"/>
  <c r="AF496" i="3"/>
  <c r="AF495" i="3"/>
  <c r="AF491" i="3"/>
  <c r="AF490" i="3"/>
  <c r="AF489" i="3"/>
  <c r="AF488" i="3"/>
  <c r="AF484" i="3"/>
  <c r="AF483" i="3"/>
  <c r="AF482" i="3"/>
  <c r="AF481" i="3"/>
  <c r="AF477" i="3"/>
  <c r="AF476" i="3"/>
  <c r="AF475" i="3"/>
  <c r="AF474" i="3"/>
  <c r="AF473" i="3"/>
  <c r="AF469" i="3"/>
  <c r="AF464" i="3"/>
  <c r="AF463" i="3"/>
  <c r="AF462" i="3"/>
  <c r="AF461" i="3"/>
  <c r="AF460" i="3"/>
  <c r="AF459" i="3"/>
  <c r="AF458" i="3"/>
  <c r="AF457" i="3"/>
  <c r="AF456" i="3"/>
  <c r="AF454" i="3"/>
  <c r="AF452" i="3"/>
  <c r="AF451" i="3"/>
  <c r="AF450" i="3"/>
  <c r="AF445" i="3"/>
  <c r="AF444" i="3"/>
  <c r="AF443" i="3"/>
  <c r="AF438" i="3"/>
  <c r="AF437" i="3"/>
  <c r="AF436" i="3"/>
  <c r="AF435" i="3"/>
  <c r="AF434" i="3"/>
  <c r="AF433" i="3"/>
  <c r="AF432" i="3"/>
  <c r="AF431" i="3"/>
  <c r="AF426" i="3"/>
  <c r="AF419" i="3"/>
  <c r="AF418" i="3"/>
  <c r="AF417" i="3"/>
  <c r="AF416" i="3"/>
  <c r="AF415" i="3"/>
  <c r="AF414" i="3"/>
  <c r="AF413" i="3"/>
  <c r="AF412" i="3"/>
  <c r="AF411" i="3"/>
  <c r="AF410" i="3"/>
  <c r="AF409" i="3"/>
  <c r="AF408" i="3"/>
  <c r="AF407" i="3"/>
  <c r="AF406" i="3"/>
  <c r="AF405" i="3"/>
  <c r="AF401" i="3"/>
  <c r="AF400" i="3"/>
  <c r="AF399" i="3"/>
  <c r="AF398" i="3"/>
  <c r="AF388" i="3"/>
  <c r="AF387" i="3"/>
  <c r="AF386" i="3"/>
  <c r="AF385" i="3"/>
  <c r="AF384" i="3"/>
  <c r="AF383" i="3"/>
  <c r="AF382" i="3"/>
  <c r="AF381" i="3"/>
  <c r="AF380" i="3"/>
  <c r="AF379" i="3"/>
  <c r="AF378" i="3"/>
  <c r="AF377" i="3"/>
  <c r="AF376" i="3"/>
  <c r="AF375" i="3"/>
  <c r="AF374" i="3"/>
  <c r="AF373" i="3"/>
  <c r="AF372" i="3"/>
  <c r="AF371" i="3"/>
  <c r="AF366" i="3"/>
  <c r="AF365" i="3"/>
  <c r="AF364" i="3"/>
  <c r="AF363" i="3"/>
  <c r="AF362" i="3"/>
  <c r="AF361" i="3"/>
  <c r="AF360" i="3"/>
  <c r="AF359" i="3"/>
  <c r="AF358" i="3"/>
  <c r="AF357" i="3"/>
  <c r="AF356" i="3"/>
  <c r="AF355" i="3"/>
  <c r="AF354" i="3"/>
  <c r="AF353" i="3"/>
  <c r="AF352" i="3"/>
  <c r="AF351" i="3"/>
  <c r="AF350" i="3"/>
  <c r="AF349" i="3"/>
  <c r="AF348" i="3"/>
  <c r="AF347" i="3"/>
  <c r="AF346" i="3"/>
  <c r="AF345" i="3"/>
  <c r="AF344" i="3"/>
  <c r="AF343" i="3"/>
  <c r="AF342" i="3"/>
  <c r="AF341" i="3"/>
  <c r="AF340" i="3"/>
  <c r="AF339" i="3"/>
  <c r="AF338" i="3"/>
  <c r="AF337" i="3"/>
  <c r="AF336" i="3"/>
  <c r="AF335" i="3"/>
  <c r="AF334" i="3"/>
  <c r="AF333" i="3"/>
  <c r="AF332" i="3"/>
  <c r="AF331" i="3"/>
  <c r="AF330" i="3"/>
  <c r="AF329" i="3"/>
  <c r="AF328" i="3"/>
  <c r="AF327" i="3"/>
  <c r="AF326" i="3"/>
  <c r="AF325" i="3"/>
  <c r="AF324" i="3"/>
  <c r="AF323" i="3"/>
  <c r="AF322" i="3"/>
  <c r="AF321" i="3"/>
  <c r="AF320" i="3"/>
  <c r="AF367" i="3" s="1"/>
  <c r="AF368" i="3" s="1"/>
  <c r="AF319" i="3"/>
  <c r="AF314" i="3"/>
  <c r="AF313" i="3"/>
  <c r="AF312" i="3"/>
  <c r="AF311" i="3"/>
  <c r="AF310" i="3"/>
  <c r="AF309" i="3"/>
  <c r="AF308" i="3"/>
  <c r="AF307" i="3"/>
  <c r="AF306" i="3"/>
  <c r="AF305" i="3"/>
  <c r="AF304" i="3"/>
  <c r="AF303" i="3"/>
  <c r="AF302" i="3"/>
  <c r="AF301" i="3"/>
  <c r="AF300" i="3"/>
  <c r="AF299" i="3"/>
  <c r="AF298" i="3"/>
  <c r="AF297" i="3"/>
  <c r="AF296" i="3"/>
  <c r="AF295" i="3"/>
  <c r="AF294" i="3"/>
  <c r="AF293" i="3"/>
  <c r="AF292" i="3"/>
  <c r="AF291" i="3"/>
  <c r="AF290" i="3"/>
  <c r="AF289" i="3"/>
  <c r="AF288" i="3"/>
  <c r="AF287" i="3"/>
  <c r="AF282" i="3"/>
  <c r="AF281" i="3"/>
  <c r="AF280" i="3"/>
  <c r="AF279" i="3"/>
  <c r="AF278" i="3"/>
  <c r="AF277" i="3"/>
  <c r="AF276" i="3"/>
  <c r="AF275" i="3"/>
  <c r="AF274" i="3"/>
  <c r="AF273" i="3"/>
  <c r="AF259" i="3"/>
  <c r="AF258" i="3"/>
  <c r="AF257" i="3"/>
  <c r="AF256" i="3"/>
  <c r="AF255" i="3"/>
  <c r="AF254" i="3"/>
  <c r="AF253" i="3"/>
  <c r="AF252" i="3"/>
  <c r="AF251" i="3"/>
  <c r="AF250" i="3"/>
  <c r="AF249" i="3"/>
  <c r="AF248" i="3"/>
  <c r="AF247" i="3"/>
  <c r="AF246" i="3"/>
  <c r="AF245" i="3"/>
  <c r="AF244" i="3"/>
  <c r="AF243" i="3"/>
  <c r="AF242" i="3"/>
  <c r="AF241" i="3"/>
  <c r="AF240" i="3"/>
  <c r="AF239" i="3"/>
  <c r="AF238" i="3"/>
  <c r="AF237" i="3"/>
  <c r="AF236" i="3"/>
  <c r="AF235" i="3"/>
  <c r="AF234" i="3"/>
  <c r="AF233" i="3"/>
  <c r="AF232" i="3"/>
  <c r="AF231" i="3"/>
  <c r="AF230" i="3"/>
  <c r="AF229" i="3"/>
  <c r="AF228" i="3"/>
  <c r="AF227" i="3"/>
  <c r="AF226" i="3"/>
  <c r="AF225" i="3"/>
  <c r="AF224" i="3"/>
  <c r="AF223" i="3"/>
  <c r="AF222" i="3"/>
  <c r="AF221" i="3"/>
  <c r="AF220" i="3"/>
  <c r="AF219" i="3"/>
  <c r="AF218" i="3"/>
  <c r="AF217" i="3"/>
  <c r="AF216" i="3"/>
  <c r="AF215" i="3"/>
  <c r="AF214" i="3"/>
  <c r="AF213" i="3"/>
  <c r="AF212" i="3"/>
  <c r="AF211" i="3"/>
  <c r="AF210" i="3"/>
  <c r="AF205" i="3"/>
  <c r="AF204" i="3"/>
  <c r="AF203" i="3"/>
  <c r="AF202" i="3"/>
  <c r="AF201" i="3"/>
  <c r="AF200" i="3"/>
  <c r="AF199" i="3"/>
  <c r="AF198" i="3"/>
  <c r="AF197" i="3"/>
  <c r="AF196" i="3"/>
  <c r="AF195" i="3"/>
  <c r="AF194" i="3"/>
  <c r="AF171" i="3"/>
  <c r="AF170" i="3"/>
  <c r="AF169" i="3"/>
  <c r="AF168" i="3"/>
  <c r="AF165" i="3"/>
  <c r="AF164" i="3"/>
  <c r="AF163" i="3"/>
  <c r="AF162" i="3"/>
  <c r="AF161" i="3"/>
  <c r="AF160" i="3"/>
  <c r="AF159" i="3"/>
  <c r="AF158" i="3"/>
  <c r="AF157" i="3"/>
  <c r="AF156" i="3"/>
  <c r="AF155" i="3"/>
  <c r="AF154" i="3"/>
  <c r="AF153" i="3"/>
  <c r="AF152" i="3"/>
  <c r="AF151" i="3"/>
  <c r="AF150" i="3"/>
  <c r="AF149" i="3"/>
  <c r="AF148" i="3"/>
  <c r="AF147" i="3"/>
  <c r="AF146" i="3"/>
  <c r="AF145" i="3"/>
  <c r="AF144" i="3"/>
  <c r="AF143" i="3"/>
  <c r="AF142" i="3"/>
  <c r="AF141" i="3"/>
  <c r="AF140" i="3"/>
  <c r="AF139" i="3"/>
  <c r="AF138" i="3"/>
  <c r="AF137" i="3"/>
  <c r="AF136" i="3"/>
  <c r="AF135" i="3"/>
  <c r="AF134" i="3"/>
  <c r="AF133" i="3"/>
  <c r="AF132" i="3"/>
  <c r="AF131" i="3"/>
  <c r="AF130" i="3"/>
  <c r="AF109" i="3"/>
  <c r="AF108" i="3"/>
  <c r="AF107" i="3"/>
  <c r="AF106" i="3"/>
  <c r="AF105" i="3"/>
  <c r="AF104" i="3"/>
  <c r="AF103" i="3"/>
  <c r="AF102" i="3"/>
  <c r="AF84" i="3"/>
  <c r="AF83" i="3"/>
  <c r="AF82" i="3"/>
  <c r="AF81" i="3"/>
  <c r="AF80" i="3"/>
  <c r="AF79" i="3"/>
  <c r="AF78" i="3"/>
  <c r="AF77" i="3"/>
  <c r="AF76" i="3"/>
  <c r="AF75" i="3"/>
  <c r="AF63" i="3"/>
  <c r="AF62" i="3"/>
  <c r="AF61" i="3"/>
  <c r="AF50" i="3"/>
  <c r="AF49" i="3"/>
  <c r="AF48" i="3"/>
  <c r="AF33" i="3"/>
  <c r="AF32" i="3"/>
  <c r="AF31" i="3"/>
  <c r="AF30" i="3"/>
  <c r="AF26" i="3"/>
  <c r="AF43" i="3" s="1"/>
  <c r="AF25" i="3"/>
  <c r="AF24" i="3"/>
  <c r="AF23" i="3"/>
  <c r="AF16" i="3"/>
  <c r="AF15" i="3"/>
  <c r="AF14" i="3"/>
  <c r="AF13" i="3"/>
  <c r="AF12" i="3"/>
  <c r="AF8" i="3"/>
  <c r="AD513" i="3"/>
  <c r="AD500" i="3"/>
  <c r="AD499" i="3"/>
  <c r="AD498" i="3"/>
  <c r="AD497" i="3"/>
  <c r="AD496" i="3"/>
  <c r="AD495" i="3"/>
  <c r="AD491" i="3"/>
  <c r="AD490" i="3"/>
  <c r="AD489" i="3"/>
  <c r="AD488" i="3"/>
  <c r="AD484" i="3"/>
  <c r="AD483" i="3"/>
  <c r="AD482" i="3"/>
  <c r="AD481" i="3"/>
  <c r="AD477" i="3"/>
  <c r="AD476" i="3"/>
  <c r="AD475" i="3"/>
  <c r="AD474" i="3"/>
  <c r="AD473" i="3"/>
  <c r="AD469" i="3"/>
  <c r="AD464" i="3"/>
  <c r="AD463" i="3"/>
  <c r="AD462" i="3"/>
  <c r="AD461" i="3"/>
  <c r="AD460" i="3"/>
  <c r="AD459" i="3"/>
  <c r="AD458" i="3"/>
  <c r="AD457" i="3"/>
  <c r="AD456" i="3"/>
  <c r="AD454" i="3"/>
  <c r="AD452" i="3"/>
  <c r="AD451" i="3"/>
  <c r="AD450" i="3"/>
  <c r="AD445" i="3"/>
  <c r="AD444" i="3"/>
  <c r="AD443" i="3"/>
  <c r="AD438" i="3"/>
  <c r="AD437" i="3"/>
  <c r="AD436" i="3"/>
  <c r="AD435" i="3"/>
  <c r="AD434" i="3"/>
  <c r="AD433" i="3"/>
  <c r="AD432" i="3"/>
  <c r="AD431" i="3"/>
  <c r="AD426" i="3"/>
  <c r="AD419" i="3"/>
  <c r="AD418" i="3"/>
  <c r="AD417" i="3"/>
  <c r="AD416" i="3"/>
  <c r="AD415" i="3"/>
  <c r="AD414" i="3"/>
  <c r="AD413" i="3"/>
  <c r="AD412" i="3"/>
  <c r="AD411" i="3"/>
  <c r="AD410" i="3"/>
  <c r="AD409" i="3"/>
  <c r="AD408" i="3"/>
  <c r="AD407" i="3"/>
  <c r="AD406" i="3"/>
  <c r="AD405" i="3"/>
  <c r="AD401" i="3"/>
  <c r="AD400" i="3"/>
  <c r="AD399" i="3"/>
  <c r="AD398" i="3"/>
  <c r="AD388" i="3"/>
  <c r="AD387" i="3"/>
  <c r="AD386" i="3"/>
  <c r="AD385" i="3"/>
  <c r="AD384" i="3"/>
  <c r="AD383" i="3"/>
  <c r="AD382" i="3"/>
  <c r="AD381" i="3"/>
  <c r="AD380" i="3"/>
  <c r="AD379" i="3"/>
  <c r="AD378" i="3"/>
  <c r="AD377" i="3"/>
  <c r="AD376" i="3"/>
  <c r="AD375" i="3"/>
  <c r="AD374" i="3"/>
  <c r="AD373" i="3"/>
  <c r="AD372" i="3"/>
  <c r="AD371" i="3"/>
  <c r="AD366" i="3"/>
  <c r="AD365" i="3"/>
  <c r="AD364" i="3"/>
  <c r="AD363" i="3"/>
  <c r="AD362" i="3"/>
  <c r="AD361" i="3"/>
  <c r="AD360" i="3"/>
  <c r="AD359" i="3"/>
  <c r="AD358" i="3"/>
  <c r="AD357" i="3"/>
  <c r="AD356" i="3"/>
  <c r="AD355" i="3"/>
  <c r="AD354" i="3"/>
  <c r="AD353" i="3"/>
  <c r="AD352" i="3"/>
  <c r="AD351" i="3"/>
  <c r="AD350" i="3"/>
  <c r="AD349" i="3"/>
  <c r="AD348" i="3"/>
  <c r="AD347" i="3"/>
  <c r="AD346" i="3"/>
  <c r="AD345" i="3"/>
  <c r="AD344" i="3"/>
  <c r="AD343" i="3"/>
  <c r="AD342" i="3"/>
  <c r="AD341" i="3"/>
  <c r="AD340" i="3"/>
  <c r="AD339" i="3"/>
  <c r="AD338" i="3"/>
  <c r="AD337" i="3"/>
  <c r="AD336" i="3"/>
  <c r="AD335" i="3"/>
  <c r="AD334" i="3"/>
  <c r="AD333" i="3"/>
  <c r="AD332" i="3"/>
  <c r="AD331" i="3"/>
  <c r="AD330" i="3"/>
  <c r="AD329" i="3"/>
  <c r="AD328" i="3"/>
  <c r="AD327" i="3"/>
  <c r="AD326" i="3"/>
  <c r="AD325" i="3"/>
  <c r="AD324" i="3"/>
  <c r="AD323" i="3"/>
  <c r="AD322" i="3"/>
  <c r="AD321" i="3"/>
  <c r="AD320" i="3"/>
  <c r="AD319" i="3"/>
  <c r="AD314" i="3"/>
  <c r="AD313" i="3"/>
  <c r="AD312" i="3"/>
  <c r="AD311" i="3"/>
  <c r="AD310" i="3"/>
  <c r="AD309" i="3"/>
  <c r="AD308" i="3"/>
  <c r="AD307" i="3"/>
  <c r="AD306" i="3"/>
  <c r="AD305" i="3"/>
  <c r="AD304" i="3"/>
  <c r="AD303" i="3"/>
  <c r="AD302" i="3"/>
  <c r="AD301" i="3"/>
  <c r="AD300" i="3"/>
  <c r="AD299" i="3"/>
  <c r="AD298" i="3"/>
  <c r="AD297" i="3"/>
  <c r="AD296" i="3"/>
  <c r="AD295" i="3"/>
  <c r="AD294" i="3"/>
  <c r="AD293" i="3"/>
  <c r="AD292" i="3"/>
  <c r="AD291" i="3"/>
  <c r="AD290" i="3"/>
  <c r="AD289" i="3"/>
  <c r="AD288" i="3"/>
  <c r="AD287" i="3"/>
  <c r="AD282" i="3"/>
  <c r="AD281" i="3"/>
  <c r="AD280" i="3"/>
  <c r="AD279" i="3"/>
  <c r="AD278" i="3"/>
  <c r="AD277" i="3"/>
  <c r="AD276" i="3"/>
  <c r="AD275" i="3"/>
  <c r="AD274" i="3"/>
  <c r="AD273" i="3"/>
  <c r="AD259" i="3"/>
  <c r="AD258" i="3"/>
  <c r="AD257" i="3"/>
  <c r="AD256" i="3"/>
  <c r="AD255" i="3"/>
  <c r="AD254" i="3"/>
  <c r="AD253" i="3"/>
  <c r="AD252" i="3"/>
  <c r="AD251" i="3"/>
  <c r="AD250" i="3"/>
  <c r="AD249" i="3"/>
  <c r="AD248" i="3"/>
  <c r="AD247" i="3"/>
  <c r="AD246" i="3"/>
  <c r="AD245" i="3"/>
  <c r="AD244" i="3"/>
  <c r="AD243" i="3"/>
  <c r="AD242" i="3"/>
  <c r="AD241" i="3"/>
  <c r="AD240" i="3"/>
  <c r="AD239" i="3"/>
  <c r="AD238" i="3"/>
  <c r="AD237" i="3"/>
  <c r="AD236" i="3"/>
  <c r="AD235" i="3"/>
  <c r="AD234" i="3"/>
  <c r="AD233" i="3"/>
  <c r="AD232" i="3"/>
  <c r="AD231" i="3"/>
  <c r="AD230" i="3"/>
  <c r="AD229" i="3"/>
  <c r="AD228" i="3"/>
  <c r="AD227" i="3"/>
  <c r="AD226" i="3"/>
  <c r="AD225" i="3"/>
  <c r="AD224" i="3"/>
  <c r="AD223" i="3"/>
  <c r="AD222" i="3"/>
  <c r="AD221" i="3"/>
  <c r="AD220" i="3"/>
  <c r="AD219" i="3"/>
  <c r="AD218" i="3"/>
  <c r="AD217" i="3"/>
  <c r="AD216" i="3"/>
  <c r="AD215" i="3"/>
  <c r="AD214" i="3"/>
  <c r="AD213" i="3"/>
  <c r="AD212" i="3"/>
  <c r="AD211" i="3"/>
  <c r="AD210" i="3"/>
  <c r="AD205" i="3"/>
  <c r="AD204" i="3"/>
  <c r="AD203" i="3"/>
  <c r="AD202" i="3"/>
  <c r="AD201" i="3"/>
  <c r="AD200" i="3"/>
  <c r="AD199" i="3"/>
  <c r="AD198" i="3"/>
  <c r="AD197" i="3"/>
  <c r="AD196" i="3"/>
  <c r="AD195" i="3"/>
  <c r="AD194" i="3"/>
  <c r="AD171" i="3"/>
  <c r="AD170" i="3"/>
  <c r="AD169" i="3"/>
  <c r="AD168" i="3"/>
  <c r="AD165"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09" i="3"/>
  <c r="AD108" i="3"/>
  <c r="AD107" i="3"/>
  <c r="AD106" i="3"/>
  <c r="AD105" i="3"/>
  <c r="AD104" i="3"/>
  <c r="AD103" i="3"/>
  <c r="AD102" i="3"/>
  <c r="AD84" i="3"/>
  <c r="AD83" i="3"/>
  <c r="AD82" i="3"/>
  <c r="AD81" i="3"/>
  <c r="AD80" i="3"/>
  <c r="AD79" i="3"/>
  <c r="AD78" i="3"/>
  <c r="AD77" i="3"/>
  <c r="AD76" i="3"/>
  <c r="AD75" i="3"/>
  <c r="AD63" i="3"/>
  <c r="AD62" i="3"/>
  <c r="AD61" i="3"/>
  <c r="AD50" i="3"/>
  <c r="AD49" i="3"/>
  <c r="AD48" i="3"/>
  <c r="AD33" i="3"/>
  <c r="AD32" i="3"/>
  <c r="AD31" i="3"/>
  <c r="AD30" i="3"/>
  <c r="AD26" i="3"/>
  <c r="AD25" i="3"/>
  <c r="AD24" i="3"/>
  <c r="AD23" i="3"/>
  <c r="AD16" i="3"/>
  <c r="AD15" i="3"/>
  <c r="AD14" i="3"/>
  <c r="AD13" i="3"/>
  <c r="AD12" i="3"/>
  <c r="AD8" i="3"/>
  <c r="AB513" i="3"/>
  <c r="AB500" i="3"/>
  <c r="AB499" i="3"/>
  <c r="AB498" i="3"/>
  <c r="AB497" i="3"/>
  <c r="AB496" i="3"/>
  <c r="AB495" i="3"/>
  <c r="AB491" i="3"/>
  <c r="AB490" i="3"/>
  <c r="AB489" i="3"/>
  <c r="AB488" i="3"/>
  <c r="AB484" i="3"/>
  <c r="AB483" i="3"/>
  <c r="AB482" i="3"/>
  <c r="AB481" i="3"/>
  <c r="AB477" i="3"/>
  <c r="AB476" i="3"/>
  <c r="AB475" i="3"/>
  <c r="AB474" i="3"/>
  <c r="AB473" i="3"/>
  <c r="AB469" i="3"/>
  <c r="AB464" i="3"/>
  <c r="AB463" i="3"/>
  <c r="AB462" i="3"/>
  <c r="AB461" i="3"/>
  <c r="AB460" i="3"/>
  <c r="AB459" i="3"/>
  <c r="AB458" i="3"/>
  <c r="AB457" i="3"/>
  <c r="AB456" i="3"/>
  <c r="AB454" i="3"/>
  <c r="AB452" i="3"/>
  <c r="AB451" i="3"/>
  <c r="AB450" i="3"/>
  <c r="AB445" i="3"/>
  <c r="AB444" i="3"/>
  <c r="AB443" i="3"/>
  <c r="AB438" i="3"/>
  <c r="AB437" i="3"/>
  <c r="AB436" i="3"/>
  <c r="AB435" i="3"/>
  <c r="AB434" i="3"/>
  <c r="AB433" i="3"/>
  <c r="AB432" i="3"/>
  <c r="AB431" i="3"/>
  <c r="AB426" i="3"/>
  <c r="AB419" i="3"/>
  <c r="AB418" i="3"/>
  <c r="AB417" i="3"/>
  <c r="AB416" i="3"/>
  <c r="AB415" i="3"/>
  <c r="AB414" i="3"/>
  <c r="AB413" i="3"/>
  <c r="AB412" i="3"/>
  <c r="AB411" i="3"/>
  <c r="AB410" i="3"/>
  <c r="AB409" i="3"/>
  <c r="AB408" i="3"/>
  <c r="AB407" i="3"/>
  <c r="AB406" i="3"/>
  <c r="AB405" i="3"/>
  <c r="AB401" i="3"/>
  <c r="AB400" i="3"/>
  <c r="AB399" i="3"/>
  <c r="AB398" i="3"/>
  <c r="AB388" i="3"/>
  <c r="AB387" i="3"/>
  <c r="AB386" i="3"/>
  <c r="AB385" i="3"/>
  <c r="AB384" i="3"/>
  <c r="AB383" i="3"/>
  <c r="AB382" i="3"/>
  <c r="AB381" i="3"/>
  <c r="AB380" i="3"/>
  <c r="AB379" i="3"/>
  <c r="AB378" i="3"/>
  <c r="AB377" i="3"/>
  <c r="AB376" i="3"/>
  <c r="AB375" i="3"/>
  <c r="AB374" i="3"/>
  <c r="AB373" i="3"/>
  <c r="AB372" i="3"/>
  <c r="AB371" i="3"/>
  <c r="AB366" i="3"/>
  <c r="AB365" i="3"/>
  <c r="AB364" i="3"/>
  <c r="AB363" i="3"/>
  <c r="AB362" i="3"/>
  <c r="AB361" i="3"/>
  <c r="AB360" i="3"/>
  <c r="AB359" i="3"/>
  <c r="AB358" i="3"/>
  <c r="AB357" i="3"/>
  <c r="AB356" i="3"/>
  <c r="AB355" i="3"/>
  <c r="AB354" i="3"/>
  <c r="AB353" i="3"/>
  <c r="AB352" i="3"/>
  <c r="AB351" i="3"/>
  <c r="AB350" i="3"/>
  <c r="AB349" i="3"/>
  <c r="AB348" i="3"/>
  <c r="AB347" i="3"/>
  <c r="AB346" i="3"/>
  <c r="AB345" i="3"/>
  <c r="AB344" i="3"/>
  <c r="AB343" i="3"/>
  <c r="AB342" i="3"/>
  <c r="AB341" i="3"/>
  <c r="AB340" i="3"/>
  <c r="AB339" i="3"/>
  <c r="AB338" i="3"/>
  <c r="AB337" i="3"/>
  <c r="AB336" i="3"/>
  <c r="AB335" i="3"/>
  <c r="AB334" i="3"/>
  <c r="AB333" i="3"/>
  <c r="AB332" i="3"/>
  <c r="AB331" i="3"/>
  <c r="AB330" i="3"/>
  <c r="AB329" i="3"/>
  <c r="AB328" i="3"/>
  <c r="AB327" i="3"/>
  <c r="AB326" i="3"/>
  <c r="AB325" i="3"/>
  <c r="AB324" i="3"/>
  <c r="AB323" i="3"/>
  <c r="AB322" i="3"/>
  <c r="AB321" i="3"/>
  <c r="AB320" i="3"/>
  <c r="AB319" i="3"/>
  <c r="AB367" i="3" s="1"/>
  <c r="AB368" i="3" s="1"/>
  <c r="AB314" i="3"/>
  <c r="AB313" i="3"/>
  <c r="AB312" i="3"/>
  <c r="AB311" i="3"/>
  <c r="AB310" i="3"/>
  <c r="AB309" i="3"/>
  <c r="AB308" i="3"/>
  <c r="AB307" i="3"/>
  <c r="AB306" i="3"/>
  <c r="AB305" i="3"/>
  <c r="AB304" i="3"/>
  <c r="AB303" i="3"/>
  <c r="AB302" i="3"/>
  <c r="AB301" i="3"/>
  <c r="AB300" i="3"/>
  <c r="AB299" i="3"/>
  <c r="AB298" i="3"/>
  <c r="AB297" i="3"/>
  <c r="AB296" i="3"/>
  <c r="AB295" i="3"/>
  <c r="AB294" i="3"/>
  <c r="AB293" i="3"/>
  <c r="AB292" i="3"/>
  <c r="AB291" i="3"/>
  <c r="AB290" i="3"/>
  <c r="AB289" i="3"/>
  <c r="AB288" i="3"/>
  <c r="AB287" i="3"/>
  <c r="AB282" i="3"/>
  <c r="AB281" i="3"/>
  <c r="AB280" i="3"/>
  <c r="AB279" i="3"/>
  <c r="AB278" i="3"/>
  <c r="AB277" i="3"/>
  <c r="AB276" i="3"/>
  <c r="AB275" i="3"/>
  <c r="AB274" i="3"/>
  <c r="AB273" i="3"/>
  <c r="AB259" i="3"/>
  <c r="AB258" i="3"/>
  <c r="AB257" i="3"/>
  <c r="AB256" i="3"/>
  <c r="AB255" i="3"/>
  <c r="AB254" i="3"/>
  <c r="AB253" i="3"/>
  <c r="AB252" i="3"/>
  <c r="AB251" i="3"/>
  <c r="AB250" i="3"/>
  <c r="AB249" i="3"/>
  <c r="AB248" i="3"/>
  <c r="AB247" i="3"/>
  <c r="AB246" i="3"/>
  <c r="AB245" i="3"/>
  <c r="AB244" i="3"/>
  <c r="AB243" i="3"/>
  <c r="AB242" i="3"/>
  <c r="AB241" i="3"/>
  <c r="AB240" i="3"/>
  <c r="AB239" i="3"/>
  <c r="AB238" i="3"/>
  <c r="AB237" i="3"/>
  <c r="AB236" i="3"/>
  <c r="AB235" i="3"/>
  <c r="AB234" i="3"/>
  <c r="AB233" i="3"/>
  <c r="AB232" i="3"/>
  <c r="AB231" i="3"/>
  <c r="AB230" i="3"/>
  <c r="AB229" i="3"/>
  <c r="AB228" i="3"/>
  <c r="AB227" i="3"/>
  <c r="AB226" i="3"/>
  <c r="AB225" i="3"/>
  <c r="AB224" i="3"/>
  <c r="AB223" i="3"/>
  <c r="AB222" i="3"/>
  <c r="AB221" i="3"/>
  <c r="AB220" i="3"/>
  <c r="AB219" i="3"/>
  <c r="AB218" i="3"/>
  <c r="AB217" i="3"/>
  <c r="AB216" i="3"/>
  <c r="AB215" i="3"/>
  <c r="AB214" i="3"/>
  <c r="AB213" i="3"/>
  <c r="AB212" i="3"/>
  <c r="AB211" i="3"/>
  <c r="AB210" i="3"/>
  <c r="AB205" i="3"/>
  <c r="AB204" i="3"/>
  <c r="AB203" i="3"/>
  <c r="AB202" i="3"/>
  <c r="AB201" i="3"/>
  <c r="AB200" i="3"/>
  <c r="AB199" i="3"/>
  <c r="AB198" i="3"/>
  <c r="AB197" i="3"/>
  <c r="AB196" i="3"/>
  <c r="AB195" i="3"/>
  <c r="AB194" i="3"/>
  <c r="AB171" i="3"/>
  <c r="AB170" i="3"/>
  <c r="AB169" i="3"/>
  <c r="AB168" i="3"/>
  <c r="AB165"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09" i="3"/>
  <c r="AB108" i="3"/>
  <c r="AB107" i="3"/>
  <c r="AB106" i="3"/>
  <c r="AB105" i="3"/>
  <c r="AB104" i="3"/>
  <c r="AB103" i="3"/>
  <c r="AB102" i="3"/>
  <c r="AB84" i="3"/>
  <c r="AB83" i="3"/>
  <c r="AB82" i="3"/>
  <c r="AB81" i="3"/>
  <c r="AB80" i="3"/>
  <c r="AB79" i="3"/>
  <c r="AB78" i="3"/>
  <c r="AB77" i="3"/>
  <c r="AB76" i="3"/>
  <c r="AB75" i="3"/>
  <c r="AB63" i="3"/>
  <c r="AB62" i="3"/>
  <c r="AB61" i="3"/>
  <c r="AB50" i="3"/>
  <c r="AB49" i="3"/>
  <c r="AB48" i="3"/>
  <c r="AB33" i="3"/>
  <c r="AB32" i="3"/>
  <c r="AB31" i="3"/>
  <c r="AB30" i="3"/>
  <c r="AB26" i="3"/>
  <c r="AB43" i="3" s="1"/>
  <c r="AB25" i="3"/>
  <c r="AB24" i="3"/>
  <c r="AB41" i="3" s="1"/>
  <c r="AB23" i="3"/>
  <c r="AB16" i="3"/>
  <c r="AB15" i="3"/>
  <c r="AB14" i="3"/>
  <c r="AB13" i="3"/>
  <c r="AB12" i="3"/>
  <c r="AB8" i="3"/>
  <c r="Z513" i="3"/>
  <c r="Z500" i="3"/>
  <c r="Z499" i="3"/>
  <c r="Z498" i="3"/>
  <c r="Z497" i="3"/>
  <c r="Z496" i="3"/>
  <c r="Z495" i="3"/>
  <c r="Z491" i="3"/>
  <c r="Z490" i="3"/>
  <c r="Z489" i="3"/>
  <c r="Z488" i="3"/>
  <c r="Z484" i="3"/>
  <c r="Z483" i="3"/>
  <c r="Z482" i="3"/>
  <c r="Z481" i="3"/>
  <c r="Z477" i="3"/>
  <c r="Z476" i="3"/>
  <c r="Z475" i="3"/>
  <c r="Z474" i="3"/>
  <c r="Z473" i="3"/>
  <c r="Z469" i="3"/>
  <c r="Z470" i="3" s="1"/>
  <c r="Z464" i="3"/>
  <c r="Z463" i="3"/>
  <c r="Z462" i="3"/>
  <c r="Z461" i="3"/>
  <c r="Z460" i="3"/>
  <c r="Z459" i="3"/>
  <c r="Z458" i="3"/>
  <c r="Z457" i="3"/>
  <c r="Z456" i="3"/>
  <c r="Z454" i="3"/>
  <c r="Z452" i="3"/>
  <c r="Z451" i="3"/>
  <c r="Z450" i="3"/>
  <c r="Z445" i="3"/>
  <c r="Z444" i="3"/>
  <c r="Z443" i="3"/>
  <c r="Z438" i="3"/>
  <c r="Z437" i="3"/>
  <c r="Z436" i="3"/>
  <c r="Z435" i="3"/>
  <c r="Z434" i="3"/>
  <c r="Z433" i="3"/>
  <c r="Z439" i="3" s="1"/>
  <c r="Z440" i="3" s="1"/>
  <c r="Z432" i="3"/>
  <c r="Z431" i="3"/>
  <c r="Z426" i="3"/>
  <c r="Z427" i="3" s="1"/>
  <c r="Z419" i="3"/>
  <c r="Z418" i="3"/>
  <c r="Z417" i="3"/>
  <c r="Z416" i="3"/>
  <c r="Z415" i="3"/>
  <c r="Z414" i="3"/>
  <c r="Z413" i="3"/>
  <c r="Z412" i="3"/>
  <c r="Z411" i="3"/>
  <c r="Z410" i="3"/>
  <c r="Z409" i="3"/>
  <c r="Z408" i="3"/>
  <c r="Z407" i="3"/>
  <c r="Z406" i="3"/>
  <c r="Z405" i="3"/>
  <c r="Z401" i="3"/>
  <c r="Z400" i="3"/>
  <c r="Z399" i="3"/>
  <c r="Z398" i="3"/>
  <c r="Z388" i="3"/>
  <c r="Z387" i="3"/>
  <c r="Z386" i="3"/>
  <c r="Z385" i="3"/>
  <c r="Z384" i="3"/>
  <c r="Z383" i="3"/>
  <c r="Z382" i="3"/>
  <c r="Z381" i="3"/>
  <c r="Z380" i="3"/>
  <c r="Z379" i="3"/>
  <c r="Z378" i="3"/>
  <c r="Z377" i="3"/>
  <c r="Z376" i="3"/>
  <c r="Z375" i="3"/>
  <c r="Z374" i="3"/>
  <c r="Z373" i="3"/>
  <c r="Z372" i="3"/>
  <c r="Z371" i="3"/>
  <c r="Z366" i="3"/>
  <c r="Z365" i="3"/>
  <c r="Z364" i="3"/>
  <c r="Z363" i="3"/>
  <c r="Z362" i="3"/>
  <c r="Z361" i="3"/>
  <c r="Z360" i="3"/>
  <c r="Z359" i="3"/>
  <c r="Z358" i="3"/>
  <c r="Z357" i="3"/>
  <c r="Z356" i="3"/>
  <c r="Z355" i="3"/>
  <c r="Z354" i="3"/>
  <c r="Z353" i="3"/>
  <c r="Z352" i="3"/>
  <c r="Z351" i="3"/>
  <c r="Z350" i="3"/>
  <c r="Z349" i="3"/>
  <c r="Z348" i="3"/>
  <c r="Z347" i="3"/>
  <c r="Z346" i="3"/>
  <c r="Z345" i="3"/>
  <c r="Z344" i="3"/>
  <c r="Z343" i="3"/>
  <c r="Z342" i="3"/>
  <c r="Z341" i="3"/>
  <c r="Z340" i="3"/>
  <c r="Z339" i="3"/>
  <c r="Z338" i="3"/>
  <c r="Z337" i="3"/>
  <c r="Z336" i="3"/>
  <c r="Z335" i="3"/>
  <c r="Z334" i="3"/>
  <c r="Z333" i="3"/>
  <c r="Z332" i="3"/>
  <c r="Z331" i="3"/>
  <c r="Z330" i="3"/>
  <c r="Z329" i="3"/>
  <c r="Z328" i="3"/>
  <c r="Z327" i="3"/>
  <c r="Z326" i="3"/>
  <c r="Z325" i="3"/>
  <c r="Z324" i="3"/>
  <c r="Z323" i="3"/>
  <c r="Z322" i="3"/>
  <c r="Z321" i="3"/>
  <c r="Z320" i="3"/>
  <c r="Z319" i="3"/>
  <c r="Z314" i="3"/>
  <c r="Z313" i="3"/>
  <c r="Z312" i="3"/>
  <c r="Z311" i="3"/>
  <c r="Z310" i="3"/>
  <c r="Z309" i="3"/>
  <c r="Z308" i="3"/>
  <c r="Z307" i="3"/>
  <c r="Z306" i="3"/>
  <c r="Z305" i="3"/>
  <c r="Z304" i="3"/>
  <c r="Z303" i="3"/>
  <c r="Z302" i="3"/>
  <c r="Z301" i="3"/>
  <c r="Z300" i="3"/>
  <c r="Z299" i="3"/>
  <c r="Z298" i="3"/>
  <c r="Z297" i="3"/>
  <c r="Z296" i="3"/>
  <c r="Z295" i="3"/>
  <c r="Z294" i="3"/>
  <c r="Z293" i="3"/>
  <c r="Z292" i="3"/>
  <c r="Z291" i="3"/>
  <c r="Z290" i="3"/>
  <c r="Z289" i="3"/>
  <c r="Z288" i="3"/>
  <c r="Z287" i="3"/>
  <c r="Z282" i="3"/>
  <c r="Z281" i="3"/>
  <c r="Z280" i="3"/>
  <c r="Z279" i="3"/>
  <c r="Z278" i="3"/>
  <c r="Z277" i="3"/>
  <c r="Z276" i="3"/>
  <c r="Z275" i="3"/>
  <c r="Z274" i="3"/>
  <c r="Z273" i="3"/>
  <c r="Z259" i="3"/>
  <c r="Z258" i="3"/>
  <c r="Z257" i="3"/>
  <c r="Z256" i="3"/>
  <c r="Z255" i="3"/>
  <c r="Z254" i="3"/>
  <c r="Z253" i="3"/>
  <c r="Z252" i="3"/>
  <c r="Z251" i="3"/>
  <c r="Z250" i="3"/>
  <c r="Z249" i="3"/>
  <c r="Z248"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5" i="3"/>
  <c r="Z204" i="3"/>
  <c r="Z203" i="3"/>
  <c r="Z202" i="3"/>
  <c r="Z201" i="3"/>
  <c r="Z200" i="3"/>
  <c r="Z199" i="3"/>
  <c r="Z198" i="3"/>
  <c r="Z197" i="3"/>
  <c r="Z196" i="3"/>
  <c r="Z195" i="3"/>
  <c r="Z194" i="3"/>
  <c r="Z171" i="3"/>
  <c r="Z170" i="3"/>
  <c r="Z169" i="3"/>
  <c r="Z168" i="3"/>
  <c r="Z165" i="3"/>
  <c r="Z164" i="3"/>
  <c r="Z163" i="3"/>
  <c r="Z162" i="3"/>
  <c r="Z161" i="3"/>
  <c r="Z160" i="3"/>
  <c r="Z159" i="3"/>
  <c r="Z158" i="3"/>
  <c r="Z157" i="3"/>
  <c r="Z156" i="3"/>
  <c r="Z155"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09" i="3"/>
  <c r="Z108" i="3"/>
  <c r="Z107" i="3"/>
  <c r="Z106" i="3"/>
  <c r="Z105" i="3"/>
  <c r="Z104" i="3"/>
  <c r="Z103" i="3"/>
  <c r="Z102" i="3"/>
  <c r="Z84" i="3"/>
  <c r="Z83" i="3"/>
  <c r="Z82" i="3"/>
  <c r="Z81" i="3"/>
  <c r="Z80" i="3"/>
  <c r="Z79" i="3"/>
  <c r="Z78" i="3"/>
  <c r="Z77" i="3"/>
  <c r="Z76" i="3"/>
  <c r="Z75" i="3"/>
  <c r="Z63" i="3"/>
  <c r="Z62" i="3"/>
  <c r="Z61" i="3"/>
  <c r="Z50" i="3"/>
  <c r="Z49" i="3"/>
  <c r="Z48" i="3"/>
  <c r="Z33" i="3"/>
  <c r="Z32" i="3"/>
  <c r="Z31" i="3"/>
  <c r="Z30" i="3"/>
  <c r="Z26" i="3"/>
  <c r="Z25" i="3"/>
  <c r="Z24" i="3"/>
  <c r="Z23" i="3"/>
  <c r="Z40" i="3" s="1"/>
  <c r="Z16" i="3"/>
  <c r="Z15" i="3"/>
  <c r="Z14" i="3"/>
  <c r="Z13" i="3"/>
  <c r="Z12" i="3"/>
  <c r="Z8" i="3"/>
  <c r="X513" i="3"/>
  <c r="X500" i="3"/>
  <c r="X499" i="3"/>
  <c r="X498" i="3"/>
  <c r="X497" i="3"/>
  <c r="X496" i="3"/>
  <c r="X495" i="3"/>
  <c r="X491" i="3"/>
  <c r="X490" i="3"/>
  <c r="X489" i="3"/>
  <c r="X488" i="3"/>
  <c r="X484" i="3"/>
  <c r="X483" i="3"/>
  <c r="X482" i="3"/>
  <c r="X481" i="3"/>
  <c r="X477" i="3"/>
  <c r="X476" i="3"/>
  <c r="X475" i="3"/>
  <c r="X474" i="3"/>
  <c r="X473" i="3"/>
  <c r="X469" i="3"/>
  <c r="X470" i="3" s="1"/>
  <c r="X464" i="3"/>
  <c r="X463" i="3"/>
  <c r="X462" i="3"/>
  <c r="X461" i="3"/>
  <c r="X460" i="3"/>
  <c r="X459" i="3"/>
  <c r="X458" i="3"/>
  <c r="X457" i="3"/>
  <c r="X456" i="3"/>
  <c r="X454" i="3"/>
  <c r="X452" i="3"/>
  <c r="X451" i="3"/>
  <c r="X450" i="3"/>
  <c r="X445" i="3"/>
  <c r="X444" i="3"/>
  <c r="X443" i="3"/>
  <c r="X438" i="3"/>
  <c r="X437" i="3"/>
  <c r="X436" i="3"/>
  <c r="X435" i="3"/>
  <c r="X434" i="3"/>
  <c r="X433" i="3"/>
  <c r="X432" i="3"/>
  <c r="X431" i="3"/>
  <c r="X426" i="3"/>
  <c r="X427" i="3" s="1"/>
  <c r="X419" i="3"/>
  <c r="X418" i="3"/>
  <c r="X417" i="3"/>
  <c r="X416" i="3"/>
  <c r="X415" i="3"/>
  <c r="X414" i="3"/>
  <c r="X413" i="3"/>
  <c r="X412" i="3"/>
  <c r="X411" i="3"/>
  <c r="X410" i="3"/>
  <c r="X409" i="3"/>
  <c r="X408" i="3"/>
  <c r="X407" i="3"/>
  <c r="X406" i="3"/>
  <c r="X405" i="3"/>
  <c r="X401" i="3"/>
  <c r="X400" i="3"/>
  <c r="X399" i="3"/>
  <c r="X398" i="3"/>
  <c r="X388" i="3"/>
  <c r="X387" i="3"/>
  <c r="X386" i="3"/>
  <c r="X385" i="3"/>
  <c r="X384" i="3"/>
  <c r="X383" i="3"/>
  <c r="X382" i="3"/>
  <c r="X381" i="3"/>
  <c r="X380" i="3"/>
  <c r="X379" i="3"/>
  <c r="X378" i="3"/>
  <c r="X377" i="3"/>
  <c r="X376" i="3"/>
  <c r="X375" i="3"/>
  <c r="X374" i="3"/>
  <c r="X373" i="3"/>
  <c r="X372" i="3"/>
  <c r="X371" i="3"/>
  <c r="X366" i="3"/>
  <c r="X365" i="3"/>
  <c r="X364" i="3"/>
  <c r="X363" i="3"/>
  <c r="X362" i="3"/>
  <c r="X361" i="3"/>
  <c r="X360" i="3"/>
  <c r="X359" i="3"/>
  <c r="X358" i="3"/>
  <c r="X357" i="3"/>
  <c r="X356" i="3"/>
  <c r="X355" i="3"/>
  <c r="X354" i="3"/>
  <c r="X353" i="3"/>
  <c r="X352" i="3"/>
  <c r="X351" i="3"/>
  <c r="X350" i="3"/>
  <c r="X349" i="3"/>
  <c r="X348" i="3"/>
  <c r="X347" i="3"/>
  <c r="X346" i="3"/>
  <c r="X345" i="3"/>
  <c r="X344" i="3"/>
  <c r="X343" i="3"/>
  <c r="X342" i="3"/>
  <c r="X341" i="3"/>
  <c r="X340" i="3"/>
  <c r="X339" i="3"/>
  <c r="X338" i="3"/>
  <c r="X337" i="3"/>
  <c r="X336" i="3"/>
  <c r="X335" i="3"/>
  <c r="X334" i="3"/>
  <c r="X333" i="3"/>
  <c r="X332" i="3"/>
  <c r="X331" i="3"/>
  <c r="X330" i="3"/>
  <c r="X329" i="3"/>
  <c r="X328" i="3"/>
  <c r="X327" i="3"/>
  <c r="X326" i="3"/>
  <c r="X325" i="3"/>
  <c r="X324" i="3"/>
  <c r="X323" i="3"/>
  <c r="X322" i="3"/>
  <c r="X321" i="3"/>
  <c r="X320" i="3"/>
  <c r="X319" i="3"/>
  <c r="X314" i="3"/>
  <c r="X313" i="3"/>
  <c r="X312" i="3"/>
  <c r="X311" i="3"/>
  <c r="X310" i="3"/>
  <c r="X309" i="3"/>
  <c r="X308" i="3"/>
  <c r="X307" i="3"/>
  <c r="X306" i="3"/>
  <c r="X305" i="3"/>
  <c r="X304" i="3"/>
  <c r="X303" i="3"/>
  <c r="X302" i="3"/>
  <c r="X301" i="3"/>
  <c r="X300" i="3"/>
  <c r="X299" i="3"/>
  <c r="X298" i="3"/>
  <c r="X297" i="3"/>
  <c r="X296" i="3"/>
  <c r="X295" i="3"/>
  <c r="X294" i="3"/>
  <c r="X293" i="3"/>
  <c r="X292" i="3"/>
  <c r="X291" i="3"/>
  <c r="X290" i="3"/>
  <c r="X289" i="3"/>
  <c r="X288" i="3"/>
  <c r="X287" i="3"/>
  <c r="X282" i="3"/>
  <c r="X281" i="3"/>
  <c r="X280" i="3"/>
  <c r="X279" i="3"/>
  <c r="X278" i="3"/>
  <c r="X277" i="3"/>
  <c r="X276" i="3"/>
  <c r="X275" i="3"/>
  <c r="X274" i="3"/>
  <c r="X273" i="3"/>
  <c r="X259" i="3"/>
  <c r="X258" i="3"/>
  <c r="X257" i="3"/>
  <c r="X256" i="3"/>
  <c r="X255" i="3"/>
  <c r="X254" i="3"/>
  <c r="X253" i="3"/>
  <c r="X252" i="3"/>
  <c r="X251" i="3"/>
  <c r="X250" i="3"/>
  <c r="X249" i="3"/>
  <c r="X248" i="3"/>
  <c r="X247" i="3"/>
  <c r="X246" i="3"/>
  <c r="X245" i="3"/>
  <c r="X244" i="3"/>
  <c r="X243" i="3"/>
  <c r="X242" i="3"/>
  <c r="X241" i="3"/>
  <c r="X240" i="3"/>
  <c r="X239" i="3"/>
  <c r="X238" i="3"/>
  <c r="X237" i="3"/>
  <c r="X236" i="3"/>
  <c r="X235" i="3"/>
  <c r="X234" i="3"/>
  <c r="X233" i="3"/>
  <c r="X232" i="3"/>
  <c r="X231" i="3"/>
  <c r="X230" i="3"/>
  <c r="X229" i="3"/>
  <c r="X228" i="3"/>
  <c r="X227" i="3"/>
  <c r="X226" i="3"/>
  <c r="X225" i="3"/>
  <c r="X224" i="3"/>
  <c r="X223" i="3"/>
  <c r="X222" i="3"/>
  <c r="X221" i="3"/>
  <c r="X220" i="3"/>
  <c r="X219" i="3"/>
  <c r="X218" i="3"/>
  <c r="X217" i="3"/>
  <c r="X216" i="3"/>
  <c r="X215" i="3"/>
  <c r="X214" i="3"/>
  <c r="X213" i="3"/>
  <c r="X212" i="3"/>
  <c r="X211" i="3"/>
  <c r="X210" i="3"/>
  <c r="X205" i="3"/>
  <c r="X204" i="3"/>
  <c r="X203" i="3"/>
  <c r="X202" i="3"/>
  <c r="X201" i="3"/>
  <c r="X200" i="3"/>
  <c r="X199" i="3"/>
  <c r="X198" i="3"/>
  <c r="X197" i="3"/>
  <c r="X196" i="3"/>
  <c r="X195" i="3"/>
  <c r="X194" i="3"/>
  <c r="X171" i="3"/>
  <c r="X170" i="3"/>
  <c r="X169" i="3"/>
  <c r="X168" i="3"/>
  <c r="X165" i="3"/>
  <c r="X164" i="3"/>
  <c r="X163" i="3"/>
  <c r="X162" i="3"/>
  <c r="X161" i="3"/>
  <c r="X160" i="3"/>
  <c r="X159" i="3"/>
  <c r="X158" i="3"/>
  <c r="X157" i="3"/>
  <c r="X156" i="3"/>
  <c r="X155" i="3"/>
  <c r="X154" i="3"/>
  <c r="X153" i="3"/>
  <c r="X152" i="3"/>
  <c r="X151" i="3"/>
  <c r="X150" i="3"/>
  <c r="X149" i="3"/>
  <c r="X148" i="3"/>
  <c r="X147" i="3"/>
  <c r="X146" i="3"/>
  <c r="X145" i="3"/>
  <c r="X144" i="3"/>
  <c r="X143" i="3"/>
  <c r="X142" i="3"/>
  <c r="X141" i="3"/>
  <c r="X140" i="3"/>
  <c r="X139" i="3"/>
  <c r="X138" i="3"/>
  <c r="X137" i="3"/>
  <c r="X136" i="3"/>
  <c r="X135" i="3"/>
  <c r="X134" i="3"/>
  <c r="X133" i="3"/>
  <c r="X132" i="3"/>
  <c r="X131" i="3"/>
  <c r="X130" i="3"/>
  <c r="X109" i="3"/>
  <c r="X108" i="3"/>
  <c r="X107" i="3"/>
  <c r="X106" i="3"/>
  <c r="X105" i="3"/>
  <c r="X104" i="3"/>
  <c r="X103" i="3"/>
  <c r="X102" i="3"/>
  <c r="X84" i="3"/>
  <c r="X83" i="3"/>
  <c r="X82" i="3"/>
  <c r="X81" i="3"/>
  <c r="X80" i="3"/>
  <c r="X79" i="3"/>
  <c r="X78" i="3"/>
  <c r="X77" i="3"/>
  <c r="X76" i="3"/>
  <c r="X75" i="3"/>
  <c r="X63" i="3"/>
  <c r="X62" i="3"/>
  <c r="X61" i="3"/>
  <c r="X50" i="3"/>
  <c r="X49" i="3"/>
  <c r="X48" i="3"/>
  <c r="X33" i="3"/>
  <c r="X32" i="3"/>
  <c r="X31" i="3"/>
  <c r="X30" i="3"/>
  <c r="X26" i="3"/>
  <c r="X43" i="3" s="1"/>
  <c r="X25" i="3"/>
  <c r="X24" i="3"/>
  <c r="X23" i="3"/>
  <c r="X16" i="3"/>
  <c r="X15" i="3"/>
  <c r="X14" i="3"/>
  <c r="X13" i="3"/>
  <c r="X12" i="3"/>
  <c r="X8" i="3"/>
  <c r="V513" i="3"/>
  <c r="V500" i="3"/>
  <c r="V499" i="3"/>
  <c r="V498" i="3"/>
  <c r="V497" i="3"/>
  <c r="V501" i="3" s="1"/>
  <c r="V496" i="3"/>
  <c r="V495" i="3"/>
  <c r="V491" i="3"/>
  <c r="V490" i="3"/>
  <c r="V489" i="3"/>
  <c r="V488" i="3"/>
  <c r="V484" i="3"/>
  <c r="V483" i="3"/>
  <c r="V482" i="3"/>
  <c r="V481" i="3"/>
  <c r="V477" i="3"/>
  <c r="V476" i="3"/>
  <c r="V475" i="3"/>
  <c r="V474" i="3"/>
  <c r="V473" i="3"/>
  <c r="V469" i="3"/>
  <c r="V464" i="3"/>
  <c r="V463" i="3"/>
  <c r="V462" i="3"/>
  <c r="V461" i="3"/>
  <c r="V460" i="3"/>
  <c r="V459" i="3"/>
  <c r="V458" i="3"/>
  <c r="V457" i="3"/>
  <c r="V456" i="3"/>
  <c r="V454" i="3"/>
  <c r="V452" i="3"/>
  <c r="V451" i="3"/>
  <c r="V450" i="3"/>
  <c r="V445" i="3"/>
  <c r="V446" i="3" s="1"/>
  <c r="V444" i="3"/>
  <c r="V443" i="3"/>
  <c r="V438" i="3"/>
  <c r="V437" i="3"/>
  <c r="V436" i="3"/>
  <c r="V435" i="3"/>
  <c r="V434" i="3"/>
  <c r="V433" i="3"/>
  <c r="V432" i="3"/>
  <c r="V431" i="3"/>
  <c r="V426" i="3"/>
  <c r="V419" i="3"/>
  <c r="V418" i="3"/>
  <c r="V417" i="3"/>
  <c r="V416" i="3"/>
  <c r="V415" i="3"/>
  <c r="V414" i="3"/>
  <c r="V413" i="3"/>
  <c r="V412" i="3"/>
  <c r="V411" i="3"/>
  <c r="V410" i="3"/>
  <c r="V409" i="3"/>
  <c r="V408" i="3"/>
  <c r="V407" i="3"/>
  <c r="V406" i="3"/>
  <c r="V405" i="3"/>
  <c r="V401" i="3"/>
  <c r="V400" i="3"/>
  <c r="V399" i="3"/>
  <c r="V398" i="3"/>
  <c r="V388" i="3"/>
  <c r="V387" i="3"/>
  <c r="V386" i="3"/>
  <c r="V385" i="3"/>
  <c r="V384" i="3"/>
  <c r="V383" i="3"/>
  <c r="V382" i="3"/>
  <c r="V381" i="3"/>
  <c r="V380" i="3"/>
  <c r="V379" i="3"/>
  <c r="V378" i="3"/>
  <c r="V377" i="3"/>
  <c r="V376" i="3"/>
  <c r="V375" i="3"/>
  <c r="V374" i="3"/>
  <c r="V373" i="3"/>
  <c r="V372" i="3"/>
  <c r="V371" i="3"/>
  <c r="V389" i="3" s="1"/>
  <c r="V390" i="3" s="1"/>
  <c r="V366" i="3"/>
  <c r="V365" i="3"/>
  <c r="V364" i="3"/>
  <c r="V363" i="3"/>
  <c r="V362" i="3"/>
  <c r="V361" i="3"/>
  <c r="V360" i="3"/>
  <c r="V359" i="3"/>
  <c r="V358" i="3"/>
  <c r="V357" i="3"/>
  <c r="V356" i="3"/>
  <c r="V355" i="3"/>
  <c r="V354" i="3"/>
  <c r="V353" i="3"/>
  <c r="V352" i="3"/>
  <c r="V351" i="3"/>
  <c r="V350" i="3"/>
  <c r="V349" i="3"/>
  <c r="V348" i="3"/>
  <c r="V347" i="3"/>
  <c r="V346" i="3"/>
  <c r="V345" i="3"/>
  <c r="V344" i="3"/>
  <c r="V343" i="3"/>
  <c r="V342" i="3"/>
  <c r="V341" i="3"/>
  <c r="V340" i="3"/>
  <c r="V339" i="3"/>
  <c r="V338" i="3"/>
  <c r="V337" i="3"/>
  <c r="V336" i="3"/>
  <c r="V335" i="3"/>
  <c r="V334" i="3"/>
  <c r="V333" i="3"/>
  <c r="V332" i="3"/>
  <c r="V331" i="3"/>
  <c r="V330" i="3"/>
  <c r="V329" i="3"/>
  <c r="V328" i="3"/>
  <c r="V327" i="3"/>
  <c r="V326" i="3"/>
  <c r="V325" i="3"/>
  <c r="V324" i="3"/>
  <c r="V323" i="3"/>
  <c r="V322" i="3"/>
  <c r="V321" i="3"/>
  <c r="V320" i="3"/>
  <c r="V319" i="3"/>
  <c r="V314" i="3"/>
  <c r="V313" i="3"/>
  <c r="V312" i="3"/>
  <c r="V311" i="3"/>
  <c r="V310" i="3"/>
  <c r="V309" i="3"/>
  <c r="V308" i="3"/>
  <c r="V307" i="3"/>
  <c r="V306" i="3"/>
  <c r="V305" i="3"/>
  <c r="V304" i="3"/>
  <c r="V303" i="3"/>
  <c r="V302" i="3"/>
  <c r="V301" i="3"/>
  <c r="V300" i="3"/>
  <c r="V299" i="3"/>
  <c r="V298" i="3"/>
  <c r="V297" i="3"/>
  <c r="V296" i="3"/>
  <c r="V295" i="3"/>
  <c r="V294" i="3"/>
  <c r="V293" i="3"/>
  <c r="V292" i="3"/>
  <c r="V291" i="3"/>
  <c r="V290" i="3"/>
  <c r="V289" i="3"/>
  <c r="V288" i="3"/>
  <c r="V287" i="3"/>
  <c r="V282" i="3"/>
  <c r="V281" i="3"/>
  <c r="V280" i="3"/>
  <c r="V279" i="3"/>
  <c r="V278" i="3"/>
  <c r="V277" i="3"/>
  <c r="V276" i="3"/>
  <c r="V275" i="3"/>
  <c r="V274" i="3"/>
  <c r="V273" i="3"/>
  <c r="V259" i="3"/>
  <c r="V258" i="3"/>
  <c r="V257" i="3"/>
  <c r="V256" i="3"/>
  <c r="V255" i="3"/>
  <c r="V254" i="3"/>
  <c r="V253" i="3"/>
  <c r="V252" i="3"/>
  <c r="V251" i="3"/>
  <c r="V250" i="3"/>
  <c r="V249" i="3"/>
  <c r="V248" i="3"/>
  <c r="V247" i="3"/>
  <c r="V246" i="3"/>
  <c r="V245" i="3"/>
  <c r="V244" i="3"/>
  <c r="V243" i="3"/>
  <c r="V242" i="3"/>
  <c r="V241" i="3"/>
  <c r="V240" i="3"/>
  <c r="V239" i="3"/>
  <c r="V238" i="3"/>
  <c r="V237" i="3"/>
  <c r="V236" i="3"/>
  <c r="V235" i="3"/>
  <c r="V234" i="3"/>
  <c r="V233" i="3"/>
  <c r="V232" i="3"/>
  <c r="V231" i="3"/>
  <c r="V230" i="3"/>
  <c r="V229" i="3"/>
  <c r="V228" i="3"/>
  <c r="V227" i="3"/>
  <c r="V226" i="3"/>
  <c r="V225" i="3"/>
  <c r="V224" i="3"/>
  <c r="V223" i="3"/>
  <c r="V222" i="3"/>
  <c r="V221" i="3"/>
  <c r="V220" i="3"/>
  <c r="V219" i="3"/>
  <c r="V218" i="3"/>
  <c r="V217" i="3"/>
  <c r="V216" i="3"/>
  <c r="V215" i="3"/>
  <c r="V214" i="3"/>
  <c r="V213" i="3"/>
  <c r="V212" i="3"/>
  <c r="V211" i="3"/>
  <c r="V210" i="3"/>
  <c r="V205" i="3"/>
  <c r="V204" i="3"/>
  <c r="V203" i="3"/>
  <c r="V202" i="3"/>
  <c r="V201" i="3"/>
  <c r="V200" i="3"/>
  <c r="V199" i="3"/>
  <c r="V198" i="3"/>
  <c r="V197" i="3"/>
  <c r="V196" i="3"/>
  <c r="V195" i="3"/>
  <c r="V194" i="3"/>
  <c r="V171" i="3"/>
  <c r="V170" i="3"/>
  <c r="V169" i="3"/>
  <c r="V168" i="3"/>
  <c r="V165" i="3"/>
  <c r="V164" i="3"/>
  <c r="V163" i="3"/>
  <c r="V162" i="3"/>
  <c r="V161" i="3"/>
  <c r="V160" i="3"/>
  <c r="V159" i="3"/>
  <c r="V158" i="3"/>
  <c r="V157" i="3"/>
  <c r="V156" i="3"/>
  <c r="V155" i="3"/>
  <c r="V154" i="3"/>
  <c r="V153" i="3"/>
  <c r="V152" i="3"/>
  <c r="V151" i="3"/>
  <c r="V150" i="3"/>
  <c r="V149" i="3"/>
  <c r="V148" i="3"/>
  <c r="V147" i="3"/>
  <c r="V146" i="3"/>
  <c r="V145" i="3"/>
  <c r="V144" i="3"/>
  <c r="V143" i="3"/>
  <c r="V142" i="3"/>
  <c r="V141" i="3"/>
  <c r="V140" i="3"/>
  <c r="V139" i="3"/>
  <c r="V138" i="3"/>
  <c r="V137" i="3"/>
  <c r="V136" i="3"/>
  <c r="V135" i="3"/>
  <c r="V134" i="3"/>
  <c r="V133" i="3"/>
  <c r="V132" i="3"/>
  <c r="V131" i="3"/>
  <c r="V130" i="3"/>
  <c r="V109" i="3"/>
  <c r="V108" i="3"/>
  <c r="V107" i="3"/>
  <c r="V106" i="3"/>
  <c r="V105" i="3"/>
  <c r="V104" i="3"/>
  <c r="V103" i="3"/>
  <c r="V102" i="3"/>
  <c r="V84" i="3"/>
  <c r="V83" i="3"/>
  <c r="V82" i="3"/>
  <c r="V81" i="3"/>
  <c r="V80" i="3"/>
  <c r="V79" i="3"/>
  <c r="V78" i="3"/>
  <c r="V77" i="3"/>
  <c r="V76" i="3"/>
  <c r="V75" i="3"/>
  <c r="V63" i="3"/>
  <c r="V62" i="3"/>
  <c r="V61" i="3"/>
  <c r="V50" i="3"/>
  <c r="V49" i="3"/>
  <c r="V48" i="3"/>
  <c r="V51" i="3" s="1"/>
  <c r="V33" i="3"/>
  <c r="V32" i="3"/>
  <c r="V31" i="3"/>
  <c r="V30" i="3"/>
  <c r="V26" i="3"/>
  <c r="V43" i="3" s="1"/>
  <c r="V25" i="3"/>
  <c r="V24" i="3"/>
  <c r="V23" i="3"/>
  <c r="V40" i="3" s="1"/>
  <c r="V16" i="3"/>
  <c r="V15" i="3"/>
  <c r="V14" i="3"/>
  <c r="V13" i="3"/>
  <c r="V12" i="3"/>
  <c r="V8" i="3"/>
  <c r="T513" i="3"/>
  <c r="T500" i="3"/>
  <c r="T499" i="3"/>
  <c r="T498" i="3"/>
  <c r="T497" i="3"/>
  <c r="T496" i="3"/>
  <c r="T495" i="3"/>
  <c r="T491" i="3"/>
  <c r="T490" i="3"/>
  <c r="T489" i="3"/>
  <c r="T488" i="3"/>
  <c r="T484" i="3"/>
  <c r="T483" i="3"/>
  <c r="T482" i="3"/>
  <c r="T481" i="3"/>
  <c r="T477" i="3"/>
  <c r="T476" i="3"/>
  <c r="T475" i="3"/>
  <c r="T474" i="3"/>
  <c r="T473" i="3"/>
  <c r="T469" i="3"/>
  <c r="T470" i="3" s="1"/>
  <c r="T464" i="3"/>
  <c r="T463" i="3"/>
  <c r="T462" i="3"/>
  <c r="T461" i="3"/>
  <c r="T460" i="3"/>
  <c r="T459" i="3"/>
  <c r="T458" i="3"/>
  <c r="T457" i="3"/>
  <c r="T456" i="3"/>
  <c r="T454" i="3"/>
  <c r="T452" i="3"/>
  <c r="T451" i="3"/>
  <c r="T450" i="3"/>
  <c r="T445" i="3"/>
  <c r="T444" i="3"/>
  <c r="T443" i="3"/>
  <c r="T438" i="3"/>
  <c r="T437" i="3"/>
  <c r="T436" i="3"/>
  <c r="T435" i="3"/>
  <c r="T434" i="3"/>
  <c r="T433" i="3"/>
  <c r="T432" i="3"/>
  <c r="T431" i="3"/>
  <c r="T426" i="3"/>
  <c r="T427" i="3" s="1"/>
  <c r="T419" i="3"/>
  <c r="T418" i="3"/>
  <c r="T417" i="3"/>
  <c r="T416" i="3"/>
  <c r="T415" i="3"/>
  <c r="T414" i="3"/>
  <c r="T413" i="3"/>
  <c r="T412" i="3"/>
  <c r="T411" i="3"/>
  <c r="T410" i="3"/>
  <c r="T409" i="3"/>
  <c r="T408" i="3"/>
  <c r="T407" i="3"/>
  <c r="T406" i="3"/>
  <c r="T405" i="3"/>
  <c r="T401" i="3"/>
  <c r="T400" i="3"/>
  <c r="T399" i="3"/>
  <c r="T398" i="3"/>
  <c r="T388" i="3"/>
  <c r="T387" i="3"/>
  <c r="T386" i="3"/>
  <c r="T385" i="3"/>
  <c r="T384" i="3"/>
  <c r="T383" i="3"/>
  <c r="T382" i="3"/>
  <c r="T381" i="3"/>
  <c r="T380" i="3"/>
  <c r="T379" i="3"/>
  <c r="T378" i="3"/>
  <c r="T377" i="3"/>
  <c r="T376" i="3"/>
  <c r="T375" i="3"/>
  <c r="T374" i="3"/>
  <c r="T373" i="3"/>
  <c r="T372" i="3"/>
  <c r="T371"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7" i="3"/>
  <c r="T336" i="3"/>
  <c r="T335" i="3"/>
  <c r="T334" i="3"/>
  <c r="T333" i="3"/>
  <c r="T332" i="3"/>
  <c r="T331" i="3"/>
  <c r="T330" i="3"/>
  <c r="T329" i="3"/>
  <c r="T328" i="3"/>
  <c r="T327" i="3"/>
  <c r="T326" i="3"/>
  <c r="T325" i="3"/>
  <c r="T324" i="3"/>
  <c r="T323" i="3"/>
  <c r="T322" i="3"/>
  <c r="T321" i="3"/>
  <c r="T320" i="3"/>
  <c r="T319" i="3"/>
  <c r="T314" i="3"/>
  <c r="T313" i="3"/>
  <c r="T312" i="3"/>
  <c r="T311" i="3"/>
  <c r="T310" i="3"/>
  <c r="T309" i="3"/>
  <c r="T308" i="3"/>
  <c r="T307" i="3"/>
  <c r="T306" i="3"/>
  <c r="T305" i="3"/>
  <c r="T304" i="3"/>
  <c r="T303" i="3"/>
  <c r="T302" i="3"/>
  <c r="T301" i="3"/>
  <c r="T300" i="3"/>
  <c r="T299" i="3"/>
  <c r="T298" i="3"/>
  <c r="T297" i="3"/>
  <c r="T296" i="3"/>
  <c r="T295" i="3"/>
  <c r="T294" i="3"/>
  <c r="T293" i="3"/>
  <c r="T292" i="3"/>
  <c r="T291" i="3"/>
  <c r="T290" i="3"/>
  <c r="T289" i="3"/>
  <c r="T288" i="3"/>
  <c r="T287" i="3"/>
  <c r="T282" i="3"/>
  <c r="T281" i="3"/>
  <c r="T280" i="3"/>
  <c r="T279" i="3"/>
  <c r="T278" i="3"/>
  <c r="T277" i="3"/>
  <c r="T276" i="3"/>
  <c r="T275" i="3"/>
  <c r="T274" i="3"/>
  <c r="T273" i="3"/>
  <c r="T259" i="3"/>
  <c r="T258" i="3"/>
  <c r="T257" i="3"/>
  <c r="T256" i="3"/>
  <c r="T255" i="3"/>
  <c r="T254" i="3"/>
  <c r="T253" i="3"/>
  <c r="T252" i="3"/>
  <c r="T251" i="3"/>
  <c r="T250" i="3"/>
  <c r="T249" i="3"/>
  <c r="T248" i="3"/>
  <c r="T247" i="3"/>
  <c r="T246" i="3"/>
  <c r="T245" i="3"/>
  <c r="T244" i="3"/>
  <c r="T243" i="3"/>
  <c r="T242" i="3"/>
  <c r="T241" i="3"/>
  <c r="T240" i="3"/>
  <c r="T239" i="3"/>
  <c r="T238" i="3"/>
  <c r="T237" i="3"/>
  <c r="T236" i="3"/>
  <c r="T235" i="3"/>
  <c r="T234" i="3"/>
  <c r="T233" i="3"/>
  <c r="T232" i="3"/>
  <c r="T231" i="3"/>
  <c r="T230" i="3"/>
  <c r="T229" i="3"/>
  <c r="T228" i="3"/>
  <c r="T227" i="3"/>
  <c r="T226" i="3"/>
  <c r="T225" i="3"/>
  <c r="T224" i="3"/>
  <c r="T223" i="3"/>
  <c r="T222" i="3"/>
  <c r="T221" i="3"/>
  <c r="T220" i="3"/>
  <c r="T219" i="3"/>
  <c r="T218" i="3"/>
  <c r="T217" i="3"/>
  <c r="T216" i="3"/>
  <c r="T215" i="3"/>
  <c r="T214" i="3"/>
  <c r="T213" i="3"/>
  <c r="T212" i="3"/>
  <c r="T211" i="3"/>
  <c r="T210" i="3"/>
  <c r="T205" i="3"/>
  <c r="T204" i="3"/>
  <c r="T203" i="3"/>
  <c r="T202" i="3"/>
  <c r="T201" i="3"/>
  <c r="T200" i="3"/>
  <c r="T199" i="3"/>
  <c r="T198" i="3"/>
  <c r="T197" i="3"/>
  <c r="T196" i="3"/>
  <c r="T195" i="3"/>
  <c r="T194" i="3"/>
  <c r="T171" i="3"/>
  <c r="T170" i="3"/>
  <c r="T169" i="3"/>
  <c r="T168"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09" i="3"/>
  <c r="T108" i="3"/>
  <c r="T107" i="3"/>
  <c r="T106" i="3"/>
  <c r="T105" i="3"/>
  <c r="T104" i="3"/>
  <c r="T103" i="3"/>
  <c r="T102" i="3"/>
  <c r="T84" i="3"/>
  <c r="T83" i="3"/>
  <c r="T82" i="3"/>
  <c r="T81" i="3"/>
  <c r="T80" i="3"/>
  <c r="T79" i="3"/>
  <c r="T78" i="3"/>
  <c r="T77" i="3"/>
  <c r="T76" i="3"/>
  <c r="T75" i="3"/>
  <c r="T63" i="3"/>
  <c r="T62" i="3"/>
  <c r="T61" i="3"/>
  <c r="T50" i="3"/>
  <c r="T49" i="3"/>
  <c r="T48" i="3"/>
  <c r="T33" i="3"/>
  <c r="T32" i="3"/>
  <c r="T31" i="3"/>
  <c r="T30" i="3"/>
  <c r="T26" i="3"/>
  <c r="T43" i="3" s="1"/>
  <c r="T25" i="3"/>
  <c r="T42" i="3" s="1"/>
  <c r="T24" i="3"/>
  <c r="T41" i="3" s="1"/>
  <c r="T23" i="3"/>
  <c r="T16" i="3"/>
  <c r="T15" i="3"/>
  <c r="T14" i="3"/>
  <c r="T13" i="3"/>
  <c r="T12" i="3"/>
  <c r="T8" i="3"/>
  <c r="R513" i="3"/>
  <c r="R500" i="3"/>
  <c r="R499" i="3"/>
  <c r="R498" i="3"/>
  <c r="R497" i="3"/>
  <c r="R496" i="3"/>
  <c r="R495" i="3"/>
  <c r="R491" i="3"/>
  <c r="R490" i="3"/>
  <c r="R489" i="3"/>
  <c r="R488" i="3"/>
  <c r="R484" i="3"/>
  <c r="R483" i="3"/>
  <c r="R482" i="3"/>
  <c r="R481" i="3"/>
  <c r="R477" i="3"/>
  <c r="R476" i="3"/>
  <c r="R475" i="3"/>
  <c r="R474" i="3"/>
  <c r="R473" i="3"/>
  <c r="R469" i="3"/>
  <c r="R464" i="3"/>
  <c r="R463" i="3"/>
  <c r="R462" i="3"/>
  <c r="R461" i="3"/>
  <c r="R460" i="3"/>
  <c r="R459" i="3"/>
  <c r="R458" i="3"/>
  <c r="R457" i="3"/>
  <c r="R456" i="3"/>
  <c r="R454" i="3"/>
  <c r="R452" i="3"/>
  <c r="R451" i="3"/>
  <c r="R450" i="3"/>
  <c r="R445" i="3"/>
  <c r="R444" i="3"/>
  <c r="R443" i="3"/>
  <c r="R438" i="3"/>
  <c r="R437" i="3"/>
  <c r="R436" i="3"/>
  <c r="R435" i="3"/>
  <c r="R434" i="3"/>
  <c r="R433" i="3"/>
  <c r="R432" i="3"/>
  <c r="R431" i="3"/>
  <c r="R426" i="3"/>
  <c r="R419" i="3"/>
  <c r="R418" i="3"/>
  <c r="R417" i="3"/>
  <c r="R416" i="3"/>
  <c r="R415" i="3"/>
  <c r="R414" i="3"/>
  <c r="R413" i="3"/>
  <c r="R412" i="3"/>
  <c r="R411" i="3"/>
  <c r="R410" i="3"/>
  <c r="R409" i="3"/>
  <c r="R408" i="3"/>
  <c r="R407" i="3"/>
  <c r="R406" i="3"/>
  <c r="R405" i="3"/>
  <c r="R401" i="3"/>
  <c r="R400" i="3"/>
  <c r="R399" i="3"/>
  <c r="R398" i="3"/>
  <c r="R388" i="3"/>
  <c r="R387" i="3"/>
  <c r="R386" i="3"/>
  <c r="R385" i="3"/>
  <c r="R384" i="3"/>
  <c r="R383" i="3"/>
  <c r="R382" i="3"/>
  <c r="R381" i="3"/>
  <c r="R380" i="3"/>
  <c r="R379" i="3"/>
  <c r="R378" i="3"/>
  <c r="R377" i="3"/>
  <c r="R376" i="3"/>
  <c r="R375" i="3"/>
  <c r="R374" i="3"/>
  <c r="R373" i="3"/>
  <c r="R372" i="3"/>
  <c r="R371" i="3"/>
  <c r="R366" i="3"/>
  <c r="R365" i="3"/>
  <c r="R364" i="3"/>
  <c r="R363" i="3"/>
  <c r="R362" i="3"/>
  <c r="R361" i="3"/>
  <c r="R360" i="3"/>
  <c r="R359" i="3"/>
  <c r="R358" i="3"/>
  <c r="R357" i="3"/>
  <c r="R356" i="3"/>
  <c r="R355" i="3"/>
  <c r="R354" i="3"/>
  <c r="R353" i="3"/>
  <c r="R352" i="3"/>
  <c r="R351" i="3"/>
  <c r="R350" i="3"/>
  <c r="R349" i="3"/>
  <c r="R348" i="3"/>
  <c r="R347" i="3"/>
  <c r="R346" i="3"/>
  <c r="R345" i="3"/>
  <c r="R344" i="3"/>
  <c r="R343" i="3"/>
  <c r="R342" i="3"/>
  <c r="R341" i="3"/>
  <c r="R340" i="3"/>
  <c r="R339" i="3"/>
  <c r="R338" i="3"/>
  <c r="R337" i="3"/>
  <c r="R336" i="3"/>
  <c r="R335" i="3"/>
  <c r="R334" i="3"/>
  <c r="R333" i="3"/>
  <c r="R332" i="3"/>
  <c r="R331" i="3"/>
  <c r="R330" i="3"/>
  <c r="R329" i="3"/>
  <c r="R328" i="3"/>
  <c r="R327" i="3"/>
  <c r="R326" i="3"/>
  <c r="R325" i="3"/>
  <c r="R324" i="3"/>
  <c r="R323" i="3"/>
  <c r="R322" i="3"/>
  <c r="R321" i="3"/>
  <c r="R320" i="3"/>
  <c r="R319" i="3"/>
  <c r="R314" i="3"/>
  <c r="R313" i="3"/>
  <c r="R312" i="3"/>
  <c r="R311" i="3"/>
  <c r="R310" i="3"/>
  <c r="R309" i="3"/>
  <c r="R308" i="3"/>
  <c r="R307" i="3"/>
  <c r="R306" i="3"/>
  <c r="R305" i="3"/>
  <c r="R304" i="3"/>
  <c r="R303" i="3"/>
  <c r="R302" i="3"/>
  <c r="R301" i="3"/>
  <c r="R300" i="3"/>
  <c r="R299" i="3"/>
  <c r="R298" i="3"/>
  <c r="R297" i="3"/>
  <c r="R296" i="3"/>
  <c r="R295" i="3"/>
  <c r="R294" i="3"/>
  <c r="R293" i="3"/>
  <c r="R292" i="3"/>
  <c r="R291" i="3"/>
  <c r="R290" i="3"/>
  <c r="R289" i="3"/>
  <c r="R288" i="3"/>
  <c r="R287" i="3"/>
  <c r="R282" i="3"/>
  <c r="R281" i="3"/>
  <c r="R280" i="3"/>
  <c r="R279" i="3"/>
  <c r="R278" i="3"/>
  <c r="R277" i="3"/>
  <c r="R276" i="3"/>
  <c r="R275" i="3"/>
  <c r="R274" i="3"/>
  <c r="R273" i="3"/>
  <c r="R259" i="3"/>
  <c r="R258" i="3"/>
  <c r="R257" i="3"/>
  <c r="R256" i="3"/>
  <c r="R255" i="3"/>
  <c r="R254" i="3"/>
  <c r="R253" i="3"/>
  <c r="R252" i="3"/>
  <c r="R251" i="3"/>
  <c r="R250" i="3"/>
  <c r="R249" i="3"/>
  <c r="R248" i="3"/>
  <c r="R247" i="3"/>
  <c r="R246" i="3"/>
  <c r="R245" i="3"/>
  <c r="R244" i="3"/>
  <c r="R243" i="3"/>
  <c r="R242" i="3"/>
  <c r="R241" i="3"/>
  <c r="R240" i="3"/>
  <c r="R239" i="3"/>
  <c r="R238" i="3"/>
  <c r="R237" i="3"/>
  <c r="R236" i="3"/>
  <c r="R235" i="3"/>
  <c r="R234" i="3"/>
  <c r="R233" i="3"/>
  <c r="R232" i="3"/>
  <c r="R231" i="3"/>
  <c r="R230" i="3"/>
  <c r="R229" i="3"/>
  <c r="R228" i="3"/>
  <c r="R227" i="3"/>
  <c r="R226" i="3"/>
  <c r="R225" i="3"/>
  <c r="R224" i="3"/>
  <c r="R223" i="3"/>
  <c r="R222" i="3"/>
  <c r="R221" i="3"/>
  <c r="R220" i="3"/>
  <c r="R219" i="3"/>
  <c r="R218" i="3"/>
  <c r="R217" i="3"/>
  <c r="R216" i="3"/>
  <c r="R215" i="3"/>
  <c r="R214" i="3"/>
  <c r="R213" i="3"/>
  <c r="R212" i="3"/>
  <c r="R211" i="3"/>
  <c r="R210" i="3"/>
  <c r="R205" i="3"/>
  <c r="R204" i="3"/>
  <c r="R203" i="3"/>
  <c r="R202" i="3"/>
  <c r="R201" i="3"/>
  <c r="R200" i="3"/>
  <c r="R199" i="3"/>
  <c r="R198" i="3"/>
  <c r="R197" i="3"/>
  <c r="R196" i="3"/>
  <c r="R195" i="3"/>
  <c r="R194" i="3"/>
  <c r="R171" i="3"/>
  <c r="R170" i="3"/>
  <c r="R169" i="3"/>
  <c r="R168" i="3"/>
  <c r="R165" i="3"/>
  <c r="R164" i="3"/>
  <c r="R163" i="3"/>
  <c r="R162" i="3"/>
  <c r="R161" i="3"/>
  <c r="R160" i="3"/>
  <c r="R159" i="3"/>
  <c r="R158" i="3"/>
  <c r="R157" i="3"/>
  <c r="R156" i="3"/>
  <c r="R155" i="3"/>
  <c r="R154" i="3"/>
  <c r="R153" i="3"/>
  <c r="R152" i="3"/>
  <c r="R151" i="3"/>
  <c r="R150" i="3"/>
  <c r="R149" i="3"/>
  <c r="R148" i="3"/>
  <c r="R147" i="3"/>
  <c r="R146" i="3"/>
  <c r="R145" i="3"/>
  <c r="R144" i="3"/>
  <c r="R143" i="3"/>
  <c r="R142" i="3"/>
  <c r="R141" i="3"/>
  <c r="R140" i="3"/>
  <c r="R139" i="3"/>
  <c r="R138" i="3"/>
  <c r="R137" i="3"/>
  <c r="R136" i="3"/>
  <c r="R135" i="3"/>
  <c r="R134" i="3"/>
  <c r="R133" i="3"/>
  <c r="R132" i="3"/>
  <c r="R131" i="3"/>
  <c r="R130" i="3"/>
  <c r="R109" i="3"/>
  <c r="R108" i="3"/>
  <c r="R107" i="3"/>
  <c r="R106" i="3"/>
  <c r="R105" i="3"/>
  <c r="R104" i="3"/>
  <c r="R103" i="3"/>
  <c r="R102" i="3"/>
  <c r="R84" i="3"/>
  <c r="R83" i="3"/>
  <c r="R82" i="3"/>
  <c r="R81" i="3"/>
  <c r="R80" i="3"/>
  <c r="R79" i="3"/>
  <c r="R78" i="3"/>
  <c r="R77" i="3"/>
  <c r="R76" i="3"/>
  <c r="R75" i="3"/>
  <c r="R63" i="3"/>
  <c r="R62" i="3"/>
  <c r="R61" i="3"/>
  <c r="R50" i="3"/>
  <c r="R49" i="3"/>
  <c r="R48" i="3"/>
  <c r="R33" i="3"/>
  <c r="R32" i="3"/>
  <c r="R31" i="3"/>
  <c r="R30" i="3"/>
  <c r="R26" i="3"/>
  <c r="R25" i="3"/>
  <c r="R24" i="3"/>
  <c r="R23" i="3"/>
  <c r="R16" i="3"/>
  <c r="R15" i="3"/>
  <c r="R14" i="3"/>
  <c r="R13" i="3"/>
  <c r="R12" i="3"/>
  <c r="R8" i="3"/>
  <c r="P513" i="3"/>
  <c r="P500" i="3"/>
  <c r="P499" i="3"/>
  <c r="P498" i="3"/>
  <c r="P497" i="3"/>
  <c r="P496" i="3"/>
  <c r="P495" i="3"/>
  <c r="P491" i="3"/>
  <c r="P490" i="3"/>
  <c r="P489" i="3"/>
  <c r="P488" i="3"/>
  <c r="P484" i="3"/>
  <c r="P483" i="3"/>
  <c r="P482" i="3"/>
  <c r="P481" i="3"/>
  <c r="P477" i="3"/>
  <c r="P476" i="3"/>
  <c r="P475" i="3"/>
  <c r="P474" i="3"/>
  <c r="P473" i="3"/>
  <c r="P469" i="3"/>
  <c r="P470" i="3" s="1"/>
  <c r="P464" i="3"/>
  <c r="P463" i="3"/>
  <c r="P462" i="3"/>
  <c r="P461" i="3"/>
  <c r="P460" i="3"/>
  <c r="P459" i="3"/>
  <c r="P458" i="3"/>
  <c r="P457" i="3"/>
  <c r="P456" i="3"/>
  <c r="P454" i="3"/>
  <c r="P452" i="3"/>
  <c r="P451" i="3"/>
  <c r="P450" i="3"/>
  <c r="P445" i="3"/>
  <c r="P444" i="3"/>
  <c r="P443" i="3"/>
  <c r="P446" i="3" s="1"/>
  <c r="P447" i="3" s="1"/>
  <c r="P438" i="3"/>
  <c r="P437" i="3"/>
  <c r="P436" i="3"/>
  <c r="P435" i="3"/>
  <c r="P434" i="3"/>
  <c r="P433" i="3"/>
  <c r="P432" i="3"/>
  <c r="P431" i="3"/>
  <c r="P426" i="3"/>
  <c r="P419" i="3"/>
  <c r="P418" i="3"/>
  <c r="P417" i="3"/>
  <c r="P416" i="3"/>
  <c r="P415" i="3"/>
  <c r="P414" i="3"/>
  <c r="P413" i="3"/>
  <c r="P412" i="3"/>
  <c r="P411" i="3"/>
  <c r="P410" i="3"/>
  <c r="P409" i="3"/>
  <c r="P408" i="3"/>
  <c r="P407" i="3"/>
  <c r="P406" i="3"/>
  <c r="P405" i="3"/>
  <c r="P401" i="3"/>
  <c r="P400" i="3"/>
  <c r="P399" i="3"/>
  <c r="P398" i="3"/>
  <c r="P388" i="3"/>
  <c r="P387" i="3"/>
  <c r="P386" i="3"/>
  <c r="P385" i="3"/>
  <c r="P384" i="3"/>
  <c r="P383" i="3"/>
  <c r="P382" i="3"/>
  <c r="P381" i="3"/>
  <c r="P380" i="3"/>
  <c r="P379" i="3"/>
  <c r="P378" i="3"/>
  <c r="P377" i="3"/>
  <c r="P376" i="3"/>
  <c r="P375" i="3"/>
  <c r="P374" i="3"/>
  <c r="P373" i="3"/>
  <c r="P372" i="3"/>
  <c r="P371" i="3"/>
  <c r="P366" i="3"/>
  <c r="P365" i="3"/>
  <c r="P364" i="3"/>
  <c r="P363" i="3"/>
  <c r="P362" i="3"/>
  <c r="P361" i="3"/>
  <c r="P360" i="3"/>
  <c r="P359" i="3"/>
  <c r="P358" i="3"/>
  <c r="P357" i="3"/>
  <c r="P356" i="3"/>
  <c r="P355" i="3"/>
  <c r="P354" i="3"/>
  <c r="P353" i="3"/>
  <c r="P352" i="3"/>
  <c r="P351" i="3"/>
  <c r="P350" i="3"/>
  <c r="P349" i="3"/>
  <c r="P348" i="3"/>
  <c r="P347" i="3"/>
  <c r="P346" i="3"/>
  <c r="P345" i="3"/>
  <c r="P344" i="3"/>
  <c r="P343" i="3"/>
  <c r="P342" i="3"/>
  <c r="P341" i="3"/>
  <c r="P340" i="3"/>
  <c r="P339" i="3"/>
  <c r="P338" i="3"/>
  <c r="P337" i="3"/>
  <c r="P336" i="3"/>
  <c r="P335" i="3"/>
  <c r="P334" i="3"/>
  <c r="P333" i="3"/>
  <c r="P332" i="3"/>
  <c r="P331" i="3"/>
  <c r="P330" i="3"/>
  <c r="P329" i="3"/>
  <c r="P328" i="3"/>
  <c r="P327" i="3"/>
  <c r="P326" i="3"/>
  <c r="P325" i="3"/>
  <c r="P324" i="3"/>
  <c r="P323" i="3"/>
  <c r="P322" i="3"/>
  <c r="P321" i="3"/>
  <c r="P320" i="3"/>
  <c r="P319" i="3"/>
  <c r="P314" i="3"/>
  <c r="P313" i="3"/>
  <c r="P312" i="3"/>
  <c r="P311" i="3"/>
  <c r="P310" i="3"/>
  <c r="P309" i="3"/>
  <c r="P308" i="3"/>
  <c r="P307" i="3"/>
  <c r="P306" i="3"/>
  <c r="P305" i="3"/>
  <c r="P304" i="3"/>
  <c r="P303" i="3"/>
  <c r="P302" i="3"/>
  <c r="P301" i="3"/>
  <c r="P300" i="3"/>
  <c r="P299" i="3"/>
  <c r="P298" i="3"/>
  <c r="P297" i="3"/>
  <c r="P296" i="3"/>
  <c r="P295" i="3"/>
  <c r="P294" i="3"/>
  <c r="P293" i="3"/>
  <c r="P292" i="3"/>
  <c r="P291" i="3"/>
  <c r="P290" i="3"/>
  <c r="P289" i="3"/>
  <c r="P288" i="3"/>
  <c r="P287" i="3"/>
  <c r="P282" i="3"/>
  <c r="P281" i="3"/>
  <c r="P280" i="3"/>
  <c r="P279" i="3"/>
  <c r="P278" i="3"/>
  <c r="P277" i="3"/>
  <c r="P276" i="3"/>
  <c r="P275" i="3"/>
  <c r="P274" i="3"/>
  <c r="P273" i="3"/>
  <c r="P259" i="3"/>
  <c r="P258" i="3"/>
  <c r="P257" i="3"/>
  <c r="P256" i="3"/>
  <c r="P255" i="3"/>
  <c r="P254" i="3"/>
  <c r="P253" i="3"/>
  <c r="P252" i="3"/>
  <c r="P251" i="3"/>
  <c r="P250" i="3"/>
  <c r="P249" i="3"/>
  <c r="P248" i="3"/>
  <c r="P247" i="3"/>
  <c r="P246" i="3"/>
  <c r="P245" i="3"/>
  <c r="P244" i="3"/>
  <c r="P243"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5" i="3"/>
  <c r="P204" i="3"/>
  <c r="P203" i="3"/>
  <c r="P202" i="3"/>
  <c r="P201" i="3"/>
  <c r="P200" i="3"/>
  <c r="P199" i="3"/>
  <c r="P198" i="3"/>
  <c r="P197" i="3"/>
  <c r="P196" i="3"/>
  <c r="P195" i="3"/>
  <c r="P194" i="3"/>
  <c r="P171" i="3"/>
  <c r="P170" i="3"/>
  <c r="P169" i="3"/>
  <c r="P168"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09" i="3"/>
  <c r="P108" i="3"/>
  <c r="P107" i="3"/>
  <c r="P106" i="3"/>
  <c r="P105" i="3"/>
  <c r="P104" i="3"/>
  <c r="P103" i="3"/>
  <c r="P102" i="3"/>
  <c r="P84" i="3"/>
  <c r="P83" i="3"/>
  <c r="P82" i="3"/>
  <c r="P81" i="3"/>
  <c r="P80" i="3"/>
  <c r="P79" i="3"/>
  <c r="P78" i="3"/>
  <c r="P77" i="3"/>
  <c r="P76" i="3"/>
  <c r="P75" i="3"/>
  <c r="P63" i="3"/>
  <c r="P62" i="3"/>
  <c r="P61" i="3"/>
  <c r="P50" i="3"/>
  <c r="P49" i="3"/>
  <c r="P48" i="3"/>
  <c r="P33" i="3"/>
  <c r="P32" i="3"/>
  <c r="P42" i="3" s="1"/>
  <c r="P31" i="3"/>
  <c r="P30" i="3"/>
  <c r="P26" i="3"/>
  <c r="P43" i="3" s="1"/>
  <c r="P25" i="3"/>
  <c r="P24" i="3"/>
  <c r="P23" i="3"/>
  <c r="P16" i="3"/>
  <c r="P15" i="3"/>
  <c r="P14" i="3"/>
  <c r="P13" i="3"/>
  <c r="P12" i="3"/>
  <c r="P8" i="3"/>
  <c r="N513" i="3"/>
  <c r="N500" i="3"/>
  <c r="N499" i="3"/>
  <c r="N498" i="3"/>
  <c r="N497" i="3"/>
  <c r="N496" i="3"/>
  <c r="N495" i="3"/>
  <c r="N491" i="3"/>
  <c r="N490" i="3"/>
  <c r="N489" i="3"/>
  <c r="N488" i="3"/>
  <c r="N484" i="3"/>
  <c r="N483" i="3"/>
  <c r="N482" i="3"/>
  <c r="N481" i="3"/>
  <c r="N477" i="3"/>
  <c r="N476" i="3"/>
  <c r="N475" i="3"/>
  <c r="N474" i="3"/>
  <c r="N473" i="3"/>
  <c r="N469" i="3"/>
  <c r="N464" i="3"/>
  <c r="N463" i="3"/>
  <c r="N462" i="3"/>
  <c r="N461" i="3"/>
  <c r="N460" i="3"/>
  <c r="N459" i="3"/>
  <c r="N458" i="3"/>
  <c r="N457" i="3"/>
  <c r="N456" i="3"/>
  <c r="N454" i="3"/>
  <c r="N452" i="3"/>
  <c r="N451" i="3"/>
  <c r="N450" i="3"/>
  <c r="N445" i="3"/>
  <c r="N444" i="3"/>
  <c r="N443" i="3"/>
  <c r="N438" i="3"/>
  <c r="N437" i="3"/>
  <c r="N436" i="3"/>
  <c r="N435" i="3"/>
  <c r="N434" i="3"/>
  <c r="N433" i="3"/>
  <c r="N432" i="3"/>
  <c r="N431" i="3"/>
  <c r="N426" i="3"/>
  <c r="N419" i="3"/>
  <c r="N418" i="3"/>
  <c r="N417" i="3"/>
  <c r="N416" i="3"/>
  <c r="N415" i="3"/>
  <c r="N414" i="3"/>
  <c r="N413" i="3"/>
  <c r="N412" i="3"/>
  <c r="N411" i="3"/>
  <c r="N410" i="3"/>
  <c r="N409" i="3"/>
  <c r="N408" i="3"/>
  <c r="N407" i="3"/>
  <c r="N406" i="3"/>
  <c r="N405" i="3"/>
  <c r="N401" i="3"/>
  <c r="N400" i="3"/>
  <c r="N399" i="3"/>
  <c r="N398" i="3"/>
  <c r="N388" i="3"/>
  <c r="N387" i="3"/>
  <c r="N386" i="3"/>
  <c r="N385" i="3"/>
  <c r="N384" i="3"/>
  <c r="N383" i="3"/>
  <c r="N382" i="3"/>
  <c r="N381" i="3"/>
  <c r="N380" i="3"/>
  <c r="N379" i="3"/>
  <c r="N378" i="3"/>
  <c r="N377" i="3"/>
  <c r="N376" i="3"/>
  <c r="N375" i="3"/>
  <c r="N374" i="3"/>
  <c r="N373" i="3"/>
  <c r="N372" i="3"/>
  <c r="N371"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2" i="3"/>
  <c r="N281" i="3"/>
  <c r="N280" i="3"/>
  <c r="N279" i="3"/>
  <c r="N278" i="3"/>
  <c r="N277" i="3"/>
  <c r="N276" i="3"/>
  <c r="N275" i="3"/>
  <c r="N274" i="3"/>
  <c r="N273"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5" i="3"/>
  <c r="N204" i="3"/>
  <c r="N203" i="3"/>
  <c r="N202" i="3"/>
  <c r="N201" i="3"/>
  <c r="N200" i="3"/>
  <c r="N199" i="3"/>
  <c r="N198" i="3"/>
  <c r="N197" i="3"/>
  <c r="N196" i="3"/>
  <c r="N195" i="3"/>
  <c r="N194" i="3"/>
  <c r="N171" i="3"/>
  <c r="N170" i="3"/>
  <c r="N169" i="3"/>
  <c r="N168"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09" i="3"/>
  <c r="N108" i="3"/>
  <c r="N107" i="3"/>
  <c r="N106" i="3"/>
  <c r="N105" i="3"/>
  <c r="N104" i="3"/>
  <c r="N103" i="3"/>
  <c r="N102" i="3"/>
  <c r="N84" i="3"/>
  <c r="N83" i="3"/>
  <c r="N82" i="3"/>
  <c r="N81" i="3"/>
  <c r="N80" i="3"/>
  <c r="N79" i="3"/>
  <c r="N78" i="3"/>
  <c r="N77" i="3"/>
  <c r="N76" i="3"/>
  <c r="N75" i="3"/>
  <c r="N63" i="3"/>
  <c r="N62" i="3"/>
  <c r="N61" i="3"/>
  <c r="N50" i="3"/>
  <c r="N49" i="3"/>
  <c r="N48" i="3"/>
  <c r="N33" i="3"/>
  <c r="N32" i="3"/>
  <c r="N31" i="3"/>
  <c r="N30" i="3"/>
  <c r="N26" i="3"/>
  <c r="N43" i="3" s="1"/>
  <c r="N25" i="3"/>
  <c r="N24" i="3"/>
  <c r="N23" i="3"/>
  <c r="N16" i="3"/>
  <c r="N15" i="3"/>
  <c r="N14" i="3"/>
  <c r="N13" i="3"/>
  <c r="N12" i="3"/>
  <c r="N8" i="3"/>
  <c r="L513" i="3"/>
  <c r="L500" i="3"/>
  <c r="L499" i="3"/>
  <c r="L498" i="3"/>
  <c r="L497" i="3"/>
  <c r="L496" i="3"/>
  <c r="L495" i="3"/>
  <c r="L491" i="3"/>
  <c r="L490" i="3"/>
  <c r="L489" i="3"/>
  <c r="L488" i="3"/>
  <c r="L484" i="3"/>
  <c r="L483" i="3"/>
  <c r="L482" i="3"/>
  <c r="L481" i="3"/>
  <c r="L477" i="3"/>
  <c r="L476" i="3"/>
  <c r="L475" i="3"/>
  <c r="L474" i="3"/>
  <c r="L473" i="3"/>
  <c r="L469" i="3"/>
  <c r="L464" i="3"/>
  <c r="L463" i="3"/>
  <c r="L462" i="3"/>
  <c r="L461" i="3"/>
  <c r="L460" i="3"/>
  <c r="L459" i="3"/>
  <c r="L458" i="3"/>
  <c r="L457" i="3"/>
  <c r="L456" i="3"/>
  <c r="L454" i="3"/>
  <c r="L452" i="3"/>
  <c r="L451" i="3"/>
  <c r="L450" i="3"/>
  <c r="L445" i="3"/>
  <c r="L444" i="3"/>
  <c r="L443" i="3"/>
  <c r="L438" i="3"/>
  <c r="L437" i="3"/>
  <c r="L436" i="3"/>
  <c r="L435" i="3"/>
  <c r="L434" i="3"/>
  <c r="L433" i="3"/>
  <c r="L432" i="3"/>
  <c r="L431" i="3"/>
  <c r="L426" i="3"/>
  <c r="L419" i="3"/>
  <c r="L418" i="3"/>
  <c r="L417" i="3"/>
  <c r="L416" i="3"/>
  <c r="L415" i="3"/>
  <c r="L414" i="3"/>
  <c r="L413" i="3"/>
  <c r="L412" i="3"/>
  <c r="L411" i="3"/>
  <c r="L410" i="3"/>
  <c r="L409" i="3"/>
  <c r="L408" i="3"/>
  <c r="L407" i="3"/>
  <c r="L406" i="3"/>
  <c r="L405" i="3"/>
  <c r="L401" i="3"/>
  <c r="L400" i="3"/>
  <c r="L399" i="3"/>
  <c r="L398" i="3"/>
  <c r="L388" i="3"/>
  <c r="L387" i="3"/>
  <c r="L386" i="3"/>
  <c r="L385" i="3"/>
  <c r="L384" i="3"/>
  <c r="L383" i="3"/>
  <c r="L382" i="3"/>
  <c r="L381" i="3"/>
  <c r="L380" i="3"/>
  <c r="L379" i="3"/>
  <c r="L378" i="3"/>
  <c r="L377" i="3"/>
  <c r="L376" i="3"/>
  <c r="L375" i="3"/>
  <c r="L374" i="3"/>
  <c r="L373" i="3"/>
  <c r="L372" i="3"/>
  <c r="L371"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2" i="3"/>
  <c r="L281" i="3"/>
  <c r="L280" i="3"/>
  <c r="L279" i="3"/>
  <c r="L278" i="3"/>
  <c r="L277" i="3"/>
  <c r="L276" i="3"/>
  <c r="L275" i="3"/>
  <c r="L274" i="3"/>
  <c r="L273"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5" i="3"/>
  <c r="L204" i="3"/>
  <c r="L203" i="3"/>
  <c r="L202" i="3"/>
  <c r="L201" i="3"/>
  <c r="L200" i="3"/>
  <c r="L199" i="3"/>
  <c r="L198" i="3"/>
  <c r="L197" i="3"/>
  <c r="L196" i="3"/>
  <c r="L195" i="3"/>
  <c r="L194" i="3"/>
  <c r="L171" i="3"/>
  <c r="L170" i="3"/>
  <c r="L169" i="3"/>
  <c r="L168"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09" i="3"/>
  <c r="L108" i="3"/>
  <c r="L107" i="3"/>
  <c r="L106" i="3"/>
  <c r="L105" i="3"/>
  <c r="L104" i="3"/>
  <c r="L103" i="3"/>
  <c r="L102" i="3"/>
  <c r="L84" i="3"/>
  <c r="L83" i="3"/>
  <c r="L82" i="3"/>
  <c r="L81" i="3"/>
  <c r="L80" i="3"/>
  <c r="L79" i="3"/>
  <c r="L78" i="3"/>
  <c r="L77" i="3"/>
  <c r="L76" i="3"/>
  <c r="L75" i="3"/>
  <c r="L63" i="3"/>
  <c r="L62" i="3"/>
  <c r="L61" i="3"/>
  <c r="L50" i="3"/>
  <c r="L49" i="3"/>
  <c r="L48" i="3"/>
  <c r="L33" i="3"/>
  <c r="L32" i="3"/>
  <c r="L31" i="3"/>
  <c r="L30" i="3"/>
  <c r="L26" i="3"/>
  <c r="L43" i="3" s="1"/>
  <c r="L25" i="3"/>
  <c r="L24" i="3"/>
  <c r="L41" i="3" s="1"/>
  <c r="L23" i="3"/>
  <c r="L16" i="3"/>
  <c r="L15" i="3"/>
  <c r="L14" i="3"/>
  <c r="L13" i="3"/>
  <c r="L12" i="3"/>
  <c r="L8" i="3"/>
  <c r="J513" i="3"/>
  <c r="J500" i="3"/>
  <c r="J499" i="3"/>
  <c r="J498" i="3"/>
  <c r="J497" i="3"/>
  <c r="J496" i="3"/>
  <c r="J495" i="3"/>
  <c r="J491" i="3"/>
  <c r="J490" i="3"/>
  <c r="J489" i="3"/>
  <c r="J488" i="3"/>
  <c r="J484" i="3"/>
  <c r="J483" i="3"/>
  <c r="J482" i="3"/>
  <c r="J481" i="3"/>
  <c r="J477" i="3"/>
  <c r="J476" i="3"/>
  <c r="J475" i="3"/>
  <c r="J474" i="3"/>
  <c r="J473" i="3"/>
  <c r="J469" i="3"/>
  <c r="J470" i="3" s="1"/>
  <c r="J464" i="3"/>
  <c r="J463" i="3"/>
  <c r="J462" i="3"/>
  <c r="J461" i="3"/>
  <c r="J460" i="3"/>
  <c r="J459" i="3"/>
  <c r="J458" i="3"/>
  <c r="J457" i="3"/>
  <c r="J456" i="3"/>
  <c r="J454" i="3"/>
  <c r="J452" i="3"/>
  <c r="J451" i="3"/>
  <c r="J450" i="3"/>
  <c r="J445" i="3"/>
  <c r="J444" i="3"/>
  <c r="J443" i="3"/>
  <c r="J438" i="3"/>
  <c r="J437" i="3"/>
  <c r="J436" i="3"/>
  <c r="J435" i="3"/>
  <c r="J434" i="3"/>
  <c r="J433" i="3"/>
  <c r="J432" i="3"/>
  <c r="J439" i="3" s="1"/>
  <c r="J440" i="3" s="1"/>
  <c r="J431" i="3"/>
  <c r="J426" i="3"/>
  <c r="J427" i="3" s="1"/>
  <c r="J419" i="3"/>
  <c r="J418" i="3"/>
  <c r="J417" i="3"/>
  <c r="J416" i="3"/>
  <c r="J415" i="3"/>
  <c r="J414" i="3"/>
  <c r="J413" i="3"/>
  <c r="J412" i="3"/>
  <c r="J411" i="3"/>
  <c r="J410" i="3"/>
  <c r="J409" i="3"/>
  <c r="J408" i="3"/>
  <c r="J407" i="3"/>
  <c r="J406" i="3"/>
  <c r="J405" i="3"/>
  <c r="J401" i="3"/>
  <c r="J400" i="3"/>
  <c r="J399" i="3"/>
  <c r="J398" i="3"/>
  <c r="J388" i="3"/>
  <c r="J387" i="3"/>
  <c r="J386" i="3"/>
  <c r="J385" i="3"/>
  <c r="J384" i="3"/>
  <c r="J383" i="3"/>
  <c r="J382" i="3"/>
  <c r="J381" i="3"/>
  <c r="J380" i="3"/>
  <c r="J379" i="3"/>
  <c r="J378" i="3"/>
  <c r="J377" i="3"/>
  <c r="J376" i="3"/>
  <c r="J375" i="3"/>
  <c r="J374" i="3"/>
  <c r="J373" i="3"/>
  <c r="J372" i="3"/>
  <c r="J371"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2" i="3"/>
  <c r="J281" i="3"/>
  <c r="J280" i="3"/>
  <c r="J279" i="3"/>
  <c r="J278" i="3"/>
  <c r="J277" i="3"/>
  <c r="J276" i="3"/>
  <c r="J275" i="3"/>
  <c r="J274" i="3"/>
  <c r="J273"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5" i="3"/>
  <c r="J204" i="3"/>
  <c r="J203" i="3"/>
  <c r="J202" i="3"/>
  <c r="J201" i="3"/>
  <c r="J200" i="3"/>
  <c r="J199" i="3"/>
  <c r="J198" i="3"/>
  <c r="J197" i="3"/>
  <c r="J196" i="3"/>
  <c r="J195" i="3"/>
  <c r="J194" i="3"/>
  <c r="J171" i="3"/>
  <c r="J170" i="3"/>
  <c r="J169" i="3"/>
  <c r="J168"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09" i="3"/>
  <c r="J108" i="3"/>
  <c r="J107" i="3"/>
  <c r="J106" i="3"/>
  <c r="J105" i="3"/>
  <c r="J104" i="3"/>
  <c r="J103" i="3"/>
  <c r="J102" i="3"/>
  <c r="J84" i="3"/>
  <c r="J83" i="3"/>
  <c r="J82" i="3"/>
  <c r="J81" i="3"/>
  <c r="J80" i="3"/>
  <c r="J79" i="3"/>
  <c r="J78" i="3"/>
  <c r="J77" i="3"/>
  <c r="J76" i="3"/>
  <c r="J75" i="3"/>
  <c r="J63" i="3"/>
  <c r="J62" i="3"/>
  <c r="J61" i="3"/>
  <c r="J50" i="3"/>
  <c r="J49" i="3"/>
  <c r="J48" i="3"/>
  <c r="J33" i="3"/>
  <c r="J32" i="3"/>
  <c r="J31" i="3"/>
  <c r="J30" i="3"/>
  <c r="J26" i="3"/>
  <c r="J43" i="3" s="1"/>
  <c r="J25" i="3"/>
  <c r="J24" i="3"/>
  <c r="J41" i="3" s="1"/>
  <c r="J23" i="3"/>
  <c r="J16" i="3"/>
  <c r="J15" i="3"/>
  <c r="J14" i="3"/>
  <c r="J13" i="3"/>
  <c r="J12" i="3"/>
  <c r="J8" i="3"/>
  <c r="H513" i="3"/>
  <c r="H500" i="3"/>
  <c r="H499" i="3"/>
  <c r="H498" i="3"/>
  <c r="H497" i="3"/>
  <c r="H496" i="3"/>
  <c r="H495" i="3"/>
  <c r="H491" i="3"/>
  <c r="H490" i="3"/>
  <c r="H489" i="3"/>
  <c r="H488" i="3"/>
  <c r="H484" i="3"/>
  <c r="H483" i="3"/>
  <c r="H482" i="3"/>
  <c r="H481" i="3"/>
  <c r="H477" i="3"/>
  <c r="H476" i="3"/>
  <c r="H475" i="3"/>
  <c r="H474" i="3"/>
  <c r="H473" i="3"/>
  <c r="H469" i="3"/>
  <c r="H470" i="3" s="1"/>
  <c r="H464" i="3"/>
  <c r="H463" i="3"/>
  <c r="H462" i="3"/>
  <c r="H461" i="3"/>
  <c r="H460" i="3"/>
  <c r="H459" i="3"/>
  <c r="H458" i="3"/>
  <c r="H457" i="3"/>
  <c r="H456" i="3"/>
  <c r="H454" i="3"/>
  <c r="H452" i="3"/>
  <c r="H451" i="3"/>
  <c r="H450" i="3"/>
  <c r="H445" i="3"/>
  <c r="H444" i="3"/>
  <c r="H443" i="3"/>
  <c r="H438" i="3"/>
  <c r="H437" i="3"/>
  <c r="H436" i="3"/>
  <c r="H435" i="3"/>
  <c r="H434" i="3"/>
  <c r="H433" i="3"/>
  <c r="H432" i="3"/>
  <c r="H431" i="3"/>
  <c r="H426" i="3"/>
  <c r="H427" i="3" s="1"/>
  <c r="H419" i="3"/>
  <c r="H418" i="3"/>
  <c r="H417" i="3"/>
  <c r="H416" i="3"/>
  <c r="H415" i="3"/>
  <c r="H414" i="3"/>
  <c r="H413" i="3"/>
  <c r="H412" i="3"/>
  <c r="H411" i="3"/>
  <c r="H410" i="3"/>
  <c r="H409" i="3"/>
  <c r="H408" i="3"/>
  <c r="H407" i="3"/>
  <c r="H406" i="3"/>
  <c r="H405" i="3"/>
  <c r="H401" i="3"/>
  <c r="H400" i="3"/>
  <c r="H399" i="3"/>
  <c r="H398" i="3"/>
  <c r="H388" i="3"/>
  <c r="H387" i="3"/>
  <c r="H386" i="3"/>
  <c r="H385" i="3"/>
  <c r="H384" i="3"/>
  <c r="H383" i="3"/>
  <c r="H382" i="3"/>
  <c r="H381" i="3"/>
  <c r="H380" i="3"/>
  <c r="H379" i="3"/>
  <c r="H378" i="3"/>
  <c r="H377" i="3"/>
  <c r="H376" i="3"/>
  <c r="H375" i="3"/>
  <c r="H374" i="3"/>
  <c r="H373" i="3"/>
  <c r="H372" i="3"/>
  <c r="H371"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2" i="3"/>
  <c r="H281" i="3"/>
  <c r="H280" i="3"/>
  <c r="H279" i="3"/>
  <c r="H278" i="3"/>
  <c r="H277" i="3"/>
  <c r="H276" i="3"/>
  <c r="H275" i="3"/>
  <c r="H274" i="3"/>
  <c r="H273"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5" i="3"/>
  <c r="H204" i="3"/>
  <c r="H203" i="3"/>
  <c r="H202" i="3"/>
  <c r="H201" i="3"/>
  <c r="H200" i="3"/>
  <c r="H199" i="3"/>
  <c r="H198" i="3"/>
  <c r="H197" i="3"/>
  <c r="H196" i="3"/>
  <c r="H195" i="3"/>
  <c r="H194" i="3"/>
  <c r="H171" i="3"/>
  <c r="H170" i="3"/>
  <c r="H169" i="3"/>
  <c r="H168"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09" i="3"/>
  <c r="H108" i="3"/>
  <c r="H107" i="3"/>
  <c r="H106" i="3"/>
  <c r="H105" i="3"/>
  <c r="H104" i="3"/>
  <c r="H103" i="3"/>
  <c r="H102" i="3"/>
  <c r="H84" i="3"/>
  <c r="H83" i="3"/>
  <c r="H82" i="3"/>
  <c r="H81" i="3"/>
  <c r="H80" i="3"/>
  <c r="H79" i="3"/>
  <c r="H78" i="3"/>
  <c r="H77" i="3"/>
  <c r="H76" i="3"/>
  <c r="H75" i="3"/>
  <c r="H63" i="3"/>
  <c r="H62" i="3"/>
  <c r="H61" i="3"/>
  <c r="H50" i="3"/>
  <c r="H49" i="3"/>
  <c r="H48" i="3"/>
  <c r="H33" i="3"/>
  <c r="H32" i="3"/>
  <c r="H31" i="3"/>
  <c r="H30" i="3"/>
  <c r="H26" i="3"/>
  <c r="H25" i="3"/>
  <c r="H24" i="3"/>
  <c r="H23" i="3"/>
  <c r="H16" i="3"/>
  <c r="H15" i="3"/>
  <c r="H14" i="3"/>
  <c r="H13" i="3"/>
  <c r="H12" i="3"/>
  <c r="H8" i="3"/>
  <c r="BK513" i="3"/>
  <c r="BK500" i="3"/>
  <c r="BK499" i="3"/>
  <c r="BK498" i="3"/>
  <c r="BK497" i="3"/>
  <c r="BK496" i="3"/>
  <c r="BK495" i="3"/>
  <c r="BK491" i="3"/>
  <c r="BK490" i="3"/>
  <c r="BK489" i="3"/>
  <c r="BK488" i="3"/>
  <c r="BK484" i="3"/>
  <c r="BK483" i="3"/>
  <c r="BK482" i="3"/>
  <c r="BK481" i="3"/>
  <c r="BK477" i="3"/>
  <c r="BK476" i="3"/>
  <c r="BK475" i="3"/>
  <c r="BK474" i="3"/>
  <c r="BK473" i="3"/>
  <c r="BK469" i="3"/>
  <c r="BK470" i="3" s="1"/>
  <c r="BK464" i="3"/>
  <c r="BK463" i="3"/>
  <c r="BK462" i="3"/>
  <c r="BK461" i="3"/>
  <c r="BK460" i="3"/>
  <c r="BK459" i="3"/>
  <c r="BK458" i="3"/>
  <c r="BK457" i="3"/>
  <c r="BK456" i="3"/>
  <c r="BK454" i="3"/>
  <c r="BK452" i="3"/>
  <c r="BK451" i="3"/>
  <c r="BK450" i="3"/>
  <c r="BK438" i="3"/>
  <c r="BK437" i="3"/>
  <c r="BK436" i="3"/>
  <c r="BK435" i="3"/>
  <c r="BK434" i="3"/>
  <c r="BK433" i="3"/>
  <c r="BK432" i="3"/>
  <c r="BK431" i="3"/>
  <c r="BK388" i="3"/>
  <c r="BK387" i="3"/>
  <c r="BK386" i="3"/>
  <c r="BK385" i="3"/>
  <c r="BK384" i="3"/>
  <c r="BK383" i="3"/>
  <c r="BK382" i="3"/>
  <c r="BK381" i="3"/>
  <c r="BK380" i="3"/>
  <c r="BK379" i="3"/>
  <c r="BK378" i="3"/>
  <c r="BK377" i="3"/>
  <c r="BK376" i="3"/>
  <c r="BK375" i="3"/>
  <c r="BK374" i="3"/>
  <c r="BK373" i="3"/>
  <c r="BK372" i="3"/>
  <c r="BK371" i="3"/>
  <c r="BK366" i="3"/>
  <c r="BK365" i="3"/>
  <c r="BK364" i="3"/>
  <c r="BK363" i="3"/>
  <c r="BK362" i="3"/>
  <c r="BK361" i="3"/>
  <c r="BK360" i="3"/>
  <c r="BK359" i="3"/>
  <c r="BK358" i="3"/>
  <c r="BK357" i="3"/>
  <c r="BK356" i="3"/>
  <c r="BK355" i="3"/>
  <c r="BK354" i="3"/>
  <c r="BK353" i="3"/>
  <c r="BK352" i="3"/>
  <c r="BK351" i="3"/>
  <c r="BK350" i="3"/>
  <c r="BK349" i="3"/>
  <c r="BK348" i="3"/>
  <c r="BK347" i="3"/>
  <c r="BK346" i="3"/>
  <c r="BK345" i="3"/>
  <c r="BK344" i="3"/>
  <c r="BK343" i="3"/>
  <c r="BK342" i="3"/>
  <c r="BK341" i="3"/>
  <c r="BK340" i="3"/>
  <c r="BK339" i="3"/>
  <c r="BK338" i="3"/>
  <c r="BK337" i="3"/>
  <c r="BK336" i="3"/>
  <c r="BK335" i="3"/>
  <c r="BK334" i="3"/>
  <c r="BK333" i="3"/>
  <c r="BK332" i="3"/>
  <c r="BK331" i="3"/>
  <c r="BK330" i="3"/>
  <c r="BK329" i="3"/>
  <c r="BK328" i="3"/>
  <c r="BK327" i="3"/>
  <c r="BK326" i="3"/>
  <c r="BK325" i="3"/>
  <c r="BK324" i="3"/>
  <c r="BK323" i="3"/>
  <c r="BK322" i="3"/>
  <c r="BK321" i="3"/>
  <c r="BK320" i="3"/>
  <c r="BK319" i="3"/>
  <c r="BK314" i="3"/>
  <c r="BK313" i="3"/>
  <c r="BK312" i="3"/>
  <c r="BK311" i="3"/>
  <c r="BK310" i="3"/>
  <c r="BK309" i="3"/>
  <c r="BK308" i="3"/>
  <c r="BK307" i="3"/>
  <c r="BK306" i="3"/>
  <c r="BK305" i="3"/>
  <c r="BK304" i="3"/>
  <c r="BK303" i="3"/>
  <c r="BK302" i="3"/>
  <c r="BK301" i="3"/>
  <c r="BK300" i="3"/>
  <c r="BK299" i="3"/>
  <c r="BK298" i="3"/>
  <c r="BK297" i="3"/>
  <c r="BK296" i="3"/>
  <c r="BK295" i="3"/>
  <c r="BK294" i="3"/>
  <c r="BK293" i="3"/>
  <c r="BK292" i="3"/>
  <c r="BK291" i="3"/>
  <c r="BK290" i="3"/>
  <c r="BK289" i="3"/>
  <c r="BK288" i="3"/>
  <c r="BK287" i="3"/>
  <c r="BK282" i="3"/>
  <c r="BK281" i="3"/>
  <c r="BK280" i="3"/>
  <c r="BK279" i="3"/>
  <c r="BK278" i="3"/>
  <c r="BK277" i="3"/>
  <c r="BK276" i="3"/>
  <c r="BK275" i="3"/>
  <c r="BK274" i="3"/>
  <c r="BK273" i="3"/>
  <c r="BK259" i="3"/>
  <c r="BK258" i="3"/>
  <c r="BK257" i="3"/>
  <c r="BK256" i="3"/>
  <c r="BK255" i="3"/>
  <c r="BK254" i="3"/>
  <c r="BK253" i="3"/>
  <c r="BK252" i="3"/>
  <c r="BK251" i="3"/>
  <c r="BK250" i="3"/>
  <c r="BK249" i="3"/>
  <c r="BK248" i="3"/>
  <c r="BK247" i="3"/>
  <c r="BK246" i="3"/>
  <c r="BK245" i="3"/>
  <c r="BK244" i="3"/>
  <c r="BK243" i="3"/>
  <c r="BK242" i="3"/>
  <c r="BK241" i="3"/>
  <c r="BK240" i="3"/>
  <c r="BK239" i="3"/>
  <c r="BK238" i="3"/>
  <c r="BK237" i="3"/>
  <c r="BK236" i="3"/>
  <c r="BK235" i="3"/>
  <c r="BK234" i="3"/>
  <c r="BK233" i="3"/>
  <c r="BK232" i="3"/>
  <c r="BK231" i="3"/>
  <c r="BK230" i="3"/>
  <c r="BK229" i="3"/>
  <c r="BK228" i="3"/>
  <c r="BK227" i="3"/>
  <c r="BK226" i="3"/>
  <c r="BK225" i="3"/>
  <c r="BK224" i="3"/>
  <c r="BK223" i="3"/>
  <c r="BK222" i="3"/>
  <c r="BK221" i="3"/>
  <c r="BK220" i="3"/>
  <c r="BK219" i="3"/>
  <c r="BK218" i="3"/>
  <c r="BK217" i="3"/>
  <c r="BK216" i="3"/>
  <c r="BK215" i="3"/>
  <c r="BK214" i="3"/>
  <c r="BK213" i="3"/>
  <c r="BK212" i="3"/>
  <c r="BK211" i="3"/>
  <c r="BK210" i="3"/>
  <c r="BK205" i="3"/>
  <c r="BK204" i="3"/>
  <c r="BK203" i="3"/>
  <c r="BK202" i="3"/>
  <c r="BK201" i="3"/>
  <c r="BK200" i="3"/>
  <c r="BK199" i="3"/>
  <c r="BK198" i="3"/>
  <c r="BK197" i="3"/>
  <c r="BK196" i="3"/>
  <c r="BK195" i="3"/>
  <c r="BK194" i="3"/>
  <c r="BK171" i="3"/>
  <c r="BK170" i="3"/>
  <c r="BK169" i="3"/>
  <c r="BK168" i="3"/>
  <c r="BK165" i="3"/>
  <c r="BK164" i="3"/>
  <c r="BK163" i="3"/>
  <c r="BK162" i="3"/>
  <c r="BK161" i="3"/>
  <c r="BK160" i="3"/>
  <c r="BK159" i="3"/>
  <c r="BK158" i="3"/>
  <c r="BK157" i="3"/>
  <c r="BK156" i="3"/>
  <c r="BK155" i="3"/>
  <c r="BK154" i="3"/>
  <c r="BK153" i="3"/>
  <c r="BK152" i="3"/>
  <c r="BK151" i="3"/>
  <c r="BK150" i="3"/>
  <c r="BK149" i="3"/>
  <c r="BK148" i="3"/>
  <c r="BK147" i="3"/>
  <c r="BK146" i="3"/>
  <c r="BK145" i="3"/>
  <c r="BK144" i="3"/>
  <c r="BK143" i="3"/>
  <c r="BK142" i="3"/>
  <c r="BK141" i="3"/>
  <c r="BK140" i="3"/>
  <c r="BK139" i="3"/>
  <c r="BK138" i="3"/>
  <c r="BK137" i="3"/>
  <c r="BK136" i="3"/>
  <c r="BK135" i="3"/>
  <c r="BK134" i="3"/>
  <c r="BK133" i="3"/>
  <c r="BK132" i="3"/>
  <c r="BK131" i="3"/>
  <c r="BK130" i="3"/>
  <c r="BK84" i="3"/>
  <c r="BK83" i="3"/>
  <c r="BK110" i="3" s="1"/>
  <c r="BK124" i="3" s="1"/>
  <c r="BL124" i="3" s="1"/>
  <c r="BK82" i="3"/>
  <c r="BK81" i="3"/>
  <c r="BK108" i="3" s="1"/>
  <c r="BK122" i="3" s="1"/>
  <c r="BL122" i="3" s="1"/>
  <c r="BK80" i="3"/>
  <c r="BK79" i="3"/>
  <c r="BK106" i="3" s="1"/>
  <c r="BK120" i="3" s="1"/>
  <c r="BL120" i="3" s="1"/>
  <c r="BK78" i="3"/>
  <c r="BK77" i="3"/>
  <c r="BK104" i="3" s="1"/>
  <c r="BK118" i="3" s="1"/>
  <c r="BL118" i="3" s="1"/>
  <c r="BK76" i="3"/>
  <c r="BK75" i="3"/>
  <c r="BK102" i="3" s="1"/>
  <c r="BK50" i="3"/>
  <c r="BK49" i="3"/>
  <c r="BK56" i="3" s="1"/>
  <c r="BL56" i="3" s="1"/>
  <c r="BK48" i="3"/>
  <c r="BK34" i="3"/>
  <c r="BK27" i="3"/>
  <c r="BK16" i="3"/>
  <c r="BK15" i="3"/>
  <c r="BK14" i="3"/>
  <c r="BK13" i="3"/>
  <c r="BK12" i="3"/>
  <c r="BI513" i="3"/>
  <c r="BI500" i="3"/>
  <c r="BI499" i="3"/>
  <c r="BI498" i="3"/>
  <c r="BI497" i="3"/>
  <c r="BI496" i="3"/>
  <c r="BI495" i="3"/>
  <c r="BI491" i="3"/>
  <c r="BI490" i="3"/>
  <c r="BI489" i="3"/>
  <c r="BI488" i="3"/>
  <c r="BI484" i="3"/>
  <c r="BI483" i="3"/>
  <c r="BI482" i="3"/>
  <c r="BI481" i="3"/>
  <c r="BI477" i="3"/>
  <c r="BI476" i="3"/>
  <c r="BI475" i="3"/>
  <c r="BI474" i="3"/>
  <c r="BI473" i="3"/>
  <c r="BI469" i="3"/>
  <c r="BI464" i="3"/>
  <c r="BI463" i="3"/>
  <c r="BI462" i="3"/>
  <c r="BI461" i="3"/>
  <c r="BI460" i="3"/>
  <c r="BI459" i="3"/>
  <c r="BI458" i="3"/>
  <c r="BI457" i="3"/>
  <c r="BI456" i="3"/>
  <c r="BI454" i="3"/>
  <c r="BI452" i="3"/>
  <c r="BI451" i="3"/>
  <c r="BI450" i="3"/>
  <c r="BI438" i="3"/>
  <c r="BI437" i="3"/>
  <c r="BI436" i="3"/>
  <c r="BI435" i="3"/>
  <c r="BI434" i="3"/>
  <c r="BI433" i="3"/>
  <c r="BI432" i="3"/>
  <c r="BI431" i="3"/>
  <c r="BI388" i="3"/>
  <c r="BI387" i="3"/>
  <c r="BI386" i="3"/>
  <c r="BI385" i="3"/>
  <c r="BI384" i="3"/>
  <c r="BI383" i="3"/>
  <c r="BI382" i="3"/>
  <c r="BI381" i="3"/>
  <c r="BI380" i="3"/>
  <c r="BI379" i="3"/>
  <c r="BI378" i="3"/>
  <c r="BI377" i="3"/>
  <c r="BI376" i="3"/>
  <c r="BI375" i="3"/>
  <c r="BI374" i="3"/>
  <c r="BI373" i="3"/>
  <c r="BI372" i="3"/>
  <c r="BI371" i="3"/>
  <c r="BI366" i="3"/>
  <c r="BI365" i="3"/>
  <c r="BI364" i="3"/>
  <c r="BI363" i="3"/>
  <c r="BI362" i="3"/>
  <c r="BI361" i="3"/>
  <c r="BI360" i="3"/>
  <c r="BI359" i="3"/>
  <c r="BI358" i="3"/>
  <c r="BI357" i="3"/>
  <c r="BI356" i="3"/>
  <c r="BI355" i="3"/>
  <c r="BI354" i="3"/>
  <c r="BI353" i="3"/>
  <c r="BI352" i="3"/>
  <c r="BI351" i="3"/>
  <c r="BI350" i="3"/>
  <c r="BI349" i="3"/>
  <c r="BI348" i="3"/>
  <c r="BI347" i="3"/>
  <c r="BI346" i="3"/>
  <c r="BI345" i="3"/>
  <c r="BI344" i="3"/>
  <c r="BI343" i="3"/>
  <c r="BI342" i="3"/>
  <c r="BI341" i="3"/>
  <c r="BI340" i="3"/>
  <c r="BI339" i="3"/>
  <c r="BI338" i="3"/>
  <c r="BI337" i="3"/>
  <c r="BI336" i="3"/>
  <c r="BI335" i="3"/>
  <c r="BI334" i="3"/>
  <c r="BI333" i="3"/>
  <c r="BI332" i="3"/>
  <c r="BI331" i="3"/>
  <c r="BI330" i="3"/>
  <c r="BI329" i="3"/>
  <c r="BI328" i="3"/>
  <c r="BI327" i="3"/>
  <c r="BI326" i="3"/>
  <c r="BI325" i="3"/>
  <c r="BI324" i="3"/>
  <c r="BI323" i="3"/>
  <c r="BI322" i="3"/>
  <c r="BI321" i="3"/>
  <c r="BI320" i="3"/>
  <c r="BI319" i="3"/>
  <c r="BI314" i="3"/>
  <c r="BI313" i="3"/>
  <c r="BI312" i="3"/>
  <c r="BI311" i="3"/>
  <c r="BI310" i="3"/>
  <c r="BI309" i="3"/>
  <c r="BI308" i="3"/>
  <c r="BI307" i="3"/>
  <c r="BI306" i="3"/>
  <c r="BI305" i="3"/>
  <c r="BI304" i="3"/>
  <c r="BI303" i="3"/>
  <c r="BI302" i="3"/>
  <c r="BI301" i="3"/>
  <c r="BI300" i="3"/>
  <c r="BI299" i="3"/>
  <c r="BI298" i="3"/>
  <c r="BI297" i="3"/>
  <c r="BI296" i="3"/>
  <c r="BI295" i="3"/>
  <c r="BI294" i="3"/>
  <c r="BI293" i="3"/>
  <c r="BI292" i="3"/>
  <c r="BI291" i="3"/>
  <c r="BI290" i="3"/>
  <c r="BI289" i="3"/>
  <c r="BI288" i="3"/>
  <c r="BI287" i="3"/>
  <c r="BI282" i="3"/>
  <c r="BI281" i="3"/>
  <c r="BI280" i="3"/>
  <c r="BI279" i="3"/>
  <c r="BI278" i="3"/>
  <c r="BI277" i="3"/>
  <c r="BI276" i="3"/>
  <c r="BI275" i="3"/>
  <c r="BI274" i="3"/>
  <c r="BI273" i="3"/>
  <c r="BI259" i="3"/>
  <c r="BI258" i="3"/>
  <c r="BI257" i="3"/>
  <c r="BI256" i="3"/>
  <c r="BI255" i="3"/>
  <c r="BI254" i="3"/>
  <c r="BI253" i="3"/>
  <c r="BI252" i="3"/>
  <c r="BI251" i="3"/>
  <c r="BI250" i="3"/>
  <c r="BI249" i="3"/>
  <c r="BI248" i="3"/>
  <c r="BI247" i="3"/>
  <c r="BI246" i="3"/>
  <c r="BI245" i="3"/>
  <c r="BI244" i="3"/>
  <c r="BI243" i="3"/>
  <c r="BI242" i="3"/>
  <c r="BI241" i="3"/>
  <c r="BI240" i="3"/>
  <c r="BI239" i="3"/>
  <c r="BI238" i="3"/>
  <c r="BI237" i="3"/>
  <c r="BI236" i="3"/>
  <c r="BI235" i="3"/>
  <c r="BI234" i="3"/>
  <c r="BI233" i="3"/>
  <c r="BI232" i="3"/>
  <c r="BI231" i="3"/>
  <c r="BI230" i="3"/>
  <c r="BI229" i="3"/>
  <c r="BI228" i="3"/>
  <c r="BI227" i="3"/>
  <c r="BI226" i="3"/>
  <c r="BI225" i="3"/>
  <c r="BI224" i="3"/>
  <c r="BI223" i="3"/>
  <c r="BI222" i="3"/>
  <c r="BI221" i="3"/>
  <c r="BI220" i="3"/>
  <c r="BI219" i="3"/>
  <c r="BI218" i="3"/>
  <c r="BI217" i="3"/>
  <c r="BI216" i="3"/>
  <c r="BI215" i="3"/>
  <c r="BI214" i="3"/>
  <c r="BI213" i="3"/>
  <c r="BI212" i="3"/>
  <c r="BI211" i="3"/>
  <c r="BI210" i="3"/>
  <c r="BI205" i="3"/>
  <c r="BI204" i="3"/>
  <c r="BI203" i="3"/>
  <c r="BI202" i="3"/>
  <c r="BI201" i="3"/>
  <c r="BI200" i="3"/>
  <c r="BI199" i="3"/>
  <c r="BI198" i="3"/>
  <c r="BI197" i="3"/>
  <c r="BI196" i="3"/>
  <c r="BI195" i="3"/>
  <c r="BI194" i="3"/>
  <c r="BI171" i="3"/>
  <c r="BI170" i="3"/>
  <c r="BI169" i="3"/>
  <c r="BI168" i="3"/>
  <c r="BI165" i="3"/>
  <c r="BI164" i="3"/>
  <c r="BI163" i="3"/>
  <c r="BI162" i="3"/>
  <c r="BI161" i="3"/>
  <c r="BI160" i="3"/>
  <c r="BI159" i="3"/>
  <c r="BI158" i="3"/>
  <c r="BI157" i="3"/>
  <c r="BI156" i="3"/>
  <c r="BI155" i="3"/>
  <c r="BI154" i="3"/>
  <c r="BI153" i="3"/>
  <c r="BI152" i="3"/>
  <c r="BI151" i="3"/>
  <c r="BI150" i="3"/>
  <c r="BI149" i="3"/>
  <c r="BI148" i="3"/>
  <c r="BI147" i="3"/>
  <c r="BI146" i="3"/>
  <c r="BI145" i="3"/>
  <c r="BI144" i="3"/>
  <c r="BI143" i="3"/>
  <c r="BI142" i="3"/>
  <c r="BI141" i="3"/>
  <c r="BI140" i="3"/>
  <c r="BI139" i="3"/>
  <c r="BI138" i="3"/>
  <c r="BI137" i="3"/>
  <c r="BI136" i="3"/>
  <c r="BI135" i="3"/>
  <c r="BI134" i="3"/>
  <c r="BI133" i="3"/>
  <c r="BI132" i="3"/>
  <c r="BI131" i="3"/>
  <c r="BI130" i="3"/>
  <c r="BI84" i="3"/>
  <c r="BI111" i="3" s="1"/>
  <c r="BI125" i="3" s="1"/>
  <c r="BJ125" i="3" s="1"/>
  <c r="BI83" i="3"/>
  <c r="BI110" i="3" s="1"/>
  <c r="BI124" i="3" s="1"/>
  <c r="BJ124" i="3" s="1"/>
  <c r="BI82" i="3"/>
  <c r="BI81" i="3"/>
  <c r="BI80" i="3"/>
  <c r="BI79" i="3"/>
  <c r="BI78" i="3"/>
  <c r="BI77" i="3"/>
  <c r="BI104" i="3" s="1"/>
  <c r="BI118" i="3" s="1"/>
  <c r="BJ118" i="3" s="1"/>
  <c r="BI76" i="3"/>
  <c r="BI103" i="3" s="1"/>
  <c r="BI117" i="3" s="1"/>
  <c r="BJ117" i="3" s="1"/>
  <c r="BI75" i="3"/>
  <c r="BI50" i="3"/>
  <c r="BI49" i="3"/>
  <c r="BI56" i="3" s="1"/>
  <c r="BI48" i="3"/>
  <c r="BI61" i="3" s="1"/>
  <c r="BI34" i="3"/>
  <c r="BJ34" i="3"/>
  <c r="BI27" i="3"/>
  <c r="BI44" i="3" s="1"/>
  <c r="BI16" i="3"/>
  <c r="BI15" i="3"/>
  <c r="BI14" i="3"/>
  <c r="BI13" i="3"/>
  <c r="BI12" i="3"/>
  <c r="BG513" i="3"/>
  <c r="BG500" i="3"/>
  <c r="BG499" i="3"/>
  <c r="BG498" i="3"/>
  <c r="BG497" i="3"/>
  <c r="BG496" i="3"/>
  <c r="BG495" i="3"/>
  <c r="BG491" i="3"/>
  <c r="BG490" i="3"/>
  <c r="BG489" i="3"/>
  <c r="BG488" i="3"/>
  <c r="BG484" i="3"/>
  <c r="BG483" i="3"/>
  <c r="BG482" i="3"/>
  <c r="BG481" i="3"/>
  <c r="BG477" i="3"/>
  <c r="BG476" i="3"/>
  <c r="BG475" i="3"/>
  <c r="BG474" i="3"/>
  <c r="BG473" i="3"/>
  <c r="BG469" i="3"/>
  <c r="BG464" i="3"/>
  <c r="BG463" i="3"/>
  <c r="BG462" i="3"/>
  <c r="BG461" i="3"/>
  <c r="BG460" i="3"/>
  <c r="BG459" i="3"/>
  <c r="BG458" i="3"/>
  <c r="BG457" i="3"/>
  <c r="BG456" i="3"/>
  <c r="BG454" i="3"/>
  <c r="BG452" i="3"/>
  <c r="BG451" i="3"/>
  <c r="BG450" i="3"/>
  <c r="BG438" i="3"/>
  <c r="BG437" i="3"/>
  <c r="BG436" i="3"/>
  <c r="BG435" i="3"/>
  <c r="BG434" i="3"/>
  <c r="BG433" i="3"/>
  <c r="BG432" i="3"/>
  <c r="BG431" i="3"/>
  <c r="BG388" i="3"/>
  <c r="BG387" i="3"/>
  <c r="BG386" i="3"/>
  <c r="BG385" i="3"/>
  <c r="BG384" i="3"/>
  <c r="BG383" i="3"/>
  <c r="BG382" i="3"/>
  <c r="BG381" i="3"/>
  <c r="BG380" i="3"/>
  <c r="BG379" i="3"/>
  <c r="BG378" i="3"/>
  <c r="BG377" i="3"/>
  <c r="BG376" i="3"/>
  <c r="BG375" i="3"/>
  <c r="BG374" i="3"/>
  <c r="BG373" i="3"/>
  <c r="BG372" i="3"/>
  <c r="BG371" i="3"/>
  <c r="BG366" i="3"/>
  <c r="BG365" i="3"/>
  <c r="BG364" i="3"/>
  <c r="BG363" i="3"/>
  <c r="BG362" i="3"/>
  <c r="BG361" i="3"/>
  <c r="BG360" i="3"/>
  <c r="BG359" i="3"/>
  <c r="BG358" i="3"/>
  <c r="BG357" i="3"/>
  <c r="BG356" i="3"/>
  <c r="BG355" i="3"/>
  <c r="BG354" i="3"/>
  <c r="BG353" i="3"/>
  <c r="BG352" i="3"/>
  <c r="BG351" i="3"/>
  <c r="BG350" i="3"/>
  <c r="BG349" i="3"/>
  <c r="BG348" i="3"/>
  <c r="BG347" i="3"/>
  <c r="BG346" i="3"/>
  <c r="BG345" i="3"/>
  <c r="BG344" i="3"/>
  <c r="BG343" i="3"/>
  <c r="BG342" i="3"/>
  <c r="BG341" i="3"/>
  <c r="BG340" i="3"/>
  <c r="BG339" i="3"/>
  <c r="BG338" i="3"/>
  <c r="BG337" i="3"/>
  <c r="BG336" i="3"/>
  <c r="BG335" i="3"/>
  <c r="BG334" i="3"/>
  <c r="BG333" i="3"/>
  <c r="BG332" i="3"/>
  <c r="BG331" i="3"/>
  <c r="BG330" i="3"/>
  <c r="BG329" i="3"/>
  <c r="BG328" i="3"/>
  <c r="BG327" i="3"/>
  <c r="BG326" i="3"/>
  <c r="BG325" i="3"/>
  <c r="BG324" i="3"/>
  <c r="BG323" i="3"/>
  <c r="BG322" i="3"/>
  <c r="BG321" i="3"/>
  <c r="BG320" i="3"/>
  <c r="BG319" i="3"/>
  <c r="BG314" i="3"/>
  <c r="BG313" i="3"/>
  <c r="BG312" i="3"/>
  <c r="BG311" i="3"/>
  <c r="BG310" i="3"/>
  <c r="BG309" i="3"/>
  <c r="BG308" i="3"/>
  <c r="BG307" i="3"/>
  <c r="BG306" i="3"/>
  <c r="BG305" i="3"/>
  <c r="BG304" i="3"/>
  <c r="BG303" i="3"/>
  <c r="BG302" i="3"/>
  <c r="BG301" i="3"/>
  <c r="BG300" i="3"/>
  <c r="BG299" i="3"/>
  <c r="BG298" i="3"/>
  <c r="BG297" i="3"/>
  <c r="BG296" i="3"/>
  <c r="BG295" i="3"/>
  <c r="BG294" i="3"/>
  <c r="BG293" i="3"/>
  <c r="BG292" i="3"/>
  <c r="BG291" i="3"/>
  <c r="BG290" i="3"/>
  <c r="BG289" i="3"/>
  <c r="BG288" i="3"/>
  <c r="BG287" i="3"/>
  <c r="BG282" i="3"/>
  <c r="BG281" i="3"/>
  <c r="BG280" i="3"/>
  <c r="BG279" i="3"/>
  <c r="BG278" i="3"/>
  <c r="BG277" i="3"/>
  <c r="BG276" i="3"/>
  <c r="BG275" i="3"/>
  <c r="BG274" i="3"/>
  <c r="BG273" i="3"/>
  <c r="BG259" i="3"/>
  <c r="BG258" i="3"/>
  <c r="BG257" i="3"/>
  <c r="BG256" i="3"/>
  <c r="BG255" i="3"/>
  <c r="BG254" i="3"/>
  <c r="BG253" i="3"/>
  <c r="BG252" i="3"/>
  <c r="BG251" i="3"/>
  <c r="BG250" i="3"/>
  <c r="BG249" i="3"/>
  <c r="BG248" i="3"/>
  <c r="BG247" i="3"/>
  <c r="BG246" i="3"/>
  <c r="BG245" i="3"/>
  <c r="BG244" i="3"/>
  <c r="BG243" i="3"/>
  <c r="BG242" i="3"/>
  <c r="BG241" i="3"/>
  <c r="BG240" i="3"/>
  <c r="BG239" i="3"/>
  <c r="BG238" i="3"/>
  <c r="BG237" i="3"/>
  <c r="BG236" i="3"/>
  <c r="BG235" i="3"/>
  <c r="BG234" i="3"/>
  <c r="BG233" i="3"/>
  <c r="BG232" i="3"/>
  <c r="BG231" i="3"/>
  <c r="BG230" i="3"/>
  <c r="BG229" i="3"/>
  <c r="BG228" i="3"/>
  <c r="BG227" i="3"/>
  <c r="BG226" i="3"/>
  <c r="BG225" i="3"/>
  <c r="BG224" i="3"/>
  <c r="BG223" i="3"/>
  <c r="BG222" i="3"/>
  <c r="BG221" i="3"/>
  <c r="BG220" i="3"/>
  <c r="BG219" i="3"/>
  <c r="BG218" i="3"/>
  <c r="BG217" i="3"/>
  <c r="BG216" i="3"/>
  <c r="BG215" i="3"/>
  <c r="BG214" i="3"/>
  <c r="BG213" i="3"/>
  <c r="BG212" i="3"/>
  <c r="BG211" i="3"/>
  <c r="BG210" i="3"/>
  <c r="BG205" i="3"/>
  <c r="BG204" i="3"/>
  <c r="BG203" i="3"/>
  <c r="BG202" i="3"/>
  <c r="BG201" i="3"/>
  <c r="BG200" i="3"/>
  <c r="BG199" i="3"/>
  <c r="BG198" i="3"/>
  <c r="BG197" i="3"/>
  <c r="BG196" i="3"/>
  <c r="BG195" i="3"/>
  <c r="BG194" i="3"/>
  <c r="BG171" i="3"/>
  <c r="BG170" i="3"/>
  <c r="BG169" i="3"/>
  <c r="BG168" i="3"/>
  <c r="BG165" i="3"/>
  <c r="BG164" i="3"/>
  <c r="BG163" i="3"/>
  <c r="BG162" i="3"/>
  <c r="BG161" i="3"/>
  <c r="BG160" i="3"/>
  <c r="BG159" i="3"/>
  <c r="BG158" i="3"/>
  <c r="BG157" i="3"/>
  <c r="BG156" i="3"/>
  <c r="BG155" i="3"/>
  <c r="BG154" i="3"/>
  <c r="BG153" i="3"/>
  <c r="BG152" i="3"/>
  <c r="BG151" i="3"/>
  <c r="BG150" i="3"/>
  <c r="BG149" i="3"/>
  <c r="BG148" i="3"/>
  <c r="BG147" i="3"/>
  <c r="BG146" i="3"/>
  <c r="BG145" i="3"/>
  <c r="BG144" i="3"/>
  <c r="BG143" i="3"/>
  <c r="BG142" i="3"/>
  <c r="BG141" i="3"/>
  <c r="BG140" i="3"/>
  <c r="BG139" i="3"/>
  <c r="BG138" i="3"/>
  <c r="BG137" i="3"/>
  <c r="BG136" i="3"/>
  <c r="BG135" i="3"/>
  <c r="BG134" i="3"/>
  <c r="BG133" i="3"/>
  <c r="BG132" i="3"/>
  <c r="BG131" i="3"/>
  <c r="BG130" i="3"/>
  <c r="BG84" i="3"/>
  <c r="BG83" i="3"/>
  <c r="BG110" i="3" s="1"/>
  <c r="BG124" i="3" s="1"/>
  <c r="BH124" i="3" s="1"/>
  <c r="BG82" i="3"/>
  <c r="BG81" i="3"/>
  <c r="BG108" i="3" s="1"/>
  <c r="BG122" i="3" s="1"/>
  <c r="BH122" i="3" s="1"/>
  <c r="BG80" i="3"/>
  <c r="BG107" i="3" s="1"/>
  <c r="BG121" i="3" s="1"/>
  <c r="BH121" i="3" s="1"/>
  <c r="BG79" i="3"/>
  <c r="BG78" i="3"/>
  <c r="BG77" i="3"/>
  <c r="BG104" i="3" s="1"/>
  <c r="BG118" i="3" s="1"/>
  <c r="BH118" i="3" s="1"/>
  <c r="BG76" i="3"/>
  <c r="BG75" i="3"/>
  <c r="BG102" i="3" s="1"/>
  <c r="BG50" i="3"/>
  <c r="BG63" i="3" s="1"/>
  <c r="BG70" i="3" s="1"/>
  <c r="BH70" i="3" s="1"/>
  <c r="BG49" i="3"/>
  <c r="BG56" i="3" s="1"/>
  <c r="BH56" i="3" s="1"/>
  <c r="BG48" i="3"/>
  <c r="BG34" i="3"/>
  <c r="BG27" i="3"/>
  <c r="BH40" i="3"/>
  <c r="BG16" i="3"/>
  <c r="BG15" i="3"/>
  <c r="BG14" i="3"/>
  <c r="BG13" i="3"/>
  <c r="BG12" i="3"/>
  <c r="BE513" i="3"/>
  <c r="BE500" i="3"/>
  <c r="BE499" i="3"/>
  <c r="BE498" i="3"/>
  <c r="BE497" i="3"/>
  <c r="BE496" i="3"/>
  <c r="BE495" i="3"/>
  <c r="BE491" i="3"/>
  <c r="BE490" i="3"/>
  <c r="BE489" i="3"/>
  <c r="BE488" i="3"/>
  <c r="BE484" i="3"/>
  <c r="BE483" i="3"/>
  <c r="BE482" i="3"/>
  <c r="BE481" i="3"/>
  <c r="BE477" i="3"/>
  <c r="BE476" i="3"/>
  <c r="BE475" i="3"/>
  <c r="BE474" i="3"/>
  <c r="BE473" i="3"/>
  <c r="BE469" i="3"/>
  <c r="BE464" i="3"/>
  <c r="BE463" i="3"/>
  <c r="BE462" i="3"/>
  <c r="BE461" i="3"/>
  <c r="BE460" i="3"/>
  <c r="BE459" i="3"/>
  <c r="BE458" i="3"/>
  <c r="BE457" i="3"/>
  <c r="BE456" i="3"/>
  <c r="BE454" i="3"/>
  <c r="BE452" i="3"/>
  <c r="BE451" i="3"/>
  <c r="BE450" i="3"/>
  <c r="BE438" i="3"/>
  <c r="BE437" i="3"/>
  <c r="BE436" i="3"/>
  <c r="BE435" i="3"/>
  <c r="BE434" i="3"/>
  <c r="BE433" i="3"/>
  <c r="BE432" i="3"/>
  <c r="BE431" i="3"/>
  <c r="BE388" i="3"/>
  <c r="BE387" i="3"/>
  <c r="BE386" i="3"/>
  <c r="BE385" i="3"/>
  <c r="BE384" i="3"/>
  <c r="BE383" i="3"/>
  <c r="BE382" i="3"/>
  <c r="BE381" i="3"/>
  <c r="BE380" i="3"/>
  <c r="BE379" i="3"/>
  <c r="BE378" i="3"/>
  <c r="BE377" i="3"/>
  <c r="BE376" i="3"/>
  <c r="BE375" i="3"/>
  <c r="BE374" i="3"/>
  <c r="BE373" i="3"/>
  <c r="BE372" i="3"/>
  <c r="BE371" i="3"/>
  <c r="BE366" i="3"/>
  <c r="BE365" i="3"/>
  <c r="BE364" i="3"/>
  <c r="BE363" i="3"/>
  <c r="BE362" i="3"/>
  <c r="BE361" i="3"/>
  <c r="BE360" i="3"/>
  <c r="BE359" i="3"/>
  <c r="BE358" i="3"/>
  <c r="BE357" i="3"/>
  <c r="BE356" i="3"/>
  <c r="BE355" i="3"/>
  <c r="BE354" i="3"/>
  <c r="BE353" i="3"/>
  <c r="BE352" i="3"/>
  <c r="BE351" i="3"/>
  <c r="BE350" i="3"/>
  <c r="BE349" i="3"/>
  <c r="BE348" i="3"/>
  <c r="BE347" i="3"/>
  <c r="BE346" i="3"/>
  <c r="BE345" i="3"/>
  <c r="BE344" i="3"/>
  <c r="BE343" i="3"/>
  <c r="BE342" i="3"/>
  <c r="BE341" i="3"/>
  <c r="BE340" i="3"/>
  <c r="BE339" i="3"/>
  <c r="BE338" i="3"/>
  <c r="BE337" i="3"/>
  <c r="BE336" i="3"/>
  <c r="BE335" i="3"/>
  <c r="BE334" i="3"/>
  <c r="BE333" i="3"/>
  <c r="BE332" i="3"/>
  <c r="BE331" i="3"/>
  <c r="BE330" i="3"/>
  <c r="BE329" i="3"/>
  <c r="BE328" i="3"/>
  <c r="BE327" i="3"/>
  <c r="BE326" i="3"/>
  <c r="BE325" i="3"/>
  <c r="BE324" i="3"/>
  <c r="BE323" i="3"/>
  <c r="BE322" i="3"/>
  <c r="BE321" i="3"/>
  <c r="BE320" i="3"/>
  <c r="BE319" i="3"/>
  <c r="BE314" i="3"/>
  <c r="BE313" i="3"/>
  <c r="BE312" i="3"/>
  <c r="BE311" i="3"/>
  <c r="BE310" i="3"/>
  <c r="BE309" i="3"/>
  <c r="BE308" i="3"/>
  <c r="BE307" i="3"/>
  <c r="BE306" i="3"/>
  <c r="BE305" i="3"/>
  <c r="BE304" i="3"/>
  <c r="BE303" i="3"/>
  <c r="BE302" i="3"/>
  <c r="BE301" i="3"/>
  <c r="BE300" i="3"/>
  <c r="BE299" i="3"/>
  <c r="BE298" i="3"/>
  <c r="BE297" i="3"/>
  <c r="BE296" i="3"/>
  <c r="BE295" i="3"/>
  <c r="BE294" i="3"/>
  <c r="BE293" i="3"/>
  <c r="BE292" i="3"/>
  <c r="BE291" i="3"/>
  <c r="BE290" i="3"/>
  <c r="BE289" i="3"/>
  <c r="BE288" i="3"/>
  <c r="BE287" i="3"/>
  <c r="BE282" i="3"/>
  <c r="BE281" i="3"/>
  <c r="BE280" i="3"/>
  <c r="BE279" i="3"/>
  <c r="BE278" i="3"/>
  <c r="BE277" i="3"/>
  <c r="BE276" i="3"/>
  <c r="BE275" i="3"/>
  <c r="BE274" i="3"/>
  <c r="BE273" i="3"/>
  <c r="BE259" i="3"/>
  <c r="BE258" i="3"/>
  <c r="BE257" i="3"/>
  <c r="BE256" i="3"/>
  <c r="BE255" i="3"/>
  <c r="BE254" i="3"/>
  <c r="BE253" i="3"/>
  <c r="BE252" i="3"/>
  <c r="BE251" i="3"/>
  <c r="BE250" i="3"/>
  <c r="BE249" i="3"/>
  <c r="BE248" i="3"/>
  <c r="BE247" i="3"/>
  <c r="BE246" i="3"/>
  <c r="BE245" i="3"/>
  <c r="BE244" i="3"/>
  <c r="BE243" i="3"/>
  <c r="BE242" i="3"/>
  <c r="BE241" i="3"/>
  <c r="BE240" i="3"/>
  <c r="BE239" i="3"/>
  <c r="BE238" i="3"/>
  <c r="BE237" i="3"/>
  <c r="BE236" i="3"/>
  <c r="BE235" i="3"/>
  <c r="BE234" i="3"/>
  <c r="BE233" i="3"/>
  <c r="BE232" i="3"/>
  <c r="BE231" i="3"/>
  <c r="BE230" i="3"/>
  <c r="BE229" i="3"/>
  <c r="BE228" i="3"/>
  <c r="BE227" i="3"/>
  <c r="BE226" i="3"/>
  <c r="BE225" i="3"/>
  <c r="BE224" i="3"/>
  <c r="BE223" i="3"/>
  <c r="BE222" i="3"/>
  <c r="BE221" i="3"/>
  <c r="BE220" i="3"/>
  <c r="BE219" i="3"/>
  <c r="BE218" i="3"/>
  <c r="BE217" i="3"/>
  <c r="BE216" i="3"/>
  <c r="BE215" i="3"/>
  <c r="BE214" i="3"/>
  <c r="BE213" i="3"/>
  <c r="BE212" i="3"/>
  <c r="BE211" i="3"/>
  <c r="BE210" i="3"/>
  <c r="BE205" i="3"/>
  <c r="BE204" i="3"/>
  <c r="BE203" i="3"/>
  <c r="BE202" i="3"/>
  <c r="BE201" i="3"/>
  <c r="BE200" i="3"/>
  <c r="BE199" i="3"/>
  <c r="BE198" i="3"/>
  <c r="BE197" i="3"/>
  <c r="BE196" i="3"/>
  <c r="BE195" i="3"/>
  <c r="BE194" i="3"/>
  <c r="BE171" i="3"/>
  <c r="BE170" i="3"/>
  <c r="BE169" i="3"/>
  <c r="BE168" i="3"/>
  <c r="BE165" i="3"/>
  <c r="BE164" i="3"/>
  <c r="BE163" i="3"/>
  <c r="BE162" i="3"/>
  <c r="BE161" i="3"/>
  <c r="BE160" i="3"/>
  <c r="BE159" i="3"/>
  <c r="BE158" i="3"/>
  <c r="BE157" i="3"/>
  <c r="BE156" i="3"/>
  <c r="BE155" i="3"/>
  <c r="BE154" i="3"/>
  <c r="BE153" i="3"/>
  <c r="BE152" i="3"/>
  <c r="BE151" i="3"/>
  <c r="BE150" i="3"/>
  <c r="BE149" i="3"/>
  <c r="BE148" i="3"/>
  <c r="BE147" i="3"/>
  <c r="BE146" i="3"/>
  <c r="BE145" i="3"/>
  <c r="BE144" i="3"/>
  <c r="BE143" i="3"/>
  <c r="BE142" i="3"/>
  <c r="BE141" i="3"/>
  <c r="BE140" i="3"/>
  <c r="BE139" i="3"/>
  <c r="BE138" i="3"/>
  <c r="BE137" i="3"/>
  <c r="BE136" i="3"/>
  <c r="BE135" i="3"/>
  <c r="BE134" i="3"/>
  <c r="BE133" i="3"/>
  <c r="BE132" i="3"/>
  <c r="BE131" i="3"/>
  <c r="BE130" i="3"/>
  <c r="BE84" i="3"/>
  <c r="BE83" i="3"/>
  <c r="BE82" i="3"/>
  <c r="BE81" i="3"/>
  <c r="BE80" i="3"/>
  <c r="BE79" i="3"/>
  <c r="BE78" i="3"/>
  <c r="BE105" i="3" s="1"/>
  <c r="BE119" i="3" s="1"/>
  <c r="BE77" i="3"/>
  <c r="BE104" i="3" s="1"/>
  <c r="BE118" i="3" s="1"/>
  <c r="BF118" i="3" s="1"/>
  <c r="BE76" i="3"/>
  <c r="BE75" i="3"/>
  <c r="BE102" i="3" s="1"/>
  <c r="BE50" i="3"/>
  <c r="BE63" i="3" s="1"/>
  <c r="BE70" i="3" s="1"/>
  <c r="BF70" i="3" s="1"/>
  <c r="BE49" i="3"/>
  <c r="BE48" i="3"/>
  <c r="BE61" i="3" s="1"/>
  <c r="BE34" i="3"/>
  <c r="BE27" i="3"/>
  <c r="BE16" i="3"/>
  <c r="BE15" i="3"/>
  <c r="BE14" i="3"/>
  <c r="BE13" i="3"/>
  <c r="BE12" i="3"/>
  <c r="BC513" i="3"/>
  <c r="BC500" i="3"/>
  <c r="BC499" i="3"/>
  <c r="BC498" i="3"/>
  <c r="BC497" i="3"/>
  <c r="BC496" i="3"/>
  <c r="BC495" i="3"/>
  <c r="BC491" i="3"/>
  <c r="BC490" i="3"/>
  <c r="BC489" i="3"/>
  <c r="BC488" i="3"/>
  <c r="BC484" i="3"/>
  <c r="BC483" i="3"/>
  <c r="BC482" i="3"/>
  <c r="BC481" i="3"/>
  <c r="BC477" i="3"/>
  <c r="BC476" i="3"/>
  <c r="BC475" i="3"/>
  <c r="BC474" i="3"/>
  <c r="BC473" i="3"/>
  <c r="BC469" i="3"/>
  <c r="BC470" i="3" s="1"/>
  <c r="BC464" i="3"/>
  <c r="BC463" i="3"/>
  <c r="BC462" i="3"/>
  <c r="BC461" i="3"/>
  <c r="BC460" i="3"/>
  <c r="BC459" i="3"/>
  <c r="BC458" i="3"/>
  <c r="BC457" i="3"/>
  <c r="BC456" i="3"/>
  <c r="BC454" i="3"/>
  <c r="BC452" i="3"/>
  <c r="BC451" i="3"/>
  <c r="BC450" i="3"/>
  <c r="BC438" i="3"/>
  <c r="BC437" i="3"/>
  <c r="BC436" i="3"/>
  <c r="BC435" i="3"/>
  <c r="BC434" i="3"/>
  <c r="BC433" i="3"/>
  <c r="BC432" i="3"/>
  <c r="BC431" i="3"/>
  <c r="BC388" i="3"/>
  <c r="BC387" i="3"/>
  <c r="BC386" i="3"/>
  <c r="BC385" i="3"/>
  <c r="BC384" i="3"/>
  <c r="BC383" i="3"/>
  <c r="BC382" i="3"/>
  <c r="BC381" i="3"/>
  <c r="BC380" i="3"/>
  <c r="BC379" i="3"/>
  <c r="BC378" i="3"/>
  <c r="BC377" i="3"/>
  <c r="BC376" i="3"/>
  <c r="BC375" i="3"/>
  <c r="BC374" i="3"/>
  <c r="BC373" i="3"/>
  <c r="BC372" i="3"/>
  <c r="BC371" i="3"/>
  <c r="BC366" i="3"/>
  <c r="BC365" i="3"/>
  <c r="BC364" i="3"/>
  <c r="BC363" i="3"/>
  <c r="BC362" i="3"/>
  <c r="BC361" i="3"/>
  <c r="BC360" i="3"/>
  <c r="BC359" i="3"/>
  <c r="BC358" i="3"/>
  <c r="BC357" i="3"/>
  <c r="BC356" i="3"/>
  <c r="BC355" i="3"/>
  <c r="BC354" i="3"/>
  <c r="BC353" i="3"/>
  <c r="BC352" i="3"/>
  <c r="BC351" i="3"/>
  <c r="BC350" i="3"/>
  <c r="BC349" i="3"/>
  <c r="BC348" i="3"/>
  <c r="BC347" i="3"/>
  <c r="BC346" i="3"/>
  <c r="BC345" i="3"/>
  <c r="BC344" i="3"/>
  <c r="BC343" i="3"/>
  <c r="BC342" i="3"/>
  <c r="BC341" i="3"/>
  <c r="BC340" i="3"/>
  <c r="BC339" i="3"/>
  <c r="BC338" i="3"/>
  <c r="BC337" i="3"/>
  <c r="BC336" i="3"/>
  <c r="BC335" i="3"/>
  <c r="BC334" i="3"/>
  <c r="BC333" i="3"/>
  <c r="BC332" i="3"/>
  <c r="BC331" i="3"/>
  <c r="BC330" i="3"/>
  <c r="BC329" i="3"/>
  <c r="BC328" i="3"/>
  <c r="BC327" i="3"/>
  <c r="BC326" i="3"/>
  <c r="BC325" i="3"/>
  <c r="BC324" i="3"/>
  <c r="BC323" i="3"/>
  <c r="BC322" i="3"/>
  <c r="BC321" i="3"/>
  <c r="BC320" i="3"/>
  <c r="BC319" i="3"/>
  <c r="BC314" i="3"/>
  <c r="BC313" i="3"/>
  <c r="BC312" i="3"/>
  <c r="BC311" i="3"/>
  <c r="BC310" i="3"/>
  <c r="BC309" i="3"/>
  <c r="BC308" i="3"/>
  <c r="BC307" i="3"/>
  <c r="BC306" i="3"/>
  <c r="BC305" i="3"/>
  <c r="BC304" i="3"/>
  <c r="BC303" i="3"/>
  <c r="BC302" i="3"/>
  <c r="BC301" i="3"/>
  <c r="BC300" i="3"/>
  <c r="BC299" i="3"/>
  <c r="BC298" i="3"/>
  <c r="BC297" i="3"/>
  <c r="BC296" i="3"/>
  <c r="BC295" i="3"/>
  <c r="BC294" i="3"/>
  <c r="BC293" i="3"/>
  <c r="BC292" i="3"/>
  <c r="BC291" i="3"/>
  <c r="BC290" i="3"/>
  <c r="BC289" i="3"/>
  <c r="BC288" i="3"/>
  <c r="BC287" i="3"/>
  <c r="BC282" i="3"/>
  <c r="BC281" i="3"/>
  <c r="BC280" i="3"/>
  <c r="BC279" i="3"/>
  <c r="BC278" i="3"/>
  <c r="BC277" i="3"/>
  <c r="BC276" i="3"/>
  <c r="BC275" i="3"/>
  <c r="BC274" i="3"/>
  <c r="BC273" i="3"/>
  <c r="BC259" i="3"/>
  <c r="BC258" i="3"/>
  <c r="BC257" i="3"/>
  <c r="BC256" i="3"/>
  <c r="BC255" i="3"/>
  <c r="BC254" i="3"/>
  <c r="BC253" i="3"/>
  <c r="BC252" i="3"/>
  <c r="BC251" i="3"/>
  <c r="BC250" i="3"/>
  <c r="BC249" i="3"/>
  <c r="BC248" i="3"/>
  <c r="BC247" i="3"/>
  <c r="BC246" i="3"/>
  <c r="BC245" i="3"/>
  <c r="BC244" i="3"/>
  <c r="BC243" i="3"/>
  <c r="BC242" i="3"/>
  <c r="BC241" i="3"/>
  <c r="BC240" i="3"/>
  <c r="BC239" i="3"/>
  <c r="BC238" i="3"/>
  <c r="BC237" i="3"/>
  <c r="BC236" i="3"/>
  <c r="BC235" i="3"/>
  <c r="BC234" i="3"/>
  <c r="BC233" i="3"/>
  <c r="BC232" i="3"/>
  <c r="BC231" i="3"/>
  <c r="BC230" i="3"/>
  <c r="BC229" i="3"/>
  <c r="BC228" i="3"/>
  <c r="BC227" i="3"/>
  <c r="BC226" i="3"/>
  <c r="BC225" i="3"/>
  <c r="BC224" i="3"/>
  <c r="BC223" i="3"/>
  <c r="BC222" i="3"/>
  <c r="BC221" i="3"/>
  <c r="BC220" i="3"/>
  <c r="BC219" i="3"/>
  <c r="BC218" i="3"/>
  <c r="BC217" i="3"/>
  <c r="BC216" i="3"/>
  <c r="BC215" i="3"/>
  <c r="BC214" i="3"/>
  <c r="BC213" i="3"/>
  <c r="BC212" i="3"/>
  <c r="BC211" i="3"/>
  <c r="BC210" i="3"/>
  <c r="BC205" i="3"/>
  <c r="BC204" i="3"/>
  <c r="BC203" i="3"/>
  <c r="BC202" i="3"/>
  <c r="BC201" i="3"/>
  <c r="BC200" i="3"/>
  <c r="BC199" i="3"/>
  <c r="BC198" i="3"/>
  <c r="BC197" i="3"/>
  <c r="BC196" i="3"/>
  <c r="BC195" i="3"/>
  <c r="BC194" i="3"/>
  <c r="BC171" i="3"/>
  <c r="BC170" i="3"/>
  <c r="BC169" i="3"/>
  <c r="BC168" i="3"/>
  <c r="BC165" i="3"/>
  <c r="BC164" i="3"/>
  <c r="BC163" i="3"/>
  <c r="BC162" i="3"/>
  <c r="BC161" i="3"/>
  <c r="BC160" i="3"/>
  <c r="BC159" i="3"/>
  <c r="BC158" i="3"/>
  <c r="BC157" i="3"/>
  <c r="BC156" i="3"/>
  <c r="BC155" i="3"/>
  <c r="BC154" i="3"/>
  <c r="BC153" i="3"/>
  <c r="BC152" i="3"/>
  <c r="BC151" i="3"/>
  <c r="BC150" i="3"/>
  <c r="BC149" i="3"/>
  <c r="BC148" i="3"/>
  <c r="BC147" i="3"/>
  <c r="BC146" i="3"/>
  <c r="BC145" i="3"/>
  <c r="BC144" i="3"/>
  <c r="BC143" i="3"/>
  <c r="BC142" i="3"/>
  <c r="BC141" i="3"/>
  <c r="BC140" i="3"/>
  <c r="BC139" i="3"/>
  <c r="BC138" i="3"/>
  <c r="BC137" i="3"/>
  <c r="BC136" i="3"/>
  <c r="BC135" i="3"/>
  <c r="BC134" i="3"/>
  <c r="BC133" i="3"/>
  <c r="BC132" i="3"/>
  <c r="BC131" i="3"/>
  <c r="BC130" i="3"/>
  <c r="BC84" i="3"/>
  <c r="BC111" i="3" s="1"/>
  <c r="BC125" i="3" s="1"/>
  <c r="BD125" i="3" s="1"/>
  <c r="BC83" i="3"/>
  <c r="BC110" i="3" s="1"/>
  <c r="BC124" i="3" s="1"/>
  <c r="BD124" i="3" s="1"/>
  <c r="BC82" i="3"/>
  <c r="BC109" i="3" s="1"/>
  <c r="BC123" i="3" s="1"/>
  <c r="BD123" i="3" s="1"/>
  <c r="BC81" i="3"/>
  <c r="BC108" i="3" s="1"/>
  <c r="BC122" i="3" s="1"/>
  <c r="BC80" i="3"/>
  <c r="BC107" i="3" s="1"/>
  <c r="BC121" i="3" s="1"/>
  <c r="BD121" i="3" s="1"/>
  <c r="BC79" i="3"/>
  <c r="BC78" i="3"/>
  <c r="BC105" i="3" s="1"/>
  <c r="BC119" i="3" s="1"/>
  <c r="BD119" i="3" s="1"/>
  <c r="BC77" i="3"/>
  <c r="BC104" i="3" s="1"/>
  <c r="BC118" i="3" s="1"/>
  <c r="BC76" i="3"/>
  <c r="BC103" i="3" s="1"/>
  <c r="BC117" i="3" s="1"/>
  <c r="BD117" i="3" s="1"/>
  <c r="BC75" i="3"/>
  <c r="BC102" i="3" s="1"/>
  <c r="BC50" i="3"/>
  <c r="BC63" i="3" s="1"/>
  <c r="BC70" i="3" s="1"/>
  <c r="BD70" i="3" s="1"/>
  <c r="BC49" i="3"/>
  <c r="BC62" i="3" s="1"/>
  <c r="BC48" i="3"/>
  <c r="BC61" i="3" s="1"/>
  <c r="BC34" i="3"/>
  <c r="BC27" i="3"/>
  <c r="BD40" i="3"/>
  <c r="BC16" i="3"/>
  <c r="BC15" i="3"/>
  <c r="BC14" i="3"/>
  <c r="BC13" i="3"/>
  <c r="BC12" i="3"/>
  <c r="BA513" i="3"/>
  <c r="BA500" i="3"/>
  <c r="BA499" i="3"/>
  <c r="BA498" i="3"/>
  <c r="BA497" i="3"/>
  <c r="BA496" i="3"/>
  <c r="BA495" i="3"/>
  <c r="BA491" i="3"/>
  <c r="BA490" i="3"/>
  <c r="BA489" i="3"/>
  <c r="BA488" i="3"/>
  <c r="BA484" i="3"/>
  <c r="BA483" i="3"/>
  <c r="BA482" i="3"/>
  <c r="BA481" i="3"/>
  <c r="BA477" i="3"/>
  <c r="BA476" i="3"/>
  <c r="BA475" i="3"/>
  <c r="BA474" i="3"/>
  <c r="BA473" i="3"/>
  <c r="BA469" i="3"/>
  <c r="BA464" i="3"/>
  <c r="BA463" i="3"/>
  <c r="BA462" i="3"/>
  <c r="BA461" i="3"/>
  <c r="BA460" i="3"/>
  <c r="BA459" i="3"/>
  <c r="BA458" i="3"/>
  <c r="BA457" i="3"/>
  <c r="BA456" i="3"/>
  <c r="BA454" i="3"/>
  <c r="BA452" i="3"/>
  <c r="BA451" i="3"/>
  <c r="BA450" i="3"/>
  <c r="BA438" i="3"/>
  <c r="BA437" i="3"/>
  <c r="BA436" i="3"/>
  <c r="BA435" i="3"/>
  <c r="BA434" i="3"/>
  <c r="BA433" i="3"/>
  <c r="BA432" i="3"/>
  <c r="BA431" i="3"/>
  <c r="BA388" i="3"/>
  <c r="BA387" i="3"/>
  <c r="BA386" i="3"/>
  <c r="BA385" i="3"/>
  <c r="BA384" i="3"/>
  <c r="BA383" i="3"/>
  <c r="BA382" i="3"/>
  <c r="BA381" i="3"/>
  <c r="BA380" i="3"/>
  <c r="BA379" i="3"/>
  <c r="BA378" i="3"/>
  <c r="BA377" i="3"/>
  <c r="BA376" i="3"/>
  <c r="BA375" i="3"/>
  <c r="BA374" i="3"/>
  <c r="BA373" i="3"/>
  <c r="BA372" i="3"/>
  <c r="BA371" i="3"/>
  <c r="BA366" i="3"/>
  <c r="BA365" i="3"/>
  <c r="BA364" i="3"/>
  <c r="BA363" i="3"/>
  <c r="BA362" i="3"/>
  <c r="BA361" i="3"/>
  <c r="BA360" i="3"/>
  <c r="BA359" i="3"/>
  <c r="BA358" i="3"/>
  <c r="BA357" i="3"/>
  <c r="BA356" i="3"/>
  <c r="BA355" i="3"/>
  <c r="BA354" i="3"/>
  <c r="BA353" i="3"/>
  <c r="BA352" i="3"/>
  <c r="BA351" i="3"/>
  <c r="BA350" i="3"/>
  <c r="BA349" i="3"/>
  <c r="BA348" i="3"/>
  <c r="BA347" i="3"/>
  <c r="BA346" i="3"/>
  <c r="BA345" i="3"/>
  <c r="BA344" i="3"/>
  <c r="BA343" i="3"/>
  <c r="BA342" i="3"/>
  <c r="BA341" i="3"/>
  <c r="BA340" i="3"/>
  <c r="BA339" i="3"/>
  <c r="BA338" i="3"/>
  <c r="BA337" i="3"/>
  <c r="BA336" i="3"/>
  <c r="BA335" i="3"/>
  <c r="BA334" i="3"/>
  <c r="BA333" i="3"/>
  <c r="BA332" i="3"/>
  <c r="BA331" i="3"/>
  <c r="BA330" i="3"/>
  <c r="BA329" i="3"/>
  <c r="BA328" i="3"/>
  <c r="BA327" i="3"/>
  <c r="BA326" i="3"/>
  <c r="BA325" i="3"/>
  <c r="BA324" i="3"/>
  <c r="BA323" i="3"/>
  <c r="BA322" i="3"/>
  <c r="BA321" i="3"/>
  <c r="BA320" i="3"/>
  <c r="BA319" i="3"/>
  <c r="BA314" i="3"/>
  <c r="BA313" i="3"/>
  <c r="BA312" i="3"/>
  <c r="BA311" i="3"/>
  <c r="BA310" i="3"/>
  <c r="BA309" i="3"/>
  <c r="BA308" i="3"/>
  <c r="BA307" i="3"/>
  <c r="BA306" i="3"/>
  <c r="BA305" i="3"/>
  <c r="BA304" i="3"/>
  <c r="BA303" i="3"/>
  <c r="BA302" i="3"/>
  <c r="BA301" i="3"/>
  <c r="BA300" i="3"/>
  <c r="BA299" i="3"/>
  <c r="BA298" i="3"/>
  <c r="BA297" i="3"/>
  <c r="BA296" i="3"/>
  <c r="BA295" i="3"/>
  <c r="BA294" i="3"/>
  <c r="BA293" i="3"/>
  <c r="BA292" i="3"/>
  <c r="BA291" i="3"/>
  <c r="BA290" i="3"/>
  <c r="BA289" i="3"/>
  <c r="BA288" i="3"/>
  <c r="BA287" i="3"/>
  <c r="BA282" i="3"/>
  <c r="BA281" i="3"/>
  <c r="BA280" i="3"/>
  <c r="BA279" i="3"/>
  <c r="BA278" i="3"/>
  <c r="BA277" i="3"/>
  <c r="BA276" i="3"/>
  <c r="BA275" i="3"/>
  <c r="BA274" i="3"/>
  <c r="BA273" i="3"/>
  <c r="BA259" i="3"/>
  <c r="BA258" i="3"/>
  <c r="BA257" i="3"/>
  <c r="BA256" i="3"/>
  <c r="BA255" i="3"/>
  <c r="BA254" i="3"/>
  <c r="BA253" i="3"/>
  <c r="BA252" i="3"/>
  <c r="BA251" i="3"/>
  <c r="BA250" i="3"/>
  <c r="BA249" i="3"/>
  <c r="BA248" i="3"/>
  <c r="BA247" i="3"/>
  <c r="BA246" i="3"/>
  <c r="BA245" i="3"/>
  <c r="BA244" i="3"/>
  <c r="BA243" i="3"/>
  <c r="BA242" i="3"/>
  <c r="BA241" i="3"/>
  <c r="BA240" i="3"/>
  <c r="BA239" i="3"/>
  <c r="BA238" i="3"/>
  <c r="BA237" i="3"/>
  <c r="BA236" i="3"/>
  <c r="BA235" i="3"/>
  <c r="BA234" i="3"/>
  <c r="BA233" i="3"/>
  <c r="BA232" i="3"/>
  <c r="BA231" i="3"/>
  <c r="BA230" i="3"/>
  <c r="BA229" i="3"/>
  <c r="BA228" i="3"/>
  <c r="BA227" i="3"/>
  <c r="BA226" i="3"/>
  <c r="BA225" i="3"/>
  <c r="BA224" i="3"/>
  <c r="BA223" i="3"/>
  <c r="BA222" i="3"/>
  <c r="BA221" i="3"/>
  <c r="BA220" i="3"/>
  <c r="BA219" i="3"/>
  <c r="BA218" i="3"/>
  <c r="BA217" i="3"/>
  <c r="BA216" i="3"/>
  <c r="BA215" i="3"/>
  <c r="BA214" i="3"/>
  <c r="BA213" i="3"/>
  <c r="BA212" i="3"/>
  <c r="BA211" i="3"/>
  <c r="BA210" i="3"/>
  <c r="BA205" i="3"/>
  <c r="BA204" i="3"/>
  <c r="BA203" i="3"/>
  <c r="BA202" i="3"/>
  <c r="BA201" i="3"/>
  <c r="BA200" i="3"/>
  <c r="BA199" i="3"/>
  <c r="BA198" i="3"/>
  <c r="BA197" i="3"/>
  <c r="BA196" i="3"/>
  <c r="BA195" i="3"/>
  <c r="BA194" i="3"/>
  <c r="BA171" i="3"/>
  <c r="BA170" i="3"/>
  <c r="BA169" i="3"/>
  <c r="BA168" i="3"/>
  <c r="BA165" i="3"/>
  <c r="BA164" i="3"/>
  <c r="BA163" i="3"/>
  <c r="BA162" i="3"/>
  <c r="BA161" i="3"/>
  <c r="BA160" i="3"/>
  <c r="BA159" i="3"/>
  <c r="BA158" i="3"/>
  <c r="BA157" i="3"/>
  <c r="BA156" i="3"/>
  <c r="BA155" i="3"/>
  <c r="BA154" i="3"/>
  <c r="BA153" i="3"/>
  <c r="BA152" i="3"/>
  <c r="BA151" i="3"/>
  <c r="BA150" i="3"/>
  <c r="BA149" i="3"/>
  <c r="BA148" i="3"/>
  <c r="BA147" i="3"/>
  <c r="BA146" i="3"/>
  <c r="BA145" i="3"/>
  <c r="BA144" i="3"/>
  <c r="BA143" i="3"/>
  <c r="BA142" i="3"/>
  <c r="BA141" i="3"/>
  <c r="BA140" i="3"/>
  <c r="BA139" i="3"/>
  <c r="BA138" i="3"/>
  <c r="BA137" i="3"/>
  <c r="BA136" i="3"/>
  <c r="BA135" i="3"/>
  <c r="BA134" i="3"/>
  <c r="BA133" i="3"/>
  <c r="BA132" i="3"/>
  <c r="BA131" i="3"/>
  <c r="BA130" i="3"/>
  <c r="BA84" i="3"/>
  <c r="BA111" i="3" s="1"/>
  <c r="BA125" i="3" s="1"/>
  <c r="BB125" i="3" s="1"/>
  <c r="BA83" i="3"/>
  <c r="BA82" i="3"/>
  <c r="BA109" i="3" s="1"/>
  <c r="BA123" i="3" s="1"/>
  <c r="BB123" i="3" s="1"/>
  <c r="BA81" i="3"/>
  <c r="BA80" i="3"/>
  <c r="BA107" i="3" s="1"/>
  <c r="BA121" i="3" s="1"/>
  <c r="BB121" i="3" s="1"/>
  <c r="BA79" i="3"/>
  <c r="BA78" i="3"/>
  <c r="BA105" i="3" s="1"/>
  <c r="BA119" i="3" s="1"/>
  <c r="BB119" i="3" s="1"/>
  <c r="BA77" i="3"/>
  <c r="BA76" i="3"/>
  <c r="BA103" i="3" s="1"/>
  <c r="BA117" i="3" s="1"/>
  <c r="BB117" i="3" s="1"/>
  <c r="BA75" i="3"/>
  <c r="BA102" i="3" s="1"/>
  <c r="BA50" i="3"/>
  <c r="BA63" i="3" s="1"/>
  <c r="BA70" i="3" s="1"/>
  <c r="BB70" i="3" s="1"/>
  <c r="BA49" i="3"/>
  <c r="BA48" i="3"/>
  <c r="BA61" i="3" s="1"/>
  <c r="BA34" i="3"/>
  <c r="BA27" i="3"/>
  <c r="BA16" i="3"/>
  <c r="BA15" i="3"/>
  <c r="BA14" i="3"/>
  <c r="BA13" i="3"/>
  <c r="BA12" i="3"/>
  <c r="AY513" i="3"/>
  <c r="AY500" i="3"/>
  <c r="AY499" i="3"/>
  <c r="AY498" i="3"/>
  <c r="AY497" i="3"/>
  <c r="AY496" i="3"/>
  <c r="AY495" i="3"/>
  <c r="AY491" i="3"/>
  <c r="AY490" i="3"/>
  <c r="AY489" i="3"/>
  <c r="AY488" i="3"/>
  <c r="AY484" i="3"/>
  <c r="AY483" i="3"/>
  <c r="AY482" i="3"/>
  <c r="AY481" i="3"/>
  <c r="AY477" i="3"/>
  <c r="AY476" i="3"/>
  <c r="AY475" i="3"/>
  <c r="AY474" i="3"/>
  <c r="AY473" i="3"/>
  <c r="AY469" i="3"/>
  <c r="AY470" i="3" s="1"/>
  <c r="AY464" i="3"/>
  <c r="AY463" i="3"/>
  <c r="AY462" i="3"/>
  <c r="AY461" i="3"/>
  <c r="AY460" i="3"/>
  <c r="AY459" i="3"/>
  <c r="AY458" i="3"/>
  <c r="AY457" i="3"/>
  <c r="AY456" i="3"/>
  <c r="AY454" i="3"/>
  <c r="AY452" i="3"/>
  <c r="AY451" i="3"/>
  <c r="AY450" i="3"/>
  <c r="AY438" i="3"/>
  <c r="AY437" i="3"/>
  <c r="AY436" i="3"/>
  <c r="AY435" i="3"/>
  <c r="AY434" i="3"/>
  <c r="AY433" i="3"/>
  <c r="AY432" i="3"/>
  <c r="AY431" i="3"/>
  <c r="AY388" i="3"/>
  <c r="AY387" i="3"/>
  <c r="AY386" i="3"/>
  <c r="AY385" i="3"/>
  <c r="AY384" i="3"/>
  <c r="AY383" i="3"/>
  <c r="AY382" i="3"/>
  <c r="AY381" i="3"/>
  <c r="AY380" i="3"/>
  <c r="AY379" i="3"/>
  <c r="AY378" i="3"/>
  <c r="AY377" i="3"/>
  <c r="AY376" i="3"/>
  <c r="AY375" i="3"/>
  <c r="AY374" i="3"/>
  <c r="AY373" i="3"/>
  <c r="AY372" i="3"/>
  <c r="AY371" i="3"/>
  <c r="AY366" i="3"/>
  <c r="AY365" i="3"/>
  <c r="AY364" i="3"/>
  <c r="AY363" i="3"/>
  <c r="AY362" i="3"/>
  <c r="AY361" i="3"/>
  <c r="AY360" i="3"/>
  <c r="AY359" i="3"/>
  <c r="AY358" i="3"/>
  <c r="AY357" i="3"/>
  <c r="AY356" i="3"/>
  <c r="AY355" i="3"/>
  <c r="AY354" i="3"/>
  <c r="AY353" i="3"/>
  <c r="AY352" i="3"/>
  <c r="AY351" i="3"/>
  <c r="AY350" i="3"/>
  <c r="AY349" i="3"/>
  <c r="AY348" i="3"/>
  <c r="AY347" i="3"/>
  <c r="AY346" i="3"/>
  <c r="AY345" i="3"/>
  <c r="AY344" i="3"/>
  <c r="AY343" i="3"/>
  <c r="AY342" i="3"/>
  <c r="AY341" i="3"/>
  <c r="AY340" i="3"/>
  <c r="AY339" i="3"/>
  <c r="AY338" i="3"/>
  <c r="AY337" i="3"/>
  <c r="AY336" i="3"/>
  <c r="AY335" i="3"/>
  <c r="AY334" i="3"/>
  <c r="AY333" i="3"/>
  <c r="AY332" i="3"/>
  <c r="AY331" i="3"/>
  <c r="AY330" i="3"/>
  <c r="AY329" i="3"/>
  <c r="AY328" i="3"/>
  <c r="AY327" i="3"/>
  <c r="AY326" i="3"/>
  <c r="AY325" i="3"/>
  <c r="AY324" i="3"/>
  <c r="AY323" i="3"/>
  <c r="AY322" i="3"/>
  <c r="AY321" i="3"/>
  <c r="AY320" i="3"/>
  <c r="AY319" i="3"/>
  <c r="AY314" i="3"/>
  <c r="AY313" i="3"/>
  <c r="AY312" i="3"/>
  <c r="AY311" i="3"/>
  <c r="AY310" i="3"/>
  <c r="AY309" i="3"/>
  <c r="AY308" i="3"/>
  <c r="AY307" i="3"/>
  <c r="AY306" i="3"/>
  <c r="AY305" i="3"/>
  <c r="AY304" i="3"/>
  <c r="AY303" i="3"/>
  <c r="AY302" i="3"/>
  <c r="AY301" i="3"/>
  <c r="AY300" i="3"/>
  <c r="AY299" i="3"/>
  <c r="AY298" i="3"/>
  <c r="AY297" i="3"/>
  <c r="AY296" i="3"/>
  <c r="AY295" i="3"/>
  <c r="AY294" i="3"/>
  <c r="AY293" i="3"/>
  <c r="AY292" i="3"/>
  <c r="AY291" i="3"/>
  <c r="AY290" i="3"/>
  <c r="AY289" i="3"/>
  <c r="AY288" i="3"/>
  <c r="AY287" i="3"/>
  <c r="AY282" i="3"/>
  <c r="AY281" i="3"/>
  <c r="AY280" i="3"/>
  <c r="AY279" i="3"/>
  <c r="AY278" i="3"/>
  <c r="AY277" i="3"/>
  <c r="AY276" i="3"/>
  <c r="AY275" i="3"/>
  <c r="AY274" i="3"/>
  <c r="AY273" i="3"/>
  <c r="AY259" i="3"/>
  <c r="AY258" i="3"/>
  <c r="AY257" i="3"/>
  <c r="AY256" i="3"/>
  <c r="AY255" i="3"/>
  <c r="AY254" i="3"/>
  <c r="AY253" i="3"/>
  <c r="AY252" i="3"/>
  <c r="AY251" i="3"/>
  <c r="AY250" i="3"/>
  <c r="AY249" i="3"/>
  <c r="AY248" i="3"/>
  <c r="AY247" i="3"/>
  <c r="AY246" i="3"/>
  <c r="AY245" i="3"/>
  <c r="AY244" i="3"/>
  <c r="AY243" i="3"/>
  <c r="AY242" i="3"/>
  <c r="AY241" i="3"/>
  <c r="AY240" i="3"/>
  <c r="AY239" i="3"/>
  <c r="AY238" i="3"/>
  <c r="AY237" i="3"/>
  <c r="AY236" i="3"/>
  <c r="AY235" i="3"/>
  <c r="AY234" i="3"/>
  <c r="AY233" i="3"/>
  <c r="AY232" i="3"/>
  <c r="AY231" i="3"/>
  <c r="AY230" i="3"/>
  <c r="AY229" i="3"/>
  <c r="AY228" i="3"/>
  <c r="AY227" i="3"/>
  <c r="AY226" i="3"/>
  <c r="AY225" i="3"/>
  <c r="AY224" i="3"/>
  <c r="AY223" i="3"/>
  <c r="AY222" i="3"/>
  <c r="AY221" i="3"/>
  <c r="AY220" i="3"/>
  <c r="AY219" i="3"/>
  <c r="AY218" i="3"/>
  <c r="AY217" i="3"/>
  <c r="AY216" i="3"/>
  <c r="AY215" i="3"/>
  <c r="AY214" i="3"/>
  <c r="AY213" i="3"/>
  <c r="AY212" i="3"/>
  <c r="AY211" i="3"/>
  <c r="AY210" i="3"/>
  <c r="AY205" i="3"/>
  <c r="AY204" i="3"/>
  <c r="AY203" i="3"/>
  <c r="AY202" i="3"/>
  <c r="AY201" i="3"/>
  <c r="AY200" i="3"/>
  <c r="AY199" i="3"/>
  <c r="AY198" i="3"/>
  <c r="AY197" i="3"/>
  <c r="AY196" i="3"/>
  <c r="AY195" i="3"/>
  <c r="AY194" i="3"/>
  <c r="AY171" i="3"/>
  <c r="AY170" i="3"/>
  <c r="AY169" i="3"/>
  <c r="AY168" i="3"/>
  <c r="AY165" i="3"/>
  <c r="AY164" i="3"/>
  <c r="AY163" i="3"/>
  <c r="AY162" i="3"/>
  <c r="AY161" i="3"/>
  <c r="AY160" i="3"/>
  <c r="AY159" i="3"/>
  <c r="AY158" i="3"/>
  <c r="AY157" i="3"/>
  <c r="AY156" i="3"/>
  <c r="AY155" i="3"/>
  <c r="AY154" i="3"/>
  <c r="AY153" i="3"/>
  <c r="AY152" i="3"/>
  <c r="AY151" i="3"/>
  <c r="AY150" i="3"/>
  <c r="AY149" i="3"/>
  <c r="AY148" i="3"/>
  <c r="AY147" i="3"/>
  <c r="AY146" i="3"/>
  <c r="AY145" i="3"/>
  <c r="AY144" i="3"/>
  <c r="AY143" i="3"/>
  <c r="AY142" i="3"/>
  <c r="AY141" i="3"/>
  <c r="AY140" i="3"/>
  <c r="AY139" i="3"/>
  <c r="AY138" i="3"/>
  <c r="AY137" i="3"/>
  <c r="AY136" i="3"/>
  <c r="AY135" i="3"/>
  <c r="AY134" i="3"/>
  <c r="AY133" i="3"/>
  <c r="AY132" i="3"/>
  <c r="AY131" i="3"/>
  <c r="AY130" i="3"/>
  <c r="AY84" i="3"/>
  <c r="AY83" i="3"/>
  <c r="AY110" i="3" s="1"/>
  <c r="AY124" i="3" s="1"/>
  <c r="AZ124" i="3" s="1"/>
  <c r="AY82" i="3"/>
  <c r="AY81" i="3"/>
  <c r="AY108" i="3" s="1"/>
  <c r="AY122" i="3" s="1"/>
  <c r="AZ122" i="3" s="1"/>
  <c r="AY80" i="3"/>
  <c r="AY79" i="3"/>
  <c r="AY78" i="3"/>
  <c r="AY77" i="3"/>
  <c r="AY104" i="3" s="1"/>
  <c r="AY118" i="3" s="1"/>
  <c r="AZ118" i="3" s="1"/>
  <c r="AY76" i="3"/>
  <c r="AY103" i="3" s="1"/>
  <c r="AY117" i="3" s="1"/>
  <c r="AZ117" i="3" s="1"/>
  <c r="AY75" i="3"/>
  <c r="AY102" i="3" s="1"/>
  <c r="AY50" i="3"/>
  <c r="AY63" i="3" s="1"/>
  <c r="AY70" i="3" s="1"/>
  <c r="AZ70" i="3" s="1"/>
  <c r="AY49" i="3"/>
  <c r="AY62" i="3" s="1"/>
  <c r="AY48" i="3"/>
  <c r="AY34" i="3"/>
  <c r="AY27" i="3"/>
  <c r="AZ40" i="3"/>
  <c r="AY16" i="3"/>
  <c r="AY15" i="3"/>
  <c r="AY14" i="3"/>
  <c r="AY13" i="3"/>
  <c r="AY12" i="3"/>
  <c r="AW513" i="3"/>
  <c r="AW500" i="3"/>
  <c r="AW499" i="3"/>
  <c r="AW498" i="3"/>
  <c r="AW497" i="3"/>
  <c r="AW496" i="3"/>
  <c r="AW495" i="3"/>
  <c r="AW491" i="3"/>
  <c r="AW490" i="3"/>
  <c r="AW489" i="3"/>
  <c r="AW488" i="3"/>
  <c r="AW484" i="3"/>
  <c r="AW483" i="3"/>
  <c r="AW482" i="3"/>
  <c r="AW481" i="3"/>
  <c r="AW477" i="3"/>
  <c r="AW476" i="3"/>
  <c r="AW475" i="3"/>
  <c r="AW474" i="3"/>
  <c r="AW473" i="3"/>
  <c r="AW469" i="3"/>
  <c r="AW470" i="3" s="1"/>
  <c r="AW464" i="3"/>
  <c r="AW463" i="3"/>
  <c r="AW462" i="3"/>
  <c r="AW461" i="3"/>
  <c r="AW460" i="3"/>
  <c r="AW459" i="3"/>
  <c r="AW458" i="3"/>
  <c r="AW457" i="3"/>
  <c r="AW456" i="3"/>
  <c r="AW454" i="3"/>
  <c r="AW452" i="3"/>
  <c r="AW451" i="3"/>
  <c r="AW450" i="3"/>
  <c r="AW438" i="3"/>
  <c r="AW437" i="3"/>
  <c r="AW436" i="3"/>
  <c r="AW435" i="3"/>
  <c r="AW434" i="3"/>
  <c r="AW433" i="3"/>
  <c r="AW432" i="3"/>
  <c r="AW431" i="3"/>
  <c r="AW388" i="3"/>
  <c r="AW387" i="3"/>
  <c r="AW386" i="3"/>
  <c r="AW385" i="3"/>
  <c r="AW384" i="3"/>
  <c r="AW383" i="3"/>
  <c r="AW382" i="3"/>
  <c r="AW381" i="3"/>
  <c r="AW380" i="3"/>
  <c r="AW379" i="3"/>
  <c r="AW378" i="3"/>
  <c r="AW377" i="3"/>
  <c r="AW376" i="3"/>
  <c r="AW375" i="3"/>
  <c r="AW374" i="3"/>
  <c r="AW373" i="3"/>
  <c r="AW372" i="3"/>
  <c r="AW371" i="3"/>
  <c r="AW366" i="3"/>
  <c r="AW365" i="3"/>
  <c r="AW364" i="3"/>
  <c r="AW363" i="3"/>
  <c r="AW362" i="3"/>
  <c r="AW361" i="3"/>
  <c r="AW360" i="3"/>
  <c r="AW359" i="3"/>
  <c r="AW358" i="3"/>
  <c r="AW357" i="3"/>
  <c r="AW356" i="3"/>
  <c r="AW355" i="3"/>
  <c r="AW354" i="3"/>
  <c r="AW353" i="3"/>
  <c r="AW352" i="3"/>
  <c r="AW351" i="3"/>
  <c r="AW350" i="3"/>
  <c r="AW349" i="3"/>
  <c r="AW348" i="3"/>
  <c r="AW347" i="3"/>
  <c r="AW346" i="3"/>
  <c r="AW345" i="3"/>
  <c r="AW344" i="3"/>
  <c r="AW343" i="3"/>
  <c r="AW342" i="3"/>
  <c r="AW341" i="3"/>
  <c r="AW340" i="3"/>
  <c r="AW339" i="3"/>
  <c r="AW338" i="3"/>
  <c r="AW337" i="3"/>
  <c r="AW336" i="3"/>
  <c r="AW335" i="3"/>
  <c r="AW334" i="3"/>
  <c r="AW333" i="3"/>
  <c r="AW332" i="3"/>
  <c r="AW331" i="3"/>
  <c r="AW330" i="3"/>
  <c r="AW329" i="3"/>
  <c r="AW328" i="3"/>
  <c r="AW327" i="3"/>
  <c r="AW326" i="3"/>
  <c r="AW325" i="3"/>
  <c r="AW324" i="3"/>
  <c r="AW323" i="3"/>
  <c r="AW322" i="3"/>
  <c r="AW321" i="3"/>
  <c r="AW320" i="3"/>
  <c r="AW319" i="3"/>
  <c r="AW314" i="3"/>
  <c r="AW313" i="3"/>
  <c r="AW312" i="3"/>
  <c r="AW311" i="3"/>
  <c r="AW310" i="3"/>
  <c r="AW309" i="3"/>
  <c r="AW308" i="3"/>
  <c r="AW307" i="3"/>
  <c r="AW306" i="3"/>
  <c r="AW305" i="3"/>
  <c r="AW304" i="3"/>
  <c r="AW303" i="3"/>
  <c r="AW302" i="3"/>
  <c r="AW301" i="3"/>
  <c r="AW300" i="3"/>
  <c r="AW299" i="3"/>
  <c r="AW298" i="3"/>
  <c r="AW297" i="3"/>
  <c r="AW296" i="3"/>
  <c r="AW295" i="3"/>
  <c r="AW294" i="3"/>
  <c r="AW293" i="3"/>
  <c r="AW292" i="3"/>
  <c r="AW291" i="3"/>
  <c r="AW290" i="3"/>
  <c r="AW289" i="3"/>
  <c r="AW288" i="3"/>
  <c r="AW287" i="3"/>
  <c r="AW282" i="3"/>
  <c r="AW281" i="3"/>
  <c r="AW280" i="3"/>
  <c r="AW279" i="3"/>
  <c r="AW278" i="3"/>
  <c r="AW277" i="3"/>
  <c r="AW276" i="3"/>
  <c r="AW275" i="3"/>
  <c r="AW274" i="3"/>
  <c r="AW273" i="3"/>
  <c r="AW259" i="3"/>
  <c r="AW258" i="3"/>
  <c r="AW257" i="3"/>
  <c r="AW256" i="3"/>
  <c r="AW255" i="3"/>
  <c r="AW254" i="3"/>
  <c r="AW253" i="3"/>
  <c r="AW252" i="3"/>
  <c r="AW251" i="3"/>
  <c r="AW250" i="3"/>
  <c r="AW249" i="3"/>
  <c r="AW248" i="3"/>
  <c r="AW247" i="3"/>
  <c r="AW246" i="3"/>
  <c r="AW245" i="3"/>
  <c r="AW244" i="3"/>
  <c r="AW243" i="3"/>
  <c r="AW242" i="3"/>
  <c r="AW241" i="3"/>
  <c r="AW240" i="3"/>
  <c r="AW239" i="3"/>
  <c r="AW238" i="3"/>
  <c r="AW237" i="3"/>
  <c r="AW236" i="3"/>
  <c r="AW235" i="3"/>
  <c r="AW234" i="3"/>
  <c r="AW233" i="3"/>
  <c r="AW232" i="3"/>
  <c r="AW231" i="3"/>
  <c r="AW230" i="3"/>
  <c r="AW229" i="3"/>
  <c r="AW228" i="3"/>
  <c r="AW227" i="3"/>
  <c r="AW226" i="3"/>
  <c r="AW225" i="3"/>
  <c r="AW224" i="3"/>
  <c r="AW223" i="3"/>
  <c r="AW222" i="3"/>
  <c r="AW221" i="3"/>
  <c r="AW220" i="3"/>
  <c r="AW219" i="3"/>
  <c r="AW218" i="3"/>
  <c r="AW217" i="3"/>
  <c r="AW216" i="3"/>
  <c r="AW215" i="3"/>
  <c r="AW214" i="3"/>
  <c r="AW213" i="3"/>
  <c r="AW212" i="3"/>
  <c r="AW211" i="3"/>
  <c r="AW210" i="3"/>
  <c r="AW205" i="3"/>
  <c r="AW204" i="3"/>
  <c r="AW203" i="3"/>
  <c r="AW202" i="3"/>
  <c r="AW201" i="3"/>
  <c r="AW200" i="3"/>
  <c r="AW199" i="3"/>
  <c r="AW198" i="3"/>
  <c r="AW197" i="3"/>
  <c r="AW196" i="3"/>
  <c r="AW195" i="3"/>
  <c r="AW194" i="3"/>
  <c r="AW171" i="3"/>
  <c r="AW170" i="3"/>
  <c r="AW169" i="3"/>
  <c r="AW168" i="3"/>
  <c r="AW165" i="3"/>
  <c r="AW164" i="3"/>
  <c r="AW163" i="3"/>
  <c r="AW162" i="3"/>
  <c r="AW161" i="3"/>
  <c r="AW160" i="3"/>
  <c r="AW159" i="3"/>
  <c r="AW158" i="3"/>
  <c r="AW157" i="3"/>
  <c r="AW156" i="3"/>
  <c r="AW155" i="3"/>
  <c r="AW154" i="3"/>
  <c r="AW153" i="3"/>
  <c r="AW152" i="3"/>
  <c r="AW151" i="3"/>
  <c r="AW150" i="3"/>
  <c r="AW149" i="3"/>
  <c r="AW148" i="3"/>
  <c r="AW147" i="3"/>
  <c r="AW146" i="3"/>
  <c r="AW145" i="3"/>
  <c r="AW144" i="3"/>
  <c r="AW143" i="3"/>
  <c r="AW142" i="3"/>
  <c r="AW141" i="3"/>
  <c r="AW140" i="3"/>
  <c r="AW139" i="3"/>
  <c r="AW138" i="3"/>
  <c r="AW137" i="3"/>
  <c r="AW136" i="3"/>
  <c r="AW135" i="3"/>
  <c r="AW134" i="3"/>
  <c r="AW133" i="3"/>
  <c r="AW132" i="3"/>
  <c r="AW131" i="3"/>
  <c r="AW130" i="3"/>
  <c r="AW84" i="3"/>
  <c r="AW111" i="3" s="1"/>
  <c r="AW125" i="3" s="1"/>
  <c r="AX125" i="3" s="1"/>
  <c r="AW83" i="3"/>
  <c r="AW110" i="3" s="1"/>
  <c r="AW124" i="3" s="1"/>
  <c r="AX124" i="3" s="1"/>
  <c r="AW82" i="3"/>
  <c r="AW109" i="3" s="1"/>
  <c r="AW123" i="3" s="1"/>
  <c r="AX123" i="3" s="1"/>
  <c r="AW81" i="3"/>
  <c r="AW108" i="3" s="1"/>
  <c r="AW122" i="3" s="1"/>
  <c r="AX122" i="3" s="1"/>
  <c r="AW80" i="3"/>
  <c r="AW79" i="3"/>
  <c r="AW78" i="3"/>
  <c r="AW105" i="3" s="1"/>
  <c r="AW119" i="3" s="1"/>
  <c r="AW77" i="3"/>
  <c r="AW104" i="3" s="1"/>
  <c r="AW118" i="3" s="1"/>
  <c r="AX118" i="3" s="1"/>
  <c r="AW76" i="3"/>
  <c r="AW103" i="3" s="1"/>
  <c r="AW117" i="3" s="1"/>
  <c r="AW75" i="3"/>
  <c r="AW102" i="3" s="1"/>
  <c r="AW50" i="3"/>
  <c r="AW63" i="3" s="1"/>
  <c r="AW70" i="3" s="1"/>
  <c r="AX70" i="3" s="1"/>
  <c r="AW49" i="3"/>
  <c r="AW62" i="3" s="1"/>
  <c r="AW48" i="3"/>
  <c r="AW61" i="3" s="1"/>
  <c r="AW34" i="3"/>
  <c r="AX43" i="3"/>
  <c r="AW27" i="3"/>
  <c r="AX40" i="3"/>
  <c r="AW16" i="3"/>
  <c r="AW15" i="3"/>
  <c r="AW14" i="3"/>
  <c r="AW13" i="3"/>
  <c r="AW12" i="3"/>
  <c r="AU513" i="3"/>
  <c r="AU500" i="3"/>
  <c r="AU499" i="3"/>
  <c r="AU498" i="3"/>
  <c r="AU497" i="3"/>
  <c r="AU496" i="3"/>
  <c r="AU495" i="3"/>
  <c r="AU491" i="3"/>
  <c r="AU490" i="3"/>
  <c r="AU489" i="3"/>
  <c r="AU488" i="3"/>
  <c r="AU484" i="3"/>
  <c r="AU483" i="3"/>
  <c r="AU482" i="3"/>
  <c r="AU481" i="3"/>
  <c r="AU485" i="3" s="1"/>
  <c r="AU477" i="3"/>
  <c r="AU476" i="3"/>
  <c r="AU475" i="3"/>
  <c r="AU474" i="3"/>
  <c r="AU473" i="3"/>
  <c r="AU469" i="3"/>
  <c r="AU464" i="3"/>
  <c r="AU463" i="3"/>
  <c r="AU462" i="3"/>
  <c r="AU461" i="3"/>
  <c r="AU460" i="3"/>
  <c r="AU459" i="3"/>
  <c r="AU458" i="3"/>
  <c r="AU457" i="3"/>
  <c r="AU456" i="3"/>
  <c r="AU454" i="3"/>
  <c r="AU452" i="3"/>
  <c r="AU451" i="3"/>
  <c r="AU450" i="3"/>
  <c r="AU438" i="3"/>
  <c r="AU437" i="3"/>
  <c r="AU436" i="3"/>
  <c r="AU435" i="3"/>
  <c r="AU434" i="3"/>
  <c r="AU433" i="3"/>
  <c r="AU432" i="3"/>
  <c r="AU431" i="3"/>
  <c r="AU388" i="3"/>
  <c r="AU387" i="3"/>
  <c r="AU386" i="3"/>
  <c r="AU385" i="3"/>
  <c r="AU384" i="3"/>
  <c r="AU383" i="3"/>
  <c r="AU382" i="3"/>
  <c r="AU381" i="3"/>
  <c r="AU380" i="3"/>
  <c r="AU379" i="3"/>
  <c r="AU378" i="3"/>
  <c r="AU377" i="3"/>
  <c r="AU376" i="3"/>
  <c r="AU375" i="3"/>
  <c r="AU374" i="3"/>
  <c r="AU373" i="3"/>
  <c r="AU372" i="3"/>
  <c r="AU371" i="3"/>
  <c r="AU366" i="3"/>
  <c r="AU365" i="3"/>
  <c r="AU364" i="3"/>
  <c r="AU363" i="3"/>
  <c r="AU362" i="3"/>
  <c r="AU361" i="3"/>
  <c r="AU360" i="3"/>
  <c r="AU359" i="3"/>
  <c r="AU358" i="3"/>
  <c r="AU357" i="3"/>
  <c r="AU356" i="3"/>
  <c r="AU355" i="3"/>
  <c r="AU354" i="3"/>
  <c r="AU353" i="3"/>
  <c r="AU352" i="3"/>
  <c r="AU351" i="3"/>
  <c r="AU350" i="3"/>
  <c r="AU349" i="3"/>
  <c r="AU348" i="3"/>
  <c r="AU347" i="3"/>
  <c r="AU346" i="3"/>
  <c r="AU345" i="3"/>
  <c r="AU344" i="3"/>
  <c r="AU343" i="3"/>
  <c r="AU342" i="3"/>
  <c r="AU341" i="3"/>
  <c r="AU340" i="3"/>
  <c r="AU339" i="3"/>
  <c r="AU338" i="3"/>
  <c r="AU337" i="3"/>
  <c r="AU336" i="3"/>
  <c r="AU335" i="3"/>
  <c r="AU334" i="3"/>
  <c r="AU333" i="3"/>
  <c r="AU332" i="3"/>
  <c r="AU331" i="3"/>
  <c r="AU330" i="3"/>
  <c r="AU329" i="3"/>
  <c r="AU328" i="3"/>
  <c r="AU327" i="3"/>
  <c r="AU326" i="3"/>
  <c r="AU325" i="3"/>
  <c r="AU324" i="3"/>
  <c r="AU323" i="3"/>
  <c r="AU322" i="3"/>
  <c r="AU321" i="3"/>
  <c r="AU320" i="3"/>
  <c r="AU319" i="3"/>
  <c r="AU314" i="3"/>
  <c r="AU313" i="3"/>
  <c r="AU312" i="3"/>
  <c r="AU311" i="3"/>
  <c r="AU310" i="3"/>
  <c r="AU309" i="3"/>
  <c r="AU308" i="3"/>
  <c r="AU307" i="3"/>
  <c r="AU306" i="3"/>
  <c r="AU305" i="3"/>
  <c r="AU304" i="3"/>
  <c r="AU303" i="3"/>
  <c r="AU302" i="3"/>
  <c r="AU301" i="3"/>
  <c r="AU300" i="3"/>
  <c r="AU299" i="3"/>
  <c r="AU298" i="3"/>
  <c r="AU297" i="3"/>
  <c r="AU296" i="3"/>
  <c r="AU295" i="3"/>
  <c r="AU294" i="3"/>
  <c r="AU293" i="3"/>
  <c r="AU292" i="3"/>
  <c r="AU291" i="3"/>
  <c r="AU290" i="3"/>
  <c r="AU289" i="3"/>
  <c r="AU288" i="3"/>
  <c r="AU287" i="3"/>
  <c r="AU315" i="3" s="1"/>
  <c r="AU316" i="3" s="1"/>
  <c r="AU282" i="3"/>
  <c r="AU281" i="3"/>
  <c r="AU280" i="3"/>
  <c r="AU279" i="3"/>
  <c r="AU278" i="3"/>
  <c r="AU277" i="3"/>
  <c r="AU276" i="3"/>
  <c r="AU275" i="3"/>
  <c r="AU274" i="3"/>
  <c r="AU273" i="3"/>
  <c r="AU259" i="3"/>
  <c r="AU258" i="3"/>
  <c r="AU257" i="3"/>
  <c r="AU256" i="3"/>
  <c r="AU255" i="3"/>
  <c r="AU254" i="3"/>
  <c r="AU253" i="3"/>
  <c r="AU252" i="3"/>
  <c r="AU251" i="3"/>
  <c r="AU250" i="3"/>
  <c r="AU249" i="3"/>
  <c r="AU248" i="3"/>
  <c r="AU247" i="3"/>
  <c r="AU246" i="3"/>
  <c r="AU245" i="3"/>
  <c r="AU244" i="3"/>
  <c r="AU243" i="3"/>
  <c r="AU242" i="3"/>
  <c r="AU241" i="3"/>
  <c r="AU240" i="3"/>
  <c r="AU239" i="3"/>
  <c r="AU238" i="3"/>
  <c r="AU237" i="3"/>
  <c r="AU236" i="3"/>
  <c r="AU235" i="3"/>
  <c r="AU234" i="3"/>
  <c r="AU233" i="3"/>
  <c r="AU232" i="3"/>
  <c r="AU231" i="3"/>
  <c r="AU230" i="3"/>
  <c r="AU229" i="3"/>
  <c r="AU228" i="3"/>
  <c r="AU227" i="3"/>
  <c r="AU226" i="3"/>
  <c r="AU225" i="3"/>
  <c r="AU224" i="3"/>
  <c r="AU223" i="3"/>
  <c r="AU222" i="3"/>
  <c r="AU221" i="3"/>
  <c r="AU220" i="3"/>
  <c r="AU219" i="3"/>
  <c r="AU218" i="3"/>
  <c r="AU217" i="3"/>
  <c r="AU216" i="3"/>
  <c r="AU215" i="3"/>
  <c r="AU214" i="3"/>
  <c r="AU213" i="3"/>
  <c r="AU212" i="3"/>
  <c r="AU211" i="3"/>
  <c r="AU210" i="3"/>
  <c r="AU205" i="3"/>
  <c r="AU204" i="3"/>
  <c r="AU203" i="3"/>
  <c r="AU202" i="3"/>
  <c r="AU201" i="3"/>
  <c r="AU200" i="3"/>
  <c r="AU199" i="3"/>
  <c r="AU198" i="3"/>
  <c r="AU197" i="3"/>
  <c r="AU196" i="3"/>
  <c r="AU195" i="3"/>
  <c r="AU194" i="3"/>
  <c r="AU171" i="3"/>
  <c r="AU170" i="3"/>
  <c r="AU169" i="3"/>
  <c r="AU168" i="3"/>
  <c r="AU165" i="3"/>
  <c r="AU164" i="3"/>
  <c r="AU163" i="3"/>
  <c r="AU162" i="3"/>
  <c r="AU161" i="3"/>
  <c r="AU160" i="3"/>
  <c r="AU159" i="3"/>
  <c r="AU158" i="3"/>
  <c r="AU157" i="3"/>
  <c r="AU156" i="3"/>
  <c r="AU155" i="3"/>
  <c r="AU154" i="3"/>
  <c r="AU153" i="3"/>
  <c r="AU152" i="3"/>
  <c r="AU151" i="3"/>
  <c r="AU150" i="3"/>
  <c r="AU149" i="3"/>
  <c r="AU148" i="3"/>
  <c r="AU147" i="3"/>
  <c r="AU146" i="3"/>
  <c r="AU145" i="3"/>
  <c r="AU144" i="3"/>
  <c r="AU143" i="3"/>
  <c r="AU142" i="3"/>
  <c r="AU141" i="3"/>
  <c r="AU140" i="3"/>
  <c r="AU139" i="3"/>
  <c r="AU138" i="3"/>
  <c r="AU137" i="3"/>
  <c r="AU136" i="3"/>
  <c r="AU135" i="3"/>
  <c r="AU134" i="3"/>
  <c r="AU133" i="3"/>
  <c r="AU132" i="3"/>
  <c r="AU131" i="3"/>
  <c r="AU130" i="3"/>
  <c r="AU84" i="3"/>
  <c r="AU111" i="3" s="1"/>
  <c r="AU125" i="3" s="1"/>
  <c r="AV125" i="3" s="1"/>
  <c r="AU83" i="3"/>
  <c r="AU110" i="3" s="1"/>
  <c r="AU124" i="3" s="1"/>
  <c r="AV124" i="3" s="1"/>
  <c r="AU82" i="3"/>
  <c r="AU109" i="3" s="1"/>
  <c r="AU123" i="3" s="1"/>
  <c r="AV123" i="3" s="1"/>
  <c r="AU81" i="3"/>
  <c r="AU108" i="3" s="1"/>
  <c r="AU122" i="3" s="1"/>
  <c r="AV122" i="3" s="1"/>
  <c r="AU80" i="3"/>
  <c r="AU107" i="3" s="1"/>
  <c r="AU121" i="3" s="1"/>
  <c r="AV121" i="3" s="1"/>
  <c r="AU79" i="3"/>
  <c r="AU78" i="3"/>
  <c r="AU105" i="3" s="1"/>
  <c r="AU119" i="3" s="1"/>
  <c r="AV119" i="3" s="1"/>
  <c r="AU77" i="3"/>
  <c r="AU104" i="3" s="1"/>
  <c r="AU118" i="3" s="1"/>
  <c r="AV118" i="3" s="1"/>
  <c r="AU76" i="3"/>
  <c r="AU75" i="3"/>
  <c r="AU50" i="3"/>
  <c r="AU63" i="3" s="1"/>
  <c r="AU70" i="3" s="1"/>
  <c r="AV70" i="3" s="1"/>
  <c r="AU49" i="3"/>
  <c r="AU62" i="3" s="1"/>
  <c r="AU48" i="3"/>
  <c r="AU61" i="3" s="1"/>
  <c r="AU34" i="3"/>
  <c r="AU27" i="3"/>
  <c r="AU16" i="3"/>
  <c r="AU15" i="3"/>
  <c r="AU14" i="3"/>
  <c r="AU13" i="3"/>
  <c r="AU12" i="3"/>
  <c r="AS513" i="3"/>
  <c r="AS500" i="3"/>
  <c r="AS499" i="3"/>
  <c r="AS498" i="3"/>
  <c r="AS497" i="3"/>
  <c r="AS496" i="3"/>
  <c r="AS495" i="3"/>
  <c r="AS491" i="3"/>
  <c r="AS490" i="3"/>
  <c r="AS489" i="3"/>
  <c r="AS488" i="3"/>
  <c r="AS484" i="3"/>
  <c r="AS483" i="3"/>
  <c r="AS482" i="3"/>
  <c r="AS481" i="3"/>
  <c r="AS477" i="3"/>
  <c r="AS476" i="3"/>
  <c r="AS475" i="3"/>
  <c r="AS474" i="3"/>
  <c r="AS473" i="3"/>
  <c r="AS469" i="3"/>
  <c r="AS470" i="3" s="1"/>
  <c r="AS464" i="3"/>
  <c r="AS463" i="3"/>
  <c r="AS462" i="3"/>
  <c r="AS461" i="3"/>
  <c r="AS460" i="3"/>
  <c r="AS459" i="3"/>
  <c r="AS458" i="3"/>
  <c r="AS457" i="3"/>
  <c r="AS456" i="3"/>
  <c r="AS454" i="3"/>
  <c r="AS452" i="3"/>
  <c r="AS451" i="3"/>
  <c r="AS450" i="3"/>
  <c r="AS438" i="3"/>
  <c r="AS437" i="3"/>
  <c r="AS436" i="3"/>
  <c r="AS435" i="3"/>
  <c r="AS434" i="3"/>
  <c r="AS433" i="3"/>
  <c r="AS432" i="3"/>
  <c r="AS431" i="3"/>
  <c r="AS388" i="3"/>
  <c r="AS387" i="3"/>
  <c r="AS386" i="3"/>
  <c r="AS385" i="3"/>
  <c r="AS384" i="3"/>
  <c r="AS383" i="3"/>
  <c r="AS382" i="3"/>
  <c r="AS381" i="3"/>
  <c r="AS380" i="3"/>
  <c r="AS379" i="3"/>
  <c r="AS378" i="3"/>
  <c r="AS377" i="3"/>
  <c r="AS376" i="3"/>
  <c r="AS375" i="3"/>
  <c r="AS374" i="3"/>
  <c r="AS373" i="3"/>
  <c r="AS372" i="3"/>
  <c r="AS371" i="3"/>
  <c r="AS366" i="3"/>
  <c r="AS365" i="3"/>
  <c r="AS364" i="3"/>
  <c r="AS363" i="3"/>
  <c r="AS362" i="3"/>
  <c r="AS361" i="3"/>
  <c r="AS360" i="3"/>
  <c r="AS359" i="3"/>
  <c r="AS358" i="3"/>
  <c r="AS357" i="3"/>
  <c r="AS356" i="3"/>
  <c r="AS355" i="3"/>
  <c r="AS354" i="3"/>
  <c r="AS353" i="3"/>
  <c r="AS352" i="3"/>
  <c r="AS351" i="3"/>
  <c r="AS350" i="3"/>
  <c r="AS349" i="3"/>
  <c r="AS348" i="3"/>
  <c r="AS347" i="3"/>
  <c r="AS346" i="3"/>
  <c r="AS345" i="3"/>
  <c r="AS344" i="3"/>
  <c r="AS343" i="3"/>
  <c r="AS342" i="3"/>
  <c r="AS341" i="3"/>
  <c r="AS340" i="3"/>
  <c r="AS339" i="3"/>
  <c r="AS338" i="3"/>
  <c r="AS337" i="3"/>
  <c r="AS336" i="3"/>
  <c r="AS335" i="3"/>
  <c r="AS334" i="3"/>
  <c r="AS333" i="3"/>
  <c r="AS332" i="3"/>
  <c r="AS331" i="3"/>
  <c r="AS330" i="3"/>
  <c r="AS329" i="3"/>
  <c r="AS328" i="3"/>
  <c r="AS327" i="3"/>
  <c r="AS326" i="3"/>
  <c r="AS325" i="3"/>
  <c r="AS324" i="3"/>
  <c r="AS323" i="3"/>
  <c r="AS322" i="3"/>
  <c r="AS321" i="3"/>
  <c r="AS320" i="3"/>
  <c r="AS319" i="3"/>
  <c r="AS314" i="3"/>
  <c r="AS313" i="3"/>
  <c r="AS312" i="3"/>
  <c r="AS311" i="3"/>
  <c r="AS310" i="3"/>
  <c r="AS309" i="3"/>
  <c r="AS308" i="3"/>
  <c r="AS307" i="3"/>
  <c r="AS306" i="3"/>
  <c r="AS305" i="3"/>
  <c r="AS304" i="3"/>
  <c r="AS303" i="3"/>
  <c r="AS302" i="3"/>
  <c r="AS301" i="3"/>
  <c r="AS300" i="3"/>
  <c r="AS299" i="3"/>
  <c r="AS298" i="3"/>
  <c r="AS297" i="3"/>
  <c r="AS296" i="3"/>
  <c r="AS295" i="3"/>
  <c r="AS294" i="3"/>
  <c r="AS293" i="3"/>
  <c r="AS292" i="3"/>
  <c r="AS291" i="3"/>
  <c r="AS290" i="3"/>
  <c r="AS289" i="3"/>
  <c r="AS288" i="3"/>
  <c r="AS287" i="3"/>
  <c r="AS282" i="3"/>
  <c r="AS281" i="3"/>
  <c r="AS280" i="3"/>
  <c r="AS279" i="3"/>
  <c r="AS278" i="3"/>
  <c r="AS277" i="3"/>
  <c r="AS276" i="3"/>
  <c r="AS275" i="3"/>
  <c r="AS274" i="3"/>
  <c r="AS273" i="3"/>
  <c r="AS259" i="3"/>
  <c r="AS258" i="3"/>
  <c r="AS257" i="3"/>
  <c r="AS256" i="3"/>
  <c r="AS255" i="3"/>
  <c r="AS254" i="3"/>
  <c r="AS253" i="3"/>
  <c r="AS252" i="3"/>
  <c r="AS251" i="3"/>
  <c r="AS250" i="3"/>
  <c r="AS249" i="3"/>
  <c r="AS248" i="3"/>
  <c r="AS247" i="3"/>
  <c r="AS246" i="3"/>
  <c r="AS245" i="3"/>
  <c r="AS244" i="3"/>
  <c r="AS243" i="3"/>
  <c r="AS242" i="3"/>
  <c r="AS241" i="3"/>
  <c r="AS240" i="3"/>
  <c r="AS239" i="3"/>
  <c r="AS238" i="3"/>
  <c r="AS237" i="3"/>
  <c r="AS236" i="3"/>
  <c r="AS235" i="3"/>
  <c r="AS234" i="3"/>
  <c r="AS233" i="3"/>
  <c r="AS232" i="3"/>
  <c r="AS231" i="3"/>
  <c r="AS230" i="3"/>
  <c r="AS229" i="3"/>
  <c r="AS228" i="3"/>
  <c r="AS227" i="3"/>
  <c r="AS226" i="3"/>
  <c r="AS225" i="3"/>
  <c r="AS224" i="3"/>
  <c r="AS223" i="3"/>
  <c r="AS222" i="3"/>
  <c r="AS221" i="3"/>
  <c r="AS220" i="3"/>
  <c r="AS219" i="3"/>
  <c r="AS218" i="3"/>
  <c r="AS217" i="3"/>
  <c r="AS216" i="3"/>
  <c r="AS215" i="3"/>
  <c r="AS214" i="3"/>
  <c r="AS213" i="3"/>
  <c r="AS212" i="3"/>
  <c r="AS211" i="3"/>
  <c r="AS210" i="3"/>
  <c r="AS205" i="3"/>
  <c r="AS204" i="3"/>
  <c r="AS203" i="3"/>
  <c r="AS202" i="3"/>
  <c r="AS201" i="3"/>
  <c r="AS200" i="3"/>
  <c r="AS199" i="3"/>
  <c r="AS198" i="3"/>
  <c r="AS197" i="3"/>
  <c r="AS196" i="3"/>
  <c r="AS195" i="3"/>
  <c r="AS194" i="3"/>
  <c r="AS171" i="3"/>
  <c r="AS170" i="3"/>
  <c r="AS169" i="3"/>
  <c r="AS168" i="3"/>
  <c r="AS165" i="3"/>
  <c r="AS164" i="3"/>
  <c r="AS163" i="3"/>
  <c r="AS162" i="3"/>
  <c r="AS161" i="3"/>
  <c r="AS160" i="3"/>
  <c r="AS159" i="3"/>
  <c r="AS158" i="3"/>
  <c r="AS157" i="3"/>
  <c r="AS156" i="3"/>
  <c r="AS155" i="3"/>
  <c r="AS154" i="3"/>
  <c r="AS153" i="3"/>
  <c r="AS152" i="3"/>
  <c r="AS151" i="3"/>
  <c r="AS150" i="3"/>
  <c r="AS149" i="3"/>
  <c r="AS148" i="3"/>
  <c r="AS147" i="3"/>
  <c r="AS146" i="3"/>
  <c r="AS145" i="3"/>
  <c r="AS144" i="3"/>
  <c r="AS143" i="3"/>
  <c r="AS142" i="3"/>
  <c r="AS141" i="3"/>
  <c r="AS140" i="3"/>
  <c r="AS139" i="3"/>
  <c r="AS138" i="3"/>
  <c r="AS137" i="3"/>
  <c r="AS136" i="3"/>
  <c r="AS135" i="3"/>
  <c r="AS134" i="3"/>
  <c r="AS133" i="3"/>
  <c r="AS132" i="3"/>
  <c r="AS131" i="3"/>
  <c r="AS130" i="3"/>
  <c r="AS84" i="3"/>
  <c r="AS111" i="3" s="1"/>
  <c r="AS125" i="3" s="1"/>
  <c r="AT125" i="3" s="1"/>
  <c r="AS83" i="3"/>
  <c r="AS110" i="3" s="1"/>
  <c r="AS124" i="3" s="1"/>
  <c r="AT124" i="3" s="1"/>
  <c r="AS82" i="3"/>
  <c r="AS109" i="3" s="1"/>
  <c r="AS123" i="3" s="1"/>
  <c r="AT123" i="3" s="1"/>
  <c r="AS81" i="3"/>
  <c r="AS108" i="3" s="1"/>
  <c r="AS122" i="3" s="1"/>
  <c r="AT122" i="3" s="1"/>
  <c r="AS80" i="3"/>
  <c r="AS107" i="3" s="1"/>
  <c r="AS121" i="3" s="1"/>
  <c r="AT121" i="3" s="1"/>
  <c r="AS79" i="3"/>
  <c r="AS78" i="3"/>
  <c r="AS77" i="3"/>
  <c r="AS104" i="3" s="1"/>
  <c r="AS118" i="3" s="1"/>
  <c r="AT118" i="3" s="1"/>
  <c r="AS76" i="3"/>
  <c r="AS75" i="3"/>
  <c r="AS102" i="3" s="1"/>
  <c r="AS50" i="3"/>
  <c r="AS63" i="3" s="1"/>
  <c r="AS70" i="3" s="1"/>
  <c r="AT70" i="3" s="1"/>
  <c r="AS49" i="3"/>
  <c r="AS62" i="3" s="1"/>
  <c r="AS48" i="3"/>
  <c r="AS61" i="3" s="1"/>
  <c r="AS34" i="3"/>
  <c r="AS27" i="3"/>
  <c r="AT40" i="3"/>
  <c r="AS16" i="3"/>
  <c r="AS15" i="3"/>
  <c r="AS14" i="3"/>
  <c r="AS13" i="3"/>
  <c r="AS12" i="3"/>
  <c r="AQ513" i="3"/>
  <c r="AQ500" i="3"/>
  <c r="AQ499" i="3"/>
  <c r="AQ498" i="3"/>
  <c r="AQ497" i="3"/>
  <c r="AQ496" i="3"/>
  <c r="AQ495" i="3"/>
  <c r="AQ491" i="3"/>
  <c r="AQ490" i="3"/>
  <c r="AQ489" i="3"/>
  <c r="AQ488" i="3"/>
  <c r="AQ484" i="3"/>
  <c r="AQ483" i="3"/>
  <c r="AQ482" i="3"/>
  <c r="AQ481" i="3"/>
  <c r="AQ477" i="3"/>
  <c r="AQ476" i="3"/>
  <c r="AQ475" i="3"/>
  <c r="AQ474" i="3"/>
  <c r="AQ473" i="3"/>
  <c r="AQ469" i="3"/>
  <c r="AQ470" i="3" s="1"/>
  <c r="AQ464" i="3"/>
  <c r="AQ463" i="3"/>
  <c r="AQ462" i="3"/>
  <c r="AQ461" i="3"/>
  <c r="AQ460" i="3"/>
  <c r="AQ459" i="3"/>
  <c r="AQ458" i="3"/>
  <c r="AQ457" i="3"/>
  <c r="AQ456" i="3"/>
  <c r="AQ454" i="3"/>
  <c r="AQ452" i="3"/>
  <c r="AQ451" i="3"/>
  <c r="AQ450" i="3"/>
  <c r="AQ438" i="3"/>
  <c r="AQ437" i="3"/>
  <c r="AQ436" i="3"/>
  <c r="AQ435" i="3"/>
  <c r="AQ434" i="3"/>
  <c r="AQ433" i="3"/>
  <c r="AQ432" i="3"/>
  <c r="AQ431" i="3"/>
  <c r="AQ388" i="3"/>
  <c r="AQ387" i="3"/>
  <c r="AQ386" i="3"/>
  <c r="AQ385" i="3"/>
  <c r="AQ384" i="3"/>
  <c r="AQ383" i="3"/>
  <c r="AQ382" i="3"/>
  <c r="AQ381" i="3"/>
  <c r="AQ380" i="3"/>
  <c r="AQ379" i="3"/>
  <c r="AQ378" i="3"/>
  <c r="AQ377" i="3"/>
  <c r="AQ376" i="3"/>
  <c r="AQ375" i="3"/>
  <c r="AQ374" i="3"/>
  <c r="AQ373" i="3"/>
  <c r="AQ372" i="3"/>
  <c r="AQ371" i="3"/>
  <c r="AQ366" i="3"/>
  <c r="AQ365" i="3"/>
  <c r="AQ364" i="3"/>
  <c r="AQ363" i="3"/>
  <c r="AQ362" i="3"/>
  <c r="AQ361" i="3"/>
  <c r="AQ360" i="3"/>
  <c r="AQ359" i="3"/>
  <c r="AQ358" i="3"/>
  <c r="AQ357" i="3"/>
  <c r="AQ356" i="3"/>
  <c r="AQ355" i="3"/>
  <c r="AQ354" i="3"/>
  <c r="AQ353" i="3"/>
  <c r="AQ352" i="3"/>
  <c r="AQ351" i="3"/>
  <c r="AQ350" i="3"/>
  <c r="AQ349" i="3"/>
  <c r="AQ348" i="3"/>
  <c r="AQ347" i="3"/>
  <c r="AQ346" i="3"/>
  <c r="AQ345" i="3"/>
  <c r="AQ344" i="3"/>
  <c r="AQ343" i="3"/>
  <c r="AQ342" i="3"/>
  <c r="AQ341" i="3"/>
  <c r="AQ340" i="3"/>
  <c r="AQ339" i="3"/>
  <c r="AQ338" i="3"/>
  <c r="AQ337" i="3"/>
  <c r="AQ336" i="3"/>
  <c r="AQ335" i="3"/>
  <c r="AQ334" i="3"/>
  <c r="AQ333" i="3"/>
  <c r="AQ332" i="3"/>
  <c r="AQ331" i="3"/>
  <c r="AQ330" i="3"/>
  <c r="AQ329" i="3"/>
  <c r="AQ328" i="3"/>
  <c r="AQ327" i="3"/>
  <c r="AQ326" i="3"/>
  <c r="AQ325" i="3"/>
  <c r="AQ324" i="3"/>
  <c r="AQ323" i="3"/>
  <c r="AQ322" i="3"/>
  <c r="AQ321" i="3"/>
  <c r="AQ320" i="3"/>
  <c r="AQ319" i="3"/>
  <c r="AQ314" i="3"/>
  <c r="AQ313" i="3"/>
  <c r="AQ312" i="3"/>
  <c r="AQ311" i="3"/>
  <c r="AQ310" i="3"/>
  <c r="AQ309" i="3"/>
  <c r="AQ308" i="3"/>
  <c r="AQ307" i="3"/>
  <c r="AQ306" i="3"/>
  <c r="AQ305" i="3"/>
  <c r="AQ304" i="3"/>
  <c r="AQ303" i="3"/>
  <c r="AQ302" i="3"/>
  <c r="AQ301" i="3"/>
  <c r="AQ300" i="3"/>
  <c r="AQ299" i="3"/>
  <c r="AQ298" i="3"/>
  <c r="AQ297" i="3"/>
  <c r="AQ296" i="3"/>
  <c r="AQ295" i="3"/>
  <c r="AQ294" i="3"/>
  <c r="AQ293" i="3"/>
  <c r="AQ292" i="3"/>
  <c r="AQ291" i="3"/>
  <c r="AQ290" i="3"/>
  <c r="AQ289" i="3"/>
  <c r="AQ288" i="3"/>
  <c r="AQ287" i="3"/>
  <c r="AQ282" i="3"/>
  <c r="AQ281" i="3"/>
  <c r="AQ280" i="3"/>
  <c r="AQ279" i="3"/>
  <c r="AQ278" i="3"/>
  <c r="AQ277" i="3"/>
  <c r="AQ276" i="3"/>
  <c r="AQ275" i="3"/>
  <c r="AQ274" i="3"/>
  <c r="AQ273" i="3"/>
  <c r="AQ259" i="3"/>
  <c r="AQ258" i="3"/>
  <c r="AQ257" i="3"/>
  <c r="AQ256" i="3"/>
  <c r="AQ255" i="3"/>
  <c r="AQ254" i="3"/>
  <c r="AQ253" i="3"/>
  <c r="AQ252" i="3"/>
  <c r="AQ251" i="3"/>
  <c r="AQ250" i="3"/>
  <c r="AQ249" i="3"/>
  <c r="AQ248" i="3"/>
  <c r="AQ247" i="3"/>
  <c r="AQ246" i="3"/>
  <c r="AQ245" i="3"/>
  <c r="AQ244" i="3"/>
  <c r="AQ243" i="3"/>
  <c r="AQ242" i="3"/>
  <c r="AQ241" i="3"/>
  <c r="AQ240" i="3"/>
  <c r="AQ239" i="3"/>
  <c r="AQ238" i="3"/>
  <c r="AQ237" i="3"/>
  <c r="AQ236" i="3"/>
  <c r="AQ235" i="3"/>
  <c r="AQ234" i="3"/>
  <c r="AQ233" i="3"/>
  <c r="AQ232" i="3"/>
  <c r="AQ231" i="3"/>
  <c r="AQ230" i="3"/>
  <c r="AQ229" i="3"/>
  <c r="AQ228" i="3"/>
  <c r="AQ227" i="3"/>
  <c r="AQ226" i="3"/>
  <c r="AQ225" i="3"/>
  <c r="AQ224" i="3"/>
  <c r="AQ223" i="3"/>
  <c r="AQ222" i="3"/>
  <c r="AQ221" i="3"/>
  <c r="AQ220" i="3"/>
  <c r="AQ219" i="3"/>
  <c r="AQ218" i="3"/>
  <c r="AQ217" i="3"/>
  <c r="AQ216" i="3"/>
  <c r="AQ215" i="3"/>
  <c r="AQ214" i="3"/>
  <c r="AQ213" i="3"/>
  <c r="AQ212" i="3"/>
  <c r="AQ211" i="3"/>
  <c r="AQ210" i="3"/>
  <c r="AQ205" i="3"/>
  <c r="AQ204" i="3"/>
  <c r="AQ203" i="3"/>
  <c r="AQ202" i="3"/>
  <c r="AQ201" i="3"/>
  <c r="AQ200" i="3"/>
  <c r="AQ199" i="3"/>
  <c r="AQ198" i="3"/>
  <c r="AQ197" i="3"/>
  <c r="AQ196" i="3"/>
  <c r="AQ195" i="3"/>
  <c r="AQ194" i="3"/>
  <c r="AQ171" i="3"/>
  <c r="AQ170" i="3"/>
  <c r="AQ169" i="3"/>
  <c r="AQ168" i="3"/>
  <c r="AQ165" i="3"/>
  <c r="AQ164" i="3"/>
  <c r="AQ163" i="3"/>
  <c r="AQ162" i="3"/>
  <c r="AQ161" i="3"/>
  <c r="AQ160" i="3"/>
  <c r="AQ159" i="3"/>
  <c r="AQ158" i="3"/>
  <c r="AQ157" i="3"/>
  <c r="AQ156" i="3"/>
  <c r="AQ155" i="3"/>
  <c r="AQ154" i="3"/>
  <c r="AQ153" i="3"/>
  <c r="AQ152" i="3"/>
  <c r="AQ151" i="3"/>
  <c r="AQ150" i="3"/>
  <c r="AQ149" i="3"/>
  <c r="AQ148" i="3"/>
  <c r="AQ147" i="3"/>
  <c r="AQ146" i="3"/>
  <c r="AQ145" i="3"/>
  <c r="AQ144" i="3"/>
  <c r="AQ143" i="3"/>
  <c r="AQ142" i="3"/>
  <c r="AQ141" i="3"/>
  <c r="AQ140" i="3"/>
  <c r="AQ139" i="3"/>
  <c r="AQ138" i="3"/>
  <c r="AQ137" i="3"/>
  <c r="AQ136" i="3"/>
  <c r="AQ135" i="3"/>
  <c r="AQ134" i="3"/>
  <c r="AQ133" i="3"/>
  <c r="AQ132" i="3"/>
  <c r="AQ131" i="3"/>
  <c r="AQ130" i="3"/>
  <c r="AQ84" i="3"/>
  <c r="AQ83" i="3"/>
  <c r="AQ110" i="3" s="1"/>
  <c r="AQ124" i="3" s="1"/>
  <c r="AR124" i="3" s="1"/>
  <c r="AQ82" i="3"/>
  <c r="AQ109" i="3" s="1"/>
  <c r="AQ123" i="3" s="1"/>
  <c r="AR123" i="3" s="1"/>
  <c r="AQ81" i="3"/>
  <c r="AQ108" i="3" s="1"/>
  <c r="AQ122" i="3" s="1"/>
  <c r="AR122" i="3" s="1"/>
  <c r="AQ80" i="3"/>
  <c r="AQ107" i="3" s="1"/>
  <c r="AQ121" i="3" s="1"/>
  <c r="AR121" i="3" s="1"/>
  <c r="AQ79" i="3"/>
  <c r="AQ78" i="3"/>
  <c r="AQ77" i="3"/>
  <c r="AQ104" i="3" s="1"/>
  <c r="AQ118" i="3" s="1"/>
  <c r="AR118" i="3" s="1"/>
  <c r="AQ76" i="3"/>
  <c r="AQ103" i="3" s="1"/>
  <c r="AQ117" i="3" s="1"/>
  <c r="AR117" i="3" s="1"/>
  <c r="AQ75" i="3"/>
  <c r="AQ102" i="3" s="1"/>
  <c r="AQ50" i="3"/>
  <c r="AQ63" i="3" s="1"/>
  <c r="AQ70" i="3" s="1"/>
  <c r="AQ49" i="3"/>
  <c r="AQ56" i="3" s="1"/>
  <c r="AQ48" i="3"/>
  <c r="AQ61" i="3" s="1"/>
  <c r="AQ34" i="3"/>
  <c r="AQ27" i="3"/>
  <c r="AR42" i="3"/>
  <c r="AR40" i="3"/>
  <c r="AQ16" i="3"/>
  <c r="AQ15" i="3"/>
  <c r="AQ14" i="3"/>
  <c r="AQ13" i="3"/>
  <c r="AQ12" i="3"/>
  <c r="AO513" i="3"/>
  <c r="AO500" i="3"/>
  <c r="AO499" i="3"/>
  <c r="AO498" i="3"/>
  <c r="AO497" i="3"/>
  <c r="AO496" i="3"/>
  <c r="AO495" i="3"/>
  <c r="AO491" i="3"/>
  <c r="AO490" i="3"/>
  <c r="AO489" i="3"/>
  <c r="AO488" i="3"/>
  <c r="AO484" i="3"/>
  <c r="AO483" i="3"/>
  <c r="AO482" i="3"/>
  <c r="AO481" i="3"/>
  <c r="AO477" i="3"/>
  <c r="AO476" i="3"/>
  <c r="AO475" i="3"/>
  <c r="AO474" i="3"/>
  <c r="AO473" i="3"/>
  <c r="AO469" i="3"/>
  <c r="AO464" i="3"/>
  <c r="AO463" i="3"/>
  <c r="AO462" i="3"/>
  <c r="AO461" i="3"/>
  <c r="AO460" i="3"/>
  <c r="AO459" i="3"/>
  <c r="AO458" i="3"/>
  <c r="AO457" i="3"/>
  <c r="AO456" i="3"/>
  <c r="AO454" i="3"/>
  <c r="AO452" i="3"/>
  <c r="AO451" i="3"/>
  <c r="AO450" i="3"/>
  <c r="AO438" i="3"/>
  <c r="AO437" i="3"/>
  <c r="AO436" i="3"/>
  <c r="AO435" i="3"/>
  <c r="AO434" i="3"/>
  <c r="AO433" i="3"/>
  <c r="AO432" i="3"/>
  <c r="AO431" i="3"/>
  <c r="AO388" i="3"/>
  <c r="AO387" i="3"/>
  <c r="AO386" i="3"/>
  <c r="AO385" i="3"/>
  <c r="AO384" i="3"/>
  <c r="AO383" i="3"/>
  <c r="AO382" i="3"/>
  <c r="AO381" i="3"/>
  <c r="AO380" i="3"/>
  <c r="AO379" i="3"/>
  <c r="AO378" i="3"/>
  <c r="AO377" i="3"/>
  <c r="AO376" i="3"/>
  <c r="AO375" i="3"/>
  <c r="AO374" i="3"/>
  <c r="AO373" i="3"/>
  <c r="AO372" i="3"/>
  <c r="AO371" i="3"/>
  <c r="AO366" i="3"/>
  <c r="AO365" i="3"/>
  <c r="AO364" i="3"/>
  <c r="AO363" i="3"/>
  <c r="AO362" i="3"/>
  <c r="AO361" i="3"/>
  <c r="AO360" i="3"/>
  <c r="AO359" i="3"/>
  <c r="AO358" i="3"/>
  <c r="AO357" i="3"/>
  <c r="AO356" i="3"/>
  <c r="AO355" i="3"/>
  <c r="AO354" i="3"/>
  <c r="AO353" i="3"/>
  <c r="AO352" i="3"/>
  <c r="AO351" i="3"/>
  <c r="AO350" i="3"/>
  <c r="AO349" i="3"/>
  <c r="AO348" i="3"/>
  <c r="AO347" i="3"/>
  <c r="AO346" i="3"/>
  <c r="AO345" i="3"/>
  <c r="AO344" i="3"/>
  <c r="AO343" i="3"/>
  <c r="AO342" i="3"/>
  <c r="AO341" i="3"/>
  <c r="AO340" i="3"/>
  <c r="AO339" i="3"/>
  <c r="AO338" i="3"/>
  <c r="AO337" i="3"/>
  <c r="AO336" i="3"/>
  <c r="AO335" i="3"/>
  <c r="AO334" i="3"/>
  <c r="AO333" i="3"/>
  <c r="AO332" i="3"/>
  <c r="AO331" i="3"/>
  <c r="AO330" i="3"/>
  <c r="AO329" i="3"/>
  <c r="AO328" i="3"/>
  <c r="AO327" i="3"/>
  <c r="AO326" i="3"/>
  <c r="AO325" i="3"/>
  <c r="AO324" i="3"/>
  <c r="AO323" i="3"/>
  <c r="AO322" i="3"/>
  <c r="AO321" i="3"/>
  <c r="AO320" i="3"/>
  <c r="AO319" i="3"/>
  <c r="AO314" i="3"/>
  <c r="AO313" i="3"/>
  <c r="AO312" i="3"/>
  <c r="AO311" i="3"/>
  <c r="AO310" i="3"/>
  <c r="AO309" i="3"/>
  <c r="AO308" i="3"/>
  <c r="AO307" i="3"/>
  <c r="AO306" i="3"/>
  <c r="AO305" i="3"/>
  <c r="AO304" i="3"/>
  <c r="AO303" i="3"/>
  <c r="AO302" i="3"/>
  <c r="AO301" i="3"/>
  <c r="AO300" i="3"/>
  <c r="AO299" i="3"/>
  <c r="AO298" i="3"/>
  <c r="AO297" i="3"/>
  <c r="AO296" i="3"/>
  <c r="AO295" i="3"/>
  <c r="AO294" i="3"/>
  <c r="AO293" i="3"/>
  <c r="AO292" i="3"/>
  <c r="AO291" i="3"/>
  <c r="AO290" i="3"/>
  <c r="AO289" i="3"/>
  <c r="AO288" i="3"/>
  <c r="AO287" i="3"/>
  <c r="AO282" i="3"/>
  <c r="AO281" i="3"/>
  <c r="AO280" i="3"/>
  <c r="AO279" i="3"/>
  <c r="AO278" i="3"/>
  <c r="AO277" i="3"/>
  <c r="AO276" i="3"/>
  <c r="AO275" i="3"/>
  <c r="AO274" i="3"/>
  <c r="AO273" i="3"/>
  <c r="AO259" i="3"/>
  <c r="AO258" i="3"/>
  <c r="AO257" i="3"/>
  <c r="AO256" i="3"/>
  <c r="AO255" i="3"/>
  <c r="AO254" i="3"/>
  <c r="AO253" i="3"/>
  <c r="AO252" i="3"/>
  <c r="AO251" i="3"/>
  <c r="AO250" i="3"/>
  <c r="AO249" i="3"/>
  <c r="AO248" i="3"/>
  <c r="AO247" i="3"/>
  <c r="AO246" i="3"/>
  <c r="AO245" i="3"/>
  <c r="AO244" i="3"/>
  <c r="AO243" i="3"/>
  <c r="AO242" i="3"/>
  <c r="AO241" i="3"/>
  <c r="AO240" i="3"/>
  <c r="AO239" i="3"/>
  <c r="AO238" i="3"/>
  <c r="AO237" i="3"/>
  <c r="AO236" i="3"/>
  <c r="AO235" i="3"/>
  <c r="AO234" i="3"/>
  <c r="AO233" i="3"/>
  <c r="AO232" i="3"/>
  <c r="AO231" i="3"/>
  <c r="AO230" i="3"/>
  <c r="AO229" i="3"/>
  <c r="AO228" i="3"/>
  <c r="AO227" i="3"/>
  <c r="AO226" i="3"/>
  <c r="AO225" i="3"/>
  <c r="AO224" i="3"/>
  <c r="AO223" i="3"/>
  <c r="AO222" i="3"/>
  <c r="AO221" i="3"/>
  <c r="AO220" i="3"/>
  <c r="AO219" i="3"/>
  <c r="AO218" i="3"/>
  <c r="AO217" i="3"/>
  <c r="AO216" i="3"/>
  <c r="AO215" i="3"/>
  <c r="AO214" i="3"/>
  <c r="AO213" i="3"/>
  <c r="AO212" i="3"/>
  <c r="AO211" i="3"/>
  <c r="AO210" i="3"/>
  <c r="AO205" i="3"/>
  <c r="AO204" i="3"/>
  <c r="AO203" i="3"/>
  <c r="AO202" i="3"/>
  <c r="AO201" i="3"/>
  <c r="AO200" i="3"/>
  <c r="AO199" i="3"/>
  <c r="AO198" i="3"/>
  <c r="AO197" i="3"/>
  <c r="AO196" i="3"/>
  <c r="AO195" i="3"/>
  <c r="AO194" i="3"/>
  <c r="AO171" i="3"/>
  <c r="AO170" i="3"/>
  <c r="AO169" i="3"/>
  <c r="AO168" i="3"/>
  <c r="AO165" i="3"/>
  <c r="AO164" i="3"/>
  <c r="AO163" i="3"/>
  <c r="AO162" i="3"/>
  <c r="AO161" i="3"/>
  <c r="AO160" i="3"/>
  <c r="AO159" i="3"/>
  <c r="AO158" i="3"/>
  <c r="AO157" i="3"/>
  <c r="AO156" i="3"/>
  <c r="AO155" i="3"/>
  <c r="AO154" i="3"/>
  <c r="AO153" i="3"/>
  <c r="AO152" i="3"/>
  <c r="AO151" i="3"/>
  <c r="AO150" i="3"/>
  <c r="AO149" i="3"/>
  <c r="AO148" i="3"/>
  <c r="AO147" i="3"/>
  <c r="AO146" i="3"/>
  <c r="AO145" i="3"/>
  <c r="AO144" i="3"/>
  <c r="AO143" i="3"/>
  <c r="AO142" i="3"/>
  <c r="AO141" i="3"/>
  <c r="AO140" i="3"/>
  <c r="AO139" i="3"/>
  <c r="AO138" i="3"/>
  <c r="AO137" i="3"/>
  <c r="AO136" i="3"/>
  <c r="AO135" i="3"/>
  <c r="AO134" i="3"/>
  <c r="AO133" i="3"/>
  <c r="AO132" i="3"/>
  <c r="AO131" i="3"/>
  <c r="AO130" i="3"/>
  <c r="AO84" i="3"/>
  <c r="AO111" i="3" s="1"/>
  <c r="AO125" i="3" s="1"/>
  <c r="AP125" i="3" s="1"/>
  <c r="AO83" i="3"/>
  <c r="AO110" i="3" s="1"/>
  <c r="AO124" i="3" s="1"/>
  <c r="AP124" i="3" s="1"/>
  <c r="AO82" i="3"/>
  <c r="AO109" i="3" s="1"/>
  <c r="AO123" i="3" s="1"/>
  <c r="AP123" i="3" s="1"/>
  <c r="AO81" i="3"/>
  <c r="AO108" i="3" s="1"/>
  <c r="AO122" i="3" s="1"/>
  <c r="AP122" i="3" s="1"/>
  <c r="AO80" i="3"/>
  <c r="AO107" i="3" s="1"/>
  <c r="AO121" i="3" s="1"/>
  <c r="AP121" i="3" s="1"/>
  <c r="AO79" i="3"/>
  <c r="AO78" i="3"/>
  <c r="AO105" i="3" s="1"/>
  <c r="AO119" i="3" s="1"/>
  <c r="AP119" i="3" s="1"/>
  <c r="AO77" i="3"/>
  <c r="AO104" i="3" s="1"/>
  <c r="AO118" i="3" s="1"/>
  <c r="AP118" i="3" s="1"/>
  <c r="AO76" i="3"/>
  <c r="AO103" i="3" s="1"/>
  <c r="AO117" i="3" s="1"/>
  <c r="AP117" i="3" s="1"/>
  <c r="AO75" i="3"/>
  <c r="AO102" i="3" s="1"/>
  <c r="AO50" i="3"/>
  <c r="AO63" i="3" s="1"/>
  <c r="AO70" i="3" s="1"/>
  <c r="AP70" i="3" s="1"/>
  <c r="AO49" i="3"/>
  <c r="AO48" i="3"/>
  <c r="AO61" i="3" s="1"/>
  <c r="AO34" i="3"/>
  <c r="AO27" i="3"/>
  <c r="AP42" i="3"/>
  <c r="AO16" i="3"/>
  <c r="AO15" i="3"/>
  <c r="AO14" i="3"/>
  <c r="AO13" i="3"/>
  <c r="AO12" i="3"/>
  <c r="AO56" i="3"/>
  <c r="AP40" i="3"/>
  <c r="AM513" i="3"/>
  <c r="AM500" i="3"/>
  <c r="AM499" i="3"/>
  <c r="AM498" i="3"/>
  <c r="AM497" i="3"/>
  <c r="AM496" i="3"/>
  <c r="AM495" i="3"/>
  <c r="AM491" i="3"/>
  <c r="AM490" i="3"/>
  <c r="AM489" i="3"/>
  <c r="AM488" i="3"/>
  <c r="AM484" i="3"/>
  <c r="AM483" i="3"/>
  <c r="AM482" i="3"/>
  <c r="AM481" i="3"/>
  <c r="AM477" i="3"/>
  <c r="AM476" i="3"/>
  <c r="AM475" i="3"/>
  <c r="AM474" i="3"/>
  <c r="AM473" i="3"/>
  <c r="AM469" i="3"/>
  <c r="AM470" i="3" s="1"/>
  <c r="AM464" i="3"/>
  <c r="AM463" i="3"/>
  <c r="AM462" i="3"/>
  <c r="AM461" i="3"/>
  <c r="AM460" i="3"/>
  <c r="AM459" i="3"/>
  <c r="AM458" i="3"/>
  <c r="AM457" i="3"/>
  <c r="AM456" i="3"/>
  <c r="AM454" i="3"/>
  <c r="AM452" i="3"/>
  <c r="AM451" i="3"/>
  <c r="AM450" i="3"/>
  <c r="AM438" i="3"/>
  <c r="AM437" i="3"/>
  <c r="AM436" i="3"/>
  <c r="AM435" i="3"/>
  <c r="AM434" i="3"/>
  <c r="AM433" i="3"/>
  <c r="AM432" i="3"/>
  <c r="AM431" i="3"/>
  <c r="AM388" i="3"/>
  <c r="AM387" i="3"/>
  <c r="AM386" i="3"/>
  <c r="AM385" i="3"/>
  <c r="AM384" i="3"/>
  <c r="AM383" i="3"/>
  <c r="AM382" i="3"/>
  <c r="AM381" i="3"/>
  <c r="AM380" i="3"/>
  <c r="AM379" i="3"/>
  <c r="AM378" i="3"/>
  <c r="AM377" i="3"/>
  <c r="AM376" i="3"/>
  <c r="AM375" i="3"/>
  <c r="AM374" i="3"/>
  <c r="AM373" i="3"/>
  <c r="AM372" i="3"/>
  <c r="AM371" i="3"/>
  <c r="AM366" i="3"/>
  <c r="AM365" i="3"/>
  <c r="AM364" i="3"/>
  <c r="AM363" i="3"/>
  <c r="AM362" i="3"/>
  <c r="AM361" i="3"/>
  <c r="AM360" i="3"/>
  <c r="AM359" i="3"/>
  <c r="AM358" i="3"/>
  <c r="AM357" i="3"/>
  <c r="AM356" i="3"/>
  <c r="AM355" i="3"/>
  <c r="AM354" i="3"/>
  <c r="AM353" i="3"/>
  <c r="AM352" i="3"/>
  <c r="AM351" i="3"/>
  <c r="AM350" i="3"/>
  <c r="AM349" i="3"/>
  <c r="AM348" i="3"/>
  <c r="AM347" i="3"/>
  <c r="AM346" i="3"/>
  <c r="AM345" i="3"/>
  <c r="AM344" i="3"/>
  <c r="AM343" i="3"/>
  <c r="AM342" i="3"/>
  <c r="AM341" i="3"/>
  <c r="AM340" i="3"/>
  <c r="AM339" i="3"/>
  <c r="AM338" i="3"/>
  <c r="AM337" i="3"/>
  <c r="AM336" i="3"/>
  <c r="AM335" i="3"/>
  <c r="AM334" i="3"/>
  <c r="AM333" i="3"/>
  <c r="AM332" i="3"/>
  <c r="AM331" i="3"/>
  <c r="AM330" i="3"/>
  <c r="AM329" i="3"/>
  <c r="AM328" i="3"/>
  <c r="AM327" i="3"/>
  <c r="AM326" i="3"/>
  <c r="AM325" i="3"/>
  <c r="AM324" i="3"/>
  <c r="AM323" i="3"/>
  <c r="AM322" i="3"/>
  <c r="AM321" i="3"/>
  <c r="AM320" i="3"/>
  <c r="AM319" i="3"/>
  <c r="AM314" i="3"/>
  <c r="AM313" i="3"/>
  <c r="AM312" i="3"/>
  <c r="AM311" i="3"/>
  <c r="AM310" i="3"/>
  <c r="AM309" i="3"/>
  <c r="AM308" i="3"/>
  <c r="AM307" i="3"/>
  <c r="AM306" i="3"/>
  <c r="AM305" i="3"/>
  <c r="AM304" i="3"/>
  <c r="AM303" i="3"/>
  <c r="AM302" i="3"/>
  <c r="AM301" i="3"/>
  <c r="AM300" i="3"/>
  <c r="AM299" i="3"/>
  <c r="AM298" i="3"/>
  <c r="AM297" i="3"/>
  <c r="AM296" i="3"/>
  <c r="AM295" i="3"/>
  <c r="AM294" i="3"/>
  <c r="AM293" i="3"/>
  <c r="AM292" i="3"/>
  <c r="AM291" i="3"/>
  <c r="AM290" i="3"/>
  <c r="AM289" i="3"/>
  <c r="AM288" i="3"/>
  <c r="AM287" i="3"/>
  <c r="AM282" i="3"/>
  <c r="AM281" i="3"/>
  <c r="AM280" i="3"/>
  <c r="AM279" i="3"/>
  <c r="AM278" i="3"/>
  <c r="AM277" i="3"/>
  <c r="AM276" i="3"/>
  <c r="AM275" i="3"/>
  <c r="AM274" i="3"/>
  <c r="AM273" i="3"/>
  <c r="AM259" i="3"/>
  <c r="AM258" i="3"/>
  <c r="AM257" i="3"/>
  <c r="AM256" i="3"/>
  <c r="AM255" i="3"/>
  <c r="AM254" i="3"/>
  <c r="AM253" i="3"/>
  <c r="AM252" i="3"/>
  <c r="AM251" i="3"/>
  <c r="AM250" i="3"/>
  <c r="AM249" i="3"/>
  <c r="AM248" i="3"/>
  <c r="AM247" i="3"/>
  <c r="AM246" i="3"/>
  <c r="AM245" i="3"/>
  <c r="AM244" i="3"/>
  <c r="AM243" i="3"/>
  <c r="AM242" i="3"/>
  <c r="AM241" i="3"/>
  <c r="AM240" i="3"/>
  <c r="AM239" i="3"/>
  <c r="AM238" i="3"/>
  <c r="AM237" i="3"/>
  <c r="AM236" i="3"/>
  <c r="AM235" i="3"/>
  <c r="AM234" i="3"/>
  <c r="AM233" i="3"/>
  <c r="AM232" i="3"/>
  <c r="AM231" i="3"/>
  <c r="AM230" i="3"/>
  <c r="AM229" i="3"/>
  <c r="AM228" i="3"/>
  <c r="AM227" i="3"/>
  <c r="AM226" i="3"/>
  <c r="AM225" i="3"/>
  <c r="AM224" i="3"/>
  <c r="AM223" i="3"/>
  <c r="AM222" i="3"/>
  <c r="AM221" i="3"/>
  <c r="AM220" i="3"/>
  <c r="AM219" i="3"/>
  <c r="AM218" i="3"/>
  <c r="AM217" i="3"/>
  <c r="AM216" i="3"/>
  <c r="AM215" i="3"/>
  <c r="AM214" i="3"/>
  <c r="AM213" i="3"/>
  <c r="AM212" i="3"/>
  <c r="AM211" i="3"/>
  <c r="AM210" i="3"/>
  <c r="AM205" i="3"/>
  <c r="AM204" i="3"/>
  <c r="AM203" i="3"/>
  <c r="AM202" i="3"/>
  <c r="AM201" i="3"/>
  <c r="AM200" i="3"/>
  <c r="AM199" i="3"/>
  <c r="AM198" i="3"/>
  <c r="AM197" i="3"/>
  <c r="AM196" i="3"/>
  <c r="AM195" i="3"/>
  <c r="AM194" i="3"/>
  <c r="AM171" i="3"/>
  <c r="AM170" i="3"/>
  <c r="AM169" i="3"/>
  <c r="AM168" i="3"/>
  <c r="AM165" i="3"/>
  <c r="AM164" i="3"/>
  <c r="AM163" i="3"/>
  <c r="AM162" i="3"/>
  <c r="AM161" i="3"/>
  <c r="AM160" i="3"/>
  <c r="AM159" i="3"/>
  <c r="AM158" i="3"/>
  <c r="AM157" i="3"/>
  <c r="AM156" i="3"/>
  <c r="AM155" i="3"/>
  <c r="AM154" i="3"/>
  <c r="AM153" i="3"/>
  <c r="AM152" i="3"/>
  <c r="AM151" i="3"/>
  <c r="AM150" i="3"/>
  <c r="AM149" i="3"/>
  <c r="AM148" i="3"/>
  <c r="AM147" i="3"/>
  <c r="AM146" i="3"/>
  <c r="AM145" i="3"/>
  <c r="AM144" i="3"/>
  <c r="AM143" i="3"/>
  <c r="AM142" i="3"/>
  <c r="AM141" i="3"/>
  <c r="AM140" i="3"/>
  <c r="AM139" i="3"/>
  <c r="AM138" i="3"/>
  <c r="AM137" i="3"/>
  <c r="AM136" i="3"/>
  <c r="AM135" i="3"/>
  <c r="AM134" i="3"/>
  <c r="AM133" i="3"/>
  <c r="AM132" i="3"/>
  <c r="AM131" i="3"/>
  <c r="AM130" i="3"/>
  <c r="AM84" i="3"/>
  <c r="AM111" i="3" s="1"/>
  <c r="AM125" i="3" s="1"/>
  <c r="AN125" i="3" s="1"/>
  <c r="AM83" i="3"/>
  <c r="AM110" i="3" s="1"/>
  <c r="AM124" i="3" s="1"/>
  <c r="AN124" i="3" s="1"/>
  <c r="AM82" i="3"/>
  <c r="AM109" i="3" s="1"/>
  <c r="AM123" i="3" s="1"/>
  <c r="AN123" i="3" s="1"/>
  <c r="AM81" i="3"/>
  <c r="AM80" i="3"/>
  <c r="AM107" i="3" s="1"/>
  <c r="AM121" i="3" s="1"/>
  <c r="AN121" i="3" s="1"/>
  <c r="AM79" i="3"/>
  <c r="AM78" i="3"/>
  <c r="AM105" i="3" s="1"/>
  <c r="AM119" i="3" s="1"/>
  <c r="AN119" i="3" s="1"/>
  <c r="AM77" i="3"/>
  <c r="AM104" i="3" s="1"/>
  <c r="AM118" i="3" s="1"/>
  <c r="AN118" i="3" s="1"/>
  <c r="AM76" i="3"/>
  <c r="AM103" i="3" s="1"/>
  <c r="AM117" i="3" s="1"/>
  <c r="AN117" i="3" s="1"/>
  <c r="AM75" i="3"/>
  <c r="AM50" i="3"/>
  <c r="AM63" i="3" s="1"/>
  <c r="AM70" i="3" s="1"/>
  <c r="AN70" i="3" s="1"/>
  <c r="AM49" i="3"/>
  <c r="AM56" i="3" s="1"/>
  <c r="AM48" i="3"/>
  <c r="AM61" i="3" s="1"/>
  <c r="AM34" i="3"/>
  <c r="AN43" i="3"/>
  <c r="AM27" i="3"/>
  <c r="AM16" i="3"/>
  <c r="AM15" i="3"/>
  <c r="AM14" i="3"/>
  <c r="AM13" i="3"/>
  <c r="AM12" i="3"/>
  <c r="AK513" i="3"/>
  <c r="AK500" i="3"/>
  <c r="AK499" i="3"/>
  <c r="AK498" i="3"/>
  <c r="AK497" i="3"/>
  <c r="AK496" i="3"/>
  <c r="AK495" i="3"/>
  <c r="AK491" i="3"/>
  <c r="AK490" i="3"/>
  <c r="AK489" i="3"/>
  <c r="AK488" i="3"/>
  <c r="AK484" i="3"/>
  <c r="AK483" i="3"/>
  <c r="AK482" i="3"/>
  <c r="AK481" i="3"/>
  <c r="AK477" i="3"/>
  <c r="AK476" i="3"/>
  <c r="AK475" i="3"/>
  <c r="AK474" i="3"/>
  <c r="AK473" i="3"/>
  <c r="AK469" i="3"/>
  <c r="AK464" i="3"/>
  <c r="AK463" i="3"/>
  <c r="AK462" i="3"/>
  <c r="AK461" i="3"/>
  <c r="AK460" i="3"/>
  <c r="AK459" i="3"/>
  <c r="AK458" i="3"/>
  <c r="AK457" i="3"/>
  <c r="AK456" i="3"/>
  <c r="AK454" i="3"/>
  <c r="AK452" i="3"/>
  <c r="AK451" i="3"/>
  <c r="AK450" i="3"/>
  <c r="AK438" i="3"/>
  <c r="AK437" i="3"/>
  <c r="AK436" i="3"/>
  <c r="AK435" i="3"/>
  <c r="AK434" i="3"/>
  <c r="AK433" i="3"/>
  <c r="AK432" i="3"/>
  <c r="AK431" i="3"/>
  <c r="AK388" i="3"/>
  <c r="AK387" i="3"/>
  <c r="AK386" i="3"/>
  <c r="AK385" i="3"/>
  <c r="AK384" i="3"/>
  <c r="AK383" i="3"/>
  <c r="AK382" i="3"/>
  <c r="AK381" i="3"/>
  <c r="AK380" i="3"/>
  <c r="AK379" i="3"/>
  <c r="AK378" i="3"/>
  <c r="AK377" i="3"/>
  <c r="AK376" i="3"/>
  <c r="AK375" i="3"/>
  <c r="AK374" i="3"/>
  <c r="AK373" i="3"/>
  <c r="AK372" i="3"/>
  <c r="AK371" i="3"/>
  <c r="AK366" i="3"/>
  <c r="AK365" i="3"/>
  <c r="AK364" i="3"/>
  <c r="AK363" i="3"/>
  <c r="AK362" i="3"/>
  <c r="AK361" i="3"/>
  <c r="AK360" i="3"/>
  <c r="AK359" i="3"/>
  <c r="AK358" i="3"/>
  <c r="AK357" i="3"/>
  <c r="AK356" i="3"/>
  <c r="AK355" i="3"/>
  <c r="AK354" i="3"/>
  <c r="AK353" i="3"/>
  <c r="AK352" i="3"/>
  <c r="AK351" i="3"/>
  <c r="AK350" i="3"/>
  <c r="AK349" i="3"/>
  <c r="AK348" i="3"/>
  <c r="AK347" i="3"/>
  <c r="AK346" i="3"/>
  <c r="AK345" i="3"/>
  <c r="AK344" i="3"/>
  <c r="AK343" i="3"/>
  <c r="AK342" i="3"/>
  <c r="AK341" i="3"/>
  <c r="AK340" i="3"/>
  <c r="AK339" i="3"/>
  <c r="AK338" i="3"/>
  <c r="AK337" i="3"/>
  <c r="AK336" i="3"/>
  <c r="AK335" i="3"/>
  <c r="AK334" i="3"/>
  <c r="AK333" i="3"/>
  <c r="AK332" i="3"/>
  <c r="AK331" i="3"/>
  <c r="AK330" i="3"/>
  <c r="AK329" i="3"/>
  <c r="AK328" i="3"/>
  <c r="AK327" i="3"/>
  <c r="AK326" i="3"/>
  <c r="AK325" i="3"/>
  <c r="AK324" i="3"/>
  <c r="AK323" i="3"/>
  <c r="AK322" i="3"/>
  <c r="AK321" i="3"/>
  <c r="AK320" i="3"/>
  <c r="AK319" i="3"/>
  <c r="AK314" i="3"/>
  <c r="AK313" i="3"/>
  <c r="AK312" i="3"/>
  <c r="AK311" i="3"/>
  <c r="AK310" i="3"/>
  <c r="AK309" i="3"/>
  <c r="AK308" i="3"/>
  <c r="AK307" i="3"/>
  <c r="AK306" i="3"/>
  <c r="AK305" i="3"/>
  <c r="AK304" i="3"/>
  <c r="AK303" i="3"/>
  <c r="AK302" i="3"/>
  <c r="AK301" i="3"/>
  <c r="AK300" i="3"/>
  <c r="AK299" i="3"/>
  <c r="AK298" i="3"/>
  <c r="AK297" i="3"/>
  <c r="AK296" i="3"/>
  <c r="AK295" i="3"/>
  <c r="AK294" i="3"/>
  <c r="AK293" i="3"/>
  <c r="AK292" i="3"/>
  <c r="AK291" i="3"/>
  <c r="AK290" i="3"/>
  <c r="AK289" i="3"/>
  <c r="AK288" i="3"/>
  <c r="AK287" i="3"/>
  <c r="AK282" i="3"/>
  <c r="AK281" i="3"/>
  <c r="AK280" i="3"/>
  <c r="AK279" i="3"/>
  <c r="AK278" i="3"/>
  <c r="AK277" i="3"/>
  <c r="AK276" i="3"/>
  <c r="AK275" i="3"/>
  <c r="AK274" i="3"/>
  <c r="AK273" i="3"/>
  <c r="AK259" i="3"/>
  <c r="AK258" i="3"/>
  <c r="AK257" i="3"/>
  <c r="AK256" i="3"/>
  <c r="AK255" i="3"/>
  <c r="AK254" i="3"/>
  <c r="AK253" i="3"/>
  <c r="AK252" i="3"/>
  <c r="AK251" i="3"/>
  <c r="AK250" i="3"/>
  <c r="AK249" i="3"/>
  <c r="AK248" i="3"/>
  <c r="AK247" i="3"/>
  <c r="AK246" i="3"/>
  <c r="AK245" i="3"/>
  <c r="AK244" i="3"/>
  <c r="AK243" i="3"/>
  <c r="AK242" i="3"/>
  <c r="AK241" i="3"/>
  <c r="AK240" i="3"/>
  <c r="AK239" i="3"/>
  <c r="AK238" i="3"/>
  <c r="AK237" i="3"/>
  <c r="AK236" i="3"/>
  <c r="AK235" i="3"/>
  <c r="AK234" i="3"/>
  <c r="AK233" i="3"/>
  <c r="AK232" i="3"/>
  <c r="AK231" i="3"/>
  <c r="AK230" i="3"/>
  <c r="AK229" i="3"/>
  <c r="AK228" i="3"/>
  <c r="AK227" i="3"/>
  <c r="AK226" i="3"/>
  <c r="AK225" i="3"/>
  <c r="AK224" i="3"/>
  <c r="AK223" i="3"/>
  <c r="AK222" i="3"/>
  <c r="AK221" i="3"/>
  <c r="AK220" i="3"/>
  <c r="AK219" i="3"/>
  <c r="AK218" i="3"/>
  <c r="AK217" i="3"/>
  <c r="AK216" i="3"/>
  <c r="AK215" i="3"/>
  <c r="AK214" i="3"/>
  <c r="AK213" i="3"/>
  <c r="AK212" i="3"/>
  <c r="AK211" i="3"/>
  <c r="AK210" i="3"/>
  <c r="AK205" i="3"/>
  <c r="AK204" i="3"/>
  <c r="AK203" i="3"/>
  <c r="AK202" i="3"/>
  <c r="AK201" i="3"/>
  <c r="AK200" i="3"/>
  <c r="AK199" i="3"/>
  <c r="AK198" i="3"/>
  <c r="AK197" i="3"/>
  <c r="AK196" i="3"/>
  <c r="AK195" i="3"/>
  <c r="AK194" i="3"/>
  <c r="AK171" i="3"/>
  <c r="AK170" i="3"/>
  <c r="AK169" i="3"/>
  <c r="AK168" i="3"/>
  <c r="AK165" i="3"/>
  <c r="AK164" i="3"/>
  <c r="AK163" i="3"/>
  <c r="AK162" i="3"/>
  <c r="AK161" i="3"/>
  <c r="AK160" i="3"/>
  <c r="AK159" i="3"/>
  <c r="AK158" i="3"/>
  <c r="AK157" i="3"/>
  <c r="AK156" i="3"/>
  <c r="AK155" i="3"/>
  <c r="AK154" i="3"/>
  <c r="AK153" i="3"/>
  <c r="AK152" i="3"/>
  <c r="AK151" i="3"/>
  <c r="AK150" i="3"/>
  <c r="AK149" i="3"/>
  <c r="AK148" i="3"/>
  <c r="AK147" i="3"/>
  <c r="AK146" i="3"/>
  <c r="AK145" i="3"/>
  <c r="AK144" i="3"/>
  <c r="AK143" i="3"/>
  <c r="AK142" i="3"/>
  <c r="AK141" i="3"/>
  <c r="AK140" i="3"/>
  <c r="AK139" i="3"/>
  <c r="AK138" i="3"/>
  <c r="AK137" i="3"/>
  <c r="AK136" i="3"/>
  <c r="AK135" i="3"/>
  <c r="AK134" i="3"/>
  <c r="AK133" i="3"/>
  <c r="AK132" i="3"/>
  <c r="AK131" i="3"/>
  <c r="AK130" i="3"/>
  <c r="AK84" i="3"/>
  <c r="AK111" i="3" s="1"/>
  <c r="AK125" i="3" s="1"/>
  <c r="AL125" i="3" s="1"/>
  <c r="AK83" i="3"/>
  <c r="AK82" i="3"/>
  <c r="AK109" i="3" s="1"/>
  <c r="AK123" i="3" s="1"/>
  <c r="AL123" i="3" s="1"/>
  <c r="AK81" i="3"/>
  <c r="AK80" i="3"/>
  <c r="AK107" i="3" s="1"/>
  <c r="AK121" i="3" s="1"/>
  <c r="AL121" i="3" s="1"/>
  <c r="AK79" i="3"/>
  <c r="AK78" i="3"/>
  <c r="AK105" i="3" s="1"/>
  <c r="AK119" i="3" s="1"/>
  <c r="AL119" i="3" s="1"/>
  <c r="AK77" i="3"/>
  <c r="AK76" i="3"/>
  <c r="AK103" i="3" s="1"/>
  <c r="AK117" i="3" s="1"/>
  <c r="AL117" i="3" s="1"/>
  <c r="AK75" i="3"/>
  <c r="AK102" i="3" s="1"/>
  <c r="AK50" i="3"/>
  <c r="AK63" i="3" s="1"/>
  <c r="AK70" i="3" s="1"/>
  <c r="AL70" i="3" s="1"/>
  <c r="AK49" i="3"/>
  <c r="AK56" i="3" s="1"/>
  <c r="AL56" i="3" s="1"/>
  <c r="AK48" i="3"/>
  <c r="AK61" i="3" s="1"/>
  <c r="AK34" i="3"/>
  <c r="AK27" i="3"/>
  <c r="AK16" i="3"/>
  <c r="AK15" i="3"/>
  <c r="AK14" i="3"/>
  <c r="AK13" i="3"/>
  <c r="AK12" i="3"/>
  <c r="AI513" i="3"/>
  <c r="AI500" i="3"/>
  <c r="AI499" i="3"/>
  <c r="AI498" i="3"/>
  <c r="AI497" i="3"/>
  <c r="AI496" i="3"/>
  <c r="AI495" i="3"/>
  <c r="AI491" i="3"/>
  <c r="AI490" i="3"/>
  <c r="AI489" i="3"/>
  <c r="AI488" i="3"/>
  <c r="AI484" i="3"/>
  <c r="AI483" i="3"/>
  <c r="AI482" i="3"/>
  <c r="AI481" i="3"/>
  <c r="AI477" i="3"/>
  <c r="AI476" i="3"/>
  <c r="AI475" i="3"/>
  <c r="AI474" i="3"/>
  <c r="AI473" i="3"/>
  <c r="AI469" i="3"/>
  <c r="AI470" i="3" s="1"/>
  <c r="AI464" i="3"/>
  <c r="AI463" i="3"/>
  <c r="AI462" i="3"/>
  <c r="AI461" i="3"/>
  <c r="AI460" i="3"/>
  <c r="AI459" i="3"/>
  <c r="AI458" i="3"/>
  <c r="AI457" i="3"/>
  <c r="AI456" i="3"/>
  <c r="AI454" i="3"/>
  <c r="AI452" i="3"/>
  <c r="AI451" i="3"/>
  <c r="AI450" i="3"/>
  <c r="AI438" i="3"/>
  <c r="AI437" i="3"/>
  <c r="AI436" i="3"/>
  <c r="AI435" i="3"/>
  <c r="AI434" i="3"/>
  <c r="AI433" i="3"/>
  <c r="AI432" i="3"/>
  <c r="AI431" i="3"/>
  <c r="AI388" i="3"/>
  <c r="AI387" i="3"/>
  <c r="AI386" i="3"/>
  <c r="AI385" i="3"/>
  <c r="AI384" i="3"/>
  <c r="AI383" i="3"/>
  <c r="AI382" i="3"/>
  <c r="AI381" i="3"/>
  <c r="AI380" i="3"/>
  <c r="AI379" i="3"/>
  <c r="AI378" i="3"/>
  <c r="AI377" i="3"/>
  <c r="AI376" i="3"/>
  <c r="AI375" i="3"/>
  <c r="AI374" i="3"/>
  <c r="AI373" i="3"/>
  <c r="AI372" i="3"/>
  <c r="AI371" i="3"/>
  <c r="AI366" i="3"/>
  <c r="AI365" i="3"/>
  <c r="AI364" i="3"/>
  <c r="AI363" i="3"/>
  <c r="AI362" i="3"/>
  <c r="AI361" i="3"/>
  <c r="AI360" i="3"/>
  <c r="AI359" i="3"/>
  <c r="AI358" i="3"/>
  <c r="AI357" i="3"/>
  <c r="AI356" i="3"/>
  <c r="AI355" i="3"/>
  <c r="AI354" i="3"/>
  <c r="AI353" i="3"/>
  <c r="AI352" i="3"/>
  <c r="AI351" i="3"/>
  <c r="AI350" i="3"/>
  <c r="AI349" i="3"/>
  <c r="AI348" i="3"/>
  <c r="AI347" i="3"/>
  <c r="AI346" i="3"/>
  <c r="AI345" i="3"/>
  <c r="AI344" i="3"/>
  <c r="AI343" i="3"/>
  <c r="AI342" i="3"/>
  <c r="AI341" i="3"/>
  <c r="AI340" i="3"/>
  <c r="AI339" i="3"/>
  <c r="AI338" i="3"/>
  <c r="AI337" i="3"/>
  <c r="AI336" i="3"/>
  <c r="AI335" i="3"/>
  <c r="AI334" i="3"/>
  <c r="AI333" i="3"/>
  <c r="AI332" i="3"/>
  <c r="AI331" i="3"/>
  <c r="AI330" i="3"/>
  <c r="AI329" i="3"/>
  <c r="AI328" i="3"/>
  <c r="AI327" i="3"/>
  <c r="AI326" i="3"/>
  <c r="AI325" i="3"/>
  <c r="AI324" i="3"/>
  <c r="AI323" i="3"/>
  <c r="AI322" i="3"/>
  <c r="AI321" i="3"/>
  <c r="AI320" i="3"/>
  <c r="AI319" i="3"/>
  <c r="AI314" i="3"/>
  <c r="AI313" i="3"/>
  <c r="AI312" i="3"/>
  <c r="AI311" i="3"/>
  <c r="AI310" i="3"/>
  <c r="AI309" i="3"/>
  <c r="AI308" i="3"/>
  <c r="AI307" i="3"/>
  <c r="AI306" i="3"/>
  <c r="AI305" i="3"/>
  <c r="AI304" i="3"/>
  <c r="AI303" i="3"/>
  <c r="AI302" i="3"/>
  <c r="AI301" i="3"/>
  <c r="AI300" i="3"/>
  <c r="AI299" i="3"/>
  <c r="AI298" i="3"/>
  <c r="AI297" i="3"/>
  <c r="AI296" i="3"/>
  <c r="AI295" i="3"/>
  <c r="AI294" i="3"/>
  <c r="AI293" i="3"/>
  <c r="AI292" i="3"/>
  <c r="AI291" i="3"/>
  <c r="AI290" i="3"/>
  <c r="AI289" i="3"/>
  <c r="AI288" i="3"/>
  <c r="AI287" i="3"/>
  <c r="AI282" i="3"/>
  <c r="AI281" i="3"/>
  <c r="AI280" i="3"/>
  <c r="AI279" i="3"/>
  <c r="AI278" i="3"/>
  <c r="AI277" i="3"/>
  <c r="AI276" i="3"/>
  <c r="AI275" i="3"/>
  <c r="AI274" i="3"/>
  <c r="AI273" i="3"/>
  <c r="AI259" i="3"/>
  <c r="AI258" i="3"/>
  <c r="AI257" i="3"/>
  <c r="AI256" i="3"/>
  <c r="AI255" i="3"/>
  <c r="AI254" i="3"/>
  <c r="AI253" i="3"/>
  <c r="AI252" i="3"/>
  <c r="AI251" i="3"/>
  <c r="AI250" i="3"/>
  <c r="AI249" i="3"/>
  <c r="AI248" i="3"/>
  <c r="AI247" i="3"/>
  <c r="AI246" i="3"/>
  <c r="AI245" i="3"/>
  <c r="AI244" i="3"/>
  <c r="AI243" i="3"/>
  <c r="AI242" i="3"/>
  <c r="AI241" i="3"/>
  <c r="AI240" i="3"/>
  <c r="AI239" i="3"/>
  <c r="AI238" i="3"/>
  <c r="AI237" i="3"/>
  <c r="AI236" i="3"/>
  <c r="AI235" i="3"/>
  <c r="AI234" i="3"/>
  <c r="AI233" i="3"/>
  <c r="AI232" i="3"/>
  <c r="AI231" i="3"/>
  <c r="AI230" i="3"/>
  <c r="AI229" i="3"/>
  <c r="AI228" i="3"/>
  <c r="AI227" i="3"/>
  <c r="AI226" i="3"/>
  <c r="AI225" i="3"/>
  <c r="AI224" i="3"/>
  <c r="AI223" i="3"/>
  <c r="AI222" i="3"/>
  <c r="AI221" i="3"/>
  <c r="AI220" i="3"/>
  <c r="AI219" i="3"/>
  <c r="AI218" i="3"/>
  <c r="AI217" i="3"/>
  <c r="AI216" i="3"/>
  <c r="AI215" i="3"/>
  <c r="AI214" i="3"/>
  <c r="AI213" i="3"/>
  <c r="AI212" i="3"/>
  <c r="AI211" i="3"/>
  <c r="AI210" i="3"/>
  <c r="AI205" i="3"/>
  <c r="AI204" i="3"/>
  <c r="AI203" i="3"/>
  <c r="AI202" i="3"/>
  <c r="AI201" i="3"/>
  <c r="AI200" i="3"/>
  <c r="AI199" i="3"/>
  <c r="AI198" i="3"/>
  <c r="AI197" i="3"/>
  <c r="AI196" i="3"/>
  <c r="AI195" i="3"/>
  <c r="AI194" i="3"/>
  <c r="AI171" i="3"/>
  <c r="AI170" i="3"/>
  <c r="AI169" i="3"/>
  <c r="AI168" i="3"/>
  <c r="AI165" i="3"/>
  <c r="AI164" i="3"/>
  <c r="AI163" i="3"/>
  <c r="AI162" i="3"/>
  <c r="AI161" i="3"/>
  <c r="AI160" i="3"/>
  <c r="AI159" i="3"/>
  <c r="AI158" i="3"/>
  <c r="AI157" i="3"/>
  <c r="AI156" i="3"/>
  <c r="AI155" i="3"/>
  <c r="AI154" i="3"/>
  <c r="AI153" i="3"/>
  <c r="AI152" i="3"/>
  <c r="AI151" i="3"/>
  <c r="AI150" i="3"/>
  <c r="AI149" i="3"/>
  <c r="AI148" i="3"/>
  <c r="AI147" i="3"/>
  <c r="AI146" i="3"/>
  <c r="AI145" i="3"/>
  <c r="AI144" i="3"/>
  <c r="AI143" i="3"/>
  <c r="AI142" i="3"/>
  <c r="AI141" i="3"/>
  <c r="AI140" i="3"/>
  <c r="AI139" i="3"/>
  <c r="AI138" i="3"/>
  <c r="AI137" i="3"/>
  <c r="AI136" i="3"/>
  <c r="AI135" i="3"/>
  <c r="AI134" i="3"/>
  <c r="AI133" i="3"/>
  <c r="AI132" i="3"/>
  <c r="AI131" i="3"/>
  <c r="AI130" i="3"/>
  <c r="AI84" i="3"/>
  <c r="AI111" i="3" s="1"/>
  <c r="AI125" i="3" s="1"/>
  <c r="AJ125" i="3" s="1"/>
  <c r="AI83" i="3"/>
  <c r="AI110" i="3" s="1"/>
  <c r="AI124" i="3" s="1"/>
  <c r="AJ124" i="3" s="1"/>
  <c r="AI82" i="3"/>
  <c r="AI109" i="3" s="1"/>
  <c r="AI123" i="3" s="1"/>
  <c r="AJ123" i="3" s="1"/>
  <c r="AI81" i="3"/>
  <c r="AI108" i="3" s="1"/>
  <c r="AI122" i="3" s="1"/>
  <c r="AJ122" i="3" s="1"/>
  <c r="AI80" i="3"/>
  <c r="AI107" i="3" s="1"/>
  <c r="AI121" i="3" s="1"/>
  <c r="AJ121" i="3" s="1"/>
  <c r="AI79" i="3"/>
  <c r="AI78" i="3"/>
  <c r="AI105" i="3" s="1"/>
  <c r="AI119" i="3" s="1"/>
  <c r="AI77" i="3"/>
  <c r="AI104" i="3" s="1"/>
  <c r="AI118" i="3" s="1"/>
  <c r="AJ118" i="3" s="1"/>
  <c r="AI76" i="3"/>
  <c r="AI103" i="3" s="1"/>
  <c r="AI117" i="3" s="1"/>
  <c r="AI75" i="3"/>
  <c r="AI102" i="3" s="1"/>
  <c r="AI50" i="3"/>
  <c r="AI63" i="3" s="1"/>
  <c r="AI70" i="3" s="1"/>
  <c r="AI49" i="3"/>
  <c r="AI56" i="3" s="1"/>
  <c r="AJ56" i="3" s="1"/>
  <c r="AI48" i="3"/>
  <c r="AI61" i="3" s="1"/>
  <c r="AI34" i="3"/>
  <c r="AI27" i="3"/>
  <c r="AJ42" i="3"/>
  <c r="AI16" i="3"/>
  <c r="AI15" i="3"/>
  <c r="AI14" i="3"/>
  <c r="AI13" i="3"/>
  <c r="AI12" i="3"/>
  <c r="AG513" i="3"/>
  <c r="AG500" i="3"/>
  <c r="AG499" i="3"/>
  <c r="AG498" i="3"/>
  <c r="AG497" i="3"/>
  <c r="AG496" i="3"/>
  <c r="AG495" i="3"/>
  <c r="AG491" i="3"/>
  <c r="AG490" i="3"/>
  <c r="AG489" i="3"/>
  <c r="AG488" i="3"/>
  <c r="AG484" i="3"/>
  <c r="AG483" i="3"/>
  <c r="AG482" i="3"/>
  <c r="AG481" i="3"/>
  <c r="AG477" i="3"/>
  <c r="AG476" i="3"/>
  <c r="AG475" i="3"/>
  <c r="AG474" i="3"/>
  <c r="AG473" i="3"/>
  <c r="AG469" i="3"/>
  <c r="AG470" i="3" s="1"/>
  <c r="AG464" i="3"/>
  <c r="AG463" i="3"/>
  <c r="AG462" i="3"/>
  <c r="AG461" i="3"/>
  <c r="AG460" i="3"/>
  <c r="AG459" i="3"/>
  <c r="AG458" i="3"/>
  <c r="AG457" i="3"/>
  <c r="AG456" i="3"/>
  <c r="AG454" i="3"/>
  <c r="AG452" i="3"/>
  <c r="AG451" i="3"/>
  <c r="AG450" i="3"/>
  <c r="AG438" i="3"/>
  <c r="AG437" i="3"/>
  <c r="AG436" i="3"/>
  <c r="AG435" i="3"/>
  <c r="AG434" i="3"/>
  <c r="AG433" i="3"/>
  <c r="AG432" i="3"/>
  <c r="AG431" i="3"/>
  <c r="AG388" i="3"/>
  <c r="AG387" i="3"/>
  <c r="AG386" i="3"/>
  <c r="AG385" i="3"/>
  <c r="AG384" i="3"/>
  <c r="AG383" i="3"/>
  <c r="AG382" i="3"/>
  <c r="AG381" i="3"/>
  <c r="AG380" i="3"/>
  <c r="AG379" i="3"/>
  <c r="AG378" i="3"/>
  <c r="AG377" i="3"/>
  <c r="AG376" i="3"/>
  <c r="AG375" i="3"/>
  <c r="AG374" i="3"/>
  <c r="AG373" i="3"/>
  <c r="AG372" i="3"/>
  <c r="AG371" i="3"/>
  <c r="AG366" i="3"/>
  <c r="AG365" i="3"/>
  <c r="AG364" i="3"/>
  <c r="AG363" i="3"/>
  <c r="AG362" i="3"/>
  <c r="AG361" i="3"/>
  <c r="AG360" i="3"/>
  <c r="AG359" i="3"/>
  <c r="AG358" i="3"/>
  <c r="AG357" i="3"/>
  <c r="AG356" i="3"/>
  <c r="AG355" i="3"/>
  <c r="AG354" i="3"/>
  <c r="AG353" i="3"/>
  <c r="AG352" i="3"/>
  <c r="AG351" i="3"/>
  <c r="AG350" i="3"/>
  <c r="AG349" i="3"/>
  <c r="AG348" i="3"/>
  <c r="AG347" i="3"/>
  <c r="AG346" i="3"/>
  <c r="AG345" i="3"/>
  <c r="AG344" i="3"/>
  <c r="AG343" i="3"/>
  <c r="AG342" i="3"/>
  <c r="AG341" i="3"/>
  <c r="AG340" i="3"/>
  <c r="AG339" i="3"/>
  <c r="AG338" i="3"/>
  <c r="AG337" i="3"/>
  <c r="AG336" i="3"/>
  <c r="AG335" i="3"/>
  <c r="AG334" i="3"/>
  <c r="AG333" i="3"/>
  <c r="AG332" i="3"/>
  <c r="AG331" i="3"/>
  <c r="AG330" i="3"/>
  <c r="AG329" i="3"/>
  <c r="AG328" i="3"/>
  <c r="AG327" i="3"/>
  <c r="AG326" i="3"/>
  <c r="AG325" i="3"/>
  <c r="AG324" i="3"/>
  <c r="AG323" i="3"/>
  <c r="AG322" i="3"/>
  <c r="AG321" i="3"/>
  <c r="AG320" i="3"/>
  <c r="AG319" i="3"/>
  <c r="AG314" i="3"/>
  <c r="AG313" i="3"/>
  <c r="AG312" i="3"/>
  <c r="AG311" i="3"/>
  <c r="AG310" i="3"/>
  <c r="AG309" i="3"/>
  <c r="AG308" i="3"/>
  <c r="AG307" i="3"/>
  <c r="AG306" i="3"/>
  <c r="AG305" i="3"/>
  <c r="AG304" i="3"/>
  <c r="AG303" i="3"/>
  <c r="AG302" i="3"/>
  <c r="AG301" i="3"/>
  <c r="AG300" i="3"/>
  <c r="AG299" i="3"/>
  <c r="AG298" i="3"/>
  <c r="AG297" i="3"/>
  <c r="AG296" i="3"/>
  <c r="AG295" i="3"/>
  <c r="AG294" i="3"/>
  <c r="AG293" i="3"/>
  <c r="AG292" i="3"/>
  <c r="AG291" i="3"/>
  <c r="AG290" i="3"/>
  <c r="AG289" i="3"/>
  <c r="AG288" i="3"/>
  <c r="AG287" i="3"/>
  <c r="AG282" i="3"/>
  <c r="AG281" i="3"/>
  <c r="AG280" i="3"/>
  <c r="AG279" i="3"/>
  <c r="AG278" i="3"/>
  <c r="AG277" i="3"/>
  <c r="AG276" i="3"/>
  <c r="AG275" i="3"/>
  <c r="AG274" i="3"/>
  <c r="AG273" i="3"/>
  <c r="AG259" i="3"/>
  <c r="AG258" i="3"/>
  <c r="AG257" i="3"/>
  <c r="AG256" i="3"/>
  <c r="AG255" i="3"/>
  <c r="AG254" i="3"/>
  <c r="AG253" i="3"/>
  <c r="AG252" i="3"/>
  <c r="AG251" i="3"/>
  <c r="AG250" i="3"/>
  <c r="AG249" i="3"/>
  <c r="AG248" i="3"/>
  <c r="AG247" i="3"/>
  <c r="AG246" i="3"/>
  <c r="AG245" i="3"/>
  <c r="AG244" i="3"/>
  <c r="AG243" i="3"/>
  <c r="AG242" i="3"/>
  <c r="AG241" i="3"/>
  <c r="AG240" i="3"/>
  <c r="AG239" i="3"/>
  <c r="AG238" i="3"/>
  <c r="AG237" i="3"/>
  <c r="AG236" i="3"/>
  <c r="AG235" i="3"/>
  <c r="AG234" i="3"/>
  <c r="AG233" i="3"/>
  <c r="AG232" i="3"/>
  <c r="AG231" i="3"/>
  <c r="AG230" i="3"/>
  <c r="AG229" i="3"/>
  <c r="AG228" i="3"/>
  <c r="AG227" i="3"/>
  <c r="AG226" i="3"/>
  <c r="AG225" i="3"/>
  <c r="AG224" i="3"/>
  <c r="AG223" i="3"/>
  <c r="AG222" i="3"/>
  <c r="AG221" i="3"/>
  <c r="AG220" i="3"/>
  <c r="AG219" i="3"/>
  <c r="AG218" i="3"/>
  <c r="AG217" i="3"/>
  <c r="AG216" i="3"/>
  <c r="AG215" i="3"/>
  <c r="AG214" i="3"/>
  <c r="AG213" i="3"/>
  <c r="AG212" i="3"/>
  <c r="AG211" i="3"/>
  <c r="AG210" i="3"/>
  <c r="AG205" i="3"/>
  <c r="AG204" i="3"/>
  <c r="AG203" i="3"/>
  <c r="AG202" i="3"/>
  <c r="AG201" i="3"/>
  <c r="AG200" i="3"/>
  <c r="AG199" i="3"/>
  <c r="AG198" i="3"/>
  <c r="AG197" i="3"/>
  <c r="AG196" i="3"/>
  <c r="AG195" i="3"/>
  <c r="AG194" i="3"/>
  <c r="AG171" i="3"/>
  <c r="AG170" i="3"/>
  <c r="AG169" i="3"/>
  <c r="AG168" i="3"/>
  <c r="AG165" i="3"/>
  <c r="AG164" i="3"/>
  <c r="AG163" i="3"/>
  <c r="AG162" i="3"/>
  <c r="AG161" i="3"/>
  <c r="AG160" i="3"/>
  <c r="AG159" i="3"/>
  <c r="AG158" i="3"/>
  <c r="AG157" i="3"/>
  <c r="AG156" i="3"/>
  <c r="AG155" i="3"/>
  <c r="AG154" i="3"/>
  <c r="AG153" i="3"/>
  <c r="AG152" i="3"/>
  <c r="AG151" i="3"/>
  <c r="AG150" i="3"/>
  <c r="AG149" i="3"/>
  <c r="AG148" i="3"/>
  <c r="AG147" i="3"/>
  <c r="AG146" i="3"/>
  <c r="AG145" i="3"/>
  <c r="AG144" i="3"/>
  <c r="AG143" i="3"/>
  <c r="AG142" i="3"/>
  <c r="AG141" i="3"/>
  <c r="AG140" i="3"/>
  <c r="AG139" i="3"/>
  <c r="AG138" i="3"/>
  <c r="AG137" i="3"/>
  <c r="AG136" i="3"/>
  <c r="AG135" i="3"/>
  <c r="AG134" i="3"/>
  <c r="AG133" i="3"/>
  <c r="AG132" i="3"/>
  <c r="AG131" i="3"/>
  <c r="AG130" i="3"/>
  <c r="AG84" i="3"/>
  <c r="AG111" i="3" s="1"/>
  <c r="AG125" i="3" s="1"/>
  <c r="AH125" i="3" s="1"/>
  <c r="AG83" i="3"/>
  <c r="AG110" i="3" s="1"/>
  <c r="AG124" i="3" s="1"/>
  <c r="AH124" i="3" s="1"/>
  <c r="AG82" i="3"/>
  <c r="AG109" i="3" s="1"/>
  <c r="AG123" i="3" s="1"/>
  <c r="AH123" i="3" s="1"/>
  <c r="AG81" i="3"/>
  <c r="AG108" i="3" s="1"/>
  <c r="AG122" i="3" s="1"/>
  <c r="AH122" i="3" s="1"/>
  <c r="AG80" i="3"/>
  <c r="AG107" i="3" s="1"/>
  <c r="AG121" i="3" s="1"/>
  <c r="AG79" i="3"/>
  <c r="AG78" i="3"/>
  <c r="AG105" i="3" s="1"/>
  <c r="AG119" i="3" s="1"/>
  <c r="AG77" i="3"/>
  <c r="AG104" i="3" s="1"/>
  <c r="AG118" i="3" s="1"/>
  <c r="AH118" i="3" s="1"/>
  <c r="AG76" i="3"/>
  <c r="AG75" i="3"/>
  <c r="AG102" i="3" s="1"/>
  <c r="AG50" i="3"/>
  <c r="AG63" i="3" s="1"/>
  <c r="AG70" i="3" s="1"/>
  <c r="AG49" i="3"/>
  <c r="AG56" i="3" s="1"/>
  <c r="AG48" i="3"/>
  <c r="AG61" i="3" s="1"/>
  <c r="AG34" i="3"/>
  <c r="AG27" i="3"/>
  <c r="AG16" i="3"/>
  <c r="AG15" i="3"/>
  <c r="AG14" i="3"/>
  <c r="AG13" i="3"/>
  <c r="AG12" i="3"/>
  <c r="AE513" i="3"/>
  <c r="AE500" i="3"/>
  <c r="AE499" i="3"/>
  <c r="AE498" i="3"/>
  <c r="AE497" i="3"/>
  <c r="AE496" i="3"/>
  <c r="AE495" i="3"/>
  <c r="AE491" i="3"/>
  <c r="AE490" i="3"/>
  <c r="AE489" i="3"/>
  <c r="AE488" i="3"/>
  <c r="AE484" i="3"/>
  <c r="AE483" i="3"/>
  <c r="AE482" i="3"/>
  <c r="AE481" i="3"/>
  <c r="AE477" i="3"/>
  <c r="AE476" i="3"/>
  <c r="AE475" i="3"/>
  <c r="AE474" i="3"/>
  <c r="AE473" i="3"/>
  <c r="AE469" i="3"/>
  <c r="AE464" i="3"/>
  <c r="AE463" i="3"/>
  <c r="AE462" i="3"/>
  <c r="AE461" i="3"/>
  <c r="AE460" i="3"/>
  <c r="AE459" i="3"/>
  <c r="AE458" i="3"/>
  <c r="AE457" i="3"/>
  <c r="AE456" i="3"/>
  <c r="AE454" i="3"/>
  <c r="AE452" i="3"/>
  <c r="AE451" i="3"/>
  <c r="AE450" i="3"/>
  <c r="AE438" i="3"/>
  <c r="AE437" i="3"/>
  <c r="AE436" i="3"/>
  <c r="AE435" i="3"/>
  <c r="AE434" i="3"/>
  <c r="AE433" i="3"/>
  <c r="AE432" i="3"/>
  <c r="AE431" i="3"/>
  <c r="AE388" i="3"/>
  <c r="AE387" i="3"/>
  <c r="AE386" i="3"/>
  <c r="AE385" i="3"/>
  <c r="AE384" i="3"/>
  <c r="AE383" i="3"/>
  <c r="AE382" i="3"/>
  <c r="AE381" i="3"/>
  <c r="AE380" i="3"/>
  <c r="AE379" i="3"/>
  <c r="AE378" i="3"/>
  <c r="AE377" i="3"/>
  <c r="AE376" i="3"/>
  <c r="AE375" i="3"/>
  <c r="AE374" i="3"/>
  <c r="AE373" i="3"/>
  <c r="AE372" i="3"/>
  <c r="AE371" i="3"/>
  <c r="AE366" i="3"/>
  <c r="AE365" i="3"/>
  <c r="AE364" i="3"/>
  <c r="AE363" i="3"/>
  <c r="AE362" i="3"/>
  <c r="AE361" i="3"/>
  <c r="AE360" i="3"/>
  <c r="AE359" i="3"/>
  <c r="AE358" i="3"/>
  <c r="AE357" i="3"/>
  <c r="AE356" i="3"/>
  <c r="AE355" i="3"/>
  <c r="AE354" i="3"/>
  <c r="AE353" i="3"/>
  <c r="AE352" i="3"/>
  <c r="AE351" i="3"/>
  <c r="AE350" i="3"/>
  <c r="AE349" i="3"/>
  <c r="AE348" i="3"/>
  <c r="AE347" i="3"/>
  <c r="AE346" i="3"/>
  <c r="AE345" i="3"/>
  <c r="AE344" i="3"/>
  <c r="AE343" i="3"/>
  <c r="AE342" i="3"/>
  <c r="AE341" i="3"/>
  <c r="AE340" i="3"/>
  <c r="AE339" i="3"/>
  <c r="AE338" i="3"/>
  <c r="AE337" i="3"/>
  <c r="AE336" i="3"/>
  <c r="AE335" i="3"/>
  <c r="AE334" i="3"/>
  <c r="AE333" i="3"/>
  <c r="AE332" i="3"/>
  <c r="AE331" i="3"/>
  <c r="AE330" i="3"/>
  <c r="AE329" i="3"/>
  <c r="AE328" i="3"/>
  <c r="AE327" i="3"/>
  <c r="AE326" i="3"/>
  <c r="AE325" i="3"/>
  <c r="AE324" i="3"/>
  <c r="AE323" i="3"/>
  <c r="AE322" i="3"/>
  <c r="AE321" i="3"/>
  <c r="AE320" i="3"/>
  <c r="AE319" i="3"/>
  <c r="AE314" i="3"/>
  <c r="AE313" i="3"/>
  <c r="AE312" i="3"/>
  <c r="AE311" i="3"/>
  <c r="AE310" i="3"/>
  <c r="AE309" i="3"/>
  <c r="AE308" i="3"/>
  <c r="AE307" i="3"/>
  <c r="AE306" i="3"/>
  <c r="AE305" i="3"/>
  <c r="AE304" i="3"/>
  <c r="AE303" i="3"/>
  <c r="AE302" i="3"/>
  <c r="AE301" i="3"/>
  <c r="AE300" i="3"/>
  <c r="AE299" i="3"/>
  <c r="AE298" i="3"/>
  <c r="AE297" i="3"/>
  <c r="AE296" i="3"/>
  <c r="AE295" i="3"/>
  <c r="AE294" i="3"/>
  <c r="AE293" i="3"/>
  <c r="AE292" i="3"/>
  <c r="AE291" i="3"/>
  <c r="AE290" i="3"/>
  <c r="AE289" i="3"/>
  <c r="AE288" i="3"/>
  <c r="AE287" i="3"/>
  <c r="AE282" i="3"/>
  <c r="AE281" i="3"/>
  <c r="AE280" i="3"/>
  <c r="AE279" i="3"/>
  <c r="AE278" i="3"/>
  <c r="AE277" i="3"/>
  <c r="AE276" i="3"/>
  <c r="AE275" i="3"/>
  <c r="AE274" i="3"/>
  <c r="AE273" i="3"/>
  <c r="AE259" i="3"/>
  <c r="AE258" i="3"/>
  <c r="AE257" i="3"/>
  <c r="AE256" i="3"/>
  <c r="AE255" i="3"/>
  <c r="AE254" i="3"/>
  <c r="AE253" i="3"/>
  <c r="AE252" i="3"/>
  <c r="AE251" i="3"/>
  <c r="AE250" i="3"/>
  <c r="AE249" i="3"/>
  <c r="AE248" i="3"/>
  <c r="AE247" i="3"/>
  <c r="AE246" i="3"/>
  <c r="AE245" i="3"/>
  <c r="AE244" i="3"/>
  <c r="AE243" i="3"/>
  <c r="AE242" i="3"/>
  <c r="AE241" i="3"/>
  <c r="AE240" i="3"/>
  <c r="AE239" i="3"/>
  <c r="AE238" i="3"/>
  <c r="AE237" i="3"/>
  <c r="AE236" i="3"/>
  <c r="AE235" i="3"/>
  <c r="AE234" i="3"/>
  <c r="AE233" i="3"/>
  <c r="AE232" i="3"/>
  <c r="AE231" i="3"/>
  <c r="AE230" i="3"/>
  <c r="AE229" i="3"/>
  <c r="AE228" i="3"/>
  <c r="AE227" i="3"/>
  <c r="AE226" i="3"/>
  <c r="AE225" i="3"/>
  <c r="AE224" i="3"/>
  <c r="AE223" i="3"/>
  <c r="AE222" i="3"/>
  <c r="AE221" i="3"/>
  <c r="AE220" i="3"/>
  <c r="AE219" i="3"/>
  <c r="AE218" i="3"/>
  <c r="AE217" i="3"/>
  <c r="AE216" i="3"/>
  <c r="AE215" i="3"/>
  <c r="AE214" i="3"/>
  <c r="AE213" i="3"/>
  <c r="AE212" i="3"/>
  <c r="AE211" i="3"/>
  <c r="AE210" i="3"/>
  <c r="AE205" i="3"/>
  <c r="AE204" i="3"/>
  <c r="AE203" i="3"/>
  <c r="AE202" i="3"/>
  <c r="AE201" i="3"/>
  <c r="AE200" i="3"/>
  <c r="AE199" i="3"/>
  <c r="AE198" i="3"/>
  <c r="AE197" i="3"/>
  <c r="AE196" i="3"/>
  <c r="AE195" i="3"/>
  <c r="AE194" i="3"/>
  <c r="AE171" i="3"/>
  <c r="AE170" i="3"/>
  <c r="AE169" i="3"/>
  <c r="AE168" i="3"/>
  <c r="AE165" i="3"/>
  <c r="AE164" i="3"/>
  <c r="AE163" i="3"/>
  <c r="AE162" i="3"/>
  <c r="AE161" i="3"/>
  <c r="AE160" i="3"/>
  <c r="AE159" i="3"/>
  <c r="AE158" i="3"/>
  <c r="AE157" i="3"/>
  <c r="AE156" i="3"/>
  <c r="AE155" i="3"/>
  <c r="AE154" i="3"/>
  <c r="AE153" i="3"/>
  <c r="AE152" i="3"/>
  <c r="AE151" i="3"/>
  <c r="AE150" i="3"/>
  <c r="AE149" i="3"/>
  <c r="AE148" i="3"/>
  <c r="AE147" i="3"/>
  <c r="AE146" i="3"/>
  <c r="AE145" i="3"/>
  <c r="AE144" i="3"/>
  <c r="AE143" i="3"/>
  <c r="AE142" i="3"/>
  <c r="AE141" i="3"/>
  <c r="AE140" i="3"/>
  <c r="AE139" i="3"/>
  <c r="AE138" i="3"/>
  <c r="AE137" i="3"/>
  <c r="AE136" i="3"/>
  <c r="AE135" i="3"/>
  <c r="AE134" i="3"/>
  <c r="AE133" i="3"/>
  <c r="AE132" i="3"/>
  <c r="AE131" i="3"/>
  <c r="AE130" i="3"/>
  <c r="AE84" i="3"/>
  <c r="AE111" i="3" s="1"/>
  <c r="AE125" i="3" s="1"/>
  <c r="AF125" i="3" s="1"/>
  <c r="AE83" i="3"/>
  <c r="AE110" i="3" s="1"/>
  <c r="AE124" i="3" s="1"/>
  <c r="AF124" i="3" s="1"/>
  <c r="AE82" i="3"/>
  <c r="AE109" i="3" s="1"/>
  <c r="AE123" i="3" s="1"/>
  <c r="AF123" i="3" s="1"/>
  <c r="AE81" i="3"/>
  <c r="AE108" i="3" s="1"/>
  <c r="AE122" i="3" s="1"/>
  <c r="AF122" i="3" s="1"/>
  <c r="AE80" i="3"/>
  <c r="AE107" i="3" s="1"/>
  <c r="AE121" i="3" s="1"/>
  <c r="AF121" i="3" s="1"/>
  <c r="AE79" i="3"/>
  <c r="AE78" i="3"/>
  <c r="AE105" i="3" s="1"/>
  <c r="AE119" i="3" s="1"/>
  <c r="AE77" i="3"/>
  <c r="AE104" i="3" s="1"/>
  <c r="AE118" i="3" s="1"/>
  <c r="AF118" i="3" s="1"/>
  <c r="AE76" i="3"/>
  <c r="AE103" i="3" s="1"/>
  <c r="AE117" i="3" s="1"/>
  <c r="AE75" i="3"/>
  <c r="AE102" i="3" s="1"/>
  <c r="AE50" i="3"/>
  <c r="AE63" i="3" s="1"/>
  <c r="AE70" i="3" s="1"/>
  <c r="AF70" i="3" s="1"/>
  <c r="AE49" i="3"/>
  <c r="AE56" i="3" s="1"/>
  <c r="AE48" i="3"/>
  <c r="AE61" i="3" s="1"/>
  <c r="AE34" i="3"/>
  <c r="AE27" i="3"/>
  <c r="AE16" i="3"/>
  <c r="AE15" i="3"/>
  <c r="AE14" i="3"/>
  <c r="AE13" i="3"/>
  <c r="AE12" i="3"/>
  <c r="AC513" i="3"/>
  <c r="AC500" i="3"/>
  <c r="AC499" i="3"/>
  <c r="AC498" i="3"/>
  <c r="AC497" i="3"/>
  <c r="AC496" i="3"/>
  <c r="AC495" i="3"/>
  <c r="AC491" i="3"/>
  <c r="AC490" i="3"/>
  <c r="AC489" i="3"/>
  <c r="AC488" i="3"/>
  <c r="AC484" i="3"/>
  <c r="AC483" i="3"/>
  <c r="AC482" i="3"/>
  <c r="AC481" i="3"/>
  <c r="AC477" i="3"/>
  <c r="AC476" i="3"/>
  <c r="AC475" i="3"/>
  <c r="AC474" i="3"/>
  <c r="AC473" i="3"/>
  <c r="AC469" i="3"/>
  <c r="AC470" i="3" s="1"/>
  <c r="AC464" i="3"/>
  <c r="AC463" i="3"/>
  <c r="AC462" i="3"/>
  <c r="AC461" i="3"/>
  <c r="AC460" i="3"/>
  <c r="AC459" i="3"/>
  <c r="AC458" i="3"/>
  <c r="AC457" i="3"/>
  <c r="AC456" i="3"/>
  <c r="AC454" i="3"/>
  <c r="AC452" i="3"/>
  <c r="AC451" i="3"/>
  <c r="AC450" i="3"/>
  <c r="AC438" i="3"/>
  <c r="AC437" i="3"/>
  <c r="AC436" i="3"/>
  <c r="AC435" i="3"/>
  <c r="AC434" i="3"/>
  <c r="AC433" i="3"/>
  <c r="AC432" i="3"/>
  <c r="AC431" i="3"/>
  <c r="AC388" i="3"/>
  <c r="AC387" i="3"/>
  <c r="AC386" i="3"/>
  <c r="AC385" i="3"/>
  <c r="AC384" i="3"/>
  <c r="AC383" i="3"/>
  <c r="AC382" i="3"/>
  <c r="AC381" i="3"/>
  <c r="AC380" i="3"/>
  <c r="AC379" i="3"/>
  <c r="AC378" i="3"/>
  <c r="AC377" i="3"/>
  <c r="AC376" i="3"/>
  <c r="AC375" i="3"/>
  <c r="AC374" i="3"/>
  <c r="AC373" i="3"/>
  <c r="AC372" i="3"/>
  <c r="AC371" i="3"/>
  <c r="AC366" i="3"/>
  <c r="AC365" i="3"/>
  <c r="AC364" i="3"/>
  <c r="AC363" i="3"/>
  <c r="AC362" i="3"/>
  <c r="AC361" i="3"/>
  <c r="AC360" i="3"/>
  <c r="AC359" i="3"/>
  <c r="AC358" i="3"/>
  <c r="AC357" i="3"/>
  <c r="AC356" i="3"/>
  <c r="AC355" i="3"/>
  <c r="AC354" i="3"/>
  <c r="AC353" i="3"/>
  <c r="AC352" i="3"/>
  <c r="AC351" i="3"/>
  <c r="AC350" i="3"/>
  <c r="AC349" i="3"/>
  <c r="AC348" i="3"/>
  <c r="AC347" i="3"/>
  <c r="AC346" i="3"/>
  <c r="AC345" i="3"/>
  <c r="AC344" i="3"/>
  <c r="AC343" i="3"/>
  <c r="AC342" i="3"/>
  <c r="AC341" i="3"/>
  <c r="AC340" i="3"/>
  <c r="AC339" i="3"/>
  <c r="AC338" i="3"/>
  <c r="AC337" i="3"/>
  <c r="AC336" i="3"/>
  <c r="AC335" i="3"/>
  <c r="AC334" i="3"/>
  <c r="AC333" i="3"/>
  <c r="AC332" i="3"/>
  <c r="AC331" i="3"/>
  <c r="AC330" i="3"/>
  <c r="AC329" i="3"/>
  <c r="AC328" i="3"/>
  <c r="AC327" i="3"/>
  <c r="AC326" i="3"/>
  <c r="AC325" i="3"/>
  <c r="AC324" i="3"/>
  <c r="AC323" i="3"/>
  <c r="AC322" i="3"/>
  <c r="AC321" i="3"/>
  <c r="AC320" i="3"/>
  <c r="AC319" i="3"/>
  <c r="AC314" i="3"/>
  <c r="AC313" i="3"/>
  <c r="AC312" i="3"/>
  <c r="AC311" i="3"/>
  <c r="AC310" i="3"/>
  <c r="AC309" i="3"/>
  <c r="AC308" i="3"/>
  <c r="AC307" i="3"/>
  <c r="AC306" i="3"/>
  <c r="AC305" i="3"/>
  <c r="AC304" i="3"/>
  <c r="AC303" i="3"/>
  <c r="AC302" i="3"/>
  <c r="AC301" i="3"/>
  <c r="AC300" i="3"/>
  <c r="AC299" i="3"/>
  <c r="AC298" i="3"/>
  <c r="AC297" i="3"/>
  <c r="AC296" i="3"/>
  <c r="AC295" i="3"/>
  <c r="AC294" i="3"/>
  <c r="AC293" i="3"/>
  <c r="AC292" i="3"/>
  <c r="AC291" i="3"/>
  <c r="AC290" i="3"/>
  <c r="AC289" i="3"/>
  <c r="AC288" i="3"/>
  <c r="AC287" i="3"/>
  <c r="AC282" i="3"/>
  <c r="AC281" i="3"/>
  <c r="AC280" i="3"/>
  <c r="AC279" i="3"/>
  <c r="AC278" i="3"/>
  <c r="AC277" i="3"/>
  <c r="AC276" i="3"/>
  <c r="AC275" i="3"/>
  <c r="AC274" i="3"/>
  <c r="AC273" i="3"/>
  <c r="AC259" i="3"/>
  <c r="AC258" i="3"/>
  <c r="AC257" i="3"/>
  <c r="AC256" i="3"/>
  <c r="AC255" i="3"/>
  <c r="AC254" i="3"/>
  <c r="AC253" i="3"/>
  <c r="AC252" i="3"/>
  <c r="AC251" i="3"/>
  <c r="AC250" i="3"/>
  <c r="AC249" i="3"/>
  <c r="AC248" i="3"/>
  <c r="AC247" i="3"/>
  <c r="AC246" i="3"/>
  <c r="AC245" i="3"/>
  <c r="AC244" i="3"/>
  <c r="AC243" i="3"/>
  <c r="AC242" i="3"/>
  <c r="AC241" i="3"/>
  <c r="AC240" i="3"/>
  <c r="AC239" i="3"/>
  <c r="AC238" i="3"/>
  <c r="AC237" i="3"/>
  <c r="AC236" i="3"/>
  <c r="AC235" i="3"/>
  <c r="AC234" i="3"/>
  <c r="AC233" i="3"/>
  <c r="AC232" i="3"/>
  <c r="AC231" i="3"/>
  <c r="AC230" i="3"/>
  <c r="AC229" i="3"/>
  <c r="AC228" i="3"/>
  <c r="AC227" i="3"/>
  <c r="AC226" i="3"/>
  <c r="AC225" i="3"/>
  <c r="AC224" i="3"/>
  <c r="AC223" i="3"/>
  <c r="AC222" i="3"/>
  <c r="AC221" i="3"/>
  <c r="AC220" i="3"/>
  <c r="AC219" i="3"/>
  <c r="AC218" i="3"/>
  <c r="AC217" i="3"/>
  <c r="AC216" i="3"/>
  <c r="AC215" i="3"/>
  <c r="AC214" i="3"/>
  <c r="AC213" i="3"/>
  <c r="AC212" i="3"/>
  <c r="AC211" i="3"/>
  <c r="AC210" i="3"/>
  <c r="AC205" i="3"/>
  <c r="AC204" i="3"/>
  <c r="AC203" i="3"/>
  <c r="AC202" i="3"/>
  <c r="AC201" i="3"/>
  <c r="AC200" i="3"/>
  <c r="AC199" i="3"/>
  <c r="AC198" i="3"/>
  <c r="AC197" i="3"/>
  <c r="AC196" i="3"/>
  <c r="AC195" i="3"/>
  <c r="AC194" i="3"/>
  <c r="AC171" i="3"/>
  <c r="AC170" i="3"/>
  <c r="AC169" i="3"/>
  <c r="AC168" i="3"/>
  <c r="AC165" i="3"/>
  <c r="AC164" i="3"/>
  <c r="AC163" i="3"/>
  <c r="AC162" i="3"/>
  <c r="AC161" i="3"/>
  <c r="AC160" i="3"/>
  <c r="AC159" i="3"/>
  <c r="AC158" i="3"/>
  <c r="AC157" i="3"/>
  <c r="AC156" i="3"/>
  <c r="AC155" i="3"/>
  <c r="AC154" i="3"/>
  <c r="AC153" i="3"/>
  <c r="AC152" i="3"/>
  <c r="AC151" i="3"/>
  <c r="AC150" i="3"/>
  <c r="AC149" i="3"/>
  <c r="AC148" i="3"/>
  <c r="AC147" i="3"/>
  <c r="AC146" i="3"/>
  <c r="AC145" i="3"/>
  <c r="AC144" i="3"/>
  <c r="AC143" i="3"/>
  <c r="AC142" i="3"/>
  <c r="AC141" i="3"/>
  <c r="AC140" i="3"/>
  <c r="AC139" i="3"/>
  <c r="AC138" i="3"/>
  <c r="AC137" i="3"/>
  <c r="AC136" i="3"/>
  <c r="AC135" i="3"/>
  <c r="AC134" i="3"/>
  <c r="AC133" i="3"/>
  <c r="AC132" i="3"/>
  <c r="AC131" i="3"/>
  <c r="AC130" i="3"/>
  <c r="AC84" i="3"/>
  <c r="AC111" i="3" s="1"/>
  <c r="AC125" i="3" s="1"/>
  <c r="AD125" i="3" s="1"/>
  <c r="AC83" i="3"/>
  <c r="AC110" i="3" s="1"/>
  <c r="AC124" i="3" s="1"/>
  <c r="AD124" i="3" s="1"/>
  <c r="AC82" i="3"/>
  <c r="AC109" i="3" s="1"/>
  <c r="AC123" i="3" s="1"/>
  <c r="AD123" i="3" s="1"/>
  <c r="AC81" i="3"/>
  <c r="AC108" i="3" s="1"/>
  <c r="AC122" i="3" s="1"/>
  <c r="AD122" i="3" s="1"/>
  <c r="AC80" i="3"/>
  <c r="AC107" i="3" s="1"/>
  <c r="AC121" i="3" s="1"/>
  <c r="AD121" i="3" s="1"/>
  <c r="AC79" i="3"/>
  <c r="AC78" i="3"/>
  <c r="AC105" i="3" s="1"/>
  <c r="AC119" i="3" s="1"/>
  <c r="AD119" i="3" s="1"/>
  <c r="AC77" i="3"/>
  <c r="AC104" i="3" s="1"/>
  <c r="AC118" i="3" s="1"/>
  <c r="AD118" i="3" s="1"/>
  <c r="AC76" i="3"/>
  <c r="AC103" i="3" s="1"/>
  <c r="AC117" i="3" s="1"/>
  <c r="AD117" i="3" s="1"/>
  <c r="AC75" i="3"/>
  <c r="AC102" i="3" s="1"/>
  <c r="AC50" i="3"/>
  <c r="AC63" i="3" s="1"/>
  <c r="AC70" i="3" s="1"/>
  <c r="AD70" i="3" s="1"/>
  <c r="AC49" i="3"/>
  <c r="AC56" i="3" s="1"/>
  <c r="AD56" i="3" s="1"/>
  <c r="AC48" i="3"/>
  <c r="AC61" i="3" s="1"/>
  <c r="AC34" i="3"/>
  <c r="AC27" i="3"/>
  <c r="AD42" i="3"/>
  <c r="AD40" i="3"/>
  <c r="AC16" i="3"/>
  <c r="AC15" i="3"/>
  <c r="AC14" i="3"/>
  <c r="AC13" i="3"/>
  <c r="AC12" i="3"/>
  <c r="AA513" i="3"/>
  <c r="AA500" i="3"/>
  <c r="AA499" i="3"/>
  <c r="AA498" i="3"/>
  <c r="AA497" i="3"/>
  <c r="AA496" i="3"/>
  <c r="AA495" i="3"/>
  <c r="AA491" i="3"/>
  <c r="AA490" i="3"/>
  <c r="AA489" i="3"/>
  <c r="AA488" i="3"/>
  <c r="AA484" i="3"/>
  <c r="AA483" i="3"/>
  <c r="AA482" i="3"/>
  <c r="AA481" i="3"/>
  <c r="AA477" i="3"/>
  <c r="AA476" i="3"/>
  <c r="AA475" i="3"/>
  <c r="AA474" i="3"/>
  <c r="AA473" i="3"/>
  <c r="AA469" i="3"/>
  <c r="AA470" i="3" s="1"/>
  <c r="AA464" i="3"/>
  <c r="AA463" i="3"/>
  <c r="AA462" i="3"/>
  <c r="AA461" i="3"/>
  <c r="AA460" i="3"/>
  <c r="AA459" i="3"/>
  <c r="AA458" i="3"/>
  <c r="AA457" i="3"/>
  <c r="AA456" i="3"/>
  <c r="AA454" i="3"/>
  <c r="AA452" i="3"/>
  <c r="AA451" i="3"/>
  <c r="AA450" i="3"/>
  <c r="AA438" i="3"/>
  <c r="AA437" i="3"/>
  <c r="AA436" i="3"/>
  <c r="AA435" i="3"/>
  <c r="AA434" i="3"/>
  <c r="AA433" i="3"/>
  <c r="AA432" i="3"/>
  <c r="AA431" i="3"/>
  <c r="AA388" i="3"/>
  <c r="AA387" i="3"/>
  <c r="AA386" i="3"/>
  <c r="AA385" i="3"/>
  <c r="AA384" i="3"/>
  <c r="AA383" i="3"/>
  <c r="AA382" i="3"/>
  <c r="AA381" i="3"/>
  <c r="AA380" i="3"/>
  <c r="AA379" i="3"/>
  <c r="AA378" i="3"/>
  <c r="AA377" i="3"/>
  <c r="AA376" i="3"/>
  <c r="AA375" i="3"/>
  <c r="AA374" i="3"/>
  <c r="AA373" i="3"/>
  <c r="AA372" i="3"/>
  <c r="AA371" i="3"/>
  <c r="AA366" i="3"/>
  <c r="AA365" i="3"/>
  <c r="AA364" i="3"/>
  <c r="AA363" i="3"/>
  <c r="AA362" i="3"/>
  <c r="AA361" i="3"/>
  <c r="AA360" i="3"/>
  <c r="AA359" i="3"/>
  <c r="AA358" i="3"/>
  <c r="AA357" i="3"/>
  <c r="AA356" i="3"/>
  <c r="AA355" i="3"/>
  <c r="AA354" i="3"/>
  <c r="AA353" i="3"/>
  <c r="AA352" i="3"/>
  <c r="AA351" i="3"/>
  <c r="AA350" i="3"/>
  <c r="AA349" i="3"/>
  <c r="AA348" i="3"/>
  <c r="AA347" i="3"/>
  <c r="AA346" i="3"/>
  <c r="AA345" i="3"/>
  <c r="AA344" i="3"/>
  <c r="AA343" i="3"/>
  <c r="AA342" i="3"/>
  <c r="AA341" i="3"/>
  <c r="AA340" i="3"/>
  <c r="AA339" i="3"/>
  <c r="AA338" i="3"/>
  <c r="AA337" i="3"/>
  <c r="AA336" i="3"/>
  <c r="AA335" i="3"/>
  <c r="AA334" i="3"/>
  <c r="AA333" i="3"/>
  <c r="AA332" i="3"/>
  <c r="AA331" i="3"/>
  <c r="AA330" i="3"/>
  <c r="AA329" i="3"/>
  <c r="AA328" i="3"/>
  <c r="AA327" i="3"/>
  <c r="AA326" i="3"/>
  <c r="AA325" i="3"/>
  <c r="AA324" i="3"/>
  <c r="AA323" i="3"/>
  <c r="AA322" i="3"/>
  <c r="AA321" i="3"/>
  <c r="AA320" i="3"/>
  <c r="AA319" i="3"/>
  <c r="AA314" i="3"/>
  <c r="AA313" i="3"/>
  <c r="AA312" i="3"/>
  <c r="AA311" i="3"/>
  <c r="AA310" i="3"/>
  <c r="AA309" i="3"/>
  <c r="AA308" i="3"/>
  <c r="AA307" i="3"/>
  <c r="AA306" i="3"/>
  <c r="AA305" i="3"/>
  <c r="AA304" i="3"/>
  <c r="AA303" i="3"/>
  <c r="AA302" i="3"/>
  <c r="AA301" i="3"/>
  <c r="AA300" i="3"/>
  <c r="AA299" i="3"/>
  <c r="AA298" i="3"/>
  <c r="AA297" i="3"/>
  <c r="AA296" i="3"/>
  <c r="AA295" i="3"/>
  <c r="AA294" i="3"/>
  <c r="AA293" i="3"/>
  <c r="AA292" i="3"/>
  <c r="AA291" i="3"/>
  <c r="AA290" i="3"/>
  <c r="AA289" i="3"/>
  <c r="AA288" i="3"/>
  <c r="AA287" i="3"/>
  <c r="AA282" i="3"/>
  <c r="AA281" i="3"/>
  <c r="AA280" i="3"/>
  <c r="AA279" i="3"/>
  <c r="AA278" i="3"/>
  <c r="AA277" i="3"/>
  <c r="AA276" i="3"/>
  <c r="AA275" i="3"/>
  <c r="AA274" i="3"/>
  <c r="AA273" i="3"/>
  <c r="AA259" i="3"/>
  <c r="AA258" i="3"/>
  <c r="AA257" i="3"/>
  <c r="AA256" i="3"/>
  <c r="AA255" i="3"/>
  <c r="AA254" i="3"/>
  <c r="AA253" i="3"/>
  <c r="AA252" i="3"/>
  <c r="AA251" i="3"/>
  <c r="AA250" i="3"/>
  <c r="AA249" i="3"/>
  <c r="AA248" i="3"/>
  <c r="AA247" i="3"/>
  <c r="AA246" i="3"/>
  <c r="AA245" i="3"/>
  <c r="AA244" i="3"/>
  <c r="AA243" i="3"/>
  <c r="AA242" i="3"/>
  <c r="AA241" i="3"/>
  <c r="AA240" i="3"/>
  <c r="AA239" i="3"/>
  <c r="AA238" i="3"/>
  <c r="AA237" i="3"/>
  <c r="AA236" i="3"/>
  <c r="AA235" i="3"/>
  <c r="AA234" i="3"/>
  <c r="AA233" i="3"/>
  <c r="AA232" i="3"/>
  <c r="AA231" i="3"/>
  <c r="AA230" i="3"/>
  <c r="AA229" i="3"/>
  <c r="AA228" i="3"/>
  <c r="AA227" i="3"/>
  <c r="AA226" i="3"/>
  <c r="AA225" i="3"/>
  <c r="AA224" i="3"/>
  <c r="AA223" i="3"/>
  <c r="AA222" i="3"/>
  <c r="AA221" i="3"/>
  <c r="AA220" i="3"/>
  <c r="AA219" i="3"/>
  <c r="AA218" i="3"/>
  <c r="AA217" i="3"/>
  <c r="AA216" i="3"/>
  <c r="AA215" i="3"/>
  <c r="AA214" i="3"/>
  <c r="AA213" i="3"/>
  <c r="AA212" i="3"/>
  <c r="AA211" i="3"/>
  <c r="AA210" i="3"/>
  <c r="AA205" i="3"/>
  <c r="AA204" i="3"/>
  <c r="AA203" i="3"/>
  <c r="AA202" i="3"/>
  <c r="AA201" i="3"/>
  <c r="AA200" i="3"/>
  <c r="AA199" i="3"/>
  <c r="AA198" i="3"/>
  <c r="AA197" i="3"/>
  <c r="AA196" i="3"/>
  <c r="AA195" i="3"/>
  <c r="AA194" i="3"/>
  <c r="AA171" i="3"/>
  <c r="AA170" i="3"/>
  <c r="AA169" i="3"/>
  <c r="AA168" i="3"/>
  <c r="AA165" i="3"/>
  <c r="AA164" i="3"/>
  <c r="AA163" i="3"/>
  <c r="AA162" i="3"/>
  <c r="AA161" i="3"/>
  <c r="AA160" i="3"/>
  <c r="AA159" i="3"/>
  <c r="AA158" i="3"/>
  <c r="AA157" i="3"/>
  <c r="AA156" i="3"/>
  <c r="AA155" i="3"/>
  <c r="AA154" i="3"/>
  <c r="AA153" i="3"/>
  <c r="AA152" i="3"/>
  <c r="AA151" i="3"/>
  <c r="AA150" i="3"/>
  <c r="AA149" i="3"/>
  <c r="AA148" i="3"/>
  <c r="AA147" i="3"/>
  <c r="AA146" i="3"/>
  <c r="AA145" i="3"/>
  <c r="AA144" i="3"/>
  <c r="AA143" i="3"/>
  <c r="AA142" i="3"/>
  <c r="AA141" i="3"/>
  <c r="AA140" i="3"/>
  <c r="AA139" i="3"/>
  <c r="AA138" i="3"/>
  <c r="AA137" i="3"/>
  <c r="AA136" i="3"/>
  <c r="AA135" i="3"/>
  <c r="AA134" i="3"/>
  <c r="AA133" i="3"/>
  <c r="AA132" i="3"/>
  <c r="AA131" i="3"/>
  <c r="AA130" i="3"/>
  <c r="AA84" i="3"/>
  <c r="AA111" i="3" s="1"/>
  <c r="AA125" i="3" s="1"/>
  <c r="AB125" i="3" s="1"/>
  <c r="AA83" i="3"/>
  <c r="AA110" i="3" s="1"/>
  <c r="AA124" i="3" s="1"/>
  <c r="AB124" i="3" s="1"/>
  <c r="AA82" i="3"/>
  <c r="AA109" i="3" s="1"/>
  <c r="AA123" i="3" s="1"/>
  <c r="AB123" i="3" s="1"/>
  <c r="AA81" i="3"/>
  <c r="AA108" i="3" s="1"/>
  <c r="AA122" i="3" s="1"/>
  <c r="AB122" i="3" s="1"/>
  <c r="AA80" i="3"/>
  <c r="AA107" i="3" s="1"/>
  <c r="AA121" i="3" s="1"/>
  <c r="AB121" i="3" s="1"/>
  <c r="AA79" i="3"/>
  <c r="AA78" i="3"/>
  <c r="AA105" i="3" s="1"/>
  <c r="AA119" i="3" s="1"/>
  <c r="AA77" i="3"/>
  <c r="AA104" i="3" s="1"/>
  <c r="AA118" i="3" s="1"/>
  <c r="AB118" i="3" s="1"/>
  <c r="AA76" i="3"/>
  <c r="AA103" i="3" s="1"/>
  <c r="AA117" i="3" s="1"/>
  <c r="AA75" i="3"/>
  <c r="AA102" i="3" s="1"/>
  <c r="AB64" i="3"/>
  <c r="AA50" i="3"/>
  <c r="AA63" i="3" s="1"/>
  <c r="AA70" i="3" s="1"/>
  <c r="AA49" i="3"/>
  <c r="AA62" i="3" s="1"/>
  <c r="AA48" i="3"/>
  <c r="AA61" i="3" s="1"/>
  <c r="AA34" i="3"/>
  <c r="AA27" i="3"/>
  <c r="AB40" i="3"/>
  <c r="AA16" i="3"/>
  <c r="AA15" i="3"/>
  <c r="AA14" i="3"/>
  <c r="AA13" i="3"/>
  <c r="AA12" i="3"/>
  <c r="Y513" i="3"/>
  <c r="Y500" i="3"/>
  <c r="Y499" i="3"/>
  <c r="Y498" i="3"/>
  <c r="Y497" i="3"/>
  <c r="Y496" i="3"/>
  <c r="Y495" i="3"/>
  <c r="Y491" i="3"/>
  <c r="Y490" i="3"/>
  <c r="Y489" i="3"/>
  <c r="Y488" i="3"/>
  <c r="Y484" i="3"/>
  <c r="Y483" i="3"/>
  <c r="Y482" i="3"/>
  <c r="Y481" i="3"/>
  <c r="Y477" i="3"/>
  <c r="Y476" i="3"/>
  <c r="Y475" i="3"/>
  <c r="Y474" i="3"/>
  <c r="Y473" i="3"/>
  <c r="Y469" i="3"/>
  <c r="Y470" i="3" s="1"/>
  <c r="Y464" i="3"/>
  <c r="Y463" i="3"/>
  <c r="Y462" i="3"/>
  <c r="Y461" i="3"/>
  <c r="Y460" i="3"/>
  <c r="Y459" i="3"/>
  <c r="Y458" i="3"/>
  <c r="Y457" i="3"/>
  <c r="Y456" i="3"/>
  <c r="Y454" i="3"/>
  <c r="Y452" i="3"/>
  <c r="Y451" i="3"/>
  <c r="Y450" i="3"/>
  <c r="Y438" i="3"/>
  <c r="Y437" i="3"/>
  <c r="Y436" i="3"/>
  <c r="Y435" i="3"/>
  <c r="Y434" i="3"/>
  <c r="Y433" i="3"/>
  <c r="Y432" i="3"/>
  <c r="Y431" i="3"/>
  <c r="Y388" i="3"/>
  <c r="Y387" i="3"/>
  <c r="Y386" i="3"/>
  <c r="Y385" i="3"/>
  <c r="Y384" i="3"/>
  <c r="Y383" i="3"/>
  <c r="Y382" i="3"/>
  <c r="Y381" i="3"/>
  <c r="Y380" i="3"/>
  <c r="Y379" i="3"/>
  <c r="Y378" i="3"/>
  <c r="Y377" i="3"/>
  <c r="Y376" i="3"/>
  <c r="Y375" i="3"/>
  <c r="Y374" i="3"/>
  <c r="Y373" i="3"/>
  <c r="Y372" i="3"/>
  <c r="Y371" i="3"/>
  <c r="Y366" i="3"/>
  <c r="Y365" i="3"/>
  <c r="Y364" i="3"/>
  <c r="Y363" i="3"/>
  <c r="Y362" i="3"/>
  <c r="Y361" i="3"/>
  <c r="Y360" i="3"/>
  <c r="Y359" i="3"/>
  <c r="Y358" i="3"/>
  <c r="Y357" i="3"/>
  <c r="Y356" i="3"/>
  <c r="Y355" i="3"/>
  <c r="Y354" i="3"/>
  <c r="Y353" i="3"/>
  <c r="Y352" i="3"/>
  <c r="Y351" i="3"/>
  <c r="Y350" i="3"/>
  <c r="Y349" i="3"/>
  <c r="Y348" i="3"/>
  <c r="Y347" i="3"/>
  <c r="Y346" i="3"/>
  <c r="Y345" i="3"/>
  <c r="Y344" i="3"/>
  <c r="Y343" i="3"/>
  <c r="Y342" i="3"/>
  <c r="Y341" i="3"/>
  <c r="Y340" i="3"/>
  <c r="Y339" i="3"/>
  <c r="Y338" i="3"/>
  <c r="Y337" i="3"/>
  <c r="Y336" i="3"/>
  <c r="Y335" i="3"/>
  <c r="Y334" i="3"/>
  <c r="Y333" i="3"/>
  <c r="Y332" i="3"/>
  <c r="Y331" i="3"/>
  <c r="Y330" i="3"/>
  <c r="Y329" i="3"/>
  <c r="Y328" i="3"/>
  <c r="Y327" i="3"/>
  <c r="Y326" i="3"/>
  <c r="Y325" i="3"/>
  <c r="Y324" i="3"/>
  <c r="Y323" i="3"/>
  <c r="Y322" i="3"/>
  <c r="Y321" i="3"/>
  <c r="Y320" i="3"/>
  <c r="Y319" i="3"/>
  <c r="Y314" i="3"/>
  <c r="Y313" i="3"/>
  <c r="Y312" i="3"/>
  <c r="Y311" i="3"/>
  <c r="Y310" i="3"/>
  <c r="Y309" i="3"/>
  <c r="Y308" i="3"/>
  <c r="Y307" i="3"/>
  <c r="Y306" i="3"/>
  <c r="Y305" i="3"/>
  <c r="Y304" i="3"/>
  <c r="Y303" i="3"/>
  <c r="Y302" i="3"/>
  <c r="Y301" i="3"/>
  <c r="Y300" i="3"/>
  <c r="Y299" i="3"/>
  <c r="Y298" i="3"/>
  <c r="Y297" i="3"/>
  <c r="Y296" i="3"/>
  <c r="Y295" i="3"/>
  <c r="Y294" i="3"/>
  <c r="Y293" i="3"/>
  <c r="Y292" i="3"/>
  <c r="Y291" i="3"/>
  <c r="Y290" i="3"/>
  <c r="Y289" i="3"/>
  <c r="Y288" i="3"/>
  <c r="Y287" i="3"/>
  <c r="Y282" i="3"/>
  <c r="Y281" i="3"/>
  <c r="Y280" i="3"/>
  <c r="Y279" i="3"/>
  <c r="Y278" i="3"/>
  <c r="Y277" i="3"/>
  <c r="Y276" i="3"/>
  <c r="Y275" i="3"/>
  <c r="Y274" i="3"/>
  <c r="Y273" i="3"/>
  <c r="Y259" i="3"/>
  <c r="Y258" i="3"/>
  <c r="Y257" i="3"/>
  <c r="Y256" i="3"/>
  <c r="Y255" i="3"/>
  <c r="Y254" i="3"/>
  <c r="Y253" i="3"/>
  <c r="Y252" i="3"/>
  <c r="Y251" i="3"/>
  <c r="Y250" i="3"/>
  <c r="Y249" i="3"/>
  <c r="Y248" i="3"/>
  <c r="Y247" i="3"/>
  <c r="Y246" i="3"/>
  <c r="Y245" i="3"/>
  <c r="Y244" i="3"/>
  <c r="Y243" i="3"/>
  <c r="Y242" i="3"/>
  <c r="Y241" i="3"/>
  <c r="Y240" i="3"/>
  <c r="Y239" i="3"/>
  <c r="Y238" i="3"/>
  <c r="Y237" i="3"/>
  <c r="Y236" i="3"/>
  <c r="Y235" i="3"/>
  <c r="Y234" i="3"/>
  <c r="Y233" i="3"/>
  <c r="Y232" i="3"/>
  <c r="Y231" i="3"/>
  <c r="Y230" i="3"/>
  <c r="Y229" i="3"/>
  <c r="Y228" i="3"/>
  <c r="Y227" i="3"/>
  <c r="Y226" i="3"/>
  <c r="Y225" i="3"/>
  <c r="Y224" i="3"/>
  <c r="Y223" i="3"/>
  <c r="Y222" i="3"/>
  <c r="Y221" i="3"/>
  <c r="Y220" i="3"/>
  <c r="Y219" i="3"/>
  <c r="Y218" i="3"/>
  <c r="Y217" i="3"/>
  <c r="Y216" i="3"/>
  <c r="Y215" i="3"/>
  <c r="Y214" i="3"/>
  <c r="Y213" i="3"/>
  <c r="Y212" i="3"/>
  <c r="Y211" i="3"/>
  <c r="Y210" i="3"/>
  <c r="Y205" i="3"/>
  <c r="Y204" i="3"/>
  <c r="Y203" i="3"/>
  <c r="Y202" i="3"/>
  <c r="Y201" i="3"/>
  <c r="Y200" i="3"/>
  <c r="Y199" i="3"/>
  <c r="Y198" i="3"/>
  <c r="Y197" i="3"/>
  <c r="Y196" i="3"/>
  <c r="Y195" i="3"/>
  <c r="Y194" i="3"/>
  <c r="Y171" i="3"/>
  <c r="Y170" i="3"/>
  <c r="Y169" i="3"/>
  <c r="Y168" i="3"/>
  <c r="Y165" i="3"/>
  <c r="Y164" i="3"/>
  <c r="Y163" i="3"/>
  <c r="Y162" i="3"/>
  <c r="Y161" i="3"/>
  <c r="Y160" i="3"/>
  <c r="Y159" i="3"/>
  <c r="Y158" i="3"/>
  <c r="Y157" i="3"/>
  <c r="Y156" i="3"/>
  <c r="Y155" i="3"/>
  <c r="Y154" i="3"/>
  <c r="Y153" i="3"/>
  <c r="Y152" i="3"/>
  <c r="Y151" i="3"/>
  <c r="Y150" i="3"/>
  <c r="Y149" i="3"/>
  <c r="Y148" i="3"/>
  <c r="Y147" i="3"/>
  <c r="Y146" i="3"/>
  <c r="Y145" i="3"/>
  <c r="Y144" i="3"/>
  <c r="Y143" i="3"/>
  <c r="Y142" i="3"/>
  <c r="Y141" i="3"/>
  <c r="Y140" i="3"/>
  <c r="Y139" i="3"/>
  <c r="Y138" i="3"/>
  <c r="Y137" i="3"/>
  <c r="Y136" i="3"/>
  <c r="Y135" i="3"/>
  <c r="Y134" i="3"/>
  <c r="Y133" i="3"/>
  <c r="Y132" i="3"/>
  <c r="Y131" i="3"/>
  <c r="Y130" i="3"/>
  <c r="Y84" i="3"/>
  <c r="Y111" i="3" s="1"/>
  <c r="Y125" i="3" s="1"/>
  <c r="Z125" i="3" s="1"/>
  <c r="Y83" i="3"/>
  <c r="Y110" i="3" s="1"/>
  <c r="Y124" i="3" s="1"/>
  <c r="Z124" i="3" s="1"/>
  <c r="Y82" i="3"/>
  <c r="Y109" i="3" s="1"/>
  <c r="Y123" i="3" s="1"/>
  <c r="Z123" i="3" s="1"/>
  <c r="Y81" i="3"/>
  <c r="Y108" i="3" s="1"/>
  <c r="Y122" i="3" s="1"/>
  <c r="Z122" i="3" s="1"/>
  <c r="Y80" i="3"/>
  <c r="Y107" i="3" s="1"/>
  <c r="Y121" i="3" s="1"/>
  <c r="Z121" i="3" s="1"/>
  <c r="Y79" i="3"/>
  <c r="Y78" i="3"/>
  <c r="Y105" i="3" s="1"/>
  <c r="Y119" i="3" s="1"/>
  <c r="Y77" i="3"/>
  <c r="Y104" i="3" s="1"/>
  <c r="Y118" i="3" s="1"/>
  <c r="Z118" i="3" s="1"/>
  <c r="Y76" i="3"/>
  <c r="Y103" i="3" s="1"/>
  <c r="Y117" i="3" s="1"/>
  <c r="Z117" i="3" s="1"/>
  <c r="Y75" i="3"/>
  <c r="Y102" i="3" s="1"/>
  <c r="Y50" i="3"/>
  <c r="Y63" i="3" s="1"/>
  <c r="Y70" i="3" s="1"/>
  <c r="Y49" i="3"/>
  <c r="Y56" i="3" s="1"/>
  <c r="Y48" i="3"/>
  <c r="Y61" i="3" s="1"/>
  <c r="Y34" i="3"/>
  <c r="Y27" i="3"/>
  <c r="Y16" i="3"/>
  <c r="Y15" i="3"/>
  <c r="Y14" i="3"/>
  <c r="Y13" i="3"/>
  <c r="Y12" i="3"/>
  <c r="W513" i="3"/>
  <c r="W500" i="3"/>
  <c r="W499" i="3"/>
  <c r="W498" i="3"/>
  <c r="W497" i="3"/>
  <c r="W496" i="3"/>
  <c r="W495" i="3"/>
  <c r="W491" i="3"/>
  <c r="W490" i="3"/>
  <c r="W489" i="3"/>
  <c r="W488" i="3"/>
  <c r="W484" i="3"/>
  <c r="W483" i="3"/>
  <c r="W482" i="3"/>
  <c r="W481" i="3"/>
  <c r="W477" i="3"/>
  <c r="W476" i="3"/>
  <c r="W475" i="3"/>
  <c r="W474" i="3"/>
  <c r="W473" i="3"/>
  <c r="W469" i="3"/>
  <c r="W470" i="3" s="1"/>
  <c r="W464" i="3"/>
  <c r="W463" i="3"/>
  <c r="W462" i="3"/>
  <c r="W461" i="3"/>
  <c r="W460" i="3"/>
  <c r="W459" i="3"/>
  <c r="W458" i="3"/>
  <c r="W457" i="3"/>
  <c r="W456" i="3"/>
  <c r="W454" i="3"/>
  <c r="W452" i="3"/>
  <c r="W451" i="3"/>
  <c r="W450" i="3"/>
  <c r="W438" i="3"/>
  <c r="W437" i="3"/>
  <c r="W436" i="3"/>
  <c r="W435" i="3"/>
  <c r="W434" i="3"/>
  <c r="W433" i="3"/>
  <c r="W432" i="3"/>
  <c r="W431" i="3"/>
  <c r="W388" i="3"/>
  <c r="W387" i="3"/>
  <c r="W386" i="3"/>
  <c r="W385" i="3"/>
  <c r="W384" i="3"/>
  <c r="W383" i="3"/>
  <c r="W382" i="3"/>
  <c r="W381" i="3"/>
  <c r="W380" i="3"/>
  <c r="W379" i="3"/>
  <c r="W378" i="3"/>
  <c r="W377" i="3"/>
  <c r="W376" i="3"/>
  <c r="W375" i="3"/>
  <c r="W374" i="3"/>
  <c r="W373" i="3"/>
  <c r="W372" i="3"/>
  <c r="W371"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4" i="3"/>
  <c r="W313" i="3"/>
  <c r="W312" i="3"/>
  <c r="W311" i="3"/>
  <c r="W310" i="3"/>
  <c r="W309" i="3"/>
  <c r="W308" i="3"/>
  <c r="W307" i="3"/>
  <c r="W306" i="3"/>
  <c r="W305" i="3"/>
  <c r="W304" i="3"/>
  <c r="W303" i="3"/>
  <c r="W302" i="3"/>
  <c r="W301" i="3"/>
  <c r="W300" i="3"/>
  <c r="W299" i="3"/>
  <c r="W298" i="3"/>
  <c r="W297" i="3"/>
  <c r="W296" i="3"/>
  <c r="W295" i="3"/>
  <c r="W294" i="3"/>
  <c r="W293" i="3"/>
  <c r="W292" i="3"/>
  <c r="W291" i="3"/>
  <c r="W290" i="3"/>
  <c r="W289" i="3"/>
  <c r="W288" i="3"/>
  <c r="W287" i="3"/>
  <c r="W282" i="3"/>
  <c r="W281" i="3"/>
  <c r="W280" i="3"/>
  <c r="W279" i="3"/>
  <c r="W278" i="3"/>
  <c r="W277" i="3"/>
  <c r="W276" i="3"/>
  <c r="W275" i="3"/>
  <c r="W274" i="3"/>
  <c r="W273" i="3"/>
  <c r="W259" i="3"/>
  <c r="W258" i="3"/>
  <c r="W257" i="3"/>
  <c r="W256" i="3"/>
  <c r="W255" i="3"/>
  <c r="W254" i="3"/>
  <c r="W253" i="3"/>
  <c r="W252" i="3"/>
  <c r="W251" i="3"/>
  <c r="W250" i="3"/>
  <c r="W249" i="3"/>
  <c r="W248" i="3"/>
  <c r="W247" i="3"/>
  <c r="W246" i="3"/>
  <c r="W245" i="3"/>
  <c r="W244" i="3"/>
  <c r="W243" i="3"/>
  <c r="W242" i="3"/>
  <c r="W241" i="3"/>
  <c r="W240" i="3"/>
  <c r="W239" i="3"/>
  <c r="W238" i="3"/>
  <c r="W237" i="3"/>
  <c r="W236" i="3"/>
  <c r="W235" i="3"/>
  <c r="W234" i="3"/>
  <c r="W233" i="3"/>
  <c r="W232" i="3"/>
  <c r="W231" i="3"/>
  <c r="W230" i="3"/>
  <c r="W229" i="3"/>
  <c r="W228" i="3"/>
  <c r="W227" i="3"/>
  <c r="W226" i="3"/>
  <c r="W225" i="3"/>
  <c r="W224" i="3"/>
  <c r="W223" i="3"/>
  <c r="W222" i="3"/>
  <c r="W221" i="3"/>
  <c r="W220" i="3"/>
  <c r="W219" i="3"/>
  <c r="W218" i="3"/>
  <c r="W217" i="3"/>
  <c r="W216" i="3"/>
  <c r="W215" i="3"/>
  <c r="W214" i="3"/>
  <c r="W213" i="3"/>
  <c r="W212" i="3"/>
  <c r="W211" i="3"/>
  <c r="W210" i="3"/>
  <c r="W205" i="3"/>
  <c r="W204" i="3"/>
  <c r="W203" i="3"/>
  <c r="W202" i="3"/>
  <c r="W201" i="3"/>
  <c r="W200" i="3"/>
  <c r="W199" i="3"/>
  <c r="W198" i="3"/>
  <c r="W197" i="3"/>
  <c r="W196" i="3"/>
  <c r="W195" i="3"/>
  <c r="W194" i="3"/>
  <c r="W171" i="3"/>
  <c r="W170" i="3"/>
  <c r="W169" i="3"/>
  <c r="W168" i="3"/>
  <c r="W165" i="3"/>
  <c r="W164" i="3"/>
  <c r="W163" i="3"/>
  <c r="W162" i="3"/>
  <c r="W161" i="3"/>
  <c r="W160" i="3"/>
  <c r="W159" i="3"/>
  <c r="W158" i="3"/>
  <c r="W157" i="3"/>
  <c r="W156" i="3"/>
  <c r="W155" i="3"/>
  <c r="W154" i="3"/>
  <c r="W153" i="3"/>
  <c r="W152" i="3"/>
  <c r="W151" i="3"/>
  <c r="W150" i="3"/>
  <c r="W149" i="3"/>
  <c r="W148" i="3"/>
  <c r="W147" i="3"/>
  <c r="W146" i="3"/>
  <c r="W145" i="3"/>
  <c r="W144" i="3"/>
  <c r="W143" i="3"/>
  <c r="W142" i="3"/>
  <c r="W141" i="3"/>
  <c r="W140" i="3"/>
  <c r="W139" i="3"/>
  <c r="W138" i="3"/>
  <c r="W137" i="3"/>
  <c r="W136" i="3"/>
  <c r="W135" i="3"/>
  <c r="W134" i="3"/>
  <c r="W133" i="3"/>
  <c r="W132" i="3"/>
  <c r="W131" i="3"/>
  <c r="W130" i="3"/>
  <c r="W84" i="3"/>
  <c r="W111" i="3" s="1"/>
  <c r="W125" i="3" s="1"/>
  <c r="X125" i="3" s="1"/>
  <c r="W83" i="3"/>
  <c r="W110" i="3" s="1"/>
  <c r="W124" i="3" s="1"/>
  <c r="X124" i="3" s="1"/>
  <c r="W82" i="3"/>
  <c r="W109" i="3" s="1"/>
  <c r="W123" i="3" s="1"/>
  <c r="X123" i="3" s="1"/>
  <c r="W81" i="3"/>
  <c r="W108" i="3" s="1"/>
  <c r="W122" i="3" s="1"/>
  <c r="X122" i="3" s="1"/>
  <c r="W80" i="3"/>
  <c r="W107" i="3" s="1"/>
  <c r="W121" i="3" s="1"/>
  <c r="W79" i="3"/>
  <c r="W78" i="3"/>
  <c r="W105" i="3" s="1"/>
  <c r="W119" i="3" s="1"/>
  <c r="W77" i="3"/>
  <c r="W104" i="3" s="1"/>
  <c r="W118" i="3" s="1"/>
  <c r="X118" i="3" s="1"/>
  <c r="W76" i="3"/>
  <c r="W103" i="3" s="1"/>
  <c r="W117" i="3" s="1"/>
  <c r="W75" i="3"/>
  <c r="W102" i="3" s="1"/>
  <c r="W50" i="3"/>
  <c r="W63" i="3" s="1"/>
  <c r="W70" i="3" s="1"/>
  <c r="X70" i="3" s="1"/>
  <c r="W49" i="3"/>
  <c r="W56" i="3" s="1"/>
  <c r="W48" i="3"/>
  <c r="W61" i="3" s="1"/>
  <c r="W34" i="3"/>
  <c r="W27" i="3"/>
  <c r="W16" i="3"/>
  <c r="W15" i="3"/>
  <c r="W14" i="3"/>
  <c r="W13" i="3"/>
  <c r="W12" i="3"/>
  <c r="U513" i="3"/>
  <c r="U500" i="3"/>
  <c r="U499" i="3"/>
  <c r="U498" i="3"/>
  <c r="U497" i="3"/>
  <c r="U496" i="3"/>
  <c r="U495" i="3"/>
  <c r="U491" i="3"/>
  <c r="U490" i="3"/>
  <c r="U489" i="3"/>
  <c r="U488" i="3"/>
  <c r="U484" i="3"/>
  <c r="U483" i="3"/>
  <c r="U482" i="3"/>
  <c r="U481" i="3"/>
  <c r="U477" i="3"/>
  <c r="U476" i="3"/>
  <c r="U475" i="3"/>
  <c r="U474" i="3"/>
  <c r="U473" i="3"/>
  <c r="U469" i="3"/>
  <c r="U470" i="3" s="1"/>
  <c r="U464" i="3"/>
  <c r="U463" i="3"/>
  <c r="U462" i="3"/>
  <c r="U461" i="3"/>
  <c r="U460" i="3"/>
  <c r="U459" i="3"/>
  <c r="U458" i="3"/>
  <c r="U457" i="3"/>
  <c r="U456" i="3"/>
  <c r="U454" i="3"/>
  <c r="U452" i="3"/>
  <c r="U451" i="3"/>
  <c r="U450" i="3"/>
  <c r="U438" i="3"/>
  <c r="U437" i="3"/>
  <c r="U436" i="3"/>
  <c r="U435" i="3"/>
  <c r="U434" i="3"/>
  <c r="U433" i="3"/>
  <c r="U432" i="3"/>
  <c r="U431" i="3"/>
  <c r="U388" i="3"/>
  <c r="U387" i="3"/>
  <c r="U386" i="3"/>
  <c r="U385" i="3"/>
  <c r="U384" i="3"/>
  <c r="U383" i="3"/>
  <c r="U382" i="3"/>
  <c r="U381" i="3"/>
  <c r="U380" i="3"/>
  <c r="U379" i="3"/>
  <c r="U378" i="3"/>
  <c r="U377" i="3"/>
  <c r="U376" i="3"/>
  <c r="U375" i="3"/>
  <c r="U374" i="3"/>
  <c r="U373" i="3"/>
  <c r="U372" i="3"/>
  <c r="U371"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2" i="3"/>
  <c r="U281" i="3"/>
  <c r="U280" i="3"/>
  <c r="U279" i="3"/>
  <c r="U278" i="3"/>
  <c r="U277" i="3"/>
  <c r="U276" i="3"/>
  <c r="U275" i="3"/>
  <c r="U274" i="3"/>
  <c r="U273"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5" i="3"/>
  <c r="U204" i="3"/>
  <c r="U203" i="3"/>
  <c r="U202" i="3"/>
  <c r="U201" i="3"/>
  <c r="U200" i="3"/>
  <c r="U199" i="3"/>
  <c r="U198" i="3"/>
  <c r="U197" i="3"/>
  <c r="U196" i="3"/>
  <c r="U195" i="3"/>
  <c r="U194" i="3"/>
  <c r="U171" i="3"/>
  <c r="U170" i="3"/>
  <c r="U169" i="3"/>
  <c r="U168"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84" i="3"/>
  <c r="U111" i="3" s="1"/>
  <c r="U125" i="3" s="1"/>
  <c r="V125" i="3" s="1"/>
  <c r="U83" i="3"/>
  <c r="U110" i="3" s="1"/>
  <c r="U124" i="3" s="1"/>
  <c r="V124" i="3" s="1"/>
  <c r="U82" i="3"/>
  <c r="U109" i="3" s="1"/>
  <c r="U123" i="3" s="1"/>
  <c r="V123" i="3" s="1"/>
  <c r="U81" i="3"/>
  <c r="U108" i="3" s="1"/>
  <c r="U122" i="3" s="1"/>
  <c r="U80" i="3"/>
  <c r="U107" i="3" s="1"/>
  <c r="U121" i="3" s="1"/>
  <c r="V121" i="3" s="1"/>
  <c r="U79" i="3"/>
  <c r="U78" i="3"/>
  <c r="U105" i="3" s="1"/>
  <c r="U119" i="3" s="1"/>
  <c r="U77" i="3"/>
  <c r="U104" i="3" s="1"/>
  <c r="U118" i="3" s="1"/>
  <c r="V118" i="3" s="1"/>
  <c r="U76" i="3"/>
  <c r="U103" i="3" s="1"/>
  <c r="U117" i="3" s="1"/>
  <c r="U75" i="3"/>
  <c r="U102" i="3" s="1"/>
  <c r="U50" i="3"/>
  <c r="U63" i="3" s="1"/>
  <c r="U70" i="3" s="1"/>
  <c r="V70" i="3" s="1"/>
  <c r="U49" i="3"/>
  <c r="U56" i="3" s="1"/>
  <c r="V56" i="3" s="1"/>
  <c r="U48" i="3"/>
  <c r="U61" i="3" s="1"/>
  <c r="U34" i="3"/>
  <c r="U27" i="3"/>
  <c r="V42" i="3"/>
  <c r="U16" i="3"/>
  <c r="U15" i="3"/>
  <c r="U14" i="3"/>
  <c r="U13" i="3"/>
  <c r="U12" i="3"/>
  <c r="S513" i="3"/>
  <c r="S500" i="3"/>
  <c r="S499" i="3"/>
  <c r="S498" i="3"/>
  <c r="S497" i="3"/>
  <c r="S496" i="3"/>
  <c r="S495" i="3"/>
  <c r="S491" i="3"/>
  <c r="S490" i="3"/>
  <c r="S489" i="3"/>
  <c r="S488" i="3"/>
  <c r="S484" i="3"/>
  <c r="S483" i="3"/>
  <c r="S482" i="3"/>
  <c r="S481" i="3"/>
  <c r="S477" i="3"/>
  <c r="S476" i="3"/>
  <c r="S475" i="3"/>
  <c r="S474" i="3"/>
  <c r="S473" i="3"/>
  <c r="S469" i="3"/>
  <c r="S470" i="3" s="1"/>
  <c r="S464" i="3"/>
  <c r="S463" i="3"/>
  <c r="S462" i="3"/>
  <c r="S461" i="3"/>
  <c r="S460" i="3"/>
  <c r="S459" i="3"/>
  <c r="S458" i="3"/>
  <c r="S457" i="3"/>
  <c r="S456" i="3"/>
  <c r="S454" i="3"/>
  <c r="S452" i="3"/>
  <c r="S451" i="3"/>
  <c r="S450" i="3"/>
  <c r="S438" i="3"/>
  <c r="S437" i="3"/>
  <c r="S436" i="3"/>
  <c r="S435" i="3"/>
  <c r="S434" i="3"/>
  <c r="S433" i="3"/>
  <c r="S432" i="3"/>
  <c r="S431" i="3"/>
  <c r="S388" i="3"/>
  <c r="S387" i="3"/>
  <c r="S386" i="3"/>
  <c r="S385" i="3"/>
  <c r="S384" i="3"/>
  <c r="S383" i="3"/>
  <c r="S382" i="3"/>
  <c r="S381" i="3"/>
  <c r="S380" i="3"/>
  <c r="S379" i="3"/>
  <c r="S378" i="3"/>
  <c r="S377" i="3"/>
  <c r="S376" i="3"/>
  <c r="S375" i="3"/>
  <c r="S374" i="3"/>
  <c r="S373" i="3"/>
  <c r="S372" i="3"/>
  <c r="S371"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2" i="3"/>
  <c r="S281" i="3"/>
  <c r="S280" i="3"/>
  <c r="S279" i="3"/>
  <c r="S278" i="3"/>
  <c r="S277" i="3"/>
  <c r="S276" i="3"/>
  <c r="S275" i="3"/>
  <c r="S274" i="3"/>
  <c r="S273"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5" i="3"/>
  <c r="S204" i="3"/>
  <c r="S203" i="3"/>
  <c r="S202" i="3"/>
  <c r="S201" i="3"/>
  <c r="S200" i="3"/>
  <c r="S199" i="3"/>
  <c r="S198" i="3"/>
  <c r="S197" i="3"/>
  <c r="S196" i="3"/>
  <c r="S195" i="3"/>
  <c r="S194" i="3"/>
  <c r="S171" i="3"/>
  <c r="S170" i="3"/>
  <c r="S169" i="3"/>
  <c r="S168"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84" i="3"/>
  <c r="S111" i="3" s="1"/>
  <c r="S125" i="3" s="1"/>
  <c r="T125" i="3" s="1"/>
  <c r="S83" i="3"/>
  <c r="S110" i="3" s="1"/>
  <c r="S124" i="3" s="1"/>
  <c r="T124" i="3" s="1"/>
  <c r="S82" i="3"/>
  <c r="S109" i="3" s="1"/>
  <c r="S123" i="3" s="1"/>
  <c r="T123" i="3" s="1"/>
  <c r="S81" i="3"/>
  <c r="S108" i="3" s="1"/>
  <c r="S122" i="3" s="1"/>
  <c r="T122" i="3" s="1"/>
  <c r="S80" i="3"/>
  <c r="S107" i="3" s="1"/>
  <c r="S121" i="3" s="1"/>
  <c r="T121" i="3" s="1"/>
  <c r="S79" i="3"/>
  <c r="S78" i="3"/>
  <c r="S105" i="3" s="1"/>
  <c r="S119" i="3" s="1"/>
  <c r="T119" i="3" s="1"/>
  <c r="S77" i="3"/>
  <c r="S104" i="3" s="1"/>
  <c r="S118" i="3" s="1"/>
  <c r="T118" i="3" s="1"/>
  <c r="S76" i="3"/>
  <c r="S103" i="3" s="1"/>
  <c r="S117" i="3" s="1"/>
  <c r="T117" i="3" s="1"/>
  <c r="S75" i="3"/>
  <c r="S102" i="3" s="1"/>
  <c r="S50" i="3"/>
  <c r="S63" i="3" s="1"/>
  <c r="S70" i="3" s="1"/>
  <c r="T70" i="3" s="1"/>
  <c r="S49" i="3"/>
  <c r="S56" i="3" s="1"/>
  <c r="S48" i="3"/>
  <c r="S61" i="3" s="1"/>
  <c r="S34" i="3"/>
  <c r="S27" i="3"/>
  <c r="S16" i="3"/>
  <c r="S15" i="3"/>
  <c r="S14" i="3"/>
  <c r="S13" i="3"/>
  <c r="S12" i="3"/>
  <c r="Q513" i="3"/>
  <c r="Q500" i="3"/>
  <c r="Q499" i="3"/>
  <c r="Q498" i="3"/>
  <c r="Q497" i="3"/>
  <c r="Q496" i="3"/>
  <c r="Q495" i="3"/>
  <c r="Q491" i="3"/>
  <c r="Q490" i="3"/>
  <c r="Q489" i="3"/>
  <c r="Q488" i="3"/>
  <c r="Q484" i="3"/>
  <c r="Q483" i="3"/>
  <c r="Q482" i="3"/>
  <c r="Q481" i="3"/>
  <c r="Q477" i="3"/>
  <c r="Q476" i="3"/>
  <c r="Q475" i="3"/>
  <c r="Q474" i="3"/>
  <c r="Q473" i="3"/>
  <c r="Q469" i="3"/>
  <c r="Q470" i="3" s="1"/>
  <c r="Q464" i="3"/>
  <c r="Q463" i="3"/>
  <c r="Q462" i="3"/>
  <c r="Q461" i="3"/>
  <c r="Q460" i="3"/>
  <c r="Q459" i="3"/>
  <c r="Q458" i="3"/>
  <c r="Q457" i="3"/>
  <c r="Q456" i="3"/>
  <c r="Q454" i="3"/>
  <c r="Q452" i="3"/>
  <c r="Q451" i="3"/>
  <c r="Q450" i="3"/>
  <c r="Q438" i="3"/>
  <c r="Q437" i="3"/>
  <c r="Q436" i="3"/>
  <c r="Q435" i="3"/>
  <c r="Q434" i="3"/>
  <c r="Q433" i="3"/>
  <c r="Q432" i="3"/>
  <c r="Q431" i="3"/>
  <c r="Q388" i="3"/>
  <c r="Q387" i="3"/>
  <c r="Q386" i="3"/>
  <c r="Q385" i="3"/>
  <c r="Q384" i="3"/>
  <c r="Q383" i="3"/>
  <c r="Q382" i="3"/>
  <c r="Q381" i="3"/>
  <c r="Q380" i="3"/>
  <c r="Q379" i="3"/>
  <c r="Q378" i="3"/>
  <c r="Q377" i="3"/>
  <c r="Q376" i="3"/>
  <c r="Q375" i="3"/>
  <c r="Q374" i="3"/>
  <c r="Q373" i="3"/>
  <c r="Q372" i="3"/>
  <c r="Q371"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2" i="3"/>
  <c r="Q281" i="3"/>
  <c r="Q280" i="3"/>
  <c r="Q279" i="3"/>
  <c r="Q278" i="3"/>
  <c r="Q277" i="3"/>
  <c r="Q276" i="3"/>
  <c r="Q275" i="3"/>
  <c r="Q274" i="3"/>
  <c r="Q273"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5" i="3"/>
  <c r="Q204" i="3"/>
  <c r="Q203" i="3"/>
  <c r="Q202" i="3"/>
  <c r="Q201" i="3"/>
  <c r="Q200" i="3"/>
  <c r="Q199" i="3"/>
  <c r="Q198" i="3"/>
  <c r="Q197" i="3"/>
  <c r="Q196" i="3"/>
  <c r="Q195" i="3"/>
  <c r="Q194" i="3"/>
  <c r="Q171" i="3"/>
  <c r="Q170" i="3"/>
  <c r="Q169" i="3"/>
  <c r="Q168"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84" i="3"/>
  <c r="Q111" i="3" s="1"/>
  <c r="Q125" i="3" s="1"/>
  <c r="R125" i="3" s="1"/>
  <c r="Q83" i="3"/>
  <c r="Q110" i="3" s="1"/>
  <c r="Q124" i="3" s="1"/>
  <c r="R124" i="3" s="1"/>
  <c r="Q82" i="3"/>
  <c r="Q109" i="3" s="1"/>
  <c r="Q123" i="3" s="1"/>
  <c r="R123" i="3" s="1"/>
  <c r="Q81" i="3"/>
  <c r="Q108" i="3" s="1"/>
  <c r="Q122" i="3" s="1"/>
  <c r="R122" i="3" s="1"/>
  <c r="Q80" i="3"/>
  <c r="Q107" i="3" s="1"/>
  <c r="Q121" i="3" s="1"/>
  <c r="R121" i="3" s="1"/>
  <c r="Q79" i="3"/>
  <c r="Q78" i="3"/>
  <c r="Q105" i="3" s="1"/>
  <c r="Q119" i="3" s="1"/>
  <c r="R119" i="3" s="1"/>
  <c r="Q77" i="3"/>
  <c r="Q104" i="3" s="1"/>
  <c r="Q118" i="3" s="1"/>
  <c r="R118" i="3" s="1"/>
  <c r="Q76" i="3"/>
  <c r="Q103" i="3" s="1"/>
  <c r="Q117" i="3" s="1"/>
  <c r="R117" i="3" s="1"/>
  <c r="Q75" i="3"/>
  <c r="Q102" i="3" s="1"/>
  <c r="Q50" i="3"/>
  <c r="Q63" i="3" s="1"/>
  <c r="Q70" i="3" s="1"/>
  <c r="R70" i="3" s="1"/>
  <c r="Q49" i="3"/>
  <c r="Q56" i="3" s="1"/>
  <c r="R56" i="3" s="1"/>
  <c r="Q48" i="3"/>
  <c r="Q61" i="3" s="1"/>
  <c r="Q34" i="3"/>
  <c r="Q27" i="3"/>
  <c r="Q16" i="3"/>
  <c r="Q15" i="3"/>
  <c r="Q14" i="3"/>
  <c r="Q13" i="3"/>
  <c r="Q12" i="3"/>
  <c r="O513" i="3"/>
  <c r="O500" i="3"/>
  <c r="O499" i="3"/>
  <c r="O498" i="3"/>
  <c r="O497" i="3"/>
  <c r="O496" i="3"/>
  <c r="O495" i="3"/>
  <c r="O491" i="3"/>
  <c r="O490" i="3"/>
  <c r="O489" i="3"/>
  <c r="O488" i="3"/>
  <c r="O484" i="3"/>
  <c r="O483" i="3"/>
  <c r="O482" i="3"/>
  <c r="O481" i="3"/>
  <c r="O477" i="3"/>
  <c r="O476" i="3"/>
  <c r="O475" i="3"/>
  <c r="O474" i="3"/>
  <c r="O473" i="3"/>
  <c r="O469" i="3"/>
  <c r="O470" i="3" s="1"/>
  <c r="O464" i="3"/>
  <c r="O463" i="3"/>
  <c r="O462" i="3"/>
  <c r="O461" i="3"/>
  <c r="O460" i="3"/>
  <c r="O459" i="3"/>
  <c r="O458" i="3"/>
  <c r="O457" i="3"/>
  <c r="O456" i="3"/>
  <c r="O454" i="3"/>
  <c r="O452" i="3"/>
  <c r="O451" i="3"/>
  <c r="O450" i="3"/>
  <c r="O438" i="3"/>
  <c r="O437" i="3"/>
  <c r="O436" i="3"/>
  <c r="O435" i="3"/>
  <c r="O434" i="3"/>
  <c r="O433" i="3"/>
  <c r="O432" i="3"/>
  <c r="O431" i="3"/>
  <c r="O388" i="3"/>
  <c r="O387" i="3"/>
  <c r="O386" i="3"/>
  <c r="O385" i="3"/>
  <c r="O384" i="3"/>
  <c r="O383" i="3"/>
  <c r="O382" i="3"/>
  <c r="O381" i="3"/>
  <c r="O380" i="3"/>
  <c r="O379" i="3"/>
  <c r="O378" i="3"/>
  <c r="O377" i="3"/>
  <c r="O376" i="3"/>
  <c r="O375" i="3"/>
  <c r="O374" i="3"/>
  <c r="O373" i="3"/>
  <c r="O372" i="3"/>
  <c r="O371" i="3"/>
  <c r="O366" i="3"/>
  <c r="O365" i="3"/>
  <c r="O364" i="3"/>
  <c r="O363" i="3"/>
  <c r="O362" i="3"/>
  <c r="O361" i="3"/>
  <c r="O360" i="3"/>
  <c r="O359" i="3"/>
  <c r="O358" i="3"/>
  <c r="O357" i="3"/>
  <c r="O356" i="3"/>
  <c r="O355" i="3"/>
  <c r="O354" i="3"/>
  <c r="O353" i="3"/>
  <c r="O352" i="3"/>
  <c r="O351" i="3"/>
  <c r="O350" i="3"/>
  <c r="O349" i="3"/>
  <c r="O348" i="3"/>
  <c r="O347" i="3"/>
  <c r="O346" i="3"/>
  <c r="O345" i="3"/>
  <c r="O344" i="3"/>
  <c r="O343" i="3"/>
  <c r="O342" i="3"/>
  <c r="O341" i="3"/>
  <c r="O340" i="3"/>
  <c r="O339" i="3"/>
  <c r="O338" i="3"/>
  <c r="O337" i="3"/>
  <c r="O336" i="3"/>
  <c r="O335" i="3"/>
  <c r="O334" i="3"/>
  <c r="O333" i="3"/>
  <c r="O332" i="3"/>
  <c r="O331" i="3"/>
  <c r="O330" i="3"/>
  <c r="O329" i="3"/>
  <c r="O328" i="3"/>
  <c r="O327" i="3"/>
  <c r="O326" i="3"/>
  <c r="O325" i="3"/>
  <c r="O324" i="3"/>
  <c r="O323" i="3"/>
  <c r="O322" i="3"/>
  <c r="O321" i="3"/>
  <c r="O320" i="3"/>
  <c r="O319" i="3"/>
  <c r="O314" i="3"/>
  <c r="O313" i="3"/>
  <c r="O312" i="3"/>
  <c r="O311" i="3"/>
  <c r="O310" i="3"/>
  <c r="O309" i="3"/>
  <c r="O308" i="3"/>
  <c r="O307" i="3"/>
  <c r="O306" i="3"/>
  <c r="O305" i="3"/>
  <c r="O304" i="3"/>
  <c r="O303" i="3"/>
  <c r="O302" i="3"/>
  <c r="O301" i="3"/>
  <c r="O300" i="3"/>
  <c r="O299" i="3"/>
  <c r="O298" i="3"/>
  <c r="O297" i="3"/>
  <c r="O296" i="3"/>
  <c r="O295" i="3"/>
  <c r="O294" i="3"/>
  <c r="O293" i="3"/>
  <c r="O292" i="3"/>
  <c r="O291" i="3"/>
  <c r="O290" i="3"/>
  <c r="O289" i="3"/>
  <c r="O288" i="3"/>
  <c r="O287" i="3"/>
  <c r="O282" i="3"/>
  <c r="O281" i="3"/>
  <c r="O280" i="3"/>
  <c r="O279" i="3"/>
  <c r="O278" i="3"/>
  <c r="O277" i="3"/>
  <c r="O276" i="3"/>
  <c r="O275" i="3"/>
  <c r="O274" i="3"/>
  <c r="O273" i="3"/>
  <c r="O259" i="3"/>
  <c r="O258" i="3"/>
  <c r="O257" i="3"/>
  <c r="O256" i="3"/>
  <c r="O255" i="3"/>
  <c r="O254" i="3"/>
  <c r="O253" i="3"/>
  <c r="O252" i="3"/>
  <c r="O251" i="3"/>
  <c r="O250" i="3"/>
  <c r="O249" i="3"/>
  <c r="O248" i="3"/>
  <c r="O247" i="3"/>
  <c r="O246" i="3"/>
  <c r="O245" i="3"/>
  <c r="O244" i="3"/>
  <c r="O243" i="3"/>
  <c r="O242" i="3"/>
  <c r="O241" i="3"/>
  <c r="O240" i="3"/>
  <c r="O239" i="3"/>
  <c r="O238" i="3"/>
  <c r="O237" i="3"/>
  <c r="O236" i="3"/>
  <c r="O235" i="3"/>
  <c r="O234" i="3"/>
  <c r="O233" i="3"/>
  <c r="O232" i="3"/>
  <c r="O231" i="3"/>
  <c r="O230" i="3"/>
  <c r="O229" i="3"/>
  <c r="O228" i="3"/>
  <c r="O227" i="3"/>
  <c r="O226" i="3"/>
  <c r="O225" i="3"/>
  <c r="O224" i="3"/>
  <c r="O223" i="3"/>
  <c r="O222" i="3"/>
  <c r="O221" i="3"/>
  <c r="O220" i="3"/>
  <c r="O219" i="3"/>
  <c r="O218" i="3"/>
  <c r="O217" i="3"/>
  <c r="O216" i="3"/>
  <c r="O215" i="3"/>
  <c r="O214" i="3"/>
  <c r="O213" i="3"/>
  <c r="O212" i="3"/>
  <c r="O211" i="3"/>
  <c r="O210" i="3"/>
  <c r="O205" i="3"/>
  <c r="O204" i="3"/>
  <c r="O203" i="3"/>
  <c r="O202" i="3"/>
  <c r="O201" i="3"/>
  <c r="O200" i="3"/>
  <c r="O199" i="3"/>
  <c r="O198" i="3"/>
  <c r="O197" i="3"/>
  <c r="O196" i="3"/>
  <c r="O195" i="3"/>
  <c r="O194" i="3"/>
  <c r="O171" i="3"/>
  <c r="O170" i="3"/>
  <c r="O169" i="3"/>
  <c r="O168" i="3"/>
  <c r="O165" i="3"/>
  <c r="O164" i="3"/>
  <c r="O163" i="3"/>
  <c r="O162" i="3"/>
  <c r="O161" i="3"/>
  <c r="O160" i="3"/>
  <c r="O159" i="3"/>
  <c r="O158" i="3"/>
  <c r="O157" i="3"/>
  <c r="O156" i="3"/>
  <c r="O155" i="3"/>
  <c r="O154" i="3"/>
  <c r="O153" i="3"/>
  <c r="O152" i="3"/>
  <c r="O151" i="3"/>
  <c r="O150" i="3"/>
  <c r="O149" i="3"/>
  <c r="O148" i="3"/>
  <c r="O147" i="3"/>
  <c r="O146" i="3"/>
  <c r="O145" i="3"/>
  <c r="O144" i="3"/>
  <c r="O143" i="3"/>
  <c r="O142" i="3"/>
  <c r="O141" i="3"/>
  <c r="O140" i="3"/>
  <c r="O139" i="3"/>
  <c r="O138" i="3"/>
  <c r="O137" i="3"/>
  <c r="O136" i="3"/>
  <c r="O135" i="3"/>
  <c r="O134" i="3"/>
  <c r="O133" i="3"/>
  <c r="O132" i="3"/>
  <c r="O131" i="3"/>
  <c r="O130" i="3"/>
  <c r="O84" i="3"/>
  <c r="O111" i="3" s="1"/>
  <c r="O125" i="3" s="1"/>
  <c r="P125" i="3" s="1"/>
  <c r="O83" i="3"/>
  <c r="O110" i="3" s="1"/>
  <c r="O124" i="3" s="1"/>
  <c r="P124" i="3" s="1"/>
  <c r="O82" i="3"/>
  <c r="O109" i="3" s="1"/>
  <c r="O123" i="3" s="1"/>
  <c r="P123" i="3" s="1"/>
  <c r="O81" i="3"/>
  <c r="O108" i="3" s="1"/>
  <c r="O122" i="3" s="1"/>
  <c r="P122" i="3" s="1"/>
  <c r="O80" i="3"/>
  <c r="O107" i="3" s="1"/>
  <c r="O121" i="3" s="1"/>
  <c r="P121" i="3" s="1"/>
  <c r="O79" i="3"/>
  <c r="O78" i="3"/>
  <c r="O105" i="3" s="1"/>
  <c r="O119" i="3" s="1"/>
  <c r="O77" i="3"/>
  <c r="O104" i="3" s="1"/>
  <c r="O118" i="3" s="1"/>
  <c r="O76" i="3"/>
  <c r="O103" i="3" s="1"/>
  <c r="O117" i="3" s="1"/>
  <c r="O75" i="3"/>
  <c r="O102" i="3" s="1"/>
  <c r="O50" i="3"/>
  <c r="O63" i="3" s="1"/>
  <c r="O70" i="3" s="1"/>
  <c r="P70" i="3" s="1"/>
  <c r="O49" i="3"/>
  <c r="O48" i="3"/>
  <c r="O61" i="3" s="1"/>
  <c r="O34" i="3"/>
  <c r="O27" i="3"/>
  <c r="O16" i="3"/>
  <c r="O15" i="3"/>
  <c r="O14" i="3"/>
  <c r="O13" i="3"/>
  <c r="O12" i="3"/>
  <c r="M513" i="3"/>
  <c r="M500" i="3"/>
  <c r="M499" i="3"/>
  <c r="M498" i="3"/>
  <c r="M497" i="3"/>
  <c r="M496" i="3"/>
  <c r="M495" i="3"/>
  <c r="M491" i="3"/>
  <c r="M490" i="3"/>
  <c r="M489" i="3"/>
  <c r="M488" i="3"/>
  <c r="M484" i="3"/>
  <c r="M483" i="3"/>
  <c r="M482" i="3"/>
  <c r="M481" i="3"/>
  <c r="M477" i="3"/>
  <c r="M476" i="3"/>
  <c r="M475" i="3"/>
  <c r="M474" i="3"/>
  <c r="M473" i="3"/>
  <c r="M469" i="3"/>
  <c r="M470" i="3" s="1"/>
  <c r="M464" i="3"/>
  <c r="M463" i="3"/>
  <c r="M462" i="3"/>
  <c r="M461" i="3"/>
  <c r="M460" i="3"/>
  <c r="M459" i="3"/>
  <c r="M458" i="3"/>
  <c r="M457" i="3"/>
  <c r="M456" i="3"/>
  <c r="M454" i="3"/>
  <c r="M452" i="3"/>
  <c r="M451" i="3"/>
  <c r="M450" i="3"/>
  <c r="M438" i="3"/>
  <c r="M437" i="3"/>
  <c r="M436" i="3"/>
  <c r="M435" i="3"/>
  <c r="M434" i="3"/>
  <c r="M433" i="3"/>
  <c r="M432" i="3"/>
  <c r="M431" i="3"/>
  <c r="M388" i="3"/>
  <c r="M387" i="3"/>
  <c r="M386" i="3"/>
  <c r="M385" i="3"/>
  <c r="M384" i="3"/>
  <c r="M383" i="3"/>
  <c r="M382" i="3"/>
  <c r="M381" i="3"/>
  <c r="M380" i="3"/>
  <c r="M379" i="3"/>
  <c r="M378" i="3"/>
  <c r="M377" i="3"/>
  <c r="M376" i="3"/>
  <c r="M375" i="3"/>
  <c r="M374" i="3"/>
  <c r="M373" i="3"/>
  <c r="M372" i="3"/>
  <c r="M371"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2" i="3"/>
  <c r="M281" i="3"/>
  <c r="M280" i="3"/>
  <c r="M279" i="3"/>
  <c r="M278" i="3"/>
  <c r="M277" i="3"/>
  <c r="M276" i="3"/>
  <c r="M275" i="3"/>
  <c r="M274" i="3"/>
  <c r="M273"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5" i="3"/>
  <c r="M204" i="3"/>
  <c r="M203" i="3"/>
  <c r="M202" i="3"/>
  <c r="M201" i="3"/>
  <c r="M200" i="3"/>
  <c r="M199" i="3"/>
  <c r="M198" i="3"/>
  <c r="M197" i="3"/>
  <c r="M196" i="3"/>
  <c r="M195" i="3"/>
  <c r="M194" i="3"/>
  <c r="M171" i="3"/>
  <c r="M170" i="3"/>
  <c r="M169" i="3"/>
  <c r="M168"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84" i="3"/>
  <c r="M111" i="3" s="1"/>
  <c r="M125" i="3" s="1"/>
  <c r="N125" i="3" s="1"/>
  <c r="M83" i="3"/>
  <c r="M110" i="3" s="1"/>
  <c r="M124" i="3" s="1"/>
  <c r="N124" i="3" s="1"/>
  <c r="M82" i="3"/>
  <c r="M109" i="3" s="1"/>
  <c r="M123" i="3" s="1"/>
  <c r="N123" i="3" s="1"/>
  <c r="M81" i="3"/>
  <c r="M108" i="3" s="1"/>
  <c r="M122" i="3" s="1"/>
  <c r="N122" i="3" s="1"/>
  <c r="M80" i="3"/>
  <c r="M107" i="3" s="1"/>
  <c r="M121" i="3" s="1"/>
  <c r="N121" i="3" s="1"/>
  <c r="M79" i="3"/>
  <c r="M78" i="3"/>
  <c r="M105" i="3" s="1"/>
  <c r="M119" i="3" s="1"/>
  <c r="N119" i="3" s="1"/>
  <c r="M77" i="3"/>
  <c r="M104" i="3" s="1"/>
  <c r="M118" i="3" s="1"/>
  <c r="N118" i="3" s="1"/>
  <c r="M76" i="3"/>
  <c r="M103" i="3" s="1"/>
  <c r="M117" i="3" s="1"/>
  <c r="N117" i="3" s="1"/>
  <c r="M75" i="3"/>
  <c r="M102" i="3" s="1"/>
  <c r="M50" i="3"/>
  <c r="M63" i="3" s="1"/>
  <c r="M70" i="3" s="1"/>
  <c r="N70" i="3" s="1"/>
  <c r="M49" i="3"/>
  <c r="M62" i="3" s="1"/>
  <c r="M48" i="3"/>
  <c r="M61" i="3" s="1"/>
  <c r="M34" i="3"/>
  <c r="M27" i="3"/>
  <c r="N40" i="3"/>
  <c r="M16" i="3"/>
  <c r="M15" i="3"/>
  <c r="M14" i="3"/>
  <c r="M13" i="3"/>
  <c r="M12" i="3"/>
  <c r="K513" i="3"/>
  <c r="K500" i="3"/>
  <c r="K499" i="3"/>
  <c r="K498" i="3"/>
  <c r="K497" i="3"/>
  <c r="K496" i="3"/>
  <c r="K495" i="3"/>
  <c r="K491" i="3"/>
  <c r="K490" i="3"/>
  <c r="K489" i="3"/>
  <c r="K488" i="3"/>
  <c r="K484" i="3"/>
  <c r="K483" i="3"/>
  <c r="K482" i="3"/>
  <c r="K481" i="3"/>
  <c r="K477" i="3"/>
  <c r="K476" i="3"/>
  <c r="K475" i="3"/>
  <c r="K474" i="3"/>
  <c r="K473" i="3"/>
  <c r="K469" i="3"/>
  <c r="K470" i="3" s="1"/>
  <c r="K464" i="3"/>
  <c r="K463" i="3"/>
  <c r="K462" i="3"/>
  <c r="K461" i="3"/>
  <c r="K460" i="3"/>
  <c r="K459" i="3"/>
  <c r="K458" i="3"/>
  <c r="K457" i="3"/>
  <c r="K456" i="3"/>
  <c r="K454" i="3"/>
  <c r="K452" i="3"/>
  <c r="K451" i="3"/>
  <c r="K450" i="3"/>
  <c r="K438" i="3"/>
  <c r="K437" i="3"/>
  <c r="K436" i="3"/>
  <c r="K435" i="3"/>
  <c r="K434" i="3"/>
  <c r="K433" i="3"/>
  <c r="K432" i="3"/>
  <c r="K431" i="3"/>
  <c r="K388" i="3"/>
  <c r="K387" i="3"/>
  <c r="K386" i="3"/>
  <c r="K385" i="3"/>
  <c r="K384" i="3"/>
  <c r="K383" i="3"/>
  <c r="K382" i="3"/>
  <c r="K381" i="3"/>
  <c r="K380" i="3"/>
  <c r="K379" i="3"/>
  <c r="K378" i="3"/>
  <c r="K377" i="3"/>
  <c r="K376" i="3"/>
  <c r="K375" i="3"/>
  <c r="K374" i="3"/>
  <c r="K373" i="3"/>
  <c r="K372" i="3"/>
  <c r="K371"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2" i="3"/>
  <c r="K281" i="3"/>
  <c r="K280" i="3"/>
  <c r="K279" i="3"/>
  <c r="K278" i="3"/>
  <c r="K277" i="3"/>
  <c r="K276" i="3"/>
  <c r="K275" i="3"/>
  <c r="K274" i="3"/>
  <c r="K273"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5" i="3"/>
  <c r="K204" i="3"/>
  <c r="K203" i="3"/>
  <c r="K202" i="3"/>
  <c r="K201" i="3"/>
  <c r="K200" i="3"/>
  <c r="K199" i="3"/>
  <c r="K198" i="3"/>
  <c r="K197" i="3"/>
  <c r="K196" i="3"/>
  <c r="K195" i="3"/>
  <c r="K194" i="3"/>
  <c r="K171" i="3"/>
  <c r="K170" i="3"/>
  <c r="K169" i="3"/>
  <c r="K168"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84" i="3"/>
  <c r="K111" i="3" s="1"/>
  <c r="K125" i="3" s="1"/>
  <c r="L125" i="3" s="1"/>
  <c r="K83" i="3"/>
  <c r="K110" i="3" s="1"/>
  <c r="K124" i="3" s="1"/>
  <c r="L124" i="3" s="1"/>
  <c r="K82" i="3"/>
  <c r="K109" i="3" s="1"/>
  <c r="K123" i="3" s="1"/>
  <c r="L123" i="3" s="1"/>
  <c r="K81" i="3"/>
  <c r="K108" i="3" s="1"/>
  <c r="K122" i="3" s="1"/>
  <c r="L122" i="3" s="1"/>
  <c r="K80" i="3"/>
  <c r="K107" i="3" s="1"/>
  <c r="K121" i="3" s="1"/>
  <c r="L121" i="3" s="1"/>
  <c r="K79" i="3"/>
  <c r="K78" i="3"/>
  <c r="K105" i="3" s="1"/>
  <c r="K119" i="3" s="1"/>
  <c r="L119" i="3" s="1"/>
  <c r="K77" i="3"/>
  <c r="K104" i="3" s="1"/>
  <c r="K118" i="3" s="1"/>
  <c r="L118" i="3" s="1"/>
  <c r="K76" i="3"/>
  <c r="K103" i="3" s="1"/>
  <c r="K117" i="3" s="1"/>
  <c r="L117" i="3" s="1"/>
  <c r="K75" i="3"/>
  <c r="K102" i="3" s="1"/>
  <c r="K50" i="3"/>
  <c r="K63" i="3" s="1"/>
  <c r="K70" i="3" s="1"/>
  <c r="L70" i="3" s="1"/>
  <c r="K49" i="3"/>
  <c r="K62" i="3" s="1"/>
  <c r="K48" i="3"/>
  <c r="K61" i="3" s="1"/>
  <c r="K34" i="3"/>
  <c r="K27" i="3"/>
  <c r="K16" i="3"/>
  <c r="K15" i="3"/>
  <c r="K14" i="3"/>
  <c r="K13" i="3"/>
  <c r="K12" i="3"/>
  <c r="I513" i="3"/>
  <c r="I500" i="3"/>
  <c r="I499" i="3"/>
  <c r="I498" i="3"/>
  <c r="I497" i="3"/>
  <c r="I496" i="3"/>
  <c r="I495" i="3"/>
  <c r="I491" i="3"/>
  <c r="I490" i="3"/>
  <c r="I489" i="3"/>
  <c r="I488" i="3"/>
  <c r="I484" i="3"/>
  <c r="I483" i="3"/>
  <c r="I482" i="3"/>
  <c r="I481" i="3"/>
  <c r="I477" i="3"/>
  <c r="I476" i="3"/>
  <c r="I475" i="3"/>
  <c r="I474" i="3"/>
  <c r="I473" i="3"/>
  <c r="I469" i="3"/>
  <c r="I470" i="3" s="1"/>
  <c r="I464" i="3"/>
  <c r="I463" i="3"/>
  <c r="I462" i="3"/>
  <c r="I461" i="3"/>
  <c r="I460" i="3"/>
  <c r="I459" i="3"/>
  <c r="I458" i="3"/>
  <c r="I457" i="3"/>
  <c r="I456" i="3"/>
  <c r="I454" i="3"/>
  <c r="I452" i="3"/>
  <c r="I451" i="3"/>
  <c r="I450" i="3"/>
  <c r="I438" i="3"/>
  <c r="I437" i="3"/>
  <c r="I436" i="3"/>
  <c r="I435" i="3"/>
  <c r="I434" i="3"/>
  <c r="I433" i="3"/>
  <c r="I432" i="3"/>
  <c r="I431" i="3"/>
  <c r="I388" i="3"/>
  <c r="I387" i="3"/>
  <c r="I386" i="3"/>
  <c r="I385" i="3"/>
  <c r="I384" i="3"/>
  <c r="I383" i="3"/>
  <c r="I382" i="3"/>
  <c r="I381" i="3"/>
  <c r="I380" i="3"/>
  <c r="I379" i="3"/>
  <c r="I378" i="3"/>
  <c r="I377" i="3"/>
  <c r="I376" i="3"/>
  <c r="I375" i="3"/>
  <c r="I374" i="3"/>
  <c r="I373" i="3"/>
  <c r="I372" i="3"/>
  <c r="I371"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2" i="3"/>
  <c r="I281" i="3"/>
  <c r="I280" i="3"/>
  <c r="I279" i="3"/>
  <c r="I278" i="3"/>
  <c r="I277" i="3"/>
  <c r="I276" i="3"/>
  <c r="I275" i="3"/>
  <c r="I274" i="3"/>
  <c r="I273"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5" i="3"/>
  <c r="I204" i="3"/>
  <c r="I203" i="3"/>
  <c r="I202" i="3"/>
  <c r="I201" i="3"/>
  <c r="I200" i="3"/>
  <c r="I199" i="3"/>
  <c r="I198" i="3"/>
  <c r="I197" i="3"/>
  <c r="I196" i="3"/>
  <c r="I195" i="3"/>
  <c r="I194" i="3"/>
  <c r="I171" i="3"/>
  <c r="I170" i="3"/>
  <c r="I169" i="3"/>
  <c r="I168"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84" i="3"/>
  <c r="I111" i="3" s="1"/>
  <c r="I125" i="3" s="1"/>
  <c r="J125" i="3" s="1"/>
  <c r="I83" i="3"/>
  <c r="I110" i="3" s="1"/>
  <c r="I124" i="3" s="1"/>
  <c r="J124" i="3" s="1"/>
  <c r="I82" i="3"/>
  <c r="I109" i="3" s="1"/>
  <c r="I123" i="3" s="1"/>
  <c r="J123" i="3" s="1"/>
  <c r="I81" i="3"/>
  <c r="I108" i="3" s="1"/>
  <c r="I122" i="3" s="1"/>
  <c r="J122" i="3" s="1"/>
  <c r="I80" i="3"/>
  <c r="I107" i="3" s="1"/>
  <c r="I121" i="3" s="1"/>
  <c r="I79" i="3"/>
  <c r="I78" i="3"/>
  <c r="I105" i="3" s="1"/>
  <c r="I119" i="3" s="1"/>
  <c r="J119" i="3" s="1"/>
  <c r="I77" i="3"/>
  <c r="I104" i="3" s="1"/>
  <c r="I118" i="3" s="1"/>
  <c r="J118" i="3" s="1"/>
  <c r="I76" i="3"/>
  <c r="I103" i="3" s="1"/>
  <c r="I117" i="3" s="1"/>
  <c r="I75" i="3"/>
  <c r="I102" i="3" s="1"/>
  <c r="I50" i="3"/>
  <c r="I63" i="3" s="1"/>
  <c r="I70" i="3" s="1"/>
  <c r="J70" i="3" s="1"/>
  <c r="I49" i="3"/>
  <c r="I56" i="3" s="1"/>
  <c r="I48" i="3"/>
  <c r="I61" i="3" s="1"/>
  <c r="I34" i="3"/>
  <c r="I27" i="3"/>
  <c r="I16" i="3"/>
  <c r="I15" i="3"/>
  <c r="I14" i="3"/>
  <c r="I13" i="3"/>
  <c r="I12" i="3"/>
  <c r="G513" i="3"/>
  <c r="G500" i="3"/>
  <c r="G499" i="3"/>
  <c r="G498" i="3"/>
  <c r="G497" i="3"/>
  <c r="G496" i="3"/>
  <c r="G495" i="3"/>
  <c r="G491" i="3"/>
  <c r="G490" i="3"/>
  <c r="G489" i="3"/>
  <c r="G488" i="3"/>
  <c r="G484" i="3"/>
  <c r="G483" i="3"/>
  <c r="G482" i="3"/>
  <c r="G481" i="3"/>
  <c r="G477" i="3"/>
  <c r="G476" i="3"/>
  <c r="G475" i="3"/>
  <c r="G474" i="3"/>
  <c r="G473" i="3"/>
  <c r="G469" i="3"/>
  <c r="G470" i="3" s="1"/>
  <c r="G464" i="3"/>
  <c r="G463" i="3"/>
  <c r="G462" i="3"/>
  <c r="G461" i="3"/>
  <c r="G460" i="3"/>
  <c r="G459" i="3"/>
  <c r="G458" i="3"/>
  <c r="G457" i="3"/>
  <c r="G456" i="3"/>
  <c r="G454" i="3"/>
  <c r="G452" i="3"/>
  <c r="G451" i="3"/>
  <c r="G450" i="3"/>
  <c r="G438" i="3"/>
  <c r="G437" i="3"/>
  <c r="G436" i="3"/>
  <c r="G435" i="3"/>
  <c r="G434" i="3"/>
  <c r="G433" i="3"/>
  <c r="G432" i="3"/>
  <c r="G431" i="3"/>
  <c r="G388" i="3"/>
  <c r="G387" i="3"/>
  <c r="G386" i="3"/>
  <c r="G385" i="3"/>
  <c r="G384" i="3"/>
  <c r="G383" i="3"/>
  <c r="G382" i="3"/>
  <c r="G381" i="3"/>
  <c r="G380" i="3"/>
  <c r="G379" i="3"/>
  <c r="G378" i="3"/>
  <c r="G377" i="3"/>
  <c r="G376" i="3"/>
  <c r="G375" i="3"/>
  <c r="G374" i="3"/>
  <c r="G373" i="3"/>
  <c r="G372" i="3"/>
  <c r="G371"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2" i="3"/>
  <c r="G281" i="3"/>
  <c r="G280" i="3"/>
  <c r="G279" i="3"/>
  <c r="G278" i="3"/>
  <c r="G277" i="3"/>
  <c r="G276" i="3"/>
  <c r="G275" i="3"/>
  <c r="G274" i="3"/>
  <c r="G273"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5" i="3"/>
  <c r="G204" i="3"/>
  <c r="G203" i="3"/>
  <c r="G202" i="3"/>
  <c r="G201" i="3"/>
  <c r="G200" i="3"/>
  <c r="G199" i="3"/>
  <c r="G198" i="3"/>
  <c r="G197" i="3"/>
  <c r="G196" i="3"/>
  <c r="G195" i="3"/>
  <c r="G194" i="3"/>
  <c r="G171" i="3"/>
  <c r="G170" i="3"/>
  <c r="G169" i="3"/>
  <c r="G168"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84" i="3"/>
  <c r="G111" i="3" s="1"/>
  <c r="G125" i="3" s="1"/>
  <c r="H125" i="3" s="1"/>
  <c r="G83" i="3"/>
  <c r="G110" i="3" s="1"/>
  <c r="G124" i="3" s="1"/>
  <c r="H124" i="3" s="1"/>
  <c r="G82" i="3"/>
  <c r="G109" i="3" s="1"/>
  <c r="G123" i="3" s="1"/>
  <c r="H123" i="3" s="1"/>
  <c r="G81" i="3"/>
  <c r="G108" i="3" s="1"/>
  <c r="G122" i="3" s="1"/>
  <c r="H122" i="3" s="1"/>
  <c r="G80" i="3"/>
  <c r="G107" i="3" s="1"/>
  <c r="G121" i="3" s="1"/>
  <c r="H121" i="3" s="1"/>
  <c r="G79" i="3"/>
  <c r="G78" i="3"/>
  <c r="G105" i="3" s="1"/>
  <c r="G119" i="3" s="1"/>
  <c r="G77" i="3"/>
  <c r="G104" i="3" s="1"/>
  <c r="G118" i="3" s="1"/>
  <c r="H118" i="3" s="1"/>
  <c r="G76" i="3"/>
  <c r="G103" i="3" s="1"/>
  <c r="G117" i="3" s="1"/>
  <c r="G75" i="3"/>
  <c r="G102" i="3" s="1"/>
  <c r="G50" i="3"/>
  <c r="G63" i="3" s="1"/>
  <c r="G70" i="3" s="1"/>
  <c r="G49" i="3"/>
  <c r="G62" i="3" s="1"/>
  <c r="G48" i="3"/>
  <c r="G61" i="3" s="1"/>
  <c r="G34" i="3"/>
  <c r="G27" i="3"/>
  <c r="G16" i="3"/>
  <c r="G15" i="3"/>
  <c r="G14" i="3"/>
  <c r="G13" i="3"/>
  <c r="G12" i="3"/>
  <c r="AU103" i="3"/>
  <c r="AU117" i="3" s="1"/>
  <c r="AM108" i="3"/>
  <c r="AM122" i="3" s="1"/>
  <c r="AN122" i="3" s="1"/>
  <c r="AM102" i="3"/>
  <c r="BK501" i="3"/>
  <c r="BK485" i="3"/>
  <c r="BL470" i="3"/>
  <c r="BL439" i="3"/>
  <c r="BL440" i="3" s="1"/>
  <c r="BL427" i="3"/>
  <c r="BL389" i="3"/>
  <c r="BL390" i="3" s="1"/>
  <c r="BL315" i="3"/>
  <c r="BL316" i="3" s="1"/>
  <c r="BL206" i="3"/>
  <c r="BK111" i="3"/>
  <c r="BK125" i="3" s="1"/>
  <c r="BL125" i="3" s="1"/>
  <c r="BK109" i="3"/>
  <c r="BK123" i="3" s="1"/>
  <c r="BL123" i="3" s="1"/>
  <c r="BK107" i="3"/>
  <c r="BK121" i="3" s="1"/>
  <c r="BK105" i="3"/>
  <c r="BK119" i="3" s="1"/>
  <c r="BL119" i="3" s="1"/>
  <c r="BK103" i="3"/>
  <c r="BK117" i="3" s="1"/>
  <c r="BL64" i="3"/>
  <c r="BK63" i="3"/>
  <c r="BK70" i="3" s="1"/>
  <c r="BL70" i="3" s="1"/>
  <c r="BL51" i="3"/>
  <c r="BK61" i="3"/>
  <c r="BL40" i="3"/>
  <c r="BL43" i="3"/>
  <c r="BL42" i="3"/>
  <c r="BL41" i="3"/>
  <c r="BJ485" i="3"/>
  <c r="BJ470" i="3"/>
  <c r="BI470" i="3"/>
  <c r="BJ439" i="3"/>
  <c r="BJ440" i="3" s="1"/>
  <c r="BI109" i="3"/>
  <c r="BI123" i="3" s="1"/>
  <c r="BJ123" i="3" s="1"/>
  <c r="BI108" i="3"/>
  <c r="BI122" i="3" s="1"/>
  <c r="BJ122" i="3" s="1"/>
  <c r="BI107" i="3"/>
  <c r="BI121" i="3" s="1"/>
  <c r="BJ121" i="3" s="1"/>
  <c r="BI106" i="3"/>
  <c r="BI120" i="3" s="1"/>
  <c r="BJ120" i="3" s="1"/>
  <c r="BI105" i="3"/>
  <c r="BI119" i="3" s="1"/>
  <c r="BJ119" i="3" s="1"/>
  <c r="BI102" i="3"/>
  <c r="BI63" i="3"/>
  <c r="BI70" i="3" s="1"/>
  <c r="BJ70" i="3" s="1"/>
  <c r="BJ40" i="3"/>
  <c r="BJ41" i="3"/>
  <c r="BH501" i="3"/>
  <c r="BH492" i="3"/>
  <c r="BH485" i="3"/>
  <c r="BG507" i="3"/>
  <c r="BH478" i="3"/>
  <c r="BG506" i="3"/>
  <c r="BH470" i="3"/>
  <c r="BG470" i="3"/>
  <c r="BH465" i="3"/>
  <c r="BH446" i="3"/>
  <c r="BH447" i="3" s="1"/>
  <c r="BH439" i="3"/>
  <c r="BH440" i="3" s="1"/>
  <c r="BH427" i="3"/>
  <c r="BH420" i="3"/>
  <c r="BH206" i="3"/>
  <c r="BG111" i="3"/>
  <c r="BG125" i="3" s="1"/>
  <c r="BH125" i="3" s="1"/>
  <c r="BG109" i="3"/>
  <c r="BG123" i="3" s="1"/>
  <c r="BH123" i="3" s="1"/>
  <c r="BG105" i="3"/>
  <c r="BG119" i="3" s="1"/>
  <c r="BH119" i="3" s="1"/>
  <c r="BG103" i="3"/>
  <c r="BG117" i="3" s="1"/>
  <c r="BH117" i="3" s="1"/>
  <c r="BH51" i="3"/>
  <c r="BG61" i="3"/>
  <c r="BH34" i="3"/>
  <c r="BH42" i="3"/>
  <c r="BF501" i="3"/>
  <c r="BF492" i="3"/>
  <c r="BF485" i="3"/>
  <c r="BF478" i="3"/>
  <c r="BF470" i="3"/>
  <c r="BE470" i="3"/>
  <c r="BF465" i="3"/>
  <c r="BF446" i="3"/>
  <c r="BF447" i="3" s="1"/>
  <c r="BF439" i="3"/>
  <c r="BF440" i="3" s="1"/>
  <c r="BF427" i="3"/>
  <c r="BF420" i="3"/>
  <c r="BF389" i="3"/>
  <c r="BF206" i="3"/>
  <c r="BE111" i="3"/>
  <c r="BE125" i="3" s="1"/>
  <c r="BF125" i="3" s="1"/>
  <c r="BE110" i="3"/>
  <c r="BE124" i="3" s="1"/>
  <c r="BF124" i="3" s="1"/>
  <c r="BE109" i="3"/>
  <c r="BE123" i="3" s="1"/>
  <c r="BF123" i="3" s="1"/>
  <c r="BE108" i="3"/>
  <c r="BE122" i="3" s="1"/>
  <c r="BF122" i="3" s="1"/>
  <c r="BE107" i="3"/>
  <c r="BE121" i="3" s="1"/>
  <c r="BF121" i="3" s="1"/>
  <c r="BE106" i="3"/>
  <c r="BE120" i="3" s="1"/>
  <c r="BF120" i="3" s="1"/>
  <c r="BE103" i="3"/>
  <c r="BE117" i="3" s="1"/>
  <c r="BF85" i="3"/>
  <c r="BF64" i="3"/>
  <c r="BF51" i="3"/>
  <c r="BF40" i="3"/>
  <c r="BF43" i="3"/>
  <c r="BF42" i="3"/>
  <c r="BF41" i="3"/>
  <c r="BD492" i="3"/>
  <c r="BD470" i="3"/>
  <c r="BD465" i="3"/>
  <c r="BD439" i="3"/>
  <c r="BD440" i="3" s="1"/>
  <c r="BD427" i="3"/>
  <c r="BD420" i="3"/>
  <c r="BD206" i="3"/>
  <c r="BC56" i="3"/>
  <c r="BD56" i="3" s="1"/>
  <c r="BD42" i="3"/>
  <c r="BB501" i="3"/>
  <c r="BB492" i="3"/>
  <c r="BB485" i="3"/>
  <c r="BB478" i="3"/>
  <c r="BB470" i="3"/>
  <c r="BA470" i="3"/>
  <c r="BB465" i="3"/>
  <c r="BB446" i="3"/>
  <c r="BB447" i="3" s="1"/>
  <c r="BB439" i="3"/>
  <c r="BB440" i="3" s="1"/>
  <c r="BB427" i="3"/>
  <c r="BB420" i="3"/>
  <c r="BB389" i="3"/>
  <c r="BB390" i="3" s="1"/>
  <c r="BB315" i="3"/>
  <c r="BB316" i="3" s="1"/>
  <c r="BA110" i="3"/>
  <c r="BA124" i="3" s="1"/>
  <c r="BB124" i="3" s="1"/>
  <c r="BA108" i="3"/>
  <c r="BA122" i="3" s="1"/>
  <c r="BB122" i="3" s="1"/>
  <c r="BA106" i="3"/>
  <c r="BA120" i="3" s="1"/>
  <c r="BB120" i="3" s="1"/>
  <c r="BA104" i="3"/>
  <c r="BA118" i="3" s="1"/>
  <c r="BB118" i="3" s="1"/>
  <c r="BB85" i="3"/>
  <c r="BB64" i="3"/>
  <c r="BB51" i="3"/>
  <c r="BB40" i="3"/>
  <c r="BB34" i="3"/>
  <c r="BB43" i="3"/>
  <c r="BB42" i="3"/>
  <c r="BB41" i="3"/>
  <c r="AZ501" i="3"/>
  <c r="AZ492" i="3"/>
  <c r="AZ485" i="3"/>
  <c r="AZ478" i="3"/>
  <c r="AZ470" i="3"/>
  <c r="AZ465" i="3"/>
  <c r="AZ446" i="3"/>
  <c r="AZ447" i="3" s="1"/>
  <c r="AZ439" i="3"/>
  <c r="AZ440" i="3" s="1"/>
  <c r="AZ427" i="3"/>
  <c r="AZ420" i="3"/>
  <c r="AZ389" i="3"/>
  <c r="AZ390" i="3" s="1"/>
  <c r="AZ315" i="3"/>
  <c r="AZ316" i="3" s="1"/>
  <c r="AY111" i="3"/>
  <c r="AY125" i="3" s="1"/>
  <c r="AZ125" i="3" s="1"/>
  <c r="AY109" i="3"/>
  <c r="AY123" i="3" s="1"/>
  <c r="AZ123" i="3" s="1"/>
  <c r="AY107" i="3"/>
  <c r="AY121" i="3" s="1"/>
  <c r="AZ121" i="3" s="1"/>
  <c r="AY105" i="3"/>
  <c r="AY119" i="3" s="1"/>
  <c r="AZ51" i="3"/>
  <c r="AY61" i="3"/>
  <c r="AZ42" i="3"/>
  <c r="AX478" i="3"/>
  <c r="AX446" i="3"/>
  <c r="AX447" i="3" s="1"/>
  <c r="AW107" i="3"/>
  <c r="AW121" i="3" s="1"/>
  <c r="AX121" i="3" s="1"/>
  <c r="AX42" i="3"/>
  <c r="AV501" i="3"/>
  <c r="AU501" i="3"/>
  <c r="AV492" i="3"/>
  <c r="AU492" i="3"/>
  <c r="AV485" i="3"/>
  <c r="AV478" i="3"/>
  <c r="AV470" i="3"/>
  <c r="AU470" i="3"/>
  <c r="AV446" i="3"/>
  <c r="AV447" i="3" s="1"/>
  <c r="AV439" i="3"/>
  <c r="AV440" i="3" s="1"/>
  <c r="AV427" i="3"/>
  <c r="AV420" i="3"/>
  <c r="AV315" i="3"/>
  <c r="AV316" i="3" s="1"/>
  <c r="AU102" i="3"/>
  <c r="AV64" i="3"/>
  <c r="AU56" i="3"/>
  <c r="AV56" i="3" s="1"/>
  <c r="AV51" i="3"/>
  <c r="AV40" i="3"/>
  <c r="AV43" i="3"/>
  <c r="AV42" i="3"/>
  <c r="AT501" i="3"/>
  <c r="AT492" i="3"/>
  <c r="AT485" i="3"/>
  <c r="AT478" i="3"/>
  <c r="AT470" i="3"/>
  <c r="AT446" i="3"/>
  <c r="AT439" i="3"/>
  <c r="AT440" i="3" s="1"/>
  <c r="AT427" i="3"/>
  <c r="AT367" i="3"/>
  <c r="AT368" i="3" s="1"/>
  <c r="AS105" i="3"/>
  <c r="AS119" i="3" s="1"/>
  <c r="AT119" i="3" s="1"/>
  <c r="AS103" i="3"/>
  <c r="AS117" i="3" s="1"/>
  <c r="AT117" i="3" s="1"/>
  <c r="AT85" i="3"/>
  <c r="AT64" i="3"/>
  <c r="AT51" i="3"/>
  <c r="AT34" i="3"/>
  <c r="AT43" i="3"/>
  <c r="AT42" i="3"/>
  <c r="AT41" i="3"/>
  <c r="AR501" i="3"/>
  <c r="AR492" i="3"/>
  <c r="AR485" i="3"/>
  <c r="AR478" i="3"/>
  <c r="AR470" i="3"/>
  <c r="AR446" i="3"/>
  <c r="AR447" i="3" s="1"/>
  <c r="AR439" i="3"/>
  <c r="AR440" i="3" s="1"/>
  <c r="AR427" i="3"/>
  <c r="AR389" i="3"/>
  <c r="AQ111" i="3"/>
  <c r="AQ125" i="3" s="1"/>
  <c r="AR125" i="3" s="1"/>
  <c r="AQ105" i="3"/>
  <c r="AQ119" i="3" s="1"/>
  <c r="AR41" i="3"/>
  <c r="AP492" i="3"/>
  <c r="AO470" i="3"/>
  <c r="AP439" i="3"/>
  <c r="AP440" i="3" s="1"/>
  <c r="AP420" i="3"/>
  <c r="AN485" i="3"/>
  <c r="AN478" i="3"/>
  <c r="AN427" i="3"/>
  <c r="AN40" i="3"/>
  <c r="AL501" i="3"/>
  <c r="AL492" i="3"/>
  <c r="AL485" i="3"/>
  <c r="AL478" i="3"/>
  <c r="AL470" i="3"/>
  <c r="AK470" i="3"/>
  <c r="AL465" i="3"/>
  <c r="AL446" i="3"/>
  <c r="AL447" i="3" s="1"/>
  <c r="AL439" i="3"/>
  <c r="AL440" i="3" s="1"/>
  <c r="AL427" i="3"/>
  <c r="AL420" i="3"/>
  <c r="AL389" i="3"/>
  <c r="AK110" i="3"/>
  <c r="AK124" i="3" s="1"/>
  <c r="AL124" i="3" s="1"/>
  <c r="AK108" i="3"/>
  <c r="AK122" i="3" s="1"/>
  <c r="AL122" i="3" s="1"/>
  <c r="AK106" i="3"/>
  <c r="AK120" i="3" s="1"/>
  <c r="AL120" i="3" s="1"/>
  <c r="AK104" i="3"/>
  <c r="AK118" i="3" s="1"/>
  <c r="AL118" i="3" s="1"/>
  <c r="AL85" i="3"/>
  <c r="AL64" i="3"/>
  <c r="AL51" i="3"/>
  <c r="AL40" i="3"/>
  <c r="AL34" i="3"/>
  <c r="AL43" i="3"/>
  <c r="AL42" i="3"/>
  <c r="AL41" i="3"/>
  <c r="AJ501" i="3"/>
  <c r="AJ492" i="3"/>
  <c r="AJ485" i="3"/>
  <c r="AJ478" i="3"/>
  <c r="AJ470" i="3"/>
  <c r="AJ465" i="3"/>
  <c r="AJ446" i="3"/>
  <c r="AJ439" i="3"/>
  <c r="AJ440" i="3" s="1"/>
  <c r="AJ427" i="3"/>
  <c r="AJ420" i="3"/>
  <c r="AJ389" i="3"/>
  <c r="AJ390" i="3" s="1"/>
  <c r="AJ315" i="3"/>
  <c r="AJ316" i="3" s="1"/>
  <c r="AJ85" i="3"/>
  <c r="AJ64" i="3"/>
  <c r="AJ51" i="3"/>
  <c r="AJ40" i="3"/>
  <c r="AJ43" i="3"/>
  <c r="AH501" i="3"/>
  <c r="AH485" i="3"/>
  <c r="AH470" i="3"/>
  <c r="AH446" i="3"/>
  <c r="AH447" i="3" s="1"/>
  <c r="AH427" i="3"/>
  <c r="AG103" i="3"/>
  <c r="AG117" i="3" s="1"/>
  <c r="AH117" i="3" s="1"/>
  <c r="AH40" i="3"/>
  <c r="AH43" i="3"/>
  <c r="AH42" i="3"/>
  <c r="AH41" i="3"/>
  <c r="AF501" i="3"/>
  <c r="AF492" i="3"/>
  <c r="AF485" i="3"/>
  <c r="AF478" i="3"/>
  <c r="AF470" i="3"/>
  <c r="AE470" i="3"/>
  <c r="AF446" i="3"/>
  <c r="AF447" i="3" s="1"/>
  <c r="AF439" i="3"/>
  <c r="AF440" i="3" s="1"/>
  <c r="AF427" i="3"/>
  <c r="AF389" i="3"/>
  <c r="AF315" i="3"/>
  <c r="AF316" i="3" s="1"/>
  <c r="AF85" i="3"/>
  <c r="AF51" i="3"/>
  <c r="AF34" i="3"/>
  <c r="AF42" i="3"/>
  <c r="AF41" i="3"/>
  <c r="AF40" i="3"/>
  <c r="AD501" i="3"/>
  <c r="AD492" i="3"/>
  <c r="AD485" i="3"/>
  <c r="AD478" i="3"/>
  <c r="AD470" i="3"/>
  <c r="AD446" i="3"/>
  <c r="AD447" i="3" s="1"/>
  <c r="AD439" i="3"/>
  <c r="AD440" i="3" s="1"/>
  <c r="AD427" i="3"/>
  <c r="AD389" i="3"/>
  <c r="AD390" i="3" s="1"/>
  <c r="AD315" i="3"/>
  <c r="AD316" i="3" s="1"/>
  <c r="AD64" i="3"/>
  <c r="AD51" i="3"/>
  <c r="AD34" i="3"/>
  <c r="AD43" i="3"/>
  <c r="AD41" i="3"/>
  <c r="AB501" i="3"/>
  <c r="AB492" i="3"/>
  <c r="AB485" i="3"/>
  <c r="AB478" i="3"/>
  <c r="AB470" i="3"/>
  <c r="AB465" i="3"/>
  <c r="AB446" i="3"/>
  <c r="AB447" i="3" s="1"/>
  <c r="AB439" i="3"/>
  <c r="AB440" i="3" s="1"/>
  <c r="AB427" i="3"/>
  <c r="AB420" i="3"/>
  <c r="AB42" i="3"/>
  <c r="Z492" i="3"/>
  <c r="Z64" i="3"/>
  <c r="Z43" i="3"/>
  <c r="Z42" i="3"/>
  <c r="Z41" i="3"/>
  <c r="X478" i="3"/>
  <c r="X40" i="3"/>
  <c r="X42" i="3"/>
  <c r="V485" i="3"/>
  <c r="V470" i="3"/>
  <c r="V427" i="3"/>
  <c r="T492" i="3"/>
  <c r="T439" i="3"/>
  <c r="T440" i="3" s="1"/>
  <c r="T40" i="3"/>
  <c r="R501" i="3"/>
  <c r="R485" i="3"/>
  <c r="R470" i="3"/>
  <c r="R439" i="3"/>
  <c r="R440" i="3" s="1"/>
  <c r="R427" i="3"/>
  <c r="R64" i="3"/>
  <c r="R40" i="3"/>
  <c r="R43" i="3"/>
  <c r="R42" i="3"/>
  <c r="R41" i="3"/>
  <c r="P492" i="3"/>
  <c r="P478" i="3"/>
  <c r="P427" i="3"/>
  <c r="P40" i="3"/>
  <c r="N492" i="3"/>
  <c r="N470" i="3"/>
  <c r="N427" i="3"/>
  <c r="N34" i="3"/>
  <c r="N42" i="3"/>
  <c r="L501" i="3"/>
  <c r="L485" i="3"/>
  <c r="L470" i="3"/>
  <c r="L439" i="3"/>
  <c r="L440" i="3" s="1"/>
  <c r="L427" i="3"/>
  <c r="L51" i="3"/>
  <c r="L40" i="3"/>
  <c r="L34" i="3"/>
  <c r="L42" i="3"/>
  <c r="J492" i="3"/>
  <c r="J40" i="3"/>
  <c r="J42" i="3"/>
  <c r="H42" i="3"/>
  <c r="H40" i="3"/>
  <c r="F513" i="3"/>
  <c r="F500" i="3"/>
  <c r="F499" i="3"/>
  <c r="F498" i="3"/>
  <c r="F497" i="3"/>
  <c r="F496" i="3"/>
  <c r="F495" i="3"/>
  <c r="F491" i="3"/>
  <c r="F490" i="3"/>
  <c r="F489" i="3"/>
  <c r="F488" i="3"/>
  <c r="F484" i="3"/>
  <c r="F483" i="3"/>
  <c r="F482" i="3"/>
  <c r="F481" i="3"/>
  <c r="F477" i="3"/>
  <c r="F476" i="3"/>
  <c r="F475" i="3"/>
  <c r="F474" i="3"/>
  <c r="F473" i="3"/>
  <c r="F469" i="3"/>
  <c r="F470" i="3" s="1"/>
  <c r="F464" i="3"/>
  <c r="F463" i="3"/>
  <c r="F462" i="3"/>
  <c r="F461" i="3"/>
  <c r="F460" i="3"/>
  <c r="F459" i="3"/>
  <c r="F458" i="3"/>
  <c r="F457" i="3"/>
  <c r="F456" i="3"/>
  <c r="F454" i="3"/>
  <c r="F452" i="3"/>
  <c r="F451" i="3"/>
  <c r="F450" i="3"/>
  <c r="F445" i="3"/>
  <c r="F444" i="3"/>
  <c r="F443" i="3"/>
  <c r="F438" i="3"/>
  <c r="F437" i="3"/>
  <c r="F436" i="3"/>
  <c r="F435" i="3"/>
  <c r="F434" i="3"/>
  <c r="F433" i="3"/>
  <c r="F432" i="3"/>
  <c r="F431" i="3"/>
  <c r="F426" i="3"/>
  <c r="F427" i="3" s="1"/>
  <c r="F419" i="3"/>
  <c r="F418" i="3"/>
  <c r="F417" i="3"/>
  <c r="F416" i="3"/>
  <c r="F415" i="3"/>
  <c r="F414" i="3"/>
  <c r="F413" i="3"/>
  <c r="F412" i="3"/>
  <c r="F411" i="3"/>
  <c r="F410" i="3"/>
  <c r="F409" i="3"/>
  <c r="F408" i="3"/>
  <c r="F407" i="3"/>
  <c r="F406" i="3"/>
  <c r="F405" i="3"/>
  <c r="F401" i="3"/>
  <c r="F400" i="3"/>
  <c r="F399" i="3"/>
  <c r="F398" i="3"/>
  <c r="F388" i="3"/>
  <c r="F387" i="3"/>
  <c r="F386" i="3"/>
  <c r="F385" i="3"/>
  <c r="F384" i="3"/>
  <c r="F383" i="3"/>
  <c r="F382" i="3"/>
  <c r="F381" i="3"/>
  <c r="F380" i="3"/>
  <c r="F379" i="3"/>
  <c r="F378" i="3"/>
  <c r="F377" i="3"/>
  <c r="F376" i="3"/>
  <c r="F375" i="3"/>
  <c r="F374" i="3"/>
  <c r="F373" i="3"/>
  <c r="F372" i="3"/>
  <c r="F371"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2" i="3"/>
  <c r="F281" i="3"/>
  <c r="F280" i="3"/>
  <c r="F279" i="3"/>
  <c r="F278" i="3"/>
  <c r="F277" i="3"/>
  <c r="F276" i="3"/>
  <c r="F275" i="3"/>
  <c r="F274" i="3"/>
  <c r="F273"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5" i="3"/>
  <c r="F204" i="3"/>
  <c r="F203" i="3"/>
  <c r="F202" i="3"/>
  <c r="F201" i="3"/>
  <c r="F200" i="3"/>
  <c r="F199" i="3"/>
  <c r="F198" i="3"/>
  <c r="F197" i="3"/>
  <c r="F196" i="3"/>
  <c r="F195" i="3"/>
  <c r="F194" i="3"/>
  <c r="F171" i="3"/>
  <c r="F170" i="3"/>
  <c r="F169" i="3"/>
  <c r="F168"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09" i="3"/>
  <c r="F108" i="3"/>
  <c r="F107" i="3"/>
  <c r="F106" i="3"/>
  <c r="F105" i="3"/>
  <c r="F104" i="3"/>
  <c r="F103" i="3"/>
  <c r="F102" i="3"/>
  <c r="F84" i="3"/>
  <c r="F83" i="3"/>
  <c r="F82" i="3"/>
  <c r="F81" i="3"/>
  <c r="F80" i="3"/>
  <c r="F79" i="3"/>
  <c r="F78" i="3"/>
  <c r="F77" i="3"/>
  <c r="F76" i="3"/>
  <c r="F75" i="3"/>
  <c r="F63" i="3"/>
  <c r="F62" i="3"/>
  <c r="F61" i="3"/>
  <c r="F50" i="3"/>
  <c r="F49" i="3"/>
  <c r="F48" i="3"/>
  <c r="F33" i="3"/>
  <c r="F32" i="3"/>
  <c r="F31" i="3"/>
  <c r="F30" i="3"/>
  <c r="F26" i="3"/>
  <c r="F25" i="3"/>
  <c r="F24" i="3"/>
  <c r="F41" i="3" s="1"/>
  <c r="F23" i="3"/>
  <c r="F16" i="3"/>
  <c r="F15" i="3"/>
  <c r="F14" i="3"/>
  <c r="F13" i="3"/>
  <c r="F12" i="3"/>
  <c r="F8" i="3"/>
  <c r="E513" i="3"/>
  <c r="E500" i="3"/>
  <c r="E499" i="3"/>
  <c r="E498" i="3"/>
  <c r="E497" i="3"/>
  <c r="E496" i="3"/>
  <c r="E495" i="3"/>
  <c r="E491" i="3"/>
  <c r="E490" i="3"/>
  <c r="E489" i="3"/>
  <c r="E488" i="3"/>
  <c r="E484" i="3"/>
  <c r="E483" i="3"/>
  <c r="E482" i="3"/>
  <c r="E481" i="3"/>
  <c r="E477" i="3"/>
  <c r="E476" i="3"/>
  <c r="E475" i="3"/>
  <c r="E474" i="3"/>
  <c r="E473" i="3"/>
  <c r="E469" i="3"/>
  <c r="E470" i="3" s="1"/>
  <c r="E464" i="3"/>
  <c r="E463" i="3"/>
  <c r="E462" i="3"/>
  <c r="E461" i="3"/>
  <c r="E460" i="3"/>
  <c r="E459" i="3"/>
  <c r="E458" i="3"/>
  <c r="E457" i="3"/>
  <c r="E456" i="3"/>
  <c r="E454" i="3"/>
  <c r="E452" i="3"/>
  <c r="E451" i="3"/>
  <c r="E450" i="3"/>
  <c r="E438" i="3"/>
  <c r="E437" i="3"/>
  <c r="E436" i="3"/>
  <c r="E435" i="3"/>
  <c r="E434" i="3"/>
  <c r="E433" i="3"/>
  <c r="E432" i="3"/>
  <c r="E431" i="3"/>
  <c r="E388" i="3"/>
  <c r="E387" i="3"/>
  <c r="E386" i="3"/>
  <c r="E385" i="3"/>
  <c r="E384" i="3"/>
  <c r="E383" i="3"/>
  <c r="E382" i="3"/>
  <c r="E381" i="3"/>
  <c r="E380" i="3"/>
  <c r="E379" i="3"/>
  <c r="E378" i="3"/>
  <c r="E377" i="3"/>
  <c r="E376" i="3"/>
  <c r="E375" i="3"/>
  <c r="E374" i="3"/>
  <c r="E373" i="3"/>
  <c r="E372" i="3"/>
  <c r="E371"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2" i="3"/>
  <c r="E281" i="3"/>
  <c r="E280" i="3"/>
  <c r="E279" i="3"/>
  <c r="E278" i="3"/>
  <c r="E277" i="3"/>
  <c r="E276" i="3"/>
  <c r="E275" i="3"/>
  <c r="E274" i="3"/>
  <c r="E273"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5" i="3"/>
  <c r="E204" i="3"/>
  <c r="E203" i="3"/>
  <c r="E202" i="3"/>
  <c r="E201" i="3"/>
  <c r="E200" i="3"/>
  <c r="E199" i="3"/>
  <c r="E198" i="3"/>
  <c r="E197" i="3"/>
  <c r="E196" i="3"/>
  <c r="E195" i="3"/>
  <c r="E194" i="3"/>
  <c r="E171" i="3"/>
  <c r="E170" i="3"/>
  <c r="E169" i="3"/>
  <c r="E168"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84" i="3"/>
  <c r="E111" i="3" s="1"/>
  <c r="E125" i="3" s="1"/>
  <c r="F125" i="3" s="1"/>
  <c r="E83" i="3"/>
  <c r="E97" i="3" s="1"/>
  <c r="F97" i="3" s="1"/>
  <c r="E82" i="3"/>
  <c r="E109" i="3" s="1"/>
  <c r="E123" i="3" s="1"/>
  <c r="F123" i="3" s="1"/>
  <c r="E81" i="3"/>
  <c r="E95" i="3" s="1"/>
  <c r="E80" i="3"/>
  <c r="E94" i="3" s="1"/>
  <c r="E79" i="3"/>
  <c r="E78" i="3"/>
  <c r="E105" i="3" s="1"/>
  <c r="E119" i="3" s="1"/>
  <c r="E77" i="3"/>
  <c r="E91" i="3" s="1"/>
  <c r="E76" i="3"/>
  <c r="E103" i="3" s="1"/>
  <c r="E117" i="3" s="1"/>
  <c r="F117" i="3" s="1"/>
  <c r="E75" i="3"/>
  <c r="E89" i="3" s="1"/>
  <c r="F89" i="3" s="1"/>
  <c r="E50" i="3"/>
  <c r="E63" i="3" s="1"/>
  <c r="E70" i="3" s="1"/>
  <c r="E49" i="3"/>
  <c r="E62" i="3" s="1"/>
  <c r="E426" i="3" s="1"/>
  <c r="E48" i="3"/>
  <c r="E61" i="3" s="1"/>
  <c r="E34" i="3"/>
  <c r="E27" i="3"/>
  <c r="E16" i="3"/>
  <c r="E15" i="3"/>
  <c r="E14" i="3"/>
  <c r="E13" i="3"/>
  <c r="E12" i="3"/>
  <c r="D499" i="3"/>
  <c r="C499" i="3"/>
  <c r="D498" i="3"/>
  <c r="C498" i="3"/>
  <c r="D497" i="3"/>
  <c r="C497" i="3"/>
  <c r="D496" i="3"/>
  <c r="C496" i="3"/>
  <c r="D490" i="3"/>
  <c r="C490" i="3"/>
  <c r="D489" i="3"/>
  <c r="C489" i="3"/>
  <c r="D475" i="3"/>
  <c r="C475" i="3"/>
  <c r="D469" i="3"/>
  <c r="C469" i="3"/>
  <c r="D460" i="3"/>
  <c r="C460" i="3"/>
  <c r="D458" i="3"/>
  <c r="C458" i="3"/>
  <c r="D457" i="3"/>
  <c r="C457" i="3"/>
  <c r="D452" i="3"/>
  <c r="C452" i="3"/>
  <c r="D451" i="3"/>
  <c r="C451" i="3"/>
  <c r="D450" i="3"/>
  <c r="C450" i="3"/>
  <c r="D435" i="3"/>
  <c r="C435" i="3"/>
  <c r="D432" i="3"/>
  <c r="C432" i="3"/>
  <c r="D431" i="3"/>
  <c r="C431" i="3"/>
  <c r="D445" i="3"/>
  <c r="D443" i="3"/>
  <c r="D418" i="3"/>
  <c r="D417" i="3"/>
  <c r="D416" i="3"/>
  <c r="D414" i="3"/>
  <c r="D413" i="3"/>
  <c r="D412" i="3"/>
  <c r="D410" i="3"/>
  <c r="D408" i="3"/>
  <c r="D405" i="3"/>
  <c r="D401" i="3"/>
  <c r="D400" i="3"/>
  <c r="D399" i="3"/>
  <c r="D398" i="3"/>
  <c r="D291" i="3"/>
  <c r="C291" i="3"/>
  <c r="D287" i="3"/>
  <c r="C287" i="3"/>
  <c r="D256" i="3"/>
  <c r="C256" i="3"/>
  <c r="D255" i="3"/>
  <c r="C255" i="3"/>
  <c r="D253" i="3"/>
  <c r="C253" i="3"/>
  <c r="D251" i="3"/>
  <c r="C251" i="3"/>
  <c r="D248" i="3"/>
  <c r="C248" i="3"/>
  <c r="D234" i="3"/>
  <c r="C234" i="3"/>
  <c r="D229" i="3"/>
  <c r="C229" i="3"/>
  <c r="D222" i="3"/>
  <c r="C222" i="3"/>
  <c r="D221" i="3"/>
  <c r="C221" i="3"/>
  <c r="D220" i="3"/>
  <c r="C220" i="3"/>
  <c r="D109" i="3"/>
  <c r="D108" i="3"/>
  <c r="D107" i="3"/>
  <c r="D106" i="3"/>
  <c r="D105" i="3"/>
  <c r="D104" i="3"/>
  <c r="D103" i="3"/>
  <c r="D102" i="3"/>
  <c r="D82" i="3"/>
  <c r="C82" i="3"/>
  <c r="C96" i="3" s="1"/>
  <c r="D96" i="3" s="1"/>
  <c r="D81" i="3"/>
  <c r="C81" i="3"/>
  <c r="C95" i="3" s="1"/>
  <c r="D80" i="3"/>
  <c r="C80" i="3"/>
  <c r="C94" i="3" s="1"/>
  <c r="D79" i="3"/>
  <c r="C79" i="3"/>
  <c r="D78" i="3"/>
  <c r="C78" i="3"/>
  <c r="C92" i="3" s="1"/>
  <c r="D77" i="3"/>
  <c r="C77" i="3"/>
  <c r="C91" i="3" s="1"/>
  <c r="D76" i="3"/>
  <c r="C76" i="3"/>
  <c r="C90" i="3" s="1"/>
  <c r="D75" i="3"/>
  <c r="C75" i="3"/>
  <c r="C89" i="3" s="1"/>
  <c r="D63" i="3"/>
  <c r="D62" i="3"/>
  <c r="D61" i="3"/>
  <c r="D50" i="3"/>
  <c r="C50" i="3"/>
  <c r="D49" i="3"/>
  <c r="C49" i="3"/>
  <c r="D48" i="3"/>
  <c r="C48" i="3"/>
  <c r="C34" i="3"/>
  <c r="D33" i="3"/>
  <c r="D32" i="3"/>
  <c r="D31" i="3"/>
  <c r="D30" i="3"/>
  <c r="C27" i="3"/>
  <c r="D26" i="3"/>
  <c r="D25" i="3"/>
  <c r="D24" i="3"/>
  <c r="D23" i="3"/>
  <c r="C16" i="3"/>
  <c r="C15" i="3"/>
  <c r="C13" i="3"/>
  <c r="C12" i="3"/>
  <c r="D16" i="3"/>
  <c r="D15" i="3"/>
  <c r="D13" i="3"/>
  <c r="D12" i="3"/>
  <c r="G2" i="30"/>
  <c r="M2" i="30" s="1"/>
  <c r="S2" i="30" s="1"/>
  <c r="B4" i="30"/>
  <c r="C483" i="3"/>
  <c r="A248" i="3"/>
  <c r="A234" i="3"/>
  <c r="BJ367" i="3" l="1"/>
  <c r="BJ368" i="3" s="1"/>
  <c r="BH367" i="3"/>
  <c r="BH368" i="3" s="1"/>
  <c r="BD41" i="3"/>
  <c r="BD43" i="3"/>
  <c r="BB367" i="3"/>
  <c r="BB368" i="3" s="1"/>
  <c r="AZ43" i="3"/>
  <c r="AZ367" i="3"/>
  <c r="AZ368" i="3" s="1"/>
  <c r="AZ41" i="3"/>
  <c r="AZ119" i="3"/>
  <c r="AW44" i="3"/>
  <c r="AV367" i="3"/>
  <c r="AV368" i="3" s="1"/>
  <c r="AR367" i="3"/>
  <c r="AR368" i="3" s="1"/>
  <c r="AP367" i="3"/>
  <c r="AP368" i="3" s="1"/>
  <c r="AN367" i="3"/>
  <c r="AN368" i="3" s="1"/>
  <c r="AJ367" i="3"/>
  <c r="AJ368" i="3" s="1"/>
  <c r="AJ41" i="3"/>
  <c r="AD367" i="3"/>
  <c r="AD368" i="3" s="1"/>
  <c r="X367" i="3"/>
  <c r="X368" i="3" s="1"/>
  <c r="V122" i="3"/>
  <c r="R367" i="3"/>
  <c r="R368" i="3" s="1"/>
  <c r="P367" i="3"/>
  <c r="P368" i="3" s="1"/>
  <c r="P118" i="3"/>
  <c r="N41" i="3"/>
  <c r="L367" i="3"/>
  <c r="L368" i="3" s="1"/>
  <c r="J367" i="3"/>
  <c r="J368" i="3" s="1"/>
  <c r="J121" i="3"/>
  <c r="F43" i="3"/>
  <c r="H119" i="3"/>
  <c r="H43" i="3"/>
  <c r="H478" i="3"/>
  <c r="H117" i="3"/>
  <c r="H41" i="3"/>
  <c r="H70" i="3"/>
  <c r="AF465" i="3"/>
  <c r="AS492" i="3"/>
  <c r="AW492" i="3"/>
  <c r="BC44" i="3"/>
  <c r="T367" i="3"/>
  <c r="T368" i="3" s="1"/>
  <c r="V64" i="3"/>
  <c r="E93" i="3"/>
  <c r="M106" i="3"/>
  <c r="M120" i="3" s="1"/>
  <c r="N120" i="3" s="1"/>
  <c r="O106" i="3"/>
  <c r="O120" i="3" s="1"/>
  <c r="P120" i="3" s="1"/>
  <c r="Q106" i="3"/>
  <c r="Q120" i="3" s="1"/>
  <c r="R120" i="3" s="1"/>
  <c r="S106" i="3"/>
  <c r="S120" i="3" s="1"/>
  <c r="T120" i="3" s="1"/>
  <c r="U106" i="3"/>
  <c r="U120" i="3" s="1"/>
  <c r="V120" i="3" s="1"/>
  <c r="W106" i="3"/>
  <c r="W120" i="3" s="1"/>
  <c r="X120" i="3" s="1"/>
  <c r="Y106" i="3"/>
  <c r="Y120" i="3" s="1"/>
  <c r="Z120" i="3" s="1"/>
  <c r="AA106" i="3"/>
  <c r="AA120" i="3" s="1"/>
  <c r="AB120" i="3" s="1"/>
  <c r="AC106" i="3"/>
  <c r="AC120" i="3" s="1"/>
  <c r="AD120" i="3" s="1"/>
  <c r="AE106" i="3"/>
  <c r="AE120" i="3" s="1"/>
  <c r="AF120" i="3" s="1"/>
  <c r="AG106" i="3"/>
  <c r="AG120" i="3" s="1"/>
  <c r="AH120" i="3" s="1"/>
  <c r="AM106" i="3"/>
  <c r="AM120" i="3" s="1"/>
  <c r="AN120" i="3" s="1"/>
  <c r="AS106" i="3"/>
  <c r="AS120" i="3" s="1"/>
  <c r="AT120" i="3" s="1"/>
  <c r="AU106" i="3"/>
  <c r="AU120" i="3" s="1"/>
  <c r="AV120" i="3" s="1"/>
  <c r="AW106" i="3"/>
  <c r="AW120" i="3" s="1"/>
  <c r="AX120" i="3" s="1"/>
  <c r="BC106" i="3"/>
  <c r="BC120" i="3" s="1"/>
  <c r="C93" i="3"/>
  <c r="G106" i="3"/>
  <c r="G120" i="3" s="1"/>
  <c r="H120" i="3" s="1"/>
  <c r="I106" i="3"/>
  <c r="I120" i="3" s="1"/>
  <c r="J120" i="3" s="1"/>
  <c r="K106" i="3"/>
  <c r="K120" i="3" s="1"/>
  <c r="L120" i="3" s="1"/>
  <c r="AI106" i="3"/>
  <c r="AI120" i="3" s="1"/>
  <c r="AJ120" i="3" s="1"/>
  <c r="AO106" i="3"/>
  <c r="AO120" i="3" s="1"/>
  <c r="AP120" i="3" s="1"/>
  <c r="AQ106" i="3"/>
  <c r="AQ120" i="3" s="1"/>
  <c r="AR120" i="3" s="1"/>
  <c r="AS506" i="3"/>
  <c r="AY106" i="3"/>
  <c r="AY120" i="3" s="1"/>
  <c r="AZ120" i="3" s="1"/>
  <c r="BG106" i="3"/>
  <c r="BG120" i="3" s="1"/>
  <c r="BH120" i="3" s="1"/>
  <c r="AQ44" i="3"/>
  <c r="AW367" i="3"/>
  <c r="AW368" i="3" s="1"/>
  <c r="BA509" i="3"/>
  <c r="T465" i="3"/>
  <c r="T478" i="3"/>
  <c r="AI478" i="3"/>
  <c r="AI485" i="3"/>
  <c r="AI510" i="3"/>
  <c r="AY510" i="3"/>
  <c r="V367" i="3"/>
  <c r="V368" i="3" s="1"/>
  <c r="V420" i="3"/>
  <c r="V439" i="3"/>
  <c r="V465" i="3"/>
  <c r="V478" i="3"/>
  <c r="V492" i="3"/>
  <c r="X34" i="3"/>
  <c r="X51" i="3"/>
  <c r="X64" i="3"/>
  <c r="X85" i="3"/>
  <c r="AS56" i="3"/>
  <c r="AT56" i="3" s="1"/>
  <c r="AW56" i="3"/>
  <c r="X439" i="3"/>
  <c r="X440" i="3" s="1"/>
  <c r="X465" i="3"/>
  <c r="X492" i="3"/>
  <c r="Z367" i="3"/>
  <c r="Z368" i="3" s="1"/>
  <c r="Z478" i="3"/>
  <c r="Z485" i="3"/>
  <c r="Z501" i="3"/>
  <c r="AV34" i="3"/>
  <c r="AA44" i="3"/>
  <c r="AU389" i="3"/>
  <c r="AU509" i="3"/>
  <c r="AW439" i="3"/>
  <c r="AW485" i="3"/>
  <c r="AW501" i="3"/>
  <c r="AY44" i="3"/>
  <c r="BC509" i="3"/>
  <c r="BE507" i="3"/>
  <c r="BG44" i="3"/>
  <c r="O44" i="3"/>
  <c r="AM509" i="3"/>
  <c r="AQ510" i="3"/>
  <c r="AU44" i="3"/>
  <c r="BI506" i="3"/>
  <c r="BI510" i="3"/>
  <c r="BK492" i="3"/>
  <c r="H367" i="3"/>
  <c r="H368" i="3" s="1"/>
  <c r="J64" i="3"/>
  <c r="J420" i="3"/>
  <c r="J478" i="3"/>
  <c r="J485" i="3"/>
  <c r="J501" i="3"/>
  <c r="L64" i="3"/>
  <c r="L446" i="3"/>
  <c r="L447" i="3" s="1"/>
  <c r="L465" i="3"/>
  <c r="L478" i="3"/>
  <c r="L492" i="3"/>
  <c r="N51" i="3"/>
  <c r="N52" i="3" s="1"/>
  <c r="N439" i="3"/>
  <c r="N440" i="3" s="1"/>
  <c r="N485" i="3"/>
  <c r="N501" i="3"/>
  <c r="P389" i="3"/>
  <c r="P390" i="3" s="1"/>
  <c r="P439" i="3"/>
  <c r="P440" i="3" s="1"/>
  <c r="P465" i="3"/>
  <c r="P485" i="3"/>
  <c r="P501" i="3"/>
  <c r="R34" i="3"/>
  <c r="R51" i="3"/>
  <c r="R52" i="3" s="1"/>
  <c r="R85" i="3"/>
  <c r="R446" i="3"/>
  <c r="R447" i="3" s="1"/>
  <c r="R478" i="3"/>
  <c r="R492" i="3"/>
  <c r="V440" i="3"/>
  <c r="BE506" i="3"/>
  <c r="AH367" i="3"/>
  <c r="AH368" i="3" s="1"/>
  <c r="AH439" i="3"/>
  <c r="AH440" i="3" s="1"/>
  <c r="AT465" i="3"/>
  <c r="BJ465" i="3"/>
  <c r="AB206" i="3"/>
  <c r="AB207" i="3" s="1"/>
  <c r="AI465" i="3"/>
  <c r="AM367" i="3"/>
  <c r="AM368" i="3" s="1"/>
  <c r="AM439" i="3"/>
  <c r="AO506" i="3"/>
  <c r="BG465" i="3"/>
  <c r="BK367" i="3"/>
  <c r="BK368" i="3" s="1"/>
  <c r="J389" i="3"/>
  <c r="J390" i="3" s="1"/>
  <c r="J446" i="3"/>
  <c r="J465" i="3"/>
  <c r="R465" i="3"/>
  <c r="Z446" i="3"/>
  <c r="Z465" i="3"/>
  <c r="AD465" i="3"/>
  <c r="AH478" i="3"/>
  <c r="AH492" i="3"/>
  <c r="AR465" i="3"/>
  <c r="AV465" i="3"/>
  <c r="BJ492" i="3"/>
  <c r="BJ501" i="3"/>
  <c r="BL465" i="3"/>
  <c r="BL485" i="3"/>
  <c r="BL492" i="3"/>
  <c r="BL501" i="3"/>
  <c r="AM44" i="3"/>
  <c r="AM36" i="3"/>
  <c r="H439" i="3"/>
  <c r="H440" i="3" s="1"/>
  <c r="J51" i="3"/>
  <c r="R206" i="3"/>
  <c r="R207" i="3" s="1"/>
  <c r="T446" i="3"/>
  <c r="T447" i="3" s="1"/>
  <c r="T485" i="3"/>
  <c r="T501" i="3"/>
  <c r="V206" i="3"/>
  <c r="V207" i="3" s="1"/>
  <c r="X446" i="3"/>
  <c r="X485" i="3"/>
  <c r="X501" i="3"/>
  <c r="Z34" i="3"/>
  <c r="Z51" i="3"/>
  <c r="Z52" i="3" s="1"/>
  <c r="AH34" i="3"/>
  <c r="AH51" i="3"/>
  <c r="AP34" i="3"/>
  <c r="AP64" i="3"/>
  <c r="BB206" i="3"/>
  <c r="BB207" i="3" s="1"/>
  <c r="AP446" i="3"/>
  <c r="AP478" i="3"/>
  <c r="AP485" i="3"/>
  <c r="AP501" i="3"/>
  <c r="AR34" i="3"/>
  <c r="AR51" i="3"/>
  <c r="AR52" i="3" s="1"/>
  <c r="AX367" i="3"/>
  <c r="AX368" i="3" s="1"/>
  <c r="AX439" i="3"/>
  <c r="AX440" i="3" s="1"/>
  <c r="AX485" i="3"/>
  <c r="AX492" i="3"/>
  <c r="AX501" i="3"/>
  <c r="BJ446" i="3"/>
  <c r="BJ447" i="3" s="1"/>
  <c r="BJ478" i="3"/>
  <c r="BL34" i="3"/>
  <c r="BL446" i="3"/>
  <c r="BL478" i="3"/>
  <c r="AK465" i="3"/>
  <c r="AK506" i="3"/>
  <c r="AK507" i="3"/>
  <c r="AO507" i="3"/>
  <c r="AQ367" i="3"/>
  <c r="AQ368" i="3" s="1"/>
  <c r="AQ492" i="3"/>
  <c r="AU367" i="3"/>
  <c r="AU439" i="3"/>
  <c r="AW509" i="3"/>
  <c r="J447" i="3"/>
  <c r="X447" i="3"/>
  <c r="Z447" i="3"/>
  <c r="BL447" i="3"/>
  <c r="AM315" i="3"/>
  <c r="AM316" i="3" s="1"/>
  <c r="AO465" i="3"/>
  <c r="AW315" i="3"/>
  <c r="AW316" i="3" s="1"/>
  <c r="L315" i="3"/>
  <c r="L316" i="3" s="1"/>
  <c r="L420" i="3"/>
  <c r="P315" i="3"/>
  <c r="P316" i="3" s="1"/>
  <c r="R315" i="3"/>
  <c r="R316" i="3" s="1"/>
  <c r="R420" i="3"/>
  <c r="T420" i="3"/>
  <c r="X420" i="3"/>
  <c r="Z420" i="3"/>
  <c r="AD420" i="3"/>
  <c r="AF420" i="3"/>
  <c r="AH389" i="3"/>
  <c r="AH390" i="3" s="1"/>
  <c r="AN420" i="3"/>
  <c r="AR420" i="3"/>
  <c r="AT389" i="3"/>
  <c r="AT390" i="3" s="1"/>
  <c r="AT420" i="3"/>
  <c r="AV389" i="3"/>
  <c r="AV390" i="3" s="1"/>
  <c r="AX420" i="3"/>
  <c r="BD34" i="3"/>
  <c r="BD51" i="3"/>
  <c r="BD52" i="3" s="1"/>
  <c r="BD315" i="3"/>
  <c r="BD316" i="3" s="1"/>
  <c r="BD389" i="3"/>
  <c r="BD390" i="3" s="1"/>
  <c r="BD446" i="3"/>
  <c r="BD447" i="3" s="1"/>
  <c r="BD478" i="3"/>
  <c r="BD485" i="3"/>
  <c r="BD501" i="3"/>
  <c r="BH389" i="3"/>
  <c r="BH390" i="3" s="1"/>
  <c r="BJ420" i="3"/>
  <c r="K63" i="8" a="1"/>
  <c r="K63" i="8" s="1"/>
  <c r="J63" i="8" a="1"/>
  <c r="J63" i="8" s="1"/>
  <c r="M76" i="14" a="1"/>
  <c r="M76" i="14" s="1"/>
  <c r="AV283" i="3"/>
  <c r="AV284" i="3" s="1"/>
  <c r="BD118" i="3"/>
  <c r="BD120" i="3"/>
  <c r="BD122" i="3"/>
  <c r="P420" i="3"/>
  <c r="AL283" i="3"/>
  <c r="AL284" i="3" s="1"/>
  <c r="V283" i="3"/>
  <c r="V284" i="3" s="1"/>
  <c r="X283" i="3"/>
  <c r="X284" i="3" s="1"/>
  <c r="AU283" i="3"/>
  <c r="AU284" i="3" s="1"/>
  <c r="P283" i="3"/>
  <c r="P284" i="3" s="1"/>
  <c r="R283" i="3"/>
  <c r="R284" i="3" s="1"/>
  <c r="H485" i="3"/>
  <c r="H492" i="3"/>
  <c r="H501" i="3"/>
  <c r="T283" i="3"/>
  <c r="T284" i="3" s="1"/>
  <c r="Z283" i="3"/>
  <c r="Z284" i="3" s="1"/>
  <c r="AN283" i="3"/>
  <c r="AN284" i="3" s="1"/>
  <c r="AR283" i="3"/>
  <c r="AR284" i="3" s="1"/>
  <c r="AT283" i="3"/>
  <c r="AT284" i="3" s="1"/>
  <c r="AX283" i="3"/>
  <c r="AX284" i="3" s="1"/>
  <c r="AZ283" i="3"/>
  <c r="AZ284" i="3" s="1"/>
  <c r="J283" i="3"/>
  <c r="J284" i="3" s="1"/>
  <c r="H51" i="3"/>
  <c r="H446" i="3"/>
  <c r="H447" i="3" s="1"/>
  <c r="H465" i="3"/>
  <c r="AH465" i="3"/>
  <c r="AP465" i="3"/>
  <c r="AX465" i="3"/>
  <c r="BE465" i="3"/>
  <c r="BK439" i="3"/>
  <c r="H420" i="3"/>
  <c r="AH420" i="3"/>
  <c r="BL420" i="3"/>
  <c r="BK389" i="3"/>
  <c r="BK390" i="3" s="1"/>
  <c r="AM389" i="3"/>
  <c r="AM390" i="3" s="1"/>
  <c r="AW389" i="3"/>
  <c r="AW390" i="3" s="1"/>
  <c r="L389" i="3"/>
  <c r="L390" i="3" s="1"/>
  <c r="R389" i="3"/>
  <c r="R390" i="3" s="1"/>
  <c r="AB389" i="3"/>
  <c r="H389" i="3"/>
  <c r="H390" i="3" s="1"/>
  <c r="T389" i="3"/>
  <c r="X389" i="3"/>
  <c r="X390" i="3" s="1"/>
  <c r="Z389" i="3"/>
  <c r="AP389" i="3"/>
  <c r="AP390" i="3" s="1"/>
  <c r="AX389" i="3"/>
  <c r="BJ389" i="3"/>
  <c r="BJ390" i="3" s="1"/>
  <c r="BK315" i="3"/>
  <c r="BK316" i="3" s="1"/>
  <c r="J315" i="3"/>
  <c r="J316" i="3" s="1"/>
  <c r="V315" i="3"/>
  <c r="V316" i="3" s="1"/>
  <c r="AB315" i="3"/>
  <c r="AB316" i="3" s="1"/>
  <c r="AL315" i="3"/>
  <c r="AL316" i="3" s="1"/>
  <c r="AR315" i="3"/>
  <c r="AR316" i="3" s="1"/>
  <c r="AT315" i="3"/>
  <c r="AT316" i="3" s="1"/>
  <c r="BF315" i="3"/>
  <c r="BF316" i="3" s="1"/>
  <c r="BH315" i="3"/>
  <c r="BH316" i="3" s="1"/>
  <c r="H315" i="3"/>
  <c r="H316" i="3" s="1"/>
  <c r="T315" i="3"/>
  <c r="T316" i="3" s="1"/>
  <c r="X315" i="3"/>
  <c r="X316" i="3" s="1"/>
  <c r="Z315" i="3"/>
  <c r="Z316" i="3" s="1"/>
  <c r="AP315" i="3"/>
  <c r="AP316" i="3" s="1"/>
  <c r="AX315" i="3"/>
  <c r="AX316" i="3" s="1"/>
  <c r="BJ315" i="3"/>
  <c r="BJ316" i="3" s="1"/>
  <c r="AP283" i="3"/>
  <c r="AP284" i="3" s="1"/>
  <c r="BK206" i="3"/>
  <c r="BK207" i="3" s="1"/>
  <c r="H206" i="3"/>
  <c r="H207" i="3" s="1"/>
  <c r="H85" i="3"/>
  <c r="J85" i="3"/>
  <c r="L85" i="3"/>
  <c r="L86" i="3" s="1"/>
  <c r="V85" i="3"/>
  <c r="AB85" i="3"/>
  <c r="AD85" i="3"/>
  <c r="AN85" i="3"/>
  <c r="AN86" i="3" s="1"/>
  <c r="AV85" i="3"/>
  <c r="AV86" i="3" s="1"/>
  <c r="BL85" i="3"/>
  <c r="BL86" i="3" s="1"/>
  <c r="AH85" i="3"/>
  <c r="AP85" i="3"/>
  <c r="AH70" i="3"/>
  <c r="AH119" i="3"/>
  <c r="AH121" i="3"/>
  <c r="AH283" i="3"/>
  <c r="AH284" i="3" s="1"/>
  <c r="BK62" i="3"/>
  <c r="BK64" i="3" s="1"/>
  <c r="BK71" i="3" s="1"/>
  <c r="BL71" i="3" s="1"/>
  <c r="BL117" i="3"/>
  <c r="BL121" i="3"/>
  <c r="BK283" i="3"/>
  <c r="BK284" i="3" s="1"/>
  <c r="AR119" i="3"/>
  <c r="AJ283" i="3"/>
  <c r="AJ284" i="3" s="1"/>
  <c r="Z56" i="3"/>
  <c r="X56" i="3"/>
  <c r="X117" i="3"/>
  <c r="X119" i="3"/>
  <c r="X121" i="3"/>
  <c r="H34" i="3"/>
  <c r="H64" i="3"/>
  <c r="H283" i="3"/>
  <c r="H284" i="3" s="1"/>
  <c r="C63" i="8" a="1"/>
  <c r="C63" i="8" s="1"/>
  <c r="E63" i="8" a="1"/>
  <c r="E63" i="8" s="1"/>
  <c r="I63" i="8" a="1"/>
  <c r="I63" i="8" s="1"/>
  <c r="D63" i="8" a="1"/>
  <c r="D63" i="8" s="1"/>
  <c r="H63" i="8" a="1"/>
  <c r="H63" i="8" s="1"/>
  <c r="G63" i="8" a="1"/>
  <c r="G63" i="8" s="1"/>
  <c r="F63" i="8" a="1"/>
  <c r="F63" i="8" s="1"/>
  <c r="AM283" i="3"/>
  <c r="AM284" i="3" s="1"/>
  <c r="AW283" i="3"/>
  <c r="AW284" i="3" s="1"/>
  <c r="BI283" i="3"/>
  <c r="BI284" i="3" s="1"/>
  <c r="L283" i="3"/>
  <c r="L284" i="3" s="1"/>
  <c r="AB283" i="3"/>
  <c r="AB284" i="3" s="1"/>
  <c r="AD283" i="3"/>
  <c r="AD284" i="3" s="1"/>
  <c r="AF283" i="3"/>
  <c r="AF284" i="3" s="1"/>
  <c r="BB283" i="3"/>
  <c r="BB284" i="3" s="1"/>
  <c r="BD283" i="3"/>
  <c r="BF283" i="3"/>
  <c r="BF284" i="3" s="1"/>
  <c r="BH283" i="3"/>
  <c r="BH284" i="3" s="1"/>
  <c r="BJ283" i="3"/>
  <c r="BJ284" i="3" s="1"/>
  <c r="BL283" i="3"/>
  <c r="BL284" i="3" s="1"/>
  <c r="BI206" i="3"/>
  <c r="BI207" i="3" s="1"/>
  <c r="J206" i="3"/>
  <c r="J207" i="3" s="1"/>
  <c r="L206" i="3"/>
  <c r="L207" i="3" s="1"/>
  <c r="X206" i="3"/>
  <c r="AD206" i="3"/>
  <c r="AD207" i="3" s="1"/>
  <c r="AH206" i="3"/>
  <c r="AH207" i="3" s="1"/>
  <c r="AJ206" i="3"/>
  <c r="AJ207" i="3" s="1"/>
  <c r="AL206" i="3"/>
  <c r="AL207" i="3" s="1"/>
  <c r="AN206" i="3"/>
  <c r="AR206" i="3"/>
  <c r="AR207" i="3" s="1"/>
  <c r="AT206" i="3"/>
  <c r="AT207" i="3" s="1"/>
  <c r="AV206" i="3"/>
  <c r="AV207" i="3" s="1"/>
  <c r="AI389" i="3"/>
  <c r="AI390" i="3" s="1"/>
  <c r="AI439" i="3"/>
  <c r="AI506" i="3"/>
  <c r="AI492" i="3"/>
  <c r="AK36" i="3"/>
  <c r="AK206" i="3"/>
  <c r="AK207" i="3" s="1"/>
  <c r="AK283" i="3"/>
  <c r="AK284" i="3" s="1"/>
  <c r="AK315" i="3"/>
  <c r="AK316" i="3" s="1"/>
  <c r="AK367" i="3"/>
  <c r="AK368" i="3" s="1"/>
  <c r="AK389" i="3"/>
  <c r="AK390" i="3" s="1"/>
  <c r="AK510" i="3"/>
  <c r="AK485" i="3"/>
  <c r="AK492" i="3"/>
  <c r="AK501" i="3"/>
  <c r="AK509" i="3"/>
  <c r="AM465" i="3"/>
  <c r="AM506" i="3"/>
  <c r="AM507" i="3"/>
  <c r="AM485" i="3"/>
  <c r="AM492" i="3"/>
  <c r="AM501" i="3"/>
  <c r="AM510" i="3"/>
  <c r="AO206" i="3"/>
  <c r="AO207" i="3" s="1"/>
  <c r="AO283" i="3"/>
  <c r="AO284" i="3" s="1"/>
  <c r="AO315" i="3"/>
  <c r="AO316" i="3" s="1"/>
  <c r="AO367" i="3"/>
  <c r="AO368" i="3" s="1"/>
  <c r="AO389" i="3"/>
  <c r="AO390" i="3" s="1"/>
  <c r="AO439" i="3"/>
  <c r="AO510" i="3"/>
  <c r="AO485" i="3"/>
  <c r="AO492" i="3"/>
  <c r="AO501" i="3"/>
  <c r="AO509" i="3"/>
  <c r="AQ315" i="3"/>
  <c r="AQ316" i="3" s="1"/>
  <c r="AQ439" i="3"/>
  <c r="AQ465" i="3"/>
  <c r="AQ506" i="3"/>
  <c r="AQ485" i="3"/>
  <c r="AQ507" i="3"/>
  <c r="AQ509" i="3"/>
  <c r="AS206" i="3"/>
  <c r="AS283" i="3"/>
  <c r="AS284" i="3" s="1"/>
  <c r="AS315" i="3"/>
  <c r="AS316" i="3" s="1"/>
  <c r="AS367" i="3"/>
  <c r="AS368" i="3" s="1"/>
  <c r="AS389" i="3"/>
  <c r="AS390" i="3" s="1"/>
  <c r="AS439" i="3"/>
  <c r="AS465" i="3"/>
  <c r="AS478" i="3"/>
  <c r="AS485" i="3"/>
  <c r="AS510" i="3"/>
  <c r="V34" i="3"/>
  <c r="M44" i="3"/>
  <c r="AE206" i="3"/>
  <c r="AE207" i="3" s="1"/>
  <c r="AE315" i="3"/>
  <c r="AE316" i="3" s="1"/>
  <c r="AE367" i="3"/>
  <c r="AE368" i="3" s="1"/>
  <c r="AE389" i="3"/>
  <c r="AE390" i="3" s="1"/>
  <c r="AE439" i="3"/>
  <c r="AG36" i="3"/>
  <c r="AG283" i="3"/>
  <c r="AG284" i="3" s="1"/>
  <c r="AG315" i="3"/>
  <c r="AG316" i="3" s="1"/>
  <c r="AG367" i="3"/>
  <c r="AG389" i="3"/>
  <c r="AG390" i="3" s="1"/>
  <c r="AG439" i="3"/>
  <c r="AG509" i="3"/>
  <c r="AG485" i="3"/>
  <c r="AG492" i="3"/>
  <c r="AG501" i="3"/>
  <c r="AK439" i="3"/>
  <c r="AK44" i="3"/>
  <c r="AQ501" i="3"/>
  <c r="AU36" i="3"/>
  <c r="AU206" i="3"/>
  <c r="AU207" i="3" s="1"/>
  <c r="AU465" i="3"/>
  <c r="AU506" i="3"/>
  <c r="AU510" i="3"/>
  <c r="AU507" i="3"/>
  <c r="AW206" i="3"/>
  <c r="AW465" i="3"/>
  <c r="AW506" i="3"/>
  <c r="AW510" i="3"/>
  <c r="AW507" i="3"/>
  <c r="AY206" i="3"/>
  <c r="AY207" i="3" s="1"/>
  <c r="AY283" i="3"/>
  <c r="AY284" i="3" s="1"/>
  <c r="AY315" i="3"/>
  <c r="AY316" i="3" s="1"/>
  <c r="AY367" i="3"/>
  <c r="AY368" i="3" s="1"/>
  <c r="AY389" i="3"/>
  <c r="AY390" i="3" s="1"/>
  <c r="AY439" i="3"/>
  <c r="AY465" i="3"/>
  <c r="AY506" i="3"/>
  <c r="AY485" i="3"/>
  <c r="AY492" i="3"/>
  <c r="AY501" i="3"/>
  <c r="AY509" i="3"/>
  <c r="BA44" i="3"/>
  <c r="BA206" i="3"/>
  <c r="BA207" i="3" s="1"/>
  <c r="BA283" i="3"/>
  <c r="BA284" i="3" s="1"/>
  <c r="BA315" i="3"/>
  <c r="BA316" i="3" s="1"/>
  <c r="BA367" i="3"/>
  <c r="BA368" i="3" s="1"/>
  <c r="BA389" i="3"/>
  <c r="BA439" i="3"/>
  <c r="BA465" i="3"/>
  <c r="BA506" i="3"/>
  <c r="BA510" i="3"/>
  <c r="BA485" i="3"/>
  <c r="BA492" i="3"/>
  <c r="BA507" i="3"/>
  <c r="BC206" i="3"/>
  <c r="BC207" i="3" s="1"/>
  <c r="BC283" i="3"/>
  <c r="BC315" i="3"/>
  <c r="BC316" i="3" s="1"/>
  <c r="BC367" i="3"/>
  <c r="BC368" i="3" s="1"/>
  <c r="BC389" i="3"/>
  <c r="BC390" i="3" s="1"/>
  <c r="BC439" i="3"/>
  <c r="BC465" i="3"/>
  <c r="BC506" i="3"/>
  <c r="BC510" i="3"/>
  <c r="BC485" i="3"/>
  <c r="BC492" i="3"/>
  <c r="BC507" i="3"/>
  <c r="BE44" i="3"/>
  <c r="BE206" i="3"/>
  <c r="BE207" i="3" s="1"/>
  <c r="BE283" i="3"/>
  <c r="BE284" i="3" s="1"/>
  <c r="BE315" i="3"/>
  <c r="BE316" i="3" s="1"/>
  <c r="BE367" i="3"/>
  <c r="BE368" i="3" s="1"/>
  <c r="BE389" i="3"/>
  <c r="BE390" i="3" s="1"/>
  <c r="BE439" i="3"/>
  <c r="BE510" i="3"/>
  <c r="BE485" i="3"/>
  <c r="BE492" i="3"/>
  <c r="BE501" i="3"/>
  <c r="BE509" i="3"/>
  <c r="BG206" i="3"/>
  <c r="BG207" i="3" s="1"/>
  <c r="BG283" i="3"/>
  <c r="BG315" i="3"/>
  <c r="BG316" i="3" s="1"/>
  <c r="BG367" i="3"/>
  <c r="BG368" i="3" s="1"/>
  <c r="BG389" i="3"/>
  <c r="BG390" i="3" s="1"/>
  <c r="BG439" i="3"/>
  <c r="BG510" i="3"/>
  <c r="BG485" i="3"/>
  <c r="BG492" i="3"/>
  <c r="BG501" i="3"/>
  <c r="BG509" i="3"/>
  <c r="BI315" i="3"/>
  <c r="BI316" i="3" s="1"/>
  <c r="BI367" i="3"/>
  <c r="BI368" i="3" s="1"/>
  <c r="BI389" i="3"/>
  <c r="BI390" i="3" s="1"/>
  <c r="BI439" i="3"/>
  <c r="BI465" i="3"/>
  <c r="BI478" i="3"/>
  <c r="BI485" i="3"/>
  <c r="BI492" i="3"/>
  <c r="BK44" i="3"/>
  <c r="BK465" i="3"/>
  <c r="BK506" i="3"/>
  <c r="BK510" i="3"/>
  <c r="BK507" i="3"/>
  <c r="BK509" i="3"/>
  <c r="T34" i="3"/>
  <c r="AL86" i="3"/>
  <c r="BA390" i="3"/>
  <c r="AT86" i="3"/>
  <c r="S44" i="3"/>
  <c r="BA56" i="3"/>
  <c r="BB56" i="3" s="1"/>
  <c r="BA62" i="3"/>
  <c r="BA64" i="3" s="1"/>
  <c r="BA71" i="3" s="1"/>
  <c r="BB71" i="3" s="1"/>
  <c r="BE56" i="3"/>
  <c r="BF56" i="3" s="1"/>
  <c r="BE62" i="3"/>
  <c r="BE426" i="3" s="1"/>
  <c r="AK62" i="3"/>
  <c r="AK64" i="3" s="1"/>
  <c r="AK71" i="3" s="1"/>
  <c r="AL71" i="3" s="1"/>
  <c r="AY56" i="3"/>
  <c r="AZ56" i="3" s="1"/>
  <c r="AY507" i="3"/>
  <c r="BB86" i="3"/>
  <c r="BA501" i="3"/>
  <c r="BC501" i="3"/>
  <c r="BF86" i="3"/>
  <c r="BG62" i="3"/>
  <c r="BG64" i="3" s="1"/>
  <c r="BG71" i="3" s="1"/>
  <c r="U36" i="3"/>
  <c r="AA56" i="3"/>
  <c r="AE485" i="3"/>
  <c r="AE492" i="3"/>
  <c r="AE501" i="3"/>
  <c r="AE509" i="3"/>
  <c r="AG465" i="3"/>
  <c r="AG506" i="3"/>
  <c r="AG510" i="3"/>
  <c r="AG507" i="3"/>
  <c r="AI206" i="3"/>
  <c r="AI207" i="3" s="1"/>
  <c r="AI283" i="3"/>
  <c r="AI284" i="3" s="1"/>
  <c r="AI315" i="3"/>
  <c r="AI367" i="3"/>
  <c r="AJ86" i="3"/>
  <c r="AA510" i="3"/>
  <c r="AC439" i="3"/>
  <c r="AC506" i="3"/>
  <c r="AC485" i="3"/>
  <c r="AC509" i="3"/>
  <c r="AE465" i="3"/>
  <c r="AE506" i="3"/>
  <c r="AE510" i="3"/>
  <c r="AE507" i="3"/>
  <c r="G36" i="3"/>
  <c r="Y44" i="3"/>
  <c r="Y283" i="3"/>
  <c r="Y284" i="3" s="1"/>
  <c r="Y367" i="3"/>
  <c r="Y368" i="3" s="1"/>
  <c r="Y389" i="3"/>
  <c r="Y390" i="3" s="1"/>
  <c r="AA465" i="3"/>
  <c r="AA506" i="3"/>
  <c r="AA507" i="3"/>
  <c r="AC44" i="3"/>
  <c r="AC315" i="3"/>
  <c r="AC316" i="3" s="1"/>
  <c r="AC367" i="3"/>
  <c r="AC368" i="3" s="1"/>
  <c r="AC465" i="3"/>
  <c r="AC510" i="3"/>
  <c r="AC501" i="3"/>
  <c r="AE36" i="3"/>
  <c r="AE283" i="3"/>
  <c r="AE284" i="3" s="1"/>
  <c r="AZ64" i="3"/>
  <c r="AZ85" i="3"/>
  <c r="AZ86" i="3" s="1"/>
  <c r="AZ206" i="3"/>
  <c r="BD64" i="3"/>
  <c r="BD85" i="3"/>
  <c r="BH64" i="3"/>
  <c r="BH85" i="3"/>
  <c r="BH86" i="3" s="1"/>
  <c r="F283" i="3"/>
  <c r="F284" i="3" s="1"/>
  <c r="I62" i="3"/>
  <c r="I426" i="3" s="1"/>
  <c r="E507" i="3"/>
  <c r="E492" i="3"/>
  <c r="E501" i="3"/>
  <c r="F17" i="3"/>
  <c r="F34" i="3"/>
  <c r="F51" i="3"/>
  <c r="F64" i="3"/>
  <c r="F85" i="3"/>
  <c r="F206" i="3"/>
  <c r="F207" i="3" s="1"/>
  <c r="F315" i="3"/>
  <c r="F316" i="3" s="1"/>
  <c r="F367" i="3"/>
  <c r="F368" i="3" s="1"/>
  <c r="F389" i="3"/>
  <c r="F390" i="3" s="1"/>
  <c r="F420" i="3"/>
  <c r="F446" i="3"/>
  <c r="F447" i="3" s="1"/>
  <c r="F465" i="3"/>
  <c r="F478" i="3"/>
  <c r="F485" i="3"/>
  <c r="F492" i="3"/>
  <c r="F501" i="3"/>
  <c r="H44" i="3"/>
  <c r="M56" i="3"/>
  <c r="N56" i="3" s="1"/>
  <c r="G439" i="3"/>
  <c r="G507" i="3"/>
  <c r="G485" i="3"/>
  <c r="G492" i="3"/>
  <c r="G501" i="3"/>
  <c r="S485" i="3"/>
  <c r="S492" i="3"/>
  <c r="S501" i="3"/>
  <c r="U465" i="3"/>
  <c r="U478" i="3"/>
  <c r="U485" i="3"/>
  <c r="U510" i="3"/>
  <c r="W509" i="3"/>
  <c r="Y510" i="3"/>
  <c r="AA206" i="3"/>
  <c r="AA207" i="3" s="1"/>
  <c r="AA283" i="3"/>
  <c r="AA284" i="3" s="1"/>
  <c r="AA315" i="3"/>
  <c r="AA316" i="3" s="1"/>
  <c r="AA367" i="3"/>
  <c r="AA368" i="3" s="1"/>
  <c r="AA389" i="3"/>
  <c r="AA390" i="3" s="1"/>
  <c r="AA439" i="3"/>
  <c r="AA485" i="3"/>
  <c r="AA492" i="3"/>
  <c r="AA501" i="3"/>
  <c r="AA509" i="3"/>
  <c r="AC283" i="3"/>
  <c r="AC284" i="3" s="1"/>
  <c r="AC389" i="3"/>
  <c r="AC390" i="3" s="1"/>
  <c r="AC507" i="3"/>
  <c r="Q62" i="3"/>
  <c r="Q426" i="3" s="1"/>
  <c r="S283" i="3"/>
  <c r="S284" i="3" s="1"/>
  <c r="S315" i="3"/>
  <c r="S316" i="3" s="1"/>
  <c r="S367" i="3"/>
  <c r="S389" i="3"/>
  <c r="S390" i="3" s="1"/>
  <c r="S439" i="3"/>
  <c r="D89" i="3"/>
  <c r="D90" i="3"/>
  <c r="D91" i="3"/>
  <c r="D92" i="3"/>
  <c r="D93" i="3"/>
  <c r="D94" i="3"/>
  <c r="K315" i="3"/>
  <c r="K316" i="3" s="1"/>
  <c r="K465" i="3"/>
  <c r="K506" i="3"/>
  <c r="K507" i="3"/>
  <c r="E439" i="3"/>
  <c r="E485" i="3"/>
  <c r="K56" i="3"/>
  <c r="L56" i="3" s="1"/>
  <c r="D14" i="3"/>
  <c r="D95" i="3"/>
  <c r="D131" i="3"/>
  <c r="D139" i="3"/>
  <c r="D147" i="3"/>
  <c r="D155" i="3"/>
  <c r="D159" i="3"/>
  <c r="D164" i="3"/>
  <c r="D195" i="3"/>
  <c r="D203" i="3"/>
  <c r="D215" i="3"/>
  <c r="D240" i="3"/>
  <c r="D258" i="3"/>
  <c r="D280" i="3"/>
  <c r="D289" i="3"/>
  <c r="D294" i="3"/>
  <c r="D302" i="3"/>
  <c r="D310" i="3"/>
  <c r="D322" i="3"/>
  <c r="D330" i="3"/>
  <c r="D338" i="3"/>
  <c r="D346" i="3"/>
  <c r="D354" i="3"/>
  <c r="D362" i="3"/>
  <c r="D374" i="3"/>
  <c r="D388" i="3"/>
  <c r="D135" i="3"/>
  <c r="D143" i="3"/>
  <c r="D151" i="3"/>
  <c r="D170" i="3"/>
  <c r="D199" i="3"/>
  <c r="D211" i="3"/>
  <c r="D219" i="3"/>
  <c r="D226" i="3"/>
  <c r="D231" i="3"/>
  <c r="D236" i="3"/>
  <c r="D244" i="3"/>
  <c r="D249" i="3"/>
  <c r="D276" i="3"/>
  <c r="D298" i="3"/>
  <c r="D306" i="3"/>
  <c r="D314" i="3"/>
  <c r="D326" i="3"/>
  <c r="D334" i="3"/>
  <c r="D342" i="3"/>
  <c r="D350" i="3"/>
  <c r="D358" i="3"/>
  <c r="D366" i="3"/>
  <c r="D380" i="3"/>
  <c r="D406" i="3"/>
  <c r="C456" i="3"/>
  <c r="C476" i="3"/>
  <c r="C495" i="3"/>
  <c r="BE112" i="3"/>
  <c r="BE126" i="3" s="1"/>
  <c r="D83" i="3"/>
  <c r="D133" i="3"/>
  <c r="D137" i="3"/>
  <c r="D141" i="3"/>
  <c r="D145" i="3"/>
  <c r="D149" i="3"/>
  <c r="D153" i="3"/>
  <c r="D157" i="3"/>
  <c r="D161" i="3"/>
  <c r="D168" i="3"/>
  <c r="D197" i="3"/>
  <c r="D201" i="3"/>
  <c r="D205" i="3"/>
  <c r="D213" i="3"/>
  <c r="D217" i="3"/>
  <c r="D224" i="3"/>
  <c r="D228" i="3"/>
  <c r="D233" i="3"/>
  <c r="D238" i="3"/>
  <c r="D242" i="3"/>
  <c r="D246" i="3"/>
  <c r="D252" i="3"/>
  <c r="D274" i="3"/>
  <c r="D278" i="3"/>
  <c r="D282" i="3"/>
  <c r="D292" i="3"/>
  <c r="D296" i="3"/>
  <c r="D300" i="3"/>
  <c r="D304" i="3"/>
  <c r="D308" i="3"/>
  <c r="D312" i="3"/>
  <c r="D320" i="3"/>
  <c r="D324" i="3"/>
  <c r="D328" i="3"/>
  <c r="D332" i="3"/>
  <c r="D336" i="3"/>
  <c r="D340" i="3"/>
  <c r="D344" i="3"/>
  <c r="D348" i="3"/>
  <c r="D352" i="3"/>
  <c r="D356" i="3"/>
  <c r="D360" i="3"/>
  <c r="D364" i="3"/>
  <c r="D372" i="3"/>
  <c r="D376" i="3"/>
  <c r="D384" i="3"/>
  <c r="C437" i="3"/>
  <c r="C463" i="3"/>
  <c r="U44" i="3"/>
  <c r="G206" i="3"/>
  <c r="G207" i="3" s="1"/>
  <c r="G283" i="3"/>
  <c r="G284" i="3" s="1"/>
  <c r="G315" i="3"/>
  <c r="G316" i="3" s="1"/>
  <c r="G367" i="3"/>
  <c r="G368" i="3" s="1"/>
  <c r="G389" i="3"/>
  <c r="G390" i="3" s="1"/>
  <c r="G465" i="3"/>
  <c r="G509" i="3"/>
  <c r="G510" i="3"/>
  <c r="I206" i="3"/>
  <c r="I207" i="3" s="1"/>
  <c r="I389" i="3"/>
  <c r="I390" i="3" s="1"/>
  <c r="I439" i="3"/>
  <c r="I465" i="3"/>
  <c r="I507" i="3"/>
  <c r="I509" i="3"/>
  <c r="I485" i="3"/>
  <c r="I492" i="3"/>
  <c r="I510" i="3"/>
  <c r="K44" i="3"/>
  <c r="K206" i="3"/>
  <c r="K207" i="3" s="1"/>
  <c r="K283" i="3"/>
  <c r="K284" i="3" s="1"/>
  <c r="K367" i="3"/>
  <c r="K368" i="3" s="1"/>
  <c r="K389" i="3"/>
  <c r="K390" i="3" s="1"/>
  <c r="K439" i="3"/>
  <c r="K509" i="3"/>
  <c r="K485" i="3"/>
  <c r="K492" i="3"/>
  <c r="K501" i="3"/>
  <c r="K510" i="3"/>
  <c r="M206" i="3"/>
  <c r="M207" i="3" s="1"/>
  <c r="M283" i="3"/>
  <c r="M284" i="3" s="1"/>
  <c r="M315" i="3"/>
  <c r="M316" i="3" s="1"/>
  <c r="M367" i="3"/>
  <c r="M389" i="3"/>
  <c r="M390" i="3" s="1"/>
  <c r="M439" i="3"/>
  <c r="M465" i="3"/>
  <c r="M507" i="3"/>
  <c r="M509" i="3"/>
  <c r="M485" i="3"/>
  <c r="M492" i="3"/>
  <c r="M510" i="3"/>
  <c r="O283" i="3"/>
  <c r="O284" i="3" s="1"/>
  <c r="O315" i="3"/>
  <c r="O316" i="3" s="1"/>
  <c r="O367" i="3"/>
  <c r="O368" i="3" s="1"/>
  <c r="O389" i="3"/>
  <c r="O390" i="3" s="1"/>
  <c r="O439" i="3"/>
  <c r="O465" i="3"/>
  <c r="O510" i="3"/>
  <c r="O485" i="3"/>
  <c r="O492" i="3"/>
  <c r="O509" i="3"/>
  <c r="Q44" i="3"/>
  <c r="Q206" i="3"/>
  <c r="Q207" i="3" s="1"/>
  <c r="Q283" i="3"/>
  <c r="Q284" i="3" s="1"/>
  <c r="Q315" i="3"/>
  <c r="Q316" i="3" s="1"/>
  <c r="Q367" i="3"/>
  <c r="Q368" i="3" s="1"/>
  <c r="Q389" i="3"/>
  <c r="Q390" i="3" s="1"/>
  <c r="Q439" i="3"/>
  <c r="Q465" i="3"/>
  <c r="Q478" i="3"/>
  <c r="Q510" i="3"/>
  <c r="Q485" i="3"/>
  <c r="Q492" i="3"/>
  <c r="S206" i="3"/>
  <c r="S207" i="3" s="1"/>
  <c r="S465" i="3"/>
  <c r="S510" i="3"/>
  <c r="S507" i="3"/>
  <c r="S509" i="3"/>
  <c r="U206" i="3"/>
  <c r="U207" i="3" s="1"/>
  <c r="U283" i="3"/>
  <c r="U284" i="3" s="1"/>
  <c r="U315" i="3"/>
  <c r="U316" i="3" s="1"/>
  <c r="U367" i="3"/>
  <c r="U368" i="3" s="1"/>
  <c r="U389" i="3"/>
  <c r="U390" i="3" s="1"/>
  <c r="U439" i="3"/>
  <c r="U492" i="3"/>
  <c r="W36" i="3"/>
  <c r="W283" i="3"/>
  <c r="W284" i="3" s="1"/>
  <c r="W315" i="3"/>
  <c r="W316" i="3" s="1"/>
  <c r="W367" i="3"/>
  <c r="W368" i="3" s="1"/>
  <c r="W389" i="3"/>
  <c r="W390" i="3" s="1"/>
  <c r="W439" i="3"/>
  <c r="W465" i="3"/>
  <c r="W510" i="3"/>
  <c r="W485" i="3"/>
  <c r="W492" i="3"/>
  <c r="W507" i="3"/>
  <c r="Y36" i="3"/>
  <c r="Y315" i="3"/>
  <c r="Y316" i="3" s="1"/>
  <c r="Y439" i="3"/>
  <c r="Y465" i="3"/>
  <c r="Y506" i="3"/>
  <c r="Y485" i="3"/>
  <c r="Y492" i="3"/>
  <c r="Y501" i="3"/>
  <c r="Y509" i="3"/>
  <c r="Y2" i="30"/>
  <c r="T4" i="30"/>
  <c r="I506" i="3"/>
  <c r="M368" i="3"/>
  <c r="O112" i="3"/>
  <c r="O126" i="3" s="1"/>
  <c r="D513" i="3"/>
  <c r="D500" i="3"/>
  <c r="D495" i="3"/>
  <c r="D491" i="3"/>
  <c r="D488" i="3"/>
  <c r="D484" i="3"/>
  <c r="D483" i="3"/>
  <c r="D482" i="3"/>
  <c r="D481" i="3"/>
  <c r="D477" i="3"/>
  <c r="D476" i="3"/>
  <c r="D474" i="3"/>
  <c r="D473" i="3"/>
  <c r="D464" i="3"/>
  <c r="D463" i="3"/>
  <c r="D462" i="3"/>
  <c r="D461" i="3"/>
  <c r="D459" i="3"/>
  <c r="D456" i="3"/>
  <c r="D454" i="3"/>
  <c r="D438" i="3"/>
  <c r="D437" i="3"/>
  <c r="D436" i="3"/>
  <c r="D434" i="3"/>
  <c r="D433" i="3"/>
  <c r="D419" i="3"/>
  <c r="D415" i="3"/>
  <c r="D411" i="3"/>
  <c r="D409" i="3"/>
  <c r="D407" i="3"/>
  <c r="C388" i="3"/>
  <c r="C387" i="3"/>
  <c r="C386" i="3"/>
  <c r="C385" i="3"/>
  <c r="C384" i="3"/>
  <c r="C383" i="3"/>
  <c r="C382" i="3"/>
  <c r="C381" i="3"/>
  <c r="C380" i="3"/>
  <c r="C379" i="3"/>
  <c r="C378" i="3"/>
  <c r="C377" i="3"/>
  <c r="C500" i="3"/>
  <c r="C491" i="3"/>
  <c r="C484" i="3"/>
  <c r="C482" i="3"/>
  <c r="C477" i="3"/>
  <c r="C474" i="3"/>
  <c r="C464" i="3"/>
  <c r="C462" i="3"/>
  <c r="C459" i="3"/>
  <c r="C454" i="3"/>
  <c r="C438" i="3"/>
  <c r="C436" i="3"/>
  <c r="C433" i="3"/>
  <c r="D444" i="3"/>
  <c r="D426" i="3"/>
  <c r="D387" i="3"/>
  <c r="D385" i="3"/>
  <c r="D383" i="3"/>
  <c r="D381" i="3"/>
  <c r="D379" i="3"/>
  <c r="D377" i="3"/>
  <c r="C376" i="3"/>
  <c r="C375" i="3"/>
  <c r="C374" i="3"/>
  <c r="C373" i="3"/>
  <c r="C372" i="3"/>
  <c r="C371"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4" i="3"/>
  <c r="C313" i="3"/>
  <c r="C312" i="3"/>
  <c r="C311" i="3"/>
  <c r="C310" i="3"/>
  <c r="C309" i="3"/>
  <c r="C308" i="3"/>
  <c r="C307" i="3"/>
  <c r="C306" i="3"/>
  <c r="C305" i="3"/>
  <c r="C304" i="3"/>
  <c r="C303" i="3"/>
  <c r="C302" i="3"/>
  <c r="C301" i="3"/>
  <c r="C300" i="3"/>
  <c r="C299" i="3"/>
  <c r="C298" i="3"/>
  <c r="C297" i="3"/>
  <c r="C296" i="3"/>
  <c r="C295" i="3"/>
  <c r="C294" i="3"/>
  <c r="C293" i="3"/>
  <c r="C292" i="3"/>
  <c r="C290" i="3"/>
  <c r="C289" i="3"/>
  <c r="C288" i="3"/>
  <c r="C282" i="3"/>
  <c r="C281" i="3"/>
  <c r="C280" i="3"/>
  <c r="C279" i="3"/>
  <c r="C278" i="3"/>
  <c r="C277" i="3"/>
  <c r="C276" i="3"/>
  <c r="C275" i="3"/>
  <c r="C274" i="3"/>
  <c r="C273" i="3"/>
  <c r="C259" i="3"/>
  <c r="C258" i="3"/>
  <c r="C257" i="3"/>
  <c r="C254" i="3"/>
  <c r="C252" i="3"/>
  <c r="C250" i="3"/>
  <c r="C249" i="3"/>
  <c r="C247" i="3"/>
  <c r="C246" i="3"/>
  <c r="C245" i="3"/>
  <c r="C244" i="3"/>
  <c r="C243" i="3"/>
  <c r="C242" i="3"/>
  <c r="C241" i="3"/>
  <c r="C240" i="3"/>
  <c r="C239" i="3"/>
  <c r="C238" i="3"/>
  <c r="C237" i="3"/>
  <c r="C236" i="3"/>
  <c r="C235" i="3"/>
  <c r="C233" i="3"/>
  <c r="C232" i="3"/>
  <c r="C231" i="3"/>
  <c r="C230" i="3"/>
  <c r="C228" i="3"/>
  <c r="C227" i="3"/>
  <c r="C226" i="3"/>
  <c r="C225" i="3"/>
  <c r="C224" i="3"/>
  <c r="C223" i="3"/>
  <c r="C219" i="3"/>
  <c r="C218" i="3"/>
  <c r="C217" i="3"/>
  <c r="C216" i="3"/>
  <c r="C215" i="3"/>
  <c r="C214" i="3"/>
  <c r="C213" i="3"/>
  <c r="C212" i="3"/>
  <c r="C211" i="3"/>
  <c r="C210" i="3"/>
  <c r="C205" i="3"/>
  <c r="C204" i="3"/>
  <c r="C203" i="3"/>
  <c r="C202" i="3"/>
  <c r="C201" i="3"/>
  <c r="C200" i="3"/>
  <c r="C199" i="3"/>
  <c r="C198" i="3"/>
  <c r="C197" i="3"/>
  <c r="C196" i="3"/>
  <c r="C195" i="3"/>
  <c r="C194" i="3"/>
  <c r="C171" i="3"/>
  <c r="C170" i="3"/>
  <c r="C169" i="3"/>
  <c r="C168"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84" i="3"/>
  <c r="C98" i="3" s="1"/>
  <c r="D98" i="3" s="1"/>
  <c r="C83" i="3"/>
  <c r="C97" i="3" s="1"/>
  <c r="D97" i="3" s="1"/>
  <c r="C14" i="3"/>
  <c r="H4" i="30"/>
  <c r="N4" i="30"/>
  <c r="D84" i="3"/>
  <c r="D130" i="3"/>
  <c r="D132" i="3"/>
  <c r="D134" i="3"/>
  <c r="D136" i="3"/>
  <c r="D138" i="3"/>
  <c r="D140" i="3"/>
  <c r="D142" i="3"/>
  <c r="D144" i="3"/>
  <c r="D146" i="3"/>
  <c r="D148" i="3"/>
  <c r="D150" i="3"/>
  <c r="D152" i="3"/>
  <c r="D154" i="3"/>
  <c r="D156" i="3"/>
  <c r="D158" i="3"/>
  <c r="D160" i="3"/>
  <c r="D162" i="3"/>
  <c r="D163" i="3"/>
  <c r="D165" i="3"/>
  <c r="D169" i="3"/>
  <c r="D171" i="3"/>
  <c r="D194" i="3"/>
  <c r="D196" i="3"/>
  <c r="D198" i="3"/>
  <c r="D200" i="3"/>
  <c r="D202" i="3"/>
  <c r="D204" i="3"/>
  <c r="D210" i="3"/>
  <c r="D212" i="3"/>
  <c r="D214" i="3"/>
  <c r="D216" i="3"/>
  <c r="D218" i="3"/>
  <c r="D223" i="3"/>
  <c r="D225" i="3"/>
  <c r="D227" i="3"/>
  <c r="D230" i="3"/>
  <c r="D232" i="3"/>
  <c r="D235" i="3"/>
  <c r="D237" i="3"/>
  <c r="D239" i="3"/>
  <c r="D241" i="3"/>
  <c r="D243" i="3"/>
  <c r="D245" i="3"/>
  <c r="D247" i="3"/>
  <c r="D250" i="3"/>
  <c r="D254" i="3"/>
  <c r="D257" i="3"/>
  <c r="D259" i="3"/>
  <c r="D273" i="3"/>
  <c r="D275" i="3"/>
  <c r="D277" i="3"/>
  <c r="D279" i="3"/>
  <c r="D281" i="3"/>
  <c r="D288" i="3"/>
  <c r="D290" i="3"/>
  <c r="D293" i="3"/>
  <c r="D295" i="3"/>
  <c r="D297" i="3"/>
  <c r="D299" i="3"/>
  <c r="D301" i="3"/>
  <c r="D303" i="3"/>
  <c r="D305" i="3"/>
  <c r="D307" i="3"/>
  <c r="D309" i="3"/>
  <c r="D311" i="3"/>
  <c r="D313" i="3"/>
  <c r="D319" i="3"/>
  <c r="D321" i="3"/>
  <c r="D323" i="3"/>
  <c r="D325" i="3"/>
  <c r="D327" i="3"/>
  <c r="D329" i="3"/>
  <c r="D331" i="3"/>
  <c r="D333" i="3"/>
  <c r="D335" i="3"/>
  <c r="D337" i="3"/>
  <c r="D339" i="3"/>
  <c r="D341" i="3"/>
  <c r="D343" i="3"/>
  <c r="D345" i="3"/>
  <c r="D347" i="3"/>
  <c r="D349" i="3"/>
  <c r="D351" i="3"/>
  <c r="D353" i="3"/>
  <c r="D355" i="3"/>
  <c r="D357" i="3"/>
  <c r="D359" i="3"/>
  <c r="D361" i="3"/>
  <c r="D363" i="3"/>
  <c r="D365" i="3"/>
  <c r="D371" i="3"/>
  <c r="D373" i="3"/>
  <c r="D375" i="3"/>
  <c r="D378" i="3"/>
  <c r="D382" i="3"/>
  <c r="D386" i="3"/>
  <c r="C434" i="3"/>
  <c r="C461" i="3"/>
  <c r="C473" i="3"/>
  <c r="C481" i="3"/>
  <c r="C488" i="3"/>
  <c r="C513" i="3"/>
  <c r="I501" i="3"/>
  <c r="O36" i="3"/>
  <c r="E283" i="3"/>
  <c r="E284" i="3" s="1"/>
  <c r="F439" i="3"/>
  <c r="F440" i="3" s="1"/>
  <c r="BH207" i="3"/>
  <c r="G506" i="3"/>
  <c r="I283" i="3"/>
  <c r="I284" i="3" s="1"/>
  <c r="I315" i="3"/>
  <c r="I316" i="3" s="1"/>
  <c r="I367" i="3"/>
  <c r="I368" i="3" s="1"/>
  <c r="M501" i="3"/>
  <c r="M506" i="3"/>
  <c r="O62" i="3"/>
  <c r="O64" i="3" s="1"/>
  <c r="O71" i="3" s="1"/>
  <c r="O56" i="3"/>
  <c r="P56" i="3" s="1"/>
  <c r="O506" i="3"/>
  <c r="O507" i="3"/>
  <c r="O501" i="3"/>
  <c r="I112" i="3"/>
  <c r="I126" i="3" s="1"/>
  <c r="K112" i="3"/>
  <c r="K126" i="3" s="1"/>
  <c r="Q506" i="3"/>
  <c r="T503" i="3"/>
  <c r="BD207" i="3"/>
  <c r="BL207" i="3"/>
  <c r="S506" i="3"/>
  <c r="W501" i="3"/>
  <c r="Y507" i="3"/>
  <c r="U506" i="3"/>
  <c r="W506" i="3"/>
  <c r="AF86" i="3"/>
  <c r="AS112" i="3"/>
  <c r="AS126" i="3" s="1"/>
  <c r="AZ503" i="3"/>
  <c r="BK112" i="3"/>
  <c r="BK126" i="3" s="1"/>
  <c r="BL126" i="3" s="1"/>
  <c r="AC36" i="3"/>
  <c r="AC492" i="3"/>
  <c r="AI44" i="3"/>
  <c r="AO17" i="3"/>
  <c r="AO36" i="3"/>
  <c r="AQ36" i="3"/>
  <c r="AQ283" i="3"/>
  <c r="AQ284" i="3" s="1"/>
  <c r="AQ389" i="3"/>
  <c r="AQ390" i="3" s="1"/>
  <c r="P34" i="3"/>
  <c r="P51" i="3"/>
  <c r="P52" i="3" s="1"/>
  <c r="P64" i="3"/>
  <c r="P85" i="3"/>
  <c r="P206" i="3"/>
  <c r="T51" i="3"/>
  <c r="T52" i="3" s="1"/>
  <c r="T64" i="3"/>
  <c r="T85" i="3"/>
  <c r="T206" i="3"/>
  <c r="AB34" i="3"/>
  <c r="AB51" i="3"/>
  <c r="AF64" i="3"/>
  <c r="AF206" i="3"/>
  <c r="AF207" i="3" s="1"/>
  <c r="AJ34" i="3"/>
  <c r="AN34" i="3"/>
  <c r="AN64" i="3"/>
  <c r="AR64" i="3"/>
  <c r="AR85" i="3"/>
  <c r="AR86" i="3" s="1"/>
  <c r="BC112" i="3"/>
  <c r="BC126" i="3" s="1"/>
  <c r="BG112" i="3"/>
  <c r="BG126" i="3" s="1"/>
  <c r="AA112" i="3"/>
  <c r="AA126" i="3" s="1"/>
  <c r="AF52" i="3"/>
  <c r="AF503" i="3"/>
  <c r="AU390" i="3"/>
  <c r="AB390" i="3"/>
  <c r="AN390" i="3"/>
  <c r="AR390" i="3"/>
  <c r="I44" i="3"/>
  <c r="W44" i="3"/>
  <c r="AG368" i="3"/>
  <c r="AG44" i="3"/>
  <c r="AI316" i="3"/>
  <c r="AS44" i="3"/>
  <c r="AU368" i="3"/>
  <c r="BI17" i="3"/>
  <c r="J34" i="3"/>
  <c r="N64" i="3"/>
  <c r="N85" i="3"/>
  <c r="N86" i="3" s="1"/>
  <c r="N206" i="3"/>
  <c r="N207" i="3" s="1"/>
  <c r="N283" i="3"/>
  <c r="N284" i="3" s="1"/>
  <c r="N315" i="3"/>
  <c r="N316" i="3" s="1"/>
  <c r="N367" i="3"/>
  <c r="N368" i="3" s="1"/>
  <c r="N389" i="3"/>
  <c r="N390" i="3" s="1"/>
  <c r="N420" i="3"/>
  <c r="N446" i="3"/>
  <c r="N447" i="3" s="1"/>
  <c r="N465" i="3"/>
  <c r="N478" i="3"/>
  <c r="Z390" i="3"/>
  <c r="Z85" i="3"/>
  <c r="Z206" i="3"/>
  <c r="Z207" i="3" s="1"/>
  <c r="AL390" i="3"/>
  <c r="AP51" i="3"/>
  <c r="AP52" i="3" s="1"/>
  <c r="AP206" i="3"/>
  <c r="AX390" i="3"/>
  <c r="AX34" i="3"/>
  <c r="AX51" i="3"/>
  <c r="AX52" i="3" s="1"/>
  <c r="AX64" i="3"/>
  <c r="AX85" i="3"/>
  <c r="AX206" i="3"/>
  <c r="BF207" i="3"/>
  <c r="BF390" i="3"/>
  <c r="BF34" i="3"/>
  <c r="BJ51" i="3"/>
  <c r="BJ52" i="3" s="1"/>
  <c r="BJ64" i="3"/>
  <c r="BJ85" i="3"/>
  <c r="BJ206" i="3"/>
  <c r="BJ207" i="3" s="1"/>
  <c r="BJ56" i="3"/>
  <c r="BF117" i="3"/>
  <c r="BF119" i="3"/>
  <c r="AX56" i="3"/>
  <c r="AX117" i="3"/>
  <c r="AX119" i="3"/>
  <c r="AR56" i="3"/>
  <c r="AR70" i="3"/>
  <c r="AP56" i="3"/>
  <c r="AN56" i="3"/>
  <c r="AL503" i="3"/>
  <c r="AJ70" i="3"/>
  <c r="AJ117" i="3"/>
  <c r="AJ119" i="3"/>
  <c r="AH56" i="3"/>
  <c r="AF44" i="3"/>
  <c r="AF56" i="3"/>
  <c r="AF117" i="3"/>
  <c r="AF119" i="3"/>
  <c r="AF390" i="3"/>
  <c r="AB56" i="3"/>
  <c r="AB117" i="3"/>
  <c r="AB119" i="3"/>
  <c r="AB70" i="3"/>
  <c r="Z70" i="3"/>
  <c r="Z119" i="3"/>
  <c r="T390" i="3"/>
  <c r="T56" i="3"/>
  <c r="P117" i="3"/>
  <c r="P119" i="3"/>
  <c r="J56" i="3"/>
  <c r="J117" i="3"/>
  <c r="BI62" i="3"/>
  <c r="BI64" i="3" s="1"/>
  <c r="BI71" i="3" s="1"/>
  <c r="BJ71" i="3" s="1"/>
  <c r="BI112" i="3"/>
  <c r="BI126" i="3" s="1"/>
  <c r="BH503" i="3"/>
  <c r="BF503" i="3"/>
  <c r="BA112" i="3"/>
  <c r="BA126" i="3" s="1"/>
  <c r="BB503" i="3"/>
  <c r="AW112" i="3"/>
  <c r="AW126" i="3" s="1"/>
  <c r="AX503" i="3"/>
  <c r="AV41" i="3"/>
  <c r="AV44" i="3" s="1"/>
  <c r="AV503" i="3"/>
  <c r="AV117" i="3"/>
  <c r="AR503" i="3"/>
  <c r="AQ112" i="3"/>
  <c r="AQ126" i="3" s="1"/>
  <c r="AP44" i="3"/>
  <c r="AO112" i="3"/>
  <c r="AO126" i="3" s="1"/>
  <c r="AM112" i="3"/>
  <c r="AM126" i="3" s="1"/>
  <c r="AN41" i="3"/>
  <c r="AN44" i="3" s="1"/>
  <c r="AN503" i="3"/>
  <c r="AK112" i="3"/>
  <c r="AK126" i="3" s="1"/>
  <c r="AI62" i="3"/>
  <c r="AI426" i="3" s="1"/>
  <c r="AI112" i="3"/>
  <c r="AI126" i="3" s="1"/>
  <c r="AI368" i="3"/>
  <c r="AG112" i="3"/>
  <c r="AG126" i="3" s="1"/>
  <c r="AE112" i="3"/>
  <c r="AE126" i="3" s="1"/>
  <c r="AD86" i="3"/>
  <c r="AD503" i="3"/>
  <c r="AC112" i="3"/>
  <c r="AC126" i="3" s="1"/>
  <c r="AB503" i="3"/>
  <c r="Y112" i="3"/>
  <c r="Y126" i="3" s="1"/>
  <c r="W112" i="3"/>
  <c r="W126" i="3" s="1"/>
  <c r="X41" i="3"/>
  <c r="X44" i="3" s="1"/>
  <c r="X86" i="3"/>
  <c r="X503" i="3"/>
  <c r="V41" i="3"/>
  <c r="V44" i="3" s="1"/>
  <c r="V86" i="3"/>
  <c r="U62" i="3"/>
  <c r="U426" i="3" s="1"/>
  <c r="V117" i="3"/>
  <c r="V119" i="3"/>
  <c r="U112" i="3"/>
  <c r="U126" i="3" s="1"/>
  <c r="S62" i="3"/>
  <c r="S64" i="3" s="1"/>
  <c r="S71" i="3" s="1"/>
  <c r="T71" i="3" s="1"/>
  <c r="S112" i="3"/>
  <c r="S126" i="3" s="1"/>
  <c r="S368" i="3"/>
  <c r="Q112" i="3"/>
  <c r="Q126" i="3" s="1"/>
  <c r="P41" i="3"/>
  <c r="P44" i="3" s="1"/>
  <c r="BK36" i="3"/>
  <c r="BI36" i="3"/>
  <c r="BG36" i="3"/>
  <c r="BE36" i="3"/>
  <c r="BC36" i="3"/>
  <c r="BA36" i="3"/>
  <c r="AY36" i="3"/>
  <c r="AW36" i="3"/>
  <c r="AU112" i="3"/>
  <c r="AU126" i="3" s="1"/>
  <c r="AS36" i="3"/>
  <c r="AQ62" i="3"/>
  <c r="AQ64" i="3" s="1"/>
  <c r="AQ71" i="3" s="1"/>
  <c r="AR71" i="3" s="1"/>
  <c r="AM62" i="3"/>
  <c r="AM426" i="3" s="1"/>
  <c r="AI36" i="3"/>
  <c r="AG62" i="3"/>
  <c r="AG64" i="3" s="1"/>
  <c r="AG71" i="3" s="1"/>
  <c r="AH71" i="3" s="1"/>
  <c r="AC62" i="3"/>
  <c r="AC64" i="3" s="1"/>
  <c r="AC71" i="3" s="1"/>
  <c r="AD71" i="3" s="1"/>
  <c r="AA36" i="3"/>
  <c r="Y62" i="3"/>
  <c r="Y426" i="3" s="1"/>
  <c r="W62" i="3"/>
  <c r="W426" i="3" s="1"/>
  <c r="S36" i="3"/>
  <c r="Q36" i="3"/>
  <c r="M36" i="3"/>
  <c r="K36" i="3"/>
  <c r="I36" i="3"/>
  <c r="BK68" i="3"/>
  <c r="BL68" i="3" s="1"/>
  <c r="BK426" i="3"/>
  <c r="BL52" i="3"/>
  <c r="BL17" i="3"/>
  <c r="BL19" i="3" s="1"/>
  <c r="BK51" i="3"/>
  <c r="BK55" i="3"/>
  <c r="BL55" i="3" s="1"/>
  <c r="BK57" i="3"/>
  <c r="BL57" i="3" s="1"/>
  <c r="BK116" i="3"/>
  <c r="BL116" i="3" s="1"/>
  <c r="BK508" i="3"/>
  <c r="BK17" i="3"/>
  <c r="BL27" i="3"/>
  <c r="BL36" i="3" s="1"/>
  <c r="BL44" i="3"/>
  <c r="BK478" i="3"/>
  <c r="BK85" i="3"/>
  <c r="BK99" i="3" s="1"/>
  <c r="BL99" i="3" s="1"/>
  <c r="BK89" i="3"/>
  <c r="BL89" i="3" s="1"/>
  <c r="BK90" i="3"/>
  <c r="BL90" i="3" s="1"/>
  <c r="BK91" i="3"/>
  <c r="BL91" i="3" s="1"/>
  <c r="BK92" i="3"/>
  <c r="BL92" i="3" s="1"/>
  <c r="BK93" i="3"/>
  <c r="BL93" i="3" s="1"/>
  <c r="BK94" i="3"/>
  <c r="BL94" i="3" s="1"/>
  <c r="BK95" i="3"/>
  <c r="BL95" i="3" s="1"/>
  <c r="BK96" i="3"/>
  <c r="BL96" i="3" s="1"/>
  <c r="BK97" i="3"/>
  <c r="BL97" i="3" s="1"/>
  <c r="BK98" i="3"/>
  <c r="BL98" i="3" s="1"/>
  <c r="BI508" i="3"/>
  <c r="BI68" i="3"/>
  <c r="BJ68" i="3" s="1"/>
  <c r="BJ44" i="3"/>
  <c r="BI501" i="3"/>
  <c r="BJ17" i="3"/>
  <c r="BJ19" i="3" s="1"/>
  <c r="BI51" i="3"/>
  <c r="BI55" i="3"/>
  <c r="BJ55" i="3" s="1"/>
  <c r="BI57" i="3"/>
  <c r="BJ57" i="3" s="1"/>
  <c r="BI116" i="3"/>
  <c r="BJ116" i="3" s="1"/>
  <c r="BJ503" i="3"/>
  <c r="BI507" i="3"/>
  <c r="BI509" i="3"/>
  <c r="BJ27" i="3"/>
  <c r="BJ36" i="3" s="1"/>
  <c r="BI85" i="3"/>
  <c r="BI99" i="3" s="1"/>
  <c r="BJ99" i="3" s="1"/>
  <c r="BI89" i="3"/>
  <c r="BJ89" i="3" s="1"/>
  <c r="BI90" i="3"/>
  <c r="BJ90" i="3" s="1"/>
  <c r="BI91" i="3"/>
  <c r="BJ91" i="3" s="1"/>
  <c r="BI92" i="3"/>
  <c r="BJ92" i="3" s="1"/>
  <c r="BI93" i="3"/>
  <c r="BJ93" i="3" s="1"/>
  <c r="BI94" i="3"/>
  <c r="BJ94" i="3" s="1"/>
  <c r="BI95" i="3"/>
  <c r="BJ95" i="3" s="1"/>
  <c r="BI96" i="3"/>
  <c r="BJ96" i="3" s="1"/>
  <c r="BI97" i="3"/>
  <c r="BJ97" i="3" s="1"/>
  <c r="BI98" i="3"/>
  <c r="BJ98" i="3" s="1"/>
  <c r="BG68" i="3"/>
  <c r="BH68" i="3" s="1"/>
  <c r="BG426" i="3"/>
  <c r="BH52" i="3"/>
  <c r="BH17" i="3"/>
  <c r="BH19" i="3" s="1"/>
  <c r="BG51" i="3"/>
  <c r="BG55" i="3"/>
  <c r="BH55" i="3" s="1"/>
  <c r="BG57" i="3"/>
  <c r="BH57" i="3" s="1"/>
  <c r="BG116" i="3"/>
  <c r="BH116" i="3" s="1"/>
  <c r="BG508" i="3"/>
  <c r="BG17" i="3"/>
  <c r="BH27" i="3"/>
  <c r="BH36" i="3" s="1"/>
  <c r="BH44" i="3"/>
  <c r="BG478" i="3"/>
  <c r="BG85" i="3"/>
  <c r="BG99" i="3" s="1"/>
  <c r="BH99" i="3" s="1"/>
  <c r="BG89" i="3"/>
  <c r="BH89" i="3" s="1"/>
  <c r="BG90" i="3"/>
  <c r="BH90" i="3" s="1"/>
  <c r="BG91" i="3"/>
  <c r="BH91" i="3" s="1"/>
  <c r="BG92" i="3"/>
  <c r="BH92" i="3" s="1"/>
  <c r="BG93" i="3"/>
  <c r="BH93" i="3" s="1"/>
  <c r="BG94" i="3"/>
  <c r="BH94" i="3" s="1"/>
  <c r="BG95" i="3"/>
  <c r="BH95" i="3" s="1"/>
  <c r="BG96" i="3"/>
  <c r="BH96" i="3" s="1"/>
  <c r="BG97" i="3"/>
  <c r="BH97" i="3" s="1"/>
  <c r="BG98" i="3"/>
  <c r="BH98" i="3" s="1"/>
  <c r="BE68" i="3"/>
  <c r="BF68" i="3" s="1"/>
  <c r="BE64" i="3"/>
  <c r="BE71" i="3" s="1"/>
  <c r="BF71" i="3" s="1"/>
  <c r="BE69" i="3"/>
  <c r="BF69" i="3" s="1"/>
  <c r="BF52" i="3"/>
  <c r="BF17" i="3"/>
  <c r="BF19" i="3" s="1"/>
  <c r="BE51" i="3"/>
  <c r="BE55" i="3"/>
  <c r="BF55" i="3" s="1"/>
  <c r="BE57" i="3"/>
  <c r="BF57" i="3" s="1"/>
  <c r="BE116" i="3"/>
  <c r="BF116" i="3" s="1"/>
  <c r="BE508" i="3"/>
  <c r="BE17" i="3"/>
  <c r="BF27" i="3"/>
  <c r="BF44" i="3"/>
  <c r="BE478" i="3"/>
  <c r="BE85" i="3"/>
  <c r="BE99" i="3" s="1"/>
  <c r="BF99" i="3" s="1"/>
  <c r="BE89" i="3"/>
  <c r="BF89" i="3" s="1"/>
  <c r="BE90" i="3"/>
  <c r="BF90" i="3" s="1"/>
  <c r="BE91" i="3"/>
  <c r="BF91" i="3" s="1"/>
  <c r="BE92" i="3"/>
  <c r="BF92" i="3" s="1"/>
  <c r="BE93" i="3"/>
  <c r="BF93" i="3" s="1"/>
  <c r="BE94" i="3"/>
  <c r="BF94" i="3" s="1"/>
  <c r="BE95" i="3"/>
  <c r="BF95" i="3" s="1"/>
  <c r="BE96" i="3"/>
  <c r="BF96" i="3" s="1"/>
  <c r="BE97" i="3"/>
  <c r="BF97" i="3" s="1"/>
  <c r="BE98" i="3"/>
  <c r="BF98" i="3" s="1"/>
  <c r="BC68" i="3"/>
  <c r="BD68" i="3" s="1"/>
  <c r="BC64" i="3"/>
  <c r="BC71" i="3" s="1"/>
  <c r="BC426" i="3"/>
  <c r="BC69" i="3"/>
  <c r="BD69" i="3" s="1"/>
  <c r="BD17" i="3"/>
  <c r="BD19" i="3" s="1"/>
  <c r="BC51" i="3"/>
  <c r="BC55" i="3"/>
  <c r="BD55" i="3" s="1"/>
  <c r="BC57" i="3"/>
  <c r="BD57" i="3" s="1"/>
  <c r="BC116" i="3"/>
  <c r="BD116" i="3" s="1"/>
  <c r="BC508" i="3"/>
  <c r="BC17" i="3"/>
  <c r="BD27" i="3"/>
  <c r="BD44" i="3"/>
  <c r="BC478" i="3"/>
  <c r="BC85" i="3"/>
  <c r="BC99" i="3" s="1"/>
  <c r="BC89" i="3"/>
  <c r="BD89" i="3" s="1"/>
  <c r="BC90" i="3"/>
  <c r="BD90" i="3" s="1"/>
  <c r="BC91" i="3"/>
  <c r="BD91" i="3" s="1"/>
  <c r="BC92" i="3"/>
  <c r="BD92" i="3" s="1"/>
  <c r="BC93" i="3"/>
  <c r="BD93" i="3" s="1"/>
  <c r="BC94" i="3"/>
  <c r="BD94" i="3" s="1"/>
  <c r="BC95" i="3"/>
  <c r="BD95" i="3" s="1"/>
  <c r="BC96" i="3"/>
  <c r="BD96" i="3" s="1"/>
  <c r="BC97" i="3"/>
  <c r="BD97" i="3" s="1"/>
  <c r="BC98" i="3"/>
  <c r="BD98" i="3" s="1"/>
  <c r="BA68" i="3"/>
  <c r="BB68" i="3" s="1"/>
  <c r="BA426" i="3"/>
  <c r="BB52" i="3"/>
  <c r="BB17" i="3"/>
  <c r="BB19" i="3" s="1"/>
  <c r="BA51" i="3"/>
  <c r="BA55" i="3"/>
  <c r="BB55" i="3" s="1"/>
  <c r="BA57" i="3"/>
  <c r="BB57" i="3" s="1"/>
  <c r="BA116" i="3"/>
  <c r="BB116" i="3" s="1"/>
  <c r="BA508" i="3"/>
  <c r="BA17" i="3"/>
  <c r="BB27" i="3"/>
  <c r="BB36" i="3" s="1"/>
  <c r="BB44" i="3"/>
  <c r="BA478" i="3"/>
  <c r="BA85" i="3"/>
  <c r="BA99" i="3" s="1"/>
  <c r="BB99" i="3" s="1"/>
  <c r="BA89" i="3"/>
  <c r="BB89" i="3" s="1"/>
  <c r="BA90" i="3"/>
  <c r="BB90" i="3" s="1"/>
  <c r="BA91" i="3"/>
  <c r="BB91" i="3" s="1"/>
  <c r="BA92" i="3"/>
  <c r="BB92" i="3" s="1"/>
  <c r="BA93" i="3"/>
  <c r="BB93" i="3" s="1"/>
  <c r="BA94" i="3"/>
  <c r="BB94" i="3" s="1"/>
  <c r="BA95" i="3"/>
  <c r="BB95" i="3" s="1"/>
  <c r="BA96" i="3"/>
  <c r="BB96" i="3" s="1"/>
  <c r="BA97" i="3"/>
  <c r="BB97" i="3" s="1"/>
  <c r="BA98" i="3"/>
  <c r="BB98" i="3" s="1"/>
  <c r="AY68" i="3"/>
  <c r="AZ68" i="3" s="1"/>
  <c r="AY64" i="3"/>
  <c r="AY71" i="3" s="1"/>
  <c r="AZ71" i="3" s="1"/>
  <c r="AY426" i="3"/>
  <c r="AY69" i="3"/>
  <c r="AZ69" i="3" s="1"/>
  <c r="AZ52" i="3"/>
  <c r="AZ17" i="3"/>
  <c r="AZ19" i="3" s="1"/>
  <c r="AY51" i="3"/>
  <c r="AY55" i="3"/>
  <c r="AZ55" i="3" s="1"/>
  <c r="AY57" i="3"/>
  <c r="AZ57" i="3" s="1"/>
  <c r="AY116" i="3"/>
  <c r="AZ116" i="3" s="1"/>
  <c r="AY508" i="3"/>
  <c r="AY17" i="3"/>
  <c r="AZ27" i="3"/>
  <c r="AZ36" i="3" s="1"/>
  <c r="AZ44" i="3"/>
  <c r="AY478" i="3"/>
  <c r="AY85" i="3"/>
  <c r="AY99" i="3" s="1"/>
  <c r="AZ99" i="3" s="1"/>
  <c r="AY89" i="3"/>
  <c r="AZ89" i="3" s="1"/>
  <c r="AY90" i="3"/>
  <c r="AZ90" i="3" s="1"/>
  <c r="AY91" i="3"/>
  <c r="AZ91" i="3" s="1"/>
  <c r="AY92" i="3"/>
  <c r="AZ92" i="3" s="1"/>
  <c r="AY93" i="3"/>
  <c r="AZ93" i="3" s="1"/>
  <c r="AY94" i="3"/>
  <c r="AZ94" i="3" s="1"/>
  <c r="AY95" i="3"/>
  <c r="AZ95" i="3" s="1"/>
  <c r="AY96" i="3"/>
  <c r="AZ96" i="3" s="1"/>
  <c r="AY97" i="3"/>
  <c r="AZ97" i="3" s="1"/>
  <c r="AY98" i="3"/>
  <c r="AZ98" i="3" s="1"/>
  <c r="AW68" i="3"/>
  <c r="AX68" i="3" s="1"/>
  <c r="AW64" i="3"/>
  <c r="AW71" i="3" s="1"/>
  <c r="AW426" i="3"/>
  <c r="AW69" i="3"/>
  <c r="AX69" i="3" s="1"/>
  <c r="AX27" i="3"/>
  <c r="AX17" i="3"/>
  <c r="AX19" i="3" s="1"/>
  <c r="AW51" i="3"/>
  <c r="AW55" i="3"/>
  <c r="AX55" i="3" s="1"/>
  <c r="AW57" i="3"/>
  <c r="AX57" i="3" s="1"/>
  <c r="AW116" i="3"/>
  <c r="AX116" i="3" s="1"/>
  <c r="AW508" i="3"/>
  <c r="AW17" i="3"/>
  <c r="AX44" i="3"/>
  <c r="AW478" i="3"/>
  <c r="AW503" i="3" s="1"/>
  <c r="AW85" i="3"/>
  <c r="AW99" i="3" s="1"/>
  <c r="AW89" i="3"/>
  <c r="AX89" i="3" s="1"/>
  <c r="AW90" i="3"/>
  <c r="AX90" i="3" s="1"/>
  <c r="AW91" i="3"/>
  <c r="AX91" i="3" s="1"/>
  <c r="AW92" i="3"/>
  <c r="AX92" i="3" s="1"/>
  <c r="AW93" i="3"/>
  <c r="AX93" i="3" s="1"/>
  <c r="AW94" i="3"/>
  <c r="AX94" i="3" s="1"/>
  <c r="AW95" i="3"/>
  <c r="AX95" i="3" s="1"/>
  <c r="AW96" i="3"/>
  <c r="AX96" i="3" s="1"/>
  <c r="AW97" i="3"/>
  <c r="AX97" i="3" s="1"/>
  <c r="AW98" i="3"/>
  <c r="AX98" i="3" s="1"/>
  <c r="AU68" i="3"/>
  <c r="AV68" i="3" s="1"/>
  <c r="AU64" i="3"/>
  <c r="AU71" i="3" s="1"/>
  <c r="AV71" i="3" s="1"/>
  <c r="AU426" i="3"/>
  <c r="AU69" i="3"/>
  <c r="AV69" i="3" s="1"/>
  <c r="AV52" i="3"/>
  <c r="AV17" i="3"/>
  <c r="AV19" i="3" s="1"/>
  <c r="AU51" i="3"/>
  <c r="AU55" i="3"/>
  <c r="AV55" i="3" s="1"/>
  <c r="AU57" i="3"/>
  <c r="AV57" i="3" s="1"/>
  <c r="AU116" i="3"/>
  <c r="AV116" i="3" s="1"/>
  <c r="AU508" i="3"/>
  <c r="AU17" i="3"/>
  <c r="AV27" i="3"/>
  <c r="AV36" i="3" s="1"/>
  <c r="AU478" i="3"/>
  <c r="AU503" i="3" s="1"/>
  <c r="AU85" i="3"/>
  <c r="AU99" i="3" s="1"/>
  <c r="AV99" i="3" s="1"/>
  <c r="AU89" i="3"/>
  <c r="AV89" i="3" s="1"/>
  <c r="AU90" i="3"/>
  <c r="AV90" i="3" s="1"/>
  <c r="AU91" i="3"/>
  <c r="AV91" i="3" s="1"/>
  <c r="AU92" i="3"/>
  <c r="AV92" i="3" s="1"/>
  <c r="AU93" i="3"/>
  <c r="AV93" i="3" s="1"/>
  <c r="AU94" i="3"/>
  <c r="AV94" i="3" s="1"/>
  <c r="AU95" i="3"/>
  <c r="AV95" i="3" s="1"/>
  <c r="AU96" i="3"/>
  <c r="AV96" i="3" s="1"/>
  <c r="AU97" i="3"/>
  <c r="AV97" i="3" s="1"/>
  <c r="AU98" i="3"/>
  <c r="AV98" i="3" s="1"/>
  <c r="AS508" i="3"/>
  <c r="AS68" i="3"/>
  <c r="AT68" i="3" s="1"/>
  <c r="AS64" i="3"/>
  <c r="AS71" i="3" s="1"/>
  <c r="AT71" i="3" s="1"/>
  <c r="AS426" i="3"/>
  <c r="AS69" i="3"/>
  <c r="AT69" i="3" s="1"/>
  <c r="AS17" i="3"/>
  <c r="AT27" i="3"/>
  <c r="AT36" i="3" s="1"/>
  <c r="AT44" i="3"/>
  <c r="AS501" i="3"/>
  <c r="AT52" i="3"/>
  <c r="AT17" i="3"/>
  <c r="AT19" i="3" s="1"/>
  <c r="AS51" i="3"/>
  <c r="AS55" i="3"/>
  <c r="AT55" i="3" s="1"/>
  <c r="AS57" i="3"/>
  <c r="AT57" i="3" s="1"/>
  <c r="AS116" i="3"/>
  <c r="AT116" i="3" s="1"/>
  <c r="AT447" i="3"/>
  <c r="AT503" i="3"/>
  <c r="AS507" i="3"/>
  <c r="AS509" i="3"/>
  <c r="AS85" i="3"/>
  <c r="AS99" i="3" s="1"/>
  <c r="AT99" i="3" s="1"/>
  <c r="AS89" i="3"/>
  <c r="AT89" i="3" s="1"/>
  <c r="AS90" i="3"/>
  <c r="AT90" i="3" s="1"/>
  <c r="AS91" i="3"/>
  <c r="AT91" i="3" s="1"/>
  <c r="AS92" i="3"/>
  <c r="AT92" i="3" s="1"/>
  <c r="AS93" i="3"/>
  <c r="AT93" i="3" s="1"/>
  <c r="AS94" i="3"/>
  <c r="AT94" i="3" s="1"/>
  <c r="AS95" i="3"/>
  <c r="AT95" i="3" s="1"/>
  <c r="AS96" i="3"/>
  <c r="AT96" i="3" s="1"/>
  <c r="AS97" i="3"/>
  <c r="AT97" i="3" s="1"/>
  <c r="AS98" i="3"/>
  <c r="AT98" i="3" s="1"/>
  <c r="AQ68" i="3"/>
  <c r="AR68" i="3" s="1"/>
  <c r="AQ17" i="3"/>
  <c r="AR27" i="3"/>
  <c r="AR44" i="3"/>
  <c r="AR17" i="3"/>
  <c r="AR19" i="3" s="1"/>
  <c r="AQ51" i="3"/>
  <c r="AQ55" i="3"/>
  <c r="AR55" i="3" s="1"/>
  <c r="AQ57" i="3"/>
  <c r="AR57" i="3" s="1"/>
  <c r="AQ116" i="3"/>
  <c r="AR116" i="3" s="1"/>
  <c r="AQ508" i="3"/>
  <c r="AQ206" i="3"/>
  <c r="AQ478" i="3"/>
  <c r="AQ85" i="3"/>
  <c r="AQ99" i="3" s="1"/>
  <c r="AR99" i="3" s="1"/>
  <c r="AQ89" i="3"/>
  <c r="AR89" i="3" s="1"/>
  <c r="AQ90" i="3"/>
  <c r="AR90" i="3" s="1"/>
  <c r="AQ91" i="3"/>
  <c r="AR91" i="3" s="1"/>
  <c r="AQ92" i="3"/>
  <c r="AR92" i="3" s="1"/>
  <c r="AQ93" i="3"/>
  <c r="AR93" i="3" s="1"/>
  <c r="AQ94" i="3"/>
  <c r="AR94" i="3" s="1"/>
  <c r="AQ95" i="3"/>
  <c r="AR95" i="3" s="1"/>
  <c r="AQ96" i="3"/>
  <c r="AR96" i="3" s="1"/>
  <c r="AQ97" i="3"/>
  <c r="AR97" i="3" s="1"/>
  <c r="AQ98" i="3"/>
  <c r="AR98" i="3" s="1"/>
  <c r="AO508" i="3"/>
  <c r="AO68" i="3"/>
  <c r="AP68" i="3" s="1"/>
  <c r="AP17" i="3"/>
  <c r="AO51" i="3"/>
  <c r="AO55" i="3"/>
  <c r="AP55" i="3" s="1"/>
  <c r="AO57" i="3"/>
  <c r="AP57" i="3" s="1"/>
  <c r="AO62" i="3"/>
  <c r="AO64" i="3" s="1"/>
  <c r="AO71" i="3" s="1"/>
  <c r="AP71" i="3" s="1"/>
  <c r="AO116" i="3"/>
  <c r="AP116" i="3" s="1"/>
  <c r="AP447" i="3"/>
  <c r="AO478" i="3"/>
  <c r="AP19" i="3"/>
  <c r="AP27" i="3"/>
  <c r="AP36" i="3" s="1"/>
  <c r="AO44" i="3"/>
  <c r="AO85" i="3"/>
  <c r="AO99" i="3" s="1"/>
  <c r="AP99" i="3" s="1"/>
  <c r="AO89" i="3"/>
  <c r="AP89" i="3" s="1"/>
  <c r="AO90" i="3"/>
  <c r="AP90" i="3" s="1"/>
  <c r="AO91" i="3"/>
  <c r="AP91" i="3" s="1"/>
  <c r="AO92" i="3"/>
  <c r="AP92" i="3" s="1"/>
  <c r="AO93" i="3"/>
  <c r="AP93" i="3" s="1"/>
  <c r="AO94" i="3"/>
  <c r="AP94" i="3" s="1"/>
  <c r="AO95" i="3"/>
  <c r="AP95" i="3" s="1"/>
  <c r="AO96" i="3"/>
  <c r="AP96" i="3" s="1"/>
  <c r="AO97" i="3"/>
  <c r="AP97" i="3" s="1"/>
  <c r="AO98" i="3"/>
  <c r="AP98" i="3" s="1"/>
  <c r="AM68" i="3"/>
  <c r="AN68" i="3" s="1"/>
  <c r="AM17" i="3"/>
  <c r="AN27" i="3"/>
  <c r="AN52" i="3"/>
  <c r="AN17" i="3"/>
  <c r="AN19" i="3" s="1"/>
  <c r="AM51" i="3"/>
  <c r="AM55" i="3"/>
  <c r="AN55" i="3" s="1"/>
  <c r="AM57" i="3"/>
  <c r="AN57" i="3" s="1"/>
  <c r="AM116" i="3"/>
  <c r="AN116" i="3" s="1"/>
  <c r="AM508" i="3"/>
  <c r="AM206" i="3"/>
  <c r="AM478" i="3"/>
  <c r="AM85" i="3"/>
  <c r="AM99" i="3" s="1"/>
  <c r="AN99" i="3" s="1"/>
  <c r="AM89" i="3"/>
  <c r="AN89" i="3" s="1"/>
  <c r="AM90" i="3"/>
  <c r="AN90" i="3" s="1"/>
  <c r="AM91" i="3"/>
  <c r="AN91" i="3" s="1"/>
  <c r="AM92" i="3"/>
  <c r="AN92" i="3" s="1"/>
  <c r="AM93" i="3"/>
  <c r="AN93" i="3" s="1"/>
  <c r="AM94" i="3"/>
  <c r="AN94" i="3" s="1"/>
  <c r="AM95" i="3"/>
  <c r="AN95" i="3" s="1"/>
  <c r="AM96" i="3"/>
  <c r="AN96" i="3" s="1"/>
  <c r="AM97" i="3"/>
  <c r="AN97" i="3" s="1"/>
  <c r="AM98" i="3"/>
  <c r="AN98" i="3" s="1"/>
  <c r="AK68" i="3"/>
  <c r="AL68" i="3" s="1"/>
  <c r="AK17" i="3"/>
  <c r="AL52" i="3"/>
  <c r="AL17" i="3"/>
  <c r="AL19" i="3" s="1"/>
  <c r="AK51" i="3"/>
  <c r="AK55" i="3"/>
  <c r="AL55" i="3" s="1"/>
  <c r="AK57" i="3"/>
  <c r="AL57" i="3" s="1"/>
  <c r="AK116" i="3"/>
  <c r="AL116" i="3" s="1"/>
  <c r="AK508" i="3"/>
  <c r="AL27" i="3"/>
  <c r="AL36" i="3" s="1"/>
  <c r="AL44" i="3"/>
  <c r="AK478" i="3"/>
  <c r="AK85" i="3"/>
  <c r="AK99" i="3" s="1"/>
  <c r="AL99" i="3" s="1"/>
  <c r="AK89" i="3"/>
  <c r="AL89" i="3" s="1"/>
  <c r="AK90" i="3"/>
  <c r="AL90" i="3" s="1"/>
  <c r="AK91" i="3"/>
  <c r="AL91" i="3" s="1"/>
  <c r="AK92" i="3"/>
  <c r="AL92" i="3" s="1"/>
  <c r="AK93" i="3"/>
  <c r="AL93" i="3" s="1"/>
  <c r="AK94" i="3"/>
  <c r="AL94" i="3" s="1"/>
  <c r="AK95" i="3"/>
  <c r="AL95" i="3" s="1"/>
  <c r="AK96" i="3"/>
  <c r="AL96" i="3" s="1"/>
  <c r="AK97" i="3"/>
  <c r="AL97" i="3" s="1"/>
  <c r="AK98" i="3"/>
  <c r="AL98" i="3" s="1"/>
  <c r="AI508" i="3"/>
  <c r="AI68" i="3"/>
  <c r="AJ68" i="3" s="1"/>
  <c r="AI17" i="3"/>
  <c r="AJ27" i="3"/>
  <c r="AJ44" i="3"/>
  <c r="AI501" i="3"/>
  <c r="AJ52" i="3"/>
  <c r="AJ17" i="3"/>
  <c r="AJ19" i="3" s="1"/>
  <c r="AI51" i="3"/>
  <c r="AI55" i="3"/>
  <c r="AJ55" i="3" s="1"/>
  <c r="AI57" i="3"/>
  <c r="AJ57" i="3" s="1"/>
  <c r="AI116" i="3"/>
  <c r="AJ116" i="3" s="1"/>
  <c r="AJ447" i="3"/>
  <c r="AJ503" i="3"/>
  <c r="AI507" i="3"/>
  <c r="AI509" i="3"/>
  <c r="AI85" i="3"/>
  <c r="AI99" i="3" s="1"/>
  <c r="AJ99" i="3" s="1"/>
  <c r="AI89" i="3"/>
  <c r="AJ89" i="3" s="1"/>
  <c r="AI90" i="3"/>
  <c r="AJ90" i="3" s="1"/>
  <c r="AI91" i="3"/>
  <c r="AJ91" i="3" s="1"/>
  <c r="AI92" i="3"/>
  <c r="AJ92" i="3" s="1"/>
  <c r="AI93" i="3"/>
  <c r="AJ93" i="3" s="1"/>
  <c r="AI94" i="3"/>
  <c r="AJ94" i="3" s="1"/>
  <c r="AI95" i="3"/>
  <c r="AJ95" i="3" s="1"/>
  <c r="AI96" i="3"/>
  <c r="AJ96" i="3" s="1"/>
  <c r="AI97" i="3"/>
  <c r="AJ97" i="3" s="1"/>
  <c r="AI98" i="3"/>
  <c r="AJ98" i="3" s="1"/>
  <c r="AG68" i="3"/>
  <c r="AH68" i="3" s="1"/>
  <c r="AG17" i="3"/>
  <c r="AH17" i="3"/>
  <c r="AH19" i="3" s="1"/>
  <c r="AG51" i="3"/>
  <c r="AG55" i="3"/>
  <c r="AH55" i="3" s="1"/>
  <c r="AG57" i="3"/>
  <c r="AH57" i="3" s="1"/>
  <c r="AG116" i="3"/>
  <c r="AH116" i="3" s="1"/>
  <c r="AG508" i="3"/>
  <c r="AH27" i="3"/>
  <c r="AH36" i="3" s="1"/>
  <c r="AH44" i="3"/>
  <c r="AG206" i="3"/>
  <c r="AG478" i="3"/>
  <c r="AG85" i="3"/>
  <c r="AG99" i="3" s="1"/>
  <c r="AH99" i="3" s="1"/>
  <c r="AG89" i="3"/>
  <c r="AH89" i="3" s="1"/>
  <c r="AG90" i="3"/>
  <c r="AH90" i="3" s="1"/>
  <c r="AG91" i="3"/>
  <c r="AH91" i="3" s="1"/>
  <c r="AG92" i="3"/>
  <c r="AH92" i="3" s="1"/>
  <c r="AG93" i="3"/>
  <c r="AH93" i="3" s="1"/>
  <c r="AG94" i="3"/>
  <c r="AH94" i="3" s="1"/>
  <c r="AG95" i="3"/>
  <c r="AH95" i="3" s="1"/>
  <c r="AG96" i="3"/>
  <c r="AH96" i="3" s="1"/>
  <c r="AG97" i="3"/>
  <c r="AH97" i="3" s="1"/>
  <c r="AG98" i="3"/>
  <c r="AH98" i="3" s="1"/>
  <c r="AE68" i="3"/>
  <c r="AF68" i="3" s="1"/>
  <c r="AF17" i="3"/>
  <c r="AF19" i="3" s="1"/>
  <c r="AE57" i="3"/>
  <c r="AF57" i="3" s="1"/>
  <c r="AE51" i="3"/>
  <c r="AE55" i="3"/>
  <c r="AF55" i="3" s="1"/>
  <c r="AE62" i="3"/>
  <c r="AE116" i="3"/>
  <c r="AF116" i="3" s="1"/>
  <c r="AE508" i="3"/>
  <c r="AE17" i="3"/>
  <c r="AF27" i="3"/>
  <c r="AF36" i="3" s="1"/>
  <c r="AE44" i="3"/>
  <c r="AE478" i="3"/>
  <c r="AE85" i="3"/>
  <c r="AE99" i="3" s="1"/>
  <c r="AF99" i="3" s="1"/>
  <c r="AE89" i="3"/>
  <c r="AF89" i="3" s="1"/>
  <c r="AE90" i="3"/>
  <c r="AF90" i="3" s="1"/>
  <c r="AE91" i="3"/>
  <c r="AF91" i="3" s="1"/>
  <c r="AE92" i="3"/>
  <c r="AF92" i="3" s="1"/>
  <c r="AE93" i="3"/>
  <c r="AF93" i="3" s="1"/>
  <c r="AE94" i="3"/>
  <c r="AF94" i="3" s="1"/>
  <c r="AE95" i="3"/>
  <c r="AF95" i="3" s="1"/>
  <c r="AE96" i="3"/>
  <c r="AF96" i="3" s="1"/>
  <c r="AE97" i="3"/>
  <c r="AF97" i="3" s="1"/>
  <c r="AE98" i="3"/>
  <c r="AF98" i="3" s="1"/>
  <c r="AC68" i="3"/>
  <c r="AD68" i="3" s="1"/>
  <c r="AC17" i="3"/>
  <c r="AD27" i="3"/>
  <c r="AD36" i="3" s="1"/>
  <c r="AD52" i="3"/>
  <c r="AD17" i="3"/>
  <c r="AD19" i="3" s="1"/>
  <c r="AC51" i="3"/>
  <c r="AC55" i="3"/>
  <c r="AD55" i="3" s="1"/>
  <c r="AC57" i="3"/>
  <c r="AD57" i="3" s="1"/>
  <c r="AC116" i="3"/>
  <c r="AD116" i="3" s="1"/>
  <c r="AC508" i="3"/>
  <c r="AD44" i="3"/>
  <c r="AC206" i="3"/>
  <c r="AC478" i="3"/>
  <c r="AC85" i="3"/>
  <c r="AC99" i="3" s="1"/>
  <c r="AD99" i="3" s="1"/>
  <c r="AC89" i="3"/>
  <c r="AD89" i="3" s="1"/>
  <c r="AC90" i="3"/>
  <c r="AD90" i="3" s="1"/>
  <c r="AC91" i="3"/>
  <c r="AD91" i="3" s="1"/>
  <c r="AC92" i="3"/>
  <c r="AD92" i="3" s="1"/>
  <c r="AC93" i="3"/>
  <c r="AD93" i="3" s="1"/>
  <c r="AC94" i="3"/>
  <c r="AD94" i="3" s="1"/>
  <c r="AC95" i="3"/>
  <c r="AD95" i="3" s="1"/>
  <c r="AC96" i="3"/>
  <c r="AD96" i="3" s="1"/>
  <c r="AC97" i="3"/>
  <c r="AD97" i="3" s="1"/>
  <c r="AC98" i="3"/>
  <c r="AD98" i="3" s="1"/>
  <c r="AA68" i="3"/>
  <c r="AB68" i="3" s="1"/>
  <c r="AA64" i="3"/>
  <c r="AA71" i="3" s="1"/>
  <c r="AB71" i="3" s="1"/>
  <c r="AA426" i="3"/>
  <c r="AA69" i="3"/>
  <c r="AB69" i="3" s="1"/>
  <c r="AA17" i="3"/>
  <c r="AB27" i="3"/>
  <c r="AB17" i="3"/>
  <c r="AB19" i="3" s="1"/>
  <c r="AA51" i="3"/>
  <c r="AA55" i="3"/>
  <c r="AB55" i="3" s="1"/>
  <c r="AA57" i="3"/>
  <c r="AB57" i="3" s="1"/>
  <c r="AA116" i="3"/>
  <c r="AB116" i="3" s="1"/>
  <c r="AA508" i="3"/>
  <c r="AB44" i="3"/>
  <c r="AA478" i="3"/>
  <c r="AA85" i="3"/>
  <c r="AA99" i="3" s="1"/>
  <c r="AB99" i="3" s="1"/>
  <c r="AA89" i="3"/>
  <c r="AB89" i="3" s="1"/>
  <c r="AA90" i="3"/>
  <c r="AB90" i="3" s="1"/>
  <c r="AA91" i="3"/>
  <c r="AB91" i="3" s="1"/>
  <c r="AA92" i="3"/>
  <c r="AB92" i="3" s="1"/>
  <c r="AA93" i="3"/>
  <c r="AB93" i="3" s="1"/>
  <c r="AA94" i="3"/>
  <c r="AB94" i="3" s="1"/>
  <c r="AA95" i="3"/>
  <c r="AB95" i="3" s="1"/>
  <c r="AA96" i="3"/>
  <c r="AB96" i="3" s="1"/>
  <c r="AA97" i="3"/>
  <c r="AB97" i="3" s="1"/>
  <c r="AA98" i="3"/>
  <c r="AB98" i="3" s="1"/>
  <c r="Y68" i="3"/>
  <c r="Z68" i="3" s="1"/>
  <c r="Y17" i="3"/>
  <c r="Z27" i="3"/>
  <c r="Z36" i="3" s="1"/>
  <c r="Z17" i="3"/>
  <c r="Z19" i="3" s="1"/>
  <c r="Y51" i="3"/>
  <c r="Y55" i="3"/>
  <c r="Z55" i="3" s="1"/>
  <c r="Y57" i="3"/>
  <c r="Z57" i="3" s="1"/>
  <c r="Y116" i="3"/>
  <c r="Z116" i="3" s="1"/>
  <c r="Y508" i="3"/>
  <c r="Z44" i="3"/>
  <c r="Y206" i="3"/>
  <c r="Y478" i="3"/>
  <c r="Y85" i="3"/>
  <c r="Y99" i="3" s="1"/>
  <c r="Z99" i="3" s="1"/>
  <c r="Y89" i="3"/>
  <c r="Z89" i="3" s="1"/>
  <c r="Y90" i="3"/>
  <c r="Z90" i="3" s="1"/>
  <c r="Y91" i="3"/>
  <c r="Z91" i="3" s="1"/>
  <c r="Y92" i="3"/>
  <c r="Z92" i="3" s="1"/>
  <c r="Y93" i="3"/>
  <c r="Z93" i="3" s="1"/>
  <c r="Y94" i="3"/>
  <c r="Z94" i="3" s="1"/>
  <c r="Y95" i="3"/>
  <c r="Z95" i="3" s="1"/>
  <c r="Y96" i="3"/>
  <c r="Z96" i="3" s="1"/>
  <c r="Y97" i="3"/>
  <c r="Z97" i="3" s="1"/>
  <c r="Y98" i="3"/>
  <c r="Z98" i="3" s="1"/>
  <c r="W68" i="3"/>
  <c r="X68" i="3" s="1"/>
  <c r="W17" i="3"/>
  <c r="X27" i="3"/>
  <c r="X36" i="3" s="1"/>
  <c r="X52" i="3"/>
  <c r="X17" i="3"/>
  <c r="X19" i="3" s="1"/>
  <c r="W51" i="3"/>
  <c r="W55" i="3"/>
  <c r="X55" i="3" s="1"/>
  <c r="W57" i="3"/>
  <c r="X57" i="3" s="1"/>
  <c r="W116" i="3"/>
  <c r="X116" i="3" s="1"/>
  <c r="W508" i="3"/>
  <c r="W206" i="3"/>
  <c r="W478" i="3"/>
  <c r="W85" i="3"/>
  <c r="W99" i="3" s="1"/>
  <c r="X99" i="3" s="1"/>
  <c r="W89" i="3"/>
  <c r="X89" i="3" s="1"/>
  <c r="W90" i="3"/>
  <c r="X90" i="3" s="1"/>
  <c r="W91" i="3"/>
  <c r="X91" i="3" s="1"/>
  <c r="W92" i="3"/>
  <c r="X92" i="3" s="1"/>
  <c r="W93" i="3"/>
  <c r="X93" i="3" s="1"/>
  <c r="W94" i="3"/>
  <c r="X94" i="3" s="1"/>
  <c r="W95" i="3"/>
  <c r="X95" i="3" s="1"/>
  <c r="W96" i="3"/>
  <c r="X96" i="3" s="1"/>
  <c r="W97" i="3"/>
  <c r="X97" i="3" s="1"/>
  <c r="W98" i="3"/>
  <c r="X98" i="3" s="1"/>
  <c r="U508" i="3"/>
  <c r="U68" i="3"/>
  <c r="V68" i="3" s="1"/>
  <c r="U17" i="3"/>
  <c r="V27" i="3"/>
  <c r="U501" i="3"/>
  <c r="V52" i="3"/>
  <c r="V17" i="3"/>
  <c r="V19" i="3" s="1"/>
  <c r="U51" i="3"/>
  <c r="U55" i="3"/>
  <c r="V55" i="3" s="1"/>
  <c r="U57" i="3"/>
  <c r="V57" i="3" s="1"/>
  <c r="U116" i="3"/>
  <c r="V116" i="3" s="1"/>
  <c r="V447" i="3"/>
  <c r="V503" i="3"/>
  <c r="U507" i="3"/>
  <c r="U509" i="3"/>
  <c r="U85" i="3"/>
  <c r="U99" i="3" s="1"/>
  <c r="V99" i="3" s="1"/>
  <c r="U89" i="3"/>
  <c r="V89" i="3" s="1"/>
  <c r="U90" i="3"/>
  <c r="V90" i="3" s="1"/>
  <c r="U91" i="3"/>
  <c r="V91" i="3" s="1"/>
  <c r="U92" i="3"/>
  <c r="V92" i="3" s="1"/>
  <c r="U93" i="3"/>
  <c r="V93" i="3" s="1"/>
  <c r="U94" i="3"/>
  <c r="V94" i="3" s="1"/>
  <c r="U95" i="3"/>
  <c r="V95" i="3" s="1"/>
  <c r="U96" i="3"/>
  <c r="V96" i="3" s="1"/>
  <c r="U97" i="3"/>
  <c r="V97" i="3" s="1"/>
  <c r="U98" i="3"/>
  <c r="V98" i="3" s="1"/>
  <c r="S68" i="3"/>
  <c r="T68" i="3" s="1"/>
  <c r="S17" i="3"/>
  <c r="T44" i="3"/>
  <c r="T17" i="3"/>
  <c r="T19" i="3" s="1"/>
  <c r="S51" i="3"/>
  <c r="S55" i="3"/>
  <c r="T55" i="3" s="1"/>
  <c r="S57" i="3"/>
  <c r="T57" i="3" s="1"/>
  <c r="S116" i="3"/>
  <c r="T116" i="3" s="1"/>
  <c r="S508" i="3"/>
  <c r="T27" i="3"/>
  <c r="S478" i="3"/>
  <c r="S85" i="3"/>
  <c r="S99" i="3" s="1"/>
  <c r="T99" i="3" s="1"/>
  <c r="S89" i="3"/>
  <c r="T89" i="3" s="1"/>
  <c r="S90" i="3"/>
  <c r="T90" i="3" s="1"/>
  <c r="S91" i="3"/>
  <c r="T91" i="3" s="1"/>
  <c r="S92" i="3"/>
  <c r="T92" i="3" s="1"/>
  <c r="S93" i="3"/>
  <c r="T93" i="3" s="1"/>
  <c r="S94" i="3"/>
  <c r="T94" i="3" s="1"/>
  <c r="S95" i="3"/>
  <c r="T95" i="3" s="1"/>
  <c r="S96" i="3"/>
  <c r="T96" i="3" s="1"/>
  <c r="S97" i="3"/>
  <c r="T97" i="3" s="1"/>
  <c r="S98" i="3"/>
  <c r="T98" i="3" s="1"/>
  <c r="Q508" i="3"/>
  <c r="Q68" i="3"/>
  <c r="R68" i="3" s="1"/>
  <c r="Q69" i="3"/>
  <c r="R69" i="3" s="1"/>
  <c r="Q17" i="3"/>
  <c r="R27" i="3"/>
  <c r="R36" i="3" s="1"/>
  <c r="R44" i="3"/>
  <c r="Q501" i="3"/>
  <c r="R17" i="3"/>
  <c r="R19" i="3" s="1"/>
  <c r="Q51" i="3"/>
  <c r="Q55" i="3"/>
  <c r="R55" i="3" s="1"/>
  <c r="Q57" i="3"/>
  <c r="R57" i="3" s="1"/>
  <c r="Q116" i="3"/>
  <c r="R116" i="3" s="1"/>
  <c r="Q507" i="3"/>
  <c r="Q509" i="3"/>
  <c r="Q85" i="3"/>
  <c r="Q99" i="3" s="1"/>
  <c r="R99" i="3" s="1"/>
  <c r="Q89" i="3"/>
  <c r="R89" i="3" s="1"/>
  <c r="Q90" i="3"/>
  <c r="R90" i="3" s="1"/>
  <c r="Q91" i="3"/>
  <c r="R91" i="3" s="1"/>
  <c r="Q92" i="3"/>
  <c r="R92" i="3" s="1"/>
  <c r="Q93" i="3"/>
  <c r="R93" i="3" s="1"/>
  <c r="Q94" i="3"/>
  <c r="R94" i="3" s="1"/>
  <c r="Q95" i="3"/>
  <c r="R95" i="3" s="1"/>
  <c r="Q96" i="3"/>
  <c r="R96" i="3" s="1"/>
  <c r="Q97" i="3"/>
  <c r="R97" i="3" s="1"/>
  <c r="Q98" i="3"/>
  <c r="R98" i="3" s="1"/>
  <c r="O68" i="3"/>
  <c r="P68" i="3" s="1"/>
  <c r="O17" i="3"/>
  <c r="P17" i="3"/>
  <c r="P19" i="3" s="1"/>
  <c r="O51" i="3"/>
  <c r="O55" i="3"/>
  <c r="P55" i="3" s="1"/>
  <c r="O57" i="3"/>
  <c r="P57" i="3" s="1"/>
  <c r="O116" i="3"/>
  <c r="P116" i="3" s="1"/>
  <c r="O508" i="3"/>
  <c r="P27" i="3"/>
  <c r="O206" i="3"/>
  <c r="O478" i="3"/>
  <c r="O85" i="3"/>
  <c r="O99" i="3" s="1"/>
  <c r="O89" i="3"/>
  <c r="P89" i="3" s="1"/>
  <c r="O90" i="3"/>
  <c r="P90" i="3" s="1"/>
  <c r="O91" i="3"/>
  <c r="P91" i="3" s="1"/>
  <c r="O92" i="3"/>
  <c r="P92" i="3" s="1"/>
  <c r="O93" i="3"/>
  <c r="P93" i="3" s="1"/>
  <c r="O94" i="3"/>
  <c r="P94" i="3" s="1"/>
  <c r="O95" i="3"/>
  <c r="P95" i="3" s="1"/>
  <c r="O96" i="3"/>
  <c r="P96" i="3" s="1"/>
  <c r="O97" i="3"/>
  <c r="P97" i="3" s="1"/>
  <c r="O98" i="3"/>
  <c r="P98" i="3" s="1"/>
  <c r="M68" i="3"/>
  <c r="N68" i="3" s="1"/>
  <c r="M64" i="3"/>
  <c r="M71" i="3" s="1"/>
  <c r="N71" i="3" s="1"/>
  <c r="M426" i="3"/>
  <c r="M69" i="3"/>
  <c r="N69" i="3" s="1"/>
  <c r="M17" i="3"/>
  <c r="N27" i="3"/>
  <c r="N36" i="3" s="1"/>
  <c r="N17" i="3"/>
  <c r="N19" i="3" s="1"/>
  <c r="M51" i="3"/>
  <c r="M55" i="3"/>
  <c r="N55" i="3" s="1"/>
  <c r="M57" i="3"/>
  <c r="N57" i="3" s="1"/>
  <c r="M116" i="3"/>
  <c r="N116" i="3" s="1"/>
  <c r="M508" i="3"/>
  <c r="N44" i="3"/>
  <c r="M478" i="3"/>
  <c r="M85" i="3"/>
  <c r="M99" i="3" s="1"/>
  <c r="N99" i="3" s="1"/>
  <c r="M89" i="3"/>
  <c r="N89" i="3" s="1"/>
  <c r="M90" i="3"/>
  <c r="N90" i="3" s="1"/>
  <c r="M91" i="3"/>
  <c r="N91" i="3" s="1"/>
  <c r="M92" i="3"/>
  <c r="N92" i="3" s="1"/>
  <c r="M93" i="3"/>
  <c r="N93" i="3" s="1"/>
  <c r="M94" i="3"/>
  <c r="N94" i="3" s="1"/>
  <c r="M95" i="3"/>
  <c r="N95" i="3" s="1"/>
  <c r="M96" i="3"/>
  <c r="N96" i="3" s="1"/>
  <c r="M97" i="3"/>
  <c r="N97" i="3" s="1"/>
  <c r="M98" i="3"/>
  <c r="N98" i="3" s="1"/>
  <c r="K68" i="3"/>
  <c r="L68" i="3" s="1"/>
  <c r="K64" i="3"/>
  <c r="K71" i="3" s="1"/>
  <c r="L71" i="3" s="1"/>
  <c r="K426" i="3"/>
  <c r="K69" i="3"/>
  <c r="L69" i="3" s="1"/>
  <c r="K17" i="3"/>
  <c r="L27" i="3"/>
  <c r="L36" i="3" s="1"/>
  <c r="L52" i="3"/>
  <c r="L17" i="3"/>
  <c r="L19" i="3" s="1"/>
  <c r="K51" i="3"/>
  <c r="K55" i="3"/>
  <c r="L55" i="3" s="1"/>
  <c r="K57" i="3"/>
  <c r="L57" i="3" s="1"/>
  <c r="K116" i="3"/>
  <c r="L116" i="3" s="1"/>
  <c r="K508" i="3"/>
  <c r="L44" i="3"/>
  <c r="K478" i="3"/>
  <c r="K85" i="3"/>
  <c r="K99" i="3" s="1"/>
  <c r="L99" i="3" s="1"/>
  <c r="K89" i="3"/>
  <c r="L89" i="3" s="1"/>
  <c r="K90" i="3"/>
  <c r="L90" i="3" s="1"/>
  <c r="K91" i="3"/>
  <c r="L91" i="3" s="1"/>
  <c r="K92" i="3"/>
  <c r="L92" i="3" s="1"/>
  <c r="K93" i="3"/>
  <c r="L93" i="3" s="1"/>
  <c r="K94" i="3"/>
  <c r="L94" i="3" s="1"/>
  <c r="K95" i="3"/>
  <c r="L95" i="3" s="1"/>
  <c r="K96" i="3"/>
  <c r="L96" i="3" s="1"/>
  <c r="K97" i="3"/>
  <c r="L97" i="3" s="1"/>
  <c r="K98" i="3"/>
  <c r="L98" i="3" s="1"/>
  <c r="I68" i="3"/>
  <c r="J68" i="3" s="1"/>
  <c r="I17" i="3"/>
  <c r="J27" i="3"/>
  <c r="J52" i="3"/>
  <c r="J17" i="3"/>
  <c r="J19" i="3" s="1"/>
  <c r="I51" i="3"/>
  <c r="I55" i="3"/>
  <c r="J55" i="3" s="1"/>
  <c r="I57" i="3"/>
  <c r="J57" i="3" s="1"/>
  <c r="I116" i="3"/>
  <c r="J116" i="3" s="1"/>
  <c r="I508" i="3"/>
  <c r="J44" i="3"/>
  <c r="I478" i="3"/>
  <c r="I85" i="3"/>
  <c r="I99" i="3" s="1"/>
  <c r="J99" i="3" s="1"/>
  <c r="I89" i="3"/>
  <c r="J89" i="3" s="1"/>
  <c r="I90" i="3"/>
  <c r="J90" i="3" s="1"/>
  <c r="I91" i="3"/>
  <c r="J91" i="3" s="1"/>
  <c r="I92" i="3"/>
  <c r="J92" i="3" s="1"/>
  <c r="I93" i="3"/>
  <c r="J93" i="3" s="1"/>
  <c r="I94" i="3"/>
  <c r="J94" i="3" s="1"/>
  <c r="I95" i="3"/>
  <c r="J95" i="3" s="1"/>
  <c r="I96" i="3"/>
  <c r="J96" i="3" s="1"/>
  <c r="I97" i="3"/>
  <c r="J97" i="3" s="1"/>
  <c r="I98" i="3"/>
  <c r="J98" i="3" s="1"/>
  <c r="H17" i="3"/>
  <c r="H19" i="3" s="1"/>
  <c r="G112" i="3"/>
  <c r="G126" i="3" s="1"/>
  <c r="G116" i="3"/>
  <c r="H116" i="3" s="1"/>
  <c r="G508" i="3"/>
  <c r="G64" i="3"/>
  <c r="G71" i="3" s="1"/>
  <c r="H71" i="3" s="1"/>
  <c r="G68" i="3"/>
  <c r="H68" i="3" s="1"/>
  <c r="G426" i="3"/>
  <c r="G69" i="3"/>
  <c r="H69" i="3" s="1"/>
  <c r="G92" i="3"/>
  <c r="H92" i="3" s="1"/>
  <c r="G17" i="3"/>
  <c r="H27" i="3"/>
  <c r="H36" i="3" s="1"/>
  <c r="G44" i="3"/>
  <c r="G51" i="3"/>
  <c r="G52" i="3" s="1"/>
  <c r="G55" i="3"/>
  <c r="H55" i="3" s="1"/>
  <c r="G56" i="3"/>
  <c r="H56" i="3" s="1"/>
  <c r="G57" i="3"/>
  <c r="H57" i="3" s="1"/>
  <c r="G478" i="3"/>
  <c r="G85" i="3"/>
  <c r="G99" i="3" s="1"/>
  <c r="G89" i="3"/>
  <c r="H89" i="3" s="1"/>
  <c r="G90" i="3"/>
  <c r="H90" i="3" s="1"/>
  <c r="G91" i="3"/>
  <c r="H91" i="3" s="1"/>
  <c r="G93" i="3"/>
  <c r="H93" i="3" s="1"/>
  <c r="G94" i="3"/>
  <c r="H94" i="3" s="1"/>
  <c r="G95" i="3"/>
  <c r="H95" i="3" s="1"/>
  <c r="G96" i="3"/>
  <c r="H96" i="3" s="1"/>
  <c r="G97" i="3"/>
  <c r="H97" i="3" s="1"/>
  <c r="G98" i="3"/>
  <c r="H98" i="3" s="1"/>
  <c r="E206" i="3"/>
  <c r="E315" i="3"/>
  <c r="E316" i="3" s="1"/>
  <c r="E367" i="3"/>
  <c r="E368" i="3" s="1"/>
  <c r="E389" i="3"/>
  <c r="E390" i="3" s="1"/>
  <c r="E465" i="3"/>
  <c r="E506" i="3"/>
  <c r="E510" i="3"/>
  <c r="E509" i="3"/>
  <c r="F119" i="3"/>
  <c r="F70" i="3"/>
  <c r="E64" i="3"/>
  <c r="E71" i="3" s="1"/>
  <c r="F71" i="3" s="1"/>
  <c r="F91" i="3"/>
  <c r="F93" i="3"/>
  <c r="F94" i="3"/>
  <c r="F95" i="3"/>
  <c r="F19" i="3"/>
  <c r="F40" i="3"/>
  <c r="F27" i="3"/>
  <c r="F36" i="3" s="1"/>
  <c r="F42" i="3"/>
  <c r="E44" i="3"/>
  <c r="E36" i="3"/>
  <c r="F52" i="3"/>
  <c r="E69" i="3"/>
  <c r="F69" i="3" s="1"/>
  <c r="E90" i="3"/>
  <c r="F90" i="3" s="1"/>
  <c r="E92" i="3"/>
  <c r="F92" i="3" s="1"/>
  <c r="E96" i="3"/>
  <c r="F96" i="3" s="1"/>
  <c r="E98" i="3"/>
  <c r="F98" i="3" s="1"/>
  <c r="E102" i="3"/>
  <c r="E104" i="3"/>
  <c r="E118" i="3" s="1"/>
  <c r="F118" i="3" s="1"/>
  <c r="E106" i="3"/>
  <c r="E120" i="3" s="1"/>
  <c r="F120" i="3" s="1"/>
  <c r="E107" i="3"/>
  <c r="E121" i="3" s="1"/>
  <c r="F121" i="3" s="1"/>
  <c r="E108" i="3"/>
  <c r="E122" i="3" s="1"/>
  <c r="F122" i="3" s="1"/>
  <c r="E110" i="3"/>
  <c r="E124" i="3" s="1"/>
  <c r="F124" i="3" s="1"/>
  <c r="E508" i="3"/>
  <c r="E68" i="3"/>
  <c r="F68" i="3" s="1"/>
  <c r="E85" i="3"/>
  <c r="E99" i="3" s="1"/>
  <c r="F99" i="3" s="1"/>
  <c r="E17" i="3"/>
  <c r="E51" i="3"/>
  <c r="E55" i="3"/>
  <c r="F55" i="3" s="1"/>
  <c r="E56" i="3"/>
  <c r="F56" i="3" s="1"/>
  <c r="E57" i="3"/>
  <c r="F57" i="3" s="1"/>
  <c r="E478" i="3"/>
  <c r="E503" i="3" s="1"/>
  <c r="D41" i="3"/>
  <c r="D43" i="3"/>
  <c r="D40" i="3"/>
  <c r="D42" i="3"/>
  <c r="AG3" i="3"/>
  <c r="C3" i="3"/>
  <c r="A3" i="3"/>
  <c r="BD71" i="3" l="1"/>
  <c r="AY112" i="3"/>
  <c r="AY126" i="3" s="1"/>
  <c r="AX99" i="3"/>
  <c r="M112" i="3"/>
  <c r="M126" i="3" s="1"/>
  <c r="H99" i="3"/>
  <c r="R503" i="3"/>
  <c r="L503" i="3"/>
  <c r="H503" i="3"/>
  <c r="AH86" i="3"/>
  <c r="Q503" i="3"/>
  <c r="AH52" i="3"/>
  <c r="AI503" i="3"/>
  <c r="AR36" i="3"/>
  <c r="AR37" i="3" s="1"/>
  <c r="BG511" i="3"/>
  <c r="BK503" i="3"/>
  <c r="Z86" i="3"/>
  <c r="AB86" i="3"/>
  <c r="R86" i="3"/>
  <c r="BD86" i="3"/>
  <c r="J86" i="3"/>
  <c r="BD503" i="3"/>
  <c r="BL503" i="3"/>
  <c r="H86" i="3"/>
  <c r="AP503" i="3"/>
  <c r="AH503" i="3"/>
  <c r="P503" i="3"/>
  <c r="J503" i="3"/>
  <c r="Z503" i="3"/>
  <c r="H52" i="3"/>
  <c r="Q64" i="3"/>
  <c r="Q71" i="3" s="1"/>
  <c r="R71" i="3" s="1"/>
  <c r="AE503" i="3"/>
  <c r="AK426" i="3"/>
  <c r="AO511" i="3"/>
  <c r="AS503" i="3"/>
  <c r="AW511" i="3"/>
  <c r="BA503" i="3"/>
  <c r="BA511" i="3"/>
  <c r="BC503" i="3"/>
  <c r="BD36" i="3"/>
  <c r="BD37" i="3" s="1"/>
  <c r="BC511" i="3"/>
  <c r="BE503" i="3"/>
  <c r="BE511" i="3"/>
  <c r="BG503" i="3"/>
  <c r="BK69" i="3"/>
  <c r="BL69" i="3" s="1"/>
  <c r="N503" i="3"/>
  <c r="F86" i="3"/>
  <c r="BD392" i="3"/>
  <c r="J392" i="3"/>
  <c r="L63" i="8"/>
  <c r="L74" i="8" s="1"/>
  <c r="BD99" i="3"/>
  <c r="T392" i="3"/>
  <c r="V392" i="3"/>
  <c r="R392" i="3"/>
  <c r="BF392" i="3"/>
  <c r="P99" i="3"/>
  <c r="BB392" i="3"/>
  <c r="AX392" i="3"/>
  <c r="P392" i="3"/>
  <c r="AR392" i="3"/>
  <c r="AN392" i="3"/>
  <c r="AD392" i="3"/>
  <c r="AT392" i="3"/>
  <c r="AZ392" i="3"/>
  <c r="AW392" i="3"/>
  <c r="H392" i="3"/>
  <c r="AP392" i="3"/>
  <c r="X392" i="3"/>
  <c r="BD284" i="3"/>
  <c r="BH392" i="3"/>
  <c r="AJ392" i="3"/>
  <c r="AH392" i="3"/>
  <c r="BK511" i="3"/>
  <c r="BK392" i="3"/>
  <c r="BH71" i="3"/>
  <c r="AY503" i="3"/>
  <c r="AY511" i="3"/>
  <c r="AX71" i="3"/>
  <c r="AQ503" i="3"/>
  <c r="AQ511" i="3"/>
  <c r="AM69" i="3"/>
  <c r="AN69" i="3" s="1"/>
  <c r="X207" i="3"/>
  <c r="S503" i="3"/>
  <c r="S511" i="3"/>
  <c r="P71" i="3"/>
  <c r="AM392" i="3"/>
  <c r="AB392" i="3"/>
  <c r="BL392" i="3"/>
  <c r="AK392" i="3"/>
  <c r="AO392" i="3"/>
  <c r="S392" i="3"/>
  <c r="AY392" i="3"/>
  <c r="I69" i="3"/>
  <c r="J69" i="3" s="1"/>
  <c r="AG392" i="3"/>
  <c r="AK503" i="3"/>
  <c r="AM503" i="3"/>
  <c r="AM511" i="3"/>
  <c r="BA69" i="3"/>
  <c r="BB69" i="3" s="1"/>
  <c r="BG69" i="3"/>
  <c r="BH69" i="3" s="1"/>
  <c r="AU392" i="3"/>
  <c r="AV392" i="3"/>
  <c r="AL392" i="3"/>
  <c r="AS392" i="3"/>
  <c r="BI392" i="3"/>
  <c r="L392" i="3"/>
  <c r="AS207" i="3"/>
  <c r="AN207" i="3"/>
  <c r="AZ207" i="3"/>
  <c r="AW207" i="3"/>
  <c r="BG392" i="3"/>
  <c r="BC392" i="3"/>
  <c r="F392" i="3"/>
  <c r="I64" i="3"/>
  <c r="I71" i="3" s="1"/>
  <c r="J71" i="3" s="1"/>
  <c r="O392" i="3"/>
  <c r="T36" i="3"/>
  <c r="V36" i="3"/>
  <c r="AC392" i="3"/>
  <c r="AC511" i="3"/>
  <c r="AE511" i="3"/>
  <c r="AG503" i="3"/>
  <c r="AG511" i="3"/>
  <c r="AK511" i="3"/>
  <c r="AK69" i="3"/>
  <c r="AL69" i="3" s="1"/>
  <c r="AO503" i="3"/>
  <c r="AU511" i="3"/>
  <c r="BI503" i="3"/>
  <c r="BA392" i="3"/>
  <c r="BG284" i="3"/>
  <c r="BC284" i="3"/>
  <c r="BE392" i="3"/>
  <c r="O426" i="3"/>
  <c r="AI392" i="3"/>
  <c r="AQ426" i="3"/>
  <c r="W392" i="3"/>
  <c r="Y503" i="3"/>
  <c r="Y69" i="3"/>
  <c r="Z69" i="3" s="1"/>
  <c r="AC426" i="3"/>
  <c r="G392" i="3"/>
  <c r="U64" i="3"/>
  <c r="U71" i="3" s="1"/>
  <c r="V71" i="3" s="1"/>
  <c r="AB52" i="3"/>
  <c r="AG426" i="3"/>
  <c r="U69" i="3"/>
  <c r="V69" i="3" s="1"/>
  <c r="AI64" i="3"/>
  <c r="AI71" i="3" s="1"/>
  <c r="AJ71" i="3" s="1"/>
  <c r="P86" i="3"/>
  <c r="F503" i="3"/>
  <c r="BF36" i="3"/>
  <c r="G503" i="3"/>
  <c r="Y392" i="3"/>
  <c r="AA503" i="3"/>
  <c r="AA511" i="3"/>
  <c r="AC503" i="3"/>
  <c r="AE392" i="3"/>
  <c r="I503" i="3"/>
  <c r="I511" i="3"/>
  <c r="K503" i="3"/>
  <c r="K511" i="3"/>
  <c r="M503" i="3"/>
  <c r="O503" i="3"/>
  <c r="U503" i="3"/>
  <c r="K392" i="3"/>
  <c r="W503" i="3"/>
  <c r="W69" i="3"/>
  <c r="X69" i="3" s="1"/>
  <c r="S426" i="3"/>
  <c r="W64" i="3"/>
  <c r="W71" i="3" s="1"/>
  <c r="X71" i="3" s="1"/>
  <c r="AN36" i="3"/>
  <c r="AN37" i="3" s="1"/>
  <c r="BI426" i="3"/>
  <c r="AF392" i="3"/>
  <c r="G511" i="3"/>
  <c r="O69" i="3"/>
  <c r="P69" i="3" s="1"/>
  <c r="S69" i="3"/>
  <c r="T69" i="3" s="1"/>
  <c r="W511" i="3"/>
  <c r="Y511" i="3"/>
  <c r="Y64" i="3"/>
  <c r="Y71" i="3" s="1"/>
  <c r="Z71" i="3" s="1"/>
  <c r="AM64" i="3"/>
  <c r="AM71" i="3" s="1"/>
  <c r="AN71" i="3" s="1"/>
  <c r="AQ392" i="3"/>
  <c r="AX36" i="3"/>
  <c r="AX37" i="3" s="1"/>
  <c r="T207" i="3"/>
  <c r="BI69" i="3"/>
  <c r="BJ69" i="3" s="1"/>
  <c r="Z392" i="3"/>
  <c r="AP207" i="3"/>
  <c r="AX86" i="3"/>
  <c r="AX207" i="3"/>
  <c r="AA392" i="3"/>
  <c r="J36" i="3"/>
  <c r="J37" i="3" s="1"/>
  <c r="O511" i="3"/>
  <c r="AC69" i="3"/>
  <c r="AD69" i="3" s="1"/>
  <c r="AJ36" i="3"/>
  <c r="AJ37" i="3" s="1"/>
  <c r="AI69" i="3"/>
  <c r="AJ69" i="3" s="1"/>
  <c r="P207" i="3"/>
  <c r="N392" i="3"/>
  <c r="BJ392" i="3"/>
  <c r="M392" i="3"/>
  <c r="M511" i="3"/>
  <c r="P36" i="3"/>
  <c r="P37" i="3" s="1"/>
  <c r="AB36" i="3"/>
  <c r="AG69" i="3"/>
  <c r="AH69" i="3" s="1"/>
  <c r="AQ69" i="3"/>
  <c r="AR69" i="3" s="1"/>
  <c r="U392" i="3"/>
  <c r="Q392" i="3"/>
  <c r="E511" i="3"/>
  <c r="AP86" i="3"/>
  <c r="T86" i="3"/>
  <c r="I392" i="3"/>
  <c r="AE2" i="30"/>
  <c r="Z4" i="30"/>
  <c r="BJ86" i="3"/>
  <c r="BI511" i="3"/>
  <c r="AS511" i="3"/>
  <c r="Q511" i="3"/>
  <c r="AI511" i="3"/>
  <c r="U511" i="3"/>
  <c r="BL37" i="3"/>
  <c r="BL395" i="3"/>
  <c r="BL402" i="3" s="1"/>
  <c r="BL422" i="3" s="1"/>
  <c r="BL65" i="3"/>
  <c r="BK86" i="3"/>
  <c r="BK58" i="3"/>
  <c r="BL58" i="3" s="1"/>
  <c r="BK52" i="3"/>
  <c r="BI86" i="3"/>
  <c r="BI58" i="3"/>
  <c r="BJ58" i="3" s="1"/>
  <c r="BI52" i="3"/>
  <c r="BJ37" i="3"/>
  <c r="BJ65" i="3"/>
  <c r="BJ395" i="3"/>
  <c r="BJ402" i="3" s="1"/>
  <c r="BJ422" i="3" s="1"/>
  <c r="BH37" i="3"/>
  <c r="BH395" i="3"/>
  <c r="BH402" i="3" s="1"/>
  <c r="BH422" i="3" s="1"/>
  <c r="BH65" i="3"/>
  <c r="BG86" i="3"/>
  <c r="BG58" i="3"/>
  <c r="BH58" i="3" s="1"/>
  <c r="BG52" i="3"/>
  <c r="BF37" i="3"/>
  <c r="BF395" i="3"/>
  <c r="BF402" i="3" s="1"/>
  <c r="BF422" i="3" s="1"/>
  <c r="BF65" i="3"/>
  <c r="BE86" i="3"/>
  <c r="BE58" i="3"/>
  <c r="BF58" i="3" s="1"/>
  <c r="BE52" i="3"/>
  <c r="BD395" i="3"/>
  <c r="BD402" i="3" s="1"/>
  <c r="BD422" i="3" s="1"/>
  <c r="BD65" i="3"/>
  <c r="BC86" i="3"/>
  <c r="BC58" i="3"/>
  <c r="BD58" i="3" s="1"/>
  <c r="BC52" i="3"/>
  <c r="BB37" i="3"/>
  <c r="BB395" i="3"/>
  <c r="BB402" i="3" s="1"/>
  <c r="BB422" i="3" s="1"/>
  <c r="BB65" i="3"/>
  <c r="BA86" i="3"/>
  <c r="BA58" i="3"/>
  <c r="BB58" i="3" s="1"/>
  <c r="BA52" i="3"/>
  <c r="AZ37" i="3"/>
  <c r="AZ395" i="3"/>
  <c r="AZ402" i="3" s="1"/>
  <c r="AZ422" i="3" s="1"/>
  <c r="AZ65" i="3"/>
  <c r="AY86" i="3"/>
  <c r="AY58" i="3"/>
  <c r="AZ58" i="3" s="1"/>
  <c r="AY52" i="3"/>
  <c r="AW86" i="3"/>
  <c r="AW58" i="3"/>
  <c r="AX58" i="3" s="1"/>
  <c r="AW52" i="3"/>
  <c r="AX395" i="3"/>
  <c r="AX402" i="3" s="1"/>
  <c r="AX422" i="3" s="1"/>
  <c r="AX65" i="3"/>
  <c r="AV37" i="3"/>
  <c r="AV395" i="3"/>
  <c r="AV402" i="3" s="1"/>
  <c r="AV422" i="3" s="1"/>
  <c r="AV65" i="3"/>
  <c r="AU86" i="3"/>
  <c r="AU58" i="3"/>
  <c r="AV58" i="3" s="1"/>
  <c r="AU52" i="3"/>
  <c r="AT37" i="3"/>
  <c r="AT395" i="3"/>
  <c r="AT402" i="3" s="1"/>
  <c r="AT422" i="3" s="1"/>
  <c r="AT65" i="3"/>
  <c r="AS86" i="3"/>
  <c r="AS58" i="3"/>
  <c r="AT58" i="3" s="1"/>
  <c r="AS52" i="3"/>
  <c r="AR395" i="3"/>
  <c r="AR402" i="3" s="1"/>
  <c r="AR422" i="3" s="1"/>
  <c r="AR65" i="3"/>
  <c r="AQ86" i="3"/>
  <c r="AQ58" i="3"/>
  <c r="AR58" i="3" s="1"/>
  <c r="AQ52" i="3"/>
  <c r="AQ207" i="3"/>
  <c r="AO86" i="3"/>
  <c r="AO58" i="3"/>
  <c r="AP58" i="3" s="1"/>
  <c r="AO52" i="3"/>
  <c r="AP37" i="3"/>
  <c r="AP65" i="3"/>
  <c r="AP395" i="3"/>
  <c r="AP402" i="3" s="1"/>
  <c r="AP422" i="3" s="1"/>
  <c r="AO426" i="3"/>
  <c r="AO69" i="3"/>
  <c r="AP69" i="3" s="1"/>
  <c r="AN395" i="3"/>
  <c r="AN402" i="3" s="1"/>
  <c r="AN422" i="3" s="1"/>
  <c r="AN65" i="3"/>
  <c r="AM86" i="3"/>
  <c r="AM52" i="3"/>
  <c r="AM58" i="3"/>
  <c r="AN58" i="3" s="1"/>
  <c r="AM207" i="3"/>
  <c r="AK86" i="3"/>
  <c r="AK58" i="3"/>
  <c r="AL58" i="3" s="1"/>
  <c r="AK52" i="3"/>
  <c r="AL37" i="3"/>
  <c r="AL395" i="3"/>
  <c r="AL402" i="3" s="1"/>
  <c r="AL422" i="3" s="1"/>
  <c r="AL65" i="3"/>
  <c r="AJ395" i="3"/>
  <c r="AJ402" i="3" s="1"/>
  <c r="AJ422" i="3" s="1"/>
  <c r="AJ65" i="3"/>
  <c r="AI86" i="3"/>
  <c r="AI58" i="3"/>
  <c r="AJ58" i="3" s="1"/>
  <c r="AI52" i="3"/>
  <c r="AH37" i="3"/>
  <c r="AH395" i="3"/>
  <c r="AH402" i="3" s="1"/>
  <c r="AH422" i="3" s="1"/>
  <c r="AH65" i="3"/>
  <c r="AG86" i="3"/>
  <c r="AG52" i="3"/>
  <c r="AG58" i="3"/>
  <c r="AH58" i="3" s="1"/>
  <c r="AG207" i="3"/>
  <c r="AF37" i="3"/>
  <c r="AF395" i="3"/>
  <c r="AF402" i="3" s="1"/>
  <c r="AF422" i="3" s="1"/>
  <c r="AF65" i="3"/>
  <c r="AE426" i="3"/>
  <c r="AE69" i="3"/>
  <c r="AF69" i="3" s="1"/>
  <c r="AE86" i="3"/>
  <c r="AE58" i="3"/>
  <c r="AF58" i="3" s="1"/>
  <c r="AE64" i="3"/>
  <c r="AE71" i="3" s="1"/>
  <c r="AF71" i="3" s="1"/>
  <c r="AE52" i="3"/>
  <c r="AC86" i="3"/>
  <c r="AC58" i="3"/>
  <c r="AD58" i="3" s="1"/>
  <c r="AC52" i="3"/>
  <c r="AD37" i="3"/>
  <c r="AD395" i="3"/>
  <c r="AD402" i="3" s="1"/>
  <c r="AD422" i="3" s="1"/>
  <c r="AD65" i="3"/>
  <c r="AC207" i="3"/>
  <c r="AB37" i="3"/>
  <c r="AB395" i="3"/>
  <c r="AB402" i="3" s="1"/>
  <c r="AB422" i="3" s="1"/>
  <c r="AB65" i="3"/>
  <c r="AA86" i="3"/>
  <c r="AA52" i="3"/>
  <c r="AA58" i="3"/>
  <c r="AB58" i="3" s="1"/>
  <c r="Y86" i="3"/>
  <c r="Y58" i="3"/>
  <c r="Z58" i="3" s="1"/>
  <c r="Y52" i="3"/>
  <c r="Z37" i="3"/>
  <c r="Z395" i="3"/>
  <c r="Z402" i="3" s="1"/>
  <c r="Z422" i="3" s="1"/>
  <c r="Z65" i="3"/>
  <c r="Y207" i="3"/>
  <c r="W86" i="3"/>
  <c r="W52" i="3"/>
  <c r="W58" i="3"/>
  <c r="X58" i="3" s="1"/>
  <c r="X37" i="3"/>
  <c r="X395" i="3"/>
  <c r="X402" i="3" s="1"/>
  <c r="X422" i="3" s="1"/>
  <c r="X65" i="3"/>
  <c r="W207" i="3"/>
  <c r="U86" i="3"/>
  <c r="U58" i="3"/>
  <c r="V58" i="3" s="1"/>
  <c r="U52" i="3"/>
  <c r="V37" i="3"/>
  <c r="V395" i="3"/>
  <c r="V402" i="3" s="1"/>
  <c r="V422" i="3" s="1"/>
  <c r="V65" i="3"/>
  <c r="T37" i="3"/>
  <c r="T395" i="3"/>
  <c r="T402" i="3" s="1"/>
  <c r="T422" i="3" s="1"/>
  <c r="T65" i="3"/>
  <c r="S86" i="3"/>
  <c r="S52" i="3"/>
  <c r="S58" i="3"/>
  <c r="T58" i="3" s="1"/>
  <c r="R37" i="3"/>
  <c r="R395" i="3"/>
  <c r="R402" i="3" s="1"/>
  <c r="R422" i="3" s="1"/>
  <c r="R65" i="3"/>
  <c r="Q86" i="3"/>
  <c r="Q58" i="3"/>
  <c r="R58" i="3" s="1"/>
  <c r="Q52" i="3"/>
  <c r="O86" i="3"/>
  <c r="O58" i="3"/>
  <c r="P58" i="3" s="1"/>
  <c r="O52" i="3"/>
  <c r="P395" i="3"/>
  <c r="P402" i="3" s="1"/>
  <c r="P422" i="3" s="1"/>
  <c r="P65" i="3"/>
  <c r="O207" i="3"/>
  <c r="N37" i="3"/>
  <c r="N395" i="3"/>
  <c r="N402" i="3" s="1"/>
  <c r="N422" i="3" s="1"/>
  <c r="N65" i="3"/>
  <c r="M86" i="3"/>
  <c r="M58" i="3"/>
  <c r="N58" i="3" s="1"/>
  <c r="M52" i="3"/>
  <c r="L37" i="3"/>
  <c r="L395" i="3"/>
  <c r="L402" i="3" s="1"/>
  <c r="L422" i="3" s="1"/>
  <c r="L65" i="3"/>
  <c r="K86" i="3"/>
  <c r="K58" i="3"/>
  <c r="L58" i="3" s="1"/>
  <c r="K52" i="3"/>
  <c r="J395" i="3"/>
  <c r="J402" i="3" s="1"/>
  <c r="J422" i="3" s="1"/>
  <c r="J65" i="3"/>
  <c r="I86" i="3"/>
  <c r="I52" i="3"/>
  <c r="I58" i="3"/>
  <c r="J58" i="3" s="1"/>
  <c r="H395" i="3"/>
  <c r="H402" i="3" s="1"/>
  <c r="H422" i="3" s="1"/>
  <c r="H65" i="3"/>
  <c r="H37" i="3"/>
  <c r="G86" i="3"/>
  <c r="G58" i="3"/>
  <c r="H58" i="3" s="1"/>
  <c r="E392" i="3"/>
  <c r="E207" i="3"/>
  <c r="E58" i="3"/>
  <c r="F58" i="3" s="1"/>
  <c r="E86" i="3"/>
  <c r="E52" i="3"/>
  <c r="F44" i="3"/>
  <c r="E116" i="3"/>
  <c r="F116" i="3" s="1"/>
  <c r="E112" i="3"/>
  <c r="E126" i="3" s="1"/>
  <c r="F395" i="3"/>
  <c r="F402" i="3" s="1"/>
  <c r="F422" i="3" s="1"/>
  <c r="F65" i="3"/>
  <c r="F37" i="3"/>
  <c r="C509" i="3"/>
  <c r="BM248" i="3"/>
  <c r="BN248" i="3"/>
  <c r="BM234" i="3"/>
  <c r="BN234" i="3"/>
  <c r="AS37" i="16"/>
  <c r="AM37" i="16"/>
  <c r="AJ37" i="16"/>
  <c r="AD37" i="16"/>
  <c r="AA37" i="16"/>
  <c r="U37" i="16"/>
  <c r="R37" i="16"/>
  <c r="L37" i="16"/>
  <c r="I37" i="16"/>
  <c r="C37" i="16"/>
  <c r="AS36" i="16"/>
  <c r="AM36" i="16"/>
  <c r="AJ36" i="16"/>
  <c r="AD36" i="16"/>
  <c r="AA36" i="16"/>
  <c r="U36" i="16"/>
  <c r="R36" i="16"/>
  <c r="L36" i="16"/>
  <c r="I36" i="16"/>
  <c r="C36" i="16"/>
  <c r="AS35" i="16"/>
  <c r="AM35" i="16"/>
  <c r="AJ35" i="16"/>
  <c r="AD35" i="16"/>
  <c r="AA35" i="16"/>
  <c r="U35" i="16"/>
  <c r="R35" i="16"/>
  <c r="L35" i="16"/>
  <c r="I35" i="16"/>
  <c r="C35" i="16"/>
  <c r="AS34" i="16"/>
  <c r="AM34" i="16"/>
  <c r="AJ34" i="16"/>
  <c r="AD34" i="16"/>
  <c r="AA34" i="16"/>
  <c r="U34" i="16"/>
  <c r="R34" i="16"/>
  <c r="L34" i="16"/>
  <c r="I34" i="16"/>
  <c r="C34" i="16"/>
  <c r="AS33" i="16"/>
  <c r="AM33" i="16"/>
  <c r="AJ33" i="16"/>
  <c r="AD33" i="16"/>
  <c r="AA33" i="16"/>
  <c r="U33" i="16"/>
  <c r="R33" i="16"/>
  <c r="L33" i="16"/>
  <c r="I33" i="16"/>
  <c r="C33" i="16"/>
  <c r="AS32" i="16"/>
  <c r="AM32" i="16"/>
  <c r="AJ32" i="16"/>
  <c r="AD32" i="16"/>
  <c r="AA32" i="16"/>
  <c r="U32" i="16"/>
  <c r="R32" i="16"/>
  <c r="L32" i="16"/>
  <c r="I32" i="16"/>
  <c r="C32" i="16"/>
  <c r="AS31" i="16"/>
  <c r="AM31" i="16"/>
  <c r="AJ31" i="16"/>
  <c r="AD31" i="16"/>
  <c r="AA31" i="16"/>
  <c r="U31" i="16"/>
  <c r="R31" i="16"/>
  <c r="L31" i="16"/>
  <c r="I31" i="16"/>
  <c r="C31" i="16"/>
  <c r="AS30" i="16"/>
  <c r="AM30" i="16"/>
  <c r="AJ30" i="16"/>
  <c r="AD30" i="16"/>
  <c r="AA30" i="16"/>
  <c r="U30" i="16"/>
  <c r="R30" i="16"/>
  <c r="L30" i="16"/>
  <c r="I30" i="16"/>
  <c r="C30" i="16"/>
  <c r="AS29" i="16"/>
  <c r="AM29" i="16"/>
  <c r="AJ29" i="16"/>
  <c r="AD29" i="16"/>
  <c r="AA29" i="16"/>
  <c r="U29" i="16"/>
  <c r="R29" i="16"/>
  <c r="L29" i="16"/>
  <c r="I29" i="16"/>
  <c r="C29" i="16"/>
  <c r="AS28" i="16"/>
  <c r="AM28" i="16"/>
  <c r="AJ28" i="16"/>
  <c r="AD28" i="16"/>
  <c r="AA28" i="16"/>
  <c r="U28" i="16"/>
  <c r="R28" i="16"/>
  <c r="L28" i="16"/>
  <c r="I28" i="16"/>
  <c r="C28" i="16"/>
  <c r="AS27" i="16"/>
  <c r="AM27" i="16"/>
  <c r="AJ27" i="16"/>
  <c r="AD27" i="16"/>
  <c r="AA27" i="16"/>
  <c r="U27" i="16"/>
  <c r="R27" i="16"/>
  <c r="L27" i="16"/>
  <c r="I27" i="16"/>
  <c r="C27" i="16"/>
  <c r="AS26" i="16"/>
  <c r="AM26" i="16"/>
  <c r="AJ26" i="16"/>
  <c r="AD26" i="16"/>
  <c r="AA26" i="16"/>
  <c r="U26" i="16"/>
  <c r="R26" i="16"/>
  <c r="L26" i="16"/>
  <c r="I26" i="16"/>
  <c r="C26" i="16"/>
  <c r="AS25" i="16"/>
  <c r="AM25" i="16"/>
  <c r="AJ25" i="16"/>
  <c r="AD25" i="16"/>
  <c r="AA25" i="16"/>
  <c r="U25" i="16"/>
  <c r="R25" i="16"/>
  <c r="L25" i="16"/>
  <c r="I25" i="16"/>
  <c r="C25" i="16"/>
  <c r="AS24" i="16"/>
  <c r="AM24" i="16"/>
  <c r="AJ24" i="16"/>
  <c r="AD24" i="16"/>
  <c r="AA24" i="16"/>
  <c r="U24" i="16"/>
  <c r="R24" i="16"/>
  <c r="L24" i="16"/>
  <c r="I24" i="16"/>
  <c r="C24" i="16"/>
  <c r="AS23" i="16"/>
  <c r="AM23" i="16"/>
  <c r="AJ23" i="16"/>
  <c r="AD23" i="16"/>
  <c r="AA23" i="16"/>
  <c r="U23" i="16"/>
  <c r="R23" i="16"/>
  <c r="L23" i="16"/>
  <c r="I23" i="16"/>
  <c r="C23" i="16"/>
  <c r="AS22" i="16"/>
  <c r="AM22" i="16"/>
  <c r="AJ22" i="16"/>
  <c r="AD22" i="16"/>
  <c r="AA22" i="16"/>
  <c r="U22" i="16"/>
  <c r="R22" i="16"/>
  <c r="L22" i="16"/>
  <c r="I22" i="16"/>
  <c r="C22" i="16"/>
  <c r="AS21" i="16"/>
  <c r="AM21" i="16"/>
  <c r="AJ21" i="16"/>
  <c r="AD21" i="16"/>
  <c r="AA21" i="16"/>
  <c r="U21" i="16"/>
  <c r="R21" i="16"/>
  <c r="L21" i="16"/>
  <c r="I21" i="16"/>
  <c r="C21" i="16"/>
  <c r="AS20" i="16"/>
  <c r="AM20" i="16"/>
  <c r="AJ20" i="16"/>
  <c r="AD20" i="16"/>
  <c r="AA20" i="16"/>
  <c r="U20" i="16"/>
  <c r="R20" i="16"/>
  <c r="L20" i="16"/>
  <c r="I20" i="16"/>
  <c r="C20" i="16"/>
  <c r="AS19" i="16"/>
  <c r="AM19" i="16"/>
  <c r="AJ19" i="16"/>
  <c r="AD19" i="16"/>
  <c r="AA19" i="16"/>
  <c r="U19" i="16"/>
  <c r="R19" i="16"/>
  <c r="L19" i="16"/>
  <c r="I19" i="16"/>
  <c r="C19" i="16"/>
  <c r="AS18" i="16"/>
  <c r="AM18" i="16"/>
  <c r="AJ18" i="16"/>
  <c r="AD18" i="16"/>
  <c r="AA18" i="16"/>
  <c r="U18" i="16"/>
  <c r="R18" i="16"/>
  <c r="L18" i="16"/>
  <c r="I18" i="16"/>
  <c r="C18" i="16"/>
  <c r="AS17" i="16"/>
  <c r="AM17" i="16"/>
  <c r="AJ17" i="16"/>
  <c r="AD17" i="16"/>
  <c r="AA17" i="16"/>
  <c r="U17" i="16"/>
  <c r="R17" i="16"/>
  <c r="L17" i="16"/>
  <c r="I17" i="16"/>
  <c r="C17" i="16"/>
  <c r="AS16" i="16"/>
  <c r="AM16" i="16"/>
  <c r="AJ16" i="16"/>
  <c r="AD16" i="16"/>
  <c r="AA16" i="16"/>
  <c r="U16" i="16"/>
  <c r="R16" i="16"/>
  <c r="L16" i="16"/>
  <c r="I16" i="16"/>
  <c r="C16" i="16"/>
  <c r="AS15" i="16"/>
  <c r="AM15" i="16"/>
  <c r="AJ15" i="16"/>
  <c r="AD15" i="16"/>
  <c r="AA15" i="16"/>
  <c r="U15" i="16"/>
  <c r="R15" i="16"/>
  <c r="L15" i="16"/>
  <c r="I15" i="16"/>
  <c r="C15" i="16"/>
  <c r="AS14" i="16"/>
  <c r="AM14" i="16"/>
  <c r="AJ14" i="16"/>
  <c r="AD14" i="16"/>
  <c r="AA14" i="16"/>
  <c r="U14" i="16"/>
  <c r="R14" i="16"/>
  <c r="L14" i="16"/>
  <c r="I14" i="16"/>
  <c r="C14" i="16"/>
  <c r="AS13" i="16"/>
  <c r="AM13" i="16"/>
  <c r="AJ13" i="16"/>
  <c r="AD13" i="16"/>
  <c r="AA13" i="16"/>
  <c r="U13" i="16"/>
  <c r="R13" i="16"/>
  <c r="L13" i="16"/>
  <c r="I13" i="16"/>
  <c r="C13" i="16"/>
  <c r="AS12" i="16"/>
  <c r="AM12" i="16"/>
  <c r="AJ12" i="16"/>
  <c r="AD12" i="16"/>
  <c r="AA12" i="16"/>
  <c r="U12" i="16"/>
  <c r="R12" i="16"/>
  <c r="L12" i="16"/>
  <c r="I12" i="16"/>
  <c r="C12" i="16"/>
  <c r="AS11" i="16"/>
  <c r="AM11" i="16"/>
  <c r="AJ11" i="16"/>
  <c r="AD11" i="16"/>
  <c r="AA11" i="16"/>
  <c r="U11" i="16"/>
  <c r="R11" i="16"/>
  <c r="L11" i="16"/>
  <c r="I11" i="16"/>
  <c r="C11" i="16"/>
  <c r="AS10" i="16"/>
  <c r="AM10" i="16"/>
  <c r="AJ10" i="16"/>
  <c r="AD10" i="16"/>
  <c r="AA10" i="16"/>
  <c r="U10" i="16"/>
  <c r="R10" i="16"/>
  <c r="L10" i="16"/>
  <c r="I10" i="16"/>
  <c r="C10" i="16"/>
  <c r="AS9" i="16"/>
  <c r="AM9" i="16"/>
  <c r="AJ9" i="16"/>
  <c r="AD9" i="16"/>
  <c r="AA9" i="16"/>
  <c r="U9" i="16"/>
  <c r="R9" i="16"/>
  <c r="L9" i="16"/>
  <c r="I9" i="16"/>
  <c r="C9" i="16"/>
  <c r="AS8" i="16"/>
  <c r="AM8" i="16"/>
  <c r="AJ8" i="16"/>
  <c r="AD8" i="16"/>
  <c r="AA8" i="16"/>
  <c r="U8" i="16"/>
  <c r="R8" i="16"/>
  <c r="L8" i="16"/>
  <c r="I8" i="16"/>
  <c r="C8" i="16"/>
  <c r="AS7" i="16"/>
  <c r="AM7" i="16"/>
  <c r="AJ7" i="16"/>
  <c r="AD7" i="16"/>
  <c r="AA7" i="16"/>
  <c r="U7" i="16"/>
  <c r="R7" i="16"/>
  <c r="L7" i="16"/>
  <c r="I7" i="16"/>
  <c r="C7" i="16"/>
  <c r="J92" i="14"/>
  <c r="J91" i="14"/>
  <c r="J90" i="14"/>
  <c r="J89" i="14"/>
  <c r="J88" i="14"/>
  <c r="J87" i="14"/>
  <c r="C92" i="14"/>
  <c r="C91" i="14"/>
  <c r="C90" i="14"/>
  <c r="C89" i="14"/>
  <c r="C88" i="14"/>
  <c r="C87" i="14"/>
  <c r="C76" i="14"/>
  <c r="C75" i="14"/>
  <c r="C74" i="14"/>
  <c r="C73" i="14"/>
  <c r="C72" i="14"/>
  <c r="C71" i="14"/>
  <c r="C70" i="14"/>
  <c r="C69" i="14"/>
  <c r="C57" i="14"/>
  <c r="C56" i="14"/>
  <c r="C55" i="14"/>
  <c r="C54" i="14"/>
  <c r="C53" i="14"/>
  <c r="C52" i="14"/>
  <c r="C51" i="14"/>
  <c r="C50" i="14"/>
  <c r="E14" i="14"/>
  <c r="C14" i="14"/>
  <c r="E13" i="14"/>
  <c r="C13" i="14"/>
  <c r="E12" i="14"/>
  <c r="C12" i="14"/>
  <c r="E11" i="14"/>
  <c r="C11" i="14"/>
  <c r="E10" i="14"/>
  <c r="C10" i="14"/>
  <c r="E9" i="14"/>
  <c r="C9" i="14"/>
  <c r="AD37" i="13"/>
  <c r="AB37" i="13"/>
  <c r="Y37" i="13"/>
  <c r="W37" i="13"/>
  <c r="T37" i="13"/>
  <c r="R37" i="13"/>
  <c r="O37" i="13"/>
  <c r="M37" i="13"/>
  <c r="J37" i="13"/>
  <c r="H37" i="13"/>
  <c r="E37" i="13"/>
  <c r="C37" i="13"/>
  <c r="AD36" i="13"/>
  <c r="AB36" i="13"/>
  <c r="Y36" i="13"/>
  <c r="W36" i="13"/>
  <c r="T36" i="13"/>
  <c r="R36" i="13"/>
  <c r="O36" i="13"/>
  <c r="M36" i="13"/>
  <c r="J36" i="13"/>
  <c r="H36" i="13"/>
  <c r="E36" i="13"/>
  <c r="C36" i="13"/>
  <c r="AD35" i="13"/>
  <c r="AB35" i="13"/>
  <c r="Y35" i="13"/>
  <c r="W35" i="13"/>
  <c r="T35" i="13"/>
  <c r="R35" i="13"/>
  <c r="O35" i="13"/>
  <c r="M35" i="13"/>
  <c r="J35" i="13"/>
  <c r="H35" i="13"/>
  <c r="E35" i="13"/>
  <c r="C35" i="13"/>
  <c r="AD34" i="13"/>
  <c r="AB34" i="13"/>
  <c r="Y34" i="13"/>
  <c r="W34" i="13"/>
  <c r="T34" i="13"/>
  <c r="R34" i="13"/>
  <c r="O34" i="13"/>
  <c r="M34" i="13"/>
  <c r="J34" i="13"/>
  <c r="H34" i="13"/>
  <c r="E34" i="13"/>
  <c r="C34" i="13"/>
  <c r="AD33" i="13"/>
  <c r="AA34" i="13" s="1"/>
  <c r="AB33" i="13"/>
  <c r="Y33" i="13"/>
  <c r="V34" i="13" s="1"/>
  <c r="W33" i="13"/>
  <c r="T33" i="13"/>
  <c r="Q34" i="13" s="1"/>
  <c r="R33" i="13"/>
  <c r="O33" i="13"/>
  <c r="L34" i="13" s="1"/>
  <c r="M33" i="13"/>
  <c r="J33" i="13"/>
  <c r="G34" i="13" s="1"/>
  <c r="H33" i="13"/>
  <c r="E33" i="13"/>
  <c r="B34" i="13" s="1"/>
  <c r="C33" i="13"/>
  <c r="AD32" i="13"/>
  <c r="AA33" i="13" s="1"/>
  <c r="AB32" i="13"/>
  <c r="Y32" i="13"/>
  <c r="V33" i="13" s="1"/>
  <c r="W32" i="13"/>
  <c r="T32" i="13"/>
  <c r="Q33" i="13" s="1"/>
  <c r="R32" i="13"/>
  <c r="O32" i="13"/>
  <c r="L33" i="13" s="1"/>
  <c r="M32" i="13"/>
  <c r="J32" i="13"/>
  <c r="G33" i="13" s="1"/>
  <c r="H32" i="13"/>
  <c r="E32" i="13"/>
  <c r="B33" i="13" s="1"/>
  <c r="C32" i="13"/>
  <c r="AD31" i="13"/>
  <c r="AA32" i="13" s="1"/>
  <c r="AB31" i="13"/>
  <c r="Y31" i="13"/>
  <c r="V32" i="13" s="1"/>
  <c r="W31" i="13"/>
  <c r="T31" i="13"/>
  <c r="Q32" i="13" s="1"/>
  <c r="R31" i="13"/>
  <c r="O31" i="13"/>
  <c r="L32" i="13" s="1"/>
  <c r="M31" i="13"/>
  <c r="J31" i="13"/>
  <c r="G32" i="13" s="1"/>
  <c r="H31" i="13"/>
  <c r="E31" i="13"/>
  <c r="B32" i="13" s="1"/>
  <c r="C31" i="13"/>
  <c r="AD30" i="13"/>
  <c r="AA31" i="13" s="1"/>
  <c r="AB30" i="13"/>
  <c r="Y30" i="13"/>
  <c r="V31" i="13" s="1"/>
  <c r="W30" i="13"/>
  <c r="T30" i="13"/>
  <c r="Q31" i="13" s="1"/>
  <c r="R30" i="13"/>
  <c r="O30" i="13"/>
  <c r="L31" i="13" s="1"/>
  <c r="M30" i="13"/>
  <c r="J30" i="13"/>
  <c r="G31" i="13" s="1"/>
  <c r="H30" i="13"/>
  <c r="E30" i="13"/>
  <c r="B31" i="13" s="1"/>
  <c r="C30" i="13"/>
  <c r="AD29" i="13"/>
  <c r="AA30" i="13" s="1"/>
  <c r="AB29" i="13"/>
  <c r="Y29" i="13"/>
  <c r="V30" i="13" s="1"/>
  <c r="W29" i="13"/>
  <c r="T29" i="13"/>
  <c r="Q30" i="13" s="1"/>
  <c r="R29" i="13"/>
  <c r="O29" i="13"/>
  <c r="L30" i="13" s="1"/>
  <c r="M29" i="13"/>
  <c r="J29" i="13"/>
  <c r="G30" i="13" s="1"/>
  <c r="H29" i="13"/>
  <c r="E29" i="13"/>
  <c r="B30" i="13" s="1"/>
  <c r="C29" i="13"/>
  <c r="AD28" i="13"/>
  <c r="AA29" i="13" s="1"/>
  <c r="AB28" i="13"/>
  <c r="Y28" i="13"/>
  <c r="V29" i="13" s="1"/>
  <c r="W28" i="13"/>
  <c r="T28" i="13"/>
  <c r="Q29" i="13" s="1"/>
  <c r="R28" i="13"/>
  <c r="O28" i="13"/>
  <c r="L29" i="13" s="1"/>
  <c r="M28" i="13"/>
  <c r="J28" i="13"/>
  <c r="G29" i="13" s="1"/>
  <c r="H28" i="13"/>
  <c r="E28" i="13"/>
  <c r="B29" i="13" s="1"/>
  <c r="C28" i="13"/>
  <c r="AD27" i="13"/>
  <c r="AA28" i="13" s="1"/>
  <c r="AB27" i="13"/>
  <c r="Y27" i="13"/>
  <c r="V28" i="13" s="1"/>
  <c r="W27" i="13"/>
  <c r="T27" i="13"/>
  <c r="Q28" i="13" s="1"/>
  <c r="R27" i="13"/>
  <c r="O27" i="13"/>
  <c r="L28" i="13" s="1"/>
  <c r="M27" i="13"/>
  <c r="J27" i="13"/>
  <c r="G28" i="13" s="1"/>
  <c r="H27" i="13"/>
  <c r="E27" i="13"/>
  <c r="B28" i="13" s="1"/>
  <c r="C27" i="13"/>
  <c r="AD26" i="13"/>
  <c r="AA27" i="13" s="1"/>
  <c r="AB26" i="13"/>
  <c r="Y26" i="13"/>
  <c r="V27" i="13" s="1"/>
  <c r="W26" i="13"/>
  <c r="T26" i="13"/>
  <c r="Q27" i="13" s="1"/>
  <c r="R26" i="13"/>
  <c r="O26" i="13"/>
  <c r="L27" i="13" s="1"/>
  <c r="M26" i="13"/>
  <c r="J26" i="13"/>
  <c r="G27" i="13" s="1"/>
  <c r="H26" i="13"/>
  <c r="E26" i="13"/>
  <c r="B27" i="13" s="1"/>
  <c r="C26" i="13"/>
  <c r="AD25" i="13"/>
  <c r="AA26" i="13" s="1"/>
  <c r="AB25" i="13"/>
  <c r="Y25" i="13"/>
  <c r="V26" i="13" s="1"/>
  <c r="W25" i="13"/>
  <c r="T25" i="13"/>
  <c r="Q26" i="13" s="1"/>
  <c r="R25" i="13"/>
  <c r="O25" i="13"/>
  <c r="L26" i="13" s="1"/>
  <c r="M25" i="13"/>
  <c r="J25" i="13"/>
  <c r="G26" i="13" s="1"/>
  <c r="H25" i="13"/>
  <c r="E25" i="13"/>
  <c r="B26" i="13" s="1"/>
  <c r="C25" i="13"/>
  <c r="AD24" i="13"/>
  <c r="AA25" i="13" s="1"/>
  <c r="AB24" i="13"/>
  <c r="Y24" i="13"/>
  <c r="V25" i="13" s="1"/>
  <c r="W24" i="13"/>
  <c r="T24" i="13"/>
  <c r="Q25" i="13" s="1"/>
  <c r="R24" i="13"/>
  <c r="O24" i="13"/>
  <c r="L25" i="13" s="1"/>
  <c r="M24" i="13"/>
  <c r="J24" i="13"/>
  <c r="G25" i="13" s="1"/>
  <c r="H24" i="13"/>
  <c r="E24" i="13"/>
  <c r="B25" i="13" s="1"/>
  <c r="C24" i="13"/>
  <c r="AD23" i="13"/>
  <c r="AA24" i="13" s="1"/>
  <c r="AB23" i="13"/>
  <c r="Y23" i="13"/>
  <c r="V24" i="13" s="1"/>
  <c r="W23" i="13"/>
  <c r="T23" i="13"/>
  <c r="Q24" i="13" s="1"/>
  <c r="R23" i="13"/>
  <c r="O23" i="13"/>
  <c r="L24" i="13" s="1"/>
  <c r="M23" i="13"/>
  <c r="J23" i="13"/>
  <c r="G24" i="13" s="1"/>
  <c r="H23" i="13"/>
  <c r="E23" i="13"/>
  <c r="B24" i="13" s="1"/>
  <c r="C23" i="13"/>
  <c r="AD22" i="13"/>
  <c r="AA23" i="13" s="1"/>
  <c r="AB22" i="13"/>
  <c r="Y22" i="13"/>
  <c r="V23" i="13" s="1"/>
  <c r="W22" i="13"/>
  <c r="T22" i="13"/>
  <c r="Q23" i="13" s="1"/>
  <c r="R22" i="13"/>
  <c r="O22" i="13"/>
  <c r="L23" i="13" s="1"/>
  <c r="M22" i="13"/>
  <c r="J22" i="13"/>
  <c r="G23" i="13" s="1"/>
  <c r="H22" i="13"/>
  <c r="E22" i="13"/>
  <c r="B23" i="13" s="1"/>
  <c r="C22" i="13"/>
  <c r="AD21" i="13"/>
  <c r="AA22" i="13" s="1"/>
  <c r="AB21" i="13"/>
  <c r="Y21" i="13"/>
  <c r="V22" i="13" s="1"/>
  <c r="W21" i="13"/>
  <c r="T21" i="13"/>
  <c r="Q22" i="13" s="1"/>
  <c r="R21" i="13"/>
  <c r="O21" i="13"/>
  <c r="L22" i="13" s="1"/>
  <c r="M21" i="13"/>
  <c r="J21" i="13"/>
  <c r="G22" i="13" s="1"/>
  <c r="H21" i="13"/>
  <c r="E21" i="13"/>
  <c r="B22" i="13" s="1"/>
  <c r="C21" i="13"/>
  <c r="AD20" i="13"/>
  <c r="AA21" i="13" s="1"/>
  <c r="AB20" i="13"/>
  <c r="Y20" i="13"/>
  <c r="V21" i="13" s="1"/>
  <c r="W20" i="13"/>
  <c r="T20" i="13"/>
  <c r="Q21" i="13" s="1"/>
  <c r="R20" i="13"/>
  <c r="O20" i="13"/>
  <c r="L21" i="13" s="1"/>
  <c r="M20" i="13"/>
  <c r="J20" i="13"/>
  <c r="G21" i="13" s="1"/>
  <c r="H20" i="13"/>
  <c r="E20" i="13"/>
  <c r="B21" i="13" s="1"/>
  <c r="C20" i="13"/>
  <c r="AD19" i="13"/>
  <c r="AA20" i="13" s="1"/>
  <c r="AB19" i="13"/>
  <c r="Y19" i="13"/>
  <c r="V20" i="13" s="1"/>
  <c r="W19" i="13"/>
  <c r="T19" i="13"/>
  <c r="Q20" i="13" s="1"/>
  <c r="R19" i="13"/>
  <c r="O19" i="13"/>
  <c r="L20" i="13" s="1"/>
  <c r="M19" i="13"/>
  <c r="J19" i="13"/>
  <c r="G20" i="13" s="1"/>
  <c r="H19" i="13"/>
  <c r="E19" i="13"/>
  <c r="B20" i="13" s="1"/>
  <c r="C19" i="13"/>
  <c r="AD18" i="13"/>
  <c r="AA19" i="13" s="1"/>
  <c r="AB18" i="13"/>
  <c r="Y18" i="13"/>
  <c r="V19" i="13" s="1"/>
  <c r="W18" i="13"/>
  <c r="T18" i="13"/>
  <c r="Q19" i="13" s="1"/>
  <c r="R18" i="13"/>
  <c r="O18" i="13"/>
  <c r="L19" i="13" s="1"/>
  <c r="M18" i="13"/>
  <c r="J18" i="13"/>
  <c r="G19" i="13" s="1"/>
  <c r="H18" i="13"/>
  <c r="E18" i="13"/>
  <c r="B19" i="13" s="1"/>
  <c r="C18" i="13"/>
  <c r="AD17" i="13"/>
  <c r="AA18" i="13" s="1"/>
  <c r="AB17" i="13"/>
  <c r="Y17" i="13"/>
  <c r="V18" i="13" s="1"/>
  <c r="W17" i="13"/>
  <c r="T17" i="13"/>
  <c r="Q18" i="13" s="1"/>
  <c r="R17" i="13"/>
  <c r="O17" i="13"/>
  <c r="L18" i="13" s="1"/>
  <c r="M17" i="13"/>
  <c r="J17" i="13"/>
  <c r="G18" i="13" s="1"/>
  <c r="H17" i="13"/>
  <c r="E17" i="13"/>
  <c r="B18" i="13" s="1"/>
  <c r="C17" i="13"/>
  <c r="AD16" i="13"/>
  <c r="AA17" i="13" s="1"/>
  <c r="AB16" i="13"/>
  <c r="Y16" i="13"/>
  <c r="V17" i="13" s="1"/>
  <c r="W16" i="13"/>
  <c r="T16" i="13"/>
  <c r="Q17" i="13" s="1"/>
  <c r="R16" i="13"/>
  <c r="O16" i="13"/>
  <c r="L17" i="13" s="1"/>
  <c r="M16" i="13"/>
  <c r="J16" i="13"/>
  <c r="G17" i="13" s="1"/>
  <c r="H16" i="13"/>
  <c r="E16" i="13"/>
  <c r="B17" i="13" s="1"/>
  <c r="C16" i="13"/>
  <c r="AD15" i="13"/>
  <c r="AA16" i="13" s="1"/>
  <c r="AB15" i="13"/>
  <c r="Y15" i="13"/>
  <c r="V16" i="13" s="1"/>
  <c r="W15" i="13"/>
  <c r="T15" i="13"/>
  <c r="Q16" i="13" s="1"/>
  <c r="R15" i="13"/>
  <c r="O15" i="13"/>
  <c r="L16" i="13" s="1"/>
  <c r="M15" i="13"/>
  <c r="J15" i="13"/>
  <c r="G16" i="13" s="1"/>
  <c r="H15" i="13"/>
  <c r="E15" i="13"/>
  <c r="B16" i="13" s="1"/>
  <c r="C15" i="13"/>
  <c r="AD14" i="13"/>
  <c r="AA15" i="13" s="1"/>
  <c r="AB14" i="13"/>
  <c r="Y14" i="13"/>
  <c r="V15" i="13" s="1"/>
  <c r="W14" i="13"/>
  <c r="T14" i="13"/>
  <c r="Q15" i="13" s="1"/>
  <c r="R14" i="13"/>
  <c r="O14" i="13"/>
  <c r="L15" i="13" s="1"/>
  <c r="M14" i="13"/>
  <c r="J14" i="13"/>
  <c r="G15" i="13" s="1"/>
  <c r="H14" i="13"/>
  <c r="E14" i="13"/>
  <c r="B15" i="13" s="1"/>
  <c r="C14" i="13"/>
  <c r="AD13" i="13"/>
  <c r="AA14" i="13" s="1"/>
  <c r="AB13" i="13"/>
  <c r="Y13" i="13"/>
  <c r="V14" i="13" s="1"/>
  <c r="W13" i="13"/>
  <c r="T13" i="13"/>
  <c r="Q14" i="13" s="1"/>
  <c r="R13" i="13"/>
  <c r="O13" i="13"/>
  <c r="L14" i="13" s="1"/>
  <c r="M13" i="13"/>
  <c r="J13" i="13"/>
  <c r="G14" i="13" s="1"/>
  <c r="H13" i="13"/>
  <c r="E13" i="13"/>
  <c r="B14" i="13" s="1"/>
  <c r="C13" i="13"/>
  <c r="AD12" i="13"/>
  <c r="AA13" i="13" s="1"/>
  <c r="AB12" i="13"/>
  <c r="Y12" i="13"/>
  <c r="V13" i="13" s="1"/>
  <c r="W12" i="13"/>
  <c r="T12" i="13"/>
  <c r="Q13" i="13" s="1"/>
  <c r="R12" i="13"/>
  <c r="O12" i="13"/>
  <c r="L13" i="13" s="1"/>
  <c r="M12" i="13"/>
  <c r="J12" i="13"/>
  <c r="G13" i="13" s="1"/>
  <c r="H12" i="13"/>
  <c r="E12" i="13"/>
  <c r="B13" i="13" s="1"/>
  <c r="C12" i="13"/>
  <c r="AD11" i="13"/>
  <c r="AA12" i="13" s="1"/>
  <c r="AB11" i="13"/>
  <c r="Y11" i="13"/>
  <c r="V12" i="13" s="1"/>
  <c r="W11" i="13"/>
  <c r="T11" i="13"/>
  <c r="Q12" i="13" s="1"/>
  <c r="R11" i="13"/>
  <c r="O11" i="13"/>
  <c r="L12" i="13" s="1"/>
  <c r="M11" i="13"/>
  <c r="J11" i="13"/>
  <c r="G12" i="13" s="1"/>
  <c r="H11" i="13"/>
  <c r="E11" i="13"/>
  <c r="B12" i="13" s="1"/>
  <c r="C11" i="13"/>
  <c r="AD10" i="13"/>
  <c r="AA11" i="13" s="1"/>
  <c r="AB10" i="13"/>
  <c r="Y10" i="13"/>
  <c r="V11" i="13" s="1"/>
  <c r="W10" i="13"/>
  <c r="T10" i="13"/>
  <c r="Q11" i="13" s="1"/>
  <c r="R10" i="13"/>
  <c r="O10" i="13"/>
  <c r="L11" i="13" s="1"/>
  <c r="M10" i="13"/>
  <c r="J10" i="13"/>
  <c r="G11" i="13" s="1"/>
  <c r="H10" i="13"/>
  <c r="E10" i="13"/>
  <c r="B11" i="13" s="1"/>
  <c r="C10" i="13"/>
  <c r="AD9" i="13"/>
  <c r="AA10" i="13" s="1"/>
  <c r="AB9" i="13"/>
  <c r="Y9" i="13"/>
  <c r="V10" i="13" s="1"/>
  <c r="W9" i="13"/>
  <c r="T9" i="13"/>
  <c r="Q10" i="13" s="1"/>
  <c r="R9" i="13"/>
  <c r="O9" i="13"/>
  <c r="L10" i="13" s="1"/>
  <c r="M9" i="13"/>
  <c r="J9" i="13"/>
  <c r="G10" i="13" s="1"/>
  <c r="H9" i="13"/>
  <c r="E9" i="13"/>
  <c r="B10" i="13" s="1"/>
  <c r="C9" i="13"/>
  <c r="AD8" i="13"/>
  <c r="AA9" i="13" s="1"/>
  <c r="AB8" i="13"/>
  <c r="Y8" i="13"/>
  <c r="V9" i="13" s="1"/>
  <c r="W8" i="13"/>
  <c r="T8" i="13"/>
  <c r="Q9" i="13" s="1"/>
  <c r="R8" i="13"/>
  <c r="O8" i="13"/>
  <c r="L9" i="13" s="1"/>
  <c r="M8" i="13"/>
  <c r="J8" i="13"/>
  <c r="G9" i="13" s="1"/>
  <c r="H8" i="13"/>
  <c r="E8" i="13"/>
  <c r="B9" i="13" s="1"/>
  <c r="C8" i="13"/>
  <c r="AD7" i="13"/>
  <c r="AA8" i="13" s="1"/>
  <c r="AB7" i="13"/>
  <c r="Y7" i="13"/>
  <c r="V8" i="13" s="1"/>
  <c r="W7" i="13"/>
  <c r="T7" i="13"/>
  <c r="Q8" i="13" s="1"/>
  <c r="R7" i="13"/>
  <c r="O7" i="13"/>
  <c r="L8" i="13" s="1"/>
  <c r="M7" i="13"/>
  <c r="J7" i="13"/>
  <c r="G8" i="13" s="1"/>
  <c r="H7" i="13"/>
  <c r="E7" i="13"/>
  <c r="B8" i="13" s="1"/>
  <c r="C7" i="13"/>
  <c r="H59" i="24"/>
  <c r="G59" i="24"/>
  <c r="F59" i="24"/>
  <c r="E59" i="24"/>
  <c r="D59" i="24"/>
  <c r="H58" i="24"/>
  <c r="G58" i="24"/>
  <c r="F58" i="24"/>
  <c r="E58" i="24"/>
  <c r="D58" i="24"/>
  <c r="H57" i="24"/>
  <c r="G57" i="24"/>
  <c r="F57" i="24"/>
  <c r="E57" i="24"/>
  <c r="D57" i="24"/>
  <c r="H56" i="24"/>
  <c r="G56" i="24"/>
  <c r="F56" i="24"/>
  <c r="E56" i="24"/>
  <c r="D56" i="24"/>
  <c r="D49" i="11"/>
  <c r="A59" i="14"/>
  <c r="J75" i="14"/>
  <c r="M75" i="14" s="1" a="1"/>
  <c r="M75" i="14" s="1"/>
  <c r="J74" i="14"/>
  <c r="M74" i="14" s="1" a="1"/>
  <c r="M74" i="14" s="1"/>
  <c r="J73" i="14"/>
  <c r="M73" i="14" s="1" a="1"/>
  <c r="M73" i="14" s="1"/>
  <c r="J72" i="14"/>
  <c r="M72" i="14" s="1" a="1"/>
  <c r="M72" i="14" s="1"/>
  <c r="J71" i="14"/>
  <c r="M71" i="14" s="1" a="1"/>
  <c r="M71" i="14" s="1"/>
  <c r="J70" i="14"/>
  <c r="M70" i="14" s="1" a="1"/>
  <c r="M70" i="14" s="1"/>
  <c r="J69" i="14"/>
  <c r="M69" i="14" s="1" a="1"/>
  <c r="M69" i="14" s="1"/>
  <c r="CG50" i="18"/>
  <c r="CF50" i="18"/>
  <c r="CE50" i="18"/>
  <c r="CD50" i="18"/>
  <c r="CC50" i="18"/>
  <c r="CB50" i="18"/>
  <c r="CA50" i="18"/>
  <c r="BZ50" i="18"/>
  <c r="BY50" i="18"/>
  <c r="BX50" i="18"/>
  <c r="BW50" i="18"/>
  <c r="BV50" i="18"/>
  <c r="BU50" i="18"/>
  <c r="BT50" i="18"/>
  <c r="BS50" i="18"/>
  <c r="BR50" i="18"/>
  <c r="BQ50" i="18"/>
  <c r="BP50" i="18"/>
  <c r="BO50" i="18"/>
  <c r="BN50" i="18"/>
  <c r="BM50" i="18"/>
  <c r="BL50" i="18"/>
  <c r="BK50" i="18"/>
  <c r="BJ50" i="18"/>
  <c r="BI50" i="18"/>
  <c r="BH50" i="18"/>
  <c r="BG50" i="18"/>
  <c r="BF50" i="18"/>
  <c r="BE50" i="18"/>
  <c r="BD50" i="18"/>
  <c r="BC50" i="18"/>
  <c r="BB50" i="18"/>
  <c r="BA50" i="18"/>
  <c r="AZ50" i="18"/>
  <c r="AY50" i="18"/>
  <c r="AX50" i="18"/>
  <c r="AW50" i="18"/>
  <c r="AV50" i="18"/>
  <c r="AU50" i="18"/>
  <c r="AT50" i="18"/>
  <c r="AS50" i="18"/>
  <c r="AR50" i="18"/>
  <c r="AQ50" i="18"/>
  <c r="AP50" i="18"/>
  <c r="AO50" i="18"/>
  <c r="AN50" i="18"/>
  <c r="AM50" i="18"/>
  <c r="AL50" i="18"/>
  <c r="AK50" i="18"/>
  <c r="AJ50" i="18"/>
  <c r="AI50" i="18"/>
  <c r="AH50" i="18"/>
  <c r="AG50" i="18"/>
  <c r="AF50" i="18"/>
  <c r="AE50" i="18"/>
  <c r="AD50" i="18"/>
  <c r="AC50" i="18"/>
  <c r="AB50" i="18"/>
  <c r="AA50" i="18"/>
  <c r="Z50" i="18"/>
  <c r="Y50" i="18"/>
  <c r="X50" i="18"/>
  <c r="W50" i="18"/>
  <c r="V50" i="18"/>
  <c r="U50" i="18"/>
  <c r="T50" i="18"/>
  <c r="S50" i="18"/>
  <c r="R50" i="18"/>
  <c r="Q50" i="18"/>
  <c r="P50" i="18"/>
  <c r="O50" i="18"/>
  <c r="N50" i="18"/>
  <c r="M50" i="18"/>
  <c r="L50" i="18"/>
  <c r="K50" i="18"/>
  <c r="J50" i="18"/>
  <c r="I50" i="18"/>
  <c r="H50" i="18"/>
  <c r="G50" i="18"/>
  <c r="F50" i="18"/>
  <c r="CG49" i="18"/>
  <c r="CF49" i="18"/>
  <c r="CE49" i="18"/>
  <c r="CD49" i="18"/>
  <c r="CC49" i="18"/>
  <c r="CB49" i="18"/>
  <c r="CA49" i="18"/>
  <c r="BZ49" i="18"/>
  <c r="BY49" i="18"/>
  <c r="BX49" i="18"/>
  <c r="BW49" i="18"/>
  <c r="BV49" i="18"/>
  <c r="BU49" i="18"/>
  <c r="BT49" i="18"/>
  <c r="BS49" i="18"/>
  <c r="BR49" i="18"/>
  <c r="BQ49" i="18"/>
  <c r="BP49" i="18"/>
  <c r="BO49" i="18"/>
  <c r="BN49" i="18"/>
  <c r="BM49" i="18"/>
  <c r="BL49" i="18"/>
  <c r="BK49" i="18"/>
  <c r="BJ49" i="18"/>
  <c r="BI49" i="18"/>
  <c r="BH49" i="18"/>
  <c r="BG49" i="18"/>
  <c r="BF49" i="18"/>
  <c r="BE49" i="18"/>
  <c r="BD49" i="18"/>
  <c r="BC49" i="18"/>
  <c r="BB49" i="18"/>
  <c r="BA49" i="18"/>
  <c r="AZ49" i="18"/>
  <c r="AY49" i="18"/>
  <c r="AX49" i="18"/>
  <c r="AW49" i="18"/>
  <c r="AV49" i="18"/>
  <c r="AU49" i="18"/>
  <c r="AT49" i="18"/>
  <c r="AS49" i="18"/>
  <c r="AR49" i="18"/>
  <c r="AQ49" i="18"/>
  <c r="AP49" i="18"/>
  <c r="AO49" i="18"/>
  <c r="AN49" i="18"/>
  <c r="AM49" i="18"/>
  <c r="AL49" i="18"/>
  <c r="AK49" i="18"/>
  <c r="AJ49" i="18"/>
  <c r="AI49" i="18"/>
  <c r="AH49" i="18"/>
  <c r="AG49" i="18"/>
  <c r="AF49" i="18"/>
  <c r="AE49" i="18"/>
  <c r="AD49" i="18"/>
  <c r="AC49" i="18"/>
  <c r="AB49" i="18"/>
  <c r="AA49" i="18"/>
  <c r="Z49" i="18"/>
  <c r="Y49" i="18"/>
  <c r="X49" i="18"/>
  <c r="W49" i="18"/>
  <c r="V49" i="18"/>
  <c r="U49" i="18"/>
  <c r="T49" i="18"/>
  <c r="S49" i="18"/>
  <c r="R49" i="18"/>
  <c r="Q49" i="18"/>
  <c r="P49" i="18"/>
  <c r="O49" i="18"/>
  <c r="N49" i="18"/>
  <c r="M49" i="18"/>
  <c r="L49" i="18"/>
  <c r="K49" i="18"/>
  <c r="J49" i="18"/>
  <c r="I49" i="18"/>
  <c r="H49" i="18"/>
  <c r="G49" i="18"/>
  <c r="F49" i="18"/>
  <c r="CG48" i="18"/>
  <c r="CF48" i="18"/>
  <c r="CE48" i="18"/>
  <c r="CD48" i="18"/>
  <c r="CC48" i="18"/>
  <c r="CB48" i="18"/>
  <c r="CA48" i="18"/>
  <c r="BZ48" i="18"/>
  <c r="BY48" i="18"/>
  <c r="BX48" i="18"/>
  <c r="BW48" i="18"/>
  <c r="BV48" i="18"/>
  <c r="BU48" i="18"/>
  <c r="BT48" i="18"/>
  <c r="BS48" i="18"/>
  <c r="BR48" i="18"/>
  <c r="BQ48" i="18"/>
  <c r="BP48" i="18"/>
  <c r="BO48" i="18"/>
  <c r="BN48" i="18"/>
  <c r="BM48" i="18"/>
  <c r="BL48" i="18"/>
  <c r="BK48" i="18"/>
  <c r="BJ48" i="18"/>
  <c r="BI48" i="18"/>
  <c r="BH48" i="18"/>
  <c r="BG48" i="18"/>
  <c r="BF48" i="18"/>
  <c r="BE48" i="18"/>
  <c r="BD48" i="18"/>
  <c r="BC48" i="18"/>
  <c r="BB48" i="18"/>
  <c r="BA48" i="18"/>
  <c r="AZ48" i="18"/>
  <c r="AY48" i="18"/>
  <c r="AX48" i="18"/>
  <c r="AW48" i="18"/>
  <c r="AV48" i="18"/>
  <c r="AU48" i="18"/>
  <c r="AT48" i="18"/>
  <c r="AS48" i="18"/>
  <c r="AR48" i="18"/>
  <c r="AQ48" i="18"/>
  <c r="AP48" i="18"/>
  <c r="AO48" i="18"/>
  <c r="AN48" i="18"/>
  <c r="AM48" i="18"/>
  <c r="AL48" i="18"/>
  <c r="AK48" i="18"/>
  <c r="AJ48" i="18"/>
  <c r="AI48" i="18"/>
  <c r="AH48" i="18"/>
  <c r="AG48" i="18"/>
  <c r="AF48" i="18"/>
  <c r="AE48" i="18"/>
  <c r="AD48" i="18"/>
  <c r="AC48" i="18"/>
  <c r="AB48" i="18"/>
  <c r="AA48" i="18"/>
  <c r="Z48" i="18"/>
  <c r="Y48" i="18"/>
  <c r="X48" i="18"/>
  <c r="W48" i="18"/>
  <c r="V48" i="18"/>
  <c r="U48" i="18"/>
  <c r="T48" i="18"/>
  <c r="S48" i="18"/>
  <c r="R48" i="18"/>
  <c r="Q48" i="18"/>
  <c r="P48" i="18"/>
  <c r="O48" i="18"/>
  <c r="N48" i="18"/>
  <c r="M48" i="18"/>
  <c r="L48" i="18"/>
  <c r="K48" i="18"/>
  <c r="J48" i="18"/>
  <c r="I48" i="18"/>
  <c r="H48" i="18"/>
  <c r="G48" i="18"/>
  <c r="F48" i="18"/>
  <c r="CG47" i="18"/>
  <c r="CF47" i="18"/>
  <c r="CE47" i="18"/>
  <c r="CD47" i="18"/>
  <c r="CC47" i="18"/>
  <c r="CB47" i="18"/>
  <c r="CA47" i="18"/>
  <c r="BZ47" i="18"/>
  <c r="BY47" i="18"/>
  <c r="BX47" i="18"/>
  <c r="BW47" i="18"/>
  <c r="BV47" i="18"/>
  <c r="BU47" i="18"/>
  <c r="BT47" i="18"/>
  <c r="BS47" i="18"/>
  <c r="BR47" i="18"/>
  <c r="BQ47" i="18"/>
  <c r="BP47" i="18"/>
  <c r="BO47" i="18"/>
  <c r="BN47" i="18"/>
  <c r="BM47" i="18"/>
  <c r="BL47" i="18"/>
  <c r="BK47" i="18"/>
  <c r="BJ47" i="18"/>
  <c r="BI47" i="18"/>
  <c r="BH47" i="18"/>
  <c r="BG47" i="18"/>
  <c r="BF47" i="18"/>
  <c r="BE47" i="18"/>
  <c r="BD47" i="18"/>
  <c r="BC47" i="18"/>
  <c r="BB47" i="18"/>
  <c r="BA47" i="18"/>
  <c r="AZ47" i="18"/>
  <c r="AY47" i="18"/>
  <c r="AX47" i="18"/>
  <c r="AW47" i="18"/>
  <c r="AV47" i="18"/>
  <c r="AU47" i="18"/>
  <c r="AT47" i="18"/>
  <c r="AS47" i="18"/>
  <c r="AR47" i="18"/>
  <c r="AQ47" i="18"/>
  <c r="AP47" i="18"/>
  <c r="AO47" i="18"/>
  <c r="AN47" i="18"/>
  <c r="AM47" i="18"/>
  <c r="AL47" i="18"/>
  <c r="AK47" i="18"/>
  <c r="AJ47" i="18"/>
  <c r="AI47" i="18"/>
  <c r="AH47" i="18"/>
  <c r="AG47" i="18"/>
  <c r="AF47" i="18"/>
  <c r="AE47" i="18"/>
  <c r="AD47" i="18"/>
  <c r="AC47" i="18"/>
  <c r="AB47" i="18"/>
  <c r="AA47" i="18"/>
  <c r="Z47" i="18"/>
  <c r="Y47" i="18"/>
  <c r="X47" i="18"/>
  <c r="W47" i="18"/>
  <c r="V47" i="18"/>
  <c r="U47" i="18"/>
  <c r="T47" i="18"/>
  <c r="S47" i="18"/>
  <c r="R47" i="18"/>
  <c r="Q47" i="18"/>
  <c r="P47" i="18"/>
  <c r="O47" i="18"/>
  <c r="N47" i="18"/>
  <c r="M47" i="18"/>
  <c r="L47" i="18"/>
  <c r="K47" i="18"/>
  <c r="J47" i="18"/>
  <c r="I47" i="18"/>
  <c r="H47" i="18"/>
  <c r="G47" i="18"/>
  <c r="F47" i="18"/>
  <c r="CG46" i="18"/>
  <c r="CF46" i="18"/>
  <c r="CE46" i="18"/>
  <c r="CD46" i="18"/>
  <c r="CC46" i="18"/>
  <c r="CB46" i="18"/>
  <c r="CA46" i="18"/>
  <c r="BZ46" i="18"/>
  <c r="BY46" i="18"/>
  <c r="BX46" i="18"/>
  <c r="BW46" i="18"/>
  <c r="BV46" i="18"/>
  <c r="BU46" i="18"/>
  <c r="BT46" i="18"/>
  <c r="BS46" i="18"/>
  <c r="BR46" i="18"/>
  <c r="BQ46" i="18"/>
  <c r="BP46" i="18"/>
  <c r="BO46" i="18"/>
  <c r="BN46" i="18"/>
  <c r="BM46" i="18"/>
  <c r="BL46" i="18"/>
  <c r="BK46" i="18"/>
  <c r="BJ46" i="18"/>
  <c r="BI46" i="18"/>
  <c r="BH46" i="18"/>
  <c r="BG46" i="18"/>
  <c r="BF46" i="18"/>
  <c r="BE46" i="18"/>
  <c r="BD46" i="18"/>
  <c r="BC46" i="18"/>
  <c r="BB46" i="18"/>
  <c r="BA46" i="18"/>
  <c r="AZ46" i="18"/>
  <c r="AY46" i="18"/>
  <c r="AX46" i="18"/>
  <c r="AW46" i="18"/>
  <c r="AV46" i="18"/>
  <c r="AU46" i="18"/>
  <c r="AT46" i="18"/>
  <c r="AS46" i="18"/>
  <c r="AR46" i="18"/>
  <c r="AQ46" i="18"/>
  <c r="AP46" i="18"/>
  <c r="AO46" i="18"/>
  <c r="AN46" i="18"/>
  <c r="AM46" i="18"/>
  <c r="AL46" i="18"/>
  <c r="AK46" i="18"/>
  <c r="AJ46" i="18"/>
  <c r="AI46" i="18"/>
  <c r="AH46" i="18"/>
  <c r="AG46" i="18"/>
  <c r="AF46" i="18"/>
  <c r="AE46" i="18"/>
  <c r="AD46" i="18"/>
  <c r="AC46" i="18"/>
  <c r="AB46" i="18"/>
  <c r="AA46" i="18"/>
  <c r="Z46" i="18"/>
  <c r="Y46" i="18"/>
  <c r="X46" i="18"/>
  <c r="W46" i="18"/>
  <c r="V46" i="18"/>
  <c r="U46" i="18"/>
  <c r="T46" i="18"/>
  <c r="S46" i="18"/>
  <c r="R46" i="18"/>
  <c r="Q46" i="18"/>
  <c r="P46" i="18"/>
  <c r="O46" i="18"/>
  <c r="N46" i="18"/>
  <c r="M46" i="18"/>
  <c r="L46" i="18"/>
  <c r="K46" i="18"/>
  <c r="J46" i="18"/>
  <c r="I46" i="18"/>
  <c r="H46" i="18"/>
  <c r="G46" i="18"/>
  <c r="F46" i="18"/>
  <c r="CG45" i="18"/>
  <c r="CF45" i="18"/>
  <c r="CE45" i="18"/>
  <c r="CD45" i="18"/>
  <c r="CC45" i="18"/>
  <c r="CB45" i="18"/>
  <c r="CA45" i="18"/>
  <c r="BZ45" i="18"/>
  <c r="BY45" i="18"/>
  <c r="BX45" i="18"/>
  <c r="BW45" i="18"/>
  <c r="BV45" i="18"/>
  <c r="BU45" i="18"/>
  <c r="BT45" i="18"/>
  <c r="BS45" i="18"/>
  <c r="BR45" i="18"/>
  <c r="BQ45" i="18"/>
  <c r="BP45" i="18"/>
  <c r="BO45" i="18"/>
  <c r="BN45" i="18"/>
  <c r="BM45" i="18"/>
  <c r="BL45" i="18"/>
  <c r="BK45" i="18"/>
  <c r="BJ45" i="18"/>
  <c r="BI45" i="18"/>
  <c r="BH45" i="18"/>
  <c r="BG45" i="18"/>
  <c r="BF45" i="18"/>
  <c r="BE45" i="18"/>
  <c r="BD45" i="18"/>
  <c r="BC45" i="18"/>
  <c r="BB45" i="18"/>
  <c r="BA45" i="18"/>
  <c r="AZ45" i="18"/>
  <c r="AY45" i="18"/>
  <c r="AX45" i="18"/>
  <c r="AW45" i="18"/>
  <c r="AV45" i="18"/>
  <c r="AU45" i="18"/>
  <c r="AT45" i="18"/>
  <c r="AS45" i="18"/>
  <c r="AR45" i="18"/>
  <c r="AQ45" i="18"/>
  <c r="AP45" i="18"/>
  <c r="AO45" i="18"/>
  <c r="AN45" i="18"/>
  <c r="AM45" i="18"/>
  <c r="AL45" i="18"/>
  <c r="AK45" i="18"/>
  <c r="AJ45" i="18"/>
  <c r="AI45" i="18"/>
  <c r="AH45" i="18"/>
  <c r="AG45" i="18"/>
  <c r="AF45" i="18"/>
  <c r="AE45" i="18"/>
  <c r="AD45" i="18"/>
  <c r="AC45" i="18"/>
  <c r="AB45" i="18"/>
  <c r="AA45" i="18"/>
  <c r="Z45" i="18"/>
  <c r="Y45" i="18"/>
  <c r="X45" i="18"/>
  <c r="W45" i="18"/>
  <c r="V45" i="18"/>
  <c r="U45" i="18"/>
  <c r="T45" i="18"/>
  <c r="S45" i="18"/>
  <c r="R45" i="18"/>
  <c r="Q45" i="18"/>
  <c r="P45" i="18"/>
  <c r="O45" i="18"/>
  <c r="N45" i="18"/>
  <c r="M45" i="18"/>
  <c r="L45" i="18"/>
  <c r="K45" i="18"/>
  <c r="J45" i="18"/>
  <c r="I45" i="18"/>
  <c r="H45" i="18"/>
  <c r="G45" i="18"/>
  <c r="F45" i="18"/>
  <c r="CG44" i="18"/>
  <c r="CF44" i="18"/>
  <c r="CE44" i="18"/>
  <c r="CD44" i="18"/>
  <c r="CC44" i="18"/>
  <c r="CB44" i="18"/>
  <c r="CA44" i="18"/>
  <c r="BZ44" i="18"/>
  <c r="BY44" i="18"/>
  <c r="BX44" i="18"/>
  <c r="BW44" i="18"/>
  <c r="BV44" i="18"/>
  <c r="BU44" i="18"/>
  <c r="BT44" i="18"/>
  <c r="BS44" i="18"/>
  <c r="BR44" i="18"/>
  <c r="BQ44" i="18"/>
  <c r="BP44" i="18"/>
  <c r="BO44" i="18"/>
  <c r="BN44" i="18"/>
  <c r="BM44" i="18"/>
  <c r="BL44" i="18"/>
  <c r="BK44" i="18"/>
  <c r="BJ44" i="18"/>
  <c r="BI44" i="18"/>
  <c r="BH44" i="18"/>
  <c r="BG44" i="18"/>
  <c r="BF44" i="18"/>
  <c r="BE44" i="18"/>
  <c r="BD44" i="18"/>
  <c r="BC44" i="18"/>
  <c r="BB44" i="18"/>
  <c r="BA44" i="18"/>
  <c r="AZ44" i="18"/>
  <c r="AY44" i="18"/>
  <c r="AX44" i="18"/>
  <c r="AW44" i="18"/>
  <c r="AV44" i="18"/>
  <c r="AU44" i="18"/>
  <c r="AT44" i="18"/>
  <c r="AS44" i="18"/>
  <c r="AR44" i="18"/>
  <c r="AQ44" i="18"/>
  <c r="AP44" i="18"/>
  <c r="AO44" i="18"/>
  <c r="AN44" i="18"/>
  <c r="AM44" i="18"/>
  <c r="AL44" i="18"/>
  <c r="AK44" i="18"/>
  <c r="AJ44" i="18"/>
  <c r="AI44" i="18"/>
  <c r="AH44" i="18"/>
  <c r="AG44" i="18"/>
  <c r="AF44" i="18"/>
  <c r="AE44" i="18"/>
  <c r="AD44" i="18"/>
  <c r="AC44" i="18"/>
  <c r="AB44" i="18"/>
  <c r="AA44" i="18"/>
  <c r="Z44" i="18"/>
  <c r="Y44" i="18"/>
  <c r="X44" i="18"/>
  <c r="W44" i="18"/>
  <c r="V44" i="18"/>
  <c r="U44" i="18"/>
  <c r="T44" i="18"/>
  <c r="S44" i="18"/>
  <c r="R44" i="18"/>
  <c r="Q44" i="18"/>
  <c r="P44" i="18"/>
  <c r="O44" i="18"/>
  <c r="N44" i="18"/>
  <c r="M44" i="18"/>
  <c r="L44" i="18"/>
  <c r="K44" i="18"/>
  <c r="J44" i="18"/>
  <c r="I44" i="18"/>
  <c r="H44" i="18"/>
  <c r="G44" i="18"/>
  <c r="F44" i="18"/>
  <c r="CG43" i="18"/>
  <c r="CF43" i="18"/>
  <c r="CE43" i="18"/>
  <c r="CD43" i="18"/>
  <c r="CC43" i="18"/>
  <c r="CB43" i="18"/>
  <c r="CA43" i="18"/>
  <c r="BZ43" i="18"/>
  <c r="BY43" i="18"/>
  <c r="BX43" i="18"/>
  <c r="BW43" i="18"/>
  <c r="BV43" i="18"/>
  <c r="BU43" i="18"/>
  <c r="BT43" i="18"/>
  <c r="BS43" i="18"/>
  <c r="BR43" i="18"/>
  <c r="BQ43" i="18"/>
  <c r="BP43" i="18"/>
  <c r="BO43" i="18"/>
  <c r="BN43" i="18"/>
  <c r="BM43" i="18"/>
  <c r="BL43" i="18"/>
  <c r="BK43" i="18"/>
  <c r="BJ43" i="18"/>
  <c r="BI43" i="18"/>
  <c r="BH43" i="18"/>
  <c r="BG43" i="18"/>
  <c r="BF43" i="18"/>
  <c r="BE43" i="18"/>
  <c r="BD43" i="18"/>
  <c r="BC43" i="18"/>
  <c r="BB43" i="18"/>
  <c r="BA43" i="18"/>
  <c r="AZ43" i="18"/>
  <c r="AY43" i="18"/>
  <c r="AX43" i="18"/>
  <c r="AW43" i="18"/>
  <c r="AV43" i="18"/>
  <c r="AU43" i="18"/>
  <c r="AT43" i="18"/>
  <c r="AS43" i="18"/>
  <c r="AR43" i="18"/>
  <c r="AQ43" i="18"/>
  <c r="AP43" i="18"/>
  <c r="AO43" i="18"/>
  <c r="AN43" i="18"/>
  <c r="AM43" i="18"/>
  <c r="AL43" i="18"/>
  <c r="AK43" i="18"/>
  <c r="AJ43" i="18"/>
  <c r="AI43" i="18"/>
  <c r="AH43" i="18"/>
  <c r="AG43" i="18"/>
  <c r="AF43" i="18"/>
  <c r="AE43" i="18"/>
  <c r="AD43" i="18"/>
  <c r="AC43" i="18"/>
  <c r="AB43" i="18"/>
  <c r="AA43" i="18"/>
  <c r="Z43" i="18"/>
  <c r="Y43" i="18"/>
  <c r="X43" i="18"/>
  <c r="W43" i="18"/>
  <c r="V43" i="18"/>
  <c r="U43" i="18"/>
  <c r="T43" i="18"/>
  <c r="S43" i="18"/>
  <c r="R43" i="18"/>
  <c r="Q43" i="18"/>
  <c r="P43" i="18"/>
  <c r="O43" i="18"/>
  <c r="N43" i="18"/>
  <c r="M43" i="18"/>
  <c r="L43" i="18"/>
  <c r="K43" i="18"/>
  <c r="J43" i="18"/>
  <c r="I43" i="18"/>
  <c r="H43" i="18"/>
  <c r="G43" i="18"/>
  <c r="F43" i="18"/>
  <c r="CG42" i="18"/>
  <c r="CF42" i="18"/>
  <c r="CE42" i="18"/>
  <c r="CD42" i="18"/>
  <c r="CC42" i="18"/>
  <c r="CB42" i="18"/>
  <c r="CA42" i="18"/>
  <c r="BZ42" i="18"/>
  <c r="BY42" i="18"/>
  <c r="BX42" i="18"/>
  <c r="BW42" i="18"/>
  <c r="BV42" i="18"/>
  <c r="BU42" i="18"/>
  <c r="BT42" i="18"/>
  <c r="BS42" i="18"/>
  <c r="BR42" i="18"/>
  <c r="BQ42" i="18"/>
  <c r="BP42" i="18"/>
  <c r="BO42" i="18"/>
  <c r="BN42" i="18"/>
  <c r="BM42" i="18"/>
  <c r="BL42" i="18"/>
  <c r="BK42" i="18"/>
  <c r="BJ42" i="18"/>
  <c r="BI42" i="18"/>
  <c r="BH42" i="18"/>
  <c r="BG42" i="18"/>
  <c r="BF42" i="18"/>
  <c r="BE42" i="18"/>
  <c r="BD42" i="18"/>
  <c r="BC42" i="18"/>
  <c r="BB42" i="18"/>
  <c r="BA42" i="18"/>
  <c r="AZ42" i="18"/>
  <c r="AY42" i="18"/>
  <c r="AX42" i="18"/>
  <c r="AW42" i="18"/>
  <c r="AV42" i="18"/>
  <c r="AU42" i="18"/>
  <c r="AT42" i="18"/>
  <c r="AS42" i="18"/>
  <c r="AR42" i="18"/>
  <c r="AQ42" i="18"/>
  <c r="AP42" i="18"/>
  <c r="AO42" i="18"/>
  <c r="AN42" i="18"/>
  <c r="AM42" i="18"/>
  <c r="AL42" i="18"/>
  <c r="AK42" i="18"/>
  <c r="AJ42" i="18"/>
  <c r="AI42" i="18"/>
  <c r="AH42" i="18"/>
  <c r="AG42" i="18"/>
  <c r="AF42" i="18"/>
  <c r="AE42" i="18"/>
  <c r="AD42" i="18"/>
  <c r="AC42" i="18"/>
  <c r="AB42" i="18"/>
  <c r="AA42" i="18"/>
  <c r="Z42" i="18"/>
  <c r="Y42" i="18"/>
  <c r="X42" i="18"/>
  <c r="W42" i="18"/>
  <c r="V42" i="18"/>
  <c r="U42" i="18"/>
  <c r="T42" i="18"/>
  <c r="S42" i="18"/>
  <c r="R42" i="18"/>
  <c r="Q42" i="18"/>
  <c r="P42" i="18"/>
  <c r="O42" i="18"/>
  <c r="N42" i="18"/>
  <c r="M42" i="18"/>
  <c r="L42" i="18"/>
  <c r="K42" i="18"/>
  <c r="J42" i="18"/>
  <c r="I42" i="18"/>
  <c r="H42" i="18"/>
  <c r="G42" i="18"/>
  <c r="F42" i="18"/>
  <c r="CG41" i="18"/>
  <c r="CF41" i="18"/>
  <c r="CE41" i="18"/>
  <c r="CD41" i="18"/>
  <c r="CC41" i="18"/>
  <c r="CB41" i="18"/>
  <c r="CA41" i="18"/>
  <c r="BZ41" i="18"/>
  <c r="BY41" i="18"/>
  <c r="BX41" i="18"/>
  <c r="BW41" i="18"/>
  <c r="BV41" i="18"/>
  <c r="BU41" i="18"/>
  <c r="BT41" i="18"/>
  <c r="BS41" i="18"/>
  <c r="BR41" i="18"/>
  <c r="BQ41" i="18"/>
  <c r="BP41" i="18"/>
  <c r="BO41" i="18"/>
  <c r="BN41" i="18"/>
  <c r="BM41" i="18"/>
  <c r="BL41" i="18"/>
  <c r="BK41" i="18"/>
  <c r="BJ41" i="18"/>
  <c r="BI41" i="18"/>
  <c r="BH41" i="18"/>
  <c r="BG41" i="18"/>
  <c r="BF41" i="18"/>
  <c r="BE41" i="18"/>
  <c r="BD41" i="18"/>
  <c r="BC41" i="18"/>
  <c r="BB41" i="18"/>
  <c r="BA41" i="18"/>
  <c r="AZ41" i="18"/>
  <c r="AY41" i="18"/>
  <c r="AX41" i="18"/>
  <c r="AW41" i="18"/>
  <c r="AV41" i="18"/>
  <c r="AU41" i="18"/>
  <c r="AT41" i="18"/>
  <c r="AS41" i="18"/>
  <c r="AR41" i="18"/>
  <c r="AQ41" i="18"/>
  <c r="AP41" i="18"/>
  <c r="AO41" i="18"/>
  <c r="AN41" i="18"/>
  <c r="AM41" i="18"/>
  <c r="AL41" i="18"/>
  <c r="AK41" i="18"/>
  <c r="AJ41" i="18"/>
  <c r="AI41" i="18"/>
  <c r="AH41" i="18"/>
  <c r="AG41" i="18"/>
  <c r="AF41" i="18"/>
  <c r="AE41" i="18"/>
  <c r="AD41" i="18"/>
  <c r="AC41" i="18"/>
  <c r="AB41" i="18"/>
  <c r="AA41" i="18"/>
  <c r="Z41" i="18"/>
  <c r="Y41" i="18"/>
  <c r="X41" i="18"/>
  <c r="W41" i="18"/>
  <c r="V41" i="18"/>
  <c r="U41" i="18"/>
  <c r="T41" i="18"/>
  <c r="S41" i="18"/>
  <c r="R41" i="18"/>
  <c r="Q41" i="18"/>
  <c r="P41" i="18"/>
  <c r="O41" i="18"/>
  <c r="N41" i="18"/>
  <c r="M41" i="18"/>
  <c r="L41" i="18"/>
  <c r="K41" i="18"/>
  <c r="J41" i="18"/>
  <c r="I41" i="18"/>
  <c r="H41" i="18"/>
  <c r="G41" i="18"/>
  <c r="F41" i="18"/>
  <c r="CG40" i="18"/>
  <c r="CF40" i="18"/>
  <c r="CE40" i="18"/>
  <c r="CD40" i="18"/>
  <c r="CC40" i="18"/>
  <c r="CB40" i="18"/>
  <c r="CA40" i="18"/>
  <c r="BZ40" i="18"/>
  <c r="BY40" i="18"/>
  <c r="BX40" i="18"/>
  <c r="BW40" i="18"/>
  <c r="BV40" i="18"/>
  <c r="BU40" i="18"/>
  <c r="BT40" i="18"/>
  <c r="BS40" i="18"/>
  <c r="BR40" i="18"/>
  <c r="BQ40" i="18"/>
  <c r="BP40" i="18"/>
  <c r="BO40" i="18"/>
  <c r="BN40" i="18"/>
  <c r="BM40" i="18"/>
  <c r="BL40" i="18"/>
  <c r="BK40" i="18"/>
  <c r="BJ40" i="18"/>
  <c r="BI40" i="18"/>
  <c r="BH40" i="18"/>
  <c r="BG40" i="18"/>
  <c r="BF40" i="18"/>
  <c r="BE40" i="18"/>
  <c r="BD40" i="18"/>
  <c r="BC40" i="18"/>
  <c r="BB40" i="18"/>
  <c r="BA40" i="18"/>
  <c r="AZ40" i="18"/>
  <c r="AY40" i="18"/>
  <c r="AX40" i="18"/>
  <c r="AW40" i="18"/>
  <c r="AV40" i="18"/>
  <c r="AU40" i="18"/>
  <c r="AT40" i="18"/>
  <c r="AS40" i="18"/>
  <c r="AR40" i="18"/>
  <c r="AQ40" i="18"/>
  <c r="AP40" i="18"/>
  <c r="AO40" i="18"/>
  <c r="AN40" i="18"/>
  <c r="AM40" i="18"/>
  <c r="AL40" i="18"/>
  <c r="AK40" i="18"/>
  <c r="AJ40" i="18"/>
  <c r="AI40" i="18"/>
  <c r="AH40" i="18"/>
  <c r="AG40" i="18"/>
  <c r="AF40" i="18"/>
  <c r="AE40" i="18"/>
  <c r="AD40" i="18"/>
  <c r="AC40" i="18"/>
  <c r="AB40" i="18"/>
  <c r="AA40" i="18"/>
  <c r="Z40" i="18"/>
  <c r="Y40" i="18"/>
  <c r="X40" i="18"/>
  <c r="W40" i="18"/>
  <c r="V40" i="18"/>
  <c r="U40" i="18"/>
  <c r="T40" i="18"/>
  <c r="S40" i="18"/>
  <c r="R40" i="18"/>
  <c r="Q40" i="18"/>
  <c r="P40" i="18"/>
  <c r="O40" i="18"/>
  <c r="N40" i="18"/>
  <c r="M40" i="18"/>
  <c r="L40" i="18"/>
  <c r="K40" i="18"/>
  <c r="J40" i="18"/>
  <c r="I40" i="18"/>
  <c r="H40" i="18"/>
  <c r="G40" i="18"/>
  <c r="F40" i="18"/>
  <c r="CG39" i="18"/>
  <c r="CF39" i="18"/>
  <c r="CE39" i="18"/>
  <c r="CD39" i="18"/>
  <c r="CC39" i="18"/>
  <c r="CB39" i="18"/>
  <c r="CA39" i="18"/>
  <c r="BZ39" i="18"/>
  <c r="BY39" i="18"/>
  <c r="BX39" i="18"/>
  <c r="BW39" i="18"/>
  <c r="BV39" i="18"/>
  <c r="BU39" i="18"/>
  <c r="BT39" i="18"/>
  <c r="BS39" i="18"/>
  <c r="BR39" i="18"/>
  <c r="BQ39" i="18"/>
  <c r="BP39" i="18"/>
  <c r="BO39" i="18"/>
  <c r="BN39" i="18"/>
  <c r="BM39" i="18"/>
  <c r="BL39" i="18"/>
  <c r="BK39" i="18"/>
  <c r="BJ39" i="18"/>
  <c r="BI39" i="18"/>
  <c r="BH39" i="18"/>
  <c r="BG39" i="18"/>
  <c r="BF39" i="18"/>
  <c r="BE39" i="18"/>
  <c r="BD39" i="18"/>
  <c r="BC39" i="18"/>
  <c r="BB39" i="18"/>
  <c r="BA39" i="18"/>
  <c r="AZ39" i="18"/>
  <c r="AY39" i="18"/>
  <c r="AX39" i="18"/>
  <c r="AW39" i="18"/>
  <c r="AV39" i="18"/>
  <c r="AU39" i="18"/>
  <c r="AT39" i="18"/>
  <c r="AS39" i="18"/>
  <c r="AR39" i="18"/>
  <c r="AQ39" i="18"/>
  <c r="AP39" i="18"/>
  <c r="AO39" i="18"/>
  <c r="AN39" i="18"/>
  <c r="AM39" i="18"/>
  <c r="AL39" i="18"/>
  <c r="AK39" i="18"/>
  <c r="AJ39" i="18"/>
  <c r="AI39" i="18"/>
  <c r="AH39" i="18"/>
  <c r="AG39" i="18"/>
  <c r="AF39" i="18"/>
  <c r="AE39" i="18"/>
  <c r="AD39" i="18"/>
  <c r="AC39" i="18"/>
  <c r="AB39" i="18"/>
  <c r="AA39" i="18"/>
  <c r="Z39" i="18"/>
  <c r="Y39" i="18"/>
  <c r="X39" i="18"/>
  <c r="W39" i="18"/>
  <c r="V39" i="18"/>
  <c r="U39" i="18"/>
  <c r="T39" i="18"/>
  <c r="S39" i="18"/>
  <c r="R39" i="18"/>
  <c r="Q39" i="18"/>
  <c r="P39" i="18"/>
  <c r="O39" i="18"/>
  <c r="N39" i="18"/>
  <c r="M39" i="18"/>
  <c r="L39" i="18"/>
  <c r="K39" i="18"/>
  <c r="J39" i="18"/>
  <c r="I39" i="18"/>
  <c r="H39" i="18"/>
  <c r="G39" i="18"/>
  <c r="F39" i="18"/>
  <c r="CG38" i="18"/>
  <c r="CF38" i="18"/>
  <c r="CE38" i="18"/>
  <c r="CD38" i="18"/>
  <c r="CC38" i="18"/>
  <c r="CB38" i="18"/>
  <c r="CA38" i="18"/>
  <c r="BZ38" i="18"/>
  <c r="BY38" i="18"/>
  <c r="BX38" i="18"/>
  <c r="BW38" i="18"/>
  <c r="BV38" i="18"/>
  <c r="BU38" i="18"/>
  <c r="BT38" i="18"/>
  <c r="BS38" i="18"/>
  <c r="BR38" i="18"/>
  <c r="BQ38" i="18"/>
  <c r="BP38" i="18"/>
  <c r="BO38" i="18"/>
  <c r="BN38" i="18"/>
  <c r="BM38" i="18"/>
  <c r="BL38" i="18"/>
  <c r="BK38" i="18"/>
  <c r="BJ38" i="18"/>
  <c r="BI38" i="18"/>
  <c r="BH38" i="18"/>
  <c r="BG38" i="18"/>
  <c r="BF38" i="18"/>
  <c r="BE38" i="18"/>
  <c r="BD38" i="18"/>
  <c r="BC38" i="18"/>
  <c r="BB38" i="18"/>
  <c r="BA38" i="18"/>
  <c r="AZ38" i="18"/>
  <c r="AY38" i="18"/>
  <c r="AX38" i="18"/>
  <c r="AW38" i="18"/>
  <c r="AV38" i="18"/>
  <c r="AU38" i="18"/>
  <c r="AT38" i="18"/>
  <c r="AS38" i="18"/>
  <c r="AR38" i="18"/>
  <c r="AQ38" i="18"/>
  <c r="AP38" i="18"/>
  <c r="AO38" i="18"/>
  <c r="AN38" i="18"/>
  <c r="AM38" i="18"/>
  <c r="AL38" i="18"/>
  <c r="AK38" i="18"/>
  <c r="AJ38" i="18"/>
  <c r="AI38" i="18"/>
  <c r="AH38" i="18"/>
  <c r="AG38" i="18"/>
  <c r="AF38" i="18"/>
  <c r="AE38" i="18"/>
  <c r="AD38" i="18"/>
  <c r="AC38" i="18"/>
  <c r="AB38" i="18"/>
  <c r="AA38" i="18"/>
  <c r="Z38" i="18"/>
  <c r="Y38" i="18"/>
  <c r="X38" i="18"/>
  <c r="W38" i="18"/>
  <c r="V38" i="18"/>
  <c r="U38" i="18"/>
  <c r="T38" i="18"/>
  <c r="S38" i="18"/>
  <c r="R38" i="18"/>
  <c r="Q38" i="18"/>
  <c r="P38" i="18"/>
  <c r="O38" i="18"/>
  <c r="N38" i="18"/>
  <c r="M38" i="18"/>
  <c r="L38" i="18"/>
  <c r="K38" i="18"/>
  <c r="J38" i="18"/>
  <c r="I38" i="18"/>
  <c r="H38" i="18"/>
  <c r="G38" i="18"/>
  <c r="F38" i="18"/>
  <c r="CG37" i="18"/>
  <c r="CF37" i="18"/>
  <c r="CE37" i="18"/>
  <c r="CD37" i="18"/>
  <c r="CC37" i="18"/>
  <c r="CB37" i="18"/>
  <c r="CA37" i="18"/>
  <c r="BZ37" i="18"/>
  <c r="BY37" i="18"/>
  <c r="BX37" i="18"/>
  <c r="BW37" i="18"/>
  <c r="BV37" i="18"/>
  <c r="BU37" i="18"/>
  <c r="BT37" i="18"/>
  <c r="BS37" i="18"/>
  <c r="BR37" i="18"/>
  <c r="BQ37" i="18"/>
  <c r="BP37" i="18"/>
  <c r="BO37" i="18"/>
  <c r="BN37" i="18"/>
  <c r="BM37" i="18"/>
  <c r="BL37" i="18"/>
  <c r="BK37" i="18"/>
  <c r="BJ37" i="18"/>
  <c r="BI37" i="18"/>
  <c r="BH37" i="18"/>
  <c r="BG37" i="18"/>
  <c r="BF37" i="18"/>
  <c r="BE37" i="18"/>
  <c r="BD37" i="18"/>
  <c r="BC37" i="18"/>
  <c r="BB37" i="18"/>
  <c r="BA37" i="18"/>
  <c r="AZ37" i="18"/>
  <c r="AY37" i="18"/>
  <c r="AX37" i="18"/>
  <c r="AW37" i="18"/>
  <c r="AV37" i="18"/>
  <c r="AU37" i="18"/>
  <c r="AT37" i="18"/>
  <c r="AS37" i="18"/>
  <c r="AR37" i="18"/>
  <c r="AQ37" i="18"/>
  <c r="AP37" i="18"/>
  <c r="AO37" i="18"/>
  <c r="AN37" i="18"/>
  <c r="AM37" i="18"/>
  <c r="AL37" i="18"/>
  <c r="AK37" i="18"/>
  <c r="AJ37" i="18"/>
  <c r="AI37" i="18"/>
  <c r="AH37" i="18"/>
  <c r="AG37" i="18"/>
  <c r="AF37" i="18"/>
  <c r="AE37" i="18"/>
  <c r="AD37" i="18"/>
  <c r="AC37" i="18"/>
  <c r="AB37" i="18"/>
  <c r="AA37" i="18"/>
  <c r="Z37" i="18"/>
  <c r="Y37" i="18"/>
  <c r="X37" i="18"/>
  <c r="W37" i="18"/>
  <c r="V37" i="18"/>
  <c r="U37" i="18"/>
  <c r="T37" i="18"/>
  <c r="S37" i="18"/>
  <c r="R37" i="18"/>
  <c r="Q37" i="18"/>
  <c r="P37" i="18"/>
  <c r="O37" i="18"/>
  <c r="N37" i="18"/>
  <c r="M37" i="18"/>
  <c r="L37" i="18"/>
  <c r="K37" i="18"/>
  <c r="J37" i="18"/>
  <c r="I37" i="18"/>
  <c r="H37" i="18"/>
  <c r="G37" i="18"/>
  <c r="F37" i="18"/>
  <c r="CG36" i="18"/>
  <c r="CF36" i="18"/>
  <c r="CE36" i="18"/>
  <c r="CD36" i="18"/>
  <c r="CC36" i="18"/>
  <c r="CB36" i="18"/>
  <c r="CA36" i="18"/>
  <c r="BZ36" i="18"/>
  <c r="BY36" i="18"/>
  <c r="BX36" i="18"/>
  <c r="BW36" i="18"/>
  <c r="BV36" i="18"/>
  <c r="BU36" i="18"/>
  <c r="BT36" i="18"/>
  <c r="BS36" i="18"/>
  <c r="BR36" i="18"/>
  <c r="BQ36" i="18"/>
  <c r="BP36" i="18"/>
  <c r="BO36" i="18"/>
  <c r="BN36" i="18"/>
  <c r="BM36" i="18"/>
  <c r="BL36" i="18"/>
  <c r="BK36" i="18"/>
  <c r="BJ36" i="18"/>
  <c r="BI36" i="18"/>
  <c r="BH36" i="18"/>
  <c r="BG36" i="18"/>
  <c r="BF36" i="18"/>
  <c r="BE36" i="18"/>
  <c r="BD36" i="18"/>
  <c r="BC36" i="18"/>
  <c r="BB36" i="18"/>
  <c r="BA36" i="18"/>
  <c r="AZ36" i="18"/>
  <c r="AY36" i="18"/>
  <c r="AX36" i="18"/>
  <c r="AW36" i="18"/>
  <c r="AV36" i="18"/>
  <c r="AU36" i="18"/>
  <c r="AT36" i="18"/>
  <c r="AS36" i="18"/>
  <c r="AR36" i="18"/>
  <c r="AQ36" i="18"/>
  <c r="AP36" i="18"/>
  <c r="AO36" i="18"/>
  <c r="AN36" i="18"/>
  <c r="AM36" i="18"/>
  <c r="AL36" i="18"/>
  <c r="AK36" i="18"/>
  <c r="AJ36" i="18"/>
  <c r="AI36" i="18"/>
  <c r="AH36" i="18"/>
  <c r="AG36" i="18"/>
  <c r="AF36" i="18"/>
  <c r="AE36" i="18"/>
  <c r="AD36" i="18"/>
  <c r="AC36" i="18"/>
  <c r="AB36" i="18"/>
  <c r="AA36" i="18"/>
  <c r="Z36" i="18"/>
  <c r="Y36" i="18"/>
  <c r="X36" i="18"/>
  <c r="W36" i="18"/>
  <c r="V36" i="18"/>
  <c r="U36" i="18"/>
  <c r="T36" i="18"/>
  <c r="S36" i="18"/>
  <c r="R36" i="18"/>
  <c r="Q36" i="18"/>
  <c r="P36" i="18"/>
  <c r="O36" i="18"/>
  <c r="N36" i="18"/>
  <c r="M36" i="18"/>
  <c r="L36" i="18"/>
  <c r="K36" i="18"/>
  <c r="J36" i="18"/>
  <c r="I36" i="18"/>
  <c r="H36" i="18"/>
  <c r="G36" i="18"/>
  <c r="F36" i="18"/>
  <c r="CG35" i="18"/>
  <c r="CF35" i="18"/>
  <c r="CE35" i="18"/>
  <c r="CD35" i="18"/>
  <c r="CC35" i="18"/>
  <c r="CB35" i="18"/>
  <c r="CA35" i="18"/>
  <c r="BZ35" i="18"/>
  <c r="BY35" i="18"/>
  <c r="BX35" i="18"/>
  <c r="BW35" i="18"/>
  <c r="BV35" i="18"/>
  <c r="BU35" i="18"/>
  <c r="BT35" i="18"/>
  <c r="BS35" i="18"/>
  <c r="BR35" i="18"/>
  <c r="BQ35" i="18"/>
  <c r="BP35" i="18"/>
  <c r="BO35" i="18"/>
  <c r="BN35" i="18"/>
  <c r="BM35" i="18"/>
  <c r="BL35" i="18"/>
  <c r="BK35" i="18"/>
  <c r="BJ35" i="18"/>
  <c r="BI35" i="18"/>
  <c r="BH35" i="18"/>
  <c r="BG35" i="18"/>
  <c r="BF35" i="18"/>
  <c r="BE35" i="18"/>
  <c r="BD35" i="18"/>
  <c r="BC35" i="18"/>
  <c r="BB35" i="18"/>
  <c r="BA35" i="18"/>
  <c r="AZ35" i="18"/>
  <c r="AY35" i="18"/>
  <c r="AX35" i="18"/>
  <c r="AW35" i="18"/>
  <c r="AV35" i="18"/>
  <c r="AU35" i="18"/>
  <c r="AT35" i="18"/>
  <c r="AS35" i="18"/>
  <c r="AR35" i="18"/>
  <c r="AQ35" i="18"/>
  <c r="AP35" i="18"/>
  <c r="AO35" i="18"/>
  <c r="AN35" i="18"/>
  <c r="AM35" i="18"/>
  <c r="AL35" i="18"/>
  <c r="AK35" i="18"/>
  <c r="AJ35" i="18"/>
  <c r="AI35" i="18"/>
  <c r="AH35" i="18"/>
  <c r="AG35" i="18"/>
  <c r="AF35" i="18"/>
  <c r="AE35" i="18"/>
  <c r="AD35" i="18"/>
  <c r="AC35" i="18"/>
  <c r="AB35" i="18"/>
  <c r="AA35" i="18"/>
  <c r="Z35" i="18"/>
  <c r="Y35" i="18"/>
  <c r="X35" i="18"/>
  <c r="W35" i="18"/>
  <c r="V35" i="18"/>
  <c r="U35" i="18"/>
  <c r="T35" i="18"/>
  <c r="S35" i="18"/>
  <c r="R35" i="18"/>
  <c r="Q35" i="18"/>
  <c r="P35" i="18"/>
  <c r="O35" i="18"/>
  <c r="N35" i="18"/>
  <c r="M35" i="18"/>
  <c r="L35" i="18"/>
  <c r="K35" i="18"/>
  <c r="J35" i="18"/>
  <c r="I35" i="18"/>
  <c r="H35" i="18"/>
  <c r="G35" i="18"/>
  <c r="F35" i="18"/>
  <c r="CG34" i="18"/>
  <c r="CF34" i="18"/>
  <c r="CE34" i="18"/>
  <c r="CD34" i="18"/>
  <c r="CC34" i="18"/>
  <c r="CB34" i="18"/>
  <c r="CA34" i="18"/>
  <c r="BZ34" i="18"/>
  <c r="BY34" i="18"/>
  <c r="BX34" i="18"/>
  <c r="BW34" i="18"/>
  <c r="BV34" i="18"/>
  <c r="BU34" i="18"/>
  <c r="BT34" i="18"/>
  <c r="BS34" i="18"/>
  <c r="BR34" i="18"/>
  <c r="BQ34" i="18"/>
  <c r="BP34" i="18"/>
  <c r="BO34" i="18"/>
  <c r="BN34" i="18"/>
  <c r="BM34" i="18"/>
  <c r="BL34" i="18"/>
  <c r="BK34" i="18"/>
  <c r="BJ34" i="18"/>
  <c r="BI34" i="18"/>
  <c r="BH34" i="18"/>
  <c r="BG34" i="18"/>
  <c r="BF34" i="18"/>
  <c r="BE34" i="18"/>
  <c r="BD34" i="18"/>
  <c r="BC34" i="18"/>
  <c r="BB34" i="18"/>
  <c r="BA34" i="18"/>
  <c r="AZ34" i="18"/>
  <c r="AY34" i="18"/>
  <c r="AX34" i="18"/>
  <c r="AW34" i="18"/>
  <c r="AV34" i="18"/>
  <c r="AU34" i="18"/>
  <c r="AT34" i="18"/>
  <c r="AS34" i="18"/>
  <c r="AR34" i="18"/>
  <c r="AQ34" i="18"/>
  <c r="AP34" i="18"/>
  <c r="AO34" i="18"/>
  <c r="AN34" i="18"/>
  <c r="AM34" i="18"/>
  <c r="AL34" i="18"/>
  <c r="AK34" i="18"/>
  <c r="AJ34" i="18"/>
  <c r="AI34" i="18"/>
  <c r="AH34" i="18"/>
  <c r="AG34" i="18"/>
  <c r="AF34" i="18"/>
  <c r="AE34" i="18"/>
  <c r="AD34" i="18"/>
  <c r="AC34" i="18"/>
  <c r="AB34" i="18"/>
  <c r="AA34" i="18"/>
  <c r="Z34" i="18"/>
  <c r="Y34" i="18"/>
  <c r="X34" i="18"/>
  <c r="W34" i="18"/>
  <c r="V34" i="18"/>
  <c r="U34" i="18"/>
  <c r="T34" i="18"/>
  <c r="S34" i="18"/>
  <c r="R34" i="18"/>
  <c r="Q34" i="18"/>
  <c r="P34" i="18"/>
  <c r="O34" i="18"/>
  <c r="N34" i="18"/>
  <c r="M34" i="18"/>
  <c r="L34" i="18"/>
  <c r="K34" i="18"/>
  <c r="J34" i="18"/>
  <c r="I34" i="18"/>
  <c r="H34" i="18"/>
  <c r="G34" i="18"/>
  <c r="F34" i="18"/>
  <c r="CG33" i="18"/>
  <c r="CF33" i="18"/>
  <c r="CE33" i="18"/>
  <c r="CD33" i="18"/>
  <c r="CC33" i="18"/>
  <c r="CB33" i="18"/>
  <c r="CA33" i="18"/>
  <c r="BZ33" i="18"/>
  <c r="BY33" i="18"/>
  <c r="BX33" i="18"/>
  <c r="BW33" i="18"/>
  <c r="BV33" i="18"/>
  <c r="BU33" i="18"/>
  <c r="BT33" i="18"/>
  <c r="BS33" i="18"/>
  <c r="BR33" i="18"/>
  <c r="BQ33" i="18"/>
  <c r="BP33" i="18"/>
  <c r="BO33" i="18"/>
  <c r="BN33" i="18"/>
  <c r="BM33" i="18"/>
  <c r="BL33" i="18"/>
  <c r="BK33" i="18"/>
  <c r="BJ33" i="18"/>
  <c r="BI33" i="18"/>
  <c r="BH33" i="18"/>
  <c r="BG33" i="18"/>
  <c r="BF33" i="18"/>
  <c r="BE33" i="18"/>
  <c r="BD33" i="18"/>
  <c r="BC33" i="18"/>
  <c r="BB33" i="18"/>
  <c r="BA33" i="18"/>
  <c r="AZ33" i="18"/>
  <c r="AY33" i="18"/>
  <c r="AX33" i="18"/>
  <c r="AW33" i="18"/>
  <c r="AV33" i="18"/>
  <c r="AU33" i="18"/>
  <c r="AT33" i="18"/>
  <c r="AS33" i="18"/>
  <c r="AR33" i="18"/>
  <c r="AQ33" i="18"/>
  <c r="AP33" i="18"/>
  <c r="AO33" i="18"/>
  <c r="AN33" i="18"/>
  <c r="AM33" i="18"/>
  <c r="AL33" i="18"/>
  <c r="AK33" i="18"/>
  <c r="AJ33" i="18"/>
  <c r="AI33" i="18"/>
  <c r="AH33" i="18"/>
  <c r="AG33" i="18"/>
  <c r="AF33" i="18"/>
  <c r="AE33" i="18"/>
  <c r="AD33" i="18"/>
  <c r="AC33" i="18"/>
  <c r="AB33" i="18"/>
  <c r="AA33" i="18"/>
  <c r="Z33" i="18"/>
  <c r="Y33" i="18"/>
  <c r="X33" i="18"/>
  <c r="W33" i="18"/>
  <c r="V33" i="18"/>
  <c r="U33" i="18"/>
  <c r="T33" i="18"/>
  <c r="S33" i="18"/>
  <c r="R33" i="18"/>
  <c r="Q33" i="18"/>
  <c r="P33" i="18"/>
  <c r="O33" i="18"/>
  <c r="N33" i="18"/>
  <c r="M33" i="18"/>
  <c r="L33" i="18"/>
  <c r="K33" i="18"/>
  <c r="J33" i="18"/>
  <c r="I33" i="18"/>
  <c r="H33" i="18"/>
  <c r="G33" i="18"/>
  <c r="F33" i="18"/>
  <c r="CG32" i="18"/>
  <c r="CF32" i="18"/>
  <c r="CE32" i="18"/>
  <c r="CD32" i="18"/>
  <c r="CC32" i="18"/>
  <c r="CB32" i="18"/>
  <c r="CA32" i="18"/>
  <c r="BZ32" i="18"/>
  <c r="BY32" i="18"/>
  <c r="BX32" i="18"/>
  <c r="BW32" i="18"/>
  <c r="BV32" i="18"/>
  <c r="BU32" i="18"/>
  <c r="BT32" i="18"/>
  <c r="BS32" i="18"/>
  <c r="BR32" i="18"/>
  <c r="BQ32" i="18"/>
  <c r="BP32" i="18"/>
  <c r="BO32" i="18"/>
  <c r="BN32" i="18"/>
  <c r="BM32" i="18"/>
  <c r="BL32" i="18"/>
  <c r="BK32" i="18"/>
  <c r="BJ32" i="18"/>
  <c r="BI32" i="18"/>
  <c r="BH32" i="18"/>
  <c r="BG32" i="18"/>
  <c r="BF32" i="18"/>
  <c r="BE32" i="18"/>
  <c r="BD32" i="18"/>
  <c r="BC32" i="18"/>
  <c r="BB32" i="18"/>
  <c r="BA32" i="18"/>
  <c r="AZ32" i="18"/>
  <c r="AY32" i="18"/>
  <c r="AX32" i="18"/>
  <c r="AW32" i="18"/>
  <c r="AV32" i="18"/>
  <c r="AU32" i="18"/>
  <c r="AT32" i="18"/>
  <c r="AS32" i="18"/>
  <c r="AR32" i="18"/>
  <c r="AQ32" i="18"/>
  <c r="AP32" i="18"/>
  <c r="AO32" i="18"/>
  <c r="AN32" i="18"/>
  <c r="AM32" i="18"/>
  <c r="AL32" i="18"/>
  <c r="AK32" i="18"/>
  <c r="AJ32" i="18"/>
  <c r="AI32" i="18"/>
  <c r="AH32" i="18"/>
  <c r="AG32" i="18"/>
  <c r="AF32" i="18"/>
  <c r="AE32" i="18"/>
  <c r="AD32" i="18"/>
  <c r="AC32" i="18"/>
  <c r="AB32" i="18"/>
  <c r="AA32" i="18"/>
  <c r="Z32" i="18"/>
  <c r="Y32" i="18"/>
  <c r="X32" i="18"/>
  <c r="W32" i="18"/>
  <c r="V32" i="18"/>
  <c r="U32" i="18"/>
  <c r="T32" i="18"/>
  <c r="S32" i="18"/>
  <c r="R32" i="18"/>
  <c r="Q32" i="18"/>
  <c r="P32" i="18"/>
  <c r="O32" i="18"/>
  <c r="N32" i="18"/>
  <c r="M32" i="18"/>
  <c r="L32" i="18"/>
  <c r="K32" i="18"/>
  <c r="J32" i="18"/>
  <c r="I32" i="18"/>
  <c r="H32" i="18"/>
  <c r="G32" i="18"/>
  <c r="F32" i="18"/>
  <c r="CG31" i="18"/>
  <c r="CF31" i="18"/>
  <c r="CE31" i="18"/>
  <c r="CD31" i="18"/>
  <c r="CC31" i="18"/>
  <c r="CB31" i="18"/>
  <c r="CA31" i="18"/>
  <c r="BZ31" i="18"/>
  <c r="BY31" i="18"/>
  <c r="BX31" i="18"/>
  <c r="BW31" i="18"/>
  <c r="BV31" i="18"/>
  <c r="BU31" i="18"/>
  <c r="BT31" i="18"/>
  <c r="BS31" i="18"/>
  <c r="BR31" i="18"/>
  <c r="BQ31" i="18"/>
  <c r="BP31" i="18"/>
  <c r="BO31" i="18"/>
  <c r="BN31" i="18"/>
  <c r="BM31" i="18"/>
  <c r="BL31" i="18"/>
  <c r="BK31" i="18"/>
  <c r="BJ31" i="18"/>
  <c r="BI31" i="18"/>
  <c r="BH31" i="18"/>
  <c r="BG31" i="18"/>
  <c r="BF31" i="18"/>
  <c r="BE31" i="18"/>
  <c r="BD31" i="18"/>
  <c r="BC31" i="18"/>
  <c r="BB31" i="18"/>
  <c r="BA31" i="18"/>
  <c r="AZ31" i="18"/>
  <c r="AY31" i="18"/>
  <c r="AX31" i="18"/>
  <c r="AW31" i="18"/>
  <c r="AV31" i="18"/>
  <c r="AU31" i="18"/>
  <c r="AT31" i="18"/>
  <c r="AS31" i="18"/>
  <c r="AR31" i="18"/>
  <c r="AQ31" i="18"/>
  <c r="AP31" i="18"/>
  <c r="AO31" i="18"/>
  <c r="AN31" i="18"/>
  <c r="AM31" i="18"/>
  <c r="AL31" i="18"/>
  <c r="AK31" i="18"/>
  <c r="AJ31" i="18"/>
  <c r="AI31" i="18"/>
  <c r="AH31" i="18"/>
  <c r="AG31" i="18"/>
  <c r="AF31" i="18"/>
  <c r="AE31" i="18"/>
  <c r="AD31" i="18"/>
  <c r="AC31" i="18"/>
  <c r="AB31" i="18"/>
  <c r="AA31" i="18"/>
  <c r="Z31" i="18"/>
  <c r="Y31" i="18"/>
  <c r="X31" i="18"/>
  <c r="W31" i="18"/>
  <c r="V31" i="18"/>
  <c r="U31" i="18"/>
  <c r="T31" i="18"/>
  <c r="S31" i="18"/>
  <c r="R31" i="18"/>
  <c r="Q31" i="18"/>
  <c r="P31" i="18"/>
  <c r="O31" i="18"/>
  <c r="N31" i="18"/>
  <c r="M31" i="18"/>
  <c r="L31" i="18"/>
  <c r="K31" i="18"/>
  <c r="J31" i="18"/>
  <c r="I31" i="18"/>
  <c r="H31" i="18"/>
  <c r="G31" i="18"/>
  <c r="F31" i="18"/>
  <c r="CG30" i="18"/>
  <c r="CF30" i="18"/>
  <c r="CE30" i="18"/>
  <c r="CD30" i="18"/>
  <c r="CC30" i="18"/>
  <c r="CB30" i="18"/>
  <c r="CA30" i="18"/>
  <c r="BZ30" i="18"/>
  <c r="BY30" i="18"/>
  <c r="BX30" i="18"/>
  <c r="BW30" i="18"/>
  <c r="BV30" i="18"/>
  <c r="BU30" i="18"/>
  <c r="BT30" i="18"/>
  <c r="BS30" i="18"/>
  <c r="BR30" i="18"/>
  <c r="BQ30" i="18"/>
  <c r="BP30" i="18"/>
  <c r="BO30" i="18"/>
  <c r="BN30" i="18"/>
  <c r="BM30" i="18"/>
  <c r="BL30" i="18"/>
  <c r="BK30" i="18"/>
  <c r="BJ30" i="18"/>
  <c r="BI30" i="18"/>
  <c r="BH30" i="18"/>
  <c r="BG30" i="18"/>
  <c r="BF30" i="18"/>
  <c r="BE30" i="18"/>
  <c r="BD30" i="18"/>
  <c r="BC30" i="18"/>
  <c r="BB30" i="18"/>
  <c r="BA30" i="18"/>
  <c r="AZ30" i="18"/>
  <c r="AY30" i="18"/>
  <c r="AX30" i="18"/>
  <c r="AW30" i="18"/>
  <c r="AV30" i="18"/>
  <c r="AU30" i="18"/>
  <c r="AT30" i="18"/>
  <c r="AS30" i="18"/>
  <c r="AR30" i="18"/>
  <c r="AQ30" i="18"/>
  <c r="AP30" i="18"/>
  <c r="AO30" i="18"/>
  <c r="AN30" i="18"/>
  <c r="AM30" i="18"/>
  <c r="AL30" i="18"/>
  <c r="AK30" i="18"/>
  <c r="AJ30" i="18"/>
  <c r="AI30" i="18"/>
  <c r="AH30" i="18"/>
  <c r="AG30" i="18"/>
  <c r="AF30" i="18"/>
  <c r="AE30" i="18"/>
  <c r="AD30" i="18"/>
  <c r="AC30" i="18"/>
  <c r="AB30" i="18"/>
  <c r="AA30" i="18"/>
  <c r="Z30" i="18"/>
  <c r="Y30" i="18"/>
  <c r="X30" i="18"/>
  <c r="W30" i="18"/>
  <c r="V30" i="18"/>
  <c r="U30" i="18"/>
  <c r="T30" i="18"/>
  <c r="S30" i="18"/>
  <c r="R30" i="18"/>
  <c r="Q30" i="18"/>
  <c r="P30" i="18"/>
  <c r="O30" i="18"/>
  <c r="N30" i="18"/>
  <c r="M30" i="18"/>
  <c r="L30" i="18"/>
  <c r="K30" i="18"/>
  <c r="J30" i="18"/>
  <c r="I30" i="18"/>
  <c r="H30" i="18"/>
  <c r="G30" i="18"/>
  <c r="F30" i="18"/>
  <c r="CG29" i="18"/>
  <c r="CF29" i="18"/>
  <c r="CE29" i="18"/>
  <c r="CD29" i="18"/>
  <c r="CC29" i="18"/>
  <c r="CB29" i="18"/>
  <c r="CA29" i="18"/>
  <c r="BZ29" i="18"/>
  <c r="BY29" i="18"/>
  <c r="BX29" i="18"/>
  <c r="BW29" i="18"/>
  <c r="BV29" i="18"/>
  <c r="BU29" i="18"/>
  <c r="BT29" i="18"/>
  <c r="BS29" i="18"/>
  <c r="BR29" i="18"/>
  <c r="BQ29" i="18"/>
  <c r="BP29" i="18"/>
  <c r="BO29" i="18"/>
  <c r="BN29" i="18"/>
  <c r="BM29" i="18"/>
  <c r="BL29" i="18"/>
  <c r="BK29" i="18"/>
  <c r="BJ29" i="18"/>
  <c r="BI29" i="18"/>
  <c r="BH29" i="18"/>
  <c r="BG29" i="18"/>
  <c r="BF29" i="18"/>
  <c r="BE29" i="18"/>
  <c r="BD29" i="18"/>
  <c r="BC29" i="18"/>
  <c r="BB29" i="18"/>
  <c r="BA29" i="18"/>
  <c r="AZ29" i="18"/>
  <c r="AY29" i="18"/>
  <c r="AX29" i="18"/>
  <c r="AW29" i="18"/>
  <c r="AV29" i="18"/>
  <c r="AU29" i="18"/>
  <c r="AT29" i="18"/>
  <c r="AS29" i="18"/>
  <c r="AR29" i="18"/>
  <c r="AQ29" i="18"/>
  <c r="AP29" i="18"/>
  <c r="AO29" i="18"/>
  <c r="AN29" i="18"/>
  <c r="AM29" i="18"/>
  <c r="AL29" i="18"/>
  <c r="AK29" i="18"/>
  <c r="AJ29" i="18"/>
  <c r="AI29" i="18"/>
  <c r="AH29" i="18"/>
  <c r="AG29" i="18"/>
  <c r="AF29" i="18"/>
  <c r="AE29" i="18"/>
  <c r="AD29" i="18"/>
  <c r="AC29" i="18"/>
  <c r="AB29" i="18"/>
  <c r="AA29" i="18"/>
  <c r="Z29" i="18"/>
  <c r="Y29" i="18"/>
  <c r="X29" i="18"/>
  <c r="W29" i="18"/>
  <c r="V29" i="18"/>
  <c r="U29" i="18"/>
  <c r="T29" i="18"/>
  <c r="S29" i="18"/>
  <c r="R29" i="18"/>
  <c r="Q29" i="18"/>
  <c r="P29" i="18"/>
  <c r="O29" i="18"/>
  <c r="N29" i="18"/>
  <c r="M29" i="18"/>
  <c r="L29" i="18"/>
  <c r="K29" i="18"/>
  <c r="J29" i="18"/>
  <c r="I29" i="18"/>
  <c r="H29" i="18"/>
  <c r="G29" i="18"/>
  <c r="F29" i="18"/>
  <c r="CG28" i="18"/>
  <c r="CF28" i="18"/>
  <c r="CE28" i="18"/>
  <c r="CD28" i="18"/>
  <c r="CC28" i="18"/>
  <c r="CB28" i="18"/>
  <c r="CA28" i="18"/>
  <c r="BZ28" i="18"/>
  <c r="BY28" i="18"/>
  <c r="BX28" i="18"/>
  <c r="BW28" i="18"/>
  <c r="BV28" i="18"/>
  <c r="BU28" i="18"/>
  <c r="BT28" i="18"/>
  <c r="BS28" i="18"/>
  <c r="BR28" i="18"/>
  <c r="BQ28" i="18"/>
  <c r="BP28" i="18"/>
  <c r="BO28" i="18"/>
  <c r="BN28" i="18"/>
  <c r="BM28" i="18"/>
  <c r="BL28" i="18"/>
  <c r="BK28" i="18"/>
  <c r="BJ28" i="18"/>
  <c r="BI28" i="18"/>
  <c r="BH28" i="18"/>
  <c r="BG28" i="18"/>
  <c r="BF28" i="18"/>
  <c r="BE28" i="18"/>
  <c r="BD28" i="18"/>
  <c r="BC28" i="18"/>
  <c r="BB28" i="18"/>
  <c r="BA28" i="18"/>
  <c r="AZ28" i="18"/>
  <c r="AY28" i="18"/>
  <c r="AX28" i="18"/>
  <c r="AW28" i="18"/>
  <c r="AV28" i="18"/>
  <c r="AU28" i="18"/>
  <c r="AT28" i="18"/>
  <c r="AS28" i="18"/>
  <c r="AR28" i="18"/>
  <c r="AQ28" i="18"/>
  <c r="AP28" i="18"/>
  <c r="AO28" i="18"/>
  <c r="AN28" i="18"/>
  <c r="AM28" i="18"/>
  <c r="AL28" i="18"/>
  <c r="AK28" i="18"/>
  <c r="AJ28" i="18"/>
  <c r="AI28" i="18"/>
  <c r="AH28" i="18"/>
  <c r="AG28" i="18"/>
  <c r="AF28" i="18"/>
  <c r="AE28" i="18"/>
  <c r="AD28" i="18"/>
  <c r="AC28" i="18"/>
  <c r="AB28" i="18"/>
  <c r="AA28" i="18"/>
  <c r="Z28" i="18"/>
  <c r="Y28" i="18"/>
  <c r="X28" i="18"/>
  <c r="W28" i="18"/>
  <c r="V28" i="18"/>
  <c r="U28" i="18"/>
  <c r="T28" i="18"/>
  <c r="S28" i="18"/>
  <c r="R28" i="18"/>
  <c r="Q28" i="18"/>
  <c r="P28" i="18"/>
  <c r="O28" i="18"/>
  <c r="N28" i="18"/>
  <c r="M28" i="18"/>
  <c r="L28" i="18"/>
  <c r="K28" i="18"/>
  <c r="J28" i="18"/>
  <c r="I28" i="18"/>
  <c r="H28" i="18"/>
  <c r="G28" i="18"/>
  <c r="F28" i="18"/>
  <c r="CG27" i="18"/>
  <c r="CF27" i="18"/>
  <c r="CE27" i="18"/>
  <c r="CD27" i="18"/>
  <c r="CC27" i="18"/>
  <c r="CB27" i="18"/>
  <c r="CA27" i="18"/>
  <c r="BZ27" i="18"/>
  <c r="BY27" i="18"/>
  <c r="BX27" i="18"/>
  <c r="BW27" i="18"/>
  <c r="BV27" i="18"/>
  <c r="BU27" i="18"/>
  <c r="BT27" i="18"/>
  <c r="BS27" i="18"/>
  <c r="BR27" i="18"/>
  <c r="BQ27" i="18"/>
  <c r="BP27" i="18"/>
  <c r="BO27" i="18"/>
  <c r="BN27" i="18"/>
  <c r="BM27" i="18"/>
  <c r="BL27" i="18"/>
  <c r="BK27" i="18"/>
  <c r="BJ27" i="18"/>
  <c r="BI27" i="18"/>
  <c r="BH27" i="18"/>
  <c r="BG27" i="18"/>
  <c r="BF27" i="18"/>
  <c r="BE27" i="18"/>
  <c r="BD27" i="18"/>
  <c r="BC27" i="18"/>
  <c r="BB27" i="18"/>
  <c r="BA27" i="18"/>
  <c r="AZ27" i="18"/>
  <c r="AY27" i="18"/>
  <c r="AX27" i="18"/>
  <c r="AW27" i="18"/>
  <c r="AV27" i="18"/>
  <c r="AU27" i="18"/>
  <c r="AT27" i="18"/>
  <c r="AS27" i="18"/>
  <c r="AR27" i="18"/>
  <c r="AQ27" i="18"/>
  <c r="AP27" i="18"/>
  <c r="AO27" i="18"/>
  <c r="AN27" i="18"/>
  <c r="AM27" i="18"/>
  <c r="AL27" i="18"/>
  <c r="AK27" i="18"/>
  <c r="AJ27" i="18"/>
  <c r="AI27" i="18"/>
  <c r="AH27" i="18"/>
  <c r="AG27" i="18"/>
  <c r="AF27" i="18"/>
  <c r="AE27" i="18"/>
  <c r="AD27" i="18"/>
  <c r="AC27" i="18"/>
  <c r="AB27" i="18"/>
  <c r="AA27" i="18"/>
  <c r="Z27" i="18"/>
  <c r="Y27" i="18"/>
  <c r="X27" i="18"/>
  <c r="W27" i="18"/>
  <c r="V27" i="18"/>
  <c r="U27" i="18"/>
  <c r="T27" i="18"/>
  <c r="S27" i="18"/>
  <c r="R27" i="18"/>
  <c r="Q27" i="18"/>
  <c r="P27" i="18"/>
  <c r="O27" i="18"/>
  <c r="N27" i="18"/>
  <c r="M27" i="18"/>
  <c r="L27" i="18"/>
  <c r="K27" i="18"/>
  <c r="J27" i="18"/>
  <c r="I27" i="18"/>
  <c r="H27" i="18"/>
  <c r="G27" i="18"/>
  <c r="F27" i="18"/>
  <c r="CG26" i="18"/>
  <c r="CF26" i="18"/>
  <c r="CE26" i="18"/>
  <c r="CD26" i="18"/>
  <c r="CC26" i="18"/>
  <c r="CB26" i="18"/>
  <c r="CA26" i="18"/>
  <c r="BZ26" i="18"/>
  <c r="BY26" i="18"/>
  <c r="BX26" i="18"/>
  <c r="BW26" i="18"/>
  <c r="BV26" i="18"/>
  <c r="BU26" i="18"/>
  <c r="BT26" i="18"/>
  <c r="BS26" i="18"/>
  <c r="BR26" i="18"/>
  <c r="BQ26" i="18"/>
  <c r="BP26" i="18"/>
  <c r="BO26" i="18"/>
  <c r="BN26" i="18"/>
  <c r="BM26" i="18"/>
  <c r="BL26" i="18"/>
  <c r="BK26" i="18"/>
  <c r="BJ26" i="18"/>
  <c r="BI26" i="18"/>
  <c r="BH26" i="18"/>
  <c r="BG26" i="18"/>
  <c r="BF26" i="18"/>
  <c r="BE26" i="18"/>
  <c r="BD26" i="18"/>
  <c r="BC26" i="18"/>
  <c r="BB26" i="18"/>
  <c r="BA26" i="18"/>
  <c r="AZ26" i="18"/>
  <c r="AY26" i="18"/>
  <c r="AX26" i="18"/>
  <c r="AW26" i="18"/>
  <c r="AV26" i="18"/>
  <c r="AU26" i="18"/>
  <c r="AT26" i="18"/>
  <c r="AS26" i="18"/>
  <c r="AR26" i="18"/>
  <c r="AQ26" i="18"/>
  <c r="AP26" i="18"/>
  <c r="AO26" i="18"/>
  <c r="AN26" i="18"/>
  <c r="AM26" i="18"/>
  <c r="AL26" i="18"/>
  <c r="AK26" i="18"/>
  <c r="AJ26" i="18"/>
  <c r="AI26" i="18"/>
  <c r="AH26" i="18"/>
  <c r="AG26" i="18"/>
  <c r="AF26" i="18"/>
  <c r="AE26" i="18"/>
  <c r="AD26" i="18"/>
  <c r="AC26" i="18"/>
  <c r="AB26" i="18"/>
  <c r="AA26" i="18"/>
  <c r="Z26" i="18"/>
  <c r="Y26" i="18"/>
  <c r="X26" i="18"/>
  <c r="W26" i="18"/>
  <c r="V26" i="18"/>
  <c r="U26" i="18"/>
  <c r="T26" i="18"/>
  <c r="S26" i="18"/>
  <c r="R26" i="18"/>
  <c r="Q26" i="18"/>
  <c r="P26" i="18"/>
  <c r="O26" i="18"/>
  <c r="N26" i="18"/>
  <c r="M26" i="18"/>
  <c r="L26" i="18"/>
  <c r="K26" i="18"/>
  <c r="J26" i="18"/>
  <c r="I26" i="18"/>
  <c r="H26" i="18"/>
  <c r="G26" i="18"/>
  <c r="F26" i="18"/>
  <c r="CG25" i="18"/>
  <c r="CF25" i="18"/>
  <c r="CE25" i="18"/>
  <c r="CD25" i="18"/>
  <c r="CC25" i="18"/>
  <c r="CB25" i="18"/>
  <c r="CA25" i="18"/>
  <c r="BZ25" i="18"/>
  <c r="BY25" i="18"/>
  <c r="BX25" i="18"/>
  <c r="BW25" i="18"/>
  <c r="BV25" i="18"/>
  <c r="BU25" i="18"/>
  <c r="BT25" i="18"/>
  <c r="BS25" i="18"/>
  <c r="BR25" i="18"/>
  <c r="BQ25" i="18"/>
  <c r="BP25" i="18"/>
  <c r="BO25" i="18"/>
  <c r="BN25" i="18"/>
  <c r="BM25" i="18"/>
  <c r="BL25" i="18"/>
  <c r="BK25" i="18"/>
  <c r="BJ25" i="18"/>
  <c r="BI25" i="18"/>
  <c r="BH25" i="18"/>
  <c r="BG25" i="18"/>
  <c r="BF25" i="18"/>
  <c r="BE25" i="18"/>
  <c r="BD25" i="18"/>
  <c r="BC25" i="18"/>
  <c r="BB25" i="18"/>
  <c r="BA25" i="18"/>
  <c r="AZ25" i="18"/>
  <c r="AY25" i="18"/>
  <c r="AX25" i="18"/>
  <c r="AW25" i="18"/>
  <c r="AV25" i="18"/>
  <c r="AU25" i="18"/>
  <c r="AT25" i="18"/>
  <c r="AS25" i="18"/>
  <c r="AR25" i="18"/>
  <c r="AQ25" i="18"/>
  <c r="AP25" i="18"/>
  <c r="AO25" i="18"/>
  <c r="AN25" i="18"/>
  <c r="AM25" i="18"/>
  <c r="AL25" i="18"/>
  <c r="AK25" i="18"/>
  <c r="AJ25" i="18"/>
  <c r="AI25" i="18"/>
  <c r="AH25" i="18"/>
  <c r="AG25" i="18"/>
  <c r="AF25" i="18"/>
  <c r="AE25" i="18"/>
  <c r="AD25" i="18"/>
  <c r="AC25" i="18"/>
  <c r="AB25" i="18"/>
  <c r="AA25" i="18"/>
  <c r="Z25" i="18"/>
  <c r="Y25" i="18"/>
  <c r="X25" i="18"/>
  <c r="W25" i="18"/>
  <c r="V25" i="18"/>
  <c r="U25" i="18"/>
  <c r="T25" i="18"/>
  <c r="S25" i="18"/>
  <c r="R25" i="18"/>
  <c r="Q25" i="18"/>
  <c r="P25" i="18"/>
  <c r="O25" i="18"/>
  <c r="N25" i="18"/>
  <c r="M25" i="18"/>
  <c r="L25" i="18"/>
  <c r="K25" i="18"/>
  <c r="J25" i="18"/>
  <c r="I25" i="18"/>
  <c r="H25" i="18"/>
  <c r="G25" i="18"/>
  <c r="F25" i="18"/>
  <c r="CG24" i="18"/>
  <c r="CF24" i="18"/>
  <c r="CE24" i="18"/>
  <c r="CD24" i="18"/>
  <c r="CC24" i="18"/>
  <c r="CB24" i="18"/>
  <c r="CA24" i="18"/>
  <c r="BZ24" i="18"/>
  <c r="BY24" i="18"/>
  <c r="BX24" i="18"/>
  <c r="BW24" i="18"/>
  <c r="BV24" i="18"/>
  <c r="BU24" i="18"/>
  <c r="BT24" i="18"/>
  <c r="BS24" i="18"/>
  <c r="BR24" i="18"/>
  <c r="BQ24" i="18"/>
  <c r="BP24" i="18"/>
  <c r="BO24" i="18"/>
  <c r="BN24" i="18"/>
  <c r="BM24" i="18"/>
  <c r="BL24" i="18"/>
  <c r="BK24" i="18"/>
  <c r="BJ24" i="18"/>
  <c r="BI24" i="18"/>
  <c r="BH24" i="18"/>
  <c r="BG24" i="18"/>
  <c r="BF24" i="18"/>
  <c r="BE24" i="18"/>
  <c r="BD24" i="18"/>
  <c r="BC24" i="18"/>
  <c r="BB24" i="18"/>
  <c r="BA24" i="18"/>
  <c r="AZ24" i="18"/>
  <c r="AY24" i="18"/>
  <c r="AX24" i="18"/>
  <c r="AW24" i="18"/>
  <c r="AV24" i="18"/>
  <c r="AU24" i="18"/>
  <c r="AT24" i="18"/>
  <c r="AS24" i="18"/>
  <c r="AR24" i="18"/>
  <c r="AQ24" i="18"/>
  <c r="AP24" i="18"/>
  <c r="AO24" i="18"/>
  <c r="AN24" i="18"/>
  <c r="AM24" i="18"/>
  <c r="AL24" i="18"/>
  <c r="AK24" i="18"/>
  <c r="AJ24" i="18"/>
  <c r="AI24" i="18"/>
  <c r="AH24" i="18"/>
  <c r="AG24" i="18"/>
  <c r="AF24" i="18"/>
  <c r="AE24" i="18"/>
  <c r="AD24" i="18"/>
  <c r="AC24" i="18"/>
  <c r="AB24" i="18"/>
  <c r="AA24" i="18"/>
  <c r="Z24" i="18"/>
  <c r="Y24" i="18"/>
  <c r="X24" i="18"/>
  <c r="W24" i="18"/>
  <c r="V24" i="18"/>
  <c r="U24" i="18"/>
  <c r="T24" i="18"/>
  <c r="S24" i="18"/>
  <c r="R24" i="18"/>
  <c r="Q24" i="18"/>
  <c r="P24" i="18"/>
  <c r="O24" i="18"/>
  <c r="N24" i="18"/>
  <c r="M24" i="18"/>
  <c r="L24" i="18"/>
  <c r="K24" i="18"/>
  <c r="J24" i="18"/>
  <c r="I24" i="18"/>
  <c r="H24" i="18"/>
  <c r="G24" i="18"/>
  <c r="F24" i="18"/>
  <c r="CG23" i="18"/>
  <c r="CF23" i="18"/>
  <c r="CE23" i="18"/>
  <c r="CD23" i="18"/>
  <c r="CC23" i="18"/>
  <c r="CB23" i="18"/>
  <c r="CA23" i="18"/>
  <c r="BZ23" i="18"/>
  <c r="BY23" i="18"/>
  <c r="BX23" i="18"/>
  <c r="BW23" i="18"/>
  <c r="BV23" i="18"/>
  <c r="BU23" i="18"/>
  <c r="BT23" i="18"/>
  <c r="BS23" i="18"/>
  <c r="BR23" i="18"/>
  <c r="BQ23" i="18"/>
  <c r="BP23" i="18"/>
  <c r="BO23" i="18"/>
  <c r="BN23" i="18"/>
  <c r="BM23" i="18"/>
  <c r="BL23" i="18"/>
  <c r="BK23" i="18"/>
  <c r="BJ23" i="18"/>
  <c r="BI23" i="18"/>
  <c r="BH23" i="18"/>
  <c r="BG23" i="18"/>
  <c r="BF23" i="18"/>
  <c r="BE23" i="18"/>
  <c r="BD23" i="18"/>
  <c r="BC23" i="18"/>
  <c r="BB23" i="18"/>
  <c r="BA23" i="18"/>
  <c r="AZ23" i="18"/>
  <c r="AY23" i="18"/>
  <c r="AX23" i="18"/>
  <c r="AW23" i="18"/>
  <c r="AV23" i="18"/>
  <c r="AU23" i="18"/>
  <c r="AT23" i="18"/>
  <c r="AS23" i="18"/>
  <c r="AR23" i="18"/>
  <c r="AQ23" i="18"/>
  <c r="AP23" i="18"/>
  <c r="AO23" i="18"/>
  <c r="AN23" i="18"/>
  <c r="AM23" i="18"/>
  <c r="AL23" i="18"/>
  <c r="AK23" i="18"/>
  <c r="AJ23" i="18"/>
  <c r="AI23" i="18"/>
  <c r="AH23" i="18"/>
  <c r="AG23" i="18"/>
  <c r="AF23" i="18"/>
  <c r="AE23" i="18"/>
  <c r="AD23" i="18"/>
  <c r="AC23" i="18"/>
  <c r="AB23" i="18"/>
  <c r="AA23" i="18"/>
  <c r="Z23" i="18"/>
  <c r="Y23" i="18"/>
  <c r="X23" i="18"/>
  <c r="W23" i="18"/>
  <c r="V23" i="18"/>
  <c r="U23" i="18"/>
  <c r="T23" i="18"/>
  <c r="S23" i="18"/>
  <c r="R23" i="18"/>
  <c r="Q23" i="18"/>
  <c r="P23" i="18"/>
  <c r="O23" i="18"/>
  <c r="N23" i="18"/>
  <c r="M23" i="18"/>
  <c r="L23" i="18"/>
  <c r="K23" i="18"/>
  <c r="J23" i="18"/>
  <c r="I23" i="18"/>
  <c r="H23" i="18"/>
  <c r="G23" i="18"/>
  <c r="F23" i="18"/>
  <c r="CG22" i="18"/>
  <c r="CF22" i="18"/>
  <c r="CE22" i="18"/>
  <c r="CD22" i="18"/>
  <c r="CC22" i="18"/>
  <c r="CB22" i="18"/>
  <c r="CA22" i="18"/>
  <c r="BZ22" i="18"/>
  <c r="BY22" i="18"/>
  <c r="BX22" i="18"/>
  <c r="BW22" i="18"/>
  <c r="BV22" i="18"/>
  <c r="BU22" i="18"/>
  <c r="BT22" i="18"/>
  <c r="BS22" i="18"/>
  <c r="BR22" i="18"/>
  <c r="BQ22" i="18"/>
  <c r="BP22" i="18"/>
  <c r="BO22" i="18"/>
  <c r="BN22" i="18"/>
  <c r="BM22" i="18"/>
  <c r="BL22" i="18"/>
  <c r="BK22" i="18"/>
  <c r="BJ22" i="18"/>
  <c r="BI22" i="18"/>
  <c r="BH22" i="18"/>
  <c r="BG22" i="18"/>
  <c r="BF22" i="18"/>
  <c r="BE22" i="18"/>
  <c r="BD22" i="18"/>
  <c r="BC22" i="18"/>
  <c r="BB22" i="18"/>
  <c r="BA22" i="18"/>
  <c r="AZ22" i="18"/>
  <c r="AY22" i="18"/>
  <c r="AX22" i="18"/>
  <c r="AW22" i="18"/>
  <c r="AV22" i="18"/>
  <c r="AU22" i="18"/>
  <c r="AT22" i="18"/>
  <c r="AS22" i="18"/>
  <c r="AR22" i="18"/>
  <c r="AQ22" i="18"/>
  <c r="AP22" i="18"/>
  <c r="AO22" i="18"/>
  <c r="AN22" i="18"/>
  <c r="AM22" i="18"/>
  <c r="AL22" i="18"/>
  <c r="AK22" i="18"/>
  <c r="AJ22" i="18"/>
  <c r="AI22" i="18"/>
  <c r="AH22" i="18"/>
  <c r="AG22" i="18"/>
  <c r="AF22" i="18"/>
  <c r="AE22" i="18"/>
  <c r="AD22" i="18"/>
  <c r="AC22" i="18"/>
  <c r="AB22" i="18"/>
  <c r="AA22" i="18"/>
  <c r="Z22" i="18"/>
  <c r="Y22" i="18"/>
  <c r="X22" i="18"/>
  <c r="W22" i="18"/>
  <c r="V22" i="18"/>
  <c r="U22" i="18"/>
  <c r="T22" i="18"/>
  <c r="S22" i="18"/>
  <c r="R22" i="18"/>
  <c r="Q22" i="18"/>
  <c r="P22" i="18"/>
  <c r="O22" i="18"/>
  <c r="N22" i="18"/>
  <c r="M22" i="18"/>
  <c r="L22" i="18"/>
  <c r="K22" i="18"/>
  <c r="J22" i="18"/>
  <c r="I22" i="18"/>
  <c r="H22" i="18"/>
  <c r="G22" i="18"/>
  <c r="F22" i="18"/>
  <c r="CG21" i="18"/>
  <c r="CF21" i="18"/>
  <c r="CE21" i="18"/>
  <c r="CD21" i="18"/>
  <c r="CC21" i="18"/>
  <c r="CB21" i="18"/>
  <c r="CA21" i="18"/>
  <c r="BZ21" i="18"/>
  <c r="BY21" i="18"/>
  <c r="BX21" i="18"/>
  <c r="BW21" i="18"/>
  <c r="BV21" i="18"/>
  <c r="BU21" i="18"/>
  <c r="BT21" i="18"/>
  <c r="BS21" i="18"/>
  <c r="BR21" i="18"/>
  <c r="BQ21" i="18"/>
  <c r="BP21" i="18"/>
  <c r="BO21" i="18"/>
  <c r="BN21" i="18"/>
  <c r="BM21" i="18"/>
  <c r="BL21" i="18"/>
  <c r="BK21" i="18"/>
  <c r="BJ21" i="18"/>
  <c r="BI21" i="18"/>
  <c r="BH21" i="18"/>
  <c r="BG21" i="18"/>
  <c r="BF21" i="18"/>
  <c r="BE21" i="18"/>
  <c r="BD21" i="18"/>
  <c r="BC21" i="18"/>
  <c r="BB21" i="18"/>
  <c r="BA21" i="18"/>
  <c r="AZ21" i="18"/>
  <c r="AY21" i="18"/>
  <c r="AX21" i="18"/>
  <c r="AW21" i="18"/>
  <c r="AV21" i="18"/>
  <c r="AU21" i="18"/>
  <c r="AT21" i="18"/>
  <c r="AS21" i="18"/>
  <c r="AR21" i="18"/>
  <c r="AQ21" i="18"/>
  <c r="AP21" i="18"/>
  <c r="AO21" i="18"/>
  <c r="AN21" i="18"/>
  <c r="AM21" i="18"/>
  <c r="AL21" i="18"/>
  <c r="AK21" i="18"/>
  <c r="AJ21" i="18"/>
  <c r="AI21" i="18"/>
  <c r="AH21" i="18"/>
  <c r="AG21" i="18"/>
  <c r="AF21" i="18"/>
  <c r="AE21" i="18"/>
  <c r="AD21" i="18"/>
  <c r="AC21" i="18"/>
  <c r="AB21" i="18"/>
  <c r="AA21" i="18"/>
  <c r="Z21" i="18"/>
  <c r="Y21" i="18"/>
  <c r="X21" i="18"/>
  <c r="W21" i="18"/>
  <c r="V21" i="18"/>
  <c r="U21" i="18"/>
  <c r="T21" i="18"/>
  <c r="S21" i="18"/>
  <c r="R21" i="18"/>
  <c r="Q21" i="18"/>
  <c r="P21" i="18"/>
  <c r="O21" i="18"/>
  <c r="N21" i="18"/>
  <c r="M21" i="18"/>
  <c r="L21" i="18"/>
  <c r="K21" i="18"/>
  <c r="J21" i="18"/>
  <c r="I21" i="18"/>
  <c r="H21" i="18"/>
  <c r="G21" i="18"/>
  <c r="F21" i="18"/>
  <c r="CG20" i="18"/>
  <c r="CF20" i="18"/>
  <c r="CE20" i="18"/>
  <c r="CD20" i="18"/>
  <c r="CC20" i="18"/>
  <c r="CB20" i="18"/>
  <c r="CA20" i="18"/>
  <c r="BZ20" i="18"/>
  <c r="BY20" i="18"/>
  <c r="BX20" i="18"/>
  <c r="BW20" i="18"/>
  <c r="BV20" i="18"/>
  <c r="BU20" i="18"/>
  <c r="BT20" i="18"/>
  <c r="BS20" i="18"/>
  <c r="BR20" i="18"/>
  <c r="BQ20" i="18"/>
  <c r="BP20" i="18"/>
  <c r="BO20" i="18"/>
  <c r="BN20" i="18"/>
  <c r="BM20" i="18"/>
  <c r="BL20" i="18"/>
  <c r="BK20" i="18"/>
  <c r="BJ20" i="18"/>
  <c r="BI20" i="18"/>
  <c r="BH20" i="18"/>
  <c r="BG20" i="18"/>
  <c r="BF20" i="18"/>
  <c r="BE20" i="18"/>
  <c r="BD20" i="18"/>
  <c r="BC20" i="18"/>
  <c r="BB20" i="18"/>
  <c r="BA20" i="18"/>
  <c r="AZ20" i="18"/>
  <c r="AY20" i="18"/>
  <c r="AX20" i="18"/>
  <c r="AW20" i="18"/>
  <c r="AV20" i="18"/>
  <c r="AU20" i="18"/>
  <c r="AT20" i="18"/>
  <c r="AS20" i="18"/>
  <c r="AR20" i="18"/>
  <c r="AQ20" i="18"/>
  <c r="AP20" i="18"/>
  <c r="AO20" i="18"/>
  <c r="AN20" i="18"/>
  <c r="AM20" i="18"/>
  <c r="AL20" i="18"/>
  <c r="AK20" i="18"/>
  <c r="AJ20" i="18"/>
  <c r="AI20" i="18"/>
  <c r="AH20" i="18"/>
  <c r="AG20" i="18"/>
  <c r="AF20" i="18"/>
  <c r="AE20" i="18"/>
  <c r="AD20" i="18"/>
  <c r="AC20" i="18"/>
  <c r="AB20" i="18"/>
  <c r="AA20" i="18"/>
  <c r="Z20" i="18"/>
  <c r="Y20" i="18"/>
  <c r="X20" i="18"/>
  <c r="W20" i="18"/>
  <c r="V20" i="18"/>
  <c r="U20" i="18"/>
  <c r="T20" i="18"/>
  <c r="S20" i="18"/>
  <c r="R20" i="18"/>
  <c r="Q20" i="18"/>
  <c r="P20" i="18"/>
  <c r="O20" i="18"/>
  <c r="N20" i="18"/>
  <c r="M20" i="18"/>
  <c r="L20" i="18"/>
  <c r="K20" i="18"/>
  <c r="J20" i="18"/>
  <c r="I20" i="18"/>
  <c r="H20" i="18"/>
  <c r="G20" i="18"/>
  <c r="F20" i="18"/>
  <c r="CG19" i="18"/>
  <c r="CF19" i="18"/>
  <c r="CE19" i="18"/>
  <c r="CD19" i="18"/>
  <c r="CC19" i="18"/>
  <c r="CB19" i="18"/>
  <c r="CA19" i="18"/>
  <c r="BZ19" i="18"/>
  <c r="BY19" i="18"/>
  <c r="BX19" i="18"/>
  <c r="BW19" i="18"/>
  <c r="BV19" i="18"/>
  <c r="BU19" i="18"/>
  <c r="BT19" i="18"/>
  <c r="BS19" i="18"/>
  <c r="BR19" i="18"/>
  <c r="BQ19" i="18"/>
  <c r="BP19" i="18"/>
  <c r="BO19" i="18"/>
  <c r="BN19" i="18"/>
  <c r="BM19" i="18"/>
  <c r="BL19" i="18"/>
  <c r="BK19" i="18"/>
  <c r="BJ19" i="18"/>
  <c r="BI19" i="18"/>
  <c r="BH19" i="18"/>
  <c r="BG19" i="18"/>
  <c r="BF19" i="18"/>
  <c r="BE19" i="18"/>
  <c r="BD19" i="18"/>
  <c r="BC19" i="18"/>
  <c r="BB19" i="18"/>
  <c r="BA19" i="18"/>
  <c r="AZ19" i="18"/>
  <c r="AY19" i="18"/>
  <c r="AX19" i="18"/>
  <c r="AW19" i="18"/>
  <c r="AV19" i="18"/>
  <c r="AU19" i="18"/>
  <c r="AT19" i="18"/>
  <c r="AS19" i="18"/>
  <c r="AR19" i="18"/>
  <c r="AQ19" i="18"/>
  <c r="AP19" i="18"/>
  <c r="AO19" i="18"/>
  <c r="AN19" i="18"/>
  <c r="AM19" i="18"/>
  <c r="AL19" i="18"/>
  <c r="AK19" i="18"/>
  <c r="AJ19" i="18"/>
  <c r="AI19" i="18"/>
  <c r="AH19" i="18"/>
  <c r="AG19" i="18"/>
  <c r="AF19" i="18"/>
  <c r="AE19" i="18"/>
  <c r="AD19" i="18"/>
  <c r="AC19" i="18"/>
  <c r="AB19" i="18"/>
  <c r="AA19" i="18"/>
  <c r="Z19" i="18"/>
  <c r="Y19" i="18"/>
  <c r="X19" i="18"/>
  <c r="W19" i="18"/>
  <c r="V19" i="18"/>
  <c r="U19" i="18"/>
  <c r="T19" i="18"/>
  <c r="S19" i="18"/>
  <c r="R19" i="18"/>
  <c r="Q19" i="18"/>
  <c r="P19" i="18"/>
  <c r="O19" i="18"/>
  <c r="N19" i="18"/>
  <c r="M19" i="18"/>
  <c r="L19" i="18"/>
  <c r="K19" i="18"/>
  <c r="J19" i="18"/>
  <c r="I19" i="18"/>
  <c r="H19" i="18"/>
  <c r="G19" i="18"/>
  <c r="F19" i="18"/>
  <c r="CG18" i="18"/>
  <c r="CF18" i="18"/>
  <c r="CE18" i="18"/>
  <c r="CD18" i="18"/>
  <c r="CC18" i="18"/>
  <c r="CB18" i="18"/>
  <c r="CA18" i="18"/>
  <c r="BZ18" i="18"/>
  <c r="BY18" i="18"/>
  <c r="BX18" i="18"/>
  <c r="BW18" i="18"/>
  <c r="BV18" i="18"/>
  <c r="BU18" i="18"/>
  <c r="BT18" i="18"/>
  <c r="BS18" i="18"/>
  <c r="BR18" i="18"/>
  <c r="BQ18" i="18"/>
  <c r="BP18" i="18"/>
  <c r="BO18" i="18"/>
  <c r="BN18" i="18"/>
  <c r="BM18" i="18"/>
  <c r="BL18" i="18"/>
  <c r="BK18" i="18"/>
  <c r="BJ18" i="18"/>
  <c r="BI18" i="18"/>
  <c r="BH18" i="18"/>
  <c r="BG18" i="18"/>
  <c r="BF18" i="18"/>
  <c r="BE18" i="18"/>
  <c r="BD18" i="18"/>
  <c r="BC18" i="18"/>
  <c r="BB18" i="18"/>
  <c r="BA18" i="18"/>
  <c r="AZ18" i="18"/>
  <c r="AY18" i="18"/>
  <c r="AX18" i="18"/>
  <c r="AW18" i="18"/>
  <c r="AV18" i="18"/>
  <c r="AU18" i="18"/>
  <c r="AT18" i="18"/>
  <c r="AS18" i="18"/>
  <c r="AR18" i="18"/>
  <c r="AQ18" i="18"/>
  <c r="AP18" i="18"/>
  <c r="AO18" i="18"/>
  <c r="AN18" i="18"/>
  <c r="AM18" i="18"/>
  <c r="AL18" i="18"/>
  <c r="AK18" i="18"/>
  <c r="AJ18" i="18"/>
  <c r="AI18" i="18"/>
  <c r="AH18" i="18"/>
  <c r="AG18" i="18"/>
  <c r="AF18" i="18"/>
  <c r="AE18" i="18"/>
  <c r="AD18" i="18"/>
  <c r="AC18" i="18"/>
  <c r="AB18" i="18"/>
  <c r="AA18" i="18"/>
  <c r="Z18" i="18"/>
  <c r="Y18" i="18"/>
  <c r="X18" i="18"/>
  <c r="W18" i="18"/>
  <c r="V18" i="18"/>
  <c r="U18" i="18"/>
  <c r="T18" i="18"/>
  <c r="S18" i="18"/>
  <c r="R18" i="18"/>
  <c r="Q18" i="18"/>
  <c r="P18" i="18"/>
  <c r="O18" i="18"/>
  <c r="N18" i="18"/>
  <c r="M18" i="18"/>
  <c r="L18" i="18"/>
  <c r="K18" i="18"/>
  <c r="J18" i="18"/>
  <c r="I18" i="18"/>
  <c r="H18" i="18"/>
  <c r="G18" i="18"/>
  <c r="F18" i="18"/>
  <c r="CG17" i="18"/>
  <c r="CF17" i="18"/>
  <c r="CE17" i="18"/>
  <c r="CD17" i="18"/>
  <c r="CC17" i="18"/>
  <c r="CB17" i="18"/>
  <c r="CA17" i="18"/>
  <c r="BZ17" i="18"/>
  <c r="BY17" i="18"/>
  <c r="BX17" i="18"/>
  <c r="BW17" i="18"/>
  <c r="BV17" i="18"/>
  <c r="BU17" i="18"/>
  <c r="BT17" i="18"/>
  <c r="BS17" i="18"/>
  <c r="BR17" i="18"/>
  <c r="BQ17" i="18"/>
  <c r="BP17" i="18"/>
  <c r="BO17" i="18"/>
  <c r="BN17" i="18"/>
  <c r="BM17" i="18"/>
  <c r="BL17" i="18"/>
  <c r="BK17" i="18"/>
  <c r="BJ17" i="18"/>
  <c r="BI17" i="18"/>
  <c r="BH17" i="18"/>
  <c r="BG17" i="18"/>
  <c r="BF17" i="18"/>
  <c r="BE17" i="18"/>
  <c r="BD17" i="18"/>
  <c r="BC17" i="18"/>
  <c r="BB17" i="18"/>
  <c r="BA17" i="18"/>
  <c r="AZ17" i="18"/>
  <c r="AY17" i="18"/>
  <c r="AX17" i="18"/>
  <c r="AW17" i="18"/>
  <c r="AV17" i="18"/>
  <c r="AU17" i="18"/>
  <c r="AT17" i="18"/>
  <c r="AS17" i="18"/>
  <c r="AR17" i="18"/>
  <c r="AQ17" i="18"/>
  <c r="AP17" i="18"/>
  <c r="AO17" i="18"/>
  <c r="AN17" i="18"/>
  <c r="AM17" i="18"/>
  <c r="AL17" i="18"/>
  <c r="AK17" i="18"/>
  <c r="AJ17" i="18"/>
  <c r="AI17" i="18"/>
  <c r="AH17" i="18"/>
  <c r="AG17" i="18"/>
  <c r="AF17" i="18"/>
  <c r="AE17" i="18"/>
  <c r="AD17" i="18"/>
  <c r="AC17" i="18"/>
  <c r="AB17" i="18"/>
  <c r="AA17" i="18"/>
  <c r="Z17" i="18"/>
  <c r="Y17" i="18"/>
  <c r="X17" i="18"/>
  <c r="W17" i="18"/>
  <c r="V17" i="18"/>
  <c r="U17" i="18"/>
  <c r="T17" i="18"/>
  <c r="S17" i="18"/>
  <c r="R17" i="18"/>
  <c r="Q17" i="18"/>
  <c r="P17" i="18"/>
  <c r="O17" i="18"/>
  <c r="N17" i="18"/>
  <c r="M17" i="18"/>
  <c r="L17" i="18"/>
  <c r="K17" i="18"/>
  <c r="J17" i="18"/>
  <c r="I17" i="18"/>
  <c r="H17" i="18"/>
  <c r="G17" i="18"/>
  <c r="F17" i="18"/>
  <c r="CG16" i="18"/>
  <c r="CF16" i="18"/>
  <c r="CE16" i="18"/>
  <c r="CD16" i="18"/>
  <c r="CC16" i="18"/>
  <c r="CB16" i="18"/>
  <c r="CA16" i="18"/>
  <c r="BZ16" i="18"/>
  <c r="BY16" i="18"/>
  <c r="BX16" i="18"/>
  <c r="BW16" i="18"/>
  <c r="BV16" i="18"/>
  <c r="BU16" i="18"/>
  <c r="BT16" i="18"/>
  <c r="BS16" i="18"/>
  <c r="BR16" i="18"/>
  <c r="BQ16" i="18"/>
  <c r="BP16" i="18"/>
  <c r="BO16" i="18"/>
  <c r="BN16" i="18"/>
  <c r="BM16" i="18"/>
  <c r="BL16" i="18"/>
  <c r="BK16" i="18"/>
  <c r="BJ16" i="18"/>
  <c r="BI16" i="18"/>
  <c r="BH16" i="18"/>
  <c r="BG16" i="18"/>
  <c r="BF16" i="18"/>
  <c r="BE16" i="18"/>
  <c r="BD16" i="18"/>
  <c r="BC16" i="18"/>
  <c r="BB16" i="18"/>
  <c r="BA16" i="18"/>
  <c r="AZ16" i="18"/>
  <c r="AY16" i="18"/>
  <c r="AX16" i="18"/>
  <c r="AW16" i="18"/>
  <c r="AV16" i="18"/>
  <c r="AU16" i="18"/>
  <c r="AT16" i="18"/>
  <c r="AS16" i="18"/>
  <c r="AR16" i="18"/>
  <c r="AQ16" i="18"/>
  <c r="AP16" i="18"/>
  <c r="AO16" i="18"/>
  <c r="AN16" i="18"/>
  <c r="AM16" i="18"/>
  <c r="AL16" i="18"/>
  <c r="AK16" i="18"/>
  <c r="AJ16" i="18"/>
  <c r="AI16" i="18"/>
  <c r="AH16" i="18"/>
  <c r="AG16" i="18"/>
  <c r="AF16" i="18"/>
  <c r="AE16" i="18"/>
  <c r="AD16" i="18"/>
  <c r="AC16" i="18"/>
  <c r="AB16" i="18"/>
  <c r="AA16" i="18"/>
  <c r="Z16" i="18"/>
  <c r="Y16" i="18"/>
  <c r="X16" i="18"/>
  <c r="W16" i="18"/>
  <c r="V16" i="18"/>
  <c r="U16" i="18"/>
  <c r="T16" i="18"/>
  <c r="S16" i="18"/>
  <c r="R16" i="18"/>
  <c r="Q16" i="18"/>
  <c r="P16" i="18"/>
  <c r="O16" i="18"/>
  <c r="N16" i="18"/>
  <c r="M16" i="18"/>
  <c r="L16" i="18"/>
  <c r="K16" i="18"/>
  <c r="J16" i="18"/>
  <c r="I16" i="18"/>
  <c r="H16" i="18"/>
  <c r="G16" i="18"/>
  <c r="F16" i="18"/>
  <c r="CG15" i="18"/>
  <c r="CF15" i="18"/>
  <c r="CE15" i="18"/>
  <c r="CD15" i="18"/>
  <c r="CC15" i="18"/>
  <c r="CB15" i="18"/>
  <c r="CA15" i="18"/>
  <c r="BZ15" i="18"/>
  <c r="BY15" i="18"/>
  <c r="BX15" i="18"/>
  <c r="BW15" i="18"/>
  <c r="BV15" i="18"/>
  <c r="BU15" i="18"/>
  <c r="BT15" i="18"/>
  <c r="BS15" i="18"/>
  <c r="BR15" i="18"/>
  <c r="BQ15" i="18"/>
  <c r="BP15" i="18"/>
  <c r="BO15" i="18"/>
  <c r="BN15" i="18"/>
  <c r="BM15" i="18"/>
  <c r="BL15" i="18"/>
  <c r="BK15" i="18"/>
  <c r="BJ15" i="18"/>
  <c r="BI15" i="18"/>
  <c r="BH15" i="18"/>
  <c r="BG15" i="18"/>
  <c r="BF15" i="18"/>
  <c r="BE15" i="18"/>
  <c r="BD15" i="18"/>
  <c r="BC15" i="18"/>
  <c r="BB15" i="18"/>
  <c r="BA15" i="18"/>
  <c r="AZ15" i="18"/>
  <c r="AY15" i="18"/>
  <c r="AX15" i="18"/>
  <c r="AW15" i="18"/>
  <c r="AV15" i="18"/>
  <c r="AU15" i="18"/>
  <c r="AT15" i="18"/>
  <c r="AS15" i="18"/>
  <c r="AR15" i="18"/>
  <c r="AQ15" i="18"/>
  <c r="AP15" i="18"/>
  <c r="AO15" i="18"/>
  <c r="AN15" i="18"/>
  <c r="AM15" i="18"/>
  <c r="AL15" i="18"/>
  <c r="AK15" i="18"/>
  <c r="AJ15" i="18"/>
  <c r="AI15" i="18"/>
  <c r="AH15" i="18"/>
  <c r="AG15" i="18"/>
  <c r="AF15" i="18"/>
  <c r="AE15" i="18"/>
  <c r="AD15" i="18"/>
  <c r="AC15" i="18"/>
  <c r="AB15" i="18"/>
  <c r="AA15" i="18"/>
  <c r="Z15" i="18"/>
  <c r="Y15" i="18"/>
  <c r="X15" i="18"/>
  <c r="W15" i="18"/>
  <c r="V15" i="18"/>
  <c r="U15" i="18"/>
  <c r="T15" i="18"/>
  <c r="S15" i="18"/>
  <c r="R15" i="18"/>
  <c r="Q15" i="18"/>
  <c r="P15" i="18"/>
  <c r="O15" i="18"/>
  <c r="N15" i="18"/>
  <c r="M15" i="18"/>
  <c r="L15" i="18"/>
  <c r="K15" i="18"/>
  <c r="J15" i="18"/>
  <c r="I15" i="18"/>
  <c r="H15" i="18"/>
  <c r="G15" i="18"/>
  <c r="F15" i="18"/>
  <c r="CG14" i="18"/>
  <c r="CF14" i="18"/>
  <c r="CE14" i="18"/>
  <c r="CD14" i="18"/>
  <c r="CC14" i="18"/>
  <c r="CB14" i="18"/>
  <c r="CA14" i="18"/>
  <c r="BZ14" i="18"/>
  <c r="BY14" i="18"/>
  <c r="BX14" i="18"/>
  <c r="BW14" i="18"/>
  <c r="BV14" i="18"/>
  <c r="BU14" i="18"/>
  <c r="BT14" i="18"/>
  <c r="BS14" i="18"/>
  <c r="BR14" i="18"/>
  <c r="BQ14" i="18"/>
  <c r="BP14" i="18"/>
  <c r="BO14" i="18"/>
  <c r="BN14" i="18"/>
  <c r="BM14" i="18"/>
  <c r="BL14" i="18"/>
  <c r="BK14" i="18"/>
  <c r="BJ14" i="18"/>
  <c r="BI14" i="18"/>
  <c r="BH14" i="18"/>
  <c r="BG14" i="18"/>
  <c r="BF14" i="18"/>
  <c r="BE14" i="18"/>
  <c r="BD14" i="18"/>
  <c r="BC14" i="18"/>
  <c r="BB14" i="18"/>
  <c r="BA14" i="18"/>
  <c r="AZ14" i="18"/>
  <c r="AY14" i="18"/>
  <c r="AX14" i="18"/>
  <c r="AW14" i="18"/>
  <c r="AV14" i="18"/>
  <c r="AU14" i="18"/>
  <c r="AT14" i="18"/>
  <c r="AS14" i="18"/>
  <c r="AR14" i="18"/>
  <c r="AQ14" i="18"/>
  <c r="AP14" i="18"/>
  <c r="AO14" i="18"/>
  <c r="AN14" i="18"/>
  <c r="AM14" i="18"/>
  <c r="AL14" i="18"/>
  <c r="AK14" i="18"/>
  <c r="AJ14" i="18"/>
  <c r="AI14" i="18"/>
  <c r="AH14" i="18"/>
  <c r="AG14" i="18"/>
  <c r="AF14" i="18"/>
  <c r="AE14" i="18"/>
  <c r="AD14" i="18"/>
  <c r="AC14" i="18"/>
  <c r="AB14" i="18"/>
  <c r="AA14" i="18"/>
  <c r="Z14" i="18"/>
  <c r="Y14" i="18"/>
  <c r="X14" i="18"/>
  <c r="W14" i="18"/>
  <c r="V14" i="18"/>
  <c r="U14" i="18"/>
  <c r="T14" i="18"/>
  <c r="S14" i="18"/>
  <c r="R14" i="18"/>
  <c r="Q14" i="18"/>
  <c r="P14" i="18"/>
  <c r="O14" i="18"/>
  <c r="N14" i="18"/>
  <c r="M14" i="18"/>
  <c r="L14" i="18"/>
  <c r="K14" i="18"/>
  <c r="J14" i="18"/>
  <c r="I14" i="18"/>
  <c r="H14" i="18"/>
  <c r="G14" i="18"/>
  <c r="F14" i="18"/>
  <c r="CG13" i="18"/>
  <c r="CF13" i="18"/>
  <c r="CE13" i="18"/>
  <c r="CD13" i="18"/>
  <c r="CC13" i="18"/>
  <c r="CB13" i="18"/>
  <c r="CA13" i="18"/>
  <c r="BZ13" i="18"/>
  <c r="BY13" i="18"/>
  <c r="BX13" i="18"/>
  <c r="BW13" i="18"/>
  <c r="BV13" i="18"/>
  <c r="BU13" i="18"/>
  <c r="BT13" i="18"/>
  <c r="BS13" i="18"/>
  <c r="BR13" i="18"/>
  <c r="BQ13" i="18"/>
  <c r="BP13" i="18"/>
  <c r="BO13" i="18"/>
  <c r="BN13" i="18"/>
  <c r="BM13" i="18"/>
  <c r="BL13" i="18"/>
  <c r="BK13" i="18"/>
  <c r="BJ13" i="18"/>
  <c r="BI13" i="18"/>
  <c r="BH13" i="18"/>
  <c r="BG13" i="18"/>
  <c r="BF13" i="18"/>
  <c r="BE13" i="18"/>
  <c r="BD13" i="18"/>
  <c r="BC13" i="18"/>
  <c r="BB13" i="18"/>
  <c r="BA13" i="18"/>
  <c r="AZ13" i="18"/>
  <c r="AY13" i="18"/>
  <c r="AX13" i="18"/>
  <c r="AW13" i="18"/>
  <c r="AV13" i="18"/>
  <c r="AU13" i="18"/>
  <c r="AT13" i="18"/>
  <c r="AS13" i="18"/>
  <c r="AR13" i="18"/>
  <c r="AQ13" i="18"/>
  <c r="AP13" i="18"/>
  <c r="AO13" i="18"/>
  <c r="AN13" i="18"/>
  <c r="AM13" i="18"/>
  <c r="AL13" i="18"/>
  <c r="AK13" i="18"/>
  <c r="AJ13" i="18"/>
  <c r="AI13" i="18"/>
  <c r="AH13" i="18"/>
  <c r="AG13" i="18"/>
  <c r="AF13" i="18"/>
  <c r="AE13" i="18"/>
  <c r="AD13" i="18"/>
  <c r="AC13" i="18"/>
  <c r="AB13" i="18"/>
  <c r="AA13" i="18"/>
  <c r="Z13" i="18"/>
  <c r="Y13" i="18"/>
  <c r="X13" i="18"/>
  <c r="W13" i="18"/>
  <c r="V13" i="18"/>
  <c r="U13" i="18"/>
  <c r="T13" i="18"/>
  <c r="S13" i="18"/>
  <c r="R13" i="18"/>
  <c r="Q13" i="18"/>
  <c r="P13" i="18"/>
  <c r="O13" i="18"/>
  <c r="N13" i="18"/>
  <c r="M13" i="18"/>
  <c r="L13" i="18"/>
  <c r="K13" i="18"/>
  <c r="J13" i="18"/>
  <c r="I13" i="18"/>
  <c r="H13" i="18"/>
  <c r="G13" i="18"/>
  <c r="F13" i="18"/>
  <c r="CG12" i="18"/>
  <c r="CF12" i="18"/>
  <c r="CE12" i="18"/>
  <c r="CD12" i="18"/>
  <c r="CC12" i="18"/>
  <c r="CB12" i="18"/>
  <c r="CA12" i="18"/>
  <c r="BZ12" i="18"/>
  <c r="BY12" i="18"/>
  <c r="BX12" i="18"/>
  <c r="BW12" i="18"/>
  <c r="BV12" i="18"/>
  <c r="BU12" i="18"/>
  <c r="BT12" i="18"/>
  <c r="BS12" i="18"/>
  <c r="BR12" i="18"/>
  <c r="BQ12" i="18"/>
  <c r="BP12" i="18"/>
  <c r="BO12" i="18"/>
  <c r="BN12" i="18"/>
  <c r="BM12" i="18"/>
  <c r="BL12" i="18"/>
  <c r="BK12" i="18"/>
  <c r="BJ12" i="18"/>
  <c r="BI12" i="18"/>
  <c r="BH12" i="18"/>
  <c r="BG12" i="18"/>
  <c r="BF12" i="18"/>
  <c r="BE12" i="18"/>
  <c r="BD12" i="18"/>
  <c r="BC12" i="18"/>
  <c r="BB12" i="18"/>
  <c r="BA12" i="18"/>
  <c r="AZ12" i="18"/>
  <c r="AY12" i="18"/>
  <c r="AX12" i="18"/>
  <c r="AW12" i="18"/>
  <c r="AV12" i="18"/>
  <c r="AU12" i="18"/>
  <c r="AT12" i="18"/>
  <c r="AS12" i="18"/>
  <c r="AR12" i="18"/>
  <c r="AQ12" i="18"/>
  <c r="AP12" i="18"/>
  <c r="AO12" i="18"/>
  <c r="AN12" i="18"/>
  <c r="AM12" i="18"/>
  <c r="AL12" i="18"/>
  <c r="AK12" i="18"/>
  <c r="AJ12" i="18"/>
  <c r="AI12" i="18"/>
  <c r="AH12" i="18"/>
  <c r="AG12" i="18"/>
  <c r="AF12" i="18"/>
  <c r="AE12" i="18"/>
  <c r="AD12" i="18"/>
  <c r="AC12" i="18"/>
  <c r="AB12" i="18"/>
  <c r="AA12" i="18"/>
  <c r="Z12" i="18"/>
  <c r="Y12" i="18"/>
  <c r="X12" i="18"/>
  <c r="W12" i="18"/>
  <c r="V12" i="18"/>
  <c r="U12" i="18"/>
  <c r="T12" i="18"/>
  <c r="S12" i="18"/>
  <c r="R12" i="18"/>
  <c r="Q12" i="18"/>
  <c r="P12" i="18"/>
  <c r="O12" i="18"/>
  <c r="N12" i="18"/>
  <c r="M12" i="18"/>
  <c r="L12" i="18"/>
  <c r="K12" i="18"/>
  <c r="J12" i="18"/>
  <c r="I12" i="18"/>
  <c r="H12" i="18"/>
  <c r="G12" i="18"/>
  <c r="F12" i="18"/>
  <c r="CG11" i="18"/>
  <c r="CF11" i="18"/>
  <c r="CE11" i="18"/>
  <c r="CD11" i="18"/>
  <c r="CC11" i="18"/>
  <c r="CB11" i="18"/>
  <c r="CA11" i="18"/>
  <c r="BZ11" i="18"/>
  <c r="BY11" i="18"/>
  <c r="BX11" i="18"/>
  <c r="BW11" i="18"/>
  <c r="BV11" i="18"/>
  <c r="BU11" i="18"/>
  <c r="BT11" i="18"/>
  <c r="BS11" i="18"/>
  <c r="BR11" i="18"/>
  <c r="BQ11" i="18"/>
  <c r="BP11" i="18"/>
  <c r="BO11" i="18"/>
  <c r="BN11" i="18"/>
  <c r="BM11" i="18"/>
  <c r="BL11" i="18"/>
  <c r="BK11" i="18"/>
  <c r="BJ11" i="18"/>
  <c r="BI11" i="18"/>
  <c r="BH11" i="18"/>
  <c r="BG11" i="18"/>
  <c r="BF11" i="18"/>
  <c r="BE11" i="18"/>
  <c r="BD11" i="18"/>
  <c r="BC11" i="18"/>
  <c r="BB11" i="18"/>
  <c r="BA11" i="18"/>
  <c r="AZ11" i="18"/>
  <c r="AY11" i="18"/>
  <c r="AX11" i="18"/>
  <c r="AW11" i="18"/>
  <c r="AV11" i="18"/>
  <c r="AU11" i="18"/>
  <c r="AT11" i="18"/>
  <c r="AS11" i="18"/>
  <c r="AR11" i="18"/>
  <c r="AQ11" i="18"/>
  <c r="AP11" i="18"/>
  <c r="AO11" i="18"/>
  <c r="AN11" i="18"/>
  <c r="AM11" i="18"/>
  <c r="AL11" i="18"/>
  <c r="AK11" i="18"/>
  <c r="AJ11" i="18"/>
  <c r="AI11"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CG10" i="18"/>
  <c r="CF10" i="18"/>
  <c r="CE10" i="18"/>
  <c r="CD10" i="18"/>
  <c r="CC10" i="18"/>
  <c r="CB10" i="18"/>
  <c r="CA10" i="18"/>
  <c r="BZ10" i="18"/>
  <c r="BY10" i="18"/>
  <c r="BX10" i="18"/>
  <c r="BW10" i="18"/>
  <c r="BV10" i="18"/>
  <c r="BU10" i="18"/>
  <c r="BT10" i="18"/>
  <c r="BS10" i="18"/>
  <c r="BR10" i="18"/>
  <c r="BQ10" i="18"/>
  <c r="BP10" i="18"/>
  <c r="BO10" i="18"/>
  <c r="BN10" i="18"/>
  <c r="BM10" i="18"/>
  <c r="BL10" i="18"/>
  <c r="BK10" i="18"/>
  <c r="BJ10" i="18"/>
  <c r="BI10" i="18"/>
  <c r="BH10" i="18"/>
  <c r="BG10" i="18"/>
  <c r="BF10" i="18"/>
  <c r="BE10" i="18"/>
  <c r="BD10" i="18"/>
  <c r="BC10" i="18"/>
  <c r="BB10" i="18"/>
  <c r="BA10" i="18"/>
  <c r="AZ10" i="18"/>
  <c r="AY10" i="18"/>
  <c r="AX10" i="18"/>
  <c r="AW10" i="18"/>
  <c r="AV10" i="18"/>
  <c r="AU10" i="18"/>
  <c r="AT10" i="18"/>
  <c r="AS10" i="18"/>
  <c r="AR10" i="18"/>
  <c r="AQ10" i="18"/>
  <c r="AP10" i="18"/>
  <c r="AO10" i="18"/>
  <c r="AN10" i="18"/>
  <c r="AM10" i="18"/>
  <c r="AL10" i="18"/>
  <c r="AK10" i="18"/>
  <c r="AJ10" i="18"/>
  <c r="AI10"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CG9" i="18"/>
  <c r="CF9" i="18"/>
  <c r="CE9" i="18"/>
  <c r="CD9" i="18"/>
  <c r="CC9" i="18"/>
  <c r="CB9" i="18"/>
  <c r="CA9" i="18"/>
  <c r="BZ9" i="18"/>
  <c r="BY9" i="18"/>
  <c r="BX9" i="18"/>
  <c r="BW9" i="18"/>
  <c r="BV9" i="18"/>
  <c r="BU9" i="18"/>
  <c r="BT9" i="18"/>
  <c r="BS9" i="18"/>
  <c r="BR9" i="18"/>
  <c r="BQ9" i="18"/>
  <c r="BP9" i="18"/>
  <c r="BO9" i="18"/>
  <c r="BN9" i="18"/>
  <c r="BM9" i="18"/>
  <c r="BL9" i="18"/>
  <c r="BK9" i="18"/>
  <c r="BJ9" i="18"/>
  <c r="BI9" i="18"/>
  <c r="BH9" i="18"/>
  <c r="BG9" i="18"/>
  <c r="BF9" i="18"/>
  <c r="BE9" i="18"/>
  <c r="BD9" i="18"/>
  <c r="BC9" i="18"/>
  <c r="BB9" i="18"/>
  <c r="BA9" i="18"/>
  <c r="AZ9" i="18"/>
  <c r="AY9" i="18"/>
  <c r="AX9" i="18"/>
  <c r="AW9" i="18"/>
  <c r="AV9" i="18"/>
  <c r="AU9" i="18"/>
  <c r="AT9" i="18"/>
  <c r="AS9" i="18"/>
  <c r="AR9" i="18"/>
  <c r="AQ9" i="18"/>
  <c r="AP9" i="18"/>
  <c r="AO9" i="18"/>
  <c r="AN9" i="18"/>
  <c r="AM9" i="18"/>
  <c r="AL9" i="18"/>
  <c r="AK9" i="18"/>
  <c r="AJ9" i="18"/>
  <c r="AI9" i="18"/>
  <c r="AH9"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CB50" i="28"/>
  <c r="CA50" i="28"/>
  <c r="BZ50" i="28"/>
  <c r="BY50" i="28"/>
  <c r="BX50" i="28"/>
  <c r="BW50" i="28"/>
  <c r="BV50" i="28"/>
  <c r="BU50" i="28"/>
  <c r="BT50" i="28"/>
  <c r="BS50" i="28"/>
  <c r="BR50" i="28"/>
  <c r="BQ50" i="28"/>
  <c r="BP50" i="28"/>
  <c r="BO50" i="28"/>
  <c r="BN50" i="28"/>
  <c r="BM50" i="28"/>
  <c r="BL50" i="28"/>
  <c r="BK50" i="28"/>
  <c r="BJ50" i="28"/>
  <c r="BI50" i="28"/>
  <c r="BH50" i="28"/>
  <c r="BG50" i="28"/>
  <c r="BF50" i="28"/>
  <c r="BE50" i="28"/>
  <c r="BD50" i="28"/>
  <c r="BC50" i="28"/>
  <c r="BB50" i="28"/>
  <c r="BA50" i="28"/>
  <c r="AZ50" i="28"/>
  <c r="AY50" i="28"/>
  <c r="AX50" i="28"/>
  <c r="AW50" i="28"/>
  <c r="AV50" i="28"/>
  <c r="AU50" i="28"/>
  <c r="AT50" i="28"/>
  <c r="AS50" i="28"/>
  <c r="AR50" i="28"/>
  <c r="AQ50" i="28"/>
  <c r="AP50" i="28"/>
  <c r="AO50" i="28"/>
  <c r="AN50" i="28"/>
  <c r="AM50" i="28"/>
  <c r="AL50" i="28"/>
  <c r="AK50" i="28"/>
  <c r="AJ50" i="28"/>
  <c r="AI50" i="28"/>
  <c r="AH50" i="28"/>
  <c r="AG50" i="28"/>
  <c r="AF50" i="28"/>
  <c r="AE50" i="28"/>
  <c r="AD50" i="28"/>
  <c r="AC50" i="28"/>
  <c r="AB50" i="28"/>
  <c r="AA50" i="28"/>
  <c r="Z50" i="28"/>
  <c r="Y50" i="28"/>
  <c r="X50" i="28"/>
  <c r="W50" i="28"/>
  <c r="V50" i="28"/>
  <c r="U50" i="28"/>
  <c r="T50" i="28"/>
  <c r="S50" i="28"/>
  <c r="R50" i="28"/>
  <c r="Q50" i="28"/>
  <c r="P50" i="28"/>
  <c r="O50" i="28"/>
  <c r="N50" i="28"/>
  <c r="M50" i="28"/>
  <c r="L50" i="28"/>
  <c r="K50" i="28"/>
  <c r="J50" i="28"/>
  <c r="I50" i="28"/>
  <c r="H50" i="28"/>
  <c r="G50" i="28"/>
  <c r="F50" i="28"/>
  <c r="CB49" i="28"/>
  <c r="CA49" i="28"/>
  <c r="BZ49" i="28"/>
  <c r="BY49" i="28"/>
  <c r="BX49" i="28"/>
  <c r="BW49" i="28"/>
  <c r="BV49" i="28"/>
  <c r="BU49" i="28"/>
  <c r="BT49" i="28"/>
  <c r="BS49" i="28"/>
  <c r="BR49" i="28"/>
  <c r="BQ49" i="28"/>
  <c r="BP49" i="28"/>
  <c r="BO49" i="28"/>
  <c r="BN49" i="28"/>
  <c r="BM49" i="28"/>
  <c r="BL49" i="28"/>
  <c r="BK49" i="28"/>
  <c r="BJ49" i="28"/>
  <c r="BI49" i="28"/>
  <c r="BH49" i="28"/>
  <c r="BG49" i="28"/>
  <c r="BF49" i="28"/>
  <c r="BE49" i="28"/>
  <c r="BD49" i="28"/>
  <c r="BC49" i="28"/>
  <c r="BB49" i="28"/>
  <c r="BA49" i="28"/>
  <c r="AZ49" i="28"/>
  <c r="AY49" i="28"/>
  <c r="AX49" i="28"/>
  <c r="AW49" i="28"/>
  <c r="AV49" i="28"/>
  <c r="AU49" i="28"/>
  <c r="AT49" i="28"/>
  <c r="AS49" i="28"/>
  <c r="AR49" i="28"/>
  <c r="AQ49" i="28"/>
  <c r="AP49" i="28"/>
  <c r="AO49" i="28"/>
  <c r="AN49" i="28"/>
  <c r="AM49" i="28"/>
  <c r="AL49" i="28"/>
  <c r="AK49" i="28"/>
  <c r="AJ49" i="28"/>
  <c r="AI49" i="28"/>
  <c r="AH49" i="28"/>
  <c r="AG49" i="28"/>
  <c r="AF49" i="28"/>
  <c r="AE49" i="28"/>
  <c r="AD49" i="28"/>
  <c r="AC49" i="28"/>
  <c r="AB49" i="28"/>
  <c r="AA49" i="28"/>
  <c r="Z49" i="28"/>
  <c r="Y49" i="28"/>
  <c r="X49" i="28"/>
  <c r="W49" i="28"/>
  <c r="V49" i="28"/>
  <c r="U49" i="28"/>
  <c r="T49" i="28"/>
  <c r="S49" i="28"/>
  <c r="R49" i="28"/>
  <c r="Q49" i="28"/>
  <c r="P49" i="28"/>
  <c r="O49" i="28"/>
  <c r="N49" i="28"/>
  <c r="M49" i="28"/>
  <c r="L49" i="28"/>
  <c r="K49" i="28"/>
  <c r="J49" i="28"/>
  <c r="I49" i="28"/>
  <c r="H49" i="28"/>
  <c r="G49" i="28"/>
  <c r="F49" i="28"/>
  <c r="CB48" i="28"/>
  <c r="CA48" i="28"/>
  <c r="BZ48" i="28"/>
  <c r="BY48" i="28"/>
  <c r="BX48" i="28"/>
  <c r="BW48" i="28"/>
  <c r="BV48" i="28"/>
  <c r="BU48" i="28"/>
  <c r="BT48" i="28"/>
  <c r="BS48" i="28"/>
  <c r="BR48" i="28"/>
  <c r="BQ48" i="28"/>
  <c r="BP48" i="28"/>
  <c r="BO48" i="28"/>
  <c r="BN48" i="28"/>
  <c r="BM48" i="28"/>
  <c r="BL48" i="28"/>
  <c r="BK48" i="28"/>
  <c r="BJ48" i="28"/>
  <c r="BI48" i="28"/>
  <c r="BH48" i="28"/>
  <c r="BG48" i="28"/>
  <c r="BF48" i="28"/>
  <c r="BE48" i="28"/>
  <c r="BD48" i="28"/>
  <c r="BC48" i="28"/>
  <c r="BB48" i="28"/>
  <c r="BA48" i="28"/>
  <c r="AZ48" i="28"/>
  <c r="AY48" i="28"/>
  <c r="AX48" i="28"/>
  <c r="AW48" i="28"/>
  <c r="AV48" i="28"/>
  <c r="AU48" i="28"/>
  <c r="AT48" i="28"/>
  <c r="AS48" i="28"/>
  <c r="AR48" i="28"/>
  <c r="AQ48" i="28"/>
  <c r="AP48" i="28"/>
  <c r="AO48" i="28"/>
  <c r="AN48" i="28"/>
  <c r="AM48" i="28"/>
  <c r="AL48" i="28"/>
  <c r="AK48" i="28"/>
  <c r="AJ48" i="28"/>
  <c r="AI48" i="28"/>
  <c r="AH48" i="28"/>
  <c r="AG48" i="28"/>
  <c r="AF48" i="28"/>
  <c r="AE48" i="28"/>
  <c r="AD48" i="28"/>
  <c r="AC48" i="28"/>
  <c r="AB48" i="28"/>
  <c r="AA48" i="28"/>
  <c r="Z48" i="28"/>
  <c r="Y48" i="28"/>
  <c r="X48" i="28"/>
  <c r="W48" i="28"/>
  <c r="V48" i="28"/>
  <c r="U48" i="28"/>
  <c r="T48" i="28"/>
  <c r="S48" i="28"/>
  <c r="R48" i="28"/>
  <c r="Q48" i="28"/>
  <c r="P48" i="28"/>
  <c r="O48" i="28"/>
  <c r="N48" i="28"/>
  <c r="M48" i="28"/>
  <c r="L48" i="28"/>
  <c r="K48" i="28"/>
  <c r="J48" i="28"/>
  <c r="I48" i="28"/>
  <c r="H48" i="28"/>
  <c r="G48" i="28"/>
  <c r="F48" i="28"/>
  <c r="CB47" i="28"/>
  <c r="CA47" i="28"/>
  <c r="BZ47" i="28"/>
  <c r="BY47" i="28"/>
  <c r="BX47" i="28"/>
  <c r="BW47" i="28"/>
  <c r="BV47" i="28"/>
  <c r="BU47" i="28"/>
  <c r="BT47" i="28"/>
  <c r="BS47" i="28"/>
  <c r="BR47" i="28"/>
  <c r="BQ47" i="28"/>
  <c r="BP47" i="28"/>
  <c r="BO47" i="28"/>
  <c r="BN47" i="28"/>
  <c r="BM47" i="28"/>
  <c r="BL47" i="28"/>
  <c r="BK47" i="28"/>
  <c r="BJ47" i="28"/>
  <c r="BI47" i="28"/>
  <c r="BH47" i="28"/>
  <c r="BG47" i="28"/>
  <c r="BF47" i="28"/>
  <c r="BE47" i="28"/>
  <c r="BD47" i="28"/>
  <c r="BC47" i="28"/>
  <c r="BB47" i="28"/>
  <c r="BA47" i="28"/>
  <c r="AZ47" i="28"/>
  <c r="AY47" i="28"/>
  <c r="AX47" i="28"/>
  <c r="AW47" i="28"/>
  <c r="AV47" i="28"/>
  <c r="AU47" i="28"/>
  <c r="AT47" i="28"/>
  <c r="AS47" i="28"/>
  <c r="AR47" i="28"/>
  <c r="AQ47" i="28"/>
  <c r="AP47" i="28"/>
  <c r="AO47" i="28"/>
  <c r="AN47" i="28"/>
  <c r="AM47" i="28"/>
  <c r="AL47" i="28"/>
  <c r="AK47" i="28"/>
  <c r="AJ47" i="28"/>
  <c r="AI47" i="28"/>
  <c r="AH47" i="28"/>
  <c r="AG47" i="28"/>
  <c r="AF47" i="28"/>
  <c r="AE47" i="28"/>
  <c r="AD47" i="28"/>
  <c r="AC47" i="28"/>
  <c r="AB47" i="28"/>
  <c r="AA47" i="28"/>
  <c r="Z47" i="28"/>
  <c r="Y47" i="28"/>
  <c r="X47" i="28"/>
  <c r="W47" i="28"/>
  <c r="V47" i="28"/>
  <c r="U47" i="28"/>
  <c r="T47" i="28"/>
  <c r="S47" i="28"/>
  <c r="R47" i="28"/>
  <c r="Q47" i="28"/>
  <c r="P47" i="28"/>
  <c r="O47" i="28"/>
  <c r="N47" i="28"/>
  <c r="M47" i="28"/>
  <c r="L47" i="28"/>
  <c r="K47" i="28"/>
  <c r="J47" i="28"/>
  <c r="I47" i="28"/>
  <c r="H47" i="28"/>
  <c r="G47" i="28"/>
  <c r="F47" i="28"/>
  <c r="CB46" i="28"/>
  <c r="CA46" i="28"/>
  <c r="BZ46" i="28"/>
  <c r="BY46" i="28"/>
  <c r="BX46" i="28"/>
  <c r="BW46" i="28"/>
  <c r="BV46" i="28"/>
  <c r="BU46" i="28"/>
  <c r="BT46" i="28"/>
  <c r="BS46" i="28"/>
  <c r="BR46" i="28"/>
  <c r="BQ46" i="28"/>
  <c r="BP46" i="28"/>
  <c r="BO46" i="28"/>
  <c r="BN46" i="28"/>
  <c r="BM46" i="28"/>
  <c r="BL46" i="28"/>
  <c r="BK46" i="28"/>
  <c r="BJ46" i="28"/>
  <c r="BI46" i="28"/>
  <c r="BH46" i="28"/>
  <c r="BG46" i="28"/>
  <c r="BF46" i="28"/>
  <c r="BE46" i="28"/>
  <c r="BD46" i="28"/>
  <c r="BC46" i="28"/>
  <c r="BB46" i="28"/>
  <c r="BA46" i="28"/>
  <c r="AZ46" i="28"/>
  <c r="AY46" i="28"/>
  <c r="AX46" i="28"/>
  <c r="AW46" i="28"/>
  <c r="AV46" i="28"/>
  <c r="AU46" i="28"/>
  <c r="AT46" i="28"/>
  <c r="AS46" i="28"/>
  <c r="AR46" i="28"/>
  <c r="AQ46" i="28"/>
  <c r="AP46" i="28"/>
  <c r="AO46" i="28"/>
  <c r="AN46" i="28"/>
  <c r="AM46" i="28"/>
  <c r="AL46" i="28"/>
  <c r="AK46" i="28"/>
  <c r="AJ46" i="28"/>
  <c r="AI46" i="28"/>
  <c r="AH46" i="28"/>
  <c r="AG46" i="28"/>
  <c r="AF46" i="28"/>
  <c r="AE46" i="28"/>
  <c r="AD46" i="28"/>
  <c r="AC46" i="28"/>
  <c r="AB46" i="28"/>
  <c r="AA46" i="28"/>
  <c r="Z46" i="28"/>
  <c r="Y46" i="28"/>
  <c r="X46" i="28"/>
  <c r="W46" i="28"/>
  <c r="V46" i="28"/>
  <c r="U46" i="28"/>
  <c r="T46" i="28"/>
  <c r="S46" i="28"/>
  <c r="R46" i="28"/>
  <c r="Q46" i="28"/>
  <c r="P46" i="28"/>
  <c r="O46" i="28"/>
  <c r="N46" i="28"/>
  <c r="M46" i="28"/>
  <c r="L46" i="28"/>
  <c r="K46" i="28"/>
  <c r="J46" i="28"/>
  <c r="I46" i="28"/>
  <c r="H46" i="28"/>
  <c r="G46" i="28"/>
  <c r="F46" i="28"/>
  <c r="CB45" i="28"/>
  <c r="CA45" i="28"/>
  <c r="BZ45" i="28"/>
  <c r="BY45" i="28"/>
  <c r="BX45" i="28"/>
  <c r="BW45" i="28"/>
  <c r="BV45" i="28"/>
  <c r="BU45" i="28"/>
  <c r="BT45" i="28"/>
  <c r="BS45" i="28"/>
  <c r="BR45" i="28"/>
  <c r="BQ45" i="28"/>
  <c r="BP45" i="28"/>
  <c r="BO45" i="28"/>
  <c r="BN45" i="28"/>
  <c r="BM45" i="28"/>
  <c r="BL45" i="28"/>
  <c r="BK45" i="28"/>
  <c r="BJ45" i="28"/>
  <c r="BI45" i="28"/>
  <c r="BH45" i="28"/>
  <c r="BG45" i="28"/>
  <c r="BF45" i="28"/>
  <c r="BE45" i="28"/>
  <c r="BD45" i="28"/>
  <c r="BC45" i="28"/>
  <c r="BB45" i="28"/>
  <c r="BA45" i="28"/>
  <c r="AZ45" i="28"/>
  <c r="AY45" i="28"/>
  <c r="AX45" i="28"/>
  <c r="AW45" i="28"/>
  <c r="AV45" i="28"/>
  <c r="AU45" i="28"/>
  <c r="AT45" i="28"/>
  <c r="AS45" i="28"/>
  <c r="AR45" i="28"/>
  <c r="AQ45" i="28"/>
  <c r="AP45" i="28"/>
  <c r="AO45" i="28"/>
  <c r="AN45" i="28"/>
  <c r="AM45" i="28"/>
  <c r="AL45" i="28"/>
  <c r="AK45" i="28"/>
  <c r="AJ45" i="28"/>
  <c r="AI45" i="28"/>
  <c r="AH45" i="28"/>
  <c r="AG45" i="28"/>
  <c r="AF45" i="28"/>
  <c r="AE45" i="28"/>
  <c r="AD45" i="28"/>
  <c r="AC45" i="28"/>
  <c r="AB45" i="28"/>
  <c r="AA45" i="28"/>
  <c r="Z45" i="28"/>
  <c r="Y45" i="28"/>
  <c r="X45" i="28"/>
  <c r="W45" i="28"/>
  <c r="V45" i="28"/>
  <c r="U45" i="28"/>
  <c r="T45" i="28"/>
  <c r="S45" i="28"/>
  <c r="R45" i="28"/>
  <c r="Q45" i="28"/>
  <c r="P45" i="28"/>
  <c r="O45" i="28"/>
  <c r="N45" i="28"/>
  <c r="M45" i="28"/>
  <c r="L45" i="28"/>
  <c r="K45" i="28"/>
  <c r="J45" i="28"/>
  <c r="I45" i="28"/>
  <c r="H45" i="28"/>
  <c r="G45" i="28"/>
  <c r="F45" i="28"/>
  <c r="CB44" i="28"/>
  <c r="CA44" i="28"/>
  <c r="BZ44" i="28"/>
  <c r="BY44" i="28"/>
  <c r="BX44" i="28"/>
  <c r="BW44" i="28"/>
  <c r="BV44" i="28"/>
  <c r="BU44" i="28"/>
  <c r="BT44" i="28"/>
  <c r="BS44" i="28"/>
  <c r="BR44" i="28"/>
  <c r="BQ44" i="28"/>
  <c r="BP44" i="28"/>
  <c r="BO44" i="28"/>
  <c r="BN44" i="28"/>
  <c r="BM44" i="28"/>
  <c r="BL44" i="28"/>
  <c r="BK44" i="28"/>
  <c r="BJ44" i="28"/>
  <c r="BI44" i="28"/>
  <c r="BH44" i="28"/>
  <c r="BG44" i="28"/>
  <c r="BF44" i="28"/>
  <c r="BE44" i="28"/>
  <c r="BD44" i="28"/>
  <c r="BC44" i="28"/>
  <c r="BB44" i="28"/>
  <c r="BA44" i="28"/>
  <c r="AZ44" i="28"/>
  <c r="AY44" i="28"/>
  <c r="AX44" i="28"/>
  <c r="AW44" i="28"/>
  <c r="AV44" i="28"/>
  <c r="AU44" i="28"/>
  <c r="AT44" i="28"/>
  <c r="AS44" i="28"/>
  <c r="AR44" i="28"/>
  <c r="AQ44" i="28"/>
  <c r="AP44" i="28"/>
  <c r="AO44" i="28"/>
  <c r="AN44" i="28"/>
  <c r="AM44" i="28"/>
  <c r="AL44" i="28"/>
  <c r="AK44" i="28"/>
  <c r="AJ44" i="28"/>
  <c r="AI44" i="28"/>
  <c r="AH44" i="28"/>
  <c r="AG44" i="28"/>
  <c r="AF44" i="28"/>
  <c r="AE44" i="28"/>
  <c r="AD44" i="28"/>
  <c r="AC44" i="28"/>
  <c r="AB44" i="28"/>
  <c r="AA44" i="28"/>
  <c r="Z44" i="28"/>
  <c r="Y44" i="28"/>
  <c r="X44" i="28"/>
  <c r="W44" i="28"/>
  <c r="V44" i="28"/>
  <c r="U44" i="28"/>
  <c r="T44" i="28"/>
  <c r="S44" i="28"/>
  <c r="R44" i="28"/>
  <c r="Q44" i="28"/>
  <c r="P44" i="28"/>
  <c r="O44" i="28"/>
  <c r="N44" i="28"/>
  <c r="M44" i="28"/>
  <c r="L44" i="28"/>
  <c r="K44" i="28"/>
  <c r="J44" i="28"/>
  <c r="I44" i="28"/>
  <c r="H44" i="28"/>
  <c r="G44" i="28"/>
  <c r="F44" i="28"/>
  <c r="CB43" i="28"/>
  <c r="CA43" i="28"/>
  <c r="BZ43" i="28"/>
  <c r="BY43" i="28"/>
  <c r="BX43" i="28"/>
  <c r="BW43" i="28"/>
  <c r="BV43" i="28"/>
  <c r="BU43" i="28"/>
  <c r="BT43" i="28"/>
  <c r="BS43" i="28"/>
  <c r="BR43" i="28"/>
  <c r="BQ43" i="28"/>
  <c r="BP43" i="28"/>
  <c r="BO43" i="28"/>
  <c r="BN43" i="28"/>
  <c r="BM43" i="28"/>
  <c r="BL43" i="28"/>
  <c r="BK43" i="28"/>
  <c r="BJ43" i="28"/>
  <c r="BI43" i="28"/>
  <c r="BH43" i="28"/>
  <c r="BG43" i="28"/>
  <c r="BF43" i="28"/>
  <c r="BE43" i="28"/>
  <c r="BD43" i="28"/>
  <c r="BC43" i="28"/>
  <c r="BB43" i="28"/>
  <c r="BA43" i="28"/>
  <c r="AZ43" i="28"/>
  <c r="AY43" i="28"/>
  <c r="AX43" i="28"/>
  <c r="AW43" i="28"/>
  <c r="AV43" i="28"/>
  <c r="AU43" i="28"/>
  <c r="AT43" i="28"/>
  <c r="AS43" i="28"/>
  <c r="AR43" i="28"/>
  <c r="AQ43" i="28"/>
  <c r="AP43" i="28"/>
  <c r="AO43" i="28"/>
  <c r="AN43" i="28"/>
  <c r="AM43" i="28"/>
  <c r="AL43" i="28"/>
  <c r="AK43" i="28"/>
  <c r="AJ43" i="28"/>
  <c r="AI43" i="28"/>
  <c r="AH43" i="28"/>
  <c r="AG43" i="28"/>
  <c r="AF43" i="28"/>
  <c r="AE43" i="28"/>
  <c r="AD43" i="28"/>
  <c r="AC43" i="28"/>
  <c r="AB43" i="28"/>
  <c r="AA43" i="28"/>
  <c r="Z43" i="28"/>
  <c r="Y43" i="28"/>
  <c r="X43" i="28"/>
  <c r="W43" i="28"/>
  <c r="V43" i="28"/>
  <c r="U43" i="28"/>
  <c r="T43" i="28"/>
  <c r="S43" i="28"/>
  <c r="R43" i="28"/>
  <c r="Q43" i="28"/>
  <c r="P43" i="28"/>
  <c r="O43" i="28"/>
  <c r="N43" i="28"/>
  <c r="M43" i="28"/>
  <c r="L43" i="28"/>
  <c r="K43" i="28"/>
  <c r="J43" i="28"/>
  <c r="I43" i="28"/>
  <c r="H43" i="28"/>
  <c r="G43" i="28"/>
  <c r="F43" i="28"/>
  <c r="CB42" i="28"/>
  <c r="CA42" i="28"/>
  <c r="BZ42" i="28"/>
  <c r="BY42" i="28"/>
  <c r="BX42" i="28"/>
  <c r="BW42" i="28"/>
  <c r="BV42" i="28"/>
  <c r="BU42" i="28"/>
  <c r="BT42" i="28"/>
  <c r="BS42" i="28"/>
  <c r="BR42" i="28"/>
  <c r="BQ42" i="28"/>
  <c r="BP42" i="28"/>
  <c r="BO42" i="28"/>
  <c r="BN42" i="28"/>
  <c r="BM42" i="28"/>
  <c r="BL42" i="28"/>
  <c r="BK42" i="28"/>
  <c r="BJ42" i="28"/>
  <c r="BI42" i="28"/>
  <c r="BH42" i="28"/>
  <c r="BG42" i="28"/>
  <c r="BF42" i="28"/>
  <c r="BE42" i="28"/>
  <c r="BD42" i="28"/>
  <c r="BC42" i="28"/>
  <c r="BB42" i="28"/>
  <c r="BA42" i="28"/>
  <c r="AZ42" i="28"/>
  <c r="AY42" i="28"/>
  <c r="AX42" i="28"/>
  <c r="AW42" i="28"/>
  <c r="AV42" i="28"/>
  <c r="AU42" i="28"/>
  <c r="AT42" i="28"/>
  <c r="AS42" i="28"/>
  <c r="AR42" i="28"/>
  <c r="AQ42" i="28"/>
  <c r="AP42" i="28"/>
  <c r="AO42" i="28"/>
  <c r="AN42" i="28"/>
  <c r="AM42" i="28"/>
  <c r="AL42" i="28"/>
  <c r="AK42" i="28"/>
  <c r="AJ42" i="28"/>
  <c r="AI42" i="28"/>
  <c r="AH42" i="28"/>
  <c r="AG42" i="28"/>
  <c r="AF42" i="28"/>
  <c r="AE42" i="28"/>
  <c r="AD42" i="28"/>
  <c r="AC42" i="28"/>
  <c r="AB42" i="28"/>
  <c r="AA42" i="28"/>
  <c r="Z42" i="28"/>
  <c r="Y42" i="28"/>
  <c r="X42" i="28"/>
  <c r="W42" i="28"/>
  <c r="V42" i="28"/>
  <c r="U42" i="28"/>
  <c r="T42" i="28"/>
  <c r="S42" i="28"/>
  <c r="R42" i="28"/>
  <c r="Q42" i="28"/>
  <c r="P42" i="28"/>
  <c r="O42" i="28"/>
  <c r="N42" i="28"/>
  <c r="M42" i="28"/>
  <c r="L42" i="28"/>
  <c r="K42" i="28"/>
  <c r="J42" i="28"/>
  <c r="I42" i="28"/>
  <c r="H42" i="28"/>
  <c r="G42" i="28"/>
  <c r="F42" i="28"/>
  <c r="CB41" i="28"/>
  <c r="CA41" i="28"/>
  <c r="BZ41" i="28"/>
  <c r="BY41" i="28"/>
  <c r="BX41" i="28"/>
  <c r="BW41" i="28"/>
  <c r="BV41" i="28"/>
  <c r="BU41" i="28"/>
  <c r="BT41" i="28"/>
  <c r="BS41" i="28"/>
  <c r="BR41" i="28"/>
  <c r="BQ41" i="28"/>
  <c r="BP41" i="28"/>
  <c r="BO41" i="28"/>
  <c r="BN41" i="28"/>
  <c r="BM41" i="28"/>
  <c r="BL41" i="28"/>
  <c r="BK41" i="28"/>
  <c r="BJ41" i="28"/>
  <c r="BI41" i="28"/>
  <c r="BH41" i="28"/>
  <c r="BG41" i="28"/>
  <c r="BF41" i="28"/>
  <c r="BE41" i="28"/>
  <c r="BD41" i="28"/>
  <c r="BC41" i="28"/>
  <c r="BB41" i="28"/>
  <c r="BA41" i="28"/>
  <c r="AZ41" i="28"/>
  <c r="AY41" i="28"/>
  <c r="AX41" i="28"/>
  <c r="AW41" i="28"/>
  <c r="AV41" i="28"/>
  <c r="AU41" i="28"/>
  <c r="AT41" i="28"/>
  <c r="AS41" i="28"/>
  <c r="AR41" i="28"/>
  <c r="AQ41" i="28"/>
  <c r="AP41" i="28"/>
  <c r="AO41" i="28"/>
  <c r="AN41" i="28"/>
  <c r="AM41" i="28"/>
  <c r="AL41" i="28"/>
  <c r="AK41" i="28"/>
  <c r="AJ41" i="28"/>
  <c r="AI41" i="28"/>
  <c r="AH41" i="28"/>
  <c r="AG41" i="28"/>
  <c r="AF41" i="28"/>
  <c r="AE41" i="28"/>
  <c r="AD41" i="28"/>
  <c r="AC41" i="28"/>
  <c r="AB41" i="28"/>
  <c r="AA41" i="28"/>
  <c r="Z41" i="28"/>
  <c r="Y41" i="28"/>
  <c r="X41" i="28"/>
  <c r="W41" i="28"/>
  <c r="V41" i="28"/>
  <c r="U41" i="28"/>
  <c r="T41" i="28"/>
  <c r="S41" i="28"/>
  <c r="R41" i="28"/>
  <c r="Q41" i="28"/>
  <c r="P41" i="28"/>
  <c r="O41" i="28"/>
  <c r="N41" i="28"/>
  <c r="M41" i="28"/>
  <c r="L41" i="28"/>
  <c r="K41" i="28"/>
  <c r="J41" i="28"/>
  <c r="I41" i="28"/>
  <c r="H41" i="28"/>
  <c r="G41" i="28"/>
  <c r="F41" i="28"/>
  <c r="CB40" i="28"/>
  <c r="CA40" i="28"/>
  <c r="BZ40" i="28"/>
  <c r="BY40" i="28"/>
  <c r="BX40" i="28"/>
  <c r="BW40" i="28"/>
  <c r="BV40" i="28"/>
  <c r="BU40" i="28"/>
  <c r="BT40" i="28"/>
  <c r="BS40" i="28"/>
  <c r="BR40" i="28"/>
  <c r="BQ40" i="28"/>
  <c r="BP40" i="28"/>
  <c r="BO40" i="28"/>
  <c r="BN40" i="28"/>
  <c r="BM40" i="28"/>
  <c r="BL40" i="28"/>
  <c r="BK40" i="28"/>
  <c r="BJ40" i="28"/>
  <c r="BI40" i="28"/>
  <c r="BH40" i="28"/>
  <c r="BG40" i="28"/>
  <c r="BF40" i="28"/>
  <c r="BE40" i="28"/>
  <c r="BD40" i="28"/>
  <c r="BC40" i="28"/>
  <c r="BB40" i="28"/>
  <c r="BA40" i="28"/>
  <c r="AZ40" i="28"/>
  <c r="AY40" i="28"/>
  <c r="AX40" i="28"/>
  <c r="AW40" i="28"/>
  <c r="AV40" i="28"/>
  <c r="AU40" i="28"/>
  <c r="AT40" i="28"/>
  <c r="AS40" i="28"/>
  <c r="AR40" i="28"/>
  <c r="AQ40" i="28"/>
  <c r="AP40" i="28"/>
  <c r="AO40" i="28"/>
  <c r="AN40" i="28"/>
  <c r="AM40" i="28"/>
  <c r="AL40" i="28"/>
  <c r="AK40" i="28"/>
  <c r="AJ40" i="28"/>
  <c r="AI40" i="28"/>
  <c r="AH40" i="28"/>
  <c r="AG40" i="28"/>
  <c r="AF40" i="28"/>
  <c r="AE40" i="28"/>
  <c r="AD40" i="28"/>
  <c r="AC40" i="28"/>
  <c r="AB40" i="28"/>
  <c r="AA40" i="28"/>
  <c r="Z40" i="28"/>
  <c r="Y40" i="28"/>
  <c r="X40" i="28"/>
  <c r="W40" i="28"/>
  <c r="V40" i="28"/>
  <c r="U40" i="28"/>
  <c r="T40" i="28"/>
  <c r="S40" i="28"/>
  <c r="R40" i="28"/>
  <c r="Q40" i="28"/>
  <c r="P40" i="28"/>
  <c r="O40" i="28"/>
  <c r="N40" i="28"/>
  <c r="M40" i="28"/>
  <c r="L40" i="28"/>
  <c r="K40" i="28"/>
  <c r="J40" i="28"/>
  <c r="I40" i="28"/>
  <c r="H40" i="28"/>
  <c r="G40" i="28"/>
  <c r="F40" i="28"/>
  <c r="CB39" i="28"/>
  <c r="CA39" i="28"/>
  <c r="BZ39" i="28"/>
  <c r="BY39" i="28"/>
  <c r="BX39" i="28"/>
  <c r="BW39" i="28"/>
  <c r="BV39" i="28"/>
  <c r="BU39" i="28"/>
  <c r="BT39" i="28"/>
  <c r="BS39" i="28"/>
  <c r="BR39" i="28"/>
  <c r="BQ39" i="28"/>
  <c r="BP39" i="28"/>
  <c r="BO39" i="28"/>
  <c r="BN39" i="28"/>
  <c r="BM39" i="28"/>
  <c r="BL39" i="28"/>
  <c r="BK39" i="28"/>
  <c r="BJ39" i="28"/>
  <c r="BI39" i="28"/>
  <c r="BH39" i="28"/>
  <c r="BG39" i="28"/>
  <c r="BF39" i="28"/>
  <c r="BE39" i="28"/>
  <c r="BD39" i="28"/>
  <c r="BC39" i="28"/>
  <c r="BB39" i="28"/>
  <c r="BA39" i="28"/>
  <c r="AZ39" i="28"/>
  <c r="AY39" i="28"/>
  <c r="AX39" i="28"/>
  <c r="AW39" i="28"/>
  <c r="AV39" i="28"/>
  <c r="AU39" i="28"/>
  <c r="AT39" i="28"/>
  <c r="AS39" i="28"/>
  <c r="AR39" i="28"/>
  <c r="AQ39" i="28"/>
  <c r="AP39" i="28"/>
  <c r="AO39" i="28"/>
  <c r="AN39" i="28"/>
  <c r="AM39" i="28"/>
  <c r="AL39" i="28"/>
  <c r="AK39" i="28"/>
  <c r="AJ39" i="28"/>
  <c r="AI39" i="28"/>
  <c r="AH39" i="28"/>
  <c r="AG39" i="28"/>
  <c r="AF39" i="28"/>
  <c r="AE39" i="28"/>
  <c r="AD39" i="28"/>
  <c r="AC39" i="28"/>
  <c r="AB39" i="28"/>
  <c r="AA39" i="28"/>
  <c r="Z39" i="28"/>
  <c r="Y39" i="28"/>
  <c r="X39" i="28"/>
  <c r="W39" i="28"/>
  <c r="V39" i="28"/>
  <c r="U39" i="28"/>
  <c r="T39" i="28"/>
  <c r="S39" i="28"/>
  <c r="R39" i="28"/>
  <c r="Q39" i="28"/>
  <c r="P39" i="28"/>
  <c r="O39" i="28"/>
  <c r="N39" i="28"/>
  <c r="M39" i="28"/>
  <c r="L39" i="28"/>
  <c r="K39" i="28"/>
  <c r="J39" i="28"/>
  <c r="I39" i="28"/>
  <c r="H39" i="28"/>
  <c r="G39" i="28"/>
  <c r="F39" i="28"/>
  <c r="CB38" i="28"/>
  <c r="CA38" i="28"/>
  <c r="BZ38" i="28"/>
  <c r="BY38" i="28"/>
  <c r="BX38" i="28"/>
  <c r="BW38" i="28"/>
  <c r="BV38" i="28"/>
  <c r="BU38" i="28"/>
  <c r="BT38" i="28"/>
  <c r="BS38" i="28"/>
  <c r="BR38" i="28"/>
  <c r="BQ38" i="28"/>
  <c r="BP38" i="28"/>
  <c r="BO38" i="28"/>
  <c r="BN38" i="28"/>
  <c r="BM38" i="28"/>
  <c r="BL38" i="28"/>
  <c r="BK38" i="28"/>
  <c r="BJ38" i="28"/>
  <c r="BI38" i="28"/>
  <c r="BH38" i="28"/>
  <c r="BG38" i="28"/>
  <c r="BF38" i="28"/>
  <c r="BE38" i="28"/>
  <c r="BD38" i="28"/>
  <c r="BC38" i="28"/>
  <c r="BB38" i="28"/>
  <c r="BA38" i="28"/>
  <c r="AZ38" i="28"/>
  <c r="AY38" i="28"/>
  <c r="AX38" i="28"/>
  <c r="AW38" i="28"/>
  <c r="AV38" i="28"/>
  <c r="AU38" i="28"/>
  <c r="AT38" i="28"/>
  <c r="AS38" i="28"/>
  <c r="AR38" i="28"/>
  <c r="AQ38" i="28"/>
  <c r="AP38" i="28"/>
  <c r="AO38" i="28"/>
  <c r="AN38" i="28"/>
  <c r="AM38" i="28"/>
  <c r="AL38" i="28"/>
  <c r="AK38" i="28"/>
  <c r="AJ38" i="28"/>
  <c r="AI38" i="28"/>
  <c r="AH38" i="28"/>
  <c r="AG38" i="28"/>
  <c r="AF38" i="28"/>
  <c r="AE38" i="28"/>
  <c r="AD38" i="28"/>
  <c r="AC38" i="28"/>
  <c r="AB38" i="28"/>
  <c r="AA38" i="28"/>
  <c r="Z38" i="28"/>
  <c r="Y38" i="28"/>
  <c r="X38" i="28"/>
  <c r="W38" i="28"/>
  <c r="V38" i="28"/>
  <c r="U38" i="28"/>
  <c r="T38" i="28"/>
  <c r="S38" i="28"/>
  <c r="R38" i="28"/>
  <c r="Q38" i="28"/>
  <c r="P38" i="28"/>
  <c r="O38" i="28"/>
  <c r="N38" i="28"/>
  <c r="M38" i="28"/>
  <c r="L38" i="28"/>
  <c r="K38" i="28"/>
  <c r="J38" i="28"/>
  <c r="I38" i="28"/>
  <c r="H38" i="28"/>
  <c r="G38" i="28"/>
  <c r="F38" i="28"/>
  <c r="CB37" i="28"/>
  <c r="CA37" i="28"/>
  <c r="BZ37" i="28"/>
  <c r="BY37" i="28"/>
  <c r="BX37" i="28"/>
  <c r="BW37" i="28"/>
  <c r="BV37" i="28"/>
  <c r="BU37" i="28"/>
  <c r="BT37" i="28"/>
  <c r="BS37" i="28"/>
  <c r="BR37" i="28"/>
  <c r="BQ37" i="28"/>
  <c r="BP37" i="28"/>
  <c r="BO37" i="28"/>
  <c r="BN37" i="28"/>
  <c r="BM37" i="28"/>
  <c r="BL37" i="28"/>
  <c r="BK37" i="28"/>
  <c r="BJ37" i="28"/>
  <c r="BI37" i="28"/>
  <c r="BH37" i="28"/>
  <c r="BG37" i="28"/>
  <c r="BF37" i="28"/>
  <c r="BE37" i="28"/>
  <c r="BD37" i="28"/>
  <c r="BC37" i="28"/>
  <c r="BB37" i="28"/>
  <c r="BA37" i="28"/>
  <c r="AZ37" i="28"/>
  <c r="AY37" i="28"/>
  <c r="AX37" i="28"/>
  <c r="AW37" i="28"/>
  <c r="AV37" i="28"/>
  <c r="AU37" i="28"/>
  <c r="AT37" i="28"/>
  <c r="AS37" i="28"/>
  <c r="AR37" i="28"/>
  <c r="AQ37" i="28"/>
  <c r="AP37" i="28"/>
  <c r="AO37" i="28"/>
  <c r="AN37" i="28"/>
  <c r="AM37" i="28"/>
  <c r="AL37" i="28"/>
  <c r="AK37" i="28"/>
  <c r="AJ37" i="28"/>
  <c r="AI37" i="28"/>
  <c r="AH37" i="28"/>
  <c r="AG37" i="28"/>
  <c r="AF37" i="28"/>
  <c r="AE37" i="28"/>
  <c r="AD37" i="28"/>
  <c r="AC37" i="28"/>
  <c r="AB37" i="28"/>
  <c r="AA37" i="28"/>
  <c r="Z37" i="28"/>
  <c r="Y37" i="28"/>
  <c r="X37" i="28"/>
  <c r="W37" i="28"/>
  <c r="V37" i="28"/>
  <c r="U37" i="28"/>
  <c r="T37" i="28"/>
  <c r="S37" i="28"/>
  <c r="R37" i="28"/>
  <c r="Q37" i="28"/>
  <c r="P37" i="28"/>
  <c r="O37" i="28"/>
  <c r="N37" i="28"/>
  <c r="M37" i="28"/>
  <c r="L37" i="28"/>
  <c r="K37" i="28"/>
  <c r="J37" i="28"/>
  <c r="I37" i="28"/>
  <c r="H37" i="28"/>
  <c r="G37" i="28"/>
  <c r="F37" i="28"/>
  <c r="CB36" i="28"/>
  <c r="CA36" i="28"/>
  <c r="BZ36" i="28"/>
  <c r="BY36" i="28"/>
  <c r="BX36" i="28"/>
  <c r="BW36" i="28"/>
  <c r="BV36" i="28"/>
  <c r="BU36" i="28"/>
  <c r="BT36" i="28"/>
  <c r="BS36" i="28"/>
  <c r="BR36" i="28"/>
  <c r="BQ36" i="28"/>
  <c r="BP36" i="28"/>
  <c r="BO36" i="28"/>
  <c r="BN36" i="28"/>
  <c r="BM36" i="28"/>
  <c r="BL36" i="28"/>
  <c r="BK36" i="28"/>
  <c r="BJ36" i="28"/>
  <c r="BI36" i="28"/>
  <c r="BH36" i="28"/>
  <c r="BG36" i="28"/>
  <c r="BF36" i="28"/>
  <c r="BE36" i="28"/>
  <c r="BD36" i="28"/>
  <c r="BC36" i="28"/>
  <c r="BB36" i="28"/>
  <c r="BA36" i="28"/>
  <c r="AZ36" i="28"/>
  <c r="AY36" i="28"/>
  <c r="AX36" i="28"/>
  <c r="AW36" i="28"/>
  <c r="AV36" i="28"/>
  <c r="AU36" i="28"/>
  <c r="AT36" i="28"/>
  <c r="AS36" i="28"/>
  <c r="AR36" i="28"/>
  <c r="AQ36" i="28"/>
  <c r="AP36" i="28"/>
  <c r="AO36" i="28"/>
  <c r="AN36" i="28"/>
  <c r="AM36" i="28"/>
  <c r="AL36" i="28"/>
  <c r="AK36" i="28"/>
  <c r="AJ36" i="28"/>
  <c r="AI36" i="28"/>
  <c r="AH36" i="28"/>
  <c r="AG36" i="28"/>
  <c r="AF36" i="28"/>
  <c r="AE36" i="28"/>
  <c r="AD36" i="28"/>
  <c r="AC36" i="28"/>
  <c r="AB36" i="28"/>
  <c r="AA36" i="28"/>
  <c r="Z36" i="28"/>
  <c r="Y36" i="28"/>
  <c r="X36" i="28"/>
  <c r="W36" i="28"/>
  <c r="V36" i="28"/>
  <c r="U36" i="28"/>
  <c r="T36" i="28"/>
  <c r="S36" i="28"/>
  <c r="R36" i="28"/>
  <c r="Q36" i="28"/>
  <c r="P36" i="28"/>
  <c r="O36" i="28"/>
  <c r="N36" i="28"/>
  <c r="M36" i="28"/>
  <c r="L36" i="28"/>
  <c r="K36" i="28"/>
  <c r="J36" i="28"/>
  <c r="I36" i="28"/>
  <c r="H36" i="28"/>
  <c r="G36" i="28"/>
  <c r="F36" i="28"/>
  <c r="CB35" i="28"/>
  <c r="CA35" i="28"/>
  <c r="BZ35" i="28"/>
  <c r="BY35" i="28"/>
  <c r="BX35" i="28"/>
  <c r="BW35" i="28"/>
  <c r="BV35" i="28"/>
  <c r="BU35" i="28"/>
  <c r="BT35" i="28"/>
  <c r="BS35" i="28"/>
  <c r="BR35" i="28"/>
  <c r="BQ35" i="28"/>
  <c r="BP35" i="28"/>
  <c r="BO35" i="28"/>
  <c r="BN35" i="28"/>
  <c r="BM35" i="28"/>
  <c r="BL35" i="28"/>
  <c r="BK35" i="28"/>
  <c r="BJ35" i="28"/>
  <c r="BI35" i="28"/>
  <c r="BH35" i="28"/>
  <c r="BG35" i="28"/>
  <c r="BF35" i="28"/>
  <c r="BE35" i="28"/>
  <c r="BD35" i="28"/>
  <c r="BC35" i="28"/>
  <c r="BB35" i="28"/>
  <c r="BA35" i="28"/>
  <c r="AZ35" i="28"/>
  <c r="AY35" i="28"/>
  <c r="AX35" i="28"/>
  <c r="AW35" i="28"/>
  <c r="AV35" i="28"/>
  <c r="AU35" i="28"/>
  <c r="AT35" i="28"/>
  <c r="AS35" i="28"/>
  <c r="AR35" i="28"/>
  <c r="AQ35" i="28"/>
  <c r="AP35" i="28"/>
  <c r="AO35" i="28"/>
  <c r="AN35" i="28"/>
  <c r="AM35" i="28"/>
  <c r="AL35" i="28"/>
  <c r="AK35" i="28"/>
  <c r="AJ35" i="28"/>
  <c r="AI35" i="28"/>
  <c r="AH35" i="28"/>
  <c r="AG35" i="28"/>
  <c r="AF35" i="28"/>
  <c r="AE35" i="28"/>
  <c r="AD35" i="28"/>
  <c r="AC35" i="28"/>
  <c r="AB35" i="28"/>
  <c r="AA35" i="28"/>
  <c r="Z35" i="28"/>
  <c r="Y35" i="28"/>
  <c r="X35" i="28"/>
  <c r="W35" i="28"/>
  <c r="V35" i="28"/>
  <c r="U35" i="28"/>
  <c r="T35" i="28"/>
  <c r="S35" i="28"/>
  <c r="R35" i="28"/>
  <c r="Q35" i="28"/>
  <c r="P35" i="28"/>
  <c r="O35" i="28"/>
  <c r="N35" i="28"/>
  <c r="M35" i="28"/>
  <c r="L35" i="28"/>
  <c r="K35" i="28"/>
  <c r="J35" i="28"/>
  <c r="I35" i="28"/>
  <c r="H35" i="28"/>
  <c r="G35" i="28"/>
  <c r="F35" i="28"/>
  <c r="CB34" i="28"/>
  <c r="CA34" i="28"/>
  <c r="BZ34" i="28"/>
  <c r="BY34" i="28"/>
  <c r="BX34" i="28"/>
  <c r="BW34" i="28"/>
  <c r="BV34" i="28"/>
  <c r="BU34" i="28"/>
  <c r="BT34" i="28"/>
  <c r="BS34" i="28"/>
  <c r="BR34" i="28"/>
  <c r="BQ34" i="28"/>
  <c r="BP34" i="28"/>
  <c r="BO34" i="28"/>
  <c r="BN34" i="28"/>
  <c r="BM34" i="28"/>
  <c r="BL34" i="28"/>
  <c r="BK34" i="28"/>
  <c r="BJ34" i="28"/>
  <c r="BI34" i="28"/>
  <c r="BH34" i="28"/>
  <c r="BG34" i="28"/>
  <c r="BF34" i="28"/>
  <c r="BE34" i="28"/>
  <c r="BD34" i="28"/>
  <c r="BC34" i="28"/>
  <c r="BB34" i="28"/>
  <c r="BA34" i="28"/>
  <c r="AZ34" i="28"/>
  <c r="AY34" i="28"/>
  <c r="AX34" i="28"/>
  <c r="AW34" i="28"/>
  <c r="AV34" i="28"/>
  <c r="AU34" i="28"/>
  <c r="AT34" i="28"/>
  <c r="AS34" i="28"/>
  <c r="AR34" i="28"/>
  <c r="AQ34" i="28"/>
  <c r="AP34" i="28"/>
  <c r="AO34" i="28"/>
  <c r="AN34" i="28"/>
  <c r="AM34" i="28"/>
  <c r="AL34" i="28"/>
  <c r="AK34" i="28"/>
  <c r="AJ34" i="28"/>
  <c r="AI34" i="28"/>
  <c r="AH34" i="28"/>
  <c r="AG34" i="28"/>
  <c r="AF34" i="28"/>
  <c r="AE34" i="28"/>
  <c r="AD34" i="28"/>
  <c r="AC34" i="28"/>
  <c r="AB34" i="28"/>
  <c r="AA34" i="28"/>
  <c r="Z34" i="28"/>
  <c r="Y34" i="28"/>
  <c r="X34" i="28"/>
  <c r="W34" i="28"/>
  <c r="V34" i="28"/>
  <c r="U34" i="28"/>
  <c r="T34" i="28"/>
  <c r="S34" i="28"/>
  <c r="R34" i="28"/>
  <c r="Q34" i="28"/>
  <c r="P34" i="28"/>
  <c r="O34" i="28"/>
  <c r="N34" i="28"/>
  <c r="M34" i="28"/>
  <c r="L34" i="28"/>
  <c r="K34" i="28"/>
  <c r="J34" i="28"/>
  <c r="I34" i="28"/>
  <c r="H34" i="28"/>
  <c r="G34" i="28"/>
  <c r="F34" i="28"/>
  <c r="CB33" i="28"/>
  <c r="CA33" i="28"/>
  <c r="BZ33" i="28"/>
  <c r="BY33" i="28"/>
  <c r="BX33" i="28"/>
  <c r="BW33" i="28"/>
  <c r="BV33" i="28"/>
  <c r="BU33" i="28"/>
  <c r="BT33" i="28"/>
  <c r="BS33" i="28"/>
  <c r="BR33" i="28"/>
  <c r="BQ33" i="28"/>
  <c r="BP33" i="28"/>
  <c r="BO33" i="28"/>
  <c r="BN33" i="28"/>
  <c r="BM33" i="28"/>
  <c r="BL33" i="28"/>
  <c r="BK33" i="28"/>
  <c r="BJ33" i="28"/>
  <c r="BI33" i="28"/>
  <c r="BH33" i="28"/>
  <c r="BG33" i="28"/>
  <c r="BF33" i="28"/>
  <c r="BE33" i="28"/>
  <c r="BD33" i="28"/>
  <c r="BC33" i="28"/>
  <c r="BB33" i="28"/>
  <c r="BA33" i="28"/>
  <c r="AZ33" i="28"/>
  <c r="AY33" i="28"/>
  <c r="AX33" i="28"/>
  <c r="AW33" i="28"/>
  <c r="AV33" i="28"/>
  <c r="AU33" i="28"/>
  <c r="AT33" i="28"/>
  <c r="AS33" i="28"/>
  <c r="AR33" i="28"/>
  <c r="AQ33" i="28"/>
  <c r="AP33" i="28"/>
  <c r="AO33" i="28"/>
  <c r="AN33" i="28"/>
  <c r="AM33" i="28"/>
  <c r="AL33" i="28"/>
  <c r="AK33" i="28"/>
  <c r="AJ33" i="28"/>
  <c r="AI33" i="28"/>
  <c r="AH33" i="28"/>
  <c r="AG33" i="28"/>
  <c r="AF33" i="28"/>
  <c r="AE33" i="28"/>
  <c r="AD33" i="28"/>
  <c r="AC33" i="28"/>
  <c r="AB33" i="28"/>
  <c r="AA33" i="28"/>
  <c r="Z33" i="28"/>
  <c r="Y33" i="28"/>
  <c r="X33" i="28"/>
  <c r="W33" i="28"/>
  <c r="V33" i="28"/>
  <c r="U33" i="28"/>
  <c r="T33" i="28"/>
  <c r="S33" i="28"/>
  <c r="R33" i="28"/>
  <c r="Q33" i="28"/>
  <c r="P33" i="28"/>
  <c r="O33" i="28"/>
  <c r="N33" i="28"/>
  <c r="M33" i="28"/>
  <c r="L33" i="28"/>
  <c r="K33" i="28"/>
  <c r="J33" i="28"/>
  <c r="I33" i="28"/>
  <c r="H33" i="28"/>
  <c r="G33" i="28"/>
  <c r="F33" i="28"/>
  <c r="CB32" i="28"/>
  <c r="CA32" i="28"/>
  <c r="BZ32" i="28"/>
  <c r="BY32" i="28"/>
  <c r="BX32" i="28"/>
  <c r="BW32" i="28"/>
  <c r="BV32" i="28"/>
  <c r="BU32" i="28"/>
  <c r="BT32" i="28"/>
  <c r="BS32" i="28"/>
  <c r="BR32" i="28"/>
  <c r="BQ32" i="28"/>
  <c r="BP32" i="28"/>
  <c r="BO32" i="28"/>
  <c r="BN32" i="28"/>
  <c r="BM32" i="28"/>
  <c r="BL32" i="28"/>
  <c r="BK32" i="28"/>
  <c r="BJ32" i="28"/>
  <c r="BI32" i="28"/>
  <c r="BH32" i="28"/>
  <c r="BG32" i="28"/>
  <c r="BF32" i="28"/>
  <c r="BE32" i="28"/>
  <c r="BD32" i="28"/>
  <c r="BC32" i="28"/>
  <c r="BB32" i="28"/>
  <c r="BA32" i="28"/>
  <c r="AZ32" i="28"/>
  <c r="AY32" i="28"/>
  <c r="AX32" i="28"/>
  <c r="AW32" i="28"/>
  <c r="AV32" i="28"/>
  <c r="AU32" i="28"/>
  <c r="AT32" i="28"/>
  <c r="AS32" i="28"/>
  <c r="AR32" i="28"/>
  <c r="AQ32" i="28"/>
  <c r="AP32" i="28"/>
  <c r="AO32" i="28"/>
  <c r="AN32" i="28"/>
  <c r="AM32" i="28"/>
  <c r="AL32" i="28"/>
  <c r="AK32" i="28"/>
  <c r="AJ32" i="28"/>
  <c r="AI32" i="28"/>
  <c r="AH32" i="28"/>
  <c r="AG32" i="28"/>
  <c r="AF32" i="28"/>
  <c r="AE32" i="28"/>
  <c r="AD32" i="28"/>
  <c r="AC32" i="28"/>
  <c r="AB32" i="28"/>
  <c r="AA32" i="28"/>
  <c r="Z32" i="28"/>
  <c r="Y32" i="28"/>
  <c r="X32" i="28"/>
  <c r="W32" i="28"/>
  <c r="V32" i="28"/>
  <c r="U32" i="28"/>
  <c r="T32" i="28"/>
  <c r="S32" i="28"/>
  <c r="R32" i="28"/>
  <c r="Q32" i="28"/>
  <c r="P32" i="28"/>
  <c r="O32" i="28"/>
  <c r="N32" i="28"/>
  <c r="M32" i="28"/>
  <c r="L32" i="28"/>
  <c r="K32" i="28"/>
  <c r="J32" i="28"/>
  <c r="I32" i="28"/>
  <c r="H32" i="28"/>
  <c r="G32" i="28"/>
  <c r="F32" i="28"/>
  <c r="CB31" i="28"/>
  <c r="CA31" i="28"/>
  <c r="BZ31" i="28"/>
  <c r="BY31" i="28"/>
  <c r="BX31" i="28"/>
  <c r="BW31" i="28"/>
  <c r="BV31" i="28"/>
  <c r="BU31" i="28"/>
  <c r="BT31" i="28"/>
  <c r="BS31" i="28"/>
  <c r="BR31" i="28"/>
  <c r="BQ31" i="28"/>
  <c r="BP31" i="28"/>
  <c r="BO31" i="28"/>
  <c r="BN31" i="28"/>
  <c r="BM31" i="28"/>
  <c r="BL31" i="28"/>
  <c r="BK31" i="28"/>
  <c r="BJ31" i="28"/>
  <c r="BI31" i="28"/>
  <c r="BH31" i="28"/>
  <c r="BG31" i="28"/>
  <c r="BF31" i="28"/>
  <c r="BE31" i="28"/>
  <c r="BD31" i="28"/>
  <c r="BC31" i="28"/>
  <c r="BB31" i="28"/>
  <c r="BA31" i="28"/>
  <c r="AZ31" i="28"/>
  <c r="AY31" i="28"/>
  <c r="AX31" i="28"/>
  <c r="AW31" i="28"/>
  <c r="AV31" i="28"/>
  <c r="AU31" i="28"/>
  <c r="AT31" i="28"/>
  <c r="AS31" i="28"/>
  <c r="AR31" i="28"/>
  <c r="AQ31" i="28"/>
  <c r="AP31" i="28"/>
  <c r="AO31" i="28"/>
  <c r="AN31" i="28"/>
  <c r="AM31" i="28"/>
  <c r="AL31" i="28"/>
  <c r="AK31" i="28"/>
  <c r="AJ31" i="28"/>
  <c r="AI31" i="28"/>
  <c r="AH31" i="28"/>
  <c r="AG31" i="28"/>
  <c r="AF31" i="28"/>
  <c r="AE31" i="28"/>
  <c r="AD31" i="28"/>
  <c r="AC31" i="28"/>
  <c r="AB31" i="28"/>
  <c r="AA31" i="28"/>
  <c r="Z31" i="28"/>
  <c r="Y31" i="28"/>
  <c r="X31" i="28"/>
  <c r="W31" i="28"/>
  <c r="V31" i="28"/>
  <c r="U31" i="28"/>
  <c r="T31" i="28"/>
  <c r="S31" i="28"/>
  <c r="R31" i="28"/>
  <c r="Q31" i="28"/>
  <c r="P31" i="28"/>
  <c r="O31" i="28"/>
  <c r="N31" i="28"/>
  <c r="M31" i="28"/>
  <c r="L31" i="28"/>
  <c r="K31" i="28"/>
  <c r="J31" i="28"/>
  <c r="I31" i="28"/>
  <c r="H31" i="28"/>
  <c r="G31" i="28"/>
  <c r="F31" i="28"/>
  <c r="CB30" i="28"/>
  <c r="CA30" i="28"/>
  <c r="BZ30" i="28"/>
  <c r="BY30" i="28"/>
  <c r="BX30" i="28"/>
  <c r="BW30" i="28"/>
  <c r="BV30" i="28"/>
  <c r="BU30" i="28"/>
  <c r="BT30" i="28"/>
  <c r="BS30" i="28"/>
  <c r="BR30" i="28"/>
  <c r="BQ30" i="28"/>
  <c r="BP30" i="28"/>
  <c r="BO30" i="28"/>
  <c r="BN30" i="28"/>
  <c r="BM30" i="28"/>
  <c r="BL30" i="28"/>
  <c r="BK30" i="28"/>
  <c r="BJ30" i="28"/>
  <c r="BI30" i="28"/>
  <c r="BH30" i="28"/>
  <c r="BG30" i="28"/>
  <c r="BF30" i="28"/>
  <c r="BE30" i="28"/>
  <c r="BD30" i="28"/>
  <c r="BC30" i="28"/>
  <c r="BB30" i="28"/>
  <c r="BA30" i="28"/>
  <c r="AZ30" i="28"/>
  <c r="AY30" i="28"/>
  <c r="AX30" i="28"/>
  <c r="AW30" i="28"/>
  <c r="AV30" i="28"/>
  <c r="AU30" i="28"/>
  <c r="AT30" i="28"/>
  <c r="AS30" i="28"/>
  <c r="AR30" i="28"/>
  <c r="AQ30" i="28"/>
  <c r="AP30" i="28"/>
  <c r="AO30" i="28"/>
  <c r="AN30" i="28"/>
  <c r="AM30" i="28"/>
  <c r="AL30" i="28"/>
  <c r="AK30" i="28"/>
  <c r="AJ30" i="28"/>
  <c r="AI30" i="28"/>
  <c r="AH30" i="28"/>
  <c r="AG30" i="28"/>
  <c r="AF30" i="28"/>
  <c r="AE30" i="28"/>
  <c r="AD30" i="28"/>
  <c r="AC30" i="28"/>
  <c r="AB30" i="28"/>
  <c r="AA30" i="28"/>
  <c r="Z30" i="28"/>
  <c r="Y30" i="28"/>
  <c r="X30" i="28"/>
  <c r="W30" i="28"/>
  <c r="V30" i="28"/>
  <c r="U30" i="28"/>
  <c r="T30" i="28"/>
  <c r="S30" i="28"/>
  <c r="R30" i="28"/>
  <c r="Q30" i="28"/>
  <c r="P30" i="28"/>
  <c r="O30" i="28"/>
  <c r="N30" i="28"/>
  <c r="M30" i="28"/>
  <c r="L30" i="28"/>
  <c r="K30" i="28"/>
  <c r="J30" i="28"/>
  <c r="I30" i="28"/>
  <c r="H30" i="28"/>
  <c r="G30" i="28"/>
  <c r="F30" i="28"/>
  <c r="CB29" i="28"/>
  <c r="CA29" i="28"/>
  <c r="BZ29" i="28"/>
  <c r="BY29" i="28"/>
  <c r="BX29" i="28"/>
  <c r="BW29" i="28"/>
  <c r="BV29" i="28"/>
  <c r="BU29" i="28"/>
  <c r="BT29" i="28"/>
  <c r="BS29" i="28"/>
  <c r="BR29" i="28"/>
  <c r="BQ29" i="28"/>
  <c r="BP29" i="28"/>
  <c r="BO29" i="28"/>
  <c r="BN29" i="28"/>
  <c r="BM29" i="28"/>
  <c r="BL29" i="28"/>
  <c r="BK29" i="28"/>
  <c r="BJ29" i="28"/>
  <c r="BI29" i="28"/>
  <c r="BH29" i="28"/>
  <c r="BG29" i="28"/>
  <c r="BF29" i="28"/>
  <c r="BE29" i="28"/>
  <c r="BD29" i="28"/>
  <c r="BC29" i="28"/>
  <c r="BB29" i="28"/>
  <c r="BA29" i="28"/>
  <c r="AZ29" i="28"/>
  <c r="AY29" i="28"/>
  <c r="AX29" i="28"/>
  <c r="AW29" i="28"/>
  <c r="AV29" i="28"/>
  <c r="AU29" i="28"/>
  <c r="AT29" i="28"/>
  <c r="AS29" i="28"/>
  <c r="AR29" i="28"/>
  <c r="AQ29" i="28"/>
  <c r="AP29" i="28"/>
  <c r="AO29" i="28"/>
  <c r="AN29" i="28"/>
  <c r="AM29" i="28"/>
  <c r="AL29" i="28"/>
  <c r="AK29" i="28"/>
  <c r="AJ29" i="28"/>
  <c r="AI29" i="28"/>
  <c r="AH29" i="28"/>
  <c r="AG29" i="28"/>
  <c r="AF29" i="28"/>
  <c r="AE29" i="28"/>
  <c r="AD29" i="28"/>
  <c r="AC29" i="28"/>
  <c r="AB29" i="28"/>
  <c r="AA29" i="28"/>
  <c r="Z29" i="28"/>
  <c r="Y29" i="28"/>
  <c r="X29" i="28"/>
  <c r="W29" i="28"/>
  <c r="V29" i="28"/>
  <c r="U29" i="28"/>
  <c r="T29" i="28"/>
  <c r="S29" i="28"/>
  <c r="R29" i="28"/>
  <c r="Q29" i="28"/>
  <c r="P29" i="28"/>
  <c r="O29" i="28"/>
  <c r="N29" i="28"/>
  <c r="M29" i="28"/>
  <c r="L29" i="28"/>
  <c r="K29" i="28"/>
  <c r="J29" i="28"/>
  <c r="I29" i="28"/>
  <c r="H29" i="28"/>
  <c r="G29" i="28"/>
  <c r="F29" i="28"/>
  <c r="CB28" i="28"/>
  <c r="CA28" i="28"/>
  <c r="BZ28" i="28"/>
  <c r="BY28" i="28"/>
  <c r="BX28" i="28"/>
  <c r="BW28" i="28"/>
  <c r="BV28" i="28"/>
  <c r="BU28" i="28"/>
  <c r="BT28" i="28"/>
  <c r="BS28" i="28"/>
  <c r="BR28" i="28"/>
  <c r="BQ28" i="28"/>
  <c r="BP28" i="28"/>
  <c r="BO28" i="28"/>
  <c r="BN28" i="28"/>
  <c r="BM28" i="28"/>
  <c r="BL28" i="28"/>
  <c r="BK28" i="28"/>
  <c r="BJ28" i="28"/>
  <c r="BI28" i="28"/>
  <c r="BH28" i="28"/>
  <c r="BG28" i="28"/>
  <c r="BF28" i="28"/>
  <c r="BE28" i="28"/>
  <c r="BD28" i="28"/>
  <c r="BC28" i="28"/>
  <c r="BB28" i="28"/>
  <c r="BA28" i="28"/>
  <c r="AZ28" i="28"/>
  <c r="AY28" i="28"/>
  <c r="AX28" i="28"/>
  <c r="AW28" i="28"/>
  <c r="AV28" i="28"/>
  <c r="AU28" i="28"/>
  <c r="AT28" i="28"/>
  <c r="AS28" i="28"/>
  <c r="AR28" i="28"/>
  <c r="AQ28" i="28"/>
  <c r="AP28" i="28"/>
  <c r="AO28" i="28"/>
  <c r="AN28" i="28"/>
  <c r="AM28" i="28"/>
  <c r="AL28" i="28"/>
  <c r="AK28" i="28"/>
  <c r="AJ28" i="28"/>
  <c r="AI28" i="28"/>
  <c r="AH28" i="28"/>
  <c r="AG28" i="28"/>
  <c r="AF28" i="28"/>
  <c r="AE28" i="28"/>
  <c r="AD28" i="28"/>
  <c r="AC28" i="28"/>
  <c r="AB28" i="28"/>
  <c r="AA28" i="28"/>
  <c r="Z28" i="28"/>
  <c r="Y28" i="28"/>
  <c r="X28" i="28"/>
  <c r="W28" i="28"/>
  <c r="V28" i="28"/>
  <c r="U28" i="28"/>
  <c r="T28" i="28"/>
  <c r="S28" i="28"/>
  <c r="R28" i="28"/>
  <c r="Q28" i="28"/>
  <c r="P28" i="28"/>
  <c r="O28" i="28"/>
  <c r="N28" i="28"/>
  <c r="M28" i="28"/>
  <c r="L28" i="28"/>
  <c r="K28" i="28"/>
  <c r="J28" i="28"/>
  <c r="I28" i="28"/>
  <c r="H28" i="28"/>
  <c r="G28" i="28"/>
  <c r="F28" i="28"/>
  <c r="CB27" i="28"/>
  <c r="CA27" i="28"/>
  <c r="BZ27" i="28"/>
  <c r="BY27" i="28"/>
  <c r="BX27" i="28"/>
  <c r="BW27" i="28"/>
  <c r="BV27" i="28"/>
  <c r="BU27" i="28"/>
  <c r="BT27" i="28"/>
  <c r="BS27" i="28"/>
  <c r="BR27" i="28"/>
  <c r="BQ27" i="28"/>
  <c r="BP27" i="28"/>
  <c r="BO27" i="28"/>
  <c r="BN27" i="28"/>
  <c r="BM27" i="28"/>
  <c r="BL27" i="28"/>
  <c r="BK27" i="28"/>
  <c r="BJ27" i="28"/>
  <c r="BI27" i="28"/>
  <c r="BH27" i="28"/>
  <c r="BG27" i="28"/>
  <c r="BF27" i="28"/>
  <c r="BE27" i="28"/>
  <c r="BD27" i="28"/>
  <c r="BC27" i="28"/>
  <c r="BB27" i="28"/>
  <c r="BA27" i="28"/>
  <c r="AZ27" i="28"/>
  <c r="AY27" i="28"/>
  <c r="AX27" i="28"/>
  <c r="AW27" i="28"/>
  <c r="AV27" i="28"/>
  <c r="AU27" i="28"/>
  <c r="AT27" i="28"/>
  <c r="AS27" i="28"/>
  <c r="AR27" i="28"/>
  <c r="AQ27" i="28"/>
  <c r="AP27" i="28"/>
  <c r="AO27" i="28"/>
  <c r="AN27" i="28"/>
  <c r="AM27" i="28"/>
  <c r="AL27" i="28"/>
  <c r="AK27" i="28"/>
  <c r="AJ27" i="28"/>
  <c r="AI27" i="28"/>
  <c r="AH27" i="28"/>
  <c r="AG27" i="28"/>
  <c r="AF27" i="28"/>
  <c r="AE27" i="28"/>
  <c r="AD27" i="28"/>
  <c r="AC27" i="28"/>
  <c r="AB27" i="28"/>
  <c r="AA27" i="28"/>
  <c r="Z27" i="28"/>
  <c r="Y27" i="28"/>
  <c r="X27" i="28"/>
  <c r="W27" i="28"/>
  <c r="V27" i="28"/>
  <c r="U27" i="28"/>
  <c r="T27" i="28"/>
  <c r="S27" i="28"/>
  <c r="R27" i="28"/>
  <c r="Q27" i="28"/>
  <c r="P27" i="28"/>
  <c r="O27" i="28"/>
  <c r="N27" i="28"/>
  <c r="M27" i="28"/>
  <c r="L27" i="28"/>
  <c r="K27" i="28"/>
  <c r="J27" i="28"/>
  <c r="I27" i="28"/>
  <c r="H27" i="28"/>
  <c r="G27" i="28"/>
  <c r="F27" i="28"/>
  <c r="CB26" i="28"/>
  <c r="CA26" i="28"/>
  <c r="BZ26" i="28"/>
  <c r="BY26" i="28"/>
  <c r="BX26" i="28"/>
  <c r="BW26" i="28"/>
  <c r="BV26" i="28"/>
  <c r="BU26" i="28"/>
  <c r="BT26" i="28"/>
  <c r="BS26" i="28"/>
  <c r="BR26" i="28"/>
  <c r="BQ26" i="28"/>
  <c r="BP26" i="28"/>
  <c r="BO26" i="28"/>
  <c r="BN26" i="28"/>
  <c r="BM26" i="28"/>
  <c r="BL26" i="28"/>
  <c r="BK26" i="28"/>
  <c r="BJ26" i="28"/>
  <c r="BI26" i="28"/>
  <c r="BH26" i="28"/>
  <c r="BG26" i="28"/>
  <c r="BF26" i="28"/>
  <c r="BE26" i="28"/>
  <c r="BD26" i="28"/>
  <c r="BC26" i="28"/>
  <c r="BB26" i="28"/>
  <c r="BA26" i="28"/>
  <c r="AZ26" i="28"/>
  <c r="AY26" i="28"/>
  <c r="AX26" i="28"/>
  <c r="AW26" i="28"/>
  <c r="AV26" i="28"/>
  <c r="AU26" i="28"/>
  <c r="AT26" i="28"/>
  <c r="AS26" i="28"/>
  <c r="AR26" i="28"/>
  <c r="AQ26" i="28"/>
  <c r="AP26" i="28"/>
  <c r="AO26" i="28"/>
  <c r="AN26" i="28"/>
  <c r="AM26" i="28"/>
  <c r="AL26" i="28"/>
  <c r="AK26" i="28"/>
  <c r="AJ26" i="28"/>
  <c r="AI26" i="28"/>
  <c r="AH26" i="28"/>
  <c r="AG26" i="28"/>
  <c r="AF26" i="28"/>
  <c r="AE26" i="28"/>
  <c r="AD26" i="28"/>
  <c r="AC26" i="28"/>
  <c r="AB26" i="28"/>
  <c r="AA26" i="28"/>
  <c r="Z26" i="28"/>
  <c r="Y26" i="28"/>
  <c r="X26" i="28"/>
  <c r="W26" i="28"/>
  <c r="V26" i="28"/>
  <c r="U26" i="28"/>
  <c r="T26" i="28"/>
  <c r="S26" i="28"/>
  <c r="R26" i="28"/>
  <c r="Q26" i="28"/>
  <c r="P26" i="28"/>
  <c r="O26" i="28"/>
  <c r="N26" i="28"/>
  <c r="M26" i="28"/>
  <c r="L26" i="28"/>
  <c r="K26" i="28"/>
  <c r="J26" i="28"/>
  <c r="I26" i="28"/>
  <c r="H26" i="28"/>
  <c r="G26" i="28"/>
  <c r="F26" i="28"/>
  <c r="CB25" i="28"/>
  <c r="CA25" i="28"/>
  <c r="BZ25" i="28"/>
  <c r="BY25" i="28"/>
  <c r="BX25" i="28"/>
  <c r="BW25" i="28"/>
  <c r="BV25" i="28"/>
  <c r="BU25" i="28"/>
  <c r="BT25" i="28"/>
  <c r="BS25" i="28"/>
  <c r="BR25" i="28"/>
  <c r="BQ25" i="28"/>
  <c r="BP25" i="28"/>
  <c r="BO25" i="28"/>
  <c r="BN25" i="28"/>
  <c r="BM25" i="28"/>
  <c r="BL25" i="28"/>
  <c r="BK25" i="28"/>
  <c r="BJ25" i="28"/>
  <c r="BI25" i="28"/>
  <c r="BH25" i="28"/>
  <c r="BG25" i="28"/>
  <c r="BF25" i="28"/>
  <c r="BE25" i="28"/>
  <c r="BD25" i="28"/>
  <c r="BC25" i="28"/>
  <c r="BB25" i="28"/>
  <c r="BA25" i="28"/>
  <c r="AZ25" i="28"/>
  <c r="AY25" i="28"/>
  <c r="AX25" i="28"/>
  <c r="AW25" i="28"/>
  <c r="AV25" i="28"/>
  <c r="AU25" i="28"/>
  <c r="AT25" i="28"/>
  <c r="AS25" i="28"/>
  <c r="AR25" i="28"/>
  <c r="AQ25" i="28"/>
  <c r="AP25" i="28"/>
  <c r="AO25" i="28"/>
  <c r="AN25" i="28"/>
  <c r="AM25" i="28"/>
  <c r="AL25" i="28"/>
  <c r="AK25" i="28"/>
  <c r="AJ25" i="28"/>
  <c r="AI25" i="28"/>
  <c r="AH25" i="28"/>
  <c r="AG25" i="28"/>
  <c r="AF25" i="28"/>
  <c r="AE25" i="28"/>
  <c r="AD25" i="28"/>
  <c r="AC25" i="28"/>
  <c r="AB25" i="28"/>
  <c r="AA25" i="28"/>
  <c r="Z25" i="28"/>
  <c r="Y25" i="28"/>
  <c r="X25" i="28"/>
  <c r="W25" i="28"/>
  <c r="V25" i="28"/>
  <c r="U25" i="28"/>
  <c r="T25" i="28"/>
  <c r="S25" i="28"/>
  <c r="R25" i="28"/>
  <c r="Q25" i="28"/>
  <c r="P25" i="28"/>
  <c r="O25" i="28"/>
  <c r="N25" i="28"/>
  <c r="M25" i="28"/>
  <c r="L25" i="28"/>
  <c r="K25" i="28"/>
  <c r="J25" i="28"/>
  <c r="I25" i="28"/>
  <c r="H25" i="28"/>
  <c r="G25" i="28"/>
  <c r="F25" i="28"/>
  <c r="CB24" i="28"/>
  <c r="CA24" i="28"/>
  <c r="BZ24" i="28"/>
  <c r="BY24" i="28"/>
  <c r="BX24" i="28"/>
  <c r="BW24" i="28"/>
  <c r="BV24" i="28"/>
  <c r="BU24" i="28"/>
  <c r="BT24" i="28"/>
  <c r="BS24" i="28"/>
  <c r="BR24" i="28"/>
  <c r="BQ24" i="28"/>
  <c r="BP24" i="28"/>
  <c r="BO24" i="28"/>
  <c r="BN24" i="28"/>
  <c r="BM24" i="28"/>
  <c r="BL24" i="28"/>
  <c r="BK24" i="28"/>
  <c r="BJ24" i="28"/>
  <c r="BI24" i="28"/>
  <c r="BH24" i="28"/>
  <c r="BG24" i="28"/>
  <c r="BF24" i="28"/>
  <c r="BE24" i="28"/>
  <c r="BD24" i="28"/>
  <c r="BC24" i="28"/>
  <c r="BB24" i="28"/>
  <c r="BA24" i="28"/>
  <c r="AZ24" i="28"/>
  <c r="AY24" i="28"/>
  <c r="AX24" i="28"/>
  <c r="AW24" i="28"/>
  <c r="AV24" i="28"/>
  <c r="AU24" i="28"/>
  <c r="AT24" i="28"/>
  <c r="AS24" i="28"/>
  <c r="AR24" i="28"/>
  <c r="AQ24" i="28"/>
  <c r="AP24" i="28"/>
  <c r="AO24" i="28"/>
  <c r="AN24" i="28"/>
  <c r="AM24" i="28"/>
  <c r="AL24" i="28"/>
  <c r="AK24" i="28"/>
  <c r="AJ24" i="28"/>
  <c r="AI24" i="28"/>
  <c r="AH24" i="28"/>
  <c r="AG24" i="28"/>
  <c r="AF24" i="28"/>
  <c r="AE24" i="28"/>
  <c r="AD24" i="28"/>
  <c r="AC24" i="28"/>
  <c r="AB24" i="28"/>
  <c r="AA24" i="28"/>
  <c r="Z24" i="28"/>
  <c r="Y24" i="28"/>
  <c r="X24" i="28"/>
  <c r="W24" i="28"/>
  <c r="V24" i="28"/>
  <c r="U24" i="28"/>
  <c r="T24" i="28"/>
  <c r="S24" i="28"/>
  <c r="R24" i="28"/>
  <c r="Q24" i="28"/>
  <c r="P24" i="28"/>
  <c r="O24" i="28"/>
  <c r="N24" i="28"/>
  <c r="M24" i="28"/>
  <c r="L24" i="28"/>
  <c r="K24" i="28"/>
  <c r="J24" i="28"/>
  <c r="I24" i="28"/>
  <c r="H24" i="28"/>
  <c r="G24" i="28"/>
  <c r="F24" i="28"/>
  <c r="CB23" i="28"/>
  <c r="CA23" i="28"/>
  <c r="BZ23" i="28"/>
  <c r="BY23" i="28"/>
  <c r="BX23" i="28"/>
  <c r="BW23" i="28"/>
  <c r="BV23" i="28"/>
  <c r="BU23" i="28"/>
  <c r="BT23" i="28"/>
  <c r="BS23" i="28"/>
  <c r="BR23" i="28"/>
  <c r="BQ23" i="28"/>
  <c r="BP23" i="28"/>
  <c r="BO23" i="28"/>
  <c r="BN23" i="28"/>
  <c r="BM23" i="28"/>
  <c r="BL23" i="28"/>
  <c r="BK23" i="28"/>
  <c r="BJ23" i="28"/>
  <c r="BI23" i="28"/>
  <c r="BH23" i="28"/>
  <c r="BG23" i="28"/>
  <c r="BF23" i="28"/>
  <c r="BE23" i="28"/>
  <c r="BD23" i="28"/>
  <c r="BC23" i="28"/>
  <c r="BB23" i="28"/>
  <c r="BA23" i="28"/>
  <c r="AZ23" i="28"/>
  <c r="AY23" i="28"/>
  <c r="AX23" i="28"/>
  <c r="AW23" i="28"/>
  <c r="AV23" i="28"/>
  <c r="AU23" i="28"/>
  <c r="AT23" i="28"/>
  <c r="AS23" i="28"/>
  <c r="AR23" i="28"/>
  <c r="AQ23" i="28"/>
  <c r="AP23" i="28"/>
  <c r="AO23" i="28"/>
  <c r="AN23" i="28"/>
  <c r="AM23" i="28"/>
  <c r="AL23" i="28"/>
  <c r="AK23" i="28"/>
  <c r="AJ23" i="28"/>
  <c r="AI23" i="28"/>
  <c r="AH23" i="28"/>
  <c r="AG23" i="28"/>
  <c r="AF23" i="28"/>
  <c r="AE23" i="28"/>
  <c r="AD23" i="28"/>
  <c r="AC23" i="28"/>
  <c r="AB23" i="28"/>
  <c r="AA23" i="28"/>
  <c r="Z23" i="28"/>
  <c r="Y23" i="28"/>
  <c r="X23" i="28"/>
  <c r="W23" i="28"/>
  <c r="V23" i="28"/>
  <c r="U23" i="28"/>
  <c r="T23" i="28"/>
  <c r="S23" i="28"/>
  <c r="R23" i="28"/>
  <c r="Q23" i="28"/>
  <c r="P23" i="28"/>
  <c r="O23" i="28"/>
  <c r="N23" i="28"/>
  <c r="M23" i="28"/>
  <c r="L23" i="28"/>
  <c r="K23" i="28"/>
  <c r="J23" i="28"/>
  <c r="I23" i="28"/>
  <c r="H23" i="28"/>
  <c r="G23" i="28"/>
  <c r="F23" i="28"/>
  <c r="CB22" i="28"/>
  <c r="CA22" i="28"/>
  <c r="BZ22" i="28"/>
  <c r="BY22" i="28"/>
  <c r="BX22" i="28"/>
  <c r="BW22" i="28"/>
  <c r="BV22" i="28"/>
  <c r="BU22" i="28"/>
  <c r="BT22" i="28"/>
  <c r="BS22" i="28"/>
  <c r="BR22" i="28"/>
  <c r="BQ22" i="28"/>
  <c r="BP22" i="28"/>
  <c r="BO22" i="28"/>
  <c r="BN22" i="28"/>
  <c r="BM22" i="28"/>
  <c r="BL22" i="28"/>
  <c r="BK22" i="28"/>
  <c r="BJ22" i="28"/>
  <c r="BI22" i="28"/>
  <c r="BH22" i="28"/>
  <c r="BG22" i="28"/>
  <c r="BF22" i="28"/>
  <c r="BE22" i="28"/>
  <c r="BD22" i="28"/>
  <c r="BC22" i="28"/>
  <c r="BB22" i="28"/>
  <c r="BA22" i="28"/>
  <c r="AZ22" i="28"/>
  <c r="AY22" i="28"/>
  <c r="AX22" i="28"/>
  <c r="AW22" i="28"/>
  <c r="AV22" i="28"/>
  <c r="AU22" i="28"/>
  <c r="AT22" i="28"/>
  <c r="AS22" i="28"/>
  <c r="AR22" i="28"/>
  <c r="AQ22" i="28"/>
  <c r="AP22" i="28"/>
  <c r="AO22" i="28"/>
  <c r="AN22" i="28"/>
  <c r="AM22" i="28"/>
  <c r="AL22" i="28"/>
  <c r="AK22" i="28"/>
  <c r="AJ22" i="28"/>
  <c r="AI22" i="28"/>
  <c r="AH22" i="28"/>
  <c r="AG22" i="28"/>
  <c r="AF22" i="28"/>
  <c r="AE22" i="28"/>
  <c r="AD22" i="28"/>
  <c r="AC22" i="28"/>
  <c r="AB22" i="28"/>
  <c r="AA22" i="28"/>
  <c r="Z22" i="28"/>
  <c r="Y22" i="28"/>
  <c r="X22" i="28"/>
  <c r="W22" i="28"/>
  <c r="V22" i="28"/>
  <c r="U22" i="28"/>
  <c r="T22" i="28"/>
  <c r="S22" i="28"/>
  <c r="R22" i="28"/>
  <c r="Q22" i="28"/>
  <c r="P22" i="28"/>
  <c r="O22" i="28"/>
  <c r="N22" i="28"/>
  <c r="M22" i="28"/>
  <c r="L22" i="28"/>
  <c r="K22" i="28"/>
  <c r="J22" i="28"/>
  <c r="I22" i="28"/>
  <c r="H22" i="28"/>
  <c r="G22" i="28"/>
  <c r="F22" i="28"/>
  <c r="CB21" i="28"/>
  <c r="CA21" i="28"/>
  <c r="BZ21" i="28"/>
  <c r="BY21" i="28"/>
  <c r="BX21" i="28"/>
  <c r="BW21" i="28"/>
  <c r="BV21" i="28"/>
  <c r="BU21" i="28"/>
  <c r="BT21" i="28"/>
  <c r="BS21" i="28"/>
  <c r="BR21" i="28"/>
  <c r="BQ21" i="28"/>
  <c r="BP21" i="28"/>
  <c r="BO21" i="28"/>
  <c r="BN21" i="28"/>
  <c r="BM21" i="28"/>
  <c r="BL21" i="28"/>
  <c r="BK21" i="28"/>
  <c r="BJ21" i="28"/>
  <c r="BI21" i="28"/>
  <c r="BH21" i="28"/>
  <c r="BG21" i="28"/>
  <c r="BF21" i="28"/>
  <c r="BE21" i="28"/>
  <c r="BD21" i="28"/>
  <c r="BC21" i="28"/>
  <c r="BB21" i="28"/>
  <c r="BA21" i="28"/>
  <c r="AZ21" i="28"/>
  <c r="AY21" i="28"/>
  <c r="AX21" i="28"/>
  <c r="AW21" i="28"/>
  <c r="AV21" i="28"/>
  <c r="AU21" i="28"/>
  <c r="AT21" i="28"/>
  <c r="AS21" i="28"/>
  <c r="AR21" i="28"/>
  <c r="AQ21" i="28"/>
  <c r="AP21" i="28"/>
  <c r="AO21" i="28"/>
  <c r="AN21" i="28"/>
  <c r="AM21" i="28"/>
  <c r="AL21" i="28"/>
  <c r="AK21" i="28"/>
  <c r="AJ21" i="28"/>
  <c r="AI21" i="28"/>
  <c r="AH21" i="28"/>
  <c r="AG21" i="28"/>
  <c r="AF21" i="28"/>
  <c r="AE21" i="28"/>
  <c r="AD21" i="28"/>
  <c r="AC21" i="28"/>
  <c r="AB21" i="28"/>
  <c r="AA21" i="28"/>
  <c r="Z21" i="28"/>
  <c r="Y21" i="28"/>
  <c r="X21" i="28"/>
  <c r="W21" i="28"/>
  <c r="V21" i="28"/>
  <c r="U21" i="28"/>
  <c r="T21" i="28"/>
  <c r="S21" i="28"/>
  <c r="R21" i="28"/>
  <c r="Q21" i="28"/>
  <c r="P21" i="28"/>
  <c r="O21" i="28"/>
  <c r="N21" i="28"/>
  <c r="M21" i="28"/>
  <c r="L21" i="28"/>
  <c r="K21" i="28"/>
  <c r="J21" i="28"/>
  <c r="I21" i="28"/>
  <c r="H21" i="28"/>
  <c r="G21" i="28"/>
  <c r="F21" i="28"/>
  <c r="CB20" i="28"/>
  <c r="CA20" i="28"/>
  <c r="BZ20" i="28"/>
  <c r="BY20" i="28"/>
  <c r="BX20" i="28"/>
  <c r="BW20" i="28"/>
  <c r="BV20" i="28"/>
  <c r="BU20" i="28"/>
  <c r="BT20" i="28"/>
  <c r="BS20" i="28"/>
  <c r="BR20" i="28"/>
  <c r="BQ20" i="28"/>
  <c r="BP20" i="28"/>
  <c r="BO20" i="28"/>
  <c r="BN20" i="28"/>
  <c r="BM20" i="28"/>
  <c r="BL20" i="28"/>
  <c r="BK20" i="28"/>
  <c r="BJ20" i="28"/>
  <c r="BI20" i="28"/>
  <c r="BH20" i="28"/>
  <c r="BG20" i="28"/>
  <c r="BF20" i="28"/>
  <c r="BE20" i="28"/>
  <c r="BD20" i="28"/>
  <c r="BC20" i="28"/>
  <c r="BB20" i="28"/>
  <c r="BA20" i="28"/>
  <c r="AZ20" i="28"/>
  <c r="AY20" i="28"/>
  <c r="AX20" i="28"/>
  <c r="AW20" i="28"/>
  <c r="AV20" i="28"/>
  <c r="AU20" i="28"/>
  <c r="AT20" i="28"/>
  <c r="AS20" i="28"/>
  <c r="AR20" i="28"/>
  <c r="AQ20" i="28"/>
  <c r="AP20" i="28"/>
  <c r="AO20" i="28"/>
  <c r="AN20" i="28"/>
  <c r="AM20" i="28"/>
  <c r="AL20" i="28"/>
  <c r="AK20" i="28"/>
  <c r="AJ20" i="28"/>
  <c r="AI20" i="28"/>
  <c r="AH20" i="28"/>
  <c r="AG20" i="28"/>
  <c r="AF20" i="28"/>
  <c r="AE20" i="28"/>
  <c r="AD20" i="28"/>
  <c r="AC20" i="28"/>
  <c r="AB20" i="28"/>
  <c r="AA20" i="28"/>
  <c r="Z20" i="28"/>
  <c r="Y20" i="28"/>
  <c r="X20" i="28"/>
  <c r="W20" i="28"/>
  <c r="V20" i="28"/>
  <c r="U20" i="28"/>
  <c r="T20" i="28"/>
  <c r="S20" i="28"/>
  <c r="R20" i="28"/>
  <c r="Q20" i="28"/>
  <c r="P20" i="28"/>
  <c r="O20" i="28"/>
  <c r="N20" i="28"/>
  <c r="M20" i="28"/>
  <c r="L20" i="28"/>
  <c r="K20" i="28"/>
  <c r="J20" i="28"/>
  <c r="I20" i="28"/>
  <c r="H20" i="28"/>
  <c r="G20" i="28"/>
  <c r="F20" i="28"/>
  <c r="CB19" i="28"/>
  <c r="CA19" i="28"/>
  <c r="BZ19" i="28"/>
  <c r="BY19" i="28"/>
  <c r="BX19" i="28"/>
  <c r="BW19" i="28"/>
  <c r="BV19" i="28"/>
  <c r="BU19" i="28"/>
  <c r="BT19" i="28"/>
  <c r="BS19" i="28"/>
  <c r="BR19" i="28"/>
  <c r="BQ19" i="28"/>
  <c r="BP19" i="28"/>
  <c r="BO19" i="28"/>
  <c r="BN19" i="28"/>
  <c r="BM19" i="28"/>
  <c r="BL19" i="28"/>
  <c r="BK19" i="28"/>
  <c r="BJ19" i="28"/>
  <c r="BI19" i="28"/>
  <c r="BH19" i="28"/>
  <c r="BG19" i="28"/>
  <c r="BF19" i="28"/>
  <c r="BE19" i="28"/>
  <c r="BD19" i="28"/>
  <c r="BC19" i="28"/>
  <c r="BB19" i="28"/>
  <c r="BA19" i="28"/>
  <c r="AZ19" i="28"/>
  <c r="AY19" i="28"/>
  <c r="AX19" i="28"/>
  <c r="AW19" i="28"/>
  <c r="AV19" i="28"/>
  <c r="AU19" i="28"/>
  <c r="AT19" i="28"/>
  <c r="AS19" i="28"/>
  <c r="AR19" i="28"/>
  <c r="AQ19" i="28"/>
  <c r="AP19" i="28"/>
  <c r="AO19" i="28"/>
  <c r="AN19" i="28"/>
  <c r="AM19" i="28"/>
  <c r="AL19" i="28"/>
  <c r="AK19" i="28"/>
  <c r="AJ19" i="28"/>
  <c r="AI19" i="28"/>
  <c r="AH19" i="28"/>
  <c r="AG19" i="28"/>
  <c r="AF19" i="28"/>
  <c r="AE19" i="28"/>
  <c r="AD19" i="28"/>
  <c r="AC19" i="28"/>
  <c r="AB19" i="28"/>
  <c r="AA19" i="28"/>
  <c r="Z19" i="28"/>
  <c r="Y19" i="28"/>
  <c r="X19" i="28"/>
  <c r="W19" i="28"/>
  <c r="V19" i="28"/>
  <c r="U19" i="28"/>
  <c r="T19" i="28"/>
  <c r="S19" i="28"/>
  <c r="R19" i="28"/>
  <c r="Q19" i="28"/>
  <c r="P19" i="28"/>
  <c r="O19" i="28"/>
  <c r="N19" i="28"/>
  <c r="M19" i="28"/>
  <c r="L19" i="28"/>
  <c r="K19" i="28"/>
  <c r="J19" i="28"/>
  <c r="I19" i="28"/>
  <c r="H19" i="28"/>
  <c r="G19" i="28"/>
  <c r="F19" i="28"/>
  <c r="CB18" i="28"/>
  <c r="CA18" i="28"/>
  <c r="BZ18" i="28"/>
  <c r="BY18" i="28"/>
  <c r="BX18" i="28"/>
  <c r="BW18" i="28"/>
  <c r="BV18" i="28"/>
  <c r="BU18" i="28"/>
  <c r="BT18" i="28"/>
  <c r="BS18" i="28"/>
  <c r="BR18" i="28"/>
  <c r="BQ18" i="28"/>
  <c r="BP18" i="28"/>
  <c r="BO18" i="28"/>
  <c r="BN18" i="28"/>
  <c r="BM18" i="28"/>
  <c r="BL18" i="28"/>
  <c r="BK18" i="28"/>
  <c r="BJ18" i="28"/>
  <c r="BI18" i="28"/>
  <c r="BH18" i="28"/>
  <c r="BG18" i="28"/>
  <c r="BF18" i="28"/>
  <c r="BE18" i="28"/>
  <c r="BD18" i="28"/>
  <c r="BC18" i="28"/>
  <c r="BB18" i="28"/>
  <c r="BA18" i="28"/>
  <c r="AZ18" i="28"/>
  <c r="AY18" i="28"/>
  <c r="AX18" i="28"/>
  <c r="AW18" i="28"/>
  <c r="AV18" i="28"/>
  <c r="AU18" i="28"/>
  <c r="AT18" i="28"/>
  <c r="AS18" i="28"/>
  <c r="AR18" i="28"/>
  <c r="AQ18" i="28"/>
  <c r="AP18" i="28"/>
  <c r="AO18" i="28"/>
  <c r="AN18" i="28"/>
  <c r="AM18" i="28"/>
  <c r="AL18" i="28"/>
  <c r="AK18" i="28"/>
  <c r="AJ18" i="28"/>
  <c r="AI18" i="28"/>
  <c r="AH18" i="28"/>
  <c r="AG18" i="28"/>
  <c r="AF18" i="28"/>
  <c r="AE18" i="28"/>
  <c r="AD18" i="28"/>
  <c r="AC18" i="28"/>
  <c r="AB18" i="28"/>
  <c r="AA18" i="28"/>
  <c r="Z18" i="28"/>
  <c r="Y18" i="28"/>
  <c r="X18" i="28"/>
  <c r="W18" i="28"/>
  <c r="V18" i="28"/>
  <c r="U18" i="28"/>
  <c r="T18" i="28"/>
  <c r="S18" i="28"/>
  <c r="R18" i="28"/>
  <c r="Q18" i="28"/>
  <c r="P18" i="28"/>
  <c r="O18" i="28"/>
  <c r="N18" i="28"/>
  <c r="M18" i="28"/>
  <c r="L18" i="28"/>
  <c r="K18" i="28"/>
  <c r="J18" i="28"/>
  <c r="I18" i="28"/>
  <c r="H18" i="28"/>
  <c r="G18" i="28"/>
  <c r="F18" i="28"/>
  <c r="CB17" i="28"/>
  <c r="CA17" i="28"/>
  <c r="BZ17" i="28"/>
  <c r="BY17" i="28"/>
  <c r="BX17" i="28"/>
  <c r="BW17" i="28"/>
  <c r="BV17" i="28"/>
  <c r="BU17" i="28"/>
  <c r="BT17" i="28"/>
  <c r="BS17" i="28"/>
  <c r="BR17" i="28"/>
  <c r="BQ17" i="28"/>
  <c r="BP17" i="28"/>
  <c r="BO17" i="28"/>
  <c r="BN17" i="28"/>
  <c r="BM17" i="28"/>
  <c r="BL17" i="28"/>
  <c r="BK17" i="28"/>
  <c r="BJ17" i="28"/>
  <c r="BI17" i="28"/>
  <c r="BH17" i="28"/>
  <c r="BG17" i="28"/>
  <c r="BF17" i="28"/>
  <c r="BE17" i="28"/>
  <c r="BD17" i="28"/>
  <c r="BC17" i="28"/>
  <c r="BB17" i="28"/>
  <c r="BA17" i="28"/>
  <c r="AZ17" i="28"/>
  <c r="AY17" i="28"/>
  <c r="AX17" i="28"/>
  <c r="AW17" i="28"/>
  <c r="AV17" i="28"/>
  <c r="AU17" i="28"/>
  <c r="AT17" i="28"/>
  <c r="AS17" i="28"/>
  <c r="AR17" i="28"/>
  <c r="AQ17" i="28"/>
  <c r="AP17" i="28"/>
  <c r="AO17" i="28"/>
  <c r="AN17" i="28"/>
  <c r="AM17" i="28"/>
  <c r="AL17" i="28"/>
  <c r="AK17" i="28"/>
  <c r="AJ17" i="28"/>
  <c r="AI17" i="28"/>
  <c r="AH17" i="28"/>
  <c r="AG17" i="28"/>
  <c r="AF17" i="28"/>
  <c r="AE17" i="28"/>
  <c r="AD17" i="28"/>
  <c r="AC17" i="28"/>
  <c r="AB17" i="28"/>
  <c r="AA17" i="28"/>
  <c r="Z17" i="28"/>
  <c r="Y17" i="28"/>
  <c r="X17" i="28"/>
  <c r="W17" i="28"/>
  <c r="V17" i="28"/>
  <c r="U17" i="28"/>
  <c r="T17" i="28"/>
  <c r="S17" i="28"/>
  <c r="R17" i="28"/>
  <c r="Q17" i="28"/>
  <c r="P17" i="28"/>
  <c r="O17" i="28"/>
  <c r="N17" i="28"/>
  <c r="M17" i="28"/>
  <c r="L17" i="28"/>
  <c r="K17" i="28"/>
  <c r="J17" i="28"/>
  <c r="I17" i="28"/>
  <c r="H17" i="28"/>
  <c r="G17" i="28"/>
  <c r="F17" i="28"/>
  <c r="CB16" i="28"/>
  <c r="CA16" i="28"/>
  <c r="BZ16" i="28"/>
  <c r="BY16" i="28"/>
  <c r="BX16" i="28"/>
  <c r="BW16" i="28"/>
  <c r="BV16" i="28"/>
  <c r="BU16" i="28"/>
  <c r="BT16" i="28"/>
  <c r="BS16" i="28"/>
  <c r="BR16" i="28"/>
  <c r="BQ16" i="28"/>
  <c r="BP16" i="28"/>
  <c r="BO16" i="28"/>
  <c r="BN16" i="28"/>
  <c r="BM16" i="28"/>
  <c r="BL16" i="28"/>
  <c r="BK16" i="28"/>
  <c r="BJ16" i="28"/>
  <c r="BI16" i="28"/>
  <c r="BH16" i="28"/>
  <c r="BG16" i="28"/>
  <c r="BF16" i="28"/>
  <c r="BE16" i="28"/>
  <c r="BD16" i="28"/>
  <c r="BC16" i="28"/>
  <c r="BB16" i="28"/>
  <c r="BA16" i="28"/>
  <c r="AZ16" i="28"/>
  <c r="AY16" i="28"/>
  <c r="AX16" i="28"/>
  <c r="AW16" i="28"/>
  <c r="AV16" i="28"/>
  <c r="AU16" i="28"/>
  <c r="AT16" i="28"/>
  <c r="AS16" i="28"/>
  <c r="AR16" i="28"/>
  <c r="AQ16" i="28"/>
  <c r="AP16" i="28"/>
  <c r="AO16" i="28"/>
  <c r="AN16" i="28"/>
  <c r="AM16" i="28"/>
  <c r="AL16" i="28"/>
  <c r="AK16" i="28"/>
  <c r="AJ16" i="28"/>
  <c r="AI16" i="28"/>
  <c r="AH16" i="28"/>
  <c r="AG16" i="28"/>
  <c r="AF16" i="28"/>
  <c r="AE16" i="28"/>
  <c r="AD16" i="28"/>
  <c r="AC16" i="28"/>
  <c r="AB16" i="28"/>
  <c r="AA16" i="28"/>
  <c r="Z16" i="28"/>
  <c r="Y16" i="28"/>
  <c r="X16" i="28"/>
  <c r="W16" i="28"/>
  <c r="V16" i="28"/>
  <c r="U16" i="28"/>
  <c r="T16" i="28"/>
  <c r="S16" i="28"/>
  <c r="R16" i="28"/>
  <c r="Q16" i="28"/>
  <c r="P16" i="28"/>
  <c r="O16" i="28"/>
  <c r="N16" i="28"/>
  <c r="M16" i="28"/>
  <c r="L16" i="28"/>
  <c r="K16" i="28"/>
  <c r="J16" i="28"/>
  <c r="I16" i="28"/>
  <c r="H16" i="28"/>
  <c r="G16" i="28"/>
  <c r="F16" i="28"/>
  <c r="CB15" i="28"/>
  <c r="CA15" i="28"/>
  <c r="BZ15" i="28"/>
  <c r="BY15" i="28"/>
  <c r="BX15" i="28"/>
  <c r="BW15" i="28"/>
  <c r="BV15" i="28"/>
  <c r="BU15" i="28"/>
  <c r="BT15" i="28"/>
  <c r="BS15" i="28"/>
  <c r="BR15" i="28"/>
  <c r="BQ15" i="28"/>
  <c r="BP15" i="28"/>
  <c r="BO15" i="28"/>
  <c r="BN15" i="28"/>
  <c r="BM15" i="28"/>
  <c r="BL15" i="28"/>
  <c r="BK15" i="28"/>
  <c r="BJ15" i="28"/>
  <c r="BI15" i="28"/>
  <c r="BH15" i="28"/>
  <c r="BG15" i="28"/>
  <c r="BF15" i="28"/>
  <c r="BE15" i="28"/>
  <c r="BD15" i="28"/>
  <c r="BC15" i="28"/>
  <c r="BB15" i="28"/>
  <c r="BA15" i="28"/>
  <c r="AZ15" i="28"/>
  <c r="AY15" i="28"/>
  <c r="AX15" i="28"/>
  <c r="AW15" i="28"/>
  <c r="AV15" i="28"/>
  <c r="AU15" i="28"/>
  <c r="AT15" i="28"/>
  <c r="AS15" i="28"/>
  <c r="AR15" i="28"/>
  <c r="AQ15" i="28"/>
  <c r="AP15" i="28"/>
  <c r="AO15" i="28"/>
  <c r="AN15" i="28"/>
  <c r="AM15" i="28"/>
  <c r="AL15" i="28"/>
  <c r="AK15" i="28"/>
  <c r="AJ15" i="28"/>
  <c r="AI15" i="28"/>
  <c r="AH15" i="28"/>
  <c r="AG15" i="28"/>
  <c r="AF15" i="28"/>
  <c r="AE15" i="28"/>
  <c r="AD15" i="28"/>
  <c r="AC15" i="28"/>
  <c r="AB15" i="28"/>
  <c r="AA15" i="28"/>
  <c r="Z15" i="28"/>
  <c r="Y15" i="28"/>
  <c r="X15" i="28"/>
  <c r="W15" i="28"/>
  <c r="V15" i="28"/>
  <c r="U15" i="28"/>
  <c r="T15" i="28"/>
  <c r="S15" i="28"/>
  <c r="R15" i="28"/>
  <c r="Q15" i="28"/>
  <c r="P15" i="28"/>
  <c r="O15" i="28"/>
  <c r="N15" i="28"/>
  <c r="M15" i="28"/>
  <c r="L15" i="28"/>
  <c r="K15" i="28"/>
  <c r="J15" i="28"/>
  <c r="I15" i="28"/>
  <c r="H15" i="28"/>
  <c r="G15" i="28"/>
  <c r="F15" i="28"/>
  <c r="CB14" i="28"/>
  <c r="CA14" i="28"/>
  <c r="BZ14" i="28"/>
  <c r="BY14" i="28"/>
  <c r="BX14" i="28"/>
  <c r="BW14" i="28"/>
  <c r="BV14" i="28"/>
  <c r="BU14" i="28"/>
  <c r="BT14" i="28"/>
  <c r="BS14" i="28"/>
  <c r="BR14" i="28"/>
  <c r="BQ14" i="28"/>
  <c r="BP14" i="28"/>
  <c r="BO14" i="28"/>
  <c r="BN14" i="28"/>
  <c r="BM14" i="28"/>
  <c r="BL14" i="28"/>
  <c r="BK14" i="28"/>
  <c r="BJ14" i="28"/>
  <c r="BI14" i="28"/>
  <c r="BH14" i="28"/>
  <c r="BG14" i="28"/>
  <c r="BF14" i="28"/>
  <c r="BE14" i="28"/>
  <c r="BD14" i="28"/>
  <c r="BC14" i="28"/>
  <c r="BB14" i="28"/>
  <c r="BA14" i="28"/>
  <c r="AZ14" i="28"/>
  <c r="AY14" i="28"/>
  <c r="AX14" i="28"/>
  <c r="AW14" i="28"/>
  <c r="AV14" i="28"/>
  <c r="AU14" i="28"/>
  <c r="AT14" i="28"/>
  <c r="AS14" i="28"/>
  <c r="AR14" i="28"/>
  <c r="AQ14" i="28"/>
  <c r="AP14" i="28"/>
  <c r="AO14" i="28"/>
  <c r="AN14" i="28"/>
  <c r="AM14" i="28"/>
  <c r="AL14" i="28"/>
  <c r="AK14" i="28"/>
  <c r="AJ14" i="28"/>
  <c r="AI14" i="28"/>
  <c r="AH14" i="28"/>
  <c r="AG14" i="28"/>
  <c r="AF14" i="28"/>
  <c r="AE14" i="28"/>
  <c r="AD14" i="28"/>
  <c r="AC14" i="28"/>
  <c r="AB14" i="28"/>
  <c r="AA14" i="28"/>
  <c r="Z14" i="28"/>
  <c r="Y14" i="28"/>
  <c r="X14" i="28"/>
  <c r="W14" i="28"/>
  <c r="V14" i="28"/>
  <c r="U14" i="28"/>
  <c r="T14" i="28"/>
  <c r="S14" i="28"/>
  <c r="R14" i="28"/>
  <c r="Q14" i="28"/>
  <c r="P14" i="28"/>
  <c r="O14" i="28"/>
  <c r="N14" i="28"/>
  <c r="M14" i="28"/>
  <c r="L14" i="28"/>
  <c r="K14" i="28"/>
  <c r="J14" i="28"/>
  <c r="I14" i="28"/>
  <c r="H14" i="28"/>
  <c r="G14" i="28"/>
  <c r="F14" i="28"/>
  <c r="CB13" i="28"/>
  <c r="CA13" i="28"/>
  <c r="BZ13" i="28"/>
  <c r="BY13" i="28"/>
  <c r="BX13" i="28"/>
  <c r="BW13" i="28"/>
  <c r="BV13" i="28"/>
  <c r="BU13" i="28"/>
  <c r="BT13" i="28"/>
  <c r="BS13" i="28"/>
  <c r="BR13" i="28"/>
  <c r="BQ13" i="28"/>
  <c r="BP13" i="28"/>
  <c r="BO13" i="28"/>
  <c r="BN13" i="28"/>
  <c r="BM13" i="28"/>
  <c r="BL13" i="28"/>
  <c r="BK13" i="28"/>
  <c r="BJ13" i="28"/>
  <c r="BI13" i="28"/>
  <c r="BH13" i="28"/>
  <c r="BG13" i="28"/>
  <c r="BF13" i="28"/>
  <c r="BE13" i="28"/>
  <c r="BD13" i="28"/>
  <c r="BC13" i="28"/>
  <c r="BB13" i="28"/>
  <c r="BA13" i="28"/>
  <c r="AZ13" i="28"/>
  <c r="AY13" i="28"/>
  <c r="AX13" i="28"/>
  <c r="AW13" i="28"/>
  <c r="AV13" i="28"/>
  <c r="AU13" i="28"/>
  <c r="AT13" i="28"/>
  <c r="AS13" i="28"/>
  <c r="AR13" i="28"/>
  <c r="AQ13" i="28"/>
  <c r="AP13" i="28"/>
  <c r="AO13" i="28"/>
  <c r="AN13" i="28"/>
  <c r="AM13" i="28"/>
  <c r="AL13" i="28"/>
  <c r="AK13" i="28"/>
  <c r="AJ13" i="28"/>
  <c r="AI13" i="28"/>
  <c r="AH13" i="28"/>
  <c r="AG13" i="28"/>
  <c r="AF13" i="28"/>
  <c r="AE13" i="28"/>
  <c r="AD13" i="28"/>
  <c r="AC13" i="28"/>
  <c r="AB13" i="28"/>
  <c r="AA13" i="28"/>
  <c r="Z13" i="28"/>
  <c r="Y13" i="28"/>
  <c r="X13" i="28"/>
  <c r="W13" i="28"/>
  <c r="V13" i="28"/>
  <c r="U13" i="28"/>
  <c r="T13" i="28"/>
  <c r="S13" i="28"/>
  <c r="R13" i="28"/>
  <c r="Q13" i="28"/>
  <c r="P13" i="28"/>
  <c r="O13" i="28"/>
  <c r="N13" i="28"/>
  <c r="M13" i="28"/>
  <c r="L13" i="28"/>
  <c r="K13" i="28"/>
  <c r="J13" i="28"/>
  <c r="I13" i="28"/>
  <c r="H13" i="28"/>
  <c r="G13" i="28"/>
  <c r="F13" i="28"/>
  <c r="CB12" i="28"/>
  <c r="CA12" i="28"/>
  <c r="BZ12" i="28"/>
  <c r="BY12" i="28"/>
  <c r="BX12" i="28"/>
  <c r="BW12" i="28"/>
  <c r="BV12" i="28"/>
  <c r="BU12" i="28"/>
  <c r="BT12" i="28"/>
  <c r="BS12" i="28"/>
  <c r="BR12" i="28"/>
  <c r="BQ12" i="28"/>
  <c r="BP12" i="28"/>
  <c r="BO12" i="28"/>
  <c r="BN12" i="28"/>
  <c r="BM12" i="28"/>
  <c r="BL12" i="28"/>
  <c r="BK12" i="28"/>
  <c r="BJ12" i="28"/>
  <c r="BI12" i="28"/>
  <c r="BH12" i="28"/>
  <c r="BG12" i="28"/>
  <c r="BF12" i="28"/>
  <c r="BE12" i="28"/>
  <c r="BD12" i="28"/>
  <c r="BC12" i="28"/>
  <c r="BB12" i="28"/>
  <c r="BA12" i="28"/>
  <c r="AZ12" i="28"/>
  <c r="AY12" i="28"/>
  <c r="AX12" i="28"/>
  <c r="AW12" i="28"/>
  <c r="AV12" i="28"/>
  <c r="AU12" i="28"/>
  <c r="AT12" i="28"/>
  <c r="AS12" i="28"/>
  <c r="AR12" i="28"/>
  <c r="AQ12" i="28"/>
  <c r="AP12" i="28"/>
  <c r="AO12" i="28"/>
  <c r="AN12" i="28"/>
  <c r="AM12" i="28"/>
  <c r="AL12" i="28"/>
  <c r="AK12" i="28"/>
  <c r="AJ12" i="28"/>
  <c r="AI12" i="28"/>
  <c r="AH12" i="28"/>
  <c r="AG12" i="28"/>
  <c r="AF12" i="28"/>
  <c r="AE12" i="28"/>
  <c r="AD12" i="28"/>
  <c r="AC12" i="28"/>
  <c r="AB12" i="28"/>
  <c r="AA12" i="28"/>
  <c r="Z12" i="28"/>
  <c r="Y12" i="28"/>
  <c r="X12" i="28"/>
  <c r="W12" i="28"/>
  <c r="V12" i="28"/>
  <c r="U12" i="28"/>
  <c r="T12" i="28"/>
  <c r="S12" i="28"/>
  <c r="R12" i="28"/>
  <c r="Q12" i="28"/>
  <c r="P12" i="28"/>
  <c r="O12" i="28"/>
  <c r="N12" i="28"/>
  <c r="M12" i="28"/>
  <c r="L12" i="28"/>
  <c r="K12" i="28"/>
  <c r="J12" i="28"/>
  <c r="I12" i="28"/>
  <c r="H12" i="28"/>
  <c r="G12" i="28"/>
  <c r="F12" i="28"/>
  <c r="CB11" i="28"/>
  <c r="CA11" i="28"/>
  <c r="BZ11" i="28"/>
  <c r="BY11" i="28"/>
  <c r="BX11" i="28"/>
  <c r="BW11" i="28"/>
  <c r="BV11" i="28"/>
  <c r="BU11" i="28"/>
  <c r="BT11" i="28"/>
  <c r="BS11" i="28"/>
  <c r="BR11" i="28"/>
  <c r="BQ11" i="28"/>
  <c r="BP11" i="28"/>
  <c r="BO11" i="28"/>
  <c r="BN11" i="28"/>
  <c r="BM11" i="28"/>
  <c r="BL11" i="28"/>
  <c r="BK11" i="28"/>
  <c r="BJ11" i="28"/>
  <c r="BI11" i="28"/>
  <c r="BH11" i="28"/>
  <c r="BG11" i="28"/>
  <c r="BF11" i="28"/>
  <c r="BE11" i="28"/>
  <c r="BD11" i="28"/>
  <c r="BC11" i="28"/>
  <c r="BB11" i="28"/>
  <c r="BA11" i="28"/>
  <c r="AZ11" i="28"/>
  <c r="AY11" i="28"/>
  <c r="AX11" i="28"/>
  <c r="AW11" i="28"/>
  <c r="AV11" i="28"/>
  <c r="AU11" i="28"/>
  <c r="AT11" i="28"/>
  <c r="AS11" i="28"/>
  <c r="AR11" i="28"/>
  <c r="AQ11" i="28"/>
  <c r="AP11" i="28"/>
  <c r="AO11" i="28"/>
  <c r="AN11" i="28"/>
  <c r="AM11" i="28"/>
  <c r="AL11" i="28"/>
  <c r="AK11" i="28"/>
  <c r="AJ11" i="28"/>
  <c r="AI11" i="28"/>
  <c r="AH11" i="28"/>
  <c r="AG11" i="28"/>
  <c r="AF11" i="28"/>
  <c r="AE11" i="28"/>
  <c r="AD11" i="28"/>
  <c r="AC11" i="28"/>
  <c r="AB11" i="28"/>
  <c r="AA11" i="28"/>
  <c r="Z11" i="28"/>
  <c r="Y11" i="28"/>
  <c r="X11" i="28"/>
  <c r="W11" i="28"/>
  <c r="V11" i="28"/>
  <c r="U11" i="28"/>
  <c r="T11" i="28"/>
  <c r="S11" i="28"/>
  <c r="R11" i="28"/>
  <c r="Q11" i="28"/>
  <c r="P11" i="28"/>
  <c r="O11" i="28"/>
  <c r="N11" i="28"/>
  <c r="M11" i="28"/>
  <c r="L11" i="28"/>
  <c r="K11" i="28"/>
  <c r="J11" i="28"/>
  <c r="I11" i="28"/>
  <c r="H11" i="28"/>
  <c r="G11" i="28"/>
  <c r="F11" i="28"/>
  <c r="CB10" i="28"/>
  <c r="CA10" i="28"/>
  <c r="BZ10" i="28"/>
  <c r="BY10" i="28"/>
  <c r="BX10" i="28"/>
  <c r="BW10" i="28"/>
  <c r="BV10" i="28"/>
  <c r="BU10" i="28"/>
  <c r="BT10" i="28"/>
  <c r="BS10" i="28"/>
  <c r="BR10" i="28"/>
  <c r="BQ10" i="28"/>
  <c r="BP10" i="28"/>
  <c r="BO10" i="28"/>
  <c r="BN10" i="28"/>
  <c r="BM10" i="28"/>
  <c r="BL10" i="28"/>
  <c r="BK10" i="28"/>
  <c r="BJ10" i="28"/>
  <c r="BI10" i="28"/>
  <c r="BH10" i="28"/>
  <c r="BG10" i="28"/>
  <c r="BF10" i="28"/>
  <c r="BE10" i="28"/>
  <c r="BD10" i="28"/>
  <c r="BC10" i="28"/>
  <c r="BB10" i="28"/>
  <c r="BA10" i="28"/>
  <c r="AZ10" i="28"/>
  <c r="AY10" i="28"/>
  <c r="AX10" i="28"/>
  <c r="AW10" i="28"/>
  <c r="AV10" i="28"/>
  <c r="AU10" i="28"/>
  <c r="AT10" i="28"/>
  <c r="AS10" i="28"/>
  <c r="AR10" i="28"/>
  <c r="AQ10" i="28"/>
  <c r="AP10" i="28"/>
  <c r="AO10" i="28"/>
  <c r="AN10" i="28"/>
  <c r="AM10" i="28"/>
  <c r="AL10" i="28"/>
  <c r="AK10" i="28"/>
  <c r="AJ10" i="28"/>
  <c r="AI10" i="28"/>
  <c r="AH10" i="28"/>
  <c r="AG10" i="28"/>
  <c r="AF10" i="28"/>
  <c r="AE10" i="28"/>
  <c r="AD10" i="28"/>
  <c r="AC10" i="28"/>
  <c r="AB10" i="28"/>
  <c r="AA10" i="28"/>
  <c r="Z10" i="28"/>
  <c r="Y10" i="28"/>
  <c r="X10" i="28"/>
  <c r="W10" i="28"/>
  <c r="V10" i="28"/>
  <c r="U10" i="28"/>
  <c r="T10" i="28"/>
  <c r="S10" i="28"/>
  <c r="R10" i="28"/>
  <c r="Q10" i="28"/>
  <c r="P10" i="28"/>
  <c r="O10" i="28"/>
  <c r="N10" i="28"/>
  <c r="M10" i="28"/>
  <c r="L10" i="28"/>
  <c r="K10" i="28"/>
  <c r="J10" i="28"/>
  <c r="I10" i="28"/>
  <c r="H10" i="28"/>
  <c r="G10" i="28"/>
  <c r="F10" i="28"/>
  <c r="CB9" i="28"/>
  <c r="CA9" i="28"/>
  <c r="BZ9" i="28"/>
  <c r="BY9" i="28"/>
  <c r="BX9" i="28"/>
  <c r="BW9" i="28"/>
  <c r="BV9" i="28"/>
  <c r="BU9" i="28"/>
  <c r="BT9" i="28"/>
  <c r="BS9" i="28"/>
  <c r="BR9" i="28"/>
  <c r="BQ9" i="28"/>
  <c r="BP9" i="28"/>
  <c r="BO9" i="28"/>
  <c r="BN9" i="28"/>
  <c r="BM9" i="28"/>
  <c r="BL9" i="28"/>
  <c r="BK9" i="28"/>
  <c r="BJ9" i="28"/>
  <c r="BI9" i="28"/>
  <c r="BH9" i="28"/>
  <c r="BG9" i="28"/>
  <c r="BF9" i="28"/>
  <c r="BE9" i="28"/>
  <c r="BD9" i="28"/>
  <c r="BC9" i="28"/>
  <c r="BB9" i="28"/>
  <c r="BA9" i="28"/>
  <c r="AZ9" i="28"/>
  <c r="AY9" i="28"/>
  <c r="AX9" i="28"/>
  <c r="AW9" i="28"/>
  <c r="AV9" i="28"/>
  <c r="AU9" i="28"/>
  <c r="AT9" i="28"/>
  <c r="AS9" i="28"/>
  <c r="AR9" i="28"/>
  <c r="AQ9" i="28"/>
  <c r="AP9" i="28"/>
  <c r="AO9" i="28"/>
  <c r="AN9" i="28"/>
  <c r="AM9" i="28"/>
  <c r="AL9" i="28"/>
  <c r="AK9" i="28"/>
  <c r="AJ9" i="28"/>
  <c r="AI9" i="28"/>
  <c r="AH9" i="28"/>
  <c r="AG9" i="28"/>
  <c r="AF9" i="28"/>
  <c r="AE9" i="28"/>
  <c r="AD9" i="28"/>
  <c r="AC9" i="28"/>
  <c r="AB9" i="28"/>
  <c r="AA9" i="28"/>
  <c r="Z9" i="28"/>
  <c r="Y9" i="28"/>
  <c r="X9" i="28"/>
  <c r="W9" i="28"/>
  <c r="V9" i="28"/>
  <c r="U9" i="28"/>
  <c r="T9" i="28"/>
  <c r="S9" i="28"/>
  <c r="R9" i="28"/>
  <c r="Q9" i="28"/>
  <c r="P9" i="28"/>
  <c r="O9" i="28"/>
  <c r="N9" i="28"/>
  <c r="M9" i="28"/>
  <c r="L9" i="28"/>
  <c r="K9" i="28"/>
  <c r="J9" i="28"/>
  <c r="I9" i="28"/>
  <c r="H9" i="28"/>
  <c r="G9" i="28"/>
  <c r="F9" i="28"/>
  <c r="AG219" i="7"/>
  <c r="AF219" i="7"/>
  <c r="AE219" i="7"/>
  <c r="AD219" i="7"/>
  <c r="AC219" i="7"/>
  <c r="AB219" i="7"/>
  <c r="AA219" i="7"/>
  <c r="Z219" i="7"/>
  <c r="Y219" i="7"/>
  <c r="X219" i="7"/>
  <c r="W219" i="7"/>
  <c r="V219" i="7"/>
  <c r="U219" i="7"/>
  <c r="T219" i="7"/>
  <c r="S219" i="7"/>
  <c r="R219" i="7"/>
  <c r="Q219" i="7"/>
  <c r="P219" i="7"/>
  <c r="O219" i="7"/>
  <c r="N219" i="7"/>
  <c r="M219" i="7"/>
  <c r="L219" i="7"/>
  <c r="K219" i="7"/>
  <c r="J219" i="7"/>
  <c r="I219" i="7"/>
  <c r="H219" i="7"/>
  <c r="G219" i="7"/>
  <c r="F219" i="7"/>
  <c r="E219" i="7"/>
  <c r="D219" i="7"/>
  <c r="C219" i="7"/>
  <c r="AG218" i="7"/>
  <c r="AF218" i="7"/>
  <c r="AE218" i="7"/>
  <c r="AD218" i="7"/>
  <c r="AC218" i="7"/>
  <c r="AB218" i="7"/>
  <c r="AA218" i="7"/>
  <c r="Z218" i="7"/>
  <c r="Y218" i="7"/>
  <c r="X218" i="7"/>
  <c r="W218" i="7"/>
  <c r="V218" i="7"/>
  <c r="U218" i="7"/>
  <c r="T218" i="7"/>
  <c r="S218" i="7"/>
  <c r="R218" i="7"/>
  <c r="Q218" i="7"/>
  <c r="P218" i="7"/>
  <c r="O218" i="7"/>
  <c r="N218" i="7"/>
  <c r="M218" i="7"/>
  <c r="L218" i="7"/>
  <c r="K218" i="7"/>
  <c r="J218" i="7"/>
  <c r="I218" i="7"/>
  <c r="H218" i="7"/>
  <c r="G218" i="7"/>
  <c r="F218" i="7"/>
  <c r="E218" i="7"/>
  <c r="D218" i="7"/>
  <c r="C218" i="7"/>
  <c r="AG217" i="7"/>
  <c r="AF217" i="7"/>
  <c r="AE217" i="7"/>
  <c r="AD217" i="7"/>
  <c r="AC217" i="7"/>
  <c r="AB217" i="7"/>
  <c r="AA217" i="7"/>
  <c r="Z217" i="7"/>
  <c r="Y217" i="7"/>
  <c r="X217" i="7"/>
  <c r="W217" i="7"/>
  <c r="V217" i="7"/>
  <c r="U217" i="7"/>
  <c r="T217" i="7"/>
  <c r="S217" i="7"/>
  <c r="R217" i="7"/>
  <c r="Q217" i="7"/>
  <c r="P217" i="7"/>
  <c r="O217" i="7"/>
  <c r="N217" i="7"/>
  <c r="M217" i="7"/>
  <c r="L217" i="7"/>
  <c r="K217" i="7"/>
  <c r="J217" i="7"/>
  <c r="I217" i="7"/>
  <c r="H217" i="7"/>
  <c r="G217" i="7"/>
  <c r="F217" i="7"/>
  <c r="E217" i="7"/>
  <c r="D217" i="7"/>
  <c r="C217" i="7"/>
  <c r="AG216" i="7"/>
  <c r="AF216" i="7"/>
  <c r="AE216" i="7"/>
  <c r="AD216" i="7"/>
  <c r="AC216" i="7"/>
  <c r="AB216" i="7"/>
  <c r="AA216" i="7"/>
  <c r="Z216" i="7"/>
  <c r="Y216" i="7"/>
  <c r="X216" i="7"/>
  <c r="W216" i="7"/>
  <c r="V216" i="7"/>
  <c r="U216" i="7"/>
  <c r="T216" i="7"/>
  <c r="S216" i="7"/>
  <c r="R216" i="7"/>
  <c r="Q216" i="7"/>
  <c r="P216" i="7"/>
  <c r="O216" i="7"/>
  <c r="N216" i="7"/>
  <c r="M216" i="7"/>
  <c r="L216" i="7"/>
  <c r="K216" i="7"/>
  <c r="J216" i="7"/>
  <c r="I216" i="7"/>
  <c r="H216" i="7"/>
  <c r="G216" i="7"/>
  <c r="F216" i="7"/>
  <c r="E216" i="7"/>
  <c r="D216" i="7"/>
  <c r="C216" i="7"/>
  <c r="AG215" i="7"/>
  <c r="AF215" i="7"/>
  <c r="AE215" i="7"/>
  <c r="AD215" i="7"/>
  <c r="AC215" i="7"/>
  <c r="AB215" i="7"/>
  <c r="AA215" i="7"/>
  <c r="Z215" i="7"/>
  <c r="Y215" i="7"/>
  <c r="X215" i="7"/>
  <c r="W215" i="7"/>
  <c r="V215" i="7"/>
  <c r="U215" i="7"/>
  <c r="T215" i="7"/>
  <c r="S215" i="7"/>
  <c r="R215" i="7"/>
  <c r="Q215" i="7"/>
  <c r="P215" i="7"/>
  <c r="O215" i="7"/>
  <c r="N215" i="7"/>
  <c r="M215" i="7"/>
  <c r="L215" i="7"/>
  <c r="K215" i="7"/>
  <c r="J215" i="7"/>
  <c r="I215" i="7"/>
  <c r="H215" i="7"/>
  <c r="G215" i="7"/>
  <c r="F215" i="7"/>
  <c r="E215" i="7"/>
  <c r="D215" i="7"/>
  <c r="C215" i="7"/>
  <c r="AG214" i="7"/>
  <c r="AF214" i="7"/>
  <c r="AE214" i="7"/>
  <c r="AD214" i="7"/>
  <c r="AC214" i="7"/>
  <c r="AB214" i="7"/>
  <c r="AA214" i="7"/>
  <c r="Z214" i="7"/>
  <c r="Y214" i="7"/>
  <c r="X214" i="7"/>
  <c r="W214" i="7"/>
  <c r="V214" i="7"/>
  <c r="U214" i="7"/>
  <c r="T214" i="7"/>
  <c r="S214" i="7"/>
  <c r="R214" i="7"/>
  <c r="Q214" i="7"/>
  <c r="P214" i="7"/>
  <c r="O214" i="7"/>
  <c r="N214" i="7"/>
  <c r="M214" i="7"/>
  <c r="L214" i="7"/>
  <c r="K214" i="7"/>
  <c r="J214" i="7"/>
  <c r="I214" i="7"/>
  <c r="H214" i="7"/>
  <c r="G214" i="7"/>
  <c r="F214" i="7"/>
  <c r="E214" i="7"/>
  <c r="D214" i="7"/>
  <c r="C214" i="7"/>
  <c r="AG213" i="7"/>
  <c r="AF213" i="7"/>
  <c r="AE213" i="7"/>
  <c r="AD213" i="7"/>
  <c r="AC213" i="7"/>
  <c r="AB213" i="7"/>
  <c r="AA213" i="7"/>
  <c r="Z213" i="7"/>
  <c r="Y213" i="7"/>
  <c r="X213" i="7"/>
  <c r="W213" i="7"/>
  <c r="V213" i="7"/>
  <c r="U213" i="7"/>
  <c r="T213" i="7"/>
  <c r="S213" i="7"/>
  <c r="R213" i="7"/>
  <c r="Q213" i="7"/>
  <c r="P213" i="7"/>
  <c r="O213" i="7"/>
  <c r="N213" i="7"/>
  <c r="M213" i="7"/>
  <c r="L213" i="7"/>
  <c r="K213" i="7"/>
  <c r="J213" i="7"/>
  <c r="I213" i="7"/>
  <c r="H213" i="7"/>
  <c r="G213" i="7"/>
  <c r="F213" i="7"/>
  <c r="E213" i="7"/>
  <c r="D213" i="7"/>
  <c r="C213" i="7"/>
  <c r="AG212" i="7"/>
  <c r="AF212" i="7"/>
  <c r="AE212" i="7"/>
  <c r="AD212" i="7"/>
  <c r="AC212" i="7"/>
  <c r="AB212" i="7"/>
  <c r="AA212" i="7"/>
  <c r="Z212" i="7"/>
  <c r="Y212" i="7"/>
  <c r="X212" i="7"/>
  <c r="W212" i="7"/>
  <c r="V212" i="7"/>
  <c r="U212" i="7"/>
  <c r="T212" i="7"/>
  <c r="S212" i="7"/>
  <c r="R212" i="7"/>
  <c r="Q212" i="7"/>
  <c r="P212" i="7"/>
  <c r="O212" i="7"/>
  <c r="N212" i="7"/>
  <c r="M212" i="7"/>
  <c r="L212" i="7"/>
  <c r="K212" i="7"/>
  <c r="J212" i="7"/>
  <c r="I212" i="7"/>
  <c r="H212" i="7"/>
  <c r="G212" i="7"/>
  <c r="F212" i="7"/>
  <c r="E212" i="7"/>
  <c r="D212" i="7"/>
  <c r="C212" i="7"/>
  <c r="AG211" i="7"/>
  <c r="AF211" i="7"/>
  <c r="AE211" i="7"/>
  <c r="AD211" i="7"/>
  <c r="AC211" i="7"/>
  <c r="AB211" i="7"/>
  <c r="AA211" i="7"/>
  <c r="Z211" i="7"/>
  <c r="Y211" i="7"/>
  <c r="X211" i="7"/>
  <c r="W211" i="7"/>
  <c r="V211" i="7"/>
  <c r="U211" i="7"/>
  <c r="T211" i="7"/>
  <c r="S211" i="7"/>
  <c r="R211" i="7"/>
  <c r="Q211" i="7"/>
  <c r="P211" i="7"/>
  <c r="O211" i="7"/>
  <c r="N211" i="7"/>
  <c r="M211" i="7"/>
  <c r="L211" i="7"/>
  <c r="K211" i="7"/>
  <c r="J211" i="7"/>
  <c r="I211" i="7"/>
  <c r="H211" i="7"/>
  <c r="G211" i="7"/>
  <c r="F211" i="7"/>
  <c r="E211" i="7"/>
  <c r="D211" i="7"/>
  <c r="C211" i="7"/>
  <c r="AG210" i="7"/>
  <c r="AF210" i="7"/>
  <c r="AE210" i="7"/>
  <c r="AD210" i="7"/>
  <c r="AC210" i="7"/>
  <c r="AB210" i="7"/>
  <c r="AA210" i="7"/>
  <c r="Z210" i="7"/>
  <c r="Y210" i="7"/>
  <c r="X210" i="7"/>
  <c r="W210" i="7"/>
  <c r="V210" i="7"/>
  <c r="U210" i="7"/>
  <c r="T210" i="7"/>
  <c r="S210" i="7"/>
  <c r="R210" i="7"/>
  <c r="Q210" i="7"/>
  <c r="P210" i="7"/>
  <c r="O210" i="7"/>
  <c r="N210" i="7"/>
  <c r="M210" i="7"/>
  <c r="L210" i="7"/>
  <c r="K210" i="7"/>
  <c r="J210" i="7"/>
  <c r="I210" i="7"/>
  <c r="H210" i="7"/>
  <c r="G210" i="7"/>
  <c r="F210" i="7"/>
  <c r="E210" i="7"/>
  <c r="D210" i="7"/>
  <c r="C210" i="7"/>
  <c r="AG209" i="7"/>
  <c r="AF209" i="7"/>
  <c r="AE209" i="7"/>
  <c r="AD209" i="7"/>
  <c r="AC209" i="7"/>
  <c r="AB209" i="7"/>
  <c r="AA209" i="7"/>
  <c r="Z209" i="7"/>
  <c r="Y209" i="7"/>
  <c r="X209" i="7"/>
  <c r="W209" i="7"/>
  <c r="V209" i="7"/>
  <c r="U209" i="7"/>
  <c r="T209" i="7"/>
  <c r="S209" i="7"/>
  <c r="R209" i="7"/>
  <c r="Q209" i="7"/>
  <c r="P209" i="7"/>
  <c r="O209" i="7"/>
  <c r="N209" i="7"/>
  <c r="M209" i="7"/>
  <c r="L209" i="7"/>
  <c r="K209" i="7"/>
  <c r="J209" i="7"/>
  <c r="I209" i="7"/>
  <c r="H209" i="7"/>
  <c r="G209" i="7"/>
  <c r="F209" i="7"/>
  <c r="E209" i="7"/>
  <c r="D209" i="7"/>
  <c r="C209" i="7"/>
  <c r="AG208" i="7"/>
  <c r="AF208" i="7"/>
  <c r="AE208" i="7"/>
  <c r="AD208" i="7"/>
  <c r="AC208" i="7"/>
  <c r="AB208" i="7"/>
  <c r="AA208" i="7"/>
  <c r="Z208" i="7"/>
  <c r="Y208" i="7"/>
  <c r="X208" i="7"/>
  <c r="W208" i="7"/>
  <c r="V208" i="7"/>
  <c r="U208" i="7"/>
  <c r="T208" i="7"/>
  <c r="S208" i="7"/>
  <c r="R208" i="7"/>
  <c r="Q208" i="7"/>
  <c r="P208" i="7"/>
  <c r="O208" i="7"/>
  <c r="N208" i="7"/>
  <c r="M208" i="7"/>
  <c r="L208" i="7"/>
  <c r="K208" i="7"/>
  <c r="J208" i="7"/>
  <c r="I208" i="7"/>
  <c r="H208" i="7"/>
  <c r="G208" i="7"/>
  <c r="F208" i="7"/>
  <c r="E208" i="7"/>
  <c r="D208" i="7"/>
  <c r="C208" i="7"/>
  <c r="AG207" i="7"/>
  <c r="AF207" i="7"/>
  <c r="AE207" i="7"/>
  <c r="AD207" i="7"/>
  <c r="AC207" i="7"/>
  <c r="AB207" i="7"/>
  <c r="AA207" i="7"/>
  <c r="Z207" i="7"/>
  <c r="Y207" i="7"/>
  <c r="X207" i="7"/>
  <c r="W207" i="7"/>
  <c r="V207" i="7"/>
  <c r="U207" i="7"/>
  <c r="T207" i="7"/>
  <c r="S207" i="7"/>
  <c r="R207" i="7"/>
  <c r="Q207" i="7"/>
  <c r="P207" i="7"/>
  <c r="O207" i="7"/>
  <c r="N207" i="7"/>
  <c r="M207" i="7"/>
  <c r="L207" i="7"/>
  <c r="K207" i="7"/>
  <c r="J207" i="7"/>
  <c r="I207" i="7"/>
  <c r="H207" i="7"/>
  <c r="G207" i="7"/>
  <c r="F207" i="7"/>
  <c r="E207" i="7"/>
  <c r="D207" i="7"/>
  <c r="C207" i="7"/>
  <c r="AG206" i="7"/>
  <c r="AF206" i="7"/>
  <c r="AE206" i="7"/>
  <c r="AD206" i="7"/>
  <c r="AC206" i="7"/>
  <c r="AB206" i="7"/>
  <c r="AA206" i="7"/>
  <c r="Z206" i="7"/>
  <c r="Y206" i="7"/>
  <c r="X206" i="7"/>
  <c r="W206" i="7"/>
  <c r="V206" i="7"/>
  <c r="U206" i="7"/>
  <c r="T206" i="7"/>
  <c r="S206" i="7"/>
  <c r="R206" i="7"/>
  <c r="Q206" i="7"/>
  <c r="P206" i="7"/>
  <c r="O206" i="7"/>
  <c r="N206" i="7"/>
  <c r="M206" i="7"/>
  <c r="L206" i="7"/>
  <c r="K206" i="7"/>
  <c r="J206" i="7"/>
  <c r="I206" i="7"/>
  <c r="H206" i="7"/>
  <c r="G206" i="7"/>
  <c r="F206" i="7"/>
  <c r="E206" i="7"/>
  <c r="D206" i="7"/>
  <c r="C206" i="7"/>
  <c r="AG205" i="7"/>
  <c r="AF205" i="7"/>
  <c r="AE205" i="7"/>
  <c r="AD205" i="7"/>
  <c r="AC205" i="7"/>
  <c r="AB205" i="7"/>
  <c r="AA205" i="7"/>
  <c r="Z205" i="7"/>
  <c r="Y205" i="7"/>
  <c r="X205" i="7"/>
  <c r="W205" i="7"/>
  <c r="V205" i="7"/>
  <c r="U205" i="7"/>
  <c r="T205" i="7"/>
  <c r="S205" i="7"/>
  <c r="R205" i="7"/>
  <c r="Q205" i="7"/>
  <c r="P205" i="7"/>
  <c r="O205" i="7"/>
  <c r="N205" i="7"/>
  <c r="M205" i="7"/>
  <c r="L205" i="7"/>
  <c r="K205" i="7"/>
  <c r="J205" i="7"/>
  <c r="I205" i="7"/>
  <c r="H205" i="7"/>
  <c r="G205" i="7"/>
  <c r="F205" i="7"/>
  <c r="E205" i="7"/>
  <c r="D205" i="7"/>
  <c r="C205" i="7"/>
  <c r="AG204" i="7"/>
  <c r="AF204" i="7"/>
  <c r="AE204" i="7"/>
  <c r="AD204" i="7"/>
  <c r="AC204" i="7"/>
  <c r="AB204" i="7"/>
  <c r="AA204" i="7"/>
  <c r="Z204" i="7"/>
  <c r="Y204" i="7"/>
  <c r="X204" i="7"/>
  <c r="W204" i="7"/>
  <c r="V204" i="7"/>
  <c r="U204" i="7"/>
  <c r="T204" i="7"/>
  <c r="S204" i="7"/>
  <c r="R204" i="7"/>
  <c r="Q204" i="7"/>
  <c r="P204" i="7"/>
  <c r="O204" i="7"/>
  <c r="N204" i="7"/>
  <c r="M204" i="7"/>
  <c r="L204" i="7"/>
  <c r="K204" i="7"/>
  <c r="J204" i="7"/>
  <c r="I204" i="7"/>
  <c r="H204" i="7"/>
  <c r="G204" i="7"/>
  <c r="F204" i="7"/>
  <c r="E204" i="7"/>
  <c r="D204" i="7"/>
  <c r="C204" i="7"/>
  <c r="AG203" i="7"/>
  <c r="AF203" i="7"/>
  <c r="AE203" i="7"/>
  <c r="AD203" i="7"/>
  <c r="AC203" i="7"/>
  <c r="AB203" i="7"/>
  <c r="AA203" i="7"/>
  <c r="Z203" i="7"/>
  <c r="Y203" i="7"/>
  <c r="X203" i="7"/>
  <c r="W203" i="7"/>
  <c r="V203" i="7"/>
  <c r="U203" i="7"/>
  <c r="T203" i="7"/>
  <c r="S203" i="7"/>
  <c r="R203" i="7"/>
  <c r="Q203" i="7"/>
  <c r="P203" i="7"/>
  <c r="O203" i="7"/>
  <c r="N203" i="7"/>
  <c r="M203" i="7"/>
  <c r="L203" i="7"/>
  <c r="K203" i="7"/>
  <c r="J203" i="7"/>
  <c r="I203" i="7"/>
  <c r="H203" i="7"/>
  <c r="G203" i="7"/>
  <c r="F203" i="7"/>
  <c r="E203" i="7"/>
  <c r="D203" i="7"/>
  <c r="C203" i="7"/>
  <c r="AG202" i="7"/>
  <c r="AF202" i="7"/>
  <c r="AE202" i="7"/>
  <c r="AD202" i="7"/>
  <c r="AC202" i="7"/>
  <c r="AB202" i="7"/>
  <c r="AA202" i="7"/>
  <c r="Z202" i="7"/>
  <c r="Y202" i="7"/>
  <c r="X202" i="7"/>
  <c r="W202" i="7"/>
  <c r="V202" i="7"/>
  <c r="U202" i="7"/>
  <c r="T202" i="7"/>
  <c r="S202" i="7"/>
  <c r="R202" i="7"/>
  <c r="Q202" i="7"/>
  <c r="P202" i="7"/>
  <c r="O202" i="7"/>
  <c r="N202" i="7"/>
  <c r="M202" i="7"/>
  <c r="L202" i="7"/>
  <c r="K202" i="7"/>
  <c r="J202" i="7"/>
  <c r="I202" i="7"/>
  <c r="H202" i="7"/>
  <c r="G202" i="7"/>
  <c r="F202" i="7"/>
  <c r="E202" i="7"/>
  <c r="D202" i="7"/>
  <c r="C202" i="7"/>
  <c r="AG201" i="7"/>
  <c r="AF201" i="7"/>
  <c r="AE201" i="7"/>
  <c r="AD201" i="7"/>
  <c r="AC201" i="7"/>
  <c r="AB201" i="7"/>
  <c r="AA201" i="7"/>
  <c r="Z201" i="7"/>
  <c r="Y201" i="7"/>
  <c r="X201" i="7"/>
  <c r="W201" i="7"/>
  <c r="V201" i="7"/>
  <c r="U201" i="7"/>
  <c r="T201" i="7"/>
  <c r="S201" i="7"/>
  <c r="R201" i="7"/>
  <c r="Q201" i="7"/>
  <c r="P201" i="7"/>
  <c r="O201" i="7"/>
  <c r="N201" i="7"/>
  <c r="M201" i="7"/>
  <c r="L201" i="7"/>
  <c r="K201" i="7"/>
  <c r="J201" i="7"/>
  <c r="I201" i="7"/>
  <c r="H201" i="7"/>
  <c r="G201" i="7"/>
  <c r="F201" i="7"/>
  <c r="E201" i="7"/>
  <c r="D201" i="7"/>
  <c r="C201" i="7"/>
  <c r="AG200" i="7"/>
  <c r="AF200" i="7"/>
  <c r="AE200" i="7"/>
  <c r="AD200" i="7"/>
  <c r="AC200" i="7"/>
  <c r="AB200" i="7"/>
  <c r="AA200" i="7"/>
  <c r="Z200" i="7"/>
  <c r="Y200" i="7"/>
  <c r="X200" i="7"/>
  <c r="W200" i="7"/>
  <c r="V200" i="7"/>
  <c r="U200" i="7"/>
  <c r="T200" i="7"/>
  <c r="S200" i="7"/>
  <c r="R200" i="7"/>
  <c r="Q200" i="7"/>
  <c r="P200" i="7"/>
  <c r="O200" i="7"/>
  <c r="N200" i="7"/>
  <c r="M200" i="7"/>
  <c r="L200" i="7"/>
  <c r="K200" i="7"/>
  <c r="J200" i="7"/>
  <c r="I200" i="7"/>
  <c r="H200" i="7"/>
  <c r="G200" i="7"/>
  <c r="F200" i="7"/>
  <c r="E200" i="7"/>
  <c r="D200" i="7"/>
  <c r="C200" i="7"/>
  <c r="AG199" i="7"/>
  <c r="AF199" i="7"/>
  <c r="AE199" i="7"/>
  <c r="AD199" i="7"/>
  <c r="AC199" i="7"/>
  <c r="AB199" i="7"/>
  <c r="AA199" i="7"/>
  <c r="Z199" i="7"/>
  <c r="Y199" i="7"/>
  <c r="X199" i="7"/>
  <c r="W199" i="7"/>
  <c r="V199" i="7"/>
  <c r="U199" i="7"/>
  <c r="T199" i="7"/>
  <c r="S199" i="7"/>
  <c r="R199" i="7"/>
  <c r="Q199" i="7"/>
  <c r="P199" i="7"/>
  <c r="O199" i="7"/>
  <c r="N199" i="7"/>
  <c r="M199" i="7"/>
  <c r="L199" i="7"/>
  <c r="K199" i="7"/>
  <c r="J199" i="7"/>
  <c r="I199" i="7"/>
  <c r="H199" i="7"/>
  <c r="G199" i="7"/>
  <c r="F199" i="7"/>
  <c r="E199" i="7"/>
  <c r="D199" i="7"/>
  <c r="C199" i="7"/>
  <c r="AG198" i="7"/>
  <c r="AF198" i="7"/>
  <c r="AE198" i="7"/>
  <c r="AD198" i="7"/>
  <c r="AC198" i="7"/>
  <c r="AB198" i="7"/>
  <c r="AA198" i="7"/>
  <c r="Z198" i="7"/>
  <c r="Y198" i="7"/>
  <c r="X198" i="7"/>
  <c r="W198" i="7"/>
  <c r="V198" i="7"/>
  <c r="U198" i="7"/>
  <c r="T198" i="7"/>
  <c r="S198" i="7"/>
  <c r="R198" i="7"/>
  <c r="Q198" i="7"/>
  <c r="P198" i="7"/>
  <c r="O198" i="7"/>
  <c r="N198" i="7"/>
  <c r="M198" i="7"/>
  <c r="L198" i="7"/>
  <c r="K198" i="7"/>
  <c r="J198" i="7"/>
  <c r="I198" i="7"/>
  <c r="H198" i="7"/>
  <c r="G198" i="7"/>
  <c r="F198" i="7"/>
  <c r="E198" i="7"/>
  <c r="D198" i="7"/>
  <c r="C198" i="7"/>
  <c r="AG197" i="7"/>
  <c r="AF197" i="7"/>
  <c r="AE197" i="7"/>
  <c r="AD197" i="7"/>
  <c r="AC197" i="7"/>
  <c r="AB197" i="7"/>
  <c r="AA197" i="7"/>
  <c r="Z197" i="7"/>
  <c r="Y197" i="7"/>
  <c r="X197" i="7"/>
  <c r="W197" i="7"/>
  <c r="V197" i="7"/>
  <c r="U197" i="7"/>
  <c r="T197" i="7"/>
  <c r="S197" i="7"/>
  <c r="R197" i="7"/>
  <c r="Q197" i="7"/>
  <c r="P197" i="7"/>
  <c r="O197" i="7"/>
  <c r="N197" i="7"/>
  <c r="M197" i="7"/>
  <c r="L197" i="7"/>
  <c r="K197" i="7"/>
  <c r="J197" i="7"/>
  <c r="I197" i="7"/>
  <c r="H197" i="7"/>
  <c r="G197" i="7"/>
  <c r="F197" i="7"/>
  <c r="E197" i="7"/>
  <c r="D197" i="7"/>
  <c r="C197" i="7"/>
  <c r="AG196" i="7"/>
  <c r="AF196" i="7"/>
  <c r="AE196" i="7"/>
  <c r="AD196" i="7"/>
  <c r="AC196" i="7"/>
  <c r="AB196" i="7"/>
  <c r="AA196" i="7"/>
  <c r="Z196" i="7"/>
  <c r="Y196" i="7"/>
  <c r="X196" i="7"/>
  <c r="W196" i="7"/>
  <c r="V196" i="7"/>
  <c r="U196" i="7"/>
  <c r="T196" i="7"/>
  <c r="S196" i="7"/>
  <c r="R196" i="7"/>
  <c r="Q196" i="7"/>
  <c r="P196" i="7"/>
  <c r="O196" i="7"/>
  <c r="N196" i="7"/>
  <c r="M196" i="7"/>
  <c r="L196" i="7"/>
  <c r="K196" i="7"/>
  <c r="J196" i="7"/>
  <c r="I196" i="7"/>
  <c r="H196" i="7"/>
  <c r="G196" i="7"/>
  <c r="F196" i="7"/>
  <c r="E196" i="7"/>
  <c r="D196" i="7"/>
  <c r="C196" i="7"/>
  <c r="AG195" i="7"/>
  <c r="AF195" i="7"/>
  <c r="AE195" i="7"/>
  <c r="AD195" i="7"/>
  <c r="AC195" i="7"/>
  <c r="AB195" i="7"/>
  <c r="AA195" i="7"/>
  <c r="Z195" i="7"/>
  <c r="Y195" i="7"/>
  <c r="X195" i="7"/>
  <c r="W195" i="7"/>
  <c r="V195" i="7"/>
  <c r="U195" i="7"/>
  <c r="T195" i="7"/>
  <c r="S195" i="7"/>
  <c r="R195" i="7"/>
  <c r="Q195" i="7"/>
  <c r="P195" i="7"/>
  <c r="O195" i="7"/>
  <c r="N195" i="7"/>
  <c r="M195" i="7"/>
  <c r="L195" i="7"/>
  <c r="K195" i="7"/>
  <c r="J195" i="7"/>
  <c r="I195" i="7"/>
  <c r="H195" i="7"/>
  <c r="G195" i="7"/>
  <c r="F195" i="7"/>
  <c r="E195" i="7"/>
  <c r="D195" i="7"/>
  <c r="C195" i="7"/>
  <c r="AG194" i="7"/>
  <c r="AF194" i="7"/>
  <c r="AE194" i="7"/>
  <c r="AD194" i="7"/>
  <c r="AC194" i="7"/>
  <c r="AB194" i="7"/>
  <c r="AA194" i="7"/>
  <c r="Z194" i="7"/>
  <c r="Y194" i="7"/>
  <c r="X194" i="7"/>
  <c r="W194" i="7"/>
  <c r="V194" i="7"/>
  <c r="U194" i="7"/>
  <c r="T194" i="7"/>
  <c r="S194" i="7"/>
  <c r="R194" i="7"/>
  <c r="Q194" i="7"/>
  <c r="P194" i="7"/>
  <c r="O194" i="7"/>
  <c r="N194" i="7"/>
  <c r="M194" i="7"/>
  <c r="L194" i="7"/>
  <c r="K194" i="7"/>
  <c r="J194" i="7"/>
  <c r="I194" i="7"/>
  <c r="H194" i="7"/>
  <c r="G194" i="7"/>
  <c r="F194" i="7"/>
  <c r="E194" i="7"/>
  <c r="D194" i="7"/>
  <c r="C194" i="7"/>
  <c r="AG193" i="7"/>
  <c r="AF193" i="7"/>
  <c r="AE193" i="7"/>
  <c r="AD193" i="7"/>
  <c r="AC193" i="7"/>
  <c r="AB193" i="7"/>
  <c r="AA193" i="7"/>
  <c r="Z193" i="7"/>
  <c r="Y193" i="7"/>
  <c r="X193" i="7"/>
  <c r="W193" i="7"/>
  <c r="V193" i="7"/>
  <c r="U193" i="7"/>
  <c r="T193" i="7"/>
  <c r="S193" i="7"/>
  <c r="R193" i="7"/>
  <c r="Q193" i="7"/>
  <c r="P193" i="7"/>
  <c r="O193" i="7"/>
  <c r="N193" i="7"/>
  <c r="M193" i="7"/>
  <c r="L193" i="7"/>
  <c r="K193" i="7"/>
  <c r="J193" i="7"/>
  <c r="I193" i="7"/>
  <c r="H193" i="7"/>
  <c r="G193" i="7"/>
  <c r="F193" i="7"/>
  <c r="E193" i="7"/>
  <c r="D193" i="7"/>
  <c r="C193" i="7"/>
  <c r="AG192" i="7"/>
  <c r="AF192" i="7"/>
  <c r="AE192" i="7"/>
  <c r="AD192" i="7"/>
  <c r="AC192" i="7"/>
  <c r="AB192" i="7"/>
  <c r="AA192" i="7"/>
  <c r="Z192" i="7"/>
  <c r="Y192" i="7"/>
  <c r="X192" i="7"/>
  <c r="W192" i="7"/>
  <c r="V192" i="7"/>
  <c r="U192" i="7"/>
  <c r="T192" i="7"/>
  <c r="S192" i="7"/>
  <c r="R192" i="7"/>
  <c r="Q192" i="7"/>
  <c r="P192" i="7"/>
  <c r="O192" i="7"/>
  <c r="N192" i="7"/>
  <c r="M192" i="7"/>
  <c r="L192" i="7"/>
  <c r="K192" i="7"/>
  <c r="J192" i="7"/>
  <c r="I192" i="7"/>
  <c r="H192" i="7"/>
  <c r="G192" i="7"/>
  <c r="F192" i="7"/>
  <c r="E192" i="7"/>
  <c r="D192" i="7"/>
  <c r="C192" i="7"/>
  <c r="AG191" i="7"/>
  <c r="AF191" i="7"/>
  <c r="AE191" i="7"/>
  <c r="AD191" i="7"/>
  <c r="AC191" i="7"/>
  <c r="AB191" i="7"/>
  <c r="AA191" i="7"/>
  <c r="Z191" i="7"/>
  <c r="Y191" i="7"/>
  <c r="X191" i="7"/>
  <c r="W191" i="7"/>
  <c r="V191" i="7"/>
  <c r="U191" i="7"/>
  <c r="T191" i="7"/>
  <c r="S191" i="7"/>
  <c r="R191" i="7"/>
  <c r="Q191" i="7"/>
  <c r="P191" i="7"/>
  <c r="O191" i="7"/>
  <c r="N191" i="7"/>
  <c r="M191" i="7"/>
  <c r="L191" i="7"/>
  <c r="K191" i="7"/>
  <c r="J191" i="7"/>
  <c r="I191" i="7"/>
  <c r="H191" i="7"/>
  <c r="G191" i="7"/>
  <c r="F191" i="7"/>
  <c r="E191" i="7"/>
  <c r="D191" i="7"/>
  <c r="C191" i="7"/>
  <c r="AG190" i="7"/>
  <c r="AF190" i="7"/>
  <c r="AE190" i="7"/>
  <c r="AD190" i="7"/>
  <c r="AC190" i="7"/>
  <c r="AB190" i="7"/>
  <c r="AA190" i="7"/>
  <c r="Z190" i="7"/>
  <c r="Y190" i="7"/>
  <c r="X190" i="7"/>
  <c r="W190" i="7"/>
  <c r="V190" i="7"/>
  <c r="U190" i="7"/>
  <c r="T190" i="7"/>
  <c r="S190" i="7"/>
  <c r="R190" i="7"/>
  <c r="Q190" i="7"/>
  <c r="P190" i="7"/>
  <c r="O190" i="7"/>
  <c r="N190" i="7"/>
  <c r="M190" i="7"/>
  <c r="L190" i="7"/>
  <c r="K190" i="7"/>
  <c r="J190" i="7"/>
  <c r="I190" i="7"/>
  <c r="H190" i="7"/>
  <c r="G190" i="7"/>
  <c r="F190" i="7"/>
  <c r="E190" i="7"/>
  <c r="D190" i="7"/>
  <c r="C190"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E189" i="7"/>
  <c r="D189" i="7"/>
  <c r="C189" i="7"/>
  <c r="AG188" i="7"/>
  <c r="AF188" i="7"/>
  <c r="AE188" i="7"/>
  <c r="AD188" i="7"/>
  <c r="AC188" i="7"/>
  <c r="AB188" i="7"/>
  <c r="AA188" i="7"/>
  <c r="Z188" i="7"/>
  <c r="Y188" i="7"/>
  <c r="X188" i="7"/>
  <c r="W188" i="7"/>
  <c r="V188" i="7"/>
  <c r="U188" i="7"/>
  <c r="T188" i="7"/>
  <c r="S188" i="7"/>
  <c r="R188" i="7"/>
  <c r="Q188" i="7"/>
  <c r="P188" i="7"/>
  <c r="O188" i="7"/>
  <c r="N188" i="7"/>
  <c r="M188" i="7"/>
  <c r="L188" i="7"/>
  <c r="K188" i="7"/>
  <c r="J188" i="7"/>
  <c r="I188" i="7"/>
  <c r="H188" i="7"/>
  <c r="G188" i="7"/>
  <c r="F188" i="7"/>
  <c r="E188" i="7"/>
  <c r="D188" i="7"/>
  <c r="C188" i="7"/>
  <c r="AG187" i="7"/>
  <c r="AF187" i="7"/>
  <c r="AE187" i="7"/>
  <c r="AD187" i="7"/>
  <c r="AC187" i="7"/>
  <c r="AB187" i="7"/>
  <c r="AA187" i="7"/>
  <c r="Z187" i="7"/>
  <c r="Y187" i="7"/>
  <c r="X187" i="7"/>
  <c r="W187" i="7"/>
  <c r="V187" i="7"/>
  <c r="U187" i="7"/>
  <c r="T187" i="7"/>
  <c r="S187" i="7"/>
  <c r="R187" i="7"/>
  <c r="Q187" i="7"/>
  <c r="P187" i="7"/>
  <c r="O187" i="7"/>
  <c r="N187" i="7"/>
  <c r="M187" i="7"/>
  <c r="L187" i="7"/>
  <c r="K187" i="7"/>
  <c r="J187" i="7"/>
  <c r="I187" i="7"/>
  <c r="H187" i="7"/>
  <c r="G187" i="7"/>
  <c r="F187" i="7"/>
  <c r="E187" i="7"/>
  <c r="D187" i="7"/>
  <c r="C187" i="7"/>
  <c r="AG186" i="7"/>
  <c r="AF186" i="7"/>
  <c r="AE186" i="7"/>
  <c r="AD186" i="7"/>
  <c r="AC186" i="7"/>
  <c r="AB186" i="7"/>
  <c r="AA186" i="7"/>
  <c r="Z186" i="7"/>
  <c r="Y186" i="7"/>
  <c r="X186" i="7"/>
  <c r="W186" i="7"/>
  <c r="V186" i="7"/>
  <c r="U186" i="7"/>
  <c r="T186" i="7"/>
  <c r="S186" i="7"/>
  <c r="R186" i="7"/>
  <c r="Q186" i="7"/>
  <c r="P186" i="7"/>
  <c r="O186" i="7"/>
  <c r="N186" i="7"/>
  <c r="M186" i="7"/>
  <c r="L186" i="7"/>
  <c r="K186" i="7"/>
  <c r="J186" i="7"/>
  <c r="I186" i="7"/>
  <c r="H186" i="7"/>
  <c r="G186" i="7"/>
  <c r="F186" i="7"/>
  <c r="E186" i="7"/>
  <c r="D186" i="7"/>
  <c r="C186" i="7"/>
  <c r="AG185" i="7"/>
  <c r="AF185" i="7"/>
  <c r="AE185" i="7"/>
  <c r="AD185" i="7"/>
  <c r="AC185" i="7"/>
  <c r="AB185" i="7"/>
  <c r="AA185" i="7"/>
  <c r="Z185" i="7"/>
  <c r="Y185" i="7"/>
  <c r="X185" i="7"/>
  <c r="W185" i="7"/>
  <c r="V185" i="7"/>
  <c r="U185" i="7"/>
  <c r="T185" i="7"/>
  <c r="S185" i="7"/>
  <c r="R185" i="7"/>
  <c r="Q185" i="7"/>
  <c r="P185" i="7"/>
  <c r="O185" i="7"/>
  <c r="N185" i="7"/>
  <c r="M185" i="7"/>
  <c r="L185" i="7"/>
  <c r="K185" i="7"/>
  <c r="J185" i="7"/>
  <c r="I185" i="7"/>
  <c r="H185" i="7"/>
  <c r="G185" i="7"/>
  <c r="F185" i="7"/>
  <c r="E185" i="7"/>
  <c r="D185" i="7"/>
  <c r="C185" i="7"/>
  <c r="AG184" i="7"/>
  <c r="AF184" i="7"/>
  <c r="AE184" i="7"/>
  <c r="AD184" i="7"/>
  <c r="AC184" i="7"/>
  <c r="AB184" i="7"/>
  <c r="AA184" i="7"/>
  <c r="Z184" i="7"/>
  <c r="Y184" i="7"/>
  <c r="X184" i="7"/>
  <c r="W184" i="7"/>
  <c r="V184" i="7"/>
  <c r="U184" i="7"/>
  <c r="T184" i="7"/>
  <c r="S184" i="7"/>
  <c r="R184" i="7"/>
  <c r="Q184" i="7"/>
  <c r="P184" i="7"/>
  <c r="O184" i="7"/>
  <c r="N184" i="7"/>
  <c r="M184" i="7"/>
  <c r="L184" i="7"/>
  <c r="K184" i="7"/>
  <c r="J184" i="7"/>
  <c r="I184" i="7"/>
  <c r="H184" i="7"/>
  <c r="G184" i="7"/>
  <c r="F184" i="7"/>
  <c r="E184" i="7"/>
  <c r="D184" i="7"/>
  <c r="C184" i="7"/>
  <c r="AG183" i="7"/>
  <c r="AF183" i="7"/>
  <c r="AE183" i="7"/>
  <c r="AD183" i="7"/>
  <c r="AC183" i="7"/>
  <c r="AB183" i="7"/>
  <c r="AA183" i="7"/>
  <c r="Z183" i="7"/>
  <c r="Y183" i="7"/>
  <c r="X183" i="7"/>
  <c r="W183" i="7"/>
  <c r="V183" i="7"/>
  <c r="U183" i="7"/>
  <c r="T183" i="7"/>
  <c r="S183" i="7"/>
  <c r="R183" i="7"/>
  <c r="Q183" i="7"/>
  <c r="P183" i="7"/>
  <c r="O183" i="7"/>
  <c r="N183" i="7"/>
  <c r="M183" i="7"/>
  <c r="L183" i="7"/>
  <c r="K183" i="7"/>
  <c r="J183" i="7"/>
  <c r="I183" i="7"/>
  <c r="H183" i="7"/>
  <c r="G183" i="7"/>
  <c r="F183" i="7"/>
  <c r="E183" i="7"/>
  <c r="D183" i="7"/>
  <c r="C183" i="7"/>
  <c r="AG182" i="7"/>
  <c r="AF182" i="7"/>
  <c r="AE182" i="7"/>
  <c r="AD182" i="7"/>
  <c r="AC182" i="7"/>
  <c r="AB182" i="7"/>
  <c r="AA182" i="7"/>
  <c r="Z182" i="7"/>
  <c r="Y182" i="7"/>
  <c r="X182" i="7"/>
  <c r="W182" i="7"/>
  <c r="V182" i="7"/>
  <c r="U182" i="7"/>
  <c r="T182" i="7"/>
  <c r="S182" i="7"/>
  <c r="R182" i="7"/>
  <c r="Q182" i="7"/>
  <c r="P182" i="7"/>
  <c r="O182" i="7"/>
  <c r="N182" i="7"/>
  <c r="M182" i="7"/>
  <c r="L182" i="7"/>
  <c r="K182" i="7"/>
  <c r="J182" i="7"/>
  <c r="I182" i="7"/>
  <c r="H182" i="7"/>
  <c r="G182" i="7"/>
  <c r="F182" i="7"/>
  <c r="E182" i="7"/>
  <c r="D182" i="7"/>
  <c r="C182" i="7"/>
  <c r="AG181" i="7"/>
  <c r="AF181" i="7"/>
  <c r="AE181" i="7"/>
  <c r="AD181" i="7"/>
  <c r="AC181" i="7"/>
  <c r="AB181" i="7"/>
  <c r="AA181" i="7"/>
  <c r="Z181" i="7"/>
  <c r="Y181" i="7"/>
  <c r="X181" i="7"/>
  <c r="W181" i="7"/>
  <c r="V181" i="7"/>
  <c r="U181" i="7"/>
  <c r="T181" i="7"/>
  <c r="S181" i="7"/>
  <c r="R181" i="7"/>
  <c r="Q181" i="7"/>
  <c r="P181" i="7"/>
  <c r="O181" i="7"/>
  <c r="N181" i="7"/>
  <c r="M181" i="7"/>
  <c r="L181" i="7"/>
  <c r="K181" i="7"/>
  <c r="J181" i="7"/>
  <c r="I181" i="7"/>
  <c r="H181" i="7"/>
  <c r="G181" i="7"/>
  <c r="F181" i="7"/>
  <c r="E181" i="7"/>
  <c r="D181" i="7"/>
  <c r="C181" i="7"/>
  <c r="AG180" i="7"/>
  <c r="AF180" i="7"/>
  <c r="AE180" i="7"/>
  <c r="AD180" i="7"/>
  <c r="AC180" i="7"/>
  <c r="AB180" i="7"/>
  <c r="AA180" i="7"/>
  <c r="Z180" i="7"/>
  <c r="Y180" i="7"/>
  <c r="X180" i="7"/>
  <c r="W180" i="7"/>
  <c r="V180" i="7"/>
  <c r="U180" i="7"/>
  <c r="T180" i="7"/>
  <c r="S180" i="7"/>
  <c r="R180" i="7"/>
  <c r="Q180" i="7"/>
  <c r="P180" i="7"/>
  <c r="O180" i="7"/>
  <c r="N180" i="7"/>
  <c r="M180" i="7"/>
  <c r="L180" i="7"/>
  <c r="K180" i="7"/>
  <c r="J180" i="7"/>
  <c r="I180" i="7"/>
  <c r="H180" i="7"/>
  <c r="G180" i="7"/>
  <c r="F180" i="7"/>
  <c r="E180" i="7"/>
  <c r="D180" i="7"/>
  <c r="C180" i="7"/>
  <c r="AG179" i="7"/>
  <c r="AF179" i="7"/>
  <c r="AE179" i="7"/>
  <c r="AD179" i="7"/>
  <c r="AC179" i="7"/>
  <c r="AB179" i="7"/>
  <c r="AA179" i="7"/>
  <c r="Z179" i="7"/>
  <c r="Y179" i="7"/>
  <c r="X179" i="7"/>
  <c r="W179" i="7"/>
  <c r="V179" i="7"/>
  <c r="U179" i="7"/>
  <c r="T179" i="7"/>
  <c r="S179" i="7"/>
  <c r="R179" i="7"/>
  <c r="Q179" i="7"/>
  <c r="P179" i="7"/>
  <c r="O179" i="7"/>
  <c r="N179" i="7"/>
  <c r="M179" i="7"/>
  <c r="L179" i="7"/>
  <c r="K179" i="7"/>
  <c r="J179" i="7"/>
  <c r="I179" i="7"/>
  <c r="H179" i="7"/>
  <c r="G179" i="7"/>
  <c r="F179" i="7"/>
  <c r="E179" i="7"/>
  <c r="D179" i="7"/>
  <c r="C179" i="7"/>
  <c r="AG178" i="7"/>
  <c r="AF178" i="7"/>
  <c r="AE178" i="7"/>
  <c r="AD178" i="7"/>
  <c r="AC178" i="7"/>
  <c r="AB178" i="7"/>
  <c r="AA178" i="7"/>
  <c r="Z178" i="7"/>
  <c r="Y178" i="7"/>
  <c r="X178" i="7"/>
  <c r="W178" i="7"/>
  <c r="V178" i="7"/>
  <c r="U178" i="7"/>
  <c r="T178" i="7"/>
  <c r="S178" i="7"/>
  <c r="R178" i="7"/>
  <c r="Q178" i="7"/>
  <c r="P178" i="7"/>
  <c r="O178" i="7"/>
  <c r="N178" i="7"/>
  <c r="M178" i="7"/>
  <c r="L178" i="7"/>
  <c r="K178" i="7"/>
  <c r="J178" i="7"/>
  <c r="I178" i="7"/>
  <c r="H178" i="7"/>
  <c r="G178" i="7"/>
  <c r="F178" i="7"/>
  <c r="E178" i="7"/>
  <c r="D178" i="7"/>
  <c r="C178" i="7"/>
  <c r="AG177" i="7"/>
  <c r="AF177" i="7"/>
  <c r="AE177" i="7"/>
  <c r="AD177" i="7"/>
  <c r="AC177" i="7"/>
  <c r="AB177" i="7"/>
  <c r="AA177" i="7"/>
  <c r="Z177" i="7"/>
  <c r="Y177" i="7"/>
  <c r="X177" i="7"/>
  <c r="W177" i="7"/>
  <c r="V177" i="7"/>
  <c r="U177" i="7"/>
  <c r="T177" i="7"/>
  <c r="S177" i="7"/>
  <c r="R177" i="7"/>
  <c r="Q177" i="7"/>
  <c r="P177" i="7"/>
  <c r="O177" i="7"/>
  <c r="N177" i="7"/>
  <c r="M177" i="7"/>
  <c r="L177" i="7"/>
  <c r="K177" i="7"/>
  <c r="J177" i="7"/>
  <c r="I177" i="7"/>
  <c r="H177" i="7"/>
  <c r="G177" i="7"/>
  <c r="F177" i="7"/>
  <c r="E177" i="7"/>
  <c r="D177" i="7"/>
  <c r="C177" i="7"/>
  <c r="AG176" i="7"/>
  <c r="AF176" i="7"/>
  <c r="AE176" i="7"/>
  <c r="AD176" i="7"/>
  <c r="AC176" i="7"/>
  <c r="AB176" i="7"/>
  <c r="AA176" i="7"/>
  <c r="Z176" i="7"/>
  <c r="Y176" i="7"/>
  <c r="X176" i="7"/>
  <c r="W176" i="7"/>
  <c r="V176" i="7"/>
  <c r="U176" i="7"/>
  <c r="T176" i="7"/>
  <c r="S176" i="7"/>
  <c r="R176" i="7"/>
  <c r="Q176" i="7"/>
  <c r="P176" i="7"/>
  <c r="O176" i="7"/>
  <c r="N176" i="7"/>
  <c r="M176" i="7"/>
  <c r="L176" i="7"/>
  <c r="K176" i="7"/>
  <c r="J176" i="7"/>
  <c r="I176" i="7"/>
  <c r="H176" i="7"/>
  <c r="G176" i="7"/>
  <c r="F176" i="7"/>
  <c r="E176" i="7"/>
  <c r="D176" i="7"/>
  <c r="C176" i="7"/>
  <c r="AG175" i="7"/>
  <c r="AF175" i="7"/>
  <c r="AE175" i="7"/>
  <c r="AD175" i="7"/>
  <c r="AC175" i="7"/>
  <c r="AB175" i="7"/>
  <c r="AA175" i="7"/>
  <c r="Z175" i="7"/>
  <c r="Y175" i="7"/>
  <c r="X175" i="7"/>
  <c r="W175" i="7"/>
  <c r="V175" i="7"/>
  <c r="U175" i="7"/>
  <c r="T175" i="7"/>
  <c r="S175" i="7"/>
  <c r="R175" i="7"/>
  <c r="Q175" i="7"/>
  <c r="P175" i="7"/>
  <c r="O175" i="7"/>
  <c r="N175" i="7"/>
  <c r="M175" i="7"/>
  <c r="L175" i="7"/>
  <c r="K175" i="7"/>
  <c r="J175" i="7"/>
  <c r="I175" i="7"/>
  <c r="H175" i="7"/>
  <c r="G175" i="7"/>
  <c r="F175" i="7"/>
  <c r="E175" i="7"/>
  <c r="D175" i="7"/>
  <c r="C175" i="7"/>
  <c r="AG174" i="7"/>
  <c r="AF174" i="7"/>
  <c r="AE174" i="7"/>
  <c r="AD174" i="7"/>
  <c r="AC174" i="7"/>
  <c r="AB174" i="7"/>
  <c r="AA174" i="7"/>
  <c r="Z174" i="7"/>
  <c r="Y174" i="7"/>
  <c r="X174" i="7"/>
  <c r="W174" i="7"/>
  <c r="V174" i="7"/>
  <c r="U174" i="7"/>
  <c r="T174" i="7"/>
  <c r="S174" i="7"/>
  <c r="R174" i="7"/>
  <c r="Q174" i="7"/>
  <c r="P174" i="7"/>
  <c r="O174" i="7"/>
  <c r="N174" i="7"/>
  <c r="M174" i="7"/>
  <c r="L174" i="7"/>
  <c r="K174" i="7"/>
  <c r="J174" i="7"/>
  <c r="I174" i="7"/>
  <c r="H174" i="7"/>
  <c r="G174" i="7"/>
  <c r="F174" i="7"/>
  <c r="E174" i="7"/>
  <c r="D174" i="7"/>
  <c r="C174" i="7"/>
  <c r="AG173" i="7"/>
  <c r="AF173" i="7"/>
  <c r="AE173" i="7"/>
  <c r="AD173" i="7"/>
  <c r="AC173" i="7"/>
  <c r="AB173" i="7"/>
  <c r="AA173" i="7"/>
  <c r="Z173" i="7"/>
  <c r="Y173" i="7"/>
  <c r="X173" i="7"/>
  <c r="W173" i="7"/>
  <c r="V173" i="7"/>
  <c r="U173" i="7"/>
  <c r="T173" i="7"/>
  <c r="S173" i="7"/>
  <c r="R173" i="7"/>
  <c r="Q173" i="7"/>
  <c r="P173" i="7"/>
  <c r="O173" i="7"/>
  <c r="N173" i="7"/>
  <c r="M173" i="7"/>
  <c r="L173" i="7"/>
  <c r="K173" i="7"/>
  <c r="J173" i="7"/>
  <c r="I173" i="7"/>
  <c r="H173" i="7"/>
  <c r="G173" i="7"/>
  <c r="F173" i="7"/>
  <c r="E173" i="7"/>
  <c r="D173" i="7"/>
  <c r="C173" i="7"/>
  <c r="AG172" i="7"/>
  <c r="AF172" i="7"/>
  <c r="AE172" i="7"/>
  <c r="AD172" i="7"/>
  <c r="AC172" i="7"/>
  <c r="AB172" i="7"/>
  <c r="AA172" i="7"/>
  <c r="Z172" i="7"/>
  <c r="Y172" i="7"/>
  <c r="X172" i="7"/>
  <c r="W172" i="7"/>
  <c r="V172" i="7"/>
  <c r="U172" i="7"/>
  <c r="T172" i="7"/>
  <c r="S172" i="7"/>
  <c r="R172" i="7"/>
  <c r="Q172" i="7"/>
  <c r="P172" i="7"/>
  <c r="O172" i="7"/>
  <c r="N172" i="7"/>
  <c r="M172" i="7"/>
  <c r="L172" i="7"/>
  <c r="K172" i="7"/>
  <c r="J172" i="7"/>
  <c r="I172" i="7"/>
  <c r="H172" i="7"/>
  <c r="G172" i="7"/>
  <c r="F172" i="7"/>
  <c r="E172" i="7"/>
  <c r="D172" i="7"/>
  <c r="C172" i="7"/>
  <c r="AG171" i="7"/>
  <c r="AF171" i="7"/>
  <c r="AE171" i="7"/>
  <c r="AD171" i="7"/>
  <c r="AC171" i="7"/>
  <c r="AB171" i="7"/>
  <c r="AA171" i="7"/>
  <c r="Z171" i="7"/>
  <c r="Y171" i="7"/>
  <c r="X171" i="7"/>
  <c r="W171" i="7"/>
  <c r="V171" i="7"/>
  <c r="U171" i="7"/>
  <c r="T171" i="7"/>
  <c r="S171" i="7"/>
  <c r="R171" i="7"/>
  <c r="Q171" i="7"/>
  <c r="P171" i="7"/>
  <c r="O171" i="7"/>
  <c r="N171" i="7"/>
  <c r="M171" i="7"/>
  <c r="L171" i="7"/>
  <c r="K171" i="7"/>
  <c r="J171" i="7"/>
  <c r="I171" i="7"/>
  <c r="H171" i="7"/>
  <c r="G171" i="7"/>
  <c r="F171" i="7"/>
  <c r="E171" i="7"/>
  <c r="D171" i="7"/>
  <c r="C171" i="7"/>
  <c r="AG170" i="7"/>
  <c r="AF170" i="7"/>
  <c r="AE170" i="7"/>
  <c r="AD170" i="7"/>
  <c r="AC170" i="7"/>
  <c r="AB170" i="7"/>
  <c r="AA170" i="7"/>
  <c r="Z170" i="7"/>
  <c r="Y170" i="7"/>
  <c r="X170" i="7"/>
  <c r="W170" i="7"/>
  <c r="V170" i="7"/>
  <c r="U170" i="7"/>
  <c r="T170" i="7"/>
  <c r="S170" i="7"/>
  <c r="R170" i="7"/>
  <c r="Q170" i="7"/>
  <c r="P170" i="7"/>
  <c r="O170" i="7"/>
  <c r="N170" i="7"/>
  <c r="M170" i="7"/>
  <c r="L170" i="7"/>
  <c r="K170" i="7"/>
  <c r="J170" i="7"/>
  <c r="I170" i="7"/>
  <c r="H170" i="7"/>
  <c r="G170" i="7"/>
  <c r="F170" i="7"/>
  <c r="E170" i="7"/>
  <c r="D170" i="7"/>
  <c r="C170" i="7"/>
  <c r="AG169" i="7"/>
  <c r="AF169" i="7"/>
  <c r="AE169" i="7"/>
  <c r="AD169" i="7"/>
  <c r="AC169" i="7"/>
  <c r="AB169" i="7"/>
  <c r="AA169" i="7"/>
  <c r="Z169" i="7"/>
  <c r="Y169" i="7"/>
  <c r="X169" i="7"/>
  <c r="W169" i="7"/>
  <c r="V169" i="7"/>
  <c r="U169" i="7"/>
  <c r="T169" i="7"/>
  <c r="S169" i="7"/>
  <c r="R169" i="7"/>
  <c r="Q169" i="7"/>
  <c r="P169" i="7"/>
  <c r="O169" i="7"/>
  <c r="N169" i="7"/>
  <c r="M169" i="7"/>
  <c r="L169" i="7"/>
  <c r="K169" i="7"/>
  <c r="J169" i="7"/>
  <c r="I169" i="7"/>
  <c r="H169" i="7"/>
  <c r="G169" i="7"/>
  <c r="F169" i="7"/>
  <c r="E169" i="7"/>
  <c r="D169" i="7"/>
  <c r="C169" i="7"/>
  <c r="AG168" i="7"/>
  <c r="AF168" i="7"/>
  <c r="AE168" i="7"/>
  <c r="AD168" i="7"/>
  <c r="AC168" i="7"/>
  <c r="AB168" i="7"/>
  <c r="AA168" i="7"/>
  <c r="Z168" i="7"/>
  <c r="Y168" i="7"/>
  <c r="X168" i="7"/>
  <c r="W168" i="7"/>
  <c r="V168" i="7"/>
  <c r="U168" i="7"/>
  <c r="T168" i="7"/>
  <c r="S168" i="7"/>
  <c r="R168" i="7"/>
  <c r="Q168" i="7"/>
  <c r="P168" i="7"/>
  <c r="O168" i="7"/>
  <c r="N168" i="7"/>
  <c r="M168" i="7"/>
  <c r="L168" i="7"/>
  <c r="K168" i="7"/>
  <c r="J168" i="7"/>
  <c r="I168" i="7"/>
  <c r="H168" i="7"/>
  <c r="G168" i="7"/>
  <c r="F168" i="7"/>
  <c r="E168" i="7"/>
  <c r="D168" i="7"/>
  <c r="C168" i="7"/>
  <c r="AG167" i="7"/>
  <c r="AF167" i="7"/>
  <c r="AE167" i="7"/>
  <c r="AD167" i="7"/>
  <c r="AC167" i="7"/>
  <c r="AB167" i="7"/>
  <c r="AA167" i="7"/>
  <c r="Z167" i="7"/>
  <c r="Y167" i="7"/>
  <c r="X167" i="7"/>
  <c r="W167" i="7"/>
  <c r="V167" i="7"/>
  <c r="U167" i="7"/>
  <c r="T167" i="7"/>
  <c r="S167" i="7"/>
  <c r="R167" i="7"/>
  <c r="Q167" i="7"/>
  <c r="P167" i="7"/>
  <c r="O167" i="7"/>
  <c r="N167" i="7"/>
  <c r="M167" i="7"/>
  <c r="L167" i="7"/>
  <c r="K167" i="7"/>
  <c r="J167" i="7"/>
  <c r="I167" i="7"/>
  <c r="H167" i="7"/>
  <c r="G167" i="7"/>
  <c r="F167" i="7"/>
  <c r="E167" i="7"/>
  <c r="D167" i="7"/>
  <c r="C167" i="7"/>
  <c r="AG166" i="7"/>
  <c r="AF166" i="7"/>
  <c r="AE166" i="7"/>
  <c r="AD166" i="7"/>
  <c r="AC166" i="7"/>
  <c r="AB166" i="7"/>
  <c r="AA166" i="7"/>
  <c r="Z166" i="7"/>
  <c r="Y166" i="7"/>
  <c r="X166" i="7"/>
  <c r="W166" i="7"/>
  <c r="V166" i="7"/>
  <c r="U166" i="7"/>
  <c r="T166" i="7"/>
  <c r="S166" i="7"/>
  <c r="R166" i="7"/>
  <c r="Q166" i="7"/>
  <c r="P166" i="7"/>
  <c r="O166" i="7"/>
  <c r="N166" i="7"/>
  <c r="M166" i="7"/>
  <c r="L166" i="7"/>
  <c r="K166" i="7"/>
  <c r="J166" i="7"/>
  <c r="I166" i="7"/>
  <c r="H166" i="7"/>
  <c r="G166" i="7"/>
  <c r="F166" i="7"/>
  <c r="E166" i="7"/>
  <c r="D166" i="7"/>
  <c r="C166" i="7"/>
  <c r="AG165" i="7"/>
  <c r="AF165" i="7"/>
  <c r="AE165" i="7"/>
  <c r="AD165" i="7"/>
  <c r="AC165" i="7"/>
  <c r="AB165" i="7"/>
  <c r="AA165" i="7"/>
  <c r="Z165" i="7"/>
  <c r="Y165" i="7"/>
  <c r="X165" i="7"/>
  <c r="W165" i="7"/>
  <c r="V165" i="7"/>
  <c r="U165" i="7"/>
  <c r="T165" i="7"/>
  <c r="S165" i="7"/>
  <c r="R165" i="7"/>
  <c r="Q165" i="7"/>
  <c r="P165" i="7"/>
  <c r="O165" i="7"/>
  <c r="N165" i="7"/>
  <c r="M165" i="7"/>
  <c r="L165" i="7"/>
  <c r="K165" i="7"/>
  <c r="J165" i="7"/>
  <c r="I165" i="7"/>
  <c r="H165" i="7"/>
  <c r="G165" i="7"/>
  <c r="F165" i="7"/>
  <c r="E165" i="7"/>
  <c r="D165" i="7"/>
  <c r="C165" i="7"/>
  <c r="AG164" i="7"/>
  <c r="AF164" i="7"/>
  <c r="AE164" i="7"/>
  <c r="AD164" i="7"/>
  <c r="AC164" i="7"/>
  <c r="AB164" i="7"/>
  <c r="AA164" i="7"/>
  <c r="Z164" i="7"/>
  <c r="Y164" i="7"/>
  <c r="X164" i="7"/>
  <c r="W164" i="7"/>
  <c r="V164" i="7"/>
  <c r="U164" i="7"/>
  <c r="T164" i="7"/>
  <c r="S164" i="7"/>
  <c r="R164" i="7"/>
  <c r="Q164" i="7"/>
  <c r="P164" i="7"/>
  <c r="O164" i="7"/>
  <c r="N164" i="7"/>
  <c r="M164" i="7"/>
  <c r="L164" i="7"/>
  <c r="K164" i="7"/>
  <c r="J164" i="7"/>
  <c r="I164" i="7"/>
  <c r="H164" i="7"/>
  <c r="G164" i="7"/>
  <c r="F164" i="7"/>
  <c r="E164" i="7"/>
  <c r="D164" i="7"/>
  <c r="C164" i="7"/>
  <c r="AG163" i="7"/>
  <c r="AF163" i="7"/>
  <c r="AE163" i="7"/>
  <c r="AD163" i="7"/>
  <c r="AC163" i="7"/>
  <c r="AB163" i="7"/>
  <c r="AA163" i="7"/>
  <c r="Z163" i="7"/>
  <c r="Y163" i="7"/>
  <c r="X163" i="7"/>
  <c r="W163" i="7"/>
  <c r="V163" i="7"/>
  <c r="U163" i="7"/>
  <c r="T163" i="7"/>
  <c r="S163" i="7"/>
  <c r="R163" i="7"/>
  <c r="Q163" i="7"/>
  <c r="P163" i="7"/>
  <c r="O163" i="7"/>
  <c r="N163" i="7"/>
  <c r="M163" i="7"/>
  <c r="L163" i="7"/>
  <c r="K163" i="7"/>
  <c r="J163" i="7"/>
  <c r="I163" i="7"/>
  <c r="H163" i="7"/>
  <c r="G163" i="7"/>
  <c r="F163" i="7"/>
  <c r="E163" i="7"/>
  <c r="D163" i="7"/>
  <c r="C163" i="7"/>
  <c r="AG162" i="7"/>
  <c r="AF162" i="7"/>
  <c r="AE162" i="7"/>
  <c r="AD162" i="7"/>
  <c r="AC162" i="7"/>
  <c r="AB162" i="7"/>
  <c r="AA162" i="7"/>
  <c r="Z162" i="7"/>
  <c r="Y162" i="7"/>
  <c r="X162" i="7"/>
  <c r="W162" i="7"/>
  <c r="V162" i="7"/>
  <c r="U162" i="7"/>
  <c r="T162" i="7"/>
  <c r="S162" i="7"/>
  <c r="R162" i="7"/>
  <c r="Q162" i="7"/>
  <c r="P162" i="7"/>
  <c r="O162" i="7"/>
  <c r="N162" i="7"/>
  <c r="M162" i="7"/>
  <c r="L162" i="7"/>
  <c r="K162" i="7"/>
  <c r="J162" i="7"/>
  <c r="I162" i="7"/>
  <c r="H162" i="7"/>
  <c r="G162" i="7"/>
  <c r="F162" i="7"/>
  <c r="E162" i="7"/>
  <c r="D162" i="7"/>
  <c r="C162" i="7"/>
  <c r="AG161" i="7"/>
  <c r="AF161" i="7"/>
  <c r="AE161" i="7"/>
  <c r="AD161" i="7"/>
  <c r="AC161" i="7"/>
  <c r="AB161" i="7"/>
  <c r="AA161" i="7"/>
  <c r="Z161" i="7"/>
  <c r="Y161" i="7"/>
  <c r="X161" i="7"/>
  <c r="W161" i="7"/>
  <c r="V161" i="7"/>
  <c r="U161" i="7"/>
  <c r="T161" i="7"/>
  <c r="S161" i="7"/>
  <c r="R161" i="7"/>
  <c r="Q161" i="7"/>
  <c r="P161" i="7"/>
  <c r="O161" i="7"/>
  <c r="N161" i="7"/>
  <c r="M161" i="7"/>
  <c r="L161" i="7"/>
  <c r="K161" i="7"/>
  <c r="J161" i="7"/>
  <c r="I161" i="7"/>
  <c r="H161" i="7"/>
  <c r="G161" i="7"/>
  <c r="F161" i="7"/>
  <c r="E161" i="7"/>
  <c r="D161" i="7"/>
  <c r="C161" i="7"/>
  <c r="AG160" i="7"/>
  <c r="AF160" i="7"/>
  <c r="AE160" i="7"/>
  <c r="AD160" i="7"/>
  <c r="AC160" i="7"/>
  <c r="AB160" i="7"/>
  <c r="AA160" i="7"/>
  <c r="Z160" i="7"/>
  <c r="Y160" i="7"/>
  <c r="X160" i="7"/>
  <c r="W160" i="7"/>
  <c r="V160" i="7"/>
  <c r="U160" i="7"/>
  <c r="T160" i="7"/>
  <c r="S160" i="7"/>
  <c r="R160" i="7"/>
  <c r="Q160" i="7"/>
  <c r="P160" i="7"/>
  <c r="O160" i="7"/>
  <c r="N160" i="7"/>
  <c r="M160" i="7"/>
  <c r="L160" i="7"/>
  <c r="K160" i="7"/>
  <c r="J160" i="7"/>
  <c r="I160" i="7"/>
  <c r="H160" i="7"/>
  <c r="G160" i="7"/>
  <c r="F160" i="7"/>
  <c r="E160" i="7"/>
  <c r="D160" i="7"/>
  <c r="C160" i="7"/>
  <c r="AG159" i="7"/>
  <c r="AF159" i="7"/>
  <c r="AE159" i="7"/>
  <c r="AD159" i="7"/>
  <c r="AC159" i="7"/>
  <c r="AB159" i="7"/>
  <c r="AA159" i="7"/>
  <c r="Z159" i="7"/>
  <c r="Y159" i="7"/>
  <c r="X159" i="7"/>
  <c r="W159" i="7"/>
  <c r="V159" i="7"/>
  <c r="U159" i="7"/>
  <c r="T159" i="7"/>
  <c r="S159" i="7"/>
  <c r="R159" i="7"/>
  <c r="Q159" i="7"/>
  <c r="P159" i="7"/>
  <c r="O159" i="7"/>
  <c r="N159" i="7"/>
  <c r="M159" i="7"/>
  <c r="L159" i="7"/>
  <c r="K159" i="7"/>
  <c r="J159" i="7"/>
  <c r="I159" i="7"/>
  <c r="H159" i="7"/>
  <c r="G159" i="7"/>
  <c r="F159" i="7"/>
  <c r="E159" i="7"/>
  <c r="D159" i="7"/>
  <c r="C159" i="7"/>
  <c r="AG158" i="7"/>
  <c r="AF158" i="7"/>
  <c r="AE158" i="7"/>
  <c r="AD158" i="7"/>
  <c r="AC158" i="7"/>
  <c r="AB158" i="7"/>
  <c r="AA158" i="7"/>
  <c r="Z158" i="7"/>
  <c r="Y158" i="7"/>
  <c r="X158" i="7"/>
  <c r="W158" i="7"/>
  <c r="V158" i="7"/>
  <c r="U158" i="7"/>
  <c r="T158" i="7"/>
  <c r="S158" i="7"/>
  <c r="R158" i="7"/>
  <c r="Q158" i="7"/>
  <c r="P158" i="7"/>
  <c r="O158" i="7"/>
  <c r="N158" i="7"/>
  <c r="M158" i="7"/>
  <c r="L158" i="7"/>
  <c r="K158" i="7"/>
  <c r="J158" i="7"/>
  <c r="I158" i="7"/>
  <c r="H158" i="7"/>
  <c r="G158" i="7"/>
  <c r="F158" i="7"/>
  <c r="E158" i="7"/>
  <c r="D158" i="7"/>
  <c r="C158" i="7"/>
  <c r="AG157" i="7"/>
  <c r="AF157" i="7"/>
  <c r="AE157" i="7"/>
  <c r="AD157" i="7"/>
  <c r="AC157" i="7"/>
  <c r="AB157" i="7"/>
  <c r="AA157" i="7"/>
  <c r="Z157" i="7"/>
  <c r="Y157" i="7"/>
  <c r="X157" i="7"/>
  <c r="W157" i="7"/>
  <c r="V157" i="7"/>
  <c r="U157" i="7"/>
  <c r="T157" i="7"/>
  <c r="S157" i="7"/>
  <c r="R157" i="7"/>
  <c r="Q157" i="7"/>
  <c r="P157" i="7"/>
  <c r="O157" i="7"/>
  <c r="N157" i="7"/>
  <c r="M157" i="7"/>
  <c r="L157" i="7"/>
  <c r="K157" i="7"/>
  <c r="J157" i="7"/>
  <c r="I157" i="7"/>
  <c r="H157" i="7"/>
  <c r="G157" i="7"/>
  <c r="F157" i="7"/>
  <c r="E157" i="7"/>
  <c r="D157" i="7"/>
  <c r="C157" i="7"/>
  <c r="AG156" i="7"/>
  <c r="AF156" i="7"/>
  <c r="AE156" i="7"/>
  <c r="AD156" i="7"/>
  <c r="AC156" i="7"/>
  <c r="AB156" i="7"/>
  <c r="AA156" i="7"/>
  <c r="Z156" i="7"/>
  <c r="Y156" i="7"/>
  <c r="X156" i="7"/>
  <c r="W156" i="7"/>
  <c r="V156" i="7"/>
  <c r="U156" i="7"/>
  <c r="T156" i="7"/>
  <c r="S156" i="7"/>
  <c r="R156" i="7"/>
  <c r="Q156" i="7"/>
  <c r="P156" i="7"/>
  <c r="O156" i="7"/>
  <c r="N156" i="7"/>
  <c r="M156" i="7"/>
  <c r="L156" i="7"/>
  <c r="K156" i="7"/>
  <c r="J156" i="7"/>
  <c r="I156" i="7"/>
  <c r="H156" i="7"/>
  <c r="G156" i="7"/>
  <c r="F156" i="7"/>
  <c r="E156" i="7"/>
  <c r="D156" i="7"/>
  <c r="C156" i="7"/>
  <c r="AG155" i="7"/>
  <c r="AF155" i="7"/>
  <c r="AE155" i="7"/>
  <c r="AD155" i="7"/>
  <c r="AC155" i="7"/>
  <c r="AB155" i="7"/>
  <c r="AA155" i="7"/>
  <c r="Z155" i="7"/>
  <c r="Y155" i="7"/>
  <c r="X155" i="7"/>
  <c r="W155" i="7"/>
  <c r="V155" i="7"/>
  <c r="U155" i="7"/>
  <c r="T155" i="7"/>
  <c r="S155" i="7"/>
  <c r="R155" i="7"/>
  <c r="Q155" i="7"/>
  <c r="P155" i="7"/>
  <c r="O155" i="7"/>
  <c r="N155" i="7"/>
  <c r="M155" i="7"/>
  <c r="L155" i="7"/>
  <c r="K155" i="7"/>
  <c r="J155" i="7"/>
  <c r="I155" i="7"/>
  <c r="H155" i="7"/>
  <c r="G155" i="7"/>
  <c r="F155" i="7"/>
  <c r="E155" i="7"/>
  <c r="D155" i="7"/>
  <c r="C155" i="7"/>
  <c r="AG154" i="7"/>
  <c r="AF154" i="7"/>
  <c r="AE154" i="7"/>
  <c r="AD154" i="7"/>
  <c r="AC154" i="7"/>
  <c r="AB154" i="7"/>
  <c r="AA154" i="7"/>
  <c r="Z154" i="7"/>
  <c r="Y154" i="7"/>
  <c r="X154" i="7"/>
  <c r="W154" i="7"/>
  <c r="V154" i="7"/>
  <c r="U154" i="7"/>
  <c r="T154" i="7"/>
  <c r="S154" i="7"/>
  <c r="R154" i="7"/>
  <c r="Q154" i="7"/>
  <c r="P154" i="7"/>
  <c r="O154" i="7"/>
  <c r="N154" i="7"/>
  <c r="M154" i="7"/>
  <c r="L154" i="7"/>
  <c r="K154" i="7"/>
  <c r="J154" i="7"/>
  <c r="I154" i="7"/>
  <c r="H154" i="7"/>
  <c r="G154" i="7"/>
  <c r="F154" i="7"/>
  <c r="E154" i="7"/>
  <c r="D154" i="7"/>
  <c r="C154" i="7"/>
  <c r="AG153" i="7"/>
  <c r="AF153" i="7"/>
  <c r="AE153" i="7"/>
  <c r="AD153" i="7"/>
  <c r="AC153" i="7"/>
  <c r="AB153" i="7"/>
  <c r="AA153" i="7"/>
  <c r="Z153" i="7"/>
  <c r="Y153" i="7"/>
  <c r="X153" i="7"/>
  <c r="W153" i="7"/>
  <c r="V153" i="7"/>
  <c r="U153" i="7"/>
  <c r="T153" i="7"/>
  <c r="S153" i="7"/>
  <c r="R153" i="7"/>
  <c r="Q153" i="7"/>
  <c r="P153" i="7"/>
  <c r="O153" i="7"/>
  <c r="N153" i="7"/>
  <c r="M153" i="7"/>
  <c r="L153" i="7"/>
  <c r="K153" i="7"/>
  <c r="J153" i="7"/>
  <c r="I153" i="7"/>
  <c r="H153" i="7"/>
  <c r="G153" i="7"/>
  <c r="F153" i="7"/>
  <c r="E153" i="7"/>
  <c r="D153" i="7"/>
  <c r="C153" i="7"/>
  <c r="AG152" i="7"/>
  <c r="AF152" i="7"/>
  <c r="AE152" i="7"/>
  <c r="AD152" i="7"/>
  <c r="AC152" i="7"/>
  <c r="AB152" i="7"/>
  <c r="AA152" i="7"/>
  <c r="Z152" i="7"/>
  <c r="Y152" i="7"/>
  <c r="X152" i="7"/>
  <c r="W152" i="7"/>
  <c r="V152" i="7"/>
  <c r="U152" i="7"/>
  <c r="T152" i="7"/>
  <c r="S152" i="7"/>
  <c r="R152" i="7"/>
  <c r="Q152" i="7"/>
  <c r="P152" i="7"/>
  <c r="O152" i="7"/>
  <c r="N152" i="7"/>
  <c r="M152" i="7"/>
  <c r="L152" i="7"/>
  <c r="K152" i="7"/>
  <c r="J152" i="7"/>
  <c r="I152" i="7"/>
  <c r="H152" i="7"/>
  <c r="G152" i="7"/>
  <c r="F152" i="7"/>
  <c r="E152" i="7"/>
  <c r="D152" i="7"/>
  <c r="C152" i="7"/>
  <c r="AG151" i="7"/>
  <c r="AF151" i="7"/>
  <c r="AE151" i="7"/>
  <c r="AD151" i="7"/>
  <c r="AC151" i="7"/>
  <c r="AB151" i="7"/>
  <c r="AA151" i="7"/>
  <c r="Z151" i="7"/>
  <c r="Y151" i="7"/>
  <c r="X151" i="7"/>
  <c r="W151" i="7"/>
  <c r="V151" i="7"/>
  <c r="U151" i="7"/>
  <c r="T151" i="7"/>
  <c r="S151" i="7"/>
  <c r="R151" i="7"/>
  <c r="Q151" i="7"/>
  <c r="P151" i="7"/>
  <c r="O151" i="7"/>
  <c r="N151" i="7"/>
  <c r="M151" i="7"/>
  <c r="L151" i="7"/>
  <c r="K151" i="7"/>
  <c r="J151" i="7"/>
  <c r="I151" i="7"/>
  <c r="H151" i="7"/>
  <c r="G151" i="7"/>
  <c r="F151" i="7"/>
  <c r="E151" i="7"/>
  <c r="D151" i="7"/>
  <c r="C151" i="7"/>
  <c r="AG150" i="7"/>
  <c r="AF150" i="7"/>
  <c r="AE150" i="7"/>
  <c r="AD150" i="7"/>
  <c r="AC150" i="7"/>
  <c r="AB150" i="7"/>
  <c r="AA150" i="7"/>
  <c r="Z150" i="7"/>
  <c r="Y150" i="7"/>
  <c r="X150" i="7"/>
  <c r="W150" i="7"/>
  <c r="V150" i="7"/>
  <c r="U150" i="7"/>
  <c r="T150" i="7"/>
  <c r="S150" i="7"/>
  <c r="R150" i="7"/>
  <c r="Q150" i="7"/>
  <c r="P150" i="7"/>
  <c r="O150" i="7"/>
  <c r="N150" i="7"/>
  <c r="M150" i="7"/>
  <c r="L150" i="7"/>
  <c r="K150" i="7"/>
  <c r="J150" i="7"/>
  <c r="I150" i="7"/>
  <c r="H150" i="7"/>
  <c r="G150" i="7"/>
  <c r="F150" i="7"/>
  <c r="E150" i="7"/>
  <c r="D150" i="7"/>
  <c r="C150" i="7"/>
  <c r="AG149" i="7"/>
  <c r="AF149" i="7"/>
  <c r="AE149" i="7"/>
  <c r="AD149" i="7"/>
  <c r="AC149" i="7"/>
  <c r="AB149" i="7"/>
  <c r="AA149" i="7"/>
  <c r="Z149" i="7"/>
  <c r="Y149" i="7"/>
  <c r="X149" i="7"/>
  <c r="W149" i="7"/>
  <c r="V149" i="7"/>
  <c r="U149" i="7"/>
  <c r="T149" i="7"/>
  <c r="S149" i="7"/>
  <c r="R149" i="7"/>
  <c r="Q149" i="7"/>
  <c r="P149" i="7"/>
  <c r="O149" i="7"/>
  <c r="N149" i="7"/>
  <c r="M149" i="7"/>
  <c r="L149" i="7"/>
  <c r="K149" i="7"/>
  <c r="J149" i="7"/>
  <c r="I149" i="7"/>
  <c r="H149" i="7"/>
  <c r="G149" i="7"/>
  <c r="F149" i="7"/>
  <c r="E149" i="7"/>
  <c r="D149" i="7"/>
  <c r="C149" i="7"/>
  <c r="AG148" i="7"/>
  <c r="AF148" i="7"/>
  <c r="AE148" i="7"/>
  <c r="AD148" i="7"/>
  <c r="AC148" i="7"/>
  <c r="AB148" i="7"/>
  <c r="AA148" i="7"/>
  <c r="Z148" i="7"/>
  <c r="Y148" i="7"/>
  <c r="X148" i="7"/>
  <c r="W148" i="7"/>
  <c r="V148" i="7"/>
  <c r="U148" i="7"/>
  <c r="T148" i="7"/>
  <c r="S148" i="7"/>
  <c r="R148" i="7"/>
  <c r="Q148" i="7"/>
  <c r="P148" i="7"/>
  <c r="O148" i="7"/>
  <c r="N148" i="7"/>
  <c r="M148" i="7"/>
  <c r="L148" i="7"/>
  <c r="K148" i="7"/>
  <c r="J148" i="7"/>
  <c r="I148" i="7"/>
  <c r="H148" i="7"/>
  <c r="G148" i="7"/>
  <c r="F148" i="7"/>
  <c r="E148" i="7"/>
  <c r="D148" i="7"/>
  <c r="C148" i="7"/>
  <c r="AG147" i="7"/>
  <c r="AF147" i="7"/>
  <c r="AE147" i="7"/>
  <c r="AD147" i="7"/>
  <c r="AC147" i="7"/>
  <c r="AB147" i="7"/>
  <c r="AA147" i="7"/>
  <c r="Z147" i="7"/>
  <c r="Y147" i="7"/>
  <c r="X147" i="7"/>
  <c r="W147" i="7"/>
  <c r="V147" i="7"/>
  <c r="U147" i="7"/>
  <c r="T147" i="7"/>
  <c r="S147" i="7"/>
  <c r="R147" i="7"/>
  <c r="Q147" i="7"/>
  <c r="P147" i="7"/>
  <c r="O147" i="7"/>
  <c r="N147" i="7"/>
  <c r="M147" i="7"/>
  <c r="L147" i="7"/>
  <c r="K147" i="7"/>
  <c r="J147" i="7"/>
  <c r="I147" i="7"/>
  <c r="H147" i="7"/>
  <c r="G147" i="7"/>
  <c r="F147" i="7"/>
  <c r="E147" i="7"/>
  <c r="D147" i="7"/>
  <c r="C147" i="7"/>
  <c r="AG146" i="7"/>
  <c r="AF146" i="7"/>
  <c r="AE146" i="7"/>
  <c r="AD146" i="7"/>
  <c r="AC146" i="7"/>
  <c r="AB146" i="7"/>
  <c r="AA146" i="7"/>
  <c r="Z146" i="7"/>
  <c r="Y146" i="7"/>
  <c r="X146" i="7"/>
  <c r="W146" i="7"/>
  <c r="V146" i="7"/>
  <c r="U146" i="7"/>
  <c r="T146" i="7"/>
  <c r="S146" i="7"/>
  <c r="R146" i="7"/>
  <c r="Q146" i="7"/>
  <c r="P146" i="7"/>
  <c r="O146" i="7"/>
  <c r="N146" i="7"/>
  <c r="M146" i="7"/>
  <c r="L146" i="7"/>
  <c r="K146" i="7"/>
  <c r="J146" i="7"/>
  <c r="I146" i="7"/>
  <c r="H146" i="7"/>
  <c r="G146" i="7"/>
  <c r="F146" i="7"/>
  <c r="E146" i="7"/>
  <c r="D146" i="7"/>
  <c r="C146" i="7"/>
  <c r="AG145" i="7"/>
  <c r="AF145" i="7"/>
  <c r="AE145" i="7"/>
  <c r="AD145" i="7"/>
  <c r="AC145" i="7"/>
  <c r="AB145" i="7"/>
  <c r="AA145" i="7"/>
  <c r="Z145" i="7"/>
  <c r="Y145" i="7"/>
  <c r="X145" i="7"/>
  <c r="W145" i="7"/>
  <c r="V145" i="7"/>
  <c r="U145" i="7"/>
  <c r="T145" i="7"/>
  <c r="S145" i="7"/>
  <c r="R145" i="7"/>
  <c r="Q145" i="7"/>
  <c r="P145" i="7"/>
  <c r="O145" i="7"/>
  <c r="N145" i="7"/>
  <c r="M145" i="7"/>
  <c r="L145" i="7"/>
  <c r="K145" i="7"/>
  <c r="J145" i="7"/>
  <c r="I145" i="7"/>
  <c r="H145" i="7"/>
  <c r="G145" i="7"/>
  <c r="F145" i="7"/>
  <c r="E145" i="7"/>
  <c r="D145" i="7"/>
  <c r="C145" i="7"/>
  <c r="AG144" i="7"/>
  <c r="AF144" i="7"/>
  <c r="AE144" i="7"/>
  <c r="AD144" i="7"/>
  <c r="AC144" i="7"/>
  <c r="AB144" i="7"/>
  <c r="AA144" i="7"/>
  <c r="Z144" i="7"/>
  <c r="Y144" i="7"/>
  <c r="X144" i="7"/>
  <c r="W144" i="7"/>
  <c r="V144" i="7"/>
  <c r="U144" i="7"/>
  <c r="T144" i="7"/>
  <c r="S144" i="7"/>
  <c r="R144" i="7"/>
  <c r="Q144" i="7"/>
  <c r="P144" i="7"/>
  <c r="O144" i="7"/>
  <c r="N144" i="7"/>
  <c r="M144" i="7"/>
  <c r="L144" i="7"/>
  <c r="K144" i="7"/>
  <c r="J144" i="7"/>
  <c r="I144" i="7"/>
  <c r="H144" i="7"/>
  <c r="G144" i="7"/>
  <c r="F144" i="7"/>
  <c r="E144" i="7"/>
  <c r="D144" i="7"/>
  <c r="C144" i="7"/>
  <c r="AG143" i="7"/>
  <c r="AF143" i="7"/>
  <c r="AE143" i="7"/>
  <c r="AD143" i="7"/>
  <c r="AC143" i="7"/>
  <c r="AB143" i="7"/>
  <c r="AA143" i="7"/>
  <c r="Z143" i="7"/>
  <c r="Y143" i="7"/>
  <c r="X143" i="7"/>
  <c r="W143" i="7"/>
  <c r="V143" i="7"/>
  <c r="U143" i="7"/>
  <c r="T143" i="7"/>
  <c r="S143" i="7"/>
  <c r="R143" i="7"/>
  <c r="Q143" i="7"/>
  <c r="P143" i="7"/>
  <c r="O143" i="7"/>
  <c r="N143" i="7"/>
  <c r="M143" i="7"/>
  <c r="L143" i="7"/>
  <c r="K143" i="7"/>
  <c r="J143" i="7"/>
  <c r="I143" i="7"/>
  <c r="H143" i="7"/>
  <c r="G143" i="7"/>
  <c r="F143" i="7"/>
  <c r="E143" i="7"/>
  <c r="D143" i="7"/>
  <c r="C143" i="7"/>
  <c r="AG142" i="7"/>
  <c r="AF142" i="7"/>
  <c r="AE142" i="7"/>
  <c r="AD142" i="7"/>
  <c r="AC142" i="7"/>
  <c r="AB142" i="7"/>
  <c r="AA142" i="7"/>
  <c r="Z142" i="7"/>
  <c r="Y142" i="7"/>
  <c r="X142" i="7"/>
  <c r="W142" i="7"/>
  <c r="V142" i="7"/>
  <c r="U142" i="7"/>
  <c r="T142" i="7"/>
  <c r="S142" i="7"/>
  <c r="R142" i="7"/>
  <c r="Q142" i="7"/>
  <c r="P142" i="7"/>
  <c r="O142" i="7"/>
  <c r="N142" i="7"/>
  <c r="M142" i="7"/>
  <c r="L142" i="7"/>
  <c r="K142" i="7"/>
  <c r="J142" i="7"/>
  <c r="I142" i="7"/>
  <c r="H142" i="7"/>
  <c r="G142" i="7"/>
  <c r="F142" i="7"/>
  <c r="E142" i="7"/>
  <c r="D142" i="7"/>
  <c r="C142" i="7"/>
  <c r="AG141" i="7"/>
  <c r="AF141" i="7"/>
  <c r="AE141" i="7"/>
  <c r="AD141" i="7"/>
  <c r="AC141" i="7"/>
  <c r="AB141" i="7"/>
  <c r="AA141" i="7"/>
  <c r="Z141" i="7"/>
  <c r="Y141" i="7"/>
  <c r="X141" i="7"/>
  <c r="W141" i="7"/>
  <c r="V141" i="7"/>
  <c r="U141" i="7"/>
  <c r="T141" i="7"/>
  <c r="S141" i="7"/>
  <c r="R141" i="7"/>
  <c r="Q141" i="7"/>
  <c r="P141" i="7"/>
  <c r="O141" i="7"/>
  <c r="N141" i="7"/>
  <c r="M141" i="7"/>
  <c r="L141" i="7"/>
  <c r="K141" i="7"/>
  <c r="J141" i="7"/>
  <c r="I141" i="7"/>
  <c r="H141" i="7"/>
  <c r="G141" i="7"/>
  <c r="F141" i="7"/>
  <c r="E141" i="7"/>
  <c r="D141" i="7"/>
  <c r="C141" i="7"/>
  <c r="AG140" i="7"/>
  <c r="AF140" i="7"/>
  <c r="AE140" i="7"/>
  <c r="AD140" i="7"/>
  <c r="AC140" i="7"/>
  <c r="AB140" i="7"/>
  <c r="AA140" i="7"/>
  <c r="Z140" i="7"/>
  <c r="Y140" i="7"/>
  <c r="X140" i="7"/>
  <c r="W140" i="7"/>
  <c r="V140" i="7"/>
  <c r="U140" i="7"/>
  <c r="T140" i="7"/>
  <c r="S140" i="7"/>
  <c r="R140" i="7"/>
  <c r="Q140" i="7"/>
  <c r="P140" i="7"/>
  <c r="O140" i="7"/>
  <c r="N140" i="7"/>
  <c r="M140" i="7"/>
  <c r="L140" i="7"/>
  <c r="K140" i="7"/>
  <c r="J140" i="7"/>
  <c r="I140" i="7"/>
  <c r="H140" i="7"/>
  <c r="G140" i="7"/>
  <c r="F140" i="7"/>
  <c r="E140" i="7"/>
  <c r="D140" i="7"/>
  <c r="C140" i="7"/>
  <c r="AG139" i="7"/>
  <c r="AF139" i="7"/>
  <c r="AE139" i="7"/>
  <c r="AD139" i="7"/>
  <c r="AC139" i="7"/>
  <c r="AB139" i="7"/>
  <c r="AA139" i="7"/>
  <c r="Z139" i="7"/>
  <c r="Y139" i="7"/>
  <c r="X139" i="7"/>
  <c r="W139" i="7"/>
  <c r="V139" i="7"/>
  <c r="U139" i="7"/>
  <c r="T139" i="7"/>
  <c r="S139" i="7"/>
  <c r="R139" i="7"/>
  <c r="Q139" i="7"/>
  <c r="P139" i="7"/>
  <c r="O139" i="7"/>
  <c r="N139" i="7"/>
  <c r="M139" i="7"/>
  <c r="L139" i="7"/>
  <c r="K139" i="7"/>
  <c r="J139" i="7"/>
  <c r="I139" i="7"/>
  <c r="H139" i="7"/>
  <c r="G139" i="7"/>
  <c r="F139" i="7"/>
  <c r="E139" i="7"/>
  <c r="D139" i="7"/>
  <c r="C139" i="7"/>
  <c r="AG138" i="7"/>
  <c r="AF138" i="7"/>
  <c r="AE138" i="7"/>
  <c r="AD138" i="7"/>
  <c r="AC138" i="7"/>
  <c r="AB138" i="7"/>
  <c r="AA138" i="7"/>
  <c r="Z138" i="7"/>
  <c r="Y138" i="7"/>
  <c r="X138" i="7"/>
  <c r="W138" i="7"/>
  <c r="V138" i="7"/>
  <c r="U138" i="7"/>
  <c r="T138" i="7"/>
  <c r="S138" i="7"/>
  <c r="R138" i="7"/>
  <c r="Q138" i="7"/>
  <c r="P138" i="7"/>
  <c r="O138" i="7"/>
  <c r="N138" i="7"/>
  <c r="M138" i="7"/>
  <c r="L138" i="7"/>
  <c r="K138" i="7"/>
  <c r="J138" i="7"/>
  <c r="I138" i="7"/>
  <c r="H138" i="7"/>
  <c r="G138" i="7"/>
  <c r="F138" i="7"/>
  <c r="E138" i="7"/>
  <c r="D138" i="7"/>
  <c r="C138" i="7"/>
  <c r="AG137" i="7"/>
  <c r="AF137" i="7"/>
  <c r="AE137" i="7"/>
  <c r="AD137" i="7"/>
  <c r="AC137" i="7"/>
  <c r="AB137" i="7"/>
  <c r="AA137" i="7"/>
  <c r="Z137" i="7"/>
  <c r="Y137" i="7"/>
  <c r="X137" i="7"/>
  <c r="W137" i="7"/>
  <c r="V137" i="7"/>
  <c r="U137" i="7"/>
  <c r="T137" i="7"/>
  <c r="S137" i="7"/>
  <c r="R137" i="7"/>
  <c r="Q137" i="7"/>
  <c r="P137" i="7"/>
  <c r="O137" i="7"/>
  <c r="N137" i="7"/>
  <c r="M137" i="7"/>
  <c r="L137" i="7"/>
  <c r="K137" i="7"/>
  <c r="J137" i="7"/>
  <c r="I137" i="7"/>
  <c r="H137" i="7"/>
  <c r="G137" i="7"/>
  <c r="F137" i="7"/>
  <c r="E137" i="7"/>
  <c r="D137" i="7"/>
  <c r="C137" i="7"/>
  <c r="AG136" i="7"/>
  <c r="AF136" i="7"/>
  <c r="AE136" i="7"/>
  <c r="AD136" i="7"/>
  <c r="AC136" i="7"/>
  <c r="AB136" i="7"/>
  <c r="AA136" i="7"/>
  <c r="Z136" i="7"/>
  <c r="Y136" i="7"/>
  <c r="X136" i="7"/>
  <c r="W136" i="7"/>
  <c r="V136" i="7"/>
  <c r="U136" i="7"/>
  <c r="T136" i="7"/>
  <c r="S136" i="7"/>
  <c r="R136" i="7"/>
  <c r="Q136" i="7"/>
  <c r="P136" i="7"/>
  <c r="O136" i="7"/>
  <c r="N136" i="7"/>
  <c r="M136" i="7"/>
  <c r="L136" i="7"/>
  <c r="K136" i="7"/>
  <c r="J136" i="7"/>
  <c r="I136" i="7"/>
  <c r="H136" i="7"/>
  <c r="G136" i="7"/>
  <c r="F136" i="7"/>
  <c r="E136" i="7"/>
  <c r="D136" i="7"/>
  <c r="C136" i="7"/>
  <c r="AG135" i="7"/>
  <c r="AF135" i="7"/>
  <c r="AE135" i="7"/>
  <c r="AD135" i="7"/>
  <c r="AC135" i="7"/>
  <c r="AB135" i="7"/>
  <c r="AA135" i="7"/>
  <c r="Z135" i="7"/>
  <c r="Y135" i="7"/>
  <c r="X135" i="7"/>
  <c r="W135" i="7"/>
  <c r="V135" i="7"/>
  <c r="U135" i="7"/>
  <c r="T135" i="7"/>
  <c r="S135" i="7"/>
  <c r="R135" i="7"/>
  <c r="Q135" i="7"/>
  <c r="P135" i="7"/>
  <c r="O135" i="7"/>
  <c r="N135" i="7"/>
  <c r="M135" i="7"/>
  <c r="L135" i="7"/>
  <c r="K135" i="7"/>
  <c r="J135" i="7"/>
  <c r="I135" i="7"/>
  <c r="H135" i="7"/>
  <c r="G135" i="7"/>
  <c r="F135" i="7"/>
  <c r="E135" i="7"/>
  <c r="D135" i="7"/>
  <c r="C135" i="7"/>
  <c r="AG134" i="7"/>
  <c r="AF134" i="7"/>
  <c r="AE134" i="7"/>
  <c r="AD134" i="7"/>
  <c r="AC134" i="7"/>
  <c r="AB134" i="7"/>
  <c r="AA134" i="7"/>
  <c r="Z134" i="7"/>
  <c r="Y134" i="7"/>
  <c r="X134" i="7"/>
  <c r="W134" i="7"/>
  <c r="V134" i="7"/>
  <c r="U134" i="7"/>
  <c r="T134" i="7"/>
  <c r="S134" i="7"/>
  <c r="R134" i="7"/>
  <c r="Q134" i="7"/>
  <c r="P134" i="7"/>
  <c r="O134" i="7"/>
  <c r="N134" i="7"/>
  <c r="M134" i="7"/>
  <c r="L134" i="7"/>
  <c r="K134" i="7"/>
  <c r="J134" i="7"/>
  <c r="I134" i="7"/>
  <c r="H134" i="7"/>
  <c r="G134" i="7"/>
  <c r="F134" i="7"/>
  <c r="E134" i="7"/>
  <c r="D134" i="7"/>
  <c r="C134" i="7"/>
  <c r="AG133" i="7"/>
  <c r="AF133" i="7"/>
  <c r="AE133" i="7"/>
  <c r="AD133" i="7"/>
  <c r="AC133" i="7"/>
  <c r="AB133" i="7"/>
  <c r="AA133" i="7"/>
  <c r="Z133" i="7"/>
  <c r="Y133" i="7"/>
  <c r="X133" i="7"/>
  <c r="W133" i="7"/>
  <c r="V133" i="7"/>
  <c r="U133" i="7"/>
  <c r="T133" i="7"/>
  <c r="S133" i="7"/>
  <c r="R133" i="7"/>
  <c r="Q133" i="7"/>
  <c r="P133" i="7"/>
  <c r="O133" i="7"/>
  <c r="N133" i="7"/>
  <c r="M133" i="7"/>
  <c r="L133" i="7"/>
  <c r="K133" i="7"/>
  <c r="J133" i="7"/>
  <c r="I133" i="7"/>
  <c r="H133" i="7"/>
  <c r="G133" i="7"/>
  <c r="F133" i="7"/>
  <c r="E133" i="7"/>
  <c r="D133" i="7"/>
  <c r="C133" i="7"/>
  <c r="AG132" i="7"/>
  <c r="AF132" i="7"/>
  <c r="AE132" i="7"/>
  <c r="AD132" i="7"/>
  <c r="AC132" i="7"/>
  <c r="AB132" i="7"/>
  <c r="AA132" i="7"/>
  <c r="Z132" i="7"/>
  <c r="Y132" i="7"/>
  <c r="X132" i="7"/>
  <c r="W132" i="7"/>
  <c r="V132" i="7"/>
  <c r="U132" i="7"/>
  <c r="T132" i="7"/>
  <c r="S132" i="7"/>
  <c r="R132" i="7"/>
  <c r="Q132" i="7"/>
  <c r="P132" i="7"/>
  <c r="O132" i="7"/>
  <c r="N132" i="7"/>
  <c r="M132" i="7"/>
  <c r="L132" i="7"/>
  <c r="K132" i="7"/>
  <c r="J132" i="7"/>
  <c r="I132" i="7"/>
  <c r="H132" i="7"/>
  <c r="G132" i="7"/>
  <c r="F132" i="7"/>
  <c r="E132" i="7"/>
  <c r="D132" i="7"/>
  <c r="C132" i="7"/>
  <c r="AG131" i="7"/>
  <c r="AF131" i="7"/>
  <c r="AE131" i="7"/>
  <c r="AD131" i="7"/>
  <c r="AC131" i="7"/>
  <c r="AB131" i="7"/>
  <c r="AA131" i="7"/>
  <c r="Z131" i="7"/>
  <c r="Y131" i="7"/>
  <c r="X131" i="7"/>
  <c r="W131" i="7"/>
  <c r="V131" i="7"/>
  <c r="U131" i="7"/>
  <c r="T131" i="7"/>
  <c r="S131" i="7"/>
  <c r="R131" i="7"/>
  <c r="Q131" i="7"/>
  <c r="P131" i="7"/>
  <c r="O131" i="7"/>
  <c r="N131" i="7"/>
  <c r="M131" i="7"/>
  <c r="L131" i="7"/>
  <c r="K131" i="7"/>
  <c r="J131" i="7"/>
  <c r="I131" i="7"/>
  <c r="H131" i="7"/>
  <c r="G131" i="7"/>
  <c r="F131" i="7"/>
  <c r="E131" i="7"/>
  <c r="D131" i="7"/>
  <c r="C131" i="7"/>
  <c r="AG130" i="7"/>
  <c r="AF130" i="7"/>
  <c r="AE130" i="7"/>
  <c r="AD130" i="7"/>
  <c r="AC130" i="7"/>
  <c r="AB130" i="7"/>
  <c r="AA130" i="7"/>
  <c r="Z130" i="7"/>
  <c r="Y130" i="7"/>
  <c r="X130" i="7"/>
  <c r="W130" i="7"/>
  <c r="V130" i="7"/>
  <c r="U130" i="7"/>
  <c r="T130" i="7"/>
  <c r="S130" i="7"/>
  <c r="R130" i="7"/>
  <c r="Q130" i="7"/>
  <c r="P130" i="7"/>
  <c r="O130" i="7"/>
  <c r="N130" i="7"/>
  <c r="M130" i="7"/>
  <c r="L130" i="7"/>
  <c r="K130" i="7"/>
  <c r="J130" i="7"/>
  <c r="I130" i="7"/>
  <c r="H130" i="7"/>
  <c r="G130" i="7"/>
  <c r="F130" i="7"/>
  <c r="E130" i="7"/>
  <c r="D130" i="7"/>
  <c r="C130" i="7"/>
  <c r="AG129" i="7"/>
  <c r="AF129" i="7"/>
  <c r="AE129" i="7"/>
  <c r="AD129" i="7"/>
  <c r="AC129" i="7"/>
  <c r="AB129" i="7"/>
  <c r="AA129" i="7"/>
  <c r="Z129" i="7"/>
  <c r="Y129" i="7"/>
  <c r="X129" i="7"/>
  <c r="W129" i="7"/>
  <c r="V129" i="7"/>
  <c r="U129" i="7"/>
  <c r="T129" i="7"/>
  <c r="S129" i="7"/>
  <c r="R129" i="7"/>
  <c r="Q129" i="7"/>
  <c r="P129" i="7"/>
  <c r="O129" i="7"/>
  <c r="N129" i="7"/>
  <c r="M129" i="7"/>
  <c r="L129" i="7"/>
  <c r="K129" i="7"/>
  <c r="J129" i="7"/>
  <c r="I129" i="7"/>
  <c r="H129" i="7"/>
  <c r="G129" i="7"/>
  <c r="F129" i="7"/>
  <c r="E129" i="7"/>
  <c r="D129" i="7"/>
  <c r="C129" i="7"/>
  <c r="AG128" i="7"/>
  <c r="AF128" i="7"/>
  <c r="AE128" i="7"/>
  <c r="AD128" i="7"/>
  <c r="AC128" i="7"/>
  <c r="AB128" i="7"/>
  <c r="AA128" i="7"/>
  <c r="Z128" i="7"/>
  <c r="Y128" i="7"/>
  <c r="X128" i="7"/>
  <c r="W128" i="7"/>
  <c r="V128" i="7"/>
  <c r="U128" i="7"/>
  <c r="T128" i="7"/>
  <c r="S128" i="7"/>
  <c r="R128" i="7"/>
  <c r="Q128" i="7"/>
  <c r="P128" i="7"/>
  <c r="O128" i="7"/>
  <c r="N128" i="7"/>
  <c r="M128" i="7"/>
  <c r="L128" i="7"/>
  <c r="K128" i="7"/>
  <c r="J128" i="7"/>
  <c r="I128" i="7"/>
  <c r="H128" i="7"/>
  <c r="G128" i="7"/>
  <c r="F128" i="7"/>
  <c r="E128" i="7"/>
  <c r="D128" i="7"/>
  <c r="C128"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E127" i="7"/>
  <c r="D127" i="7"/>
  <c r="C127" i="7"/>
  <c r="AG126" i="7"/>
  <c r="AF126" i="7"/>
  <c r="AE126" i="7"/>
  <c r="AD126" i="7"/>
  <c r="AC126" i="7"/>
  <c r="AB126" i="7"/>
  <c r="AA126" i="7"/>
  <c r="Z126" i="7"/>
  <c r="Y126" i="7"/>
  <c r="X126" i="7"/>
  <c r="W126" i="7"/>
  <c r="V126" i="7"/>
  <c r="U126" i="7"/>
  <c r="T126" i="7"/>
  <c r="S126" i="7"/>
  <c r="R126" i="7"/>
  <c r="Q126" i="7"/>
  <c r="P126" i="7"/>
  <c r="O126" i="7"/>
  <c r="N126" i="7"/>
  <c r="M126" i="7"/>
  <c r="L126" i="7"/>
  <c r="K126" i="7"/>
  <c r="J126" i="7"/>
  <c r="I126" i="7"/>
  <c r="H126" i="7"/>
  <c r="G126" i="7"/>
  <c r="F126" i="7"/>
  <c r="E126" i="7"/>
  <c r="D126" i="7"/>
  <c r="C126" i="7"/>
  <c r="AG125" i="7"/>
  <c r="AF125" i="7"/>
  <c r="AE125" i="7"/>
  <c r="AD125" i="7"/>
  <c r="AC125" i="7"/>
  <c r="AB125" i="7"/>
  <c r="AA125" i="7"/>
  <c r="Z125" i="7"/>
  <c r="Y125" i="7"/>
  <c r="X125" i="7"/>
  <c r="W125" i="7"/>
  <c r="V125" i="7"/>
  <c r="U125" i="7"/>
  <c r="T125" i="7"/>
  <c r="S125" i="7"/>
  <c r="R125" i="7"/>
  <c r="Q125" i="7"/>
  <c r="P125" i="7"/>
  <c r="O125" i="7"/>
  <c r="N125" i="7"/>
  <c r="M125" i="7"/>
  <c r="L125" i="7"/>
  <c r="K125" i="7"/>
  <c r="J125" i="7"/>
  <c r="I125" i="7"/>
  <c r="H125" i="7"/>
  <c r="G125" i="7"/>
  <c r="F125" i="7"/>
  <c r="E125" i="7"/>
  <c r="D125" i="7"/>
  <c r="C125" i="7"/>
  <c r="AG124" i="7"/>
  <c r="AF124" i="7"/>
  <c r="AE124" i="7"/>
  <c r="AD124" i="7"/>
  <c r="AC124" i="7"/>
  <c r="AB124" i="7"/>
  <c r="AA124" i="7"/>
  <c r="Z124" i="7"/>
  <c r="Y124" i="7"/>
  <c r="X124" i="7"/>
  <c r="W124" i="7"/>
  <c r="V124" i="7"/>
  <c r="U124" i="7"/>
  <c r="T124" i="7"/>
  <c r="S124" i="7"/>
  <c r="R124" i="7"/>
  <c r="Q124" i="7"/>
  <c r="P124" i="7"/>
  <c r="O124" i="7"/>
  <c r="N124" i="7"/>
  <c r="M124" i="7"/>
  <c r="L124" i="7"/>
  <c r="K124" i="7"/>
  <c r="J124" i="7"/>
  <c r="I124" i="7"/>
  <c r="H124" i="7"/>
  <c r="G124" i="7"/>
  <c r="F124" i="7"/>
  <c r="E124" i="7"/>
  <c r="D124" i="7"/>
  <c r="C124" i="7"/>
  <c r="AG123" i="7"/>
  <c r="AF123" i="7"/>
  <c r="AE123" i="7"/>
  <c r="AD123" i="7"/>
  <c r="AC123" i="7"/>
  <c r="AB123" i="7"/>
  <c r="AA123" i="7"/>
  <c r="Z123" i="7"/>
  <c r="Y123" i="7"/>
  <c r="X123" i="7"/>
  <c r="W123" i="7"/>
  <c r="V123" i="7"/>
  <c r="U123" i="7"/>
  <c r="T123" i="7"/>
  <c r="S123" i="7"/>
  <c r="R123" i="7"/>
  <c r="Q123" i="7"/>
  <c r="P123" i="7"/>
  <c r="O123" i="7"/>
  <c r="N123" i="7"/>
  <c r="M123" i="7"/>
  <c r="L123" i="7"/>
  <c r="K123" i="7"/>
  <c r="J123" i="7"/>
  <c r="I123" i="7"/>
  <c r="H123" i="7"/>
  <c r="G123" i="7"/>
  <c r="F123" i="7"/>
  <c r="E123" i="7"/>
  <c r="D123" i="7"/>
  <c r="C123" i="7"/>
  <c r="AG122" i="7"/>
  <c r="AF122" i="7"/>
  <c r="AE122" i="7"/>
  <c r="AD122" i="7"/>
  <c r="AC122" i="7"/>
  <c r="AB122" i="7"/>
  <c r="AA122" i="7"/>
  <c r="Z122" i="7"/>
  <c r="Y122" i="7"/>
  <c r="X122" i="7"/>
  <c r="W122" i="7"/>
  <c r="V122" i="7"/>
  <c r="U122" i="7"/>
  <c r="T122" i="7"/>
  <c r="S122" i="7"/>
  <c r="R122" i="7"/>
  <c r="Q122" i="7"/>
  <c r="P122" i="7"/>
  <c r="O122" i="7"/>
  <c r="N122" i="7"/>
  <c r="M122" i="7"/>
  <c r="L122" i="7"/>
  <c r="K122" i="7"/>
  <c r="J122" i="7"/>
  <c r="I122" i="7"/>
  <c r="H122" i="7"/>
  <c r="G122" i="7"/>
  <c r="F122" i="7"/>
  <c r="E122" i="7"/>
  <c r="D122" i="7"/>
  <c r="C122" i="7"/>
  <c r="AG121" i="7"/>
  <c r="AF121" i="7"/>
  <c r="AE121" i="7"/>
  <c r="AD121" i="7"/>
  <c r="AC121" i="7"/>
  <c r="AB121" i="7"/>
  <c r="AA121" i="7"/>
  <c r="Z121" i="7"/>
  <c r="Y121" i="7"/>
  <c r="X121" i="7"/>
  <c r="W121" i="7"/>
  <c r="V121" i="7"/>
  <c r="U121" i="7"/>
  <c r="T121" i="7"/>
  <c r="S121" i="7"/>
  <c r="R121" i="7"/>
  <c r="Q121" i="7"/>
  <c r="P121" i="7"/>
  <c r="O121" i="7"/>
  <c r="N121" i="7"/>
  <c r="M121" i="7"/>
  <c r="L121" i="7"/>
  <c r="K121" i="7"/>
  <c r="J121" i="7"/>
  <c r="I121" i="7"/>
  <c r="H121" i="7"/>
  <c r="G121" i="7"/>
  <c r="F121" i="7"/>
  <c r="E121" i="7"/>
  <c r="D121" i="7"/>
  <c r="C121" i="7"/>
  <c r="AG120" i="7"/>
  <c r="AF120" i="7"/>
  <c r="AE120" i="7"/>
  <c r="AD120" i="7"/>
  <c r="AC120" i="7"/>
  <c r="AB120" i="7"/>
  <c r="AA120" i="7"/>
  <c r="Z120" i="7"/>
  <c r="Y120" i="7"/>
  <c r="X120" i="7"/>
  <c r="W120" i="7"/>
  <c r="V120" i="7"/>
  <c r="U120" i="7"/>
  <c r="T120" i="7"/>
  <c r="S120" i="7"/>
  <c r="R120" i="7"/>
  <c r="Q120" i="7"/>
  <c r="P120" i="7"/>
  <c r="O120" i="7"/>
  <c r="N120" i="7"/>
  <c r="M120" i="7"/>
  <c r="L120" i="7"/>
  <c r="K120" i="7"/>
  <c r="J120" i="7"/>
  <c r="I120" i="7"/>
  <c r="H120" i="7"/>
  <c r="G120" i="7"/>
  <c r="F120" i="7"/>
  <c r="E120" i="7"/>
  <c r="D120" i="7"/>
  <c r="C120" i="7"/>
  <c r="AG119" i="7"/>
  <c r="AF119" i="7"/>
  <c r="AE119" i="7"/>
  <c r="AD119" i="7"/>
  <c r="AC119" i="7"/>
  <c r="AB119" i="7"/>
  <c r="AA119" i="7"/>
  <c r="Z119" i="7"/>
  <c r="Y119" i="7"/>
  <c r="X119" i="7"/>
  <c r="W119" i="7"/>
  <c r="V119" i="7"/>
  <c r="U119" i="7"/>
  <c r="T119" i="7"/>
  <c r="S119" i="7"/>
  <c r="R119" i="7"/>
  <c r="Q119" i="7"/>
  <c r="P119" i="7"/>
  <c r="O119" i="7"/>
  <c r="N119" i="7"/>
  <c r="M119" i="7"/>
  <c r="L119" i="7"/>
  <c r="K119" i="7"/>
  <c r="J119" i="7"/>
  <c r="I119" i="7"/>
  <c r="H119" i="7"/>
  <c r="G119" i="7"/>
  <c r="F119" i="7"/>
  <c r="E119" i="7"/>
  <c r="D119" i="7"/>
  <c r="C119" i="7"/>
  <c r="AG118" i="7"/>
  <c r="AF118" i="7"/>
  <c r="AE118" i="7"/>
  <c r="AD118" i="7"/>
  <c r="AC118" i="7"/>
  <c r="AB118" i="7"/>
  <c r="AA118" i="7"/>
  <c r="Z118" i="7"/>
  <c r="Y118" i="7"/>
  <c r="X118" i="7"/>
  <c r="W118" i="7"/>
  <c r="V118" i="7"/>
  <c r="U118" i="7"/>
  <c r="T118" i="7"/>
  <c r="S118" i="7"/>
  <c r="R118" i="7"/>
  <c r="Q118" i="7"/>
  <c r="P118" i="7"/>
  <c r="O118" i="7"/>
  <c r="N118" i="7"/>
  <c r="M118" i="7"/>
  <c r="L118" i="7"/>
  <c r="K118" i="7"/>
  <c r="J118" i="7"/>
  <c r="I118" i="7"/>
  <c r="H118" i="7"/>
  <c r="G118" i="7"/>
  <c r="F118" i="7"/>
  <c r="E118" i="7"/>
  <c r="D118" i="7"/>
  <c r="C118" i="7"/>
  <c r="AG117" i="7"/>
  <c r="AF117" i="7"/>
  <c r="AE117" i="7"/>
  <c r="AD117" i="7"/>
  <c r="AC117" i="7"/>
  <c r="AB117" i="7"/>
  <c r="AA117" i="7"/>
  <c r="Z117" i="7"/>
  <c r="Y117" i="7"/>
  <c r="X117" i="7"/>
  <c r="W117" i="7"/>
  <c r="V117" i="7"/>
  <c r="U117" i="7"/>
  <c r="T117" i="7"/>
  <c r="S117" i="7"/>
  <c r="R117" i="7"/>
  <c r="Q117" i="7"/>
  <c r="P117" i="7"/>
  <c r="O117" i="7"/>
  <c r="N117" i="7"/>
  <c r="M117" i="7"/>
  <c r="L117" i="7"/>
  <c r="K117" i="7"/>
  <c r="J117" i="7"/>
  <c r="I117" i="7"/>
  <c r="H117" i="7"/>
  <c r="G117" i="7"/>
  <c r="F117" i="7"/>
  <c r="E117" i="7"/>
  <c r="D117" i="7"/>
  <c r="C117" i="7"/>
  <c r="AG116" i="7"/>
  <c r="AF116" i="7"/>
  <c r="AE116" i="7"/>
  <c r="AD116" i="7"/>
  <c r="AC116" i="7"/>
  <c r="AB116" i="7"/>
  <c r="AA116" i="7"/>
  <c r="Z116" i="7"/>
  <c r="Y116" i="7"/>
  <c r="X116" i="7"/>
  <c r="W116" i="7"/>
  <c r="V116" i="7"/>
  <c r="U116" i="7"/>
  <c r="T116" i="7"/>
  <c r="S116" i="7"/>
  <c r="R116" i="7"/>
  <c r="Q116" i="7"/>
  <c r="P116" i="7"/>
  <c r="O116" i="7"/>
  <c r="N116" i="7"/>
  <c r="M116" i="7"/>
  <c r="L116" i="7"/>
  <c r="K116" i="7"/>
  <c r="J116" i="7"/>
  <c r="I116" i="7"/>
  <c r="H116" i="7"/>
  <c r="G116" i="7"/>
  <c r="F116" i="7"/>
  <c r="E116" i="7"/>
  <c r="D116" i="7"/>
  <c r="C116" i="7"/>
  <c r="AG115" i="7"/>
  <c r="AF115" i="7"/>
  <c r="AE115" i="7"/>
  <c r="AD115" i="7"/>
  <c r="AC115" i="7"/>
  <c r="AB115" i="7"/>
  <c r="AA115" i="7"/>
  <c r="Z115" i="7"/>
  <c r="Y115" i="7"/>
  <c r="X115" i="7"/>
  <c r="W115" i="7"/>
  <c r="V115" i="7"/>
  <c r="U115" i="7"/>
  <c r="T115" i="7"/>
  <c r="S115" i="7"/>
  <c r="R115" i="7"/>
  <c r="Q115" i="7"/>
  <c r="P115" i="7"/>
  <c r="O115" i="7"/>
  <c r="N115" i="7"/>
  <c r="M115" i="7"/>
  <c r="L115" i="7"/>
  <c r="K115" i="7"/>
  <c r="J115" i="7"/>
  <c r="I115" i="7"/>
  <c r="H115" i="7"/>
  <c r="G115" i="7"/>
  <c r="F115" i="7"/>
  <c r="E115" i="7"/>
  <c r="D115" i="7"/>
  <c r="C115" i="7"/>
  <c r="AG114" i="7"/>
  <c r="AF114" i="7"/>
  <c r="AE114" i="7"/>
  <c r="AD114" i="7"/>
  <c r="AC114" i="7"/>
  <c r="AB114" i="7"/>
  <c r="AA114" i="7"/>
  <c r="Z114" i="7"/>
  <c r="Y114" i="7"/>
  <c r="X114" i="7"/>
  <c r="W114" i="7"/>
  <c r="V114" i="7"/>
  <c r="U114" i="7"/>
  <c r="T114" i="7"/>
  <c r="S114" i="7"/>
  <c r="R114" i="7"/>
  <c r="Q114" i="7"/>
  <c r="P114" i="7"/>
  <c r="O114" i="7"/>
  <c r="N114" i="7"/>
  <c r="M114" i="7"/>
  <c r="L114" i="7"/>
  <c r="K114" i="7"/>
  <c r="J114" i="7"/>
  <c r="I114" i="7"/>
  <c r="H114" i="7"/>
  <c r="G114" i="7"/>
  <c r="F114" i="7"/>
  <c r="E114" i="7"/>
  <c r="D114" i="7"/>
  <c r="C114" i="7"/>
  <c r="AG113" i="7"/>
  <c r="AF113" i="7"/>
  <c r="AE113" i="7"/>
  <c r="AD113" i="7"/>
  <c r="AC113" i="7"/>
  <c r="AB113" i="7"/>
  <c r="AA113" i="7"/>
  <c r="Z113" i="7"/>
  <c r="Y113" i="7"/>
  <c r="X113" i="7"/>
  <c r="W113" i="7"/>
  <c r="V113" i="7"/>
  <c r="U113" i="7"/>
  <c r="T113" i="7"/>
  <c r="S113" i="7"/>
  <c r="R113" i="7"/>
  <c r="Q113" i="7"/>
  <c r="P113" i="7"/>
  <c r="O113" i="7"/>
  <c r="N113" i="7"/>
  <c r="M113" i="7"/>
  <c r="L113" i="7"/>
  <c r="K113" i="7"/>
  <c r="J113" i="7"/>
  <c r="I113" i="7"/>
  <c r="H113" i="7"/>
  <c r="G113" i="7"/>
  <c r="F113" i="7"/>
  <c r="E113" i="7"/>
  <c r="D113" i="7"/>
  <c r="C113" i="7"/>
  <c r="AG112" i="7"/>
  <c r="AF112" i="7"/>
  <c r="AE112" i="7"/>
  <c r="AD112" i="7"/>
  <c r="AC112" i="7"/>
  <c r="AB112" i="7"/>
  <c r="AA112" i="7"/>
  <c r="Z112" i="7"/>
  <c r="Y112" i="7"/>
  <c r="X112" i="7"/>
  <c r="W112" i="7"/>
  <c r="V112" i="7"/>
  <c r="U112" i="7"/>
  <c r="T112" i="7"/>
  <c r="S112" i="7"/>
  <c r="R112" i="7"/>
  <c r="Q112" i="7"/>
  <c r="P112" i="7"/>
  <c r="O112" i="7"/>
  <c r="N112" i="7"/>
  <c r="M112" i="7"/>
  <c r="L112" i="7"/>
  <c r="K112" i="7"/>
  <c r="J112" i="7"/>
  <c r="I112" i="7"/>
  <c r="H112" i="7"/>
  <c r="G112" i="7"/>
  <c r="F112" i="7"/>
  <c r="E112" i="7"/>
  <c r="D112" i="7"/>
  <c r="C112" i="7"/>
  <c r="AG111" i="7"/>
  <c r="AF111" i="7"/>
  <c r="AE111" i="7"/>
  <c r="AD111" i="7"/>
  <c r="AC111" i="7"/>
  <c r="AB111" i="7"/>
  <c r="AA111" i="7"/>
  <c r="Z111" i="7"/>
  <c r="Y111" i="7"/>
  <c r="X111" i="7"/>
  <c r="W111" i="7"/>
  <c r="V111" i="7"/>
  <c r="U111" i="7"/>
  <c r="T111" i="7"/>
  <c r="S111" i="7"/>
  <c r="R111" i="7"/>
  <c r="Q111" i="7"/>
  <c r="P111" i="7"/>
  <c r="O111" i="7"/>
  <c r="N111" i="7"/>
  <c r="M111" i="7"/>
  <c r="L111" i="7"/>
  <c r="K111" i="7"/>
  <c r="J111" i="7"/>
  <c r="I111" i="7"/>
  <c r="H111" i="7"/>
  <c r="G111" i="7"/>
  <c r="F111" i="7"/>
  <c r="E111" i="7"/>
  <c r="D111" i="7"/>
  <c r="C111" i="7"/>
  <c r="AG110" i="7"/>
  <c r="AF110" i="7"/>
  <c r="AE110" i="7"/>
  <c r="AD110" i="7"/>
  <c r="AC110" i="7"/>
  <c r="AB110" i="7"/>
  <c r="AA110" i="7"/>
  <c r="Z110" i="7"/>
  <c r="Y110" i="7"/>
  <c r="X110" i="7"/>
  <c r="W110" i="7"/>
  <c r="V110" i="7"/>
  <c r="U110" i="7"/>
  <c r="T110" i="7"/>
  <c r="S110" i="7"/>
  <c r="R110" i="7"/>
  <c r="Q110" i="7"/>
  <c r="P110" i="7"/>
  <c r="O110" i="7"/>
  <c r="N110" i="7"/>
  <c r="M110" i="7"/>
  <c r="L110" i="7"/>
  <c r="K110" i="7"/>
  <c r="J110" i="7"/>
  <c r="I110" i="7"/>
  <c r="H110" i="7"/>
  <c r="G110" i="7"/>
  <c r="F110" i="7"/>
  <c r="E110" i="7"/>
  <c r="D110" i="7"/>
  <c r="C110" i="7"/>
  <c r="AG109" i="7"/>
  <c r="AF109" i="7"/>
  <c r="AE109" i="7"/>
  <c r="AD109" i="7"/>
  <c r="AC109" i="7"/>
  <c r="AB109" i="7"/>
  <c r="AA109" i="7"/>
  <c r="Z109" i="7"/>
  <c r="Y109" i="7"/>
  <c r="X109" i="7"/>
  <c r="W109" i="7"/>
  <c r="V109" i="7"/>
  <c r="U109" i="7"/>
  <c r="T109" i="7"/>
  <c r="S109" i="7"/>
  <c r="R109" i="7"/>
  <c r="Q109" i="7"/>
  <c r="P109" i="7"/>
  <c r="O109" i="7"/>
  <c r="N109" i="7"/>
  <c r="M109" i="7"/>
  <c r="L109" i="7"/>
  <c r="K109" i="7"/>
  <c r="J109" i="7"/>
  <c r="I109" i="7"/>
  <c r="H109" i="7"/>
  <c r="G109" i="7"/>
  <c r="F109" i="7"/>
  <c r="E109" i="7"/>
  <c r="D109" i="7"/>
  <c r="C109" i="7"/>
  <c r="AG108" i="7"/>
  <c r="AF108" i="7"/>
  <c r="AE108" i="7"/>
  <c r="AD108" i="7"/>
  <c r="AC108" i="7"/>
  <c r="AB108" i="7"/>
  <c r="AA108" i="7"/>
  <c r="Z108" i="7"/>
  <c r="Y108" i="7"/>
  <c r="X108" i="7"/>
  <c r="W108" i="7"/>
  <c r="V108" i="7"/>
  <c r="U108" i="7"/>
  <c r="T108" i="7"/>
  <c r="S108" i="7"/>
  <c r="R108" i="7"/>
  <c r="Q108" i="7"/>
  <c r="P108" i="7"/>
  <c r="O108" i="7"/>
  <c r="N108" i="7"/>
  <c r="M108" i="7"/>
  <c r="L108" i="7"/>
  <c r="K108" i="7"/>
  <c r="J108" i="7"/>
  <c r="I108" i="7"/>
  <c r="H108" i="7"/>
  <c r="G108" i="7"/>
  <c r="F108" i="7"/>
  <c r="E108" i="7"/>
  <c r="D108" i="7"/>
  <c r="C108" i="7"/>
  <c r="AG107" i="7"/>
  <c r="AF107" i="7"/>
  <c r="AE107" i="7"/>
  <c r="AD107" i="7"/>
  <c r="AC107" i="7"/>
  <c r="AB107" i="7"/>
  <c r="AA107" i="7"/>
  <c r="Z107" i="7"/>
  <c r="Y107" i="7"/>
  <c r="X107" i="7"/>
  <c r="W107" i="7"/>
  <c r="V107" i="7"/>
  <c r="U107" i="7"/>
  <c r="T107" i="7"/>
  <c r="S107" i="7"/>
  <c r="R107" i="7"/>
  <c r="Q107" i="7"/>
  <c r="P107" i="7"/>
  <c r="O107" i="7"/>
  <c r="N107" i="7"/>
  <c r="M107" i="7"/>
  <c r="L107" i="7"/>
  <c r="K107" i="7"/>
  <c r="J107" i="7"/>
  <c r="I107" i="7"/>
  <c r="H107" i="7"/>
  <c r="G107" i="7"/>
  <c r="F107" i="7"/>
  <c r="E107" i="7"/>
  <c r="D107" i="7"/>
  <c r="C107" i="7"/>
  <c r="AG106" i="7"/>
  <c r="AF106" i="7"/>
  <c r="AE106" i="7"/>
  <c r="AD106" i="7"/>
  <c r="AC106" i="7"/>
  <c r="AB106" i="7"/>
  <c r="AA106" i="7"/>
  <c r="Z106" i="7"/>
  <c r="Y106" i="7"/>
  <c r="X106" i="7"/>
  <c r="W106" i="7"/>
  <c r="V106" i="7"/>
  <c r="U106" i="7"/>
  <c r="T106" i="7"/>
  <c r="S106" i="7"/>
  <c r="R106" i="7"/>
  <c r="Q106" i="7"/>
  <c r="P106" i="7"/>
  <c r="O106" i="7"/>
  <c r="N106" i="7"/>
  <c r="M106" i="7"/>
  <c r="L106" i="7"/>
  <c r="K106" i="7"/>
  <c r="J106" i="7"/>
  <c r="I106" i="7"/>
  <c r="H106" i="7"/>
  <c r="G106" i="7"/>
  <c r="F106" i="7"/>
  <c r="E106" i="7"/>
  <c r="D106" i="7"/>
  <c r="C106" i="7"/>
  <c r="AG105" i="7"/>
  <c r="AF105" i="7"/>
  <c r="AE105" i="7"/>
  <c r="AD105" i="7"/>
  <c r="AC105" i="7"/>
  <c r="AB105" i="7"/>
  <c r="AA105" i="7"/>
  <c r="Z105" i="7"/>
  <c r="Y105" i="7"/>
  <c r="X105" i="7"/>
  <c r="W105" i="7"/>
  <c r="V105" i="7"/>
  <c r="U105" i="7"/>
  <c r="T105" i="7"/>
  <c r="S105" i="7"/>
  <c r="R105" i="7"/>
  <c r="Q105" i="7"/>
  <c r="P105" i="7"/>
  <c r="O105" i="7"/>
  <c r="N105" i="7"/>
  <c r="M105" i="7"/>
  <c r="L105" i="7"/>
  <c r="K105" i="7"/>
  <c r="J105" i="7"/>
  <c r="I105" i="7"/>
  <c r="H105" i="7"/>
  <c r="G105" i="7"/>
  <c r="F105" i="7"/>
  <c r="E105" i="7"/>
  <c r="D105" i="7"/>
  <c r="C105" i="7"/>
  <c r="AG104" i="7"/>
  <c r="AF104" i="7"/>
  <c r="AE104" i="7"/>
  <c r="AD104" i="7"/>
  <c r="AC104" i="7"/>
  <c r="AB104" i="7"/>
  <c r="AA104" i="7"/>
  <c r="Z104" i="7"/>
  <c r="Y104" i="7"/>
  <c r="X104" i="7"/>
  <c r="W104" i="7"/>
  <c r="V104" i="7"/>
  <c r="U104" i="7"/>
  <c r="T104" i="7"/>
  <c r="S104" i="7"/>
  <c r="R104" i="7"/>
  <c r="Q104" i="7"/>
  <c r="P104" i="7"/>
  <c r="O104" i="7"/>
  <c r="N104" i="7"/>
  <c r="M104" i="7"/>
  <c r="L104" i="7"/>
  <c r="K104" i="7"/>
  <c r="J104" i="7"/>
  <c r="I104" i="7"/>
  <c r="H104" i="7"/>
  <c r="G104" i="7"/>
  <c r="F104" i="7"/>
  <c r="E104" i="7"/>
  <c r="D104" i="7"/>
  <c r="C104" i="7"/>
  <c r="AG103" i="7"/>
  <c r="AF103" i="7"/>
  <c r="AE103" i="7"/>
  <c r="AD103" i="7"/>
  <c r="AC103" i="7"/>
  <c r="AB103" i="7"/>
  <c r="AA103" i="7"/>
  <c r="Z103" i="7"/>
  <c r="Y103" i="7"/>
  <c r="X103" i="7"/>
  <c r="W103" i="7"/>
  <c r="V103" i="7"/>
  <c r="U103" i="7"/>
  <c r="T103" i="7"/>
  <c r="S103" i="7"/>
  <c r="R103" i="7"/>
  <c r="Q103" i="7"/>
  <c r="P103" i="7"/>
  <c r="O103" i="7"/>
  <c r="N103" i="7"/>
  <c r="M103" i="7"/>
  <c r="L103" i="7"/>
  <c r="K103" i="7"/>
  <c r="J103" i="7"/>
  <c r="I103" i="7"/>
  <c r="H103" i="7"/>
  <c r="G103" i="7"/>
  <c r="F103" i="7"/>
  <c r="E103" i="7"/>
  <c r="D103" i="7"/>
  <c r="C103" i="7"/>
  <c r="AG102" i="7"/>
  <c r="AF102" i="7"/>
  <c r="AE102" i="7"/>
  <c r="AD102" i="7"/>
  <c r="AC102" i="7"/>
  <c r="AB102" i="7"/>
  <c r="AA102" i="7"/>
  <c r="Z102" i="7"/>
  <c r="Y102" i="7"/>
  <c r="X102" i="7"/>
  <c r="W102" i="7"/>
  <c r="V102" i="7"/>
  <c r="U102" i="7"/>
  <c r="T102" i="7"/>
  <c r="S102" i="7"/>
  <c r="R102" i="7"/>
  <c r="Q102" i="7"/>
  <c r="P102" i="7"/>
  <c r="O102" i="7"/>
  <c r="N102" i="7"/>
  <c r="M102" i="7"/>
  <c r="L102" i="7"/>
  <c r="K102" i="7"/>
  <c r="J102" i="7"/>
  <c r="I102" i="7"/>
  <c r="H102" i="7"/>
  <c r="G102" i="7"/>
  <c r="F102" i="7"/>
  <c r="E102" i="7"/>
  <c r="D102" i="7"/>
  <c r="C102" i="7"/>
  <c r="AG101" i="7"/>
  <c r="AF101" i="7"/>
  <c r="AE101" i="7"/>
  <c r="AD101" i="7"/>
  <c r="AC101" i="7"/>
  <c r="AB101" i="7"/>
  <c r="AA101" i="7"/>
  <c r="Z101" i="7"/>
  <c r="Y101" i="7"/>
  <c r="X101" i="7"/>
  <c r="W101" i="7"/>
  <c r="V101" i="7"/>
  <c r="U101" i="7"/>
  <c r="T101" i="7"/>
  <c r="S101" i="7"/>
  <c r="R101" i="7"/>
  <c r="Q101" i="7"/>
  <c r="P101" i="7"/>
  <c r="O101" i="7"/>
  <c r="N101" i="7"/>
  <c r="M101" i="7"/>
  <c r="L101" i="7"/>
  <c r="K101" i="7"/>
  <c r="J101" i="7"/>
  <c r="I101" i="7"/>
  <c r="H101" i="7"/>
  <c r="G101" i="7"/>
  <c r="F101" i="7"/>
  <c r="E101" i="7"/>
  <c r="D101" i="7"/>
  <c r="C101" i="7"/>
  <c r="AG100" i="7"/>
  <c r="AF100" i="7"/>
  <c r="AE100" i="7"/>
  <c r="AD100" i="7"/>
  <c r="AC100" i="7"/>
  <c r="AB100" i="7"/>
  <c r="AA100" i="7"/>
  <c r="Z100" i="7"/>
  <c r="Y100" i="7"/>
  <c r="X100" i="7"/>
  <c r="W100" i="7"/>
  <c r="V100" i="7"/>
  <c r="U100" i="7"/>
  <c r="T100" i="7"/>
  <c r="S100" i="7"/>
  <c r="R100" i="7"/>
  <c r="Q100" i="7"/>
  <c r="P100" i="7"/>
  <c r="O100" i="7"/>
  <c r="N100" i="7"/>
  <c r="M100" i="7"/>
  <c r="L100" i="7"/>
  <c r="K100" i="7"/>
  <c r="J100" i="7"/>
  <c r="I100" i="7"/>
  <c r="H100" i="7"/>
  <c r="G100" i="7"/>
  <c r="F100" i="7"/>
  <c r="E100" i="7"/>
  <c r="D100" i="7"/>
  <c r="C100" i="7"/>
  <c r="AG99" i="7"/>
  <c r="AF99" i="7"/>
  <c r="AE99" i="7"/>
  <c r="AD99" i="7"/>
  <c r="AC99" i="7"/>
  <c r="AB99" i="7"/>
  <c r="AA99" i="7"/>
  <c r="Z99" i="7"/>
  <c r="Y99" i="7"/>
  <c r="X99" i="7"/>
  <c r="W99" i="7"/>
  <c r="V99" i="7"/>
  <c r="U99" i="7"/>
  <c r="T99" i="7"/>
  <c r="S99" i="7"/>
  <c r="R99" i="7"/>
  <c r="Q99" i="7"/>
  <c r="P99" i="7"/>
  <c r="O99" i="7"/>
  <c r="N99" i="7"/>
  <c r="M99" i="7"/>
  <c r="L99" i="7"/>
  <c r="K99" i="7"/>
  <c r="J99" i="7"/>
  <c r="I99" i="7"/>
  <c r="H99" i="7"/>
  <c r="G99" i="7"/>
  <c r="F99" i="7"/>
  <c r="E99" i="7"/>
  <c r="D99" i="7"/>
  <c r="C99" i="7"/>
  <c r="AG98" i="7"/>
  <c r="AF98" i="7"/>
  <c r="AE98" i="7"/>
  <c r="AD98" i="7"/>
  <c r="AC98" i="7"/>
  <c r="AB98" i="7"/>
  <c r="AA98" i="7"/>
  <c r="Z98" i="7"/>
  <c r="Y98" i="7"/>
  <c r="X98" i="7"/>
  <c r="W98" i="7"/>
  <c r="V98" i="7"/>
  <c r="U98" i="7"/>
  <c r="T98" i="7"/>
  <c r="S98" i="7"/>
  <c r="R98" i="7"/>
  <c r="Q98" i="7"/>
  <c r="P98" i="7"/>
  <c r="O98" i="7"/>
  <c r="N98" i="7"/>
  <c r="M98" i="7"/>
  <c r="L98" i="7"/>
  <c r="K98" i="7"/>
  <c r="J98" i="7"/>
  <c r="I98" i="7"/>
  <c r="H98" i="7"/>
  <c r="G98" i="7"/>
  <c r="F98" i="7"/>
  <c r="E98" i="7"/>
  <c r="D98" i="7"/>
  <c r="C98" i="7"/>
  <c r="AG97" i="7"/>
  <c r="AF97" i="7"/>
  <c r="AE97" i="7"/>
  <c r="AD97" i="7"/>
  <c r="AC97" i="7"/>
  <c r="AB97" i="7"/>
  <c r="AA97" i="7"/>
  <c r="Z97" i="7"/>
  <c r="Y97" i="7"/>
  <c r="X97" i="7"/>
  <c r="W97" i="7"/>
  <c r="V97" i="7"/>
  <c r="U97" i="7"/>
  <c r="T97" i="7"/>
  <c r="S97" i="7"/>
  <c r="R97" i="7"/>
  <c r="Q97" i="7"/>
  <c r="P97" i="7"/>
  <c r="O97" i="7"/>
  <c r="N97" i="7"/>
  <c r="M97" i="7"/>
  <c r="L97" i="7"/>
  <c r="K97" i="7"/>
  <c r="J97" i="7"/>
  <c r="I97" i="7"/>
  <c r="H97" i="7"/>
  <c r="G97" i="7"/>
  <c r="F97" i="7"/>
  <c r="E97" i="7"/>
  <c r="D97" i="7"/>
  <c r="C97" i="7"/>
  <c r="AG96" i="7"/>
  <c r="AF96" i="7"/>
  <c r="AE96" i="7"/>
  <c r="AD96" i="7"/>
  <c r="AC96" i="7"/>
  <c r="AB96" i="7"/>
  <c r="AA96" i="7"/>
  <c r="Z96" i="7"/>
  <c r="Y96" i="7"/>
  <c r="X96" i="7"/>
  <c r="W96" i="7"/>
  <c r="V96" i="7"/>
  <c r="U96" i="7"/>
  <c r="T96" i="7"/>
  <c r="S96" i="7"/>
  <c r="R96" i="7"/>
  <c r="Q96" i="7"/>
  <c r="P96" i="7"/>
  <c r="O96" i="7"/>
  <c r="N96" i="7"/>
  <c r="M96" i="7"/>
  <c r="L96" i="7"/>
  <c r="K96" i="7"/>
  <c r="J96" i="7"/>
  <c r="I96" i="7"/>
  <c r="H96" i="7"/>
  <c r="G96" i="7"/>
  <c r="F96" i="7"/>
  <c r="E96" i="7"/>
  <c r="D96" i="7"/>
  <c r="C96" i="7"/>
  <c r="AG95" i="7"/>
  <c r="AF95" i="7"/>
  <c r="AE95" i="7"/>
  <c r="AD95" i="7"/>
  <c r="AC95" i="7"/>
  <c r="AB95" i="7"/>
  <c r="AA95" i="7"/>
  <c r="Z95" i="7"/>
  <c r="Y95" i="7"/>
  <c r="X95" i="7"/>
  <c r="W95" i="7"/>
  <c r="V95" i="7"/>
  <c r="U95" i="7"/>
  <c r="T95" i="7"/>
  <c r="S95" i="7"/>
  <c r="R95" i="7"/>
  <c r="Q95" i="7"/>
  <c r="P95" i="7"/>
  <c r="O95" i="7"/>
  <c r="N95" i="7"/>
  <c r="M95" i="7"/>
  <c r="L95" i="7"/>
  <c r="K95" i="7"/>
  <c r="J95" i="7"/>
  <c r="I95" i="7"/>
  <c r="H95" i="7"/>
  <c r="G95" i="7"/>
  <c r="F95" i="7"/>
  <c r="E95" i="7"/>
  <c r="D95" i="7"/>
  <c r="C95" i="7"/>
  <c r="AG94" i="7"/>
  <c r="AF94" i="7"/>
  <c r="AE94" i="7"/>
  <c r="AD94" i="7"/>
  <c r="AC94" i="7"/>
  <c r="AB94" i="7"/>
  <c r="AA94" i="7"/>
  <c r="Z94" i="7"/>
  <c r="Y94" i="7"/>
  <c r="X94" i="7"/>
  <c r="W94" i="7"/>
  <c r="V94" i="7"/>
  <c r="U94" i="7"/>
  <c r="T94" i="7"/>
  <c r="S94" i="7"/>
  <c r="R94" i="7"/>
  <c r="Q94" i="7"/>
  <c r="P94" i="7"/>
  <c r="O94" i="7"/>
  <c r="N94" i="7"/>
  <c r="M94" i="7"/>
  <c r="L94" i="7"/>
  <c r="K94" i="7"/>
  <c r="J94" i="7"/>
  <c r="I94" i="7"/>
  <c r="H94" i="7"/>
  <c r="G94" i="7"/>
  <c r="F94" i="7"/>
  <c r="E94" i="7"/>
  <c r="D94" i="7"/>
  <c r="C94" i="7"/>
  <c r="AG93" i="7"/>
  <c r="AF93" i="7"/>
  <c r="AE93" i="7"/>
  <c r="AD93" i="7"/>
  <c r="AC93" i="7"/>
  <c r="AB93" i="7"/>
  <c r="AA93" i="7"/>
  <c r="Z93" i="7"/>
  <c r="Y93" i="7"/>
  <c r="X93" i="7"/>
  <c r="W93" i="7"/>
  <c r="V93" i="7"/>
  <c r="U93" i="7"/>
  <c r="T93" i="7"/>
  <c r="S93" i="7"/>
  <c r="R93" i="7"/>
  <c r="Q93" i="7"/>
  <c r="P93" i="7"/>
  <c r="O93" i="7"/>
  <c r="N93" i="7"/>
  <c r="M93" i="7"/>
  <c r="L93" i="7"/>
  <c r="K93" i="7"/>
  <c r="J93" i="7"/>
  <c r="I93" i="7"/>
  <c r="H93" i="7"/>
  <c r="G93" i="7"/>
  <c r="F93" i="7"/>
  <c r="E93" i="7"/>
  <c r="D93" i="7"/>
  <c r="C93" i="7"/>
  <c r="AG92" i="7"/>
  <c r="AF92" i="7"/>
  <c r="AE92" i="7"/>
  <c r="AD92" i="7"/>
  <c r="AC92" i="7"/>
  <c r="AB92" i="7"/>
  <c r="AA92" i="7"/>
  <c r="Z92" i="7"/>
  <c r="Y92" i="7"/>
  <c r="X92" i="7"/>
  <c r="W92" i="7"/>
  <c r="V92" i="7"/>
  <c r="U92" i="7"/>
  <c r="T92" i="7"/>
  <c r="S92" i="7"/>
  <c r="R92" i="7"/>
  <c r="Q92" i="7"/>
  <c r="P92" i="7"/>
  <c r="O92" i="7"/>
  <c r="N92" i="7"/>
  <c r="M92" i="7"/>
  <c r="L92" i="7"/>
  <c r="K92" i="7"/>
  <c r="J92" i="7"/>
  <c r="I92" i="7"/>
  <c r="H92" i="7"/>
  <c r="G92" i="7"/>
  <c r="F92" i="7"/>
  <c r="E92" i="7"/>
  <c r="D92" i="7"/>
  <c r="C92" i="7"/>
  <c r="AG91" i="7"/>
  <c r="AF91" i="7"/>
  <c r="AE91" i="7"/>
  <c r="AD91" i="7"/>
  <c r="AC91" i="7"/>
  <c r="AB91" i="7"/>
  <c r="AA91" i="7"/>
  <c r="Z91" i="7"/>
  <c r="Y91" i="7"/>
  <c r="X91" i="7"/>
  <c r="W91" i="7"/>
  <c r="V91" i="7"/>
  <c r="U91" i="7"/>
  <c r="T91" i="7"/>
  <c r="S91" i="7"/>
  <c r="R91" i="7"/>
  <c r="Q91" i="7"/>
  <c r="P91" i="7"/>
  <c r="O91" i="7"/>
  <c r="N91" i="7"/>
  <c r="M91" i="7"/>
  <c r="L91" i="7"/>
  <c r="K91" i="7"/>
  <c r="J91" i="7"/>
  <c r="I91" i="7"/>
  <c r="H91" i="7"/>
  <c r="G91" i="7"/>
  <c r="F91" i="7"/>
  <c r="E91" i="7"/>
  <c r="D91" i="7"/>
  <c r="C91" i="7"/>
  <c r="AG90" i="7"/>
  <c r="AF90" i="7"/>
  <c r="AE90" i="7"/>
  <c r="AD90" i="7"/>
  <c r="AC90" i="7"/>
  <c r="AB90" i="7"/>
  <c r="AA90" i="7"/>
  <c r="Z90" i="7"/>
  <c r="Y90" i="7"/>
  <c r="X90" i="7"/>
  <c r="W90" i="7"/>
  <c r="V90" i="7"/>
  <c r="U90" i="7"/>
  <c r="T90" i="7"/>
  <c r="S90" i="7"/>
  <c r="R90" i="7"/>
  <c r="Q90" i="7"/>
  <c r="P90" i="7"/>
  <c r="O90" i="7"/>
  <c r="N90" i="7"/>
  <c r="M90" i="7"/>
  <c r="L90" i="7"/>
  <c r="K90" i="7"/>
  <c r="J90" i="7"/>
  <c r="I90" i="7"/>
  <c r="H90" i="7"/>
  <c r="G90" i="7"/>
  <c r="F90" i="7"/>
  <c r="E90" i="7"/>
  <c r="D90" i="7"/>
  <c r="C90" i="7"/>
  <c r="AG89" i="7"/>
  <c r="AF89" i="7"/>
  <c r="AE89" i="7"/>
  <c r="AD89" i="7"/>
  <c r="AC89" i="7"/>
  <c r="AB89" i="7"/>
  <c r="AA89" i="7"/>
  <c r="Z89" i="7"/>
  <c r="Y89" i="7"/>
  <c r="X89" i="7"/>
  <c r="W89" i="7"/>
  <c r="V89" i="7"/>
  <c r="U89" i="7"/>
  <c r="T89" i="7"/>
  <c r="S89" i="7"/>
  <c r="R89" i="7"/>
  <c r="Q89" i="7"/>
  <c r="P89" i="7"/>
  <c r="O89" i="7"/>
  <c r="N89" i="7"/>
  <c r="M89" i="7"/>
  <c r="L89" i="7"/>
  <c r="K89" i="7"/>
  <c r="J89" i="7"/>
  <c r="I89" i="7"/>
  <c r="H89" i="7"/>
  <c r="G89" i="7"/>
  <c r="F89" i="7"/>
  <c r="E89" i="7"/>
  <c r="D89" i="7"/>
  <c r="C89" i="7"/>
  <c r="AG88" i="7"/>
  <c r="AF88" i="7"/>
  <c r="AE88" i="7"/>
  <c r="AD88" i="7"/>
  <c r="AC88" i="7"/>
  <c r="AB88" i="7"/>
  <c r="AA88" i="7"/>
  <c r="Z88" i="7"/>
  <c r="Y88" i="7"/>
  <c r="X88" i="7"/>
  <c r="W88" i="7"/>
  <c r="V88" i="7"/>
  <c r="U88" i="7"/>
  <c r="T88" i="7"/>
  <c r="S88" i="7"/>
  <c r="R88" i="7"/>
  <c r="Q88" i="7"/>
  <c r="P88" i="7"/>
  <c r="O88" i="7"/>
  <c r="N88" i="7"/>
  <c r="M88" i="7"/>
  <c r="L88" i="7"/>
  <c r="K88" i="7"/>
  <c r="J88" i="7"/>
  <c r="I88" i="7"/>
  <c r="H88" i="7"/>
  <c r="G88" i="7"/>
  <c r="F88" i="7"/>
  <c r="E88" i="7"/>
  <c r="D88" i="7"/>
  <c r="C88" i="7"/>
  <c r="AG87" i="7"/>
  <c r="AF87" i="7"/>
  <c r="AE87" i="7"/>
  <c r="AD87" i="7"/>
  <c r="AC87" i="7"/>
  <c r="AB87" i="7"/>
  <c r="AA87" i="7"/>
  <c r="Z87" i="7"/>
  <c r="Y87" i="7"/>
  <c r="X87" i="7"/>
  <c r="W87" i="7"/>
  <c r="V87" i="7"/>
  <c r="U87" i="7"/>
  <c r="T87" i="7"/>
  <c r="S87" i="7"/>
  <c r="R87" i="7"/>
  <c r="Q87" i="7"/>
  <c r="P87" i="7"/>
  <c r="O87" i="7"/>
  <c r="N87" i="7"/>
  <c r="M87" i="7"/>
  <c r="L87" i="7"/>
  <c r="K87" i="7"/>
  <c r="J87" i="7"/>
  <c r="I87" i="7"/>
  <c r="H87" i="7"/>
  <c r="G87" i="7"/>
  <c r="F87" i="7"/>
  <c r="E87" i="7"/>
  <c r="D87" i="7"/>
  <c r="C87" i="7"/>
  <c r="AG86" i="7"/>
  <c r="AF86" i="7"/>
  <c r="AE86" i="7"/>
  <c r="AD86" i="7"/>
  <c r="AC86" i="7"/>
  <c r="AB86" i="7"/>
  <c r="AA86" i="7"/>
  <c r="Z86" i="7"/>
  <c r="Y86" i="7"/>
  <c r="X86" i="7"/>
  <c r="W86" i="7"/>
  <c r="V86" i="7"/>
  <c r="U86" i="7"/>
  <c r="T86" i="7"/>
  <c r="S86" i="7"/>
  <c r="R86" i="7"/>
  <c r="Q86" i="7"/>
  <c r="P86" i="7"/>
  <c r="O86" i="7"/>
  <c r="N86" i="7"/>
  <c r="M86" i="7"/>
  <c r="L86" i="7"/>
  <c r="K86" i="7"/>
  <c r="J86" i="7"/>
  <c r="I86" i="7"/>
  <c r="H86" i="7"/>
  <c r="G86" i="7"/>
  <c r="F86" i="7"/>
  <c r="E86" i="7"/>
  <c r="D86" i="7"/>
  <c r="C86" i="7"/>
  <c r="AG85" i="7"/>
  <c r="AF85" i="7"/>
  <c r="AE85" i="7"/>
  <c r="AD85" i="7"/>
  <c r="AC85" i="7"/>
  <c r="AB85" i="7"/>
  <c r="AA85" i="7"/>
  <c r="Z85" i="7"/>
  <c r="Y85" i="7"/>
  <c r="X85" i="7"/>
  <c r="W85" i="7"/>
  <c r="V85" i="7"/>
  <c r="U85" i="7"/>
  <c r="T85" i="7"/>
  <c r="S85" i="7"/>
  <c r="R85" i="7"/>
  <c r="Q85" i="7"/>
  <c r="P85" i="7"/>
  <c r="O85" i="7"/>
  <c r="N85" i="7"/>
  <c r="M85" i="7"/>
  <c r="L85" i="7"/>
  <c r="K85" i="7"/>
  <c r="J85" i="7"/>
  <c r="I85" i="7"/>
  <c r="H85" i="7"/>
  <c r="G85" i="7"/>
  <c r="F85" i="7"/>
  <c r="E85" i="7"/>
  <c r="D85" i="7"/>
  <c r="C85" i="7"/>
  <c r="AG84" i="7"/>
  <c r="AF84" i="7"/>
  <c r="AE84" i="7"/>
  <c r="AD84" i="7"/>
  <c r="AC84" i="7"/>
  <c r="AB84" i="7"/>
  <c r="AA84" i="7"/>
  <c r="Z84" i="7"/>
  <c r="Y84" i="7"/>
  <c r="X84" i="7"/>
  <c r="W84" i="7"/>
  <c r="V84" i="7"/>
  <c r="U84" i="7"/>
  <c r="T84" i="7"/>
  <c r="S84" i="7"/>
  <c r="R84" i="7"/>
  <c r="Q84" i="7"/>
  <c r="P84" i="7"/>
  <c r="O84" i="7"/>
  <c r="N84" i="7"/>
  <c r="M84" i="7"/>
  <c r="L84" i="7"/>
  <c r="K84" i="7"/>
  <c r="J84" i="7"/>
  <c r="I84" i="7"/>
  <c r="H84" i="7"/>
  <c r="G84" i="7"/>
  <c r="F84" i="7"/>
  <c r="E84" i="7"/>
  <c r="D84" i="7"/>
  <c r="C84" i="7"/>
  <c r="AG83" i="7"/>
  <c r="AF83" i="7"/>
  <c r="AE83" i="7"/>
  <c r="AD83" i="7"/>
  <c r="AC83" i="7"/>
  <c r="AB83" i="7"/>
  <c r="AA83" i="7"/>
  <c r="Z83" i="7"/>
  <c r="Y83" i="7"/>
  <c r="X83" i="7"/>
  <c r="W83" i="7"/>
  <c r="V83" i="7"/>
  <c r="U83" i="7"/>
  <c r="T83" i="7"/>
  <c r="S83" i="7"/>
  <c r="R83" i="7"/>
  <c r="Q83" i="7"/>
  <c r="P83" i="7"/>
  <c r="O83" i="7"/>
  <c r="N83" i="7"/>
  <c r="M83" i="7"/>
  <c r="L83" i="7"/>
  <c r="K83" i="7"/>
  <c r="J83" i="7"/>
  <c r="I83" i="7"/>
  <c r="H83" i="7"/>
  <c r="G83" i="7"/>
  <c r="F83" i="7"/>
  <c r="E83" i="7"/>
  <c r="D83" i="7"/>
  <c r="C83" i="7"/>
  <c r="AG82" i="7"/>
  <c r="AF82" i="7"/>
  <c r="AE82" i="7"/>
  <c r="AD82" i="7"/>
  <c r="AC82" i="7"/>
  <c r="AB82" i="7"/>
  <c r="AA82" i="7"/>
  <c r="Z82" i="7"/>
  <c r="Y82" i="7"/>
  <c r="X82" i="7"/>
  <c r="W82" i="7"/>
  <c r="V82" i="7"/>
  <c r="U82" i="7"/>
  <c r="T82" i="7"/>
  <c r="S82" i="7"/>
  <c r="R82" i="7"/>
  <c r="Q82" i="7"/>
  <c r="P82" i="7"/>
  <c r="O82" i="7"/>
  <c r="N82" i="7"/>
  <c r="M82" i="7"/>
  <c r="L82" i="7"/>
  <c r="K82" i="7"/>
  <c r="J82" i="7"/>
  <c r="I82" i="7"/>
  <c r="H82" i="7"/>
  <c r="G82" i="7"/>
  <c r="F82" i="7"/>
  <c r="E82" i="7"/>
  <c r="D82" i="7"/>
  <c r="C82" i="7"/>
  <c r="AG81" i="7"/>
  <c r="AF81" i="7"/>
  <c r="AE81" i="7"/>
  <c r="AD81" i="7"/>
  <c r="AC81" i="7"/>
  <c r="AB81" i="7"/>
  <c r="AA81" i="7"/>
  <c r="Z81" i="7"/>
  <c r="Y81" i="7"/>
  <c r="X81" i="7"/>
  <c r="W81" i="7"/>
  <c r="V81" i="7"/>
  <c r="U81" i="7"/>
  <c r="T81" i="7"/>
  <c r="S81" i="7"/>
  <c r="R81" i="7"/>
  <c r="Q81" i="7"/>
  <c r="P81" i="7"/>
  <c r="O81" i="7"/>
  <c r="N81" i="7"/>
  <c r="M81" i="7"/>
  <c r="L81" i="7"/>
  <c r="K81" i="7"/>
  <c r="J81" i="7"/>
  <c r="I81" i="7"/>
  <c r="H81" i="7"/>
  <c r="G81" i="7"/>
  <c r="F81" i="7"/>
  <c r="E81" i="7"/>
  <c r="D81" i="7"/>
  <c r="C81" i="7"/>
  <c r="AG80" i="7"/>
  <c r="AF80" i="7"/>
  <c r="AE80" i="7"/>
  <c r="AD80" i="7"/>
  <c r="AC80" i="7"/>
  <c r="AB80" i="7"/>
  <c r="AA80" i="7"/>
  <c r="Z80" i="7"/>
  <c r="Y80" i="7"/>
  <c r="X80" i="7"/>
  <c r="W80" i="7"/>
  <c r="V80" i="7"/>
  <c r="U80" i="7"/>
  <c r="T80" i="7"/>
  <c r="S80" i="7"/>
  <c r="R80" i="7"/>
  <c r="Q80" i="7"/>
  <c r="P80" i="7"/>
  <c r="O80" i="7"/>
  <c r="N80" i="7"/>
  <c r="M80" i="7"/>
  <c r="L80" i="7"/>
  <c r="K80" i="7"/>
  <c r="J80" i="7"/>
  <c r="I80" i="7"/>
  <c r="H80" i="7"/>
  <c r="G80" i="7"/>
  <c r="F80" i="7"/>
  <c r="E80" i="7"/>
  <c r="D80" i="7"/>
  <c r="C80" i="7"/>
  <c r="AG79" i="7"/>
  <c r="AF79" i="7"/>
  <c r="AE79" i="7"/>
  <c r="AD79" i="7"/>
  <c r="AC79" i="7"/>
  <c r="AB79" i="7"/>
  <c r="AA79" i="7"/>
  <c r="Z79" i="7"/>
  <c r="Y79" i="7"/>
  <c r="X79" i="7"/>
  <c r="W79" i="7"/>
  <c r="V79" i="7"/>
  <c r="U79" i="7"/>
  <c r="T79" i="7"/>
  <c r="S79" i="7"/>
  <c r="R79" i="7"/>
  <c r="Q79" i="7"/>
  <c r="P79" i="7"/>
  <c r="O79" i="7"/>
  <c r="N79" i="7"/>
  <c r="M79" i="7"/>
  <c r="L79" i="7"/>
  <c r="K79" i="7"/>
  <c r="J79" i="7"/>
  <c r="I79" i="7"/>
  <c r="H79" i="7"/>
  <c r="G79" i="7"/>
  <c r="F79" i="7"/>
  <c r="E79" i="7"/>
  <c r="D79" i="7"/>
  <c r="C79" i="7"/>
  <c r="AG78" i="7"/>
  <c r="AF78" i="7"/>
  <c r="AE78" i="7"/>
  <c r="AD78" i="7"/>
  <c r="AC78" i="7"/>
  <c r="AB78" i="7"/>
  <c r="AA78" i="7"/>
  <c r="Z78" i="7"/>
  <c r="Y78" i="7"/>
  <c r="X78" i="7"/>
  <c r="W78" i="7"/>
  <c r="V78" i="7"/>
  <c r="U78" i="7"/>
  <c r="T78" i="7"/>
  <c r="S78" i="7"/>
  <c r="R78" i="7"/>
  <c r="Q78" i="7"/>
  <c r="P78" i="7"/>
  <c r="O78" i="7"/>
  <c r="N78" i="7"/>
  <c r="M78" i="7"/>
  <c r="L78" i="7"/>
  <c r="K78" i="7"/>
  <c r="J78" i="7"/>
  <c r="I78" i="7"/>
  <c r="H78" i="7"/>
  <c r="G78" i="7"/>
  <c r="F78" i="7"/>
  <c r="E78" i="7"/>
  <c r="D78" i="7"/>
  <c r="C78" i="7"/>
  <c r="AG77" i="7"/>
  <c r="AF77" i="7"/>
  <c r="AE77" i="7"/>
  <c r="AD77" i="7"/>
  <c r="AC77" i="7"/>
  <c r="AB77" i="7"/>
  <c r="AA77" i="7"/>
  <c r="Z77" i="7"/>
  <c r="Y77" i="7"/>
  <c r="X77" i="7"/>
  <c r="W77" i="7"/>
  <c r="V77" i="7"/>
  <c r="U77" i="7"/>
  <c r="T77" i="7"/>
  <c r="S77" i="7"/>
  <c r="R77" i="7"/>
  <c r="Q77" i="7"/>
  <c r="P77" i="7"/>
  <c r="O77" i="7"/>
  <c r="N77" i="7"/>
  <c r="M77" i="7"/>
  <c r="L77" i="7"/>
  <c r="K77" i="7"/>
  <c r="J77" i="7"/>
  <c r="I77" i="7"/>
  <c r="H77" i="7"/>
  <c r="G77" i="7"/>
  <c r="F77" i="7"/>
  <c r="E77" i="7"/>
  <c r="D77" i="7"/>
  <c r="C77" i="7"/>
  <c r="AG76" i="7"/>
  <c r="AF76" i="7"/>
  <c r="AE76" i="7"/>
  <c r="AD76" i="7"/>
  <c r="AC76" i="7"/>
  <c r="AB76" i="7"/>
  <c r="AA76" i="7"/>
  <c r="Z76" i="7"/>
  <c r="Y76" i="7"/>
  <c r="X76" i="7"/>
  <c r="W76" i="7"/>
  <c r="V76" i="7"/>
  <c r="U76" i="7"/>
  <c r="T76" i="7"/>
  <c r="S76" i="7"/>
  <c r="R76" i="7"/>
  <c r="Q76" i="7"/>
  <c r="P76" i="7"/>
  <c r="O76" i="7"/>
  <c r="N76" i="7"/>
  <c r="M76" i="7"/>
  <c r="L76" i="7"/>
  <c r="K76" i="7"/>
  <c r="J76" i="7"/>
  <c r="I76" i="7"/>
  <c r="H76" i="7"/>
  <c r="G76" i="7"/>
  <c r="F76" i="7"/>
  <c r="E76" i="7"/>
  <c r="D76" i="7"/>
  <c r="C76" i="7"/>
  <c r="AG75" i="7"/>
  <c r="AF75" i="7"/>
  <c r="AE75" i="7"/>
  <c r="AD75" i="7"/>
  <c r="AC75" i="7"/>
  <c r="AB75" i="7"/>
  <c r="AA75" i="7"/>
  <c r="Z75" i="7"/>
  <c r="Y75" i="7"/>
  <c r="X75" i="7"/>
  <c r="W75" i="7"/>
  <c r="V75" i="7"/>
  <c r="U75" i="7"/>
  <c r="T75" i="7"/>
  <c r="S75" i="7"/>
  <c r="R75" i="7"/>
  <c r="Q75" i="7"/>
  <c r="P75" i="7"/>
  <c r="O75" i="7"/>
  <c r="N75" i="7"/>
  <c r="M75" i="7"/>
  <c r="L75" i="7"/>
  <c r="K75" i="7"/>
  <c r="J75" i="7"/>
  <c r="I75" i="7"/>
  <c r="H75" i="7"/>
  <c r="G75" i="7"/>
  <c r="F75" i="7"/>
  <c r="E75" i="7"/>
  <c r="D75" i="7"/>
  <c r="C75" i="7"/>
  <c r="AG74" i="7"/>
  <c r="AF74" i="7"/>
  <c r="AE74" i="7"/>
  <c r="AD74" i="7"/>
  <c r="AC74" i="7"/>
  <c r="AB74" i="7"/>
  <c r="AA74" i="7"/>
  <c r="Z74" i="7"/>
  <c r="Y74" i="7"/>
  <c r="X74" i="7"/>
  <c r="W74" i="7"/>
  <c r="V74" i="7"/>
  <c r="U74" i="7"/>
  <c r="T74" i="7"/>
  <c r="S74" i="7"/>
  <c r="R74" i="7"/>
  <c r="Q74" i="7"/>
  <c r="P74" i="7"/>
  <c r="O74" i="7"/>
  <c r="N74" i="7"/>
  <c r="M74" i="7"/>
  <c r="L74" i="7"/>
  <c r="K74" i="7"/>
  <c r="J74" i="7"/>
  <c r="I74" i="7"/>
  <c r="H74" i="7"/>
  <c r="G74" i="7"/>
  <c r="F74" i="7"/>
  <c r="E74" i="7"/>
  <c r="D74" i="7"/>
  <c r="C74" i="7"/>
  <c r="AG73" i="7"/>
  <c r="AF73" i="7"/>
  <c r="AE73" i="7"/>
  <c r="AD73" i="7"/>
  <c r="AC73" i="7"/>
  <c r="AB73" i="7"/>
  <c r="AA73" i="7"/>
  <c r="Z73" i="7"/>
  <c r="Y73" i="7"/>
  <c r="X73" i="7"/>
  <c r="W73" i="7"/>
  <c r="V73" i="7"/>
  <c r="U73" i="7"/>
  <c r="T73" i="7"/>
  <c r="S73" i="7"/>
  <c r="R73" i="7"/>
  <c r="Q73" i="7"/>
  <c r="P73" i="7"/>
  <c r="O73" i="7"/>
  <c r="N73" i="7"/>
  <c r="M73" i="7"/>
  <c r="L73" i="7"/>
  <c r="K73" i="7"/>
  <c r="J73" i="7"/>
  <c r="I73" i="7"/>
  <c r="H73" i="7"/>
  <c r="G73" i="7"/>
  <c r="F73" i="7"/>
  <c r="E73" i="7"/>
  <c r="D73" i="7"/>
  <c r="C73" i="7"/>
  <c r="AG72" i="7"/>
  <c r="AF72" i="7"/>
  <c r="AE72" i="7"/>
  <c r="AD72" i="7"/>
  <c r="AC72" i="7"/>
  <c r="AB72" i="7"/>
  <c r="AA72" i="7"/>
  <c r="Z72" i="7"/>
  <c r="Y72" i="7"/>
  <c r="X72" i="7"/>
  <c r="W72" i="7"/>
  <c r="V72" i="7"/>
  <c r="U72" i="7"/>
  <c r="T72" i="7"/>
  <c r="S72" i="7"/>
  <c r="R72" i="7"/>
  <c r="Q72" i="7"/>
  <c r="P72" i="7"/>
  <c r="O72" i="7"/>
  <c r="N72" i="7"/>
  <c r="M72" i="7"/>
  <c r="L72" i="7"/>
  <c r="K72" i="7"/>
  <c r="J72" i="7"/>
  <c r="I72" i="7"/>
  <c r="H72" i="7"/>
  <c r="G72" i="7"/>
  <c r="F72" i="7"/>
  <c r="E72" i="7"/>
  <c r="D72" i="7"/>
  <c r="C72" i="7"/>
  <c r="AG71" i="7"/>
  <c r="AF71" i="7"/>
  <c r="AE71" i="7"/>
  <c r="AD71" i="7"/>
  <c r="AC71" i="7"/>
  <c r="AB71" i="7"/>
  <c r="AA71" i="7"/>
  <c r="Z71" i="7"/>
  <c r="Y71" i="7"/>
  <c r="X71" i="7"/>
  <c r="W71" i="7"/>
  <c r="V71" i="7"/>
  <c r="U71" i="7"/>
  <c r="T71" i="7"/>
  <c r="S71" i="7"/>
  <c r="R71" i="7"/>
  <c r="Q71" i="7"/>
  <c r="P71" i="7"/>
  <c r="O71" i="7"/>
  <c r="N71" i="7"/>
  <c r="M71" i="7"/>
  <c r="L71" i="7"/>
  <c r="K71" i="7"/>
  <c r="J71" i="7"/>
  <c r="I71" i="7"/>
  <c r="H71" i="7"/>
  <c r="G71" i="7"/>
  <c r="F71" i="7"/>
  <c r="E71" i="7"/>
  <c r="D71" i="7"/>
  <c r="C71" i="7"/>
  <c r="AG70" i="7"/>
  <c r="AF70" i="7"/>
  <c r="AE70" i="7"/>
  <c r="AD70" i="7"/>
  <c r="AC70" i="7"/>
  <c r="AB70" i="7"/>
  <c r="AA70" i="7"/>
  <c r="Z70" i="7"/>
  <c r="Y70" i="7"/>
  <c r="X70" i="7"/>
  <c r="W70" i="7"/>
  <c r="V70" i="7"/>
  <c r="U70" i="7"/>
  <c r="T70" i="7"/>
  <c r="S70" i="7"/>
  <c r="R70" i="7"/>
  <c r="Q70" i="7"/>
  <c r="P70" i="7"/>
  <c r="O70" i="7"/>
  <c r="N70" i="7"/>
  <c r="M70" i="7"/>
  <c r="L70" i="7"/>
  <c r="K70" i="7"/>
  <c r="J70" i="7"/>
  <c r="I70" i="7"/>
  <c r="H70" i="7"/>
  <c r="G70" i="7"/>
  <c r="F70" i="7"/>
  <c r="E70" i="7"/>
  <c r="D70" i="7"/>
  <c r="C70" i="7"/>
  <c r="AG69" i="7"/>
  <c r="AF69" i="7"/>
  <c r="AE69" i="7"/>
  <c r="AD69" i="7"/>
  <c r="AC69" i="7"/>
  <c r="AB69" i="7"/>
  <c r="AA69" i="7"/>
  <c r="Z69" i="7"/>
  <c r="Y69" i="7"/>
  <c r="X69" i="7"/>
  <c r="W69" i="7"/>
  <c r="V69" i="7"/>
  <c r="U69" i="7"/>
  <c r="T69" i="7"/>
  <c r="S69" i="7"/>
  <c r="R69" i="7"/>
  <c r="Q69" i="7"/>
  <c r="P69" i="7"/>
  <c r="O69" i="7"/>
  <c r="N69" i="7"/>
  <c r="M69" i="7"/>
  <c r="L69" i="7"/>
  <c r="K69" i="7"/>
  <c r="J69" i="7"/>
  <c r="I69" i="7"/>
  <c r="H69" i="7"/>
  <c r="G69" i="7"/>
  <c r="F69" i="7"/>
  <c r="E69" i="7"/>
  <c r="D69" i="7"/>
  <c r="C69" i="7"/>
  <c r="AG68" i="7"/>
  <c r="AF68" i="7"/>
  <c r="AE68" i="7"/>
  <c r="AD68" i="7"/>
  <c r="AC68" i="7"/>
  <c r="AB68" i="7"/>
  <c r="AA68" i="7"/>
  <c r="Z68" i="7"/>
  <c r="Y68" i="7"/>
  <c r="X68" i="7"/>
  <c r="W68" i="7"/>
  <c r="V68" i="7"/>
  <c r="U68" i="7"/>
  <c r="T68" i="7"/>
  <c r="S68" i="7"/>
  <c r="R68" i="7"/>
  <c r="Q68" i="7"/>
  <c r="P68" i="7"/>
  <c r="O68" i="7"/>
  <c r="N68" i="7"/>
  <c r="M68" i="7"/>
  <c r="L68" i="7"/>
  <c r="K68" i="7"/>
  <c r="J68" i="7"/>
  <c r="I68" i="7"/>
  <c r="H68" i="7"/>
  <c r="G68" i="7"/>
  <c r="F68" i="7"/>
  <c r="E68" i="7"/>
  <c r="D68" i="7"/>
  <c r="C68" i="7"/>
  <c r="AG67" i="7"/>
  <c r="AF67" i="7"/>
  <c r="AE67" i="7"/>
  <c r="AD67" i="7"/>
  <c r="AC67" i="7"/>
  <c r="AB67" i="7"/>
  <c r="AA67" i="7"/>
  <c r="Z67" i="7"/>
  <c r="Y67" i="7"/>
  <c r="X67" i="7"/>
  <c r="W67" i="7"/>
  <c r="V67" i="7"/>
  <c r="U67" i="7"/>
  <c r="T67" i="7"/>
  <c r="S67" i="7"/>
  <c r="R67" i="7"/>
  <c r="Q67" i="7"/>
  <c r="P67" i="7"/>
  <c r="O67" i="7"/>
  <c r="N67" i="7"/>
  <c r="M67" i="7"/>
  <c r="L67" i="7"/>
  <c r="K67" i="7"/>
  <c r="J67" i="7"/>
  <c r="I67" i="7"/>
  <c r="H67" i="7"/>
  <c r="G67" i="7"/>
  <c r="F67" i="7"/>
  <c r="E67" i="7"/>
  <c r="D67" i="7"/>
  <c r="C67" i="7"/>
  <c r="AG66" i="7"/>
  <c r="AF66" i="7"/>
  <c r="AE66" i="7"/>
  <c r="AD66" i="7"/>
  <c r="AC66" i="7"/>
  <c r="AB66" i="7"/>
  <c r="AA66" i="7"/>
  <c r="Z66" i="7"/>
  <c r="Y66" i="7"/>
  <c r="X66" i="7"/>
  <c r="W66" i="7"/>
  <c r="V66" i="7"/>
  <c r="U66" i="7"/>
  <c r="T66" i="7"/>
  <c r="S66" i="7"/>
  <c r="R66" i="7"/>
  <c r="Q66" i="7"/>
  <c r="P66" i="7"/>
  <c r="O66" i="7"/>
  <c r="N66" i="7"/>
  <c r="M66" i="7"/>
  <c r="L66" i="7"/>
  <c r="K66" i="7"/>
  <c r="J66" i="7"/>
  <c r="I66" i="7"/>
  <c r="H66" i="7"/>
  <c r="G66" i="7"/>
  <c r="F66" i="7"/>
  <c r="E66" i="7"/>
  <c r="D66" i="7"/>
  <c r="C66" i="7"/>
  <c r="AG65" i="7"/>
  <c r="AF65" i="7"/>
  <c r="AE65" i="7"/>
  <c r="AD65" i="7"/>
  <c r="AC65" i="7"/>
  <c r="AB65" i="7"/>
  <c r="AA65" i="7"/>
  <c r="Z65" i="7"/>
  <c r="Y65" i="7"/>
  <c r="X65" i="7"/>
  <c r="W65" i="7"/>
  <c r="V65" i="7"/>
  <c r="U65" i="7"/>
  <c r="T65" i="7"/>
  <c r="S65" i="7"/>
  <c r="R65" i="7"/>
  <c r="Q65" i="7"/>
  <c r="P65" i="7"/>
  <c r="O65" i="7"/>
  <c r="N65" i="7"/>
  <c r="M65" i="7"/>
  <c r="L65" i="7"/>
  <c r="K65" i="7"/>
  <c r="J65" i="7"/>
  <c r="I65" i="7"/>
  <c r="H65" i="7"/>
  <c r="G65" i="7"/>
  <c r="F65" i="7"/>
  <c r="E65" i="7"/>
  <c r="D65" i="7"/>
  <c r="C65" i="7"/>
  <c r="AG64" i="7"/>
  <c r="AF64" i="7"/>
  <c r="AE64" i="7"/>
  <c r="AD64" i="7"/>
  <c r="AC64" i="7"/>
  <c r="AB64" i="7"/>
  <c r="AA64" i="7"/>
  <c r="Z64" i="7"/>
  <c r="Y64" i="7"/>
  <c r="X64" i="7"/>
  <c r="W64" i="7"/>
  <c r="V64" i="7"/>
  <c r="U64" i="7"/>
  <c r="T64" i="7"/>
  <c r="S64" i="7"/>
  <c r="R64" i="7"/>
  <c r="Q64" i="7"/>
  <c r="P64" i="7"/>
  <c r="O64" i="7"/>
  <c r="N64" i="7"/>
  <c r="M64" i="7"/>
  <c r="L64" i="7"/>
  <c r="K64" i="7"/>
  <c r="J64" i="7"/>
  <c r="I64" i="7"/>
  <c r="H64" i="7"/>
  <c r="G64" i="7"/>
  <c r="F64" i="7"/>
  <c r="E64" i="7"/>
  <c r="D64" i="7"/>
  <c r="C64" i="7"/>
  <c r="AG63" i="7"/>
  <c r="AF63" i="7"/>
  <c r="AE63" i="7"/>
  <c r="AD63" i="7"/>
  <c r="AC63" i="7"/>
  <c r="AB63" i="7"/>
  <c r="AA63" i="7"/>
  <c r="Z63" i="7"/>
  <c r="Y63" i="7"/>
  <c r="X63" i="7"/>
  <c r="W63" i="7"/>
  <c r="V63" i="7"/>
  <c r="U63" i="7"/>
  <c r="T63" i="7"/>
  <c r="S63" i="7"/>
  <c r="R63" i="7"/>
  <c r="Q63" i="7"/>
  <c r="P63" i="7"/>
  <c r="O63" i="7"/>
  <c r="N63" i="7"/>
  <c r="M63" i="7"/>
  <c r="L63" i="7"/>
  <c r="K63" i="7"/>
  <c r="J63" i="7"/>
  <c r="I63" i="7"/>
  <c r="H63" i="7"/>
  <c r="G63" i="7"/>
  <c r="F63" i="7"/>
  <c r="E63" i="7"/>
  <c r="D63" i="7"/>
  <c r="C63" i="7"/>
  <c r="AG62" i="7"/>
  <c r="AF62" i="7"/>
  <c r="AE62" i="7"/>
  <c r="AD62" i="7"/>
  <c r="AC62" i="7"/>
  <c r="AB62" i="7"/>
  <c r="AA62" i="7"/>
  <c r="Z62" i="7"/>
  <c r="Y62" i="7"/>
  <c r="X62" i="7"/>
  <c r="W62" i="7"/>
  <c r="V62" i="7"/>
  <c r="U62" i="7"/>
  <c r="T62" i="7"/>
  <c r="S62" i="7"/>
  <c r="R62" i="7"/>
  <c r="Q62" i="7"/>
  <c r="P62" i="7"/>
  <c r="O62" i="7"/>
  <c r="N62" i="7"/>
  <c r="M62" i="7"/>
  <c r="L62" i="7"/>
  <c r="K62" i="7"/>
  <c r="J62" i="7"/>
  <c r="I62" i="7"/>
  <c r="H62" i="7"/>
  <c r="G62" i="7"/>
  <c r="F62" i="7"/>
  <c r="E62" i="7"/>
  <c r="D62" i="7"/>
  <c r="C62" i="7"/>
  <c r="AG61" i="7"/>
  <c r="AF61" i="7"/>
  <c r="AE61" i="7"/>
  <c r="AD61" i="7"/>
  <c r="AC61" i="7"/>
  <c r="AB61" i="7"/>
  <c r="AA61" i="7"/>
  <c r="Z61" i="7"/>
  <c r="Y61" i="7"/>
  <c r="X61" i="7"/>
  <c r="W61" i="7"/>
  <c r="V61" i="7"/>
  <c r="U61" i="7"/>
  <c r="T61" i="7"/>
  <c r="S61" i="7"/>
  <c r="R61" i="7"/>
  <c r="Q61" i="7"/>
  <c r="P61" i="7"/>
  <c r="O61" i="7"/>
  <c r="N61" i="7"/>
  <c r="M61" i="7"/>
  <c r="L61" i="7"/>
  <c r="K61" i="7"/>
  <c r="J61" i="7"/>
  <c r="I61" i="7"/>
  <c r="H61" i="7"/>
  <c r="G61" i="7"/>
  <c r="F61" i="7"/>
  <c r="E61" i="7"/>
  <c r="D61" i="7"/>
  <c r="C61" i="7"/>
  <c r="AG60" i="7"/>
  <c r="AF60" i="7"/>
  <c r="AE60" i="7"/>
  <c r="AD60" i="7"/>
  <c r="AC60" i="7"/>
  <c r="AB60" i="7"/>
  <c r="AA60" i="7"/>
  <c r="Z60" i="7"/>
  <c r="Y60" i="7"/>
  <c r="X60" i="7"/>
  <c r="W60" i="7"/>
  <c r="V60" i="7"/>
  <c r="U60" i="7"/>
  <c r="T60" i="7"/>
  <c r="S60" i="7"/>
  <c r="R60" i="7"/>
  <c r="Q60" i="7"/>
  <c r="P60" i="7"/>
  <c r="O60" i="7"/>
  <c r="N60" i="7"/>
  <c r="M60" i="7"/>
  <c r="L60" i="7"/>
  <c r="K60" i="7"/>
  <c r="J60" i="7"/>
  <c r="I60" i="7"/>
  <c r="H60" i="7"/>
  <c r="G60" i="7"/>
  <c r="F60" i="7"/>
  <c r="E60" i="7"/>
  <c r="D60" i="7"/>
  <c r="C60" i="7"/>
  <c r="AG59" i="7"/>
  <c r="AF59" i="7"/>
  <c r="AE59" i="7"/>
  <c r="AD59" i="7"/>
  <c r="AC59" i="7"/>
  <c r="AB59" i="7"/>
  <c r="AA59" i="7"/>
  <c r="Z59" i="7"/>
  <c r="Y59" i="7"/>
  <c r="X59" i="7"/>
  <c r="W59" i="7"/>
  <c r="V59" i="7"/>
  <c r="U59" i="7"/>
  <c r="T59" i="7"/>
  <c r="S59" i="7"/>
  <c r="R59" i="7"/>
  <c r="Q59" i="7"/>
  <c r="P59" i="7"/>
  <c r="O59" i="7"/>
  <c r="N59" i="7"/>
  <c r="M59" i="7"/>
  <c r="L59" i="7"/>
  <c r="K59" i="7"/>
  <c r="J59" i="7"/>
  <c r="I59" i="7"/>
  <c r="H59" i="7"/>
  <c r="G59" i="7"/>
  <c r="F59" i="7"/>
  <c r="E59" i="7"/>
  <c r="D59" i="7"/>
  <c r="C59" i="7"/>
  <c r="AG58" i="7"/>
  <c r="AF58" i="7"/>
  <c r="AE58" i="7"/>
  <c r="AD58" i="7"/>
  <c r="AC58" i="7"/>
  <c r="AB58" i="7"/>
  <c r="AA58" i="7"/>
  <c r="Z58" i="7"/>
  <c r="Y58" i="7"/>
  <c r="X58" i="7"/>
  <c r="W58" i="7"/>
  <c r="V58" i="7"/>
  <c r="U58" i="7"/>
  <c r="T58" i="7"/>
  <c r="S58" i="7"/>
  <c r="R58" i="7"/>
  <c r="Q58" i="7"/>
  <c r="P58" i="7"/>
  <c r="O58" i="7"/>
  <c r="N58" i="7"/>
  <c r="M58" i="7"/>
  <c r="L58" i="7"/>
  <c r="K58" i="7"/>
  <c r="J58" i="7"/>
  <c r="I58" i="7"/>
  <c r="H58" i="7"/>
  <c r="G58" i="7"/>
  <c r="F58" i="7"/>
  <c r="E58" i="7"/>
  <c r="D58" i="7"/>
  <c r="C58"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D57" i="7"/>
  <c r="C57" i="7"/>
  <c r="AG56" i="7"/>
  <c r="AF56" i="7"/>
  <c r="AE56" i="7"/>
  <c r="AD56" i="7"/>
  <c r="AC56" i="7"/>
  <c r="AB56" i="7"/>
  <c r="AA56" i="7"/>
  <c r="Z56" i="7"/>
  <c r="Y56" i="7"/>
  <c r="X56" i="7"/>
  <c r="W56" i="7"/>
  <c r="V56" i="7"/>
  <c r="U56" i="7"/>
  <c r="T56" i="7"/>
  <c r="S56" i="7"/>
  <c r="R56" i="7"/>
  <c r="Q56" i="7"/>
  <c r="P56" i="7"/>
  <c r="O56" i="7"/>
  <c r="N56" i="7"/>
  <c r="M56" i="7"/>
  <c r="L56" i="7"/>
  <c r="K56" i="7"/>
  <c r="J56" i="7"/>
  <c r="I56" i="7"/>
  <c r="H56" i="7"/>
  <c r="G56" i="7"/>
  <c r="F56" i="7"/>
  <c r="E56" i="7"/>
  <c r="D56" i="7"/>
  <c r="C56" i="7"/>
  <c r="AG55" i="7"/>
  <c r="AF55" i="7"/>
  <c r="AE55" i="7"/>
  <c r="AD55" i="7"/>
  <c r="AC55" i="7"/>
  <c r="AB55" i="7"/>
  <c r="AA55" i="7"/>
  <c r="Z55" i="7"/>
  <c r="Y55" i="7"/>
  <c r="X55" i="7"/>
  <c r="W55" i="7"/>
  <c r="V55" i="7"/>
  <c r="U55" i="7"/>
  <c r="T55" i="7"/>
  <c r="S55" i="7"/>
  <c r="R55" i="7"/>
  <c r="Q55" i="7"/>
  <c r="P55" i="7"/>
  <c r="O55" i="7"/>
  <c r="N55" i="7"/>
  <c r="M55" i="7"/>
  <c r="L55" i="7"/>
  <c r="K55" i="7"/>
  <c r="J55" i="7"/>
  <c r="I55" i="7"/>
  <c r="H55" i="7"/>
  <c r="G55" i="7"/>
  <c r="F55" i="7"/>
  <c r="E55" i="7"/>
  <c r="D55" i="7"/>
  <c r="C55" i="7"/>
  <c r="AG54" i="7"/>
  <c r="AF54" i="7"/>
  <c r="AE54" i="7"/>
  <c r="AD54" i="7"/>
  <c r="AC54" i="7"/>
  <c r="AB54" i="7"/>
  <c r="AA54" i="7"/>
  <c r="Z54" i="7"/>
  <c r="Y54" i="7"/>
  <c r="X54" i="7"/>
  <c r="W54" i="7"/>
  <c r="V54" i="7"/>
  <c r="U54" i="7"/>
  <c r="T54" i="7"/>
  <c r="S54" i="7"/>
  <c r="R54" i="7"/>
  <c r="Q54" i="7"/>
  <c r="P54" i="7"/>
  <c r="O54" i="7"/>
  <c r="N54" i="7"/>
  <c r="M54" i="7"/>
  <c r="L54" i="7"/>
  <c r="K54" i="7"/>
  <c r="J54" i="7"/>
  <c r="I54" i="7"/>
  <c r="H54" i="7"/>
  <c r="G54" i="7"/>
  <c r="F54" i="7"/>
  <c r="E54" i="7"/>
  <c r="D54" i="7"/>
  <c r="C54" i="7"/>
  <c r="AG53" i="7"/>
  <c r="AF53" i="7"/>
  <c r="AE53" i="7"/>
  <c r="AD53" i="7"/>
  <c r="AC53" i="7"/>
  <c r="AB53" i="7"/>
  <c r="AA53" i="7"/>
  <c r="Z53" i="7"/>
  <c r="Y53" i="7"/>
  <c r="X53" i="7"/>
  <c r="W53" i="7"/>
  <c r="V53" i="7"/>
  <c r="U53" i="7"/>
  <c r="T53" i="7"/>
  <c r="S53" i="7"/>
  <c r="R53" i="7"/>
  <c r="Q53" i="7"/>
  <c r="P53" i="7"/>
  <c r="O53" i="7"/>
  <c r="N53" i="7"/>
  <c r="M53" i="7"/>
  <c r="L53" i="7"/>
  <c r="K53" i="7"/>
  <c r="J53" i="7"/>
  <c r="I53" i="7"/>
  <c r="H53" i="7"/>
  <c r="G53" i="7"/>
  <c r="F53" i="7"/>
  <c r="E53" i="7"/>
  <c r="D53" i="7"/>
  <c r="C53" i="7"/>
  <c r="AG52" i="7"/>
  <c r="AF52" i="7"/>
  <c r="AE52" i="7"/>
  <c r="AD52" i="7"/>
  <c r="AC52" i="7"/>
  <c r="AB52" i="7"/>
  <c r="AA52" i="7"/>
  <c r="Z52" i="7"/>
  <c r="Y52" i="7"/>
  <c r="X52" i="7"/>
  <c r="W52" i="7"/>
  <c r="V52" i="7"/>
  <c r="U52" i="7"/>
  <c r="T52" i="7"/>
  <c r="S52" i="7"/>
  <c r="R52" i="7"/>
  <c r="Q52" i="7"/>
  <c r="P52" i="7"/>
  <c r="O52" i="7"/>
  <c r="N52" i="7"/>
  <c r="M52" i="7"/>
  <c r="L52" i="7"/>
  <c r="K52" i="7"/>
  <c r="J52" i="7"/>
  <c r="I52" i="7"/>
  <c r="H52" i="7"/>
  <c r="G52" i="7"/>
  <c r="F52" i="7"/>
  <c r="E52" i="7"/>
  <c r="D52" i="7"/>
  <c r="C52"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C51" i="7"/>
  <c r="AG50" i="7"/>
  <c r="AF50" i="7"/>
  <c r="AE50" i="7"/>
  <c r="AD50" i="7"/>
  <c r="AC50" i="7"/>
  <c r="AB50" i="7"/>
  <c r="AA50" i="7"/>
  <c r="Z50" i="7"/>
  <c r="Y50" i="7"/>
  <c r="X50" i="7"/>
  <c r="W50" i="7"/>
  <c r="V50" i="7"/>
  <c r="U50" i="7"/>
  <c r="T50" i="7"/>
  <c r="S50" i="7"/>
  <c r="R50" i="7"/>
  <c r="Q50" i="7"/>
  <c r="P50" i="7"/>
  <c r="O50" i="7"/>
  <c r="N50" i="7"/>
  <c r="M50" i="7"/>
  <c r="L50" i="7"/>
  <c r="K50" i="7"/>
  <c r="J50" i="7"/>
  <c r="I50" i="7"/>
  <c r="H50" i="7"/>
  <c r="G50" i="7"/>
  <c r="F50" i="7"/>
  <c r="E50" i="7"/>
  <c r="D50" i="7"/>
  <c r="C50" i="7"/>
  <c r="AG49" i="7"/>
  <c r="AF49" i="7"/>
  <c r="AE49" i="7"/>
  <c r="AD49" i="7"/>
  <c r="AC49" i="7"/>
  <c r="AB49" i="7"/>
  <c r="AA49" i="7"/>
  <c r="Z49" i="7"/>
  <c r="Y49" i="7"/>
  <c r="X49" i="7"/>
  <c r="W49" i="7"/>
  <c r="V49" i="7"/>
  <c r="U49" i="7"/>
  <c r="T49" i="7"/>
  <c r="S49" i="7"/>
  <c r="R49" i="7"/>
  <c r="Q49" i="7"/>
  <c r="P49" i="7"/>
  <c r="O49" i="7"/>
  <c r="N49" i="7"/>
  <c r="M49" i="7"/>
  <c r="L49" i="7"/>
  <c r="K49" i="7"/>
  <c r="J49" i="7"/>
  <c r="I49" i="7"/>
  <c r="H49" i="7"/>
  <c r="G49" i="7"/>
  <c r="F49" i="7"/>
  <c r="E49" i="7"/>
  <c r="D49" i="7"/>
  <c r="C49" i="7"/>
  <c r="AG48" i="7"/>
  <c r="AF48" i="7"/>
  <c r="AE48" i="7"/>
  <c r="AD48" i="7"/>
  <c r="AC48" i="7"/>
  <c r="AB48" i="7"/>
  <c r="AA48" i="7"/>
  <c r="Z48" i="7"/>
  <c r="Y48" i="7"/>
  <c r="X48" i="7"/>
  <c r="W48" i="7"/>
  <c r="V48" i="7"/>
  <c r="U48" i="7"/>
  <c r="T48" i="7"/>
  <c r="S48" i="7"/>
  <c r="R48" i="7"/>
  <c r="Q48" i="7"/>
  <c r="P48" i="7"/>
  <c r="O48" i="7"/>
  <c r="N48" i="7"/>
  <c r="M48" i="7"/>
  <c r="L48" i="7"/>
  <c r="K48" i="7"/>
  <c r="J48" i="7"/>
  <c r="I48" i="7"/>
  <c r="H48" i="7"/>
  <c r="G48" i="7"/>
  <c r="F48" i="7"/>
  <c r="E48" i="7"/>
  <c r="D48" i="7"/>
  <c r="C48"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D47" i="7"/>
  <c r="C47" i="7"/>
  <c r="AG46" i="7"/>
  <c r="AF46" i="7"/>
  <c r="AE46" i="7"/>
  <c r="AD46" i="7"/>
  <c r="AC46" i="7"/>
  <c r="AB46" i="7"/>
  <c r="AA46" i="7"/>
  <c r="Z46" i="7"/>
  <c r="Y46" i="7"/>
  <c r="X46" i="7"/>
  <c r="W46" i="7"/>
  <c r="V46" i="7"/>
  <c r="U46" i="7"/>
  <c r="T46" i="7"/>
  <c r="S46" i="7"/>
  <c r="R46" i="7"/>
  <c r="Q46" i="7"/>
  <c r="P46" i="7"/>
  <c r="O46" i="7"/>
  <c r="N46" i="7"/>
  <c r="M46" i="7"/>
  <c r="L46" i="7"/>
  <c r="K46" i="7"/>
  <c r="J46" i="7"/>
  <c r="I46" i="7"/>
  <c r="H46" i="7"/>
  <c r="G46" i="7"/>
  <c r="F46" i="7"/>
  <c r="E46" i="7"/>
  <c r="D46" i="7"/>
  <c r="C46" i="7"/>
  <c r="AG45" i="7"/>
  <c r="AF45" i="7"/>
  <c r="AE45" i="7"/>
  <c r="AD45" i="7"/>
  <c r="AC45" i="7"/>
  <c r="AB45" i="7"/>
  <c r="AA45" i="7"/>
  <c r="Z45" i="7"/>
  <c r="Y45" i="7"/>
  <c r="X45" i="7"/>
  <c r="W45" i="7"/>
  <c r="V45" i="7"/>
  <c r="U45" i="7"/>
  <c r="T45" i="7"/>
  <c r="S45" i="7"/>
  <c r="R45" i="7"/>
  <c r="Q45" i="7"/>
  <c r="P45" i="7"/>
  <c r="O45" i="7"/>
  <c r="N45" i="7"/>
  <c r="M45" i="7"/>
  <c r="L45" i="7"/>
  <c r="K45" i="7"/>
  <c r="J45" i="7"/>
  <c r="I45" i="7"/>
  <c r="H45" i="7"/>
  <c r="G45" i="7"/>
  <c r="F45" i="7"/>
  <c r="E45" i="7"/>
  <c r="D45" i="7"/>
  <c r="C45" i="7"/>
  <c r="AG44" i="7"/>
  <c r="AF44" i="7"/>
  <c r="AE44" i="7"/>
  <c r="AD44" i="7"/>
  <c r="AC44" i="7"/>
  <c r="AB44" i="7"/>
  <c r="AA44" i="7"/>
  <c r="Z44" i="7"/>
  <c r="Y44" i="7"/>
  <c r="X44" i="7"/>
  <c r="W44" i="7"/>
  <c r="V44" i="7"/>
  <c r="U44" i="7"/>
  <c r="T44" i="7"/>
  <c r="S44" i="7"/>
  <c r="R44" i="7"/>
  <c r="Q44" i="7"/>
  <c r="P44" i="7"/>
  <c r="O44" i="7"/>
  <c r="N44" i="7"/>
  <c r="M44" i="7"/>
  <c r="L44" i="7"/>
  <c r="K44" i="7"/>
  <c r="J44" i="7"/>
  <c r="I44" i="7"/>
  <c r="H44" i="7"/>
  <c r="G44" i="7"/>
  <c r="F44" i="7"/>
  <c r="E44" i="7"/>
  <c r="D44" i="7"/>
  <c r="C44" i="7"/>
  <c r="AG43" i="7"/>
  <c r="AF43" i="7"/>
  <c r="AE43" i="7"/>
  <c r="AD43" i="7"/>
  <c r="AC43" i="7"/>
  <c r="AB43" i="7"/>
  <c r="AA43" i="7"/>
  <c r="Z43" i="7"/>
  <c r="Y43" i="7"/>
  <c r="X43" i="7"/>
  <c r="W43" i="7"/>
  <c r="V43" i="7"/>
  <c r="U43" i="7"/>
  <c r="T43" i="7"/>
  <c r="S43" i="7"/>
  <c r="R43" i="7"/>
  <c r="Q43" i="7"/>
  <c r="P43" i="7"/>
  <c r="O43" i="7"/>
  <c r="N43" i="7"/>
  <c r="M43" i="7"/>
  <c r="L43" i="7"/>
  <c r="K43" i="7"/>
  <c r="J43" i="7"/>
  <c r="I43" i="7"/>
  <c r="H43" i="7"/>
  <c r="G43" i="7"/>
  <c r="F43" i="7"/>
  <c r="E43" i="7"/>
  <c r="D43" i="7"/>
  <c r="C43" i="7"/>
  <c r="AG42" i="7"/>
  <c r="AF42" i="7"/>
  <c r="AE42" i="7"/>
  <c r="AD42" i="7"/>
  <c r="AC42" i="7"/>
  <c r="AB42" i="7"/>
  <c r="AA42" i="7"/>
  <c r="Z42" i="7"/>
  <c r="Y42" i="7"/>
  <c r="X42" i="7"/>
  <c r="W42" i="7"/>
  <c r="V42" i="7"/>
  <c r="U42" i="7"/>
  <c r="T42" i="7"/>
  <c r="S42" i="7"/>
  <c r="R42" i="7"/>
  <c r="Q42" i="7"/>
  <c r="P42" i="7"/>
  <c r="O42" i="7"/>
  <c r="N42" i="7"/>
  <c r="M42" i="7"/>
  <c r="L42" i="7"/>
  <c r="K42" i="7"/>
  <c r="J42" i="7"/>
  <c r="I42" i="7"/>
  <c r="H42" i="7"/>
  <c r="G42" i="7"/>
  <c r="F42" i="7"/>
  <c r="E42" i="7"/>
  <c r="D42" i="7"/>
  <c r="C42" i="7"/>
  <c r="AG41" i="7"/>
  <c r="AF41" i="7"/>
  <c r="AE41" i="7"/>
  <c r="AD41" i="7"/>
  <c r="AC41" i="7"/>
  <c r="AB41" i="7"/>
  <c r="AA41" i="7"/>
  <c r="Z41" i="7"/>
  <c r="Y41" i="7"/>
  <c r="X41" i="7"/>
  <c r="W41" i="7"/>
  <c r="V41" i="7"/>
  <c r="U41" i="7"/>
  <c r="T41" i="7"/>
  <c r="S41" i="7"/>
  <c r="R41" i="7"/>
  <c r="Q41" i="7"/>
  <c r="P41" i="7"/>
  <c r="O41" i="7"/>
  <c r="N41" i="7"/>
  <c r="M41" i="7"/>
  <c r="L41" i="7"/>
  <c r="K41" i="7"/>
  <c r="J41" i="7"/>
  <c r="I41" i="7"/>
  <c r="H41" i="7"/>
  <c r="G41" i="7"/>
  <c r="F41" i="7"/>
  <c r="E41" i="7"/>
  <c r="D41" i="7"/>
  <c r="C41" i="7"/>
  <c r="AG40" i="7"/>
  <c r="AF40" i="7"/>
  <c r="AE40" i="7"/>
  <c r="AD40" i="7"/>
  <c r="AC40" i="7"/>
  <c r="AB40" i="7"/>
  <c r="AA40" i="7"/>
  <c r="Z40" i="7"/>
  <c r="Y40" i="7"/>
  <c r="X40" i="7"/>
  <c r="W40" i="7"/>
  <c r="V40" i="7"/>
  <c r="U40" i="7"/>
  <c r="T40" i="7"/>
  <c r="S40" i="7"/>
  <c r="R40" i="7"/>
  <c r="Q40" i="7"/>
  <c r="P40" i="7"/>
  <c r="O40" i="7"/>
  <c r="N40" i="7"/>
  <c r="M40" i="7"/>
  <c r="L40" i="7"/>
  <c r="K40" i="7"/>
  <c r="J40" i="7"/>
  <c r="I40" i="7"/>
  <c r="H40" i="7"/>
  <c r="G40" i="7"/>
  <c r="F40" i="7"/>
  <c r="E40" i="7"/>
  <c r="D40" i="7"/>
  <c r="C40" i="7"/>
  <c r="AG39" i="7"/>
  <c r="AF39" i="7"/>
  <c r="AE39" i="7"/>
  <c r="AD39" i="7"/>
  <c r="AC39" i="7"/>
  <c r="AB39" i="7"/>
  <c r="AA39" i="7"/>
  <c r="Z39" i="7"/>
  <c r="Y39" i="7"/>
  <c r="X39" i="7"/>
  <c r="W39" i="7"/>
  <c r="V39" i="7"/>
  <c r="U39" i="7"/>
  <c r="T39" i="7"/>
  <c r="S39" i="7"/>
  <c r="R39" i="7"/>
  <c r="Q39" i="7"/>
  <c r="P39" i="7"/>
  <c r="O39" i="7"/>
  <c r="N39" i="7"/>
  <c r="M39" i="7"/>
  <c r="L39" i="7"/>
  <c r="K39" i="7"/>
  <c r="J39" i="7"/>
  <c r="I39" i="7"/>
  <c r="H39" i="7"/>
  <c r="G39" i="7"/>
  <c r="F39" i="7"/>
  <c r="E39" i="7"/>
  <c r="D39" i="7"/>
  <c r="C39" i="7"/>
  <c r="AG38" i="7"/>
  <c r="AF38" i="7"/>
  <c r="AE38" i="7"/>
  <c r="AD38" i="7"/>
  <c r="AC38" i="7"/>
  <c r="AB38" i="7"/>
  <c r="AA38" i="7"/>
  <c r="Z38" i="7"/>
  <c r="Y38" i="7"/>
  <c r="X38" i="7"/>
  <c r="W38" i="7"/>
  <c r="V38" i="7"/>
  <c r="U38" i="7"/>
  <c r="T38" i="7"/>
  <c r="S38" i="7"/>
  <c r="R38" i="7"/>
  <c r="Q38" i="7"/>
  <c r="P38" i="7"/>
  <c r="O38" i="7"/>
  <c r="N38" i="7"/>
  <c r="M38" i="7"/>
  <c r="L38" i="7"/>
  <c r="K38" i="7"/>
  <c r="J38" i="7"/>
  <c r="I38" i="7"/>
  <c r="H38" i="7"/>
  <c r="G38" i="7"/>
  <c r="F38" i="7"/>
  <c r="E38" i="7"/>
  <c r="D38" i="7"/>
  <c r="C38" i="7"/>
  <c r="AG37" i="7"/>
  <c r="AF37" i="7"/>
  <c r="AE37" i="7"/>
  <c r="AD37" i="7"/>
  <c r="AC37" i="7"/>
  <c r="AB37" i="7"/>
  <c r="AA37" i="7"/>
  <c r="Z37" i="7"/>
  <c r="Y37" i="7"/>
  <c r="X37" i="7"/>
  <c r="W37" i="7"/>
  <c r="V37" i="7"/>
  <c r="U37" i="7"/>
  <c r="T37" i="7"/>
  <c r="S37" i="7"/>
  <c r="R37" i="7"/>
  <c r="Q37" i="7"/>
  <c r="P37" i="7"/>
  <c r="O37" i="7"/>
  <c r="N37" i="7"/>
  <c r="M37" i="7"/>
  <c r="L37" i="7"/>
  <c r="K37" i="7"/>
  <c r="J37" i="7"/>
  <c r="I37" i="7"/>
  <c r="H37" i="7"/>
  <c r="G37" i="7"/>
  <c r="F37" i="7"/>
  <c r="E37" i="7"/>
  <c r="D37" i="7"/>
  <c r="C37" i="7"/>
  <c r="AG36" i="7"/>
  <c r="AF36" i="7"/>
  <c r="AE36" i="7"/>
  <c r="AD36" i="7"/>
  <c r="AC36" i="7"/>
  <c r="AB36" i="7"/>
  <c r="AA36" i="7"/>
  <c r="Z36" i="7"/>
  <c r="Y36" i="7"/>
  <c r="X36" i="7"/>
  <c r="W36" i="7"/>
  <c r="V36" i="7"/>
  <c r="U36" i="7"/>
  <c r="T36" i="7"/>
  <c r="S36" i="7"/>
  <c r="R36" i="7"/>
  <c r="Q36" i="7"/>
  <c r="P36" i="7"/>
  <c r="O36" i="7"/>
  <c r="N36" i="7"/>
  <c r="M36" i="7"/>
  <c r="L36" i="7"/>
  <c r="K36" i="7"/>
  <c r="J36" i="7"/>
  <c r="I36" i="7"/>
  <c r="H36" i="7"/>
  <c r="G36" i="7"/>
  <c r="F36" i="7"/>
  <c r="E36" i="7"/>
  <c r="D36" i="7"/>
  <c r="C36" i="7"/>
  <c r="AG35" i="7"/>
  <c r="AF35" i="7"/>
  <c r="AE35" i="7"/>
  <c r="AD35" i="7"/>
  <c r="AC35" i="7"/>
  <c r="AB35" i="7"/>
  <c r="AA35" i="7"/>
  <c r="Z35" i="7"/>
  <c r="Y35" i="7"/>
  <c r="X35" i="7"/>
  <c r="W35" i="7"/>
  <c r="V35" i="7"/>
  <c r="U35" i="7"/>
  <c r="T35" i="7"/>
  <c r="S35" i="7"/>
  <c r="R35" i="7"/>
  <c r="Q35" i="7"/>
  <c r="P35" i="7"/>
  <c r="O35" i="7"/>
  <c r="N35" i="7"/>
  <c r="M35" i="7"/>
  <c r="L35" i="7"/>
  <c r="K35" i="7"/>
  <c r="J35" i="7"/>
  <c r="I35" i="7"/>
  <c r="H35" i="7"/>
  <c r="G35" i="7"/>
  <c r="F35" i="7"/>
  <c r="E35" i="7"/>
  <c r="D35" i="7"/>
  <c r="C35" i="7"/>
  <c r="AG34" i="7"/>
  <c r="AF34" i="7"/>
  <c r="AE34" i="7"/>
  <c r="AD34" i="7"/>
  <c r="AC34" i="7"/>
  <c r="AB34" i="7"/>
  <c r="AA34" i="7"/>
  <c r="Z34" i="7"/>
  <c r="Y34" i="7"/>
  <c r="X34" i="7"/>
  <c r="W34" i="7"/>
  <c r="V34" i="7"/>
  <c r="U34" i="7"/>
  <c r="T34" i="7"/>
  <c r="S34" i="7"/>
  <c r="R34" i="7"/>
  <c r="Q34" i="7"/>
  <c r="P34" i="7"/>
  <c r="O34" i="7"/>
  <c r="N34" i="7"/>
  <c r="M34" i="7"/>
  <c r="L34" i="7"/>
  <c r="K34" i="7"/>
  <c r="J34" i="7"/>
  <c r="I34" i="7"/>
  <c r="H34" i="7"/>
  <c r="G34" i="7"/>
  <c r="F34" i="7"/>
  <c r="E34" i="7"/>
  <c r="D34" i="7"/>
  <c r="C34"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D33" i="7"/>
  <c r="C33" i="7"/>
  <c r="AG32" i="7"/>
  <c r="AF32" i="7"/>
  <c r="AE32" i="7"/>
  <c r="AD32" i="7"/>
  <c r="AC32" i="7"/>
  <c r="AB32" i="7"/>
  <c r="AA32" i="7"/>
  <c r="Z32" i="7"/>
  <c r="Y32" i="7"/>
  <c r="X32" i="7"/>
  <c r="W32" i="7"/>
  <c r="V32" i="7"/>
  <c r="U32" i="7"/>
  <c r="T32" i="7"/>
  <c r="S32" i="7"/>
  <c r="R32" i="7"/>
  <c r="Q32" i="7"/>
  <c r="P32" i="7"/>
  <c r="O32" i="7"/>
  <c r="N32" i="7"/>
  <c r="M32" i="7"/>
  <c r="L32" i="7"/>
  <c r="K32" i="7"/>
  <c r="J32" i="7"/>
  <c r="I32" i="7"/>
  <c r="H32" i="7"/>
  <c r="G32" i="7"/>
  <c r="F32" i="7"/>
  <c r="E32" i="7"/>
  <c r="D32" i="7"/>
  <c r="C32" i="7"/>
  <c r="AG31" i="7"/>
  <c r="AF31" i="7"/>
  <c r="AE31" i="7"/>
  <c r="AD31" i="7"/>
  <c r="AC31" i="7"/>
  <c r="AB31" i="7"/>
  <c r="AA31" i="7"/>
  <c r="Z31" i="7"/>
  <c r="Y31" i="7"/>
  <c r="X31" i="7"/>
  <c r="W31" i="7"/>
  <c r="V31" i="7"/>
  <c r="U31" i="7"/>
  <c r="T31" i="7"/>
  <c r="S31" i="7"/>
  <c r="R31" i="7"/>
  <c r="Q31" i="7"/>
  <c r="P31" i="7"/>
  <c r="O31" i="7"/>
  <c r="N31" i="7"/>
  <c r="M31" i="7"/>
  <c r="L31" i="7"/>
  <c r="K31" i="7"/>
  <c r="J31" i="7"/>
  <c r="I31" i="7"/>
  <c r="H31" i="7"/>
  <c r="G31" i="7"/>
  <c r="F31" i="7"/>
  <c r="E31" i="7"/>
  <c r="D31" i="7"/>
  <c r="C31" i="7"/>
  <c r="AG30" i="7"/>
  <c r="AF30" i="7"/>
  <c r="AE30" i="7"/>
  <c r="AD30" i="7"/>
  <c r="AC30" i="7"/>
  <c r="AB30" i="7"/>
  <c r="AA30" i="7"/>
  <c r="Z30" i="7"/>
  <c r="Y30" i="7"/>
  <c r="X30" i="7"/>
  <c r="W30" i="7"/>
  <c r="V30" i="7"/>
  <c r="U30" i="7"/>
  <c r="T30" i="7"/>
  <c r="S30" i="7"/>
  <c r="R30" i="7"/>
  <c r="Q30" i="7"/>
  <c r="P30" i="7"/>
  <c r="O30" i="7"/>
  <c r="N30" i="7"/>
  <c r="M30" i="7"/>
  <c r="L30" i="7"/>
  <c r="K30" i="7"/>
  <c r="J30" i="7"/>
  <c r="I30" i="7"/>
  <c r="H30" i="7"/>
  <c r="G30" i="7"/>
  <c r="F30" i="7"/>
  <c r="E30" i="7"/>
  <c r="D30" i="7"/>
  <c r="C30" i="7"/>
  <c r="AG29" i="7"/>
  <c r="AF29" i="7"/>
  <c r="AE29" i="7"/>
  <c r="AD29" i="7"/>
  <c r="AC29" i="7"/>
  <c r="AB29" i="7"/>
  <c r="AA29" i="7"/>
  <c r="Z29" i="7"/>
  <c r="Y29" i="7"/>
  <c r="X29" i="7"/>
  <c r="W29" i="7"/>
  <c r="V29" i="7"/>
  <c r="U29" i="7"/>
  <c r="T29" i="7"/>
  <c r="S29" i="7"/>
  <c r="R29" i="7"/>
  <c r="Q29" i="7"/>
  <c r="P29" i="7"/>
  <c r="O29" i="7"/>
  <c r="N29" i="7"/>
  <c r="M29" i="7"/>
  <c r="L29" i="7"/>
  <c r="K29" i="7"/>
  <c r="J29" i="7"/>
  <c r="I29" i="7"/>
  <c r="H29" i="7"/>
  <c r="G29" i="7"/>
  <c r="F29" i="7"/>
  <c r="E29" i="7"/>
  <c r="D29" i="7"/>
  <c r="C29" i="7"/>
  <c r="AG28" i="7"/>
  <c r="AF28" i="7"/>
  <c r="AE28" i="7"/>
  <c r="AD28" i="7"/>
  <c r="AC28" i="7"/>
  <c r="AB28" i="7"/>
  <c r="AA28" i="7"/>
  <c r="Z28" i="7"/>
  <c r="Y28" i="7"/>
  <c r="X28" i="7"/>
  <c r="W28" i="7"/>
  <c r="V28" i="7"/>
  <c r="U28" i="7"/>
  <c r="T28" i="7"/>
  <c r="S28" i="7"/>
  <c r="R28" i="7"/>
  <c r="Q28" i="7"/>
  <c r="P28" i="7"/>
  <c r="O28" i="7"/>
  <c r="N28" i="7"/>
  <c r="M28" i="7"/>
  <c r="L28" i="7"/>
  <c r="K28" i="7"/>
  <c r="J28" i="7"/>
  <c r="I28" i="7"/>
  <c r="H28" i="7"/>
  <c r="G28" i="7"/>
  <c r="F28" i="7"/>
  <c r="E28" i="7"/>
  <c r="D28" i="7"/>
  <c r="C28" i="7"/>
  <c r="AG27" i="7"/>
  <c r="AF27" i="7"/>
  <c r="AE27" i="7"/>
  <c r="AD27" i="7"/>
  <c r="AC27" i="7"/>
  <c r="AB27" i="7"/>
  <c r="AA27" i="7"/>
  <c r="Z27" i="7"/>
  <c r="Y27" i="7"/>
  <c r="X27" i="7"/>
  <c r="W27" i="7"/>
  <c r="V27" i="7"/>
  <c r="U27" i="7"/>
  <c r="T27" i="7"/>
  <c r="S27" i="7"/>
  <c r="R27" i="7"/>
  <c r="Q27" i="7"/>
  <c r="P27" i="7"/>
  <c r="O27" i="7"/>
  <c r="N27" i="7"/>
  <c r="M27" i="7"/>
  <c r="L27" i="7"/>
  <c r="K27" i="7"/>
  <c r="J27" i="7"/>
  <c r="I27" i="7"/>
  <c r="H27" i="7"/>
  <c r="G27" i="7"/>
  <c r="F27" i="7"/>
  <c r="E27" i="7"/>
  <c r="D27" i="7"/>
  <c r="C27" i="7"/>
  <c r="AG26" i="7"/>
  <c r="AF26" i="7"/>
  <c r="AE26" i="7"/>
  <c r="AD26" i="7"/>
  <c r="AC26" i="7"/>
  <c r="AB26" i="7"/>
  <c r="AA26" i="7"/>
  <c r="Z26" i="7"/>
  <c r="Y26" i="7"/>
  <c r="X26" i="7"/>
  <c r="W26" i="7"/>
  <c r="V26" i="7"/>
  <c r="U26" i="7"/>
  <c r="T26" i="7"/>
  <c r="S26" i="7"/>
  <c r="R26" i="7"/>
  <c r="Q26" i="7"/>
  <c r="P26" i="7"/>
  <c r="O26" i="7"/>
  <c r="N26" i="7"/>
  <c r="M26" i="7"/>
  <c r="L26" i="7"/>
  <c r="K26" i="7"/>
  <c r="J26" i="7"/>
  <c r="I26" i="7"/>
  <c r="H26" i="7"/>
  <c r="G26" i="7"/>
  <c r="F26" i="7"/>
  <c r="E26" i="7"/>
  <c r="D26" i="7"/>
  <c r="C26" i="7"/>
  <c r="AG25" i="7"/>
  <c r="AF25" i="7"/>
  <c r="AE25" i="7"/>
  <c r="AD25" i="7"/>
  <c r="AC25" i="7"/>
  <c r="AB25" i="7"/>
  <c r="AA25" i="7"/>
  <c r="Z25" i="7"/>
  <c r="Y25" i="7"/>
  <c r="X25" i="7"/>
  <c r="W25" i="7"/>
  <c r="V25" i="7"/>
  <c r="U25" i="7"/>
  <c r="T25" i="7"/>
  <c r="S25" i="7"/>
  <c r="R25" i="7"/>
  <c r="Q25" i="7"/>
  <c r="P25" i="7"/>
  <c r="O25" i="7"/>
  <c r="N25" i="7"/>
  <c r="M25" i="7"/>
  <c r="L25" i="7"/>
  <c r="K25" i="7"/>
  <c r="J25" i="7"/>
  <c r="I25" i="7"/>
  <c r="H25" i="7"/>
  <c r="G25" i="7"/>
  <c r="F25" i="7"/>
  <c r="E25" i="7"/>
  <c r="D25" i="7"/>
  <c r="C25"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24" i="7"/>
  <c r="C24"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C23"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22" i="7"/>
  <c r="C22"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21" i="7"/>
  <c r="C21"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20" i="7"/>
  <c r="C20"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19" i="7"/>
  <c r="C19"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D18" i="7"/>
  <c r="C18"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D17" i="7"/>
  <c r="C17"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D16" i="7"/>
  <c r="C16"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D14" i="7"/>
  <c r="C14"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D13" i="7"/>
  <c r="C13" i="7"/>
  <c r="AG12" i="7"/>
  <c r="AF12" i="7"/>
  <c r="AE12" i="7"/>
  <c r="AD12" i="7"/>
  <c r="AC12" i="7"/>
  <c r="AB12" i="7"/>
  <c r="AA12" i="7"/>
  <c r="Z12" i="7"/>
  <c r="Y12" i="7"/>
  <c r="X12" i="7"/>
  <c r="W12" i="7"/>
  <c r="V12" i="7"/>
  <c r="U12" i="7"/>
  <c r="T12" i="7"/>
  <c r="S12" i="7"/>
  <c r="R12" i="7"/>
  <c r="Q12" i="7"/>
  <c r="P12" i="7"/>
  <c r="O12" i="7"/>
  <c r="N12" i="7"/>
  <c r="M12" i="7"/>
  <c r="L12" i="7"/>
  <c r="K12" i="7"/>
  <c r="J12" i="7"/>
  <c r="I12" i="7"/>
  <c r="H12" i="7"/>
  <c r="G12" i="7"/>
  <c r="F12" i="7"/>
  <c r="E12" i="7"/>
  <c r="D12" i="7"/>
  <c r="C12"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D52" i="19"/>
  <c r="C52" i="19"/>
  <c r="B52" i="19"/>
  <c r="A52" i="19"/>
  <c r="D51" i="19"/>
  <c r="C51" i="19"/>
  <c r="B51" i="19"/>
  <c r="A51" i="19"/>
  <c r="D50" i="19"/>
  <c r="C50" i="19"/>
  <c r="B50" i="19"/>
  <c r="A50" i="19"/>
  <c r="D49" i="19"/>
  <c r="C49" i="19"/>
  <c r="B49" i="19"/>
  <c r="A49" i="19"/>
  <c r="D48" i="19"/>
  <c r="C48" i="19"/>
  <c r="B48" i="19"/>
  <c r="A48" i="19"/>
  <c r="D47" i="19"/>
  <c r="C47" i="19"/>
  <c r="B47" i="19"/>
  <c r="A47" i="19"/>
  <c r="D46" i="19"/>
  <c r="C46" i="19"/>
  <c r="B46" i="19"/>
  <c r="A46" i="19"/>
  <c r="D45" i="19"/>
  <c r="C45" i="19"/>
  <c r="B45" i="19"/>
  <c r="A45" i="19"/>
  <c r="D44" i="19"/>
  <c r="C44" i="19"/>
  <c r="B44" i="19"/>
  <c r="A44" i="19"/>
  <c r="D43" i="19"/>
  <c r="C43" i="19"/>
  <c r="B43" i="19"/>
  <c r="A43" i="19"/>
  <c r="D42" i="19"/>
  <c r="C42" i="19"/>
  <c r="B42" i="19"/>
  <c r="A42" i="19"/>
  <c r="D41" i="19"/>
  <c r="C41" i="19"/>
  <c r="B41" i="19"/>
  <c r="A41" i="19"/>
  <c r="D40" i="19"/>
  <c r="C40" i="19"/>
  <c r="B40" i="19"/>
  <c r="A40" i="19"/>
  <c r="D39" i="19"/>
  <c r="C39" i="19"/>
  <c r="B39" i="19"/>
  <c r="A39" i="19"/>
  <c r="D38" i="19"/>
  <c r="C38" i="19"/>
  <c r="B38" i="19"/>
  <c r="A38" i="19"/>
  <c r="D37" i="19"/>
  <c r="C37" i="19"/>
  <c r="B37" i="19"/>
  <c r="A37" i="19"/>
  <c r="D36" i="19"/>
  <c r="C36" i="19"/>
  <c r="B36" i="19"/>
  <c r="A36" i="19"/>
  <c r="D35" i="19"/>
  <c r="C35" i="19"/>
  <c r="B35" i="19"/>
  <c r="A35" i="19"/>
  <c r="D34" i="19"/>
  <c r="C34" i="19"/>
  <c r="B34" i="19"/>
  <c r="A34" i="19"/>
  <c r="D33" i="19"/>
  <c r="C33" i="19"/>
  <c r="B33" i="19"/>
  <c r="A33" i="19"/>
  <c r="D32" i="19"/>
  <c r="C32" i="19"/>
  <c r="B32" i="19"/>
  <c r="A32" i="19"/>
  <c r="D31" i="19"/>
  <c r="C31" i="19"/>
  <c r="B31" i="19"/>
  <c r="A31" i="19"/>
  <c r="D30" i="19"/>
  <c r="C30" i="19"/>
  <c r="B30" i="19"/>
  <c r="A30" i="19"/>
  <c r="D29" i="19"/>
  <c r="C29" i="19"/>
  <c r="B29" i="19"/>
  <c r="A29" i="19"/>
  <c r="D28" i="19"/>
  <c r="C28" i="19"/>
  <c r="B28" i="19"/>
  <c r="A28" i="19"/>
  <c r="D27" i="19"/>
  <c r="C27" i="19"/>
  <c r="B27" i="19"/>
  <c r="A27" i="19"/>
  <c r="D26" i="19"/>
  <c r="C26" i="19"/>
  <c r="B26" i="19"/>
  <c r="A26" i="19"/>
  <c r="D25" i="19"/>
  <c r="C25" i="19"/>
  <c r="B25" i="19"/>
  <c r="A25" i="19"/>
  <c r="D24" i="19"/>
  <c r="C24" i="19"/>
  <c r="B24" i="19"/>
  <c r="A24" i="19"/>
  <c r="D23" i="19"/>
  <c r="C23" i="19"/>
  <c r="B23" i="19"/>
  <c r="A23" i="19"/>
  <c r="D22" i="19"/>
  <c r="C22" i="19"/>
  <c r="B22" i="19"/>
  <c r="A22" i="19"/>
  <c r="D21" i="19"/>
  <c r="C21" i="19"/>
  <c r="B21" i="19"/>
  <c r="A21" i="19"/>
  <c r="D20" i="19"/>
  <c r="C20" i="19"/>
  <c r="B20" i="19"/>
  <c r="A20" i="19"/>
  <c r="D19" i="19"/>
  <c r="C19" i="19"/>
  <c r="B19" i="19"/>
  <c r="A19" i="19"/>
  <c r="D18" i="19"/>
  <c r="C18" i="19"/>
  <c r="B18" i="19"/>
  <c r="A18" i="19"/>
  <c r="D17" i="19"/>
  <c r="C17" i="19"/>
  <c r="B17" i="19"/>
  <c r="A17" i="19"/>
  <c r="D16" i="19"/>
  <c r="C16" i="19"/>
  <c r="B16" i="19"/>
  <c r="A16" i="19"/>
  <c r="D15" i="19"/>
  <c r="C15" i="19"/>
  <c r="B15" i="19"/>
  <c r="A15" i="19"/>
  <c r="D14" i="19"/>
  <c r="C14" i="19"/>
  <c r="B14" i="19"/>
  <c r="A14" i="19"/>
  <c r="D13" i="19"/>
  <c r="C13" i="19"/>
  <c r="B13" i="19"/>
  <c r="A13" i="19"/>
  <c r="D12" i="19"/>
  <c r="C12" i="19"/>
  <c r="B12" i="19"/>
  <c r="A12" i="19"/>
  <c r="D11" i="19"/>
  <c r="C11" i="19"/>
  <c r="B11" i="19"/>
  <c r="A11" i="19"/>
  <c r="D50" i="18"/>
  <c r="C50" i="18"/>
  <c r="B50" i="18"/>
  <c r="A50" i="18"/>
  <c r="D49" i="18"/>
  <c r="C49" i="18"/>
  <c r="B49" i="18"/>
  <c r="A49" i="18"/>
  <c r="D48" i="18"/>
  <c r="C48" i="18"/>
  <c r="B48" i="18"/>
  <c r="A48" i="18"/>
  <c r="D47" i="18"/>
  <c r="C47" i="18"/>
  <c r="B47" i="18"/>
  <c r="A47" i="18"/>
  <c r="D46" i="18"/>
  <c r="C46" i="18"/>
  <c r="B46" i="18"/>
  <c r="A46" i="18"/>
  <c r="D45" i="18"/>
  <c r="C45" i="18"/>
  <c r="B45" i="18"/>
  <c r="A45" i="18"/>
  <c r="D44" i="18"/>
  <c r="C44" i="18"/>
  <c r="B44" i="18"/>
  <c r="A44" i="18"/>
  <c r="D43" i="18"/>
  <c r="C43" i="18"/>
  <c r="B43" i="18"/>
  <c r="A43" i="18"/>
  <c r="D42" i="18"/>
  <c r="C42" i="18"/>
  <c r="B42" i="18"/>
  <c r="A42" i="18"/>
  <c r="D41" i="18"/>
  <c r="C41" i="18"/>
  <c r="B41" i="18"/>
  <c r="A41" i="18"/>
  <c r="D40" i="18"/>
  <c r="C40" i="18"/>
  <c r="B40" i="18"/>
  <c r="A40" i="18"/>
  <c r="D39" i="18"/>
  <c r="C39" i="18"/>
  <c r="B39" i="18"/>
  <c r="A39" i="18"/>
  <c r="D38" i="18"/>
  <c r="C38" i="18"/>
  <c r="B38" i="18"/>
  <c r="A38" i="18"/>
  <c r="D37" i="18"/>
  <c r="C37" i="18"/>
  <c r="B37" i="18"/>
  <c r="A37" i="18"/>
  <c r="D36" i="18"/>
  <c r="C36" i="18"/>
  <c r="B36" i="18"/>
  <c r="A36" i="18"/>
  <c r="D35" i="18"/>
  <c r="C35" i="18"/>
  <c r="B35" i="18"/>
  <c r="A35" i="18"/>
  <c r="D34" i="18"/>
  <c r="C34" i="18"/>
  <c r="B34" i="18"/>
  <c r="A34" i="18"/>
  <c r="D33" i="18"/>
  <c r="C33" i="18"/>
  <c r="B33" i="18"/>
  <c r="A33" i="18"/>
  <c r="D32" i="18"/>
  <c r="C32" i="18"/>
  <c r="B32" i="18"/>
  <c r="A32" i="18"/>
  <c r="D31" i="18"/>
  <c r="C31" i="18"/>
  <c r="B31" i="18"/>
  <c r="A31" i="18"/>
  <c r="D30" i="18"/>
  <c r="C30" i="18"/>
  <c r="B30" i="18"/>
  <c r="A30" i="18"/>
  <c r="D29" i="18"/>
  <c r="C29" i="18"/>
  <c r="B29" i="18"/>
  <c r="A29" i="18"/>
  <c r="D28" i="18"/>
  <c r="C28" i="18"/>
  <c r="B28" i="18"/>
  <c r="A28" i="18"/>
  <c r="D27" i="18"/>
  <c r="C27" i="18"/>
  <c r="B27" i="18"/>
  <c r="A27" i="18"/>
  <c r="D26" i="18"/>
  <c r="C26" i="18"/>
  <c r="B26" i="18"/>
  <c r="A26" i="18"/>
  <c r="D25" i="18"/>
  <c r="C25" i="18"/>
  <c r="B25" i="18"/>
  <c r="A25" i="18"/>
  <c r="D24" i="18"/>
  <c r="C24" i="18"/>
  <c r="B24" i="18"/>
  <c r="A24" i="18"/>
  <c r="D23" i="18"/>
  <c r="C23" i="18"/>
  <c r="B23" i="18"/>
  <c r="A23" i="18"/>
  <c r="D22" i="18"/>
  <c r="C22" i="18"/>
  <c r="B22" i="18"/>
  <c r="A22" i="18"/>
  <c r="D21" i="18"/>
  <c r="C21" i="18"/>
  <c r="B21" i="18"/>
  <c r="A21" i="18"/>
  <c r="D20" i="18"/>
  <c r="C20" i="18"/>
  <c r="B20" i="18"/>
  <c r="A20" i="18"/>
  <c r="D19" i="18"/>
  <c r="C19" i="18"/>
  <c r="B19" i="18"/>
  <c r="A19" i="18"/>
  <c r="D18" i="18"/>
  <c r="C18" i="18"/>
  <c r="B18" i="18"/>
  <c r="A18" i="18"/>
  <c r="D17" i="18"/>
  <c r="C17" i="18"/>
  <c r="B17" i="18"/>
  <c r="A17" i="18"/>
  <c r="D16" i="18"/>
  <c r="C16" i="18"/>
  <c r="B16" i="18"/>
  <c r="A16" i="18"/>
  <c r="D15" i="18"/>
  <c r="C15" i="18"/>
  <c r="B15" i="18"/>
  <c r="A15" i="18"/>
  <c r="D14" i="18"/>
  <c r="C14" i="18"/>
  <c r="B14" i="18"/>
  <c r="A14" i="18"/>
  <c r="D13" i="18"/>
  <c r="C13" i="18"/>
  <c r="B13" i="18"/>
  <c r="A13" i="18"/>
  <c r="D12" i="18"/>
  <c r="C12" i="18"/>
  <c r="B12" i="18"/>
  <c r="A12" i="18"/>
  <c r="D11" i="18"/>
  <c r="C11" i="18"/>
  <c r="B11" i="18"/>
  <c r="A11" i="18"/>
  <c r="D10" i="18"/>
  <c r="C10" i="18"/>
  <c r="B10" i="18"/>
  <c r="A10" i="18"/>
  <c r="D9" i="18"/>
  <c r="C9" i="18"/>
  <c r="B9" i="18"/>
  <c r="A9" i="18"/>
  <c r="D50" i="28"/>
  <c r="C50" i="28"/>
  <c r="B50" i="28"/>
  <c r="A50" i="28"/>
  <c r="D49" i="28"/>
  <c r="C49" i="28"/>
  <c r="B49" i="28"/>
  <c r="A49" i="28"/>
  <c r="D48" i="28"/>
  <c r="C48" i="28"/>
  <c r="B48" i="28"/>
  <c r="A48" i="28"/>
  <c r="D47" i="28"/>
  <c r="C47" i="28"/>
  <c r="B47" i="28"/>
  <c r="A47" i="28"/>
  <c r="D46" i="28"/>
  <c r="C46" i="28"/>
  <c r="B46" i="28"/>
  <c r="A46" i="28"/>
  <c r="D45" i="28"/>
  <c r="C45" i="28"/>
  <c r="B45" i="28"/>
  <c r="A45" i="28"/>
  <c r="D44" i="28"/>
  <c r="C44" i="28"/>
  <c r="B44" i="28"/>
  <c r="A44" i="28"/>
  <c r="D43" i="28"/>
  <c r="C43" i="28"/>
  <c r="B43" i="28"/>
  <c r="A43" i="28"/>
  <c r="D42" i="28"/>
  <c r="C42" i="28"/>
  <c r="B42" i="28"/>
  <c r="A42" i="28"/>
  <c r="D41" i="28"/>
  <c r="C41" i="28"/>
  <c r="B41" i="28"/>
  <c r="A41" i="28"/>
  <c r="D40" i="28"/>
  <c r="C40" i="28"/>
  <c r="B40" i="28"/>
  <c r="A40" i="28"/>
  <c r="D39" i="28"/>
  <c r="C39" i="28"/>
  <c r="B39" i="28"/>
  <c r="A39" i="28"/>
  <c r="D38" i="28"/>
  <c r="C38" i="28"/>
  <c r="B38" i="28"/>
  <c r="A38" i="28"/>
  <c r="D37" i="28"/>
  <c r="C37" i="28"/>
  <c r="B37" i="28"/>
  <c r="A37" i="28"/>
  <c r="D36" i="28"/>
  <c r="C36" i="28"/>
  <c r="B36" i="28"/>
  <c r="A36" i="28"/>
  <c r="D35" i="28"/>
  <c r="C35" i="28"/>
  <c r="B35" i="28"/>
  <c r="A35" i="28"/>
  <c r="D34" i="28"/>
  <c r="C34" i="28"/>
  <c r="B34" i="28"/>
  <c r="A34" i="28"/>
  <c r="D33" i="28"/>
  <c r="C33" i="28"/>
  <c r="B33" i="28"/>
  <c r="A33" i="28"/>
  <c r="D32" i="28"/>
  <c r="C32" i="28"/>
  <c r="B32" i="28"/>
  <c r="A32" i="28"/>
  <c r="D31" i="28"/>
  <c r="C31" i="28"/>
  <c r="B31" i="28"/>
  <c r="A31" i="28"/>
  <c r="D30" i="28"/>
  <c r="C30" i="28"/>
  <c r="B30" i="28"/>
  <c r="A30" i="28"/>
  <c r="D29" i="28"/>
  <c r="C29" i="28"/>
  <c r="B29" i="28"/>
  <c r="A29" i="28"/>
  <c r="D28" i="28"/>
  <c r="C28" i="28"/>
  <c r="B28" i="28"/>
  <c r="A28" i="28"/>
  <c r="D27" i="28"/>
  <c r="C27" i="28"/>
  <c r="B27" i="28"/>
  <c r="A27" i="28"/>
  <c r="D26" i="28"/>
  <c r="C26" i="28"/>
  <c r="B26" i="28"/>
  <c r="A26" i="28"/>
  <c r="D25" i="28"/>
  <c r="C25" i="28"/>
  <c r="B25" i="28"/>
  <c r="A25" i="28"/>
  <c r="D24" i="28"/>
  <c r="C24" i="28"/>
  <c r="B24" i="28"/>
  <c r="A24" i="28"/>
  <c r="D23" i="28"/>
  <c r="C23" i="28"/>
  <c r="B23" i="28"/>
  <c r="A23" i="28"/>
  <c r="D22" i="28"/>
  <c r="C22" i="28"/>
  <c r="B22" i="28"/>
  <c r="A22" i="28"/>
  <c r="D21" i="28"/>
  <c r="C21" i="28"/>
  <c r="B21" i="28"/>
  <c r="A21" i="28"/>
  <c r="D20" i="28"/>
  <c r="C20" i="28"/>
  <c r="B20" i="28"/>
  <c r="A20" i="28"/>
  <c r="D19" i="28"/>
  <c r="C19" i="28"/>
  <c r="B19" i="28"/>
  <c r="A19" i="28"/>
  <c r="D18" i="28"/>
  <c r="C18" i="28"/>
  <c r="B18" i="28"/>
  <c r="A18" i="28"/>
  <c r="D17" i="28"/>
  <c r="C17" i="28"/>
  <c r="B17" i="28"/>
  <c r="A17" i="28"/>
  <c r="D16" i="28"/>
  <c r="C16" i="28"/>
  <c r="B16" i="28"/>
  <c r="A16" i="28"/>
  <c r="D15" i="28"/>
  <c r="C15" i="28"/>
  <c r="B15" i="28"/>
  <c r="A15" i="28"/>
  <c r="D14" i="28"/>
  <c r="C14" i="28"/>
  <c r="B14" i="28"/>
  <c r="A14" i="28"/>
  <c r="D13" i="28"/>
  <c r="C13" i="28"/>
  <c r="B13" i="28"/>
  <c r="A13" i="28"/>
  <c r="D12" i="28"/>
  <c r="C12" i="28"/>
  <c r="B12" i="28"/>
  <c r="A12" i="28"/>
  <c r="D11" i="28"/>
  <c r="C11" i="28"/>
  <c r="B11" i="28"/>
  <c r="A11" i="28"/>
  <c r="D10" i="28"/>
  <c r="C10" i="28"/>
  <c r="B10" i="28"/>
  <c r="A10" i="28"/>
  <c r="D9" i="28"/>
  <c r="C9" i="28"/>
  <c r="B9" i="28"/>
  <c r="A9" i="28"/>
  <c r="C51" i="6"/>
  <c r="A215" i="7" s="1"/>
  <c r="B51" i="6"/>
  <c r="C50" i="6"/>
  <c r="A210" i="7" s="1"/>
  <c r="B50" i="6"/>
  <c r="C49" i="6"/>
  <c r="A205" i="7" s="1"/>
  <c r="B49" i="6"/>
  <c r="C48" i="6"/>
  <c r="A200" i="7" s="1"/>
  <c r="B48" i="6"/>
  <c r="C47" i="6"/>
  <c r="A195" i="7" s="1"/>
  <c r="B47" i="6"/>
  <c r="C46" i="6"/>
  <c r="A190" i="7" s="1"/>
  <c r="B46" i="6"/>
  <c r="C45" i="6"/>
  <c r="A185" i="7" s="1"/>
  <c r="B45" i="6"/>
  <c r="C44" i="6"/>
  <c r="A180" i="7" s="1"/>
  <c r="B44" i="6"/>
  <c r="C43" i="6"/>
  <c r="A175" i="7" s="1"/>
  <c r="B43" i="6"/>
  <c r="C42" i="6"/>
  <c r="A170" i="7" s="1"/>
  <c r="B42" i="6"/>
  <c r="C41" i="6"/>
  <c r="A165" i="7" s="1"/>
  <c r="B41" i="6"/>
  <c r="C40" i="6"/>
  <c r="A160" i="7" s="1"/>
  <c r="B40" i="6"/>
  <c r="C39" i="6"/>
  <c r="A155" i="7" s="1"/>
  <c r="B39" i="6"/>
  <c r="C38" i="6"/>
  <c r="A150" i="7" s="1"/>
  <c r="B38" i="6"/>
  <c r="C37" i="6"/>
  <c r="A145" i="7" s="1"/>
  <c r="B37" i="6"/>
  <c r="C36" i="6"/>
  <c r="A140" i="7" s="1"/>
  <c r="B36" i="6"/>
  <c r="C35" i="6"/>
  <c r="A135" i="7" s="1"/>
  <c r="B35" i="6"/>
  <c r="C34" i="6"/>
  <c r="A130" i="7" s="1"/>
  <c r="B34" i="6"/>
  <c r="C33" i="6"/>
  <c r="A125" i="7" s="1"/>
  <c r="B33" i="6"/>
  <c r="C32" i="6"/>
  <c r="A120" i="7" s="1"/>
  <c r="B32" i="6"/>
  <c r="C31" i="6"/>
  <c r="A115" i="7" s="1"/>
  <c r="B31" i="6"/>
  <c r="C30" i="6"/>
  <c r="A110" i="7" s="1"/>
  <c r="B30" i="6"/>
  <c r="C29" i="6"/>
  <c r="A105" i="7" s="1"/>
  <c r="B29" i="6"/>
  <c r="C28" i="6"/>
  <c r="A100" i="7" s="1"/>
  <c r="B28" i="6"/>
  <c r="C27" i="6"/>
  <c r="A95" i="7" s="1"/>
  <c r="B27" i="6"/>
  <c r="C26" i="6"/>
  <c r="A90" i="7" s="1"/>
  <c r="B26" i="6"/>
  <c r="C25" i="6"/>
  <c r="A85" i="7" s="1"/>
  <c r="B25" i="6"/>
  <c r="C24" i="6"/>
  <c r="A80" i="7" s="1"/>
  <c r="B24" i="6"/>
  <c r="C23" i="6"/>
  <c r="A75" i="7" s="1"/>
  <c r="B23" i="6"/>
  <c r="C22" i="6"/>
  <c r="A70" i="7" s="1"/>
  <c r="B22" i="6"/>
  <c r="C21" i="6"/>
  <c r="A65" i="7" s="1"/>
  <c r="B21" i="6"/>
  <c r="C20" i="6"/>
  <c r="A60" i="7" s="1"/>
  <c r="B20" i="6"/>
  <c r="C19" i="6"/>
  <c r="A55" i="7" s="1"/>
  <c r="B19" i="6"/>
  <c r="C18" i="6"/>
  <c r="A50" i="7" s="1"/>
  <c r="B18" i="6"/>
  <c r="C17" i="6"/>
  <c r="A45" i="7" s="1"/>
  <c r="B17" i="6"/>
  <c r="C16" i="6"/>
  <c r="A40" i="7" s="1"/>
  <c r="B16" i="6"/>
  <c r="C15" i="6"/>
  <c r="A35" i="7" s="1"/>
  <c r="B15" i="6"/>
  <c r="C14" i="6"/>
  <c r="A30" i="7" s="1"/>
  <c r="B14" i="6"/>
  <c r="C13" i="6"/>
  <c r="A25" i="7" s="1"/>
  <c r="B13" i="6"/>
  <c r="C12" i="6"/>
  <c r="A20" i="7" s="1"/>
  <c r="B12" i="6"/>
  <c r="C11" i="6"/>
  <c r="A15" i="7" s="1"/>
  <c r="B11" i="6"/>
  <c r="C10" i="6"/>
  <c r="A10" i="7" s="1"/>
  <c r="B10" i="6"/>
  <c r="B4" i="24"/>
  <c r="B3" i="24"/>
  <c r="B4" i="23"/>
  <c r="B3" i="23"/>
  <c r="B4" i="22"/>
  <c r="B3" i="22"/>
  <c r="B4" i="21"/>
  <c r="B3" i="21"/>
  <c r="B4" i="29"/>
  <c r="B3" i="29"/>
  <c r="H3" i="20"/>
  <c r="B4" i="20"/>
  <c r="B3" i="20"/>
  <c r="H7" i="19"/>
  <c r="A2" i="19"/>
  <c r="B2" i="18"/>
  <c r="BT6" i="28"/>
  <c r="BJ6" i="28"/>
  <c r="AZ6" i="28"/>
  <c r="AP6" i="28"/>
  <c r="AF6" i="28"/>
  <c r="V6" i="28"/>
  <c r="L6" i="28"/>
  <c r="B2" i="28"/>
  <c r="A5" i="27"/>
  <c r="A6" i="27" s="1"/>
  <c r="C2" i="27"/>
  <c r="A5" i="17"/>
  <c r="S5" i="17" s="1"/>
  <c r="C2" i="17"/>
  <c r="L7" i="14" a="1"/>
  <c r="L7" i="14" s="1"/>
  <c r="L36" i="14" a="1"/>
  <c r="L36" i="14" s="1"/>
  <c r="L34" i="14" a="1"/>
  <c r="L34" i="14" s="1"/>
  <c r="L33" i="14" a="1"/>
  <c r="L33" i="14" s="1"/>
  <c r="L37" i="14" a="1"/>
  <c r="L37" i="14" s="1"/>
  <c r="L32" i="14" a="1"/>
  <c r="L32" i="14" s="1"/>
  <c r="L35" i="14" a="1"/>
  <c r="L35" i="14" s="1"/>
  <c r="L26" i="14" a="1"/>
  <c r="L26" i="14" s="1"/>
  <c r="L28" i="14" a="1"/>
  <c r="L28" i="14" s="1"/>
  <c r="L30" i="14" a="1"/>
  <c r="L30" i="14" s="1"/>
  <c r="L27" i="14" a="1"/>
  <c r="L27" i="14" s="1"/>
  <c r="L25" i="14" a="1"/>
  <c r="L25" i="14" s="1"/>
  <c r="L31" i="14" a="1"/>
  <c r="L31" i="14" s="1"/>
  <c r="L29" i="14" a="1"/>
  <c r="L29" i="14" s="1"/>
  <c r="L24" i="14" a="1"/>
  <c r="L24" i="14" s="1"/>
  <c r="L19" i="14" a="1"/>
  <c r="L19" i="14" s="1"/>
  <c r="L22" i="14" a="1"/>
  <c r="L22" i="14" s="1"/>
  <c r="L23" i="14" a="1"/>
  <c r="L23" i="14" s="1"/>
  <c r="L20" i="14" a="1"/>
  <c r="L20" i="14" s="1"/>
  <c r="L16" i="14" a="1"/>
  <c r="L16" i="14" s="1"/>
  <c r="L18" i="14" a="1"/>
  <c r="L18" i="14" s="1"/>
  <c r="L17" i="14" a="1"/>
  <c r="L17" i="14" s="1"/>
  <c r="L21" i="14" a="1"/>
  <c r="L21" i="14" s="1"/>
  <c r="L10" i="14" a="1"/>
  <c r="L10" i="14" s="1"/>
  <c r="L11" i="14" a="1"/>
  <c r="L11" i="14" s="1"/>
  <c r="L13" i="14" a="1"/>
  <c r="L13" i="14" s="1"/>
  <c r="L12" i="14" a="1"/>
  <c r="L12" i="14" s="1"/>
  <c r="L15" i="14" a="1"/>
  <c r="L15" i="14" s="1"/>
  <c r="L14" i="14" a="1"/>
  <c r="L14" i="14" s="1"/>
  <c r="L9" i="14" a="1"/>
  <c r="L9" i="14" s="1"/>
  <c r="L8" i="14" a="1"/>
  <c r="L8" i="14" s="1"/>
  <c r="A2" i="14"/>
  <c r="A3" i="11"/>
  <c r="A2" i="9"/>
  <c r="A2" i="10"/>
  <c r="C2" i="8"/>
  <c r="C2" i="7"/>
  <c r="EX3" i="6"/>
  <c r="ES3" i="6"/>
  <c r="EN3" i="6"/>
  <c r="EI3" i="6"/>
  <c r="ED3" i="6"/>
  <c r="DY3" i="6"/>
  <c r="DT3" i="6"/>
  <c r="DO3" i="6"/>
  <c r="DJ3" i="6"/>
  <c r="DE3" i="6"/>
  <c r="CZ3" i="6"/>
  <c r="CU3" i="6"/>
  <c r="CP3" i="6"/>
  <c r="CK3" i="6"/>
  <c r="CF3" i="6"/>
  <c r="CA3" i="6"/>
  <c r="BV3" i="6"/>
  <c r="BQ3" i="6"/>
  <c r="BL3" i="6"/>
  <c r="BG3" i="6"/>
  <c r="BB3" i="6"/>
  <c r="AW3" i="6"/>
  <c r="AR3" i="6"/>
  <c r="AM3" i="6"/>
  <c r="AH3" i="6"/>
  <c r="AC3" i="6"/>
  <c r="X3" i="6"/>
  <c r="S3" i="6"/>
  <c r="N3" i="6"/>
  <c r="I3" i="6"/>
  <c r="D3" i="6"/>
  <c r="AG3" i="5"/>
  <c r="C3" i="5"/>
  <c r="BK3" i="4"/>
  <c r="BI3" i="4"/>
  <c r="BG3" i="4"/>
  <c r="BE3" i="4"/>
  <c r="BC3" i="4"/>
  <c r="BA3" i="4"/>
  <c r="AY3" i="4"/>
  <c r="AW3" i="4"/>
  <c r="AU3" i="4"/>
  <c r="AS3" i="4"/>
  <c r="AQ3" i="4"/>
  <c r="AO3" i="4"/>
  <c r="AM3" i="4"/>
  <c r="AK3" i="4"/>
  <c r="AI3" i="4"/>
  <c r="AG3" i="4"/>
  <c r="AE3" i="4"/>
  <c r="AC3" i="4"/>
  <c r="AA3" i="4"/>
  <c r="Y3" i="4"/>
  <c r="W3" i="4"/>
  <c r="U3" i="4"/>
  <c r="S3" i="4"/>
  <c r="Q3" i="4"/>
  <c r="O3" i="4"/>
  <c r="M3" i="4"/>
  <c r="K3" i="4"/>
  <c r="I3" i="4"/>
  <c r="G3" i="4"/>
  <c r="E3" i="4"/>
  <c r="C3" i="4"/>
  <c r="AG4" i="3"/>
  <c r="C4" i="3"/>
  <c r="AO6" i="19"/>
  <c r="AN6" i="19"/>
  <c r="AM6" i="19"/>
  <c r="AL6" i="19"/>
  <c r="AJ6" i="19"/>
  <c r="AI6" i="19"/>
  <c r="AH6" i="19"/>
  <c r="AG6" i="19"/>
  <c r="AF6" i="19"/>
  <c r="AD6" i="19"/>
  <c r="AC6" i="19"/>
  <c r="AB6" i="19"/>
  <c r="AA6" i="19"/>
  <c r="Z6" i="19"/>
  <c r="X6" i="19"/>
  <c r="W6" i="19"/>
  <c r="V6" i="19"/>
  <c r="U6" i="19"/>
  <c r="T6" i="19"/>
  <c r="R6" i="19"/>
  <c r="Q6" i="19"/>
  <c r="P6" i="19"/>
  <c r="O6" i="19"/>
  <c r="N6" i="19"/>
  <c r="L6" i="19"/>
  <c r="K6" i="19"/>
  <c r="J6" i="19"/>
  <c r="I6" i="19"/>
  <c r="H6" i="19"/>
  <c r="F6" i="19"/>
  <c r="H8" i="19" s="1"/>
  <c r="K5" i="19"/>
  <c r="J5" i="19"/>
  <c r="I5" i="19"/>
  <c r="H5" i="19"/>
  <c r="F5" i="19"/>
  <c r="CD5" i="18"/>
  <c r="CD6" i="18" s="1"/>
  <c r="BY5" i="18"/>
  <c r="BY6" i="18" s="1"/>
  <c r="BT5" i="18"/>
  <c r="BT6" i="18" s="1"/>
  <c r="BO5" i="18"/>
  <c r="BO6" i="18" s="1"/>
  <c r="BJ5" i="18"/>
  <c r="BJ6" i="18" s="1"/>
  <c r="BE5" i="18"/>
  <c r="BE6" i="18" s="1"/>
  <c r="AZ5" i="18"/>
  <c r="AZ6" i="18" s="1"/>
  <c r="AU5" i="18"/>
  <c r="AU6" i="18" s="1"/>
  <c r="AP5" i="18"/>
  <c r="AP6" i="18" s="1"/>
  <c r="AK5" i="18"/>
  <c r="AK6" i="18" s="1"/>
  <c r="AF5" i="18"/>
  <c r="AF6" i="18" s="1"/>
  <c r="AA5" i="18"/>
  <c r="AA6" i="18" s="1"/>
  <c r="V5" i="18"/>
  <c r="V6" i="18" s="1"/>
  <c r="Q5" i="18"/>
  <c r="Q6" i="18" s="1"/>
  <c r="L5" i="18"/>
  <c r="L6" i="18" s="1"/>
  <c r="G5" i="18"/>
  <c r="G6" i="18" s="1"/>
  <c r="BY5" i="28"/>
  <c r="BY6" i="28" s="1"/>
  <c r="BT5" i="28"/>
  <c r="BO5" i="28"/>
  <c r="BO6" i="28" s="1"/>
  <c r="BJ5" i="28"/>
  <c r="BE5" i="28"/>
  <c r="BE6" i="28" s="1"/>
  <c r="AZ5" i="28"/>
  <c r="AU5" i="28"/>
  <c r="AU6" i="28" s="1"/>
  <c r="AP5" i="28"/>
  <c r="AK5" i="28"/>
  <c r="AK6" i="28" s="1"/>
  <c r="AF5" i="28"/>
  <c r="AA5" i="28"/>
  <c r="AA6" i="28" s="1"/>
  <c r="V5" i="28"/>
  <c r="Q5" i="28"/>
  <c r="Q6" i="28" s="1"/>
  <c r="L5" i="28"/>
  <c r="G5" i="28"/>
  <c r="G6" i="28" s="1"/>
  <c r="AX37" i="16"/>
  <c r="AX36" i="16"/>
  <c r="AX35" i="16"/>
  <c r="AX34" i="16"/>
  <c r="AX33" i="16"/>
  <c r="AX32" i="16"/>
  <c r="AX31" i="16"/>
  <c r="AX30" i="16"/>
  <c r="AX29" i="16"/>
  <c r="AX28" i="16"/>
  <c r="AX27" i="16"/>
  <c r="AX26" i="16"/>
  <c r="AX25" i="16"/>
  <c r="AX23" i="16"/>
  <c r="AX22" i="16"/>
  <c r="AX21" i="16"/>
  <c r="AX20" i="16"/>
  <c r="AX19" i="16"/>
  <c r="AX18" i="16"/>
  <c r="AX17" i="16"/>
  <c r="AX16" i="16"/>
  <c r="AX15" i="16"/>
  <c r="AX14" i="16"/>
  <c r="AX13" i="16"/>
  <c r="AX12" i="16"/>
  <c r="AX11" i="16"/>
  <c r="AX10" i="16"/>
  <c r="AX9" i="16"/>
  <c r="AX8" i="16"/>
  <c r="AX7" i="16"/>
  <c r="AI42" i="15"/>
  <c r="AO37" i="16" s="1"/>
  <c r="AF42" i="15"/>
  <c r="AF37" i="16" s="1"/>
  <c r="AC42" i="15"/>
  <c r="W37" i="16" s="1"/>
  <c r="Z42" i="15"/>
  <c r="N37" i="16" s="1"/>
  <c r="W42" i="15"/>
  <c r="E37" i="16" s="1"/>
  <c r="AI41" i="15"/>
  <c r="AO36" i="16" s="1"/>
  <c r="AF41" i="15"/>
  <c r="AF36" i="16" s="1"/>
  <c r="AC41" i="15"/>
  <c r="W36" i="16" s="1"/>
  <c r="Z41" i="15"/>
  <c r="N36" i="16" s="1"/>
  <c r="W41" i="15"/>
  <c r="E36" i="16" s="1"/>
  <c r="AI40" i="15"/>
  <c r="AO35" i="16" s="1"/>
  <c r="AF40" i="15"/>
  <c r="AF35" i="16" s="1"/>
  <c r="AC40" i="15"/>
  <c r="W35" i="16" s="1"/>
  <c r="Z40" i="15"/>
  <c r="N35" i="16" s="1"/>
  <c r="W40" i="15"/>
  <c r="E35" i="16" s="1"/>
  <c r="AI39" i="15"/>
  <c r="AO34" i="16" s="1"/>
  <c r="AF39" i="15"/>
  <c r="AF34" i="16" s="1"/>
  <c r="AC39" i="15"/>
  <c r="W34" i="16" s="1"/>
  <c r="Z39" i="15"/>
  <c r="N34" i="16" s="1"/>
  <c r="W39" i="15"/>
  <c r="E34" i="16" s="1"/>
  <c r="AI38" i="15"/>
  <c r="AO33" i="16" s="1"/>
  <c r="AF38" i="15"/>
  <c r="AF33" i="16" s="1"/>
  <c r="AC38" i="15"/>
  <c r="W33" i="16" s="1"/>
  <c r="Z38" i="15"/>
  <c r="N33" i="16" s="1"/>
  <c r="W38" i="15"/>
  <c r="E33" i="16" s="1"/>
  <c r="AI37" i="15"/>
  <c r="AO32" i="16" s="1"/>
  <c r="AF37" i="15"/>
  <c r="AF32" i="16" s="1"/>
  <c r="AC37" i="15"/>
  <c r="W32" i="16" s="1"/>
  <c r="Z37" i="15"/>
  <c r="N32" i="16" s="1"/>
  <c r="W37" i="15"/>
  <c r="E32" i="16" s="1"/>
  <c r="AI36" i="15"/>
  <c r="AO31" i="16" s="1"/>
  <c r="AF36" i="15"/>
  <c r="AF31" i="16" s="1"/>
  <c r="AC36" i="15"/>
  <c r="W31" i="16" s="1"/>
  <c r="Z36" i="15"/>
  <c r="N31" i="16" s="1"/>
  <c r="W36" i="15"/>
  <c r="E31" i="16" s="1"/>
  <c r="AI35" i="15"/>
  <c r="AO30" i="16" s="1"/>
  <c r="AF35" i="15"/>
  <c r="AF30" i="16" s="1"/>
  <c r="AC35" i="15"/>
  <c r="W30" i="16" s="1"/>
  <c r="Z35" i="15"/>
  <c r="N30" i="16" s="1"/>
  <c r="W35" i="15"/>
  <c r="E30" i="16" s="1"/>
  <c r="AI34" i="15"/>
  <c r="AO29" i="16" s="1"/>
  <c r="AF34" i="15"/>
  <c r="AF29" i="16" s="1"/>
  <c r="AC34" i="15"/>
  <c r="W29" i="16" s="1"/>
  <c r="Z34" i="15"/>
  <c r="N29" i="16" s="1"/>
  <c r="W34" i="15"/>
  <c r="E29" i="16" s="1"/>
  <c r="AI33" i="15"/>
  <c r="AO28" i="16" s="1"/>
  <c r="AF33" i="15"/>
  <c r="AF28" i="16" s="1"/>
  <c r="AC33" i="15"/>
  <c r="W28" i="16" s="1"/>
  <c r="Z33" i="15"/>
  <c r="N28" i="16" s="1"/>
  <c r="W33" i="15"/>
  <c r="E28" i="16" s="1"/>
  <c r="AI32" i="15"/>
  <c r="AO27" i="16" s="1"/>
  <c r="AF32" i="15"/>
  <c r="AF27" i="16" s="1"/>
  <c r="AC32" i="15"/>
  <c r="W27" i="16" s="1"/>
  <c r="Z32" i="15"/>
  <c r="N27" i="16" s="1"/>
  <c r="W32" i="15"/>
  <c r="E27" i="16" s="1"/>
  <c r="AI31" i="15"/>
  <c r="AO26" i="16" s="1"/>
  <c r="AF31" i="15"/>
  <c r="AF26" i="16" s="1"/>
  <c r="AC31" i="15"/>
  <c r="W26" i="16" s="1"/>
  <c r="Z31" i="15"/>
  <c r="N26" i="16" s="1"/>
  <c r="W31" i="15"/>
  <c r="E26" i="16" s="1"/>
  <c r="AI30" i="15"/>
  <c r="AO25" i="16" s="1"/>
  <c r="AF30" i="15"/>
  <c r="AF25" i="16" s="1"/>
  <c r="AC30" i="15"/>
  <c r="W25" i="16" s="1"/>
  <c r="Z30" i="15"/>
  <c r="N25" i="16" s="1"/>
  <c r="W30" i="15"/>
  <c r="E25" i="16" s="1"/>
  <c r="AI29" i="15"/>
  <c r="AO24" i="16" s="1"/>
  <c r="AF29" i="15"/>
  <c r="AF24" i="16" s="1"/>
  <c r="AC29" i="15"/>
  <c r="W24" i="16" s="1"/>
  <c r="Z29" i="15"/>
  <c r="N24" i="16" s="1"/>
  <c r="W29" i="15"/>
  <c r="E24" i="16" s="1"/>
  <c r="AI28" i="15"/>
  <c r="AO23" i="16" s="1"/>
  <c r="AF28" i="15"/>
  <c r="AF23" i="16" s="1"/>
  <c r="AC28" i="15"/>
  <c r="W23" i="16" s="1"/>
  <c r="Z28" i="15"/>
  <c r="N23" i="16" s="1"/>
  <c r="W28" i="15"/>
  <c r="E23" i="16" s="1"/>
  <c r="AI27" i="15"/>
  <c r="AO22" i="16" s="1"/>
  <c r="AF27" i="15"/>
  <c r="AF22" i="16" s="1"/>
  <c r="AC27" i="15"/>
  <c r="W22" i="16" s="1"/>
  <c r="Z27" i="15"/>
  <c r="N22" i="16" s="1"/>
  <c r="W27" i="15"/>
  <c r="E22" i="16" s="1"/>
  <c r="AI26" i="15"/>
  <c r="AO21" i="16" s="1"/>
  <c r="AF26" i="15"/>
  <c r="AF21" i="16" s="1"/>
  <c r="AC26" i="15"/>
  <c r="W21" i="16" s="1"/>
  <c r="Z26" i="15"/>
  <c r="N21" i="16" s="1"/>
  <c r="W26" i="15"/>
  <c r="E21" i="16" s="1"/>
  <c r="AI25" i="15"/>
  <c r="AO20" i="16" s="1"/>
  <c r="AF25" i="15"/>
  <c r="AF20" i="16" s="1"/>
  <c r="AC25" i="15"/>
  <c r="W20" i="16" s="1"/>
  <c r="Z25" i="15"/>
  <c r="N20" i="16" s="1"/>
  <c r="W25" i="15"/>
  <c r="E20" i="16" s="1"/>
  <c r="AI24" i="15"/>
  <c r="AO19" i="16" s="1"/>
  <c r="AF24" i="15"/>
  <c r="AF19" i="16" s="1"/>
  <c r="AC24" i="15"/>
  <c r="W19" i="16" s="1"/>
  <c r="Z24" i="15"/>
  <c r="N19" i="16" s="1"/>
  <c r="W24" i="15"/>
  <c r="E19" i="16" s="1"/>
  <c r="AI23" i="15"/>
  <c r="AO18" i="16" s="1"/>
  <c r="AF23" i="15"/>
  <c r="AF18" i="16" s="1"/>
  <c r="AC23" i="15"/>
  <c r="W18" i="16" s="1"/>
  <c r="Z23" i="15"/>
  <c r="N18" i="16" s="1"/>
  <c r="W23" i="15"/>
  <c r="E18" i="16" s="1"/>
  <c r="AI22" i="15"/>
  <c r="AO17" i="16" s="1"/>
  <c r="AF22" i="15"/>
  <c r="AF17" i="16" s="1"/>
  <c r="AC22" i="15"/>
  <c r="W17" i="16" s="1"/>
  <c r="Z22" i="15"/>
  <c r="N17" i="16" s="1"/>
  <c r="W22" i="15"/>
  <c r="E17" i="16" s="1"/>
  <c r="AI21" i="15"/>
  <c r="AO16" i="16" s="1"/>
  <c r="AF21" i="15"/>
  <c r="AF16" i="16" s="1"/>
  <c r="AC21" i="15"/>
  <c r="W16" i="16" s="1"/>
  <c r="Z21" i="15"/>
  <c r="N16" i="16" s="1"/>
  <c r="W21" i="15"/>
  <c r="E16" i="16" s="1"/>
  <c r="AI20" i="15"/>
  <c r="AO15" i="16" s="1"/>
  <c r="AF20" i="15"/>
  <c r="AF15" i="16" s="1"/>
  <c r="AC20" i="15"/>
  <c r="W15" i="16" s="1"/>
  <c r="Z20" i="15"/>
  <c r="N15" i="16" s="1"/>
  <c r="W20" i="15"/>
  <c r="E15" i="16" s="1"/>
  <c r="AI19" i="15"/>
  <c r="AO14" i="16" s="1"/>
  <c r="AF19" i="15"/>
  <c r="AF14" i="16" s="1"/>
  <c r="AC19" i="15"/>
  <c r="W14" i="16" s="1"/>
  <c r="Z19" i="15"/>
  <c r="N14" i="16" s="1"/>
  <c r="W19" i="15"/>
  <c r="E14" i="16" s="1"/>
  <c r="AI18" i="15"/>
  <c r="AO13" i="16" s="1"/>
  <c r="AF18" i="15"/>
  <c r="AF13" i="16" s="1"/>
  <c r="AC18" i="15"/>
  <c r="W13" i="16" s="1"/>
  <c r="Z18" i="15"/>
  <c r="N13" i="16" s="1"/>
  <c r="W18" i="15"/>
  <c r="E13" i="16" s="1"/>
  <c r="AI17" i="15"/>
  <c r="AO12" i="16" s="1"/>
  <c r="AF17" i="15"/>
  <c r="AF12" i="16" s="1"/>
  <c r="AC17" i="15"/>
  <c r="W12" i="16" s="1"/>
  <c r="Z17" i="15"/>
  <c r="N12" i="16" s="1"/>
  <c r="W17" i="15"/>
  <c r="E12" i="16" s="1"/>
  <c r="AI16" i="15"/>
  <c r="AO11" i="16" s="1"/>
  <c r="AF16" i="15"/>
  <c r="AF11" i="16" s="1"/>
  <c r="AC16" i="15"/>
  <c r="W11" i="16" s="1"/>
  <c r="Z16" i="15"/>
  <c r="N11" i="16" s="1"/>
  <c r="W16" i="15"/>
  <c r="E11" i="16" s="1"/>
  <c r="AI15" i="15"/>
  <c r="AO10" i="16" s="1"/>
  <c r="AF15" i="15"/>
  <c r="AF10" i="16" s="1"/>
  <c r="AC15" i="15"/>
  <c r="W10" i="16" s="1"/>
  <c r="Z15" i="15"/>
  <c r="N10" i="16" s="1"/>
  <c r="W15" i="15"/>
  <c r="E10" i="16" s="1"/>
  <c r="AI14" i="15"/>
  <c r="AO9" i="16" s="1"/>
  <c r="AF14" i="15"/>
  <c r="AF9" i="16" s="1"/>
  <c r="AC14" i="15"/>
  <c r="W9" i="16" s="1"/>
  <c r="Z14" i="15"/>
  <c r="N9" i="16" s="1"/>
  <c r="W14" i="15"/>
  <c r="E9" i="16" s="1"/>
  <c r="AI13" i="15"/>
  <c r="AO8" i="16" s="1"/>
  <c r="AF13" i="15"/>
  <c r="AF8" i="16" s="1"/>
  <c r="AC13" i="15"/>
  <c r="W8" i="16" s="1"/>
  <c r="Z13" i="15"/>
  <c r="N8" i="16" s="1"/>
  <c r="W13" i="15"/>
  <c r="E8" i="16" s="1"/>
  <c r="AI12" i="15"/>
  <c r="AO7" i="16" s="1"/>
  <c r="AF12" i="15"/>
  <c r="AF7" i="16" s="1"/>
  <c r="AC12" i="15"/>
  <c r="W7" i="16" s="1"/>
  <c r="Z12" i="15"/>
  <c r="N7" i="16" s="1"/>
  <c r="W12" i="15"/>
  <c r="E7" i="16" s="1"/>
  <c r="AI8" i="15"/>
  <c r="AL7" i="16" s="1"/>
  <c r="AN7" i="16" s="1"/>
  <c r="AF8" i="15"/>
  <c r="AC7" i="16" s="1"/>
  <c r="AC8" i="15"/>
  <c r="T7" i="16" s="1"/>
  <c r="V7" i="16" s="1"/>
  <c r="Z8" i="15"/>
  <c r="K7" i="16" s="1"/>
  <c r="M7" i="16" s="1"/>
  <c r="W8" i="15"/>
  <c r="B7" i="16" s="1"/>
  <c r="D7" i="16" s="1"/>
  <c r="AQ40" i="12"/>
  <c r="AM40" i="12"/>
  <c r="AI40" i="12"/>
  <c r="AE40" i="12"/>
  <c r="AA40" i="12"/>
  <c r="W40" i="12"/>
  <c r="S40" i="12"/>
  <c r="O40" i="12"/>
  <c r="AQ39" i="12"/>
  <c r="AM39" i="12"/>
  <c r="AI39" i="12"/>
  <c r="AE39" i="12"/>
  <c r="AA39" i="12"/>
  <c r="W39" i="12"/>
  <c r="S39" i="12"/>
  <c r="O39" i="12"/>
  <c r="AQ38" i="12"/>
  <c r="AM38" i="12"/>
  <c r="AI38" i="12"/>
  <c r="AE38" i="12"/>
  <c r="AA38" i="12"/>
  <c r="W38" i="12"/>
  <c r="S38" i="12"/>
  <c r="O38" i="12"/>
  <c r="AQ37" i="12"/>
  <c r="AM37" i="12"/>
  <c r="AI37" i="12"/>
  <c r="AE37" i="12"/>
  <c r="AA37" i="12"/>
  <c r="W37" i="12"/>
  <c r="S37" i="12"/>
  <c r="O37" i="12"/>
  <c r="AQ36" i="12"/>
  <c r="AM36" i="12"/>
  <c r="AI36" i="12"/>
  <c r="AE36" i="12"/>
  <c r="AA36" i="12"/>
  <c r="W36" i="12"/>
  <c r="S36" i="12"/>
  <c r="O36" i="12"/>
  <c r="AQ35" i="12"/>
  <c r="AM35" i="12"/>
  <c r="AI35" i="12"/>
  <c r="AE35" i="12"/>
  <c r="AA35" i="12"/>
  <c r="W35" i="12"/>
  <c r="S35" i="12"/>
  <c r="O35" i="12"/>
  <c r="AQ34" i="12"/>
  <c r="AM34" i="12"/>
  <c r="AI34" i="12"/>
  <c r="AE34" i="12"/>
  <c r="AA34" i="12"/>
  <c r="W34" i="12"/>
  <c r="S34" i="12"/>
  <c r="O34" i="12"/>
  <c r="AQ33" i="12"/>
  <c r="AM33" i="12"/>
  <c r="AI33" i="12"/>
  <c r="AE33" i="12"/>
  <c r="AA33" i="12"/>
  <c r="W33" i="12"/>
  <c r="S33" i="12"/>
  <c r="O33" i="12"/>
  <c r="AQ32" i="12"/>
  <c r="AM32" i="12"/>
  <c r="AI32" i="12"/>
  <c r="AE32" i="12"/>
  <c r="AA32" i="12"/>
  <c r="W32" i="12"/>
  <c r="S32" i="12"/>
  <c r="O32" i="12"/>
  <c r="AQ31" i="12"/>
  <c r="AM31" i="12"/>
  <c r="AI31" i="12"/>
  <c r="AE31" i="12"/>
  <c r="AA31" i="12"/>
  <c r="W31" i="12"/>
  <c r="S31" i="12"/>
  <c r="O31" i="12"/>
  <c r="AQ30" i="12"/>
  <c r="AM30" i="12"/>
  <c r="AI30" i="12"/>
  <c r="AE30" i="12"/>
  <c r="AA30" i="12"/>
  <c r="W30" i="12"/>
  <c r="S30" i="12"/>
  <c r="O30" i="12"/>
  <c r="AQ29" i="12"/>
  <c r="AM29" i="12"/>
  <c r="AI29" i="12"/>
  <c r="AE29" i="12"/>
  <c r="AA29" i="12"/>
  <c r="W29" i="12"/>
  <c r="S29" i="12"/>
  <c r="O29" i="12"/>
  <c r="AQ28" i="12"/>
  <c r="AM28" i="12"/>
  <c r="AI28" i="12"/>
  <c r="AE28" i="12"/>
  <c r="AA28" i="12"/>
  <c r="W28" i="12"/>
  <c r="S28" i="12"/>
  <c r="O28" i="12"/>
  <c r="AQ27" i="12"/>
  <c r="AM27" i="12"/>
  <c r="AI27" i="12"/>
  <c r="AE27" i="12"/>
  <c r="AA27" i="12"/>
  <c r="W27" i="12"/>
  <c r="S27" i="12"/>
  <c r="O27" i="12"/>
  <c r="AQ26" i="12"/>
  <c r="AM26" i="12"/>
  <c r="AI26" i="12"/>
  <c r="AE26" i="12"/>
  <c r="AA26" i="12"/>
  <c r="W26" i="12"/>
  <c r="S26" i="12"/>
  <c r="O26" i="12"/>
  <c r="AQ25" i="12"/>
  <c r="AM25" i="12"/>
  <c r="AI25" i="12"/>
  <c r="AE25" i="12"/>
  <c r="AA25" i="12"/>
  <c r="W25" i="12"/>
  <c r="S25" i="12"/>
  <c r="O25" i="12"/>
  <c r="AQ24" i="12"/>
  <c r="AM24" i="12"/>
  <c r="AI24" i="12"/>
  <c r="AE24" i="12"/>
  <c r="AA24" i="12"/>
  <c r="W24" i="12"/>
  <c r="S24" i="12"/>
  <c r="O24" i="12"/>
  <c r="AQ23" i="12"/>
  <c r="AM23" i="12"/>
  <c r="AI23" i="12"/>
  <c r="AE23" i="12"/>
  <c r="AA23" i="12"/>
  <c r="W23" i="12"/>
  <c r="S23" i="12"/>
  <c r="O23" i="12"/>
  <c r="AQ22" i="12"/>
  <c r="AM22" i="12"/>
  <c r="AI22" i="12"/>
  <c r="AE22" i="12"/>
  <c r="AA22" i="12"/>
  <c r="W22" i="12"/>
  <c r="S22" i="12"/>
  <c r="O22" i="12"/>
  <c r="AQ21" i="12"/>
  <c r="AM21" i="12"/>
  <c r="AI21" i="12"/>
  <c r="AE21" i="12"/>
  <c r="AA21" i="12"/>
  <c r="W21" i="12"/>
  <c r="S21" i="12"/>
  <c r="O21" i="12"/>
  <c r="AQ20" i="12"/>
  <c r="AM20" i="12"/>
  <c r="AI20" i="12"/>
  <c r="AE20" i="12"/>
  <c r="AA20" i="12"/>
  <c r="W20" i="12"/>
  <c r="S20" i="12"/>
  <c r="O20" i="12"/>
  <c r="AQ19" i="12"/>
  <c r="AM19" i="12"/>
  <c r="AI19" i="12"/>
  <c r="AE19" i="12"/>
  <c r="AA19" i="12"/>
  <c r="W19" i="12"/>
  <c r="S19" i="12"/>
  <c r="O19" i="12"/>
  <c r="AQ18" i="12"/>
  <c r="AM18" i="12"/>
  <c r="AI18" i="12"/>
  <c r="AE18" i="12"/>
  <c r="AA18" i="12"/>
  <c r="W18" i="12"/>
  <c r="S18" i="12"/>
  <c r="O18" i="12"/>
  <c r="AQ17" i="12"/>
  <c r="AM17" i="12"/>
  <c r="AI17" i="12"/>
  <c r="AE17" i="12"/>
  <c r="AA17" i="12"/>
  <c r="W17" i="12"/>
  <c r="S17" i="12"/>
  <c r="O17" i="12"/>
  <c r="AQ16" i="12"/>
  <c r="AM16" i="12"/>
  <c r="AI16" i="12"/>
  <c r="AE16" i="12"/>
  <c r="AA16" i="12"/>
  <c r="W16" i="12"/>
  <c r="S16" i="12"/>
  <c r="O16" i="12"/>
  <c r="AQ15" i="12"/>
  <c r="AM15" i="12"/>
  <c r="AI15" i="12"/>
  <c r="AE15" i="12"/>
  <c r="AA15" i="12"/>
  <c r="W15" i="12"/>
  <c r="S15" i="12"/>
  <c r="O15" i="12"/>
  <c r="AQ14" i="12"/>
  <c r="AM14" i="12"/>
  <c r="AI14" i="12"/>
  <c r="AE14" i="12"/>
  <c r="AA14" i="12"/>
  <c r="W14" i="12"/>
  <c r="S14" i="12"/>
  <c r="O14" i="12"/>
  <c r="AQ13" i="12"/>
  <c r="AM13" i="12"/>
  <c r="AI13" i="12"/>
  <c r="AE13" i="12"/>
  <c r="AA13" i="12"/>
  <c r="W13" i="12"/>
  <c r="S13" i="12"/>
  <c r="O13" i="12"/>
  <c r="AQ12" i="12"/>
  <c r="AM12" i="12"/>
  <c r="AI12" i="12"/>
  <c r="AE12" i="12"/>
  <c r="AA12" i="12"/>
  <c r="W12" i="12"/>
  <c r="S12" i="12"/>
  <c r="O12" i="12"/>
  <c r="AQ11" i="12"/>
  <c r="AM11" i="12"/>
  <c r="AI11" i="12"/>
  <c r="AE11" i="12"/>
  <c r="AA11" i="12"/>
  <c r="W11" i="12"/>
  <c r="S11" i="12"/>
  <c r="O11" i="12"/>
  <c r="AQ10" i="12"/>
  <c r="AM10" i="12"/>
  <c r="AI10" i="12"/>
  <c r="AE10" i="12"/>
  <c r="AA10" i="12"/>
  <c r="W10" i="12"/>
  <c r="S10" i="12"/>
  <c r="O10" i="12"/>
  <c r="AQ8" i="12"/>
  <c r="E57" i="14" s="1"/>
  <c r="AM8" i="12"/>
  <c r="E56" i="14" s="1"/>
  <c r="AI8" i="12"/>
  <c r="E55" i="14" s="1"/>
  <c r="AE8" i="12"/>
  <c r="E54" i="14" s="1"/>
  <c r="AA8" i="12"/>
  <c r="E53" i="14" s="1"/>
  <c r="W8" i="12"/>
  <c r="E52" i="14" s="1"/>
  <c r="S8" i="12"/>
  <c r="E51" i="14" s="1"/>
  <c r="O8" i="12"/>
  <c r="E50" i="14" s="1"/>
  <c r="C105" i="9"/>
  <c r="B59" i="11" s="1"/>
  <c r="C100" i="9"/>
  <c r="B58" i="11" s="1"/>
  <c r="C85" i="9"/>
  <c r="B47" i="11" s="1"/>
  <c r="C81" i="9"/>
  <c r="B46" i="11" s="1"/>
  <c r="C76" i="9"/>
  <c r="B45" i="11" s="1"/>
  <c r="B41" i="11"/>
  <c r="C59" i="9"/>
  <c r="B40" i="11" s="1"/>
  <c r="C41" i="9"/>
  <c r="B37" i="11" s="1"/>
  <c r="C38" i="9"/>
  <c r="B36" i="11" s="1"/>
  <c r="B33" i="11"/>
  <c r="B32" i="11"/>
  <c r="C22" i="9"/>
  <c r="B28" i="11" s="1"/>
  <c r="D29" i="11"/>
  <c r="FE51" i="6"/>
  <c r="FD51" i="6"/>
  <c r="A51" i="6"/>
  <c r="FE50" i="6"/>
  <c r="FD50" i="6"/>
  <c r="A50" i="6"/>
  <c r="FE49" i="6"/>
  <c r="FD49" i="6"/>
  <c r="A49" i="6"/>
  <c r="FE48" i="6"/>
  <c r="FD48" i="6"/>
  <c r="A48" i="6"/>
  <c r="FE47" i="6"/>
  <c r="FD47" i="6"/>
  <c r="A47" i="6"/>
  <c r="FE46" i="6"/>
  <c r="FD46" i="6"/>
  <c r="A46" i="6"/>
  <c r="FE45" i="6"/>
  <c r="FD45" i="6"/>
  <c r="A45" i="6"/>
  <c r="FE44" i="6"/>
  <c r="FD44" i="6"/>
  <c r="A44" i="6"/>
  <c r="FE43" i="6"/>
  <c r="FD43" i="6"/>
  <c r="A43" i="6"/>
  <c r="FE42" i="6"/>
  <c r="FD42" i="6"/>
  <c r="A42" i="6"/>
  <c r="FE41" i="6"/>
  <c r="FD41" i="6"/>
  <c r="A41" i="6"/>
  <c r="FE40" i="6"/>
  <c r="FD40" i="6"/>
  <c r="A40" i="6"/>
  <c r="FE39" i="6"/>
  <c r="FD39" i="6"/>
  <c r="A39" i="6"/>
  <c r="FE38" i="6"/>
  <c r="FD38" i="6"/>
  <c r="A38" i="6"/>
  <c r="FE37" i="6"/>
  <c r="FD37" i="6"/>
  <c r="A37" i="6"/>
  <c r="FE36" i="6"/>
  <c r="FD36" i="6"/>
  <c r="A36" i="6"/>
  <c r="FE35" i="6"/>
  <c r="FD35" i="6"/>
  <c r="A35" i="6"/>
  <c r="FE34" i="6"/>
  <c r="FD34" i="6"/>
  <c r="A34" i="6"/>
  <c r="FE33" i="6"/>
  <c r="FD33" i="6"/>
  <c r="A33" i="6"/>
  <c r="FE32" i="6"/>
  <c r="FD32" i="6"/>
  <c r="A32" i="6"/>
  <c r="FE31" i="6"/>
  <c r="FD31" i="6"/>
  <c r="A31" i="6"/>
  <c r="FE30" i="6"/>
  <c r="FD30" i="6"/>
  <c r="A30" i="6"/>
  <c r="FE29" i="6"/>
  <c r="FD29" i="6"/>
  <c r="A29" i="6"/>
  <c r="FE28" i="6"/>
  <c r="FD28" i="6"/>
  <c r="A28" i="6"/>
  <c r="FE27" i="6"/>
  <c r="FD27" i="6"/>
  <c r="A27" i="6"/>
  <c r="FE26" i="6"/>
  <c r="FD26" i="6"/>
  <c r="A26" i="6"/>
  <c r="FE25" i="6"/>
  <c r="FD25" i="6"/>
  <c r="A25" i="6"/>
  <c r="FE24" i="6"/>
  <c r="FD24" i="6"/>
  <c r="A24" i="6"/>
  <c r="FE23" i="6"/>
  <c r="FD23" i="6"/>
  <c r="A23" i="6"/>
  <c r="FE22" i="6"/>
  <c r="FD22" i="6"/>
  <c r="A22" i="6"/>
  <c r="FE21" i="6"/>
  <c r="FD21" i="6"/>
  <c r="A21" i="6"/>
  <c r="FE20" i="6"/>
  <c r="FD20" i="6"/>
  <c r="A20" i="6"/>
  <c r="FE19" i="6"/>
  <c r="FD19" i="6"/>
  <c r="A19" i="6"/>
  <c r="FE18" i="6"/>
  <c r="FD18" i="6"/>
  <c r="A18" i="6"/>
  <c r="FE17" i="6"/>
  <c r="FD17" i="6"/>
  <c r="A17" i="6"/>
  <c r="FE16" i="6"/>
  <c r="FD16" i="6"/>
  <c r="A16" i="6"/>
  <c r="FE15" i="6"/>
  <c r="FD15" i="6"/>
  <c r="A15" i="6"/>
  <c r="FE14" i="6"/>
  <c r="FD14" i="6"/>
  <c r="A14" i="6"/>
  <c r="FE13" i="6"/>
  <c r="FD13" i="6"/>
  <c r="A13" i="6"/>
  <c r="FE12" i="6"/>
  <c r="FD12" i="6"/>
  <c r="A12" i="6"/>
  <c r="FE11" i="6"/>
  <c r="FD11" i="6"/>
  <c r="A11" i="6"/>
  <c r="FE10" i="6"/>
  <c r="FD10" i="6"/>
  <c r="A10" i="6"/>
  <c r="A9" i="6"/>
  <c r="A8" i="6"/>
  <c r="A7" i="6"/>
  <c r="A6" i="6"/>
  <c r="FB5" i="6"/>
  <c r="FA5" i="6"/>
  <c r="EZ5" i="6"/>
  <c r="EY5" i="6"/>
  <c r="EX5" i="6"/>
  <c r="EW5" i="6"/>
  <c r="EV5" i="6"/>
  <c r="EU5" i="6"/>
  <c r="ET5" i="6"/>
  <c r="ES5" i="6"/>
  <c r="ER5" i="6"/>
  <c r="EQ5" i="6"/>
  <c r="EP5" i="6"/>
  <c r="EO5" i="6"/>
  <c r="EN5" i="6"/>
  <c r="EM5" i="6"/>
  <c r="EL5" i="6"/>
  <c r="EK5" i="6"/>
  <c r="EJ5" i="6"/>
  <c r="EI5" i="6"/>
  <c r="EH5" i="6"/>
  <c r="EG5" i="6"/>
  <c r="EF5" i="6"/>
  <c r="EE5" i="6"/>
  <c r="ED5" i="6"/>
  <c r="EC5" i="6"/>
  <c r="EB5" i="6"/>
  <c r="EA5" i="6"/>
  <c r="DZ5" i="6"/>
  <c r="DY5" i="6"/>
  <c r="DX5" i="6"/>
  <c r="DW5" i="6"/>
  <c r="DV5" i="6"/>
  <c r="DU5" i="6"/>
  <c r="DT5" i="6"/>
  <c r="DS5" i="6"/>
  <c r="DR5" i="6"/>
  <c r="DQ5" i="6"/>
  <c r="DP5" i="6"/>
  <c r="DO5" i="6"/>
  <c r="DN5" i="6"/>
  <c r="DM5" i="6"/>
  <c r="DL5" i="6"/>
  <c r="DK5" i="6"/>
  <c r="DJ5" i="6"/>
  <c r="DI5" i="6"/>
  <c r="DH5" i="6"/>
  <c r="DG5" i="6"/>
  <c r="DF5" i="6"/>
  <c r="DE5" i="6"/>
  <c r="DD5" i="6"/>
  <c r="DC5" i="6"/>
  <c r="DB5" i="6"/>
  <c r="DA5" i="6"/>
  <c r="CZ5" i="6"/>
  <c r="CY5" i="6"/>
  <c r="CX5" i="6"/>
  <c r="CW5" i="6"/>
  <c r="CV5" i="6"/>
  <c r="CU5" i="6"/>
  <c r="CT5" i="6"/>
  <c r="CS5" i="6"/>
  <c r="CR5" i="6"/>
  <c r="CQ5" i="6"/>
  <c r="CP5" i="6"/>
  <c r="CO5" i="6"/>
  <c r="CN5" i="6"/>
  <c r="CM5" i="6"/>
  <c r="CL5" i="6"/>
  <c r="CK5" i="6"/>
  <c r="CJ5" i="6"/>
  <c r="CI5" i="6"/>
  <c r="CH5" i="6"/>
  <c r="CG5" i="6"/>
  <c r="CF5" i="6"/>
  <c r="CE5" i="6"/>
  <c r="CD5" i="6"/>
  <c r="CC5" i="6"/>
  <c r="CB5" i="6"/>
  <c r="CA5" i="6"/>
  <c r="BZ5" i="6"/>
  <c r="BY5" i="6"/>
  <c r="BX5" i="6"/>
  <c r="BW5" i="6"/>
  <c r="BV5" i="6"/>
  <c r="BU5" i="6"/>
  <c r="BT5" i="6"/>
  <c r="BS5" i="6"/>
  <c r="BR5" i="6"/>
  <c r="BQ5" i="6"/>
  <c r="BP5" i="6"/>
  <c r="BO5" i="6"/>
  <c r="BN5" i="6"/>
  <c r="BM5" i="6"/>
  <c r="BL5" i="6"/>
  <c r="BK5" i="6"/>
  <c r="BJ5" i="6"/>
  <c r="BI5" i="6"/>
  <c r="BH5" i="6"/>
  <c r="BG5" i="6"/>
  <c r="BF5" i="6"/>
  <c r="BE5" i="6"/>
  <c r="BD5" i="6"/>
  <c r="BC5" i="6"/>
  <c r="BB5" i="6"/>
  <c r="BA5" i="6"/>
  <c r="AZ5" i="6"/>
  <c r="AY5" i="6"/>
  <c r="AX5" i="6"/>
  <c r="AW5" i="6"/>
  <c r="AV5" i="6"/>
  <c r="AU5" i="6"/>
  <c r="AT5" i="6"/>
  <c r="AS5" i="6"/>
  <c r="AR5" i="6"/>
  <c r="AQ5" i="6"/>
  <c r="AP5" i="6"/>
  <c r="AO5" i="6"/>
  <c r="AN5" i="6"/>
  <c r="AM5" i="6"/>
  <c r="AL5" i="6"/>
  <c r="AK5" i="6"/>
  <c r="AJ5" i="6"/>
  <c r="AI5" i="6"/>
  <c r="AH5" i="6"/>
  <c r="AG5" i="6"/>
  <c r="AF5" i="6"/>
  <c r="AE5" i="6"/>
  <c r="AD5" i="6"/>
  <c r="AC5" i="6"/>
  <c r="AB5" i="6"/>
  <c r="AA5" i="6"/>
  <c r="Z5" i="6"/>
  <c r="Y5" i="6"/>
  <c r="X5" i="6"/>
  <c r="W5" i="6"/>
  <c r="V5" i="6"/>
  <c r="U5" i="6"/>
  <c r="T5" i="6"/>
  <c r="S5" i="6"/>
  <c r="R5" i="6"/>
  <c r="Q5" i="6"/>
  <c r="P5" i="6"/>
  <c r="O5" i="6"/>
  <c r="N5" i="6"/>
  <c r="M5" i="6"/>
  <c r="L5" i="6"/>
  <c r="K5" i="6"/>
  <c r="J5" i="6"/>
  <c r="I5" i="6"/>
  <c r="H5" i="6"/>
  <c r="G5" i="6"/>
  <c r="F5" i="6"/>
  <c r="E5" i="6"/>
  <c r="D5" i="6"/>
  <c r="A5" i="6"/>
  <c r="A4" i="6"/>
  <c r="A3" i="6"/>
  <c r="CF2" i="6"/>
  <c r="CK2" i="6" s="1"/>
  <c r="I2" i="6"/>
  <c r="A2" i="6"/>
  <c r="S1" i="6"/>
  <c r="R1" i="6"/>
  <c r="A1" i="6"/>
  <c r="A153" i="5"/>
  <c r="A152" i="5"/>
  <c r="B151" i="5"/>
  <c r="A151" i="5"/>
  <c r="BL150" i="5"/>
  <c r="BK150" i="5"/>
  <c r="BJ150" i="5"/>
  <c r="BI150" i="5"/>
  <c r="BH150" i="5"/>
  <c r="BG150" i="5"/>
  <c r="BF150" i="5"/>
  <c r="BE150" i="5"/>
  <c r="BD150" i="5"/>
  <c r="BC150" i="5"/>
  <c r="BB150" i="5"/>
  <c r="BA150" i="5"/>
  <c r="AZ150" i="5"/>
  <c r="AY150" i="5"/>
  <c r="AX150" i="5"/>
  <c r="AW150" i="5"/>
  <c r="AV150" i="5"/>
  <c r="AU150" i="5"/>
  <c r="AT150" i="5"/>
  <c r="AS150" i="5"/>
  <c r="AR150" i="5"/>
  <c r="AQ150" i="5"/>
  <c r="AP150" i="5"/>
  <c r="AO150" i="5"/>
  <c r="AN150" i="5"/>
  <c r="AM150" i="5"/>
  <c r="AL150" i="5"/>
  <c r="AK150" i="5"/>
  <c r="AJ150" i="5"/>
  <c r="AI150" i="5"/>
  <c r="AH150" i="5"/>
  <c r="AG150" i="5"/>
  <c r="AF150" i="5"/>
  <c r="AE150" i="5"/>
  <c r="AD150" i="5"/>
  <c r="AC150" i="5"/>
  <c r="AB150" i="5"/>
  <c r="AA150" i="5"/>
  <c r="Z150" i="5"/>
  <c r="Y150" i="5"/>
  <c r="X150" i="5"/>
  <c r="W150" i="5"/>
  <c r="V150" i="5"/>
  <c r="U150" i="5"/>
  <c r="T150" i="5"/>
  <c r="S150" i="5"/>
  <c r="R150" i="5"/>
  <c r="Q150" i="5"/>
  <c r="P150" i="5"/>
  <c r="O150" i="5"/>
  <c r="N150" i="5"/>
  <c r="M150" i="5"/>
  <c r="L150" i="5"/>
  <c r="K150" i="5"/>
  <c r="J150" i="5"/>
  <c r="I150" i="5"/>
  <c r="H150" i="5"/>
  <c r="G150" i="5"/>
  <c r="F150" i="5"/>
  <c r="E150" i="5"/>
  <c r="D150" i="5"/>
  <c r="C150" i="5"/>
  <c r="A150" i="5"/>
  <c r="BN149" i="5"/>
  <c r="BM149" i="5"/>
  <c r="A149" i="5"/>
  <c r="BN148" i="5"/>
  <c r="BM148" i="5"/>
  <c r="A148" i="5"/>
  <c r="BN147" i="5"/>
  <c r="BM147" i="5"/>
  <c r="A147" i="5"/>
  <c r="BN146" i="5"/>
  <c r="BM146" i="5"/>
  <c r="A146" i="5"/>
  <c r="BN145" i="5"/>
  <c r="BM145" i="5"/>
  <c r="A145" i="5"/>
  <c r="BN144" i="5"/>
  <c r="BM144" i="5"/>
  <c r="A144" i="5"/>
  <c r="A143" i="5"/>
  <c r="A142" i="5"/>
  <c r="A141" i="5"/>
  <c r="BL140" i="5"/>
  <c r="BL151" i="5" s="1"/>
  <c r="BK140" i="5"/>
  <c r="BJ140" i="5"/>
  <c r="BJ151" i="5" s="1"/>
  <c r="BI140" i="5"/>
  <c r="BH140" i="5"/>
  <c r="BH151" i="5" s="1"/>
  <c r="BG140" i="5"/>
  <c r="BF140" i="5"/>
  <c r="BF151" i="5" s="1"/>
  <c r="BE140" i="5"/>
  <c r="BD140" i="5"/>
  <c r="BD151" i="5" s="1"/>
  <c r="BC140" i="5"/>
  <c r="BB140" i="5"/>
  <c r="BB151" i="5" s="1"/>
  <c r="BA140" i="5"/>
  <c r="AZ140" i="5"/>
  <c r="AZ151" i="5" s="1"/>
  <c r="AY140" i="5"/>
  <c r="AX140" i="5"/>
  <c r="AX151" i="5" s="1"/>
  <c r="AW140" i="5"/>
  <c r="AV140" i="5"/>
  <c r="AV151" i="5" s="1"/>
  <c r="AU140" i="5"/>
  <c r="AT140" i="5"/>
  <c r="AT151" i="5" s="1"/>
  <c r="AS140" i="5"/>
  <c r="AR140" i="5"/>
  <c r="AR151" i="5" s="1"/>
  <c r="AQ140" i="5"/>
  <c r="AP140" i="5"/>
  <c r="AP151" i="5" s="1"/>
  <c r="AO140" i="5"/>
  <c r="AN140" i="5"/>
  <c r="AN151" i="5" s="1"/>
  <c r="AM140" i="5"/>
  <c r="AL140" i="5"/>
  <c r="AL151" i="5" s="1"/>
  <c r="AK140" i="5"/>
  <c r="AJ140" i="5"/>
  <c r="AJ151" i="5" s="1"/>
  <c r="AI140" i="5"/>
  <c r="AH140" i="5"/>
  <c r="AH151" i="5" s="1"/>
  <c r="AG140" i="5"/>
  <c r="AF140" i="5"/>
  <c r="AF151" i="5" s="1"/>
  <c r="AE140" i="5"/>
  <c r="AD140" i="5"/>
  <c r="AD151" i="5" s="1"/>
  <c r="AC140" i="5"/>
  <c r="AB140" i="5"/>
  <c r="AB151" i="5" s="1"/>
  <c r="AA140" i="5"/>
  <c r="Z140" i="5"/>
  <c r="Z151" i="5" s="1"/>
  <c r="Y140" i="5"/>
  <c r="X140" i="5"/>
  <c r="X151" i="5" s="1"/>
  <c r="W140" i="5"/>
  <c r="V140" i="5"/>
  <c r="V151" i="5" s="1"/>
  <c r="U140" i="5"/>
  <c r="T140" i="5"/>
  <c r="T151" i="5" s="1"/>
  <c r="S140" i="5"/>
  <c r="R140" i="5"/>
  <c r="R151" i="5" s="1"/>
  <c r="Q140" i="5"/>
  <c r="P140" i="5"/>
  <c r="P151" i="5" s="1"/>
  <c r="O140" i="5"/>
  <c r="N140" i="5"/>
  <c r="N151" i="5" s="1"/>
  <c r="M140" i="5"/>
  <c r="L140" i="5"/>
  <c r="L151" i="5" s="1"/>
  <c r="K140" i="5"/>
  <c r="J140" i="5"/>
  <c r="J151" i="5" s="1"/>
  <c r="I140" i="5"/>
  <c r="H140" i="5"/>
  <c r="H151" i="5" s="1"/>
  <c r="G140" i="5"/>
  <c r="F140" i="5"/>
  <c r="F151" i="5" s="1"/>
  <c r="E140" i="5"/>
  <c r="D140" i="5"/>
  <c r="D151" i="5" s="1"/>
  <c r="C140" i="5"/>
  <c r="A140" i="5"/>
  <c r="BN139" i="5"/>
  <c r="BM139" i="5"/>
  <c r="A139" i="5"/>
  <c r="BN138" i="5"/>
  <c r="BM138" i="5"/>
  <c r="A138" i="5"/>
  <c r="BN137" i="5"/>
  <c r="BM137" i="5"/>
  <c r="A137" i="5"/>
  <c r="BN136" i="5"/>
  <c r="BM136" i="5"/>
  <c r="A136" i="5"/>
  <c r="BN135" i="5"/>
  <c r="BM135" i="5"/>
  <c r="A135" i="5"/>
  <c r="A134" i="5"/>
  <c r="A133" i="5"/>
  <c r="A132" i="5"/>
  <c r="BL131" i="5"/>
  <c r="BK131" i="5"/>
  <c r="BJ131" i="5"/>
  <c r="BI131" i="5"/>
  <c r="BH131" i="5"/>
  <c r="BG131" i="5"/>
  <c r="BF131" i="5"/>
  <c r="BE131" i="5"/>
  <c r="BD131" i="5"/>
  <c r="BC131" i="5"/>
  <c r="BB131" i="5"/>
  <c r="BA131" i="5"/>
  <c r="AZ131" i="5"/>
  <c r="AY131" i="5"/>
  <c r="AX131" i="5"/>
  <c r="AW131" i="5"/>
  <c r="AV131" i="5"/>
  <c r="AU131" i="5"/>
  <c r="AT131" i="5"/>
  <c r="AS131" i="5"/>
  <c r="AR131" i="5"/>
  <c r="AQ131" i="5"/>
  <c r="AP131" i="5"/>
  <c r="AO131" i="5"/>
  <c r="AN131" i="5"/>
  <c r="AM131" i="5"/>
  <c r="AL131" i="5"/>
  <c r="AK131" i="5"/>
  <c r="AJ131" i="5"/>
  <c r="AI131" i="5"/>
  <c r="AH131" i="5"/>
  <c r="AG131" i="5"/>
  <c r="AF131" i="5"/>
  <c r="AE131" i="5"/>
  <c r="AD131" i="5"/>
  <c r="AC131" i="5"/>
  <c r="AB131" i="5"/>
  <c r="AA131" i="5"/>
  <c r="Z131" i="5"/>
  <c r="Y131" i="5"/>
  <c r="X131" i="5"/>
  <c r="W131" i="5"/>
  <c r="V131" i="5"/>
  <c r="U131" i="5"/>
  <c r="T131" i="5"/>
  <c r="S131" i="5"/>
  <c r="R131" i="5"/>
  <c r="Q131" i="5"/>
  <c r="P131" i="5"/>
  <c r="O131" i="5"/>
  <c r="N131" i="5"/>
  <c r="M131" i="5"/>
  <c r="L131" i="5"/>
  <c r="K131" i="5"/>
  <c r="J131" i="5"/>
  <c r="I131" i="5"/>
  <c r="H131" i="5"/>
  <c r="G131" i="5"/>
  <c r="F131" i="5"/>
  <c r="E131" i="5"/>
  <c r="D131" i="5"/>
  <c r="C131" i="5"/>
  <c r="A131" i="5"/>
  <c r="BN130" i="5"/>
  <c r="BM130" i="5"/>
  <c r="A130" i="5"/>
  <c r="BN129" i="5"/>
  <c r="BM129" i="5"/>
  <c r="A129" i="5"/>
  <c r="BN128" i="5"/>
  <c r="BM128" i="5"/>
  <c r="A128" i="5"/>
  <c r="BN127" i="5"/>
  <c r="BM127" i="5"/>
  <c r="A127" i="5"/>
  <c r="BN126" i="5"/>
  <c r="BM126" i="5"/>
  <c r="A126" i="5"/>
  <c r="A125" i="5"/>
  <c r="A124" i="5"/>
  <c r="A123" i="5"/>
  <c r="BL122" i="5"/>
  <c r="BK122" i="5"/>
  <c r="BJ122" i="5"/>
  <c r="BI122" i="5"/>
  <c r="BH122" i="5"/>
  <c r="BG122" i="5"/>
  <c r="BF122" i="5"/>
  <c r="BE122" i="5"/>
  <c r="BD122" i="5"/>
  <c r="BC122" i="5"/>
  <c r="BB122" i="5"/>
  <c r="BA122" i="5"/>
  <c r="AZ122" i="5"/>
  <c r="AY122" i="5"/>
  <c r="AX122" i="5"/>
  <c r="AW122" i="5"/>
  <c r="AV122" i="5"/>
  <c r="AU122" i="5"/>
  <c r="AT122" i="5"/>
  <c r="AS122" i="5"/>
  <c r="AR122" i="5"/>
  <c r="AQ122" i="5"/>
  <c r="AP122" i="5"/>
  <c r="AO122" i="5"/>
  <c r="AN122" i="5"/>
  <c r="AM122" i="5"/>
  <c r="AL122" i="5"/>
  <c r="AK122" i="5"/>
  <c r="AJ122" i="5"/>
  <c r="AI122" i="5"/>
  <c r="AH122" i="5"/>
  <c r="AG122" i="5"/>
  <c r="AF122" i="5"/>
  <c r="AE122" i="5"/>
  <c r="AD122" i="5"/>
  <c r="AC122" i="5"/>
  <c r="AB122" i="5"/>
  <c r="AA122" i="5"/>
  <c r="Z122" i="5"/>
  <c r="Y122" i="5"/>
  <c r="X122" i="5"/>
  <c r="W122" i="5"/>
  <c r="V122" i="5"/>
  <c r="U122" i="5"/>
  <c r="T122" i="5"/>
  <c r="S122" i="5"/>
  <c r="R122" i="5"/>
  <c r="Q122" i="5"/>
  <c r="P122" i="5"/>
  <c r="O122" i="5"/>
  <c r="N122" i="5"/>
  <c r="M122" i="5"/>
  <c r="L122" i="5"/>
  <c r="K122" i="5"/>
  <c r="J122" i="5"/>
  <c r="I122" i="5"/>
  <c r="H122" i="5"/>
  <c r="G122" i="5"/>
  <c r="F122" i="5"/>
  <c r="E122" i="5"/>
  <c r="D122" i="5"/>
  <c r="C122" i="5"/>
  <c r="A122" i="5"/>
  <c r="BN121" i="5"/>
  <c r="BM121" i="5"/>
  <c r="A121" i="5"/>
  <c r="BN120" i="5"/>
  <c r="BM120" i="5"/>
  <c r="A120" i="5"/>
  <c r="A119" i="5"/>
  <c r="A118" i="5"/>
  <c r="A117" i="5"/>
  <c r="BL116" i="5"/>
  <c r="BK116" i="5"/>
  <c r="BJ116" i="5"/>
  <c r="BI116" i="5"/>
  <c r="BH116" i="5"/>
  <c r="BG116" i="5"/>
  <c r="BF116" i="5"/>
  <c r="BE116" i="5"/>
  <c r="BD116" i="5"/>
  <c r="BC116" i="5"/>
  <c r="BB116" i="5"/>
  <c r="BA116" i="5"/>
  <c r="AZ116" i="5"/>
  <c r="AY116" i="5"/>
  <c r="AX116" i="5"/>
  <c r="AW116" i="5"/>
  <c r="AV116" i="5"/>
  <c r="AU116" i="5"/>
  <c r="AT116" i="5"/>
  <c r="AS116" i="5"/>
  <c r="AR116" i="5"/>
  <c r="AQ116" i="5"/>
  <c r="AP116" i="5"/>
  <c r="AO116" i="5"/>
  <c r="AN116" i="5"/>
  <c r="AM116" i="5"/>
  <c r="AL116" i="5"/>
  <c r="AK116" i="5"/>
  <c r="AJ116" i="5"/>
  <c r="AI116" i="5"/>
  <c r="AH116" i="5"/>
  <c r="AG116" i="5"/>
  <c r="AF116" i="5"/>
  <c r="AE116" i="5"/>
  <c r="AD116" i="5"/>
  <c r="AC116" i="5"/>
  <c r="AB116" i="5"/>
  <c r="AA116" i="5"/>
  <c r="Z116" i="5"/>
  <c r="Y116" i="5"/>
  <c r="X116" i="5"/>
  <c r="W116" i="5"/>
  <c r="V116" i="5"/>
  <c r="U116" i="5"/>
  <c r="T116" i="5"/>
  <c r="S116" i="5"/>
  <c r="R116" i="5"/>
  <c r="Q116" i="5"/>
  <c r="P116" i="5"/>
  <c r="O116" i="5"/>
  <c r="N116" i="5"/>
  <c r="M116" i="5"/>
  <c r="L116" i="5"/>
  <c r="K116" i="5"/>
  <c r="J116" i="5"/>
  <c r="I116" i="5"/>
  <c r="H116" i="5"/>
  <c r="G116" i="5"/>
  <c r="F116" i="5"/>
  <c r="E116" i="5"/>
  <c r="D116" i="5"/>
  <c r="C116" i="5"/>
  <c r="A116" i="5"/>
  <c r="BN115" i="5"/>
  <c r="BN116" i="5" s="1"/>
  <c r="BM115" i="5"/>
  <c r="BM116" i="5" s="1"/>
  <c r="A115" i="5"/>
  <c r="A114" i="5"/>
  <c r="A113" i="5"/>
  <c r="A112" i="5"/>
  <c r="BL111" i="5"/>
  <c r="BK111" i="5"/>
  <c r="BJ111" i="5"/>
  <c r="BI111" i="5"/>
  <c r="BH111" i="5"/>
  <c r="BG111" i="5"/>
  <c r="BF111" i="5"/>
  <c r="BE111" i="5"/>
  <c r="BD111" i="5"/>
  <c r="BC111" i="5"/>
  <c r="BB111" i="5"/>
  <c r="BA111" i="5"/>
  <c r="AZ111" i="5"/>
  <c r="AY111" i="5"/>
  <c r="AX111" i="5"/>
  <c r="AW111" i="5"/>
  <c r="AV111" i="5"/>
  <c r="AU111" i="5"/>
  <c r="AT111" i="5"/>
  <c r="AS111" i="5"/>
  <c r="AR111" i="5"/>
  <c r="AQ111" i="5"/>
  <c r="AP111" i="5"/>
  <c r="AO111" i="5"/>
  <c r="AN111" i="5"/>
  <c r="AM111" i="5"/>
  <c r="AL111" i="5"/>
  <c r="AK111" i="5"/>
  <c r="AJ111" i="5"/>
  <c r="AI111" i="5"/>
  <c r="AH111" i="5"/>
  <c r="AG111" i="5"/>
  <c r="AF111" i="5"/>
  <c r="AE111" i="5"/>
  <c r="AD111" i="5"/>
  <c r="AC111" i="5"/>
  <c r="AB111" i="5"/>
  <c r="AA111" i="5"/>
  <c r="Z111" i="5"/>
  <c r="Y111" i="5"/>
  <c r="X111" i="5"/>
  <c r="W111" i="5"/>
  <c r="V111" i="5"/>
  <c r="U111" i="5"/>
  <c r="T111" i="5"/>
  <c r="S111" i="5"/>
  <c r="R111" i="5"/>
  <c r="Q111" i="5"/>
  <c r="P111" i="5"/>
  <c r="O111" i="5"/>
  <c r="N111" i="5"/>
  <c r="M111" i="5"/>
  <c r="L111" i="5"/>
  <c r="K111" i="5"/>
  <c r="J111" i="5"/>
  <c r="I111" i="5"/>
  <c r="H111" i="5"/>
  <c r="G111" i="5"/>
  <c r="F111" i="5"/>
  <c r="E111" i="5"/>
  <c r="D111" i="5"/>
  <c r="C111" i="5"/>
  <c r="A111" i="5"/>
  <c r="BN110" i="5"/>
  <c r="C92" i="9" s="1"/>
  <c r="F44" i="11" s="1"/>
  <c r="BM110" i="5"/>
  <c r="A110" i="5"/>
  <c r="C87" i="9"/>
  <c r="B48" i="11" s="1"/>
  <c r="C70" i="9"/>
  <c r="B43" i="11" s="1"/>
  <c r="BN109" i="5"/>
  <c r="C64" i="9" s="1"/>
  <c r="C66" i="9" s="1"/>
  <c r="B42" i="11" s="1"/>
  <c r="BM109" i="5"/>
  <c r="A109" i="5"/>
  <c r="BN108" i="5"/>
  <c r="C52" i="9" s="1"/>
  <c r="C54" i="9" s="1"/>
  <c r="B39" i="11" s="1"/>
  <c r="BM108" i="5"/>
  <c r="A108" i="5"/>
  <c r="BN107" i="5"/>
  <c r="C47" i="9" s="1"/>
  <c r="C50" i="9" s="1"/>
  <c r="B38" i="11" s="1"/>
  <c r="BM107" i="5"/>
  <c r="A107" i="5"/>
  <c r="BN106" i="5"/>
  <c r="C14" i="9" s="1"/>
  <c r="BM106" i="5"/>
  <c r="A106" i="5"/>
  <c r="BN105" i="5"/>
  <c r="BM105" i="5"/>
  <c r="A105" i="5"/>
  <c r="A104" i="5"/>
  <c r="A103" i="5"/>
  <c r="A102" i="5"/>
  <c r="BL101" i="5"/>
  <c r="BK101" i="5"/>
  <c r="BJ101" i="5"/>
  <c r="BI101" i="5"/>
  <c r="BH101" i="5"/>
  <c r="BG101" i="5"/>
  <c r="BF101" i="5"/>
  <c r="BE101" i="5"/>
  <c r="BD101" i="5"/>
  <c r="BC101" i="5"/>
  <c r="BB101" i="5"/>
  <c r="BA101" i="5"/>
  <c r="AZ101" i="5"/>
  <c r="AY101" i="5"/>
  <c r="AX101" i="5"/>
  <c r="AW101" i="5"/>
  <c r="AV101" i="5"/>
  <c r="AU101" i="5"/>
  <c r="AT101" i="5"/>
  <c r="AS101" i="5"/>
  <c r="AR101" i="5"/>
  <c r="AQ101" i="5"/>
  <c r="AP101" i="5"/>
  <c r="AO101" i="5"/>
  <c r="AN101" i="5"/>
  <c r="AM101" i="5"/>
  <c r="AL101" i="5"/>
  <c r="AK101" i="5"/>
  <c r="AJ101" i="5"/>
  <c r="AI101" i="5"/>
  <c r="AH101" i="5"/>
  <c r="AG101" i="5"/>
  <c r="AF101" i="5"/>
  <c r="AE101" i="5"/>
  <c r="AD101" i="5"/>
  <c r="AC101" i="5"/>
  <c r="AB101" i="5"/>
  <c r="AA101" i="5"/>
  <c r="Z101" i="5"/>
  <c r="Y101" i="5"/>
  <c r="X101" i="5"/>
  <c r="W101" i="5"/>
  <c r="V101" i="5"/>
  <c r="U101" i="5"/>
  <c r="T101" i="5"/>
  <c r="S101" i="5"/>
  <c r="R101" i="5"/>
  <c r="Q101" i="5"/>
  <c r="P101" i="5"/>
  <c r="O101" i="5"/>
  <c r="N101" i="5"/>
  <c r="M101" i="5"/>
  <c r="L101" i="5"/>
  <c r="K101" i="5"/>
  <c r="J101" i="5"/>
  <c r="I101" i="5"/>
  <c r="H101" i="5"/>
  <c r="G101" i="5"/>
  <c r="F101" i="5"/>
  <c r="E101" i="5"/>
  <c r="D101" i="5"/>
  <c r="C101" i="5"/>
  <c r="A101" i="5"/>
  <c r="BN100" i="5"/>
  <c r="M59" i="8" s="1"/>
  <c r="M60" i="8" s="1"/>
  <c r="C71" i="9" s="1"/>
  <c r="BM100" i="5"/>
  <c r="A100" i="5"/>
  <c r="BN99" i="5"/>
  <c r="K59" i="8" s="1"/>
  <c r="K60" i="8" s="1"/>
  <c r="K62" i="8" s="1"/>
  <c r="BM99" i="5"/>
  <c r="A99" i="5"/>
  <c r="BN98" i="5"/>
  <c r="J59" i="8" s="1"/>
  <c r="J60" i="8" s="1"/>
  <c r="J62" i="8" s="1"/>
  <c r="BM98" i="5"/>
  <c r="A98" i="5"/>
  <c r="BN97" i="5"/>
  <c r="I59" i="8" s="1"/>
  <c r="I60" i="8" s="1"/>
  <c r="I62" i="8" s="1"/>
  <c r="BM97" i="5"/>
  <c r="A97" i="5"/>
  <c r="BN96" i="5"/>
  <c r="H59" i="8" s="1"/>
  <c r="H60" i="8" s="1"/>
  <c r="H62" i="8" s="1"/>
  <c r="BM96" i="5"/>
  <c r="A96" i="5"/>
  <c r="BN95" i="5"/>
  <c r="G59" i="8" s="1"/>
  <c r="G60" i="8" s="1"/>
  <c r="G62" i="8" s="1"/>
  <c r="BM95" i="5"/>
  <c r="A95" i="5"/>
  <c r="BN94" i="5"/>
  <c r="F59" i="8" s="1"/>
  <c r="F60" i="8" s="1"/>
  <c r="F62" i="8" s="1"/>
  <c r="BM94" i="5"/>
  <c r="A94" i="5"/>
  <c r="BN93" i="5"/>
  <c r="E59" i="8" s="1"/>
  <c r="E60" i="8" s="1"/>
  <c r="E62" i="8" s="1"/>
  <c r="BM93" i="5"/>
  <c r="A93" i="5"/>
  <c r="BN92" i="5"/>
  <c r="D59" i="8" s="1"/>
  <c r="D60" i="8" s="1"/>
  <c r="D62" i="8" s="1"/>
  <c r="BM92" i="5"/>
  <c r="A92" i="5"/>
  <c r="BN91" i="5"/>
  <c r="L39" i="14" s="1"/>
  <c r="P39" i="14" s="1"/>
  <c r="BM91" i="5"/>
  <c r="A91" i="5"/>
  <c r="A90" i="5"/>
  <c r="A89" i="5"/>
  <c r="A88" i="5"/>
  <c r="BL87" i="5"/>
  <c r="BK87" i="5"/>
  <c r="BJ87" i="5"/>
  <c r="BI87" i="5"/>
  <c r="BH87" i="5"/>
  <c r="BG87" i="5"/>
  <c r="BF87" i="5"/>
  <c r="BE87" i="5"/>
  <c r="BD87" i="5"/>
  <c r="BC87" i="5"/>
  <c r="BB87" i="5"/>
  <c r="BA87" i="5"/>
  <c r="AZ87" i="5"/>
  <c r="AY87" i="5"/>
  <c r="AX87" i="5"/>
  <c r="AW87" i="5"/>
  <c r="AV87" i="5"/>
  <c r="AU87" i="5"/>
  <c r="AT87" i="5"/>
  <c r="AS87" i="5"/>
  <c r="AR87" i="5"/>
  <c r="AQ87" i="5"/>
  <c r="AP87" i="5"/>
  <c r="AO87" i="5"/>
  <c r="AN87" i="5"/>
  <c r="AM87" i="5"/>
  <c r="AL87" i="5"/>
  <c r="AK87" i="5"/>
  <c r="AJ87" i="5"/>
  <c r="AI87" i="5"/>
  <c r="AH87" i="5"/>
  <c r="AG87" i="5"/>
  <c r="AF87" i="5"/>
  <c r="AE87" i="5"/>
  <c r="AD87" i="5"/>
  <c r="AC87" i="5"/>
  <c r="AB87" i="5"/>
  <c r="AA87" i="5"/>
  <c r="Z87" i="5"/>
  <c r="Y87" i="5"/>
  <c r="X87" i="5"/>
  <c r="W87" i="5"/>
  <c r="V87" i="5"/>
  <c r="U87" i="5"/>
  <c r="T87" i="5"/>
  <c r="S87" i="5"/>
  <c r="R87" i="5"/>
  <c r="Q87" i="5"/>
  <c r="P87" i="5"/>
  <c r="O87" i="5"/>
  <c r="N87" i="5"/>
  <c r="M87" i="5"/>
  <c r="L87" i="5"/>
  <c r="K87" i="5"/>
  <c r="J87" i="5"/>
  <c r="I87" i="5"/>
  <c r="H87" i="5"/>
  <c r="G87" i="5"/>
  <c r="F87" i="5"/>
  <c r="E87" i="5"/>
  <c r="D87" i="5"/>
  <c r="C87" i="5"/>
  <c r="A87" i="5"/>
  <c r="BN86" i="5"/>
  <c r="BM86" i="5"/>
  <c r="A86" i="5"/>
  <c r="BN85" i="5"/>
  <c r="BM85" i="5"/>
  <c r="A85" i="5"/>
  <c r="BN84" i="5"/>
  <c r="BM84" i="5"/>
  <c r="A84" i="5"/>
  <c r="BN83" i="5"/>
  <c r="BM83" i="5"/>
  <c r="A83" i="5"/>
  <c r="BN82" i="5"/>
  <c r="BM82" i="5"/>
  <c r="A82" i="5"/>
  <c r="BN81" i="5"/>
  <c r="BM81" i="5"/>
  <c r="A81" i="5"/>
  <c r="BN80" i="5"/>
  <c r="BM80" i="5"/>
  <c r="A80" i="5"/>
  <c r="BN79" i="5"/>
  <c r="BM79" i="5"/>
  <c r="A79" i="5"/>
  <c r="BN78" i="5"/>
  <c r="BM78" i="5"/>
  <c r="A78" i="5"/>
  <c r="BN77" i="5"/>
  <c r="BM77" i="5"/>
  <c r="A77" i="5"/>
  <c r="BN76" i="5"/>
  <c r="BM76" i="5"/>
  <c r="A76" i="5"/>
  <c r="BN75" i="5"/>
  <c r="BM75" i="5"/>
  <c r="A75" i="5"/>
  <c r="BN74" i="5"/>
  <c r="BM74" i="5"/>
  <c r="A74" i="5"/>
  <c r="BN73" i="5"/>
  <c r="BM73" i="5"/>
  <c r="A73" i="5"/>
  <c r="BN72" i="5"/>
  <c r="BM72" i="5"/>
  <c r="A72" i="5"/>
  <c r="BN71" i="5"/>
  <c r="BM71" i="5"/>
  <c r="A71" i="5"/>
  <c r="BN70" i="5"/>
  <c r="BM70" i="5"/>
  <c r="A70" i="5"/>
  <c r="BN69" i="5"/>
  <c r="BM69" i="5"/>
  <c r="A69" i="5"/>
  <c r="BN68" i="5"/>
  <c r="BM68" i="5"/>
  <c r="A68" i="5"/>
  <c r="BN67" i="5"/>
  <c r="BM67" i="5"/>
  <c r="A67" i="5"/>
  <c r="BN66" i="5"/>
  <c r="BM66" i="5"/>
  <c r="A66" i="5"/>
  <c r="BN65" i="5"/>
  <c r="BM65" i="5"/>
  <c r="A65" i="5"/>
  <c r="BN64" i="5"/>
  <c r="BM64" i="5"/>
  <c r="A64" i="5"/>
  <c r="BN63" i="5"/>
  <c r="BM63" i="5"/>
  <c r="A63" i="5"/>
  <c r="BN62" i="5"/>
  <c r="BM62" i="5"/>
  <c r="A62" i="5"/>
  <c r="BN61" i="5"/>
  <c r="BM61" i="5"/>
  <c r="A61" i="5"/>
  <c r="BN60" i="5"/>
  <c r="BM60" i="5"/>
  <c r="A60" i="5"/>
  <c r="BN59" i="5"/>
  <c r="BM59" i="5"/>
  <c r="A59" i="5"/>
  <c r="A58" i="5"/>
  <c r="A57" i="5"/>
  <c r="A56" i="5"/>
  <c r="BL55" i="5"/>
  <c r="BK55" i="5"/>
  <c r="BJ55" i="5"/>
  <c r="BI55" i="5"/>
  <c r="BH55" i="5"/>
  <c r="BG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5" i="5"/>
  <c r="G55" i="5"/>
  <c r="F55" i="5"/>
  <c r="E55" i="5"/>
  <c r="D55" i="5"/>
  <c r="C55" i="5"/>
  <c r="A55" i="5"/>
  <c r="BN54" i="5"/>
  <c r="BM54" i="5"/>
  <c r="A54" i="5"/>
  <c r="BN53" i="5"/>
  <c r="BM53" i="5"/>
  <c r="A53" i="5"/>
  <c r="BN52" i="5"/>
  <c r="BM52" i="5"/>
  <c r="A52" i="5"/>
  <c r="BN51" i="5"/>
  <c r="BM51" i="5"/>
  <c r="A51" i="5"/>
  <c r="BN50" i="5"/>
  <c r="BM50" i="5"/>
  <c r="A50" i="5"/>
  <c r="BN49" i="5"/>
  <c r="BM49" i="5"/>
  <c r="A49" i="5"/>
  <c r="BN48" i="5"/>
  <c r="BM48" i="5"/>
  <c r="A48" i="5"/>
  <c r="BN47" i="5"/>
  <c r="BM47" i="5"/>
  <c r="A47" i="5"/>
  <c r="BN46" i="5"/>
  <c r="BM46" i="5"/>
  <c r="A46" i="5"/>
  <c r="BN45" i="5"/>
  <c r="BM45" i="5"/>
  <c r="A45" i="5"/>
  <c r="BN44" i="5"/>
  <c r="BM44" i="5"/>
  <c r="A44" i="5"/>
  <c r="BN43" i="5"/>
  <c r="BM43" i="5"/>
  <c r="A43" i="5"/>
  <c r="BN42" i="5"/>
  <c r="BM42" i="5"/>
  <c r="A42" i="5"/>
  <c r="BN41" i="5"/>
  <c r="BM41" i="5"/>
  <c r="A41" i="5"/>
  <c r="BN40" i="5"/>
  <c r="BM40" i="5"/>
  <c r="A40" i="5"/>
  <c r="BN39" i="5"/>
  <c r="BM39" i="5"/>
  <c r="A39" i="5"/>
  <c r="BN38" i="5"/>
  <c r="BM38" i="5"/>
  <c r="A38" i="5"/>
  <c r="BN37" i="5"/>
  <c r="BM37" i="5"/>
  <c r="A37" i="5"/>
  <c r="BN36" i="5"/>
  <c r="BM36" i="5"/>
  <c r="A36" i="5"/>
  <c r="BN35" i="5"/>
  <c r="BM35" i="5"/>
  <c r="A35" i="5"/>
  <c r="BN34" i="5"/>
  <c r="BM34" i="5"/>
  <c r="A34" i="5"/>
  <c r="BN33" i="5"/>
  <c r="BM33" i="5"/>
  <c r="A33" i="5"/>
  <c r="BN32" i="5"/>
  <c r="BM32" i="5"/>
  <c r="A32" i="5"/>
  <c r="BN31" i="5"/>
  <c r="BM31" i="5"/>
  <c r="A31" i="5"/>
  <c r="BN30" i="5"/>
  <c r="BM30" i="5"/>
  <c r="A30" i="5"/>
  <c r="A29" i="5"/>
  <c r="A28" i="5"/>
  <c r="A27" i="5"/>
  <c r="BL26" i="5"/>
  <c r="BK26" i="5"/>
  <c r="BJ26" i="5"/>
  <c r="BI26" i="5"/>
  <c r="BH26" i="5"/>
  <c r="BG26" i="5"/>
  <c r="BF26" i="5"/>
  <c r="BE26" i="5"/>
  <c r="BD26" i="5"/>
  <c r="BC26" i="5"/>
  <c r="BB26" i="5"/>
  <c r="BA26" i="5"/>
  <c r="AZ26" i="5"/>
  <c r="AY26" i="5"/>
  <c r="AX26" i="5"/>
  <c r="AW26" i="5"/>
  <c r="AV26" i="5"/>
  <c r="AU26" i="5"/>
  <c r="AT26" i="5"/>
  <c r="AS26" i="5"/>
  <c r="AR26" i="5"/>
  <c r="AQ26" i="5"/>
  <c r="AP26" i="5"/>
  <c r="AO26" i="5"/>
  <c r="AN26" i="5"/>
  <c r="AM26" i="5"/>
  <c r="AL26" i="5"/>
  <c r="AK26" i="5"/>
  <c r="AJ26" i="5"/>
  <c r="AI26" i="5"/>
  <c r="AH26" i="5"/>
  <c r="AG26" i="5"/>
  <c r="AF26" i="5"/>
  <c r="AE26" i="5"/>
  <c r="AD26" i="5"/>
  <c r="AC26" i="5"/>
  <c r="AB26" i="5"/>
  <c r="AA26" i="5"/>
  <c r="Z26" i="5"/>
  <c r="Y26" i="5"/>
  <c r="X26" i="5"/>
  <c r="W26" i="5"/>
  <c r="V26" i="5"/>
  <c r="U26" i="5"/>
  <c r="T26" i="5"/>
  <c r="S26" i="5"/>
  <c r="R26" i="5"/>
  <c r="Q26" i="5"/>
  <c r="P26" i="5"/>
  <c r="O26" i="5"/>
  <c r="N26" i="5"/>
  <c r="M26" i="5"/>
  <c r="L26" i="5"/>
  <c r="K26" i="5"/>
  <c r="J26" i="5"/>
  <c r="I26" i="5"/>
  <c r="H26" i="5"/>
  <c r="G26" i="5"/>
  <c r="F26" i="5"/>
  <c r="E26" i="5"/>
  <c r="D26" i="5"/>
  <c r="C26" i="5"/>
  <c r="A26" i="5"/>
  <c r="BN25" i="5"/>
  <c r="BM25" i="5"/>
  <c r="A25" i="5"/>
  <c r="BN24" i="5"/>
  <c r="BM24" i="5"/>
  <c r="A24" i="5"/>
  <c r="A23" i="5"/>
  <c r="A22" i="5"/>
  <c r="A21"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20" i="5"/>
  <c r="C20" i="5"/>
  <c r="A20" i="5"/>
  <c r="BN19" i="5"/>
  <c r="BM19" i="5"/>
  <c r="A19" i="5"/>
  <c r="BN18" i="5"/>
  <c r="BM18" i="5"/>
  <c r="A18" i="5"/>
  <c r="BN17" i="5"/>
  <c r="BM17" i="5"/>
  <c r="A17" i="5"/>
  <c r="A16" i="5"/>
  <c r="A15" i="5"/>
  <c r="A14" i="5"/>
  <c r="BL13" i="5"/>
  <c r="BK13" i="5"/>
  <c r="BJ13" i="5"/>
  <c r="BI13" i="5"/>
  <c r="BH13" i="5"/>
  <c r="BG13" i="5"/>
  <c r="BF13" i="5"/>
  <c r="BE13" i="5"/>
  <c r="BD13" i="5"/>
  <c r="BC13" i="5"/>
  <c r="BB13" i="5"/>
  <c r="BA13" i="5"/>
  <c r="AZ13" i="5"/>
  <c r="AY13" i="5"/>
  <c r="AX13" i="5"/>
  <c r="AW13" i="5"/>
  <c r="AV13" i="5"/>
  <c r="AU13" i="5"/>
  <c r="AT13" i="5"/>
  <c r="AS13" i="5"/>
  <c r="AR13" i="5"/>
  <c r="AQ13" i="5"/>
  <c r="AP13" i="5"/>
  <c r="AO13" i="5"/>
  <c r="AN13" i="5"/>
  <c r="AM13" i="5"/>
  <c r="AL13" i="5"/>
  <c r="AK13" i="5"/>
  <c r="AJ13" i="5"/>
  <c r="AI13" i="5"/>
  <c r="AH13" i="5"/>
  <c r="AG13"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A13" i="5"/>
  <c r="BN12" i="5"/>
  <c r="BN13" i="5" s="1"/>
  <c r="BM12" i="5"/>
  <c r="BM13" i="5" s="1"/>
  <c r="A12" i="5"/>
  <c r="A11" i="5"/>
  <c r="A10" i="5"/>
  <c r="A9" i="5"/>
  <c r="BL8" i="5"/>
  <c r="BK8" i="5"/>
  <c r="BJ8" i="5"/>
  <c r="BI8" i="5"/>
  <c r="BH8" i="5"/>
  <c r="BG8" i="5"/>
  <c r="BF8" i="5"/>
  <c r="BE8" i="5"/>
  <c r="BD8" i="5"/>
  <c r="BC8" i="5"/>
  <c r="BB8" i="5"/>
  <c r="BA8" i="5"/>
  <c r="AZ8" i="5"/>
  <c r="AY8" i="5"/>
  <c r="AX8" i="5"/>
  <c r="AW8" i="5"/>
  <c r="AV8" i="5"/>
  <c r="AU8" i="5"/>
  <c r="AT8" i="5"/>
  <c r="AS8" i="5"/>
  <c r="AR8" i="5"/>
  <c r="AQ8" i="5"/>
  <c r="AP8" i="5"/>
  <c r="AO8" i="5"/>
  <c r="AN8" i="5"/>
  <c r="AM8" i="5"/>
  <c r="AL8" i="5"/>
  <c r="AK8" i="5"/>
  <c r="AJ8" i="5"/>
  <c r="AI8" i="5"/>
  <c r="AH8" i="5"/>
  <c r="AG8" i="5"/>
  <c r="AF8" i="5"/>
  <c r="AE8" i="5"/>
  <c r="AD8" i="5"/>
  <c r="AC8" i="5"/>
  <c r="AB8" i="5"/>
  <c r="AA8" i="5"/>
  <c r="Z8" i="5"/>
  <c r="Y8" i="5"/>
  <c r="X8" i="5"/>
  <c r="W8" i="5"/>
  <c r="V8" i="5"/>
  <c r="U8" i="5"/>
  <c r="T8" i="5"/>
  <c r="S8" i="5"/>
  <c r="R8" i="5"/>
  <c r="Q8" i="5"/>
  <c r="P8" i="5"/>
  <c r="O8" i="5"/>
  <c r="N8" i="5"/>
  <c r="M8" i="5"/>
  <c r="L8" i="5"/>
  <c r="K8" i="5"/>
  <c r="J8" i="5"/>
  <c r="I8" i="5"/>
  <c r="H8" i="5"/>
  <c r="G8" i="5"/>
  <c r="F8" i="5"/>
  <c r="E8" i="5"/>
  <c r="D8" i="5"/>
  <c r="C8" i="5"/>
  <c r="A8" i="5"/>
  <c r="BN7" i="5"/>
  <c r="BN8" i="5" s="1"/>
  <c r="BM7" i="5"/>
  <c r="BM8" i="5" s="1"/>
  <c r="A7" i="5"/>
  <c r="A6" i="5"/>
  <c r="A5" i="5"/>
  <c r="A4" i="5"/>
  <c r="A3" i="5"/>
  <c r="AI2" i="5"/>
  <c r="AI3" i="5" s="1"/>
  <c r="E2" i="5"/>
  <c r="E3" i="5" s="1"/>
  <c r="A2" i="5"/>
  <c r="A1" i="5"/>
  <c r="A185" i="4"/>
  <c r="A184" i="4"/>
  <c r="A183" i="4"/>
  <c r="BL182" i="4"/>
  <c r="BK182" i="4"/>
  <c r="BJ182" i="4"/>
  <c r="BI182" i="4"/>
  <c r="BH182" i="4"/>
  <c r="BG182" i="4"/>
  <c r="BF182" i="4"/>
  <c r="BE182" i="4"/>
  <c r="BD182" i="4"/>
  <c r="BC182" i="4"/>
  <c r="BB182" i="4"/>
  <c r="BA182" i="4"/>
  <c r="AZ182" i="4"/>
  <c r="AY182" i="4"/>
  <c r="AX182" i="4"/>
  <c r="AW182" i="4"/>
  <c r="AV182" i="4"/>
  <c r="AU182" i="4"/>
  <c r="AT182" i="4"/>
  <c r="AS182" i="4"/>
  <c r="AR182" i="4"/>
  <c r="AQ182" i="4"/>
  <c r="AP182" i="4"/>
  <c r="AO182" i="4"/>
  <c r="AN182" i="4"/>
  <c r="AM182" i="4"/>
  <c r="AL182" i="4"/>
  <c r="AK182" i="4"/>
  <c r="AJ182" i="4"/>
  <c r="AI182" i="4"/>
  <c r="AH182" i="4"/>
  <c r="AG182" i="4"/>
  <c r="AF182" i="4"/>
  <c r="AE182" i="4"/>
  <c r="AD182" i="4"/>
  <c r="AC182" i="4"/>
  <c r="AB182" i="4"/>
  <c r="AA182" i="4"/>
  <c r="Z182" i="4"/>
  <c r="Y182" i="4"/>
  <c r="X182" i="4"/>
  <c r="W182" i="4"/>
  <c r="V182" i="4"/>
  <c r="U182" i="4"/>
  <c r="T182" i="4"/>
  <c r="S182" i="4"/>
  <c r="R182" i="4"/>
  <c r="Q182" i="4"/>
  <c r="P182" i="4"/>
  <c r="O182" i="4"/>
  <c r="N182" i="4"/>
  <c r="M182" i="4"/>
  <c r="L182" i="4"/>
  <c r="K182" i="4"/>
  <c r="J182" i="4"/>
  <c r="I182" i="4"/>
  <c r="H182" i="4"/>
  <c r="G182" i="4"/>
  <c r="F182" i="4"/>
  <c r="E182" i="4"/>
  <c r="D182" i="4"/>
  <c r="C182" i="4"/>
  <c r="A182" i="4"/>
  <c r="BL181" i="4"/>
  <c r="BK181" i="4"/>
  <c r="BJ181" i="4"/>
  <c r="BI181" i="4"/>
  <c r="BH181" i="4"/>
  <c r="BG181" i="4"/>
  <c r="BF181" i="4"/>
  <c r="BE181" i="4"/>
  <c r="BD181" i="4"/>
  <c r="BC181" i="4"/>
  <c r="BB181" i="4"/>
  <c r="BA181" i="4"/>
  <c r="AZ181" i="4"/>
  <c r="AY181" i="4"/>
  <c r="AX181" i="4"/>
  <c r="AW181" i="4"/>
  <c r="AV181" i="4"/>
  <c r="AU181" i="4"/>
  <c r="AT181" i="4"/>
  <c r="AS181" i="4"/>
  <c r="AR181" i="4"/>
  <c r="AQ181" i="4"/>
  <c r="AP181" i="4"/>
  <c r="AO181" i="4"/>
  <c r="AN181" i="4"/>
  <c r="AM181" i="4"/>
  <c r="AL181" i="4"/>
  <c r="AK181" i="4"/>
  <c r="AJ181" i="4"/>
  <c r="AI181" i="4"/>
  <c r="AH181" i="4"/>
  <c r="AG181" i="4"/>
  <c r="AF181" i="4"/>
  <c r="AE181" i="4"/>
  <c r="AD181" i="4"/>
  <c r="AC181" i="4"/>
  <c r="AB181" i="4"/>
  <c r="AA181" i="4"/>
  <c r="Z181" i="4"/>
  <c r="Y181" i="4"/>
  <c r="X181" i="4"/>
  <c r="W181" i="4"/>
  <c r="V181" i="4"/>
  <c r="U181" i="4"/>
  <c r="T181" i="4"/>
  <c r="S181" i="4"/>
  <c r="R181" i="4"/>
  <c r="Q181" i="4"/>
  <c r="P181" i="4"/>
  <c r="O181" i="4"/>
  <c r="N181" i="4"/>
  <c r="M181" i="4"/>
  <c r="L181" i="4"/>
  <c r="K181" i="4"/>
  <c r="J181" i="4"/>
  <c r="I181" i="4"/>
  <c r="H181" i="4"/>
  <c r="G181" i="4"/>
  <c r="F181" i="4"/>
  <c r="E181" i="4"/>
  <c r="D181" i="4"/>
  <c r="C181" i="4"/>
  <c r="A181" i="4"/>
  <c r="BL180" i="4"/>
  <c r="BK180" i="4"/>
  <c r="BJ180" i="4"/>
  <c r="BI180" i="4"/>
  <c r="BH180" i="4"/>
  <c r="BG180" i="4"/>
  <c r="BF180" i="4"/>
  <c r="BE180" i="4"/>
  <c r="BD180" i="4"/>
  <c r="BC180" i="4"/>
  <c r="BB180" i="4"/>
  <c r="BA180" i="4"/>
  <c r="AZ180" i="4"/>
  <c r="AY180" i="4"/>
  <c r="AX180" i="4"/>
  <c r="AW180" i="4"/>
  <c r="AV180" i="4"/>
  <c r="AU180" i="4"/>
  <c r="AT180" i="4"/>
  <c r="AS180" i="4"/>
  <c r="AR180" i="4"/>
  <c r="AQ180" i="4"/>
  <c r="AP180" i="4"/>
  <c r="AO180" i="4"/>
  <c r="AN180" i="4"/>
  <c r="AM180" i="4"/>
  <c r="AL180" i="4"/>
  <c r="AK180" i="4"/>
  <c r="AJ180" i="4"/>
  <c r="AI180" i="4"/>
  <c r="AH180" i="4"/>
  <c r="AG180" i="4"/>
  <c r="AF180" i="4"/>
  <c r="AE180" i="4"/>
  <c r="AD180" i="4"/>
  <c r="AC180" i="4"/>
  <c r="AB180" i="4"/>
  <c r="AA180" i="4"/>
  <c r="Z180" i="4"/>
  <c r="Y180" i="4"/>
  <c r="X180" i="4"/>
  <c r="W180" i="4"/>
  <c r="V180" i="4"/>
  <c r="U180" i="4"/>
  <c r="T180" i="4"/>
  <c r="S180" i="4"/>
  <c r="R180" i="4"/>
  <c r="Q180" i="4"/>
  <c r="P180" i="4"/>
  <c r="O180" i="4"/>
  <c r="N180" i="4"/>
  <c r="M180" i="4"/>
  <c r="L180" i="4"/>
  <c r="K180" i="4"/>
  <c r="J180" i="4"/>
  <c r="I180" i="4"/>
  <c r="H180" i="4"/>
  <c r="G180" i="4"/>
  <c r="F180" i="4"/>
  <c r="E180" i="4"/>
  <c r="D180" i="4"/>
  <c r="C180" i="4"/>
  <c r="A180" i="4"/>
  <c r="BL179" i="4"/>
  <c r="BK179" i="4"/>
  <c r="BJ179" i="4"/>
  <c r="BI179" i="4"/>
  <c r="BH179" i="4"/>
  <c r="BG179" i="4"/>
  <c r="BF179" i="4"/>
  <c r="BE179" i="4"/>
  <c r="BD179" i="4"/>
  <c r="BC179" i="4"/>
  <c r="BB179" i="4"/>
  <c r="BA179" i="4"/>
  <c r="AZ179" i="4"/>
  <c r="AY179" i="4"/>
  <c r="AX179" i="4"/>
  <c r="AW179" i="4"/>
  <c r="AV179" i="4"/>
  <c r="AU179" i="4"/>
  <c r="AT179" i="4"/>
  <c r="AS179" i="4"/>
  <c r="AR179" i="4"/>
  <c r="AQ179" i="4"/>
  <c r="AP179" i="4"/>
  <c r="AO179" i="4"/>
  <c r="AN179" i="4"/>
  <c r="AM179" i="4"/>
  <c r="AL179" i="4"/>
  <c r="AK179" i="4"/>
  <c r="AJ179" i="4"/>
  <c r="AI179" i="4"/>
  <c r="AH179" i="4"/>
  <c r="AG179" i="4"/>
  <c r="AF179" i="4"/>
  <c r="AE179" i="4"/>
  <c r="AD179" i="4"/>
  <c r="AC179" i="4"/>
  <c r="AB179" i="4"/>
  <c r="AA179" i="4"/>
  <c r="Z179" i="4"/>
  <c r="Y179" i="4"/>
  <c r="X179" i="4"/>
  <c r="W179" i="4"/>
  <c r="V179" i="4"/>
  <c r="U179" i="4"/>
  <c r="T179" i="4"/>
  <c r="S179" i="4"/>
  <c r="R179" i="4"/>
  <c r="Q179" i="4"/>
  <c r="P179" i="4"/>
  <c r="O179" i="4"/>
  <c r="N179" i="4"/>
  <c r="M179" i="4"/>
  <c r="L179" i="4"/>
  <c r="K179" i="4"/>
  <c r="J179" i="4"/>
  <c r="I179" i="4"/>
  <c r="H179" i="4"/>
  <c r="G179" i="4"/>
  <c r="F179" i="4"/>
  <c r="E179" i="4"/>
  <c r="D179" i="4"/>
  <c r="C179" i="4"/>
  <c r="A179" i="4"/>
  <c r="BL178" i="4"/>
  <c r="BK178" i="4"/>
  <c r="BJ178" i="4"/>
  <c r="BI178" i="4"/>
  <c r="BH178" i="4"/>
  <c r="BG178" i="4"/>
  <c r="BF178" i="4"/>
  <c r="BE178" i="4"/>
  <c r="BD178" i="4"/>
  <c r="BC178" i="4"/>
  <c r="BB178" i="4"/>
  <c r="BA178" i="4"/>
  <c r="AZ178" i="4"/>
  <c r="AY178" i="4"/>
  <c r="AX178" i="4"/>
  <c r="AW178" i="4"/>
  <c r="AV178" i="4"/>
  <c r="AU178" i="4"/>
  <c r="AT178" i="4"/>
  <c r="AS178" i="4"/>
  <c r="AR178" i="4"/>
  <c r="AQ178" i="4"/>
  <c r="AP178" i="4"/>
  <c r="AO178" i="4"/>
  <c r="AN178" i="4"/>
  <c r="AM178" i="4"/>
  <c r="AL178" i="4"/>
  <c r="AK178" i="4"/>
  <c r="AJ178" i="4"/>
  <c r="AI178" i="4"/>
  <c r="AH178" i="4"/>
  <c r="AG178" i="4"/>
  <c r="AF178" i="4"/>
  <c r="AE178" i="4"/>
  <c r="AD178" i="4"/>
  <c r="AC178" i="4"/>
  <c r="AB178" i="4"/>
  <c r="AA178" i="4"/>
  <c r="Z178" i="4"/>
  <c r="Y178" i="4"/>
  <c r="X178" i="4"/>
  <c r="W178" i="4"/>
  <c r="V178" i="4"/>
  <c r="U178" i="4"/>
  <c r="T178" i="4"/>
  <c r="S178" i="4"/>
  <c r="R178" i="4"/>
  <c r="Q178" i="4"/>
  <c r="P178" i="4"/>
  <c r="O178" i="4"/>
  <c r="N178" i="4"/>
  <c r="M178" i="4"/>
  <c r="L178" i="4"/>
  <c r="K178" i="4"/>
  <c r="J178" i="4"/>
  <c r="I178" i="4"/>
  <c r="H178" i="4"/>
  <c r="G178" i="4"/>
  <c r="F178" i="4"/>
  <c r="E178" i="4"/>
  <c r="D178" i="4"/>
  <c r="C178" i="4"/>
  <c r="A178" i="4"/>
  <c r="A177" i="4"/>
  <c r="A176" i="4"/>
  <c r="BL175" i="4"/>
  <c r="BK175" i="4"/>
  <c r="BJ175" i="4"/>
  <c r="BI175" i="4"/>
  <c r="BH175" i="4"/>
  <c r="BG175" i="4"/>
  <c r="BF175" i="4"/>
  <c r="BE175" i="4"/>
  <c r="BD175" i="4"/>
  <c r="BC175" i="4"/>
  <c r="BB175" i="4"/>
  <c r="BA175" i="4"/>
  <c r="AZ175" i="4"/>
  <c r="AY175" i="4"/>
  <c r="AX175" i="4"/>
  <c r="AW175" i="4"/>
  <c r="AV175" i="4"/>
  <c r="AU175" i="4"/>
  <c r="AT175" i="4"/>
  <c r="AS175" i="4"/>
  <c r="AR175" i="4"/>
  <c r="AQ175" i="4"/>
  <c r="AP175" i="4"/>
  <c r="AO175" i="4"/>
  <c r="AN175" i="4"/>
  <c r="AM175" i="4"/>
  <c r="AL175" i="4"/>
  <c r="AK175" i="4"/>
  <c r="AJ175" i="4"/>
  <c r="AI175" i="4"/>
  <c r="AH175" i="4"/>
  <c r="AG175" i="4"/>
  <c r="AF175" i="4"/>
  <c r="AE175" i="4"/>
  <c r="AD175" i="4"/>
  <c r="AC175" i="4"/>
  <c r="AB175" i="4"/>
  <c r="AA175" i="4"/>
  <c r="Z175" i="4"/>
  <c r="Y175" i="4"/>
  <c r="X175" i="4"/>
  <c r="W175" i="4"/>
  <c r="V175" i="4"/>
  <c r="U175" i="4"/>
  <c r="T175" i="4"/>
  <c r="S175" i="4"/>
  <c r="R175" i="4"/>
  <c r="Q175" i="4"/>
  <c r="P175" i="4"/>
  <c r="O175" i="4"/>
  <c r="N175" i="4"/>
  <c r="M175" i="4"/>
  <c r="L175" i="4"/>
  <c r="K175" i="4"/>
  <c r="J175" i="4"/>
  <c r="I175" i="4"/>
  <c r="H175" i="4"/>
  <c r="G175" i="4"/>
  <c r="F175" i="4"/>
  <c r="E175" i="4"/>
  <c r="D175" i="4"/>
  <c r="C175" i="4"/>
  <c r="A175" i="4"/>
  <c r="A174" i="4"/>
  <c r="A173" i="4"/>
  <c r="A172" i="4"/>
  <c r="A171" i="4"/>
  <c r="A170" i="4"/>
  <c r="A169" i="4"/>
  <c r="A168" i="4"/>
  <c r="BL167" i="4"/>
  <c r="BK167" i="4"/>
  <c r="BJ167" i="4"/>
  <c r="BI167" i="4"/>
  <c r="BH167" i="4"/>
  <c r="BG167" i="4"/>
  <c r="BF167" i="4"/>
  <c r="BE167" i="4"/>
  <c r="BD167" i="4"/>
  <c r="BC167" i="4"/>
  <c r="BB167" i="4"/>
  <c r="BA167" i="4"/>
  <c r="AZ167" i="4"/>
  <c r="AY167" i="4"/>
  <c r="AX167" i="4"/>
  <c r="AW167" i="4"/>
  <c r="AV167" i="4"/>
  <c r="AU167" i="4"/>
  <c r="AT167" i="4"/>
  <c r="AS167" i="4"/>
  <c r="AR167" i="4"/>
  <c r="AQ167" i="4"/>
  <c r="AP167" i="4"/>
  <c r="AO167" i="4"/>
  <c r="AN167" i="4"/>
  <c r="AM167" i="4"/>
  <c r="AL167" i="4"/>
  <c r="AK167" i="4"/>
  <c r="AJ167" i="4"/>
  <c r="AI167" i="4"/>
  <c r="AH167" i="4"/>
  <c r="AG167" i="4"/>
  <c r="AF167" i="4"/>
  <c r="AE167" i="4"/>
  <c r="AD167" i="4"/>
  <c r="AC167" i="4"/>
  <c r="AB167" i="4"/>
  <c r="AA167" i="4"/>
  <c r="Z167" i="4"/>
  <c r="Y167" i="4"/>
  <c r="X167" i="4"/>
  <c r="W167" i="4"/>
  <c r="V167" i="4"/>
  <c r="U167" i="4"/>
  <c r="T167" i="4"/>
  <c r="S167" i="4"/>
  <c r="R167" i="4"/>
  <c r="Q167" i="4"/>
  <c r="P167" i="4"/>
  <c r="O167" i="4"/>
  <c r="N167" i="4"/>
  <c r="M167" i="4"/>
  <c r="L167" i="4"/>
  <c r="K167" i="4"/>
  <c r="J167" i="4"/>
  <c r="I167" i="4"/>
  <c r="H167" i="4"/>
  <c r="G167" i="4"/>
  <c r="F167" i="4"/>
  <c r="E167" i="4"/>
  <c r="D167" i="4"/>
  <c r="C167" i="4"/>
  <c r="A167" i="4"/>
  <c r="A166" i="4"/>
  <c r="A165" i="4"/>
  <c r="A164" i="4"/>
  <c r="A163" i="4"/>
  <c r="A162" i="4"/>
  <c r="A161" i="4"/>
  <c r="A160" i="4"/>
  <c r="BL159" i="4"/>
  <c r="BK159" i="4"/>
  <c r="BJ159" i="4"/>
  <c r="BI159" i="4"/>
  <c r="BH159" i="4"/>
  <c r="BG159" i="4"/>
  <c r="BF159" i="4"/>
  <c r="BE159" i="4"/>
  <c r="BD159" i="4"/>
  <c r="BC159" i="4"/>
  <c r="BB159" i="4"/>
  <c r="BA159" i="4"/>
  <c r="AZ159" i="4"/>
  <c r="AY159" i="4"/>
  <c r="AX159" i="4"/>
  <c r="AW159" i="4"/>
  <c r="AV159" i="4"/>
  <c r="AU159" i="4"/>
  <c r="AT159" i="4"/>
  <c r="AS159" i="4"/>
  <c r="AR159" i="4"/>
  <c r="AQ159" i="4"/>
  <c r="AP159" i="4"/>
  <c r="AO159" i="4"/>
  <c r="AN159" i="4"/>
  <c r="AM159" i="4"/>
  <c r="AL159" i="4"/>
  <c r="AK159" i="4"/>
  <c r="AJ159" i="4"/>
  <c r="AI159" i="4"/>
  <c r="AH159" i="4"/>
  <c r="AG159" i="4"/>
  <c r="AF159" i="4"/>
  <c r="AE159" i="4"/>
  <c r="AD159" i="4"/>
  <c r="AC159" i="4"/>
  <c r="AB159" i="4"/>
  <c r="AA159" i="4"/>
  <c r="Z159" i="4"/>
  <c r="Y159" i="4"/>
  <c r="X159" i="4"/>
  <c r="W159" i="4"/>
  <c r="V159" i="4"/>
  <c r="U159" i="4"/>
  <c r="T159" i="4"/>
  <c r="S159" i="4"/>
  <c r="R159" i="4"/>
  <c r="Q159" i="4"/>
  <c r="P159" i="4"/>
  <c r="O159" i="4"/>
  <c r="N159" i="4"/>
  <c r="M159" i="4"/>
  <c r="L159" i="4"/>
  <c r="K159" i="4"/>
  <c r="J159" i="4"/>
  <c r="I159" i="4"/>
  <c r="H159" i="4"/>
  <c r="G159" i="4"/>
  <c r="F159" i="4"/>
  <c r="E159" i="4"/>
  <c r="D159" i="4"/>
  <c r="C159" i="4"/>
  <c r="A159" i="4"/>
  <c r="A158" i="4"/>
  <c r="A157" i="4"/>
  <c r="A156" i="4"/>
  <c r="A155" i="4"/>
  <c r="A154" i="4"/>
  <c r="A153" i="4"/>
  <c r="A152" i="4"/>
  <c r="BL151" i="4"/>
  <c r="BK151" i="4"/>
  <c r="BJ151" i="4"/>
  <c r="BI151" i="4"/>
  <c r="BH151" i="4"/>
  <c r="BG151" i="4"/>
  <c r="BF151" i="4"/>
  <c r="BE151" i="4"/>
  <c r="BD151" i="4"/>
  <c r="BC151" i="4"/>
  <c r="BB151" i="4"/>
  <c r="BA151" i="4"/>
  <c r="AZ151" i="4"/>
  <c r="AY151" i="4"/>
  <c r="AX151" i="4"/>
  <c r="AW151" i="4"/>
  <c r="AV151" i="4"/>
  <c r="AU151" i="4"/>
  <c r="AT151" i="4"/>
  <c r="AS151" i="4"/>
  <c r="AR151" i="4"/>
  <c r="AQ151" i="4"/>
  <c r="AP151" i="4"/>
  <c r="AO151" i="4"/>
  <c r="AN151" i="4"/>
  <c r="AM151" i="4"/>
  <c r="AL151" i="4"/>
  <c r="AK151" i="4"/>
  <c r="AJ151" i="4"/>
  <c r="AI151" i="4"/>
  <c r="AH151" i="4"/>
  <c r="AG151" i="4"/>
  <c r="AF151" i="4"/>
  <c r="AE151" i="4"/>
  <c r="AD151" i="4"/>
  <c r="AC151" i="4"/>
  <c r="AB151" i="4"/>
  <c r="AA151" i="4"/>
  <c r="Z151" i="4"/>
  <c r="Y151" i="4"/>
  <c r="X151" i="4"/>
  <c r="W151" i="4"/>
  <c r="V151" i="4"/>
  <c r="U151" i="4"/>
  <c r="T151" i="4"/>
  <c r="S151" i="4"/>
  <c r="R151" i="4"/>
  <c r="Q151" i="4"/>
  <c r="P151" i="4"/>
  <c r="O151" i="4"/>
  <c r="N151" i="4"/>
  <c r="M151" i="4"/>
  <c r="L151" i="4"/>
  <c r="K151" i="4"/>
  <c r="J151" i="4"/>
  <c r="I151" i="4"/>
  <c r="H151" i="4"/>
  <c r="G151" i="4"/>
  <c r="F151" i="4"/>
  <c r="E151" i="4"/>
  <c r="D151" i="4"/>
  <c r="C151" i="4"/>
  <c r="A151" i="4"/>
  <c r="A150" i="4"/>
  <c r="A149" i="4"/>
  <c r="A148" i="4"/>
  <c r="A147" i="4"/>
  <c r="A146" i="4"/>
  <c r="A145" i="4"/>
  <c r="A144" i="4"/>
  <c r="BL143" i="4"/>
  <c r="BK143" i="4"/>
  <c r="BJ143" i="4"/>
  <c r="BI143" i="4"/>
  <c r="BH143" i="4"/>
  <c r="BG143" i="4"/>
  <c r="BF143" i="4"/>
  <c r="BE143" i="4"/>
  <c r="BD143" i="4"/>
  <c r="BC143" i="4"/>
  <c r="BB143" i="4"/>
  <c r="BA143" i="4"/>
  <c r="AZ143" i="4"/>
  <c r="AY143" i="4"/>
  <c r="AX143" i="4"/>
  <c r="AW143" i="4"/>
  <c r="AV143" i="4"/>
  <c r="AU143" i="4"/>
  <c r="AT143" i="4"/>
  <c r="AS143" i="4"/>
  <c r="AR143" i="4"/>
  <c r="AQ143" i="4"/>
  <c r="AP143" i="4"/>
  <c r="AO143" i="4"/>
  <c r="AN143" i="4"/>
  <c r="AM143" i="4"/>
  <c r="AL143" i="4"/>
  <c r="AK143" i="4"/>
  <c r="AJ143" i="4"/>
  <c r="AI143" i="4"/>
  <c r="AH143" i="4"/>
  <c r="AG143" i="4"/>
  <c r="AF143" i="4"/>
  <c r="AE143" i="4"/>
  <c r="AD143" i="4"/>
  <c r="AC143" i="4"/>
  <c r="AB143" i="4"/>
  <c r="AA143" i="4"/>
  <c r="Z143" i="4"/>
  <c r="Y143" i="4"/>
  <c r="X143" i="4"/>
  <c r="W143" i="4"/>
  <c r="V143" i="4"/>
  <c r="U143" i="4"/>
  <c r="T143" i="4"/>
  <c r="S143" i="4"/>
  <c r="R143" i="4"/>
  <c r="Q143" i="4"/>
  <c r="P143" i="4"/>
  <c r="O143" i="4"/>
  <c r="N143" i="4"/>
  <c r="M143" i="4"/>
  <c r="L143" i="4"/>
  <c r="K143" i="4"/>
  <c r="J143" i="4"/>
  <c r="I143" i="4"/>
  <c r="H143" i="4"/>
  <c r="G143" i="4"/>
  <c r="F143" i="4"/>
  <c r="E143" i="4"/>
  <c r="D143" i="4"/>
  <c r="C143" i="4"/>
  <c r="A143" i="4"/>
  <c r="A142" i="4"/>
  <c r="A141" i="4"/>
  <c r="A140" i="4"/>
  <c r="A139" i="4"/>
  <c r="A138" i="4"/>
  <c r="A137" i="4"/>
  <c r="A136" i="4"/>
  <c r="BL135" i="4"/>
  <c r="BK135" i="4"/>
  <c r="BJ135" i="4"/>
  <c r="BI135" i="4"/>
  <c r="BH135" i="4"/>
  <c r="BG135" i="4"/>
  <c r="BF135" i="4"/>
  <c r="BE135" i="4"/>
  <c r="BD135" i="4"/>
  <c r="BC135" i="4"/>
  <c r="BB135" i="4"/>
  <c r="BA135" i="4"/>
  <c r="AZ135" i="4"/>
  <c r="AY135" i="4"/>
  <c r="AX135" i="4"/>
  <c r="AW135" i="4"/>
  <c r="AV135" i="4"/>
  <c r="AU135" i="4"/>
  <c r="AT135" i="4"/>
  <c r="AS135" i="4"/>
  <c r="AR135" i="4"/>
  <c r="AQ135" i="4"/>
  <c r="AP135" i="4"/>
  <c r="AO135" i="4"/>
  <c r="AN135" i="4"/>
  <c r="AM135" i="4"/>
  <c r="AL135" i="4"/>
  <c r="AK135" i="4"/>
  <c r="AJ135" i="4"/>
  <c r="AI135" i="4"/>
  <c r="AH135" i="4"/>
  <c r="AG135" i="4"/>
  <c r="AF135" i="4"/>
  <c r="AE135" i="4"/>
  <c r="AD135" i="4"/>
  <c r="AC135" i="4"/>
  <c r="AB135" i="4"/>
  <c r="AA135" i="4"/>
  <c r="Z135" i="4"/>
  <c r="Y135" i="4"/>
  <c r="X135" i="4"/>
  <c r="W135" i="4"/>
  <c r="V135" i="4"/>
  <c r="U135" i="4"/>
  <c r="T135" i="4"/>
  <c r="S135" i="4"/>
  <c r="R135" i="4"/>
  <c r="Q135" i="4"/>
  <c r="P135" i="4"/>
  <c r="O135" i="4"/>
  <c r="N135" i="4"/>
  <c r="M135" i="4"/>
  <c r="L135" i="4"/>
  <c r="K135" i="4"/>
  <c r="J135" i="4"/>
  <c r="I135" i="4"/>
  <c r="H135" i="4"/>
  <c r="G135" i="4"/>
  <c r="F135" i="4"/>
  <c r="E135" i="4"/>
  <c r="D135" i="4"/>
  <c r="C135" i="4"/>
  <c r="A135" i="4"/>
  <c r="A134" i="4"/>
  <c r="A133" i="4"/>
  <c r="A132" i="4"/>
  <c r="A131" i="4"/>
  <c r="A130" i="4"/>
  <c r="A129" i="4"/>
  <c r="A128" i="4"/>
  <c r="BL127" i="4"/>
  <c r="BK127" i="4"/>
  <c r="BJ127" i="4"/>
  <c r="BI127" i="4"/>
  <c r="BH127" i="4"/>
  <c r="BG127" i="4"/>
  <c r="BF127" i="4"/>
  <c r="BE127" i="4"/>
  <c r="BD127" i="4"/>
  <c r="BC127" i="4"/>
  <c r="BB127" i="4"/>
  <c r="BA127" i="4"/>
  <c r="AZ127" i="4"/>
  <c r="AY127" i="4"/>
  <c r="AX127" i="4"/>
  <c r="AW127" i="4"/>
  <c r="AV127" i="4"/>
  <c r="AU127" i="4"/>
  <c r="AT127" i="4"/>
  <c r="AS127" i="4"/>
  <c r="AR127" i="4"/>
  <c r="AQ127" i="4"/>
  <c r="AP127" i="4"/>
  <c r="AO127" i="4"/>
  <c r="AN127" i="4"/>
  <c r="AM127" i="4"/>
  <c r="AL127" i="4"/>
  <c r="AK127" i="4"/>
  <c r="AJ127" i="4"/>
  <c r="AI127" i="4"/>
  <c r="AH127" i="4"/>
  <c r="AG127" i="4"/>
  <c r="AF127" i="4"/>
  <c r="AE127" i="4"/>
  <c r="AD127" i="4"/>
  <c r="AC127" i="4"/>
  <c r="AB127" i="4"/>
  <c r="AA127" i="4"/>
  <c r="Z127" i="4"/>
  <c r="Y127" i="4"/>
  <c r="X127" i="4"/>
  <c r="W127" i="4"/>
  <c r="V127" i="4"/>
  <c r="U127" i="4"/>
  <c r="T127" i="4"/>
  <c r="S127" i="4"/>
  <c r="R127" i="4"/>
  <c r="Q127" i="4"/>
  <c r="P127" i="4"/>
  <c r="O127" i="4"/>
  <c r="N127" i="4"/>
  <c r="M127" i="4"/>
  <c r="L127" i="4"/>
  <c r="K127" i="4"/>
  <c r="J127" i="4"/>
  <c r="I127" i="4"/>
  <c r="H127" i="4"/>
  <c r="G127" i="4"/>
  <c r="F127" i="4"/>
  <c r="E127" i="4"/>
  <c r="D127" i="4"/>
  <c r="C127" i="4"/>
  <c r="A127" i="4"/>
  <c r="A126" i="4"/>
  <c r="A125" i="4"/>
  <c r="A124" i="4"/>
  <c r="A123" i="4"/>
  <c r="A122" i="4"/>
  <c r="A121" i="4"/>
  <c r="A120" i="4"/>
  <c r="BL119" i="4"/>
  <c r="BK119" i="4"/>
  <c r="BJ119" i="4"/>
  <c r="BI119" i="4"/>
  <c r="BH119" i="4"/>
  <c r="BG119" i="4"/>
  <c r="BF119" i="4"/>
  <c r="BE119" i="4"/>
  <c r="BD119" i="4"/>
  <c r="BC119" i="4"/>
  <c r="BB119" i="4"/>
  <c r="BA119" i="4"/>
  <c r="AZ119" i="4"/>
  <c r="AY119" i="4"/>
  <c r="AX119" i="4"/>
  <c r="AW119" i="4"/>
  <c r="AV119" i="4"/>
  <c r="AU119" i="4"/>
  <c r="AT119" i="4"/>
  <c r="AS119" i="4"/>
  <c r="AR119" i="4"/>
  <c r="AQ119" i="4"/>
  <c r="AP119" i="4"/>
  <c r="AO119" i="4"/>
  <c r="AN119" i="4"/>
  <c r="AM119" i="4"/>
  <c r="AL119" i="4"/>
  <c r="AK119" i="4"/>
  <c r="AJ119" i="4"/>
  <c r="AI119" i="4"/>
  <c r="AH119" i="4"/>
  <c r="AG119" i="4"/>
  <c r="AF119" i="4"/>
  <c r="AE119" i="4"/>
  <c r="AD119" i="4"/>
  <c r="AC119" i="4"/>
  <c r="AB119" i="4"/>
  <c r="AA119" i="4"/>
  <c r="Z119" i="4"/>
  <c r="Y119" i="4"/>
  <c r="X119" i="4"/>
  <c r="W119" i="4"/>
  <c r="V119" i="4"/>
  <c r="U119" i="4"/>
  <c r="T119" i="4"/>
  <c r="S119" i="4"/>
  <c r="R119" i="4"/>
  <c r="Q119" i="4"/>
  <c r="P119" i="4"/>
  <c r="O119" i="4"/>
  <c r="N119" i="4"/>
  <c r="M119" i="4"/>
  <c r="L119" i="4"/>
  <c r="K119" i="4"/>
  <c r="J119" i="4"/>
  <c r="I119" i="4"/>
  <c r="H119" i="4"/>
  <c r="G119" i="4"/>
  <c r="F119" i="4"/>
  <c r="E119" i="4"/>
  <c r="D119" i="4"/>
  <c r="C119" i="4"/>
  <c r="A119" i="4"/>
  <c r="A118" i="4"/>
  <c r="A117" i="4"/>
  <c r="A116" i="4"/>
  <c r="A115" i="4"/>
  <c r="A114" i="4"/>
  <c r="A113" i="4"/>
  <c r="A112" i="4"/>
  <c r="BL111" i="4"/>
  <c r="BK111" i="4"/>
  <c r="BJ111" i="4"/>
  <c r="BI111" i="4"/>
  <c r="BH111" i="4"/>
  <c r="BG111" i="4"/>
  <c r="BF111" i="4"/>
  <c r="BE111" i="4"/>
  <c r="BD111" i="4"/>
  <c r="BC111" i="4"/>
  <c r="BB111" i="4"/>
  <c r="BA111" i="4"/>
  <c r="AZ111" i="4"/>
  <c r="AY111" i="4"/>
  <c r="AX111" i="4"/>
  <c r="AW111" i="4"/>
  <c r="AV111" i="4"/>
  <c r="AU111" i="4"/>
  <c r="AT111" i="4"/>
  <c r="AS111" i="4"/>
  <c r="AR111" i="4"/>
  <c r="AQ111" i="4"/>
  <c r="AP111" i="4"/>
  <c r="AO111" i="4"/>
  <c r="AN111" i="4"/>
  <c r="AM111" i="4"/>
  <c r="AL111" i="4"/>
  <c r="AK111" i="4"/>
  <c r="AJ111" i="4"/>
  <c r="AI111" i="4"/>
  <c r="AH111" i="4"/>
  <c r="AG111" i="4"/>
  <c r="AF111" i="4"/>
  <c r="AE111" i="4"/>
  <c r="AD111" i="4"/>
  <c r="AC111" i="4"/>
  <c r="AB111" i="4"/>
  <c r="AA111" i="4"/>
  <c r="Z111" i="4"/>
  <c r="Y111" i="4"/>
  <c r="X111" i="4"/>
  <c r="W111" i="4"/>
  <c r="V111" i="4"/>
  <c r="U111" i="4"/>
  <c r="T111" i="4"/>
  <c r="S111" i="4"/>
  <c r="R111" i="4"/>
  <c r="Q111" i="4"/>
  <c r="P111" i="4"/>
  <c r="O111" i="4"/>
  <c r="N111" i="4"/>
  <c r="M111" i="4"/>
  <c r="L111" i="4"/>
  <c r="K111" i="4"/>
  <c r="J111" i="4"/>
  <c r="I111" i="4"/>
  <c r="H111" i="4"/>
  <c r="G111" i="4"/>
  <c r="F111" i="4"/>
  <c r="E111" i="4"/>
  <c r="D111" i="4"/>
  <c r="C111" i="4"/>
  <c r="A111" i="4"/>
  <c r="A110" i="4"/>
  <c r="A109" i="4"/>
  <c r="A108" i="4"/>
  <c r="A107" i="4"/>
  <c r="A106" i="4"/>
  <c r="A105" i="4"/>
  <c r="A104" i="4"/>
  <c r="BL103" i="4"/>
  <c r="BK103" i="4"/>
  <c r="BJ103" i="4"/>
  <c r="BI103" i="4"/>
  <c r="BH103" i="4"/>
  <c r="BG103" i="4"/>
  <c r="BF103" i="4"/>
  <c r="BE103" i="4"/>
  <c r="BD103" i="4"/>
  <c r="BC103" i="4"/>
  <c r="BB103" i="4"/>
  <c r="BA103" i="4"/>
  <c r="AZ103" i="4"/>
  <c r="AY103" i="4"/>
  <c r="AX103" i="4"/>
  <c r="AW103" i="4"/>
  <c r="AV103" i="4"/>
  <c r="AU103" i="4"/>
  <c r="AT103" i="4"/>
  <c r="AS103" i="4"/>
  <c r="AR103" i="4"/>
  <c r="AQ103" i="4"/>
  <c r="AP103" i="4"/>
  <c r="AO103" i="4"/>
  <c r="AN103" i="4"/>
  <c r="AM103" i="4"/>
  <c r="AL103" i="4"/>
  <c r="AK103" i="4"/>
  <c r="AJ103" i="4"/>
  <c r="AI103" i="4"/>
  <c r="AH103" i="4"/>
  <c r="AG103" i="4"/>
  <c r="AF103" i="4"/>
  <c r="AE103" i="4"/>
  <c r="AD103" i="4"/>
  <c r="AC103" i="4"/>
  <c r="AB103" i="4"/>
  <c r="AA103" i="4"/>
  <c r="Z103" i="4"/>
  <c r="Y103" i="4"/>
  <c r="X103" i="4"/>
  <c r="W103" i="4"/>
  <c r="V103" i="4"/>
  <c r="U103" i="4"/>
  <c r="T103" i="4"/>
  <c r="S103" i="4"/>
  <c r="R103" i="4"/>
  <c r="Q103" i="4"/>
  <c r="P103" i="4"/>
  <c r="O103" i="4"/>
  <c r="N103" i="4"/>
  <c r="M103" i="4"/>
  <c r="L103" i="4"/>
  <c r="K103" i="4"/>
  <c r="J103" i="4"/>
  <c r="I103" i="4"/>
  <c r="H103" i="4"/>
  <c r="G103" i="4"/>
  <c r="F103" i="4"/>
  <c r="E103" i="4"/>
  <c r="D103" i="4"/>
  <c r="C103" i="4"/>
  <c r="A103" i="4"/>
  <c r="A102" i="4"/>
  <c r="A101" i="4"/>
  <c r="A100" i="4"/>
  <c r="A99" i="4"/>
  <c r="A98" i="4"/>
  <c r="A97" i="4"/>
  <c r="A96" i="4"/>
  <c r="BL95" i="4"/>
  <c r="BK95" i="4"/>
  <c r="BJ95" i="4"/>
  <c r="BI95" i="4"/>
  <c r="BH95" i="4"/>
  <c r="BG95" i="4"/>
  <c r="BF95" i="4"/>
  <c r="BE95" i="4"/>
  <c r="BD95" i="4"/>
  <c r="BC95" i="4"/>
  <c r="BB95" i="4"/>
  <c r="BA95" i="4"/>
  <c r="AZ95" i="4"/>
  <c r="AY95" i="4"/>
  <c r="AX95" i="4"/>
  <c r="AW95" i="4"/>
  <c r="AV95" i="4"/>
  <c r="AU95" i="4"/>
  <c r="AT95" i="4"/>
  <c r="AS95" i="4"/>
  <c r="AR95" i="4"/>
  <c r="AQ95" i="4"/>
  <c r="AP95" i="4"/>
  <c r="AO95" i="4"/>
  <c r="AN95" i="4"/>
  <c r="AM95" i="4"/>
  <c r="AL95" i="4"/>
  <c r="AK95" i="4"/>
  <c r="AJ95" i="4"/>
  <c r="AI95" i="4"/>
  <c r="AH95" i="4"/>
  <c r="AG95" i="4"/>
  <c r="AF95" i="4"/>
  <c r="AE95" i="4"/>
  <c r="AD95" i="4"/>
  <c r="AC95" i="4"/>
  <c r="AB95" i="4"/>
  <c r="AA95" i="4"/>
  <c r="Z95" i="4"/>
  <c r="Y95" i="4"/>
  <c r="X95" i="4"/>
  <c r="W95" i="4"/>
  <c r="V95" i="4"/>
  <c r="U95" i="4"/>
  <c r="T95" i="4"/>
  <c r="S95" i="4"/>
  <c r="R95" i="4"/>
  <c r="Q95" i="4"/>
  <c r="P95" i="4"/>
  <c r="O95" i="4"/>
  <c r="N95" i="4"/>
  <c r="M95" i="4"/>
  <c r="L95" i="4"/>
  <c r="K95" i="4"/>
  <c r="J95" i="4"/>
  <c r="I95" i="4"/>
  <c r="H95" i="4"/>
  <c r="G95" i="4"/>
  <c r="F95" i="4"/>
  <c r="E95" i="4"/>
  <c r="D95" i="4"/>
  <c r="C95" i="4"/>
  <c r="A95" i="4"/>
  <c r="A94" i="4"/>
  <c r="A93" i="4"/>
  <c r="A92" i="4"/>
  <c r="A91" i="4"/>
  <c r="A90" i="4"/>
  <c r="A89" i="4"/>
  <c r="A88" i="4"/>
  <c r="BL87" i="4"/>
  <c r="BK87" i="4"/>
  <c r="BJ87" i="4"/>
  <c r="BI87" i="4"/>
  <c r="BH87" i="4"/>
  <c r="BG87" i="4"/>
  <c r="BF87" i="4"/>
  <c r="BE87" i="4"/>
  <c r="BD87" i="4"/>
  <c r="BC87" i="4"/>
  <c r="BB87" i="4"/>
  <c r="BA87" i="4"/>
  <c r="AZ87" i="4"/>
  <c r="AY87" i="4"/>
  <c r="AX87" i="4"/>
  <c r="AW87" i="4"/>
  <c r="AV87" i="4"/>
  <c r="AU87" i="4"/>
  <c r="AT87" i="4"/>
  <c r="AS87" i="4"/>
  <c r="AR87" i="4"/>
  <c r="AQ87" i="4"/>
  <c r="AP87" i="4"/>
  <c r="AO87" i="4"/>
  <c r="AN87" i="4"/>
  <c r="AM87" i="4"/>
  <c r="AL87" i="4"/>
  <c r="AK87" i="4"/>
  <c r="AJ87" i="4"/>
  <c r="AI87" i="4"/>
  <c r="AH87" i="4"/>
  <c r="AG87" i="4"/>
  <c r="AF87" i="4"/>
  <c r="AE87" i="4"/>
  <c r="AD87" i="4"/>
  <c r="AC87" i="4"/>
  <c r="AB87" i="4"/>
  <c r="AA87" i="4"/>
  <c r="Z87" i="4"/>
  <c r="Y87" i="4"/>
  <c r="X87" i="4"/>
  <c r="W87" i="4"/>
  <c r="V87" i="4"/>
  <c r="U87" i="4"/>
  <c r="T87" i="4"/>
  <c r="S87" i="4"/>
  <c r="R87" i="4"/>
  <c r="Q87" i="4"/>
  <c r="P87" i="4"/>
  <c r="O87" i="4"/>
  <c r="N87" i="4"/>
  <c r="M87" i="4"/>
  <c r="L87" i="4"/>
  <c r="K87" i="4"/>
  <c r="J87" i="4"/>
  <c r="I87" i="4"/>
  <c r="H87" i="4"/>
  <c r="G87" i="4"/>
  <c r="F87" i="4"/>
  <c r="E87" i="4"/>
  <c r="D87" i="4"/>
  <c r="C87" i="4"/>
  <c r="A87" i="4"/>
  <c r="A86" i="4"/>
  <c r="A85" i="4"/>
  <c r="A84" i="4"/>
  <c r="A83" i="4"/>
  <c r="A82" i="4"/>
  <c r="A81" i="4"/>
  <c r="A80" i="4"/>
  <c r="BL79" i="4"/>
  <c r="BK79" i="4"/>
  <c r="BJ79" i="4"/>
  <c r="BI79" i="4"/>
  <c r="BH79" i="4"/>
  <c r="BG79" i="4"/>
  <c r="BF79" i="4"/>
  <c r="BE79" i="4"/>
  <c r="BD79" i="4"/>
  <c r="BC79" i="4"/>
  <c r="BB79" i="4"/>
  <c r="BA79" i="4"/>
  <c r="AZ79" i="4"/>
  <c r="AY79" i="4"/>
  <c r="AX79" i="4"/>
  <c r="AW79" i="4"/>
  <c r="AV79" i="4"/>
  <c r="AU79" i="4"/>
  <c r="AT79" i="4"/>
  <c r="AS79" i="4"/>
  <c r="AR79" i="4"/>
  <c r="AQ79" i="4"/>
  <c r="AP79" i="4"/>
  <c r="AO79" i="4"/>
  <c r="AN79" i="4"/>
  <c r="AM79" i="4"/>
  <c r="AL79" i="4"/>
  <c r="AK79" i="4"/>
  <c r="AJ79" i="4"/>
  <c r="AI79" i="4"/>
  <c r="AH79" i="4"/>
  <c r="AG79" i="4"/>
  <c r="AF79" i="4"/>
  <c r="AE79" i="4"/>
  <c r="AD79" i="4"/>
  <c r="AC79" i="4"/>
  <c r="AB79" i="4"/>
  <c r="AA79" i="4"/>
  <c r="Z79" i="4"/>
  <c r="Y79" i="4"/>
  <c r="X79" i="4"/>
  <c r="W79" i="4"/>
  <c r="V79" i="4"/>
  <c r="U79" i="4"/>
  <c r="T79" i="4"/>
  <c r="S79" i="4"/>
  <c r="R79" i="4"/>
  <c r="Q79" i="4"/>
  <c r="P79" i="4"/>
  <c r="O79" i="4"/>
  <c r="N79" i="4"/>
  <c r="M79" i="4"/>
  <c r="L79" i="4"/>
  <c r="K79" i="4"/>
  <c r="J79" i="4"/>
  <c r="I79" i="4"/>
  <c r="H79" i="4"/>
  <c r="G79" i="4"/>
  <c r="F79" i="4"/>
  <c r="E79" i="4"/>
  <c r="D79" i="4"/>
  <c r="C79" i="4"/>
  <c r="A79" i="4"/>
  <c r="A78" i="4"/>
  <c r="A77" i="4"/>
  <c r="A76" i="4"/>
  <c r="A75" i="4"/>
  <c r="A74" i="4"/>
  <c r="A73" i="4"/>
  <c r="A72" i="4"/>
  <c r="BL71" i="4"/>
  <c r="BK71" i="4"/>
  <c r="BJ71" i="4"/>
  <c r="BI71" i="4"/>
  <c r="BH71" i="4"/>
  <c r="BG71" i="4"/>
  <c r="BF71" i="4"/>
  <c r="BE71" i="4"/>
  <c r="BD71" i="4"/>
  <c r="BC71" i="4"/>
  <c r="BB71" i="4"/>
  <c r="BA71" i="4"/>
  <c r="AZ71" i="4"/>
  <c r="AY71" i="4"/>
  <c r="AX71" i="4"/>
  <c r="AW71" i="4"/>
  <c r="AV71" i="4"/>
  <c r="AU71" i="4"/>
  <c r="AT71" i="4"/>
  <c r="AS71" i="4"/>
  <c r="AR71" i="4"/>
  <c r="AQ71" i="4"/>
  <c r="AP71" i="4"/>
  <c r="AO71" i="4"/>
  <c r="AN71" i="4"/>
  <c r="AM71" i="4"/>
  <c r="AL71" i="4"/>
  <c r="AK71" i="4"/>
  <c r="AJ71" i="4"/>
  <c r="AI71" i="4"/>
  <c r="AH71" i="4"/>
  <c r="AG71" i="4"/>
  <c r="AF71" i="4"/>
  <c r="AE71" i="4"/>
  <c r="AD71" i="4"/>
  <c r="AC71" i="4"/>
  <c r="AB71" i="4"/>
  <c r="AA71" i="4"/>
  <c r="Z71" i="4"/>
  <c r="Y71" i="4"/>
  <c r="X71" i="4"/>
  <c r="W71" i="4"/>
  <c r="V71" i="4"/>
  <c r="U71" i="4"/>
  <c r="T71" i="4"/>
  <c r="S71" i="4"/>
  <c r="R71" i="4"/>
  <c r="Q71" i="4"/>
  <c r="P71" i="4"/>
  <c r="O71" i="4"/>
  <c r="N71" i="4"/>
  <c r="M71" i="4"/>
  <c r="L71" i="4"/>
  <c r="K71" i="4"/>
  <c r="J71" i="4"/>
  <c r="I71" i="4"/>
  <c r="H71" i="4"/>
  <c r="G71" i="4"/>
  <c r="F71" i="4"/>
  <c r="E71" i="4"/>
  <c r="D71" i="4"/>
  <c r="C71" i="4"/>
  <c r="A71" i="4"/>
  <c r="A70" i="4"/>
  <c r="A69" i="4"/>
  <c r="A68" i="4"/>
  <c r="A67" i="4"/>
  <c r="A66" i="4"/>
  <c r="A65" i="4"/>
  <c r="A64" i="4"/>
  <c r="BL63" i="4"/>
  <c r="BK63" i="4"/>
  <c r="BJ63" i="4"/>
  <c r="BI63" i="4"/>
  <c r="BH63" i="4"/>
  <c r="BG63" i="4"/>
  <c r="BF63" i="4"/>
  <c r="BE63" i="4"/>
  <c r="BD63" i="4"/>
  <c r="BC63" i="4"/>
  <c r="BB63" i="4"/>
  <c r="BA63" i="4"/>
  <c r="AZ63" i="4"/>
  <c r="AY63" i="4"/>
  <c r="AX63" i="4"/>
  <c r="AW63" i="4"/>
  <c r="AV63" i="4"/>
  <c r="AU63" i="4"/>
  <c r="AT63" i="4"/>
  <c r="AS63" i="4"/>
  <c r="AR63" i="4"/>
  <c r="AQ63" i="4"/>
  <c r="AP63" i="4"/>
  <c r="AO63" i="4"/>
  <c r="AN63" i="4"/>
  <c r="AM63" i="4"/>
  <c r="AL63" i="4"/>
  <c r="AK63" i="4"/>
  <c r="AJ63" i="4"/>
  <c r="AI63" i="4"/>
  <c r="AH63" i="4"/>
  <c r="AG63" i="4"/>
  <c r="AF63" i="4"/>
  <c r="AE63" i="4"/>
  <c r="AD63" i="4"/>
  <c r="AC63" i="4"/>
  <c r="AB63" i="4"/>
  <c r="AA63" i="4"/>
  <c r="Z63" i="4"/>
  <c r="Y63" i="4"/>
  <c r="X63" i="4"/>
  <c r="W63" i="4"/>
  <c r="V63" i="4"/>
  <c r="U63" i="4"/>
  <c r="T63" i="4"/>
  <c r="S63" i="4"/>
  <c r="R63" i="4"/>
  <c r="Q63" i="4"/>
  <c r="P63" i="4"/>
  <c r="O63" i="4"/>
  <c r="N63" i="4"/>
  <c r="M63" i="4"/>
  <c r="L63" i="4"/>
  <c r="K63" i="4"/>
  <c r="J63" i="4"/>
  <c r="I63" i="4"/>
  <c r="H63" i="4"/>
  <c r="G63" i="4"/>
  <c r="F63" i="4"/>
  <c r="E63" i="4"/>
  <c r="D63" i="4"/>
  <c r="C63" i="4"/>
  <c r="A63" i="4"/>
  <c r="A62" i="4"/>
  <c r="A61" i="4"/>
  <c r="A60" i="4"/>
  <c r="A59" i="4"/>
  <c r="A58" i="4"/>
  <c r="A57" i="4"/>
  <c r="A56" i="4"/>
  <c r="BL55" i="4"/>
  <c r="BK55" i="4"/>
  <c r="BJ55" i="4"/>
  <c r="BI55" i="4"/>
  <c r="BH55" i="4"/>
  <c r="BG55" i="4"/>
  <c r="BF55" i="4"/>
  <c r="BE55" i="4"/>
  <c r="BD55" i="4"/>
  <c r="BC55" i="4"/>
  <c r="BB55" i="4"/>
  <c r="BA55" i="4"/>
  <c r="AZ55" i="4"/>
  <c r="AY55" i="4"/>
  <c r="AX55" i="4"/>
  <c r="AW55" i="4"/>
  <c r="AV55" i="4"/>
  <c r="AU55" i="4"/>
  <c r="AT55" i="4"/>
  <c r="AS55" i="4"/>
  <c r="AR55" i="4"/>
  <c r="AQ55" i="4"/>
  <c r="AP55" i="4"/>
  <c r="AO55" i="4"/>
  <c r="AN55" i="4"/>
  <c r="AM55" i="4"/>
  <c r="AL55" i="4"/>
  <c r="AK55" i="4"/>
  <c r="AJ55" i="4"/>
  <c r="AI55" i="4"/>
  <c r="AH55" i="4"/>
  <c r="AG55" i="4"/>
  <c r="AF55" i="4"/>
  <c r="AE55" i="4"/>
  <c r="AD55" i="4"/>
  <c r="AC55" i="4"/>
  <c r="AB55" i="4"/>
  <c r="AA55" i="4"/>
  <c r="Z55" i="4"/>
  <c r="Y55" i="4"/>
  <c r="X55" i="4"/>
  <c r="W55" i="4"/>
  <c r="V55" i="4"/>
  <c r="U55" i="4"/>
  <c r="T55" i="4"/>
  <c r="S55" i="4"/>
  <c r="R55" i="4"/>
  <c r="Q55" i="4"/>
  <c r="P55" i="4"/>
  <c r="O55" i="4"/>
  <c r="N55" i="4"/>
  <c r="M55" i="4"/>
  <c r="L55" i="4"/>
  <c r="K55" i="4"/>
  <c r="J55" i="4"/>
  <c r="I55" i="4"/>
  <c r="H55" i="4"/>
  <c r="G55" i="4"/>
  <c r="F55" i="4"/>
  <c r="E55" i="4"/>
  <c r="D55" i="4"/>
  <c r="C55" i="4"/>
  <c r="A55" i="4"/>
  <c r="A54" i="4"/>
  <c r="A53" i="4"/>
  <c r="A52" i="4"/>
  <c r="A51" i="4"/>
  <c r="A50" i="4"/>
  <c r="A49" i="4"/>
  <c r="A48" i="4"/>
  <c r="BL47" i="4"/>
  <c r="BK47" i="4"/>
  <c r="BJ47" i="4"/>
  <c r="BI47" i="4"/>
  <c r="BH47" i="4"/>
  <c r="BG47" i="4"/>
  <c r="BF47" i="4"/>
  <c r="BE47" i="4"/>
  <c r="BD47" i="4"/>
  <c r="BC47" i="4"/>
  <c r="BB47" i="4"/>
  <c r="BA47" i="4"/>
  <c r="AZ47" i="4"/>
  <c r="AY47" i="4"/>
  <c r="AX47" i="4"/>
  <c r="AW47" i="4"/>
  <c r="AV47" i="4"/>
  <c r="AU47" i="4"/>
  <c r="AT47" i="4"/>
  <c r="AS47" i="4"/>
  <c r="AR47" i="4"/>
  <c r="AQ47" i="4"/>
  <c r="AP47" i="4"/>
  <c r="AO47" i="4"/>
  <c r="AN47" i="4"/>
  <c r="AM47" i="4"/>
  <c r="AL47" i="4"/>
  <c r="AK47" i="4"/>
  <c r="AJ47" i="4"/>
  <c r="AI47" i="4"/>
  <c r="AH47" i="4"/>
  <c r="AG47" i="4"/>
  <c r="AF47" i="4"/>
  <c r="AE47" i="4"/>
  <c r="AD47" i="4"/>
  <c r="AC47" i="4"/>
  <c r="AB47" i="4"/>
  <c r="AA47" i="4"/>
  <c r="Z47" i="4"/>
  <c r="Y47" i="4"/>
  <c r="X47" i="4"/>
  <c r="W47" i="4"/>
  <c r="V47" i="4"/>
  <c r="U47" i="4"/>
  <c r="T47" i="4"/>
  <c r="S47" i="4"/>
  <c r="R47" i="4"/>
  <c r="Q47" i="4"/>
  <c r="P47" i="4"/>
  <c r="O47" i="4"/>
  <c r="N47" i="4"/>
  <c r="M47" i="4"/>
  <c r="L47" i="4"/>
  <c r="K47" i="4"/>
  <c r="J47" i="4"/>
  <c r="I47" i="4"/>
  <c r="H47" i="4"/>
  <c r="G47" i="4"/>
  <c r="F47" i="4"/>
  <c r="E47" i="4"/>
  <c r="D47" i="4"/>
  <c r="C47" i="4"/>
  <c r="A47" i="4"/>
  <c r="A46" i="4"/>
  <c r="A45" i="4"/>
  <c r="A44" i="4"/>
  <c r="A43" i="4"/>
  <c r="A42" i="4"/>
  <c r="A41" i="4"/>
  <c r="A40" i="4"/>
  <c r="BL39" i="4"/>
  <c r="BK39" i="4"/>
  <c r="BJ39" i="4"/>
  <c r="BI39" i="4"/>
  <c r="BH39" i="4"/>
  <c r="BG39" i="4"/>
  <c r="BF39" i="4"/>
  <c r="BE39" i="4"/>
  <c r="BD39" i="4"/>
  <c r="BC39" i="4"/>
  <c r="BB39" i="4"/>
  <c r="BA39" i="4"/>
  <c r="AZ39" i="4"/>
  <c r="AY39" i="4"/>
  <c r="AX39" i="4"/>
  <c r="AW39" i="4"/>
  <c r="AV39" i="4"/>
  <c r="AU39" i="4"/>
  <c r="AT39" i="4"/>
  <c r="AS39" i="4"/>
  <c r="AR39" i="4"/>
  <c r="AQ39" i="4"/>
  <c r="AP39" i="4"/>
  <c r="AO39" i="4"/>
  <c r="AN39" i="4"/>
  <c r="AM39" i="4"/>
  <c r="AL39" i="4"/>
  <c r="AK39" i="4"/>
  <c r="AJ39" i="4"/>
  <c r="AI39" i="4"/>
  <c r="AH39" i="4"/>
  <c r="AG39" i="4"/>
  <c r="AF39" i="4"/>
  <c r="AE39" i="4"/>
  <c r="AD39" i="4"/>
  <c r="AC39" i="4"/>
  <c r="AB39" i="4"/>
  <c r="AA39" i="4"/>
  <c r="Z39" i="4"/>
  <c r="Y39" i="4"/>
  <c r="X39" i="4"/>
  <c r="W39" i="4"/>
  <c r="V39" i="4"/>
  <c r="U39" i="4"/>
  <c r="T39" i="4"/>
  <c r="S39" i="4"/>
  <c r="R39" i="4"/>
  <c r="Q39" i="4"/>
  <c r="P39" i="4"/>
  <c r="O39" i="4"/>
  <c r="N39" i="4"/>
  <c r="M39" i="4"/>
  <c r="L39" i="4"/>
  <c r="K39" i="4"/>
  <c r="J39" i="4"/>
  <c r="I39" i="4"/>
  <c r="H39" i="4"/>
  <c r="G39" i="4"/>
  <c r="F39" i="4"/>
  <c r="E39" i="4"/>
  <c r="D39" i="4"/>
  <c r="C39" i="4"/>
  <c r="A39" i="4"/>
  <c r="A38" i="4"/>
  <c r="A37" i="4"/>
  <c r="A36" i="4"/>
  <c r="A35" i="4"/>
  <c r="A34" i="4"/>
  <c r="A33" i="4"/>
  <c r="A32" i="4"/>
  <c r="BL31" i="4"/>
  <c r="BK31" i="4"/>
  <c r="BJ31" i="4"/>
  <c r="BI31" i="4"/>
  <c r="BH31" i="4"/>
  <c r="BG31" i="4"/>
  <c r="BF31" i="4"/>
  <c r="BE31" i="4"/>
  <c r="BD31" i="4"/>
  <c r="BC31" i="4"/>
  <c r="BB31" i="4"/>
  <c r="BA31" i="4"/>
  <c r="AZ31" i="4"/>
  <c r="AY31" i="4"/>
  <c r="AX31" i="4"/>
  <c r="AW31" i="4"/>
  <c r="AV31" i="4"/>
  <c r="AU31" i="4"/>
  <c r="AT31" i="4"/>
  <c r="AS31" i="4"/>
  <c r="AR31" i="4"/>
  <c r="AQ31" i="4"/>
  <c r="AP31" i="4"/>
  <c r="AO31" i="4"/>
  <c r="AN31" i="4"/>
  <c r="AM31" i="4"/>
  <c r="AL31" i="4"/>
  <c r="AK31" i="4"/>
  <c r="AJ31" i="4"/>
  <c r="AI31" i="4"/>
  <c r="AH31" i="4"/>
  <c r="AG31" i="4"/>
  <c r="AF31" i="4"/>
  <c r="AE31" i="4"/>
  <c r="AD31" i="4"/>
  <c r="AC31" i="4"/>
  <c r="AB31" i="4"/>
  <c r="AA31" i="4"/>
  <c r="Z31" i="4"/>
  <c r="Y31" i="4"/>
  <c r="X31" i="4"/>
  <c r="W31" i="4"/>
  <c r="V31" i="4"/>
  <c r="U31" i="4"/>
  <c r="T31" i="4"/>
  <c r="S31" i="4"/>
  <c r="R31" i="4"/>
  <c r="Q31" i="4"/>
  <c r="P31" i="4"/>
  <c r="O31" i="4"/>
  <c r="N31" i="4"/>
  <c r="M31" i="4"/>
  <c r="L31" i="4"/>
  <c r="K31" i="4"/>
  <c r="J31" i="4"/>
  <c r="I31" i="4"/>
  <c r="H31" i="4"/>
  <c r="G31" i="4"/>
  <c r="F31" i="4"/>
  <c r="E31" i="4"/>
  <c r="D31" i="4"/>
  <c r="C31" i="4"/>
  <c r="A31" i="4"/>
  <c r="A30" i="4"/>
  <c r="A29" i="4"/>
  <c r="A28" i="4"/>
  <c r="A27" i="4"/>
  <c r="A26" i="4"/>
  <c r="A25" i="4"/>
  <c r="A24"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A23" i="4"/>
  <c r="A22" i="4"/>
  <c r="A21" i="4"/>
  <c r="A20" i="4"/>
  <c r="A19" i="4"/>
  <c r="A18" i="4"/>
  <c r="A17" i="4"/>
  <c r="A16" i="4"/>
  <c r="BL15" i="4"/>
  <c r="BK15" i="4"/>
  <c r="BJ15" i="4"/>
  <c r="BI15" i="4"/>
  <c r="BH15" i="4"/>
  <c r="BG15" i="4"/>
  <c r="BF15" i="4"/>
  <c r="BE15" i="4"/>
  <c r="BD15" i="4"/>
  <c r="BC15" i="4"/>
  <c r="BB15" i="4"/>
  <c r="BA15" i="4"/>
  <c r="AZ15" i="4"/>
  <c r="AY15" i="4"/>
  <c r="AX15" i="4"/>
  <c r="AW15" i="4"/>
  <c r="AV15" i="4"/>
  <c r="AU15" i="4"/>
  <c r="AT15" i="4"/>
  <c r="AS15" i="4"/>
  <c r="AR15" i="4"/>
  <c r="AQ15" i="4"/>
  <c r="AP15" i="4"/>
  <c r="AO15" i="4"/>
  <c r="AN15" i="4"/>
  <c r="AM15" i="4"/>
  <c r="AL15" i="4"/>
  <c r="AK15" i="4"/>
  <c r="AJ15" i="4"/>
  <c r="AI15" i="4"/>
  <c r="AH15" i="4"/>
  <c r="AG15" i="4"/>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A15" i="4"/>
  <c r="A14" i="4"/>
  <c r="A13" i="4"/>
  <c r="A12" i="4"/>
  <c r="A11" i="4"/>
  <c r="A10" i="4"/>
  <c r="A9" i="4"/>
  <c r="BL8" i="4"/>
  <c r="BK8" i="4"/>
  <c r="BJ8" i="4"/>
  <c r="BI8" i="4"/>
  <c r="BH8" i="4"/>
  <c r="BG8" i="4"/>
  <c r="BF8" i="4"/>
  <c r="BE8" i="4"/>
  <c r="BD8" i="4"/>
  <c r="BC8" i="4"/>
  <c r="BB8" i="4"/>
  <c r="BA8" i="4"/>
  <c r="AZ8" i="4"/>
  <c r="AY8" i="4"/>
  <c r="AX8" i="4"/>
  <c r="AW8" i="4"/>
  <c r="AV8" i="4"/>
  <c r="AU8" i="4"/>
  <c r="AT8" i="4"/>
  <c r="AS8" i="4"/>
  <c r="AR8" i="4"/>
  <c r="AQ8" i="4"/>
  <c r="AP8" i="4"/>
  <c r="AO8" i="4"/>
  <c r="AN8" i="4"/>
  <c r="AM8" i="4"/>
  <c r="AL8" i="4"/>
  <c r="AK8" i="4"/>
  <c r="AJ8" i="4"/>
  <c r="AI8" i="4"/>
  <c r="AH8" i="4"/>
  <c r="AG8" i="4"/>
  <c r="AF8" i="4"/>
  <c r="AE8" i="4"/>
  <c r="AD8" i="4"/>
  <c r="AC8" i="4"/>
  <c r="AB8" i="4"/>
  <c r="AA8" i="4"/>
  <c r="Z8" i="4"/>
  <c r="Y8" i="4"/>
  <c r="X8" i="4"/>
  <c r="W8" i="4"/>
  <c r="V8" i="4"/>
  <c r="U8" i="4"/>
  <c r="T8" i="4"/>
  <c r="S8" i="4"/>
  <c r="R8" i="4"/>
  <c r="Q8" i="4"/>
  <c r="P8" i="4"/>
  <c r="O8" i="4"/>
  <c r="N8" i="4"/>
  <c r="M8" i="4"/>
  <c r="L8" i="4"/>
  <c r="K8" i="4"/>
  <c r="J8" i="4"/>
  <c r="I8" i="4"/>
  <c r="H8" i="4"/>
  <c r="G8" i="4"/>
  <c r="F8" i="4"/>
  <c r="E8" i="4"/>
  <c r="D8" i="4"/>
  <c r="C8" i="4"/>
  <c r="A8" i="4"/>
  <c r="A7" i="4"/>
  <c r="A6" i="4"/>
  <c r="A5" i="4"/>
  <c r="A4" i="4"/>
  <c r="A3" i="4"/>
  <c r="AK2" i="4"/>
  <c r="AM2" i="4" s="1"/>
  <c r="AI2" i="4"/>
  <c r="G2" i="4"/>
  <c r="E2" i="4"/>
  <c r="A2" i="4"/>
  <c r="A1" i="4"/>
  <c r="A515" i="3"/>
  <c r="A514" i="3"/>
  <c r="BN513" i="3"/>
  <c r="J53" i="11" s="1"/>
  <c r="BM513" i="3"/>
  <c r="J52" i="11" s="1"/>
  <c r="A513" i="3"/>
  <c r="A512" i="3"/>
  <c r="A511" i="3"/>
  <c r="C510" i="3"/>
  <c r="A510" i="3"/>
  <c r="A509" i="3"/>
  <c r="A508" i="3"/>
  <c r="C507" i="3"/>
  <c r="A507" i="3"/>
  <c r="C506" i="3"/>
  <c r="A506" i="3"/>
  <c r="A505" i="3"/>
  <c r="A504" i="3"/>
  <c r="A503" i="3"/>
  <c r="A502" i="3"/>
  <c r="D501" i="3"/>
  <c r="C501" i="3"/>
  <c r="A501" i="3"/>
  <c r="BN500" i="3"/>
  <c r="BM500" i="3"/>
  <c r="A500" i="3"/>
  <c r="BN499" i="3"/>
  <c r="BM499" i="3"/>
  <c r="A499" i="3"/>
  <c r="BN498" i="3"/>
  <c r="BM498" i="3"/>
  <c r="A498" i="3"/>
  <c r="BN497" i="3"/>
  <c r="BM497" i="3"/>
  <c r="A497" i="3"/>
  <c r="BN496" i="3"/>
  <c r="BM496" i="3"/>
  <c r="A496" i="3"/>
  <c r="BN495" i="3"/>
  <c r="BM495" i="3"/>
  <c r="A495" i="3"/>
  <c r="A494" i="3"/>
  <c r="A493" i="3"/>
  <c r="D492" i="3"/>
  <c r="A492" i="3"/>
  <c r="BN491" i="3"/>
  <c r="BM491" i="3"/>
  <c r="A491" i="3"/>
  <c r="BN490" i="3"/>
  <c r="A490" i="3"/>
  <c r="BN489" i="3"/>
  <c r="A489" i="3"/>
  <c r="BN488" i="3"/>
  <c r="BM488" i="3"/>
  <c r="A488" i="3"/>
  <c r="A487" i="3"/>
  <c r="A486" i="3"/>
  <c r="D485" i="3"/>
  <c r="C485" i="3"/>
  <c r="A485" i="3"/>
  <c r="BN484" i="3"/>
  <c r="BM484" i="3"/>
  <c r="A484" i="3"/>
  <c r="BN483" i="3"/>
  <c r="BM483" i="3"/>
  <c r="A483" i="3"/>
  <c r="BN482" i="3"/>
  <c r="BM482" i="3"/>
  <c r="A482" i="3"/>
  <c r="BN481" i="3"/>
  <c r="BM481" i="3"/>
  <c r="A481" i="3"/>
  <c r="A480" i="3"/>
  <c r="A479" i="3"/>
  <c r="D478" i="3"/>
  <c r="C478" i="3"/>
  <c r="A478" i="3"/>
  <c r="BN477" i="3"/>
  <c r="BM477" i="3"/>
  <c r="A477" i="3"/>
  <c r="BN476" i="3"/>
  <c r="BM476" i="3"/>
  <c r="A476" i="3"/>
  <c r="BN475" i="3"/>
  <c r="BM475" i="3"/>
  <c r="A475" i="3"/>
  <c r="BN474" i="3"/>
  <c r="BM474" i="3"/>
  <c r="A474" i="3"/>
  <c r="BN473" i="3"/>
  <c r="BM473" i="3"/>
  <c r="A473" i="3"/>
  <c r="A472" i="3"/>
  <c r="A471" i="3"/>
  <c r="D470" i="3"/>
  <c r="C470" i="3"/>
  <c r="A470" i="3"/>
  <c r="BN469" i="3"/>
  <c r="BN470" i="3" s="1"/>
  <c r="BM469" i="3"/>
  <c r="BM470" i="3" s="1"/>
  <c r="A469" i="3"/>
  <c r="A468" i="3"/>
  <c r="A467" i="3"/>
  <c r="A466" i="3"/>
  <c r="D465" i="3"/>
  <c r="C465" i="3"/>
  <c r="A465" i="3"/>
  <c r="BN464" i="3"/>
  <c r="BM464" i="3"/>
  <c r="A464" i="3"/>
  <c r="BN463" i="3"/>
  <c r="BM463" i="3"/>
  <c r="A463" i="3"/>
  <c r="BN462" i="3"/>
  <c r="BM462" i="3"/>
  <c r="A462" i="3"/>
  <c r="BN461" i="3"/>
  <c r="BM461" i="3"/>
  <c r="A461" i="3"/>
  <c r="BN460" i="3"/>
  <c r="BM460" i="3"/>
  <c r="A460" i="3"/>
  <c r="BN459" i="3"/>
  <c r="BM459" i="3"/>
  <c r="A459" i="3"/>
  <c r="BN458" i="3"/>
  <c r="BM458" i="3"/>
  <c r="A458" i="3"/>
  <c r="BN457" i="3"/>
  <c r="BM457" i="3"/>
  <c r="A457" i="3"/>
  <c r="BN456" i="3"/>
  <c r="BM456" i="3"/>
  <c r="A456" i="3"/>
  <c r="BN454" i="3"/>
  <c r="BM454" i="3"/>
  <c r="A454" i="3"/>
  <c r="BN452" i="3"/>
  <c r="BM452" i="3"/>
  <c r="A452" i="3"/>
  <c r="BN451" i="3"/>
  <c r="BM451" i="3"/>
  <c r="A451" i="3"/>
  <c r="BN450" i="3"/>
  <c r="BM450" i="3"/>
  <c r="A450" i="3"/>
  <c r="A449" i="3"/>
  <c r="A448" i="3"/>
  <c r="B447" i="3"/>
  <c r="A447" i="3"/>
  <c r="D446" i="3"/>
  <c r="D447" i="3" s="1"/>
  <c r="A446" i="3"/>
  <c r="BN445" i="3"/>
  <c r="A445" i="3"/>
  <c r="BN444" i="3"/>
  <c r="A444" i="3"/>
  <c r="BN443" i="3"/>
  <c r="A443" i="3"/>
  <c r="A442" i="3"/>
  <c r="A441" i="3"/>
  <c r="B440" i="3"/>
  <c r="A440" i="3"/>
  <c r="D439" i="3"/>
  <c r="D440" i="3" s="1"/>
  <c r="C439" i="3"/>
  <c r="A439" i="3"/>
  <c r="BN438" i="3"/>
  <c r="BM438" i="3"/>
  <c r="A438" i="3"/>
  <c r="BN437" i="3"/>
  <c r="BM437" i="3"/>
  <c r="A437" i="3"/>
  <c r="BN436" i="3"/>
  <c r="BM436" i="3"/>
  <c r="A436" i="3"/>
  <c r="BN435" i="3"/>
  <c r="BM435" i="3"/>
  <c r="A435" i="3"/>
  <c r="BN434" i="3"/>
  <c r="BM434" i="3"/>
  <c r="A434" i="3"/>
  <c r="BN433" i="3"/>
  <c r="BM433" i="3"/>
  <c r="A433" i="3"/>
  <c r="BN432" i="3"/>
  <c r="BM432" i="3"/>
  <c r="A432" i="3"/>
  <c r="BN431" i="3"/>
  <c r="BM431" i="3"/>
  <c r="A431" i="3"/>
  <c r="A430" i="3"/>
  <c r="A429" i="3"/>
  <c r="A428" i="3"/>
  <c r="D427" i="3"/>
  <c r="A427" i="3"/>
  <c r="BN426" i="3"/>
  <c r="BN427" i="3" s="1"/>
  <c r="A426" i="3"/>
  <c r="A425" i="3"/>
  <c r="A424" i="3"/>
  <c r="A423" i="3"/>
  <c r="A422" i="3"/>
  <c r="A421" i="3"/>
  <c r="D420" i="3"/>
  <c r="A420" i="3"/>
  <c r="BN419" i="3"/>
  <c r="A419" i="3"/>
  <c r="BN418" i="3"/>
  <c r="A418" i="3"/>
  <c r="BN417" i="3"/>
  <c r="A417" i="3"/>
  <c r="BN416" i="3"/>
  <c r="A416" i="3"/>
  <c r="BN415" i="3"/>
  <c r="A415" i="3"/>
  <c r="BN414" i="3"/>
  <c r="A414" i="3"/>
  <c r="BN413" i="3"/>
  <c r="A413" i="3"/>
  <c r="BN412" i="3"/>
  <c r="A412" i="3"/>
  <c r="BN411" i="3"/>
  <c r="A411" i="3"/>
  <c r="BN410" i="3"/>
  <c r="A410" i="3"/>
  <c r="BN409" i="3"/>
  <c r="A409" i="3"/>
  <c r="BN408" i="3"/>
  <c r="A408" i="3"/>
  <c r="BN407" i="3"/>
  <c r="A407" i="3"/>
  <c r="BN406" i="3"/>
  <c r="A406" i="3"/>
  <c r="BN405" i="3"/>
  <c r="A405" i="3"/>
  <c r="A404" i="3"/>
  <c r="A403" i="3"/>
  <c r="A402" i="3"/>
  <c r="BN401" i="3"/>
  <c r="A401" i="3"/>
  <c r="BN400" i="3"/>
  <c r="A400" i="3"/>
  <c r="BN399" i="3"/>
  <c r="A399" i="3"/>
  <c r="BN398" i="3"/>
  <c r="A398" i="3"/>
  <c r="A397" i="3"/>
  <c r="A396" i="3"/>
  <c r="A395" i="3"/>
  <c r="A394" i="3"/>
  <c r="A393" i="3"/>
  <c r="A392" i="3"/>
  <c r="A391" i="3"/>
  <c r="B390" i="3"/>
  <c r="A390" i="3"/>
  <c r="D389" i="3"/>
  <c r="D390" i="3" s="1"/>
  <c r="C389" i="3"/>
  <c r="C390" i="3" s="1"/>
  <c r="A389" i="3"/>
  <c r="BN388" i="3"/>
  <c r="BM388" i="3"/>
  <c r="A388" i="3"/>
  <c r="BN387" i="3"/>
  <c r="BM387" i="3"/>
  <c r="A387" i="3"/>
  <c r="BN386" i="3"/>
  <c r="BM386" i="3"/>
  <c r="A386" i="3"/>
  <c r="BN385" i="3"/>
  <c r="BM385" i="3"/>
  <c r="A385" i="3"/>
  <c r="BN384" i="3"/>
  <c r="BM384" i="3"/>
  <c r="A384" i="3"/>
  <c r="BN383" i="3"/>
  <c r="BM383" i="3"/>
  <c r="A383" i="3"/>
  <c r="BN382" i="3"/>
  <c r="BM382" i="3"/>
  <c r="A382" i="3"/>
  <c r="BN381" i="3"/>
  <c r="BM381" i="3"/>
  <c r="A381" i="3"/>
  <c r="BN380" i="3"/>
  <c r="BM380" i="3"/>
  <c r="A380" i="3"/>
  <c r="BN379" i="3"/>
  <c r="BM379" i="3"/>
  <c r="A379" i="3"/>
  <c r="BN378" i="3"/>
  <c r="BM378" i="3"/>
  <c r="A378" i="3"/>
  <c r="BN377" i="3"/>
  <c r="BM377" i="3"/>
  <c r="A377" i="3"/>
  <c r="BN376" i="3"/>
  <c r="BM376" i="3"/>
  <c r="A376" i="3"/>
  <c r="BN375" i="3"/>
  <c r="BM375" i="3"/>
  <c r="A375" i="3"/>
  <c r="BN374" i="3"/>
  <c r="BM374" i="3"/>
  <c r="A374" i="3"/>
  <c r="BN373" i="3"/>
  <c r="BM373" i="3"/>
  <c r="A373" i="3"/>
  <c r="BN372" i="3"/>
  <c r="BM372" i="3"/>
  <c r="A372" i="3"/>
  <c r="BN371" i="3"/>
  <c r="BM371" i="3"/>
  <c r="A371" i="3"/>
  <c r="A370" i="3"/>
  <c r="A369" i="3"/>
  <c r="B368" i="3"/>
  <c r="A368" i="3"/>
  <c r="D367" i="3"/>
  <c r="D368" i="3" s="1"/>
  <c r="C367" i="3"/>
  <c r="C368" i="3" s="1"/>
  <c r="A367" i="3"/>
  <c r="BN366" i="3"/>
  <c r="BM366" i="3"/>
  <c r="A366" i="3"/>
  <c r="BN365" i="3"/>
  <c r="BM365" i="3"/>
  <c r="A365" i="3"/>
  <c r="BN364" i="3"/>
  <c r="BM364" i="3"/>
  <c r="A364" i="3"/>
  <c r="BN363" i="3"/>
  <c r="BM363" i="3"/>
  <c r="A363" i="3"/>
  <c r="BN362" i="3"/>
  <c r="BM362" i="3"/>
  <c r="A362" i="3"/>
  <c r="BN361" i="3"/>
  <c r="BM361" i="3"/>
  <c r="A361" i="3"/>
  <c r="BN360" i="3"/>
  <c r="BM360" i="3"/>
  <c r="A360" i="3"/>
  <c r="BN359" i="3"/>
  <c r="BM359" i="3"/>
  <c r="A359" i="3"/>
  <c r="BN358" i="3"/>
  <c r="BM358" i="3"/>
  <c r="A358" i="3"/>
  <c r="BN357" i="3"/>
  <c r="BM357" i="3"/>
  <c r="A357" i="3"/>
  <c r="BN356" i="3"/>
  <c r="BM356" i="3"/>
  <c r="A356" i="3"/>
  <c r="BN355" i="3"/>
  <c r="BM355" i="3"/>
  <c r="A355" i="3"/>
  <c r="BN354" i="3"/>
  <c r="BM354" i="3"/>
  <c r="A354" i="3"/>
  <c r="BN353" i="3"/>
  <c r="BM353" i="3"/>
  <c r="A353" i="3"/>
  <c r="BN352" i="3"/>
  <c r="BM352" i="3"/>
  <c r="A352" i="3"/>
  <c r="BN351" i="3"/>
  <c r="BM351" i="3"/>
  <c r="A351" i="3"/>
  <c r="BN350" i="3"/>
  <c r="BM350" i="3"/>
  <c r="A350" i="3"/>
  <c r="BN349" i="3"/>
  <c r="BM349" i="3"/>
  <c r="A349" i="3"/>
  <c r="BN348" i="3"/>
  <c r="BM348" i="3"/>
  <c r="A348" i="3"/>
  <c r="BN347" i="3"/>
  <c r="BM347" i="3"/>
  <c r="A347" i="3"/>
  <c r="BN346" i="3"/>
  <c r="BM346" i="3"/>
  <c r="A346" i="3"/>
  <c r="BN345" i="3"/>
  <c r="BM345" i="3"/>
  <c r="A345" i="3"/>
  <c r="BN344" i="3"/>
  <c r="BM344" i="3"/>
  <c r="A344" i="3"/>
  <c r="BN343" i="3"/>
  <c r="BM343" i="3"/>
  <c r="A343" i="3"/>
  <c r="BN342" i="3"/>
  <c r="BM342" i="3"/>
  <c r="A342" i="3"/>
  <c r="BN341" i="3"/>
  <c r="BM341" i="3"/>
  <c r="A341" i="3"/>
  <c r="BN340" i="3"/>
  <c r="BM340" i="3"/>
  <c r="A340" i="3"/>
  <c r="BN339" i="3"/>
  <c r="BM339" i="3"/>
  <c r="A339" i="3"/>
  <c r="BN338" i="3"/>
  <c r="BM338" i="3"/>
  <c r="A338" i="3"/>
  <c r="BN337" i="3"/>
  <c r="BM337" i="3"/>
  <c r="A337" i="3"/>
  <c r="BN336" i="3"/>
  <c r="BM336" i="3"/>
  <c r="A336" i="3"/>
  <c r="BN335" i="3"/>
  <c r="BM335" i="3"/>
  <c r="A335" i="3"/>
  <c r="BN334" i="3"/>
  <c r="BM334" i="3"/>
  <c r="A334" i="3"/>
  <c r="BN333" i="3"/>
  <c r="BM333" i="3"/>
  <c r="A333" i="3"/>
  <c r="BN332" i="3"/>
  <c r="BM332" i="3"/>
  <c r="A332" i="3"/>
  <c r="BN331" i="3"/>
  <c r="BM331" i="3"/>
  <c r="A331" i="3"/>
  <c r="BN330" i="3"/>
  <c r="BM330" i="3"/>
  <c r="A330" i="3"/>
  <c r="BN329" i="3"/>
  <c r="BM329" i="3"/>
  <c r="A329" i="3"/>
  <c r="BN328" i="3"/>
  <c r="BM328" i="3"/>
  <c r="A328" i="3"/>
  <c r="BN327" i="3"/>
  <c r="BM327" i="3"/>
  <c r="A327" i="3"/>
  <c r="BN326" i="3"/>
  <c r="BM326" i="3"/>
  <c r="A326" i="3"/>
  <c r="BN325" i="3"/>
  <c r="BM325" i="3"/>
  <c r="A325" i="3"/>
  <c r="BN324" i="3"/>
  <c r="BM324" i="3"/>
  <c r="A324" i="3"/>
  <c r="BN323" i="3"/>
  <c r="BM323" i="3"/>
  <c r="A323" i="3"/>
  <c r="BN322" i="3"/>
  <c r="BM322" i="3"/>
  <c r="A322" i="3"/>
  <c r="BN321" i="3"/>
  <c r="BM321" i="3"/>
  <c r="A321" i="3"/>
  <c r="BN320" i="3"/>
  <c r="BM320" i="3"/>
  <c r="A320" i="3"/>
  <c r="BN319" i="3"/>
  <c r="BM319" i="3"/>
  <c r="A319" i="3"/>
  <c r="A318" i="3"/>
  <c r="A317" i="3"/>
  <c r="B316" i="3"/>
  <c r="A316" i="3"/>
  <c r="D315" i="3"/>
  <c r="D316" i="3" s="1"/>
  <c r="C315" i="3"/>
  <c r="C316" i="3" s="1"/>
  <c r="A315" i="3"/>
  <c r="BN314" i="3"/>
  <c r="BM314" i="3"/>
  <c r="A314" i="3"/>
  <c r="BN313" i="3"/>
  <c r="BM313" i="3"/>
  <c r="A313" i="3"/>
  <c r="BN312" i="3"/>
  <c r="BM312" i="3"/>
  <c r="A312" i="3"/>
  <c r="BN311" i="3"/>
  <c r="BM311" i="3"/>
  <c r="A311" i="3"/>
  <c r="BN310" i="3"/>
  <c r="BM310" i="3"/>
  <c r="A310" i="3"/>
  <c r="BN309" i="3"/>
  <c r="BM309" i="3"/>
  <c r="A309" i="3"/>
  <c r="BN308" i="3"/>
  <c r="BM308" i="3"/>
  <c r="A308" i="3"/>
  <c r="BN307" i="3"/>
  <c r="BM307" i="3"/>
  <c r="A307" i="3"/>
  <c r="BN306" i="3"/>
  <c r="BM306" i="3"/>
  <c r="A306" i="3"/>
  <c r="BN305" i="3"/>
  <c r="BM305" i="3"/>
  <c r="A305" i="3"/>
  <c r="BN304" i="3"/>
  <c r="BM304" i="3"/>
  <c r="A304" i="3"/>
  <c r="BN303" i="3"/>
  <c r="BM303" i="3"/>
  <c r="A303" i="3"/>
  <c r="BN302" i="3"/>
  <c r="BM302" i="3"/>
  <c r="A302" i="3"/>
  <c r="BN301" i="3"/>
  <c r="BM301" i="3"/>
  <c r="A301" i="3"/>
  <c r="BN300" i="3"/>
  <c r="BM300" i="3"/>
  <c r="A300" i="3"/>
  <c r="BN299" i="3"/>
  <c r="BM299" i="3"/>
  <c r="A299" i="3"/>
  <c r="BN298" i="3"/>
  <c r="BM298" i="3"/>
  <c r="A298" i="3"/>
  <c r="BN297" i="3"/>
  <c r="BM297" i="3"/>
  <c r="A297" i="3"/>
  <c r="BN296" i="3"/>
  <c r="BM296" i="3"/>
  <c r="A296" i="3"/>
  <c r="BN295" i="3"/>
  <c r="BM295" i="3"/>
  <c r="A295" i="3"/>
  <c r="BN294" i="3"/>
  <c r="BM294" i="3"/>
  <c r="A294" i="3"/>
  <c r="BN293" i="3"/>
  <c r="BM293" i="3"/>
  <c r="A293" i="3"/>
  <c r="BN292" i="3"/>
  <c r="BM292" i="3"/>
  <c r="A292" i="3"/>
  <c r="BN291" i="3"/>
  <c r="BM291" i="3"/>
  <c r="A291" i="3"/>
  <c r="BN290" i="3"/>
  <c r="BM290" i="3"/>
  <c r="A290" i="3"/>
  <c r="BN289" i="3"/>
  <c r="BM289" i="3"/>
  <c r="A289" i="3"/>
  <c r="BN288" i="3"/>
  <c r="BM288" i="3"/>
  <c r="A288" i="3"/>
  <c r="BN287" i="3"/>
  <c r="BM287" i="3"/>
  <c r="A287" i="3"/>
  <c r="A286" i="3"/>
  <c r="A285" i="3"/>
  <c r="B284" i="3"/>
  <c r="A284" i="3"/>
  <c r="D283" i="3"/>
  <c r="D284" i="3" s="1"/>
  <c r="C283" i="3"/>
  <c r="C284" i="3" s="1"/>
  <c r="A283" i="3"/>
  <c r="BN282" i="3"/>
  <c r="BM282" i="3"/>
  <c r="A282" i="3"/>
  <c r="BN281" i="3"/>
  <c r="BM281" i="3"/>
  <c r="A281" i="3"/>
  <c r="BN280" i="3"/>
  <c r="BM280" i="3"/>
  <c r="A280" i="3"/>
  <c r="BN279" i="3"/>
  <c r="BM279" i="3"/>
  <c r="A279" i="3"/>
  <c r="BN278" i="3"/>
  <c r="BM278" i="3"/>
  <c r="A278" i="3"/>
  <c r="BN277" i="3"/>
  <c r="BM277" i="3"/>
  <c r="A277" i="3"/>
  <c r="BN276" i="3"/>
  <c r="BM276" i="3"/>
  <c r="A276" i="3"/>
  <c r="BN275" i="3"/>
  <c r="BM275" i="3"/>
  <c r="A275" i="3"/>
  <c r="BN274" i="3"/>
  <c r="BM274" i="3"/>
  <c r="A274" i="3"/>
  <c r="BN273" i="3"/>
  <c r="BM273" i="3"/>
  <c r="A273" i="3"/>
  <c r="BN259" i="3"/>
  <c r="BM259" i="3"/>
  <c r="A259" i="3"/>
  <c r="BN258" i="3"/>
  <c r="BM258" i="3"/>
  <c r="A258" i="3"/>
  <c r="BN257" i="3"/>
  <c r="BM257" i="3"/>
  <c r="A257" i="3"/>
  <c r="BN256" i="3"/>
  <c r="BM256" i="3"/>
  <c r="A256" i="3"/>
  <c r="BN255" i="3"/>
  <c r="BM255" i="3"/>
  <c r="A255" i="3"/>
  <c r="BN254" i="3"/>
  <c r="BM254" i="3"/>
  <c r="A254" i="3"/>
  <c r="BN253" i="3"/>
  <c r="BM253" i="3"/>
  <c r="A253" i="3"/>
  <c r="BN252" i="3"/>
  <c r="BM252" i="3"/>
  <c r="A252" i="3"/>
  <c r="BN251" i="3"/>
  <c r="BM251" i="3"/>
  <c r="A251" i="3"/>
  <c r="BN250" i="3"/>
  <c r="BM250" i="3"/>
  <c r="A250" i="3"/>
  <c r="BN249" i="3"/>
  <c r="BM249" i="3"/>
  <c r="A249" i="3"/>
  <c r="BN247" i="3"/>
  <c r="BM247" i="3"/>
  <c r="A247" i="3"/>
  <c r="BN246" i="3"/>
  <c r="BM246" i="3"/>
  <c r="A246" i="3"/>
  <c r="BN245" i="3"/>
  <c r="BM245" i="3"/>
  <c r="A245" i="3"/>
  <c r="BN244" i="3"/>
  <c r="BM244" i="3"/>
  <c r="A244" i="3"/>
  <c r="BN243" i="3"/>
  <c r="BM243" i="3"/>
  <c r="A243" i="3"/>
  <c r="BN242" i="3"/>
  <c r="BM242" i="3"/>
  <c r="A242" i="3"/>
  <c r="BN241" i="3"/>
  <c r="BM241" i="3"/>
  <c r="A241" i="3"/>
  <c r="BN240" i="3"/>
  <c r="BM240" i="3"/>
  <c r="A240" i="3"/>
  <c r="BN239" i="3"/>
  <c r="BM239" i="3"/>
  <c r="A239" i="3"/>
  <c r="BN238" i="3"/>
  <c r="BM238" i="3"/>
  <c r="A238" i="3"/>
  <c r="BN237" i="3"/>
  <c r="BM237" i="3"/>
  <c r="A237" i="3"/>
  <c r="BN236" i="3"/>
  <c r="BM236" i="3"/>
  <c r="A236" i="3"/>
  <c r="BN235" i="3"/>
  <c r="BM235" i="3"/>
  <c r="A235" i="3"/>
  <c r="BN233" i="3"/>
  <c r="BM233" i="3"/>
  <c r="A233" i="3"/>
  <c r="BN232" i="3"/>
  <c r="BM232" i="3"/>
  <c r="A232" i="3"/>
  <c r="BN231" i="3"/>
  <c r="BM231" i="3"/>
  <c r="A231" i="3"/>
  <c r="BN230" i="3"/>
  <c r="BM230" i="3"/>
  <c r="A230" i="3"/>
  <c r="BN229" i="3"/>
  <c r="BM229" i="3"/>
  <c r="A229" i="3"/>
  <c r="BN228" i="3"/>
  <c r="BM228" i="3"/>
  <c r="A228" i="3"/>
  <c r="BN227" i="3"/>
  <c r="BM227" i="3"/>
  <c r="A227" i="3"/>
  <c r="BN226" i="3"/>
  <c r="BM226" i="3"/>
  <c r="A226" i="3"/>
  <c r="BN225" i="3"/>
  <c r="BM225" i="3"/>
  <c r="A225" i="3"/>
  <c r="BN224" i="3"/>
  <c r="BM224" i="3"/>
  <c r="A224" i="3"/>
  <c r="BN223" i="3"/>
  <c r="BM223" i="3"/>
  <c r="A223" i="3"/>
  <c r="BN222" i="3"/>
  <c r="BM222" i="3"/>
  <c r="A222" i="3"/>
  <c r="BN221" i="3"/>
  <c r="BM221" i="3"/>
  <c r="A221" i="3"/>
  <c r="BN220" i="3"/>
  <c r="BM220" i="3"/>
  <c r="A220" i="3"/>
  <c r="BN219" i="3"/>
  <c r="BM219" i="3"/>
  <c r="A219" i="3"/>
  <c r="BN218" i="3"/>
  <c r="BM218" i="3"/>
  <c r="A218" i="3"/>
  <c r="BN217" i="3"/>
  <c r="BM217" i="3"/>
  <c r="A217" i="3"/>
  <c r="BN216" i="3"/>
  <c r="BM216" i="3"/>
  <c r="A216" i="3"/>
  <c r="BN215" i="3"/>
  <c r="BM215" i="3"/>
  <c r="A215" i="3"/>
  <c r="BN214" i="3"/>
  <c r="BM214" i="3"/>
  <c r="A214" i="3"/>
  <c r="BN213" i="3"/>
  <c r="BM213" i="3"/>
  <c r="A213" i="3"/>
  <c r="BN212" i="3"/>
  <c r="BM212" i="3"/>
  <c r="A212" i="3"/>
  <c r="BN211" i="3"/>
  <c r="BM211" i="3"/>
  <c r="A211" i="3"/>
  <c r="BN210" i="3"/>
  <c r="BM210" i="3"/>
  <c r="A210" i="3"/>
  <c r="A209" i="3"/>
  <c r="A208" i="3"/>
  <c r="B207" i="3"/>
  <c r="A207" i="3"/>
  <c r="D206" i="3"/>
  <c r="A206" i="3"/>
  <c r="A205" i="3"/>
  <c r="A204" i="3"/>
  <c r="A203" i="3"/>
  <c r="A202" i="3"/>
  <c r="A201" i="3"/>
  <c r="A200" i="3"/>
  <c r="A199" i="3"/>
  <c r="A198" i="3"/>
  <c r="A197" i="3"/>
  <c r="A196" i="3"/>
  <c r="A195" i="3"/>
  <c r="A194" i="3"/>
  <c r="A171" i="3"/>
  <c r="A170" i="3"/>
  <c r="A169" i="3"/>
  <c r="A168" i="3"/>
  <c r="A165" i="3"/>
  <c r="A164" i="3"/>
  <c r="A163" i="3"/>
  <c r="A162" i="3"/>
  <c r="BN161" i="3"/>
  <c r="BM161" i="3"/>
  <c r="A161" i="3"/>
  <c r="BN160" i="3"/>
  <c r="BM160" i="3"/>
  <c r="A160" i="3"/>
  <c r="BN159" i="3"/>
  <c r="BM159" i="3"/>
  <c r="A159" i="3"/>
  <c r="BN158" i="3"/>
  <c r="BM158" i="3"/>
  <c r="A158" i="3"/>
  <c r="BN157" i="3"/>
  <c r="BM157" i="3"/>
  <c r="A157" i="3"/>
  <c r="BN156" i="3"/>
  <c r="BM156" i="3"/>
  <c r="A156" i="3"/>
  <c r="BN155" i="3"/>
  <c r="BM155" i="3"/>
  <c r="A155" i="3"/>
  <c r="BN154" i="3"/>
  <c r="BM154" i="3"/>
  <c r="A154" i="3"/>
  <c r="BN153" i="3"/>
  <c r="BM153" i="3"/>
  <c r="A153" i="3"/>
  <c r="BN152" i="3"/>
  <c r="BM152" i="3"/>
  <c r="A152" i="3"/>
  <c r="BN151" i="3"/>
  <c r="BM151" i="3"/>
  <c r="A151" i="3"/>
  <c r="BN150" i="3"/>
  <c r="BM150" i="3"/>
  <c r="A150" i="3"/>
  <c r="BN149" i="3"/>
  <c r="BM149" i="3"/>
  <c r="A149" i="3"/>
  <c r="BN148" i="3"/>
  <c r="BM148" i="3"/>
  <c r="A148" i="3"/>
  <c r="BN147" i="3"/>
  <c r="BM147" i="3"/>
  <c r="A147" i="3"/>
  <c r="BN146" i="3"/>
  <c r="BM146" i="3"/>
  <c r="A146" i="3"/>
  <c r="BN145" i="3"/>
  <c r="BM145" i="3"/>
  <c r="A145" i="3"/>
  <c r="BN144" i="3"/>
  <c r="BM144" i="3"/>
  <c r="A144" i="3"/>
  <c r="BN143" i="3"/>
  <c r="BM143" i="3"/>
  <c r="A143" i="3"/>
  <c r="BN142" i="3"/>
  <c r="BM142" i="3"/>
  <c r="A142" i="3"/>
  <c r="BN141" i="3"/>
  <c r="BM141" i="3"/>
  <c r="A141" i="3"/>
  <c r="BN140" i="3"/>
  <c r="BM140" i="3"/>
  <c r="A140" i="3"/>
  <c r="BN139" i="3"/>
  <c r="BM139" i="3"/>
  <c r="A139" i="3"/>
  <c r="BN138" i="3"/>
  <c r="BM138" i="3"/>
  <c r="A138" i="3"/>
  <c r="BN137" i="3"/>
  <c r="BM137" i="3"/>
  <c r="A137" i="3"/>
  <c r="BN136" i="3"/>
  <c r="BM136" i="3"/>
  <c r="A136" i="3"/>
  <c r="BN135" i="3"/>
  <c r="BM135" i="3"/>
  <c r="A135" i="3"/>
  <c r="BN134" i="3"/>
  <c r="BM134" i="3"/>
  <c r="A134" i="3"/>
  <c r="BN133" i="3"/>
  <c r="BM133" i="3"/>
  <c r="A133" i="3"/>
  <c r="BN132" i="3"/>
  <c r="BM132" i="3"/>
  <c r="A132" i="3"/>
  <c r="BN131" i="3"/>
  <c r="BM131" i="3"/>
  <c r="A131" i="3"/>
  <c r="BN130" i="3"/>
  <c r="BM130" i="3"/>
  <c r="A130" i="3"/>
  <c r="A129" i="3"/>
  <c r="A128" i="3"/>
  <c r="A127" i="3"/>
  <c r="A126" i="3"/>
  <c r="B125" i="3"/>
  <c r="A125" i="3"/>
  <c r="B124" i="3"/>
  <c r="A124" i="3"/>
  <c r="A123" i="3"/>
  <c r="A122" i="3"/>
  <c r="A121" i="3"/>
  <c r="A120" i="3"/>
  <c r="A119" i="3"/>
  <c r="A118" i="3"/>
  <c r="A117" i="3"/>
  <c r="A116" i="3"/>
  <c r="A115" i="3"/>
  <c r="A114" i="3"/>
  <c r="B113" i="3"/>
  <c r="A113" i="3"/>
  <c r="A112" i="3"/>
  <c r="C111" i="3"/>
  <c r="C125" i="3" s="1"/>
  <c r="D125" i="3" s="1"/>
  <c r="B111" i="3"/>
  <c r="A111" i="3"/>
  <c r="C110" i="3"/>
  <c r="C124" i="3" s="1"/>
  <c r="D124" i="3" s="1"/>
  <c r="B110" i="3"/>
  <c r="A110" i="3"/>
  <c r="BN109" i="3"/>
  <c r="C109" i="3"/>
  <c r="C123" i="3" s="1"/>
  <c r="D123" i="3" s="1"/>
  <c r="A109" i="3"/>
  <c r="BN108" i="3"/>
  <c r="C108" i="3"/>
  <c r="C122" i="3" s="1"/>
  <c r="D122" i="3" s="1"/>
  <c r="A108" i="3"/>
  <c r="BN107" i="3"/>
  <c r="C107" i="3"/>
  <c r="C121" i="3" s="1"/>
  <c r="D121" i="3" s="1"/>
  <c r="A107" i="3"/>
  <c r="BN106" i="3"/>
  <c r="C106" i="3"/>
  <c r="C120" i="3" s="1"/>
  <c r="D120" i="3" s="1"/>
  <c r="A106" i="3"/>
  <c r="BN105" i="3"/>
  <c r="C105" i="3"/>
  <c r="C119" i="3" s="1"/>
  <c r="D119" i="3" s="1"/>
  <c r="A105" i="3"/>
  <c r="BN104" i="3"/>
  <c r="C104" i="3"/>
  <c r="C118" i="3" s="1"/>
  <c r="D118" i="3" s="1"/>
  <c r="A104" i="3"/>
  <c r="BN103" i="3"/>
  <c r="C103" i="3"/>
  <c r="C117" i="3" s="1"/>
  <c r="D117" i="3" s="1"/>
  <c r="A103" i="3"/>
  <c r="BN102" i="3"/>
  <c r="C102" i="3"/>
  <c r="A102" i="3"/>
  <c r="A101" i="3"/>
  <c r="A100" i="3"/>
  <c r="A99" i="3"/>
  <c r="B98" i="3"/>
  <c r="A98" i="3"/>
  <c r="B97" i="3"/>
  <c r="A97" i="3"/>
  <c r="A96" i="3"/>
  <c r="A95" i="3"/>
  <c r="A94" i="3"/>
  <c r="A93" i="3"/>
  <c r="A92" i="3"/>
  <c r="A91" i="3"/>
  <c r="A90" i="3"/>
  <c r="A89" i="3"/>
  <c r="A88" i="3"/>
  <c r="A87" i="3"/>
  <c r="B86" i="3"/>
  <c r="A86" i="3"/>
  <c r="D85" i="3"/>
  <c r="C85" i="3"/>
  <c r="C99" i="3" s="1"/>
  <c r="A85" i="3"/>
  <c r="BN84" i="3"/>
  <c r="BM84" i="3"/>
  <c r="BM98" i="3" s="1"/>
  <c r="BN98" i="3" s="1"/>
  <c r="A84" i="3"/>
  <c r="BN83" i="3"/>
  <c r="BM83" i="3"/>
  <c r="BM97" i="3" s="1"/>
  <c r="BN97" i="3" s="1"/>
  <c r="A83" i="3"/>
  <c r="BN82" i="3"/>
  <c r="BM82" i="3"/>
  <c r="BM96" i="3" s="1"/>
  <c r="BN96" i="3" s="1"/>
  <c r="A82" i="3"/>
  <c r="BN81" i="3"/>
  <c r="BM81" i="3"/>
  <c r="BM95" i="3" s="1"/>
  <c r="A81" i="3"/>
  <c r="BN80" i="3"/>
  <c r="BM80" i="3"/>
  <c r="BM94" i="3" s="1"/>
  <c r="A80" i="3"/>
  <c r="BN79" i="3"/>
  <c r="BM79" i="3"/>
  <c r="BM93" i="3" s="1"/>
  <c r="A79" i="3"/>
  <c r="BN78" i="3"/>
  <c r="BM78" i="3"/>
  <c r="BM92" i="3" s="1"/>
  <c r="A78" i="3"/>
  <c r="BN77" i="3"/>
  <c r="BM77" i="3"/>
  <c r="BM91" i="3" s="1"/>
  <c r="A77" i="3"/>
  <c r="BN76" i="3"/>
  <c r="BM76" i="3"/>
  <c r="BM90" i="3" s="1"/>
  <c r="A76" i="3"/>
  <c r="BN75" i="3"/>
  <c r="BM75" i="3"/>
  <c r="A75" i="3"/>
  <c r="A74" i="3"/>
  <c r="A73" i="3"/>
  <c r="A72" i="3"/>
  <c r="A71" i="3"/>
  <c r="A70" i="3"/>
  <c r="A69" i="3"/>
  <c r="A68" i="3"/>
  <c r="A67" i="3"/>
  <c r="A66" i="3"/>
  <c r="B65" i="3"/>
  <c r="A65" i="3"/>
  <c r="D64" i="3"/>
  <c r="A64" i="3"/>
  <c r="BN63" i="3"/>
  <c r="C63" i="3"/>
  <c r="C70" i="3" s="1"/>
  <c r="D70" i="3" s="1"/>
  <c r="A63" i="3"/>
  <c r="BN62" i="3"/>
  <c r="C62" i="3"/>
  <c r="C426" i="3" s="1"/>
  <c r="A62" i="3"/>
  <c r="BN61" i="3"/>
  <c r="C61" i="3"/>
  <c r="A61" i="3"/>
  <c r="A60" i="3"/>
  <c r="A59" i="3"/>
  <c r="A58" i="3"/>
  <c r="C57" i="3"/>
  <c r="D57" i="3" s="1"/>
  <c r="A57" i="3"/>
  <c r="C56" i="3"/>
  <c r="D56" i="3" s="1"/>
  <c r="A56" i="3"/>
  <c r="C55" i="3"/>
  <c r="D55" i="3" s="1"/>
  <c r="A55" i="3"/>
  <c r="A54" i="3"/>
  <c r="A53" i="3"/>
  <c r="B52" i="3"/>
  <c r="A52" i="3"/>
  <c r="D51" i="3"/>
  <c r="C51" i="3"/>
  <c r="A51" i="3"/>
  <c r="BN50" i="3"/>
  <c r="BM50" i="3"/>
  <c r="BM57" i="3" s="1"/>
  <c r="A50" i="3"/>
  <c r="BN49" i="3"/>
  <c r="BM49" i="3"/>
  <c r="BM56" i="3" s="1"/>
  <c r="A49" i="3"/>
  <c r="BN48" i="3"/>
  <c r="BM48" i="3"/>
  <c r="BM55" i="3" s="1"/>
  <c r="A48" i="3"/>
  <c r="A47" i="3"/>
  <c r="A46" i="3"/>
  <c r="A45" i="3"/>
  <c r="C44" i="3"/>
  <c r="A44" i="3"/>
  <c r="A43" i="3"/>
  <c r="A42" i="3"/>
  <c r="A41" i="3"/>
  <c r="D44" i="3"/>
  <c r="A40" i="3"/>
  <c r="A39" i="3"/>
  <c r="A38" i="3"/>
  <c r="B37" i="3"/>
  <c r="A37" i="3"/>
  <c r="C36" i="3"/>
  <c r="A36" i="3"/>
  <c r="A35" i="3"/>
  <c r="BM34" i="3"/>
  <c r="D34" i="3"/>
  <c r="A34" i="3"/>
  <c r="BN33" i="3"/>
  <c r="A33" i="3"/>
  <c r="BN32" i="3"/>
  <c r="A32" i="3"/>
  <c r="BN31" i="3"/>
  <c r="A31" i="3"/>
  <c r="BN30" i="3"/>
  <c r="A30" i="3"/>
  <c r="A29" i="3"/>
  <c r="A28" i="3"/>
  <c r="BM27" i="3"/>
  <c r="D27" i="3"/>
  <c r="A27" i="3"/>
  <c r="BN26" i="3"/>
  <c r="A26" i="3"/>
  <c r="BN25" i="3"/>
  <c r="A25" i="3"/>
  <c r="BN24" i="3"/>
  <c r="A24" i="3"/>
  <c r="BN23" i="3"/>
  <c r="A23" i="3"/>
  <c r="A22" i="3"/>
  <c r="A21" i="3"/>
  <c r="A20" i="3"/>
  <c r="A19" i="3"/>
  <c r="A18" i="3"/>
  <c r="D17" i="3"/>
  <c r="C17" i="3"/>
  <c r="A17" i="3"/>
  <c r="A16" i="3"/>
  <c r="A15" i="3"/>
  <c r="A14" i="3"/>
  <c r="A13" i="3"/>
  <c r="A12" i="3"/>
  <c r="A11" i="3"/>
  <c r="A10" i="3"/>
  <c r="A9" i="3"/>
  <c r="A8" i="3"/>
  <c r="A7" i="3"/>
  <c r="A6" i="3"/>
  <c r="A5" i="3"/>
  <c r="A4" i="3"/>
  <c r="AI2" i="3"/>
  <c r="AK2" i="3" s="1"/>
  <c r="AK3" i="3" s="1"/>
  <c r="E2" i="3"/>
  <c r="G2" i="3" s="1"/>
  <c r="A2" i="3"/>
  <c r="A1" i="3"/>
  <c r="G1" i="2"/>
  <c r="F1" i="2"/>
  <c r="D1" i="2"/>
  <c r="C1" i="2"/>
  <c r="B1" i="2"/>
  <c r="A1" i="2"/>
  <c r="B14" i="1"/>
  <c r="B15" i="1" s="1"/>
  <c r="B13" i="1"/>
  <c r="A2" i="1" s="1"/>
  <c r="BN34" i="3" l="1"/>
  <c r="V5" i="17"/>
  <c r="B47" i="20" s="1"/>
  <c r="G2" i="5"/>
  <c r="G3" i="5" s="1"/>
  <c r="AK2" i="5"/>
  <c r="AM2" i="5" s="1"/>
  <c r="AM3" i="5" s="1"/>
  <c r="BN55" i="5"/>
  <c r="BM150" i="5"/>
  <c r="FE5" i="6"/>
  <c r="FF11" i="6"/>
  <c r="FF13" i="6"/>
  <c r="FF15" i="6"/>
  <c r="FF17" i="6"/>
  <c r="FF19" i="6"/>
  <c r="FF21" i="6"/>
  <c r="FF23" i="6"/>
  <c r="FF25" i="6"/>
  <c r="FF27" i="6"/>
  <c r="FF29" i="6"/>
  <c r="FF31" i="6"/>
  <c r="FF33" i="6"/>
  <c r="FF35" i="6"/>
  <c r="FF37" i="6"/>
  <c r="FF39" i="6"/>
  <c r="FF41" i="6"/>
  <c r="FF43" i="6"/>
  <c r="FF45" i="6"/>
  <c r="FF47" i="6"/>
  <c r="FF49" i="6"/>
  <c r="FF51" i="6"/>
  <c r="BM122" i="5"/>
  <c r="BM101" i="5"/>
  <c r="BN26" i="5"/>
  <c r="BP110" i="3"/>
  <c r="BP111" i="3"/>
  <c r="AP7" i="16"/>
  <c r="X7" i="16"/>
  <c r="O7" i="16"/>
  <c r="F7" i="16"/>
  <c r="FD5" i="6"/>
  <c r="BM111" i="5"/>
  <c r="BM87" i="5"/>
  <c r="BM55" i="5"/>
  <c r="BM20" i="5"/>
  <c r="BN20" i="5"/>
  <c r="D183" i="4"/>
  <c r="F183" i="4"/>
  <c r="H183" i="4"/>
  <c r="J183" i="4"/>
  <c r="L183" i="4"/>
  <c r="N183" i="4"/>
  <c r="P183" i="4"/>
  <c r="R183" i="4"/>
  <c r="T183" i="4"/>
  <c r="V183" i="4"/>
  <c r="X183" i="4"/>
  <c r="Z183" i="4"/>
  <c r="AB183" i="4"/>
  <c r="AD183" i="4"/>
  <c r="AF183" i="4"/>
  <c r="AH183" i="4"/>
  <c r="AJ183" i="4"/>
  <c r="AL183" i="4"/>
  <c r="AN183" i="4"/>
  <c r="AP183" i="4"/>
  <c r="AR183" i="4"/>
  <c r="AT183" i="4"/>
  <c r="AV183" i="4"/>
  <c r="AX183" i="4"/>
  <c r="AZ183" i="4"/>
  <c r="BB183" i="4"/>
  <c r="BD183" i="4"/>
  <c r="BF183" i="4"/>
  <c r="BH183" i="4"/>
  <c r="BJ183" i="4"/>
  <c r="BL183" i="4"/>
  <c r="C183" i="4"/>
  <c r="E183" i="4"/>
  <c r="G183" i="4"/>
  <c r="I183" i="4"/>
  <c r="K183" i="4"/>
  <c r="M183" i="4"/>
  <c r="O183" i="4"/>
  <c r="Q183" i="4"/>
  <c r="S183" i="4"/>
  <c r="U183" i="4"/>
  <c r="W183" i="4"/>
  <c r="Y183" i="4"/>
  <c r="AA183" i="4"/>
  <c r="AC183" i="4"/>
  <c r="AE183" i="4"/>
  <c r="AG183" i="4"/>
  <c r="AI183" i="4"/>
  <c r="AK183" i="4"/>
  <c r="AM183" i="4"/>
  <c r="AO183" i="4"/>
  <c r="AQ183" i="4"/>
  <c r="AS183" i="4"/>
  <c r="AU183" i="4"/>
  <c r="AW183" i="4"/>
  <c r="AY183" i="4"/>
  <c r="BA183" i="4"/>
  <c r="BC183" i="4"/>
  <c r="BE183" i="4"/>
  <c r="BG183" i="4"/>
  <c r="BI183" i="4"/>
  <c r="BK183" i="4"/>
  <c r="BN420" i="3"/>
  <c r="L7" i="19"/>
  <c r="E75" i="14"/>
  <c r="E73" i="14"/>
  <c r="E71" i="14"/>
  <c r="E69" i="14"/>
  <c r="E76" i="14"/>
  <c r="E74" i="14"/>
  <c r="E72" i="14"/>
  <c r="E70" i="14"/>
  <c r="AK3" i="5"/>
  <c r="C10" i="9"/>
  <c r="C16" i="9" s="1"/>
  <c r="F36" i="11" s="1"/>
  <c r="BM26" i="5"/>
  <c r="BN87" i="5"/>
  <c r="BN101" i="5"/>
  <c r="BN111" i="5"/>
  <c r="BN122" i="5"/>
  <c r="BN131" i="5"/>
  <c r="BM131" i="5"/>
  <c r="BM140" i="5"/>
  <c r="BN140" i="5"/>
  <c r="BN150" i="5"/>
  <c r="C59" i="8"/>
  <c r="C60" i="8" s="1"/>
  <c r="C62" i="8" s="1"/>
  <c r="C6" i="9"/>
  <c r="C8" i="9" s="1"/>
  <c r="F35" i="11" s="1"/>
  <c r="L70" i="14" a="1"/>
  <c r="L70" i="14" s="1"/>
  <c r="L72" i="14" a="1"/>
  <c r="L72" i="14" s="1"/>
  <c r="L74" i="14" a="1"/>
  <c r="L74" i="14" s="1"/>
  <c r="L69" i="14" a="1"/>
  <c r="L69" i="14" s="1"/>
  <c r="L71" i="14" a="1"/>
  <c r="L71" i="14" s="1"/>
  <c r="L73" i="14" a="1"/>
  <c r="L73" i="14" s="1"/>
  <c r="L75" i="14" a="1"/>
  <c r="L75" i="14" s="1"/>
  <c r="D8" i="13"/>
  <c r="G7" i="13"/>
  <c r="I7" i="13" s="1"/>
  <c r="Q7" i="13"/>
  <c r="S7" i="13" s="1"/>
  <c r="V7" i="13"/>
  <c r="B7" i="13"/>
  <c r="L7" i="13"/>
  <c r="AA7" i="13"/>
  <c r="AC7" i="13" s="1"/>
  <c r="P5" i="16"/>
  <c r="AH5" i="16"/>
  <c r="D13" i="14"/>
  <c r="D10" i="14"/>
  <c r="D12" i="14"/>
  <c r="D14" i="14"/>
  <c r="G5" i="16"/>
  <c r="Y5" i="16"/>
  <c r="AQ5" i="16"/>
  <c r="L59" i="8"/>
  <c r="G6" i="27"/>
  <c r="C18" i="20" s="1"/>
  <c r="H34" i="11"/>
  <c r="B74" i="8"/>
  <c r="E70" i="8" s="1"/>
  <c r="B18" i="11"/>
  <c r="AK2" i="30"/>
  <c r="AF4" i="30"/>
  <c r="BN446" i="3"/>
  <c r="BN162" i="3"/>
  <c r="BM162" i="3"/>
  <c r="BM490" i="3"/>
  <c r="C492" i="3"/>
  <c r="C503" i="3" s="1"/>
  <c r="BM489" i="3"/>
  <c r="C508" i="3"/>
  <c r="BM508" i="3" s="1"/>
  <c r="C206" i="3"/>
  <c r="C392" i="3" s="1"/>
  <c r="BN27" i="3"/>
  <c r="BM507" i="3"/>
  <c r="BN501" i="3"/>
  <c r="BN485" i="3"/>
  <c r="BN55" i="3"/>
  <c r="BN57" i="3"/>
  <c r="BN315" i="3"/>
  <c r="BM367" i="3"/>
  <c r="BN389" i="3"/>
  <c r="BN91" i="3"/>
  <c r="BN93" i="3"/>
  <c r="BN94" i="3"/>
  <c r="BN95" i="3"/>
  <c r="D99" i="3"/>
  <c r="G4" i="3"/>
  <c r="G3" i="3"/>
  <c r="BN42" i="3"/>
  <c r="BM44" i="3"/>
  <c r="BN56" i="3"/>
  <c r="BM426" i="3"/>
  <c r="BN90" i="3"/>
  <c r="BN92" i="3"/>
  <c r="E4" i="3"/>
  <c r="E3" i="3"/>
  <c r="AI4" i="3"/>
  <c r="AI3" i="3"/>
  <c r="D392" i="3"/>
  <c r="BM283" i="3"/>
  <c r="BN465" i="3"/>
  <c r="BM465" i="3"/>
  <c r="BM509" i="3"/>
  <c r="C86" i="3"/>
  <c r="BN64" i="3"/>
  <c r="D36" i="3"/>
  <c r="AM2" i="3"/>
  <c r="AK4" i="3"/>
  <c r="BN85" i="3"/>
  <c r="C52" i="3"/>
  <c r="BN41" i="3"/>
  <c r="BN43" i="3"/>
  <c r="N7" i="6"/>
  <c r="D7" i="6"/>
  <c r="S7" i="6"/>
  <c r="I7" i="6"/>
  <c r="BN51" i="3"/>
  <c r="C64" i="3"/>
  <c r="C71" i="3" s="1"/>
  <c r="D71" i="3" s="1"/>
  <c r="J34" i="11"/>
  <c r="J33" i="11"/>
  <c r="J30" i="11"/>
  <c r="I33" i="11"/>
  <c r="I31" i="11"/>
  <c r="I29" i="11"/>
  <c r="I28" i="11"/>
  <c r="I27" i="11"/>
  <c r="I26" i="11"/>
  <c r="I25" i="11"/>
  <c r="I24" i="11"/>
  <c r="I23" i="11"/>
  <c r="I22" i="11"/>
  <c r="I21" i="11"/>
  <c r="I20" i="11"/>
  <c r="I19" i="11"/>
  <c r="I18" i="11"/>
  <c r="I17" i="11"/>
  <c r="I16" i="11"/>
  <c r="I15" i="11"/>
  <c r="I14" i="11"/>
  <c r="I13" i="11"/>
  <c r="I12" i="11"/>
  <c r="I11" i="11"/>
  <c r="I9" i="11"/>
  <c r="J8" i="11"/>
  <c r="I7" i="11"/>
  <c r="I34" i="11"/>
  <c r="I32" i="11"/>
  <c r="I30" i="11"/>
  <c r="J26" i="11"/>
  <c r="J24" i="11"/>
  <c r="J22" i="11"/>
  <c r="J21" i="11"/>
  <c r="J18" i="11"/>
  <c r="J16" i="11"/>
  <c r="J14" i="11"/>
  <c r="J13" i="11"/>
  <c r="I10" i="11"/>
  <c r="I8" i="11"/>
  <c r="BM85" i="3"/>
  <c r="BM99" i="3" s="1"/>
  <c r="C112" i="3"/>
  <c r="C126" i="3" s="1"/>
  <c r="BN283" i="3"/>
  <c r="BM315" i="3"/>
  <c r="BN367" i="3"/>
  <c r="BM389" i="3"/>
  <c r="BN447" i="3"/>
  <c r="AC4" i="27"/>
  <c r="A41" i="24" s="1"/>
  <c r="AD4" i="27"/>
  <c r="A42" i="22" s="1"/>
  <c r="BN439" i="3"/>
  <c r="BN440" i="3" s="1"/>
  <c r="BM439" i="3"/>
  <c r="BM478" i="3"/>
  <c r="BN478" i="3"/>
  <c r="BM485" i="3"/>
  <c r="BN492" i="3"/>
  <c r="BM501" i="3"/>
  <c r="M41" i="15"/>
  <c r="AR36" i="16" s="1"/>
  <c r="M39" i="15"/>
  <c r="AR34" i="16" s="1"/>
  <c r="M37" i="15"/>
  <c r="AR32" i="16" s="1"/>
  <c r="M35" i="15"/>
  <c r="AR30" i="16" s="1"/>
  <c r="M33" i="15"/>
  <c r="AR28" i="16" s="1"/>
  <c r="M31" i="15"/>
  <c r="AR26" i="16" s="1"/>
  <c r="M29" i="15"/>
  <c r="AR24" i="16" s="1"/>
  <c r="M27" i="15"/>
  <c r="AR22" i="16" s="1"/>
  <c r="M25" i="15"/>
  <c r="AR20" i="16" s="1"/>
  <c r="M23" i="15"/>
  <c r="AR18" i="16" s="1"/>
  <c r="M21" i="15"/>
  <c r="AR16" i="16" s="1"/>
  <c r="M19" i="15"/>
  <c r="AR14" i="16" s="1"/>
  <c r="M17" i="15"/>
  <c r="AR12" i="16" s="1"/>
  <c r="M15" i="15"/>
  <c r="AR10" i="16" s="1"/>
  <c r="M13" i="15"/>
  <c r="AR8" i="16" s="1"/>
  <c r="M42" i="15"/>
  <c r="AR37" i="16" s="1"/>
  <c r="M38" i="15"/>
  <c r="AR33" i="16" s="1"/>
  <c r="M34" i="15"/>
  <c r="AR29" i="16" s="1"/>
  <c r="M30" i="15"/>
  <c r="AR25" i="16" s="1"/>
  <c r="M26" i="15"/>
  <c r="AR21" i="16" s="1"/>
  <c r="M22" i="15"/>
  <c r="AR17" i="16" s="1"/>
  <c r="M18" i="15"/>
  <c r="AR13" i="16" s="1"/>
  <c r="M14" i="15"/>
  <c r="AR9" i="16" s="1"/>
  <c r="M40" i="15"/>
  <c r="AR35" i="16" s="1"/>
  <c r="M36" i="15"/>
  <c r="AR31" i="16" s="1"/>
  <c r="M32" i="15"/>
  <c r="AR27" i="16" s="1"/>
  <c r="M28" i="15"/>
  <c r="AR23" i="16" s="1"/>
  <c r="M24" i="15"/>
  <c r="AR19" i="16" s="1"/>
  <c r="M20" i="15"/>
  <c r="AR15" i="16" s="1"/>
  <c r="M16" i="15"/>
  <c r="AR11" i="16" s="1"/>
  <c r="M12" i="15"/>
  <c r="AR7" i="16" s="1"/>
  <c r="I41" i="15"/>
  <c r="H36" i="16" s="1"/>
  <c r="I39" i="15"/>
  <c r="H34" i="16" s="1"/>
  <c r="I37" i="15"/>
  <c r="H32" i="16" s="1"/>
  <c r="I35" i="15"/>
  <c r="H30" i="16" s="1"/>
  <c r="I33" i="15"/>
  <c r="H28" i="16" s="1"/>
  <c r="I31" i="15"/>
  <c r="H26" i="16" s="1"/>
  <c r="I29" i="15"/>
  <c r="H24" i="16" s="1"/>
  <c r="I27" i="15"/>
  <c r="H22" i="16" s="1"/>
  <c r="I25" i="15"/>
  <c r="H20" i="16" s="1"/>
  <c r="I23" i="15"/>
  <c r="H18" i="16" s="1"/>
  <c r="I21" i="15"/>
  <c r="H16" i="16" s="1"/>
  <c r="I19" i="15"/>
  <c r="H14" i="16" s="1"/>
  <c r="I17" i="15"/>
  <c r="H12" i="16" s="1"/>
  <c r="I15" i="15"/>
  <c r="H10" i="16" s="1"/>
  <c r="I13" i="15"/>
  <c r="H8" i="16" s="1"/>
  <c r="I42" i="15"/>
  <c r="H37" i="16" s="1"/>
  <c r="I38" i="15"/>
  <c r="H33" i="16" s="1"/>
  <c r="I34" i="15"/>
  <c r="H29" i="16" s="1"/>
  <c r="I30" i="15"/>
  <c r="H25" i="16" s="1"/>
  <c r="I26" i="15"/>
  <c r="H21" i="16" s="1"/>
  <c r="I22" i="15"/>
  <c r="H17" i="16" s="1"/>
  <c r="I18" i="15"/>
  <c r="H13" i="16" s="1"/>
  <c r="I14" i="15"/>
  <c r="H9" i="16" s="1"/>
  <c r="I40" i="15"/>
  <c r="H35" i="16" s="1"/>
  <c r="I36" i="15"/>
  <c r="H31" i="16" s="1"/>
  <c r="I32" i="15"/>
  <c r="H27" i="16" s="1"/>
  <c r="I28" i="15"/>
  <c r="H23" i="16" s="1"/>
  <c r="I24" i="15"/>
  <c r="H19" i="16" s="1"/>
  <c r="I20" i="15"/>
  <c r="H15" i="16" s="1"/>
  <c r="I16" i="15"/>
  <c r="H11" i="16" s="1"/>
  <c r="I12" i="15"/>
  <c r="H7" i="16" s="1"/>
  <c r="J42" i="15"/>
  <c r="Q37" i="16" s="1"/>
  <c r="J40" i="15"/>
  <c r="Q35" i="16" s="1"/>
  <c r="J38" i="15"/>
  <c r="Q33" i="16" s="1"/>
  <c r="J36" i="15"/>
  <c r="Q31" i="16" s="1"/>
  <c r="J34" i="15"/>
  <c r="Q29" i="16" s="1"/>
  <c r="J32" i="15"/>
  <c r="Q27" i="16" s="1"/>
  <c r="J30" i="15"/>
  <c r="Q25" i="16" s="1"/>
  <c r="J28" i="15"/>
  <c r="Q23" i="16" s="1"/>
  <c r="J26" i="15"/>
  <c r="Q21" i="16" s="1"/>
  <c r="J24" i="15"/>
  <c r="Q19" i="16" s="1"/>
  <c r="J22" i="15"/>
  <c r="Q17" i="16" s="1"/>
  <c r="J20" i="15"/>
  <c r="Q15" i="16" s="1"/>
  <c r="J18" i="15"/>
  <c r="Q13" i="16" s="1"/>
  <c r="J16" i="15"/>
  <c r="Q11" i="16" s="1"/>
  <c r="J14" i="15"/>
  <c r="Q9" i="16" s="1"/>
  <c r="J41" i="15"/>
  <c r="Q36" i="16" s="1"/>
  <c r="J37" i="15"/>
  <c r="Q32" i="16" s="1"/>
  <c r="J33" i="15"/>
  <c r="Q28" i="16" s="1"/>
  <c r="J29" i="15"/>
  <c r="Q24" i="16" s="1"/>
  <c r="J25" i="15"/>
  <c r="Q20" i="16" s="1"/>
  <c r="J21" i="15"/>
  <c r="Q16" i="16" s="1"/>
  <c r="J17" i="15"/>
  <c r="Q12" i="16" s="1"/>
  <c r="J13" i="15"/>
  <c r="Q8" i="16" s="1"/>
  <c r="J39" i="15"/>
  <c r="Q34" i="16" s="1"/>
  <c r="J35" i="15"/>
  <c r="Q30" i="16" s="1"/>
  <c r="J31" i="15"/>
  <c r="Q26" i="16" s="1"/>
  <c r="J27" i="15"/>
  <c r="Q22" i="16" s="1"/>
  <c r="J23" i="15"/>
  <c r="Q18" i="16" s="1"/>
  <c r="J19" i="15"/>
  <c r="Q14" i="16" s="1"/>
  <c r="J15" i="15"/>
  <c r="Q10" i="16" s="1"/>
  <c r="K41" i="15"/>
  <c r="Z36" i="16" s="1"/>
  <c r="K39" i="15"/>
  <c r="Z34" i="16" s="1"/>
  <c r="K37" i="15"/>
  <c r="Z32" i="16" s="1"/>
  <c r="K35" i="15"/>
  <c r="Z30" i="16" s="1"/>
  <c r="K33" i="15"/>
  <c r="Z28" i="16" s="1"/>
  <c r="K31" i="15"/>
  <c r="Z26" i="16" s="1"/>
  <c r="K29" i="15"/>
  <c r="Z24" i="16" s="1"/>
  <c r="K27" i="15"/>
  <c r="Z22" i="16" s="1"/>
  <c r="K25" i="15"/>
  <c r="Z20" i="16" s="1"/>
  <c r="K23" i="15"/>
  <c r="Z18" i="16" s="1"/>
  <c r="K21" i="15"/>
  <c r="Z16" i="16" s="1"/>
  <c r="K19" i="15"/>
  <c r="Z14" i="16" s="1"/>
  <c r="K17" i="15"/>
  <c r="Z12" i="16" s="1"/>
  <c r="K15" i="15"/>
  <c r="Z10" i="16" s="1"/>
  <c r="K13" i="15"/>
  <c r="Z8" i="16" s="1"/>
  <c r="K40" i="15"/>
  <c r="Z35" i="16" s="1"/>
  <c r="K36" i="15"/>
  <c r="Z31" i="16" s="1"/>
  <c r="K32" i="15"/>
  <c r="Z27" i="16" s="1"/>
  <c r="K28" i="15"/>
  <c r="Z23" i="16" s="1"/>
  <c r="K24" i="15"/>
  <c r="Z19" i="16" s="1"/>
  <c r="K20" i="15"/>
  <c r="Z15" i="16" s="1"/>
  <c r="K16" i="15"/>
  <c r="Z11" i="16" s="1"/>
  <c r="K12" i="15"/>
  <c r="Z7" i="16" s="1"/>
  <c r="K42" i="15"/>
  <c r="Z37" i="16" s="1"/>
  <c r="K38" i="15"/>
  <c r="Z33" i="16" s="1"/>
  <c r="K34" i="15"/>
  <c r="Z29" i="16" s="1"/>
  <c r="K30" i="15"/>
  <c r="Z25" i="16" s="1"/>
  <c r="K26" i="15"/>
  <c r="Z21" i="16" s="1"/>
  <c r="K22" i="15"/>
  <c r="Z17" i="16" s="1"/>
  <c r="K18" i="15"/>
  <c r="Z13" i="16" s="1"/>
  <c r="K14" i="15"/>
  <c r="Z9" i="16" s="1"/>
  <c r="L42" i="15"/>
  <c r="AI37" i="16" s="1"/>
  <c r="L40" i="15"/>
  <c r="AI35" i="16" s="1"/>
  <c r="L38" i="15"/>
  <c r="AI33" i="16" s="1"/>
  <c r="L36" i="15"/>
  <c r="AI31" i="16" s="1"/>
  <c r="L34" i="15"/>
  <c r="AI29" i="16" s="1"/>
  <c r="L32" i="15"/>
  <c r="AI27" i="16" s="1"/>
  <c r="L30" i="15"/>
  <c r="AI25" i="16" s="1"/>
  <c r="L28" i="15"/>
  <c r="AI23" i="16" s="1"/>
  <c r="L26" i="15"/>
  <c r="AI21" i="16" s="1"/>
  <c r="L24" i="15"/>
  <c r="AI19" i="16" s="1"/>
  <c r="L22" i="15"/>
  <c r="AI17" i="16" s="1"/>
  <c r="L20" i="15"/>
  <c r="AI15" i="16" s="1"/>
  <c r="L18" i="15"/>
  <c r="AI13" i="16" s="1"/>
  <c r="L16" i="15"/>
  <c r="AI11" i="16" s="1"/>
  <c r="L14" i="15"/>
  <c r="AI9" i="16" s="1"/>
  <c r="L12" i="15"/>
  <c r="AI7" i="16" s="1"/>
  <c r="L39" i="15"/>
  <c r="AI34" i="16" s="1"/>
  <c r="L35" i="15"/>
  <c r="AI30" i="16" s="1"/>
  <c r="L31" i="15"/>
  <c r="AI26" i="16" s="1"/>
  <c r="L27" i="15"/>
  <c r="AI22" i="16" s="1"/>
  <c r="L23" i="15"/>
  <c r="AI18" i="16" s="1"/>
  <c r="L19" i="15"/>
  <c r="AI14" i="16" s="1"/>
  <c r="L15" i="15"/>
  <c r="AI10" i="16" s="1"/>
  <c r="L41" i="15"/>
  <c r="AI36" i="16" s="1"/>
  <c r="L37" i="15"/>
  <c r="AI32" i="16" s="1"/>
  <c r="L33" i="15"/>
  <c r="AI28" i="16" s="1"/>
  <c r="L29" i="15"/>
  <c r="AI24" i="16" s="1"/>
  <c r="L25" i="15"/>
  <c r="AI20" i="16" s="1"/>
  <c r="L21" i="15"/>
  <c r="AI16" i="16" s="1"/>
  <c r="L17" i="15"/>
  <c r="AI12" i="16" s="1"/>
  <c r="L13" i="15"/>
  <c r="AI8" i="16" s="1"/>
  <c r="BM510" i="3"/>
  <c r="D19" i="3"/>
  <c r="D395" i="3" s="1"/>
  <c r="H9" i="11"/>
  <c r="H17" i="11"/>
  <c r="H25" i="11"/>
  <c r="H33" i="11"/>
  <c r="H13" i="11"/>
  <c r="H21" i="11"/>
  <c r="H29" i="11"/>
  <c r="H7" i="11"/>
  <c r="H11" i="11"/>
  <c r="H15" i="11"/>
  <c r="H19" i="11"/>
  <c r="H23" i="11"/>
  <c r="H27" i="11"/>
  <c r="H31" i="11"/>
  <c r="N8" i="19"/>
  <c r="Q5" i="19"/>
  <c r="Q51" i="19" s="1"/>
  <c r="O5" i="19"/>
  <c r="O52" i="19" s="1"/>
  <c r="L5" i="19"/>
  <c r="L52" i="19" s="1"/>
  <c r="R7" i="19"/>
  <c r="X7" i="19" s="1"/>
  <c r="P5" i="19"/>
  <c r="P51" i="19" s="1"/>
  <c r="N5" i="19"/>
  <c r="N52" i="19" s="1"/>
  <c r="G35" i="11"/>
  <c r="I35" i="11" s="1"/>
  <c r="B36" i="13"/>
  <c r="D36" i="13" s="1"/>
  <c r="G35" i="13"/>
  <c r="I35" i="13" s="1"/>
  <c r="G37" i="13"/>
  <c r="I37" i="13" s="1"/>
  <c r="L36" i="13"/>
  <c r="N36" i="13" s="1"/>
  <c r="Q35" i="13"/>
  <c r="S35" i="13" s="1"/>
  <c r="Q37" i="13"/>
  <c r="S37" i="13" s="1"/>
  <c r="V35" i="13"/>
  <c r="X35" i="13" s="1"/>
  <c r="V37" i="13"/>
  <c r="X37" i="13" s="1"/>
  <c r="AA36" i="13"/>
  <c r="AC36" i="13" s="1"/>
  <c r="D52" i="3"/>
  <c r="P5" i="8"/>
  <c r="P6" i="8" s="1"/>
  <c r="P7" i="8" s="1"/>
  <c r="P8" i="8" s="1"/>
  <c r="P9" i="8" s="1"/>
  <c r="P10" i="8" s="1"/>
  <c r="P11" i="8" s="1"/>
  <c r="P12" i="8" s="1"/>
  <c r="P13" i="8" s="1"/>
  <c r="P14" i="8" s="1"/>
  <c r="P15" i="8" s="1"/>
  <c r="P16" i="8" s="1"/>
  <c r="P17" i="8" s="1"/>
  <c r="P18" i="8" s="1"/>
  <c r="P19" i="8" s="1"/>
  <c r="P20" i="8" s="1"/>
  <c r="P21" i="8" s="1"/>
  <c r="P22" i="8" s="1"/>
  <c r="P23" i="8" s="1"/>
  <c r="P24" i="8" s="1"/>
  <c r="P25" i="8" s="1"/>
  <c r="P26" i="8" s="1"/>
  <c r="P27" i="8" s="1"/>
  <c r="P28" i="8" s="1"/>
  <c r="P29" i="8" s="1"/>
  <c r="P30" i="8" s="1"/>
  <c r="P31" i="8" s="1"/>
  <c r="P32" i="8" s="1"/>
  <c r="P33" i="8" s="1"/>
  <c r="P34" i="8" s="1"/>
  <c r="P35" i="8" s="1"/>
  <c r="P36" i="8" s="1"/>
  <c r="H8" i="11"/>
  <c r="H10" i="11"/>
  <c r="H12" i="11"/>
  <c r="H14" i="11"/>
  <c r="H16" i="11"/>
  <c r="H18" i="11"/>
  <c r="H20" i="11"/>
  <c r="H22" i="11"/>
  <c r="H24" i="11"/>
  <c r="H26" i="11"/>
  <c r="H28" i="11"/>
  <c r="H30" i="11"/>
  <c r="H32" i="11"/>
  <c r="B35" i="13"/>
  <c r="D35" i="13" s="1"/>
  <c r="B37" i="13"/>
  <c r="D37" i="13" s="1"/>
  <c r="G36" i="13"/>
  <c r="I36" i="13" s="1"/>
  <c r="L35" i="13"/>
  <c r="N35" i="13" s="1"/>
  <c r="L37" i="13"/>
  <c r="N37" i="13" s="1"/>
  <c r="Q36" i="13"/>
  <c r="S36" i="13" s="1"/>
  <c r="V36" i="13"/>
  <c r="X36" i="13" s="1"/>
  <c r="AA35" i="13"/>
  <c r="AC35" i="13" s="1"/>
  <c r="AA37" i="13"/>
  <c r="AC37" i="13" s="1"/>
  <c r="H11" i="19"/>
  <c r="J11" i="19"/>
  <c r="F12" i="19"/>
  <c r="I12" i="19"/>
  <c r="K12" i="19"/>
  <c r="H13" i="19"/>
  <c r="J13" i="19"/>
  <c r="F14" i="19"/>
  <c r="I14" i="19"/>
  <c r="K14" i="19"/>
  <c r="H15" i="19"/>
  <c r="J15" i="19"/>
  <c r="F16" i="19"/>
  <c r="I16" i="19"/>
  <c r="K16" i="19"/>
  <c r="H17" i="19"/>
  <c r="J17" i="19"/>
  <c r="F18" i="19"/>
  <c r="I18" i="19"/>
  <c r="K18" i="19"/>
  <c r="H19" i="19"/>
  <c r="J19" i="19"/>
  <c r="F20" i="19"/>
  <c r="I20" i="19"/>
  <c r="K20" i="19"/>
  <c r="H21" i="19"/>
  <c r="J21" i="19"/>
  <c r="F22" i="19"/>
  <c r="I22" i="19"/>
  <c r="K22" i="19"/>
  <c r="H23" i="19"/>
  <c r="F24" i="19"/>
  <c r="I24" i="19"/>
  <c r="K24" i="19"/>
  <c r="F26" i="19"/>
  <c r="I26" i="19"/>
  <c r="K26" i="19"/>
  <c r="F28" i="19"/>
  <c r="I28" i="19"/>
  <c r="K28" i="19"/>
  <c r="F30" i="19"/>
  <c r="I30" i="19"/>
  <c r="K30" i="19"/>
  <c r="F32" i="19"/>
  <c r="I32" i="19"/>
  <c r="K32" i="19"/>
  <c r="F34" i="19"/>
  <c r="I34" i="19"/>
  <c r="K34" i="19"/>
  <c r="F36" i="19"/>
  <c r="I36" i="19"/>
  <c r="K36" i="19"/>
  <c r="F38" i="19"/>
  <c r="I38" i="19"/>
  <c r="K38" i="19"/>
  <c r="F40" i="19"/>
  <c r="I40" i="19"/>
  <c r="K40" i="19"/>
  <c r="F42" i="19"/>
  <c r="H43" i="19"/>
  <c r="J43" i="19"/>
  <c r="H45" i="19"/>
  <c r="J45" i="19"/>
  <c r="F46" i="19"/>
  <c r="I46" i="19"/>
  <c r="K46" i="19"/>
  <c r="F48" i="19"/>
  <c r="H49" i="19"/>
  <c r="J49" i="19"/>
  <c r="F50" i="19"/>
  <c r="I50" i="19"/>
  <c r="H51" i="19"/>
  <c r="J51" i="19"/>
  <c r="F52" i="19"/>
  <c r="I52" i="19"/>
  <c r="K52" i="19"/>
  <c r="F11" i="19"/>
  <c r="I11" i="19"/>
  <c r="K11" i="19"/>
  <c r="H12" i="19"/>
  <c r="J12" i="19"/>
  <c r="F13" i="19"/>
  <c r="I13" i="19"/>
  <c r="K13" i="19"/>
  <c r="H14" i="19"/>
  <c r="J14" i="19"/>
  <c r="F15" i="19"/>
  <c r="I15" i="19"/>
  <c r="K15" i="19"/>
  <c r="H16" i="19"/>
  <c r="J16" i="19"/>
  <c r="F17" i="19"/>
  <c r="I17" i="19"/>
  <c r="K17" i="19"/>
  <c r="H18" i="19"/>
  <c r="J18" i="19"/>
  <c r="F19" i="19"/>
  <c r="I19" i="19"/>
  <c r="K19" i="19"/>
  <c r="H20" i="19"/>
  <c r="J20" i="19"/>
  <c r="F21" i="19"/>
  <c r="I21" i="19"/>
  <c r="K21" i="19"/>
  <c r="H22" i="19"/>
  <c r="J22" i="19"/>
  <c r="F23" i="19"/>
  <c r="I23" i="19"/>
  <c r="K23" i="19"/>
  <c r="F25" i="19"/>
  <c r="I25" i="19"/>
  <c r="K25" i="19"/>
  <c r="F27" i="19"/>
  <c r="I27" i="19"/>
  <c r="K27" i="19"/>
  <c r="F29" i="19"/>
  <c r="I29" i="19"/>
  <c r="K29" i="19"/>
  <c r="F31" i="19"/>
  <c r="I31" i="19"/>
  <c r="K31" i="19"/>
  <c r="F33" i="19"/>
  <c r="I33" i="19"/>
  <c r="K33" i="19"/>
  <c r="F35" i="19"/>
  <c r="I35" i="19"/>
  <c r="K35" i="19"/>
  <c r="F37" i="19"/>
  <c r="I37" i="19"/>
  <c r="K37" i="19"/>
  <c r="F39" i="19"/>
  <c r="I39" i="19"/>
  <c r="K39" i="19"/>
  <c r="F41" i="19"/>
  <c r="I41" i="19"/>
  <c r="K41" i="19"/>
  <c r="H42" i="19"/>
  <c r="J42" i="19"/>
  <c r="H44" i="19"/>
  <c r="J44" i="19"/>
  <c r="F47" i="19"/>
  <c r="I47" i="19"/>
  <c r="K47" i="19"/>
  <c r="H48" i="19"/>
  <c r="J48" i="19"/>
  <c r="H50" i="19"/>
  <c r="J50" i="19"/>
  <c r="N18" i="19"/>
  <c r="P46" i="19"/>
  <c r="P44" i="19"/>
  <c r="P40" i="19"/>
  <c r="P36" i="19"/>
  <c r="P32" i="19"/>
  <c r="P21" i="19"/>
  <c r="P19" i="19"/>
  <c r="P15" i="19"/>
  <c r="L49" i="19"/>
  <c r="L39" i="19"/>
  <c r="L37" i="19"/>
  <c r="L29" i="19"/>
  <c r="L25" i="19"/>
  <c r="L15" i="19"/>
  <c r="L13" i="19"/>
  <c r="Q48" i="19"/>
  <c r="Q44" i="19"/>
  <c r="Q42" i="19"/>
  <c r="Q40" i="19"/>
  <c r="Q38" i="19"/>
  <c r="Q34" i="19"/>
  <c r="Q24" i="19"/>
  <c r="Q20" i="19"/>
  <c r="Q18" i="19"/>
  <c r="Q16" i="19"/>
  <c r="Q14" i="19"/>
  <c r="A6" i="17"/>
  <c r="S6" i="17" s="1"/>
  <c r="T5" i="27"/>
  <c r="B32" i="20" s="1"/>
  <c r="S5" i="27"/>
  <c r="B31" i="20" s="1"/>
  <c r="Y5" i="27"/>
  <c r="B37" i="20" s="1"/>
  <c r="W5" i="27"/>
  <c r="B35" i="20" s="1"/>
  <c r="U5" i="27"/>
  <c r="B33" i="20" s="1"/>
  <c r="Q5" i="27"/>
  <c r="B28" i="20" s="1"/>
  <c r="O5" i="27"/>
  <c r="B26" i="20" s="1"/>
  <c r="M5" i="27"/>
  <c r="B24" i="20" s="1"/>
  <c r="J5" i="27"/>
  <c r="B21" i="20" s="1"/>
  <c r="H5" i="27"/>
  <c r="B19" i="20" s="1"/>
  <c r="X5" i="27"/>
  <c r="B36" i="20" s="1"/>
  <c r="V5" i="27"/>
  <c r="B34" i="20" s="1"/>
  <c r="R5" i="27"/>
  <c r="B29" i="20" s="1"/>
  <c r="P5" i="27"/>
  <c r="B27" i="20" s="1"/>
  <c r="N5" i="27"/>
  <c r="B25" i="20" s="1"/>
  <c r="K5" i="27"/>
  <c r="B22" i="20" s="1"/>
  <c r="I5" i="27"/>
  <c r="B20" i="20" s="1"/>
  <c r="AD5" i="27"/>
  <c r="B42" i="20" s="1"/>
  <c r="AB5" i="27"/>
  <c r="B40" i="20" s="1"/>
  <c r="Z5" i="27"/>
  <c r="B38" i="20" s="1"/>
  <c r="AC5" i="27"/>
  <c r="B41" i="20" s="1"/>
  <c r="AA5" i="27"/>
  <c r="B39" i="20" s="1"/>
  <c r="A7" i="27"/>
  <c r="D5" i="17"/>
  <c r="F5" i="17"/>
  <c r="H5" i="17"/>
  <c r="J5" i="17"/>
  <c r="B10" i="20" s="1"/>
  <c r="O5" i="17"/>
  <c r="Q5" i="17"/>
  <c r="D5" i="27"/>
  <c r="B15" i="20" s="1"/>
  <c r="F5" i="27"/>
  <c r="B17" i="20" s="1"/>
  <c r="C6" i="27"/>
  <c r="E6" i="27"/>
  <c r="C16" i="20" s="1"/>
  <c r="L5" i="17"/>
  <c r="B12" i="20" s="1"/>
  <c r="M5" i="17"/>
  <c r="B13" i="20" s="1"/>
  <c r="B6" i="20"/>
  <c r="T6" i="27"/>
  <c r="C32" i="20" s="1"/>
  <c r="S6" i="27"/>
  <c r="C31" i="20" s="1"/>
  <c r="X6" i="27"/>
  <c r="C36" i="20" s="1"/>
  <c r="V6" i="27"/>
  <c r="C34" i="20" s="1"/>
  <c r="R6" i="27"/>
  <c r="C29" i="20" s="1"/>
  <c r="P6" i="27"/>
  <c r="C27" i="20" s="1"/>
  <c r="N6" i="27"/>
  <c r="C25" i="20" s="1"/>
  <c r="K6" i="27"/>
  <c r="C22" i="20" s="1"/>
  <c r="I6" i="27"/>
  <c r="C20" i="20" s="1"/>
  <c r="Y6" i="27"/>
  <c r="C37" i="20" s="1"/>
  <c r="W6" i="27"/>
  <c r="C35" i="20" s="1"/>
  <c r="U6" i="27"/>
  <c r="C33" i="20" s="1"/>
  <c r="Q6" i="27"/>
  <c r="C28" i="20" s="1"/>
  <c r="O6" i="27"/>
  <c r="C26" i="20" s="1"/>
  <c r="M6" i="27"/>
  <c r="C24" i="20" s="1"/>
  <c r="J6" i="27"/>
  <c r="C21" i="20" s="1"/>
  <c r="H6" i="27"/>
  <c r="C19" i="20" s="1"/>
  <c r="AC6" i="27"/>
  <c r="C41" i="20" s="1"/>
  <c r="AA6" i="27"/>
  <c r="C39" i="20" s="1"/>
  <c r="AD6" i="27"/>
  <c r="C42" i="20" s="1"/>
  <c r="AB6" i="27"/>
  <c r="C40" i="20" s="1"/>
  <c r="Z6" i="27"/>
  <c r="C38" i="20" s="1"/>
  <c r="N7" i="19"/>
  <c r="E5" i="17"/>
  <c r="G5" i="17"/>
  <c r="I5" i="17"/>
  <c r="B9" i="20" s="1"/>
  <c r="K5" i="17"/>
  <c r="B11" i="20" s="1"/>
  <c r="P5" i="17"/>
  <c r="R5" i="17"/>
  <c r="T5" i="17"/>
  <c r="B45" i="20" s="1"/>
  <c r="C5" i="27"/>
  <c r="E5" i="27"/>
  <c r="B16" i="20" s="1"/>
  <c r="G5" i="27"/>
  <c r="B18" i="20" s="1"/>
  <c r="D6" i="27"/>
  <c r="C15" i="20" s="1"/>
  <c r="F6" i="27"/>
  <c r="C17" i="20" s="1"/>
  <c r="I42" i="19"/>
  <c r="K42" i="19"/>
  <c r="F43" i="19"/>
  <c r="I43" i="19"/>
  <c r="K43" i="19"/>
  <c r="F44" i="19"/>
  <c r="I44" i="19"/>
  <c r="K44" i="19"/>
  <c r="F45" i="19"/>
  <c r="I45" i="19"/>
  <c r="K45" i="19"/>
  <c r="I48" i="19"/>
  <c r="K48" i="19"/>
  <c r="F49" i="19"/>
  <c r="I49" i="19"/>
  <c r="K49" i="19"/>
  <c r="K50" i="19"/>
  <c r="F51" i="19"/>
  <c r="I51" i="19"/>
  <c r="K51" i="19"/>
  <c r="J23" i="19"/>
  <c r="H24" i="19"/>
  <c r="J24" i="19"/>
  <c r="H25" i="19"/>
  <c r="J25" i="19"/>
  <c r="H26" i="19"/>
  <c r="J26" i="19"/>
  <c r="H27" i="19"/>
  <c r="J27" i="19"/>
  <c r="H28" i="19"/>
  <c r="J28" i="19"/>
  <c r="H29" i="19"/>
  <c r="J29" i="19"/>
  <c r="H30" i="19"/>
  <c r="J30" i="19"/>
  <c r="H31" i="19"/>
  <c r="J31" i="19"/>
  <c r="H32" i="19"/>
  <c r="J32" i="19"/>
  <c r="H33" i="19"/>
  <c r="J33" i="19"/>
  <c r="H34" i="19"/>
  <c r="J34" i="19"/>
  <c r="H35" i="19"/>
  <c r="J35" i="19"/>
  <c r="H36" i="19"/>
  <c r="J36" i="19"/>
  <c r="H37" i="19"/>
  <c r="J37" i="19"/>
  <c r="H38" i="19"/>
  <c r="J38" i="19"/>
  <c r="H39" i="19"/>
  <c r="J39" i="19"/>
  <c r="H40" i="19"/>
  <c r="J40" i="19"/>
  <c r="H41" i="19"/>
  <c r="J41" i="19"/>
  <c r="H46" i="19"/>
  <c r="J46" i="19"/>
  <c r="H47" i="19"/>
  <c r="J47" i="19"/>
  <c r="H52" i="19"/>
  <c r="J52" i="19"/>
  <c r="AC26" i="13"/>
  <c r="D27" i="13"/>
  <c r="I27" i="13"/>
  <c r="S27" i="13"/>
  <c r="H52" i="28"/>
  <c r="J52" i="28"/>
  <c r="L52" i="28"/>
  <c r="N52" i="28"/>
  <c r="P52" i="28"/>
  <c r="R52" i="28"/>
  <c r="T52" i="28"/>
  <c r="V52" i="28"/>
  <c r="X52" i="28"/>
  <c r="Z52" i="28"/>
  <c r="AB52" i="28"/>
  <c r="AD52" i="28"/>
  <c r="AF52" i="28"/>
  <c r="AH52" i="28"/>
  <c r="AJ52" i="28"/>
  <c r="AL52" i="28"/>
  <c r="AN52" i="28"/>
  <c r="AP52" i="28"/>
  <c r="AR52" i="28"/>
  <c r="AT52" i="28"/>
  <c r="AV52" i="28"/>
  <c r="AX52" i="28"/>
  <c r="AZ52" i="28"/>
  <c r="BB52" i="28"/>
  <c r="BD52" i="28"/>
  <c r="BF52" i="28"/>
  <c r="BH52" i="28"/>
  <c r="BJ52" i="28"/>
  <c r="BL52" i="28"/>
  <c r="BN52" i="28"/>
  <c r="BP52" i="28"/>
  <c r="BR52" i="28"/>
  <c r="BT52" i="28"/>
  <c r="BV52" i="28"/>
  <c r="BX52" i="28"/>
  <c r="BZ52" i="28"/>
  <c r="CB52" i="28"/>
  <c r="CI11" i="28"/>
  <c r="CI13" i="28"/>
  <c r="CI15" i="28"/>
  <c r="CI17" i="28"/>
  <c r="CI19" i="28"/>
  <c r="CI21" i="28"/>
  <c r="CI23" i="28"/>
  <c r="CI25" i="28"/>
  <c r="CI27" i="28"/>
  <c r="CI20" i="18"/>
  <c r="CJ20" i="18" s="1"/>
  <c r="CL20" i="18"/>
  <c r="CN20" i="18"/>
  <c r="CK20" i="18"/>
  <c r="CM20" i="18"/>
  <c r="CI21" i="18"/>
  <c r="CJ21" i="18" s="1"/>
  <c r="CL21" i="18"/>
  <c r="CN21" i="18"/>
  <c r="CK21" i="18"/>
  <c r="CM21" i="18"/>
  <c r="CI22" i="18"/>
  <c r="CJ22" i="18" s="1"/>
  <c r="CL22" i="18"/>
  <c r="CN22" i="18"/>
  <c r="CK22" i="18"/>
  <c r="CM22" i="18"/>
  <c r="CI23" i="18"/>
  <c r="CJ23" i="18" s="1"/>
  <c r="CL23" i="18"/>
  <c r="CN23" i="18"/>
  <c r="CK23" i="18"/>
  <c r="CM23" i="18"/>
  <c r="CI24" i="18"/>
  <c r="CJ24" i="18" s="1"/>
  <c r="CL24" i="18"/>
  <c r="CN24" i="18"/>
  <c r="CK24" i="18"/>
  <c r="CM24" i="18"/>
  <c r="CI25" i="18"/>
  <c r="CJ25" i="18" s="1"/>
  <c r="CL25" i="18"/>
  <c r="CN25" i="18"/>
  <c r="CK25" i="18"/>
  <c r="CM25" i="18"/>
  <c r="CI26" i="18"/>
  <c r="CJ26" i="18" s="1"/>
  <c r="CL26" i="18"/>
  <c r="CN26" i="18"/>
  <c r="CK26" i="18"/>
  <c r="CM26" i="18"/>
  <c r="CI27" i="18"/>
  <c r="CJ27" i="18" s="1"/>
  <c r="CL27" i="18"/>
  <c r="CN27" i="18"/>
  <c r="CK27" i="18"/>
  <c r="CM27" i="18"/>
  <c r="CI28" i="18"/>
  <c r="CJ28" i="18" s="1"/>
  <c r="CL28" i="18"/>
  <c r="CN28" i="18"/>
  <c r="CK28" i="18"/>
  <c r="CI30" i="18"/>
  <c r="CJ30" i="18" s="1"/>
  <c r="CN30" i="18"/>
  <c r="CI34" i="18"/>
  <c r="CJ34" i="18" s="1"/>
  <c r="CN34" i="18"/>
  <c r="CN36" i="18"/>
  <c r="CI38" i="18"/>
  <c r="CJ38" i="18" s="1"/>
  <c r="CN38" i="18"/>
  <c r="CI42" i="18"/>
  <c r="CJ42" i="18" s="1"/>
  <c r="CN42" i="18"/>
  <c r="CN44" i="18"/>
  <c r="CI46" i="18"/>
  <c r="CJ46" i="18" s="1"/>
  <c r="CN46" i="18"/>
  <c r="CI50" i="18"/>
  <c r="CJ50" i="18" s="1"/>
  <c r="CN50" i="18"/>
  <c r="CI29" i="28"/>
  <c r="CF40" i="28"/>
  <c r="CD41" i="28"/>
  <c r="CE41" i="28" s="1"/>
  <c r="CG41" i="28"/>
  <c r="CI41" i="28"/>
  <c r="CF42" i="28"/>
  <c r="CH42" i="28"/>
  <c r="CD42" i="28"/>
  <c r="CE42" i="28" s="1"/>
  <c r="CF44" i="28"/>
  <c r="CD45" i="28"/>
  <c r="CE45" i="28" s="1"/>
  <c r="CG45" i="28"/>
  <c r="CI45" i="28"/>
  <c r="CF46" i="28"/>
  <c r="CH46" i="28"/>
  <c r="CD46" i="28"/>
  <c r="CE46" i="28" s="1"/>
  <c r="CF48" i="28"/>
  <c r="CD49" i="28"/>
  <c r="CE49" i="28" s="1"/>
  <c r="CG49" i="28"/>
  <c r="CI49" i="28"/>
  <c r="CF50" i="28"/>
  <c r="CH50" i="28"/>
  <c r="CD50" i="28"/>
  <c r="CE50" i="28" s="1"/>
  <c r="CK19" i="18"/>
  <c r="CK31" i="18"/>
  <c r="CM31" i="18"/>
  <c r="CL31" i="18"/>
  <c r="CN31" i="18"/>
  <c r="CK32" i="18"/>
  <c r="CM32" i="18"/>
  <c r="CL32" i="18"/>
  <c r="CK35" i="18"/>
  <c r="CM35" i="18"/>
  <c r="CL35" i="18"/>
  <c r="CN35" i="18"/>
  <c r="CK36" i="18"/>
  <c r="CM36" i="18"/>
  <c r="CL36" i="18"/>
  <c r="CK39" i="18"/>
  <c r="CM39" i="18"/>
  <c r="CL39" i="18"/>
  <c r="CN39" i="18"/>
  <c r="CK40" i="18"/>
  <c r="CM40" i="18"/>
  <c r="CL40" i="18"/>
  <c r="CK43" i="18"/>
  <c r="CM43" i="18"/>
  <c r="CL43" i="18"/>
  <c r="CN43" i="18"/>
  <c r="CK44" i="18"/>
  <c r="CM44" i="18"/>
  <c r="CL44" i="18"/>
  <c r="CK47" i="18"/>
  <c r="CM47" i="18"/>
  <c r="CL47" i="18"/>
  <c r="CN47" i="18"/>
  <c r="CK48" i="18"/>
  <c r="CM48" i="18"/>
  <c r="CL48" i="18"/>
  <c r="G52" i="18"/>
  <c r="I52" i="18"/>
  <c r="K52" i="18"/>
  <c r="M52" i="18"/>
  <c r="O52" i="18"/>
  <c r="Q52" i="18"/>
  <c r="S52" i="18"/>
  <c r="U52" i="18"/>
  <c r="W52" i="18"/>
  <c r="Y52" i="18"/>
  <c r="AA52" i="18"/>
  <c r="AC52" i="18"/>
  <c r="AE52" i="18"/>
  <c r="AG52" i="18"/>
  <c r="AI52" i="18"/>
  <c r="AM52" i="18"/>
  <c r="AU52" i="18"/>
  <c r="AY52" i="18"/>
  <c r="BC52" i="18"/>
  <c r="BK52" i="18"/>
  <c r="BS52" i="18"/>
  <c r="CA52" i="18"/>
  <c r="CN32" i="18"/>
  <c r="CN40" i="18"/>
  <c r="CN48" i="18"/>
  <c r="CF11" i="28"/>
  <c r="CH11" i="28"/>
  <c r="CF13" i="28"/>
  <c r="CH13" i="28"/>
  <c r="CF15" i="28"/>
  <c r="CH15" i="28"/>
  <c r="CF17" i="28"/>
  <c r="CH17" i="28"/>
  <c r="CF19" i="28"/>
  <c r="CH19" i="28"/>
  <c r="CF21" i="28"/>
  <c r="CH21" i="28"/>
  <c r="CF23" i="28"/>
  <c r="CH23" i="28"/>
  <c r="CF25" i="28"/>
  <c r="CH25" i="28"/>
  <c r="CF27" i="28"/>
  <c r="CH27" i="28"/>
  <c r="CF29" i="28"/>
  <c r="CH29" i="28"/>
  <c r="CF31" i="28"/>
  <c r="CH31" i="28"/>
  <c r="CG32" i="28"/>
  <c r="CI32" i="28"/>
  <c r="CF33" i="28"/>
  <c r="CH33" i="28"/>
  <c r="CG34" i="28"/>
  <c r="CI34" i="28"/>
  <c r="CF35" i="28"/>
  <c r="CH35" i="28"/>
  <c r="CG36" i="28"/>
  <c r="CI36" i="28"/>
  <c r="CF37" i="28"/>
  <c r="CH37" i="28"/>
  <c r="CG38" i="28"/>
  <c r="CI38" i="28"/>
  <c r="CG40" i="28"/>
  <c r="CI40" i="28"/>
  <c r="CG44" i="28"/>
  <c r="CI44" i="28"/>
  <c r="CG48" i="28"/>
  <c r="CI48" i="28"/>
  <c r="F52" i="18"/>
  <c r="L52" i="18"/>
  <c r="N52" i="18"/>
  <c r="P52" i="18"/>
  <c r="R52" i="18"/>
  <c r="T52" i="18"/>
  <c r="V52" i="18"/>
  <c r="X52" i="18"/>
  <c r="Z52" i="18"/>
  <c r="AB52" i="18"/>
  <c r="AD52" i="18"/>
  <c r="AF52" i="18"/>
  <c r="AH52" i="18"/>
  <c r="AJ52" i="18"/>
  <c r="AL52" i="18"/>
  <c r="AN52" i="18"/>
  <c r="AP52" i="18"/>
  <c r="AR52" i="18"/>
  <c r="AT52" i="18"/>
  <c r="AV52" i="18"/>
  <c r="AX52" i="18"/>
  <c r="AZ52" i="18"/>
  <c r="BB52" i="18"/>
  <c r="BD52" i="18"/>
  <c r="BF52" i="18"/>
  <c r="BH52" i="18"/>
  <c r="BJ52" i="18"/>
  <c r="BL52" i="18"/>
  <c r="BN52" i="18"/>
  <c r="BP52" i="18"/>
  <c r="BR52" i="18"/>
  <c r="BT52" i="18"/>
  <c r="BV52" i="18"/>
  <c r="BX52" i="18"/>
  <c r="BZ52" i="18"/>
  <c r="CB52" i="18"/>
  <c r="CD52" i="18"/>
  <c r="CF52" i="18"/>
  <c r="CI10" i="18"/>
  <c r="CJ10" i="18" s="1"/>
  <c r="CL10" i="18"/>
  <c r="CN10" i="18"/>
  <c r="CK10" i="18"/>
  <c r="CM10" i="18"/>
  <c r="CI11" i="18"/>
  <c r="CJ11" i="18" s="1"/>
  <c r="CL11" i="18"/>
  <c r="CN11" i="18"/>
  <c r="CK11" i="18"/>
  <c r="CM11" i="18"/>
  <c r="CI12" i="18"/>
  <c r="CJ12" i="18" s="1"/>
  <c r="CL12" i="18"/>
  <c r="CN12" i="18"/>
  <c r="CK12" i="18"/>
  <c r="CM12" i="18"/>
  <c r="CI13" i="18"/>
  <c r="CJ13" i="18" s="1"/>
  <c r="CL13" i="18"/>
  <c r="CN13" i="18"/>
  <c r="CK13" i="18"/>
  <c r="CM13" i="18"/>
  <c r="CI14" i="18"/>
  <c r="CJ14" i="18" s="1"/>
  <c r="CL14" i="18"/>
  <c r="CN14" i="18"/>
  <c r="CK14" i="18"/>
  <c r="CM14" i="18"/>
  <c r="CI15" i="18"/>
  <c r="CJ15" i="18" s="1"/>
  <c r="CL15" i="18"/>
  <c r="CN15" i="18"/>
  <c r="CK15" i="18"/>
  <c r="CM15" i="18"/>
  <c r="CI16" i="18"/>
  <c r="CJ16" i="18" s="1"/>
  <c r="CL16" i="18"/>
  <c r="CN16" i="18"/>
  <c r="CK16" i="18"/>
  <c r="CM16" i="18"/>
  <c r="CI17" i="18"/>
  <c r="CJ17" i="18" s="1"/>
  <c r="CL17" i="18"/>
  <c r="CN17" i="18"/>
  <c r="CK17" i="18"/>
  <c r="CM17" i="18"/>
  <c r="CI18" i="18"/>
  <c r="CJ18" i="18" s="1"/>
  <c r="CL18" i="18"/>
  <c r="CN18" i="18"/>
  <c r="CK18" i="18"/>
  <c r="CM18" i="18"/>
  <c r="CI19" i="18"/>
  <c r="CJ19" i="18" s="1"/>
  <c r="CL19" i="18"/>
  <c r="CN19" i="18"/>
  <c r="CM19" i="18"/>
  <c r="CK29" i="18"/>
  <c r="CM29" i="18"/>
  <c r="CL29" i="18"/>
  <c r="CN29" i="18"/>
  <c r="AK52" i="18"/>
  <c r="AO52" i="18"/>
  <c r="AS52" i="18"/>
  <c r="AW52" i="18"/>
  <c r="BA52" i="18"/>
  <c r="BE52" i="18"/>
  <c r="BI52" i="18"/>
  <c r="BM52" i="18"/>
  <c r="BQ52" i="18"/>
  <c r="BU52" i="18"/>
  <c r="BY52" i="18"/>
  <c r="CC52" i="18"/>
  <c r="CG52" i="18"/>
  <c r="CK30" i="18"/>
  <c r="CM30" i="18"/>
  <c r="CL30" i="18"/>
  <c r="CI32" i="18"/>
  <c r="CJ32" i="18" s="1"/>
  <c r="CK33" i="18"/>
  <c r="CM33" i="18"/>
  <c r="CL33" i="18"/>
  <c r="CN33" i="18"/>
  <c r="CK34" i="18"/>
  <c r="CM34" i="18"/>
  <c r="CL34" i="18"/>
  <c r="CI36" i="18"/>
  <c r="CJ36" i="18" s="1"/>
  <c r="CK37" i="18"/>
  <c r="CM37" i="18"/>
  <c r="CL37" i="18"/>
  <c r="CN37" i="18"/>
  <c r="CK38" i="18"/>
  <c r="CM38" i="18"/>
  <c r="CL38" i="18"/>
  <c r="CI40" i="18"/>
  <c r="CJ40" i="18" s="1"/>
  <c r="CK41" i="18"/>
  <c r="CM41" i="18"/>
  <c r="CL41" i="18"/>
  <c r="CN41" i="18"/>
  <c r="CK42" i="18"/>
  <c r="CM42" i="18"/>
  <c r="CL42" i="18"/>
  <c r="CI44" i="18"/>
  <c r="CJ44" i="18" s="1"/>
  <c r="CK45" i="18"/>
  <c r="CM45" i="18"/>
  <c r="CL45" i="18"/>
  <c r="CN45" i="18"/>
  <c r="CK46" i="18"/>
  <c r="CM46" i="18"/>
  <c r="CL46" i="18"/>
  <c r="CI48" i="18"/>
  <c r="CJ48" i="18" s="1"/>
  <c r="CK49" i="18"/>
  <c r="CM49" i="18"/>
  <c r="CL49" i="18"/>
  <c r="CN49" i="18"/>
  <c r="CK50" i="18"/>
  <c r="CM50" i="18"/>
  <c r="CL50" i="18"/>
  <c r="CI9" i="28"/>
  <c r="CF10" i="28"/>
  <c r="CH10" i="28"/>
  <c r="CD10" i="28"/>
  <c r="CE10" i="28" s="1"/>
  <c r="CD11" i="28"/>
  <c r="CE11" i="28" s="1"/>
  <c r="CG11" i="28"/>
  <c r="CF12" i="28"/>
  <c r="CH12" i="28"/>
  <c r="CD12" i="28"/>
  <c r="CE12" i="28" s="1"/>
  <c r="CD13" i="28"/>
  <c r="CE13" i="28" s="1"/>
  <c r="CG13" i="28"/>
  <c r="CF14" i="28"/>
  <c r="CH14" i="28"/>
  <c r="CD14" i="28"/>
  <c r="CE14" i="28" s="1"/>
  <c r="CD15" i="28"/>
  <c r="CE15" i="28" s="1"/>
  <c r="CG15" i="28"/>
  <c r="CF16" i="28"/>
  <c r="CH16" i="28"/>
  <c r="CD16" i="28"/>
  <c r="CE16" i="28" s="1"/>
  <c r="CD17" i="28"/>
  <c r="CE17" i="28" s="1"/>
  <c r="CG17" i="28"/>
  <c r="CF18" i="28"/>
  <c r="CH18" i="28"/>
  <c r="CD18" i="28"/>
  <c r="CE18" i="28" s="1"/>
  <c r="CD19" i="28"/>
  <c r="CE19" i="28" s="1"/>
  <c r="CG19" i="28"/>
  <c r="CF20" i="28"/>
  <c r="CH20" i="28"/>
  <c r="CD20" i="28"/>
  <c r="CE20" i="28" s="1"/>
  <c r="CD21" i="28"/>
  <c r="CE21" i="28" s="1"/>
  <c r="CG21" i="28"/>
  <c r="CF22" i="28"/>
  <c r="CH22" i="28"/>
  <c r="CD22" i="28"/>
  <c r="CE22" i="28" s="1"/>
  <c r="CD23" i="28"/>
  <c r="CE23" i="28" s="1"/>
  <c r="CG23" i="28"/>
  <c r="CF24" i="28"/>
  <c r="CH24" i="28"/>
  <c r="CD24" i="28"/>
  <c r="CE24" i="28" s="1"/>
  <c r="CD25" i="28"/>
  <c r="CE25" i="28" s="1"/>
  <c r="CG25" i="28"/>
  <c r="CF26" i="28"/>
  <c r="CH26" i="28"/>
  <c r="CD26" i="28"/>
  <c r="CE26" i="28" s="1"/>
  <c r="CD27" i="28"/>
  <c r="CE27" i="28" s="1"/>
  <c r="CG27" i="28"/>
  <c r="CF28" i="28"/>
  <c r="CH28" i="28"/>
  <c r="CD28" i="28"/>
  <c r="CE28" i="28" s="1"/>
  <c r="CD29" i="28"/>
  <c r="CE29" i="28" s="1"/>
  <c r="CG29" i="28"/>
  <c r="CF30" i="28"/>
  <c r="CH30" i="28"/>
  <c r="CD30" i="28"/>
  <c r="CE30" i="28" s="1"/>
  <c r="CD31" i="28"/>
  <c r="CE31" i="28" s="1"/>
  <c r="CG31" i="28"/>
  <c r="CI31" i="28"/>
  <c r="CF32" i="28"/>
  <c r="CH32" i="28"/>
  <c r="CD32" i="28"/>
  <c r="CE32" i="28" s="1"/>
  <c r="CD33" i="28"/>
  <c r="CE33" i="28" s="1"/>
  <c r="CG33" i="28"/>
  <c r="CI33" i="28"/>
  <c r="CF34" i="28"/>
  <c r="CH34" i="28"/>
  <c r="CD34" i="28"/>
  <c r="CE34" i="28" s="1"/>
  <c r="CD35" i="28"/>
  <c r="CE35" i="28" s="1"/>
  <c r="CG35" i="28"/>
  <c r="CI35" i="28"/>
  <c r="CF36" i="28"/>
  <c r="CH36" i="28"/>
  <c r="CD36" i="28"/>
  <c r="CE36" i="28" s="1"/>
  <c r="CD37" i="28"/>
  <c r="CE37" i="28" s="1"/>
  <c r="CG37" i="28"/>
  <c r="CI37" i="28"/>
  <c r="CF38" i="28"/>
  <c r="CH38" i="28"/>
  <c r="CD38" i="28"/>
  <c r="CE38" i="28" s="1"/>
  <c r="CD39" i="28"/>
  <c r="CE39" i="28" s="1"/>
  <c r="CG39" i="28"/>
  <c r="CI39" i="28"/>
  <c r="CH40" i="28"/>
  <c r="CD40" i="28"/>
  <c r="CE40" i="28" s="1"/>
  <c r="CG42" i="28"/>
  <c r="CI42" i="28"/>
  <c r="CD43" i="28"/>
  <c r="CE43" i="28" s="1"/>
  <c r="CG43" i="28"/>
  <c r="CI43" i="28"/>
  <c r="CH44" i="28"/>
  <c r="CD44" i="28"/>
  <c r="CE44" i="28" s="1"/>
  <c r="CG46" i="28"/>
  <c r="CI46" i="28"/>
  <c r="CD47" i="28"/>
  <c r="CE47" i="28" s="1"/>
  <c r="CF53" i="18"/>
  <c r="CD58" i="18" s="1"/>
  <c r="CD53" i="18"/>
  <c r="CD56" i="18" s="1"/>
  <c r="CB53" i="18"/>
  <c r="BY59" i="18" s="1"/>
  <c r="BZ53" i="18"/>
  <c r="BY57" i="18" s="1"/>
  <c r="BV53" i="18"/>
  <c r="BT58" i="18" s="1"/>
  <c r="BT53" i="18"/>
  <c r="BT56" i="18" s="1"/>
  <c r="BR53" i="18"/>
  <c r="BO59" i="18" s="1"/>
  <c r="BP53" i="18"/>
  <c r="BO57" i="18" s="1"/>
  <c r="BL53" i="18"/>
  <c r="BJ58" i="18" s="1"/>
  <c r="BJ53" i="18"/>
  <c r="BJ56" i="18" s="1"/>
  <c r="BH53" i="18"/>
  <c r="BE59" i="18" s="1"/>
  <c r="BF53" i="18"/>
  <c r="BE57" i="18" s="1"/>
  <c r="BB53" i="18"/>
  <c r="AZ58" i="18" s="1"/>
  <c r="AZ53" i="18"/>
  <c r="AZ56" i="18" s="1"/>
  <c r="AX53" i="18"/>
  <c r="AU59" i="18" s="1"/>
  <c r="AV53" i="18"/>
  <c r="AU57" i="18" s="1"/>
  <c r="AR53" i="18"/>
  <c r="AP58" i="18" s="1"/>
  <c r="AP53" i="18"/>
  <c r="AP56" i="18" s="1"/>
  <c r="AN53" i="18"/>
  <c r="AK59" i="18" s="1"/>
  <c r="CG53" i="18"/>
  <c r="CD59" i="18" s="1"/>
  <c r="BY53" i="18"/>
  <c r="BY56" i="18" s="1"/>
  <c r="BU53" i="18"/>
  <c r="BT57" i="18" s="1"/>
  <c r="BQ53" i="18"/>
  <c r="BO58" i="18" s="1"/>
  <c r="BM53" i="18"/>
  <c r="BJ59" i="18" s="1"/>
  <c r="BE53" i="18"/>
  <c r="BE56" i="18" s="1"/>
  <c r="BA53" i="18"/>
  <c r="AZ57" i="18" s="1"/>
  <c r="AW53" i="18"/>
  <c r="AU58" i="18" s="1"/>
  <c r="AS53" i="18"/>
  <c r="AP59" i="18" s="1"/>
  <c r="AL53" i="18"/>
  <c r="AK57" i="18" s="1"/>
  <c r="AH53" i="18"/>
  <c r="AF58" i="18" s="1"/>
  <c r="AF53" i="18"/>
  <c r="AF56" i="18" s="1"/>
  <c r="AD53" i="18"/>
  <c r="AA59" i="18" s="1"/>
  <c r="AB53" i="18"/>
  <c r="AA57" i="18" s="1"/>
  <c r="X53" i="18"/>
  <c r="V58" i="18" s="1"/>
  <c r="V53" i="18"/>
  <c r="V56" i="18" s="1"/>
  <c r="T53" i="18"/>
  <c r="Q59" i="18" s="1"/>
  <c r="R53" i="18"/>
  <c r="Q57" i="18" s="1"/>
  <c r="N53" i="18"/>
  <c r="L58" i="18" s="1"/>
  <c r="L53" i="18"/>
  <c r="L56" i="18" s="1"/>
  <c r="J53" i="18"/>
  <c r="G59" i="18" s="1"/>
  <c r="H53" i="18"/>
  <c r="G57" i="18" s="1"/>
  <c r="CA53" i="18"/>
  <c r="BY58" i="18" s="1"/>
  <c r="BK53" i="18"/>
  <c r="BJ57" i="18" s="1"/>
  <c r="BC53" i="18"/>
  <c r="AZ59" i="18" s="1"/>
  <c r="AU53" i="18"/>
  <c r="AU56" i="18" s="1"/>
  <c r="AM53" i="18"/>
  <c r="AK58" i="18" s="1"/>
  <c r="AI53" i="18"/>
  <c r="AF59" i="18" s="1"/>
  <c r="AA53" i="18"/>
  <c r="AA56" i="18" s="1"/>
  <c r="W53" i="18"/>
  <c r="V57" i="18" s="1"/>
  <c r="S53" i="18"/>
  <c r="Q58" i="18" s="1"/>
  <c r="O53" i="18"/>
  <c r="L59" i="18" s="1"/>
  <c r="G53" i="18"/>
  <c r="G56" i="18" s="1"/>
  <c r="H52" i="18"/>
  <c r="CL9" i="18"/>
  <c r="J52" i="18"/>
  <c r="CN9" i="18"/>
  <c r="CI9" i="18"/>
  <c r="CJ9" i="18" s="1"/>
  <c r="CM9" i="18"/>
  <c r="AK53" i="18"/>
  <c r="AK56" i="18" s="1"/>
  <c r="AQ53" i="18"/>
  <c r="AP57" i="18" s="1"/>
  <c r="BG53" i="18"/>
  <c r="BE58" i="18" s="1"/>
  <c r="BO53" i="18"/>
  <c r="BO56" i="18" s="1"/>
  <c r="BW53" i="18"/>
  <c r="BT59" i="18" s="1"/>
  <c r="CE53" i="18"/>
  <c r="CD57" i="18" s="1"/>
  <c r="CK9" i="18"/>
  <c r="CG47" i="28"/>
  <c r="CI47" i="28"/>
  <c r="CH48" i="28"/>
  <c r="CD48" i="28"/>
  <c r="CE48" i="28" s="1"/>
  <c r="CG50" i="28"/>
  <c r="CI50" i="28"/>
  <c r="BX53" i="18"/>
  <c r="BY64" i="18" s="1"/>
  <c r="BN53" i="18"/>
  <c r="BO64" i="18" s="1"/>
  <c r="BD53" i="18"/>
  <c r="BE64" i="18" s="1"/>
  <c r="AT53" i="18"/>
  <c r="AU64" i="18" s="1"/>
  <c r="CC53" i="18"/>
  <c r="CD64" i="18" s="1"/>
  <c r="BI53" i="18"/>
  <c r="BJ64" i="18" s="1"/>
  <c r="AO53" i="18"/>
  <c r="AP64" i="18" s="1"/>
  <c r="AJ53" i="18"/>
  <c r="AK64" i="18" s="1"/>
  <c r="Z53" i="18"/>
  <c r="AA64" i="18" s="1"/>
  <c r="P53" i="18"/>
  <c r="Q64" i="18" s="1"/>
  <c r="F53" i="18"/>
  <c r="G64" i="18" s="1"/>
  <c r="CM28" i="18"/>
  <c r="CI29" i="18"/>
  <c r="CJ29" i="18" s="1"/>
  <c r="CI31" i="18"/>
  <c r="CJ31" i="18" s="1"/>
  <c r="CI33" i="18"/>
  <c r="CJ33" i="18" s="1"/>
  <c r="CI35" i="18"/>
  <c r="CJ35" i="18" s="1"/>
  <c r="CI37" i="18"/>
  <c r="CJ37" i="18" s="1"/>
  <c r="CI39" i="18"/>
  <c r="CJ39" i="18" s="1"/>
  <c r="CI41" i="18"/>
  <c r="CJ41" i="18" s="1"/>
  <c r="CI43" i="18"/>
  <c r="CJ43" i="18" s="1"/>
  <c r="CI45" i="18"/>
  <c r="CJ45" i="18" s="1"/>
  <c r="CI47" i="18"/>
  <c r="CJ47" i="18" s="1"/>
  <c r="CI49" i="18"/>
  <c r="CJ49" i="18" s="1"/>
  <c r="AQ52" i="18"/>
  <c r="BG52" i="18"/>
  <c r="BO52" i="18"/>
  <c r="BW52" i="18"/>
  <c r="CE52" i="18"/>
  <c r="I53" i="18"/>
  <c r="G58" i="18" s="1"/>
  <c r="M53" i="18"/>
  <c r="L57" i="18" s="1"/>
  <c r="Q53" i="18"/>
  <c r="Q56" i="18" s="1"/>
  <c r="U53" i="18"/>
  <c r="V64" i="18" s="1"/>
  <c r="Y53" i="18"/>
  <c r="V59" i="18" s="1"/>
  <c r="AC53" i="18"/>
  <c r="AA58" i="18" s="1"/>
  <c r="AG53" i="18"/>
  <c r="AF57" i="18" s="1"/>
  <c r="AY53" i="18"/>
  <c r="AZ64" i="18" s="1"/>
  <c r="K53" i="18"/>
  <c r="L64" i="18" s="1"/>
  <c r="AE53" i="18"/>
  <c r="AF64" i="18" s="1"/>
  <c r="BS53" i="18"/>
  <c r="BT64" i="18" s="1"/>
  <c r="BI53" i="28"/>
  <c r="BJ64" i="28" s="1"/>
  <c r="AO53" i="28"/>
  <c r="AP64" i="28" s="1"/>
  <c r="U53" i="28"/>
  <c r="V64" i="28" s="1"/>
  <c r="CB53" i="28"/>
  <c r="BY59" i="28" s="1"/>
  <c r="BZ53" i="28"/>
  <c r="BY57" i="28" s="1"/>
  <c r="BV53" i="28"/>
  <c r="BT58" i="28" s="1"/>
  <c r="BT53" i="28"/>
  <c r="BT56" i="28" s="1"/>
  <c r="BR53" i="28"/>
  <c r="BO59" i="28" s="1"/>
  <c r="BP53" i="28"/>
  <c r="BO57" i="28" s="1"/>
  <c r="BL53" i="28"/>
  <c r="BJ58" i="28" s="1"/>
  <c r="BJ53" i="28"/>
  <c r="BJ56" i="28" s="1"/>
  <c r="BH53" i="28"/>
  <c r="BE59" i="28" s="1"/>
  <c r="BF53" i="28"/>
  <c r="BE57" i="28" s="1"/>
  <c r="BB53" i="28"/>
  <c r="AZ58" i="28" s="1"/>
  <c r="AZ53" i="28"/>
  <c r="AZ56" i="28" s="1"/>
  <c r="AX53" i="28"/>
  <c r="AU59" i="28" s="1"/>
  <c r="AV53" i="28"/>
  <c r="AU57" i="28" s="1"/>
  <c r="AR53" i="28"/>
  <c r="AP58" i="28" s="1"/>
  <c r="AP53" i="28"/>
  <c r="AP56" i="28" s="1"/>
  <c r="AN53" i="28"/>
  <c r="AK59" i="28" s="1"/>
  <c r="AL53" i="28"/>
  <c r="AK57" i="28" s="1"/>
  <c r="AH53" i="28"/>
  <c r="AF58" i="28" s="1"/>
  <c r="AF53" i="28"/>
  <c r="AF56" i="28" s="1"/>
  <c r="AD53" i="28"/>
  <c r="AA59" i="28" s="1"/>
  <c r="AB53" i="28"/>
  <c r="AA57" i="28" s="1"/>
  <c r="X53" i="28"/>
  <c r="V58" i="28" s="1"/>
  <c r="V53" i="28"/>
  <c r="V56" i="28" s="1"/>
  <c r="T53" i="28"/>
  <c r="Q59" i="28" s="1"/>
  <c r="R53" i="28"/>
  <c r="Q57" i="28" s="1"/>
  <c r="N53" i="28"/>
  <c r="L58" i="28" s="1"/>
  <c r="L53" i="28"/>
  <c r="L56" i="28" s="1"/>
  <c r="J53" i="28"/>
  <c r="G59" i="28" s="1"/>
  <c r="H53" i="28"/>
  <c r="G57" i="28" s="1"/>
  <c r="CA53" i="28"/>
  <c r="BY58" i="28" s="1"/>
  <c r="BW53" i="28"/>
  <c r="BT59" i="28" s="1"/>
  <c r="BO53" i="28"/>
  <c r="BO56" i="28" s="1"/>
  <c r="BK53" i="28"/>
  <c r="BJ57" i="28" s="1"/>
  <c r="BG53" i="28"/>
  <c r="BE58" i="28" s="1"/>
  <c r="BC53" i="28"/>
  <c r="AZ59" i="28" s="1"/>
  <c r="AU53" i="28"/>
  <c r="AU56" i="28" s="1"/>
  <c r="AQ53" i="28"/>
  <c r="AP57" i="28" s="1"/>
  <c r="AM53" i="28"/>
  <c r="AK58" i="28" s="1"/>
  <c r="AI53" i="28"/>
  <c r="AF59" i="28" s="1"/>
  <c r="AA53" i="28"/>
  <c r="AA56" i="28" s="1"/>
  <c r="W53" i="28"/>
  <c r="V57" i="28" s="1"/>
  <c r="S53" i="28"/>
  <c r="Q58" i="28" s="1"/>
  <c r="O53" i="28"/>
  <c r="L59" i="28" s="1"/>
  <c r="G53" i="28"/>
  <c r="G56" i="28" s="1"/>
  <c r="BY53" i="28"/>
  <c r="BY56" i="28" s="1"/>
  <c r="BU53" i="28"/>
  <c r="BT57" i="28" s="1"/>
  <c r="BQ53" i="28"/>
  <c r="BO58" i="28" s="1"/>
  <c r="BM53" i="28"/>
  <c r="BJ59" i="28" s="1"/>
  <c r="BE53" i="28"/>
  <c r="BE56" i="28" s="1"/>
  <c r="BA53" i="28"/>
  <c r="AZ57" i="28" s="1"/>
  <c r="AW53" i="28"/>
  <c r="AU58" i="28" s="1"/>
  <c r="AS53" i="28"/>
  <c r="AP59" i="28" s="1"/>
  <c r="AK53" i="28"/>
  <c r="AK56" i="28" s="1"/>
  <c r="AG53" i="28"/>
  <c r="AF57" i="28" s="1"/>
  <c r="AC53" i="28"/>
  <c r="AA58" i="28" s="1"/>
  <c r="Y53" i="28"/>
  <c r="V59" i="28" s="1"/>
  <c r="Q53" i="28"/>
  <c r="Q56" i="28" s="1"/>
  <c r="M53" i="28"/>
  <c r="L57" i="28" s="1"/>
  <c r="I53" i="28"/>
  <c r="G58" i="28" s="1"/>
  <c r="CD9" i="28"/>
  <c r="F52" i="28"/>
  <c r="CG9" i="28"/>
  <c r="CG10" i="28"/>
  <c r="CI10" i="28"/>
  <c r="CG12" i="28"/>
  <c r="CI12" i="28"/>
  <c r="CG14" i="28"/>
  <c r="CI14" i="28"/>
  <c r="CG16" i="28"/>
  <c r="CI16" i="28"/>
  <c r="CG18" i="28"/>
  <c r="CI18" i="28"/>
  <c r="CG20" i="28"/>
  <c r="CI20" i="28"/>
  <c r="CG22" i="28"/>
  <c r="CI22" i="28"/>
  <c r="CG24" i="28"/>
  <c r="CI24" i="28"/>
  <c r="CG26" i="28"/>
  <c r="CI26" i="28"/>
  <c r="CG28" i="28"/>
  <c r="CI28" i="28"/>
  <c r="CG30" i="28"/>
  <c r="CI30" i="28"/>
  <c r="BX53" i="28"/>
  <c r="BY64" i="28" s="1"/>
  <c r="BN53" i="28"/>
  <c r="BO64" i="28" s="1"/>
  <c r="BD53" i="28"/>
  <c r="BE64" i="28" s="1"/>
  <c r="AT53" i="28"/>
  <c r="AU64" i="28" s="1"/>
  <c r="AJ53" i="28"/>
  <c r="AK64" i="28" s="1"/>
  <c r="Z53" i="28"/>
  <c r="AA64" i="28" s="1"/>
  <c r="P53" i="28"/>
  <c r="Q64" i="28" s="1"/>
  <c r="F53" i="28"/>
  <c r="G64" i="28" s="1"/>
  <c r="G52" i="28"/>
  <c r="I52" i="28"/>
  <c r="K52" i="28"/>
  <c r="M52" i="28"/>
  <c r="O52" i="28"/>
  <c r="Q52" i="28"/>
  <c r="S52" i="28"/>
  <c r="U52" i="28"/>
  <c r="W52" i="28"/>
  <c r="Y52" i="28"/>
  <c r="AA52" i="28"/>
  <c r="AC52" i="28"/>
  <c r="AE52" i="28"/>
  <c r="AG52" i="28"/>
  <c r="AI52" i="28"/>
  <c r="AK52" i="28"/>
  <c r="AM52" i="28"/>
  <c r="AO52" i="28"/>
  <c r="AQ52" i="28"/>
  <c r="AS52" i="28"/>
  <c r="AU52" i="28"/>
  <c r="AW52" i="28"/>
  <c r="AY52" i="28"/>
  <c r="BA52" i="28"/>
  <c r="BC52" i="28"/>
  <c r="BE52" i="28"/>
  <c r="BG52" i="28"/>
  <c r="BI52" i="28"/>
  <c r="BK52" i="28"/>
  <c r="BM52" i="28"/>
  <c r="BO52" i="28"/>
  <c r="BQ52" i="28"/>
  <c r="BS52" i="28"/>
  <c r="BU52" i="28"/>
  <c r="BW52" i="28"/>
  <c r="BY52" i="28"/>
  <c r="CA52" i="28"/>
  <c r="CF9" i="28"/>
  <c r="CH9" i="28"/>
  <c r="CF39" i="28"/>
  <c r="CH39" i="28"/>
  <c r="CF41" i="28"/>
  <c r="CH41" i="28"/>
  <c r="CF43" i="28"/>
  <c r="CH43" i="28"/>
  <c r="CF45" i="28"/>
  <c r="CH45" i="28"/>
  <c r="CF47" i="28"/>
  <c r="CH47" i="28"/>
  <c r="CF49" i="28"/>
  <c r="CH49" i="28"/>
  <c r="K53" i="28"/>
  <c r="L64" i="28" s="1"/>
  <c r="AE53" i="28"/>
  <c r="AF64" i="28" s="1"/>
  <c r="AY53" i="28"/>
  <c r="AZ64" i="28" s="1"/>
  <c r="BS53" i="28"/>
  <c r="BT64" i="28" s="1"/>
  <c r="D28" i="13"/>
  <c r="I28" i="13"/>
  <c r="N28" i="13"/>
  <c r="X28" i="13"/>
  <c r="AC28" i="13"/>
  <c r="I32" i="13"/>
  <c r="N32" i="13"/>
  <c r="S32" i="13"/>
  <c r="X32" i="13"/>
  <c r="AC32" i="13"/>
  <c r="AE7" i="16"/>
  <c r="AG7" i="16" s="1"/>
  <c r="I8" i="13"/>
  <c r="X7" i="13"/>
  <c r="X8" i="13"/>
  <c r="X24" i="13"/>
  <c r="AC24" i="13"/>
  <c r="I25" i="13"/>
  <c r="N33" i="13"/>
  <c r="S33" i="13"/>
  <c r="AC33" i="13"/>
  <c r="D34" i="13"/>
  <c r="I34" i="13"/>
  <c r="S34" i="13"/>
  <c r="X34" i="13"/>
  <c r="AX24" i="16"/>
  <c r="AX39" i="16" s="1"/>
  <c r="X25" i="13"/>
  <c r="AC25" i="13"/>
  <c r="D26" i="13"/>
  <c r="I29" i="13"/>
  <c r="N29" i="13"/>
  <c r="S29" i="13"/>
  <c r="X29" i="13"/>
  <c r="AC29" i="13"/>
  <c r="D30" i="13"/>
  <c r="N30" i="13"/>
  <c r="S30" i="13"/>
  <c r="AC30" i="13"/>
  <c r="D31" i="13"/>
  <c r="I31" i="13"/>
  <c r="S31" i="13"/>
  <c r="X31" i="13"/>
  <c r="N8" i="13"/>
  <c r="AC8" i="13"/>
  <c r="I9" i="13"/>
  <c r="N9" i="13"/>
  <c r="S9" i="13"/>
  <c r="D32" i="13"/>
  <c r="L41" i="14"/>
  <c r="X9" i="13"/>
  <c r="AC9" i="13"/>
  <c r="D10" i="13"/>
  <c r="N10" i="13"/>
  <c r="S10" i="13"/>
  <c r="AC10" i="13"/>
  <c r="D11" i="13"/>
  <c r="I11" i="13"/>
  <c r="S11" i="13"/>
  <c r="X11" i="13"/>
  <c r="D12" i="13"/>
  <c r="I12" i="13"/>
  <c r="N12" i="13"/>
  <c r="X12" i="13"/>
  <c r="AC12" i="13"/>
  <c r="I13" i="13"/>
  <c r="N13" i="13"/>
  <c r="S13" i="13"/>
  <c r="X13" i="13"/>
  <c r="AC13" i="13"/>
  <c r="D14" i="13"/>
  <c r="N14" i="13"/>
  <c r="S14" i="13"/>
  <c r="AC14" i="13"/>
  <c r="D15" i="13"/>
  <c r="I15" i="13"/>
  <c r="S15" i="13"/>
  <c r="X15" i="13"/>
  <c r="D16" i="13"/>
  <c r="I16" i="13"/>
  <c r="N16" i="13"/>
  <c r="X16" i="13"/>
  <c r="AC16" i="13"/>
  <c r="I17" i="13"/>
  <c r="N17" i="13"/>
  <c r="S17" i="13"/>
  <c r="X17" i="13"/>
  <c r="AC17" i="13"/>
  <c r="D18" i="13"/>
  <c r="N18" i="13"/>
  <c r="S18" i="13"/>
  <c r="AC18" i="13"/>
  <c r="D19" i="13"/>
  <c r="I19" i="13"/>
  <c r="S19" i="13"/>
  <c r="X19" i="13"/>
  <c r="D20" i="13"/>
  <c r="I20" i="13"/>
  <c r="N20" i="13"/>
  <c r="X20" i="13"/>
  <c r="AC20" i="13"/>
  <c r="I21" i="13"/>
  <c r="N21" i="13"/>
  <c r="S21" i="13"/>
  <c r="X21" i="13"/>
  <c r="AC21" i="13"/>
  <c r="D22" i="13"/>
  <c r="N22" i="13"/>
  <c r="S22" i="13"/>
  <c r="AC22" i="13"/>
  <c r="D23" i="13"/>
  <c r="I23" i="13"/>
  <c r="S23" i="13"/>
  <c r="X23" i="13"/>
  <c r="D24" i="13"/>
  <c r="I24" i="13"/>
  <c r="N24" i="13"/>
  <c r="N25" i="13"/>
  <c r="S25" i="13"/>
  <c r="N26" i="13"/>
  <c r="S26" i="13"/>
  <c r="X27" i="13"/>
  <c r="D33" i="13"/>
  <c r="D7" i="13"/>
  <c r="N7" i="13"/>
  <c r="S8" i="13"/>
  <c r="D9" i="13"/>
  <c r="I10" i="13"/>
  <c r="X10" i="13"/>
  <c r="N11" i="13"/>
  <c r="AC11" i="13"/>
  <c r="S12" i="13"/>
  <c r="D13" i="13"/>
  <c r="I14" i="13"/>
  <c r="X14" i="13"/>
  <c r="N15" i="13"/>
  <c r="AC15" i="13"/>
  <c r="S16" i="13"/>
  <c r="D17" i="13"/>
  <c r="I18" i="13"/>
  <c r="X18" i="13"/>
  <c r="N19" i="13"/>
  <c r="AC19" i="13"/>
  <c r="S20" i="13"/>
  <c r="D21" i="13"/>
  <c r="I22" i="13"/>
  <c r="X22" i="13"/>
  <c r="N23" i="13"/>
  <c r="AC23" i="13"/>
  <c r="S24" i="13"/>
  <c r="D25" i="13"/>
  <c r="I26" i="13"/>
  <c r="X26" i="13"/>
  <c r="N27" i="13"/>
  <c r="AC27" i="13"/>
  <c r="S28" i="13"/>
  <c r="D29" i="13"/>
  <c r="I30" i="13"/>
  <c r="X30" i="13"/>
  <c r="N31" i="13"/>
  <c r="AC31" i="13"/>
  <c r="I33" i="13"/>
  <c r="X33" i="13"/>
  <c r="N34" i="13"/>
  <c r="AC34" i="13"/>
  <c r="T1" i="6"/>
  <c r="U1" i="6" s="1"/>
  <c r="V1" i="6" s="1"/>
  <c r="W1" i="6" s="1"/>
  <c r="X1" i="6" s="1"/>
  <c r="X7" i="6" s="1"/>
  <c r="N2" i="6"/>
  <c r="CP2" i="6"/>
  <c r="FF10" i="6"/>
  <c r="FF12" i="6"/>
  <c r="FF14" i="6"/>
  <c r="FF16" i="6"/>
  <c r="FF18" i="6"/>
  <c r="FF20" i="6"/>
  <c r="FF22" i="6"/>
  <c r="FF24" i="6"/>
  <c r="FF26" i="6"/>
  <c r="FF28" i="6"/>
  <c r="FF30" i="6"/>
  <c r="FF32" i="6"/>
  <c r="FF34" i="6"/>
  <c r="FF36" i="6"/>
  <c r="FF38" i="6"/>
  <c r="FF40" i="6"/>
  <c r="FF42" i="6"/>
  <c r="FF44" i="6"/>
  <c r="FF46" i="6"/>
  <c r="FF48" i="6"/>
  <c r="FF50" i="6"/>
  <c r="I2" i="5"/>
  <c r="I3" i="5" s="1"/>
  <c r="AO2" i="4"/>
  <c r="I2" i="4"/>
  <c r="AO2" i="3"/>
  <c r="I2" i="3"/>
  <c r="BM36" i="3"/>
  <c r="BN40" i="3"/>
  <c r="BM51" i="3"/>
  <c r="C58" i="3"/>
  <c r="D58" i="3" s="1"/>
  <c r="BM61" i="3"/>
  <c r="BM62" i="3"/>
  <c r="BM69" i="3" s="1"/>
  <c r="BN69" i="3" s="1"/>
  <c r="BM63" i="3"/>
  <c r="BM70" i="3" s="1"/>
  <c r="BN70" i="3" s="1"/>
  <c r="C68" i="3"/>
  <c r="D68" i="3" s="1"/>
  <c r="D86" i="3"/>
  <c r="BM89" i="3"/>
  <c r="BN89" i="3" s="1"/>
  <c r="C69" i="3"/>
  <c r="D69" i="3" s="1"/>
  <c r="BM102" i="3"/>
  <c r="BM103" i="3"/>
  <c r="BM117" i="3" s="1"/>
  <c r="BN117" i="3" s="1"/>
  <c r="BM104" i="3"/>
  <c r="BM118" i="3" s="1"/>
  <c r="BN118" i="3" s="1"/>
  <c r="BM105" i="3"/>
  <c r="BM119" i="3" s="1"/>
  <c r="BN119" i="3" s="1"/>
  <c r="BM106" i="3"/>
  <c r="BM120" i="3" s="1"/>
  <c r="BN120" i="3" s="1"/>
  <c r="BM107" i="3"/>
  <c r="BM121" i="3" s="1"/>
  <c r="BN121" i="3" s="1"/>
  <c r="BM108" i="3"/>
  <c r="BM122" i="3" s="1"/>
  <c r="BN122" i="3" s="1"/>
  <c r="BM109" i="3"/>
  <c r="BM123" i="3" s="1"/>
  <c r="BN123" i="3" s="1"/>
  <c r="BM111" i="3"/>
  <c r="BM125" i="3" s="1"/>
  <c r="BN125" i="3" s="1"/>
  <c r="C116" i="3"/>
  <c r="D116" i="3" s="1"/>
  <c r="BM110" i="3"/>
  <c r="BM124" i="3" s="1"/>
  <c r="BN124" i="3" s="1"/>
  <c r="D207" i="3"/>
  <c r="BM506" i="3"/>
  <c r="D503" i="3"/>
  <c r="Q22" i="19" l="1"/>
  <c r="Q46" i="19"/>
  <c r="P11" i="19"/>
  <c r="N51" i="19"/>
  <c r="Q26" i="19"/>
  <c r="Q50" i="19"/>
  <c r="Q30" i="19"/>
  <c r="Q12" i="19"/>
  <c r="Q36" i="19"/>
  <c r="BM492" i="3"/>
  <c r="O19" i="19"/>
  <c r="N35" i="19"/>
  <c r="O51" i="19"/>
  <c r="L33" i="19"/>
  <c r="L11" i="19"/>
  <c r="L35" i="19"/>
  <c r="P17" i="19"/>
  <c r="P42" i="19"/>
  <c r="L17" i="19"/>
  <c r="L41" i="19"/>
  <c r="P24" i="19"/>
  <c r="P48" i="19"/>
  <c r="L19" i="19"/>
  <c r="L43" i="19"/>
  <c r="P26" i="19"/>
  <c r="P50" i="19"/>
  <c r="L21" i="19"/>
  <c r="L45" i="19"/>
  <c r="P28" i="19"/>
  <c r="P52" i="19"/>
  <c r="L23" i="19"/>
  <c r="L47" i="19"/>
  <c r="P30" i="19"/>
  <c r="Q28" i="19"/>
  <c r="Q52" i="19"/>
  <c r="L27" i="19"/>
  <c r="L51" i="19"/>
  <c r="P34" i="19"/>
  <c r="Q32" i="19"/>
  <c r="O35" i="19"/>
  <c r="L31" i="19"/>
  <c r="P13" i="19"/>
  <c r="P38" i="19"/>
  <c r="F38" i="11"/>
  <c r="B27" i="11" s="1"/>
  <c r="O11" i="19"/>
  <c r="O27" i="19"/>
  <c r="O43" i="19"/>
  <c r="N23" i="19"/>
  <c r="N27" i="19"/>
  <c r="N43" i="19"/>
  <c r="AO2" i="5"/>
  <c r="AO3" i="5" s="1"/>
  <c r="C17" i="9"/>
  <c r="O15" i="19"/>
  <c r="O23" i="19"/>
  <c r="O31" i="19"/>
  <c r="O39" i="19"/>
  <c r="O47" i="19"/>
  <c r="N14" i="19"/>
  <c r="N22" i="19"/>
  <c r="N31" i="19"/>
  <c r="N39" i="19"/>
  <c r="N47" i="19"/>
  <c r="BL111" i="3"/>
  <c r="BJ111" i="3"/>
  <c r="BH111" i="3"/>
  <c r="BF111" i="3"/>
  <c r="BD111" i="3"/>
  <c r="BB111" i="3"/>
  <c r="AZ111" i="3"/>
  <c r="AX111" i="3"/>
  <c r="AV111" i="3"/>
  <c r="AT111" i="3"/>
  <c r="AR111" i="3"/>
  <c r="AP111" i="3"/>
  <c r="AN111" i="3"/>
  <c r="AL111" i="3"/>
  <c r="AJ111" i="3"/>
  <c r="AH111" i="3"/>
  <c r="AF111" i="3"/>
  <c r="AD111" i="3"/>
  <c r="AB111" i="3"/>
  <c r="Z111" i="3"/>
  <c r="X111" i="3"/>
  <c r="V111" i="3"/>
  <c r="T111" i="3"/>
  <c r="R111" i="3"/>
  <c r="P111" i="3"/>
  <c r="N111" i="3"/>
  <c r="L111" i="3"/>
  <c r="J111" i="3"/>
  <c r="H111" i="3"/>
  <c r="F111" i="3"/>
  <c r="D111" i="3"/>
  <c r="BL110" i="3"/>
  <c r="BL112" i="3" s="1"/>
  <c r="BL113" i="3" s="1"/>
  <c r="BJ110" i="3"/>
  <c r="BH110" i="3"/>
  <c r="BF110" i="3"/>
  <c r="BD110" i="3"/>
  <c r="BD112" i="3" s="1"/>
  <c r="BB110" i="3"/>
  <c r="AZ110" i="3"/>
  <c r="AX110" i="3"/>
  <c r="AV110" i="3"/>
  <c r="AV112" i="3" s="1"/>
  <c r="AT110" i="3"/>
  <c r="AR110" i="3"/>
  <c r="AR112" i="3" s="1"/>
  <c r="AP110" i="3"/>
  <c r="AN110" i="3"/>
  <c r="AL110" i="3"/>
  <c r="AJ110" i="3"/>
  <c r="AH110" i="3"/>
  <c r="AF110" i="3"/>
  <c r="AD110" i="3"/>
  <c r="AB110" i="3"/>
  <c r="AB112" i="3" s="1"/>
  <c r="Z110" i="3"/>
  <c r="X110" i="3"/>
  <c r="V110" i="3"/>
  <c r="T110" i="3"/>
  <c r="R110" i="3"/>
  <c r="P110" i="3"/>
  <c r="N110" i="3"/>
  <c r="L110" i="3"/>
  <c r="J110" i="3"/>
  <c r="H110" i="3"/>
  <c r="H112" i="3" s="1"/>
  <c r="F110" i="3"/>
  <c r="D110" i="3"/>
  <c r="Q11" i="19"/>
  <c r="Q13" i="19"/>
  <c r="Q15" i="19"/>
  <c r="Q17" i="19"/>
  <c r="Q19" i="19"/>
  <c r="Q21" i="19"/>
  <c r="Q23" i="19"/>
  <c r="Q25" i="19"/>
  <c r="Q27" i="19"/>
  <c r="Q29" i="19"/>
  <c r="Q31" i="19"/>
  <c r="Q33" i="19"/>
  <c r="Q35" i="19"/>
  <c r="Q37" i="19"/>
  <c r="Q39" i="19"/>
  <c r="Q41" i="19"/>
  <c r="Q43" i="19"/>
  <c r="Q45" i="19"/>
  <c r="Q47" i="19"/>
  <c r="Q49" i="19"/>
  <c r="L12" i="19"/>
  <c r="L14" i="19"/>
  <c r="L16" i="19"/>
  <c r="L18" i="19"/>
  <c r="L20" i="19"/>
  <c r="L22" i="19"/>
  <c r="L24" i="19"/>
  <c r="L26" i="19"/>
  <c r="L28" i="19"/>
  <c r="L30" i="19"/>
  <c r="L32" i="19"/>
  <c r="L34" i="19"/>
  <c r="L36" i="19"/>
  <c r="L38" i="19"/>
  <c r="L40" i="19"/>
  <c r="L42" i="19"/>
  <c r="L44" i="19"/>
  <c r="L46" i="19"/>
  <c r="L48" i="19"/>
  <c r="L50" i="19"/>
  <c r="P22" i="19"/>
  <c r="P12" i="19"/>
  <c r="P14" i="19"/>
  <c r="P16" i="19"/>
  <c r="P18" i="19"/>
  <c r="P20" i="19"/>
  <c r="P23" i="19"/>
  <c r="P25" i="19"/>
  <c r="P27" i="19"/>
  <c r="P29" i="19"/>
  <c r="P31" i="19"/>
  <c r="P33" i="19"/>
  <c r="P35" i="19"/>
  <c r="P37" i="19"/>
  <c r="P39" i="19"/>
  <c r="P41" i="19"/>
  <c r="P43" i="19"/>
  <c r="P45" i="19"/>
  <c r="P47" i="19"/>
  <c r="P49" i="19"/>
  <c r="W5" i="19"/>
  <c r="W52" i="19" s="1"/>
  <c r="V5" i="19"/>
  <c r="V51" i="19" s="1"/>
  <c r="O13" i="19"/>
  <c r="O17" i="19"/>
  <c r="O21" i="19"/>
  <c r="O25" i="19"/>
  <c r="O29" i="19"/>
  <c r="O33" i="19"/>
  <c r="O37" i="19"/>
  <c r="O41" i="19"/>
  <c r="O45" i="19"/>
  <c r="O49" i="19"/>
  <c r="N12" i="19"/>
  <c r="N16" i="19"/>
  <c r="N20" i="19"/>
  <c r="N25" i="19"/>
  <c r="N29" i="19"/>
  <c r="N33" i="19"/>
  <c r="N37" i="19"/>
  <c r="N41" i="19"/>
  <c r="N45" i="19"/>
  <c r="N49" i="19"/>
  <c r="N59" i="8"/>
  <c r="N60" i="8" s="1"/>
  <c r="L60" i="8"/>
  <c r="L62" i="8" s="1"/>
  <c r="L64" i="8" s="1"/>
  <c r="K74" i="8"/>
  <c r="K5" i="13"/>
  <c r="N12" i="14"/>
  <c r="N11" i="14"/>
  <c r="D74" i="8"/>
  <c r="N35" i="14"/>
  <c r="P5" i="13"/>
  <c r="N14" i="14"/>
  <c r="N27" i="14"/>
  <c r="Z5" i="13"/>
  <c r="D11" i="14"/>
  <c r="N28" i="14"/>
  <c r="N30" i="14"/>
  <c r="N19" i="14"/>
  <c r="N37" i="14"/>
  <c r="U5" i="13"/>
  <c r="AE5" i="13"/>
  <c r="F5" i="13"/>
  <c r="N20" i="14"/>
  <c r="N36" i="14"/>
  <c r="N22" i="14"/>
  <c r="N7" i="14"/>
  <c r="N15" i="14"/>
  <c r="N23" i="14"/>
  <c r="N31" i="14"/>
  <c r="D9" i="14"/>
  <c r="N8" i="14"/>
  <c r="N16" i="14"/>
  <c r="N24" i="14"/>
  <c r="N32" i="14"/>
  <c r="N10" i="14"/>
  <c r="N18" i="14"/>
  <c r="N26" i="14"/>
  <c r="N34" i="14"/>
  <c r="N9" i="14"/>
  <c r="N13" i="14"/>
  <c r="N17" i="14"/>
  <c r="N21" i="14"/>
  <c r="N25" i="14"/>
  <c r="N29" i="14"/>
  <c r="N33" i="14"/>
  <c r="A16" i="14"/>
  <c r="R5" i="19"/>
  <c r="R52" i="19" s="1"/>
  <c r="T5" i="19"/>
  <c r="T52" i="19" s="1"/>
  <c r="O12" i="19"/>
  <c r="O14" i="19"/>
  <c r="O16" i="19"/>
  <c r="O18" i="19"/>
  <c r="O20" i="19"/>
  <c r="O22" i="19"/>
  <c r="O24" i="19"/>
  <c r="O26" i="19"/>
  <c r="O28" i="19"/>
  <c r="O30" i="19"/>
  <c r="O32" i="19"/>
  <c r="O34" i="19"/>
  <c r="O36" i="19"/>
  <c r="O38" i="19"/>
  <c r="O40" i="19"/>
  <c r="O42" i="19"/>
  <c r="O44" i="19"/>
  <c r="O46" i="19"/>
  <c r="O48" i="19"/>
  <c r="O50" i="19"/>
  <c r="N11" i="19"/>
  <c r="N13" i="19"/>
  <c r="N15" i="19"/>
  <c r="N17" i="19"/>
  <c r="N19" i="19"/>
  <c r="N21" i="19"/>
  <c r="N24" i="19"/>
  <c r="N26" i="19"/>
  <c r="N28" i="19"/>
  <c r="N30" i="19"/>
  <c r="N32" i="19"/>
  <c r="N34" i="19"/>
  <c r="N36" i="19"/>
  <c r="N38" i="19"/>
  <c r="N40" i="19"/>
  <c r="N42" i="19"/>
  <c r="N44" i="19"/>
  <c r="N46" i="19"/>
  <c r="N48" i="19"/>
  <c r="N50" i="19"/>
  <c r="AQ2" i="30"/>
  <c r="AL4" i="30"/>
  <c r="C207" i="3"/>
  <c r="BN195" i="3"/>
  <c r="BM195" i="3"/>
  <c r="BN170" i="3"/>
  <c r="BM170" i="3"/>
  <c r="BN164" i="3"/>
  <c r="BM164" i="3"/>
  <c r="BN194" i="3"/>
  <c r="BM194" i="3"/>
  <c r="BN169" i="3"/>
  <c r="BM169" i="3"/>
  <c r="BN163" i="3"/>
  <c r="BM163" i="3"/>
  <c r="BN197" i="3"/>
  <c r="BM197" i="3"/>
  <c r="BN168" i="3"/>
  <c r="BM168" i="3"/>
  <c r="BN196" i="3"/>
  <c r="BM196" i="3"/>
  <c r="BN171" i="3"/>
  <c r="BM171" i="3"/>
  <c r="BN165" i="3"/>
  <c r="BM165" i="3"/>
  <c r="BN503" i="3"/>
  <c r="C511" i="3"/>
  <c r="D65" i="3"/>
  <c r="J12" i="15"/>
  <c r="Q7" i="16" s="1"/>
  <c r="BM503" i="3"/>
  <c r="J35" i="11"/>
  <c r="H35" i="11"/>
  <c r="D37" i="3"/>
  <c r="J9" i="11"/>
  <c r="J12" i="11"/>
  <c r="J17" i="11"/>
  <c r="J20" i="11"/>
  <c r="J25" i="11"/>
  <c r="J28" i="11"/>
  <c r="J29" i="11"/>
  <c r="J32" i="11"/>
  <c r="A42" i="23"/>
  <c r="BN36" i="3"/>
  <c r="AO4" i="3"/>
  <c r="AO3" i="3"/>
  <c r="AM4" i="3"/>
  <c r="AM3" i="3"/>
  <c r="BM511" i="3"/>
  <c r="BN44" i="3"/>
  <c r="I4" i="3"/>
  <c r="I3" i="3"/>
  <c r="G36" i="11"/>
  <c r="G37" i="11" s="1"/>
  <c r="BN99" i="3"/>
  <c r="J11" i="11"/>
  <c r="J15" i="11"/>
  <c r="J19" i="11"/>
  <c r="J23" i="11"/>
  <c r="J27" i="11"/>
  <c r="J10" i="11"/>
  <c r="J31" i="11"/>
  <c r="BN86" i="3"/>
  <c r="J7" i="11"/>
  <c r="A42" i="24"/>
  <c r="A41" i="21"/>
  <c r="A41" i="20"/>
  <c r="A41" i="23"/>
  <c r="A41" i="29"/>
  <c r="A41" i="22"/>
  <c r="A42" i="21"/>
  <c r="A42" i="20"/>
  <c r="A42" i="29"/>
  <c r="T8" i="19"/>
  <c r="U5" i="19"/>
  <c r="CK53" i="18"/>
  <c r="CK56" i="18" s="1"/>
  <c r="R51" i="19"/>
  <c r="R49" i="19"/>
  <c r="R47" i="19"/>
  <c r="R45" i="19"/>
  <c r="R43" i="19"/>
  <c r="R41" i="19"/>
  <c r="R39" i="19"/>
  <c r="R37" i="19"/>
  <c r="R31" i="19"/>
  <c r="R29" i="19"/>
  <c r="R28" i="19"/>
  <c r="R27" i="19"/>
  <c r="R26" i="19"/>
  <c r="R25" i="19"/>
  <c r="R24" i="19"/>
  <c r="R22" i="19"/>
  <c r="R21" i="19"/>
  <c r="R19" i="19"/>
  <c r="R17" i="19"/>
  <c r="R16" i="19"/>
  <c r="R15" i="19"/>
  <c r="R14" i="19"/>
  <c r="R13" i="19"/>
  <c r="R12" i="19"/>
  <c r="R11" i="19"/>
  <c r="R23" i="19"/>
  <c r="AD7" i="19"/>
  <c r="Z8" i="19"/>
  <c r="T7" i="27"/>
  <c r="D32" i="20" s="1"/>
  <c r="S7" i="27"/>
  <c r="D31" i="20" s="1"/>
  <c r="Y7" i="27"/>
  <c r="D37" i="20" s="1"/>
  <c r="W7" i="27"/>
  <c r="D35" i="20" s="1"/>
  <c r="U7" i="27"/>
  <c r="D33" i="20" s="1"/>
  <c r="Q7" i="27"/>
  <c r="D28" i="20" s="1"/>
  <c r="O7" i="27"/>
  <c r="D26" i="20" s="1"/>
  <c r="M7" i="27"/>
  <c r="D24" i="20" s="1"/>
  <c r="J7" i="27"/>
  <c r="D21" i="20" s="1"/>
  <c r="H7" i="27"/>
  <c r="D19" i="20" s="1"/>
  <c r="X7" i="27"/>
  <c r="D36" i="20" s="1"/>
  <c r="V7" i="27"/>
  <c r="D34" i="20" s="1"/>
  <c r="R7" i="27"/>
  <c r="D29" i="20" s="1"/>
  <c r="P7" i="27"/>
  <c r="D27" i="20" s="1"/>
  <c r="N7" i="27"/>
  <c r="D25" i="20" s="1"/>
  <c r="K7" i="27"/>
  <c r="D22" i="20" s="1"/>
  <c r="I7" i="27"/>
  <c r="D20" i="20" s="1"/>
  <c r="AD7" i="27"/>
  <c r="D42" i="20" s="1"/>
  <c r="AB7" i="27"/>
  <c r="D40" i="20" s="1"/>
  <c r="Z7" i="27"/>
  <c r="D38" i="20" s="1"/>
  <c r="AC7" i="27"/>
  <c r="D41" i="20" s="1"/>
  <c r="AA7" i="27"/>
  <c r="D39" i="20" s="1"/>
  <c r="G7" i="27"/>
  <c r="D18" i="20" s="1"/>
  <c r="E7" i="27"/>
  <c r="D16" i="20" s="1"/>
  <c r="C7" i="27"/>
  <c r="A8" i="27"/>
  <c r="F7" i="27"/>
  <c r="D17" i="20" s="1"/>
  <c r="D7" i="27"/>
  <c r="D15" i="20" s="1"/>
  <c r="W51" i="19"/>
  <c r="W49" i="19"/>
  <c r="W47" i="19"/>
  <c r="W45" i="19"/>
  <c r="W43" i="19"/>
  <c r="W41" i="19"/>
  <c r="W39" i="19"/>
  <c r="W37" i="19"/>
  <c r="W33" i="19"/>
  <c r="W31" i="19"/>
  <c r="W29" i="19"/>
  <c r="W27" i="19"/>
  <c r="W25" i="19"/>
  <c r="W22" i="19"/>
  <c r="W20" i="19"/>
  <c r="W18" i="19"/>
  <c r="W16" i="19"/>
  <c r="W12" i="19"/>
  <c r="W23" i="19"/>
  <c r="V48" i="19"/>
  <c r="V36" i="19"/>
  <c r="V34" i="19"/>
  <c r="V32" i="19"/>
  <c r="V30" i="19"/>
  <c r="V24" i="19"/>
  <c r="T7" i="19"/>
  <c r="L6" i="17"/>
  <c r="C12" i="20" s="1"/>
  <c r="M6" i="17"/>
  <c r="C13" i="20" s="1"/>
  <c r="C6" i="20"/>
  <c r="V6" i="17"/>
  <c r="C47" i="20" s="1"/>
  <c r="Q6" i="17"/>
  <c r="O6" i="17"/>
  <c r="K6" i="17"/>
  <c r="C11" i="20" s="1"/>
  <c r="I6" i="17"/>
  <c r="C9" i="20" s="1"/>
  <c r="G6" i="17"/>
  <c r="E6" i="17"/>
  <c r="A7" i="17"/>
  <c r="S7" i="17" s="1"/>
  <c r="T6" i="17"/>
  <c r="R6" i="17"/>
  <c r="P6" i="17"/>
  <c r="J6" i="17"/>
  <c r="C10" i="20" s="1"/>
  <c r="H6" i="17"/>
  <c r="F6" i="17"/>
  <c r="D6" i="17"/>
  <c r="AC5" i="19"/>
  <c r="AA5" i="19"/>
  <c r="X5" i="19"/>
  <c r="Z7" i="19" s="1"/>
  <c r="AB5" i="19"/>
  <c r="Z5" i="19"/>
  <c r="CK52" i="18"/>
  <c r="CN52" i="18"/>
  <c r="CL52" i="18"/>
  <c r="CI53" i="28"/>
  <c r="CF59" i="28" s="1"/>
  <c r="BT65" i="18"/>
  <c r="BT67" i="18" s="1"/>
  <c r="L65" i="18"/>
  <c r="L67" i="18" s="1"/>
  <c r="Q60" i="18"/>
  <c r="Q62" i="18" s="1"/>
  <c r="CJ52" i="18"/>
  <c r="Q65" i="18"/>
  <c r="Q67" i="18" s="1"/>
  <c r="AK65" i="18"/>
  <c r="AK67" i="18" s="1"/>
  <c r="BJ65" i="18"/>
  <c r="BJ67" i="18" s="1"/>
  <c r="AU65" i="18"/>
  <c r="AU67" i="18" s="1"/>
  <c r="BO65" i="18"/>
  <c r="BO67" i="18" s="1"/>
  <c r="CI53" i="18"/>
  <c r="CK64" i="18" s="1"/>
  <c r="BO60" i="18"/>
  <c r="BO62" i="18" s="1"/>
  <c r="CI52" i="18"/>
  <c r="AU60" i="18"/>
  <c r="AU62" i="18" s="1"/>
  <c r="CN53" i="18"/>
  <c r="CK59" i="18" s="1"/>
  <c r="CF53" i="28"/>
  <c r="CF56" i="28" s="1"/>
  <c r="CI52" i="28"/>
  <c r="AF65" i="18"/>
  <c r="AF67" i="18" s="1"/>
  <c r="AZ65" i="18"/>
  <c r="AZ67" i="18" s="1"/>
  <c r="V65" i="18"/>
  <c r="V67" i="18" s="1"/>
  <c r="G65" i="18"/>
  <c r="G67" i="18" s="1"/>
  <c r="AA65" i="18"/>
  <c r="AA67" i="18" s="1"/>
  <c r="AP65" i="18"/>
  <c r="AP67" i="18" s="1"/>
  <c r="CD65" i="18"/>
  <c r="CD67" i="18" s="1"/>
  <c r="BE65" i="18"/>
  <c r="BE67" i="18" s="1"/>
  <c r="BY65" i="18"/>
  <c r="BY67" i="18" s="1"/>
  <c r="AK60" i="18"/>
  <c r="AK62" i="18" s="1"/>
  <c r="CM52" i="18"/>
  <c r="G60" i="18"/>
  <c r="G62" i="18" s="1"/>
  <c r="AA60" i="18"/>
  <c r="AA62" i="18" s="1"/>
  <c r="L60" i="18"/>
  <c r="L62" i="18" s="1"/>
  <c r="V60" i="18"/>
  <c r="V62" i="18" s="1"/>
  <c r="AF60" i="18"/>
  <c r="AF62" i="18" s="1"/>
  <c r="BE60" i="18"/>
  <c r="BE62" i="18" s="1"/>
  <c r="BY60" i="18"/>
  <c r="BY62" i="18" s="1"/>
  <c r="CM53" i="18"/>
  <c r="CK58" i="18" s="1"/>
  <c r="AP60" i="18"/>
  <c r="AP62" i="18" s="1"/>
  <c r="AZ60" i="18"/>
  <c r="AZ62" i="18" s="1"/>
  <c r="BJ60" i="18"/>
  <c r="BJ62" i="18" s="1"/>
  <c r="BT60" i="18"/>
  <c r="BT62" i="18" s="1"/>
  <c r="CD60" i="18"/>
  <c r="CD62" i="18" s="1"/>
  <c r="CL53" i="18"/>
  <c r="CK57" i="18" s="1"/>
  <c r="L6" i="27"/>
  <c r="AE6" i="27" s="1"/>
  <c r="BT65" i="28"/>
  <c r="BT67" i="28" s="1"/>
  <c r="AF65" i="28"/>
  <c r="AF67" i="28" s="1"/>
  <c r="CH52" i="28"/>
  <c r="Q65" i="28"/>
  <c r="Q67" i="28" s="1"/>
  <c r="AK65" i="28"/>
  <c r="AK67" i="28" s="1"/>
  <c r="BE65" i="28"/>
  <c r="BE67" i="28" s="1"/>
  <c r="BY65" i="28"/>
  <c r="BY67" i="28" s="1"/>
  <c r="Q60" i="28"/>
  <c r="Q62" i="28" s="1"/>
  <c r="AK60" i="28"/>
  <c r="AK62" i="28" s="1"/>
  <c r="BE60" i="28"/>
  <c r="BE62" i="28" s="1"/>
  <c r="BY60" i="28"/>
  <c r="BY62" i="28" s="1"/>
  <c r="L60" i="28"/>
  <c r="L62" i="28" s="1"/>
  <c r="V60" i="28"/>
  <c r="V62" i="28" s="1"/>
  <c r="AF60" i="28"/>
  <c r="AF62" i="28" s="1"/>
  <c r="AP60" i="28"/>
  <c r="AP62" i="28" s="1"/>
  <c r="AZ60" i="28"/>
  <c r="AZ62" i="28" s="1"/>
  <c r="BJ60" i="28"/>
  <c r="BJ62" i="28" s="1"/>
  <c r="BT60" i="28"/>
  <c r="BT62" i="28" s="1"/>
  <c r="V65" i="28"/>
  <c r="V67" i="28" s="1"/>
  <c r="BJ65" i="28"/>
  <c r="BJ67" i="28" s="1"/>
  <c r="N5" i="17"/>
  <c r="U5" i="17" s="1"/>
  <c r="B46" i="20" s="1"/>
  <c r="AZ65" i="28"/>
  <c r="AZ67" i="28" s="1"/>
  <c r="L65" i="28"/>
  <c r="L67" i="28" s="1"/>
  <c r="CF52" i="28"/>
  <c r="G65" i="28"/>
  <c r="G67" i="28" s="1"/>
  <c r="AA65" i="28"/>
  <c r="AA67" i="28" s="1"/>
  <c r="AU65" i="28"/>
  <c r="AU67" i="28" s="1"/>
  <c r="BO65" i="28"/>
  <c r="BO67" i="28" s="1"/>
  <c r="CG53" i="28"/>
  <c r="CF57" i="28" s="1"/>
  <c r="CG52" i="28"/>
  <c r="CD52" i="28"/>
  <c r="CD53" i="28"/>
  <c r="CF64" i="28" s="1"/>
  <c r="CE9" i="28"/>
  <c r="CE52" i="28" s="1"/>
  <c r="G60" i="28"/>
  <c r="G62" i="28" s="1"/>
  <c r="AA60" i="28"/>
  <c r="AA62" i="28" s="1"/>
  <c r="AU60" i="28"/>
  <c r="AU62" i="28" s="1"/>
  <c r="BO60" i="28"/>
  <c r="BO62" i="28" s="1"/>
  <c r="CH53" i="28"/>
  <c r="CF58" i="28" s="1"/>
  <c r="AP65" i="28"/>
  <c r="AP67" i="28" s="1"/>
  <c r="L5" i="27"/>
  <c r="C5" i="17"/>
  <c r="B8" i="20" s="1"/>
  <c r="AU7" i="16"/>
  <c r="B56" i="20" s="1"/>
  <c r="CU2" i="6"/>
  <c r="FF5" i="6"/>
  <c r="S2" i="6"/>
  <c r="Y1" i="6"/>
  <c r="Z1" i="6" s="1"/>
  <c r="AA1" i="6" s="1"/>
  <c r="AB1" i="6" s="1"/>
  <c r="AC1" i="6" s="1"/>
  <c r="AC7" i="6" s="1"/>
  <c r="K2" i="5"/>
  <c r="K3" i="5" s="1"/>
  <c r="AQ2" i="5"/>
  <c r="AQ3" i="5" s="1"/>
  <c r="K2" i="4"/>
  <c r="AQ2" i="4"/>
  <c r="D402" i="3"/>
  <c r="D422" i="3" s="1"/>
  <c r="K2" i="3"/>
  <c r="AQ2" i="3"/>
  <c r="BM112" i="3"/>
  <c r="BM126" i="3" s="1"/>
  <c r="BM116" i="3"/>
  <c r="BN116" i="3" s="1"/>
  <c r="BM64" i="3"/>
  <c r="BM71" i="3" s="1"/>
  <c r="BN71" i="3" s="1"/>
  <c r="BM68" i="3"/>
  <c r="BN68" i="3" s="1"/>
  <c r="BM86" i="3"/>
  <c r="BM58" i="3"/>
  <c r="BN58" i="3" s="1"/>
  <c r="BM52" i="3"/>
  <c r="R20" i="19" l="1"/>
  <c r="R35" i="19"/>
  <c r="W14" i="19"/>
  <c r="W35" i="19"/>
  <c r="V12" i="19"/>
  <c r="BH112" i="3"/>
  <c r="AZ112" i="3"/>
  <c r="AN112" i="3"/>
  <c r="AJ112" i="3"/>
  <c r="AF112" i="3"/>
  <c r="X112" i="3"/>
  <c r="T112" i="3"/>
  <c r="P112" i="3"/>
  <c r="L112" i="3"/>
  <c r="BH113" i="3"/>
  <c r="BH126" i="3"/>
  <c r="BD113" i="3"/>
  <c r="BD126" i="3"/>
  <c r="AZ113" i="3"/>
  <c r="AZ126" i="3"/>
  <c r="AV113" i="3"/>
  <c r="AV126" i="3"/>
  <c r="AR113" i="3"/>
  <c r="AR126" i="3"/>
  <c r="AN113" i="3"/>
  <c r="AN126" i="3"/>
  <c r="AJ113" i="3"/>
  <c r="AJ126" i="3"/>
  <c r="AF113" i="3"/>
  <c r="AF126" i="3"/>
  <c r="AB113" i="3"/>
  <c r="AB126" i="3"/>
  <c r="X113" i="3"/>
  <c r="X126" i="3"/>
  <c r="T113" i="3"/>
  <c r="T126" i="3"/>
  <c r="P113" i="3"/>
  <c r="P126" i="3"/>
  <c r="L113" i="3"/>
  <c r="L126" i="3"/>
  <c r="H113" i="3"/>
  <c r="H126" i="3"/>
  <c r="V26" i="19"/>
  <c r="V50" i="19"/>
  <c r="V28" i="19"/>
  <c r="V52" i="19"/>
  <c r="V14" i="19"/>
  <c r="V38" i="19"/>
  <c r="T25" i="19"/>
  <c r="R18" i="19"/>
  <c r="R33" i="19"/>
  <c r="V16" i="19"/>
  <c r="V40" i="19"/>
  <c r="T33" i="19"/>
  <c r="T17" i="19"/>
  <c r="V18" i="19"/>
  <c r="V42" i="19"/>
  <c r="T41" i="19"/>
  <c r="V20" i="19"/>
  <c r="V44" i="19"/>
  <c r="T49" i="19"/>
  <c r="V22" i="19"/>
  <c r="V46" i="19"/>
  <c r="L69" i="18"/>
  <c r="S221" i="7" s="1"/>
  <c r="R30" i="19"/>
  <c r="R32" i="19"/>
  <c r="R34" i="19"/>
  <c r="R36" i="19"/>
  <c r="R38" i="19"/>
  <c r="R40" i="19"/>
  <c r="R42" i="19"/>
  <c r="R44" i="19"/>
  <c r="R46" i="19"/>
  <c r="R48" i="19"/>
  <c r="R50" i="19"/>
  <c r="B19" i="11"/>
  <c r="V69" i="18"/>
  <c r="U221" i="7" s="1"/>
  <c r="F112" i="3"/>
  <c r="J112" i="3"/>
  <c r="N112" i="3"/>
  <c r="R112" i="3"/>
  <c r="V112" i="3"/>
  <c r="Z112" i="3"/>
  <c r="AD112" i="3"/>
  <c r="AH112" i="3"/>
  <c r="AL112" i="3"/>
  <c r="AP112" i="3"/>
  <c r="AT112" i="3"/>
  <c r="AX112" i="3"/>
  <c r="BB112" i="3"/>
  <c r="BF112" i="3"/>
  <c r="BJ112" i="3"/>
  <c r="BN111" i="3"/>
  <c r="J36" i="11"/>
  <c r="V11" i="19"/>
  <c r="V13" i="19"/>
  <c r="V15" i="19"/>
  <c r="V17" i="19"/>
  <c r="V19" i="19"/>
  <c r="V21" i="19"/>
  <c r="V23" i="19"/>
  <c r="V25" i="19"/>
  <c r="V27" i="19"/>
  <c r="V29" i="19"/>
  <c r="V31" i="19"/>
  <c r="V33" i="19"/>
  <c r="V35" i="19"/>
  <c r="V37" i="19"/>
  <c r="V39" i="19"/>
  <c r="V41" i="19"/>
  <c r="V43" i="19"/>
  <c r="V45" i="19"/>
  <c r="V47" i="19"/>
  <c r="V49" i="19"/>
  <c r="T13" i="19"/>
  <c r="T21" i="19"/>
  <c r="T29" i="19"/>
  <c r="T37" i="19"/>
  <c r="T45" i="19"/>
  <c r="BN110" i="3"/>
  <c r="D112" i="3"/>
  <c r="I36" i="11"/>
  <c r="W11" i="19"/>
  <c r="W13" i="19"/>
  <c r="W15" i="19"/>
  <c r="W17" i="19"/>
  <c r="W19" i="19"/>
  <c r="W21" i="19"/>
  <c r="W24" i="19"/>
  <c r="W26" i="19"/>
  <c r="W28" i="19"/>
  <c r="W30" i="19"/>
  <c r="W32" i="19"/>
  <c r="W34" i="19"/>
  <c r="W36" i="19"/>
  <c r="W38" i="19"/>
  <c r="W40" i="19"/>
  <c r="W42" i="19"/>
  <c r="W44" i="19"/>
  <c r="W46" i="19"/>
  <c r="W48" i="19"/>
  <c r="W50" i="19"/>
  <c r="T11" i="19"/>
  <c r="T15" i="19"/>
  <c r="T19" i="19"/>
  <c r="T23" i="19"/>
  <c r="T27" i="19"/>
  <c r="T31" i="19"/>
  <c r="T35" i="19"/>
  <c r="T39" i="19"/>
  <c r="T43" i="19"/>
  <c r="T47" i="19"/>
  <c r="T51" i="19"/>
  <c r="BY69" i="28"/>
  <c r="Q221" i="7" s="1"/>
  <c r="K64" i="8"/>
  <c r="F24" i="11" s="1"/>
  <c r="D64" i="8"/>
  <c r="F18" i="11" s="1"/>
  <c r="M78" i="14"/>
  <c r="H74" i="8"/>
  <c r="H64" i="8"/>
  <c r="F22" i="11" s="1"/>
  <c r="J74" i="8"/>
  <c r="J64" i="8"/>
  <c r="F25" i="11" s="1"/>
  <c r="E74" i="8"/>
  <c r="E64" i="8"/>
  <c r="F19" i="11" s="1"/>
  <c r="I74" i="8"/>
  <c r="I64" i="8"/>
  <c r="F23" i="11" s="1"/>
  <c r="F74" i="8"/>
  <c r="F64" i="8"/>
  <c r="F20" i="11" s="1"/>
  <c r="G74" i="8"/>
  <c r="G64" i="8"/>
  <c r="F21" i="11" s="1"/>
  <c r="C73" i="9"/>
  <c r="B44" i="11" s="1"/>
  <c r="BO69" i="18"/>
  <c r="AD221" i="7" s="1"/>
  <c r="L43" i="14"/>
  <c r="H36" i="11"/>
  <c r="T12" i="19"/>
  <c r="T14" i="19"/>
  <c r="T16" i="19"/>
  <c r="T18" i="19"/>
  <c r="T20" i="19"/>
  <c r="T22" i="19"/>
  <c r="T24" i="19"/>
  <c r="T26" i="19"/>
  <c r="T28" i="19"/>
  <c r="T30" i="19"/>
  <c r="T32" i="19"/>
  <c r="T34" i="19"/>
  <c r="T36" i="19"/>
  <c r="T38" i="19"/>
  <c r="T40" i="19"/>
  <c r="T42" i="19"/>
  <c r="T44" i="19"/>
  <c r="T46" i="19"/>
  <c r="T48" i="19"/>
  <c r="T50" i="19"/>
  <c r="AW2" i="30"/>
  <c r="AR4" i="30"/>
  <c r="BN204" i="3"/>
  <c r="BM204" i="3"/>
  <c r="BN205" i="3"/>
  <c r="BM205" i="3"/>
  <c r="BN202" i="3"/>
  <c r="BM202" i="3"/>
  <c r="BN203" i="3"/>
  <c r="BM203" i="3"/>
  <c r="BN200" i="3"/>
  <c r="BM200" i="3"/>
  <c r="BN201" i="3"/>
  <c r="BM201" i="3"/>
  <c r="BN198" i="3"/>
  <c r="BM198" i="3"/>
  <c r="BN199" i="3"/>
  <c r="BM199" i="3"/>
  <c r="AQ4" i="3"/>
  <c r="AQ3" i="3"/>
  <c r="BM14" i="3"/>
  <c r="BM16" i="3"/>
  <c r="BM390" i="3" s="1"/>
  <c r="BM392" i="3" s="1"/>
  <c r="BN13" i="3"/>
  <c r="BN15" i="3"/>
  <c r="BN8" i="3"/>
  <c r="BN52" i="3" s="1"/>
  <c r="BM12" i="3"/>
  <c r="K4" i="3"/>
  <c r="K3" i="3"/>
  <c r="BM13" i="3"/>
  <c r="BM316" i="3" s="1"/>
  <c r="BM15" i="3"/>
  <c r="BM368" i="3" s="1"/>
  <c r="BN12" i="3"/>
  <c r="BN14" i="3"/>
  <c r="BN16" i="3"/>
  <c r="BE69" i="28"/>
  <c r="M221" i="7" s="1"/>
  <c r="AK69" i="28"/>
  <c r="I221" i="7" s="1"/>
  <c r="Q69" i="28"/>
  <c r="E221" i="7" s="1"/>
  <c r="U52" i="19"/>
  <c r="U50" i="19"/>
  <c r="U48" i="19"/>
  <c r="U46" i="19"/>
  <c r="U44" i="19"/>
  <c r="U42" i="19"/>
  <c r="U40" i="19"/>
  <c r="U38" i="19"/>
  <c r="U36" i="19"/>
  <c r="U34" i="19"/>
  <c r="U32" i="19"/>
  <c r="U30" i="19"/>
  <c r="U28" i="19"/>
  <c r="U26" i="19"/>
  <c r="U24" i="19"/>
  <c r="U21" i="19"/>
  <c r="U19" i="19"/>
  <c r="U17" i="19"/>
  <c r="U15" i="19"/>
  <c r="U13" i="19"/>
  <c r="U11" i="19"/>
  <c r="U51" i="19"/>
  <c r="U49" i="19"/>
  <c r="U47" i="19"/>
  <c r="U45" i="19"/>
  <c r="U43" i="19"/>
  <c r="U41" i="19"/>
  <c r="U39" i="19"/>
  <c r="U37" i="19"/>
  <c r="U35" i="19"/>
  <c r="U33" i="19"/>
  <c r="U31" i="19"/>
  <c r="U29" i="19"/>
  <c r="U27" i="19"/>
  <c r="U25" i="19"/>
  <c r="U23" i="19"/>
  <c r="U20" i="19"/>
  <c r="U18" i="19"/>
  <c r="U16" i="19"/>
  <c r="U14" i="19"/>
  <c r="U12" i="19"/>
  <c r="U22" i="19"/>
  <c r="E42" i="11"/>
  <c r="E43" i="11"/>
  <c r="C6" i="17"/>
  <c r="C8" i="20" s="1"/>
  <c r="N6" i="17"/>
  <c r="U6" i="17" s="1"/>
  <c r="C46" i="20" s="1"/>
  <c r="AB52" i="19"/>
  <c r="AB51" i="19"/>
  <c r="AB50" i="19"/>
  <c r="AB49" i="19"/>
  <c r="AB48" i="19"/>
  <c r="AB47" i="19"/>
  <c r="AB46" i="19"/>
  <c r="AB45" i="19"/>
  <c r="AB44" i="19"/>
  <c r="AB43" i="19"/>
  <c r="AB42" i="19"/>
  <c r="AB41" i="19"/>
  <c r="AB40" i="19"/>
  <c r="AB39" i="19"/>
  <c r="AB38" i="19"/>
  <c r="AB37" i="19"/>
  <c r="AB36" i="19"/>
  <c r="AB35" i="19"/>
  <c r="AB34" i="19"/>
  <c r="AB33" i="19"/>
  <c r="AB32" i="19"/>
  <c r="AB31" i="19"/>
  <c r="AB30" i="19"/>
  <c r="AB29" i="19"/>
  <c r="AB28" i="19"/>
  <c r="AB27" i="19"/>
  <c r="AB26" i="19"/>
  <c r="AB25" i="19"/>
  <c r="AB24" i="19"/>
  <c r="AB22" i="19"/>
  <c r="AB21" i="19"/>
  <c r="AB20" i="19"/>
  <c r="AB19" i="19"/>
  <c r="AB18" i="19"/>
  <c r="AB17" i="19"/>
  <c r="AB16" i="19"/>
  <c r="AB15" i="19"/>
  <c r="AB14" i="19"/>
  <c r="AB13" i="19"/>
  <c r="AB12" i="19"/>
  <c r="AB11" i="19"/>
  <c r="AB23" i="19"/>
  <c r="AA52" i="19"/>
  <c r="AA51" i="19"/>
  <c r="AA50" i="19"/>
  <c r="AA49" i="19"/>
  <c r="AA48" i="19"/>
  <c r="AA47" i="19"/>
  <c r="AA46" i="19"/>
  <c r="AA45" i="19"/>
  <c r="AA44" i="19"/>
  <c r="AA43" i="19"/>
  <c r="AA42" i="19"/>
  <c r="AA41" i="19"/>
  <c r="AA40" i="19"/>
  <c r="AA39" i="19"/>
  <c r="AA38" i="19"/>
  <c r="AA37" i="19"/>
  <c r="AA36" i="19"/>
  <c r="AA35" i="19"/>
  <c r="AA34" i="19"/>
  <c r="AA33" i="19"/>
  <c r="AA32" i="19"/>
  <c r="AA31" i="19"/>
  <c r="AA30" i="19"/>
  <c r="AA29" i="19"/>
  <c r="AA28" i="19"/>
  <c r="AA27" i="19"/>
  <c r="AA26" i="19"/>
  <c r="AA25" i="19"/>
  <c r="AA24" i="19"/>
  <c r="AA23" i="19"/>
  <c r="AA22" i="19"/>
  <c r="AA21" i="19"/>
  <c r="AA20" i="19"/>
  <c r="AA19" i="19"/>
  <c r="AA18" i="19"/>
  <c r="AA17" i="19"/>
  <c r="AA16" i="19"/>
  <c r="AA15" i="19"/>
  <c r="AA14" i="19"/>
  <c r="AA13" i="19"/>
  <c r="AA12" i="19"/>
  <c r="AA11" i="19"/>
  <c r="C45" i="20"/>
  <c r="L7" i="17"/>
  <c r="D12" i="20" s="1"/>
  <c r="M7" i="17"/>
  <c r="D13" i="20" s="1"/>
  <c r="D6" i="20"/>
  <c r="T7" i="17"/>
  <c r="R7" i="17"/>
  <c r="P7" i="17"/>
  <c r="K7" i="17"/>
  <c r="D11" i="20" s="1"/>
  <c r="I7" i="17"/>
  <c r="D9" i="20" s="1"/>
  <c r="G7" i="17"/>
  <c r="E7" i="17"/>
  <c r="V7" i="17"/>
  <c r="D47" i="20" s="1"/>
  <c r="Q7" i="17"/>
  <c r="O7" i="17"/>
  <c r="J7" i="17"/>
  <c r="D10" i="20" s="1"/>
  <c r="H7" i="17"/>
  <c r="F7" i="17"/>
  <c r="D7" i="17"/>
  <c r="A8" i="17"/>
  <c r="S8" i="17" s="1"/>
  <c r="Z52" i="19"/>
  <c r="Z51" i="19"/>
  <c r="Z50" i="19"/>
  <c r="Z49" i="19"/>
  <c r="Z48" i="19"/>
  <c r="Z47" i="19"/>
  <c r="Z46" i="19"/>
  <c r="Z45" i="19"/>
  <c r="Z44" i="19"/>
  <c r="Z43" i="19"/>
  <c r="Z42" i="19"/>
  <c r="Z41" i="19"/>
  <c r="Z40" i="19"/>
  <c r="Z39" i="19"/>
  <c r="Z38" i="19"/>
  <c r="Z37" i="19"/>
  <c r="Z36" i="19"/>
  <c r="Z35" i="19"/>
  <c r="Z34" i="19"/>
  <c r="Z33" i="19"/>
  <c r="Z32" i="19"/>
  <c r="Z31" i="19"/>
  <c r="Z30" i="19"/>
  <c r="Z29" i="19"/>
  <c r="Z28" i="19"/>
  <c r="Z27" i="19"/>
  <c r="Z26" i="19"/>
  <c r="Z25" i="19"/>
  <c r="Z24" i="19"/>
  <c r="Z23" i="19"/>
  <c r="Z21" i="19"/>
  <c r="Z20" i="19"/>
  <c r="Z19" i="19"/>
  <c r="Z18" i="19"/>
  <c r="Z17" i="19"/>
  <c r="Z16" i="19"/>
  <c r="Z15" i="19"/>
  <c r="Z14" i="19"/>
  <c r="Z13" i="19"/>
  <c r="Z12" i="19"/>
  <c r="Z11" i="19"/>
  <c r="Z22" i="19"/>
  <c r="X52" i="19"/>
  <c r="X51" i="19"/>
  <c r="X50" i="19"/>
  <c r="X49" i="19"/>
  <c r="X48" i="19"/>
  <c r="X47" i="19"/>
  <c r="X46" i="19"/>
  <c r="X45" i="19"/>
  <c r="X44" i="19"/>
  <c r="X43" i="19"/>
  <c r="X42" i="19"/>
  <c r="X41" i="19"/>
  <c r="X40" i="19"/>
  <c r="X39" i="19"/>
  <c r="X38" i="19"/>
  <c r="X37" i="19"/>
  <c r="X36" i="19"/>
  <c r="X35" i="19"/>
  <c r="X34" i="19"/>
  <c r="X33" i="19"/>
  <c r="X32" i="19"/>
  <c r="X31" i="19"/>
  <c r="X30" i="19"/>
  <c r="X29" i="19"/>
  <c r="X28" i="19"/>
  <c r="X27" i="19"/>
  <c r="X26" i="19"/>
  <c r="X25" i="19"/>
  <c r="X24" i="19"/>
  <c r="X23" i="19"/>
  <c r="X22" i="19"/>
  <c r="X21" i="19"/>
  <c r="X20" i="19"/>
  <c r="X19" i="19"/>
  <c r="X18" i="19"/>
  <c r="X17" i="19"/>
  <c r="X16" i="19"/>
  <c r="X15" i="19"/>
  <c r="X14" i="19"/>
  <c r="X13" i="19"/>
  <c r="X12" i="19"/>
  <c r="X11" i="19"/>
  <c r="AC52" i="19"/>
  <c r="AC51" i="19"/>
  <c r="AC50" i="19"/>
  <c r="AC49" i="19"/>
  <c r="AC48" i="19"/>
  <c r="AC47" i="19"/>
  <c r="AC46" i="19"/>
  <c r="AC45" i="19"/>
  <c r="AC44" i="19"/>
  <c r="AC43" i="19"/>
  <c r="AC42" i="19"/>
  <c r="AC41" i="19"/>
  <c r="AC40" i="19"/>
  <c r="AC39" i="19"/>
  <c r="AC38" i="19"/>
  <c r="AC37" i="19"/>
  <c r="AC36" i="19"/>
  <c r="AC35" i="19"/>
  <c r="AC34" i="19"/>
  <c r="AC33" i="19"/>
  <c r="AC32" i="19"/>
  <c r="AC31" i="19"/>
  <c r="AC30" i="19"/>
  <c r="AC29" i="19"/>
  <c r="AC28" i="19"/>
  <c r="AC27" i="19"/>
  <c r="AC26" i="19"/>
  <c r="AC25" i="19"/>
  <c r="AC24" i="19"/>
  <c r="AC23" i="19"/>
  <c r="AC22" i="19"/>
  <c r="AC21" i="19"/>
  <c r="AC20" i="19"/>
  <c r="AC19" i="19"/>
  <c r="AC18" i="19"/>
  <c r="AC17" i="19"/>
  <c r="AC16" i="19"/>
  <c r="AC15" i="19"/>
  <c r="AC14" i="19"/>
  <c r="AC13" i="19"/>
  <c r="AC12" i="19"/>
  <c r="AC11" i="19"/>
  <c r="I37" i="11"/>
  <c r="J37" i="11"/>
  <c r="H37" i="11"/>
  <c r="T8" i="27"/>
  <c r="E32" i="20" s="1"/>
  <c r="S8" i="27"/>
  <c r="E31" i="20" s="1"/>
  <c r="X8" i="27"/>
  <c r="E36" i="20" s="1"/>
  <c r="V8" i="27"/>
  <c r="E34" i="20" s="1"/>
  <c r="R8" i="27"/>
  <c r="E29" i="20" s="1"/>
  <c r="P8" i="27"/>
  <c r="E27" i="20" s="1"/>
  <c r="N8" i="27"/>
  <c r="E25" i="20" s="1"/>
  <c r="K8" i="27"/>
  <c r="E22" i="20" s="1"/>
  <c r="I8" i="27"/>
  <c r="E20" i="20" s="1"/>
  <c r="Y8" i="27"/>
  <c r="E37" i="20" s="1"/>
  <c r="W8" i="27"/>
  <c r="E35" i="20" s="1"/>
  <c r="U8" i="27"/>
  <c r="E33" i="20" s="1"/>
  <c r="Q8" i="27"/>
  <c r="E28" i="20" s="1"/>
  <c r="O8" i="27"/>
  <c r="E26" i="20" s="1"/>
  <c r="M8" i="27"/>
  <c r="E24" i="20" s="1"/>
  <c r="J8" i="27"/>
  <c r="E21" i="20" s="1"/>
  <c r="H8" i="27"/>
  <c r="E19" i="20" s="1"/>
  <c r="AC8" i="27"/>
  <c r="E41" i="20" s="1"/>
  <c r="AA8" i="27"/>
  <c r="E39" i="20" s="1"/>
  <c r="AD8" i="27"/>
  <c r="E42" i="20" s="1"/>
  <c r="AB8" i="27"/>
  <c r="E40" i="20" s="1"/>
  <c r="Z8" i="27"/>
  <c r="E38" i="20" s="1"/>
  <c r="F8" i="27"/>
  <c r="E17" i="20" s="1"/>
  <c r="D8" i="27"/>
  <c r="E15" i="20" s="1"/>
  <c r="G8" i="27"/>
  <c r="E18" i="20" s="1"/>
  <c r="C8" i="27"/>
  <c r="E8" i="27"/>
  <c r="E16" i="20" s="1"/>
  <c r="A9" i="27"/>
  <c r="AF8" i="19"/>
  <c r="AJ7" i="19"/>
  <c r="BJ69" i="18"/>
  <c r="AC221" i="7" s="1"/>
  <c r="BY69" i="18"/>
  <c r="AF221" i="7" s="1"/>
  <c r="AF69" i="18"/>
  <c r="W221" i="7" s="1"/>
  <c r="AK69" i="18"/>
  <c r="X221" i="7" s="1"/>
  <c r="BE69" i="18"/>
  <c r="AB221" i="7" s="1"/>
  <c r="AA69" i="18"/>
  <c r="V221" i="7" s="1"/>
  <c r="G69" i="18"/>
  <c r="R221" i="7" s="1"/>
  <c r="AH5" i="19"/>
  <c r="AF5" i="19"/>
  <c r="AG5" i="19"/>
  <c r="AI5" i="19"/>
  <c r="AD5" i="19"/>
  <c r="BO69" i="28"/>
  <c r="AA69" i="28"/>
  <c r="Q69" i="18"/>
  <c r="T221" i="7" s="1"/>
  <c r="AU69" i="28"/>
  <c r="G69" i="28"/>
  <c r="C221" i="7" s="1"/>
  <c r="CK60" i="18"/>
  <c r="CK62" i="18" s="1"/>
  <c r="C89" i="9" s="1"/>
  <c r="CD69" i="18"/>
  <c r="AG221" i="7" s="1"/>
  <c r="BT69" i="18"/>
  <c r="AE221" i="7" s="1"/>
  <c r="AZ69" i="18"/>
  <c r="AA221" i="7" s="1"/>
  <c r="AP69" i="18"/>
  <c r="Y221" i="7" s="1"/>
  <c r="AU69" i="18"/>
  <c r="Z221" i="7" s="1"/>
  <c r="CK65" i="18"/>
  <c r="CK67" i="18" s="1"/>
  <c r="C91" i="9" s="1"/>
  <c r="BT69" i="28"/>
  <c r="BJ69" i="28"/>
  <c r="AZ69" i="28"/>
  <c r="AP69" i="28"/>
  <c r="AF69" i="28"/>
  <c r="V69" i="28"/>
  <c r="L69" i="28"/>
  <c r="CF60" i="28"/>
  <c r="CF62" i="28" s="1"/>
  <c r="CF65" i="28"/>
  <c r="CF67" i="28" s="1"/>
  <c r="C90" i="9" s="1"/>
  <c r="L7" i="27"/>
  <c r="AE7" i="27" s="1"/>
  <c r="AE5" i="27"/>
  <c r="D76" i="14"/>
  <c r="K76" i="14" s="1"/>
  <c r="D57" i="14"/>
  <c r="F57" i="14" s="1"/>
  <c r="F14" i="14"/>
  <c r="AD1" i="6"/>
  <c r="AE1" i="6" s="1"/>
  <c r="AF1" i="6" s="1"/>
  <c r="AG1" i="6" s="1"/>
  <c r="AH1" i="6" s="1"/>
  <c r="AH7" i="6" s="1"/>
  <c r="X2" i="6"/>
  <c r="CZ2" i="6"/>
  <c r="AS2" i="5"/>
  <c r="AS3" i="5" s="1"/>
  <c r="M2" i="5"/>
  <c r="M3" i="5" s="1"/>
  <c r="AS2" i="4"/>
  <c r="M2" i="4"/>
  <c r="AS2" i="3"/>
  <c r="M2" i="3"/>
  <c r="BJ113" i="3" l="1"/>
  <c r="BJ126" i="3"/>
  <c r="BF113" i="3"/>
  <c r="BF126" i="3"/>
  <c r="BB113" i="3"/>
  <c r="BB126" i="3"/>
  <c r="AX113" i="3"/>
  <c r="AX126" i="3"/>
  <c r="AT113" i="3"/>
  <c r="AT126" i="3"/>
  <c r="AP113" i="3"/>
  <c r="AP126" i="3"/>
  <c r="AL113" i="3"/>
  <c r="AL126" i="3"/>
  <c r="AH113" i="3"/>
  <c r="AH126" i="3"/>
  <c r="AD113" i="3"/>
  <c r="AD126" i="3"/>
  <c r="Z113" i="3"/>
  <c r="Z126" i="3"/>
  <c r="V113" i="3"/>
  <c r="V126" i="3"/>
  <c r="R113" i="3"/>
  <c r="R126" i="3"/>
  <c r="N113" i="3"/>
  <c r="N126" i="3"/>
  <c r="J113" i="3"/>
  <c r="J126" i="3"/>
  <c r="F113" i="3"/>
  <c r="F126" i="3"/>
  <c r="D113" i="3"/>
  <c r="D126" i="3"/>
  <c r="I39" i="11"/>
  <c r="L65" i="8" s="1"/>
  <c r="J39" i="11"/>
  <c r="BN112" i="3"/>
  <c r="BN126" i="3" s="1"/>
  <c r="B20" i="11"/>
  <c r="C74" i="8"/>
  <c r="A78" i="14"/>
  <c r="A94" i="14" s="1"/>
  <c r="C64" i="8"/>
  <c r="AX4" i="30"/>
  <c r="BC2" i="30"/>
  <c r="BM206" i="3"/>
  <c r="BM207" i="3" s="1"/>
  <c r="BN206" i="3"/>
  <c r="BN207" i="3" s="1"/>
  <c r="AS4" i="3"/>
  <c r="AS3" i="3"/>
  <c r="F8" i="11"/>
  <c r="BN17" i="3"/>
  <c r="BN284" i="3"/>
  <c r="BM284" i="3"/>
  <c r="BM17" i="3"/>
  <c r="M4" i="3"/>
  <c r="M3" i="3"/>
  <c r="BN390" i="3"/>
  <c r="BN392" i="3" s="1"/>
  <c r="F11" i="11"/>
  <c r="F7" i="11"/>
  <c r="BN19" i="3"/>
  <c r="F10" i="11"/>
  <c r="BN368" i="3"/>
  <c r="F9" i="11"/>
  <c r="BN316" i="3"/>
  <c r="C88" i="9"/>
  <c r="P221" i="7"/>
  <c r="O221" i="7"/>
  <c r="N221" i="7"/>
  <c r="L221" i="7"/>
  <c r="K221" i="7"/>
  <c r="J221" i="7"/>
  <c r="H221" i="7"/>
  <c r="G221" i="7"/>
  <c r="F221" i="7"/>
  <c r="D221" i="7"/>
  <c r="C7" i="17"/>
  <c r="D8" i="20" s="1"/>
  <c r="N7" i="17"/>
  <c r="U7" i="17" s="1"/>
  <c r="D46" i="20" s="1"/>
  <c r="T9" i="27"/>
  <c r="F32" i="20" s="1"/>
  <c r="S9" i="27"/>
  <c r="F31" i="20" s="1"/>
  <c r="Y9" i="27"/>
  <c r="F37" i="20" s="1"/>
  <c r="W9" i="27"/>
  <c r="F35" i="20" s="1"/>
  <c r="U9" i="27"/>
  <c r="F33" i="20" s="1"/>
  <c r="Q9" i="27"/>
  <c r="F28" i="20" s="1"/>
  <c r="O9" i="27"/>
  <c r="F26" i="20" s="1"/>
  <c r="M9" i="27"/>
  <c r="F24" i="20" s="1"/>
  <c r="J9" i="27"/>
  <c r="F21" i="20" s="1"/>
  <c r="H9" i="27"/>
  <c r="F19" i="20" s="1"/>
  <c r="X9" i="27"/>
  <c r="F36" i="20" s="1"/>
  <c r="V9" i="27"/>
  <c r="F34" i="20" s="1"/>
  <c r="R9" i="27"/>
  <c r="F29" i="20" s="1"/>
  <c r="P9" i="27"/>
  <c r="F27" i="20" s="1"/>
  <c r="N9" i="27"/>
  <c r="F25" i="20" s="1"/>
  <c r="K9" i="27"/>
  <c r="F22" i="20" s="1"/>
  <c r="I9" i="27"/>
  <c r="F20" i="20" s="1"/>
  <c r="AD9" i="27"/>
  <c r="F42" i="20" s="1"/>
  <c r="AB9" i="27"/>
  <c r="F40" i="20" s="1"/>
  <c r="Z9" i="27"/>
  <c r="F38" i="20" s="1"/>
  <c r="AC9" i="27"/>
  <c r="F41" i="20" s="1"/>
  <c r="AA9" i="27"/>
  <c r="F39" i="20" s="1"/>
  <c r="G9" i="27"/>
  <c r="F18" i="20" s="1"/>
  <c r="E9" i="27"/>
  <c r="F16" i="20" s="1"/>
  <c r="C9" i="27"/>
  <c r="F9" i="27"/>
  <c r="F17" i="20" s="1"/>
  <c r="A10" i="27"/>
  <c r="D9" i="27"/>
  <c r="F15" i="20" s="1"/>
  <c r="AD52" i="19"/>
  <c r="AD51" i="19"/>
  <c r="AD50" i="19"/>
  <c r="AD49" i="19"/>
  <c r="AD48" i="19"/>
  <c r="AD47" i="19"/>
  <c r="AD46" i="19"/>
  <c r="AD45" i="19"/>
  <c r="AD44" i="19"/>
  <c r="AD43" i="19"/>
  <c r="AD42" i="19"/>
  <c r="AD41" i="19"/>
  <c r="AD40" i="19"/>
  <c r="AD39" i="19"/>
  <c r="AD38" i="19"/>
  <c r="AD37" i="19"/>
  <c r="AD36" i="19"/>
  <c r="AD35" i="19"/>
  <c r="AD34" i="19"/>
  <c r="AD33" i="19"/>
  <c r="AD32" i="19"/>
  <c r="AD31" i="19"/>
  <c r="AD30" i="19"/>
  <c r="AD29" i="19"/>
  <c r="AD28" i="19"/>
  <c r="AD27" i="19"/>
  <c r="AD26" i="19"/>
  <c r="AD25" i="19"/>
  <c r="AD24" i="19"/>
  <c r="AD23" i="19"/>
  <c r="AD21" i="19"/>
  <c r="AD20" i="19"/>
  <c r="AD19" i="19"/>
  <c r="AD18" i="19"/>
  <c r="AD17" i="19"/>
  <c r="AD16" i="19"/>
  <c r="AD15" i="19"/>
  <c r="AD14" i="19"/>
  <c r="AD13" i="19"/>
  <c r="AD12" i="19"/>
  <c r="AD11" i="19"/>
  <c r="AD22" i="19"/>
  <c r="AG52" i="19"/>
  <c r="AG51" i="19"/>
  <c r="AG50" i="19"/>
  <c r="AG49" i="19"/>
  <c r="AG48" i="19"/>
  <c r="AG47" i="19"/>
  <c r="AG46" i="19"/>
  <c r="AG45" i="19"/>
  <c r="AG44" i="19"/>
  <c r="AG43" i="19"/>
  <c r="AG42" i="19"/>
  <c r="AG41" i="19"/>
  <c r="AG40" i="19"/>
  <c r="AG39" i="19"/>
  <c r="AG38" i="19"/>
  <c r="AG37" i="19"/>
  <c r="AG36" i="19"/>
  <c r="AG35" i="19"/>
  <c r="AG34" i="19"/>
  <c r="AG33" i="19"/>
  <c r="AG32" i="19"/>
  <c r="AG31" i="19"/>
  <c r="AG30" i="19"/>
  <c r="AG29" i="19"/>
  <c r="AG28" i="19"/>
  <c r="AG27" i="19"/>
  <c r="AG26" i="19"/>
  <c r="AG25" i="19"/>
  <c r="AG24" i="19"/>
  <c r="AG22" i="19"/>
  <c r="AG21" i="19"/>
  <c r="AG20" i="19"/>
  <c r="AG19" i="19"/>
  <c r="AG18" i="19"/>
  <c r="AG17" i="19"/>
  <c r="AG16" i="19"/>
  <c r="AG15" i="19"/>
  <c r="AG14" i="19"/>
  <c r="AG13" i="19"/>
  <c r="AG12" i="19"/>
  <c r="AG11" i="19"/>
  <c r="AG23" i="19"/>
  <c r="AH52" i="19"/>
  <c r="AH51" i="19"/>
  <c r="AH50" i="19"/>
  <c r="AH49" i="19"/>
  <c r="AH48" i="19"/>
  <c r="AH47" i="19"/>
  <c r="AH46" i="19"/>
  <c r="AH45" i="19"/>
  <c r="AH44" i="19"/>
  <c r="AH43" i="19"/>
  <c r="AH42" i="19"/>
  <c r="AH41" i="19"/>
  <c r="AH40" i="19"/>
  <c r="AH39" i="19"/>
  <c r="AH38" i="19"/>
  <c r="AH37" i="19"/>
  <c r="AH36" i="19"/>
  <c r="AH35" i="19"/>
  <c r="AH34" i="19"/>
  <c r="AH33" i="19"/>
  <c r="AH32" i="19"/>
  <c r="AH31" i="19"/>
  <c r="AH30" i="19"/>
  <c r="AH29" i="19"/>
  <c r="AH28" i="19"/>
  <c r="AH27" i="19"/>
  <c r="AH26" i="19"/>
  <c r="AH25" i="19"/>
  <c r="AH24" i="19"/>
  <c r="AH23" i="19"/>
  <c r="AH22" i="19"/>
  <c r="AH21" i="19"/>
  <c r="AH20" i="19"/>
  <c r="AH19" i="19"/>
  <c r="AH18" i="19"/>
  <c r="AH17" i="19"/>
  <c r="AH16" i="19"/>
  <c r="AH15" i="19"/>
  <c r="AH14" i="19"/>
  <c r="AH13" i="19"/>
  <c r="AH12" i="19"/>
  <c r="AH11" i="19"/>
  <c r="AF7" i="19"/>
  <c r="L8" i="17"/>
  <c r="E12" i="20" s="1"/>
  <c r="M8" i="17"/>
  <c r="E13" i="20" s="1"/>
  <c r="E6" i="20"/>
  <c r="V8" i="17"/>
  <c r="E47" i="20" s="1"/>
  <c r="Q8" i="17"/>
  <c r="O8" i="17"/>
  <c r="K8" i="17"/>
  <c r="E11" i="20" s="1"/>
  <c r="I8" i="17"/>
  <c r="E9" i="20" s="1"/>
  <c r="G8" i="17"/>
  <c r="E8" i="17"/>
  <c r="A9" i="17"/>
  <c r="S9" i="17" s="1"/>
  <c r="T8" i="17"/>
  <c r="R8" i="17"/>
  <c r="P8" i="17"/>
  <c r="J8" i="17"/>
  <c r="E10" i="20" s="1"/>
  <c r="H8" i="17"/>
  <c r="F8" i="17"/>
  <c r="D8" i="17"/>
  <c r="AI52" i="19"/>
  <c r="AI51" i="19"/>
  <c r="AI50" i="19"/>
  <c r="AI49" i="19"/>
  <c r="AI48" i="19"/>
  <c r="AI47" i="19"/>
  <c r="AI46" i="19"/>
  <c r="AI45" i="19"/>
  <c r="AI44" i="19"/>
  <c r="AI43" i="19"/>
  <c r="AI42" i="19"/>
  <c r="AI41" i="19"/>
  <c r="AI40" i="19"/>
  <c r="AI39" i="19"/>
  <c r="AI38" i="19"/>
  <c r="AI37" i="19"/>
  <c r="AI36" i="19"/>
  <c r="AI35" i="19"/>
  <c r="AI34" i="19"/>
  <c r="AI33" i="19"/>
  <c r="AI32" i="19"/>
  <c r="AI31" i="19"/>
  <c r="AI30" i="19"/>
  <c r="AI29" i="19"/>
  <c r="AI28" i="19"/>
  <c r="AI27" i="19"/>
  <c r="AI26" i="19"/>
  <c r="AI25" i="19"/>
  <c r="AI24" i="19"/>
  <c r="AI23" i="19"/>
  <c r="AI21" i="19"/>
  <c r="AI20" i="19"/>
  <c r="AI19" i="19"/>
  <c r="AI18" i="19"/>
  <c r="AI17" i="19"/>
  <c r="AI16" i="19"/>
  <c r="AI15" i="19"/>
  <c r="AI14" i="19"/>
  <c r="AI13" i="19"/>
  <c r="AI12" i="19"/>
  <c r="AI11" i="19"/>
  <c r="AI22" i="19"/>
  <c r="AF52" i="19"/>
  <c r="AF51" i="19"/>
  <c r="AF50" i="19"/>
  <c r="AF49" i="19"/>
  <c r="AF48" i="19"/>
  <c r="AF47" i="19"/>
  <c r="AF46" i="19"/>
  <c r="AF45" i="19"/>
  <c r="AF44" i="19"/>
  <c r="AF43" i="19"/>
  <c r="AF42" i="19"/>
  <c r="AF41" i="19"/>
  <c r="AF40" i="19"/>
  <c r="AF39" i="19"/>
  <c r="AF38" i="19"/>
  <c r="AF37" i="19"/>
  <c r="AF36" i="19"/>
  <c r="AF35" i="19"/>
  <c r="AF34" i="19"/>
  <c r="AF33" i="19"/>
  <c r="AF32" i="19"/>
  <c r="AF31" i="19"/>
  <c r="AF30" i="19"/>
  <c r="AF29" i="19"/>
  <c r="AF28" i="19"/>
  <c r="AF27" i="19"/>
  <c r="AF26" i="19"/>
  <c r="AF25" i="19"/>
  <c r="AF24" i="19"/>
  <c r="AF23" i="19"/>
  <c r="AF22" i="19"/>
  <c r="AF21" i="19"/>
  <c r="AF20" i="19"/>
  <c r="AF19" i="19"/>
  <c r="AF18" i="19"/>
  <c r="AF17" i="19"/>
  <c r="AF16" i="19"/>
  <c r="AF15" i="19"/>
  <c r="AF14" i="19"/>
  <c r="AF13" i="19"/>
  <c r="AF12" i="19"/>
  <c r="AF11" i="19"/>
  <c r="AL7" i="19"/>
  <c r="AL8" i="19"/>
  <c r="D45" i="20"/>
  <c r="AO5" i="19"/>
  <c r="AM5" i="19"/>
  <c r="AJ5" i="19"/>
  <c r="AL5" i="19"/>
  <c r="AN5" i="19"/>
  <c r="CK69" i="18"/>
  <c r="CF69" i="28"/>
  <c r="L8" i="27"/>
  <c r="AE8" i="27" s="1"/>
  <c r="F76" i="14"/>
  <c r="P76" i="14"/>
  <c r="R76" i="14"/>
  <c r="AE10" i="13"/>
  <c r="AE12" i="13"/>
  <c r="AE14" i="13"/>
  <c r="AE16" i="13"/>
  <c r="AE18" i="13"/>
  <c r="AE20" i="13"/>
  <c r="AE22" i="13"/>
  <c r="AE8" i="13"/>
  <c r="AE26" i="13"/>
  <c r="AE28" i="13"/>
  <c r="AE29" i="13"/>
  <c r="AE37" i="13"/>
  <c r="AE32" i="13"/>
  <c r="AE30" i="13"/>
  <c r="AE9" i="13"/>
  <c r="AE13" i="13"/>
  <c r="AE17" i="13"/>
  <c r="AE21" i="13"/>
  <c r="AE25" i="13"/>
  <c r="AE33" i="13"/>
  <c r="AE24" i="13"/>
  <c r="AE36" i="13"/>
  <c r="AE35" i="13"/>
  <c r="AE19" i="13"/>
  <c r="AE15" i="13"/>
  <c r="AE11" i="13"/>
  <c r="AE34" i="13"/>
  <c r="AE31" i="13"/>
  <c r="AE27" i="13"/>
  <c r="AE23" i="13"/>
  <c r="AE7" i="13"/>
  <c r="DE2" i="6"/>
  <c r="AC2" i="6"/>
  <c r="AI1" i="6"/>
  <c r="AJ1" i="6" s="1"/>
  <c r="AK1" i="6" s="1"/>
  <c r="AL1" i="6" s="1"/>
  <c r="AM1" i="6" s="1"/>
  <c r="AM7" i="6" s="1"/>
  <c r="O2" i="5"/>
  <c r="O3" i="5" s="1"/>
  <c r="AU2" i="5"/>
  <c r="AU3" i="5" s="1"/>
  <c r="O2" i="4"/>
  <c r="AU2" i="4"/>
  <c r="O2" i="3"/>
  <c r="AU2" i="3"/>
  <c r="J54" i="11" l="1"/>
  <c r="I41" i="11"/>
  <c r="D65" i="8"/>
  <c r="E65" i="8"/>
  <c r="H65" i="8"/>
  <c r="I65" i="8"/>
  <c r="F65" i="8"/>
  <c r="J65" i="8"/>
  <c r="G65" i="8"/>
  <c r="K65" i="8"/>
  <c r="C65" i="8"/>
  <c r="B22" i="11"/>
  <c r="F17" i="11"/>
  <c r="F27" i="11" s="1"/>
  <c r="BI2" i="30"/>
  <c r="BD4" i="30"/>
  <c r="O4" i="3"/>
  <c r="O3" i="3"/>
  <c r="AU4" i="3"/>
  <c r="AU3" i="3"/>
  <c r="BN37" i="3"/>
  <c r="BN113" i="3"/>
  <c r="BN65" i="3"/>
  <c r="BN395" i="3"/>
  <c r="BN402" i="3" s="1"/>
  <c r="BN422" i="3" s="1"/>
  <c r="F13" i="11"/>
  <c r="B8" i="11" s="1"/>
  <c r="M92" i="14"/>
  <c r="N8" i="17"/>
  <c r="U8" i="17" s="1"/>
  <c r="E46" i="20" s="1"/>
  <c r="C8" i="17"/>
  <c r="E8" i="20" s="1"/>
  <c r="AN52" i="19"/>
  <c r="AN51" i="19"/>
  <c r="AN50" i="19"/>
  <c r="AN49" i="19"/>
  <c r="AN48" i="19"/>
  <c r="AN47" i="19"/>
  <c r="AN46" i="19"/>
  <c r="AN45" i="19"/>
  <c r="AN44" i="19"/>
  <c r="AN43" i="19"/>
  <c r="AN42" i="19"/>
  <c r="AN41" i="19"/>
  <c r="AN40" i="19"/>
  <c r="AN39" i="19"/>
  <c r="AN38" i="19"/>
  <c r="AN37" i="19"/>
  <c r="AN36" i="19"/>
  <c r="AN35" i="19"/>
  <c r="AN34" i="19"/>
  <c r="AN33" i="19"/>
  <c r="AN32" i="19"/>
  <c r="AN31" i="19"/>
  <c r="AN30" i="19"/>
  <c r="AN29" i="19"/>
  <c r="AN28" i="19"/>
  <c r="AN27" i="19"/>
  <c r="AN26" i="19"/>
  <c r="AN25" i="19"/>
  <c r="AN24" i="19"/>
  <c r="AN23" i="19"/>
  <c r="AN21" i="19"/>
  <c r="AN20" i="19"/>
  <c r="AN19" i="19"/>
  <c r="AN18" i="19"/>
  <c r="AN17" i="19"/>
  <c r="AN16" i="19"/>
  <c r="AN15" i="19"/>
  <c r="AN14" i="19"/>
  <c r="AN13" i="19"/>
  <c r="AN12" i="19"/>
  <c r="AN11" i="19"/>
  <c r="AN22" i="19"/>
  <c r="E45" i="20"/>
  <c r="AJ52" i="19"/>
  <c r="AK52" i="19" s="1"/>
  <c r="AJ51" i="19"/>
  <c r="AK51" i="19" s="1"/>
  <c r="AJ50" i="19"/>
  <c r="AK50" i="19" s="1"/>
  <c r="AJ49" i="19"/>
  <c r="AK49" i="19" s="1"/>
  <c r="AJ48" i="19"/>
  <c r="AK48" i="19" s="1"/>
  <c r="AJ47" i="19"/>
  <c r="AK47" i="19" s="1"/>
  <c r="AJ46" i="19"/>
  <c r="AK46" i="19" s="1"/>
  <c r="AJ45" i="19"/>
  <c r="AK45" i="19" s="1"/>
  <c r="AJ44" i="19"/>
  <c r="AK44" i="19" s="1"/>
  <c r="AJ43" i="19"/>
  <c r="AK43" i="19" s="1"/>
  <c r="AJ42" i="19"/>
  <c r="AK42" i="19" s="1"/>
  <c r="AJ41" i="19"/>
  <c r="AK41" i="19" s="1"/>
  <c r="AJ40" i="19"/>
  <c r="AK40" i="19" s="1"/>
  <c r="AJ39" i="19"/>
  <c r="AK39" i="19" s="1"/>
  <c r="AJ38" i="19"/>
  <c r="AK38" i="19" s="1"/>
  <c r="AJ37" i="19"/>
  <c r="AK37" i="19" s="1"/>
  <c r="AJ36" i="19"/>
  <c r="AK36" i="19" s="1"/>
  <c r="AJ35" i="19"/>
  <c r="AK35" i="19" s="1"/>
  <c r="AJ34" i="19"/>
  <c r="AK34" i="19" s="1"/>
  <c r="AJ33" i="19"/>
  <c r="AK33" i="19" s="1"/>
  <c r="AJ32" i="19"/>
  <c r="AK32" i="19" s="1"/>
  <c r="AJ31" i="19"/>
  <c r="AK31" i="19" s="1"/>
  <c r="AJ30" i="19"/>
  <c r="AK30" i="19" s="1"/>
  <c r="AJ29" i="19"/>
  <c r="AK29" i="19" s="1"/>
  <c r="AJ28" i="19"/>
  <c r="AK28" i="19" s="1"/>
  <c r="AJ27" i="19"/>
  <c r="AK27" i="19" s="1"/>
  <c r="AJ26" i="19"/>
  <c r="AK26" i="19" s="1"/>
  <c r="AJ25" i="19"/>
  <c r="AK25" i="19" s="1"/>
  <c r="AJ24" i="19"/>
  <c r="AK24" i="19" s="1"/>
  <c r="AJ23" i="19"/>
  <c r="AK23" i="19" s="1"/>
  <c r="AJ22" i="19"/>
  <c r="AK22" i="19" s="1"/>
  <c r="AJ21" i="19"/>
  <c r="AK21" i="19" s="1"/>
  <c r="AJ20" i="19"/>
  <c r="AK20" i="19" s="1"/>
  <c r="AJ19" i="19"/>
  <c r="AK19" i="19" s="1"/>
  <c r="AJ18" i="19"/>
  <c r="AK18" i="19" s="1"/>
  <c r="AJ17" i="19"/>
  <c r="AK17" i="19" s="1"/>
  <c r="AJ16" i="19"/>
  <c r="AK16" i="19" s="1"/>
  <c r="AJ15" i="19"/>
  <c r="AK15" i="19" s="1"/>
  <c r="AJ14" i="19"/>
  <c r="AK14" i="19" s="1"/>
  <c r="AJ13" i="19"/>
  <c r="AK13" i="19" s="1"/>
  <c r="AJ12" i="19"/>
  <c r="AK12" i="19" s="1"/>
  <c r="AJ11" i="19"/>
  <c r="AO52" i="19"/>
  <c r="AO51" i="19"/>
  <c r="AO50" i="19"/>
  <c r="AO49" i="19"/>
  <c r="AO48" i="19"/>
  <c r="AO47" i="19"/>
  <c r="AO46" i="19"/>
  <c r="AO45" i="19"/>
  <c r="AO44" i="19"/>
  <c r="AO43" i="19"/>
  <c r="AO42" i="19"/>
  <c r="AO41" i="19"/>
  <c r="AO40" i="19"/>
  <c r="AO39" i="19"/>
  <c r="AO38" i="19"/>
  <c r="AO37" i="19"/>
  <c r="AO36" i="19"/>
  <c r="AO35" i="19"/>
  <c r="AO34" i="19"/>
  <c r="AO33" i="19"/>
  <c r="AO32" i="19"/>
  <c r="AO31" i="19"/>
  <c r="AO30" i="19"/>
  <c r="AO29" i="19"/>
  <c r="AO28" i="19"/>
  <c r="AO27" i="19"/>
  <c r="AO26" i="19"/>
  <c r="AO25" i="19"/>
  <c r="AO24" i="19"/>
  <c r="AO23" i="19"/>
  <c r="AO22" i="19"/>
  <c r="AO21" i="19"/>
  <c r="AO20" i="19"/>
  <c r="AO19" i="19"/>
  <c r="AO18" i="19"/>
  <c r="AO17" i="19"/>
  <c r="AO16" i="19"/>
  <c r="AO15" i="19"/>
  <c r="AO14" i="19"/>
  <c r="AO13" i="19"/>
  <c r="AO12" i="19"/>
  <c r="AO11" i="19"/>
  <c r="AL74" i="19"/>
  <c r="AL72" i="19" s="1"/>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5" i="19"/>
  <c r="AL14" i="19"/>
  <c r="AL13" i="19"/>
  <c r="AL12" i="19"/>
  <c r="AL11" i="19"/>
  <c r="AM52" i="19"/>
  <c r="AM51" i="19"/>
  <c r="AM50" i="19"/>
  <c r="AM49" i="19"/>
  <c r="AM48" i="19"/>
  <c r="AM47" i="19"/>
  <c r="AM46" i="19"/>
  <c r="AM45" i="19"/>
  <c r="AM44" i="19"/>
  <c r="AM43" i="19"/>
  <c r="AM42" i="19"/>
  <c r="AM41" i="19"/>
  <c r="AM40" i="19"/>
  <c r="AM39" i="19"/>
  <c r="AM38" i="19"/>
  <c r="AM37" i="19"/>
  <c r="AM36" i="19"/>
  <c r="AM35" i="19"/>
  <c r="AM34" i="19"/>
  <c r="AM33" i="19"/>
  <c r="AM32" i="19"/>
  <c r="AM31" i="19"/>
  <c r="AM30" i="19"/>
  <c r="AM29" i="19"/>
  <c r="AM28" i="19"/>
  <c r="AM27" i="19"/>
  <c r="AM26" i="19"/>
  <c r="AM25" i="19"/>
  <c r="AM24" i="19"/>
  <c r="AM23" i="19"/>
  <c r="AM22" i="19"/>
  <c r="AM21" i="19"/>
  <c r="AM20" i="19"/>
  <c r="AM19" i="19"/>
  <c r="AM18" i="19"/>
  <c r="AM17" i="19"/>
  <c r="AM16" i="19"/>
  <c r="AM15" i="19"/>
  <c r="AM14" i="19"/>
  <c r="AM13" i="19"/>
  <c r="AM12" i="19"/>
  <c r="AM11" i="19"/>
  <c r="L9" i="17"/>
  <c r="F12" i="20" s="1"/>
  <c r="M9" i="17"/>
  <c r="F13" i="20" s="1"/>
  <c r="F6" i="20"/>
  <c r="T9" i="17"/>
  <c r="R9" i="17"/>
  <c r="P9" i="17"/>
  <c r="K9" i="17"/>
  <c r="F11" i="20" s="1"/>
  <c r="I9" i="17"/>
  <c r="F9" i="20" s="1"/>
  <c r="G9" i="17"/>
  <c r="E9" i="17"/>
  <c r="V9" i="17"/>
  <c r="F47" i="20" s="1"/>
  <c r="Q9" i="17"/>
  <c r="O9" i="17"/>
  <c r="J9" i="17"/>
  <c r="F10" i="20" s="1"/>
  <c r="H9" i="17"/>
  <c r="F9" i="17"/>
  <c r="D9" i="17"/>
  <c r="A10" i="17"/>
  <c r="S10" i="17" s="1"/>
  <c r="T10" i="27"/>
  <c r="G32" i="20" s="1"/>
  <c r="S10" i="27"/>
  <c r="G31" i="20" s="1"/>
  <c r="X10" i="27"/>
  <c r="G36" i="20" s="1"/>
  <c r="V10" i="27"/>
  <c r="G34" i="20" s="1"/>
  <c r="R10" i="27"/>
  <c r="G29" i="20" s="1"/>
  <c r="P10" i="27"/>
  <c r="G27" i="20" s="1"/>
  <c r="N10" i="27"/>
  <c r="G25" i="20" s="1"/>
  <c r="K10" i="27"/>
  <c r="G22" i="20" s="1"/>
  <c r="I10" i="27"/>
  <c r="G20" i="20" s="1"/>
  <c r="Y10" i="27"/>
  <c r="G37" i="20" s="1"/>
  <c r="W10" i="27"/>
  <c r="G35" i="20" s="1"/>
  <c r="U10" i="27"/>
  <c r="G33" i="20" s="1"/>
  <c r="Q10" i="27"/>
  <c r="G28" i="20" s="1"/>
  <c r="O10" i="27"/>
  <c r="G26" i="20" s="1"/>
  <c r="M10" i="27"/>
  <c r="G24" i="20" s="1"/>
  <c r="J10" i="27"/>
  <c r="G21" i="20" s="1"/>
  <c r="H10" i="27"/>
  <c r="G19" i="20" s="1"/>
  <c r="AC10" i="27"/>
  <c r="G41" i="20" s="1"/>
  <c r="AA10" i="27"/>
  <c r="G39" i="20" s="1"/>
  <c r="AD10" i="27"/>
  <c r="G42" i="20" s="1"/>
  <c r="AB10" i="27"/>
  <c r="G40" i="20" s="1"/>
  <c r="Z10" i="27"/>
  <c r="G38" i="20" s="1"/>
  <c r="F10" i="27"/>
  <c r="G17" i="20" s="1"/>
  <c r="D10" i="27"/>
  <c r="G15" i="20" s="1"/>
  <c r="E10" i="27"/>
  <c r="G16" i="20" s="1"/>
  <c r="G10" i="27"/>
  <c r="G18" i="20" s="1"/>
  <c r="C10" i="27"/>
  <c r="A11" i="27"/>
  <c r="L9" i="27"/>
  <c r="AE9" i="27" s="1"/>
  <c r="AN1" i="6"/>
  <c r="AO1" i="6" s="1"/>
  <c r="AP1" i="6" s="1"/>
  <c r="AQ1" i="6" s="1"/>
  <c r="AR1" i="6" s="1"/>
  <c r="AR7" i="6" s="1"/>
  <c r="AH2" i="6"/>
  <c r="DJ2" i="6"/>
  <c r="Q2" i="5"/>
  <c r="Q3" i="5" s="1"/>
  <c r="AW2" i="5"/>
  <c r="AW3" i="5" s="1"/>
  <c r="AW2" i="4"/>
  <c r="Q2" i="4"/>
  <c r="Q2" i="3"/>
  <c r="AW2" i="3"/>
  <c r="BJ4" i="30" l="1"/>
  <c r="BO2" i="30"/>
  <c r="Q4" i="3"/>
  <c r="Q3" i="3"/>
  <c r="AW4" i="3"/>
  <c r="AW3" i="3"/>
  <c r="N9" i="17"/>
  <c r="C9" i="17"/>
  <c r="F8" i="20" s="1"/>
  <c r="L10" i="17"/>
  <c r="G12" i="20" s="1"/>
  <c r="M10" i="17"/>
  <c r="G13" i="20" s="1"/>
  <c r="G6" i="20"/>
  <c r="V10" i="17"/>
  <c r="G47" i="20" s="1"/>
  <c r="Q10" i="17"/>
  <c r="O10" i="17"/>
  <c r="K10" i="17"/>
  <c r="G11" i="20" s="1"/>
  <c r="I10" i="17"/>
  <c r="G9" i="20" s="1"/>
  <c r="G10" i="17"/>
  <c r="E10" i="17"/>
  <c r="A11" i="17"/>
  <c r="T10" i="17"/>
  <c r="R10" i="17"/>
  <c r="P10" i="17"/>
  <c r="J10" i="17"/>
  <c r="G10" i="20" s="1"/>
  <c r="H10" i="17"/>
  <c r="F10" i="17"/>
  <c r="D10" i="17"/>
  <c r="T11" i="27"/>
  <c r="H32" i="20" s="1"/>
  <c r="S11" i="27"/>
  <c r="H31" i="20" s="1"/>
  <c r="Y11" i="27"/>
  <c r="H37" i="20" s="1"/>
  <c r="W11" i="27"/>
  <c r="H35" i="20" s="1"/>
  <c r="U11" i="27"/>
  <c r="H33" i="20" s="1"/>
  <c r="Q11" i="27"/>
  <c r="H28" i="20" s="1"/>
  <c r="O11" i="27"/>
  <c r="H26" i="20" s="1"/>
  <c r="M11" i="27"/>
  <c r="H24" i="20" s="1"/>
  <c r="J11" i="27"/>
  <c r="H21" i="20" s="1"/>
  <c r="H11" i="27"/>
  <c r="H19" i="20" s="1"/>
  <c r="X11" i="27"/>
  <c r="H36" i="20" s="1"/>
  <c r="V11" i="27"/>
  <c r="H34" i="20" s="1"/>
  <c r="R11" i="27"/>
  <c r="H29" i="20" s="1"/>
  <c r="P11" i="27"/>
  <c r="H27" i="20" s="1"/>
  <c r="N11" i="27"/>
  <c r="H25" i="20" s="1"/>
  <c r="K11" i="27"/>
  <c r="H22" i="20" s="1"/>
  <c r="I11" i="27"/>
  <c r="H20" i="20" s="1"/>
  <c r="AD11" i="27"/>
  <c r="H42" i="20" s="1"/>
  <c r="AB11" i="27"/>
  <c r="H40" i="20" s="1"/>
  <c r="Z11" i="27"/>
  <c r="H38" i="20" s="1"/>
  <c r="F11" i="27"/>
  <c r="H17" i="20" s="1"/>
  <c r="D11" i="27"/>
  <c r="H15" i="20" s="1"/>
  <c r="AC11" i="27"/>
  <c r="H41" i="20" s="1"/>
  <c r="AA11" i="27"/>
  <c r="H39" i="20" s="1"/>
  <c r="G11" i="27"/>
  <c r="H18" i="20" s="1"/>
  <c r="E11" i="27"/>
  <c r="H16" i="20" s="1"/>
  <c r="C11" i="27"/>
  <c r="C42" i="27" s="1"/>
  <c r="F45" i="20"/>
  <c r="AO55" i="19"/>
  <c r="AL61" i="19" s="1"/>
  <c r="AO54" i="19"/>
  <c r="AJ54" i="19"/>
  <c r="AJ55" i="19"/>
  <c r="AL66" i="19" s="1"/>
  <c r="AK11" i="19"/>
  <c r="AK54" i="19" s="1"/>
  <c r="AM54" i="19"/>
  <c r="AM55" i="19"/>
  <c r="AL59" i="19" s="1"/>
  <c r="AL54" i="19"/>
  <c r="AL55" i="19"/>
  <c r="AL58" i="19" s="1"/>
  <c r="AN54" i="19"/>
  <c r="AN55" i="19"/>
  <c r="AL60" i="19" s="1"/>
  <c r="L10" i="27"/>
  <c r="AE10" i="27" s="1"/>
  <c r="A12" i="27"/>
  <c r="DO2" i="6"/>
  <c r="AM2" i="6"/>
  <c r="AS1" i="6"/>
  <c r="AT1" i="6" s="1"/>
  <c r="AU1" i="6" s="1"/>
  <c r="AV1" i="6" s="1"/>
  <c r="AW1" i="6" s="1"/>
  <c r="AW7" i="6" s="1"/>
  <c r="AY2" i="5"/>
  <c r="AY3" i="5" s="1"/>
  <c r="S2" i="5"/>
  <c r="S3" i="5" s="1"/>
  <c r="S2" i="4"/>
  <c r="AY2" i="4"/>
  <c r="AY2" i="3"/>
  <c r="S2" i="3"/>
  <c r="A12" i="17" l="1"/>
  <c r="S12" i="17" s="1"/>
  <c r="S11" i="17"/>
  <c r="S42" i="17" s="1"/>
  <c r="D7" i="7"/>
  <c r="BP4" i="30"/>
  <c r="BU2" i="30"/>
  <c r="U9" i="17"/>
  <c r="F46" i="20" s="1"/>
  <c r="S4" i="3"/>
  <c r="S3" i="3"/>
  <c r="AY4" i="3"/>
  <c r="AY3" i="3"/>
  <c r="M42" i="27"/>
  <c r="W42" i="27"/>
  <c r="O42" i="27"/>
  <c r="V42" i="27"/>
  <c r="H42" i="27"/>
  <c r="AD42" i="27"/>
  <c r="Y42" i="27"/>
  <c r="T42" i="27"/>
  <c r="X42" i="27"/>
  <c r="N42" i="27"/>
  <c r="AB42" i="27"/>
  <c r="E42" i="27"/>
  <c r="D42" i="27"/>
  <c r="Z42" i="27"/>
  <c r="N10" i="17"/>
  <c r="U10" i="17" s="1"/>
  <c r="G46" i="20" s="1"/>
  <c r="I42" i="27"/>
  <c r="U42" i="27"/>
  <c r="AC42" i="27"/>
  <c r="G42" i="27"/>
  <c r="F42" i="27"/>
  <c r="J42" i="27"/>
  <c r="R42" i="27"/>
  <c r="C10" i="17"/>
  <c r="G8" i="20" s="1"/>
  <c r="Q42" i="27"/>
  <c r="K42" i="27"/>
  <c r="S42" i="27"/>
  <c r="AA42" i="27"/>
  <c r="P42" i="27"/>
  <c r="L12" i="17"/>
  <c r="B12" i="29" s="1"/>
  <c r="B6" i="29"/>
  <c r="Q12" i="17"/>
  <c r="K12" i="17"/>
  <c r="B11" i="29" s="1"/>
  <c r="G12" i="17"/>
  <c r="T12" i="17"/>
  <c r="B45" i="29" s="1"/>
  <c r="P12" i="17"/>
  <c r="H12" i="17"/>
  <c r="D12" i="17"/>
  <c r="T12" i="27"/>
  <c r="B32" i="29" s="1"/>
  <c r="S12" i="27"/>
  <c r="B31" i="29" s="1"/>
  <c r="X12" i="27"/>
  <c r="B36" i="29" s="1"/>
  <c r="V12" i="27"/>
  <c r="B34" i="29" s="1"/>
  <c r="R12" i="27"/>
  <c r="B29" i="29" s="1"/>
  <c r="P12" i="27"/>
  <c r="B27" i="29" s="1"/>
  <c r="N12" i="27"/>
  <c r="B25" i="29" s="1"/>
  <c r="K12" i="27"/>
  <c r="B22" i="29" s="1"/>
  <c r="I12" i="27"/>
  <c r="B20" i="29" s="1"/>
  <c r="Y12" i="27"/>
  <c r="B37" i="29" s="1"/>
  <c r="W12" i="27"/>
  <c r="B35" i="29" s="1"/>
  <c r="U12" i="27"/>
  <c r="B33" i="29" s="1"/>
  <c r="Q12" i="27"/>
  <c r="B28" i="29" s="1"/>
  <c r="O12" i="27"/>
  <c r="B26" i="29" s="1"/>
  <c r="M12" i="27"/>
  <c r="B24" i="29" s="1"/>
  <c r="J12" i="27"/>
  <c r="B21" i="29" s="1"/>
  <c r="H12" i="27"/>
  <c r="B19" i="29" s="1"/>
  <c r="AC12" i="27"/>
  <c r="B41" i="29" s="1"/>
  <c r="AA12" i="27"/>
  <c r="B39" i="29" s="1"/>
  <c r="G12" i="27"/>
  <c r="B18" i="29" s="1"/>
  <c r="E12" i="27"/>
  <c r="B16" i="29" s="1"/>
  <c r="C12" i="27"/>
  <c r="AD12" i="27"/>
  <c r="B42" i="29" s="1"/>
  <c r="AB12" i="27"/>
  <c r="B40" i="29" s="1"/>
  <c r="Z12" i="27"/>
  <c r="B38" i="29" s="1"/>
  <c r="F12" i="27"/>
  <c r="B17" i="29" s="1"/>
  <c r="D12" i="27"/>
  <c r="B15" i="29" s="1"/>
  <c r="G45" i="20"/>
  <c r="L11" i="17"/>
  <c r="M11" i="17"/>
  <c r="H6" i="20"/>
  <c r="T11" i="17"/>
  <c r="R11" i="17"/>
  <c r="R42" i="17" s="1"/>
  <c r="P11" i="17"/>
  <c r="P42" i="17" s="1"/>
  <c r="K11" i="17"/>
  <c r="I11" i="17"/>
  <c r="G11" i="17"/>
  <c r="G42" i="17" s="1"/>
  <c r="E11" i="17"/>
  <c r="E42" i="17" s="1"/>
  <c r="V11" i="17"/>
  <c r="Q11" i="17"/>
  <c r="Q42" i="17" s="1"/>
  <c r="O11" i="17"/>
  <c r="O42" i="17" s="1"/>
  <c r="J11" i="17"/>
  <c r="H11" i="17"/>
  <c r="H42" i="17" s="1"/>
  <c r="F11" i="17"/>
  <c r="F42" i="17" s="1"/>
  <c r="D11" i="17"/>
  <c r="D42" i="17" s="1"/>
  <c r="AL67" i="19"/>
  <c r="AL69" i="19" s="1"/>
  <c r="AL62" i="19"/>
  <c r="AL64" i="19" s="1"/>
  <c r="L11" i="27"/>
  <c r="L42" i="27" s="1"/>
  <c r="A13" i="27"/>
  <c r="A13" i="17"/>
  <c r="AX1" i="6"/>
  <c r="AY1" i="6" s="1"/>
  <c r="AZ1" i="6" s="1"/>
  <c r="BA1" i="6" s="1"/>
  <c r="BB1" i="6" s="1"/>
  <c r="BB7" i="6" s="1"/>
  <c r="AR2" i="6"/>
  <c r="DT2" i="6"/>
  <c r="U2" i="5"/>
  <c r="U3" i="5" s="1"/>
  <c r="BA2" i="5"/>
  <c r="BA3" i="5" s="1"/>
  <c r="BA2" i="4"/>
  <c r="U2" i="4"/>
  <c r="U2" i="3"/>
  <c r="BA2" i="3"/>
  <c r="AQ7" i="16"/>
  <c r="Y7" i="16"/>
  <c r="P7" i="16"/>
  <c r="G7" i="16"/>
  <c r="F12" i="17" l="1"/>
  <c r="J12" i="17"/>
  <c r="B10" i="29" s="1"/>
  <c r="R12" i="17"/>
  <c r="E12" i="17"/>
  <c r="I12" i="17"/>
  <c r="B9" i="29" s="1"/>
  <c r="O12" i="17"/>
  <c r="V12" i="17"/>
  <c r="B47" i="29" s="1"/>
  <c r="M12" i="17"/>
  <c r="B13" i="29" s="1"/>
  <c r="E7" i="7"/>
  <c r="S13" i="17"/>
  <c r="BV4" i="30"/>
  <c r="CA2" i="30"/>
  <c r="U4" i="3"/>
  <c r="U3" i="3"/>
  <c r="BA4" i="3"/>
  <c r="BA3" i="3"/>
  <c r="AL71" i="19"/>
  <c r="N11" i="17"/>
  <c r="U11" i="17" s="1"/>
  <c r="H46" i="20" s="1"/>
  <c r="C11" i="17"/>
  <c r="C42" i="17" s="1"/>
  <c r="H10" i="20"/>
  <c r="J42" i="17"/>
  <c r="H47" i="20"/>
  <c r="V42" i="17"/>
  <c r="H11" i="20"/>
  <c r="K42" i="17"/>
  <c r="H4" i="20"/>
  <c r="H12" i="20"/>
  <c r="L42" i="17"/>
  <c r="L13" i="17"/>
  <c r="C12" i="29" s="1"/>
  <c r="M13" i="17"/>
  <c r="C13" i="29" s="1"/>
  <c r="C6" i="29"/>
  <c r="T13" i="17"/>
  <c r="C45" i="29" s="1"/>
  <c r="R13" i="17"/>
  <c r="P13" i="17"/>
  <c r="K13" i="17"/>
  <c r="C11" i="29" s="1"/>
  <c r="I13" i="17"/>
  <c r="C9" i="29" s="1"/>
  <c r="G13" i="17"/>
  <c r="E13" i="17"/>
  <c r="V13" i="17"/>
  <c r="C47" i="29" s="1"/>
  <c r="Q13" i="17"/>
  <c r="O13" i="17"/>
  <c r="J13" i="17"/>
  <c r="C10" i="29" s="1"/>
  <c r="H13" i="17"/>
  <c r="F13" i="17"/>
  <c r="D13" i="17"/>
  <c r="T13" i="27"/>
  <c r="C32" i="29" s="1"/>
  <c r="S13" i="27"/>
  <c r="C31" i="29" s="1"/>
  <c r="Y13" i="27"/>
  <c r="C37" i="29" s="1"/>
  <c r="W13" i="27"/>
  <c r="C35" i="29" s="1"/>
  <c r="U13" i="27"/>
  <c r="C33" i="29" s="1"/>
  <c r="Q13" i="27"/>
  <c r="C28" i="29" s="1"/>
  <c r="O13" i="27"/>
  <c r="C26" i="29" s="1"/>
  <c r="M13" i="27"/>
  <c r="C24" i="29" s="1"/>
  <c r="J13" i="27"/>
  <c r="C21" i="29" s="1"/>
  <c r="H13" i="27"/>
  <c r="C19" i="29" s="1"/>
  <c r="X13" i="27"/>
  <c r="C36" i="29" s="1"/>
  <c r="V13" i="27"/>
  <c r="C34" i="29" s="1"/>
  <c r="R13" i="27"/>
  <c r="C29" i="29" s="1"/>
  <c r="P13" i="27"/>
  <c r="C27" i="29" s="1"/>
  <c r="N13" i="27"/>
  <c r="C25" i="29" s="1"/>
  <c r="K13" i="27"/>
  <c r="C22" i="29" s="1"/>
  <c r="I13" i="27"/>
  <c r="C20" i="29" s="1"/>
  <c r="AD13" i="27"/>
  <c r="C42" i="29" s="1"/>
  <c r="AB13" i="27"/>
  <c r="C40" i="29" s="1"/>
  <c r="Z13" i="27"/>
  <c r="C38" i="29" s="1"/>
  <c r="F13" i="27"/>
  <c r="C17" i="29" s="1"/>
  <c r="D13" i="27"/>
  <c r="C15" i="29" s="1"/>
  <c r="AC13" i="27"/>
  <c r="C41" i="29" s="1"/>
  <c r="AA13" i="27"/>
  <c r="C39" i="29" s="1"/>
  <c r="G13" i="27"/>
  <c r="C18" i="29" s="1"/>
  <c r="E13" i="27"/>
  <c r="C16" i="29" s="1"/>
  <c r="C13" i="27"/>
  <c r="H9" i="20"/>
  <c r="I42" i="17"/>
  <c r="H45" i="20"/>
  <c r="T42" i="17"/>
  <c r="H13" i="20"/>
  <c r="M42" i="17"/>
  <c r="AE11" i="27"/>
  <c r="AE42" i="27" s="1"/>
  <c r="L12" i="27"/>
  <c r="A14" i="27"/>
  <c r="A14" i="17"/>
  <c r="AH7" i="16"/>
  <c r="AV7" i="16" s="1"/>
  <c r="B57" i="20" s="1"/>
  <c r="K25" i="13"/>
  <c r="U17" i="13"/>
  <c r="P14" i="13"/>
  <c r="F19" i="13"/>
  <c r="P10" i="13"/>
  <c r="K8" i="13"/>
  <c r="U31" i="13"/>
  <c r="DY2" i="6"/>
  <c r="AW2" i="6"/>
  <c r="BC1" i="6"/>
  <c r="BD1" i="6" s="1"/>
  <c r="BE1" i="6" s="1"/>
  <c r="BF1" i="6" s="1"/>
  <c r="BG1" i="6" s="1"/>
  <c r="BG7" i="6" s="1"/>
  <c r="BC2" i="5"/>
  <c r="BC3" i="5" s="1"/>
  <c r="W2" i="5"/>
  <c r="W3" i="5" s="1"/>
  <c r="W2" i="4"/>
  <c r="BC2" i="4"/>
  <c r="BC2" i="3"/>
  <c r="W2" i="3"/>
  <c r="C12" i="17" l="1"/>
  <c r="B8" i="29" s="1"/>
  <c r="N12" i="17"/>
  <c r="U12" i="17" s="1"/>
  <c r="B46" i="29" s="1"/>
  <c r="F7" i="7"/>
  <c r="S14" i="17"/>
  <c r="AG7" i="13"/>
  <c r="AG8" i="13"/>
  <c r="CB4" i="30"/>
  <c r="CG2" i="30"/>
  <c r="BC4" i="3"/>
  <c r="BC3" i="3"/>
  <c r="W4" i="3"/>
  <c r="W3" i="3"/>
  <c r="N42" i="17"/>
  <c r="H8" i="20"/>
  <c r="T14" i="27"/>
  <c r="D32" i="29" s="1"/>
  <c r="S14" i="27"/>
  <c r="D31" i="29" s="1"/>
  <c r="Y14" i="27"/>
  <c r="D37" i="29" s="1"/>
  <c r="W14" i="27"/>
  <c r="D35" i="29" s="1"/>
  <c r="U14" i="27"/>
  <c r="D33" i="29" s="1"/>
  <c r="Q14" i="27"/>
  <c r="D28" i="29" s="1"/>
  <c r="O14" i="27"/>
  <c r="D26" i="29" s="1"/>
  <c r="M14" i="27"/>
  <c r="D24" i="29" s="1"/>
  <c r="J14" i="27"/>
  <c r="D21" i="29" s="1"/>
  <c r="X14" i="27"/>
  <c r="D36" i="29" s="1"/>
  <c r="R14" i="27"/>
  <c r="D29" i="29" s="1"/>
  <c r="N14" i="27"/>
  <c r="D25" i="29" s="1"/>
  <c r="I14" i="27"/>
  <c r="D20" i="29" s="1"/>
  <c r="V14" i="27"/>
  <c r="D34" i="29" s="1"/>
  <c r="P14" i="27"/>
  <c r="D27" i="29" s="1"/>
  <c r="K14" i="27"/>
  <c r="D22" i="29" s="1"/>
  <c r="H14" i="27"/>
  <c r="D19" i="29" s="1"/>
  <c r="AC14" i="27"/>
  <c r="D41" i="29" s="1"/>
  <c r="AA14" i="27"/>
  <c r="D39" i="29" s="1"/>
  <c r="G14" i="27"/>
  <c r="D18" i="29" s="1"/>
  <c r="E14" i="27"/>
  <c r="D16" i="29" s="1"/>
  <c r="C14" i="27"/>
  <c r="AD14" i="27"/>
  <c r="D42" i="29" s="1"/>
  <c r="AB14" i="27"/>
  <c r="D40" i="29" s="1"/>
  <c r="Z14" i="27"/>
  <c r="D38" i="29" s="1"/>
  <c r="F14" i="27"/>
  <c r="D17" i="29" s="1"/>
  <c r="D14" i="27"/>
  <c r="D15" i="29" s="1"/>
  <c r="L14" i="17"/>
  <c r="D12" i="29" s="1"/>
  <c r="M14" i="17"/>
  <c r="D13" i="29" s="1"/>
  <c r="D6" i="29"/>
  <c r="V14" i="17"/>
  <c r="D47" i="29" s="1"/>
  <c r="Q14" i="17"/>
  <c r="O14" i="17"/>
  <c r="K14" i="17"/>
  <c r="D11" i="29" s="1"/>
  <c r="I14" i="17"/>
  <c r="D9" i="29" s="1"/>
  <c r="G14" i="17"/>
  <c r="E14" i="17"/>
  <c r="T14" i="17"/>
  <c r="D45" i="29" s="1"/>
  <c r="R14" i="17"/>
  <c r="P14" i="17"/>
  <c r="J14" i="17"/>
  <c r="D10" i="29" s="1"/>
  <c r="H14" i="17"/>
  <c r="F14" i="17"/>
  <c r="D14" i="17"/>
  <c r="U28" i="13"/>
  <c r="U21" i="13"/>
  <c r="K12" i="13"/>
  <c r="F11" i="13"/>
  <c r="U12" i="13"/>
  <c r="U32" i="13"/>
  <c r="U34" i="13"/>
  <c r="K22" i="13"/>
  <c r="K11" i="13"/>
  <c r="F24" i="13"/>
  <c r="P36" i="13"/>
  <c r="U20" i="13"/>
  <c r="U8" i="13"/>
  <c r="U25" i="13"/>
  <c r="U23" i="13"/>
  <c r="U18" i="13"/>
  <c r="U13" i="13"/>
  <c r="K37" i="13"/>
  <c r="K19" i="13"/>
  <c r="K35" i="13"/>
  <c r="F25" i="13"/>
  <c r="F37" i="13"/>
  <c r="P34" i="13"/>
  <c r="P33" i="13"/>
  <c r="F9" i="13"/>
  <c r="F32" i="13"/>
  <c r="F16" i="13"/>
  <c r="F33" i="13"/>
  <c r="P15" i="13"/>
  <c r="P35" i="13"/>
  <c r="P21" i="13"/>
  <c r="P18" i="13"/>
  <c r="U16" i="13"/>
  <c r="U24" i="13"/>
  <c r="U35" i="13"/>
  <c r="U36" i="13"/>
  <c r="U37" i="13"/>
  <c r="U26" i="13"/>
  <c r="U9" i="13"/>
  <c r="U7" i="13"/>
  <c r="U29" i="13"/>
  <c r="U10" i="13"/>
  <c r="K14" i="13"/>
  <c r="K30" i="13"/>
  <c r="K32" i="13"/>
  <c r="K29" i="13"/>
  <c r="K15" i="13"/>
  <c r="K23" i="13"/>
  <c r="K20" i="13"/>
  <c r="F17" i="13"/>
  <c r="F36" i="13"/>
  <c r="F27" i="13"/>
  <c r="F20" i="13"/>
  <c r="F12" i="13"/>
  <c r="F31" i="13"/>
  <c r="P7" i="13"/>
  <c r="P27" i="13"/>
  <c r="P28" i="13"/>
  <c r="P8" i="13"/>
  <c r="P25" i="13"/>
  <c r="P13" i="13"/>
  <c r="P22" i="13"/>
  <c r="L13" i="27"/>
  <c r="AE13" i="27" s="1"/>
  <c r="A15" i="27"/>
  <c r="AE12" i="27"/>
  <c r="C13" i="17"/>
  <c r="C8" i="29" s="1"/>
  <c r="A15" i="17"/>
  <c r="N13" i="17"/>
  <c r="U13" i="17" s="1"/>
  <c r="C46" i="29" s="1"/>
  <c r="F28" i="13"/>
  <c r="F15" i="13"/>
  <c r="F23" i="13"/>
  <c r="F26" i="13"/>
  <c r="F34" i="13"/>
  <c r="F10" i="13"/>
  <c r="F14" i="13"/>
  <c r="F18" i="13"/>
  <c r="F22" i="13"/>
  <c r="F8" i="13"/>
  <c r="F30" i="13"/>
  <c r="F35" i="13"/>
  <c r="F29" i="13"/>
  <c r="F21" i="13"/>
  <c r="F13" i="13"/>
  <c r="F7" i="13"/>
  <c r="P12" i="13"/>
  <c r="P16" i="13"/>
  <c r="P20" i="13"/>
  <c r="P30" i="13"/>
  <c r="P9" i="13"/>
  <c r="P17" i="13"/>
  <c r="P24" i="13"/>
  <c r="P32" i="13"/>
  <c r="P26" i="13"/>
  <c r="P29" i="13"/>
  <c r="P37" i="13"/>
  <c r="P23" i="13"/>
  <c r="P31" i="13"/>
  <c r="P19" i="13"/>
  <c r="P11" i="13"/>
  <c r="U11" i="13"/>
  <c r="U15" i="13"/>
  <c r="U19" i="13"/>
  <c r="U27" i="13"/>
  <c r="U14" i="13"/>
  <c r="U22" i="13"/>
  <c r="U30" i="13"/>
  <c r="U33" i="13"/>
  <c r="K7" i="13"/>
  <c r="K9" i="13"/>
  <c r="K16" i="13"/>
  <c r="K27" i="13"/>
  <c r="K36" i="13"/>
  <c r="K28" i="13"/>
  <c r="K13" i="13"/>
  <c r="K17" i="13"/>
  <c r="K21" i="13"/>
  <c r="K24" i="13"/>
  <c r="K31" i="13"/>
  <c r="K34" i="13"/>
  <c r="K33" i="13"/>
  <c r="K26" i="13"/>
  <c r="K18" i="13"/>
  <c r="K10" i="13"/>
  <c r="D75" i="14"/>
  <c r="K75" i="14" s="1"/>
  <c r="D69" i="14"/>
  <c r="K69" i="14" s="1"/>
  <c r="D56" i="14"/>
  <c r="F56" i="14" s="1"/>
  <c r="D50" i="14"/>
  <c r="F9" i="14"/>
  <c r="D72" i="14"/>
  <c r="K72" i="14" s="1"/>
  <c r="D53" i="14"/>
  <c r="F53" i="14" s="1"/>
  <c r="F11" i="14"/>
  <c r="D73" i="14"/>
  <c r="K73" i="14" s="1"/>
  <c r="D54" i="14"/>
  <c r="F54" i="14" s="1"/>
  <c r="F12" i="14"/>
  <c r="D70" i="14"/>
  <c r="K70" i="14" s="1"/>
  <c r="D51" i="14"/>
  <c r="F51" i="14" s="1"/>
  <c r="F10" i="14"/>
  <c r="BH1" i="6"/>
  <c r="BI1" i="6" s="1"/>
  <c r="BJ1" i="6" s="1"/>
  <c r="BK1" i="6" s="1"/>
  <c r="BL1" i="6" s="1"/>
  <c r="BL7" i="6" s="1"/>
  <c r="BB2" i="6"/>
  <c r="ED2" i="6"/>
  <c r="Y2" i="5"/>
  <c r="Y3" i="5" s="1"/>
  <c r="BE2" i="5"/>
  <c r="BE3" i="5" s="1"/>
  <c r="BE2" i="4"/>
  <c r="Y2" i="4"/>
  <c r="Y2" i="3"/>
  <c r="BE2" i="3"/>
  <c r="G7" i="7" l="1"/>
  <c r="S15" i="17"/>
  <c r="L72" i="28"/>
  <c r="AG9" i="13"/>
  <c r="G72" i="28"/>
  <c r="CH4" i="30"/>
  <c r="CM2" i="30"/>
  <c r="BE4" i="3"/>
  <c r="BE3" i="3"/>
  <c r="Y4" i="3"/>
  <c r="Y3" i="3"/>
  <c r="U42" i="17"/>
  <c r="M87" i="14"/>
  <c r="T15" i="27"/>
  <c r="E32" i="29" s="1"/>
  <c r="S15" i="27"/>
  <c r="E31" i="29" s="1"/>
  <c r="X15" i="27"/>
  <c r="E36" i="29" s="1"/>
  <c r="V15" i="27"/>
  <c r="E34" i="29" s="1"/>
  <c r="R15" i="27"/>
  <c r="E29" i="29" s="1"/>
  <c r="P15" i="27"/>
  <c r="E27" i="29" s="1"/>
  <c r="N15" i="27"/>
  <c r="E25" i="29" s="1"/>
  <c r="K15" i="27"/>
  <c r="E22" i="29" s="1"/>
  <c r="I15" i="27"/>
  <c r="E20" i="29" s="1"/>
  <c r="Y15" i="27"/>
  <c r="E37" i="29" s="1"/>
  <c r="U15" i="27"/>
  <c r="E33" i="29" s="1"/>
  <c r="O15" i="27"/>
  <c r="E26" i="29" s="1"/>
  <c r="J15" i="27"/>
  <c r="E21" i="29" s="1"/>
  <c r="W15" i="27"/>
  <c r="E35" i="29" s="1"/>
  <c r="Q15" i="27"/>
  <c r="E28" i="29" s="1"/>
  <c r="M15" i="27"/>
  <c r="E24" i="29" s="1"/>
  <c r="H15" i="27"/>
  <c r="E19" i="29" s="1"/>
  <c r="AD15" i="27"/>
  <c r="E42" i="29" s="1"/>
  <c r="AB15" i="27"/>
  <c r="E40" i="29" s="1"/>
  <c r="Z15" i="27"/>
  <c r="E38" i="29" s="1"/>
  <c r="F15" i="27"/>
  <c r="E17" i="29" s="1"/>
  <c r="D15" i="27"/>
  <c r="E15" i="29" s="1"/>
  <c r="AC15" i="27"/>
  <c r="E41" i="29" s="1"/>
  <c r="AA15" i="27"/>
  <c r="E39" i="29" s="1"/>
  <c r="G15" i="27"/>
  <c r="E18" i="29" s="1"/>
  <c r="E15" i="27"/>
  <c r="E16" i="29" s="1"/>
  <c r="C15" i="27"/>
  <c r="M89" i="14"/>
  <c r="M90" i="14"/>
  <c r="M88" i="14"/>
  <c r="L15" i="17"/>
  <c r="E12" i="29" s="1"/>
  <c r="M15" i="17"/>
  <c r="E13" i="29" s="1"/>
  <c r="E6" i="29"/>
  <c r="T15" i="17"/>
  <c r="E45" i="29" s="1"/>
  <c r="R15" i="17"/>
  <c r="P15" i="17"/>
  <c r="K15" i="17"/>
  <c r="E11" i="29" s="1"/>
  <c r="I15" i="17"/>
  <c r="E9" i="29" s="1"/>
  <c r="G15" i="17"/>
  <c r="E15" i="17"/>
  <c r="V15" i="17"/>
  <c r="E47" i="29" s="1"/>
  <c r="Q15" i="17"/>
  <c r="O15" i="17"/>
  <c r="J15" i="17"/>
  <c r="E10" i="29" s="1"/>
  <c r="H15" i="17"/>
  <c r="F15" i="17"/>
  <c r="D15" i="17"/>
  <c r="L14" i="27"/>
  <c r="A16" i="27"/>
  <c r="N14" i="17"/>
  <c r="C14" i="17"/>
  <c r="D8" i="29" s="1"/>
  <c r="A16" i="17"/>
  <c r="F72" i="14"/>
  <c r="F89" i="14" s="1"/>
  <c r="P72" i="14"/>
  <c r="R72" i="14"/>
  <c r="D71" i="14"/>
  <c r="K71" i="14" s="1"/>
  <c r="D52" i="14"/>
  <c r="F52" i="14" s="1"/>
  <c r="F50" i="14"/>
  <c r="F69" i="14"/>
  <c r="P69" i="14"/>
  <c r="R69" i="14"/>
  <c r="F70" i="14"/>
  <c r="P70" i="14"/>
  <c r="R70" i="14"/>
  <c r="F73" i="14"/>
  <c r="F90" i="14" s="1"/>
  <c r="P73" i="14"/>
  <c r="R73" i="14"/>
  <c r="F75" i="14"/>
  <c r="F92" i="14" s="1"/>
  <c r="P75" i="14"/>
  <c r="R75" i="14"/>
  <c r="EI2" i="6"/>
  <c r="BG2" i="6"/>
  <c r="BM1" i="6"/>
  <c r="BN1" i="6" s="1"/>
  <c r="BO1" i="6" s="1"/>
  <c r="BP1" i="6" s="1"/>
  <c r="BQ1" i="6" s="1"/>
  <c r="BQ7" i="6" s="1"/>
  <c r="BG2" i="5"/>
  <c r="BG3" i="5" s="1"/>
  <c r="AA2" i="5"/>
  <c r="AA3" i="5" s="1"/>
  <c r="AA2" i="4"/>
  <c r="BG2" i="4"/>
  <c r="BG2" i="3"/>
  <c r="AA2" i="3"/>
  <c r="H7" i="7" l="1"/>
  <c r="S16" i="17"/>
  <c r="U14" i="17"/>
  <c r="D46" i="29" s="1"/>
  <c r="AG10" i="13"/>
  <c r="Q72" i="28"/>
  <c r="CN4" i="30"/>
  <c r="CS2" i="30"/>
  <c r="AA4" i="3"/>
  <c r="AA3" i="3"/>
  <c r="BG4" i="3"/>
  <c r="BG3" i="3"/>
  <c r="L16" i="17"/>
  <c r="F12" i="29" s="1"/>
  <c r="M16" i="17"/>
  <c r="F13" i="29" s="1"/>
  <c r="F6" i="29"/>
  <c r="V16" i="17"/>
  <c r="F47" i="29" s="1"/>
  <c r="Q16" i="17"/>
  <c r="O16" i="17"/>
  <c r="K16" i="17"/>
  <c r="F11" i="29" s="1"/>
  <c r="I16" i="17"/>
  <c r="F9" i="29" s="1"/>
  <c r="G16" i="17"/>
  <c r="E16" i="17"/>
  <c r="T16" i="17"/>
  <c r="F45" i="29" s="1"/>
  <c r="R16" i="17"/>
  <c r="P16" i="17"/>
  <c r="J16" i="17"/>
  <c r="F10" i="29" s="1"/>
  <c r="H16" i="17"/>
  <c r="F16" i="17"/>
  <c r="D16" i="17"/>
  <c r="T16" i="27"/>
  <c r="F32" i="29" s="1"/>
  <c r="S16" i="27"/>
  <c r="F31" i="29" s="1"/>
  <c r="Y16" i="27"/>
  <c r="F37" i="29" s="1"/>
  <c r="W16" i="27"/>
  <c r="F35" i="29" s="1"/>
  <c r="U16" i="27"/>
  <c r="F33" i="29" s="1"/>
  <c r="Q16" i="27"/>
  <c r="F28" i="29" s="1"/>
  <c r="O16" i="27"/>
  <c r="F26" i="29" s="1"/>
  <c r="M16" i="27"/>
  <c r="F24" i="29" s="1"/>
  <c r="J16" i="27"/>
  <c r="F21" i="29" s="1"/>
  <c r="H16" i="27"/>
  <c r="F19" i="29" s="1"/>
  <c r="V16" i="27"/>
  <c r="F34" i="29" s="1"/>
  <c r="P16" i="27"/>
  <c r="F27" i="29" s="1"/>
  <c r="K16" i="27"/>
  <c r="F22" i="29" s="1"/>
  <c r="X16" i="27"/>
  <c r="F36" i="29" s="1"/>
  <c r="R16" i="27"/>
  <c r="F29" i="29" s="1"/>
  <c r="N16" i="27"/>
  <c r="F25" i="29" s="1"/>
  <c r="I16" i="27"/>
  <c r="F20" i="29" s="1"/>
  <c r="AC16" i="27"/>
  <c r="F41" i="29" s="1"/>
  <c r="AA16" i="27"/>
  <c r="F39" i="29" s="1"/>
  <c r="G16" i="27"/>
  <c r="F18" i="29" s="1"/>
  <c r="E16" i="27"/>
  <c r="F16" i="29" s="1"/>
  <c r="C16" i="27"/>
  <c r="AD16" i="27"/>
  <c r="F42" i="29" s="1"/>
  <c r="AB16" i="27"/>
  <c r="F40" i="29" s="1"/>
  <c r="Z16" i="27"/>
  <c r="F38" i="29" s="1"/>
  <c r="F16" i="27"/>
  <c r="F17" i="29" s="1"/>
  <c r="D16" i="27"/>
  <c r="F15" i="29" s="1"/>
  <c r="C15" i="17"/>
  <c r="E8" i="29" s="1"/>
  <c r="L15" i="27"/>
  <c r="AE15" i="27" s="1"/>
  <c r="N15" i="17"/>
  <c r="AG11" i="13" s="1"/>
  <c r="AA72" i="28" s="1"/>
  <c r="A17" i="27"/>
  <c r="AE14" i="27"/>
  <c r="A17" i="17"/>
  <c r="S17" i="17" s="1"/>
  <c r="F71" i="14"/>
  <c r="P71" i="14"/>
  <c r="R71" i="14"/>
  <c r="BR1" i="6"/>
  <c r="BS1" i="6" s="1"/>
  <c r="BT1" i="6" s="1"/>
  <c r="BU1" i="6" s="1"/>
  <c r="BV1" i="6" s="1"/>
  <c r="BV7" i="6" s="1"/>
  <c r="BL2" i="6"/>
  <c r="EN2" i="6"/>
  <c r="AC2" i="5"/>
  <c r="AC3" i="5" s="1"/>
  <c r="BI2" i="5"/>
  <c r="BI3" i="5" s="1"/>
  <c r="BI2" i="4"/>
  <c r="AC2" i="4"/>
  <c r="AC2" i="3"/>
  <c r="BI2" i="3"/>
  <c r="I7" i="7" l="1"/>
  <c r="V72" i="28"/>
  <c r="CT4" i="30"/>
  <c r="CY2" i="30"/>
  <c r="U15" i="17"/>
  <c r="E46" i="29" s="1"/>
  <c r="BI4" i="3"/>
  <c r="BI3" i="3"/>
  <c r="AC4" i="3"/>
  <c r="AC3" i="3"/>
  <c r="L17" i="17"/>
  <c r="G12" i="29" s="1"/>
  <c r="M17" i="17"/>
  <c r="G13" i="29" s="1"/>
  <c r="G6" i="29"/>
  <c r="T17" i="17"/>
  <c r="G45" i="29" s="1"/>
  <c r="R17" i="17"/>
  <c r="P17" i="17"/>
  <c r="K17" i="17"/>
  <c r="G11" i="29" s="1"/>
  <c r="I17" i="17"/>
  <c r="G9" i="29" s="1"/>
  <c r="G17" i="17"/>
  <c r="E17" i="17"/>
  <c r="V17" i="17"/>
  <c r="G47" i="29" s="1"/>
  <c r="Q17" i="17"/>
  <c r="O17" i="17"/>
  <c r="J17" i="17"/>
  <c r="G10" i="29" s="1"/>
  <c r="H17" i="17"/>
  <c r="F17" i="17"/>
  <c r="D17" i="17"/>
  <c r="T17" i="27"/>
  <c r="G32" i="29" s="1"/>
  <c r="S17" i="27"/>
  <c r="G31" i="29" s="1"/>
  <c r="X17" i="27"/>
  <c r="G36" i="29" s="1"/>
  <c r="V17" i="27"/>
  <c r="G34" i="29" s="1"/>
  <c r="R17" i="27"/>
  <c r="G29" i="29" s="1"/>
  <c r="P17" i="27"/>
  <c r="G27" i="29" s="1"/>
  <c r="N17" i="27"/>
  <c r="G25" i="29" s="1"/>
  <c r="K17" i="27"/>
  <c r="G22" i="29" s="1"/>
  <c r="I17" i="27"/>
  <c r="G20" i="29" s="1"/>
  <c r="W17" i="27"/>
  <c r="G35" i="29" s="1"/>
  <c r="Q17" i="27"/>
  <c r="G28" i="29" s="1"/>
  <c r="M17" i="27"/>
  <c r="G24" i="29" s="1"/>
  <c r="H17" i="27"/>
  <c r="G19" i="29" s="1"/>
  <c r="Y17" i="27"/>
  <c r="G37" i="29" s="1"/>
  <c r="U17" i="27"/>
  <c r="G33" i="29" s="1"/>
  <c r="O17" i="27"/>
  <c r="G26" i="29" s="1"/>
  <c r="J17" i="27"/>
  <c r="G21" i="29" s="1"/>
  <c r="AD17" i="27"/>
  <c r="G42" i="29" s="1"/>
  <c r="AB17" i="27"/>
  <c r="G40" i="29" s="1"/>
  <c r="Z17" i="27"/>
  <c r="G38" i="29" s="1"/>
  <c r="F17" i="27"/>
  <c r="G17" i="29" s="1"/>
  <c r="D17" i="27"/>
  <c r="G15" i="29" s="1"/>
  <c r="AC17" i="27"/>
  <c r="G41" i="29" s="1"/>
  <c r="AA17" i="27"/>
  <c r="G39" i="29" s="1"/>
  <c r="G17" i="27"/>
  <c r="G18" i="29" s="1"/>
  <c r="E17" i="27"/>
  <c r="G16" i="29" s="1"/>
  <c r="C17" i="27"/>
  <c r="N16" i="17"/>
  <c r="AG12" i="13" s="1"/>
  <c r="L16" i="27"/>
  <c r="AE16" i="27" s="1"/>
  <c r="A18" i="27"/>
  <c r="C16" i="17"/>
  <c r="F8" i="29" s="1"/>
  <c r="A18" i="17"/>
  <c r="S18" i="17" s="1"/>
  <c r="F88" i="14"/>
  <c r="F87" i="14"/>
  <c r="ES2" i="6"/>
  <c r="BQ2" i="6"/>
  <c r="BW1" i="6"/>
  <c r="BX1" i="6" s="1"/>
  <c r="BY1" i="6" s="1"/>
  <c r="BZ1" i="6" s="1"/>
  <c r="CA1" i="6" s="1"/>
  <c r="CA7" i="6" s="1"/>
  <c r="BK2" i="5"/>
  <c r="BK3" i="5" s="1"/>
  <c r="AE2" i="5"/>
  <c r="AE3" i="5" s="1"/>
  <c r="AE2" i="4"/>
  <c r="BK2" i="4"/>
  <c r="BK2" i="3"/>
  <c r="AE2" i="3"/>
  <c r="AF72" i="28" l="1"/>
  <c r="J7" i="7"/>
  <c r="CZ4" i="30"/>
  <c r="DE2" i="30"/>
  <c r="U16" i="17"/>
  <c r="F46" i="29" s="1"/>
  <c r="BK4" i="3"/>
  <c r="BK3" i="3"/>
  <c r="AE4" i="3"/>
  <c r="AE3" i="3"/>
  <c r="L18" i="17"/>
  <c r="H12" i="29" s="1"/>
  <c r="M18" i="17"/>
  <c r="H13" i="29" s="1"/>
  <c r="H6" i="29"/>
  <c r="H3" i="29" s="1"/>
  <c r="V18" i="17"/>
  <c r="H47" i="29" s="1"/>
  <c r="S43" i="17"/>
  <c r="Q18" i="17"/>
  <c r="Q43" i="17" s="1"/>
  <c r="O18" i="17"/>
  <c r="O43" i="17" s="1"/>
  <c r="K18" i="17"/>
  <c r="H11" i="29" s="1"/>
  <c r="I18" i="17"/>
  <c r="H9" i="29" s="1"/>
  <c r="G18" i="17"/>
  <c r="G43" i="17" s="1"/>
  <c r="E18" i="17"/>
  <c r="E43" i="17" s="1"/>
  <c r="T18" i="17"/>
  <c r="H45" i="29" s="1"/>
  <c r="R18" i="17"/>
  <c r="R43" i="17" s="1"/>
  <c r="P18" i="17"/>
  <c r="P43" i="17" s="1"/>
  <c r="J18" i="17"/>
  <c r="H10" i="29" s="1"/>
  <c r="H18" i="17"/>
  <c r="H43" i="17" s="1"/>
  <c r="F18" i="17"/>
  <c r="F43" i="17" s="1"/>
  <c r="D18" i="17"/>
  <c r="D43" i="17" s="1"/>
  <c r="T18" i="27"/>
  <c r="H32" i="29" s="1"/>
  <c r="S18" i="27"/>
  <c r="H31" i="29" s="1"/>
  <c r="Y18" i="27"/>
  <c r="H37" i="29" s="1"/>
  <c r="W18" i="27"/>
  <c r="H35" i="29" s="1"/>
  <c r="U18" i="27"/>
  <c r="H33" i="29" s="1"/>
  <c r="Q18" i="27"/>
  <c r="H28" i="29" s="1"/>
  <c r="O18" i="27"/>
  <c r="H26" i="29" s="1"/>
  <c r="M18" i="27"/>
  <c r="H24" i="29" s="1"/>
  <c r="J18" i="27"/>
  <c r="H21" i="29" s="1"/>
  <c r="H18" i="27"/>
  <c r="H19" i="29" s="1"/>
  <c r="X18" i="27"/>
  <c r="H36" i="29" s="1"/>
  <c r="R18" i="27"/>
  <c r="H29" i="29" s="1"/>
  <c r="N18" i="27"/>
  <c r="H25" i="29" s="1"/>
  <c r="I18" i="27"/>
  <c r="H20" i="29" s="1"/>
  <c r="V18" i="27"/>
  <c r="H34" i="29" s="1"/>
  <c r="P18" i="27"/>
  <c r="H27" i="29" s="1"/>
  <c r="K18" i="27"/>
  <c r="H22" i="29" s="1"/>
  <c r="AC18" i="27"/>
  <c r="H41" i="29" s="1"/>
  <c r="AA18" i="27"/>
  <c r="H39" i="29" s="1"/>
  <c r="G18" i="27"/>
  <c r="H18" i="29" s="1"/>
  <c r="E18" i="27"/>
  <c r="H16" i="29" s="1"/>
  <c r="C18" i="27"/>
  <c r="C43" i="27" s="1"/>
  <c r="AD18" i="27"/>
  <c r="H42" i="29" s="1"/>
  <c r="AB18" i="27"/>
  <c r="H40" i="29" s="1"/>
  <c r="Z18" i="27"/>
  <c r="H38" i="29" s="1"/>
  <c r="F18" i="27"/>
  <c r="H17" i="29" s="1"/>
  <c r="D18" i="27"/>
  <c r="H15" i="29" s="1"/>
  <c r="H4" i="29"/>
  <c r="N17" i="17"/>
  <c r="AG13" i="13" s="1"/>
  <c r="L17" i="27"/>
  <c r="AE17" i="27" s="1"/>
  <c r="A19" i="27"/>
  <c r="C17" i="17"/>
  <c r="G8" i="29" s="1"/>
  <c r="A19" i="17"/>
  <c r="CB1" i="6"/>
  <c r="CC1" i="6" s="1"/>
  <c r="CD1" i="6" s="1"/>
  <c r="CE1" i="6" s="1"/>
  <c r="CF1" i="6" s="1"/>
  <c r="CF7" i="6" s="1"/>
  <c r="BV2" i="6"/>
  <c r="EX2" i="6"/>
  <c r="K7" i="7" l="1"/>
  <c r="S19" i="17"/>
  <c r="X43" i="27"/>
  <c r="AK72" i="28"/>
  <c r="I43" i="17"/>
  <c r="O43" i="27"/>
  <c r="DF4" i="30"/>
  <c r="DK2" i="30"/>
  <c r="U43" i="27"/>
  <c r="U17" i="17"/>
  <c r="G46" i="29" s="1"/>
  <c r="W43" i="27"/>
  <c r="P43" i="27"/>
  <c r="AB43" i="27"/>
  <c r="V43" i="17"/>
  <c r="K43" i="17"/>
  <c r="Q43" i="27"/>
  <c r="AC43" i="27"/>
  <c r="I43" i="27"/>
  <c r="H43" i="27"/>
  <c r="J43" i="27"/>
  <c r="T43" i="27"/>
  <c r="E43" i="27"/>
  <c r="T43" i="17"/>
  <c r="M43" i="17"/>
  <c r="G43" i="27"/>
  <c r="S43" i="27"/>
  <c r="M43" i="27"/>
  <c r="F43" i="27"/>
  <c r="R43" i="27"/>
  <c r="L43" i="17"/>
  <c r="J43" i="17"/>
  <c r="K43" i="27"/>
  <c r="AA43" i="27"/>
  <c r="Y43" i="27"/>
  <c r="D43" i="27"/>
  <c r="N43" i="27"/>
  <c r="V43" i="27"/>
  <c r="Z43" i="27"/>
  <c r="AD43" i="27"/>
  <c r="L19" i="17"/>
  <c r="B12" i="21" s="1"/>
  <c r="M19" i="17"/>
  <c r="B13" i="21" s="1"/>
  <c r="B6" i="21"/>
  <c r="T19" i="17"/>
  <c r="B45" i="21" s="1"/>
  <c r="R19" i="17"/>
  <c r="P19" i="17"/>
  <c r="K19" i="17"/>
  <c r="B11" i="21" s="1"/>
  <c r="I19" i="17"/>
  <c r="B9" i="21" s="1"/>
  <c r="G19" i="17"/>
  <c r="E19" i="17"/>
  <c r="V19" i="17"/>
  <c r="B47" i="21" s="1"/>
  <c r="Q19" i="17"/>
  <c r="O19" i="17"/>
  <c r="J19" i="17"/>
  <c r="B10" i="21" s="1"/>
  <c r="H19" i="17"/>
  <c r="F19" i="17"/>
  <c r="D19" i="17"/>
  <c r="T19" i="27"/>
  <c r="B32" i="21" s="1"/>
  <c r="S19" i="27"/>
  <c r="B31" i="21" s="1"/>
  <c r="X19" i="27"/>
  <c r="B36" i="21" s="1"/>
  <c r="V19" i="27"/>
  <c r="B34" i="21" s="1"/>
  <c r="R19" i="27"/>
  <c r="B29" i="21" s="1"/>
  <c r="P19" i="27"/>
  <c r="B27" i="21" s="1"/>
  <c r="N19" i="27"/>
  <c r="B25" i="21" s="1"/>
  <c r="K19" i="27"/>
  <c r="B22" i="21" s="1"/>
  <c r="I19" i="27"/>
  <c r="B20" i="21" s="1"/>
  <c r="Y19" i="27"/>
  <c r="B37" i="21" s="1"/>
  <c r="U19" i="27"/>
  <c r="B33" i="21" s="1"/>
  <c r="O19" i="27"/>
  <c r="B26" i="21" s="1"/>
  <c r="J19" i="27"/>
  <c r="B21" i="21" s="1"/>
  <c r="W19" i="27"/>
  <c r="B35" i="21" s="1"/>
  <c r="Q19" i="27"/>
  <c r="B28" i="21" s="1"/>
  <c r="M19" i="27"/>
  <c r="B24" i="21" s="1"/>
  <c r="H19" i="27"/>
  <c r="B19" i="21" s="1"/>
  <c r="AD19" i="27"/>
  <c r="B42" i="21" s="1"/>
  <c r="AB19" i="27"/>
  <c r="B40" i="21" s="1"/>
  <c r="Z19" i="27"/>
  <c r="B38" i="21" s="1"/>
  <c r="F19" i="27"/>
  <c r="B17" i="21" s="1"/>
  <c r="D19" i="27"/>
  <c r="B15" i="21" s="1"/>
  <c r="AC19" i="27"/>
  <c r="B41" i="21" s="1"/>
  <c r="AA19" i="27"/>
  <c r="B39" i="21" s="1"/>
  <c r="G19" i="27"/>
  <c r="B18" i="21" s="1"/>
  <c r="E19" i="27"/>
  <c r="B16" i="21" s="1"/>
  <c r="C19" i="27"/>
  <c r="L18" i="27"/>
  <c r="L43" i="27" s="1"/>
  <c r="A20" i="27"/>
  <c r="N18" i="17"/>
  <c r="C18" i="17"/>
  <c r="A20" i="17"/>
  <c r="S20" i="17" s="1"/>
  <c r="CG1" i="6"/>
  <c r="CH1" i="6" s="1"/>
  <c r="CI1" i="6" s="1"/>
  <c r="CJ1" i="6" s="1"/>
  <c r="CK1" i="6" s="1"/>
  <c r="CK7" i="6" s="1"/>
  <c r="U18" i="17" l="1"/>
  <c r="H46" i="29" s="1"/>
  <c r="AG14" i="13"/>
  <c r="DL4" i="30"/>
  <c r="DQ2" i="30"/>
  <c r="Y20" i="17"/>
  <c r="C50" i="21" s="1"/>
  <c r="L20" i="17"/>
  <c r="C12" i="21" s="1"/>
  <c r="M20" i="17"/>
  <c r="C13" i="21" s="1"/>
  <c r="C6" i="21"/>
  <c r="V20" i="17"/>
  <c r="C47" i="21" s="1"/>
  <c r="Q20" i="17"/>
  <c r="O20" i="17"/>
  <c r="K20" i="17"/>
  <c r="C11" i="21" s="1"/>
  <c r="I20" i="17"/>
  <c r="C9" i="21" s="1"/>
  <c r="G20" i="17"/>
  <c r="E20" i="17"/>
  <c r="T20" i="17"/>
  <c r="C45" i="21" s="1"/>
  <c r="R20" i="17"/>
  <c r="P20" i="17"/>
  <c r="J20" i="17"/>
  <c r="C10" i="21" s="1"/>
  <c r="H20" i="17"/>
  <c r="F20" i="17"/>
  <c r="D20" i="17"/>
  <c r="C43" i="17"/>
  <c r="H8" i="29"/>
  <c r="T20" i="27"/>
  <c r="C32" i="21" s="1"/>
  <c r="S20" i="27"/>
  <c r="C31" i="21" s="1"/>
  <c r="Y20" i="27"/>
  <c r="C37" i="21" s="1"/>
  <c r="W20" i="27"/>
  <c r="C35" i="21" s="1"/>
  <c r="U20" i="27"/>
  <c r="C33" i="21" s="1"/>
  <c r="Q20" i="27"/>
  <c r="C28" i="21" s="1"/>
  <c r="O20" i="27"/>
  <c r="C26" i="21" s="1"/>
  <c r="M20" i="27"/>
  <c r="C24" i="21" s="1"/>
  <c r="J20" i="27"/>
  <c r="C21" i="21" s="1"/>
  <c r="H20" i="27"/>
  <c r="C19" i="21" s="1"/>
  <c r="V20" i="27"/>
  <c r="C34" i="21" s="1"/>
  <c r="P20" i="27"/>
  <c r="C27" i="21" s="1"/>
  <c r="K20" i="27"/>
  <c r="C22" i="21" s="1"/>
  <c r="X20" i="27"/>
  <c r="C36" i="21" s="1"/>
  <c r="R20" i="27"/>
  <c r="C29" i="21" s="1"/>
  <c r="N20" i="27"/>
  <c r="C25" i="21" s="1"/>
  <c r="I20" i="27"/>
  <c r="C20" i="21" s="1"/>
  <c r="AC20" i="27"/>
  <c r="C41" i="21" s="1"/>
  <c r="AA20" i="27"/>
  <c r="C39" i="21" s="1"/>
  <c r="G20" i="27"/>
  <c r="C18" i="21" s="1"/>
  <c r="E20" i="27"/>
  <c r="C16" i="21" s="1"/>
  <c r="C20" i="27"/>
  <c r="AD20" i="27"/>
  <c r="C42" i="21" s="1"/>
  <c r="AB20" i="27"/>
  <c r="C40" i="21" s="1"/>
  <c r="Z20" i="27"/>
  <c r="C38" i="21" s="1"/>
  <c r="F20" i="27"/>
  <c r="C17" i="21" s="1"/>
  <c r="D20" i="27"/>
  <c r="C15" i="21" s="1"/>
  <c r="C19" i="17"/>
  <c r="B8" i="21" s="1"/>
  <c r="AE18" i="27"/>
  <c r="AE43" i="27" s="1"/>
  <c r="L19" i="27"/>
  <c r="AE19" i="27" s="1"/>
  <c r="A21" i="27"/>
  <c r="A21" i="17"/>
  <c r="S21" i="17" s="1"/>
  <c r="N19" i="17"/>
  <c r="U19" i="17" s="1"/>
  <c r="B46" i="21" s="1"/>
  <c r="N43" i="17"/>
  <c r="U43" i="17" s="1"/>
  <c r="CL1" i="6"/>
  <c r="CM1" i="6" s="1"/>
  <c r="CN1" i="6" s="1"/>
  <c r="CO1" i="6" s="1"/>
  <c r="CP1" i="6" s="1"/>
  <c r="CP7" i="6" s="1"/>
  <c r="AP72" i="28" l="1"/>
  <c r="DR4" i="30"/>
  <c r="DW2" i="30"/>
  <c r="Y21" i="17"/>
  <c r="D50" i="21" s="1"/>
  <c r="L21" i="17"/>
  <c r="D12" i="21" s="1"/>
  <c r="M21" i="17"/>
  <c r="D13" i="21" s="1"/>
  <c r="D6" i="21"/>
  <c r="T21" i="17"/>
  <c r="D45" i="21" s="1"/>
  <c r="R21" i="17"/>
  <c r="P21" i="17"/>
  <c r="K21" i="17"/>
  <c r="D11" i="21" s="1"/>
  <c r="I21" i="17"/>
  <c r="D9" i="21" s="1"/>
  <c r="G21" i="17"/>
  <c r="E21" i="17"/>
  <c r="V21" i="17"/>
  <c r="D47" i="21" s="1"/>
  <c r="Q21" i="17"/>
  <c r="O21" i="17"/>
  <c r="J21" i="17"/>
  <c r="D10" i="21" s="1"/>
  <c r="H21" i="17"/>
  <c r="F21" i="17"/>
  <c r="D21" i="17"/>
  <c r="T21" i="27"/>
  <c r="D32" i="21" s="1"/>
  <c r="S21" i="27"/>
  <c r="D31" i="21" s="1"/>
  <c r="X21" i="27"/>
  <c r="D36" i="21" s="1"/>
  <c r="V21" i="27"/>
  <c r="D34" i="21" s="1"/>
  <c r="R21" i="27"/>
  <c r="D29" i="21" s="1"/>
  <c r="P21" i="27"/>
  <c r="D27" i="21" s="1"/>
  <c r="N21" i="27"/>
  <c r="D25" i="21" s="1"/>
  <c r="K21" i="27"/>
  <c r="D22" i="21" s="1"/>
  <c r="I21" i="27"/>
  <c r="D20" i="21" s="1"/>
  <c r="W21" i="27"/>
  <c r="D35" i="21" s="1"/>
  <c r="Q21" i="27"/>
  <c r="D28" i="21" s="1"/>
  <c r="M21" i="27"/>
  <c r="D24" i="21" s="1"/>
  <c r="H21" i="27"/>
  <c r="D19" i="21" s="1"/>
  <c r="Y21" i="27"/>
  <c r="D37" i="21" s="1"/>
  <c r="U21" i="27"/>
  <c r="D33" i="21" s="1"/>
  <c r="O21" i="27"/>
  <c r="D26" i="21" s="1"/>
  <c r="J21" i="27"/>
  <c r="D21" i="21" s="1"/>
  <c r="AD21" i="27"/>
  <c r="D42" i="21" s="1"/>
  <c r="AB21" i="27"/>
  <c r="D40" i="21" s="1"/>
  <c r="Z21" i="27"/>
  <c r="D38" i="21" s="1"/>
  <c r="F21" i="27"/>
  <c r="D17" i="21" s="1"/>
  <c r="D21" i="27"/>
  <c r="D15" i="21" s="1"/>
  <c r="AC21" i="27"/>
  <c r="D41" i="21" s="1"/>
  <c r="AA21" i="27"/>
  <c r="D39" i="21" s="1"/>
  <c r="G21" i="27"/>
  <c r="D18" i="21" s="1"/>
  <c r="E21" i="27"/>
  <c r="D16" i="21" s="1"/>
  <c r="C21" i="27"/>
  <c r="L20" i="27"/>
  <c r="AE20" i="27" s="1"/>
  <c r="A22" i="27"/>
  <c r="C20" i="17"/>
  <c r="C8" i="21" s="1"/>
  <c r="N20" i="17"/>
  <c r="U20" i="17" s="1"/>
  <c r="C46" i="21" s="1"/>
  <c r="A22" i="17"/>
  <c r="S22" i="17" s="1"/>
  <c r="CQ1" i="6"/>
  <c r="CR1" i="6" s="1"/>
  <c r="CS1" i="6" s="1"/>
  <c r="CT1" i="6" s="1"/>
  <c r="CU1" i="6" s="1"/>
  <c r="CU7" i="6" s="1"/>
  <c r="DX4" i="30" l="1"/>
  <c r="EC2" i="30"/>
  <c r="T22" i="27"/>
  <c r="E32" i="21" s="1"/>
  <c r="S22" i="27"/>
  <c r="E31" i="21" s="1"/>
  <c r="Y22" i="27"/>
  <c r="E37" i="21" s="1"/>
  <c r="W22" i="27"/>
  <c r="E35" i="21" s="1"/>
  <c r="U22" i="27"/>
  <c r="E33" i="21" s="1"/>
  <c r="Q22" i="27"/>
  <c r="E28" i="21" s="1"/>
  <c r="O22" i="27"/>
  <c r="E26" i="21" s="1"/>
  <c r="M22" i="27"/>
  <c r="E24" i="21" s="1"/>
  <c r="J22" i="27"/>
  <c r="E21" i="21" s="1"/>
  <c r="H22" i="27"/>
  <c r="E19" i="21" s="1"/>
  <c r="X22" i="27"/>
  <c r="E36" i="21" s="1"/>
  <c r="R22" i="27"/>
  <c r="E29" i="21" s="1"/>
  <c r="N22" i="27"/>
  <c r="E25" i="21" s="1"/>
  <c r="I22" i="27"/>
  <c r="E20" i="21" s="1"/>
  <c r="V22" i="27"/>
  <c r="E34" i="21" s="1"/>
  <c r="P22" i="27"/>
  <c r="E27" i="21" s="1"/>
  <c r="K22" i="27"/>
  <c r="E22" i="21" s="1"/>
  <c r="AC22" i="27"/>
  <c r="E41" i="21" s="1"/>
  <c r="AA22" i="27"/>
  <c r="E39" i="21" s="1"/>
  <c r="G22" i="27"/>
  <c r="E18" i="21" s="1"/>
  <c r="E22" i="27"/>
  <c r="E16" i="21" s="1"/>
  <c r="C22" i="27"/>
  <c r="AD22" i="27"/>
  <c r="E42" i="21" s="1"/>
  <c r="AB22" i="27"/>
  <c r="E40" i="21" s="1"/>
  <c r="Z22" i="27"/>
  <c r="E38" i="21" s="1"/>
  <c r="F22" i="27"/>
  <c r="E17" i="21" s="1"/>
  <c r="D22" i="27"/>
  <c r="E15" i="21" s="1"/>
  <c r="Y22" i="17"/>
  <c r="E50" i="21" s="1"/>
  <c r="L22" i="17"/>
  <c r="E12" i="21" s="1"/>
  <c r="M22" i="17"/>
  <c r="E13" i="21" s="1"/>
  <c r="E6" i="21"/>
  <c r="V22" i="17"/>
  <c r="E47" i="21" s="1"/>
  <c r="Q22" i="17"/>
  <c r="O22" i="17"/>
  <c r="K22" i="17"/>
  <c r="E11" i="21" s="1"/>
  <c r="I22" i="17"/>
  <c r="E9" i="21" s="1"/>
  <c r="G22" i="17"/>
  <c r="E22" i="17"/>
  <c r="T22" i="17"/>
  <c r="E45" i="21" s="1"/>
  <c r="R22" i="17"/>
  <c r="P22" i="17"/>
  <c r="J22" i="17"/>
  <c r="E10" i="21" s="1"/>
  <c r="H22" i="17"/>
  <c r="F22" i="17"/>
  <c r="D22" i="17"/>
  <c r="L21" i="27"/>
  <c r="AE21" i="27" s="1"/>
  <c r="A23" i="27"/>
  <c r="Z20" i="17"/>
  <c r="C21" i="17"/>
  <c r="D8" i="21" s="1"/>
  <c r="N21" i="17"/>
  <c r="U21" i="17" s="1"/>
  <c r="D46" i="21" s="1"/>
  <c r="A23" i="17"/>
  <c r="S23" i="17" s="1"/>
  <c r="CV1" i="6"/>
  <c r="CW1" i="6" s="1"/>
  <c r="CX1" i="6" s="1"/>
  <c r="CY1" i="6" s="1"/>
  <c r="CZ1" i="6" s="1"/>
  <c r="CZ7" i="6" s="1"/>
  <c r="ED4" i="30" l="1"/>
  <c r="EI2" i="30"/>
  <c r="Y23" i="17"/>
  <c r="F50" i="21" s="1"/>
  <c r="L23" i="17"/>
  <c r="F12" i="21" s="1"/>
  <c r="M23" i="17"/>
  <c r="F13" i="21" s="1"/>
  <c r="F6" i="21"/>
  <c r="T23" i="17"/>
  <c r="F45" i="21" s="1"/>
  <c r="R23" i="17"/>
  <c r="P23" i="17"/>
  <c r="K23" i="17"/>
  <c r="F11" i="21" s="1"/>
  <c r="I23" i="17"/>
  <c r="F9" i="21" s="1"/>
  <c r="G23" i="17"/>
  <c r="E23" i="17"/>
  <c r="V23" i="17"/>
  <c r="F47" i="21" s="1"/>
  <c r="Q23" i="17"/>
  <c r="O23" i="17"/>
  <c r="J23" i="17"/>
  <c r="F10" i="21" s="1"/>
  <c r="H23" i="17"/>
  <c r="F23" i="17"/>
  <c r="D23" i="17"/>
  <c r="T23" i="27"/>
  <c r="F32" i="21" s="1"/>
  <c r="S23" i="27"/>
  <c r="F31" i="21" s="1"/>
  <c r="X23" i="27"/>
  <c r="F36" i="21" s="1"/>
  <c r="V23" i="27"/>
  <c r="F34" i="21" s="1"/>
  <c r="R23" i="27"/>
  <c r="F29" i="21" s="1"/>
  <c r="P23" i="27"/>
  <c r="F27" i="21" s="1"/>
  <c r="N23" i="27"/>
  <c r="F25" i="21" s="1"/>
  <c r="K23" i="27"/>
  <c r="F22" i="21" s="1"/>
  <c r="I23" i="27"/>
  <c r="F20" i="21" s="1"/>
  <c r="Y23" i="27"/>
  <c r="F37" i="21" s="1"/>
  <c r="U23" i="27"/>
  <c r="F33" i="21" s="1"/>
  <c r="O23" i="27"/>
  <c r="F26" i="21" s="1"/>
  <c r="J23" i="27"/>
  <c r="F21" i="21" s="1"/>
  <c r="W23" i="27"/>
  <c r="F35" i="21" s="1"/>
  <c r="Q23" i="27"/>
  <c r="F28" i="21" s="1"/>
  <c r="M23" i="27"/>
  <c r="F24" i="21" s="1"/>
  <c r="H23" i="27"/>
  <c r="F19" i="21" s="1"/>
  <c r="AD23" i="27"/>
  <c r="F42" i="21" s="1"/>
  <c r="AB23" i="27"/>
  <c r="F40" i="21" s="1"/>
  <c r="Z23" i="27"/>
  <c r="F38" i="21" s="1"/>
  <c r="F23" i="27"/>
  <c r="F17" i="21" s="1"/>
  <c r="D23" i="27"/>
  <c r="F15" i="21" s="1"/>
  <c r="AC23" i="27"/>
  <c r="F41" i="21" s="1"/>
  <c r="AA23" i="27"/>
  <c r="F39" i="21" s="1"/>
  <c r="G23" i="27"/>
  <c r="F18" i="21" s="1"/>
  <c r="E23" i="27"/>
  <c r="F16" i="21" s="1"/>
  <c r="C23" i="27"/>
  <c r="C22" i="17"/>
  <c r="E8" i="21" s="1"/>
  <c r="L22" i="27"/>
  <c r="AE22" i="27" s="1"/>
  <c r="A24" i="27"/>
  <c r="N22" i="17"/>
  <c r="U22" i="17" s="1"/>
  <c r="E46" i="21" s="1"/>
  <c r="Z21" i="17"/>
  <c r="A24" i="17"/>
  <c r="S24" i="17" s="1"/>
  <c r="DA1" i="6"/>
  <c r="DB1" i="6" s="1"/>
  <c r="DC1" i="6" s="1"/>
  <c r="DD1" i="6" s="1"/>
  <c r="DE1" i="6" s="1"/>
  <c r="DE7" i="6" s="1"/>
  <c r="EJ4" i="30" l="1"/>
  <c r="EO2" i="30"/>
  <c r="Y24" i="17"/>
  <c r="G50" i="21" s="1"/>
  <c r="L24" i="17"/>
  <c r="G12" i="21" s="1"/>
  <c r="M24" i="17"/>
  <c r="G13" i="21" s="1"/>
  <c r="G6" i="21"/>
  <c r="V24" i="17"/>
  <c r="G47" i="21" s="1"/>
  <c r="Q24" i="17"/>
  <c r="O24" i="17"/>
  <c r="K24" i="17"/>
  <c r="G11" i="21" s="1"/>
  <c r="I24" i="17"/>
  <c r="G9" i="21" s="1"/>
  <c r="G24" i="17"/>
  <c r="E24" i="17"/>
  <c r="T24" i="17"/>
  <c r="G45" i="21" s="1"/>
  <c r="R24" i="17"/>
  <c r="P24" i="17"/>
  <c r="J24" i="17"/>
  <c r="G10" i="21" s="1"/>
  <c r="H24" i="17"/>
  <c r="F24" i="17"/>
  <c r="D24" i="17"/>
  <c r="T24" i="27"/>
  <c r="G32" i="21" s="1"/>
  <c r="S24" i="27"/>
  <c r="G31" i="21" s="1"/>
  <c r="Y24" i="27"/>
  <c r="G37" i="21" s="1"/>
  <c r="W24" i="27"/>
  <c r="G35" i="21" s="1"/>
  <c r="U24" i="27"/>
  <c r="G33" i="21" s="1"/>
  <c r="Q24" i="27"/>
  <c r="G28" i="21" s="1"/>
  <c r="O24" i="27"/>
  <c r="G26" i="21" s="1"/>
  <c r="M24" i="27"/>
  <c r="G24" i="21" s="1"/>
  <c r="J24" i="27"/>
  <c r="G21" i="21" s="1"/>
  <c r="H24" i="27"/>
  <c r="G19" i="21" s="1"/>
  <c r="V24" i="27"/>
  <c r="G34" i="21" s="1"/>
  <c r="P24" i="27"/>
  <c r="G27" i="21" s="1"/>
  <c r="K24" i="27"/>
  <c r="G22" i="21" s="1"/>
  <c r="X24" i="27"/>
  <c r="G36" i="21" s="1"/>
  <c r="R24" i="27"/>
  <c r="G29" i="21" s="1"/>
  <c r="N24" i="27"/>
  <c r="G25" i="21" s="1"/>
  <c r="I24" i="27"/>
  <c r="G20" i="21" s="1"/>
  <c r="AC24" i="27"/>
  <c r="G41" i="21" s="1"/>
  <c r="AA24" i="27"/>
  <c r="G39" i="21" s="1"/>
  <c r="G24" i="27"/>
  <c r="G18" i="21" s="1"/>
  <c r="E24" i="27"/>
  <c r="G16" i="21" s="1"/>
  <c r="C24" i="27"/>
  <c r="AD24" i="27"/>
  <c r="G42" i="21" s="1"/>
  <c r="AB24" i="27"/>
  <c r="G40" i="21" s="1"/>
  <c r="Z24" i="27"/>
  <c r="G38" i="21" s="1"/>
  <c r="F24" i="27"/>
  <c r="G17" i="21" s="1"/>
  <c r="D24" i="27"/>
  <c r="G15" i="21" s="1"/>
  <c r="L23" i="27"/>
  <c r="AE23" i="27" s="1"/>
  <c r="C23" i="17"/>
  <c r="F8" i="21" s="1"/>
  <c r="A25" i="27"/>
  <c r="Z22" i="17"/>
  <c r="N23" i="17"/>
  <c r="U23" i="17" s="1"/>
  <c r="F46" i="21" s="1"/>
  <c r="A25" i="17"/>
  <c r="S25" i="17" s="1"/>
  <c r="DF1" i="6"/>
  <c r="DG1" i="6" s="1"/>
  <c r="DH1" i="6" s="1"/>
  <c r="DI1" i="6" s="1"/>
  <c r="DJ1" i="6" s="1"/>
  <c r="DJ7" i="6" s="1"/>
  <c r="EP4" i="30" l="1"/>
  <c r="EU2" i="30"/>
  <c r="T25" i="27"/>
  <c r="H32" i="21" s="1"/>
  <c r="S25" i="27"/>
  <c r="H31" i="21" s="1"/>
  <c r="X25" i="27"/>
  <c r="H36" i="21" s="1"/>
  <c r="V25" i="27"/>
  <c r="H34" i="21" s="1"/>
  <c r="R25" i="27"/>
  <c r="H29" i="21" s="1"/>
  <c r="P25" i="27"/>
  <c r="H27" i="21" s="1"/>
  <c r="N25" i="27"/>
  <c r="H25" i="21" s="1"/>
  <c r="K25" i="27"/>
  <c r="H22" i="21" s="1"/>
  <c r="I25" i="27"/>
  <c r="H20" i="21" s="1"/>
  <c r="W25" i="27"/>
  <c r="H35" i="21" s="1"/>
  <c r="Q25" i="27"/>
  <c r="H28" i="21" s="1"/>
  <c r="M25" i="27"/>
  <c r="H24" i="21" s="1"/>
  <c r="H25" i="27"/>
  <c r="H19" i="21" s="1"/>
  <c r="Y25" i="27"/>
  <c r="H37" i="21" s="1"/>
  <c r="U25" i="27"/>
  <c r="H33" i="21" s="1"/>
  <c r="O25" i="27"/>
  <c r="H26" i="21" s="1"/>
  <c r="J25" i="27"/>
  <c r="H21" i="21" s="1"/>
  <c r="AD25" i="27"/>
  <c r="H42" i="21" s="1"/>
  <c r="AB25" i="27"/>
  <c r="H40" i="21" s="1"/>
  <c r="Z25" i="27"/>
  <c r="H38" i="21" s="1"/>
  <c r="F25" i="27"/>
  <c r="H17" i="21" s="1"/>
  <c r="D25" i="27"/>
  <c r="H15" i="21" s="1"/>
  <c r="AC25" i="27"/>
  <c r="H41" i="21" s="1"/>
  <c r="AA25" i="27"/>
  <c r="H39" i="21" s="1"/>
  <c r="G25" i="27"/>
  <c r="H18" i="21" s="1"/>
  <c r="E25" i="27"/>
  <c r="H16" i="21" s="1"/>
  <c r="C25" i="27"/>
  <c r="C44" i="27" s="1"/>
  <c r="Y25" i="17"/>
  <c r="H50" i="21" s="1"/>
  <c r="L25" i="17"/>
  <c r="H12" i="21" s="1"/>
  <c r="M25" i="17"/>
  <c r="H13" i="21" s="1"/>
  <c r="H6" i="21"/>
  <c r="T25" i="17"/>
  <c r="H45" i="21" s="1"/>
  <c r="R25" i="17"/>
  <c r="R44" i="17" s="1"/>
  <c r="P25" i="17"/>
  <c r="P44" i="17" s="1"/>
  <c r="K25" i="17"/>
  <c r="H11" i="21" s="1"/>
  <c r="I25" i="17"/>
  <c r="H9" i="21" s="1"/>
  <c r="G25" i="17"/>
  <c r="G44" i="17" s="1"/>
  <c r="E25" i="17"/>
  <c r="E44" i="17" s="1"/>
  <c r="V25" i="17"/>
  <c r="H47" i="21" s="1"/>
  <c r="S44" i="17"/>
  <c r="Q25" i="17"/>
  <c r="Q44" i="17" s="1"/>
  <c r="O25" i="17"/>
  <c r="O44" i="17" s="1"/>
  <c r="J25" i="17"/>
  <c r="H10" i="21" s="1"/>
  <c r="H25" i="17"/>
  <c r="H44" i="17" s="1"/>
  <c r="F25" i="17"/>
  <c r="F44" i="17" s="1"/>
  <c r="D25" i="17"/>
  <c r="D44" i="17" s="1"/>
  <c r="N24" i="17"/>
  <c r="Z24" i="17" s="1"/>
  <c r="L24" i="27"/>
  <c r="AE24" i="27" s="1"/>
  <c r="A26" i="27"/>
  <c r="C24" i="17"/>
  <c r="G8" i="21" s="1"/>
  <c r="A26" i="17"/>
  <c r="S26" i="17" s="1"/>
  <c r="Z23" i="17"/>
  <c r="DK1" i="6"/>
  <c r="DL1" i="6" s="1"/>
  <c r="DM1" i="6" s="1"/>
  <c r="DN1" i="6" s="1"/>
  <c r="DO1" i="6" s="1"/>
  <c r="DO7" i="6" s="1"/>
  <c r="X44" i="27" l="1"/>
  <c r="AD44" i="27"/>
  <c r="J44" i="27"/>
  <c r="V44" i="27"/>
  <c r="Z44" i="27"/>
  <c r="AB44" i="27"/>
  <c r="EV4" i="30"/>
  <c r="FA2" i="30"/>
  <c r="U24" i="17"/>
  <c r="G46" i="21" s="1"/>
  <c r="Q44" i="27"/>
  <c r="P44" i="27"/>
  <c r="AA44" i="27"/>
  <c r="T44" i="27"/>
  <c r="I44" i="27"/>
  <c r="I44" i="17"/>
  <c r="K44" i="27"/>
  <c r="T44" i="17"/>
  <c r="E44" i="27"/>
  <c r="M44" i="27"/>
  <c r="Y44" i="27"/>
  <c r="S44" i="27"/>
  <c r="L44" i="17"/>
  <c r="F44" i="27"/>
  <c r="M44" i="17"/>
  <c r="O44" i="27"/>
  <c r="W44" i="27"/>
  <c r="D44" i="27"/>
  <c r="J44" i="17"/>
  <c r="V44" i="17"/>
  <c r="K44" i="17"/>
  <c r="U44" i="27"/>
  <c r="AC44" i="27"/>
  <c r="G44" i="27"/>
  <c r="H44" i="27"/>
  <c r="N44" i="27"/>
  <c r="R44" i="27"/>
  <c r="Y26" i="17"/>
  <c r="B50" i="22" s="1"/>
  <c r="L26" i="17"/>
  <c r="B12" i="22" s="1"/>
  <c r="M26" i="17"/>
  <c r="B13" i="22" s="1"/>
  <c r="B6" i="22"/>
  <c r="V26" i="17"/>
  <c r="B47" i="22" s="1"/>
  <c r="Q26" i="17"/>
  <c r="O26" i="17"/>
  <c r="K26" i="17"/>
  <c r="B11" i="22" s="1"/>
  <c r="I26" i="17"/>
  <c r="B9" i="22" s="1"/>
  <c r="G26" i="17"/>
  <c r="E26" i="17"/>
  <c r="T26" i="17"/>
  <c r="B45" i="22" s="1"/>
  <c r="R26" i="17"/>
  <c r="P26" i="17"/>
  <c r="J26" i="17"/>
  <c r="B10" i="22" s="1"/>
  <c r="H26" i="17"/>
  <c r="F26" i="17"/>
  <c r="D26" i="17"/>
  <c r="T26" i="27"/>
  <c r="B32" i="22" s="1"/>
  <c r="S26" i="27"/>
  <c r="B31" i="22" s="1"/>
  <c r="Y26" i="27"/>
  <c r="B37" i="22" s="1"/>
  <c r="W26" i="27"/>
  <c r="B35" i="22" s="1"/>
  <c r="U26" i="27"/>
  <c r="B33" i="22" s="1"/>
  <c r="Q26" i="27"/>
  <c r="B28" i="22" s="1"/>
  <c r="O26" i="27"/>
  <c r="B26" i="22" s="1"/>
  <c r="M26" i="27"/>
  <c r="B24" i="22" s="1"/>
  <c r="J26" i="27"/>
  <c r="B21" i="22" s="1"/>
  <c r="H26" i="27"/>
  <c r="B19" i="22" s="1"/>
  <c r="X26" i="27"/>
  <c r="B36" i="22" s="1"/>
  <c r="R26" i="27"/>
  <c r="B29" i="22" s="1"/>
  <c r="N26" i="27"/>
  <c r="B25" i="22" s="1"/>
  <c r="I26" i="27"/>
  <c r="B20" i="22" s="1"/>
  <c r="V26" i="27"/>
  <c r="B34" i="22" s="1"/>
  <c r="P26" i="27"/>
  <c r="B27" i="22" s="1"/>
  <c r="K26" i="27"/>
  <c r="B22" i="22" s="1"/>
  <c r="AC26" i="27"/>
  <c r="B41" i="22" s="1"/>
  <c r="AA26" i="27"/>
  <c r="B39" i="22" s="1"/>
  <c r="G26" i="27"/>
  <c r="B18" i="22" s="1"/>
  <c r="E26" i="27"/>
  <c r="B16" i="22" s="1"/>
  <c r="C26" i="27"/>
  <c r="AD26" i="27"/>
  <c r="B42" i="22" s="1"/>
  <c r="AB26" i="27"/>
  <c r="B40" i="22" s="1"/>
  <c r="Z26" i="27"/>
  <c r="B38" i="22" s="1"/>
  <c r="F26" i="27"/>
  <c r="B17" i="22" s="1"/>
  <c r="D26" i="27"/>
  <c r="B15" i="22" s="1"/>
  <c r="H4" i="21"/>
  <c r="H3" i="21"/>
  <c r="L25" i="27"/>
  <c r="L44" i="27" s="1"/>
  <c r="A27" i="27"/>
  <c r="N25" i="17"/>
  <c r="U25" i="17" s="1"/>
  <c r="H46" i="21" s="1"/>
  <c r="C25" i="17"/>
  <c r="A27" i="17"/>
  <c r="S27" i="17" s="1"/>
  <c r="DP1" i="6"/>
  <c r="DQ1" i="6" s="1"/>
  <c r="DR1" i="6" s="1"/>
  <c r="DS1" i="6" s="1"/>
  <c r="DT1" i="6" s="1"/>
  <c r="DT7" i="6" s="1"/>
  <c r="FB4" i="30" l="1"/>
  <c r="FG2" i="30"/>
  <c r="Y27" i="17"/>
  <c r="C50" i="22" s="1"/>
  <c r="L27" i="17"/>
  <c r="C12" i="22" s="1"/>
  <c r="M27" i="17"/>
  <c r="C13" i="22" s="1"/>
  <c r="C6" i="22"/>
  <c r="T27" i="17"/>
  <c r="C45" i="22" s="1"/>
  <c r="R27" i="17"/>
  <c r="P27" i="17"/>
  <c r="K27" i="17"/>
  <c r="C11" i="22" s="1"/>
  <c r="I27" i="17"/>
  <c r="C9" i="22" s="1"/>
  <c r="G27" i="17"/>
  <c r="E27" i="17"/>
  <c r="V27" i="17"/>
  <c r="C47" i="22" s="1"/>
  <c r="Q27" i="17"/>
  <c r="O27" i="17"/>
  <c r="J27" i="17"/>
  <c r="C10" i="22" s="1"/>
  <c r="H27" i="17"/>
  <c r="F27" i="17"/>
  <c r="D27" i="17"/>
  <c r="C44" i="17"/>
  <c r="H8" i="21"/>
  <c r="T27" i="27"/>
  <c r="C32" i="22" s="1"/>
  <c r="S27" i="27"/>
  <c r="C31" i="22" s="1"/>
  <c r="X27" i="27"/>
  <c r="C36" i="22" s="1"/>
  <c r="V27" i="27"/>
  <c r="C34" i="22" s="1"/>
  <c r="R27" i="27"/>
  <c r="C29" i="22" s="1"/>
  <c r="P27" i="27"/>
  <c r="C27" i="22" s="1"/>
  <c r="N27" i="27"/>
  <c r="C25" i="22" s="1"/>
  <c r="K27" i="27"/>
  <c r="C22" i="22" s="1"/>
  <c r="I27" i="27"/>
  <c r="C20" i="22" s="1"/>
  <c r="Y27" i="27"/>
  <c r="C37" i="22" s="1"/>
  <c r="U27" i="27"/>
  <c r="C33" i="22" s="1"/>
  <c r="O27" i="27"/>
  <c r="C26" i="22" s="1"/>
  <c r="J27" i="27"/>
  <c r="C21" i="22" s="1"/>
  <c r="W27" i="27"/>
  <c r="C35" i="22" s="1"/>
  <c r="Q27" i="27"/>
  <c r="C28" i="22" s="1"/>
  <c r="M27" i="27"/>
  <c r="C24" i="22" s="1"/>
  <c r="H27" i="27"/>
  <c r="C19" i="22" s="1"/>
  <c r="AD27" i="27"/>
  <c r="C42" i="22" s="1"/>
  <c r="AB27" i="27"/>
  <c r="C40" i="22" s="1"/>
  <c r="Z27" i="27"/>
  <c r="C38" i="22" s="1"/>
  <c r="F27" i="27"/>
  <c r="C17" i="22" s="1"/>
  <c r="D27" i="27"/>
  <c r="C15" i="22" s="1"/>
  <c r="AC27" i="27"/>
  <c r="C41" i="22" s="1"/>
  <c r="AA27" i="27"/>
  <c r="C39" i="22" s="1"/>
  <c r="G27" i="27"/>
  <c r="C18" i="22" s="1"/>
  <c r="E27" i="27"/>
  <c r="C16" i="22" s="1"/>
  <c r="C27" i="27"/>
  <c r="AE25" i="27"/>
  <c r="AE44" i="27" s="1"/>
  <c r="C26" i="17"/>
  <c r="B8" i="22" s="1"/>
  <c r="A28" i="27"/>
  <c r="L26" i="27"/>
  <c r="N44" i="17"/>
  <c r="U44" i="17" s="1"/>
  <c r="Z25" i="17"/>
  <c r="A28" i="17"/>
  <c r="S28" i="17" s="1"/>
  <c r="N26" i="17"/>
  <c r="U26" i="17" s="1"/>
  <c r="B46" i="22" s="1"/>
  <c r="DU1" i="6"/>
  <c r="DV1" i="6" s="1"/>
  <c r="DW1" i="6" s="1"/>
  <c r="DX1" i="6" s="1"/>
  <c r="DY1" i="6" s="1"/>
  <c r="DY7" i="6" s="1"/>
  <c r="FH4" i="30" l="1"/>
  <c r="FM2" i="30"/>
  <c r="T28" i="27"/>
  <c r="D32" i="22" s="1"/>
  <c r="S28" i="27"/>
  <c r="D31" i="22" s="1"/>
  <c r="Y28" i="27"/>
  <c r="D37" i="22" s="1"/>
  <c r="W28" i="27"/>
  <c r="D35" i="22" s="1"/>
  <c r="U28" i="27"/>
  <c r="D33" i="22" s="1"/>
  <c r="Q28" i="27"/>
  <c r="D28" i="22" s="1"/>
  <c r="O28" i="27"/>
  <c r="D26" i="22" s="1"/>
  <c r="M28" i="27"/>
  <c r="D24" i="22" s="1"/>
  <c r="J28" i="27"/>
  <c r="D21" i="22" s="1"/>
  <c r="H28" i="27"/>
  <c r="D19" i="22" s="1"/>
  <c r="V28" i="27"/>
  <c r="D34" i="22" s="1"/>
  <c r="P28" i="27"/>
  <c r="D27" i="22" s="1"/>
  <c r="K28" i="27"/>
  <c r="D22" i="22" s="1"/>
  <c r="X28" i="27"/>
  <c r="D36" i="22" s="1"/>
  <c r="R28" i="27"/>
  <c r="D29" i="22" s="1"/>
  <c r="N28" i="27"/>
  <c r="D25" i="22" s="1"/>
  <c r="I28" i="27"/>
  <c r="D20" i="22" s="1"/>
  <c r="AC28" i="27"/>
  <c r="D41" i="22" s="1"/>
  <c r="AA28" i="27"/>
  <c r="D39" i="22" s="1"/>
  <c r="G28" i="27"/>
  <c r="D18" i="22" s="1"/>
  <c r="E28" i="27"/>
  <c r="D16" i="22" s="1"/>
  <c r="C28" i="27"/>
  <c r="AD28" i="27"/>
  <c r="D42" i="22" s="1"/>
  <c r="AB28" i="27"/>
  <c r="D40" i="22" s="1"/>
  <c r="Z28" i="27"/>
  <c r="D38" i="22" s="1"/>
  <c r="F28" i="27"/>
  <c r="D17" i="22" s="1"/>
  <c r="D28" i="27"/>
  <c r="D15" i="22" s="1"/>
  <c r="Y28" i="17"/>
  <c r="D50" i="22" s="1"/>
  <c r="L28" i="17"/>
  <c r="D12" i="22" s="1"/>
  <c r="M28" i="17"/>
  <c r="D13" i="22" s="1"/>
  <c r="D6" i="22"/>
  <c r="V28" i="17"/>
  <c r="D47" i="22" s="1"/>
  <c r="Q28" i="17"/>
  <c r="O28" i="17"/>
  <c r="K28" i="17"/>
  <c r="D11" i="22" s="1"/>
  <c r="I28" i="17"/>
  <c r="D9" i="22" s="1"/>
  <c r="G28" i="17"/>
  <c r="E28" i="17"/>
  <c r="T28" i="17"/>
  <c r="D45" i="22" s="1"/>
  <c r="R28" i="17"/>
  <c r="P28" i="17"/>
  <c r="J28" i="17"/>
  <c r="D10" i="22" s="1"/>
  <c r="H28" i="17"/>
  <c r="F28" i="17"/>
  <c r="D28" i="17"/>
  <c r="N27" i="17"/>
  <c r="U27" i="17" s="1"/>
  <c r="C46" i="22" s="1"/>
  <c r="L27" i="27"/>
  <c r="AE27" i="27" s="1"/>
  <c r="AE26" i="27"/>
  <c r="A29" i="27"/>
  <c r="C27" i="17"/>
  <c r="C8" i="22" s="1"/>
  <c r="A29" i="17"/>
  <c r="S29" i="17" s="1"/>
  <c r="Z26" i="17"/>
  <c r="DZ1" i="6"/>
  <c r="EA1" i="6" s="1"/>
  <c r="EB1" i="6" s="1"/>
  <c r="EC1" i="6" s="1"/>
  <c r="ED1" i="6" s="1"/>
  <c r="ED7" i="6" s="1"/>
  <c r="FN4" i="30" l="1"/>
  <c r="FS2" i="30"/>
  <c r="Y29" i="17"/>
  <c r="E50" i="22" s="1"/>
  <c r="L29" i="17"/>
  <c r="E12" i="22" s="1"/>
  <c r="M29" i="17"/>
  <c r="E13" i="22" s="1"/>
  <c r="E6" i="22"/>
  <c r="T29" i="17"/>
  <c r="E45" i="22" s="1"/>
  <c r="R29" i="17"/>
  <c r="P29" i="17"/>
  <c r="K29" i="17"/>
  <c r="E11" i="22" s="1"/>
  <c r="I29" i="17"/>
  <c r="E9" i="22" s="1"/>
  <c r="G29" i="17"/>
  <c r="E29" i="17"/>
  <c r="V29" i="17"/>
  <c r="E47" i="22" s="1"/>
  <c r="Q29" i="17"/>
  <c r="O29" i="17"/>
  <c r="J29" i="17"/>
  <c r="E10" i="22" s="1"/>
  <c r="H29" i="17"/>
  <c r="F29" i="17"/>
  <c r="D29" i="17"/>
  <c r="T29" i="27"/>
  <c r="E32" i="22" s="1"/>
  <c r="S29" i="27"/>
  <c r="E31" i="22" s="1"/>
  <c r="X29" i="27"/>
  <c r="E36" i="22" s="1"/>
  <c r="V29" i="27"/>
  <c r="E34" i="22" s="1"/>
  <c r="R29" i="27"/>
  <c r="E29" i="22" s="1"/>
  <c r="P29" i="27"/>
  <c r="E27" i="22" s="1"/>
  <c r="N29" i="27"/>
  <c r="E25" i="22" s="1"/>
  <c r="K29" i="27"/>
  <c r="E22" i="22" s="1"/>
  <c r="I29" i="27"/>
  <c r="E20" i="22" s="1"/>
  <c r="W29" i="27"/>
  <c r="E35" i="22" s="1"/>
  <c r="Q29" i="27"/>
  <c r="E28" i="22" s="1"/>
  <c r="M29" i="27"/>
  <c r="E24" i="22" s="1"/>
  <c r="H29" i="27"/>
  <c r="E19" i="22" s="1"/>
  <c r="Y29" i="27"/>
  <c r="E37" i="22" s="1"/>
  <c r="U29" i="27"/>
  <c r="E33" i="22" s="1"/>
  <c r="O29" i="27"/>
  <c r="E26" i="22" s="1"/>
  <c r="J29" i="27"/>
  <c r="E21" i="22" s="1"/>
  <c r="AD29" i="27"/>
  <c r="E42" i="22" s="1"/>
  <c r="AB29" i="27"/>
  <c r="E40" i="22" s="1"/>
  <c r="Z29" i="27"/>
  <c r="E38" i="22" s="1"/>
  <c r="F29" i="27"/>
  <c r="E17" i="22" s="1"/>
  <c r="D29" i="27"/>
  <c r="E15" i="22" s="1"/>
  <c r="AC29" i="27"/>
  <c r="E41" i="22" s="1"/>
  <c r="AA29" i="27"/>
  <c r="E39" i="22" s="1"/>
  <c r="G29" i="27"/>
  <c r="E18" i="22" s="1"/>
  <c r="E29" i="27"/>
  <c r="E16" i="22" s="1"/>
  <c r="C29" i="27"/>
  <c r="Z27" i="17"/>
  <c r="L28" i="27"/>
  <c r="A30" i="27"/>
  <c r="C28" i="17"/>
  <c r="D8" i="22" s="1"/>
  <c r="N28" i="17"/>
  <c r="U28" i="17" s="1"/>
  <c r="D46" i="22" s="1"/>
  <c r="A30" i="17"/>
  <c r="S30" i="17" s="1"/>
  <c r="EE1" i="6"/>
  <c r="EF1" i="6" s="1"/>
  <c r="EG1" i="6" s="1"/>
  <c r="EH1" i="6" s="1"/>
  <c r="EI1" i="6" s="1"/>
  <c r="EI7" i="6" s="1"/>
  <c r="FT4" i="30" l="1"/>
  <c r="FY2" i="30"/>
  <c r="FZ4" i="30" s="1"/>
  <c r="Y30" i="17"/>
  <c r="F50" i="22" s="1"/>
  <c r="L30" i="17"/>
  <c r="F12" i="22" s="1"/>
  <c r="M30" i="17"/>
  <c r="F13" i="22" s="1"/>
  <c r="F6" i="22"/>
  <c r="V30" i="17"/>
  <c r="F47" i="22" s="1"/>
  <c r="Q30" i="17"/>
  <c r="O30" i="17"/>
  <c r="K30" i="17"/>
  <c r="F11" i="22" s="1"/>
  <c r="I30" i="17"/>
  <c r="F9" i="22" s="1"/>
  <c r="G30" i="17"/>
  <c r="E30" i="17"/>
  <c r="T30" i="17"/>
  <c r="F45" i="22" s="1"/>
  <c r="R30" i="17"/>
  <c r="P30" i="17"/>
  <c r="J30" i="17"/>
  <c r="F10" i="22" s="1"/>
  <c r="H30" i="17"/>
  <c r="F30" i="17"/>
  <c r="D30" i="17"/>
  <c r="T30" i="27"/>
  <c r="F32" i="22" s="1"/>
  <c r="S30" i="27"/>
  <c r="F31" i="22" s="1"/>
  <c r="Y30" i="27"/>
  <c r="F37" i="22" s="1"/>
  <c r="W30" i="27"/>
  <c r="F35" i="22" s="1"/>
  <c r="U30" i="27"/>
  <c r="F33" i="22" s="1"/>
  <c r="Q30" i="27"/>
  <c r="F28" i="22" s="1"/>
  <c r="O30" i="27"/>
  <c r="F26" i="22" s="1"/>
  <c r="M30" i="27"/>
  <c r="F24" i="22" s="1"/>
  <c r="J30" i="27"/>
  <c r="F21" i="22" s="1"/>
  <c r="H30" i="27"/>
  <c r="F19" i="22" s="1"/>
  <c r="X30" i="27"/>
  <c r="F36" i="22" s="1"/>
  <c r="R30" i="27"/>
  <c r="F29" i="22" s="1"/>
  <c r="N30" i="27"/>
  <c r="F25" i="22" s="1"/>
  <c r="I30" i="27"/>
  <c r="F20" i="22" s="1"/>
  <c r="V30" i="27"/>
  <c r="F34" i="22" s="1"/>
  <c r="P30" i="27"/>
  <c r="F27" i="22" s="1"/>
  <c r="K30" i="27"/>
  <c r="F22" i="22" s="1"/>
  <c r="AC30" i="27"/>
  <c r="F41" i="22" s="1"/>
  <c r="AA30" i="27"/>
  <c r="F39" i="22" s="1"/>
  <c r="G30" i="27"/>
  <c r="F18" i="22" s="1"/>
  <c r="E30" i="27"/>
  <c r="F16" i="22" s="1"/>
  <c r="C30" i="27"/>
  <c r="AD30" i="27"/>
  <c r="F42" i="22" s="1"/>
  <c r="AB30" i="27"/>
  <c r="F40" i="22" s="1"/>
  <c r="Z30" i="27"/>
  <c r="F38" i="22" s="1"/>
  <c r="F30" i="27"/>
  <c r="F17" i="22" s="1"/>
  <c r="D30" i="27"/>
  <c r="F15" i="22" s="1"/>
  <c r="L29" i="27"/>
  <c r="AE29" i="27" s="1"/>
  <c r="A31" i="27"/>
  <c r="AE28" i="27"/>
  <c r="A31" i="17"/>
  <c r="S31" i="17" s="1"/>
  <c r="N29" i="17"/>
  <c r="U29" i="17" s="1"/>
  <c r="E46" i="22" s="1"/>
  <c r="C29" i="17"/>
  <c r="E8" i="22" s="1"/>
  <c r="Z28" i="17"/>
  <c r="EJ1" i="6"/>
  <c r="EK1" i="6" s="1"/>
  <c r="EL1" i="6" s="1"/>
  <c r="EM1" i="6" s="1"/>
  <c r="EN1" i="6" s="1"/>
  <c r="EN7" i="6" s="1"/>
  <c r="Y31" i="17" l="1"/>
  <c r="G50" i="22" s="1"/>
  <c r="L31" i="17"/>
  <c r="G12" i="22" s="1"/>
  <c r="M31" i="17"/>
  <c r="G13" i="22" s="1"/>
  <c r="G6" i="22"/>
  <c r="T31" i="17"/>
  <c r="G45" i="22" s="1"/>
  <c r="R31" i="17"/>
  <c r="P31" i="17"/>
  <c r="K31" i="17"/>
  <c r="G11" i="22" s="1"/>
  <c r="I31" i="17"/>
  <c r="G9" i="22" s="1"/>
  <c r="G31" i="17"/>
  <c r="E31" i="17"/>
  <c r="V31" i="17"/>
  <c r="G47" i="22" s="1"/>
  <c r="Q31" i="17"/>
  <c r="O31" i="17"/>
  <c r="J31" i="17"/>
  <c r="G10" i="22" s="1"/>
  <c r="H31" i="17"/>
  <c r="F31" i="17"/>
  <c r="D31" i="17"/>
  <c r="T31" i="27"/>
  <c r="G32" i="22" s="1"/>
  <c r="S31" i="27"/>
  <c r="G31" i="22" s="1"/>
  <c r="X31" i="27"/>
  <c r="G36" i="22" s="1"/>
  <c r="V31" i="27"/>
  <c r="G34" i="22" s="1"/>
  <c r="R31" i="27"/>
  <c r="G29" i="22" s="1"/>
  <c r="P31" i="27"/>
  <c r="G27" i="22" s="1"/>
  <c r="N31" i="27"/>
  <c r="G25" i="22" s="1"/>
  <c r="K31" i="27"/>
  <c r="G22" i="22" s="1"/>
  <c r="I31" i="27"/>
  <c r="G20" i="22" s="1"/>
  <c r="Y31" i="27"/>
  <c r="G37" i="22" s="1"/>
  <c r="U31" i="27"/>
  <c r="G33" i="22" s="1"/>
  <c r="O31" i="27"/>
  <c r="G26" i="22" s="1"/>
  <c r="J31" i="27"/>
  <c r="G21" i="22" s="1"/>
  <c r="W31" i="27"/>
  <c r="G35" i="22" s="1"/>
  <c r="Q31" i="27"/>
  <c r="G28" i="22" s="1"/>
  <c r="M31" i="27"/>
  <c r="G24" i="22" s="1"/>
  <c r="H31" i="27"/>
  <c r="G19" i="22" s="1"/>
  <c r="AD31" i="27"/>
  <c r="G42" i="22" s="1"/>
  <c r="AB31" i="27"/>
  <c r="G40" i="22" s="1"/>
  <c r="Z31" i="27"/>
  <c r="G38" i="22" s="1"/>
  <c r="F31" i="27"/>
  <c r="G17" i="22" s="1"/>
  <c r="D31" i="27"/>
  <c r="G15" i="22" s="1"/>
  <c r="AC31" i="27"/>
  <c r="G41" i="22" s="1"/>
  <c r="AA31" i="27"/>
  <c r="G39" i="22" s="1"/>
  <c r="G31" i="27"/>
  <c r="G18" i="22" s="1"/>
  <c r="E31" i="27"/>
  <c r="G16" i="22" s="1"/>
  <c r="C31" i="27"/>
  <c r="L30" i="27"/>
  <c r="AE30" i="27" s="1"/>
  <c r="C30" i="17"/>
  <c r="F8" i="22" s="1"/>
  <c r="A32" i="27"/>
  <c r="N30" i="17"/>
  <c r="Z29" i="17"/>
  <c r="A32" i="17"/>
  <c r="S32" i="17" s="1"/>
  <c r="EO1" i="6"/>
  <c r="EP1" i="6" s="1"/>
  <c r="EQ1" i="6" s="1"/>
  <c r="ER1" i="6" s="1"/>
  <c r="ES1" i="6" s="1"/>
  <c r="ES7" i="6" s="1"/>
  <c r="U30" i="17" l="1"/>
  <c r="F46" i="22" s="1"/>
  <c r="Y32" i="17"/>
  <c r="H50" i="22" s="1"/>
  <c r="L32" i="17"/>
  <c r="H12" i="22" s="1"/>
  <c r="M32" i="17"/>
  <c r="H13" i="22" s="1"/>
  <c r="H6" i="22"/>
  <c r="V32" i="17"/>
  <c r="H47" i="22" s="1"/>
  <c r="S45" i="17"/>
  <c r="Q32" i="17"/>
  <c r="Q45" i="17" s="1"/>
  <c r="O32" i="17"/>
  <c r="O45" i="17" s="1"/>
  <c r="K32" i="17"/>
  <c r="H11" i="22" s="1"/>
  <c r="I32" i="17"/>
  <c r="H9" i="22" s="1"/>
  <c r="G32" i="17"/>
  <c r="G45" i="17" s="1"/>
  <c r="E32" i="17"/>
  <c r="E45" i="17" s="1"/>
  <c r="T32" i="17"/>
  <c r="H45" i="22" s="1"/>
  <c r="R32" i="17"/>
  <c r="R45" i="17" s="1"/>
  <c r="P32" i="17"/>
  <c r="P45" i="17" s="1"/>
  <c r="J32" i="17"/>
  <c r="H10" i="22" s="1"/>
  <c r="H32" i="17"/>
  <c r="H45" i="17" s="1"/>
  <c r="F32" i="17"/>
  <c r="F45" i="17" s="1"/>
  <c r="D32" i="17"/>
  <c r="D45" i="17" s="1"/>
  <c r="A33" i="17"/>
  <c r="S33" i="17" s="1"/>
  <c r="T32" i="27"/>
  <c r="H32" i="22" s="1"/>
  <c r="S32" i="27"/>
  <c r="H31" i="22" s="1"/>
  <c r="Y32" i="27"/>
  <c r="H37" i="22" s="1"/>
  <c r="W32" i="27"/>
  <c r="H35" i="22" s="1"/>
  <c r="U32" i="27"/>
  <c r="H33" i="22" s="1"/>
  <c r="Q32" i="27"/>
  <c r="H28" i="22" s="1"/>
  <c r="O32" i="27"/>
  <c r="H26" i="22" s="1"/>
  <c r="M32" i="27"/>
  <c r="H24" i="22" s="1"/>
  <c r="J32" i="27"/>
  <c r="H21" i="22" s="1"/>
  <c r="H32" i="27"/>
  <c r="H19" i="22" s="1"/>
  <c r="V32" i="27"/>
  <c r="H34" i="22" s="1"/>
  <c r="P32" i="27"/>
  <c r="H27" i="22" s="1"/>
  <c r="K32" i="27"/>
  <c r="H22" i="22" s="1"/>
  <c r="X32" i="27"/>
  <c r="H36" i="22" s="1"/>
  <c r="R32" i="27"/>
  <c r="H29" i="22" s="1"/>
  <c r="N32" i="27"/>
  <c r="H25" i="22" s="1"/>
  <c r="I32" i="27"/>
  <c r="H20" i="22" s="1"/>
  <c r="AC32" i="27"/>
  <c r="H41" i="22" s="1"/>
  <c r="AA32" i="27"/>
  <c r="H39" i="22" s="1"/>
  <c r="G32" i="27"/>
  <c r="H18" i="22" s="1"/>
  <c r="E32" i="27"/>
  <c r="H16" i="22" s="1"/>
  <c r="C32" i="27"/>
  <c r="C45" i="27" s="1"/>
  <c r="AD32" i="27"/>
  <c r="H42" i="22" s="1"/>
  <c r="AB32" i="27"/>
  <c r="H40" i="22" s="1"/>
  <c r="Z32" i="27"/>
  <c r="H38" i="22" s="1"/>
  <c r="F32" i="27"/>
  <c r="H17" i="22" s="1"/>
  <c r="D32" i="27"/>
  <c r="H15" i="22" s="1"/>
  <c r="A33" i="27"/>
  <c r="L31" i="27"/>
  <c r="AE31" i="27" s="1"/>
  <c r="Z30" i="17"/>
  <c r="N31" i="17"/>
  <c r="C31" i="17"/>
  <c r="G8" i="22" s="1"/>
  <c r="ET1" i="6"/>
  <c r="EU1" i="6" s="1"/>
  <c r="EV1" i="6" s="1"/>
  <c r="EW1" i="6" s="1"/>
  <c r="EX1" i="6" s="1"/>
  <c r="EX7" i="6" s="1"/>
  <c r="AD45" i="27" l="1"/>
  <c r="O45" i="27"/>
  <c r="M45" i="17"/>
  <c r="V45" i="27"/>
  <c r="Z45" i="27"/>
  <c r="Q45" i="27"/>
  <c r="N45" i="27"/>
  <c r="X45" i="27"/>
  <c r="AB45" i="27"/>
  <c r="Z31" i="17"/>
  <c r="U31" i="17"/>
  <c r="G46" i="22" s="1"/>
  <c r="W45" i="27"/>
  <c r="J45" i="17"/>
  <c r="M45" i="27"/>
  <c r="F45" i="27"/>
  <c r="Y45" i="27"/>
  <c r="D45" i="27"/>
  <c r="R45" i="27"/>
  <c r="L45" i="17"/>
  <c r="I45" i="17"/>
  <c r="AC45" i="27"/>
  <c r="G45" i="27"/>
  <c r="S45" i="27"/>
  <c r="H45" i="27"/>
  <c r="P45" i="27"/>
  <c r="T45" i="17"/>
  <c r="V45" i="17"/>
  <c r="K45" i="17"/>
  <c r="I45" i="27"/>
  <c r="E45" i="27"/>
  <c r="U45" i="27"/>
  <c r="K45" i="27"/>
  <c r="AA45" i="27"/>
  <c r="J45" i="27"/>
  <c r="T45" i="27"/>
  <c r="T33" i="27"/>
  <c r="B32" i="23" s="1"/>
  <c r="S33" i="27"/>
  <c r="B31" i="23" s="1"/>
  <c r="X33" i="27"/>
  <c r="B36" i="23" s="1"/>
  <c r="V33" i="27"/>
  <c r="B34" i="23" s="1"/>
  <c r="R33" i="27"/>
  <c r="B29" i="23" s="1"/>
  <c r="P33" i="27"/>
  <c r="B27" i="23" s="1"/>
  <c r="N33" i="27"/>
  <c r="B25" i="23" s="1"/>
  <c r="K33" i="27"/>
  <c r="B22" i="23" s="1"/>
  <c r="I33" i="27"/>
  <c r="B20" i="23" s="1"/>
  <c r="W33" i="27"/>
  <c r="B35" i="23" s="1"/>
  <c r="Q33" i="27"/>
  <c r="B28" i="23" s="1"/>
  <c r="M33" i="27"/>
  <c r="B24" i="23" s="1"/>
  <c r="H33" i="27"/>
  <c r="B19" i="23" s="1"/>
  <c r="Y33" i="27"/>
  <c r="B37" i="23" s="1"/>
  <c r="U33" i="27"/>
  <c r="B33" i="23" s="1"/>
  <c r="O33" i="27"/>
  <c r="B26" i="23" s="1"/>
  <c r="J33" i="27"/>
  <c r="B21" i="23" s="1"/>
  <c r="AD33" i="27"/>
  <c r="B42" i="23" s="1"/>
  <c r="AB33" i="27"/>
  <c r="B40" i="23" s="1"/>
  <c r="Z33" i="27"/>
  <c r="B38" i="23" s="1"/>
  <c r="F33" i="27"/>
  <c r="B17" i="23" s="1"/>
  <c r="D33" i="27"/>
  <c r="B15" i="23" s="1"/>
  <c r="AC33" i="27"/>
  <c r="B41" i="23" s="1"/>
  <c r="AA33" i="27"/>
  <c r="B39" i="23" s="1"/>
  <c r="G33" i="27"/>
  <c r="B18" i="23" s="1"/>
  <c r="E33" i="27"/>
  <c r="B16" i="23" s="1"/>
  <c r="C33" i="27"/>
  <c r="A34" i="27"/>
  <c r="Y33" i="17"/>
  <c r="B50" i="23" s="1"/>
  <c r="L33" i="17"/>
  <c r="B12" i="23" s="1"/>
  <c r="M33" i="17"/>
  <c r="B13" i="23" s="1"/>
  <c r="B6" i="23"/>
  <c r="T33" i="17"/>
  <c r="B45" i="23" s="1"/>
  <c r="R33" i="17"/>
  <c r="P33" i="17"/>
  <c r="K33" i="17"/>
  <c r="B11" i="23" s="1"/>
  <c r="I33" i="17"/>
  <c r="B9" i="23" s="1"/>
  <c r="G33" i="17"/>
  <c r="E33" i="17"/>
  <c r="A34" i="17"/>
  <c r="S34" i="17" s="1"/>
  <c r="V33" i="17"/>
  <c r="B47" i="23" s="1"/>
  <c r="Q33" i="17"/>
  <c r="O33" i="17"/>
  <c r="J33" i="17"/>
  <c r="B10" i="23" s="1"/>
  <c r="H33" i="17"/>
  <c r="F33" i="17"/>
  <c r="D33" i="17"/>
  <c r="H3" i="22"/>
  <c r="H4" i="22"/>
  <c r="N32" i="17"/>
  <c r="N45" i="17" s="1"/>
  <c r="L32" i="27"/>
  <c r="L45" i="27" s="1"/>
  <c r="C32" i="17"/>
  <c r="EY1" i="6"/>
  <c r="EZ1" i="6" s="1"/>
  <c r="FA1" i="6" s="1"/>
  <c r="FB1" i="6" s="1"/>
  <c r="U32" i="17" l="1"/>
  <c r="H46" i="22" s="1"/>
  <c r="U45" i="17"/>
  <c r="Z32" i="17"/>
  <c r="C45" i="17"/>
  <c r="H8" i="22"/>
  <c r="T34" i="27"/>
  <c r="C32" i="23" s="1"/>
  <c r="S34" i="27"/>
  <c r="C31" i="23" s="1"/>
  <c r="Y34" i="27"/>
  <c r="C37" i="23" s="1"/>
  <c r="W34" i="27"/>
  <c r="C35" i="23" s="1"/>
  <c r="U34" i="27"/>
  <c r="C33" i="23" s="1"/>
  <c r="Q34" i="27"/>
  <c r="C28" i="23" s="1"/>
  <c r="O34" i="27"/>
  <c r="C26" i="23" s="1"/>
  <c r="M34" i="27"/>
  <c r="C24" i="23" s="1"/>
  <c r="J34" i="27"/>
  <c r="C21" i="23" s="1"/>
  <c r="H34" i="27"/>
  <c r="C19" i="23" s="1"/>
  <c r="X34" i="27"/>
  <c r="C36" i="23" s="1"/>
  <c r="R34" i="27"/>
  <c r="C29" i="23" s="1"/>
  <c r="N34" i="27"/>
  <c r="C25" i="23" s="1"/>
  <c r="I34" i="27"/>
  <c r="C20" i="23" s="1"/>
  <c r="V34" i="27"/>
  <c r="C34" i="23" s="1"/>
  <c r="P34" i="27"/>
  <c r="C27" i="23" s="1"/>
  <c r="K34" i="27"/>
  <c r="C22" i="23" s="1"/>
  <c r="AC34" i="27"/>
  <c r="C41" i="23" s="1"/>
  <c r="AA34" i="27"/>
  <c r="C39" i="23" s="1"/>
  <c r="G34" i="27"/>
  <c r="C18" i="23" s="1"/>
  <c r="E34" i="27"/>
  <c r="C16" i="23" s="1"/>
  <c r="C34" i="27"/>
  <c r="AD34" i="27"/>
  <c r="C42" i="23" s="1"/>
  <c r="AB34" i="27"/>
  <c r="C40" i="23" s="1"/>
  <c r="Z34" i="27"/>
  <c r="C38" i="23" s="1"/>
  <c r="F34" i="27"/>
  <c r="C17" i="23" s="1"/>
  <c r="D34" i="27"/>
  <c r="C15" i="23" s="1"/>
  <c r="A35" i="27"/>
  <c r="Y34" i="17"/>
  <c r="C50" i="23" s="1"/>
  <c r="L34" i="17"/>
  <c r="C12" i="23" s="1"/>
  <c r="M34" i="17"/>
  <c r="C13" i="23" s="1"/>
  <c r="C6" i="23"/>
  <c r="V34" i="17"/>
  <c r="C47" i="23" s="1"/>
  <c r="Q34" i="17"/>
  <c r="O34" i="17"/>
  <c r="K34" i="17"/>
  <c r="C11" i="23" s="1"/>
  <c r="I34" i="17"/>
  <c r="C9" i="23" s="1"/>
  <c r="G34" i="17"/>
  <c r="E34" i="17"/>
  <c r="T34" i="17"/>
  <c r="C45" i="23" s="1"/>
  <c r="R34" i="17"/>
  <c r="P34" i="17"/>
  <c r="J34" i="17"/>
  <c r="C10" i="23" s="1"/>
  <c r="H34" i="17"/>
  <c r="F34" i="17"/>
  <c r="D34" i="17"/>
  <c r="A35" i="17"/>
  <c r="S35" i="17" s="1"/>
  <c r="H3" i="23"/>
  <c r="C33" i="17"/>
  <c r="B8" i="23" s="1"/>
  <c r="L33" i="27"/>
  <c r="AE32" i="27"/>
  <c r="AE45" i="27" s="1"/>
  <c r="N33" i="17"/>
  <c r="U33" i="17" s="1"/>
  <c r="B46" i="23" s="1"/>
  <c r="T35" i="27" l="1"/>
  <c r="D32" i="23" s="1"/>
  <c r="S35" i="27"/>
  <c r="D31" i="23" s="1"/>
  <c r="X35" i="27"/>
  <c r="D36" i="23" s="1"/>
  <c r="V35" i="27"/>
  <c r="D34" i="23" s="1"/>
  <c r="R35" i="27"/>
  <c r="D29" i="23" s="1"/>
  <c r="P35" i="27"/>
  <c r="D27" i="23" s="1"/>
  <c r="N35" i="27"/>
  <c r="D25" i="23" s="1"/>
  <c r="K35" i="27"/>
  <c r="D22" i="23" s="1"/>
  <c r="I35" i="27"/>
  <c r="D20" i="23" s="1"/>
  <c r="Y35" i="27"/>
  <c r="D37" i="23" s="1"/>
  <c r="U35" i="27"/>
  <c r="D33" i="23" s="1"/>
  <c r="O35" i="27"/>
  <c r="D26" i="23" s="1"/>
  <c r="J35" i="27"/>
  <c r="D21" i="23" s="1"/>
  <c r="W35" i="27"/>
  <c r="D35" i="23" s="1"/>
  <c r="Q35" i="27"/>
  <c r="D28" i="23" s="1"/>
  <c r="M35" i="27"/>
  <c r="D24" i="23" s="1"/>
  <c r="H35" i="27"/>
  <c r="D19" i="23" s="1"/>
  <c r="AD35" i="27"/>
  <c r="D42" i="23" s="1"/>
  <c r="AB35" i="27"/>
  <c r="D40" i="23" s="1"/>
  <c r="Z35" i="27"/>
  <c r="D38" i="23" s="1"/>
  <c r="F35" i="27"/>
  <c r="D17" i="23" s="1"/>
  <c r="D35" i="27"/>
  <c r="D15" i="23" s="1"/>
  <c r="AC35" i="27"/>
  <c r="D41" i="23" s="1"/>
  <c r="AA35" i="27"/>
  <c r="D39" i="23" s="1"/>
  <c r="G35" i="27"/>
  <c r="D18" i="23" s="1"/>
  <c r="E35" i="27"/>
  <c r="D16" i="23" s="1"/>
  <c r="C35" i="27"/>
  <c r="A36" i="27"/>
  <c r="Y35" i="17"/>
  <c r="D50" i="23" s="1"/>
  <c r="L35" i="17"/>
  <c r="D12" i="23" s="1"/>
  <c r="M35" i="17"/>
  <c r="D13" i="23" s="1"/>
  <c r="D6" i="23"/>
  <c r="T35" i="17"/>
  <c r="D45" i="23" s="1"/>
  <c r="R35" i="17"/>
  <c r="P35" i="17"/>
  <c r="K35" i="17"/>
  <c r="D11" i="23" s="1"/>
  <c r="I35" i="17"/>
  <c r="D9" i="23" s="1"/>
  <c r="G35" i="17"/>
  <c r="E35" i="17"/>
  <c r="A36" i="17"/>
  <c r="S36" i="17" s="1"/>
  <c r="V35" i="17"/>
  <c r="D47" i="23" s="1"/>
  <c r="Q35" i="17"/>
  <c r="O35" i="17"/>
  <c r="J35" i="17"/>
  <c r="D10" i="23" s="1"/>
  <c r="H35" i="17"/>
  <c r="F35" i="17"/>
  <c r="D35" i="17"/>
  <c r="L34" i="27"/>
  <c r="AE34" i="27" s="1"/>
  <c r="AE33" i="27"/>
  <c r="N34" i="17"/>
  <c r="U34" i="17" s="1"/>
  <c r="C46" i="23" s="1"/>
  <c r="C34" i="17"/>
  <c r="C8" i="23" s="1"/>
  <c r="Z33" i="17"/>
  <c r="T36" i="27" l="1"/>
  <c r="E32" i="23" s="1"/>
  <c r="S36" i="27"/>
  <c r="E31" i="23" s="1"/>
  <c r="Y36" i="27"/>
  <c r="E37" i="23" s="1"/>
  <c r="W36" i="27"/>
  <c r="E35" i="23" s="1"/>
  <c r="U36" i="27"/>
  <c r="E33" i="23" s="1"/>
  <c r="Q36" i="27"/>
  <c r="E28" i="23" s="1"/>
  <c r="O36" i="27"/>
  <c r="E26" i="23" s="1"/>
  <c r="M36" i="27"/>
  <c r="E24" i="23" s="1"/>
  <c r="J36" i="27"/>
  <c r="E21" i="23" s="1"/>
  <c r="H36" i="27"/>
  <c r="E19" i="23" s="1"/>
  <c r="V36" i="27"/>
  <c r="E34" i="23" s="1"/>
  <c r="P36" i="27"/>
  <c r="E27" i="23" s="1"/>
  <c r="K36" i="27"/>
  <c r="E22" i="23" s="1"/>
  <c r="X36" i="27"/>
  <c r="E36" i="23" s="1"/>
  <c r="R36" i="27"/>
  <c r="E29" i="23" s="1"/>
  <c r="N36" i="27"/>
  <c r="E25" i="23" s="1"/>
  <c r="I36" i="27"/>
  <c r="E20" i="23" s="1"/>
  <c r="AC36" i="27"/>
  <c r="E41" i="23" s="1"/>
  <c r="AA36" i="27"/>
  <c r="E39" i="23" s="1"/>
  <c r="G36" i="27"/>
  <c r="E18" i="23" s="1"/>
  <c r="E36" i="27"/>
  <c r="E16" i="23" s="1"/>
  <c r="C36" i="27"/>
  <c r="AD36" i="27"/>
  <c r="E42" i="23" s="1"/>
  <c r="AB36" i="27"/>
  <c r="E40" i="23" s="1"/>
  <c r="Z36" i="27"/>
  <c r="E38" i="23" s="1"/>
  <c r="F36" i="27"/>
  <c r="E17" i="23" s="1"/>
  <c r="D36" i="27"/>
  <c r="E15" i="23" s="1"/>
  <c r="A37" i="27"/>
  <c r="Y36" i="17"/>
  <c r="E50" i="23" s="1"/>
  <c r="L36" i="17"/>
  <c r="E12" i="23" s="1"/>
  <c r="M36" i="17"/>
  <c r="E13" i="23" s="1"/>
  <c r="E6" i="23"/>
  <c r="V36" i="17"/>
  <c r="E47" i="23" s="1"/>
  <c r="Q36" i="17"/>
  <c r="O36" i="17"/>
  <c r="K36" i="17"/>
  <c r="E11" i="23" s="1"/>
  <c r="I36" i="17"/>
  <c r="E9" i="23" s="1"/>
  <c r="G36" i="17"/>
  <c r="E36" i="17"/>
  <c r="T36" i="17"/>
  <c r="E45" i="23" s="1"/>
  <c r="R36" i="17"/>
  <c r="P36" i="17"/>
  <c r="J36" i="17"/>
  <c r="E10" i="23" s="1"/>
  <c r="H36" i="17"/>
  <c r="F36" i="17"/>
  <c r="D36" i="17"/>
  <c r="A37" i="17"/>
  <c r="S37" i="17" s="1"/>
  <c r="L35" i="27"/>
  <c r="C35" i="17"/>
  <c r="D8" i="23" s="1"/>
  <c r="N35" i="17"/>
  <c r="U35" i="17" s="1"/>
  <c r="D46" i="23" s="1"/>
  <c r="Z34" i="17"/>
  <c r="L36" i="27" l="1"/>
  <c r="AE36" i="27" s="1"/>
  <c r="N36" i="17"/>
  <c r="U36" i="17" s="1"/>
  <c r="E46" i="23" s="1"/>
  <c r="C36" i="17"/>
  <c r="E8" i="23" s="1"/>
  <c r="T37" i="27"/>
  <c r="F32" i="23" s="1"/>
  <c r="S37" i="27"/>
  <c r="F31" i="23" s="1"/>
  <c r="X37" i="27"/>
  <c r="F36" i="23" s="1"/>
  <c r="V37" i="27"/>
  <c r="F34" i="23" s="1"/>
  <c r="R37" i="27"/>
  <c r="F29" i="23" s="1"/>
  <c r="P37" i="27"/>
  <c r="F27" i="23" s="1"/>
  <c r="N37" i="27"/>
  <c r="F25" i="23" s="1"/>
  <c r="K37" i="27"/>
  <c r="F22" i="23" s="1"/>
  <c r="I37" i="27"/>
  <c r="F20" i="23" s="1"/>
  <c r="W37" i="27"/>
  <c r="F35" i="23" s="1"/>
  <c r="Q37" i="27"/>
  <c r="F28" i="23" s="1"/>
  <c r="M37" i="27"/>
  <c r="F24" i="23" s="1"/>
  <c r="H37" i="27"/>
  <c r="F19" i="23" s="1"/>
  <c r="Y37" i="27"/>
  <c r="F37" i="23" s="1"/>
  <c r="U37" i="27"/>
  <c r="F33" i="23" s="1"/>
  <c r="O37" i="27"/>
  <c r="F26" i="23" s="1"/>
  <c r="J37" i="27"/>
  <c r="F21" i="23" s="1"/>
  <c r="AD37" i="27"/>
  <c r="F42" i="23" s="1"/>
  <c r="AB37" i="27"/>
  <c r="F40" i="23" s="1"/>
  <c r="Z37" i="27"/>
  <c r="F38" i="23" s="1"/>
  <c r="F37" i="27"/>
  <c r="F17" i="23" s="1"/>
  <c r="D37" i="27"/>
  <c r="F15" i="23" s="1"/>
  <c r="AC37" i="27"/>
  <c r="F41" i="23" s="1"/>
  <c r="AA37" i="27"/>
  <c r="F39" i="23" s="1"/>
  <c r="G37" i="27"/>
  <c r="F18" i="23" s="1"/>
  <c r="E37" i="27"/>
  <c r="F16" i="23" s="1"/>
  <c r="C37" i="27"/>
  <c r="A38" i="27"/>
  <c r="Y37" i="17"/>
  <c r="F50" i="23" s="1"/>
  <c r="L37" i="17"/>
  <c r="F12" i="23" s="1"/>
  <c r="M37" i="17"/>
  <c r="F13" i="23" s="1"/>
  <c r="F6" i="23"/>
  <c r="T37" i="17"/>
  <c r="F45" i="23" s="1"/>
  <c r="R37" i="17"/>
  <c r="P37" i="17"/>
  <c r="K37" i="17"/>
  <c r="F11" i="23" s="1"/>
  <c r="I37" i="17"/>
  <c r="F9" i="23" s="1"/>
  <c r="G37" i="17"/>
  <c r="E37" i="17"/>
  <c r="A38" i="17"/>
  <c r="S38" i="17" s="1"/>
  <c r="V37" i="17"/>
  <c r="F47" i="23" s="1"/>
  <c r="Q37" i="17"/>
  <c r="O37" i="17"/>
  <c r="J37" i="17"/>
  <c r="F10" i="23" s="1"/>
  <c r="H37" i="17"/>
  <c r="F37" i="17"/>
  <c r="D37" i="17"/>
  <c r="AE35" i="27"/>
  <c r="Z35" i="17"/>
  <c r="L37" i="27" l="1"/>
  <c r="AE37" i="27" s="1"/>
  <c r="C37" i="17"/>
  <c r="F8" i="23" s="1"/>
  <c r="N37" i="17"/>
  <c r="Z37" i="17" s="1"/>
  <c r="Z36" i="17"/>
  <c r="T38" i="27"/>
  <c r="G32" i="23" s="1"/>
  <c r="S38" i="27"/>
  <c r="G31" i="23" s="1"/>
  <c r="Y38" i="27"/>
  <c r="G37" i="23" s="1"/>
  <c r="W38" i="27"/>
  <c r="G35" i="23" s="1"/>
  <c r="U38" i="27"/>
  <c r="G33" i="23" s="1"/>
  <c r="Q38" i="27"/>
  <c r="G28" i="23" s="1"/>
  <c r="O38" i="27"/>
  <c r="G26" i="23" s="1"/>
  <c r="M38" i="27"/>
  <c r="G24" i="23" s="1"/>
  <c r="J38" i="27"/>
  <c r="G21" i="23" s="1"/>
  <c r="H38" i="27"/>
  <c r="G19" i="23" s="1"/>
  <c r="X38" i="27"/>
  <c r="G36" i="23" s="1"/>
  <c r="R38" i="27"/>
  <c r="G29" i="23" s="1"/>
  <c r="N38" i="27"/>
  <c r="G25" i="23" s="1"/>
  <c r="I38" i="27"/>
  <c r="G20" i="23" s="1"/>
  <c r="V38" i="27"/>
  <c r="G34" i="23" s="1"/>
  <c r="P38" i="27"/>
  <c r="G27" i="23" s="1"/>
  <c r="K38" i="27"/>
  <c r="G22" i="23" s="1"/>
  <c r="AC38" i="27"/>
  <c r="G41" i="23" s="1"/>
  <c r="AA38" i="27"/>
  <c r="G39" i="23" s="1"/>
  <c r="G38" i="27"/>
  <c r="G18" i="23" s="1"/>
  <c r="E38" i="27"/>
  <c r="G16" i="23" s="1"/>
  <c r="C38" i="27"/>
  <c r="AD38" i="27"/>
  <c r="G42" i="23" s="1"/>
  <c r="AB38" i="27"/>
  <c r="G40" i="23" s="1"/>
  <c r="Z38" i="27"/>
  <c r="G38" i="23" s="1"/>
  <c r="F38" i="27"/>
  <c r="G17" i="23" s="1"/>
  <c r="D38" i="27"/>
  <c r="G15" i="23" s="1"/>
  <c r="A39" i="27"/>
  <c r="Y38" i="17"/>
  <c r="G50" i="23" s="1"/>
  <c r="L38" i="17"/>
  <c r="G12" i="23" s="1"/>
  <c r="M38" i="17"/>
  <c r="G13" i="23" s="1"/>
  <c r="G6" i="23"/>
  <c r="V38" i="17"/>
  <c r="G47" i="23" s="1"/>
  <c r="Q38" i="17"/>
  <c r="O38" i="17"/>
  <c r="K38" i="17"/>
  <c r="G11" i="23" s="1"/>
  <c r="I38" i="17"/>
  <c r="G9" i="23" s="1"/>
  <c r="G38" i="17"/>
  <c r="E38" i="17"/>
  <c r="T38" i="17"/>
  <c r="G45" i="23" s="1"/>
  <c r="R38" i="17"/>
  <c r="P38" i="17"/>
  <c r="J38" i="17"/>
  <c r="G10" i="23" s="1"/>
  <c r="H38" i="17"/>
  <c r="F38" i="17"/>
  <c r="D38" i="17"/>
  <c r="A39" i="17"/>
  <c r="S39" i="17" s="1"/>
  <c r="U37" i="17" l="1"/>
  <c r="F46" i="23" s="1"/>
  <c r="L38" i="27"/>
  <c r="AE38" i="27" s="1"/>
  <c r="N38" i="17"/>
  <c r="U38" i="17" s="1"/>
  <c r="G46" i="23" s="1"/>
  <c r="C38" i="17"/>
  <c r="G8" i="23" s="1"/>
  <c r="T39" i="27"/>
  <c r="H32" i="23" s="1"/>
  <c r="S39" i="27"/>
  <c r="H31" i="23" s="1"/>
  <c r="X39" i="27"/>
  <c r="H36" i="23" s="1"/>
  <c r="V39" i="27"/>
  <c r="H34" i="23" s="1"/>
  <c r="R39" i="27"/>
  <c r="H29" i="23" s="1"/>
  <c r="P39" i="27"/>
  <c r="H27" i="23" s="1"/>
  <c r="N39" i="27"/>
  <c r="H25" i="23" s="1"/>
  <c r="K39" i="27"/>
  <c r="H22" i="23" s="1"/>
  <c r="I39" i="27"/>
  <c r="H20" i="23" s="1"/>
  <c r="Y39" i="27"/>
  <c r="H37" i="23" s="1"/>
  <c r="U39" i="27"/>
  <c r="H33" i="23" s="1"/>
  <c r="O39" i="27"/>
  <c r="H26" i="23" s="1"/>
  <c r="J39" i="27"/>
  <c r="H21" i="23" s="1"/>
  <c r="W39" i="27"/>
  <c r="H35" i="23" s="1"/>
  <c r="Q39" i="27"/>
  <c r="H28" i="23" s="1"/>
  <c r="M39" i="27"/>
  <c r="H24" i="23" s="1"/>
  <c r="H39" i="27"/>
  <c r="H19" i="23" s="1"/>
  <c r="AD39" i="27"/>
  <c r="H42" i="23" s="1"/>
  <c r="AB39" i="27"/>
  <c r="H40" i="23" s="1"/>
  <c r="Z39" i="27"/>
  <c r="H38" i="23" s="1"/>
  <c r="F39" i="27"/>
  <c r="H17" i="23" s="1"/>
  <c r="D39" i="27"/>
  <c r="H15" i="23" s="1"/>
  <c r="AC39" i="27"/>
  <c r="H41" i="23" s="1"/>
  <c r="AA39" i="27"/>
  <c r="H39" i="23" s="1"/>
  <c r="G39" i="27"/>
  <c r="H18" i="23" s="1"/>
  <c r="E39" i="27"/>
  <c r="H16" i="23" s="1"/>
  <c r="C39" i="27"/>
  <c r="C46" i="27" s="1"/>
  <c r="A40" i="27"/>
  <c r="Y39" i="17"/>
  <c r="H50" i="23" s="1"/>
  <c r="L39" i="17"/>
  <c r="H12" i="23" s="1"/>
  <c r="M39" i="17"/>
  <c r="H13" i="23" s="1"/>
  <c r="H6" i="23"/>
  <c r="T39" i="17"/>
  <c r="H45" i="23" s="1"/>
  <c r="R39" i="17"/>
  <c r="R46" i="17" s="1"/>
  <c r="P39" i="17"/>
  <c r="P46" i="17" s="1"/>
  <c r="K39" i="17"/>
  <c r="H11" i="23" s="1"/>
  <c r="I39" i="17"/>
  <c r="H9" i="23" s="1"/>
  <c r="G39" i="17"/>
  <c r="G46" i="17" s="1"/>
  <c r="E39" i="17"/>
  <c r="E46" i="17" s="1"/>
  <c r="A40" i="17"/>
  <c r="S40" i="17" s="1"/>
  <c r="V39" i="17"/>
  <c r="H47" i="23" s="1"/>
  <c r="S46" i="17"/>
  <c r="Q39" i="17"/>
  <c r="Q46" i="17" s="1"/>
  <c r="O39" i="17"/>
  <c r="O46" i="17" s="1"/>
  <c r="J39" i="17"/>
  <c r="H10" i="23" s="1"/>
  <c r="H39" i="17"/>
  <c r="H46" i="17" s="1"/>
  <c r="F39" i="17"/>
  <c r="F46" i="17" s="1"/>
  <c r="D39" i="17"/>
  <c r="D46" i="17" s="1"/>
  <c r="AB46" i="27" l="1"/>
  <c r="L39" i="27"/>
  <c r="AE39" i="27" s="1"/>
  <c r="AE46" i="27" s="1"/>
  <c r="N39" i="17"/>
  <c r="Z39" i="17" s="1"/>
  <c r="U39" i="17"/>
  <c r="H46" i="23" s="1"/>
  <c r="X46" i="27"/>
  <c r="P46" i="27"/>
  <c r="Z46" i="27"/>
  <c r="AD46" i="27"/>
  <c r="C39" i="17"/>
  <c r="C46" i="17" s="1"/>
  <c r="T46" i="27"/>
  <c r="V46" i="27"/>
  <c r="Z38" i="17"/>
  <c r="J46" i="17"/>
  <c r="Q46" i="27"/>
  <c r="T46" i="17"/>
  <c r="S46" i="27"/>
  <c r="I46" i="27"/>
  <c r="H46" i="27"/>
  <c r="I46" i="17"/>
  <c r="O46" i="27"/>
  <c r="W46" i="27"/>
  <c r="E46" i="27"/>
  <c r="M46" i="27"/>
  <c r="Y46" i="27"/>
  <c r="K46" i="17"/>
  <c r="M46" i="17"/>
  <c r="V46" i="17"/>
  <c r="K46" i="27"/>
  <c r="AA46" i="27"/>
  <c r="D46" i="27"/>
  <c r="L46" i="17"/>
  <c r="G46" i="27"/>
  <c r="U46" i="27"/>
  <c r="AC46" i="27"/>
  <c r="F46" i="27"/>
  <c r="J46" i="27"/>
  <c r="N46" i="27"/>
  <c r="R46" i="27"/>
  <c r="T40" i="27"/>
  <c r="B32" i="24" s="1"/>
  <c r="S40" i="27"/>
  <c r="B31" i="24" s="1"/>
  <c r="Y40" i="27"/>
  <c r="B37" i="24" s="1"/>
  <c r="W40" i="27"/>
  <c r="B35" i="24" s="1"/>
  <c r="U40" i="27"/>
  <c r="B33" i="24" s="1"/>
  <c r="Q40" i="27"/>
  <c r="B28" i="24" s="1"/>
  <c r="O40" i="27"/>
  <c r="B26" i="24" s="1"/>
  <c r="M40" i="27"/>
  <c r="B24" i="24" s="1"/>
  <c r="J40" i="27"/>
  <c r="B21" i="24" s="1"/>
  <c r="H40" i="27"/>
  <c r="B19" i="24" s="1"/>
  <c r="V40" i="27"/>
  <c r="B34" i="24" s="1"/>
  <c r="P40" i="27"/>
  <c r="B27" i="24" s="1"/>
  <c r="K40" i="27"/>
  <c r="B22" i="24" s="1"/>
  <c r="X40" i="27"/>
  <c r="B36" i="24" s="1"/>
  <c r="R40" i="27"/>
  <c r="B29" i="24" s="1"/>
  <c r="N40" i="27"/>
  <c r="B25" i="24" s="1"/>
  <c r="I40" i="27"/>
  <c r="B20" i="24" s="1"/>
  <c r="AC40" i="27"/>
  <c r="B41" i="24" s="1"/>
  <c r="AA40" i="27"/>
  <c r="B39" i="24" s="1"/>
  <c r="G40" i="27"/>
  <c r="B18" i="24" s="1"/>
  <c r="E40" i="27"/>
  <c r="B16" i="24" s="1"/>
  <c r="C40" i="27"/>
  <c r="AD40" i="27"/>
  <c r="B42" i="24" s="1"/>
  <c r="AB40" i="27"/>
  <c r="B40" i="24" s="1"/>
  <c r="Z40" i="27"/>
  <c r="B38" i="24" s="1"/>
  <c r="F40" i="27"/>
  <c r="B17" i="24" s="1"/>
  <c r="D40" i="27"/>
  <c r="B15" i="24" s="1"/>
  <c r="A41" i="27"/>
  <c r="H8" i="23"/>
  <c r="Y40" i="17"/>
  <c r="B50" i="24" s="1"/>
  <c r="L40" i="17"/>
  <c r="B12" i="24" s="1"/>
  <c r="M40" i="17"/>
  <c r="B13" i="24" s="1"/>
  <c r="B6" i="24"/>
  <c r="V40" i="17"/>
  <c r="B47" i="24" s="1"/>
  <c r="Q40" i="17"/>
  <c r="O40" i="17"/>
  <c r="K40" i="17"/>
  <c r="B11" i="24" s="1"/>
  <c r="I40" i="17"/>
  <c r="B9" i="24" s="1"/>
  <c r="G40" i="17"/>
  <c r="E40" i="17"/>
  <c r="T40" i="17"/>
  <c r="B45" i="24" s="1"/>
  <c r="R40" i="17"/>
  <c r="P40" i="17"/>
  <c r="J40" i="17"/>
  <c r="B10" i="24" s="1"/>
  <c r="H40" i="17"/>
  <c r="F40" i="17"/>
  <c r="D40" i="17"/>
  <c r="A41" i="17"/>
  <c r="H4" i="23"/>
  <c r="C7" i="7" l="1"/>
  <c r="S41" i="17"/>
  <c r="S47" i="17" s="1"/>
  <c r="S48" i="17" s="1"/>
  <c r="N46" i="17"/>
  <c r="U46" i="17" s="1"/>
  <c r="L40" i="27"/>
  <c r="AE40" i="27" s="1"/>
  <c r="N40" i="17"/>
  <c r="Z40" i="17" s="1"/>
  <c r="C40" i="17"/>
  <c r="B8" i="24" s="1"/>
  <c r="X39" i="17"/>
  <c r="L46" i="27"/>
  <c r="U40" i="17"/>
  <c r="B46" i="24" s="1"/>
  <c r="T41" i="27"/>
  <c r="C32" i="24" s="1"/>
  <c r="S41" i="27"/>
  <c r="C31" i="24" s="1"/>
  <c r="X41" i="27"/>
  <c r="C36" i="24" s="1"/>
  <c r="V41" i="27"/>
  <c r="C34" i="24" s="1"/>
  <c r="R41" i="27"/>
  <c r="C29" i="24" s="1"/>
  <c r="P41" i="27"/>
  <c r="C27" i="24" s="1"/>
  <c r="N41" i="27"/>
  <c r="C25" i="24" s="1"/>
  <c r="K41" i="27"/>
  <c r="C22" i="24" s="1"/>
  <c r="I41" i="27"/>
  <c r="C20" i="24" s="1"/>
  <c r="W41" i="27"/>
  <c r="C35" i="24" s="1"/>
  <c r="Q41" i="27"/>
  <c r="C28" i="24" s="1"/>
  <c r="M41" i="27"/>
  <c r="C24" i="24" s="1"/>
  <c r="H41" i="27"/>
  <c r="C19" i="24" s="1"/>
  <c r="Y41" i="27"/>
  <c r="C37" i="24" s="1"/>
  <c r="U41" i="27"/>
  <c r="C33" i="24" s="1"/>
  <c r="O41" i="27"/>
  <c r="C26" i="24" s="1"/>
  <c r="J41" i="27"/>
  <c r="C21" i="24" s="1"/>
  <c r="AD41" i="27"/>
  <c r="C42" i="24" s="1"/>
  <c r="AB41" i="27"/>
  <c r="C40" i="24" s="1"/>
  <c r="Z41" i="27"/>
  <c r="C38" i="24" s="1"/>
  <c r="F41" i="27"/>
  <c r="C17" i="24" s="1"/>
  <c r="D41" i="27"/>
  <c r="C15" i="24" s="1"/>
  <c r="AC41" i="27"/>
  <c r="C41" i="24" s="1"/>
  <c r="AA41" i="27"/>
  <c r="C39" i="24" s="1"/>
  <c r="G41" i="27"/>
  <c r="C18" i="24" s="1"/>
  <c r="E41" i="27"/>
  <c r="C16" i="24" s="1"/>
  <c r="C41" i="27"/>
  <c r="C47" i="27" s="1"/>
  <c r="C48" i="27" s="1"/>
  <c r="Y41" i="17"/>
  <c r="C50" i="24" s="1"/>
  <c r="I50" i="24" s="1"/>
  <c r="L41" i="17"/>
  <c r="C12" i="24" s="1"/>
  <c r="M41" i="17"/>
  <c r="C13" i="24" s="1"/>
  <c r="C6" i="24"/>
  <c r="T41" i="17"/>
  <c r="C45" i="24" s="1"/>
  <c r="R41" i="17"/>
  <c r="R47" i="17" s="1"/>
  <c r="R48" i="17" s="1"/>
  <c r="P41" i="17"/>
  <c r="P47" i="17" s="1"/>
  <c r="P48" i="17" s="1"/>
  <c r="K41" i="17"/>
  <c r="C11" i="24" s="1"/>
  <c r="I41" i="17"/>
  <c r="C9" i="24" s="1"/>
  <c r="G41" i="17"/>
  <c r="G47" i="17" s="1"/>
  <c r="G48" i="17" s="1"/>
  <c r="E41" i="17"/>
  <c r="E47" i="17" s="1"/>
  <c r="E48" i="17" s="1"/>
  <c r="V41" i="17"/>
  <c r="C47" i="24" s="1"/>
  <c r="Q41" i="17"/>
  <c r="Q47" i="17" s="1"/>
  <c r="Q48" i="17" s="1"/>
  <c r="O41" i="17"/>
  <c r="O47" i="17" s="1"/>
  <c r="O48" i="17" s="1"/>
  <c r="C26" i="9" s="1"/>
  <c r="B30" i="11" s="1"/>
  <c r="J41" i="17"/>
  <c r="C10" i="24" s="1"/>
  <c r="H41" i="17"/>
  <c r="H47" i="17" s="1"/>
  <c r="H48" i="17" s="1"/>
  <c r="F41" i="17"/>
  <c r="F47" i="17" s="1"/>
  <c r="F48" i="17" s="1"/>
  <c r="D41" i="17"/>
  <c r="D47" i="17" s="1"/>
  <c r="D48" i="17" s="1"/>
  <c r="O7" i="7"/>
  <c r="M7" i="7"/>
  <c r="T7" i="7"/>
  <c r="X7" i="7"/>
  <c r="S7" i="7"/>
  <c r="R7" i="7"/>
  <c r="AC7" i="7"/>
  <c r="Z7" i="7"/>
  <c r="U7" i="7"/>
  <c r="AB7" i="7"/>
  <c r="AE7" i="7"/>
  <c r="P7" i="7"/>
  <c r="AA7" i="7"/>
  <c r="Q7" i="7"/>
  <c r="AD7" i="7"/>
  <c r="L7" i="7"/>
  <c r="AF7" i="7"/>
  <c r="V7" i="7"/>
  <c r="AG7" i="7"/>
  <c r="W7" i="7"/>
  <c r="N7" i="7"/>
  <c r="Y7" i="7"/>
  <c r="H3" i="24"/>
  <c r="H4" i="24"/>
  <c r="N41" i="17" l="1"/>
  <c r="X41" i="17" s="1"/>
  <c r="C41" i="17"/>
  <c r="C8" i="24" s="1"/>
  <c r="I8" i="24" s="1"/>
  <c r="U41" i="17"/>
  <c r="C46" i="24" s="1"/>
  <c r="L41" i="27"/>
  <c r="L47" i="27" s="1"/>
  <c r="L48" i="27" s="1"/>
  <c r="X40" i="17"/>
  <c r="Y47" i="17"/>
  <c r="X47" i="27"/>
  <c r="X48" i="27" s="1"/>
  <c r="G47" i="27"/>
  <c r="G48" i="27" s="1"/>
  <c r="AB47" i="27"/>
  <c r="AB48" i="27" s="1"/>
  <c r="W47" i="27"/>
  <c r="W48" i="27" s="1"/>
  <c r="D47" i="27"/>
  <c r="D48" i="27" s="1"/>
  <c r="P47" i="27"/>
  <c r="P48" i="27" s="1"/>
  <c r="Z47" i="27"/>
  <c r="Z48" i="27" s="1"/>
  <c r="T47" i="17"/>
  <c r="T48" i="17" s="1"/>
  <c r="AC47" i="27"/>
  <c r="AC48" i="27" s="1"/>
  <c r="H47" i="27"/>
  <c r="H48" i="27" s="1"/>
  <c r="I47" i="17"/>
  <c r="I48" i="17" s="1"/>
  <c r="F47" i="27"/>
  <c r="F48" i="27" s="1"/>
  <c r="Q47" i="27"/>
  <c r="Q48" i="27" s="1"/>
  <c r="R47" i="27"/>
  <c r="R48" i="27" s="1"/>
  <c r="M47" i="17"/>
  <c r="M48" i="17" s="1"/>
  <c r="B13" i="11" s="1"/>
  <c r="N47" i="27"/>
  <c r="N48" i="27" s="1"/>
  <c r="I47" i="27"/>
  <c r="I48" i="27" s="1"/>
  <c r="U47" i="27"/>
  <c r="U48" i="27" s="1"/>
  <c r="J47" i="27"/>
  <c r="J48" i="27" s="1"/>
  <c r="T47" i="27"/>
  <c r="T48" i="27" s="1"/>
  <c r="V47" i="17"/>
  <c r="V48" i="17" s="1"/>
  <c r="C27" i="9"/>
  <c r="B31" i="11" s="1"/>
  <c r="J47" i="17"/>
  <c r="J48" i="17" s="1"/>
  <c r="V47" i="27"/>
  <c r="V48" i="27" s="1"/>
  <c r="AA47" i="27"/>
  <c r="AA48" i="27" s="1"/>
  <c r="E47" i="27"/>
  <c r="E48" i="27" s="1"/>
  <c r="K47" i="17"/>
  <c r="K48" i="17" s="1"/>
  <c r="L47" i="17"/>
  <c r="L48" i="17" s="1"/>
  <c r="B12" i="11" s="1"/>
  <c r="AD47" i="27"/>
  <c r="AD48" i="27" s="1"/>
  <c r="K47" i="27"/>
  <c r="K48" i="27" s="1"/>
  <c r="M47" i="27"/>
  <c r="M48" i="27" s="1"/>
  <c r="Y47" i="27"/>
  <c r="Y48" i="27" s="1"/>
  <c r="S47" i="27"/>
  <c r="S48" i="27" s="1"/>
  <c r="O47" i="27"/>
  <c r="O48" i="27" s="1"/>
  <c r="AG22" i="13"/>
  <c r="AG25" i="13"/>
  <c r="AG28" i="13"/>
  <c r="AG30" i="13"/>
  <c r="AG17" i="13"/>
  <c r="AG31" i="13"/>
  <c r="AG32" i="13"/>
  <c r="AG23" i="13"/>
  <c r="AG24" i="13"/>
  <c r="AG15" i="13"/>
  <c r="AG21" i="13"/>
  <c r="AG16" i="13"/>
  <c r="AG34" i="13"/>
  <c r="AG29" i="13"/>
  <c r="AG35" i="13"/>
  <c r="AG26" i="13"/>
  <c r="AG36" i="13"/>
  <c r="AG27" i="13"/>
  <c r="AG18" i="13"/>
  <c r="AG19" i="13"/>
  <c r="AG33" i="13"/>
  <c r="AG20" i="13"/>
  <c r="H74" i="19" l="1"/>
  <c r="N47" i="17"/>
  <c r="Z47" i="17" s="1"/>
  <c r="U47" i="17"/>
  <c r="C47" i="17"/>
  <c r="C48" i="17" s="1"/>
  <c r="L66" i="8" s="1"/>
  <c r="AG37" i="13"/>
  <c r="AF74" i="19" s="1"/>
  <c r="Z41" i="17"/>
  <c r="AE41" i="27"/>
  <c r="AE47" i="27" s="1"/>
  <c r="AE48" i="27" s="1"/>
  <c r="C23" i="9" s="1"/>
  <c r="BT72" i="28"/>
  <c r="BO72" i="28"/>
  <c r="AF72" i="18"/>
  <c r="AA72" i="18"/>
  <c r="AP72" i="18"/>
  <c r="AZ72" i="28"/>
  <c r="L72" i="18"/>
  <c r="BE72" i="28"/>
  <c r="G72" i="18"/>
  <c r="BJ72" i="18"/>
  <c r="BJ72" i="28"/>
  <c r="BY72" i="18"/>
  <c r="BO72" i="18"/>
  <c r="Q72" i="18"/>
  <c r="BE72" i="18"/>
  <c r="AZ72" i="18"/>
  <c r="AU72" i="18"/>
  <c r="V72" i="18"/>
  <c r="X47" i="17"/>
  <c r="N48" i="17"/>
  <c r="J49" i="11" s="1"/>
  <c r="BT72" i="18"/>
  <c r="BY72" i="28"/>
  <c r="T74" i="19"/>
  <c r="AU72" i="28"/>
  <c r="N74" i="19"/>
  <c r="AK72" i="18"/>
  <c r="Z74" i="19"/>
  <c r="P17" i="14"/>
  <c r="P37" i="14"/>
  <c r="P16" i="14"/>
  <c r="P14" i="14"/>
  <c r="P35" i="14"/>
  <c r="P33" i="14"/>
  <c r="P31" i="14"/>
  <c r="P29" i="14"/>
  <c r="P27" i="14"/>
  <c r="P25" i="14"/>
  <c r="P23" i="14"/>
  <c r="P21" i="14"/>
  <c r="P19" i="14"/>
  <c r="P12" i="14"/>
  <c r="P10" i="14"/>
  <c r="P8" i="14"/>
  <c r="P15" i="14"/>
  <c r="P36" i="14"/>
  <c r="P34" i="14"/>
  <c r="P32" i="14"/>
  <c r="P30" i="14"/>
  <c r="P28" i="14"/>
  <c r="P26" i="14"/>
  <c r="P24" i="14"/>
  <c r="P22" i="14"/>
  <c r="P20" i="14"/>
  <c r="P18" i="14"/>
  <c r="P13" i="14"/>
  <c r="P11" i="14"/>
  <c r="P9" i="14"/>
  <c r="E66" i="8" l="1"/>
  <c r="K66" i="8"/>
  <c r="C66" i="8"/>
  <c r="H66" i="8"/>
  <c r="J66" i="8"/>
  <c r="CD72" i="18"/>
  <c r="G66" i="8"/>
  <c r="I66" i="8"/>
  <c r="D66" i="8"/>
  <c r="F66" i="8"/>
  <c r="U48" i="17"/>
  <c r="B15" i="11"/>
  <c r="C34" i="9"/>
  <c r="B35" i="11" s="1"/>
  <c r="C32" i="9"/>
  <c r="B34" i="11" s="1"/>
  <c r="J45" i="11"/>
  <c r="J46" i="11"/>
  <c r="J47" i="11"/>
  <c r="J44" i="11"/>
  <c r="D74" i="14"/>
  <c r="K74" i="14" s="1"/>
  <c r="D55" i="14"/>
  <c r="F55" i="14" s="1"/>
  <c r="F59" i="14" s="1"/>
  <c r="H59" i="14" s="1"/>
  <c r="H103" i="14" s="1"/>
  <c r="F13" i="14"/>
  <c r="N41" i="14"/>
  <c r="P7" i="14"/>
  <c r="P41" i="14" s="1"/>
  <c r="Z7" i="13"/>
  <c r="AF7" i="13" s="1"/>
  <c r="Z29" i="13"/>
  <c r="AF29" i="13" s="1"/>
  <c r="Z31" i="13"/>
  <c r="AF31" i="13" s="1"/>
  <c r="Z24" i="13"/>
  <c r="AF24" i="13" s="1"/>
  <c r="Z34" i="13"/>
  <c r="AF34" i="13" s="1"/>
  <c r="Z35" i="13"/>
  <c r="AF35" i="13" s="1"/>
  <c r="Z9" i="13"/>
  <c r="AF9" i="13" s="1"/>
  <c r="Z11" i="13"/>
  <c r="AF11" i="13" s="1"/>
  <c r="Z13" i="13"/>
  <c r="AF13" i="13" s="1"/>
  <c r="Z15" i="13"/>
  <c r="AF15" i="13" s="1"/>
  <c r="Z17" i="13"/>
  <c r="AF17" i="13" s="1"/>
  <c r="Z19" i="13"/>
  <c r="AF19" i="13" s="1"/>
  <c r="Z21" i="13"/>
  <c r="AF21" i="13" s="1"/>
  <c r="Z32" i="13"/>
  <c r="AF32" i="13" s="1"/>
  <c r="Z25" i="13"/>
  <c r="AF25" i="13" s="1"/>
  <c r="Z12" i="13"/>
  <c r="AF12" i="13" s="1"/>
  <c r="Z16" i="13"/>
  <c r="AF16" i="13" s="1"/>
  <c r="Z20" i="13"/>
  <c r="AF20" i="13" s="1"/>
  <c r="Z28" i="13"/>
  <c r="AF28" i="13" s="1"/>
  <c r="Z8" i="13"/>
  <c r="AF8" i="13" s="1"/>
  <c r="Z23" i="13"/>
  <c r="AF23" i="13" s="1"/>
  <c r="Z27" i="13"/>
  <c r="AF27" i="13" s="1"/>
  <c r="Z36" i="13"/>
  <c r="AF36" i="13" s="1"/>
  <c r="W40" i="17" s="1"/>
  <c r="B48" i="24" s="1"/>
  <c r="Z37" i="13"/>
  <c r="AF37" i="13" s="1"/>
  <c r="W41" i="17" s="1"/>
  <c r="C48" i="24" s="1"/>
  <c r="Z33" i="13"/>
  <c r="AF33" i="13" s="1"/>
  <c r="Z30" i="13"/>
  <c r="AF30" i="13" s="1"/>
  <c r="Z26" i="13"/>
  <c r="AF26" i="13" s="1"/>
  <c r="Z22" i="13"/>
  <c r="AF22" i="13" s="1"/>
  <c r="Z18" i="13"/>
  <c r="AF18" i="13" s="1"/>
  <c r="Z14" i="13"/>
  <c r="AF14" i="13" s="1"/>
  <c r="Z10" i="13"/>
  <c r="AF10" i="13" s="1"/>
  <c r="I48" i="24" l="1"/>
  <c r="W39" i="17"/>
  <c r="H48" i="23" s="1"/>
  <c r="W47" i="17"/>
  <c r="M91" i="14"/>
  <c r="F16" i="14"/>
  <c r="H16" i="14" s="1"/>
  <c r="H100" i="14" s="1"/>
  <c r="F74" i="14"/>
  <c r="F78" i="14" s="1"/>
  <c r="H78" i="14" s="1"/>
  <c r="P74" i="14"/>
  <c r="P78" i="14" s="1"/>
  <c r="H106" i="14" s="1"/>
  <c r="R74" i="14"/>
  <c r="R78" i="14" s="1"/>
  <c r="H107" i="14" s="1"/>
  <c r="H108" i="14" l="1"/>
  <c r="H110" i="14" s="1"/>
  <c r="F91" i="14"/>
  <c r="F94" i="14" s="1"/>
  <c r="H94" i="14" s="1"/>
  <c r="AE46" i="19" l="1"/>
  <c r="S46" i="19"/>
  <c r="AE40" i="19"/>
  <c r="Y46" i="19"/>
  <c r="M46" i="19"/>
  <c r="AB7" i="16"/>
  <c r="AE24" i="19"/>
  <c r="AE20" i="19"/>
  <c r="AE38" i="19"/>
  <c r="AE52" i="19"/>
  <c r="AE50" i="19"/>
  <c r="AE23" i="19"/>
  <c r="AE47" i="19"/>
  <c r="M51" i="19" l="1"/>
  <c r="S48" i="19"/>
  <c r="M40" i="19"/>
  <c r="S40" i="19"/>
  <c r="Y40" i="19"/>
  <c r="M52" i="19"/>
  <c r="Y47" i="19"/>
  <c r="AE15" i="19"/>
  <c r="AE19" i="19"/>
  <c r="AE27" i="19"/>
  <c r="M35" i="19"/>
  <c r="AE35" i="19"/>
  <c r="S50" i="19"/>
  <c r="S52" i="19"/>
  <c r="S42" i="19"/>
  <c r="M38" i="19"/>
  <c r="S45" i="19"/>
  <c r="M44" i="19"/>
  <c r="M12" i="19"/>
  <c r="AE32" i="19"/>
  <c r="G32" i="19"/>
  <c r="Y36" i="19"/>
  <c r="G36" i="19"/>
  <c r="AE36" i="19"/>
  <c r="S36" i="19"/>
  <c r="S21" i="19"/>
  <c r="M13" i="19"/>
  <c r="G29" i="19"/>
  <c r="AE25" i="19"/>
  <c r="M21" i="19"/>
  <c r="AE13" i="19"/>
  <c r="M37" i="19"/>
  <c r="M48" i="19"/>
  <c r="Y18" i="19"/>
  <c r="S18" i="19"/>
  <c r="S22" i="19"/>
  <c r="M22" i="19"/>
  <c r="G41" i="19"/>
  <c r="Y43" i="19"/>
  <c r="Y23" i="19"/>
  <c r="AE45" i="19"/>
  <c r="AT42" i="19"/>
  <c r="AS30" i="19"/>
  <c r="AS14" i="19"/>
  <c r="Y50" i="19"/>
  <c r="S16" i="19"/>
  <c r="S28" i="19"/>
  <c r="S49" i="19"/>
  <c r="M34" i="19"/>
  <c r="AE43" i="19"/>
  <c r="Y32" i="19"/>
  <c r="Y14" i="19"/>
  <c r="S41" i="19"/>
  <c r="AS52" i="19"/>
  <c r="AS51" i="19"/>
  <c r="AS50" i="19"/>
  <c r="AU46" i="19"/>
  <c r="AV40" i="19"/>
  <c r="AV34" i="19"/>
  <c r="AV26" i="19"/>
  <c r="AU22" i="19"/>
  <c r="AV18" i="19"/>
  <c r="S11" i="19"/>
  <c r="M50" i="19"/>
  <c r="Y52" i="19"/>
  <c r="M42" i="19"/>
  <c r="AE42" i="19"/>
  <c r="Y44" i="19"/>
  <c r="S44" i="19"/>
  <c r="S12" i="19"/>
  <c r="AE12" i="19"/>
  <c r="Y12" i="19"/>
  <c r="Y16" i="19"/>
  <c r="AE16" i="19"/>
  <c r="M16" i="19"/>
  <c r="M28" i="19"/>
  <c r="M32" i="19"/>
  <c r="S38" i="19"/>
  <c r="S25" i="19"/>
  <c r="S29" i="19"/>
  <c r="Y29" i="19"/>
  <c r="AE33" i="19"/>
  <c r="M33" i="19"/>
  <c r="S37" i="19"/>
  <c r="Y41" i="19"/>
  <c r="AE48" i="19"/>
  <c r="AE51" i="19"/>
  <c r="M14" i="19"/>
  <c r="AE18" i="19"/>
  <c r="Y22" i="19"/>
  <c r="AE22" i="19"/>
  <c r="AE26" i="19"/>
  <c r="M26" i="19"/>
  <c r="M30" i="19"/>
  <c r="M11" i="19"/>
  <c r="AE37" i="19"/>
  <c r="S39" i="19"/>
  <c r="Y13" i="19"/>
  <c r="M19" i="19"/>
  <c r="M23" i="19"/>
  <c r="S31" i="19"/>
  <c r="Y35" i="19"/>
  <c r="S43" i="19"/>
  <c r="S19" i="19"/>
  <c r="AE21" i="19"/>
  <c r="M25" i="19"/>
  <c r="AT11" i="19"/>
  <c r="AQ46" i="19"/>
  <c r="G46" i="19"/>
  <c r="AR46" i="19" s="1"/>
  <c r="AT52" i="19"/>
  <c r="AT51" i="19"/>
  <c r="AT50" i="19"/>
  <c r="AT46" i="19"/>
  <c r="AS42" i="19"/>
  <c r="AS40" i="19"/>
  <c r="AU34" i="19"/>
  <c r="AV30" i="19"/>
  <c r="AS26" i="19"/>
  <c r="AV22" i="19"/>
  <c r="AU18" i="19"/>
  <c r="AV14" i="19"/>
  <c r="AU11" i="19"/>
  <c r="M43" i="19"/>
  <c r="Y42" i="19"/>
  <c r="M47" i="19"/>
  <c r="M31" i="19"/>
  <c r="AE31" i="19"/>
  <c r="M39" i="19"/>
  <c r="AE39" i="19"/>
  <c r="Y38" i="19"/>
  <c r="Y45" i="19"/>
  <c r="AE44" i="19"/>
  <c r="Y20" i="19"/>
  <c r="S20" i="19"/>
  <c r="M20" i="19"/>
  <c r="S24" i="19"/>
  <c r="Y24" i="19"/>
  <c r="M24" i="19"/>
  <c r="Y28" i="19"/>
  <c r="AE28" i="19"/>
  <c r="S32" i="19"/>
  <c r="M36" i="19"/>
  <c r="Y51" i="19"/>
  <c r="S51" i="19"/>
  <c r="M49" i="19"/>
  <c r="Y33" i="19"/>
  <c r="M29" i="19"/>
  <c r="S17" i="19"/>
  <c r="S33" i="19"/>
  <c r="M17" i="19"/>
  <c r="Y48" i="19"/>
  <c r="Y26" i="19"/>
  <c r="Y30" i="19"/>
  <c r="AE30" i="19"/>
  <c r="S34" i="19"/>
  <c r="Y34" i="19"/>
  <c r="AE29" i="19"/>
  <c r="Y21" i="19"/>
  <c r="Y17" i="19"/>
  <c r="S13" i="19"/>
  <c r="S14" i="19"/>
  <c r="AE14" i="19"/>
  <c r="M18" i="19"/>
  <c r="S26" i="19"/>
  <c r="S30" i="19"/>
  <c r="AE34" i="19"/>
  <c r="Y37" i="19"/>
  <c r="AE41" i="19"/>
  <c r="M41" i="19"/>
  <c r="Y39" i="19"/>
  <c r="Y25" i="19"/>
  <c r="M45" i="19"/>
  <c r="S15" i="19"/>
  <c r="Y19" i="19"/>
  <c r="S27" i="19"/>
  <c r="S47" i="19"/>
  <c r="AE49" i="19"/>
  <c r="Y49" i="19"/>
  <c r="M15" i="19"/>
  <c r="Y15" i="19"/>
  <c r="AE17" i="19"/>
  <c r="S23" i="19"/>
  <c r="M27" i="19"/>
  <c r="Y27" i="19"/>
  <c r="Y31" i="19"/>
  <c r="S35" i="19"/>
  <c r="AU52" i="19"/>
  <c r="AU51" i="19"/>
  <c r="AU50" i="19"/>
  <c r="AS46" i="19"/>
  <c r="AV42" i="19"/>
  <c r="AT40" i="19"/>
  <c r="AT34" i="19"/>
  <c r="AU30" i="19"/>
  <c r="AT26" i="19"/>
  <c r="AS22" i="19"/>
  <c r="AT18" i="19"/>
  <c r="AU14" i="19"/>
  <c r="AV11" i="19"/>
  <c r="G40" i="19"/>
  <c r="AV52" i="19"/>
  <c r="AV51" i="19"/>
  <c r="AV50" i="19"/>
  <c r="AV46" i="19"/>
  <c r="AU42" i="19"/>
  <c r="AU40" i="19"/>
  <c r="AS34" i="19"/>
  <c r="AT30" i="19"/>
  <c r="AU26" i="19"/>
  <c r="AT22" i="19"/>
  <c r="AS18" i="19"/>
  <c r="AT14" i="19"/>
  <c r="AS11" i="19"/>
  <c r="S7" i="16"/>
  <c r="AT7" i="16"/>
  <c r="AK7" i="16"/>
  <c r="AW8" i="16"/>
  <c r="AT48" i="19" l="1"/>
  <c r="AB55" i="19"/>
  <c r="Z60" i="19" s="1"/>
  <c r="AR40" i="19"/>
  <c r="AF54" i="19"/>
  <c r="AV15" i="19"/>
  <c r="AS20" i="19"/>
  <c r="AU38" i="19"/>
  <c r="V55" i="19"/>
  <c r="T60" i="19" s="1"/>
  <c r="AU48" i="19"/>
  <c r="AS48" i="19"/>
  <c r="AT29" i="19"/>
  <c r="H55" i="19"/>
  <c r="H58" i="19" s="1"/>
  <c r="N55" i="19"/>
  <c r="N58" i="19" s="1"/>
  <c r="AQ40" i="19"/>
  <c r="AU28" i="19"/>
  <c r="AT24" i="19"/>
  <c r="AV38" i="19"/>
  <c r="AT27" i="19"/>
  <c r="AU24" i="19"/>
  <c r="AS16" i="19"/>
  <c r="AI55" i="19"/>
  <c r="AF61" i="19" s="1"/>
  <c r="U55" i="19"/>
  <c r="T59" i="19" s="1"/>
  <c r="AV35" i="19"/>
  <c r="AV33" i="19"/>
  <c r="AV31" i="19"/>
  <c r="AV27" i="19"/>
  <c r="AU25" i="19"/>
  <c r="AV25" i="19"/>
  <c r="AV23" i="19"/>
  <c r="AT21" i="19"/>
  <c r="AS19" i="19"/>
  <c r="AT19" i="19"/>
  <c r="AV17" i="19"/>
  <c r="AU15" i="19"/>
  <c r="AT15" i="19"/>
  <c r="AV13" i="19"/>
  <c r="AT47" i="19"/>
  <c r="AU47" i="19"/>
  <c r="AV43" i="19"/>
  <c r="AT13" i="19"/>
  <c r="AV41" i="19"/>
  <c r="AS41" i="19"/>
  <c r="AV48" i="19"/>
  <c r="AU32" i="19"/>
  <c r="AV24" i="19"/>
  <c r="AT45" i="19"/>
  <c r="AU21" i="19"/>
  <c r="AC55" i="19"/>
  <c r="Z61" i="19" s="1"/>
  <c r="AV39" i="19"/>
  <c r="AV37" i="19"/>
  <c r="AV28" i="19"/>
  <c r="AU12" i="19"/>
  <c r="AV44" i="19"/>
  <c r="AS38" i="19"/>
  <c r="C53" i="20"/>
  <c r="AB54" i="19"/>
  <c r="P54" i="19"/>
  <c r="AF55" i="19"/>
  <c r="AF58" i="19" s="1"/>
  <c r="AH54" i="19"/>
  <c r="T54" i="19"/>
  <c r="W54" i="19"/>
  <c r="AI54" i="19"/>
  <c r="AG55" i="19"/>
  <c r="AF59" i="19" s="1"/>
  <c r="AA55" i="19"/>
  <c r="Z59" i="19" s="1"/>
  <c r="Z54" i="19"/>
  <c r="O54" i="19"/>
  <c r="N54" i="19"/>
  <c r="AU33" i="19"/>
  <c r="AS39" i="19"/>
  <c r="B43" i="20"/>
  <c r="B53" i="20"/>
  <c r="O55" i="19"/>
  <c r="N59" i="19" s="1"/>
  <c r="AS43" i="19"/>
  <c r="P55" i="19"/>
  <c r="N60" i="19" s="1"/>
  <c r="AS24" i="19"/>
  <c r="AH55" i="19"/>
  <c r="AF60" i="19" s="1"/>
  <c r="T55" i="19"/>
  <c r="T58" i="19" s="1"/>
  <c r="AG54" i="19"/>
  <c r="AV19" i="19"/>
  <c r="AC54" i="19"/>
  <c r="AS15" i="19"/>
  <c r="V54" i="19"/>
  <c r="AS49" i="19"/>
  <c r="AS47" i="19"/>
  <c r="AU37" i="19"/>
  <c r="AV36" i="19"/>
  <c r="AV20" i="19"/>
  <c r="AT16" i="19"/>
  <c r="W55" i="19"/>
  <c r="T61" i="19" s="1"/>
  <c r="U54" i="19"/>
  <c r="AT38" i="19"/>
  <c r="B14" i="20"/>
  <c r="K55" i="19"/>
  <c r="H61" i="19" s="1"/>
  <c r="K54" i="19"/>
  <c r="AS35" i="19"/>
  <c r="AT25" i="19"/>
  <c r="AV21" i="19"/>
  <c r="AV29" i="19"/>
  <c r="AQ21" i="19"/>
  <c r="G21" i="19"/>
  <c r="AR21" i="19" s="1"/>
  <c r="AQ37" i="19"/>
  <c r="G37" i="19"/>
  <c r="AR37" i="19" s="1"/>
  <c r="F54" i="19"/>
  <c r="AQ11" i="19"/>
  <c r="F55" i="19"/>
  <c r="H66" i="19" s="1"/>
  <c r="G11" i="19"/>
  <c r="AQ26" i="19"/>
  <c r="G26" i="19"/>
  <c r="AR26" i="19" s="1"/>
  <c r="AQ48" i="19"/>
  <c r="G48" i="19"/>
  <c r="AR48" i="19" s="1"/>
  <c r="AQ13" i="19"/>
  <c r="G13" i="19"/>
  <c r="AR13" i="19" s="1"/>
  <c r="AQ51" i="19"/>
  <c r="G51" i="19"/>
  <c r="AR51" i="19" s="1"/>
  <c r="AQ24" i="19"/>
  <c r="G24" i="19"/>
  <c r="AR24" i="19" s="1"/>
  <c r="AQ20" i="19"/>
  <c r="G20" i="19"/>
  <c r="AR20" i="19" s="1"/>
  <c r="AV16" i="19"/>
  <c r="AQ12" i="19"/>
  <c r="G12" i="19"/>
  <c r="AR12" i="19" s="1"/>
  <c r="AQ45" i="19"/>
  <c r="G45" i="19"/>
  <c r="AR45" i="19" s="1"/>
  <c r="AQ42" i="19"/>
  <c r="G42" i="19"/>
  <c r="AR42" i="19" s="1"/>
  <c r="AQ35" i="19"/>
  <c r="G35" i="19"/>
  <c r="AR35" i="19" s="1"/>
  <c r="AQ23" i="19"/>
  <c r="G23" i="19"/>
  <c r="AR23" i="19" s="1"/>
  <c r="AQ15" i="19"/>
  <c r="G15" i="19"/>
  <c r="AR15" i="19" s="1"/>
  <c r="AA54" i="19"/>
  <c r="Q54" i="19"/>
  <c r="Z55" i="19"/>
  <c r="Z58" i="19" s="1"/>
  <c r="I55" i="19"/>
  <c r="H59" i="19" s="1"/>
  <c r="I54" i="19"/>
  <c r="AQ33" i="19"/>
  <c r="G33" i="19"/>
  <c r="AR33" i="19" s="1"/>
  <c r="AS33" i="19"/>
  <c r="AS31" i="19"/>
  <c r="AS29" i="19"/>
  <c r="AS27" i="19"/>
  <c r="AU23" i="19"/>
  <c r="AS13" i="19"/>
  <c r="AV49" i="19"/>
  <c r="AU43" i="19"/>
  <c r="AS37" i="19"/>
  <c r="AU49" i="19"/>
  <c r="AR41" i="19"/>
  <c r="AD54" i="19"/>
  <c r="AD55" i="19"/>
  <c r="AF66" i="19" s="1"/>
  <c r="AE11" i="19"/>
  <c r="AE54" i="19" s="1"/>
  <c r="M54" i="19"/>
  <c r="L54" i="19"/>
  <c r="AQ25" i="19"/>
  <c r="G25" i="19"/>
  <c r="AR25" i="19" s="1"/>
  <c r="AQ29" i="19"/>
  <c r="AU36" i="19"/>
  <c r="AR36" i="19"/>
  <c r="AQ32" i="19"/>
  <c r="AT28" i="19"/>
  <c r="AT12" i="19"/>
  <c r="AS12" i="19"/>
  <c r="AU44" i="19"/>
  <c r="AQ38" i="19"/>
  <c r="G38" i="19"/>
  <c r="AR38" i="19" s="1"/>
  <c r="AQ39" i="19"/>
  <c r="G39" i="19"/>
  <c r="AR39" i="19" s="1"/>
  <c r="S54" i="19"/>
  <c r="R54" i="19"/>
  <c r="H54" i="19"/>
  <c r="AU31" i="19"/>
  <c r="AT31" i="19"/>
  <c r="AU29" i="19"/>
  <c r="AU27" i="19"/>
  <c r="AS23" i="19"/>
  <c r="AT23" i="19"/>
  <c r="AS21" i="19"/>
  <c r="AU17" i="19"/>
  <c r="AT17" i="19"/>
  <c r="AU13" i="19"/>
  <c r="AV45" i="19"/>
  <c r="AS45" i="19"/>
  <c r="AT41" i="19"/>
  <c r="AT39" i="19"/>
  <c r="AQ47" i="19"/>
  <c r="G47" i="19"/>
  <c r="AR47" i="19" s="1"/>
  <c r="AQ22" i="19"/>
  <c r="G22" i="19"/>
  <c r="AR22" i="19" s="1"/>
  <c r="AQ18" i="19"/>
  <c r="G18" i="19"/>
  <c r="AR18" i="19" s="1"/>
  <c r="AS36" i="19"/>
  <c r="AT32" i="19"/>
  <c r="AV32" i="19"/>
  <c r="AS32" i="19"/>
  <c r="AQ28" i="19"/>
  <c r="G28" i="19"/>
  <c r="AR28" i="19" s="1"/>
  <c r="AU16" i="19"/>
  <c r="AV12" i="19"/>
  <c r="AT44" i="19"/>
  <c r="AS44" i="19"/>
  <c r="AU45" i="19"/>
  <c r="AQ50" i="19"/>
  <c r="G50" i="19"/>
  <c r="AR50" i="19" s="1"/>
  <c r="AQ27" i="19"/>
  <c r="G27" i="19"/>
  <c r="AR27" i="19" s="1"/>
  <c r="AQ19" i="19"/>
  <c r="G19" i="19"/>
  <c r="AR19" i="19" s="1"/>
  <c r="AQ52" i="19"/>
  <c r="G52" i="19"/>
  <c r="AR52" i="19" s="1"/>
  <c r="J55" i="19"/>
  <c r="H60" i="19" s="1"/>
  <c r="J54" i="19"/>
  <c r="Q55" i="19"/>
  <c r="N61" i="19" s="1"/>
  <c r="AT35" i="19"/>
  <c r="AU35" i="19"/>
  <c r="AT33" i="19"/>
  <c r="AS25" i="19"/>
  <c r="AU19" i="19"/>
  <c r="AS17" i="19"/>
  <c r="AT49" i="19"/>
  <c r="AV47" i="19"/>
  <c r="AT43" i="19"/>
  <c r="AU41" i="19"/>
  <c r="AU39" i="19"/>
  <c r="AQ17" i="19"/>
  <c r="G17" i="19"/>
  <c r="AR17" i="19" s="1"/>
  <c r="AQ43" i="19"/>
  <c r="G43" i="19"/>
  <c r="AR43" i="19" s="1"/>
  <c r="AT37" i="19"/>
  <c r="AQ41" i="19"/>
  <c r="X54" i="19"/>
  <c r="X55" i="19"/>
  <c r="Z66" i="19" s="1"/>
  <c r="Y11" i="19"/>
  <c r="Y54" i="19" s="1"/>
  <c r="L55" i="19"/>
  <c r="N66" i="19" s="1"/>
  <c r="AQ34" i="19"/>
  <c r="G34" i="19"/>
  <c r="AR34" i="19" s="1"/>
  <c r="AQ14" i="19"/>
  <c r="G14" i="19"/>
  <c r="AR14" i="19" s="1"/>
  <c r="AQ30" i="19"/>
  <c r="G30" i="19"/>
  <c r="AR30" i="19" s="1"/>
  <c r="AR29" i="19"/>
  <c r="AQ49" i="19"/>
  <c r="G49" i="19"/>
  <c r="AR49" i="19" s="1"/>
  <c r="AT36" i="19"/>
  <c r="AQ36" i="19"/>
  <c r="AR32" i="19"/>
  <c r="AS28" i="19"/>
  <c r="AU20" i="19"/>
  <c r="AT20" i="19"/>
  <c r="AQ16" i="19"/>
  <c r="G16" i="19"/>
  <c r="AR16" i="19" s="1"/>
  <c r="AQ44" i="19"/>
  <c r="G44" i="19"/>
  <c r="AR44" i="19" s="1"/>
  <c r="AQ31" i="19"/>
  <c r="G31" i="19"/>
  <c r="AR31" i="19" s="1"/>
  <c r="R55" i="19"/>
  <c r="T66" i="19" s="1"/>
  <c r="AW37" i="16"/>
  <c r="C58" i="24" s="1"/>
  <c r="AW7" i="16"/>
  <c r="B58" i="20" s="1"/>
  <c r="J7" i="16"/>
  <c r="AY7" i="16" s="1"/>
  <c r="B59" i="20" s="1"/>
  <c r="AW35" i="16"/>
  <c r="AW33" i="16"/>
  <c r="AW31" i="16"/>
  <c r="AW29" i="16"/>
  <c r="AW27" i="16"/>
  <c r="AW25" i="16"/>
  <c r="AW23" i="16"/>
  <c r="AW21" i="16"/>
  <c r="AW19" i="16"/>
  <c r="AW17" i="16"/>
  <c r="AW15" i="16"/>
  <c r="AW13" i="16"/>
  <c r="AW11" i="16"/>
  <c r="AW9" i="16"/>
  <c r="AW36" i="16"/>
  <c r="B58" i="24" s="1"/>
  <c r="AW34" i="16"/>
  <c r="AW32" i="16"/>
  <c r="AW30" i="16"/>
  <c r="AW28" i="16"/>
  <c r="AW26" i="16"/>
  <c r="AW24" i="16"/>
  <c r="AW22" i="16"/>
  <c r="AW20" i="16"/>
  <c r="AW18" i="16"/>
  <c r="AW16" i="16"/>
  <c r="AW14" i="16"/>
  <c r="AW12" i="16"/>
  <c r="AW10" i="16"/>
  <c r="M94" i="14"/>
  <c r="W5" i="17"/>
  <c r="B48" i="20" l="1"/>
  <c r="B49" i="20" s="1"/>
  <c r="X5" i="17"/>
  <c r="I58" i="24"/>
  <c r="D58" i="20"/>
  <c r="H58" i="23"/>
  <c r="F58" i="20"/>
  <c r="AH7" i="13"/>
  <c r="C58" i="20"/>
  <c r="E58" i="20"/>
  <c r="B58" i="29"/>
  <c r="F58" i="29"/>
  <c r="C58" i="21"/>
  <c r="G58" i="21"/>
  <c r="D58" i="22"/>
  <c r="H58" i="22"/>
  <c r="G58" i="20"/>
  <c r="D58" i="29"/>
  <c r="H58" i="29"/>
  <c r="E58" i="21"/>
  <c r="B58" i="22"/>
  <c r="F58" i="22"/>
  <c r="C58" i="23"/>
  <c r="F58" i="23"/>
  <c r="C58" i="29"/>
  <c r="G58" i="29"/>
  <c r="D58" i="21"/>
  <c r="H58" i="21"/>
  <c r="E58" i="22"/>
  <c r="B58" i="23"/>
  <c r="E58" i="23"/>
  <c r="H58" i="20"/>
  <c r="E58" i="29"/>
  <c r="B58" i="21"/>
  <c r="F58" i="21"/>
  <c r="C58" i="22"/>
  <c r="G58" i="22"/>
  <c r="D58" i="23"/>
  <c r="G58" i="23"/>
  <c r="T62" i="19"/>
  <c r="T64" i="19" s="1"/>
  <c r="AT55" i="19"/>
  <c r="AS59" i="19" s="1"/>
  <c r="N62" i="19"/>
  <c r="N64" i="19" s="1"/>
  <c r="H62" i="19"/>
  <c r="H64" i="19" s="1"/>
  <c r="C14" i="20"/>
  <c r="AF62" i="19"/>
  <c r="AF64" i="19" s="1"/>
  <c r="D14" i="20"/>
  <c r="B23" i="20"/>
  <c r="C43" i="20"/>
  <c r="AS54" i="19"/>
  <c r="AV54" i="19"/>
  <c r="AU54" i="19"/>
  <c r="AT54" i="19"/>
  <c r="AS55" i="19"/>
  <c r="AS58" i="19" s="1"/>
  <c r="AV55" i="19"/>
  <c r="AS61" i="19" s="1"/>
  <c r="Z62" i="19"/>
  <c r="Z64" i="19" s="1"/>
  <c r="AU55" i="19"/>
  <c r="AS60" i="19" s="1"/>
  <c r="G54" i="19"/>
  <c r="AR11" i="19"/>
  <c r="AR54" i="19" s="1"/>
  <c r="AQ54" i="19"/>
  <c r="AQ55" i="19"/>
  <c r="AS66" i="19" s="1"/>
  <c r="T67" i="19"/>
  <c r="T69" i="19" s="1"/>
  <c r="N67" i="19"/>
  <c r="N69" i="19" s="1"/>
  <c r="Z67" i="19"/>
  <c r="Z69" i="19" s="1"/>
  <c r="AF67" i="19"/>
  <c r="AF69" i="19" s="1"/>
  <c r="H67" i="19"/>
  <c r="H69" i="19" s="1"/>
  <c r="AC10" i="16"/>
  <c r="AE10" i="16" s="1"/>
  <c r="AG10" i="16" s="1"/>
  <c r="K10" i="16"/>
  <c r="M10" i="16" s="1"/>
  <c r="O10" i="16" s="1"/>
  <c r="AL10" i="16"/>
  <c r="AN10" i="16" s="1"/>
  <c r="AP10" i="16" s="1"/>
  <c r="T10" i="16"/>
  <c r="V10" i="16" s="1"/>
  <c r="X10" i="16" s="1"/>
  <c r="B10" i="16"/>
  <c r="D10" i="16" s="1"/>
  <c r="F10" i="16" s="1"/>
  <c r="AC14" i="16"/>
  <c r="AE14" i="16" s="1"/>
  <c r="AG14" i="16" s="1"/>
  <c r="K14" i="16"/>
  <c r="M14" i="16" s="1"/>
  <c r="O14" i="16" s="1"/>
  <c r="AL14" i="16"/>
  <c r="AN14" i="16" s="1"/>
  <c r="AP14" i="16" s="1"/>
  <c r="T14" i="16"/>
  <c r="V14" i="16" s="1"/>
  <c r="X14" i="16" s="1"/>
  <c r="B14" i="16"/>
  <c r="D14" i="16" s="1"/>
  <c r="F14" i="16" s="1"/>
  <c r="AC18" i="16"/>
  <c r="AE18" i="16" s="1"/>
  <c r="AG18" i="16" s="1"/>
  <c r="K18" i="16"/>
  <c r="M18" i="16" s="1"/>
  <c r="O18" i="16" s="1"/>
  <c r="AL18" i="16"/>
  <c r="AN18" i="16" s="1"/>
  <c r="AP18" i="16" s="1"/>
  <c r="T18" i="16"/>
  <c r="V18" i="16" s="1"/>
  <c r="X18" i="16" s="1"/>
  <c r="B18" i="16"/>
  <c r="D18" i="16" s="1"/>
  <c r="F18" i="16" s="1"/>
  <c r="AC22" i="16"/>
  <c r="AE22" i="16" s="1"/>
  <c r="AG22" i="16" s="1"/>
  <c r="K22" i="16"/>
  <c r="M22" i="16" s="1"/>
  <c r="O22" i="16" s="1"/>
  <c r="AL22" i="16"/>
  <c r="AN22" i="16" s="1"/>
  <c r="AP22" i="16" s="1"/>
  <c r="T22" i="16"/>
  <c r="V22" i="16" s="1"/>
  <c r="X22" i="16" s="1"/>
  <c r="B22" i="16"/>
  <c r="D22" i="16" s="1"/>
  <c r="F22" i="16" s="1"/>
  <c r="AL26" i="16"/>
  <c r="AN26" i="16" s="1"/>
  <c r="AP26" i="16" s="1"/>
  <c r="T26" i="16"/>
  <c r="V26" i="16" s="1"/>
  <c r="X26" i="16" s="1"/>
  <c r="B26" i="16"/>
  <c r="D26" i="16" s="1"/>
  <c r="F26" i="16" s="1"/>
  <c r="AC26" i="16"/>
  <c r="AE26" i="16" s="1"/>
  <c r="AG26" i="16" s="1"/>
  <c r="K26" i="16"/>
  <c r="M26" i="16" s="1"/>
  <c r="O26" i="16" s="1"/>
  <c r="AL30" i="16"/>
  <c r="AN30" i="16" s="1"/>
  <c r="AP30" i="16" s="1"/>
  <c r="T30" i="16"/>
  <c r="V30" i="16" s="1"/>
  <c r="X30" i="16" s="1"/>
  <c r="B30" i="16"/>
  <c r="D30" i="16" s="1"/>
  <c r="F30" i="16" s="1"/>
  <c r="AC30" i="16"/>
  <c r="AE30" i="16" s="1"/>
  <c r="AG30" i="16" s="1"/>
  <c r="K30" i="16"/>
  <c r="M30" i="16" s="1"/>
  <c r="O30" i="16" s="1"/>
  <c r="AL34" i="16"/>
  <c r="AN34" i="16" s="1"/>
  <c r="AP34" i="16" s="1"/>
  <c r="T34" i="16"/>
  <c r="V34" i="16" s="1"/>
  <c r="X34" i="16" s="1"/>
  <c r="B34" i="16"/>
  <c r="D34" i="16" s="1"/>
  <c r="F34" i="16" s="1"/>
  <c r="AC34" i="16"/>
  <c r="AE34" i="16" s="1"/>
  <c r="AG34" i="16" s="1"/>
  <c r="K34" i="16"/>
  <c r="M34" i="16" s="1"/>
  <c r="O34" i="16" s="1"/>
  <c r="AC9" i="16"/>
  <c r="AE9" i="16" s="1"/>
  <c r="AG9" i="16" s="1"/>
  <c r="K9" i="16"/>
  <c r="M9" i="16" s="1"/>
  <c r="O9" i="16" s="1"/>
  <c r="AL9" i="16"/>
  <c r="AN9" i="16" s="1"/>
  <c r="AP9" i="16" s="1"/>
  <c r="T9" i="16"/>
  <c r="V9" i="16" s="1"/>
  <c r="X9" i="16" s="1"/>
  <c r="B9" i="16"/>
  <c r="D9" i="16" s="1"/>
  <c r="F9" i="16" s="1"/>
  <c r="AC13" i="16"/>
  <c r="AE13" i="16" s="1"/>
  <c r="AG13" i="16" s="1"/>
  <c r="K13" i="16"/>
  <c r="M13" i="16" s="1"/>
  <c r="O13" i="16" s="1"/>
  <c r="AL13" i="16"/>
  <c r="AN13" i="16" s="1"/>
  <c r="AP13" i="16" s="1"/>
  <c r="T13" i="16"/>
  <c r="V13" i="16" s="1"/>
  <c r="X13" i="16" s="1"/>
  <c r="B13" i="16"/>
  <c r="D13" i="16" s="1"/>
  <c r="F13" i="16" s="1"/>
  <c r="AL17" i="16"/>
  <c r="AN17" i="16" s="1"/>
  <c r="AP17" i="16" s="1"/>
  <c r="AC17" i="16"/>
  <c r="AE17" i="16" s="1"/>
  <c r="AG17" i="16" s="1"/>
  <c r="K17" i="16"/>
  <c r="M17" i="16" s="1"/>
  <c r="O17" i="16" s="1"/>
  <c r="T17" i="16"/>
  <c r="V17" i="16" s="1"/>
  <c r="X17" i="16" s="1"/>
  <c r="B17" i="16"/>
  <c r="D17" i="16" s="1"/>
  <c r="F17" i="16" s="1"/>
  <c r="AC21" i="16"/>
  <c r="AE21" i="16" s="1"/>
  <c r="AG21" i="16" s="1"/>
  <c r="K21" i="16"/>
  <c r="M21" i="16" s="1"/>
  <c r="O21" i="16" s="1"/>
  <c r="AL21" i="16"/>
  <c r="AN21" i="16" s="1"/>
  <c r="AP21" i="16" s="1"/>
  <c r="T21" i="16"/>
  <c r="V21" i="16" s="1"/>
  <c r="X21" i="16" s="1"/>
  <c r="B21" i="16"/>
  <c r="D21" i="16" s="1"/>
  <c r="F21" i="16" s="1"/>
  <c r="AL25" i="16"/>
  <c r="AN25" i="16" s="1"/>
  <c r="AP25" i="16" s="1"/>
  <c r="T25" i="16"/>
  <c r="V25" i="16" s="1"/>
  <c r="X25" i="16" s="1"/>
  <c r="B25" i="16"/>
  <c r="D25" i="16" s="1"/>
  <c r="F25" i="16" s="1"/>
  <c r="AC25" i="16"/>
  <c r="AE25" i="16" s="1"/>
  <c r="AG25" i="16" s="1"/>
  <c r="K25" i="16"/>
  <c r="M25" i="16" s="1"/>
  <c r="O25" i="16" s="1"/>
  <c r="AL29" i="16"/>
  <c r="AN29" i="16" s="1"/>
  <c r="AP29" i="16" s="1"/>
  <c r="T29" i="16"/>
  <c r="V29" i="16" s="1"/>
  <c r="X29" i="16" s="1"/>
  <c r="B29" i="16"/>
  <c r="D29" i="16" s="1"/>
  <c r="F29" i="16" s="1"/>
  <c r="AC29" i="16"/>
  <c r="AE29" i="16" s="1"/>
  <c r="AG29" i="16" s="1"/>
  <c r="K29" i="16"/>
  <c r="M29" i="16" s="1"/>
  <c r="O29" i="16" s="1"/>
  <c r="AL33" i="16"/>
  <c r="AN33" i="16" s="1"/>
  <c r="AP33" i="16" s="1"/>
  <c r="T33" i="16"/>
  <c r="V33" i="16" s="1"/>
  <c r="X33" i="16" s="1"/>
  <c r="B33" i="16"/>
  <c r="D33" i="16" s="1"/>
  <c r="F33" i="16" s="1"/>
  <c r="AC33" i="16"/>
  <c r="AE33" i="16" s="1"/>
  <c r="AG33" i="16" s="1"/>
  <c r="K33" i="16"/>
  <c r="M33" i="16" s="1"/>
  <c r="O33" i="16" s="1"/>
  <c r="AL37" i="16"/>
  <c r="AN37" i="16" s="1"/>
  <c r="AP37" i="16" s="1"/>
  <c r="T37" i="16"/>
  <c r="V37" i="16" s="1"/>
  <c r="X37" i="16" s="1"/>
  <c r="B37" i="16"/>
  <c r="D37" i="16" s="1"/>
  <c r="F37" i="16" s="1"/>
  <c r="AC37" i="16"/>
  <c r="AE37" i="16" s="1"/>
  <c r="AG37" i="16" s="1"/>
  <c r="K37" i="16"/>
  <c r="M37" i="16" s="1"/>
  <c r="O37" i="16" s="1"/>
  <c r="T8" i="16"/>
  <c r="V8" i="16" s="1"/>
  <c r="X8" i="16" s="1"/>
  <c r="K8" i="16"/>
  <c r="M8" i="16" s="1"/>
  <c r="O8" i="16" s="1"/>
  <c r="AC12" i="16"/>
  <c r="AE12" i="16" s="1"/>
  <c r="AG12" i="16" s="1"/>
  <c r="K12" i="16"/>
  <c r="M12" i="16" s="1"/>
  <c r="O12" i="16" s="1"/>
  <c r="AL12" i="16"/>
  <c r="AN12" i="16" s="1"/>
  <c r="AP12" i="16" s="1"/>
  <c r="T12" i="16"/>
  <c r="V12" i="16" s="1"/>
  <c r="X12" i="16" s="1"/>
  <c r="B12" i="16"/>
  <c r="D12" i="16" s="1"/>
  <c r="F12" i="16" s="1"/>
  <c r="AC16" i="16"/>
  <c r="AE16" i="16" s="1"/>
  <c r="AG16" i="16" s="1"/>
  <c r="K16" i="16"/>
  <c r="M16" i="16" s="1"/>
  <c r="O16" i="16" s="1"/>
  <c r="AL16" i="16"/>
  <c r="AN16" i="16" s="1"/>
  <c r="AP16" i="16" s="1"/>
  <c r="T16" i="16"/>
  <c r="V16" i="16" s="1"/>
  <c r="X16" i="16" s="1"/>
  <c r="B16" i="16"/>
  <c r="D16" i="16" s="1"/>
  <c r="F16" i="16" s="1"/>
  <c r="AC20" i="16"/>
  <c r="AE20" i="16" s="1"/>
  <c r="AG20" i="16" s="1"/>
  <c r="K20" i="16"/>
  <c r="M20" i="16" s="1"/>
  <c r="O20" i="16" s="1"/>
  <c r="AL20" i="16"/>
  <c r="AN20" i="16" s="1"/>
  <c r="AP20" i="16" s="1"/>
  <c r="T20" i="16"/>
  <c r="V20" i="16" s="1"/>
  <c r="X20" i="16" s="1"/>
  <c r="B20" i="16"/>
  <c r="D20" i="16" s="1"/>
  <c r="F20" i="16" s="1"/>
  <c r="AL24" i="16"/>
  <c r="AN24" i="16" s="1"/>
  <c r="AP24" i="16" s="1"/>
  <c r="K24" i="16"/>
  <c r="M24" i="16" s="1"/>
  <c r="O24" i="16" s="1"/>
  <c r="T24" i="16"/>
  <c r="V24" i="16" s="1"/>
  <c r="X24" i="16" s="1"/>
  <c r="B24" i="16"/>
  <c r="D24" i="16" s="1"/>
  <c r="F24" i="16" s="1"/>
  <c r="AC24" i="16"/>
  <c r="AE24" i="16" s="1"/>
  <c r="AG24" i="16" s="1"/>
  <c r="AL28" i="16"/>
  <c r="AN28" i="16" s="1"/>
  <c r="AP28" i="16" s="1"/>
  <c r="T28" i="16"/>
  <c r="V28" i="16" s="1"/>
  <c r="X28" i="16" s="1"/>
  <c r="B28" i="16"/>
  <c r="D28" i="16" s="1"/>
  <c r="F28" i="16" s="1"/>
  <c r="AC28" i="16"/>
  <c r="AE28" i="16" s="1"/>
  <c r="AG28" i="16" s="1"/>
  <c r="K28" i="16"/>
  <c r="M28" i="16" s="1"/>
  <c r="O28" i="16" s="1"/>
  <c r="AL32" i="16"/>
  <c r="AN32" i="16" s="1"/>
  <c r="AP32" i="16" s="1"/>
  <c r="T32" i="16"/>
  <c r="V32" i="16" s="1"/>
  <c r="X32" i="16" s="1"/>
  <c r="B32" i="16"/>
  <c r="D32" i="16" s="1"/>
  <c r="F32" i="16" s="1"/>
  <c r="AC32" i="16"/>
  <c r="AE32" i="16" s="1"/>
  <c r="AG32" i="16" s="1"/>
  <c r="K32" i="16"/>
  <c r="M32" i="16" s="1"/>
  <c r="O32" i="16" s="1"/>
  <c r="AL36" i="16"/>
  <c r="AN36" i="16" s="1"/>
  <c r="AP36" i="16" s="1"/>
  <c r="T36" i="16"/>
  <c r="V36" i="16" s="1"/>
  <c r="X36" i="16" s="1"/>
  <c r="B36" i="16"/>
  <c r="D36" i="16" s="1"/>
  <c r="F36" i="16" s="1"/>
  <c r="AC36" i="16"/>
  <c r="AE36" i="16" s="1"/>
  <c r="AG36" i="16" s="1"/>
  <c r="K36" i="16"/>
  <c r="M36" i="16" s="1"/>
  <c r="O36" i="16" s="1"/>
  <c r="AC11" i="16"/>
  <c r="AE11" i="16" s="1"/>
  <c r="AG11" i="16" s="1"/>
  <c r="K11" i="16"/>
  <c r="M11" i="16" s="1"/>
  <c r="O11" i="16" s="1"/>
  <c r="AL11" i="16"/>
  <c r="AN11" i="16" s="1"/>
  <c r="AP11" i="16" s="1"/>
  <c r="T11" i="16"/>
  <c r="V11" i="16" s="1"/>
  <c r="X11" i="16" s="1"/>
  <c r="B11" i="16"/>
  <c r="D11" i="16" s="1"/>
  <c r="F11" i="16" s="1"/>
  <c r="AC15" i="16"/>
  <c r="AE15" i="16" s="1"/>
  <c r="AG15" i="16" s="1"/>
  <c r="K15" i="16"/>
  <c r="M15" i="16" s="1"/>
  <c r="O15" i="16" s="1"/>
  <c r="AL15" i="16"/>
  <c r="AN15" i="16" s="1"/>
  <c r="AP15" i="16" s="1"/>
  <c r="T15" i="16"/>
  <c r="V15" i="16" s="1"/>
  <c r="X15" i="16" s="1"/>
  <c r="B15" i="16"/>
  <c r="D15" i="16" s="1"/>
  <c r="F15" i="16" s="1"/>
  <c r="AC19" i="16"/>
  <c r="AE19" i="16" s="1"/>
  <c r="AG19" i="16" s="1"/>
  <c r="K19" i="16"/>
  <c r="M19" i="16" s="1"/>
  <c r="O19" i="16" s="1"/>
  <c r="AL19" i="16"/>
  <c r="AN19" i="16" s="1"/>
  <c r="AP19" i="16" s="1"/>
  <c r="T19" i="16"/>
  <c r="V19" i="16" s="1"/>
  <c r="X19" i="16" s="1"/>
  <c r="B19" i="16"/>
  <c r="D19" i="16" s="1"/>
  <c r="F19" i="16" s="1"/>
  <c r="AC23" i="16"/>
  <c r="AE23" i="16" s="1"/>
  <c r="AG23" i="16" s="1"/>
  <c r="K23" i="16"/>
  <c r="M23" i="16" s="1"/>
  <c r="O23" i="16" s="1"/>
  <c r="AL23" i="16"/>
  <c r="AN23" i="16" s="1"/>
  <c r="AP23" i="16" s="1"/>
  <c r="T23" i="16"/>
  <c r="V23" i="16" s="1"/>
  <c r="X23" i="16" s="1"/>
  <c r="B23" i="16"/>
  <c r="D23" i="16" s="1"/>
  <c r="F23" i="16" s="1"/>
  <c r="AL27" i="16"/>
  <c r="AN27" i="16" s="1"/>
  <c r="AP27" i="16" s="1"/>
  <c r="T27" i="16"/>
  <c r="V27" i="16" s="1"/>
  <c r="X27" i="16" s="1"/>
  <c r="B27" i="16"/>
  <c r="D27" i="16" s="1"/>
  <c r="F27" i="16" s="1"/>
  <c r="AC27" i="16"/>
  <c r="AE27" i="16" s="1"/>
  <c r="AG27" i="16" s="1"/>
  <c r="K27" i="16"/>
  <c r="M27" i="16" s="1"/>
  <c r="O27" i="16" s="1"/>
  <c r="AL31" i="16"/>
  <c r="AN31" i="16" s="1"/>
  <c r="AP31" i="16" s="1"/>
  <c r="T31" i="16"/>
  <c r="V31" i="16" s="1"/>
  <c r="X31" i="16" s="1"/>
  <c r="B31" i="16"/>
  <c r="D31" i="16" s="1"/>
  <c r="F31" i="16" s="1"/>
  <c r="AC31" i="16"/>
  <c r="AE31" i="16" s="1"/>
  <c r="AG31" i="16" s="1"/>
  <c r="K31" i="16"/>
  <c r="M31" i="16" s="1"/>
  <c r="O31" i="16" s="1"/>
  <c r="AL35" i="16"/>
  <c r="AN35" i="16" s="1"/>
  <c r="AP35" i="16" s="1"/>
  <c r="T35" i="16"/>
  <c r="V35" i="16" s="1"/>
  <c r="X35" i="16" s="1"/>
  <c r="B35" i="16"/>
  <c r="D35" i="16" s="1"/>
  <c r="F35" i="16" s="1"/>
  <c r="AC35" i="16"/>
  <c r="AE35" i="16" s="1"/>
  <c r="AG35" i="16" s="1"/>
  <c r="K35" i="16"/>
  <c r="M35" i="16" s="1"/>
  <c r="O35" i="16" s="1"/>
  <c r="AW39" i="16"/>
  <c r="B8" i="16"/>
  <c r="D8" i="16" s="1"/>
  <c r="F8" i="16" s="1"/>
  <c r="AL8" i="16"/>
  <c r="AN8" i="16" s="1"/>
  <c r="AP8" i="16" s="1"/>
  <c r="AC8" i="16"/>
  <c r="AE8" i="16" s="1"/>
  <c r="AG8" i="16" s="1"/>
  <c r="W6" i="17"/>
  <c r="F43" i="11"/>
  <c r="F52" i="11" s="1"/>
  <c r="Y7" i="17"/>
  <c r="Y19" i="17"/>
  <c r="Y15" i="17"/>
  <c r="Y16" i="17"/>
  <c r="Y9" i="17"/>
  <c r="Y12" i="17"/>
  <c r="Y8" i="17"/>
  <c r="Y5" i="17"/>
  <c r="Y11" i="17"/>
  <c r="Y46" i="17"/>
  <c r="Z46" i="17" s="1"/>
  <c r="Y14" i="17"/>
  <c r="Y10" i="17"/>
  <c r="Y6" i="17"/>
  <c r="B50" i="20" l="1"/>
  <c r="B51" i="20" s="1"/>
  <c r="Z5" i="17"/>
  <c r="D50" i="20"/>
  <c r="D51" i="20" s="1"/>
  <c r="Z7" i="17"/>
  <c r="C50" i="20"/>
  <c r="C51" i="20" s="1"/>
  <c r="Z6" i="17"/>
  <c r="C48" i="20"/>
  <c r="C49" i="20" s="1"/>
  <c r="X6" i="17"/>
  <c r="B50" i="21"/>
  <c r="Z19" i="17"/>
  <c r="F50" i="29"/>
  <c r="Z16" i="17"/>
  <c r="E50" i="29"/>
  <c r="Z15" i="17"/>
  <c r="D50" i="29"/>
  <c r="Z14" i="17"/>
  <c r="B50" i="29"/>
  <c r="Z12" i="17"/>
  <c r="H50" i="20"/>
  <c r="Z11" i="17"/>
  <c r="G50" i="20"/>
  <c r="Z10" i="17"/>
  <c r="F50" i="20"/>
  <c r="Z9" i="17"/>
  <c r="AH8" i="13"/>
  <c r="E50" i="20"/>
  <c r="Z8" i="17"/>
  <c r="I58" i="29"/>
  <c r="I58" i="20"/>
  <c r="T71" i="19"/>
  <c r="I58" i="22"/>
  <c r="I58" i="23"/>
  <c r="I58" i="21"/>
  <c r="AF71" i="19"/>
  <c r="C23" i="20"/>
  <c r="C30" i="20" s="1"/>
  <c r="C44" i="20" s="1"/>
  <c r="AS62" i="19"/>
  <c r="AS64" i="19" s="1"/>
  <c r="D43" i="20"/>
  <c r="D23" i="20"/>
  <c r="D30" i="20" s="1"/>
  <c r="B30" i="20"/>
  <c r="D53" i="20"/>
  <c r="N71" i="19"/>
  <c r="Z71" i="19"/>
  <c r="H71" i="19"/>
  <c r="AS67" i="19"/>
  <c r="AS69" i="19" s="1"/>
  <c r="Y45" i="17"/>
  <c r="Z45" i="17" s="1"/>
  <c r="Y44" i="17"/>
  <c r="Z44" i="17" s="1"/>
  <c r="AK8" i="16"/>
  <c r="AH8" i="16"/>
  <c r="AU8" i="16"/>
  <c r="C56" i="20" s="1"/>
  <c r="G8" i="16"/>
  <c r="J8" i="16"/>
  <c r="P35" i="16"/>
  <c r="S35" i="16"/>
  <c r="J35" i="16"/>
  <c r="AU35" i="16"/>
  <c r="G35" i="16"/>
  <c r="AT35" i="16"/>
  <c r="AQ35" i="16"/>
  <c r="AH31" i="16"/>
  <c r="AK31" i="16"/>
  <c r="AB31" i="16"/>
  <c r="Y31" i="16"/>
  <c r="P27" i="16"/>
  <c r="S27" i="16"/>
  <c r="J27" i="16"/>
  <c r="AU27" i="16"/>
  <c r="G27" i="16"/>
  <c r="AT27" i="16"/>
  <c r="AQ27" i="16"/>
  <c r="Y23" i="16"/>
  <c r="AB23" i="16"/>
  <c r="S23" i="16"/>
  <c r="P23" i="16"/>
  <c r="AU19" i="16"/>
  <c r="G19" i="16"/>
  <c r="J19" i="16"/>
  <c r="AQ19" i="16"/>
  <c r="AT19" i="16"/>
  <c r="AK19" i="16"/>
  <c r="AH19" i="16"/>
  <c r="Y15" i="16"/>
  <c r="AB15" i="16"/>
  <c r="S15" i="16"/>
  <c r="P15" i="16"/>
  <c r="AU11" i="16"/>
  <c r="G11" i="16"/>
  <c r="J11" i="16"/>
  <c r="AQ11" i="16"/>
  <c r="AT11" i="16"/>
  <c r="AK11" i="16"/>
  <c r="AH11" i="16"/>
  <c r="AH36" i="16"/>
  <c r="AK36" i="16"/>
  <c r="AB36" i="16"/>
  <c r="Y36" i="16"/>
  <c r="P32" i="16"/>
  <c r="S32" i="16"/>
  <c r="J32" i="16"/>
  <c r="AU32" i="16"/>
  <c r="G32" i="16"/>
  <c r="AT32" i="16"/>
  <c r="AQ32" i="16"/>
  <c r="AH28" i="16"/>
  <c r="AK28" i="16"/>
  <c r="AB28" i="16"/>
  <c r="Y28" i="16"/>
  <c r="AH24" i="16"/>
  <c r="AK24" i="16"/>
  <c r="AB24" i="16"/>
  <c r="Y24" i="16"/>
  <c r="AT24" i="16"/>
  <c r="AQ24" i="16"/>
  <c r="Y20" i="16"/>
  <c r="AB20" i="16"/>
  <c r="S20" i="16"/>
  <c r="P20" i="16"/>
  <c r="AU16" i="16"/>
  <c r="G16" i="16"/>
  <c r="J16" i="16"/>
  <c r="AQ16" i="16"/>
  <c r="AT16" i="16"/>
  <c r="AK16" i="16"/>
  <c r="AH16" i="16"/>
  <c r="Y12" i="16"/>
  <c r="AB12" i="16"/>
  <c r="S12" i="16"/>
  <c r="P12" i="16"/>
  <c r="S8" i="16"/>
  <c r="P8" i="16"/>
  <c r="P37" i="16"/>
  <c r="S37" i="16"/>
  <c r="J37" i="16"/>
  <c r="AU37" i="16"/>
  <c r="C56" i="24" s="1"/>
  <c r="G37" i="16"/>
  <c r="AT37" i="16"/>
  <c r="AQ37" i="16"/>
  <c r="P33" i="16"/>
  <c r="S33" i="16"/>
  <c r="J33" i="16"/>
  <c r="AU33" i="16"/>
  <c r="G33" i="16"/>
  <c r="AT33" i="16"/>
  <c r="AQ33" i="16"/>
  <c r="AH29" i="16"/>
  <c r="AK29" i="16"/>
  <c r="AB29" i="16"/>
  <c r="Y29" i="16"/>
  <c r="P25" i="16"/>
  <c r="S25" i="16"/>
  <c r="J25" i="16"/>
  <c r="AU25" i="16"/>
  <c r="G25" i="16"/>
  <c r="AT25" i="16"/>
  <c r="AQ25" i="16"/>
  <c r="Y21" i="16"/>
  <c r="AB21" i="16"/>
  <c r="S21" i="16"/>
  <c r="P21" i="16"/>
  <c r="AU17" i="16"/>
  <c r="G17" i="16"/>
  <c r="J17" i="16"/>
  <c r="S17" i="16"/>
  <c r="P17" i="16"/>
  <c r="AQ17" i="16"/>
  <c r="AT17" i="16"/>
  <c r="Y13" i="16"/>
  <c r="AB13" i="16"/>
  <c r="S13" i="16"/>
  <c r="P13" i="16"/>
  <c r="AU9" i="16"/>
  <c r="G9" i="16"/>
  <c r="J9" i="16"/>
  <c r="AQ9" i="16"/>
  <c r="AT9" i="16"/>
  <c r="AK9" i="16"/>
  <c r="AH9" i="16"/>
  <c r="AH34" i="16"/>
  <c r="AK34" i="16"/>
  <c r="AB34" i="16"/>
  <c r="Y34" i="16"/>
  <c r="P30" i="16"/>
  <c r="S30" i="16"/>
  <c r="J30" i="16"/>
  <c r="AU30" i="16"/>
  <c r="G30" i="16"/>
  <c r="AT30" i="16"/>
  <c r="AQ30" i="16"/>
  <c r="AH26" i="16"/>
  <c r="AK26" i="16"/>
  <c r="AB26" i="16"/>
  <c r="Y26" i="16"/>
  <c r="AU22" i="16"/>
  <c r="G22" i="16"/>
  <c r="J22" i="16"/>
  <c r="AQ22" i="16"/>
  <c r="AT22" i="16"/>
  <c r="AK22" i="16"/>
  <c r="AH22" i="16"/>
  <c r="Y18" i="16"/>
  <c r="AB18" i="16"/>
  <c r="S18" i="16"/>
  <c r="P18" i="16"/>
  <c r="AU14" i="16"/>
  <c r="G14" i="16"/>
  <c r="J14" i="16"/>
  <c r="AQ14" i="16"/>
  <c r="AT14" i="16"/>
  <c r="AK14" i="16"/>
  <c r="AH14" i="16"/>
  <c r="Y10" i="16"/>
  <c r="AB10" i="16"/>
  <c r="S10" i="16"/>
  <c r="P10" i="16"/>
  <c r="AQ8" i="16"/>
  <c r="AT8" i="16"/>
  <c r="AH35" i="16"/>
  <c r="AK35" i="16"/>
  <c r="AB35" i="16"/>
  <c r="Y35" i="16"/>
  <c r="P31" i="16"/>
  <c r="S31" i="16"/>
  <c r="J31" i="16"/>
  <c r="AU31" i="16"/>
  <c r="G31" i="16"/>
  <c r="AT31" i="16"/>
  <c r="AQ31" i="16"/>
  <c r="AH27" i="16"/>
  <c r="AK27" i="16"/>
  <c r="AB27" i="16"/>
  <c r="Y27" i="16"/>
  <c r="AU23" i="16"/>
  <c r="G23" i="16"/>
  <c r="J23" i="16"/>
  <c r="AQ23" i="16"/>
  <c r="AT23" i="16"/>
  <c r="AK23" i="16"/>
  <c r="AH23" i="16"/>
  <c r="Y19" i="16"/>
  <c r="AB19" i="16"/>
  <c r="S19" i="16"/>
  <c r="P19" i="16"/>
  <c r="AU15" i="16"/>
  <c r="G15" i="16"/>
  <c r="J15" i="16"/>
  <c r="AQ15" i="16"/>
  <c r="AT15" i="16"/>
  <c r="AK15" i="16"/>
  <c r="AH15" i="16"/>
  <c r="Y11" i="16"/>
  <c r="AB11" i="16"/>
  <c r="S11" i="16"/>
  <c r="P11" i="16"/>
  <c r="P36" i="16"/>
  <c r="S36" i="16"/>
  <c r="J36" i="16"/>
  <c r="AU36" i="16"/>
  <c r="B56" i="24" s="1"/>
  <c r="G36" i="16"/>
  <c r="AT36" i="16"/>
  <c r="AQ36" i="16"/>
  <c r="AH32" i="16"/>
  <c r="AK32" i="16"/>
  <c r="AB32" i="16"/>
  <c r="Y32" i="16"/>
  <c r="P28" i="16"/>
  <c r="S28" i="16"/>
  <c r="J28" i="16"/>
  <c r="AU28" i="16"/>
  <c r="G28" i="16"/>
  <c r="AT28" i="16"/>
  <c r="AQ28" i="16"/>
  <c r="G24" i="16"/>
  <c r="AU24" i="16"/>
  <c r="J24" i="16"/>
  <c r="S24" i="16"/>
  <c r="P24" i="16"/>
  <c r="AU20" i="16"/>
  <c r="G20" i="16"/>
  <c r="J20" i="16"/>
  <c r="AQ20" i="16"/>
  <c r="AT20" i="16"/>
  <c r="AK20" i="16"/>
  <c r="AH20" i="16"/>
  <c r="Y16" i="16"/>
  <c r="AB16" i="16"/>
  <c r="S16" i="16"/>
  <c r="P16" i="16"/>
  <c r="AU12" i="16"/>
  <c r="G12" i="16"/>
  <c r="J12" i="16"/>
  <c r="AQ12" i="16"/>
  <c r="AT12" i="16"/>
  <c r="AK12" i="16"/>
  <c r="AH12" i="16"/>
  <c r="Y8" i="16"/>
  <c r="AB8" i="16"/>
  <c r="AH37" i="16"/>
  <c r="AK37" i="16"/>
  <c r="AB37" i="16"/>
  <c r="Y37" i="16"/>
  <c r="AH33" i="16"/>
  <c r="AK33" i="16"/>
  <c r="AB33" i="16"/>
  <c r="Y33" i="16"/>
  <c r="P29" i="16"/>
  <c r="S29" i="16"/>
  <c r="J29" i="16"/>
  <c r="AU29" i="16"/>
  <c r="G29" i="16"/>
  <c r="AT29" i="16"/>
  <c r="AQ29" i="16"/>
  <c r="AH25" i="16"/>
  <c r="AK25" i="16"/>
  <c r="AB25" i="16"/>
  <c r="Y25" i="16"/>
  <c r="AU21" i="16"/>
  <c r="G21" i="16"/>
  <c r="J21" i="16"/>
  <c r="AQ21" i="16"/>
  <c r="AT21" i="16"/>
  <c r="AK21" i="16"/>
  <c r="AH21" i="16"/>
  <c r="Y17" i="16"/>
  <c r="AB17" i="16"/>
  <c r="AK17" i="16"/>
  <c r="AH17" i="16"/>
  <c r="AU13" i="16"/>
  <c r="G13" i="16"/>
  <c r="J13" i="16"/>
  <c r="AQ13" i="16"/>
  <c r="AT13" i="16"/>
  <c r="AK13" i="16"/>
  <c r="AH13" i="16"/>
  <c r="Y9" i="16"/>
  <c r="AB9" i="16"/>
  <c r="S9" i="16"/>
  <c r="P9" i="16"/>
  <c r="P34" i="16"/>
  <c r="S34" i="16"/>
  <c r="J34" i="16"/>
  <c r="AU34" i="16"/>
  <c r="G34" i="16"/>
  <c r="AT34" i="16"/>
  <c r="AQ34" i="16"/>
  <c r="AH30" i="16"/>
  <c r="AK30" i="16"/>
  <c r="AB30" i="16"/>
  <c r="Y30" i="16"/>
  <c r="P26" i="16"/>
  <c r="S26" i="16"/>
  <c r="J26" i="16"/>
  <c r="AU26" i="16"/>
  <c r="G26" i="16"/>
  <c r="AT26" i="16"/>
  <c r="AQ26" i="16"/>
  <c r="Y22" i="16"/>
  <c r="AB22" i="16"/>
  <c r="S22" i="16"/>
  <c r="P22" i="16"/>
  <c r="AU18" i="16"/>
  <c r="G18" i="16"/>
  <c r="J18" i="16"/>
  <c r="AQ18" i="16"/>
  <c r="AT18" i="16"/>
  <c r="AK18" i="16"/>
  <c r="AH18" i="16"/>
  <c r="Y14" i="16"/>
  <c r="AB14" i="16"/>
  <c r="S14" i="16"/>
  <c r="P14" i="16"/>
  <c r="AU10" i="16"/>
  <c r="G10" i="16"/>
  <c r="J10" i="16"/>
  <c r="AQ10" i="16"/>
  <c r="AT10" i="16"/>
  <c r="AK10" i="16"/>
  <c r="AH10" i="16"/>
  <c r="W7" i="17"/>
  <c r="Y18" i="17"/>
  <c r="Y13" i="17"/>
  <c r="Y17" i="17"/>
  <c r="I56" i="24" l="1"/>
  <c r="E56" i="20"/>
  <c r="H56" i="23"/>
  <c r="D48" i="20"/>
  <c r="D49" i="20" s="1"/>
  <c r="X7" i="17"/>
  <c r="D56" i="20"/>
  <c r="H50" i="29"/>
  <c r="Z18" i="17"/>
  <c r="G50" i="29"/>
  <c r="Z17" i="17"/>
  <c r="C50" i="29"/>
  <c r="Z13" i="17"/>
  <c r="AH9" i="13"/>
  <c r="G56" i="21"/>
  <c r="B56" i="22"/>
  <c r="F56" i="29"/>
  <c r="G56" i="20"/>
  <c r="B56" i="29"/>
  <c r="F56" i="20"/>
  <c r="C56" i="21"/>
  <c r="D56" i="22"/>
  <c r="H56" i="22"/>
  <c r="H56" i="29"/>
  <c r="H56" i="20"/>
  <c r="E56" i="21"/>
  <c r="C56" i="23"/>
  <c r="F56" i="23"/>
  <c r="C56" i="29"/>
  <c r="G56" i="22"/>
  <c r="G56" i="29"/>
  <c r="H56" i="21"/>
  <c r="B56" i="21"/>
  <c r="C56" i="22"/>
  <c r="D56" i="21"/>
  <c r="E56" i="22"/>
  <c r="E56" i="29"/>
  <c r="F56" i="21"/>
  <c r="D56" i="23"/>
  <c r="G56" i="23"/>
  <c r="D56" i="29"/>
  <c r="F56" i="22"/>
  <c r="B56" i="23"/>
  <c r="E56" i="23"/>
  <c r="C94" i="9"/>
  <c r="F42" i="11"/>
  <c r="E14" i="20"/>
  <c r="B44" i="20"/>
  <c r="D44" i="20"/>
  <c r="E43" i="20"/>
  <c r="E53" i="20"/>
  <c r="AY34" i="16"/>
  <c r="AY24" i="16"/>
  <c r="AY36" i="16"/>
  <c r="B59" i="24" s="1"/>
  <c r="AS71" i="19"/>
  <c r="Y43" i="17"/>
  <c r="Z43" i="17" s="1"/>
  <c r="Y42" i="17"/>
  <c r="Z42" i="17" s="1"/>
  <c r="AY10" i="16"/>
  <c r="AV18" i="16"/>
  <c r="AV26" i="16"/>
  <c r="AY26" i="16"/>
  <c r="AY13" i="16"/>
  <c r="AV21" i="16"/>
  <c r="AV29" i="16"/>
  <c r="AY29" i="16"/>
  <c r="AV12" i="16"/>
  <c r="AY20" i="16"/>
  <c r="AV28" i="16"/>
  <c r="AY28" i="16"/>
  <c r="AY15" i="16"/>
  <c r="AV23" i="16"/>
  <c r="AV31" i="16"/>
  <c r="AY31" i="16"/>
  <c r="AV14" i="16"/>
  <c r="AY22" i="16"/>
  <c r="AY9" i="16"/>
  <c r="AV17" i="16"/>
  <c r="AV25" i="16"/>
  <c r="AY25" i="16"/>
  <c r="AV37" i="16"/>
  <c r="C57" i="24" s="1"/>
  <c r="AY37" i="16"/>
  <c r="C59" i="24" s="1"/>
  <c r="AV16" i="16"/>
  <c r="AV32" i="16"/>
  <c r="AY32" i="16"/>
  <c r="AV11" i="16"/>
  <c r="AY19" i="16"/>
  <c r="AV35" i="16"/>
  <c r="AY35" i="16"/>
  <c r="AV8" i="16"/>
  <c r="C57" i="20" s="1"/>
  <c r="AV10" i="16"/>
  <c r="AY18" i="16"/>
  <c r="AV34" i="16"/>
  <c r="AV13" i="16"/>
  <c r="AY21" i="16"/>
  <c r="AY12" i="16"/>
  <c r="AV20" i="16"/>
  <c r="AV24" i="16"/>
  <c r="AV36" i="16"/>
  <c r="B57" i="24" s="1"/>
  <c r="AV15" i="16"/>
  <c r="AY23" i="16"/>
  <c r="AY14" i="16"/>
  <c r="AV22" i="16"/>
  <c r="AV30" i="16"/>
  <c r="AY30" i="16"/>
  <c r="AV9" i="16"/>
  <c r="AY17" i="16"/>
  <c r="AV33" i="16"/>
  <c r="AY33" i="16"/>
  <c r="AY16" i="16"/>
  <c r="AY11" i="16"/>
  <c r="AV19" i="16"/>
  <c r="AV27" i="16"/>
  <c r="AY27" i="16"/>
  <c r="AY8" i="16"/>
  <c r="C59" i="20" s="1"/>
  <c r="AU39" i="16"/>
  <c r="W8" i="17"/>
  <c r="I57" i="24" l="1"/>
  <c r="I59" i="24"/>
  <c r="H59" i="23"/>
  <c r="H57" i="23"/>
  <c r="F46" i="11"/>
  <c r="B49" i="11" s="1"/>
  <c r="F51" i="11"/>
  <c r="D57" i="20"/>
  <c r="AH10" i="13"/>
  <c r="E48" i="20"/>
  <c r="E49" i="20" s="1"/>
  <c r="X8" i="17"/>
  <c r="H59" i="21"/>
  <c r="G57" i="22"/>
  <c r="E57" i="21"/>
  <c r="F59" i="21"/>
  <c r="G59" i="22"/>
  <c r="G57" i="29"/>
  <c r="D59" i="29"/>
  <c r="C57" i="29"/>
  <c r="G59" i="20"/>
  <c r="H57" i="20"/>
  <c r="F59" i="29"/>
  <c r="F57" i="22"/>
  <c r="E51" i="20"/>
  <c r="I56" i="23"/>
  <c r="I56" i="21"/>
  <c r="E57" i="29"/>
  <c r="E59" i="22"/>
  <c r="C59" i="22"/>
  <c r="B57" i="21"/>
  <c r="I56" i="22"/>
  <c r="I56" i="29"/>
  <c r="H57" i="22"/>
  <c r="E57" i="20"/>
  <c r="D59" i="20"/>
  <c r="E57" i="22"/>
  <c r="C57" i="22"/>
  <c r="H59" i="20"/>
  <c r="E59" i="20"/>
  <c r="D59" i="21"/>
  <c r="H57" i="21"/>
  <c r="H57" i="29"/>
  <c r="B59" i="21"/>
  <c r="F59" i="22"/>
  <c r="D57" i="22"/>
  <c r="B59" i="29"/>
  <c r="B57" i="23"/>
  <c r="E57" i="23"/>
  <c r="F57" i="20"/>
  <c r="D59" i="23"/>
  <c r="G59" i="23"/>
  <c r="C59" i="21"/>
  <c r="D57" i="21"/>
  <c r="B59" i="22"/>
  <c r="H59" i="29"/>
  <c r="G59" i="21"/>
  <c r="F57" i="29"/>
  <c r="E59" i="21"/>
  <c r="F59" i="20"/>
  <c r="E59" i="29"/>
  <c r="D59" i="22"/>
  <c r="C57" i="21"/>
  <c r="C57" i="23"/>
  <c r="F57" i="23"/>
  <c r="B59" i="23"/>
  <c r="E59" i="23"/>
  <c r="G59" i="29"/>
  <c r="D57" i="29"/>
  <c r="D57" i="23"/>
  <c r="G57" i="23"/>
  <c r="F57" i="21"/>
  <c r="B57" i="29"/>
  <c r="C59" i="29"/>
  <c r="B57" i="22"/>
  <c r="G57" i="20"/>
  <c r="G57" i="21"/>
  <c r="C59" i="23"/>
  <c r="F59" i="23"/>
  <c r="H59" i="22"/>
  <c r="E23" i="20"/>
  <c r="E30" i="20" s="1"/>
  <c r="Y48" i="17"/>
  <c r="Z48" i="17" s="1"/>
  <c r="G53" i="20"/>
  <c r="F43" i="20"/>
  <c r="F53" i="20"/>
  <c r="G14" i="20"/>
  <c r="I56" i="20"/>
  <c r="F14" i="20"/>
  <c r="AY39" i="16"/>
  <c r="E31" i="11" s="1"/>
  <c r="AV39" i="16"/>
  <c r="W9" i="17"/>
  <c r="I17" i="20"/>
  <c r="I37" i="20"/>
  <c r="I33" i="20"/>
  <c r="I29" i="20"/>
  <c r="I24" i="20"/>
  <c r="I25" i="20"/>
  <c r="I11" i="20"/>
  <c r="I47" i="20"/>
  <c r="AH11" i="13" l="1"/>
  <c r="F48" i="20"/>
  <c r="F49" i="20" s="1"/>
  <c r="X9" i="17"/>
  <c r="I57" i="20"/>
  <c r="I59" i="23"/>
  <c r="I57" i="21"/>
  <c r="I59" i="20"/>
  <c r="I59" i="21"/>
  <c r="I57" i="22"/>
  <c r="I57" i="29"/>
  <c r="I57" i="23"/>
  <c r="I59" i="29"/>
  <c r="I59" i="22"/>
  <c r="I39" i="20"/>
  <c r="I35" i="20"/>
  <c r="I34" i="20"/>
  <c r="I40" i="20"/>
  <c r="I15" i="20"/>
  <c r="G51" i="20"/>
  <c r="G23" i="20"/>
  <c r="G30" i="20" s="1"/>
  <c r="I45" i="20"/>
  <c r="I9" i="20"/>
  <c r="I28" i="20"/>
  <c r="I31" i="20"/>
  <c r="I38" i="20"/>
  <c r="I41" i="20"/>
  <c r="I12" i="20"/>
  <c r="I16" i="20"/>
  <c r="I50" i="20"/>
  <c r="I10" i="20"/>
  <c r="I27" i="20"/>
  <c r="I20" i="20"/>
  <c r="I26" i="20"/>
  <c r="I22" i="20"/>
  <c r="I21" i="20"/>
  <c r="I32" i="20"/>
  <c r="I36" i="20"/>
  <c r="I42" i="20"/>
  <c r="I13" i="20"/>
  <c r="I18" i="20"/>
  <c r="F51" i="20"/>
  <c r="F23" i="20"/>
  <c r="G43" i="20"/>
  <c r="E44" i="20"/>
  <c r="W10" i="17"/>
  <c r="AH12" i="13" l="1"/>
  <c r="G48" i="20"/>
  <c r="G49" i="20" s="1"/>
  <c r="X10" i="17"/>
  <c r="I43" i="20"/>
  <c r="G44" i="20"/>
  <c r="F30" i="20"/>
  <c r="H14" i="20"/>
  <c r="I8" i="20"/>
  <c r="H53" i="20"/>
  <c r="I53" i="20" s="1"/>
  <c r="I19" i="20"/>
  <c r="H43" i="20"/>
  <c r="W11" i="17"/>
  <c r="AH13" i="13" l="1"/>
  <c r="H48" i="20"/>
  <c r="H49" i="20" s="1"/>
  <c r="X11" i="17"/>
  <c r="B53" i="29"/>
  <c r="C53" i="29"/>
  <c r="B43" i="29"/>
  <c r="B14" i="29"/>
  <c r="H51" i="20"/>
  <c r="H23" i="20"/>
  <c r="I14" i="20"/>
  <c r="I46" i="20" s="1"/>
  <c r="F44" i="20"/>
  <c r="L70" i="28"/>
  <c r="G70" i="28"/>
  <c r="W12" i="17"/>
  <c r="AH14" i="13" l="1"/>
  <c r="B48" i="29"/>
  <c r="B49" i="29" s="1"/>
  <c r="X12" i="17"/>
  <c r="C14" i="29"/>
  <c r="B51" i="29"/>
  <c r="B23" i="29"/>
  <c r="C43" i="29"/>
  <c r="I51" i="20"/>
  <c r="H30" i="20"/>
  <c r="I23" i="20"/>
  <c r="B30" i="29" l="1"/>
  <c r="C51" i="29"/>
  <c r="C23" i="29"/>
  <c r="C30" i="29" s="1"/>
  <c r="C44" i="29" s="1"/>
  <c r="D53" i="29"/>
  <c r="E53" i="29"/>
  <c r="D43" i="29"/>
  <c r="D14" i="29"/>
  <c r="H44" i="20"/>
  <c r="I44" i="20" s="1"/>
  <c r="I30" i="20"/>
  <c r="V70" i="28"/>
  <c r="W13" i="17"/>
  <c r="W14" i="17" l="1"/>
  <c r="D48" i="29" s="1"/>
  <c r="D49" i="29" s="1"/>
  <c r="AH16" i="13"/>
  <c r="AH15" i="13"/>
  <c r="C48" i="29"/>
  <c r="C49" i="29" s="1"/>
  <c r="X13" i="17"/>
  <c r="F53" i="29"/>
  <c r="E14" i="29"/>
  <c r="B44" i="29"/>
  <c r="E43" i="29"/>
  <c r="D51" i="29"/>
  <c r="D23" i="29"/>
  <c r="D30" i="29" s="1"/>
  <c r="D44" i="29" s="1"/>
  <c r="AA70" i="28"/>
  <c r="Q70" i="28"/>
  <c r="W15" i="17"/>
  <c r="G53" i="29"/>
  <c r="X14" i="17" l="1"/>
  <c r="AH17" i="13"/>
  <c r="E48" i="29"/>
  <c r="E49" i="29" s="1"/>
  <c r="X15" i="17"/>
  <c r="F14" i="29"/>
  <c r="F51" i="29" s="1"/>
  <c r="F43" i="29"/>
  <c r="E51" i="29"/>
  <c r="E23" i="29"/>
  <c r="I16" i="29"/>
  <c r="I41" i="29"/>
  <c r="I33" i="29"/>
  <c r="I37" i="29"/>
  <c r="I39" i="29"/>
  <c r="I11" i="29"/>
  <c r="I27" i="29"/>
  <c r="I24" i="29"/>
  <c r="I25" i="29" l="1"/>
  <c r="I36" i="29"/>
  <c r="I35" i="29"/>
  <c r="F23" i="29"/>
  <c r="F30" i="29" s="1"/>
  <c r="F44" i="29" s="1"/>
  <c r="G43" i="29"/>
  <c r="I29" i="29"/>
  <c r="I34" i="29"/>
  <c r="H72" i="19"/>
  <c r="G14" i="29"/>
  <c r="G51" i="29" s="1"/>
  <c r="I26" i="29"/>
  <c r="I47" i="29"/>
  <c r="I40" i="29"/>
  <c r="I12" i="29"/>
  <c r="I9" i="29"/>
  <c r="I22" i="29"/>
  <c r="I20" i="29"/>
  <c r="I21" i="29"/>
  <c r="I28" i="29"/>
  <c r="I45" i="29"/>
  <c r="I50" i="29"/>
  <c r="I10" i="29"/>
  <c r="I32" i="29"/>
  <c r="I38" i="29"/>
  <c r="I42" i="29"/>
  <c r="I15" i="29"/>
  <c r="I17" i="29"/>
  <c r="I18" i="29"/>
  <c r="I13" i="29"/>
  <c r="E30" i="29"/>
  <c r="AK70" i="28"/>
  <c r="W16" i="17"/>
  <c r="W17" i="17" l="1"/>
  <c r="G48" i="29" s="1"/>
  <c r="G49" i="29" s="1"/>
  <c r="AH19" i="13"/>
  <c r="AH18" i="13"/>
  <c r="F48" i="29"/>
  <c r="F49" i="29" s="1"/>
  <c r="X16" i="17"/>
  <c r="G23" i="29"/>
  <c r="G30" i="29" s="1"/>
  <c r="G44" i="29" s="1"/>
  <c r="I8" i="29"/>
  <c r="H43" i="29"/>
  <c r="I31" i="29"/>
  <c r="I43" i="29" s="1"/>
  <c r="H14" i="29"/>
  <c r="E44" i="29"/>
  <c r="H53" i="29"/>
  <c r="I53" i="29" s="1"/>
  <c r="I19" i="29"/>
  <c r="W42" i="17"/>
  <c r="X42" i="17" s="1"/>
  <c r="AF70" i="28"/>
  <c r="X17" i="17" l="1"/>
  <c r="C53" i="21"/>
  <c r="B14" i="21"/>
  <c r="C14" i="21"/>
  <c r="I48" i="20"/>
  <c r="I49" i="20" s="1"/>
  <c r="B43" i="21"/>
  <c r="B53" i="21"/>
  <c r="H51" i="29"/>
  <c r="H23" i="29"/>
  <c r="I14" i="29"/>
  <c r="I46" i="29" s="1"/>
  <c r="W18" i="17"/>
  <c r="AH20" i="13" l="1"/>
  <c r="H48" i="29"/>
  <c r="H49" i="29" s="1"/>
  <c r="X18" i="17"/>
  <c r="C51" i="21"/>
  <c r="C23" i="21"/>
  <c r="C30" i="21" s="1"/>
  <c r="C43" i="21"/>
  <c r="B51" i="21"/>
  <c r="B23" i="21"/>
  <c r="H30" i="29"/>
  <c r="I23" i="29"/>
  <c r="I51" i="29"/>
  <c r="AU70" i="28"/>
  <c r="AP70" i="28"/>
  <c r="W19" i="17"/>
  <c r="AH21" i="13" l="1"/>
  <c r="B48" i="21"/>
  <c r="B49" i="21" s="1"/>
  <c r="X19" i="17"/>
  <c r="C44" i="21"/>
  <c r="B30" i="21"/>
  <c r="D43" i="21"/>
  <c r="E53" i="21"/>
  <c r="D14" i="21"/>
  <c r="D53" i="21"/>
  <c r="I30" i="29"/>
  <c r="H44" i="29"/>
  <c r="I44" i="29" s="1"/>
  <c r="BE70" i="28"/>
  <c r="W20" i="17"/>
  <c r="W21" i="17" l="1"/>
  <c r="D48" i="21" s="1"/>
  <c r="D49" i="21" s="1"/>
  <c r="AH22" i="13"/>
  <c r="AH23" i="13"/>
  <c r="C48" i="21"/>
  <c r="C49" i="21" s="1"/>
  <c r="X20" i="17"/>
  <c r="E14" i="21"/>
  <c r="E51" i="21" s="1"/>
  <c r="B44" i="21"/>
  <c r="E43" i="21"/>
  <c r="F14" i="21"/>
  <c r="D51" i="21"/>
  <c r="D23" i="21"/>
  <c r="AZ70" i="28"/>
  <c r="G53" i="21"/>
  <c r="X21" i="17" l="1"/>
  <c r="E23" i="21"/>
  <c r="E30" i="21" s="1"/>
  <c r="E44" i="21" s="1"/>
  <c r="F51" i="21"/>
  <c r="F23" i="21"/>
  <c r="F30" i="21" s="1"/>
  <c r="D30" i="21"/>
  <c r="F53" i="21"/>
  <c r="G14" i="21"/>
  <c r="F43" i="21"/>
  <c r="BO70" i="28"/>
  <c r="AH25" i="13"/>
  <c r="W22" i="17"/>
  <c r="I13" i="21"/>
  <c r="I18" i="21"/>
  <c r="I40" i="21"/>
  <c r="I37" i="21"/>
  <c r="I33" i="21"/>
  <c r="I34" i="21"/>
  <c r="I35" i="21"/>
  <c r="I36" i="21"/>
  <c r="I39" i="21"/>
  <c r="I38" i="21"/>
  <c r="I11" i="21"/>
  <c r="I27" i="21"/>
  <c r="I29" i="21"/>
  <c r="I26" i="21"/>
  <c r="I25" i="21"/>
  <c r="I28" i="21"/>
  <c r="I22" i="21"/>
  <c r="I24" i="21"/>
  <c r="AH24" i="13" l="1"/>
  <c r="E48" i="21"/>
  <c r="E49" i="21" s="1"/>
  <c r="X22" i="17"/>
  <c r="W23" i="17"/>
  <c r="G51" i="21"/>
  <c r="G23" i="21"/>
  <c r="G30" i="21" s="1"/>
  <c r="I50" i="21"/>
  <c r="I41" i="21"/>
  <c r="I15" i="21"/>
  <c r="G43" i="21"/>
  <c r="I31" i="21"/>
  <c r="D44" i="21"/>
  <c r="I21" i="21"/>
  <c r="I20" i="21"/>
  <c r="I9" i="21"/>
  <c r="I47" i="21"/>
  <c r="I10" i="21"/>
  <c r="I45" i="21"/>
  <c r="I32" i="21"/>
  <c r="I42" i="21"/>
  <c r="I16" i="21"/>
  <c r="I17" i="21"/>
  <c r="I12" i="21"/>
  <c r="F44" i="21"/>
  <c r="BJ70" i="28"/>
  <c r="F48" i="21" l="1"/>
  <c r="F49" i="21" s="1"/>
  <c r="X23" i="17"/>
  <c r="G44" i="21"/>
  <c r="I8" i="21"/>
  <c r="H14" i="21"/>
  <c r="I43" i="21"/>
  <c r="H43" i="21"/>
  <c r="H53" i="21"/>
  <c r="I53" i="21" s="1"/>
  <c r="I19" i="21"/>
  <c r="N72" i="19"/>
  <c r="BY70" i="28"/>
  <c r="W43" i="17"/>
  <c r="X43" i="17" s="1"/>
  <c r="AH27" i="13"/>
  <c r="W24" i="17"/>
  <c r="AH26" i="13" l="1"/>
  <c r="G48" i="21"/>
  <c r="G49" i="21" s="1"/>
  <c r="X24" i="17"/>
  <c r="W25" i="17"/>
  <c r="B43" i="22"/>
  <c r="B53" i="22"/>
  <c r="C53" i="22"/>
  <c r="B14" i="22"/>
  <c r="H51" i="21"/>
  <c r="H23" i="21"/>
  <c r="I14" i="21"/>
  <c r="I46" i="21" s="1"/>
  <c r="BT70" i="28"/>
  <c r="CF72" i="28"/>
  <c r="CF70" i="28" s="1"/>
  <c r="H48" i="21" l="1"/>
  <c r="H49" i="21" s="1"/>
  <c r="X25" i="17"/>
  <c r="D53" i="22"/>
  <c r="B51" i="22"/>
  <c r="B23" i="22"/>
  <c r="C43" i="22"/>
  <c r="C14" i="22"/>
  <c r="I51" i="21"/>
  <c r="H30" i="21"/>
  <c r="I23" i="21"/>
  <c r="W26" i="17"/>
  <c r="AH28" i="13" l="1"/>
  <c r="B48" i="22"/>
  <c r="B49" i="22" s="1"/>
  <c r="X26" i="17"/>
  <c r="D14" i="22"/>
  <c r="D51" i="22" s="1"/>
  <c r="C51" i="22"/>
  <c r="C23" i="22"/>
  <c r="C30" i="22" s="1"/>
  <c r="C44" i="22" s="1"/>
  <c r="D43" i="22"/>
  <c r="B30" i="22"/>
  <c r="I30" i="21"/>
  <c r="H44" i="21"/>
  <c r="I44" i="21" s="1"/>
  <c r="Q70" i="18"/>
  <c r="G70" i="18"/>
  <c r="L70" i="18"/>
  <c r="W27" i="17"/>
  <c r="W28" i="17" l="1"/>
  <c r="D48" i="22" s="1"/>
  <c r="D49" i="22" s="1"/>
  <c r="AH29" i="13"/>
  <c r="AH30" i="13"/>
  <c r="C48" i="22"/>
  <c r="C49" i="22" s="1"/>
  <c r="X27" i="17"/>
  <c r="D23" i="22"/>
  <c r="D30" i="22" s="1"/>
  <c r="D44" i="22" s="1"/>
  <c r="E14" i="22"/>
  <c r="F53" i="22"/>
  <c r="E43" i="22"/>
  <c r="E53" i="22"/>
  <c r="B44" i="22"/>
  <c r="X28" i="17" l="1"/>
  <c r="E23" i="22"/>
  <c r="E30" i="22" s="1"/>
  <c r="E51" i="22"/>
  <c r="F14" i="22"/>
  <c r="F51" i="22" s="1"/>
  <c r="F43" i="22"/>
  <c r="AA70" i="18"/>
  <c r="W29" i="17"/>
  <c r="I15" i="22"/>
  <c r="I41" i="22"/>
  <c r="I37" i="22"/>
  <c r="I33" i="22"/>
  <c r="I39" i="22"/>
  <c r="I27" i="22"/>
  <c r="I24" i="22"/>
  <c r="W30" i="17" l="1"/>
  <c r="F48" i="22" s="1"/>
  <c r="F49" i="22" s="1"/>
  <c r="AH32" i="13"/>
  <c r="AH31" i="13"/>
  <c r="E48" i="22"/>
  <c r="E49" i="22" s="1"/>
  <c r="X29" i="17"/>
  <c r="I28" i="22"/>
  <c r="I34" i="22"/>
  <c r="F23" i="22"/>
  <c r="F30" i="22" s="1"/>
  <c r="F44" i="22" s="1"/>
  <c r="I25" i="22"/>
  <c r="I36" i="22"/>
  <c r="G14" i="22"/>
  <c r="I29" i="22"/>
  <c r="I45" i="22"/>
  <c r="I20" i="22"/>
  <c r="I26" i="22"/>
  <c r="I22" i="22"/>
  <c r="I32" i="22"/>
  <c r="I38" i="22"/>
  <c r="I40" i="22"/>
  <c r="I16" i="22"/>
  <c r="I12" i="22"/>
  <c r="I9" i="22"/>
  <c r="G43" i="22"/>
  <c r="G53" i="22"/>
  <c r="I19" i="22"/>
  <c r="I50" i="22"/>
  <c r="I47" i="22"/>
  <c r="I10" i="22"/>
  <c r="I11" i="22"/>
  <c r="I21" i="22"/>
  <c r="H53" i="22"/>
  <c r="I35" i="22"/>
  <c r="I42" i="22"/>
  <c r="I17" i="22"/>
  <c r="I18" i="22"/>
  <c r="I13" i="22"/>
  <c r="E44" i="22"/>
  <c r="T72" i="19"/>
  <c r="V70" i="18"/>
  <c r="W44" i="17"/>
  <c r="X44" i="17" s="1"/>
  <c r="AF70" i="18"/>
  <c r="W31" i="17"/>
  <c r="X30" i="17" l="1"/>
  <c r="AH33" i="13"/>
  <c r="G48" i="22"/>
  <c r="G49" i="22" s="1"/>
  <c r="X31" i="17"/>
  <c r="G51" i="22"/>
  <c r="G23" i="22"/>
  <c r="G30" i="22" s="1"/>
  <c r="I8" i="22"/>
  <c r="I53" i="22"/>
  <c r="H43" i="22"/>
  <c r="I31" i="22"/>
  <c r="I43" i="22" s="1"/>
  <c r="H14" i="22"/>
  <c r="AK70" i="18"/>
  <c r="W32" i="17"/>
  <c r="AH34" i="13" l="1"/>
  <c r="H48" i="22"/>
  <c r="H49" i="22" s="1"/>
  <c r="X32" i="17"/>
  <c r="C53" i="23"/>
  <c r="B53" i="23"/>
  <c r="B43" i="23"/>
  <c r="B14" i="23"/>
  <c r="H51" i="22"/>
  <c r="H23" i="22"/>
  <c r="I14" i="22"/>
  <c r="I46" i="22" s="1"/>
  <c r="G44" i="22"/>
  <c r="C14" i="23" l="1"/>
  <c r="C51" i="23" s="1"/>
  <c r="B23" i="23"/>
  <c r="B51" i="23"/>
  <c r="C43" i="23"/>
  <c r="I50" i="23"/>
  <c r="H30" i="22"/>
  <c r="I23" i="22"/>
  <c r="I51" i="22"/>
  <c r="AH35" i="13"/>
  <c r="W33" i="17" l="1"/>
  <c r="C23" i="23"/>
  <c r="C30" i="23" s="1"/>
  <c r="C44" i="23" s="1"/>
  <c r="D53" i="23"/>
  <c r="D43" i="23"/>
  <c r="D14" i="23"/>
  <c r="E53" i="23"/>
  <c r="I8" i="23"/>
  <c r="B30" i="23"/>
  <c r="I30" i="22"/>
  <c r="H44" i="22"/>
  <c r="I44" i="22" s="1"/>
  <c r="AP70" i="18"/>
  <c r="AZ70" i="18"/>
  <c r="AU70" i="18"/>
  <c r="AH37" i="13"/>
  <c r="AG39" i="13"/>
  <c r="AH36" i="13"/>
  <c r="W36" i="17" l="1"/>
  <c r="E48" i="23" s="1"/>
  <c r="B48" i="23"/>
  <c r="B49" i="23" s="1"/>
  <c r="X33" i="17"/>
  <c r="W34" i="17"/>
  <c r="W37" i="17"/>
  <c r="W35" i="17"/>
  <c r="W38" i="17"/>
  <c r="F53" i="23"/>
  <c r="D51" i="23"/>
  <c r="D23" i="23"/>
  <c r="F14" i="23"/>
  <c r="B44" i="23"/>
  <c r="E43" i="23"/>
  <c r="E14" i="23"/>
  <c r="BE70" i="18"/>
  <c r="AF39" i="13"/>
  <c r="AH39" i="13" s="1"/>
  <c r="X36" i="17" l="1"/>
  <c r="G48" i="23"/>
  <c r="X38" i="17"/>
  <c r="F48" i="23"/>
  <c r="X37" i="17"/>
  <c r="D48" i="23"/>
  <c r="D49" i="23" s="1"/>
  <c r="X35" i="17"/>
  <c r="C48" i="23"/>
  <c r="C49" i="23" s="1"/>
  <c r="X34" i="17"/>
  <c r="E51" i="23"/>
  <c r="E49" i="23"/>
  <c r="E23" i="23"/>
  <c r="E30" i="23" s="1"/>
  <c r="E44" i="23" s="1"/>
  <c r="D30" i="23"/>
  <c r="F23" i="23"/>
  <c r="F30" i="23" s="1"/>
  <c r="F51" i="23"/>
  <c r="F49" i="23"/>
  <c r="F43" i="23"/>
  <c r="BJ70" i="18"/>
  <c r="I34" i="23"/>
  <c r="I33" i="23"/>
  <c r="I37" i="23"/>
  <c r="I39" i="23"/>
  <c r="I32" i="23"/>
  <c r="I24" i="23"/>
  <c r="H53" i="23"/>
  <c r="I25" i="23"/>
  <c r="I45" i="23"/>
  <c r="I11" i="23"/>
  <c r="G14" i="23" l="1"/>
  <c r="G51" i="23" s="1"/>
  <c r="I47" i="23"/>
  <c r="I10" i="23"/>
  <c r="I22" i="23"/>
  <c r="I38" i="23"/>
  <c r="I36" i="23"/>
  <c r="I41" i="23"/>
  <c r="I12" i="23"/>
  <c r="I18" i="23"/>
  <c r="I16" i="23"/>
  <c r="I17" i="23"/>
  <c r="G43" i="23"/>
  <c r="G53" i="23"/>
  <c r="I53" i="23" s="1"/>
  <c r="I19" i="23"/>
  <c r="H14" i="23"/>
  <c r="I9" i="23"/>
  <c r="I29" i="23"/>
  <c r="I28" i="23"/>
  <c r="I20" i="23"/>
  <c r="I27" i="23"/>
  <c r="I21" i="23"/>
  <c r="I26" i="23"/>
  <c r="I35" i="23"/>
  <c r="I40" i="23"/>
  <c r="I42" i="23"/>
  <c r="I13" i="23"/>
  <c r="I15" i="23"/>
  <c r="F44" i="23"/>
  <c r="D44" i="23"/>
  <c r="Z72" i="19"/>
  <c r="W45" i="17"/>
  <c r="X45" i="17" s="1"/>
  <c r="G49" i="23" l="1"/>
  <c r="I20" i="24"/>
  <c r="B53" i="24"/>
  <c r="I37" i="24"/>
  <c r="G23" i="23"/>
  <c r="G30" i="23" s="1"/>
  <c r="G44" i="23" s="1"/>
  <c r="H43" i="23"/>
  <c r="H51" i="23"/>
  <c r="H49" i="23"/>
  <c r="H23" i="23"/>
  <c r="I14" i="23"/>
  <c r="I46" i="23" s="1"/>
  <c r="I31" i="23"/>
  <c r="I43" i="23" s="1"/>
  <c r="BO70" i="18"/>
  <c r="BT70" i="18"/>
  <c r="I33" i="24"/>
  <c r="I39" i="24"/>
  <c r="I45" i="24" l="1"/>
  <c r="I46" i="24" s="1"/>
  <c r="I25" i="24"/>
  <c r="I27" i="24"/>
  <c r="I29" i="24"/>
  <c r="I26" i="24"/>
  <c r="I32" i="24"/>
  <c r="I38" i="24"/>
  <c r="I36" i="24"/>
  <c r="I35" i="24"/>
  <c r="I40" i="24"/>
  <c r="I16" i="24"/>
  <c r="I18" i="24"/>
  <c r="I17" i="24"/>
  <c r="I12" i="24"/>
  <c r="I28" i="24"/>
  <c r="I10" i="24"/>
  <c r="I47" i="24"/>
  <c r="I21" i="24"/>
  <c r="I34" i="24"/>
  <c r="I41" i="24"/>
  <c r="I13" i="24"/>
  <c r="I15" i="24"/>
  <c r="B14" i="24"/>
  <c r="I22" i="24"/>
  <c r="I42" i="24"/>
  <c r="B43" i="24"/>
  <c r="I11" i="24"/>
  <c r="H30" i="23"/>
  <c r="I30" i="23" s="1"/>
  <c r="I23" i="23"/>
  <c r="I51" i="23"/>
  <c r="I48" i="22"/>
  <c r="I49" i="22" s="1"/>
  <c r="I48" i="21"/>
  <c r="I49" i="21" s="1"/>
  <c r="BY70" i="18"/>
  <c r="H44" i="23" l="1"/>
  <c r="I44" i="23" s="1"/>
  <c r="B23" i="24"/>
  <c r="B51" i="24"/>
  <c r="B49" i="24"/>
  <c r="C43" i="24"/>
  <c r="I31" i="24"/>
  <c r="I43" i="24" s="1"/>
  <c r="C53" i="24"/>
  <c r="I53" i="24" s="1"/>
  <c r="I19" i="24"/>
  <c r="C14" i="24"/>
  <c r="I9" i="24"/>
  <c r="I48" i="29"/>
  <c r="I49" i="29" s="1"/>
  <c r="CK72" i="18"/>
  <c r="CK70" i="18" s="1"/>
  <c r="AF72" i="19"/>
  <c r="AS74" i="19"/>
  <c r="AS72" i="19" s="1"/>
  <c r="W46" i="17"/>
  <c r="CD70" i="18"/>
  <c r="W48" i="17" l="1"/>
  <c r="X48" i="17" s="1"/>
  <c r="X46" i="17"/>
  <c r="B30" i="24"/>
  <c r="C51" i="24"/>
  <c r="C49" i="24"/>
  <c r="C23" i="24"/>
  <c r="C30" i="24" s="1"/>
  <c r="C44" i="24" s="1"/>
  <c r="I14" i="24"/>
  <c r="C25" i="9"/>
  <c r="B29" i="11" s="1"/>
  <c r="I51" i="24" l="1"/>
  <c r="I49" i="24"/>
  <c r="I30" i="24"/>
  <c r="B44" i="24"/>
  <c r="I44" i="24" s="1"/>
  <c r="I23" i="24"/>
  <c r="I48" i="23"/>
  <c r="I49" i="23" s="1"/>
  <c r="F49" i="11"/>
  <c r="C49" i="11"/>
  <c r="C48" i="11"/>
  <c r="C45" i="11"/>
  <c r="C44" i="11"/>
  <c r="C43" i="11"/>
  <c r="C42" i="11"/>
  <c r="C38" i="11"/>
  <c r="C37" i="11"/>
  <c r="C35" i="11"/>
  <c r="C33" i="11"/>
  <c r="C30" i="11"/>
  <c r="C28" i="11"/>
  <c r="C27" i="11"/>
  <c r="C22" i="11"/>
  <c r="C13" i="11"/>
  <c r="B10" i="11"/>
  <c r="B6" i="11" s="1"/>
  <c r="C6" i="11" s="1"/>
  <c r="C47" i="11"/>
  <c r="C46" i="11"/>
  <c r="C41" i="11"/>
  <c r="C40" i="11"/>
  <c r="C39" i="11"/>
  <c r="C36" i="11"/>
  <c r="C34" i="11"/>
  <c r="C32" i="11"/>
  <c r="C31" i="11"/>
  <c r="F29" i="11"/>
  <c r="C29" i="11"/>
  <c r="B24" i="11"/>
  <c r="B53" i="11" s="1"/>
  <c r="C53" i="11" s="1"/>
  <c r="C15" i="11"/>
  <c r="C12" i="11"/>
  <c r="C8" i="11"/>
  <c r="C10" i="11" l="1"/>
  <c r="B51" i="11"/>
  <c r="B54" i="11" l="1"/>
  <c r="C51" i="11"/>
  <c r="B56" i="11" l="1"/>
  <c r="C54" i="11"/>
  <c r="B61" i="11" l="1"/>
  <c r="C61" i="11" s="1"/>
  <c r="C56"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<sst xmlns="http://schemas.openxmlformats.org/spreadsheetml/2006/main" count="9923" uniqueCount="1764">
  <si>
    <t>Franchisee Monthly Paperwork</t>
  </si>
  <si>
    <t>Store Reference</t>
  </si>
  <si>
    <t>Enter store number</t>
  </si>
  <si>
    <t>Store Name</t>
  </si>
  <si>
    <t>Distributor Name</t>
  </si>
  <si>
    <t>Report Date</t>
  </si>
  <si>
    <t>Month (enter number) &gt;&gt;&gt;</t>
  </si>
  <si>
    <t>Year (enter number) &gt;&gt;&gt;</t>
  </si>
  <si>
    <t>First day of month</t>
  </si>
  <si>
    <t>Last day of month</t>
  </si>
  <si>
    <t>Final date in month</t>
  </si>
  <si>
    <t>Transaction Rates</t>
  </si>
  <si>
    <t>CCC Transaction Fee</t>
  </si>
  <si>
    <t>Online Transaction Fee</t>
  </si>
  <si>
    <t>Design changes in this version</t>
  </si>
  <si>
    <t>---</t>
  </si>
  <si>
    <t>StoreNo</t>
  </si>
  <si>
    <t>StoreName</t>
  </si>
  <si>
    <t>Distributor</t>
  </si>
  <si>
    <t>Note1</t>
  </si>
  <si>
    <t>Reference</t>
  </si>
  <si>
    <t>South Fraser Way</t>
  </si>
  <si>
    <t>GFS-BC</t>
  </si>
  <si>
    <t>Non-Daiya</t>
  </si>
  <si>
    <t>Mission</t>
  </si>
  <si>
    <t>GFS-CAL</t>
  </si>
  <si>
    <t>North Chilliwack</t>
  </si>
  <si>
    <t>GFS-EDM</t>
  </si>
  <si>
    <t>Maple Ridge</t>
  </si>
  <si>
    <t>GFS-ONT</t>
  </si>
  <si>
    <t>New Westminster</t>
  </si>
  <si>
    <t>Austin Avenue</t>
  </si>
  <si>
    <t>Guildford</t>
  </si>
  <si>
    <t>Collingwood</t>
  </si>
  <si>
    <t>Downtown Langley</t>
  </si>
  <si>
    <t>Kennedy Heights</t>
  </si>
  <si>
    <t>Westwood</t>
  </si>
  <si>
    <t>North Kamloops</t>
  </si>
  <si>
    <t>Saanich</t>
  </si>
  <si>
    <t>Gibsons</t>
  </si>
  <si>
    <t>Grandview</t>
  </si>
  <si>
    <t>Immel St</t>
  </si>
  <si>
    <t>West Broadway</t>
  </si>
  <si>
    <t>Kitsilano</t>
  </si>
  <si>
    <t>Port Moody</t>
  </si>
  <si>
    <t>Main Street</t>
  </si>
  <si>
    <t>South Surrey</t>
  </si>
  <si>
    <t>Newton</t>
  </si>
  <si>
    <t>North Nanaimo</t>
  </si>
  <si>
    <t>South Kamloops</t>
  </si>
  <si>
    <t>Lonsdale</t>
  </si>
  <si>
    <t>Downtown Victoria</t>
  </si>
  <si>
    <t>Downtown Prince George</t>
  </si>
  <si>
    <t>Esquimalt</t>
  </si>
  <si>
    <t>Mt Lehman</t>
  </si>
  <si>
    <t>Fleetwood</t>
  </si>
  <si>
    <t>Middlegate</t>
  </si>
  <si>
    <t>South Chilliwack</t>
  </si>
  <si>
    <t>Burquitlam</t>
  </si>
  <si>
    <t>Vernon</t>
  </si>
  <si>
    <t>Sperling</t>
  </si>
  <si>
    <t>Grande Prairie</t>
  </si>
  <si>
    <t>Capilano (BC)</t>
  </si>
  <si>
    <t>Downtown Kelowna</t>
  </si>
  <si>
    <t>Shelbourne</t>
  </si>
  <si>
    <t>Prince Rupert</t>
  </si>
  <si>
    <t>Ladner</t>
  </si>
  <si>
    <t>Thickwood</t>
  </si>
  <si>
    <t>South Granville</t>
  </si>
  <si>
    <t>Williams Lake</t>
  </si>
  <si>
    <t>Tsawwassen</t>
  </si>
  <si>
    <t>Murrayville</t>
  </si>
  <si>
    <t>North Campbell River</t>
  </si>
  <si>
    <t>Salmon Arm</t>
  </si>
  <si>
    <t>St. Albert North</t>
  </si>
  <si>
    <t>Northwoods</t>
  </si>
  <si>
    <t>Walnut Grove</t>
  </si>
  <si>
    <t>Sidney</t>
  </si>
  <si>
    <t>Langford</t>
  </si>
  <si>
    <t>Pacific Blvd</t>
  </si>
  <si>
    <t>Courtenay</t>
  </si>
  <si>
    <t>Penticton</t>
  </si>
  <si>
    <t>Lloydminster</t>
  </si>
  <si>
    <t>Dawson Creek</t>
  </si>
  <si>
    <t>Ocean Park</t>
  </si>
  <si>
    <t>Trail</t>
  </si>
  <si>
    <t>Sapperton</t>
  </si>
  <si>
    <t>Port Alberni</t>
  </si>
  <si>
    <t>South Nanaimo</t>
  </si>
  <si>
    <t>Marine and Cambie</t>
  </si>
  <si>
    <t>Fort St. John</t>
  </si>
  <si>
    <t>West Richmond</t>
  </si>
  <si>
    <t>Squamish</t>
  </si>
  <si>
    <t>South Campbell River</t>
  </si>
  <si>
    <t>Millwoods</t>
  </si>
  <si>
    <t>Callingwood</t>
  </si>
  <si>
    <t>Castlegar</t>
  </si>
  <si>
    <t>Clareview</t>
  </si>
  <si>
    <t>Cloverdale</t>
  </si>
  <si>
    <t>Southland</t>
  </si>
  <si>
    <t>Rutland</t>
  </si>
  <si>
    <t>Aldergrove</t>
  </si>
  <si>
    <t>Parksville</t>
  </si>
  <si>
    <t>Hope</t>
  </si>
  <si>
    <t>Terra Losa</t>
  </si>
  <si>
    <t>Baseline Road</t>
  </si>
  <si>
    <t>Smithers</t>
  </si>
  <si>
    <t>Cold Lake</t>
  </si>
  <si>
    <t>Londonderry</t>
  </si>
  <si>
    <t>Airdrie Midtown</t>
  </si>
  <si>
    <t>Merritt</t>
  </si>
  <si>
    <t>Grand Forks</t>
  </si>
  <si>
    <t>Heritage</t>
  </si>
  <si>
    <t>West Kelowna</t>
  </si>
  <si>
    <t>South Ellerslie</t>
  </si>
  <si>
    <t>Denman</t>
  </si>
  <si>
    <t>Comox</t>
  </si>
  <si>
    <t>Capilano (AB)</t>
  </si>
  <si>
    <t>Wye Road</t>
  </si>
  <si>
    <t>Castledowns</t>
  </si>
  <si>
    <t>Downtown Edmonton</t>
  </si>
  <si>
    <t>Meadowbrook</t>
  </si>
  <si>
    <t>Rocky Mountain House</t>
  </si>
  <si>
    <t>Pitt Meadows</t>
  </si>
  <si>
    <t>Leduc</t>
  </si>
  <si>
    <t>Drayton Valley</t>
  </si>
  <si>
    <t>Quesnel</t>
  </si>
  <si>
    <t>Kindersley</t>
  </si>
  <si>
    <t>West Lethbridge</t>
  </si>
  <si>
    <t>Shawnessy</t>
  </si>
  <si>
    <t>Fort Saskatchewan</t>
  </si>
  <si>
    <t>McKenzie Towne</t>
  </si>
  <si>
    <t>Namao</t>
  </si>
  <si>
    <t>Creston</t>
  </si>
  <si>
    <t>Camrose</t>
  </si>
  <si>
    <t>Victoria East</t>
  </si>
  <si>
    <t>GFS-WIN</t>
  </si>
  <si>
    <t>Cranbrook</t>
  </si>
  <si>
    <t>Olds</t>
  </si>
  <si>
    <t>Canmore</t>
  </si>
  <si>
    <t>Crowfoot Crossing</t>
  </si>
  <si>
    <t>Taber</t>
  </si>
  <si>
    <t>Old Strathcona</t>
  </si>
  <si>
    <t>Lacombe</t>
  </si>
  <si>
    <t>East Hills</t>
  </si>
  <si>
    <t>Stadium Station</t>
  </si>
  <si>
    <t>Duncan</t>
  </si>
  <si>
    <t>Horizon</t>
  </si>
  <si>
    <t>Whitecourt</t>
  </si>
  <si>
    <t>8th Street</t>
  </si>
  <si>
    <t>Beaumont</t>
  </si>
  <si>
    <t>Beltline</t>
  </si>
  <si>
    <t>Medicine Hat</t>
  </si>
  <si>
    <t>Sylvan Lake</t>
  </si>
  <si>
    <t>Peace River</t>
  </si>
  <si>
    <t>Cochrane</t>
  </si>
  <si>
    <t>Edson</t>
  </si>
  <si>
    <t>North Lethbridge</t>
  </si>
  <si>
    <t>Nelson</t>
  </si>
  <si>
    <t>Spruce Grove</t>
  </si>
  <si>
    <t>Northland</t>
  </si>
  <si>
    <t>Riverbend</t>
  </si>
  <si>
    <t>Confederation</t>
  </si>
  <si>
    <t>Centre Street</t>
  </si>
  <si>
    <t>River Oaks</t>
  </si>
  <si>
    <t>Whitby</t>
  </si>
  <si>
    <t>Gerrard</t>
  </si>
  <si>
    <t>Bremner Blvd</t>
  </si>
  <si>
    <t>Brentwood</t>
  </si>
  <si>
    <t>Beacon Hill</t>
  </si>
  <si>
    <t>Aspen Landing</t>
  </si>
  <si>
    <t>Coronation</t>
  </si>
  <si>
    <t>Summerside</t>
  </si>
  <si>
    <t>Willoughby</t>
  </si>
  <si>
    <t>Oakville South</t>
  </si>
  <si>
    <t>Coal Harbour</t>
  </si>
  <si>
    <t>Churchill Meadows</t>
  </si>
  <si>
    <t>Burlington</t>
  </si>
  <si>
    <t>Yonge and Eglinton</t>
  </si>
  <si>
    <t>Liberty Village</t>
  </si>
  <si>
    <t>West Vancouver</t>
  </si>
  <si>
    <t>Waterloo</t>
  </si>
  <si>
    <t>Parkside</t>
  </si>
  <si>
    <t>Clairmont</t>
  </si>
  <si>
    <t>St. Albert South</t>
  </si>
  <si>
    <t>Bloor and Bathurst</t>
  </si>
  <si>
    <t>Windermere</t>
  </si>
  <si>
    <t>Lewis Estates</t>
  </si>
  <si>
    <t>Bank Street</t>
  </si>
  <si>
    <t>Lawson Heights</t>
  </si>
  <si>
    <t>Morinville</t>
  </si>
  <si>
    <t>Barrhaven</t>
  </si>
  <si>
    <t>Tamarack</t>
  </si>
  <si>
    <t>Lake Shore and Park Lawn</t>
  </si>
  <si>
    <t>Rideau</t>
  </si>
  <si>
    <t>Powell River</t>
  </si>
  <si>
    <t>Ladysmith</t>
  </si>
  <si>
    <t>Mill Bay</t>
  </si>
  <si>
    <t>Fremont Village</t>
  </si>
  <si>
    <t>Edgemont</t>
  </si>
  <si>
    <t>Airdrie Sierra Springs</t>
  </si>
  <si>
    <t>Whitehorse</t>
  </si>
  <si>
    <t>Mahogany</t>
  </si>
  <si>
    <t>Trader Ridge</t>
  </si>
  <si>
    <t>River District</t>
  </si>
  <si>
    <t>Red Deer</t>
  </si>
  <si>
    <t>Enter new employees in blank row on the list</t>
  </si>
  <si>
    <t>Do not delete, sort or re-arrange employees after monthly set-up</t>
  </si>
  <si>
    <t>EE#</t>
  </si>
  <si>
    <t>Payroll Name</t>
  </si>
  <si>
    <t>Report Name</t>
  </si>
  <si>
    <t>Status</t>
  </si>
  <si>
    <t>Hourly Rate</t>
  </si>
  <si>
    <t>Driver Fee</t>
  </si>
  <si>
    <t>----</t>
  </si>
  <si>
    <t>Cook</t>
  </si>
  <si>
    <t xml:space="preserve"> -   </t>
  </si>
  <si>
    <t>Driver</t>
  </si>
  <si>
    <t>Column Reference</t>
  </si>
  <si>
    <t>Day of month &gt;&gt;&gt;</t>
  </si>
  <si>
    <t>Date &gt;&gt;&gt;</t>
  </si>
  <si>
    <t>Day of week &gt;&gt;&gt;</t>
  </si>
  <si>
    <t>Total</t>
  </si>
  <si>
    <t>#</t>
  </si>
  <si>
    <t>$</t>
  </si>
  <si>
    <t>SALES SUMMARY</t>
  </si>
  <si>
    <t>TOTAL GROSS SALES</t>
  </si>
  <si>
    <t>SALES SUMMARYTOTAL GROSS SALES</t>
  </si>
  <si>
    <t>PRICE ADJUSTMENTS</t>
  </si>
  <si>
    <t>Discount Types</t>
  </si>
  <si>
    <t>Non-Vouchered</t>
  </si>
  <si>
    <t>SALES SUMMARYNon-Vouchered</t>
  </si>
  <si>
    <t>Percentage</t>
  </si>
  <si>
    <t>SALES SUMMARYPercentage</t>
  </si>
  <si>
    <t>Vouchered</t>
  </si>
  <si>
    <t>SALES SUMMARYVouchered</t>
  </si>
  <si>
    <t>Credits</t>
  </si>
  <si>
    <t>SALES SUMMARYCredits</t>
  </si>
  <si>
    <t>Complimentary Orders</t>
  </si>
  <si>
    <t>SALES SUMMARYComplimentary Orders</t>
  </si>
  <si>
    <t>TOTAL PRICE ADJUSTMENTS</t>
  </si>
  <si>
    <t>NET SALES</t>
  </si>
  <si>
    <t>SALES BY PRICE GROUP</t>
  </si>
  <si>
    <t>NET SALES BEFORE 4:00 PM</t>
  </si>
  <si>
    <t>Regular Sales</t>
  </si>
  <si>
    <t>NET SALES BEFORE 4:00 PMRegular Sales</t>
  </si>
  <si>
    <t>School Sales</t>
  </si>
  <si>
    <t>NET SALES BEFORE 4:00 PMSchool Sales</t>
  </si>
  <si>
    <t>Merchandise Sales</t>
  </si>
  <si>
    <t>NET SALES BEFORE 4:00 PMMerchandise Sales</t>
  </si>
  <si>
    <t>Service Charges</t>
  </si>
  <si>
    <t>NET SALES BEFORE 4:00 PMService Charges</t>
  </si>
  <si>
    <t>Subtotal</t>
  </si>
  <si>
    <t>NET SALES BEFORE 4:00 PMSubtotal</t>
  </si>
  <si>
    <t>NET SALES AFTER 4:00 PM</t>
  </si>
  <si>
    <t>NET SALES AFTER 4:00 PMRegular Sales</t>
  </si>
  <si>
    <t>NET SALES AFTER 4:00 PMSchool Sales</t>
  </si>
  <si>
    <t>NET SALES AFTER 4:00 PMMerchandise Sales</t>
  </si>
  <si>
    <t>NET SALES AFTER 4:00 PMService Charges</t>
  </si>
  <si>
    <t>NET SALES AFTER 4:00 PMSubtotal</t>
  </si>
  <si>
    <t>TOTAL NET SALES</t>
  </si>
  <si>
    <t>NET SALES AT ALL TIMES</t>
  </si>
  <si>
    <t>SALES BY ORDER TYPE</t>
  </si>
  <si>
    <t>GROSS SALES BY ORDER TYPE</t>
  </si>
  <si>
    <t>Pick-up</t>
  </si>
  <si>
    <t>GROSS SALES BY ORDER TYPEPick-up</t>
  </si>
  <si>
    <t>Delivery</t>
  </si>
  <si>
    <t>GROSS SALES BY ORDER TYPEDelivery</t>
  </si>
  <si>
    <t>Walk-in</t>
  </si>
  <si>
    <t>GROSS SALES BY ORDER TYPEWalk-in</t>
  </si>
  <si>
    <t>AVG. GROSS SALES</t>
  </si>
  <si>
    <t>NET SALES BY ORDER TYPE</t>
  </si>
  <si>
    <t>NET SALES BY ORDER TYPEPick-up</t>
  </si>
  <si>
    <t>NET SALES BY ORDER TYPEDelivery</t>
  </si>
  <si>
    <t>NET SALES BY ORDER TYPEWalk-in</t>
  </si>
  <si>
    <t>AVG. NET SALES</t>
  </si>
  <si>
    <t>CCC ORDER SUMMARY</t>
  </si>
  <si>
    <t>GROSS SALES BY ORDER SOURCE</t>
  </si>
  <si>
    <t>CCC Order</t>
  </si>
  <si>
    <t>GROSS SALES BY ORDER SOURCECCC Order</t>
  </si>
  <si>
    <t>Store Order</t>
  </si>
  <si>
    <t>GROSS SALES BY ORDER SOURCEStore Order</t>
  </si>
  <si>
    <t>Online Order</t>
  </si>
  <si>
    <t>GROSS SALES BY ORDER SOURCEOnline Order</t>
  </si>
  <si>
    <t>Mobile Order</t>
  </si>
  <si>
    <t>GROSS SALES BY ORDER SOURCEMobile Order</t>
  </si>
  <si>
    <t>Uber API Order</t>
  </si>
  <si>
    <t>GROSS SALES BY ORDER SOURCEUber API Order</t>
  </si>
  <si>
    <t>Skip API Order</t>
  </si>
  <si>
    <t>GROSS SALES BY ORDER SOURCESkip API Order</t>
  </si>
  <si>
    <t>DoorDash Order</t>
  </si>
  <si>
    <t>GROSS SALES BY ORDER SOURCEDoorDash Order</t>
  </si>
  <si>
    <t>Other Third Party</t>
  </si>
  <si>
    <t>GROSS SALES BY ORDER SOURCEOther Third Party</t>
  </si>
  <si>
    <t>New Channel #1</t>
  </si>
  <si>
    <t>New Channel #2</t>
  </si>
  <si>
    <t>NET SALES BY ORDER SOURCE</t>
  </si>
  <si>
    <t>NET SALES BY ORDER SOURCECCC Order</t>
  </si>
  <si>
    <t>NET SALES BY ORDER SOURCEStore Order</t>
  </si>
  <si>
    <t>NET SALES BY ORDER SOURCEOnline Order</t>
  </si>
  <si>
    <t>NET SALES BY ORDER SOURCEMobile Order</t>
  </si>
  <si>
    <t>NET SALES BY ORDER SOURCEUber API Order</t>
  </si>
  <si>
    <t>NET SALES BY ORDER SOURCESkip API Order</t>
  </si>
  <si>
    <t>NET SALES BY ORDER SOURCEDoorDash Order</t>
  </si>
  <si>
    <t>NET SALES BY ORDER SOURCEOther Third Party</t>
  </si>
  <si>
    <t>PRICE ADJUSTMENT SUMMARY</t>
  </si>
  <si>
    <t>VOUCHERED</t>
  </si>
  <si>
    <t>TOTAL VOUCHERED</t>
  </si>
  <si>
    <t>NON-VOUCHERED</t>
  </si>
  <si>
    <t>Business Discount</t>
  </si>
  <si>
    <t>Comp Order</t>
  </si>
  <si>
    <t>Complimentary Order</t>
  </si>
  <si>
    <t>Customer Care Discount</t>
  </si>
  <si>
    <t>Employee Discount</t>
  </si>
  <si>
    <t>Late Delivery</t>
  </si>
  <si>
    <t>Remake</t>
  </si>
  <si>
    <t>School Discount</t>
  </si>
  <si>
    <t>Impossible Nuggets</t>
  </si>
  <si>
    <t>TOTAL NON-VOUCHERED</t>
  </si>
  <si>
    <t>PERCENTAGE</t>
  </si>
  <si>
    <t>TOTAL PERCENTAGE</t>
  </si>
  <si>
    <t>CREDITS</t>
  </si>
  <si>
    <t>TOTAL CREDITS</t>
  </si>
  <si>
    <t>COMPLIMENTARY ORDERS</t>
  </si>
  <si>
    <t>TOTAL COMPLIMENTARY ORDERS</t>
  </si>
  <si>
    <t>SALES AND TENDER RECONCILIATION</t>
  </si>
  <si>
    <t>NON-SALES ITEMS</t>
  </si>
  <si>
    <t>Deposits</t>
  </si>
  <si>
    <t>SALES AND TENDER RECONCILIATIONDeposits</t>
  </si>
  <si>
    <t>Taxes</t>
  </si>
  <si>
    <t>SALES AND TENDER RECONCILIATIONTaxes</t>
  </si>
  <si>
    <t>Disc./Credits on Deposits</t>
  </si>
  <si>
    <t>SALES AND TENDER RECONCILIATIONDisc./Credits on Deposits</t>
  </si>
  <si>
    <t>Panago Go Cards Issued</t>
  </si>
  <si>
    <t>SALES AND TENDER RECONCILIATIONPanago Go Cards Issued</t>
  </si>
  <si>
    <t>TENDER TOTAL</t>
  </si>
  <si>
    <t>PAYMENT METHODS</t>
  </si>
  <si>
    <t>3rd Party Del</t>
  </si>
  <si>
    <t>SALES AND TENDER RECONCILIATION3rd Party Del</t>
  </si>
  <si>
    <t>American Express</t>
  </si>
  <si>
    <t>SALES AND TENDER RECONCILIATIONAmerican Express</t>
  </si>
  <si>
    <t>Amex Web</t>
  </si>
  <si>
    <t>SALES AND TENDER RECONCILIATIONAmex Web</t>
  </si>
  <si>
    <t>Cash</t>
  </si>
  <si>
    <t>SALES AND TENDER RECONCILIATIONCash</t>
  </si>
  <si>
    <t>CCC Pre-payment</t>
  </si>
  <si>
    <t>SALES AND TENDER RECONCILIATIONCCC Pre-payment</t>
  </si>
  <si>
    <t>Debit at the door</t>
  </si>
  <si>
    <t>SALES AND TENDER RECONCILIATIONDebit at the door</t>
  </si>
  <si>
    <t>Google Pay</t>
  </si>
  <si>
    <t>SALES AND TENDER RECONCILIATIONGoogle Pay</t>
  </si>
  <si>
    <t>House Account</t>
  </si>
  <si>
    <t>SALES AND TENDER RECONCILIATIONHouse Account</t>
  </si>
  <si>
    <t>Mastercard</t>
  </si>
  <si>
    <t>SALES AND TENDER RECONCILIATIONMastercard</t>
  </si>
  <si>
    <t>MC Web</t>
  </si>
  <si>
    <t>SALES AND TENDER RECONCILIATIONMC Web</t>
  </si>
  <si>
    <t>Panago Go Card</t>
  </si>
  <si>
    <t>SALES AND TENDER RECONCILIATIONPanago Go Card</t>
  </si>
  <si>
    <t>Visa</t>
  </si>
  <si>
    <t>SALES AND TENDER RECONCILIATIONVisa</t>
  </si>
  <si>
    <t>Visa Web</t>
  </si>
  <si>
    <t>SALES AND TENDER RECONCILIATIONVisa Web</t>
  </si>
  <si>
    <t>Less: Tip</t>
  </si>
  <si>
    <t>SALES AND TENDER RECONCILIATIONLess: Tip</t>
  </si>
  <si>
    <t>New Type #1</t>
  </si>
  <si>
    <t>Difference (Change Given)</t>
  </si>
  <si>
    <t>SERVICE CHARGE SUMMARY</t>
  </si>
  <si>
    <t>SERVICE CHARGES</t>
  </si>
  <si>
    <t>Delivery Charge</t>
  </si>
  <si>
    <t>SERVICE CHARGE SUMMARYDelivery Charge</t>
  </si>
  <si>
    <t>TOTAL SERVICE CHARGES</t>
  </si>
  <si>
    <t>DEPOSIT AND TAX SUMMARY</t>
  </si>
  <si>
    <t>DEPOSITS</t>
  </si>
  <si>
    <t>Bottle 2 L</t>
  </si>
  <si>
    <t>Bottle 591 mL</t>
  </si>
  <si>
    <t>Can 473 mL</t>
  </si>
  <si>
    <t>Juice Box 1L</t>
  </si>
  <si>
    <t>Juice Box 200 mL</t>
  </si>
  <si>
    <t>TOTAL DEPOSITS</t>
  </si>
  <si>
    <t>TAXES</t>
  </si>
  <si>
    <t>GST</t>
  </si>
  <si>
    <t>DEPOSIT AND TAX SUMMARYGST</t>
  </si>
  <si>
    <t>HST</t>
  </si>
  <si>
    <t>DEPOSIT AND TAX SUMMARYHST</t>
  </si>
  <si>
    <t>PST</t>
  </si>
  <si>
    <t>DEPOSIT AND TAX SUMMARYPST</t>
  </si>
  <si>
    <t>TOTAL TAXES</t>
  </si>
  <si>
    <t>BREADSTICKS SALES BY TYPE</t>
  </si>
  <si>
    <t>Chocolate Brownie</t>
  </si>
  <si>
    <t>GROSS BREADSTICK SALES</t>
  </si>
  <si>
    <t>PIZZA SALES BY CRUST TYPE</t>
  </si>
  <si>
    <t>Organic Gluten-smart Crust</t>
  </si>
  <si>
    <t>Medium Pizza</t>
  </si>
  <si>
    <t>Organic Gluten-smart CrustMedium Pizza</t>
  </si>
  <si>
    <t>Total Organic Gluten-smart Crust</t>
  </si>
  <si>
    <t>Multigrain Crust</t>
  </si>
  <si>
    <t>Personal Pizza</t>
  </si>
  <si>
    <t>Multigrain CrustPersonal Pizza</t>
  </si>
  <si>
    <t>Small Pizza</t>
  </si>
  <si>
    <t>Multigrain CrustSmall Pizza</t>
  </si>
  <si>
    <t>Multigrain CrustMedium Pizza</t>
  </si>
  <si>
    <t>Large Pizza</t>
  </si>
  <si>
    <t>Multigrain CrustLarge Pizza</t>
  </si>
  <si>
    <t>Extra-Large Pizza</t>
  </si>
  <si>
    <t>Multigrain CrustExtra-Large Pizza</t>
  </si>
  <si>
    <t>Total Multigrain Crust</t>
  </si>
  <si>
    <t>Thin Crust</t>
  </si>
  <si>
    <t>Thin CrustSmall Pizza</t>
  </si>
  <si>
    <t>Thin CrustMedium Pizza</t>
  </si>
  <si>
    <t>Thin CrustLarge Pizza</t>
  </si>
  <si>
    <t>Thin CrustExtra-Large Pizza</t>
  </si>
  <si>
    <t>Total Thin Crust</t>
  </si>
  <si>
    <t>Multigrain Thin Crust</t>
  </si>
  <si>
    <t>Multigrain Thin CrustSmall Pizza</t>
  </si>
  <si>
    <t>Multigrain Thin CrustMedium Pizza</t>
  </si>
  <si>
    <t>Multigrain Thin CrustLarge Pizza</t>
  </si>
  <si>
    <t>Multigrain Thin CrustExtra-Large Pizza</t>
  </si>
  <si>
    <t>Total Multigrain Thin Crust</t>
  </si>
  <si>
    <t>Original Crust</t>
  </si>
  <si>
    <t>Original CrustPersonal Pizza</t>
  </si>
  <si>
    <t>Original CrustSmall Pizza</t>
  </si>
  <si>
    <t>Original CrustMedium Pizza</t>
  </si>
  <si>
    <t>Original CrustLarge Pizza</t>
  </si>
  <si>
    <t>Original CrustExtra-Large Pizza</t>
  </si>
  <si>
    <t>Slice Pizza</t>
  </si>
  <si>
    <t>Original CrustSlice Pizza</t>
  </si>
  <si>
    <t>Total Original Crust</t>
  </si>
  <si>
    <t>GROSS PIZZA SALES</t>
  </si>
  <si>
    <t>PIZZA BOX COUNTS</t>
  </si>
  <si>
    <t>Personal</t>
  </si>
  <si>
    <t>Small</t>
  </si>
  <si>
    <t>Medium</t>
  </si>
  <si>
    <t>Large</t>
  </si>
  <si>
    <t>Extra-Large</t>
  </si>
  <si>
    <t>TOTAL PIZZA BOX COUNT</t>
  </si>
  <si>
    <t>Void Orders</t>
  </si>
  <si>
    <t>VOID ORDERSVoid Orders</t>
  </si>
  <si>
    <t>Daily User Notes</t>
  </si>
  <si>
    <t>Day</t>
  </si>
  <si>
    <t>Store</t>
  </si>
  <si>
    <t>Date</t>
  </si>
  <si>
    <t>StoreId</t>
  </si>
  <si>
    <t>OrderDate</t>
  </si>
  <si>
    <t>Lkp</t>
  </si>
  <si>
    <t>Ct</t>
  </si>
  <si>
    <t>Amt</t>
  </si>
  <si>
    <t>N/A</t>
  </si>
  <si>
    <t>VOUCHERED[HELLO] Say Hello to Panago (Free Medium)</t>
  </si>
  <si>
    <t>NON-VOUCHEREDSalad and Dip</t>
  </si>
  <si>
    <t>NON-VOUCHEREDBreads and Dip</t>
  </si>
  <si>
    <t>NON-VOUCHEREDDip Trio</t>
  </si>
  <si>
    <t>NON-VOUCHEREDPizza N Bites</t>
  </si>
  <si>
    <t>NON-VOUCHEREDGet Together Combo</t>
  </si>
  <si>
    <t>NON-VOUCHEREDPop Duo</t>
  </si>
  <si>
    <t>NON-VOUCHEREDDessert and Dip</t>
  </si>
  <si>
    <t>NON-VOUCHEREDHot Honey Chicken Bites + Dip</t>
  </si>
  <si>
    <t>NON-VOUCHEREDDessert Duo</t>
  </si>
  <si>
    <t>PERCENTAGEEmployee Discount</t>
  </si>
  <si>
    <t>COMPLIMENTARY ORDERSEmployee Discount</t>
  </si>
  <si>
    <t>DEPOSIT AND TAX SUMMARYBottle 591 mL</t>
  </si>
  <si>
    <t>DEPOSIT AND TAX SUMMARYBottle 2 L</t>
  </si>
  <si>
    <t>BREADSTICKS SALES BY TYPEGARLIC ChzBrd</t>
  </si>
  <si>
    <t>BREADSTICKS SALES BY TYPESUPER ChzBrd</t>
  </si>
  <si>
    <t>DEPOSIT AND TAX SUMMARYCan 473 mL</t>
  </si>
  <si>
    <t>BREADSTICKS SALES BY TYPECinnTorizone</t>
  </si>
  <si>
    <t>BREADSTICKS SALES BY TYPEChocolate Brownie</t>
  </si>
  <si>
    <t>BREADSTICKS SALES BY TYPEPlant-based ChzBrd</t>
  </si>
  <si>
    <t>BREADSTICKS SALES BY TYPENewYork ChzCake</t>
  </si>
  <si>
    <t>BREADSTICKS SALES BY TYPEGluten-smart ChzyBread</t>
  </si>
  <si>
    <t>BREADSTICKS SALES BY TYPETruffle ChzBrd</t>
  </si>
  <si>
    <t>CASH</t>
  </si>
  <si>
    <t>Cash Deposit #1</t>
  </si>
  <si>
    <t>Cash Deposit #2</t>
  </si>
  <si>
    <t>CCC PREPAYMENT</t>
  </si>
  <si>
    <t>Item #1</t>
  </si>
  <si>
    <t>Item #2</t>
  </si>
  <si>
    <t>Item #3</t>
  </si>
  <si>
    <t>Item #4</t>
  </si>
  <si>
    <t>MPOS #1</t>
  </si>
  <si>
    <t>DP (Debit)</t>
  </si>
  <si>
    <t>VI (Visa)</t>
  </si>
  <si>
    <t>AM (American Express)</t>
  </si>
  <si>
    <t>MC (MasterCard)</t>
  </si>
  <si>
    <t>PM (Maestro)</t>
  </si>
  <si>
    <t>MPOS #2</t>
  </si>
  <si>
    <t>MPOS #3</t>
  </si>
  <si>
    <t>MPOS #4</t>
  </si>
  <si>
    <t>MPOS #5</t>
  </si>
  <si>
    <t>MPOS #6</t>
  </si>
  <si>
    <t>MPOS #7</t>
  </si>
  <si>
    <t>MPOS #8</t>
  </si>
  <si>
    <t>MPOS #9</t>
  </si>
  <si>
    <t>MPOS #10</t>
  </si>
  <si>
    <t>MPOS #11</t>
  </si>
  <si>
    <t>MPOS #12</t>
  </si>
  <si>
    <t>MPOS #13</t>
  </si>
  <si>
    <t>MPOS #14</t>
  </si>
  <si>
    <t>MPOS #15</t>
  </si>
  <si>
    <t>MPOS #16</t>
  </si>
  <si>
    <t>MPOS #17</t>
  </si>
  <si>
    <t>MPOS #18</t>
  </si>
  <si>
    <t>MPOS #19</t>
  </si>
  <si>
    <t>MPOS #20</t>
  </si>
  <si>
    <t>MPOS SUMMARY</t>
  </si>
  <si>
    <t/>
  </si>
  <si>
    <t>PAID IN</t>
  </si>
  <si>
    <t>GO Cards Issued</t>
  </si>
  <si>
    <t>Cash loaded on cards</t>
  </si>
  <si>
    <t>PAID OUT</t>
  </si>
  <si>
    <t>GO Cards Redeemed</t>
  </si>
  <si>
    <t>Payments charged to cards</t>
  </si>
  <si>
    <t>Certificates Sold</t>
  </si>
  <si>
    <t>Certificates - What Goes Around</t>
  </si>
  <si>
    <t>Certificates - With Our Compliments</t>
  </si>
  <si>
    <t>Certificates - Other</t>
  </si>
  <si>
    <t>Certificates Redeemed</t>
  </si>
  <si>
    <t>Certificates - Your Store</t>
  </si>
  <si>
    <t>Certificates - Other Stores</t>
  </si>
  <si>
    <t>Accounts Receivable Collected</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</si>
  <si>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</si>
  <si>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</si>
  <si>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</si>
  <si>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</si>
  <si>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</si>
  <si>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</si>
  <si>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</si>
  <si>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</si>
  <si>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</si>
  <si>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</si>
  <si>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</si>
  <si>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</si>
  <si>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</si>
  <si>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</si>
  <si>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</si>
  <si>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</si>
  <si>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</si>
  <si>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</si>
  <si>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</si>
  <si>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</si>
  <si>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Accounts Receivable Billed</t>
  </si>
  <si>
    <t>DoorDash</t>
  </si>
  <si>
    <t>Skip The Dishes</t>
  </si>
  <si>
    <t>Uber Eats</t>
  </si>
  <si>
    <t>Cost of Sales Expenses</t>
  </si>
  <si>
    <t>Cheese</t>
  </si>
  <si>
    <t>Dough</t>
  </si>
  <si>
    <t>Meat &amp; Seafood</t>
  </si>
  <si>
    <t>Pizza Sauces</t>
  </si>
  <si>
    <t>Customer Paper Supplies</t>
  </si>
  <si>
    <t>Vegetables</t>
  </si>
  <si>
    <t>Misc. Food</t>
  </si>
  <si>
    <t>Pop</t>
  </si>
  <si>
    <t>Cucina - Retail</t>
  </si>
  <si>
    <t>Misc. Non-Food</t>
  </si>
  <si>
    <t>SOME Expenses</t>
  </si>
  <si>
    <t>LPE - Flyering</t>
  </si>
  <si>
    <t>LPE - Other</t>
  </si>
  <si>
    <t>Office</t>
  </si>
  <si>
    <t>Other</t>
  </si>
  <si>
    <t>Repairs &amp; Maintenance</t>
  </si>
  <si>
    <t>Delivery Insurance (to Wages)</t>
  </si>
  <si>
    <t>Non-expense items</t>
  </si>
  <si>
    <t>Payroll Advance (repaid)</t>
  </si>
  <si>
    <t>Payroll Advance (issued)</t>
  </si>
  <si>
    <t>GST/HST</t>
  </si>
  <si>
    <t>Additional Revenue</t>
  </si>
  <si>
    <t>Net Sales</t>
  </si>
  <si>
    <t>Bottle Deposits</t>
  </si>
  <si>
    <t>Refunds</t>
  </si>
  <si>
    <t>Refund Settlement Method</t>
  </si>
  <si>
    <t>Maestro</t>
  </si>
  <si>
    <t>Page Total</t>
  </si>
  <si>
    <t>EOD Delivery Counts</t>
  </si>
  <si>
    <t>Deliveries and Hours</t>
  </si>
  <si>
    <t>Delivery
Count</t>
  </si>
  <si>
    <t>Regular
Hours</t>
  </si>
  <si>
    <t>Overtime
Hours</t>
  </si>
  <si>
    <t>Holiday
Hours
(worked)</t>
  </si>
  <si>
    <t>Holiday
Hours
(unworked)</t>
  </si>
  <si>
    <t>Holiday
(unworked)</t>
  </si>
  <si>
    <t>Total Hours
Worked</t>
  </si>
  <si>
    <t>Labour Reference</t>
  </si>
  <si>
    <t>Employee
Name</t>
  </si>
  <si>
    <t>Hours</t>
  </si>
  <si>
    <t>Delivery Count</t>
  </si>
  <si>
    <t>Regular Hours</t>
  </si>
  <si>
    <t>Overtime Hours</t>
  </si>
  <si>
    <t>Holiday Hours (worked)</t>
  </si>
  <si>
    <t>Holiday Hours (unworked)</t>
  </si>
  <si>
    <t>Regular</t>
  </si>
  <si>
    <t>Overtime</t>
  </si>
  <si>
    <t>Holiday (worked)</t>
  </si>
  <si>
    <t>Holiday (unworked)</t>
  </si>
  <si>
    <t>Labour Expense Total</t>
  </si>
  <si>
    <t>Monthly Purchase And Cost Of Sales Analysis</t>
  </si>
  <si>
    <t xml:space="preserve">Invoice # </t>
  </si>
  <si>
    <t>Cheese
(100)</t>
  </si>
  <si>
    <t>Dough        
(200)</t>
  </si>
  <si>
    <t>Meat 
&amp; Plant-based Protein
(300)</t>
  </si>
  <si>
    <t>Pizza Sauces
(400)</t>
  </si>
  <si>
    <t>Customer Paper Supplies
(500)</t>
  </si>
  <si>
    <t>Vegetables         
(600)</t>
  </si>
  <si>
    <t>Misc. Food  
(700)</t>
  </si>
  <si>
    <t xml:space="preserve">Beverages
(900)            </t>
  </si>
  <si>
    <t xml:space="preserve">Cucina - Retail
(1100)            </t>
  </si>
  <si>
    <t>Cost of Sales
Total
(excl. Misc. Non-Food)</t>
  </si>
  <si>
    <t>Misc.
Non-Food
(800)</t>
  </si>
  <si>
    <t>Invoice
Total</t>
  </si>
  <si>
    <t>ValidDates</t>
  </si>
  <si>
    <t>PAID OUTS</t>
  </si>
  <si>
    <t>(A) Purchases Total</t>
  </si>
  <si>
    <t xml:space="preserve">(B) Opening Inventory </t>
  </si>
  <si>
    <t>(C) = (A) + (B)</t>
  </si>
  <si>
    <t>(D) Closing Inventory</t>
  </si>
  <si>
    <t>Usage = (C) - (D)</t>
  </si>
  <si>
    <t>Percentage Of Net Sales</t>
  </si>
  <si>
    <t>Percentage of Gross Sales</t>
  </si>
  <si>
    <t>Theoretical Food Cost %</t>
  </si>
  <si>
    <t>Paste closing inventory from last month's file</t>
  </si>
  <si>
    <t>Validation:</t>
  </si>
  <si>
    <t>Copy to next month's file</t>
  </si>
  <si>
    <t>111</t>
  </si>
  <si>
    <t>112</t>
  </si>
  <si>
    <t>121</t>
  </si>
  <si>
    <t>122</t>
  </si>
  <si>
    <t>211</t>
  </si>
  <si>
    <t>212</t>
  </si>
  <si>
    <t>221</t>
  </si>
  <si>
    <t>OK</t>
  </si>
  <si>
    <t>Incorrect amounts</t>
  </si>
  <si>
    <t>Incorrect month</t>
  </si>
  <si>
    <t>Incorrect month &amp; amounts</t>
  </si>
  <si>
    <t>Incorrect store</t>
  </si>
  <si>
    <t>Incorect store  &amp; amounts</t>
  </si>
  <si>
    <t>Incorrect store &amp; month</t>
  </si>
  <si>
    <t>Dist #</t>
  </si>
  <si>
    <t>StdName</t>
  </si>
  <si>
    <t>StdSupp</t>
  </si>
  <si>
    <t>StdPack</t>
  </si>
  <si>
    <t>InvSize</t>
  </si>
  <si>
    <t>BC</t>
  </si>
  <si>
    <t>CAL</t>
  </si>
  <si>
    <t>EDM</t>
  </si>
  <si>
    <t>ONT</t>
  </si>
  <si>
    <t>Multigrain1</t>
  </si>
  <si>
    <t>Dough, Multgrain - Personal</t>
  </si>
  <si>
    <t>Panago</t>
  </si>
  <si>
    <t>10 doughballs</t>
  </si>
  <si>
    <t>tray</t>
  </si>
  <si>
    <t>Multigrain2</t>
  </si>
  <si>
    <t>Dough, Multgrain - Small</t>
  </si>
  <si>
    <t>12 doughballs</t>
  </si>
  <si>
    <t>Multigrain3</t>
  </si>
  <si>
    <t>Dough, Multgrain - Medium</t>
  </si>
  <si>
    <t>7 doughballs</t>
  </si>
  <si>
    <t>Multigrain4</t>
  </si>
  <si>
    <t>Dough, Multgrain - Large</t>
  </si>
  <si>
    <t>5 doughballs</t>
  </si>
  <si>
    <t>Multigrain5</t>
  </si>
  <si>
    <t>Dough, Multgrain - Extra-Large</t>
  </si>
  <si>
    <t>4 doughballs</t>
  </si>
  <si>
    <t>Original1</t>
  </si>
  <si>
    <t>Dough, Original - Personal</t>
  </si>
  <si>
    <t>24 doughballs</t>
  </si>
  <si>
    <t>Original2</t>
  </si>
  <si>
    <t>Dough, Original - Small</t>
  </si>
  <si>
    <t>Original3</t>
  </si>
  <si>
    <t>Dough, Original - Medium</t>
  </si>
  <si>
    <t>8 doughballs</t>
  </si>
  <si>
    <t>Original4</t>
  </si>
  <si>
    <t>Dough, Original - Large</t>
  </si>
  <si>
    <t>6 doughballs</t>
  </si>
  <si>
    <t>Original5</t>
  </si>
  <si>
    <t>Dough, Original - Extra-Large</t>
  </si>
  <si>
    <t>SpicyPineapple1</t>
  </si>
  <si>
    <t>Spicy Pineapple</t>
  </si>
  <si>
    <t>Large batch</t>
  </si>
  <si>
    <t>batch</t>
  </si>
  <si>
    <t>SpicyPineapple2</t>
  </si>
  <si>
    <t>Small batch</t>
  </si>
  <si>
    <t>CHEESE PARM SHAVED</t>
  </si>
  <si>
    <t>Saputo</t>
  </si>
  <si>
    <t>6x1 KG</t>
  </si>
  <si>
    <t>kg</t>
  </si>
  <si>
    <t>CDC3D CHEESE MOZZ DCD 18PCT MF</t>
  </si>
  <si>
    <t>1x10 KG</t>
  </si>
  <si>
    <t>CHEESE FETA CRUMBLED</t>
  </si>
  <si>
    <t>President</t>
  </si>
  <si>
    <t>2x2.3 KG</t>
  </si>
  <si>
    <t>6x500 G</t>
  </si>
  <si>
    <t>CHEESE VEGAN MOZZ SHRED CUTTING BOARD</t>
  </si>
  <si>
    <t>3x2.27 KG</t>
  </si>
  <si>
    <t>CHEESE MOZZ LIQ VEG PLNTBSD FZN</t>
  </si>
  <si>
    <t>Puremelt Cheeeze</t>
  </si>
  <si>
    <t>6x900 G</t>
  </si>
  <si>
    <t>pouch</t>
  </si>
  <si>
    <t>CHS MONTEREY JACK BLK TRUFFLE SHRED F2F</t>
  </si>
  <si>
    <t>Bothwell</t>
  </si>
  <si>
    <t>15x400 G</t>
  </si>
  <si>
    <t>CHEESE CHED MED SHRED</t>
  </si>
  <si>
    <t>Black Diamond</t>
  </si>
  <si>
    <t>2x2.5 KG</t>
  </si>
  <si>
    <t>OIL CANOLA JIB ZTF ANTI FOAM</t>
  </si>
  <si>
    <t>Kitchen Essentials</t>
  </si>
  <si>
    <t>1x16 L</t>
  </si>
  <si>
    <t>box</t>
  </si>
  <si>
    <t>WRAP FILM ROLL CLR 24INX2000FT CTTR BOX</t>
  </si>
  <si>
    <t>Gordon Choice</t>
  </si>
  <si>
    <t>1x1 UN</t>
  </si>
  <si>
    <t>roll</t>
  </si>
  <si>
    <t>WRAP FILM CUTTERBOX 24INX2000FT</t>
  </si>
  <si>
    <t>Calibre Sales</t>
  </si>
  <si>
    <t>PIZZA CRUST G/FREE FZN</t>
  </si>
  <si>
    <t>20x400 G</t>
  </si>
  <si>
    <t>shell</t>
  </si>
  <si>
    <t>YEAST INST DRY</t>
  </si>
  <si>
    <t>Fleischmann's</t>
  </si>
  <si>
    <t>20x454 G</t>
  </si>
  <si>
    <t>pkg</t>
  </si>
  <si>
    <t>MIX PIZZA SHELL SEMOLINA CORNMEAL PANAGO</t>
  </si>
  <si>
    <t>bag</t>
  </si>
  <si>
    <t>MIX PIZZA SHELL PANAGO</t>
  </si>
  <si>
    <t>16x530 G</t>
  </si>
  <si>
    <t>YEAST INST INSTAFERM RED</t>
  </si>
  <si>
    <t>Eagle</t>
  </si>
  <si>
    <t>20x450 G</t>
  </si>
  <si>
    <t>FLOUR GRANULAR DUSTING</t>
  </si>
  <si>
    <t>Ardent Mills</t>
  </si>
  <si>
    <t>1x20 KG</t>
  </si>
  <si>
    <t>MIX MULTIGRAIN PIZZA PANAGO</t>
  </si>
  <si>
    <t>FLOUR PIZZA PANAGO</t>
  </si>
  <si>
    <t>1x16 KG</t>
  </si>
  <si>
    <t>PANAGO CINNAMON BREADSTICKS</t>
  </si>
  <si>
    <t>360x1 OZ</t>
  </si>
  <si>
    <t>PANAGO CAPICOLLO HOT FZN</t>
  </si>
  <si>
    <t>8x250 G</t>
  </si>
  <si>
    <t>ITALIAN SAUSAGE ABF FZN</t>
  </si>
  <si>
    <t>1x5 KG</t>
  </si>
  <si>
    <t>SALAMI ABF FZN</t>
  </si>
  <si>
    <t>5x1 KG</t>
  </si>
  <si>
    <t>HAM ABF FRSH</t>
  </si>
  <si>
    <t>10x1 KG</t>
  </si>
  <si>
    <t>PEPPERONI ABF FZN</t>
  </si>
  <si>
    <t>2x3.4 KG</t>
  </si>
  <si>
    <t>CHICKEN BRST CKD ABF FZN</t>
  </si>
  <si>
    <t>2x2 KG</t>
  </si>
  <si>
    <t>CHICKEN WING SEAS CKD ABF FZN</t>
  </si>
  <si>
    <t>2x3 KG</t>
  </si>
  <si>
    <t>BEEF STK DCD GRILL CKD ABF FZN</t>
  </si>
  <si>
    <t>CHICKEN BRST BITE BRD CKD FZN</t>
  </si>
  <si>
    <t>1x4 KG</t>
  </si>
  <si>
    <t>BACON PCS CKD FRSH</t>
  </si>
  <si>
    <t>2x2.27 KG</t>
  </si>
  <si>
    <t>CHICKEN NUGGET VEGAN FZN</t>
  </si>
  <si>
    <t>Impossible Foods</t>
  </si>
  <si>
    <t>8x383 G</t>
  </si>
  <si>
    <t>PEPPERONI SLCD CUP &amp; CHAR FZN</t>
  </si>
  <si>
    <t>Piller's</t>
  </si>
  <si>
    <t>8x1 KG</t>
  </si>
  <si>
    <t>VEG PEPPERONI SCLD 1.5IN FZN</t>
  </si>
  <si>
    <t>Yves</t>
  </si>
  <si>
    <t>SAUCE PIZZA ORG</t>
  </si>
  <si>
    <t>6x106 OZ</t>
  </si>
  <si>
    <t>SAUCE CHEEZY CHED - RESTORED</t>
  </si>
  <si>
    <t>12x680 MG</t>
  </si>
  <si>
    <t>SAUCE JALAPENO RANCH</t>
  </si>
  <si>
    <t>HONEY HOT JUG</t>
  </si>
  <si>
    <t>2x5.5 KG</t>
  </si>
  <si>
    <t>jug</t>
  </si>
  <si>
    <t>SAUCE CHIPOTLE CILANTRO POUCH</t>
  </si>
  <si>
    <t>SAUCE CHEEZY CHED - CANCELLED</t>
  </si>
  <si>
    <t>PESTO POUCH PANAGO</t>
  </si>
  <si>
    <t>12x680 G</t>
  </si>
  <si>
    <t>SAUCE AVOCADO CREMA</t>
  </si>
  <si>
    <t>12x680 ML</t>
  </si>
  <si>
    <t>PANAGO BBQ SAUCE</t>
  </si>
  <si>
    <t>12x53 OZ</t>
  </si>
  <si>
    <t>PANAGO TROPICAL SAUCE</t>
  </si>
  <si>
    <t>PLATE PPR ECONO WHT 9IN UNCOATED</t>
  </si>
  <si>
    <t>12x100 UN</t>
  </si>
  <si>
    <t>bundle</t>
  </si>
  <si>
    <t>NAPKIN DISP 1PLY KRAFT ENVIRO XPRES</t>
  </si>
  <si>
    <t>Tork</t>
  </si>
  <si>
    <t>12x500 UN</t>
  </si>
  <si>
    <t>CUP PPR HOT WHT 16Z</t>
  </si>
  <si>
    <t>1x1000 UN</t>
  </si>
  <si>
    <t>each</t>
  </si>
  <si>
    <t>ECO CUTLERY FORK PLAS BEIGE 7IN BIO PSM</t>
  </si>
  <si>
    <t>Eco Century</t>
  </si>
  <si>
    <t>ECO CUTLERY KNIFE PLAS BEIGE 7IN BIO PSM</t>
  </si>
  <si>
    <t>RIBBON PRINTER BLK/RED ERC 30/34</t>
  </si>
  <si>
    <t>McDermid</t>
  </si>
  <si>
    <t>1x6 UN</t>
  </si>
  <si>
    <t>pc</t>
  </si>
  <si>
    <t>LID PLAS FLAT CLR F/CUP PORT 1.5-2.5Z</t>
  </si>
  <si>
    <t>24x100 UN</t>
  </si>
  <si>
    <t>sleeve</t>
  </si>
  <si>
    <t>LID PLAS FLAT CLR F/CUP PORT 3.25-4Z</t>
  </si>
  <si>
    <t>20x120 UN</t>
  </si>
  <si>
    <t>CUP PORT PLAS TRANSL 2Z</t>
  </si>
  <si>
    <t>12x200 UN</t>
  </si>
  <si>
    <t>BAG PPR KRAFT 50LB 12X7X17IN</t>
  </si>
  <si>
    <t>Rosen</t>
  </si>
  <si>
    <t>1x500 UN</t>
  </si>
  <si>
    <t>BAND NAPKIN BLK 1.5X4.25IN</t>
  </si>
  <si>
    <t>Hoffmaster</t>
  </si>
  <si>
    <t>2x2500 UN</t>
  </si>
  <si>
    <t>case</t>
  </si>
  <si>
    <t>TRAY PIZZA CUSTOM 9.5X9X1 PANAGO</t>
  </si>
  <si>
    <t>ROLL PPR THERMAL 2.25INX60FT</t>
  </si>
  <si>
    <t>Datamedia</t>
  </si>
  <si>
    <t>1x100 UN</t>
  </si>
  <si>
    <t>LID PLAS CLR F/24-32Z FIBER BOWL</t>
  </si>
  <si>
    <t>World Centric</t>
  </si>
  <si>
    <t>1x300 UN</t>
  </si>
  <si>
    <t>ECO STRAW PPR MILKSHAKE WRPD 8IN COMPOST</t>
  </si>
  <si>
    <t>Stone Straw</t>
  </si>
  <si>
    <t>4x400 UN</t>
  </si>
  <si>
    <t>CUP PORT PLAS TRANSL 3.25Z</t>
  </si>
  <si>
    <t>15x200 UN</t>
  </si>
  <si>
    <t>CUP PORT PLAS TRANSL 4Z</t>
  </si>
  <si>
    <t>BOX PIZZA CORR WHT/KFT 8X8X1.75IN LOCK</t>
  </si>
  <si>
    <t>1x50 UN</t>
  </si>
  <si>
    <t>BAG PPR CUSTOM #536 NAT 10X7X15IN PANAGO</t>
  </si>
  <si>
    <t>1x400 UN</t>
  </si>
  <si>
    <t>BAG PPR SOS 2# KRAFT 4.31X2.43X7.87IN</t>
  </si>
  <si>
    <t>Deluxe Paper</t>
  </si>
  <si>
    <t>ECO PLATE PPR WHT 9IN BAGASSE</t>
  </si>
  <si>
    <t>Re.Source</t>
  </si>
  <si>
    <t>4x125 UN</t>
  </si>
  <si>
    <t>BOWL PPR WIDE DSGN NO TREE 42Z COMPOST</t>
  </si>
  <si>
    <t>CONT PPR CUSTOM #8 NO TREE 46Z PANAGO</t>
  </si>
  <si>
    <t>CONT PPR CUSTOM F/SIDES SML 26Z PANAGO</t>
  </si>
  <si>
    <t>1x450 UN</t>
  </si>
  <si>
    <t>BOX PIZZA 14IN CUSTOM PANAGO</t>
  </si>
  <si>
    <t>BOX PIZZA 10IN CUSTOM PANAGO</t>
  </si>
  <si>
    <t>BOX PIZZA 12IN CUSTOM PANAGO</t>
  </si>
  <si>
    <t>BOX PIZZA 8IN CUSTOM PANAGO</t>
  </si>
  <si>
    <t>BOX PIZZA 16IN CUSTOM PANAGO</t>
  </si>
  <si>
    <t>RIBBON FOR EPSON ERC30-34-38 BLK RED</t>
  </si>
  <si>
    <t>ROLL PPR THERMAL 2.25IN X 30FT</t>
  </si>
  <si>
    <t>ROLL PPR REGISTER 1 PLY WHT 3INX150FT</t>
  </si>
  <si>
    <t>ROLL CASH PPR PRINTER VISA 3X3 2PLY 90FT</t>
  </si>
  <si>
    <t>ROLL THERMAL POS 2 1/4X1.87IN 75FT</t>
  </si>
  <si>
    <t>PEPPER GREEN MEDIUM 22-25LB</t>
  </si>
  <si>
    <t>Markon First Crop</t>
  </si>
  <si>
    <t>1x25 LB</t>
  </si>
  <si>
    <t>lb</t>
  </si>
  <si>
    <t>PEPPER RED MEDIUM 22-25LB</t>
  </si>
  <si>
    <t>MUSHROOM THIN SLCD 1/8</t>
  </si>
  <si>
    <t>Packer Label</t>
  </si>
  <si>
    <t>1x5 LB</t>
  </si>
  <si>
    <t>ONION RED JUMBO BOX</t>
  </si>
  <si>
    <t>SQUASH BUTTERNUT DCD FANCY</t>
  </si>
  <si>
    <t>Arctic Gardens</t>
  </si>
  <si>
    <t>6x2 KG</t>
  </si>
  <si>
    <t>PEPPER BELL RED</t>
  </si>
  <si>
    <t>SPINACH WASHED TRIMMED</t>
  </si>
  <si>
    <t>Ready-Set-Serve</t>
  </si>
  <si>
    <t>4x2.5 LB</t>
  </si>
  <si>
    <t>SPINACH BABY ORGANIC</t>
  </si>
  <si>
    <t>2x2 LB</t>
  </si>
  <si>
    <t>TOMATO BULK ROMA STG 4/5</t>
  </si>
  <si>
    <t>Fresh Start</t>
  </si>
  <si>
    <t>TOMATO GRAPE</t>
  </si>
  <si>
    <t>1x10 LB</t>
  </si>
  <si>
    <t>4x1 PT</t>
  </si>
  <si>
    <t>pt</t>
  </si>
  <si>
    <t>PEPPER GREEN</t>
  </si>
  <si>
    <t>LETTUCE ROMAINE PREMIUM 6CT</t>
  </si>
  <si>
    <t>head</t>
  </si>
  <si>
    <t>OLIVE BLK SLCD IN POUCH</t>
  </si>
  <si>
    <t>Success</t>
  </si>
  <si>
    <t>12x1.6 L</t>
  </si>
  <si>
    <t>PEPPER RED CHOICE 22-25LB</t>
  </si>
  <si>
    <t>Markon Essentials</t>
  </si>
  <si>
    <t>PEPPER GRN CHOICE 22-25LB</t>
  </si>
  <si>
    <t>AVOCADO HALF FZN IWP</t>
  </si>
  <si>
    <t>Wholly Guacamole</t>
  </si>
  <si>
    <t>64x1.5 OZ</t>
  </si>
  <si>
    <t>LETTUCE ROMAINE HEART WASHED TRIMMED</t>
  </si>
  <si>
    <t>2x7.5 LB</t>
  </si>
  <si>
    <t>COLESLAW CABBAGE 1/8IN SHRED SEP BAG</t>
  </si>
  <si>
    <t>4x5 LB</t>
  </si>
  <si>
    <t>LETTUCE ROMAINE HEARTS</t>
  </si>
  <si>
    <t>7x6 UN</t>
  </si>
  <si>
    <t>LETTUCE ROMAINE WASHED TRIMMED</t>
  </si>
  <si>
    <t>2x5 LB</t>
  </si>
  <si>
    <t>SPINACH BABY</t>
  </si>
  <si>
    <t>PEPPER RED XLRG HH</t>
  </si>
  <si>
    <t>1x11 LB</t>
  </si>
  <si>
    <t>PEPPER RED HH #2</t>
  </si>
  <si>
    <t>1x15 LB</t>
  </si>
  <si>
    <t>TOMATO ROMA STG 5/6</t>
  </si>
  <si>
    <t>OLIVE KALAMATA QUARTERS</t>
  </si>
  <si>
    <t>4x3.5 L</t>
  </si>
  <si>
    <t>pail</t>
  </si>
  <si>
    <t>JALAPENO NACHO SLCD</t>
  </si>
  <si>
    <t>Astra</t>
  </si>
  <si>
    <t>6x2.84 L</t>
  </si>
  <si>
    <t>jar</t>
  </si>
  <si>
    <t>PEPPER GREEN CHOICE 20-25LB</t>
  </si>
  <si>
    <t>MUSHROOM SLICED 1/8IN</t>
  </si>
  <si>
    <t>MUSHROOM SLICED 1/16IN</t>
  </si>
  <si>
    <t>MUSHROOM SLCD THIN 1/8IN</t>
  </si>
  <si>
    <t>LETTUCE ROMAINE 6UN</t>
  </si>
  <si>
    <t>LETTUCE ROMAINE CHOPD</t>
  </si>
  <si>
    <t>6x2 LB</t>
  </si>
  <si>
    <t>PINEAPPLE TIDBIT IN L/S HALAL</t>
  </si>
  <si>
    <t>Dole</t>
  </si>
  <si>
    <t>6x2.68 L</t>
  </si>
  <si>
    <t>TOMATO CHERRY REPACK</t>
  </si>
  <si>
    <t>1x4 PT</t>
  </si>
  <si>
    <t>PEPPER JALAPENO NACHO SLCD</t>
  </si>
  <si>
    <t>Del Sol</t>
  </si>
  <si>
    <t>LETTUCE ROMAINE PREM 6CT</t>
  </si>
  <si>
    <t>TOMATO SUN DRIED IN OIL TOPPER</t>
  </si>
  <si>
    <t>4x2 LB</t>
  </si>
  <si>
    <t>OLIVE GRN SLCD POUCH</t>
  </si>
  <si>
    <t>10x1.7 L</t>
  </si>
  <si>
    <t>bottle</t>
  </si>
  <si>
    <t>CORN SUP SWT FIRE RST CUT FZN</t>
  </si>
  <si>
    <t>Flavor R Pac</t>
  </si>
  <si>
    <t>1x20 LB</t>
  </si>
  <si>
    <t>ONION CARM SLCD</t>
  </si>
  <si>
    <t>Eurocebellos</t>
  </si>
  <si>
    <t>12x1 KG</t>
  </si>
  <si>
    <t>POTATO WEDGE FZN</t>
  </si>
  <si>
    <t>Idaho Natural &amp; Organic Foods</t>
  </si>
  <si>
    <t>6x5 LB</t>
  </si>
  <si>
    <t>PEPPER RED CHOICE</t>
  </si>
  <si>
    <t>1x2.27 KG</t>
  </si>
  <si>
    <t>PEPPER GRN CHOICE</t>
  </si>
  <si>
    <t>LETTUCE ROMAINE PREMIUM</t>
  </si>
  <si>
    <t>1x24 UN</t>
  </si>
  <si>
    <t>JIT PEPPER GREEN DCD 3/8IN</t>
  </si>
  <si>
    <t>4x1.36 KG</t>
  </si>
  <si>
    <t>ONION RED MED LOCAL</t>
  </si>
  <si>
    <t>Markon Local</t>
  </si>
  <si>
    <t>1x11.34 KG</t>
  </si>
  <si>
    <t>PEPPER BANANA HOT RING SLCD</t>
  </si>
  <si>
    <t>Bick's</t>
  </si>
  <si>
    <t>2x4 L</t>
  </si>
  <si>
    <t>ONION RED PLD</t>
  </si>
  <si>
    <t>JIT PEPPER RED DCD 3/8IN</t>
  </si>
  <si>
    <t>2x3 LB</t>
  </si>
  <si>
    <t>PANAGO ONION RED DCD 3/8IN</t>
  </si>
  <si>
    <t>PEPPER JALAPENO SLCD 1000-1200CT</t>
  </si>
  <si>
    <t>6x907 G</t>
  </si>
  <si>
    <t>TOMATO ROMA STG 4/5 80CT</t>
  </si>
  <si>
    <t>ONION RED JUMBO</t>
  </si>
  <si>
    <t>PEPPER RED</t>
  </si>
  <si>
    <t>1x3 LB</t>
  </si>
  <si>
    <t>SPINACH BABY CELLO</t>
  </si>
  <si>
    <t>12x10 OZ</t>
  </si>
  <si>
    <t>TOMATO BULK ROMA</t>
  </si>
  <si>
    <t>1x11.3 KG</t>
  </si>
  <si>
    <t>ICING SUGAR HALAL</t>
  </si>
  <si>
    <t>Lantic</t>
  </si>
  <si>
    <t>20x1 KG</t>
  </si>
  <si>
    <t>VINEGAR APPLE CIDER PURE</t>
  </si>
  <si>
    <t>2X5 L</t>
  </si>
  <si>
    <t>DRESSING CAESAR CRMY</t>
  </si>
  <si>
    <t>Hellmann's</t>
  </si>
  <si>
    <t>2x3.78 L</t>
  </si>
  <si>
    <t>DRESSING BLUE CHS CHKY</t>
  </si>
  <si>
    <t>RICE BROWN LONG GRAIN BAG</t>
  </si>
  <si>
    <t>KETCHUP PORT PACKET</t>
  </si>
  <si>
    <t>French's</t>
  </si>
  <si>
    <t>500x8 ML</t>
  </si>
  <si>
    <t>DRESSING VIN BALSAMIC MODENA</t>
  </si>
  <si>
    <t>Pepper Mill</t>
  </si>
  <si>
    <t>DRESSING BALSAMIC VINAIG</t>
  </si>
  <si>
    <t>Renee's Gourmet</t>
  </si>
  <si>
    <t>CHEESECAKE MINI NEW YORK</t>
  </si>
  <si>
    <t>1x12 UN</t>
  </si>
  <si>
    <t>CROUTON GARLIC ARTISAN</t>
  </si>
  <si>
    <t>Grissol</t>
  </si>
  <si>
    <t>1x4.5 KG</t>
  </si>
  <si>
    <t>SPREAD GARLIC RST VEGAN</t>
  </si>
  <si>
    <t>Derlea</t>
  </si>
  <si>
    <t>SPRAY CANOLA OIL LT NONSTICK PAN</t>
  </si>
  <si>
    <t>6x17 OZ</t>
  </si>
  <si>
    <t>can</t>
  </si>
  <si>
    <t>SEASONING CHIPOTLE CHILI</t>
  </si>
  <si>
    <t>Chef Paul Prudhomme's</t>
  </si>
  <si>
    <t>4x20 OZ</t>
  </si>
  <si>
    <t>SEASONING BTR CHICK</t>
  </si>
  <si>
    <t>SEASONING HOT &amp; SPICY</t>
  </si>
  <si>
    <t>SEASONING SALT &amp; PEPR</t>
  </si>
  <si>
    <t>SEASONING HONEY GARLIC</t>
  </si>
  <si>
    <t>PEPPER CHILI CALABRIAN CRUSHED IN OIL</t>
  </si>
  <si>
    <t>Delzie di Calabria</t>
  </si>
  <si>
    <t>6x950 G</t>
  </si>
  <si>
    <t>BROWNIE TRIPLE CHOC RASPB 4IN FZN</t>
  </si>
  <si>
    <t>Tartistes</t>
  </si>
  <si>
    <t>20x140 G</t>
  </si>
  <si>
    <t>DIP PIZZA JALAPENO RANCH - CANCELLED</t>
  </si>
  <si>
    <t>200x44 ML</t>
  </si>
  <si>
    <t>PANAGO CHEEZY CHED DIP - CANCELLED</t>
  </si>
  <si>
    <t>VINAIGRETTE BALSAMIC PORT PANAGO</t>
  </si>
  <si>
    <t>80x44 ML</t>
  </si>
  <si>
    <t>DRESSING BLUE CHS BIG PORT PANAGO</t>
  </si>
  <si>
    <t>DRESSING CAESAR PORT PANAGO</t>
  </si>
  <si>
    <t>DIP CHIPOTLE CILANTRO PORT PANAGO</t>
  </si>
  <si>
    <t>SAUCE PIZZA ITAL GARLIC PORT PANAGO - CANCELLED</t>
  </si>
  <si>
    <t>SAUCE SWEET FROST PORT PANAGO</t>
  </si>
  <si>
    <t>SAUCE SRIRACHA RANCH PORT PANAGO</t>
  </si>
  <si>
    <t>SAUCE SWEET MUSTARD PORT PANAGO</t>
  </si>
  <si>
    <t>SAUCE HOT CAYENNE PORT PANAGO</t>
  </si>
  <si>
    <t>SAUCE PIZZA ITAL TOMATO PORT PANAGO - OLD</t>
  </si>
  <si>
    <t>SAUCE PIZZA ITAL PORT - NEW</t>
  </si>
  <si>
    <t>SUGAR ICING HALAL</t>
  </si>
  <si>
    <t>Rogers</t>
  </si>
  <si>
    <t>24x1 KG</t>
  </si>
  <si>
    <t>PANAGO JALAPENO RANCH DIP - RESTORED</t>
  </si>
  <si>
    <t>SPICE CHILI RED PEPPER CRUSHD SHAKER TFC</t>
  </si>
  <si>
    <t>Trade East</t>
  </si>
  <si>
    <t>12x350 G</t>
  </si>
  <si>
    <t>SEASONING TEX MEX 1 STEP HALAL</t>
  </si>
  <si>
    <t>One Step</t>
  </si>
  <si>
    <t>12x560 G</t>
  </si>
  <si>
    <t>PANAGO ITALIAN GARLIC DIP - RESTORED</t>
  </si>
  <si>
    <t>PANAGO CHEEZY CHED DIP - RESTORED</t>
  </si>
  <si>
    <t>SEASONING BLACKNED REDFISH BLEND</t>
  </si>
  <si>
    <t>4x680 G</t>
  </si>
  <si>
    <t>TEA ICED BRISK PET</t>
  </si>
  <si>
    <t>Brisk</t>
  </si>
  <si>
    <t>8x2 L</t>
  </si>
  <si>
    <t>SOFT DRINK 7UP PET</t>
  </si>
  <si>
    <t>7UP</t>
  </si>
  <si>
    <t>24x591 ML</t>
  </si>
  <si>
    <t>SOFT DRINK ROOTBEER MUG PET</t>
  </si>
  <si>
    <t>Mug</t>
  </si>
  <si>
    <t>DRINK TEA ICED BRISK PET</t>
  </si>
  <si>
    <t>SOFT DRINK PEPSI PET</t>
  </si>
  <si>
    <t>Pepsi</t>
  </si>
  <si>
    <t>SOFT DRINK DIET PEPSI PET</t>
  </si>
  <si>
    <t>SOFT DRINK GINGER ALE PET</t>
  </si>
  <si>
    <t>Schweppes</t>
  </si>
  <si>
    <t>SOFT DRINK ROOTBEER PET</t>
  </si>
  <si>
    <t>JUICE APPLE GRAPE 100PCT ORG TETRA</t>
  </si>
  <si>
    <t>Kiju</t>
  </si>
  <si>
    <t>32x200 ML</t>
  </si>
  <si>
    <t>8x4x200 ML</t>
  </si>
  <si>
    <t>JUICE BOX MANGO ORANGE 100PCT ORG TETRA</t>
  </si>
  <si>
    <t>JUICE BOX LEMONADE 100PCT ORG TETRA</t>
  </si>
  <si>
    <t>JUICE GRAPPLE 100PCT ORGANIC TETRA</t>
  </si>
  <si>
    <t>12x1 L</t>
  </si>
  <si>
    <t>JUICE LEMONADE 100PCT ORGANIC TETR</t>
  </si>
  <si>
    <t>JUICE ORANGE MANGO 100PCT ORGANIC TETRA</t>
  </si>
  <si>
    <t>SOFT DRINK ORANGE CRUSH PET</t>
  </si>
  <si>
    <t>Crush</t>
  </si>
  <si>
    <t>SOFT DRINK DR. PEPPER PET</t>
  </si>
  <si>
    <t>Dr Pepper</t>
  </si>
  <si>
    <t>WATER SPARKLING LIMEBUBLY CAN</t>
  </si>
  <si>
    <t>Bubly</t>
  </si>
  <si>
    <t>12x473 ML</t>
  </si>
  <si>
    <t>WATER SPARKLING BLACKBERRY CAN</t>
  </si>
  <si>
    <t>SOFT DRINK ORANGE PET</t>
  </si>
  <si>
    <t>SOFT DRINK PEPSI DIET PET</t>
  </si>
  <si>
    <t>WATER SPRING PET</t>
  </si>
  <si>
    <t>Aquafina</t>
  </si>
  <si>
    <t>PANAGO CUCINA JALAPENO RANCH</t>
  </si>
  <si>
    <t>12x250 ML</t>
  </si>
  <si>
    <t>PANAGO CUCINA ITALIAN GARLIC</t>
  </si>
  <si>
    <t>PANAGO CUCINA CHEEZY CHED</t>
  </si>
  <si>
    <t>Removed in May (for June FMP)</t>
  </si>
  <si>
    <t>SAUCE RANCH JALAPENO POUCH - CANCELLED</t>
  </si>
  <si>
    <t>PANAGO BIG BLUE DRESSING - OLD - DO NOT USE</t>
  </si>
  <si>
    <t>PANAGO CHIPOTLE CILANTRO DIP - OLD - DO NOT USE</t>
  </si>
  <si>
    <t>Removed in February (for March FMP)</t>
  </si>
  <si>
    <t>CHEESE MONT JACK BLK TRUFFLE SHRED</t>
  </si>
  <si>
    <t>MIX PIZZA SHELL SEMOLINA CORNMEAL PANAGO - OLD</t>
  </si>
  <si>
    <t>MIX SHELL DOUGH 1-DAY PANAGO - OLD</t>
  </si>
  <si>
    <t>PANAGO ITALIAN TOMATO DIP - OLD - DO NOT USE</t>
  </si>
  <si>
    <t>DIP CAYENNE - OLD - DO NOT USE</t>
  </si>
  <si>
    <t>MUSTARD SWT DIP PORT - OLD - DO NOT USE</t>
  </si>
  <si>
    <t>PANAGO SRIRACHA DIP - OLD - DO NOT USE</t>
  </si>
  <si>
    <t>PANAGO CAESAR DRESSING - OLD - DO NOT USE</t>
  </si>
  <si>
    <t>PANAGO BALSAMIC VINAIGRETTE DRESSING - OLD - DO NOT USE</t>
  </si>
  <si>
    <t>PANAGO SWEET FROST DIP - OLD - DO NOT USE</t>
  </si>
  <si>
    <t>Removed in January (for February)</t>
  </si>
  <si>
    <t>SAUCE AVOCADO CREMA - OLD - DO NOT USE</t>
  </si>
  <si>
    <t>SAUCE CHIPOTLE CILANTRO POUCH - OLD - DO NOT USE</t>
  </si>
  <si>
    <t>SAUCE KORMA</t>
  </si>
  <si>
    <t>Gourmet Chef</t>
  </si>
  <si>
    <t>SAUCE PESTO POUCH - OLD - DO NOT USE</t>
  </si>
  <si>
    <t>LINER WAX BOX WING CUSTOM</t>
  </si>
  <si>
    <t>5x1000 UN</t>
  </si>
  <si>
    <t>BOX CHICK WING</t>
  </si>
  <si>
    <t>PIE STRAWB RHUBARB W/OAT CRUMB 6IN FZN</t>
  </si>
  <si>
    <t>8x310 G</t>
  </si>
  <si>
    <t>SOFT DRINK GRAPE PET</t>
  </si>
  <si>
    <t>SOFT DRINK CREAM SODA PET</t>
  </si>
  <si>
    <t>PANAGO CUCINA CHEEZY CHED - NEW</t>
  </si>
  <si>
    <t>PANAGO CUCINA JALAPENO RANCH - NEW</t>
  </si>
  <si>
    <t>PANAGO CUCINA ITALIAN GARLIC - NEW</t>
  </si>
  <si>
    <t>Removed in December (for January)</t>
  </si>
  <si>
    <t>PANAGO 10IN PIZZA BOXES - OLD</t>
  </si>
  <si>
    <t>PANAGO 12IN PIZZA BOXES - OLD</t>
  </si>
  <si>
    <t>PANAGO 14IN PIZZA BOXES - OLD</t>
  </si>
  <si>
    <t>BOX PIZZA CUSTOM 16IN PANGO - OLD</t>
  </si>
  <si>
    <t>PANAGO 8IN PIZZA BOXES -OLD</t>
  </si>
  <si>
    <t>BOWL PPR FIBER RND LEAF PLUS 32Z COMPOST</t>
  </si>
  <si>
    <t>BOWL PPR FIBER 16Z COMPOST</t>
  </si>
  <si>
    <t>LID PPR FIBER NAT F/16-32Z BOWL COMPOST</t>
  </si>
  <si>
    <t>SEASONING PANAGO HNY GARLIC DRY RUB - OLD</t>
  </si>
  <si>
    <t>Giraffe Foods</t>
  </si>
  <si>
    <t>SPICE DRY RUB PANAGO HOT/SPICY - OLD</t>
  </si>
  <si>
    <t>SEASONING PANAGO SALT &amp; PEPPER DRY RUB - OLD</t>
  </si>
  <si>
    <t>Inventory Count Summary</t>
  </si>
  <si>
    <t>Product Details</t>
  </si>
  <si>
    <t>Opening Inventory</t>
  </si>
  <si>
    <t>Closing Inventory</t>
  </si>
  <si>
    <t>Purchases</t>
  </si>
  <si>
    <t>Cost of Sales</t>
  </si>
  <si>
    <t>Category</t>
  </si>
  <si>
    <t>Material Number</t>
  </si>
  <si>
    <t>Item</t>
  </si>
  <si>
    <t>Item Description</t>
  </si>
  <si>
    <t>Supplier</t>
  </si>
  <si>
    <t>Pack Size</t>
  </si>
  <si>
    <t>Inventory Unit</t>
  </si>
  <si>
    <t>Pack Price</t>
  </si>
  <si>
    <t>Count</t>
  </si>
  <si>
    <t>Value</t>
  </si>
  <si>
    <t>Avg Pack Price</t>
  </si>
  <si>
    <t>Cost</t>
  </si>
  <si>
    <t>Cheddar</t>
  </si>
  <si>
    <t>Feta</t>
  </si>
  <si>
    <t>Mozzarella</t>
  </si>
  <si>
    <t>Parmesan</t>
  </si>
  <si>
    <t>Plant-based Cheeze</t>
  </si>
  <si>
    <t>Black Truffle Monterey Jack</t>
  </si>
  <si>
    <t>M/CB</t>
  </si>
  <si>
    <t>Mozzarella / Cheddar Blend</t>
  </si>
  <si>
    <t>TMB</t>
  </si>
  <si>
    <t>Truffle Mozzarella Blend</t>
  </si>
  <si>
    <t>Canola Oil - 16L</t>
  </si>
  <si>
    <t>Cinnamon Breadsticks</t>
  </si>
  <si>
    <t>Dusting Flour</t>
  </si>
  <si>
    <t>Gluten-smart Crust</t>
  </si>
  <si>
    <t>Multigrain Mix</t>
  </si>
  <si>
    <t>Pizza Flour</t>
  </si>
  <si>
    <t>Saran Wrap - 24" x 2000</t>
  </si>
  <si>
    <t>Semolina</t>
  </si>
  <si>
    <t>Shell Mix</t>
  </si>
  <si>
    <t>Yeast</t>
  </si>
  <si>
    <t>Dough, Multgrain - Personal (10 doughballs)</t>
  </si>
  <si>
    <t>Dough, Multgrain - Small (12 doughballs)</t>
  </si>
  <si>
    <t>Dough, Multgrain - Medium (7 doughballs)</t>
  </si>
  <si>
    <t>Dough, Multgrain - Large (5 doughballs)</t>
  </si>
  <si>
    <t>Dough, Multgrain - Extra-Large (4 doughballs)</t>
  </si>
  <si>
    <t>Dough, Original - Personal (24 doughballs)</t>
  </si>
  <si>
    <t>Dough, Original - Small (12 doughballs)</t>
  </si>
  <si>
    <t>Dough, Original - Medium (8 doughballs)</t>
  </si>
  <si>
    <t>Dough, Original - Large (6 doughballs)</t>
  </si>
  <si>
    <t>Dough, Original - Extra-Large (5 doughballs)</t>
  </si>
  <si>
    <t>Meats</t>
  </si>
  <si>
    <t>Bacon</t>
  </si>
  <si>
    <t>Capicollo</t>
  </si>
  <si>
    <t>Chicken Bites</t>
  </si>
  <si>
    <t>Chicken Topping</t>
  </si>
  <si>
    <t>Cupperoni</t>
  </si>
  <si>
    <t>Genoa Salami</t>
  </si>
  <si>
    <t>Ham</t>
  </si>
  <si>
    <t>Italian Sausage</t>
  </si>
  <si>
    <t>Pepperoni</t>
  </si>
  <si>
    <t>Steak Topping</t>
  </si>
  <si>
    <t>Veggie Pepperoni</t>
  </si>
  <si>
    <t>Wings</t>
  </si>
  <si>
    <t>Sauces</t>
  </si>
  <si>
    <t>Avocado Cilantro</t>
  </si>
  <si>
    <t>BBQ Sauce</t>
  </si>
  <si>
    <t>Cheddar Cheese Sauce - Restored</t>
  </si>
  <si>
    <t>Cheddar Cheese Sauce - Cancelled</t>
  </si>
  <si>
    <t>Chipotle Cilantro Sauce</t>
  </si>
  <si>
    <t>Hot Honey</t>
  </si>
  <si>
    <t>Jalapeno Ranch Sauce</t>
  </si>
  <si>
    <t>Organic Tomato Sauce</t>
  </si>
  <si>
    <t>Pesto</t>
  </si>
  <si>
    <t>Tropical Sauce</t>
  </si>
  <si>
    <t>Paper</t>
  </si>
  <si>
    <t>10" Small Pizza Box</t>
  </si>
  <si>
    <t>12" Medium Pizza Box</t>
  </si>
  <si>
    <t>14" Large Pizza Box</t>
  </si>
  <si>
    <t>16" Extra-Large Pizza Box</t>
  </si>
  <si>
    <t>8" Personal Pizza Box</t>
  </si>
  <si>
    <t>Clamshell</t>
  </si>
  <si>
    <t>Cups</t>
  </si>
  <si>
    <t>Forks</t>
  </si>
  <si>
    <t>Knives</t>
  </si>
  <si>
    <t>Napkins</t>
  </si>
  <si>
    <t>Napkin Bands</t>
  </si>
  <si>
    <t>Paper Bag - Small</t>
  </si>
  <si>
    <t>Paper Bag - Large</t>
  </si>
  <si>
    <t>Plates</t>
  </si>
  <si>
    <t>Portion Cups 2oz</t>
  </si>
  <si>
    <t>Portion Lids 2oz</t>
  </si>
  <si>
    <t>Portion Cups 4oz</t>
  </si>
  <si>
    <t>Portion Lids 4oz</t>
  </si>
  <si>
    <t>Printer Paper, 1-ply</t>
  </si>
  <si>
    <t>Printer Paper, 2-ply</t>
  </si>
  <si>
    <t>Printer Ribbon</t>
  </si>
  <si>
    <t>Straws</t>
  </si>
  <si>
    <t>Thermal paper</t>
  </si>
  <si>
    <t>Salad Container</t>
  </si>
  <si>
    <t>Sides Container</t>
  </si>
  <si>
    <t>Toss Up Bowl</t>
  </si>
  <si>
    <t>Toss Up Lid</t>
  </si>
  <si>
    <t>Toss Up Box</t>
  </si>
  <si>
    <t>Toss Up Bag</t>
  </si>
  <si>
    <t>Toss Up Portion Cup</t>
  </si>
  <si>
    <t>Banana Peppers</t>
  </si>
  <si>
    <t>Caramelized Onions</t>
  </si>
  <si>
    <t>Fire-roasted Corn</t>
  </si>
  <si>
    <t>Green Peppers - Whole</t>
  </si>
  <si>
    <t>Green Peppers - Diced</t>
  </si>
  <si>
    <t>Jalapeno Peppers</t>
  </si>
  <si>
    <t>Mushrooms</t>
  </si>
  <si>
    <t>Olives - Black</t>
  </si>
  <si>
    <t>Olives - Green</t>
  </si>
  <si>
    <t>Olives - Kalamata</t>
  </si>
  <si>
    <t>Pineapple</t>
  </si>
  <si>
    <t>Potato Wedges</t>
  </si>
  <si>
    <t>Red Onions - Whole</t>
  </si>
  <si>
    <t>Red Onions - Diced</t>
  </si>
  <si>
    <t>Red Peppers - Whole</t>
  </si>
  <si>
    <t>Red Peppers  - Diced</t>
  </si>
  <si>
    <t>Romaine Heads</t>
  </si>
  <si>
    <t>Romaine Pre-Chopped</t>
  </si>
  <si>
    <t>Spinach</t>
  </si>
  <si>
    <t>Tomatoes - Grape</t>
  </si>
  <si>
    <t>Tomatoes - Roma</t>
  </si>
  <si>
    <t>Tomatoes - Sun-dried</t>
  </si>
  <si>
    <t>Toss Up Avocado</t>
  </si>
  <si>
    <t>Toss Up Butternut Squash</t>
  </si>
  <si>
    <t>Toss Up Coleslaw Cabbage</t>
  </si>
  <si>
    <t>Toss Up Cherry Tomato</t>
  </si>
  <si>
    <t>Butter Chicken Seasoning</t>
  </si>
  <si>
    <t>Calabrian Chili Paste</t>
  </si>
  <si>
    <t>Cheesecake - Mini New York</t>
  </si>
  <si>
    <t>Cooking Spray</t>
  </si>
  <si>
    <t>Croutons</t>
  </si>
  <si>
    <t>Crushed Chili</t>
  </si>
  <si>
    <t>Dip - Balsamic Vinaigrette</t>
  </si>
  <si>
    <t>Dip - Blue Cheese</t>
  </si>
  <si>
    <t>Dip - Caesar</t>
  </si>
  <si>
    <t>Dip - Cayenne Dip</t>
  </si>
  <si>
    <t>Dip - Cheezy Cheddar - Restored</t>
  </si>
  <si>
    <t>Dip - Cheezy Cheddar - Cancelled</t>
  </si>
  <si>
    <t>Dip - Chipotle Cilantro</t>
  </si>
  <si>
    <t>Dip - Italian Garlic Dip - Restored</t>
  </si>
  <si>
    <t>Dip - Italian Garlic Dip - Cancelled</t>
  </si>
  <si>
    <t>Dip - Italian Tomato - Old</t>
  </si>
  <si>
    <t>Dip - Italian Tomato - New</t>
  </si>
  <si>
    <t>Dip - Jalapeno Dip - Restored</t>
  </si>
  <si>
    <t>Dip - Jalapeno Dip - Cancelled</t>
  </si>
  <si>
    <t>Dip - Sriracha Ranch</t>
  </si>
  <si>
    <t>Dip - Sweet Frost Icing</t>
  </si>
  <si>
    <t>Dip - Sweet Mustard</t>
  </si>
  <si>
    <t>Garlic Spread</t>
  </si>
  <si>
    <t>Honey Garlic Seasoning</t>
  </si>
  <si>
    <t>Hot + Spicy Seasoning</t>
  </si>
  <si>
    <t>Icing Sugar</t>
  </si>
  <si>
    <t>Ketchup Packets</t>
  </si>
  <si>
    <t>Salt + Pepper Seasoning</t>
  </si>
  <si>
    <t>Tex Mex Spice</t>
  </si>
  <si>
    <t>Toss Up Apple Cider Vinegar</t>
  </si>
  <si>
    <t>Toss Up Balsamic Vinegar Dressing</t>
  </si>
  <si>
    <t>Toss Up Blue Cheese Dressing</t>
  </si>
  <si>
    <t>Toss Up Caesar Dressing</t>
  </si>
  <si>
    <t>Toss Up Cajun Seasoning</t>
  </si>
  <si>
    <t>Toss up Chipotle Seasoning</t>
  </si>
  <si>
    <t>Toss Up Brown Rice</t>
  </si>
  <si>
    <t>Beverages</t>
  </si>
  <si>
    <t>Pepsi - 2L</t>
  </si>
  <si>
    <t>Diet Pepsi - 2L</t>
  </si>
  <si>
    <t>7 Up - 2L</t>
  </si>
  <si>
    <t>Lipton Brisk Iced Tea - 2L</t>
  </si>
  <si>
    <t>Orange Crush - 2L</t>
  </si>
  <si>
    <t>Mug Root Beer - 2L</t>
  </si>
  <si>
    <t>Schweppes Ginger Ale - 2L</t>
  </si>
  <si>
    <t>Dr. Pepper - 2L</t>
  </si>
  <si>
    <t>Pepsi - 591 mL</t>
  </si>
  <si>
    <t>Diet Pepsi - 591 mL</t>
  </si>
  <si>
    <t>7 Up - 591 mL</t>
  </si>
  <si>
    <t>Lipton Brisk Iced Tea - 591 mL</t>
  </si>
  <si>
    <t>Orange Crush - 591 mL</t>
  </si>
  <si>
    <t>Mug Root Beer - 591 mL</t>
  </si>
  <si>
    <t>Schweppes Ginger Ale - 591 mL</t>
  </si>
  <si>
    <t>Dr. Pepper - 591 mL</t>
  </si>
  <si>
    <t>Bubly Lime - Can 473 mL</t>
  </si>
  <si>
    <t>Bubly Blackberry - Can 473 mL</t>
  </si>
  <si>
    <t>Organic Juice - Grapple - 200 mL</t>
  </si>
  <si>
    <t>Organic Juice - Lemonade - 200 mL</t>
  </si>
  <si>
    <t>Organic Juice - Orango - 200 mL</t>
  </si>
  <si>
    <t>Organic Juice - Grapple - 1L</t>
  </si>
  <si>
    <t>Organic Juice - Lemonade - 1L</t>
  </si>
  <si>
    <t>Organic Juice - Orango - 1L</t>
  </si>
  <si>
    <t>Bottled Water - 591 mL</t>
  </si>
  <si>
    <t>Cucina</t>
  </si>
  <si>
    <t>Cheezy Formaggio Jar</t>
  </si>
  <si>
    <t>Jalapeño Ranch Jar</t>
  </si>
  <si>
    <t>Italian Garlic Jar</t>
  </si>
  <si>
    <r>
      <t xml:space="preserve">Paste Closing Inventory for the </t>
    </r>
    <r>
      <rPr>
        <b/>
        <sz val="11"/>
        <color rgb="FFFF0000"/>
        <rFont val="Aptos"/>
        <family val="2"/>
        <scheme val="minor"/>
      </rPr>
      <t>previous</t>
    </r>
    <r>
      <rPr>
        <b/>
        <sz val="11"/>
        <color theme="1"/>
        <rFont val="Aptos"/>
        <family val="2"/>
        <scheme val="minor"/>
      </rPr>
      <t xml:space="preserve"> month below.</t>
    </r>
  </si>
  <si>
    <r>
      <t xml:space="preserve">Paste Closing Inventory for the </t>
    </r>
    <r>
      <rPr>
        <b/>
        <sz val="11"/>
        <color rgb="FFFF0000"/>
        <rFont val="Aptos"/>
        <family val="2"/>
        <scheme val="minor"/>
      </rPr>
      <t>current</t>
    </r>
    <r>
      <rPr>
        <b/>
        <sz val="11"/>
        <color theme="1"/>
        <rFont val="Aptos"/>
        <family val="2"/>
        <scheme val="minor"/>
      </rPr>
      <t xml:space="preserve"> month below.</t>
    </r>
  </si>
  <si>
    <r>
      <t xml:space="preserve">Paste GFS Purchases Report for the </t>
    </r>
    <r>
      <rPr>
        <b/>
        <sz val="11"/>
        <color rgb="FFFF0000"/>
        <rFont val="Aptos"/>
        <family val="2"/>
        <scheme val="minor"/>
      </rPr>
      <t>current</t>
    </r>
    <r>
      <rPr>
        <b/>
        <sz val="11"/>
        <color theme="1"/>
        <rFont val="Aptos"/>
        <family val="2"/>
        <scheme val="minor"/>
      </rPr>
      <t xml:space="preserve"> month below.</t>
    </r>
  </si>
  <si>
    <t>Standard Inventory</t>
  </si>
  <si>
    <t>Monthly Expense Form</t>
  </si>
  <si>
    <t>Components</t>
  </si>
  <si>
    <t>Detail Amount</t>
  </si>
  <si>
    <t>Average Target Range</t>
  </si>
  <si>
    <t>Exclusions</t>
  </si>
  <si>
    <t>Franchisee Explanation</t>
  </si>
  <si>
    <t>Business Coach Notes</t>
  </si>
  <si>
    <t>Finance Notes</t>
  </si>
  <si>
    <t>Operations Notes</t>
  </si>
  <si>
    <t>LPE - Advertising</t>
  </si>
  <si>
    <t>Cost of flyers - Print and Digital (from Ad Fund)</t>
  </si>
  <si>
    <t>4% - 6%
of net sales</t>
  </si>
  <si>
    <t>Print flyer distribution cost (from Paid Outs)</t>
  </si>
  <si>
    <t>Print flyer distribution cost</t>
  </si>
  <si>
    <t>Subtotal - LPE - Flyers</t>
  </si>
  <si>
    <t>Print and Online listing fees</t>
  </si>
  <si>
    <t>Certificates - Your Store (from Paid Outs)</t>
  </si>
  <si>
    <t>Certificates (from Ad Fund)</t>
  </si>
  <si>
    <t>CCC Outbound Calls</t>
  </si>
  <si>
    <t>Partnerships</t>
  </si>
  <si>
    <t>Other (from Paid Outs)</t>
  </si>
  <si>
    <t>Subtotal - LPE - Other</t>
  </si>
  <si>
    <t>Total LPE - Advertising</t>
  </si>
  <si>
    <t xml:space="preserve">Bank Charges </t>
  </si>
  <si>
    <t>Credit card  transaction fees</t>
  </si>
  <si>
    <t>$300 - $1800</t>
  </si>
  <si>
    <r>
      <t>Do not include:</t>
    </r>
    <r>
      <rPr>
        <sz val="10"/>
        <rFont val="Aptos"/>
        <family val="2"/>
        <scheme val="minor"/>
      </rPr>
      <t xml:space="preserve">
- Monthly charges for TD MPOS machines
- Interest on long term debt</t>
    </r>
  </si>
  <si>
    <t>Debit transaction fees</t>
  </si>
  <si>
    <t>Other payment transaction fees</t>
  </si>
  <si>
    <t>Total bank account fees</t>
  </si>
  <si>
    <t>Total Bank Charges</t>
  </si>
  <si>
    <t>Cash (Over) / Short</t>
  </si>
  <si>
    <t>Cash (Over) / Short (from Cash Report)</t>
  </si>
  <si>
    <t>Cash (Over) / Short (from Bank)</t>
  </si>
  <si>
    <t>Total Cash (Over) / Short</t>
  </si>
  <si>
    <t>CCC Transaction Fees</t>
  </si>
  <si>
    <t>Fees calculated on monthly CCC transactions</t>
  </si>
  <si>
    <t>Online Transaction Fees</t>
  </si>
  <si>
    <t>Fees calculated on monthly Online transactions
(includes Online and Mobile order sources)</t>
  </si>
  <si>
    <t>CTS System Usage Fees</t>
  </si>
  <si>
    <t>CTS System Fees (from CCC billing)</t>
  </si>
  <si>
    <t>3rd Party System Fees (from CCC billing)</t>
  </si>
  <si>
    <t>Total CTS System Usage Fees</t>
  </si>
  <si>
    <t>CCC Credits</t>
  </si>
  <si>
    <t>Total CCC Credits</t>
  </si>
  <si>
    <t>Franchisee Advertising Fees</t>
  </si>
  <si>
    <t>Advertising fees (excluding GST)</t>
  </si>
  <si>
    <t>5% of net sales</t>
  </si>
  <si>
    <t>Advertising fee percentage</t>
  </si>
  <si>
    <t>Franchisee Royalties</t>
  </si>
  <si>
    <t>Royalties (excluding GST)</t>
  </si>
  <si>
    <t>Royalty percentage</t>
  </si>
  <si>
    <t>Garbage</t>
  </si>
  <si>
    <t>Garbage collection fees
(if not included in rent)</t>
  </si>
  <si>
    <t>$0 - $1,200</t>
  </si>
  <si>
    <t>Stewardship/Recycling Fees</t>
  </si>
  <si>
    <t>Total Garbage</t>
  </si>
  <si>
    <t xml:space="preserve">Insurance </t>
  </si>
  <si>
    <t>Commercial policy premium</t>
  </si>
  <si>
    <t>$300</t>
  </si>
  <si>
    <r>
      <t>Do not include:</t>
    </r>
    <r>
      <rPr>
        <sz val="10"/>
        <rFont val="Aptos"/>
        <family val="2"/>
        <scheme val="minor"/>
      </rPr>
      <t xml:space="preserve">
- Vehicle insurance</t>
    </r>
  </si>
  <si>
    <t>Insurance claim deductible (when applicable)</t>
  </si>
  <si>
    <t>Total Insurance expense</t>
  </si>
  <si>
    <t>Business licence / permits</t>
  </si>
  <si>
    <t>$200 - $800</t>
  </si>
  <si>
    <r>
      <t>Do not include:</t>
    </r>
    <r>
      <rPr>
        <sz val="10"/>
        <rFont val="Aptos"/>
        <family val="2"/>
        <scheme val="minor"/>
      </rPr>
      <t xml:space="preserve">
- Capital asset purchases (example:  new computer)</t>
    </r>
  </si>
  <si>
    <t>Business improvement area tax (Calgary only)</t>
  </si>
  <si>
    <t>Postage &amp; courier</t>
  </si>
  <si>
    <t>Internet service</t>
  </si>
  <si>
    <t>Laundry</t>
  </si>
  <si>
    <t>Office supplies (from Paid Outs)</t>
  </si>
  <si>
    <t>Office supplies</t>
  </si>
  <si>
    <t>Total Office expense</t>
  </si>
  <si>
    <t>Account Interest earned (credit)</t>
  </si>
  <si>
    <t>$0 - $400</t>
  </si>
  <si>
    <r>
      <t>Do not include:</t>
    </r>
    <r>
      <rPr>
        <sz val="10"/>
        <rFont val="Aptos"/>
        <family val="2"/>
        <scheme val="minor"/>
      </rPr>
      <t xml:space="preserve">
- WCB; Group Health
- Vehicle expenses
- Travel/Meal expenses</t>
    </r>
  </si>
  <si>
    <t>Other Paid Outs (from Paid Outs)</t>
  </si>
  <si>
    <t>Total Other expense</t>
  </si>
  <si>
    <t>Professional Fees</t>
  </si>
  <si>
    <t>Monthly accounting fees</t>
  </si>
  <si>
    <t>$0 - $750</t>
  </si>
  <si>
    <r>
      <t>Do not include:</t>
    </r>
    <r>
      <rPr>
        <sz val="10"/>
        <rFont val="Aptos"/>
        <family val="2"/>
        <scheme val="minor"/>
      </rPr>
      <t xml:space="preserve">
Legal fees associated with company restructuring</t>
    </r>
  </si>
  <si>
    <t>(enter pro-rated monthly amounts)</t>
  </si>
  <si>
    <t>Pro-rated year-end accounting fees</t>
  </si>
  <si>
    <t>Payroll processing fees</t>
  </si>
  <si>
    <t>Legal fees</t>
  </si>
  <si>
    <t>Total Professional Fees</t>
  </si>
  <si>
    <t>Rent</t>
  </si>
  <si>
    <t>Total Rent and Common costs</t>
  </si>
  <si>
    <t>$1,000 - $9,000</t>
  </si>
  <si>
    <t>Alarm monitoring</t>
  </si>
  <si>
    <t>$0 - $2,000</t>
  </si>
  <si>
    <r>
      <t>Do not include:</t>
    </r>
    <r>
      <rPr>
        <sz val="10"/>
        <rFont val="Aptos"/>
        <family val="2"/>
        <scheme val="minor"/>
      </rPr>
      <t xml:space="preserve">
- Equipment replacement (example:  new make table; new cooler)
- Building equipment replacement (example:  store renovation)</t>
    </r>
  </si>
  <si>
    <t>Orkin + Hood Vent Cleaning</t>
  </si>
  <si>
    <t>Equipment repairs (non-capital)</t>
  </si>
  <si>
    <t>Building repairs</t>
  </si>
  <si>
    <t>R &amp; M Paid Outs (from Paid Outs)</t>
  </si>
  <si>
    <t>Other business upkeep</t>
  </si>
  <si>
    <t>Total Repairs &amp; Maintenance</t>
  </si>
  <si>
    <t>Sign / Equipment Lease</t>
  </si>
  <si>
    <t>MPOS terminal rental</t>
  </si>
  <si>
    <t>$200 - $1,000</t>
  </si>
  <si>
    <r>
      <t>Do not include:</t>
    </r>
    <r>
      <rPr>
        <sz val="10"/>
        <rFont val="Aptos"/>
        <family val="2"/>
        <scheme val="minor"/>
      </rPr>
      <t xml:space="preserve">
- TD Visa/Debit fees</t>
    </r>
  </si>
  <si>
    <t>Signage rental</t>
  </si>
  <si>
    <t>Other business equipment rental</t>
  </si>
  <si>
    <t>Total Sign / Equipment Lease</t>
  </si>
  <si>
    <t>Supplies</t>
  </si>
  <si>
    <t>Misc. Non-Food (from COS)</t>
  </si>
  <si>
    <t>Other supplies</t>
  </si>
  <si>
    <t>Total Supplies expense</t>
  </si>
  <si>
    <t>Telephone</t>
  </si>
  <si>
    <t>310 charges (from Head Office)</t>
  </si>
  <si>
    <t>$200 - $12000</t>
  </si>
  <si>
    <r>
      <t xml:space="preserve">Do not include:
</t>
    </r>
    <r>
      <rPr>
        <sz val="10"/>
        <rFont val="Aptos"/>
        <family val="2"/>
        <scheme val="minor"/>
      </rPr>
      <t>- Non-management cell phone charges</t>
    </r>
  </si>
  <si>
    <t>Monthly store telephone bill</t>
  </si>
  <si>
    <t>Total Telephone expense</t>
  </si>
  <si>
    <t>Third Party Fees</t>
  </si>
  <si>
    <t>Uber Eats fees</t>
  </si>
  <si>
    <r>
      <t>Do not include:</t>
    </r>
    <r>
      <rPr>
        <sz val="10"/>
        <rFont val="Aptos"/>
        <family val="2"/>
        <scheme val="minor"/>
      </rPr>
      <t xml:space="preserve">
- 3rd Party Fees billed from the CCC as part of system usage fees</t>
    </r>
  </si>
  <si>
    <t>Skip The Dishes fees</t>
  </si>
  <si>
    <t>DoorDash fees</t>
  </si>
  <si>
    <t>Other third party fees</t>
  </si>
  <si>
    <t>Total Third Party Fees</t>
  </si>
  <si>
    <t>Utilities</t>
  </si>
  <si>
    <t>Hydro</t>
  </si>
  <si>
    <t>$400 - $1,500</t>
  </si>
  <si>
    <t>Natural gas</t>
  </si>
  <si>
    <t>Total Utilities expense</t>
  </si>
  <si>
    <t>Uniforms</t>
  </si>
  <si>
    <t>Aprons, shirts, hats &amp; jackets</t>
  </si>
  <si>
    <t>$0 - $500</t>
  </si>
  <si>
    <t>Total Uniforms expense</t>
  </si>
  <si>
    <t>Wages</t>
  </si>
  <si>
    <t>Staff Wages, 1st - 15th</t>
  </si>
  <si>
    <t>Within 1% of Wages % from Labour Matrix</t>
  </si>
  <si>
    <r>
      <t>Do not include:</t>
    </r>
    <r>
      <rPr>
        <sz val="10"/>
        <rFont val="Aptos"/>
        <family val="2"/>
        <scheme val="minor"/>
      </rPr>
      <t xml:space="preserve">
- WCB or Group Health invoice payments; these are already provided for in the Staff Wages amount from the Labour Report</t>
    </r>
  </si>
  <si>
    <t>Staff Wages, 16th - 31st</t>
  </si>
  <si>
    <t>Driver Fees, 1st - 15th</t>
  </si>
  <si>
    <t>Driver Fees, 16th - 31st</t>
  </si>
  <si>
    <t>Delivery Insurance (from Paid Outs)</t>
  </si>
  <si>
    <t>Total Wages Expense</t>
  </si>
  <si>
    <t>Wages % from Labour Matrix</t>
  </si>
  <si>
    <t>Loan Payment</t>
  </si>
  <si>
    <t>Blended principal and interest</t>
  </si>
  <si>
    <t>$500 maximum difference to annual financial statements</t>
  </si>
  <si>
    <t>(third party financing of initial store purchase, relocation or renovation only)</t>
  </si>
  <si>
    <t>OR</t>
  </si>
  <si>
    <t>Fixed principal repayment</t>
  </si>
  <si>
    <t>Monthly interest payment</t>
  </si>
  <si>
    <t>Total Loan Payment</t>
  </si>
  <si>
    <t>Owner Draw / Salary</t>
  </si>
  <si>
    <t>Certified manager salary</t>
  </si>
  <si>
    <t>n/a</t>
  </si>
  <si>
    <t>(includes group health insurance for owner)</t>
  </si>
  <si>
    <t>(only if owner does not</t>
  </si>
  <si>
    <t>work in store)</t>
  </si>
  <si>
    <t>Owner draw</t>
  </si>
  <si>
    <t>Total Owner Draw / Salary</t>
  </si>
  <si>
    <t>All amounts should exclude GST/HST and include PST.  Explanations should be provided for amounts outside the target range.</t>
  </si>
  <si>
    <t>Statement of Monthly Earnings</t>
  </si>
  <si>
    <t>Adjusted</t>
  </si>
  <si>
    <t>Customer</t>
  </si>
  <si>
    <t>Gross Sales</t>
  </si>
  <si>
    <t>Discounts Detail</t>
  </si>
  <si>
    <t>Less:  Discounts</t>
  </si>
  <si>
    <t xml:space="preserve">% off Discounts </t>
  </si>
  <si>
    <t>Comp. Orders</t>
  </si>
  <si>
    <t>Add: Additional Income</t>
  </si>
  <si>
    <t>Less: Refunds (Net Sales)</t>
  </si>
  <si>
    <t>Adjusted Net Sales</t>
  </si>
  <si>
    <t>Cost of Sales Detail</t>
  </si>
  <si>
    <t xml:space="preserve">Plus:  Purchases  </t>
  </si>
  <si>
    <t xml:space="preserve">Less:  Closing Inventory  </t>
  </si>
  <si>
    <t>Customer Paper</t>
  </si>
  <si>
    <t xml:space="preserve">Cost of Sales </t>
  </si>
  <si>
    <t xml:space="preserve">Misc. Food </t>
  </si>
  <si>
    <t xml:space="preserve">Gross Margin  </t>
  </si>
  <si>
    <t>Expenses</t>
  </si>
  <si>
    <t>Bank Charges</t>
  </si>
  <si>
    <t>Theoretical %</t>
  </si>
  <si>
    <t>Actual %</t>
  </si>
  <si>
    <t xml:space="preserve">Box Count Variance:  </t>
  </si>
  <si>
    <t>CP Detail</t>
  </si>
  <si>
    <t>CP - Flyers</t>
  </si>
  <si>
    <t>CP - Other</t>
  </si>
  <si>
    <t>Insurance</t>
  </si>
  <si>
    <t>Wages Detail</t>
  </si>
  <si>
    <t>Hours/Count</t>
  </si>
  <si>
    <t>Repair / Maintenance</t>
  </si>
  <si>
    <t>Staff Wages</t>
  </si>
  <si>
    <t>Average sale</t>
  </si>
  <si>
    <t>Driver Fees</t>
  </si>
  <si>
    <t>Labour Matrix %</t>
  </si>
  <si>
    <t>Sales Before 4 pm</t>
  </si>
  <si>
    <t>Total Expenses</t>
  </si>
  <si>
    <t>Average hourly wage</t>
  </si>
  <si>
    <t>Average delivery fee</t>
  </si>
  <si>
    <t>Void Count</t>
  </si>
  <si>
    <t>Gross Margin  (from above)</t>
  </si>
  <si>
    <t>Void Net Sales</t>
  </si>
  <si>
    <t>Total Expenses  (from above)</t>
  </si>
  <si>
    <t>Void Net Sales %</t>
  </si>
  <si>
    <t>Operating Income</t>
  </si>
  <si>
    <t>This unaudited statement has been prepared for management discussion purposes.</t>
  </si>
  <si>
    <t>Net Income</t>
  </si>
  <si>
    <t>Daily Cheese Purchase and Inventory Counts</t>
  </si>
  <si>
    <t>DAILY INVENTORY COUNTS (Kg)</t>
  </si>
  <si>
    <t>PURCHASES (Kg)</t>
  </si>
  <si>
    <t>On
Make
Table</t>
  </si>
  <si>
    <t>Under
Make
Table</t>
  </si>
  <si>
    <t>In
Cooler</t>
  </si>
  <si>
    <t>Price per
Kilogram</t>
  </si>
  <si>
    <t>Opening
Inventory</t>
  </si>
  <si>
    <t>Daily Cheese Usage</t>
  </si>
  <si>
    <t>Price per kg</t>
  </si>
  <si>
    <t>Last
Night
Closing
(kg)</t>
  </si>
  <si>
    <t>New
Stock
Added
(kg)</t>
  </si>
  <si>
    <t>Available For Today (kg)</t>
  </si>
  <si>
    <t>End of
Day
Closing
(kg)</t>
  </si>
  <si>
    <t>Daily
Usage
($)</t>
  </si>
  <si>
    <t>Daily
Net
Sales</t>
  </si>
  <si>
    <t>Cost
%</t>
  </si>
  <si>
    <t>Monthly
Usage
($)</t>
  </si>
  <si>
    <t>Monthly
Net
Sales</t>
  </si>
  <si>
    <t>Cheese Cost Review</t>
  </si>
  <si>
    <t>Section 1: Purchases</t>
  </si>
  <si>
    <t>Purchases from COS Entry</t>
  </si>
  <si>
    <t>Purchases from Cheese Count Entry</t>
  </si>
  <si>
    <t>Purchases Variance</t>
  </si>
  <si>
    <t>Daily
COS
Purchases</t>
  </si>
  <si>
    <t>Daily
Cheese
Count
Purchases</t>
  </si>
  <si>
    <t>Daily
Variance</t>
  </si>
  <si>
    <t>Type</t>
  </si>
  <si>
    <t>$/kg</t>
  </si>
  <si>
    <t>Kg</t>
  </si>
  <si>
    <t>Total Cost</t>
  </si>
  <si>
    <t>Comments:
If there is a Purchases Variance, check the purchase entries on the Cheese Count Entry page and verify that they match the amounts reported on the invoices recorded in the COS Entry.
If there is a Date Entry Variance, check the invoice dates on the COS Entry and make sure that they are entered in the correct date format for your computer.
The date format is usually "mm-dd-yyyy" or "mm/dd/yyyy", where "mm" represents the month number, "dd" represents the date number ,and "yyyy" represents the year.
Verify that cheese cost rates are up-to-date.</t>
  </si>
  <si>
    <t>TOTAL PURCHASES</t>
  </si>
  <si>
    <t>DATE ENTRY VARIANCE</t>
  </si>
  <si>
    <t>Section 2: Opening Inventory</t>
  </si>
  <si>
    <t>Opening Inventory from COS Entry</t>
  </si>
  <si>
    <t>Opening Inventory from Cheese Count Entry</t>
  </si>
  <si>
    <t>Opening Inventory Variance</t>
  </si>
  <si>
    <t>Comments:
The opening inventory on the COS Entry page for the current month should be the same as the closing inventory on last month's COS Entry page.
If the cheese cost per kilogram has changed between last month and this month, this may cause a rate variance for the Opening Inventory.
The cheese cost rates on the Cheese Count Entry page should match the rates used on the Inventory Count page.</t>
  </si>
  <si>
    <t>Section 3: Closing Inventory</t>
  </si>
  <si>
    <t>Closing Inventory from COS Entry</t>
  </si>
  <si>
    <t>Closing Inventory from Cheese Count Entry</t>
  </si>
  <si>
    <t>Closing Inventory Variance</t>
  </si>
  <si>
    <t>Closing Inventory from Inventory Count</t>
  </si>
  <si>
    <t>Inventory Count Variance</t>
  </si>
  <si>
    <t>Inventory Rate Variance</t>
  </si>
  <si>
    <t>Section 4: Cheese Cost</t>
  </si>
  <si>
    <t>Cheese Cost from COS Entry</t>
  </si>
  <si>
    <t>Cheese Cost from Cheese Count Entry</t>
  </si>
  <si>
    <t>Cheese Cost Variance</t>
  </si>
  <si>
    <t>Cheese Cost from Cheese Report</t>
  </si>
  <si>
    <t>Section 5: Variance Summary</t>
  </si>
  <si>
    <t>Daily Purchases Variance</t>
  </si>
  <si>
    <t>Count vs Rate Cross-Variance</t>
  </si>
  <si>
    <t>Total Variance</t>
  </si>
  <si>
    <t>Daily Box Purchase and Inventory Counts</t>
  </si>
  <si>
    <t>DAILY INVENTORY COUNTS</t>
  </si>
  <si>
    <t>PURCHASES (Bundles)</t>
  </si>
  <si>
    <t>PIZZAS SOLD (from EOD Entry)</t>
  </si>
  <si>
    <t>WASTE BOXES</t>
  </si>
  <si>
    <t>XL</t>
  </si>
  <si>
    <t>Personal*</t>
  </si>
  <si>
    <t>Bundles</t>
  </si>
  <si>
    <t>Singles</t>
  </si>
  <si>
    <t>* Breads and Cookie included in Personal pizza box count.</t>
  </si>
  <si>
    <t>Price per
Bundle</t>
  </si>
  <si>
    <t>Daily Box Usage</t>
  </si>
  <si>
    <t>Personal *</t>
  </si>
  <si>
    <t>Price per box</t>
  </si>
  <si>
    <t>Last
Night
Closing
(boxes)</t>
  </si>
  <si>
    <t>New
Stock
Added
(boxes)</t>
  </si>
  <si>
    <t>Available For Today (boxes)</t>
  </si>
  <si>
    <t>End of
Day
Closing
(boxes)</t>
  </si>
  <si>
    <t>Daily
Usage
(Boxes)</t>
  </si>
  <si>
    <t>Daily
Usage
(Cost)</t>
  </si>
  <si>
    <t>Pizzas Sold</t>
  </si>
  <si>
    <t>Waste Boxes</t>
  </si>
  <si>
    <t>Box Count Variance</t>
  </si>
  <si>
    <t>Usage
(Boxes)</t>
  </si>
  <si>
    <t>Usage
(Cost)</t>
  </si>
  <si>
    <t>* Cheezy Breads are included in Personal pizza box count.</t>
  </si>
  <si>
    <t>Monthly Totals</t>
  </si>
  <si>
    <t>Monthly Sales Report</t>
  </si>
  <si>
    <t>Non-
Vouchered</t>
  </si>
  <si>
    <t>% off
Discounts</t>
  </si>
  <si>
    <t>Comp.
orders</t>
  </si>
  <si>
    <t>Additional (Net Sales)</t>
  </si>
  <si>
    <t>Refunds (Net Sales)</t>
  </si>
  <si>
    <t>Adjusted
Net Sales</t>
  </si>
  <si>
    <t>CCC Order
Count</t>
  </si>
  <si>
    <t>Store Order
Count</t>
  </si>
  <si>
    <t>Online Order
Count</t>
  </si>
  <si>
    <t>Mobile Order
Count</t>
  </si>
  <si>
    <t>3rd Party Order
Count</t>
  </si>
  <si>
    <t>Total Order
Count</t>
  </si>
  <si>
    <t>Average Sale</t>
  </si>
  <si>
    <t>Sales
Before 4pm</t>
  </si>
  <si>
    <t>Cheese
Dollars</t>
  </si>
  <si>
    <t>Cheese
Percent</t>
  </si>
  <si>
    <t>Labour
Dollars</t>
  </si>
  <si>
    <t>Labour
Percent</t>
  </si>
  <si>
    <t>Total Week 1</t>
  </si>
  <si>
    <t>Total Week 2</t>
  </si>
  <si>
    <t>Total Week 3</t>
  </si>
  <si>
    <t>Total Week 4</t>
  </si>
  <si>
    <t>Total Week 5</t>
  </si>
  <si>
    <t>Total Week 6</t>
  </si>
  <si>
    <t>Grand Total</t>
  </si>
  <si>
    <t>Monthly Cash Report</t>
  </si>
  <si>
    <t>Add:
GST</t>
  </si>
  <si>
    <t>Add:
HST</t>
  </si>
  <si>
    <t>Add:
PST</t>
  </si>
  <si>
    <t>Add:  Bottle
Deposits</t>
  </si>
  <si>
    <t>Paid In:
GO Card</t>
  </si>
  <si>
    <t>Paid In:
Cert. Sold</t>
  </si>
  <si>
    <t>Paid In:
A/R</t>
  </si>
  <si>
    <t>Paid In:
Other</t>
  </si>
  <si>
    <t>Total Cash</t>
  </si>
  <si>
    <t>Paid Out:
GO Card</t>
  </si>
  <si>
    <t>Paid Out:
Cert. Red.</t>
  </si>
  <si>
    <t>Paid Out:
A/R</t>
  </si>
  <si>
    <t>Paid Out:
COS</t>
  </si>
  <si>
    <t>Paid Out:
SOME</t>
  </si>
  <si>
    <t>Paid Out:
Other</t>
  </si>
  <si>
    <t>Cash
Deposit</t>
  </si>
  <si>
    <t>CCC Pre-pymt
Deposit</t>
  </si>
  <si>
    <t>Debit</t>
  </si>
  <si>
    <t>VISA</t>
  </si>
  <si>
    <t>American
Express</t>
  </si>
  <si>
    <t>MasterCard</t>
  </si>
  <si>
    <t>Cash over
(short)</t>
  </si>
  <si>
    <t>Labour Report, 1st to 15th</t>
  </si>
  <si>
    <t xml:space="preserve">Date:  </t>
  </si>
  <si>
    <t xml:space="preserve">Date  </t>
  </si>
  <si>
    <t>Total Hours / Deliveries</t>
  </si>
  <si>
    <t xml:space="preserve">Day:  </t>
  </si>
  <si>
    <t>Holiday</t>
  </si>
  <si>
    <t>Rate</t>
  </si>
  <si>
    <t>Fee</t>
  </si>
  <si>
    <t>Del</t>
  </si>
  <si>
    <t>Reg</t>
  </si>
  <si>
    <t>OT</t>
  </si>
  <si>
    <t>Hol W</t>
  </si>
  <si>
    <t>Hol U</t>
  </si>
  <si>
    <t>(worked)</t>
  </si>
  <si>
    <t>(unworked)</t>
  </si>
  <si>
    <t>Expense</t>
  </si>
  <si>
    <t>Base Wages</t>
  </si>
  <si>
    <t>Holiday Hours (Worked)</t>
  </si>
  <si>
    <t>Holiday Hours (Unworked)</t>
  </si>
  <si>
    <t>Benefits Provision (14%)</t>
  </si>
  <si>
    <t>Total Staff Wages Expense</t>
  </si>
  <si>
    <t>Base Delivery Fees</t>
  </si>
  <si>
    <t>Total Delivery Fees Expense</t>
  </si>
  <si>
    <t>Daily Labour Cost</t>
  </si>
  <si>
    <t>Percent Labour Cost</t>
  </si>
  <si>
    <t>Labour Report, 16th to 31st</t>
  </si>
  <si>
    <t>Payroll Date Range Report</t>
  </si>
  <si>
    <t>Period One</t>
  </si>
  <si>
    <t>Period Two</t>
  </si>
  <si>
    <t>Period Three</t>
  </si>
  <si>
    <t>Period Four</t>
  </si>
  <si>
    <t>Period Five</t>
  </si>
  <si>
    <t>Period Six</t>
  </si>
  <si>
    <t xml:space="preserve">First Day:  </t>
  </si>
  <si>
    <t xml:space="preserve">Last Day:  </t>
  </si>
  <si>
    <t xml:space="preserve">From:  </t>
  </si>
  <si>
    <t xml:space="preserve">To:  </t>
  </si>
  <si>
    <t>Del #</t>
  </si>
  <si>
    <t>Del $</t>
  </si>
  <si>
    <t>Weekly Cash &amp; Sales Report Summary</t>
  </si>
  <si>
    <t>Store #:</t>
  </si>
  <si>
    <t>Week Start Date:</t>
  </si>
  <si>
    <t>Store Name:</t>
  </si>
  <si>
    <t>End Date:</t>
  </si>
  <si>
    <t>Date:</t>
  </si>
  <si>
    <t>Day:</t>
  </si>
  <si>
    <t>SUN</t>
  </si>
  <si>
    <t>MON</t>
  </si>
  <si>
    <t>TUE</t>
  </si>
  <si>
    <t>WED</t>
  </si>
  <si>
    <t>THU</t>
  </si>
  <si>
    <t>FRI</t>
  </si>
  <si>
    <t>SAT</t>
  </si>
  <si>
    <t>Weekly Total</t>
  </si>
  <si>
    <t>Additional Revenue (Net Sales)</t>
  </si>
  <si>
    <t>PLUS : GST</t>
  </si>
  <si>
    <t>PLUS:  HST</t>
  </si>
  <si>
    <t>PLUS:  PST</t>
  </si>
  <si>
    <t>PLUS : Bottle Deposits</t>
  </si>
  <si>
    <t>PLUS:  Paid In, GO Card</t>
  </si>
  <si>
    <t>PLUS:  Paid In, Cert. Sold</t>
  </si>
  <si>
    <t>PLUS:  Paid In, A/R</t>
  </si>
  <si>
    <t>PLUS:  Paid In, Other</t>
  </si>
  <si>
    <t>Total Cash Received</t>
  </si>
  <si>
    <t>LESS:  Paid Out, GO Card</t>
  </si>
  <si>
    <t>LESS:  Paid Out, Cert. Redeemed</t>
  </si>
  <si>
    <t>LESS:  Paid Out, A/R</t>
  </si>
  <si>
    <t>LESS:  Paid Out, Cost of Sales</t>
  </si>
  <si>
    <t>LESS:  Paid Out, SOME</t>
  </si>
  <si>
    <t>LESS:  Paid Out, Other</t>
  </si>
  <si>
    <t>Theoretical Total</t>
  </si>
  <si>
    <t>Cash Deposit</t>
  </si>
  <si>
    <t>CCC Pre-pymt Deposit</t>
  </si>
  <si>
    <t>Debit Deposit</t>
  </si>
  <si>
    <t>VISA Deposit</t>
  </si>
  <si>
    <t>American Express Deposit</t>
  </si>
  <si>
    <t>MasterCard Deposit</t>
  </si>
  <si>
    <t>Maestro Deposit</t>
  </si>
  <si>
    <t>Amex Web Deposit</t>
  </si>
  <si>
    <t>MC Web Deposit</t>
  </si>
  <si>
    <t>Visa Web Deposit</t>
  </si>
  <si>
    <t>Actual Total</t>
  </si>
  <si>
    <t>Cash Over (short)</t>
  </si>
  <si>
    <t>Customer Count</t>
  </si>
  <si>
    <t>Average sale per Customer</t>
  </si>
  <si>
    <t>Sales Before 4pm</t>
  </si>
  <si>
    <t>Cheese Used - $</t>
  </si>
  <si>
    <t>Cheese Used - %</t>
  </si>
  <si>
    <t>Labour Cost - $</t>
  </si>
  <si>
    <t>Labour Cost - %</t>
  </si>
  <si>
    <t>Net GO Card Transactions</t>
  </si>
  <si>
    <t>(Paid In - Paid Out)</t>
  </si>
  <si>
    <t>Box Usage</t>
  </si>
  <si>
    <t>Box Cost</t>
  </si>
  <si>
    <r>
      <t>Pizzas Sold</t>
    </r>
    <r>
      <rPr>
        <i/>
        <sz val="8"/>
        <rFont val="Aptos"/>
        <family val="2"/>
        <scheme val="minor"/>
      </rPr>
      <t xml:space="preserve"> (incl Cheezy Bread)</t>
    </r>
  </si>
  <si>
    <t>Comments:</t>
  </si>
  <si>
    <t>Top Dog Law Firm</t>
  </si>
  <si>
    <t>School 2</t>
  </si>
  <si>
    <t>School 1</t>
  </si>
  <si>
    <t>Customer #5</t>
  </si>
  <si>
    <t>Customer #4</t>
  </si>
  <si>
    <t>-</t>
  </si>
  <si>
    <t>Customer #1</t>
  </si>
  <si>
    <t>Customer #2</t>
  </si>
  <si>
    <t>Customer #3</t>
  </si>
  <si>
    <t>Manager</t>
  </si>
  <si>
    <t>Cook 1</t>
  </si>
  <si>
    <t>Cook 2</t>
  </si>
  <si>
    <t>Cook 3</t>
  </si>
  <si>
    <t>Cook 4</t>
  </si>
  <si>
    <t>Cook 5</t>
  </si>
  <si>
    <t>Driver 1</t>
  </si>
  <si>
    <t>Driver 2</t>
  </si>
  <si>
    <t>Driver 3</t>
  </si>
  <si>
    <t>Driver 4</t>
  </si>
  <si>
    <t>Driver 5</t>
  </si>
  <si>
    <t>Driver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</si>
</sst>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ddd\ mmm\ d\,\ yyyy"/>
    <numFmt numFmtId="165" formatCode="ddd"/>
    <numFmt numFmtId="166" formatCode="mm/dd/yy_)"/>
    <numFmt numFmtId="167" formatCode="mm\-dd\-yy"/>
    <numFmt numFmtId="168" formatCode="mm/dd/yy"/>
    <numFmt numFmtId="169" formatCode="&quot;$&quot;#,##0.00"/>
    <numFmt numFmtId="170" formatCode="0.0%"/>
    <numFmt numFmtId="171" formatCode="#,##0_ ;\-#,##0\ "/>
    <numFmt numFmtId="172" formatCode="_ &quot;$&quot;\ * #,##0_ ;_ &quot;$&quot;\ * \-#,##0_ ;_ &quot;$&quot;\ * &quot;-&quot;_ ;_ @_ "/>
    <numFmt numFmtId="173" formatCode="ddd\,\ mmm\ d\,\ yyyy"/>
    <numFmt numFmtId="174" formatCode="0.00_);\(0.00\)"/>
    <numFmt numFmtId="175" formatCode="0_);\(0\)"/>
    <numFmt numFmtId="176" formatCode="#,##0.0"/>
    <numFmt numFmtId="177" formatCode="_-&quot;$&quot;* #,##0.00_-;\-&quot;$&quot;* #,##0.00_-;_-&quot;$&quot;* &quot;-&quot;??_-;_-@_-"/>
    <numFmt numFmtId="178" formatCode="_-* #,##0.00_-;\-* #,##0.00_-;_-* &quot;-&quot;??_-;_-@_-"/>
  </numFmts>
  <fonts count="56" x14ac:knownFonts="1">
    <font>
      <sz val="11"/>
      <color theme="1"/>
      <name val="Aptos"/>
      <family val="2"/>
      <scheme val="minor"/>
    </font>
    <font>
      <sz val="11"/>
      <color theme="1"/>
      <name val="Aptos"/>
      <family val="2"/>
      <scheme val="minor"/>
    </font>
    <font>
      <b/>
      <sz val="10"/>
      <name val="Arial"/>
      <family val="2"/>
    </font>
    <font>
      <sz val="10"/>
      <name val="Arial"/>
      <family val="2"/>
    </font>
    <font>
      <sz val="8"/>
      <name val="Arial"/>
      <family val="2"/>
    </font>
    <font>
      <b/>
      <sz val="8"/>
      <name val="Arial"/>
      <family val="2"/>
    </font>
    <font>
      <sz val="8"/>
      <color indexed="42"/>
      <name val="Arial"/>
      <family val="2"/>
    </font>
    <font>
      <sz val="12"/>
      <name val="Arial"/>
      <family val="2"/>
    </font>
    <font>
      <sz val="10"/>
      <name val="Aptos"/>
      <family val="2"/>
    </font>
    <font>
      <b/>
      <sz val="10"/>
      <name val="Aptos"/>
      <family val="2"/>
    </font>
    <font>
      <sz val="8"/>
      <name val="Aptos"/>
      <family val="2"/>
    </font>
    <font>
      <sz val="6"/>
      <name val="Aptos"/>
      <family val="2"/>
    </font>
    <font>
      <sz val="10"/>
      <name val="Aptos"/>
      <family val="2"/>
      <scheme val="minor"/>
    </font>
    <font>
      <b/>
      <sz val="10"/>
      <name val="Aptos"/>
      <family val="2"/>
      <scheme val="minor"/>
    </font>
    <font>
      <sz val="8"/>
      <name val="Aptos"/>
      <family val="2"/>
      <scheme val="minor"/>
    </font>
    <font>
      <sz val="6"/>
      <name val="Aptos"/>
      <family val="2"/>
      <scheme val="minor"/>
    </font>
    <font>
      <b/>
      <sz val="20"/>
      <name val="Aptos"/>
      <family val="2"/>
      <scheme val="minor"/>
    </font>
    <font>
      <b/>
      <sz val="8"/>
      <name val="Aptos"/>
      <family val="2"/>
      <scheme val="minor"/>
    </font>
    <font>
      <sz val="20"/>
      <name val="Aptos"/>
      <family val="2"/>
      <scheme val="minor"/>
    </font>
    <font>
      <sz val="10"/>
      <color indexed="9"/>
      <name val="Aptos"/>
      <family val="2"/>
      <scheme val="minor"/>
    </font>
    <font>
      <sz val="9"/>
      <name val="Aptos"/>
      <family val="2"/>
      <scheme val="minor"/>
    </font>
    <font>
      <sz val="12"/>
      <name val="Aptos"/>
      <family val="2"/>
      <scheme val="minor"/>
    </font>
    <font>
      <b/>
      <sz val="14"/>
      <name val="Aptos"/>
      <family val="2"/>
      <scheme val="minor"/>
    </font>
    <font>
      <sz val="11"/>
      <name val="Aptos"/>
      <family val="2"/>
      <scheme val="minor"/>
    </font>
    <font>
      <b/>
      <i/>
      <sz val="11"/>
      <name val="Aptos"/>
      <family val="2"/>
      <scheme val="minor"/>
    </font>
    <font>
      <b/>
      <sz val="12"/>
      <name val="Aptos"/>
      <family val="2"/>
      <scheme val="minor"/>
    </font>
    <font>
      <b/>
      <sz val="16"/>
      <name val="Aptos"/>
      <family val="2"/>
      <scheme val="minor"/>
    </font>
    <font>
      <b/>
      <sz val="9"/>
      <name val="Aptos"/>
      <family val="2"/>
      <scheme val="minor"/>
    </font>
    <font>
      <u/>
      <sz val="9"/>
      <name val="Aptos"/>
      <family val="2"/>
      <scheme val="minor"/>
    </font>
    <font>
      <sz val="14"/>
      <name val="Aptos"/>
      <family val="2"/>
      <scheme val="minor"/>
    </font>
    <font>
      <i/>
      <sz val="8"/>
      <name val="Aptos"/>
      <family val="2"/>
      <scheme val="minor"/>
    </font>
    <font>
      <b/>
      <sz val="12"/>
      <color rgb="FFFF0000"/>
      <name val="Aptos"/>
      <family val="2"/>
      <scheme val="minor"/>
    </font>
    <font>
      <b/>
      <sz val="11"/>
      <color theme="1"/>
      <name val="Aptos"/>
      <family val="2"/>
      <scheme val="minor"/>
    </font>
    <font>
      <b/>
      <sz val="11"/>
      <color rgb="FFFF0000"/>
      <name val="Aptos"/>
      <family val="2"/>
      <scheme val="minor"/>
    </font>
    <font>
      <sz val="12"/>
      <color rgb="FF000000"/>
      <name val="Aptos"/>
      <family val="2"/>
      <scheme val="minor"/>
    </font>
    <font>
      <sz val="18"/>
      <color theme="3"/>
      <name val="Aptos Light"/>
      <family val="2"/>
      <scheme val="major"/>
    </font>
    <font>
      <b/>
      <sz val="15"/>
      <color theme="3"/>
      <name val="Aptos"/>
      <family val="2"/>
      <scheme val="minor"/>
    </font>
    <font>
      <b/>
      <sz val="13"/>
      <color theme="3"/>
      <name val="Aptos"/>
      <family val="2"/>
      <scheme val="minor"/>
    </font>
    <font>
      <b/>
      <sz val="11"/>
      <color theme="3"/>
      <name val="Aptos"/>
      <family val="2"/>
      <scheme val="minor"/>
    </font>
    <font>
      <sz val="11"/>
      <color rgb="FF006100"/>
      <name val="Aptos"/>
      <family val="2"/>
      <scheme val="minor"/>
    </font>
    <font>
      <sz val="11"/>
      <color rgb="FF9C0006"/>
      <name val="Aptos"/>
      <family val="2"/>
      <scheme val="minor"/>
    </font>
    <font>
      <sz val="11"/>
      <color rgb="FF3F3F76"/>
      <name val="Aptos"/>
      <family val="2"/>
      <scheme val="minor"/>
    </font>
    <font>
      <b/>
      <sz val="11"/>
      <color rgb="FF3F3F3F"/>
      <name val="Aptos"/>
      <family val="2"/>
      <scheme val="minor"/>
    </font>
    <font>
      <b/>
      <sz val="11"/>
      <color rgb="FFFA7D00"/>
      <name val="Aptos"/>
      <family val="2"/>
      <scheme val="minor"/>
    </font>
    <font>
      <sz val="11"/>
      <color rgb="FFFA7D00"/>
      <name val="Aptos"/>
      <family val="2"/>
      <scheme val="minor"/>
    </font>
    <font>
      <b/>
      <sz val="11"/>
      <color theme="0"/>
      <name val="Aptos"/>
      <family val="2"/>
      <scheme val="minor"/>
    </font>
    <font>
      <sz val="11"/>
      <color rgb="FFFF0000"/>
      <name val="Aptos"/>
      <family val="2"/>
      <scheme val="minor"/>
    </font>
    <font>
      <i/>
      <sz val="11"/>
      <color rgb="FF7F7F7F"/>
      <name val="Aptos"/>
      <family val="2"/>
      <scheme val="minor"/>
    </font>
    <font>
      <sz val="11"/>
      <color theme="0"/>
      <name val="Aptos"/>
      <family val="2"/>
      <scheme val="minor"/>
    </font>
    <font>
      <sz val="10"/>
      <name val="Arial"/>
      <family val="2"/>
    </font>
    <font>
      <sz val="11"/>
      <color rgb="FF9C6500"/>
      <name val="Aptos"/>
      <family val="2"/>
      <scheme val="minor"/>
    </font>
    <font>
      <sz val="11"/>
      <color rgb="FF000000"/>
      <name val="Aptos"/>
      <family val="2"/>
      <scheme val="minor"/>
    </font>
    <font>
      <sz val="10"/>
      <color theme="1"/>
      <name val="Aptos"/>
      <family val="2"/>
      <scheme val="minor"/>
    </font>
    <font>
      <b/>
      <i/>
      <sz val="10"/>
      <name val="Aptos"/>
      <family val="2"/>
      <scheme val="minor"/>
    </font>
    <font>
      <b/>
      <sz val="11"/>
      <name val="Aptos"/>
      <family val="2"/>
      <scheme val="minor"/>
    </font>
    <font>
      <sz val="10"/>
      <name val="Arial"/>
      <family val="2"/>
    </font>
  </fonts>
  <fills count="42">
    <fill>
      <patternFill patternType="none"/>
    </fill>
    <fill>
      <patternFill patternType="gray125"/>
    </fill>
    <fill>
      <patternFill patternType="solid">
        <fgColor indexed="42"/>
        <bgColor indexed="64"/>
      </patternFill>
    </fill>
    <fill>
      <patternFill patternType="solid">
        <fgColor rgb="FFCCFFCC"/>
        <bgColor indexed="64"/>
      </patternFill>
    </fill>
    <fill>
      <patternFill patternType="solid">
        <fgColor rgb="FF66FF66"/>
        <bgColor indexed="64"/>
      </patternFill>
    </fill>
    <fill>
      <patternFill patternType="solid">
        <fgColor indexed="9"/>
        <bgColor indexed="9"/>
      </patternFill>
    </fill>
    <fill>
      <patternFill patternType="solid">
        <fgColor indexed="22"/>
        <bgColor indexed="64"/>
      </patternFill>
    </fill>
    <fill>
      <patternFill patternType="solid">
        <fgColor theme="8"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rgb="FFCCFFCC"/>
        <bgColor rgb="FF000000"/>
      </patternFill>
    </fill>
  </fills>
  <borders count="140">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top/>
      <bottom/>
      <diagonal/>
    </border>
    <border>
      <left style="thin">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thin">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style="medium">
        <color indexed="64"/>
      </left>
      <right style="thin">
        <color indexed="64"/>
      </right>
      <top/>
      <bottom/>
      <diagonal/>
    </border>
    <border>
      <left/>
      <right/>
      <top/>
      <bottom style="double">
        <color indexed="64"/>
      </bottom>
      <diagonal/>
    </border>
    <border>
      <left/>
      <right style="medium">
        <color indexed="64"/>
      </right>
      <top style="thin">
        <color indexed="64"/>
      </top>
      <bottom/>
      <diagonal/>
    </border>
    <border>
      <left/>
      <right style="medium">
        <color indexed="64"/>
      </right>
      <top/>
      <bottom style="double">
        <color indexed="64"/>
      </bottom>
      <diagonal/>
    </border>
    <border>
      <left/>
      <right style="thin">
        <color indexed="64"/>
      </right>
      <top/>
      <bottom style="medium">
        <color indexed="64"/>
      </bottom>
      <diagonal/>
    </border>
    <border>
      <left style="medium">
        <color indexed="64"/>
      </left>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style="double">
        <color indexed="64"/>
      </right>
      <top style="medium">
        <color indexed="64"/>
      </top>
      <bottom/>
      <diagonal/>
    </border>
    <border>
      <left style="thin">
        <color indexed="64"/>
      </left>
      <right style="double">
        <color indexed="64"/>
      </right>
      <top/>
      <bottom/>
      <diagonal/>
    </border>
    <border>
      <left style="thin">
        <color indexed="64"/>
      </left>
      <right style="double">
        <color indexed="64"/>
      </right>
      <top/>
      <bottom style="medium">
        <color indexed="64"/>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style="medium">
        <color indexed="64"/>
      </top>
      <bottom style="medium">
        <color indexed="64"/>
      </bottom>
      <diagonal/>
    </border>
    <border>
      <left style="thin">
        <color indexed="64"/>
      </left>
      <right style="double">
        <color indexed="64"/>
      </right>
      <top/>
      <bottom style="thin">
        <color indexed="64"/>
      </bottom>
      <diagonal/>
    </border>
    <border>
      <left style="thin">
        <color indexed="64"/>
      </left>
      <right/>
      <top/>
      <bottom/>
      <diagonal/>
    </border>
    <border>
      <left/>
      <right style="medium">
        <color indexed="64"/>
      </right>
      <top/>
      <bottom style="thin">
        <color indexed="64"/>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style="thin">
        <color indexed="64"/>
      </right>
      <top/>
      <bottom/>
      <diagonal/>
    </border>
    <border>
      <left style="medium">
        <color rgb="FF000000"/>
      </left>
      <right style="thin">
        <color indexed="64"/>
      </right>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thin">
        <color indexed="64"/>
      </right>
      <top/>
      <bottom style="medium">
        <color rgb="FF000000"/>
      </bottom>
      <diagonal/>
    </border>
    <border>
      <left style="medium">
        <color rgb="FF000000"/>
      </left>
      <right style="thin">
        <color indexed="64"/>
      </right>
      <top style="medium">
        <color rgb="FF000000"/>
      </top>
      <bottom style="medium">
        <color rgb="FF000000"/>
      </bottom>
      <diagonal/>
    </border>
    <border>
      <left/>
      <right style="thin">
        <color indexed="64"/>
      </right>
      <top style="medium">
        <color rgb="FF000000"/>
      </top>
      <bottom style="medium">
        <color rgb="FF000000"/>
      </bottom>
      <diagonal/>
    </border>
    <border>
      <left style="medium">
        <color indexed="64"/>
      </left>
      <right style="medium">
        <color rgb="FF000000"/>
      </right>
      <top style="medium">
        <color rgb="FF000000"/>
      </top>
      <bottom style="medium">
        <color rgb="FF000000"/>
      </bottom>
      <diagonal/>
    </border>
    <border>
      <left style="thin">
        <color rgb="FF000000"/>
      </left>
      <right style="medium">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bottom style="medium">
        <color rgb="FF000000"/>
      </bottom>
      <diagonal/>
    </border>
    <border>
      <left style="thin">
        <color rgb="FF000000"/>
      </left>
      <right style="medium">
        <color rgb="FF000000"/>
      </right>
      <top style="thin">
        <color indexed="64"/>
      </top>
      <bottom/>
      <diagonal/>
    </border>
    <border>
      <left/>
      <right style="medium">
        <color rgb="FF000000"/>
      </right>
      <top/>
      <bottom/>
      <diagonal/>
    </border>
    <border>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style="thin">
        <color indexed="64"/>
      </bottom>
      <diagonal/>
    </border>
    <border>
      <left style="thin">
        <color rgb="FF000000"/>
      </left>
      <right style="medium">
        <color rgb="FF000000"/>
      </right>
      <top style="thin">
        <color indexed="64"/>
      </top>
      <bottom style="thin">
        <color indexed="64"/>
      </bottom>
      <diagonal/>
    </border>
    <border>
      <left style="thin">
        <color indexed="64"/>
      </left>
      <right style="medium">
        <color rgb="FF000000"/>
      </right>
      <top style="thin">
        <color indexed="64"/>
      </top>
      <bottom/>
      <diagonal/>
    </border>
    <border>
      <left style="thin">
        <color indexed="64"/>
      </left>
      <right style="medium">
        <color rgb="FF000000"/>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00"/>
      </left>
      <right style="thin">
        <color rgb="FF000000"/>
      </right>
      <top/>
      <bottom/>
      <diagonal/>
    </border>
    <border>
      <left style="medium">
        <color rgb="FF000000"/>
      </left>
      <right style="thin">
        <color rgb="FF000000"/>
      </right>
      <top/>
      <bottom style="thin">
        <color indexed="64"/>
      </bottom>
      <diagonal/>
    </border>
    <border>
      <left style="medium">
        <color rgb="FF000000"/>
      </left>
      <right style="thin">
        <color rgb="FF000000"/>
      </right>
      <top style="thin">
        <color indexed="64"/>
      </top>
      <bottom/>
      <diagonal/>
    </border>
    <border>
      <left style="medium">
        <color rgb="FF000000"/>
      </left>
      <right style="thin">
        <color rgb="FF000000"/>
      </right>
      <top/>
      <bottom style="medium">
        <color rgb="FF000000"/>
      </bottom>
      <diagonal/>
    </border>
    <border>
      <left style="medium">
        <color indexed="64"/>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bottom style="thin">
        <color indexed="64"/>
      </bottom>
      <diagonal/>
    </border>
    <border>
      <left style="thin">
        <color rgb="FF000000"/>
      </left>
      <right style="thin">
        <color rgb="FF000000"/>
      </right>
      <top style="thin">
        <color indexed="64"/>
      </top>
      <bottom/>
      <diagonal/>
    </border>
    <border>
      <left style="thin">
        <color rgb="FF000000"/>
      </left>
      <right style="thin">
        <color rgb="FF000000"/>
      </right>
      <top/>
      <bottom style="medium">
        <color rgb="FF000000"/>
      </bottom>
      <diagonal/>
    </border>
  </borders>
  <cellStyleXfs count="97">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3" fillId="0" borderId="0"/>
    <xf numFmtId="0" fontId="7" fillId="0" borderId="0"/>
    <xf numFmtId="0" fontId="7" fillId="0" borderId="0"/>
    <xf numFmtId="0" fontId="35" fillId="0" borderId="0" applyNumberFormat="0" applyFill="0" applyBorder="0" applyAlignment="0" applyProtection="0"/>
    <xf numFmtId="0" fontId="36" fillId="0" borderId="120" applyNumberFormat="0" applyFill="0" applyAlignment="0" applyProtection="0"/>
    <xf numFmtId="0" fontId="37" fillId="0" borderId="121" applyNumberFormat="0" applyFill="0" applyAlignment="0" applyProtection="0"/>
    <xf numFmtId="0" fontId="38" fillId="0" borderId="122" applyNumberFormat="0" applyFill="0" applyAlignment="0" applyProtection="0"/>
    <xf numFmtId="0" fontId="38" fillId="0" borderId="0" applyNumberFormat="0" applyFill="0" applyBorder="0" applyAlignment="0" applyProtection="0"/>
    <xf numFmtId="0" fontId="39" fillId="8" borderId="0" applyNumberFormat="0" applyBorder="0" applyAlignment="0" applyProtection="0"/>
    <xf numFmtId="0" fontId="40" fillId="9" borderId="0" applyNumberFormat="0" applyBorder="0" applyAlignment="0" applyProtection="0"/>
    <xf numFmtId="0" fontId="41" fillId="11" borderId="123" applyNumberFormat="0" applyAlignment="0" applyProtection="0"/>
    <xf numFmtId="0" fontId="42" fillId="12" borderId="124" applyNumberFormat="0" applyAlignment="0" applyProtection="0"/>
    <xf numFmtId="0" fontId="43" fillId="12" borderId="123" applyNumberFormat="0" applyAlignment="0" applyProtection="0"/>
    <xf numFmtId="0" fontId="44" fillId="0" borderId="125" applyNumberFormat="0" applyFill="0" applyAlignment="0" applyProtection="0"/>
    <xf numFmtId="0" fontId="45" fillId="13" borderId="126"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32" fillId="0" borderId="128" applyNumberFormat="0" applyFill="0" applyAlignment="0" applyProtection="0"/>
    <xf numFmtId="0" fontId="4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4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4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4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4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48"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9" fillId="0" borderId="0"/>
    <xf numFmtId="43" fontId="3" fillId="0" borderId="0" applyFont="0" applyFill="0" applyBorder="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0" fontId="1" fillId="0" borderId="0"/>
    <xf numFmtId="43" fontId="1" fillId="0" borderId="0" applyFont="0" applyFill="0" applyBorder="0" applyAlignment="0" applyProtection="0"/>
    <xf numFmtId="0" fontId="50" fillId="10" borderId="0" applyNumberFormat="0" applyBorder="0" applyAlignment="0" applyProtection="0"/>
    <xf numFmtId="0" fontId="48" fillId="18" borderId="0" applyNumberFormat="0" applyBorder="0" applyAlignment="0" applyProtection="0"/>
    <xf numFmtId="0" fontId="48" fillId="22" borderId="0" applyNumberFormat="0" applyBorder="0" applyAlignment="0" applyProtection="0"/>
    <xf numFmtId="0" fontId="48" fillId="26" borderId="0" applyNumberFormat="0" applyBorder="0" applyAlignment="0" applyProtection="0"/>
    <xf numFmtId="0" fontId="48" fillId="30"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1" fillId="0" borderId="0"/>
    <xf numFmtId="0" fontId="1" fillId="14" borderId="127" applyNumberFormat="0" applyFont="0" applyAlignment="0" applyProtection="0"/>
    <xf numFmtId="43" fontId="1" fillId="0" borderId="0" applyFont="0" applyFill="0" applyBorder="0" applyAlignment="0" applyProtection="0"/>
    <xf numFmtId="0" fontId="1" fillId="0" borderId="0"/>
    <xf numFmtId="44" fontId="3"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51" fillId="0" borderId="0"/>
    <xf numFmtId="178" fontId="3" fillId="0" borderId="0" applyFont="0" applyFill="0" applyBorder="0" applyAlignment="0" applyProtection="0"/>
    <xf numFmtId="177" fontId="3" fillId="0" borderId="0" applyFont="0" applyFill="0" applyBorder="0" applyAlignment="0" applyProtection="0"/>
    <xf numFmtId="0" fontId="1" fillId="0" borderId="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3" fillId="0" borderId="0"/>
    <xf numFmtId="0" fontId="1" fillId="0" borderId="0"/>
    <xf numFmtId="43" fontId="1" fillId="0" borderId="0" applyFont="0" applyFill="0" applyBorder="0" applyAlignment="0" applyProtection="0"/>
    <xf numFmtId="0" fontId="50" fillId="10" borderId="0" applyNumberFormat="0" applyBorder="0" applyAlignment="0" applyProtection="0"/>
    <xf numFmtId="0" fontId="48" fillId="18" borderId="0" applyNumberFormat="0" applyBorder="0" applyAlignment="0" applyProtection="0"/>
    <xf numFmtId="0" fontId="48" fillId="22" borderId="0" applyNumberFormat="0" applyBorder="0" applyAlignment="0" applyProtection="0"/>
    <xf numFmtId="0" fontId="48" fillId="26" borderId="0" applyNumberFormat="0" applyBorder="0" applyAlignment="0" applyProtection="0"/>
    <xf numFmtId="0" fontId="48" fillId="30" borderId="0" applyNumberFormat="0" applyBorder="0" applyAlignment="0" applyProtection="0"/>
    <xf numFmtId="0" fontId="48" fillId="34" borderId="0" applyNumberFormat="0" applyBorder="0" applyAlignment="0" applyProtection="0"/>
    <xf numFmtId="0" fontId="48" fillId="38" borderId="0" applyNumberFormat="0" applyBorder="0" applyAlignment="0" applyProtection="0"/>
    <xf numFmtId="0" fontId="1" fillId="0" borderId="0"/>
    <xf numFmtId="0" fontId="1" fillId="14" borderId="127" applyNumberFormat="0" applyFont="0" applyAlignment="0" applyProtection="0"/>
    <xf numFmtId="43" fontId="1" fillId="0" borderId="0" applyFont="0" applyFill="0" applyBorder="0" applyAlignment="0" applyProtection="0"/>
    <xf numFmtId="0" fontId="55" fillId="0" borderId="0"/>
  </cellStyleXfs>
  <cellXfs count="1461">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vertical="top"/>
      <protection hidden="1"/>
    </xf>
    <xf numFmtId="0" fontId="5" fillId="0" borderId="13" xfId="0" applyFont="1" applyBorder="1" applyAlignment="1" applyProtection="1">
      <alignment horizontal="left" vertical="top"/>
      <protection hidden="1"/>
    </xf>
    <xf numFmtId="0" fontId="5" fillId="0" borderId="14" xfId="0" applyFont="1" applyBorder="1" applyAlignment="1" applyProtection="1">
      <alignment horizontal="left" vertical="top"/>
      <protection hidden="1"/>
    </xf>
    <xf numFmtId="0" fontId="5" fillId="0" borderId="14" xfId="0" quotePrefix="1" applyFont="1" applyBorder="1" applyAlignment="1" applyProtection="1">
      <alignment horizontal="left" vertical="top"/>
      <protection hidden="1"/>
    </xf>
    <xf numFmtId="43" fontId="5" fillId="0" borderId="14" xfId="0" applyNumberFormat="1" applyFont="1" applyBorder="1" applyAlignment="1" applyProtection="1">
      <alignment horizontal="left" vertical="top"/>
      <protection hidden="1"/>
    </xf>
    <xf numFmtId="0" fontId="5" fillId="0" borderId="15" xfId="0" applyFont="1" applyBorder="1" applyAlignment="1" applyProtection="1">
      <alignment horizontal="center" vertical="top"/>
      <protection hidden="1"/>
    </xf>
    <xf numFmtId="0" fontId="4" fillId="2" borderId="1" xfId="0" applyFont="1" applyFill="1" applyBorder="1" applyAlignment="1" applyProtection="1">
      <alignment horizontal="left" vertical="top"/>
      <protection locked="0"/>
    </xf>
    <xf numFmtId="0" fontId="4" fillId="2" borderId="16" xfId="0" quotePrefix="1" applyFont="1" applyFill="1" applyBorder="1" applyAlignment="1" applyProtection="1">
      <alignment horizontal="left" vertical="top"/>
      <protection locked="0"/>
    </xf>
    <xf numFmtId="0" fontId="4" fillId="2" borderId="16" xfId="0" applyFont="1" applyFill="1" applyBorder="1" applyAlignment="1" applyProtection="1">
      <alignment horizontal="left" vertical="top"/>
      <protection locked="0"/>
    </xf>
    <xf numFmtId="0" fontId="4" fillId="2" borderId="17" xfId="0" quotePrefix="1" applyFont="1" applyFill="1" applyBorder="1" applyAlignment="1" applyProtection="1">
      <alignment horizontal="left" vertical="top"/>
      <protection locked="0"/>
    </xf>
    <xf numFmtId="0" fontId="4" fillId="2" borderId="18" xfId="0" applyFont="1" applyFill="1" applyBorder="1" applyAlignment="1" applyProtection="1">
      <alignment horizontal="left" vertical="top"/>
      <protection locked="0"/>
    </xf>
    <xf numFmtId="0" fontId="4" fillId="2" borderId="20" xfId="0" quotePrefix="1" applyFont="1" applyFill="1" applyBorder="1" applyAlignment="1" applyProtection="1">
      <alignment horizontal="left" vertical="top"/>
      <protection locked="0"/>
    </xf>
    <xf numFmtId="0" fontId="4" fillId="2" borderId="20" xfId="0" applyFont="1" applyFill="1" applyBorder="1" applyAlignment="1" applyProtection="1">
      <alignment horizontal="left" vertical="top"/>
      <protection locked="0"/>
    </xf>
    <xf numFmtId="0" fontId="4" fillId="2" borderId="5" xfId="0" applyFont="1" applyFill="1" applyBorder="1" applyAlignment="1" applyProtection="1">
      <alignment horizontal="left" vertical="top"/>
      <protection locked="0"/>
    </xf>
    <xf numFmtId="0" fontId="4" fillId="2" borderId="21" xfId="0" quotePrefix="1" applyFont="1" applyFill="1" applyBorder="1" applyAlignment="1" applyProtection="1">
      <alignment horizontal="left" vertical="top"/>
      <protection locked="0"/>
    </xf>
    <xf numFmtId="0" fontId="4" fillId="2" borderId="21" xfId="0" applyFont="1" applyFill="1" applyBorder="1" applyAlignment="1" applyProtection="1">
      <alignment horizontal="left" vertical="top"/>
      <protection locked="0"/>
    </xf>
    <xf numFmtId="43" fontId="0" fillId="0" borderId="0" xfId="0" applyNumberFormat="1" applyAlignment="1" applyProtection="1">
      <alignment vertical="top"/>
      <protection hidden="1"/>
    </xf>
    <xf numFmtId="0" fontId="0" fillId="3" borderId="0" xfId="0" applyFill="1" applyAlignment="1" applyProtection="1">
      <alignment horizontal="left"/>
      <protection locked="0"/>
    </xf>
    <xf numFmtId="0" fontId="0" fillId="3" borderId="0" xfId="0" applyFill="1" applyProtection="1">
      <protection locked="0"/>
    </xf>
    <xf numFmtId="14" fontId="0" fillId="3" borderId="0" xfId="0" applyNumberFormat="1" applyFill="1" applyAlignment="1" applyProtection="1">
      <alignment horizontal="left"/>
      <protection locked="0"/>
    </xf>
    <xf numFmtId="0" fontId="0" fillId="0" borderId="0" xfId="0" quotePrefix="1" applyAlignment="1" applyProtection="1">
      <alignment horizontal="left"/>
      <protection hidden="1"/>
    </xf>
    <xf numFmtId="14" fontId="0" fillId="0" borderId="0" xfId="0" applyNumberFormat="1" applyAlignment="1" applyProtection="1">
      <alignment horizontal="left"/>
      <protection hidden="1"/>
    </xf>
    <xf numFmtId="0" fontId="0" fillId="3" borderId="11" xfId="0" applyFill="1" applyBorder="1" applyProtection="1">
      <protection locked="0"/>
    </xf>
    <xf numFmtId="14" fontId="0" fillId="3" borderId="11" xfId="0" applyNumberFormat="1" applyFill="1" applyBorder="1" applyProtection="1">
      <protection locked="0"/>
    </xf>
    <xf numFmtId="14" fontId="0" fillId="0" borderId="0" xfId="0" applyNumberFormat="1" applyProtection="1">
      <protection hidden="1"/>
    </xf>
    <xf numFmtId="0" fontId="8" fillId="0" borderId="20" xfId="0" quotePrefix="1" applyFont="1" applyBorder="1" applyAlignment="1" applyProtection="1">
      <alignment horizontal="center"/>
      <protection hidden="1"/>
    </xf>
    <xf numFmtId="0" fontId="8" fillId="0" borderId="22" xfId="0" applyFont="1" applyBorder="1" applyAlignment="1" applyProtection="1">
      <alignment horizontal="right"/>
      <protection hidden="1"/>
    </xf>
    <xf numFmtId="0" fontId="8" fillId="0" borderId="23" xfId="0" applyFont="1" applyBorder="1" applyAlignment="1" applyProtection="1">
      <alignment horizontal="center"/>
      <protection hidden="1"/>
    </xf>
    <xf numFmtId="0" fontId="8" fillId="0" borderId="24" xfId="0" applyFont="1" applyBorder="1" applyAlignment="1" applyProtection="1">
      <alignment horizontal="center"/>
      <protection hidden="1"/>
    </xf>
    <xf numFmtId="0" fontId="8" fillId="0" borderId="25" xfId="0" applyFont="1" applyBorder="1" applyAlignment="1" applyProtection="1">
      <alignment horizontal="center"/>
      <protection hidden="1"/>
    </xf>
    <xf numFmtId="0" fontId="8" fillId="0" borderId="0" xfId="0" applyFont="1" applyProtection="1">
      <protection hidden="1"/>
    </xf>
    <xf numFmtId="0" fontId="9" fillId="0" borderId="22" xfId="0" applyFont="1" applyBorder="1" applyAlignment="1" applyProtection="1">
      <alignment horizontal="right"/>
      <protection hidden="1"/>
    </xf>
    <xf numFmtId="0" fontId="9" fillId="0" borderId="22" xfId="0" quotePrefix="1" applyFont="1" applyBorder="1" applyAlignment="1" applyProtection="1">
      <alignment horizontal="right"/>
      <protection hidden="1"/>
    </xf>
    <xf numFmtId="14" fontId="9" fillId="0" borderId="28" xfId="0" applyNumberFormat="1" applyFont="1" applyBorder="1" applyAlignment="1" applyProtection="1">
      <alignment horizontal="centerContinuous"/>
      <protection hidden="1"/>
    </xf>
    <xf numFmtId="0" fontId="9" fillId="0" borderId="29" xfId="0" applyFont="1" applyBorder="1" applyAlignment="1" applyProtection="1">
      <alignment horizontal="centerContinuous"/>
      <protection hidden="1"/>
    </xf>
    <xf numFmtId="165" fontId="9" fillId="0" borderId="28" xfId="0" applyNumberFormat="1" applyFont="1" applyBorder="1" applyAlignment="1" applyProtection="1">
      <alignment horizontal="centerContinuous"/>
      <protection hidden="1"/>
    </xf>
    <xf numFmtId="165" fontId="9" fillId="0" borderId="13" xfId="0" applyNumberFormat="1" applyFont="1" applyBorder="1" applyAlignment="1" applyProtection="1">
      <alignment horizontal="centerContinuous"/>
      <protection hidden="1"/>
    </xf>
    <xf numFmtId="0" fontId="9" fillId="0" borderId="15" xfId="0" applyFont="1" applyBorder="1" applyAlignment="1" applyProtection="1">
      <alignment horizontal="centerContinuous"/>
      <protection hidden="1"/>
    </xf>
    <xf numFmtId="0" fontId="9" fillId="0" borderId="15" xfId="0" applyFont="1" applyBorder="1" applyAlignment="1" applyProtection="1">
      <alignment horizontal="center"/>
      <protection hidden="1"/>
    </xf>
    <xf numFmtId="0" fontId="9" fillId="0" borderId="22" xfId="0" applyFont="1" applyBorder="1" applyProtection="1">
      <protection hidden="1"/>
    </xf>
    <xf numFmtId="0" fontId="8" fillId="0" borderId="7" xfId="0" applyFont="1" applyBorder="1" applyProtection="1">
      <protection hidden="1"/>
    </xf>
    <xf numFmtId="0" fontId="8" fillId="0" borderId="8" xfId="0" applyFont="1" applyBorder="1" applyProtection="1">
      <protection hidden="1"/>
    </xf>
    <xf numFmtId="0" fontId="8" fillId="0" borderId="34" xfId="0" applyFont="1" applyBorder="1" applyProtection="1">
      <protection hidden="1"/>
    </xf>
    <xf numFmtId="0" fontId="8" fillId="0" borderId="22" xfId="0" applyFont="1" applyBorder="1" applyAlignment="1" applyProtection="1">
      <alignment horizontal="left"/>
      <protection hidden="1"/>
    </xf>
    <xf numFmtId="41" fontId="9" fillId="0" borderId="0" xfId="0" applyNumberFormat="1" applyFont="1" applyProtection="1">
      <protection hidden="1"/>
    </xf>
    <xf numFmtId="43" fontId="8" fillId="7" borderId="22" xfId="0" applyNumberFormat="1" applyFont="1" applyFill="1" applyBorder="1" applyProtection="1">
      <protection hidden="1"/>
    </xf>
    <xf numFmtId="43" fontId="9" fillId="0" borderId="22" xfId="0" applyNumberFormat="1" applyFont="1" applyBorder="1" applyProtection="1">
      <protection hidden="1"/>
    </xf>
    <xf numFmtId="14" fontId="8" fillId="0" borderId="0" xfId="0" applyNumberFormat="1" applyFont="1" applyProtection="1">
      <protection hidden="1"/>
    </xf>
    <xf numFmtId="41" fontId="8" fillId="0" borderId="0" xfId="0" applyNumberFormat="1" applyFont="1" applyProtection="1">
      <protection hidden="1"/>
    </xf>
    <xf numFmtId="0" fontId="8" fillId="0" borderId="22" xfId="0" applyFont="1" applyBorder="1" applyProtection="1">
      <protection hidden="1"/>
    </xf>
    <xf numFmtId="0" fontId="8" fillId="0" borderId="31" xfId="0" applyFont="1" applyBorder="1" applyProtection="1">
      <protection hidden="1"/>
    </xf>
    <xf numFmtId="41" fontId="8" fillId="7" borderId="1" xfId="0" applyNumberFormat="1" applyFont="1" applyFill="1" applyBorder="1" applyProtection="1">
      <protection hidden="1"/>
    </xf>
    <xf numFmtId="43" fontId="8" fillId="7" borderId="2" xfId="0" applyNumberFormat="1" applyFont="1" applyFill="1" applyBorder="1" applyProtection="1">
      <protection hidden="1"/>
    </xf>
    <xf numFmtId="41" fontId="8" fillId="0" borderId="1" xfId="0" applyNumberFormat="1" applyFont="1" applyBorder="1" applyProtection="1">
      <protection hidden="1"/>
    </xf>
    <xf numFmtId="43" fontId="8" fillId="0" borderId="2" xfId="0" applyNumberFormat="1" applyFont="1" applyBorder="1" applyProtection="1">
      <protection hidden="1"/>
    </xf>
    <xf numFmtId="0" fontId="8" fillId="0" borderId="32" xfId="0" applyFont="1" applyBorder="1" applyAlignment="1" applyProtection="1">
      <alignment horizontal="left"/>
      <protection hidden="1"/>
    </xf>
    <xf numFmtId="41" fontId="8" fillId="7" borderId="3" xfId="0" applyNumberFormat="1" applyFont="1" applyFill="1" applyBorder="1" applyProtection="1">
      <protection hidden="1"/>
    </xf>
    <xf numFmtId="43" fontId="8" fillId="7" borderId="4" xfId="0" applyNumberFormat="1" applyFont="1" applyFill="1" applyBorder="1" applyProtection="1">
      <protection hidden="1"/>
    </xf>
    <xf numFmtId="41" fontId="8" fillId="0" borderId="3" xfId="0" applyNumberFormat="1" applyFont="1" applyBorder="1" applyProtection="1">
      <protection hidden="1"/>
    </xf>
    <xf numFmtId="43" fontId="8" fillId="0" borderId="4" xfId="0" applyNumberFormat="1" applyFont="1" applyBorder="1" applyProtection="1">
      <protection hidden="1"/>
    </xf>
    <xf numFmtId="41" fontId="8" fillId="7" borderId="17" xfId="0" applyNumberFormat="1" applyFont="1" applyFill="1" applyBorder="1" applyProtection="1">
      <protection hidden="1"/>
    </xf>
    <xf numFmtId="43" fontId="8" fillId="7" borderId="19" xfId="0" applyNumberFormat="1" applyFont="1" applyFill="1" applyBorder="1" applyProtection="1">
      <protection hidden="1"/>
    </xf>
    <xf numFmtId="41" fontId="8" fillId="0" borderId="17" xfId="0" applyNumberFormat="1" applyFont="1" applyBorder="1" applyProtection="1">
      <protection hidden="1"/>
    </xf>
    <xf numFmtId="43" fontId="8" fillId="0" borderId="19" xfId="0" applyNumberFormat="1" applyFont="1" applyBorder="1" applyProtection="1">
      <protection hidden="1"/>
    </xf>
    <xf numFmtId="0" fontId="8" fillId="0" borderId="33" xfId="0" applyFont="1" applyBorder="1" applyProtection="1">
      <protection hidden="1"/>
    </xf>
    <xf numFmtId="41" fontId="8" fillId="7" borderId="34" xfId="0" applyNumberFormat="1" applyFont="1" applyFill="1" applyBorder="1" applyProtection="1">
      <protection hidden="1"/>
    </xf>
    <xf numFmtId="43" fontId="8" fillId="7" borderId="35" xfId="0" applyNumberFormat="1" applyFont="1" applyFill="1" applyBorder="1" applyProtection="1">
      <protection hidden="1"/>
    </xf>
    <xf numFmtId="41" fontId="8" fillId="0" borderId="34" xfId="0" applyNumberFormat="1" applyFont="1" applyBorder="1" applyProtection="1">
      <protection hidden="1"/>
    </xf>
    <xf numFmtId="41" fontId="8" fillId="0" borderId="5" xfId="0" applyNumberFormat="1" applyFont="1" applyBorder="1" applyProtection="1">
      <protection hidden="1"/>
    </xf>
    <xf numFmtId="43" fontId="8" fillId="0" borderId="6" xfId="0" applyNumberFormat="1" applyFont="1" applyBorder="1" applyProtection="1">
      <protection hidden="1"/>
    </xf>
    <xf numFmtId="41" fontId="9" fillId="0" borderId="26" xfId="0" applyNumberFormat="1" applyFont="1" applyBorder="1" applyProtection="1">
      <protection hidden="1"/>
    </xf>
    <xf numFmtId="43" fontId="9" fillId="0" borderId="15" xfId="0" applyNumberFormat="1" applyFont="1" applyBorder="1" applyProtection="1">
      <protection hidden="1"/>
    </xf>
    <xf numFmtId="0" fontId="9" fillId="0" borderId="22" xfId="0" applyFont="1" applyBorder="1" applyAlignment="1" applyProtection="1">
      <alignment horizontal="left"/>
      <protection hidden="1"/>
    </xf>
    <xf numFmtId="43" fontId="8" fillId="0" borderId="0" xfId="0" applyNumberFormat="1" applyFont="1" applyProtection="1">
      <protection hidden="1"/>
    </xf>
    <xf numFmtId="0" fontId="8" fillId="0" borderId="22" xfId="0" quotePrefix="1" applyFont="1" applyBorder="1" applyAlignment="1" applyProtection="1">
      <alignment horizontal="left"/>
      <protection hidden="1"/>
    </xf>
    <xf numFmtId="0" fontId="8" fillId="0" borderId="31" xfId="0" applyFont="1" applyBorder="1" applyAlignment="1" applyProtection="1">
      <alignment horizontal="left"/>
      <protection hidden="1"/>
    </xf>
    <xf numFmtId="43" fontId="8" fillId="7" borderId="36" xfId="0" applyNumberFormat="1" applyFont="1" applyFill="1" applyBorder="1" applyProtection="1">
      <protection hidden="1"/>
    </xf>
    <xf numFmtId="43" fontId="8" fillId="0" borderId="36" xfId="0" applyNumberFormat="1" applyFont="1" applyBorder="1" applyProtection="1">
      <protection hidden="1"/>
    </xf>
    <xf numFmtId="43" fontId="8" fillId="7" borderId="32" xfId="0" applyNumberFormat="1" applyFont="1" applyFill="1" applyBorder="1" applyProtection="1">
      <protection hidden="1"/>
    </xf>
    <xf numFmtId="43" fontId="8" fillId="0" borderId="32" xfId="0" applyNumberFormat="1" applyFont="1" applyBorder="1" applyProtection="1">
      <protection hidden="1"/>
    </xf>
    <xf numFmtId="0" fontId="8" fillId="0" borderId="37" xfId="0" applyFont="1" applyBorder="1" applyAlignment="1" applyProtection="1">
      <alignment horizontal="left"/>
      <protection hidden="1"/>
    </xf>
    <xf numFmtId="43" fontId="8" fillId="7" borderId="37" xfId="0" applyNumberFormat="1" applyFont="1" applyFill="1" applyBorder="1" applyProtection="1">
      <protection hidden="1"/>
    </xf>
    <xf numFmtId="43" fontId="8" fillId="0" borderId="37" xfId="0" applyNumberFormat="1" applyFont="1" applyBorder="1" applyProtection="1">
      <protection hidden="1"/>
    </xf>
    <xf numFmtId="41" fontId="8" fillId="7" borderId="13" xfId="0" applyNumberFormat="1" applyFont="1" applyFill="1" applyBorder="1" applyProtection="1">
      <protection hidden="1"/>
    </xf>
    <xf numFmtId="43" fontId="9" fillId="0" borderId="27" xfId="0" applyNumberFormat="1" applyFont="1" applyBorder="1" applyProtection="1">
      <protection hidden="1"/>
    </xf>
    <xf numFmtId="41" fontId="8" fillId="0" borderId="13" xfId="0" applyNumberFormat="1" applyFont="1" applyBorder="1" applyProtection="1">
      <protection hidden="1"/>
    </xf>
    <xf numFmtId="41" fontId="9" fillId="0" borderId="13" xfId="0" applyNumberFormat="1" applyFont="1" applyBorder="1" applyProtection="1">
      <protection hidden="1"/>
    </xf>
    <xf numFmtId="0" fontId="10" fillId="0" borderId="0" xfId="0" quotePrefix="1" applyFont="1" applyAlignment="1" applyProtection="1">
      <alignment horizontal="left"/>
      <protection hidden="1"/>
    </xf>
    <xf numFmtId="43" fontId="11" fillId="0" borderId="0" xfId="0" applyNumberFormat="1" applyFont="1" applyAlignment="1" applyProtection="1">
      <alignment horizontal="center"/>
      <protection hidden="1"/>
    </xf>
    <xf numFmtId="0" fontId="9" fillId="0" borderId="38" xfId="0" applyFont="1" applyBorder="1" applyProtection="1">
      <protection hidden="1"/>
    </xf>
    <xf numFmtId="0" fontId="9" fillId="0" borderId="38" xfId="0" quotePrefix="1" applyFont="1" applyBorder="1" applyAlignment="1" applyProtection="1">
      <alignment horizontal="left"/>
      <protection hidden="1"/>
    </xf>
    <xf numFmtId="0" fontId="8" fillId="0" borderId="36" xfId="0" applyFont="1" applyBorder="1" applyAlignment="1" applyProtection="1">
      <alignment horizontal="left" indent="2"/>
      <protection hidden="1"/>
    </xf>
    <xf numFmtId="0" fontId="8" fillId="0" borderId="32" xfId="0" applyFont="1" applyBorder="1" applyAlignment="1" applyProtection="1">
      <alignment horizontal="left" indent="2"/>
      <protection hidden="1"/>
    </xf>
    <xf numFmtId="0" fontId="8" fillId="0" borderId="37" xfId="0" applyFont="1" applyBorder="1" applyAlignment="1" applyProtection="1">
      <alignment horizontal="left" indent="2"/>
      <protection hidden="1"/>
    </xf>
    <xf numFmtId="41" fontId="8" fillId="7" borderId="5" xfId="0" applyNumberFormat="1" applyFont="1" applyFill="1" applyBorder="1" applyProtection="1">
      <protection hidden="1"/>
    </xf>
    <xf numFmtId="43" fontId="8" fillId="7" borderId="6" xfId="0" applyNumberFormat="1" applyFont="1" applyFill="1" applyBorder="1" applyProtection="1">
      <protection hidden="1"/>
    </xf>
    <xf numFmtId="41" fontId="9" fillId="0" borderId="39" xfId="0" applyNumberFormat="1" applyFont="1" applyBorder="1" applyProtection="1">
      <protection hidden="1"/>
    </xf>
    <xf numFmtId="0" fontId="8" fillId="0" borderId="31" xfId="0" applyFont="1" applyBorder="1" applyAlignment="1" applyProtection="1">
      <alignment horizontal="left" indent="2"/>
      <protection hidden="1"/>
    </xf>
    <xf numFmtId="0" fontId="8" fillId="0" borderId="40" xfId="0" applyFont="1" applyBorder="1" applyAlignment="1" applyProtection="1">
      <alignment horizontal="left" indent="2"/>
      <protection hidden="1"/>
    </xf>
    <xf numFmtId="41" fontId="8" fillId="0" borderId="41" xfId="0" applyNumberFormat="1" applyFont="1" applyBorder="1" applyProtection="1">
      <protection hidden="1"/>
    </xf>
    <xf numFmtId="43" fontId="8" fillId="0" borderId="42" xfId="0" applyNumberFormat="1" applyFont="1" applyBorder="1" applyProtection="1">
      <protection hidden="1"/>
    </xf>
    <xf numFmtId="0" fontId="9" fillId="0" borderId="22" xfId="0" quotePrefix="1" applyFont="1" applyBorder="1" applyAlignment="1" applyProtection="1">
      <alignment horizontal="left"/>
      <protection hidden="1"/>
    </xf>
    <xf numFmtId="41" fontId="8" fillId="7" borderId="41" xfId="0" applyNumberFormat="1" applyFont="1" applyFill="1" applyBorder="1" applyProtection="1">
      <protection hidden="1"/>
    </xf>
    <xf numFmtId="43" fontId="8" fillId="7" borderId="42" xfId="0" applyNumberFormat="1" applyFont="1" applyFill="1" applyBorder="1" applyProtection="1">
      <protection hidden="1"/>
    </xf>
    <xf numFmtId="0" fontId="8" fillId="3" borderId="40" xfId="0" applyFont="1" applyFill="1" applyBorder="1" applyAlignment="1" applyProtection="1">
      <alignment horizontal="left" indent="2"/>
      <protection locked="0"/>
    </xf>
    <xf numFmtId="0" fontId="8" fillId="3" borderId="37" xfId="0" quotePrefix="1" applyFont="1" applyFill="1" applyBorder="1" applyAlignment="1" applyProtection="1">
      <alignment horizontal="left" indent="2"/>
      <protection locked="0"/>
    </xf>
    <xf numFmtId="0" fontId="9" fillId="0" borderId="38" xfId="0" applyFont="1" applyBorder="1" applyAlignment="1" applyProtection="1">
      <alignment horizontal="left"/>
      <protection hidden="1"/>
    </xf>
    <xf numFmtId="0" fontId="8" fillId="2" borderId="36" xfId="0" applyFont="1" applyFill="1" applyBorder="1" applyAlignment="1" applyProtection="1">
      <alignment horizontal="left"/>
      <protection locked="0"/>
    </xf>
    <xf numFmtId="0" fontId="8" fillId="2" borderId="32" xfId="0" quotePrefix="1" applyFont="1" applyFill="1" applyBorder="1" applyAlignment="1" applyProtection="1">
      <alignment horizontal="left"/>
      <protection locked="0"/>
    </xf>
    <xf numFmtId="0" fontId="8" fillId="2" borderId="32" xfId="0" applyFont="1" applyFill="1" applyBorder="1" applyAlignment="1" applyProtection="1">
      <alignment horizontal="left"/>
      <protection locked="0"/>
    </xf>
    <xf numFmtId="0" fontId="8" fillId="2" borderId="37" xfId="0" quotePrefix="1" applyFont="1" applyFill="1" applyBorder="1" applyAlignment="1" applyProtection="1">
      <alignment horizontal="left"/>
      <protection locked="0"/>
    </xf>
    <xf numFmtId="0" fontId="9" fillId="0" borderId="0" xfId="0" applyFont="1" applyAlignment="1" applyProtection="1">
      <alignment horizontal="left"/>
      <protection hidden="1"/>
    </xf>
    <xf numFmtId="0" fontId="8" fillId="2" borderId="36" xfId="0" quotePrefix="1" applyFont="1" applyFill="1" applyBorder="1" applyAlignment="1" applyProtection="1">
      <alignment horizontal="left"/>
      <protection locked="0"/>
    </xf>
    <xf numFmtId="0" fontId="9" fillId="0" borderId="43" xfId="0" applyFont="1" applyBorder="1" applyProtection="1">
      <protection hidden="1"/>
    </xf>
    <xf numFmtId="41" fontId="9" fillId="0" borderId="44" xfId="0" applyNumberFormat="1" applyFont="1" applyBorder="1" applyProtection="1">
      <protection hidden="1"/>
    </xf>
    <xf numFmtId="43" fontId="9" fillId="0" borderId="45" xfId="0" applyNumberFormat="1" applyFont="1" applyBorder="1" applyProtection="1">
      <protection hidden="1"/>
    </xf>
    <xf numFmtId="0" fontId="9" fillId="0" borderId="43" xfId="0" quotePrefix="1" applyFont="1" applyBorder="1" applyAlignment="1" applyProtection="1">
      <alignment horizontal="left"/>
      <protection hidden="1"/>
    </xf>
    <xf numFmtId="0" fontId="8" fillId="2" borderId="40" xfId="0" quotePrefix="1" applyFont="1" applyFill="1" applyBorder="1" applyAlignment="1" applyProtection="1">
      <alignment horizontal="left"/>
      <protection locked="0"/>
    </xf>
    <xf numFmtId="43" fontId="8" fillId="7" borderId="40" xfId="0" applyNumberFormat="1" applyFont="1" applyFill="1" applyBorder="1" applyProtection="1">
      <protection hidden="1"/>
    </xf>
    <xf numFmtId="0" fontId="8" fillId="0" borderId="37" xfId="0" quotePrefix="1" applyFont="1" applyBorder="1" applyAlignment="1" applyProtection="1">
      <alignment horizontal="left" indent="2"/>
      <protection hidden="1"/>
    </xf>
    <xf numFmtId="43" fontId="8" fillId="0" borderId="40" xfId="0" applyNumberFormat="1" applyFont="1" applyBorder="1" applyProtection="1">
      <protection hidden="1"/>
    </xf>
    <xf numFmtId="0" fontId="8" fillId="0" borderId="36" xfId="0" quotePrefix="1" applyFont="1" applyBorder="1" applyAlignment="1" applyProtection="1">
      <alignment horizontal="left"/>
      <protection hidden="1"/>
    </xf>
    <xf numFmtId="0" fontId="8" fillId="0" borderId="32" xfId="0" quotePrefix="1" applyFont="1" applyBorder="1" applyAlignment="1" applyProtection="1">
      <alignment horizontal="left"/>
      <protection hidden="1"/>
    </xf>
    <xf numFmtId="43" fontId="8" fillId="7" borderId="31" xfId="0" applyNumberFormat="1" applyFont="1" applyFill="1" applyBorder="1" applyProtection="1">
      <protection hidden="1"/>
    </xf>
    <xf numFmtId="43" fontId="8" fillId="0" borderId="31" xfId="0" applyNumberFormat="1" applyFont="1" applyBorder="1" applyProtection="1">
      <protection hidden="1"/>
    </xf>
    <xf numFmtId="43" fontId="8" fillId="7" borderId="15" xfId="0" applyNumberFormat="1" applyFont="1" applyFill="1" applyBorder="1" applyProtection="1">
      <protection hidden="1"/>
    </xf>
    <xf numFmtId="43" fontId="8" fillId="0" borderId="15" xfId="0" applyNumberFormat="1" applyFont="1" applyBorder="1" applyProtection="1">
      <protection hidden="1"/>
    </xf>
    <xf numFmtId="43" fontId="9" fillId="0" borderId="43" xfId="0" applyNumberFormat="1" applyFont="1" applyBorder="1" applyProtection="1">
      <protection hidden="1"/>
    </xf>
    <xf numFmtId="0" fontId="8" fillId="3" borderId="36" xfId="0" quotePrefix="1" applyFont="1" applyFill="1" applyBorder="1" applyAlignment="1" applyProtection="1">
      <alignment horizontal="left"/>
      <protection locked="0"/>
    </xf>
    <xf numFmtId="41" fontId="8" fillId="7" borderId="46" xfId="0" applyNumberFormat="1" applyFont="1" applyFill="1" applyBorder="1" applyProtection="1">
      <protection hidden="1"/>
    </xf>
    <xf numFmtId="0" fontId="8" fillId="3" borderId="32" xfId="0" applyFont="1" applyFill="1" applyBorder="1" applyAlignment="1" applyProtection="1">
      <alignment horizontal="left"/>
      <protection locked="0"/>
    </xf>
    <xf numFmtId="41" fontId="8" fillId="7" borderId="47" xfId="0" applyNumberFormat="1" applyFont="1" applyFill="1" applyBorder="1" applyProtection="1">
      <protection hidden="1"/>
    </xf>
    <xf numFmtId="0" fontId="8" fillId="3" borderId="40" xfId="0" quotePrefix="1" applyFont="1" applyFill="1" applyBorder="1" applyAlignment="1" applyProtection="1">
      <alignment horizontal="left"/>
      <protection locked="0"/>
    </xf>
    <xf numFmtId="41" fontId="8" fillId="7" borderId="48" xfId="0" applyNumberFormat="1" applyFont="1" applyFill="1" applyBorder="1" applyProtection="1">
      <protection hidden="1"/>
    </xf>
    <xf numFmtId="0" fontId="8" fillId="0" borderId="40" xfId="0" applyFont="1" applyBorder="1" applyAlignment="1" applyProtection="1">
      <alignment horizontal="left"/>
      <protection hidden="1"/>
    </xf>
    <xf numFmtId="0" fontId="9" fillId="0" borderId="43" xfId="0" applyFont="1" applyBorder="1" applyAlignment="1" applyProtection="1">
      <alignment horizontal="left"/>
      <protection hidden="1"/>
    </xf>
    <xf numFmtId="0" fontId="8" fillId="3" borderId="36" xfId="0" applyFont="1" applyFill="1" applyBorder="1" applyAlignment="1" applyProtection="1">
      <alignment horizontal="left"/>
      <protection locked="0"/>
    </xf>
    <xf numFmtId="0" fontId="8" fillId="3" borderId="37" xfId="0" quotePrefix="1" applyFont="1" applyFill="1" applyBorder="1" applyAlignment="1" applyProtection="1">
      <alignment horizontal="left"/>
      <protection locked="0"/>
    </xf>
    <xf numFmtId="41" fontId="8" fillId="7" borderId="49" xfId="0" applyNumberFormat="1" applyFont="1" applyFill="1" applyBorder="1" applyProtection="1">
      <protection hidden="1"/>
    </xf>
    <xf numFmtId="0" fontId="8" fillId="3" borderId="31" xfId="0" applyFont="1" applyFill="1" applyBorder="1" applyAlignment="1" applyProtection="1">
      <alignment horizontal="left"/>
      <protection locked="0"/>
    </xf>
    <xf numFmtId="41" fontId="8" fillId="7" borderId="50" xfId="0" applyNumberFormat="1" applyFont="1" applyFill="1" applyBorder="1" applyProtection="1">
      <protection hidden="1"/>
    </xf>
    <xf numFmtId="0" fontId="8" fillId="0" borderId="36" xfId="0" applyFont="1" applyBorder="1" applyAlignment="1" applyProtection="1">
      <alignment horizontal="left"/>
      <protection hidden="1"/>
    </xf>
    <xf numFmtId="41" fontId="8" fillId="0" borderId="36" xfId="0" applyNumberFormat="1" applyFont="1" applyBorder="1" applyProtection="1">
      <protection hidden="1"/>
    </xf>
    <xf numFmtId="41" fontId="8" fillId="0" borderId="32" xfId="0" applyNumberFormat="1" applyFont="1" applyBorder="1" applyProtection="1">
      <protection hidden="1"/>
    </xf>
    <xf numFmtId="0" fontId="8" fillId="0" borderId="37" xfId="0" quotePrefix="1" applyFont="1" applyBorder="1" applyAlignment="1" applyProtection="1">
      <alignment horizontal="left"/>
      <protection hidden="1"/>
    </xf>
    <xf numFmtId="41" fontId="8" fillId="0" borderId="37" xfId="0" applyNumberFormat="1" applyFont="1" applyBorder="1" applyProtection="1">
      <protection hidden="1"/>
    </xf>
    <xf numFmtId="41" fontId="9" fillId="0" borderId="22" xfId="0" applyNumberFormat="1" applyFont="1" applyBorder="1" applyProtection="1">
      <protection hidden="1"/>
    </xf>
    <xf numFmtId="43" fontId="9" fillId="0" borderId="0" xfId="0" applyNumberFormat="1" applyFont="1" applyProtection="1">
      <protection hidden="1"/>
    </xf>
    <xf numFmtId="0" fontId="8" fillId="0" borderId="20" xfId="0" quotePrefix="1" applyFont="1" applyBorder="1" applyAlignment="1" applyProtection="1">
      <alignment horizontal="center" vertical="top"/>
      <protection hidden="1"/>
    </xf>
    <xf numFmtId="0" fontId="9" fillId="0" borderId="22" xfId="0" applyFont="1" applyBorder="1" applyAlignment="1" applyProtection="1">
      <alignment vertical="top"/>
      <protection hidden="1"/>
    </xf>
    <xf numFmtId="0" fontId="8" fillId="0" borderId="0" xfId="0" applyFont="1" applyAlignment="1" applyProtection="1">
      <alignment vertical="top"/>
      <protection hidden="1"/>
    </xf>
    <xf numFmtId="0" fontId="8" fillId="0" borderId="0" xfId="0" applyFont="1" applyAlignment="1" applyProtection="1">
      <alignment horizontal="center"/>
      <protection hidden="1"/>
    </xf>
    <xf numFmtId="0" fontId="12" fillId="0" borderId="20" xfId="0" quotePrefix="1" applyFont="1" applyBorder="1" applyAlignment="1" applyProtection="1">
      <alignment horizontal="center"/>
      <protection hidden="1"/>
    </xf>
    <xf numFmtId="0" fontId="12" fillId="0" borderId="22" xfId="0" applyFont="1" applyBorder="1" applyAlignment="1" applyProtection="1">
      <alignment horizontal="right"/>
      <protection hidden="1"/>
    </xf>
    <xf numFmtId="0" fontId="12" fillId="0" borderId="23" xfId="0" applyFont="1" applyBorder="1" applyAlignment="1" applyProtection="1">
      <alignment horizontal="center"/>
      <protection hidden="1"/>
    </xf>
    <xf numFmtId="0" fontId="12" fillId="0" borderId="24" xfId="0" applyFont="1" applyBorder="1" applyAlignment="1" applyProtection="1">
      <alignment horizontal="center"/>
      <protection hidden="1"/>
    </xf>
    <xf numFmtId="0" fontId="12" fillId="0" borderId="25" xfId="0" applyFont="1" applyBorder="1" applyAlignment="1" applyProtection="1">
      <alignment horizontal="center"/>
      <protection hidden="1"/>
    </xf>
    <xf numFmtId="0" fontId="12" fillId="0" borderId="0" xfId="0" applyFont="1" applyProtection="1">
      <protection hidden="1"/>
    </xf>
    <xf numFmtId="0" fontId="13" fillId="0" borderId="22" xfId="0" applyFont="1" applyBorder="1" applyAlignment="1" applyProtection="1">
      <alignment horizontal="right"/>
      <protection hidden="1"/>
    </xf>
    <xf numFmtId="0" fontId="13" fillId="0" borderId="39" xfId="0" applyFont="1" applyBorder="1" applyAlignment="1" applyProtection="1">
      <alignment horizontal="centerContinuous"/>
      <protection hidden="1"/>
    </xf>
    <xf numFmtId="0" fontId="13" fillId="0" borderId="15" xfId="0" applyFont="1" applyBorder="1" applyAlignment="1" applyProtection="1">
      <alignment horizontal="centerContinuous"/>
      <protection hidden="1"/>
    </xf>
    <xf numFmtId="0" fontId="13" fillId="0" borderId="13" xfId="0" applyFont="1" applyBorder="1" applyAlignment="1" applyProtection="1">
      <alignment horizontal="centerContinuous"/>
      <protection hidden="1"/>
    </xf>
    <xf numFmtId="0" fontId="13" fillId="0" borderId="14" xfId="0" applyFont="1" applyBorder="1" applyAlignment="1" applyProtection="1">
      <alignment horizontal="centerContinuous"/>
      <protection hidden="1"/>
    </xf>
    <xf numFmtId="0" fontId="12" fillId="0" borderId="9" xfId="0" applyFont="1" applyBorder="1" applyProtection="1">
      <protection hidden="1"/>
    </xf>
    <xf numFmtId="165" fontId="13" fillId="0" borderId="13" xfId="0" applyNumberFormat="1" applyFont="1" applyBorder="1" applyAlignment="1" applyProtection="1">
      <alignment horizontal="centerContinuous"/>
      <protection hidden="1"/>
    </xf>
    <xf numFmtId="0" fontId="13" fillId="0" borderId="15" xfId="0" applyFont="1" applyBorder="1" applyAlignment="1" applyProtection="1">
      <alignment horizontal="center"/>
      <protection hidden="1"/>
    </xf>
    <xf numFmtId="0" fontId="13" fillId="0" borderId="22" xfId="0" applyFont="1" applyBorder="1" applyProtection="1">
      <protection hidden="1"/>
    </xf>
    <xf numFmtId="41" fontId="12" fillId="0" borderId="0" xfId="0" applyNumberFormat="1" applyFont="1" applyProtection="1">
      <protection hidden="1"/>
    </xf>
    <xf numFmtId="0" fontId="12" fillId="0" borderId="31" xfId="0" quotePrefix="1" applyFont="1" applyBorder="1" applyAlignment="1" applyProtection="1">
      <alignment horizontal="left"/>
      <protection hidden="1"/>
    </xf>
    <xf numFmtId="41" fontId="12" fillId="2" borderId="1" xfId="0" applyNumberFormat="1" applyFont="1" applyFill="1" applyBorder="1" applyProtection="1">
      <protection locked="0"/>
    </xf>
    <xf numFmtId="43" fontId="12" fillId="2" borderId="2" xfId="0" applyNumberFormat="1" applyFont="1" applyFill="1" applyBorder="1" applyProtection="1">
      <protection locked="0"/>
    </xf>
    <xf numFmtId="0" fontId="12" fillId="0" borderId="33" xfId="0" quotePrefix="1" applyFont="1" applyBorder="1" applyAlignment="1" applyProtection="1">
      <alignment horizontal="left"/>
      <protection hidden="1"/>
    </xf>
    <xf numFmtId="41" fontId="12" fillId="2" borderId="34" xfId="0" applyNumberFormat="1" applyFont="1" applyFill="1" applyBorder="1" applyProtection="1">
      <protection locked="0"/>
    </xf>
    <xf numFmtId="43" fontId="12" fillId="2" borderId="35" xfId="0" applyNumberFormat="1" applyFont="1" applyFill="1" applyBorder="1" applyProtection="1">
      <protection locked="0"/>
    </xf>
    <xf numFmtId="41" fontId="13" fillId="0" borderId="26" xfId="0" applyNumberFormat="1" applyFont="1" applyBorder="1" applyProtection="1">
      <protection hidden="1"/>
    </xf>
    <xf numFmtId="43" fontId="13" fillId="0" borderId="15" xfId="0" applyNumberFormat="1" applyFont="1" applyBorder="1" applyProtection="1">
      <protection hidden="1"/>
    </xf>
    <xf numFmtId="0" fontId="12" fillId="0" borderId="31" xfId="0" applyFont="1" applyBorder="1" applyAlignment="1" applyProtection="1">
      <alignment horizontal="left"/>
      <protection hidden="1"/>
    </xf>
    <xf numFmtId="0" fontId="12" fillId="0" borderId="31" xfId="0" applyFont="1" applyBorder="1" applyProtection="1">
      <protection hidden="1"/>
    </xf>
    <xf numFmtId="41" fontId="12" fillId="2" borderId="17" xfId="0" applyNumberFormat="1" applyFont="1" applyFill="1" applyBorder="1" applyProtection="1">
      <protection locked="0"/>
    </xf>
    <xf numFmtId="43" fontId="12" fillId="2" borderId="19" xfId="0" applyNumberFormat="1" applyFont="1" applyFill="1" applyBorder="1" applyProtection="1">
      <protection locked="0"/>
    </xf>
    <xf numFmtId="0" fontId="12" fillId="0" borderId="33" xfId="0" applyFont="1" applyBorder="1" applyAlignment="1" applyProtection="1">
      <alignment horizontal="left"/>
      <protection hidden="1"/>
    </xf>
    <xf numFmtId="0" fontId="13" fillId="2" borderId="22" xfId="0" quotePrefix="1" applyFont="1" applyFill="1" applyBorder="1" applyAlignment="1" applyProtection="1">
      <alignment horizontal="left"/>
      <protection locked="0"/>
    </xf>
    <xf numFmtId="0" fontId="12" fillId="0" borderId="32" xfId="0" applyFont="1" applyBorder="1" applyProtection="1">
      <protection hidden="1"/>
    </xf>
    <xf numFmtId="41" fontId="12" fillId="2" borderId="3" xfId="0" applyNumberFormat="1" applyFont="1" applyFill="1" applyBorder="1" applyProtection="1">
      <protection locked="0"/>
    </xf>
    <xf numFmtId="43" fontId="12" fillId="2" borderId="4" xfId="0" applyNumberFormat="1" applyFont="1" applyFill="1" applyBorder="1" applyProtection="1">
      <protection locked="0"/>
    </xf>
    <xf numFmtId="0" fontId="12" fillId="0" borderId="33" xfId="0" applyFont="1" applyBorder="1" applyProtection="1">
      <protection hidden="1"/>
    </xf>
    <xf numFmtId="0" fontId="13" fillId="0" borderId="22" xfId="0" applyFont="1" applyBorder="1" applyAlignment="1" applyProtection="1">
      <alignment horizontal="left"/>
      <protection hidden="1"/>
    </xf>
    <xf numFmtId="41" fontId="12" fillId="0" borderId="1" xfId="0" applyNumberFormat="1" applyFont="1" applyBorder="1" applyProtection="1">
      <protection hidden="1"/>
    </xf>
    <xf numFmtId="43" fontId="12" fillId="0" borderId="2" xfId="0" applyNumberFormat="1" applyFont="1" applyBorder="1" applyProtection="1">
      <protection hidden="1"/>
    </xf>
    <xf numFmtId="41" fontId="12" fillId="0" borderId="3" xfId="0" applyNumberFormat="1" applyFont="1" applyBorder="1" applyProtection="1">
      <protection hidden="1"/>
    </xf>
    <xf numFmtId="43" fontId="12" fillId="0" borderId="4" xfId="0" applyNumberFormat="1" applyFont="1" applyBorder="1" applyProtection="1">
      <protection hidden="1"/>
    </xf>
    <xf numFmtId="41" fontId="12" fillId="0" borderId="17" xfId="0" applyNumberFormat="1" applyFont="1" applyBorder="1" applyProtection="1">
      <protection hidden="1"/>
    </xf>
    <xf numFmtId="43" fontId="12" fillId="0" borderId="19" xfId="0" applyNumberFormat="1" applyFont="1" applyBorder="1" applyProtection="1">
      <protection hidden="1"/>
    </xf>
    <xf numFmtId="41" fontId="12" fillId="0" borderId="34" xfId="0" applyNumberFormat="1" applyFont="1" applyBorder="1" applyProtection="1">
      <protection hidden="1"/>
    </xf>
    <xf numFmtId="43" fontId="12" fillId="0" borderId="35" xfId="0" applyNumberFormat="1" applyFont="1" applyBorder="1" applyProtection="1">
      <protection hidden="1"/>
    </xf>
    <xf numFmtId="0" fontId="12" fillId="0" borderId="20" xfId="0" quotePrefix="1" applyFont="1" applyBorder="1" applyAlignment="1" applyProtection="1">
      <alignment horizontal="center" vertical="top"/>
      <protection hidden="1"/>
    </xf>
    <xf numFmtId="0" fontId="13" fillId="0" borderId="22" xfId="0" applyFont="1" applyBorder="1" applyAlignment="1" applyProtection="1">
      <alignment vertical="top"/>
      <protection hidden="1"/>
    </xf>
    <xf numFmtId="0" fontId="12" fillId="0" borderId="0" xfId="0" applyFont="1" applyAlignment="1" applyProtection="1">
      <alignment vertical="top"/>
      <protection hidden="1"/>
    </xf>
    <xf numFmtId="0" fontId="12" fillId="0" borderId="0" xfId="0" applyFont="1" applyAlignment="1" applyProtection="1">
      <alignment horizontal="center"/>
      <protection hidden="1"/>
    </xf>
    <xf numFmtId="0" fontId="13" fillId="0" borderId="10" xfId="0" quotePrefix="1" applyFont="1" applyBorder="1" applyAlignment="1" applyProtection="1">
      <alignment horizontal="left"/>
      <protection hidden="1"/>
    </xf>
    <xf numFmtId="0" fontId="13" fillId="0" borderId="11" xfId="0" applyFont="1" applyBorder="1" applyAlignment="1" applyProtection="1">
      <alignment horizontal="centerContinuous"/>
      <protection hidden="1"/>
    </xf>
    <xf numFmtId="0" fontId="13" fillId="0" borderId="22" xfId="0" quotePrefix="1" applyFont="1" applyBorder="1" applyAlignment="1" applyProtection="1">
      <alignment horizontal="left"/>
      <protection hidden="1"/>
    </xf>
    <xf numFmtId="0" fontId="12" fillId="0" borderId="32" xfId="0" applyFont="1" applyBorder="1" applyAlignment="1" applyProtection="1">
      <alignment horizontal="left"/>
      <protection hidden="1"/>
    </xf>
    <xf numFmtId="0" fontId="12" fillId="2" borderId="31" xfId="0" quotePrefix="1" applyFont="1" applyFill="1" applyBorder="1" applyAlignment="1" applyProtection="1">
      <alignment horizontal="left"/>
      <protection locked="0"/>
    </xf>
    <xf numFmtId="0" fontId="12" fillId="2" borderId="31" xfId="0" applyFont="1" applyFill="1" applyBorder="1" applyAlignment="1" applyProtection="1">
      <alignment horizontal="left"/>
      <protection locked="0"/>
    </xf>
    <xf numFmtId="0" fontId="12" fillId="2" borderId="33" xfId="0" quotePrefix="1" applyFont="1" applyFill="1" applyBorder="1" applyAlignment="1" applyProtection="1">
      <alignment horizontal="left"/>
      <protection locked="0"/>
    </xf>
    <xf numFmtId="0" fontId="12" fillId="2" borderId="33" xfId="0" applyFont="1" applyFill="1" applyBorder="1" applyAlignment="1" applyProtection="1">
      <alignment horizontal="left"/>
      <protection locked="0"/>
    </xf>
    <xf numFmtId="0" fontId="12" fillId="0" borderId="32" xfId="0" quotePrefix="1" applyFont="1" applyBorder="1" applyAlignment="1" applyProtection="1">
      <alignment horizontal="left"/>
      <protection hidden="1"/>
    </xf>
    <xf numFmtId="0" fontId="12" fillId="0" borderId="32" xfId="0" quotePrefix="1" applyFont="1" applyBorder="1" applyAlignment="1" applyProtection="1">
      <alignment horizontal="left" wrapText="1"/>
      <protection hidden="1"/>
    </xf>
    <xf numFmtId="0" fontId="13" fillId="0" borderId="0" xfId="0" applyFont="1" applyProtection="1">
      <protection hidden="1"/>
    </xf>
    <xf numFmtId="41" fontId="13" fillId="0" borderId="0" xfId="0" applyNumberFormat="1" applyFont="1" applyProtection="1">
      <protection hidden="1"/>
    </xf>
    <xf numFmtId="43" fontId="13" fillId="0" borderId="0" xfId="0" applyNumberFormat="1" applyFont="1" applyProtection="1">
      <protection hidden="1"/>
    </xf>
    <xf numFmtId="0" fontId="14" fillId="0" borderId="0" xfId="0" quotePrefix="1" applyFont="1" applyAlignment="1" applyProtection="1">
      <alignment horizontal="left"/>
      <protection hidden="1"/>
    </xf>
    <xf numFmtId="43" fontId="15" fillId="0" borderId="0" xfId="0" applyNumberFormat="1" applyFont="1" applyAlignment="1" applyProtection="1">
      <alignment horizontal="center"/>
      <protection hidden="1"/>
    </xf>
    <xf numFmtId="0" fontId="12" fillId="0" borderId="0" xfId="0" quotePrefix="1" applyFont="1" applyAlignment="1" applyProtection="1">
      <alignment horizontal="center"/>
      <protection hidden="1"/>
    </xf>
    <xf numFmtId="0" fontId="12" fillId="0" borderId="51" xfId="0" applyFont="1" applyBorder="1" applyAlignment="1" applyProtection="1">
      <alignment horizontal="right"/>
      <protection hidden="1"/>
    </xf>
    <xf numFmtId="0" fontId="12" fillId="0" borderId="51" xfId="0" applyFont="1" applyBorder="1" applyAlignment="1" applyProtection="1">
      <alignment horizontal="center"/>
      <protection hidden="1"/>
    </xf>
    <xf numFmtId="0" fontId="12" fillId="0" borderId="51" xfId="0" applyFont="1" applyBorder="1" applyProtection="1">
      <protection hidden="1"/>
    </xf>
    <xf numFmtId="0" fontId="13" fillId="0" borderId="52" xfId="0" applyFont="1" applyBorder="1" applyAlignment="1" applyProtection="1">
      <alignment horizontal="centerContinuous"/>
      <protection hidden="1"/>
    </xf>
    <xf numFmtId="0" fontId="13" fillId="0" borderId="27" xfId="0" applyFont="1" applyBorder="1" applyAlignment="1" applyProtection="1">
      <alignment horizontal="centerContinuous"/>
      <protection hidden="1"/>
    </xf>
    <xf numFmtId="43" fontId="13" fillId="0" borderId="14" xfId="0" applyNumberFormat="1" applyFont="1" applyBorder="1" applyProtection="1">
      <protection hidden="1"/>
    </xf>
    <xf numFmtId="43" fontId="13" fillId="0" borderId="22" xfId="0" applyNumberFormat="1" applyFont="1" applyBorder="1" applyProtection="1">
      <protection hidden="1"/>
    </xf>
    <xf numFmtId="41" fontId="13" fillId="0" borderId="22" xfId="0" applyNumberFormat="1" applyFont="1" applyBorder="1" applyProtection="1">
      <protection hidden="1"/>
    </xf>
    <xf numFmtId="0" fontId="13" fillId="0" borderId="22" xfId="0" applyFont="1" applyBorder="1" applyAlignment="1" applyProtection="1">
      <alignment horizontal="center"/>
      <protection hidden="1"/>
    </xf>
    <xf numFmtId="41" fontId="14" fillId="0" borderId="13" xfId="0" quotePrefix="1" applyNumberFormat="1" applyFont="1" applyBorder="1" applyAlignment="1" applyProtection="1">
      <alignment horizontal="center" wrapText="1"/>
      <protection hidden="1"/>
    </xf>
    <xf numFmtId="43" fontId="14" fillId="0" borderId="14" xfId="0" quotePrefix="1" applyNumberFormat="1" applyFont="1" applyBorder="1" applyAlignment="1" applyProtection="1">
      <alignment horizontal="center" wrapText="1"/>
      <protection hidden="1"/>
    </xf>
    <xf numFmtId="43" fontId="14" fillId="0" borderId="15" xfId="0" quotePrefix="1" applyNumberFormat="1" applyFont="1" applyBorder="1" applyAlignment="1" applyProtection="1">
      <alignment horizontal="center" wrapText="1"/>
      <protection hidden="1"/>
    </xf>
    <xf numFmtId="43" fontId="14" fillId="0" borderId="22" xfId="0" quotePrefix="1" applyNumberFormat="1" applyFont="1" applyBorder="1" applyAlignment="1" applyProtection="1">
      <alignment horizontal="center" wrapText="1"/>
      <protection hidden="1"/>
    </xf>
    <xf numFmtId="0" fontId="12" fillId="0" borderId="31" xfId="0" quotePrefix="1" applyFont="1" applyBorder="1" applyAlignment="1" applyProtection="1">
      <alignment horizontal="center"/>
      <protection hidden="1"/>
    </xf>
    <xf numFmtId="43" fontId="12" fillId="4" borderId="16" xfId="0" applyNumberFormat="1" applyFont="1" applyFill="1" applyBorder="1" applyProtection="1">
      <protection locked="0"/>
    </xf>
    <xf numFmtId="43" fontId="12" fillId="2" borderId="16" xfId="0" applyNumberFormat="1" applyFont="1" applyFill="1" applyBorder="1" applyProtection="1">
      <protection locked="0"/>
    </xf>
    <xf numFmtId="43" fontId="12" fillId="0" borderId="20" xfId="0" applyNumberFormat="1" applyFont="1" applyBorder="1" applyProtection="1">
      <protection hidden="1"/>
    </xf>
    <xf numFmtId="43" fontId="12" fillId="0" borderId="32" xfId="0" applyNumberFormat="1" applyFont="1" applyBorder="1" applyProtection="1">
      <protection hidden="1"/>
    </xf>
    <xf numFmtId="43" fontId="12" fillId="4" borderId="20" xfId="0" applyNumberFormat="1" applyFont="1" applyFill="1" applyBorder="1" applyProtection="1">
      <protection locked="0"/>
    </xf>
    <xf numFmtId="43" fontId="12" fillId="2" borderId="20" xfId="0" applyNumberFormat="1" applyFont="1" applyFill="1" applyBorder="1" applyProtection="1">
      <protection locked="0"/>
    </xf>
    <xf numFmtId="43" fontId="12" fillId="4" borderId="18" xfId="0" applyNumberFormat="1" applyFont="1" applyFill="1" applyBorder="1" applyProtection="1">
      <protection locked="0"/>
    </xf>
    <xf numFmtId="43" fontId="12" fillId="2" borderId="18" xfId="0" applyNumberFormat="1" applyFont="1" applyFill="1" applyBorder="1" applyProtection="1">
      <protection locked="0"/>
    </xf>
    <xf numFmtId="0" fontId="12" fillId="0" borderId="43" xfId="0" quotePrefix="1" applyFont="1" applyBorder="1" applyAlignment="1" applyProtection="1">
      <alignment horizontal="center"/>
      <protection hidden="1"/>
    </xf>
    <xf numFmtId="0" fontId="12" fillId="0" borderId="43" xfId="0" applyFont="1" applyBorder="1" applyAlignment="1" applyProtection="1">
      <alignment horizontal="left"/>
      <protection hidden="1"/>
    </xf>
    <xf numFmtId="41" fontId="12" fillId="2" borderId="44" xfId="0" applyNumberFormat="1" applyFont="1" applyFill="1" applyBorder="1" applyProtection="1">
      <protection locked="0"/>
    </xf>
    <xf numFmtId="43" fontId="12" fillId="4" borderId="53" xfId="0" applyNumberFormat="1" applyFont="1" applyFill="1" applyBorder="1" applyProtection="1">
      <protection locked="0"/>
    </xf>
    <xf numFmtId="43" fontId="12" fillId="2" borderId="53" xfId="0" applyNumberFormat="1" applyFont="1" applyFill="1" applyBorder="1" applyProtection="1">
      <protection locked="0"/>
    </xf>
    <xf numFmtId="43" fontId="12" fillId="2" borderId="45" xfId="0" applyNumberFormat="1" applyFont="1" applyFill="1" applyBorder="1" applyProtection="1">
      <protection locked="0"/>
    </xf>
    <xf numFmtId="41" fontId="12" fillId="0" borderId="5" xfId="0" applyNumberFormat="1" applyFont="1" applyBorder="1" applyProtection="1">
      <protection hidden="1"/>
    </xf>
    <xf numFmtId="43" fontId="12" fillId="0" borderId="21" xfId="0" applyNumberFormat="1" applyFont="1" applyBorder="1" applyProtection="1">
      <protection hidden="1"/>
    </xf>
    <xf numFmtId="43" fontId="12" fillId="0" borderId="37" xfId="0" applyNumberFormat="1" applyFont="1" applyBorder="1" applyProtection="1">
      <protection hidden="1"/>
    </xf>
    <xf numFmtId="0" fontId="16" fillId="0" borderId="0" xfId="0" applyFont="1" applyAlignment="1" applyProtection="1">
      <alignment vertical="center"/>
      <protection hidden="1"/>
    </xf>
    <xf numFmtId="0" fontId="16" fillId="0" borderId="0" xfId="0" quotePrefix="1" applyFont="1" applyAlignment="1" applyProtection="1">
      <alignment horizontal="left" vertical="center"/>
      <protection hidden="1"/>
    </xf>
    <xf numFmtId="0" fontId="13" fillId="0" borderId="0" xfId="0" applyFont="1" applyAlignment="1" applyProtection="1">
      <alignment vertical="center"/>
      <protection hidden="1"/>
    </xf>
    <xf numFmtId="0" fontId="13" fillId="0" borderId="0" xfId="0" applyFont="1" applyAlignment="1" applyProtection="1">
      <alignment horizontal="left" vertical="center"/>
      <protection hidden="1"/>
    </xf>
    <xf numFmtId="0" fontId="13" fillId="0" borderId="0" xfId="0" applyFont="1" applyAlignment="1" applyProtection="1">
      <alignment horizontal="center" vertical="center"/>
      <protection hidden="1"/>
    </xf>
    <xf numFmtId="0" fontId="13" fillId="0" borderId="36" xfId="0" applyFont="1" applyBorder="1" applyProtection="1">
      <protection hidden="1"/>
    </xf>
    <xf numFmtId="165" fontId="13" fillId="0" borderId="1" xfId="0" applyNumberFormat="1" applyFont="1" applyBorder="1" applyAlignment="1" applyProtection="1">
      <alignment horizontal="center"/>
      <protection hidden="1"/>
    </xf>
    <xf numFmtId="165" fontId="13" fillId="0" borderId="54" xfId="0" applyNumberFormat="1" applyFont="1" applyBorder="1" applyAlignment="1" applyProtection="1">
      <alignment horizontal="center"/>
      <protection hidden="1"/>
    </xf>
    <xf numFmtId="165" fontId="13" fillId="0" borderId="54" xfId="0" applyNumberFormat="1" applyFont="1" applyBorder="1" applyAlignment="1" applyProtection="1">
      <alignment horizontal="centerContinuous"/>
      <protection hidden="1"/>
    </xf>
    <xf numFmtId="165" fontId="13" fillId="0" borderId="2" xfId="0" applyNumberFormat="1" applyFont="1" applyBorder="1" applyAlignment="1" applyProtection="1">
      <alignment horizontal="centerContinuous"/>
      <protection hidden="1"/>
    </xf>
    <xf numFmtId="0" fontId="13" fillId="0" borderId="11" xfId="0" applyFont="1" applyBorder="1" applyProtection="1">
      <protection hidden="1"/>
    </xf>
    <xf numFmtId="0" fontId="13" fillId="0" borderId="37" xfId="0" applyFont="1" applyBorder="1" applyProtection="1">
      <protection hidden="1"/>
    </xf>
    <xf numFmtId="0" fontId="13" fillId="0" borderId="5" xfId="0" applyFont="1" applyBorder="1" applyAlignment="1" applyProtection="1">
      <alignment horizontal="center"/>
      <protection hidden="1"/>
    </xf>
    <xf numFmtId="0" fontId="13" fillId="0" borderId="51" xfId="0" applyFont="1" applyBorder="1" applyAlignment="1" applyProtection="1">
      <alignment horizontal="center"/>
      <protection hidden="1"/>
    </xf>
    <xf numFmtId="0" fontId="13" fillId="0" borderId="51" xfId="0" applyFont="1" applyBorder="1" applyAlignment="1" applyProtection="1">
      <alignment horizontal="centerContinuous"/>
      <protection hidden="1"/>
    </xf>
    <xf numFmtId="0" fontId="13" fillId="0" borderId="6" xfId="0" applyFont="1" applyBorder="1" applyAlignment="1" applyProtection="1">
      <alignment horizontal="centerContinuous"/>
      <protection hidden="1"/>
    </xf>
    <xf numFmtId="0" fontId="17" fillId="0" borderId="26" xfId="0" applyFont="1" applyBorder="1" applyAlignment="1" applyProtection="1">
      <alignment horizontal="center" wrapText="1"/>
      <protection hidden="1"/>
    </xf>
    <xf numFmtId="0" fontId="17" fillId="0" borderId="13" xfId="0" quotePrefix="1" applyFont="1" applyBorder="1" applyAlignment="1" applyProtection="1">
      <alignment horizontal="center" wrapText="1"/>
      <protection hidden="1"/>
    </xf>
    <xf numFmtId="0" fontId="17" fillId="0" borderId="55" xfId="0" applyFont="1" applyBorder="1" applyAlignment="1" applyProtection="1">
      <alignment horizontal="center" wrapText="1"/>
      <protection hidden="1"/>
    </xf>
    <xf numFmtId="0" fontId="17" fillId="0" borderId="15" xfId="0" applyFont="1" applyBorder="1" applyAlignment="1" applyProtection="1">
      <alignment horizontal="center" wrapText="1"/>
      <protection hidden="1"/>
    </xf>
    <xf numFmtId="0" fontId="17" fillId="0" borderId="38" xfId="0" applyFont="1" applyBorder="1" applyProtection="1">
      <protection hidden="1"/>
    </xf>
    <xf numFmtId="43" fontId="14" fillId="0" borderId="46" xfId="0" applyNumberFormat="1" applyFont="1" applyBorder="1" applyAlignment="1" applyProtection="1">
      <alignment horizontal="left"/>
      <protection hidden="1"/>
    </xf>
    <xf numFmtId="43" fontId="14" fillId="0" borderId="1" xfId="1" applyFont="1" applyFill="1" applyBorder="1" applyProtection="1">
      <protection hidden="1"/>
    </xf>
    <xf numFmtId="43" fontId="14" fillId="0" borderId="54" xfId="1" applyFont="1" applyFill="1" applyBorder="1" applyProtection="1">
      <protection hidden="1"/>
    </xf>
    <xf numFmtId="43" fontId="14" fillId="0" borderId="2" xfId="1" applyFont="1" applyFill="1" applyBorder="1" applyProtection="1">
      <protection hidden="1"/>
    </xf>
    <xf numFmtId="0" fontId="17" fillId="0" borderId="33" xfId="0" applyFont="1" applyBorder="1" applyProtection="1">
      <protection hidden="1"/>
    </xf>
    <xf numFmtId="43" fontId="14" fillId="0" borderId="50" xfId="0" quotePrefix="1" applyNumberFormat="1" applyFont="1" applyBorder="1" applyAlignment="1" applyProtection="1">
      <alignment horizontal="left"/>
      <protection hidden="1"/>
    </xf>
    <xf numFmtId="43" fontId="14" fillId="0" borderId="17" xfId="1" applyFont="1" applyFill="1" applyBorder="1" applyProtection="1">
      <protection hidden="1"/>
    </xf>
    <xf numFmtId="43" fontId="14" fillId="0" borderId="56" xfId="1" applyFont="1" applyFill="1" applyBorder="1" applyProtection="1">
      <protection hidden="1"/>
    </xf>
    <xf numFmtId="43" fontId="14" fillId="0" borderId="19" xfId="1" applyFont="1" applyFill="1" applyBorder="1" applyProtection="1">
      <protection hidden="1"/>
    </xf>
    <xf numFmtId="43" fontId="14" fillId="0" borderId="47" xfId="0" quotePrefix="1" applyNumberFormat="1" applyFont="1" applyBorder="1" applyAlignment="1" applyProtection="1">
      <alignment horizontal="left"/>
      <protection hidden="1"/>
    </xf>
    <xf numFmtId="43" fontId="14" fillId="0" borderId="3" xfId="1" applyFont="1" applyFill="1" applyBorder="1" applyProtection="1">
      <protection hidden="1"/>
    </xf>
    <xf numFmtId="43" fontId="14" fillId="0" borderId="57" xfId="1" applyFont="1" applyFill="1" applyBorder="1" applyProtection="1">
      <protection hidden="1"/>
    </xf>
    <xf numFmtId="43" fontId="14" fillId="0" borderId="4" xfId="1" applyFont="1" applyFill="1" applyBorder="1" applyProtection="1">
      <protection hidden="1"/>
    </xf>
    <xf numFmtId="0" fontId="17" fillId="0" borderId="43" xfId="0" applyFont="1" applyBorder="1" applyProtection="1">
      <protection hidden="1"/>
    </xf>
    <xf numFmtId="43" fontId="14" fillId="0" borderId="10" xfId="0" quotePrefix="1" applyNumberFormat="1" applyFont="1" applyBorder="1" applyAlignment="1" applyProtection="1">
      <alignment horizontal="left"/>
      <protection hidden="1"/>
    </xf>
    <xf numFmtId="43" fontId="14" fillId="0" borderId="44" xfId="1" applyFont="1" applyFill="1" applyBorder="1" applyProtection="1">
      <protection hidden="1"/>
    </xf>
    <xf numFmtId="43" fontId="14" fillId="0" borderId="58" xfId="1" applyFont="1" applyFill="1" applyBorder="1" applyProtection="1">
      <protection hidden="1"/>
    </xf>
    <xf numFmtId="43" fontId="14" fillId="0" borderId="45" xfId="1" applyFont="1" applyFill="1" applyBorder="1" applyProtection="1">
      <protection hidden="1"/>
    </xf>
    <xf numFmtId="0" fontId="13" fillId="0" borderId="26" xfId="0" applyFont="1" applyBorder="1" applyProtection="1">
      <protection hidden="1"/>
    </xf>
    <xf numFmtId="0" fontId="12" fillId="0" borderId="27" xfId="0" applyFont="1" applyBorder="1" applyProtection="1">
      <protection hidden="1"/>
    </xf>
    <xf numFmtId="43" fontId="12" fillId="0" borderId="13" xfId="0" applyNumberFormat="1" applyFont="1" applyBorder="1" applyProtection="1">
      <protection hidden="1"/>
    </xf>
    <xf numFmtId="43" fontId="12" fillId="0" borderId="55" xfId="0" applyNumberFormat="1" applyFont="1" applyBorder="1" applyProtection="1">
      <protection hidden="1"/>
    </xf>
    <xf numFmtId="43" fontId="12" fillId="0" borderId="15" xfId="0" applyNumberFormat="1" applyFont="1" applyBorder="1" applyProtection="1">
      <protection hidden="1"/>
    </xf>
    <xf numFmtId="0" fontId="16" fillId="0" borderId="0" xfId="5" applyFont="1" applyAlignment="1" applyProtection="1">
      <alignment horizontal="center" vertical="center"/>
      <protection hidden="1"/>
    </xf>
    <xf numFmtId="0" fontId="18" fillId="0" borderId="0" xfId="5" applyFont="1" applyAlignment="1" applyProtection="1">
      <alignment vertical="center"/>
      <protection hidden="1"/>
    </xf>
    <xf numFmtId="0" fontId="12" fillId="0" borderId="0" xfId="5" applyFont="1" applyAlignment="1" applyProtection="1">
      <alignment vertical="center"/>
      <protection hidden="1"/>
    </xf>
    <xf numFmtId="0" fontId="13" fillId="0" borderId="11" xfId="5" applyFont="1" applyBorder="1" applyAlignment="1" applyProtection="1">
      <alignment horizontal="left"/>
      <protection hidden="1"/>
    </xf>
    <xf numFmtId="0" fontId="13" fillId="0" borderId="0" xfId="5" applyFont="1" applyAlignment="1" applyProtection="1">
      <alignment horizontal="center"/>
      <protection hidden="1"/>
    </xf>
    <xf numFmtId="0" fontId="13" fillId="0" borderId="0" xfId="5" applyFont="1" applyAlignment="1" applyProtection="1">
      <alignment horizontal="left"/>
      <protection hidden="1"/>
    </xf>
    <xf numFmtId="17" fontId="13" fillId="0" borderId="0" xfId="5" applyNumberFormat="1" applyFont="1" applyAlignment="1" applyProtection="1">
      <alignment horizontal="center"/>
      <protection hidden="1"/>
    </xf>
    <xf numFmtId="0" fontId="12" fillId="0" borderId="0" xfId="5" applyFont="1" applyProtection="1">
      <protection hidden="1"/>
    </xf>
    <xf numFmtId="0" fontId="19" fillId="5" borderId="0" xfId="5" applyFont="1" applyFill="1" applyProtection="1">
      <protection hidden="1"/>
    </xf>
    <xf numFmtId="166" fontId="13" fillId="0" borderId="28" xfId="5" applyNumberFormat="1" applyFont="1" applyBorder="1" applyAlignment="1" applyProtection="1">
      <alignment horizontal="center" wrapText="1"/>
      <protection hidden="1"/>
    </xf>
    <xf numFmtId="0" fontId="13" fillId="0" borderId="29" xfId="5" applyFont="1" applyBorder="1" applyAlignment="1" applyProtection="1">
      <alignment horizontal="center" wrapText="1"/>
      <protection hidden="1"/>
    </xf>
    <xf numFmtId="0" fontId="13" fillId="0" borderId="60" xfId="5" quotePrefix="1" applyFont="1" applyBorder="1" applyAlignment="1" applyProtection="1">
      <alignment horizontal="center" wrapText="1"/>
      <protection hidden="1"/>
    </xf>
    <xf numFmtId="0" fontId="13" fillId="0" borderId="61" xfId="5" quotePrefix="1" applyFont="1" applyBorder="1" applyAlignment="1" applyProtection="1">
      <alignment horizontal="center" wrapText="1"/>
      <protection hidden="1"/>
    </xf>
    <xf numFmtId="0" fontId="13" fillId="0" borderId="29" xfId="5" quotePrefix="1" applyFont="1" applyBorder="1" applyAlignment="1" applyProtection="1">
      <alignment horizontal="center" wrapText="1"/>
      <protection hidden="1"/>
    </xf>
    <xf numFmtId="0" fontId="13" fillId="0" borderId="38" xfId="5" quotePrefix="1" applyFont="1" applyBorder="1" applyAlignment="1" applyProtection="1">
      <alignment horizontal="center" wrapText="1"/>
      <protection hidden="1"/>
    </xf>
    <xf numFmtId="0" fontId="20" fillId="0" borderId="0" xfId="5" applyFont="1" applyProtection="1">
      <protection hidden="1"/>
    </xf>
    <xf numFmtId="0" fontId="1" fillId="0" borderId="0" xfId="0" applyFont="1" applyProtection="1">
      <protection hidden="1"/>
    </xf>
    <xf numFmtId="167" fontId="20" fillId="2" borderId="1" xfId="5" applyNumberFormat="1" applyFont="1" applyFill="1" applyBorder="1" applyAlignment="1" applyProtection="1">
      <alignment horizontal="left"/>
      <protection locked="0"/>
    </xf>
    <xf numFmtId="0" fontId="20" fillId="2" borderId="2" xfId="5" quotePrefix="1" applyFont="1" applyFill="1" applyBorder="1" applyAlignment="1" applyProtection="1">
      <alignment horizontal="left"/>
      <protection locked="0"/>
    </xf>
    <xf numFmtId="7" fontId="20" fillId="2" borderId="54" xfId="2" applyNumberFormat="1" applyFont="1" applyFill="1" applyBorder="1" applyAlignment="1" applyProtection="1">
      <alignment horizontal="right"/>
      <protection locked="0"/>
    </xf>
    <xf numFmtId="7" fontId="20" fillId="2" borderId="16" xfId="2" applyNumberFormat="1" applyFont="1" applyFill="1" applyBorder="1" applyAlignment="1" applyProtection="1">
      <alignment horizontal="right"/>
      <protection locked="0"/>
    </xf>
    <xf numFmtId="7" fontId="20" fillId="2" borderId="2" xfId="2" applyNumberFormat="1" applyFont="1" applyFill="1" applyBorder="1" applyAlignment="1" applyProtection="1">
      <alignment horizontal="right"/>
      <protection locked="0"/>
    </xf>
    <xf numFmtId="7" fontId="21" fillId="0" borderId="36" xfId="2" applyNumberFormat="1" applyFont="1" applyFill="1" applyBorder="1" applyProtection="1">
      <protection hidden="1"/>
    </xf>
    <xf numFmtId="168" fontId="1" fillId="0" borderId="0" xfId="0" applyNumberFormat="1" applyFont="1" applyAlignment="1" applyProtection="1">
      <alignment horizontal="left"/>
      <protection hidden="1"/>
    </xf>
    <xf numFmtId="168" fontId="20" fillId="2" borderId="3" xfId="5" applyNumberFormat="1" applyFont="1" applyFill="1" applyBorder="1" applyAlignment="1" applyProtection="1">
      <alignment horizontal="left"/>
      <protection locked="0"/>
    </xf>
    <xf numFmtId="0" fontId="20" fillId="2" borderId="4" xfId="5" applyFont="1" applyFill="1" applyBorder="1" applyAlignment="1" applyProtection="1">
      <alignment horizontal="left"/>
      <protection locked="0"/>
    </xf>
    <xf numFmtId="7" fontId="20" fillId="2" borderId="57" xfId="2" applyNumberFormat="1" applyFont="1" applyFill="1" applyBorder="1" applyAlignment="1" applyProtection="1">
      <alignment horizontal="right"/>
      <protection locked="0"/>
    </xf>
    <xf numFmtId="7" fontId="20" fillId="2" borderId="20" xfId="2" applyNumberFormat="1" applyFont="1" applyFill="1" applyBorder="1" applyAlignment="1" applyProtection="1">
      <alignment horizontal="right"/>
      <protection locked="0"/>
    </xf>
    <xf numFmtId="7" fontId="20" fillId="2" borderId="4" xfId="2" applyNumberFormat="1" applyFont="1" applyFill="1" applyBorder="1" applyAlignment="1" applyProtection="1">
      <alignment horizontal="right"/>
      <protection locked="0"/>
    </xf>
    <xf numFmtId="7" fontId="21" fillId="0" borderId="32" xfId="2" applyNumberFormat="1" applyFont="1" applyFill="1" applyBorder="1" applyProtection="1">
      <protection hidden="1"/>
    </xf>
    <xf numFmtId="167" fontId="20" fillId="2" borderId="3" xfId="5" applyNumberFormat="1" applyFont="1" applyFill="1" applyBorder="1" applyAlignment="1" applyProtection="1">
      <alignment horizontal="left"/>
      <protection locked="0"/>
    </xf>
    <xf numFmtId="7" fontId="20" fillId="2" borderId="57" xfId="1" applyNumberFormat="1" applyFont="1" applyFill="1" applyBorder="1" applyAlignment="1" applyProtection="1">
      <alignment horizontal="right"/>
      <protection locked="0"/>
    </xf>
    <xf numFmtId="7" fontId="20" fillId="2" borderId="20" xfId="1" applyNumberFormat="1" applyFont="1" applyFill="1" applyBorder="1" applyAlignment="1" applyProtection="1">
      <alignment horizontal="right"/>
      <protection locked="0"/>
    </xf>
    <xf numFmtId="7" fontId="20" fillId="2" borderId="4" xfId="1" applyNumberFormat="1" applyFont="1" applyFill="1" applyBorder="1" applyAlignment="1" applyProtection="1">
      <alignment horizontal="right"/>
      <protection locked="0"/>
    </xf>
    <xf numFmtId="168" fontId="20" fillId="2" borderId="41" xfId="5" applyNumberFormat="1" applyFont="1" applyFill="1" applyBorder="1" applyAlignment="1" applyProtection="1">
      <alignment horizontal="left"/>
      <protection locked="0"/>
    </xf>
    <xf numFmtId="0" fontId="20" fillId="2" borderId="42" xfId="5" applyFont="1" applyFill="1" applyBorder="1" applyAlignment="1" applyProtection="1">
      <alignment horizontal="left"/>
      <protection locked="0"/>
    </xf>
    <xf numFmtId="7" fontId="20" fillId="2" borderId="25" xfId="1" applyNumberFormat="1" applyFont="1" applyFill="1" applyBorder="1" applyAlignment="1" applyProtection="1">
      <alignment horizontal="right"/>
      <protection locked="0"/>
    </xf>
    <xf numFmtId="7" fontId="20" fillId="2" borderId="65" xfId="1" applyNumberFormat="1" applyFont="1" applyFill="1" applyBorder="1" applyAlignment="1" applyProtection="1">
      <alignment horizontal="right"/>
      <protection locked="0"/>
    </xf>
    <xf numFmtId="7" fontId="20" fillId="2" borderId="42" xfId="1" applyNumberFormat="1" applyFont="1" applyFill="1" applyBorder="1" applyAlignment="1" applyProtection="1">
      <alignment horizontal="right"/>
      <protection locked="0"/>
    </xf>
    <xf numFmtId="7" fontId="21" fillId="0" borderId="40" xfId="2" applyNumberFormat="1" applyFont="1" applyFill="1" applyBorder="1" applyProtection="1">
      <protection hidden="1"/>
    </xf>
    <xf numFmtId="168" fontId="20" fillId="0" borderId="5" xfId="5" applyNumberFormat="1" applyFont="1" applyBorder="1" applyAlignment="1" applyProtection="1">
      <alignment horizontal="left"/>
      <protection hidden="1"/>
    </xf>
    <xf numFmtId="0" fontId="20" fillId="0" borderId="6" xfId="5" applyFont="1" applyBorder="1" applyAlignment="1" applyProtection="1">
      <alignment horizontal="left"/>
      <protection hidden="1"/>
    </xf>
    <xf numFmtId="43" fontId="20" fillId="0" borderId="51" xfId="1" applyFont="1" applyFill="1" applyBorder="1" applyAlignment="1" applyProtection="1">
      <alignment horizontal="right"/>
      <protection hidden="1"/>
    </xf>
    <xf numFmtId="43" fontId="20" fillId="0" borderId="21" xfId="1" applyFont="1" applyFill="1" applyBorder="1" applyAlignment="1" applyProtection="1">
      <alignment horizontal="right"/>
      <protection hidden="1"/>
    </xf>
    <xf numFmtId="43" fontId="20" fillId="0" borderId="6" xfId="1" applyFont="1" applyFill="1" applyBorder="1" applyAlignment="1" applyProtection="1">
      <alignment horizontal="right"/>
      <protection hidden="1"/>
    </xf>
    <xf numFmtId="7" fontId="21" fillId="0" borderId="43" xfId="2" applyNumberFormat="1" applyFont="1" applyFill="1" applyBorder="1" applyProtection="1">
      <protection hidden="1"/>
    </xf>
    <xf numFmtId="0" fontId="20" fillId="0" borderId="46" xfId="5" applyFont="1" applyBorder="1" applyAlignment="1" applyProtection="1">
      <alignment horizontal="left"/>
      <protection hidden="1"/>
    </xf>
    <xf numFmtId="0" fontId="21" fillId="0" borderId="67" xfId="5" applyFont="1" applyBorder="1" applyProtection="1">
      <protection hidden="1"/>
    </xf>
    <xf numFmtId="7" fontId="21" fillId="0" borderId="1" xfId="2" applyNumberFormat="1" applyFont="1" applyFill="1" applyBorder="1" applyProtection="1">
      <protection hidden="1"/>
    </xf>
    <xf numFmtId="7" fontId="21" fillId="0" borderId="54" xfId="2" applyNumberFormat="1" applyFont="1" applyFill="1" applyBorder="1" applyProtection="1">
      <protection hidden="1"/>
    </xf>
    <xf numFmtId="7" fontId="21" fillId="0" borderId="16" xfId="2" applyNumberFormat="1" applyFont="1" applyFill="1" applyBorder="1" applyProtection="1">
      <protection hidden="1"/>
    </xf>
    <xf numFmtId="7" fontId="21" fillId="0" borderId="2" xfId="2" applyNumberFormat="1" applyFont="1" applyFill="1" applyBorder="1" applyProtection="1">
      <protection hidden="1"/>
    </xf>
    <xf numFmtId="0" fontId="20" fillId="0" borderId="47" xfId="5" applyFont="1" applyBorder="1" applyProtection="1">
      <protection hidden="1"/>
    </xf>
    <xf numFmtId="0" fontId="20" fillId="0" borderId="47" xfId="5" applyFont="1" applyBorder="1" applyAlignment="1" applyProtection="1">
      <alignment horizontal="left"/>
      <protection hidden="1"/>
    </xf>
    <xf numFmtId="7" fontId="21" fillId="0" borderId="3" xfId="1" applyNumberFormat="1" applyFont="1" applyFill="1" applyBorder="1" applyAlignment="1" applyProtection="1">
      <alignment horizontal="right"/>
      <protection hidden="1"/>
    </xf>
    <xf numFmtId="7" fontId="21" fillId="0" borderId="57" xfId="1" applyNumberFormat="1" applyFont="1" applyFill="1" applyBorder="1" applyAlignment="1" applyProtection="1">
      <alignment horizontal="right"/>
      <protection hidden="1"/>
    </xf>
    <xf numFmtId="7" fontId="21" fillId="0" borderId="20" xfId="1" applyNumberFormat="1" applyFont="1" applyFill="1" applyBorder="1" applyAlignment="1" applyProtection="1">
      <alignment horizontal="right"/>
      <protection hidden="1"/>
    </xf>
    <xf numFmtId="7" fontId="21" fillId="0" borderId="4" xfId="1" applyNumberFormat="1" applyFont="1" applyFill="1" applyBorder="1" applyAlignment="1" applyProtection="1">
      <alignment horizontal="right"/>
      <protection hidden="1"/>
    </xf>
    <xf numFmtId="0" fontId="20" fillId="0" borderId="49" xfId="5" applyFont="1" applyBorder="1" applyAlignment="1" applyProtection="1">
      <alignment horizontal="left"/>
      <protection hidden="1"/>
    </xf>
    <xf numFmtId="0" fontId="21" fillId="0" borderId="69" xfId="5" applyFont="1" applyBorder="1" applyProtection="1">
      <protection hidden="1"/>
    </xf>
    <xf numFmtId="7" fontId="21" fillId="0" borderId="5" xfId="1" applyNumberFormat="1" applyFont="1" applyFill="1" applyBorder="1" applyAlignment="1" applyProtection="1">
      <alignment horizontal="right"/>
      <protection hidden="1"/>
    </xf>
    <xf numFmtId="7" fontId="21" fillId="0" borderId="51" xfId="1" applyNumberFormat="1" applyFont="1" applyFill="1" applyBorder="1" applyProtection="1">
      <protection hidden="1"/>
    </xf>
    <xf numFmtId="7" fontId="21" fillId="0" borderId="21" xfId="1" applyNumberFormat="1" applyFont="1" applyFill="1" applyBorder="1" applyProtection="1">
      <protection hidden="1"/>
    </xf>
    <xf numFmtId="7" fontId="21" fillId="0" borderId="6" xfId="1" applyNumberFormat="1" applyFont="1" applyFill="1" applyBorder="1" applyProtection="1">
      <protection hidden="1"/>
    </xf>
    <xf numFmtId="7" fontId="21" fillId="0" borderId="37" xfId="2" applyNumberFormat="1" applyFont="1" applyFill="1" applyBorder="1" applyProtection="1">
      <protection hidden="1"/>
    </xf>
    <xf numFmtId="0" fontId="20" fillId="0" borderId="26" xfId="5" applyFont="1" applyBorder="1" applyProtection="1">
      <protection hidden="1"/>
    </xf>
    <xf numFmtId="7" fontId="21" fillId="0" borderId="13" xfId="2" applyNumberFormat="1" applyFont="1" applyFill="1" applyBorder="1" applyProtection="1">
      <protection hidden="1"/>
    </xf>
    <xf numFmtId="7" fontId="21" fillId="0" borderId="55" xfId="2" applyNumberFormat="1" applyFont="1" applyFill="1" applyBorder="1" applyProtection="1">
      <protection hidden="1"/>
    </xf>
    <xf numFmtId="7" fontId="21" fillId="0" borderId="14" xfId="2" applyNumberFormat="1" applyFont="1" applyFill="1" applyBorder="1" applyProtection="1">
      <protection hidden="1"/>
    </xf>
    <xf numFmtId="7" fontId="21" fillId="0" borderId="15" xfId="2" applyNumberFormat="1" applyFont="1" applyFill="1" applyBorder="1" applyProtection="1">
      <protection hidden="1"/>
    </xf>
    <xf numFmtId="7" fontId="21" fillId="0" borderId="22" xfId="2" applyNumberFormat="1" applyFont="1" applyFill="1" applyBorder="1" applyProtection="1">
      <protection hidden="1"/>
    </xf>
    <xf numFmtId="0" fontId="20" fillId="0" borderId="46" xfId="5" quotePrefix="1" applyFont="1" applyBorder="1" applyAlignment="1" applyProtection="1">
      <alignment horizontal="left"/>
      <protection hidden="1"/>
    </xf>
    <xf numFmtId="10" fontId="21" fillId="0" borderId="17" xfId="3" applyNumberFormat="1" applyFont="1" applyFill="1" applyBorder="1" applyAlignment="1" applyProtection="1">
      <alignment horizontal="right"/>
      <protection hidden="1"/>
    </xf>
    <xf numFmtId="10" fontId="21" fillId="0" borderId="56" xfId="3" applyNumberFormat="1" applyFont="1" applyFill="1" applyBorder="1" applyAlignment="1" applyProtection="1">
      <alignment horizontal="right"/>
      <protection hidden="1"/>
    </xf>
    <xf numFmtId="10" fontId="21" fillId="0" borderId="18" xfId="3" applyNumberFormat="1" applyFont="1" applyFill="1" applyBorder="1" applyAlignment="1" applyProtection="1">
      <alignment horizontal="right"/>
      <protection hidden="1"/>
    </xf>
    <xf numFmtId="10" fontId="21" fillId="0" borderId="19" xfId="3" applyNumberFormat="1" applyFont="1" applyFill="1" applyBorder="1" applyAlignment="1" applyProtection="1">
      <alignment horizontal="right"/>
      <protection hidden="1"/>
    </xf>
    <xf numFmtId="10" fontId="21" fillId="0" borderId="5" xfId="3" applyNumberFormat="1" applyFont="1" applyFill="1" applyBorder="1" applyAlignment="1" applyProtection="1">
      <alignment horizontal="right"/>
      <protection hidden="1"/>
    </xf>
    <xf numFmtId="10" fontId="21" fillId="0" borderId="51" xfId="3" applyNumberFormat="1" applyFont="1" applyFill="1" applyBorder="1" applyAlignment="1" applyProtection="1">
      <alignment horizontal="right"/>
      <protection hidden="1"/>
    </xf>
    <xf numFmtId="10" fontId="21" fillId="0" borderId="21" xfId="3" applyNumberFormat="1" applyFont="1" applyFill="1" applyBorder="1" applyAlignment="1" applyProtection="1">
      <alignment horizontal="right"/>
      <protection hidden="1"/>
    </xf>
    <xf numFmtId="10" fontId="21" fillId="0" borderId="6" xfId="3" applyNumberFormat="1" applyFont="1" applyFill="1" applyBorder="1" applyAlignment="1" applyProtection="1">
      <alignment horizontal="right"/>
      <protection hidden="1"/>
    </xf>
    <xf numFmtId="0" fontId="20" fillId="0" borderId="10" xfId="5" applyFont="1" applyBorder="1" applyAlignment="1" applyProtection="1">
      <alignment horizontal="left"/>
      <protection hidden="1"/>
    </xf>
    <xf numFmtId="0" fontId="21" fillId="0" borderId="12" xfId="5" applyFont="1" applyBorder="1" applyProtection="1">
      <protection hidden="1"/>
    </xf>
    <xf numFmtId="10" fontId="21" fillId="2" borderId="44" xfId="3" applyNumberFormat="1" applyFont="1" applyFill="1" applyBorder="1" applyAlignment="1" applyProtection="1">
      <alignment horizontal="right"/>
      <protection locked="0"/>
    </xf>
    <xf numFmtId="10" fontId="21" fillId="2" borderId="58" xfId="3" applyNumberFormat="1" applyFont="1" applyFill="1" applyBorder="1" applyProtection="1">
      <protection locked="0"/>
    </xf>
    <xf numFmtId="10" fontId="21" fillId="2" borderId="53" xfId="3" applyNumberFormat="1" applyFont="1" applyFill="1" applyBorder="1" applyProtection="1">
      <protection locked="0"/>
    </xf>
    <xf numFmtId="10" fontId="21" fillId="2" borderId="45" xfId="3" applyNumberFormat="1" applyFont="1" applyFill="1" applyBorder="1" applyProtection="1">
      <protection locked="0"/>
    </xf>
    <xf numFmtId="0" fontId="16" fillId="0" borderId="0" xfId="0" applyFont="1" applyAlignment="1" applyProtection="1">
      <alignment horizontal="left" vertical="center"/>
      <protection hidden="1"/>
    </xf>
    <xf numFmtId="0" fontId="18" fillId="0" borderId="0" xfId="0" applyFont="1" applyProtection="1">
      <protection hidden="1"/>
    </xf>
    <xf numFmtId="0" fontId="13" fillId="0" borderId="11" xfId="0" applyFont="1" applyBorder="1" applyAlignment="1" applyProtection="1">
      <alignment horizontal="center" vertical="center"/>
      <protection hidden="1"/>
    </xf>
    <xf numFmtId="0" fontId="12" fillId="0" borderId="55" xfId="0" applyFont="1" applyBorder="1" applyAlignment="1" applyProtection="1">
      <alignment horizontal="center" vertical="center" wrapText="1"/>
      <protection hidden="1"/>
    </xf>
    <xf numFmtId="0" fontId="12" fillId="0" borderId="8" xfId="0" applyFont="1" applyBorder="1" applyProtection="1">
      <protection hidden="1"/>
    </xf>
    <xf numFmtId="0" fontId="12" fillId="0" borderId="3" xfId="0" quotePrefix="1" applyFont="1" applyBorder="1" applyAlignment="1" applyProtection="1">
      <alignment horizontal="left"/>
      <protection hidden="1"/>
    </xf>
    <xf numFmtId="7" fontId="12" fillId="0" borderId="57" xfId="1" applyNumberFormat="1" applyFont="1" applyFill="1" applyBorder="1" applyProtection="1">
      <protection hidden="1"/>
    </xf>
    <xf numFmtId="39" fontId="12" fillId="0" borderId="72" xfId="1" applyNumberFormat="1" applyFont="1" applyFill="1" applyBorder="1" applyProtection="1">
      <protection hidden="1"/>
    </xf>
    <xf numFmtId="39" fontId="12" fillId="2" borderId="51" xfId="0" applyNumberFormat="1" applyFont="1" applyFill="1" applyBorder="1" applyProtection="1">
      <protection locked="0"/>
    </xf>
    <xf numFmtId="39" fontId="12" fillId="0" borderId="51" xfId="0" applyNumberFormat="1" applyFont="1" applyBorder="1" applyProtection="1">
      <protection hidden="1"/>
    </xf>
    <xf numFmtId="39" fontId="12" fillId="0" borderId="30" xfId="1" applyNumberFormat="1" applyFont="1" applyFill="1" applyBorder="1" applyProtection="1">
      <protection hidden="1"/>
    </xf>
    <xf numFmtId="39" fontId="12" fillId="2" borderId="54" xfId="0" applyNumberFormat="1" applyFont="1" applyFill="1" applyBorder="1" applyProtection="1">
      <protection locked="0"/>
    </xf>
    <xf numFmtId="39" fontId="12" fillId="0" borderId="54" xfId="0" applyNumberFormat="1" applyFont="1" applyBorder="1" applyProtection="1">
      <protection hidden="1"/>
    </xf>
    <xf numFmtId="0" fontId="12" fillId="0" borderId="0" xfId="0" applyFont="1" applyAlignment="1" applyProtection="1">
      <alignment vertical="center"/>
      <protection hidden="1"/>
    </xf>
    <xf numFmtId="0" fontId="12" fillId="0" borderId="7" xfId="0" applyFont="1" applyBorder="1" applyProtection="1">
      <protection hidden="1"/>
    </xf>
    <xf numFmtId="0" fontId="12" fillId="0" borderId="34" xfId="0" applyFont="1" applyBorder="1" applyProtection="1">
      <protection hidden="1"/>
    </xf>
    <xf numFmtId="0" fontId="12" fillId="0" borderId="10" xfId="0" applyFont="1" applyBorder="1" applyProtection="1">
      <protection hidden="1"/>
    </xf>
    <xf numFmtId="0" fontId="12" fillId="0" borderId="11" xfId="0" applyFont="1" applyBorder="1" applyProtection="1">
      <protection hidden="1"/>
    </xf>
    <xf numFmtId="44" fontId="12" fillId="0" borderId="0" xfId="0" applyNumberFormat="1" applyFont="1" applyProtection="1">
      <protection hidden="1"/>
    </xf>
    <xf numFmtId="0" fontId="24" fillId="0" borderId="0" xfId="0" applyFont="1" applyProtection="1">
      <protection hidden="1"/>
    </xf>
    <xf numFmtId="39" fontId="0" fillId="0" borderId="24" xfId="0" applyNumberFormat="1" applyBorder="1" applyAlignment="1" applyProtection="1">
      <alignment horizontal="right" vertical="center"/>
      <protection hidden="1"/>
    </xf>
    <xf numFmtId="39" fontId="0" fillId="2" borderId="24" xfId="0" applyNumberFormat="1" applyFill="1" applyBorder="1" applyAlignment="1" applyProtection="1">
      <alignment horizontal="right" vertical="center"/>
      <protection locked="0"/>
    </xf>
    <xf numFmtId="39" fontId="0" fillId="0" borderId="57" xfId="0" applyNumberFormat="1" applyBorder="1" applyAlignment="1" applyProtection="1">
      <alignment horizontal="right" vertical="center"/>
      <protection hidden="1"/>
    </xf>
    <xf numFmtId="39" fontId="0" fillId="0" borderId="56" xfId="0" applyNumberFormat="1" applyBorder="1" applyAlignment="1" applyProtection="1">
      <alignment horizontal="right" vertical="center"/>
      <protection hidden="1"/>
    </xf>
    <xf numFmtId="39" fontId="0" fillId="0" borderId="25" xfId="0" applyNumberFormat="1" applyBorder="1" applyAlignment="1" applyProtection="1">
      <alignment horizontal="right" vertical="center"/>
      <protection hidden="1"/>
    </xf>
    <xf numFmtId="39" fontId="0" fillId="2" borderId="25" xfId="0" applyNumberFormat="1" applyFill="1" applyBorder="1" applyAlignment="1" applyProtection="1">
      <alignment horizontal="right" vertical="center"/>
      <protection locked="0"/>
    </xf>
    <xf numFmtId="39" fontId="0" fillId="2" borderId="56" xfId="0" applyNumberFormat="1" applyFill="1" applyBorder="1" applyAlignment="1" applyProtection="1">
      <alignment horizontal="right" vertical="center"/>
      <protection locked="0"/>
    </xf>
    <xf numFmtId="10" fontId="0" fillId="2" borderId="57" xfId="0" applyNumberFormat="1" applyFill="1" applyBorder="1" applyAlignment="1" applyProtection="1">
      <alignment horizontal="right" vertical="center"/>
      <protection locked="0"/>
    </xf>
    <xf numFmtId="39" fontId="0" fillId="3" borderId="25" xfId="0" applyNumberFormat="1" applyFill="1" applyBorder="1" applyAlignment="1" applyProtection="1">
      <alignment horizontal="right" vertical="center"/>
      <protection locked="0"/>
    </xf>
    <xf numFmtId="39" fontId="0" fillId="3" borderId="24" xfId="0" applyNumberFormat="1" applyFill="1" applyBorder="1" applyAlignment="1" applyProtection="1">
      <alignment horizontal="right" vertical="center"/>
      <protection locked="0"/>
    </xf>
    <xf numFmtId="10" fontId="0" fillId="2" borderId="25" xfId="0" applyNumberFormat="1" applyFill="1" applyBorder="1" applyAlignment="1" applyProtection="1">
      <alignment horizontal="right" vertical="center"/>
      <protection locked="0"/>
    </xf>
    <xf numFmtId="169" fontId="0" fillId="0" borderId="0" xfId="0" applyNumberFormat="1" applyProtection="1">
      <protection hidden="1"/>
    </xf>
    <xf numFmtId="0" fontId="12" fillId="0" borderId="0" xfId="0" applyFont="1" applyAlignment="1" applyProtection="1">
      <alignment horizontal="left"/>
      <protection hidden="1"/>
    </xf>
    <xf numFmtId="0" fontId="12" fillId="0" borderId="74" xfId="0" applyFont="1" applyBorder="1" applyProtection="1">
      <protection hidden="1"/>
    </xf>
    <xf numFmtId="0" fontId="13" fillId="0" borderId="10" xfId="0" applyFont="1" applyBorder="1" applyAlignment="1" applyProtection="1">
      <alignment horizontal="left" indent="2"/>
      <protection hidden="1"/>
    </xf>
    <xf numFmtId="44" fontId="12" fillId="0" borderId="11" xfId="0" applyNumberFormat="1" applyFont="1" applyBorder="1" applyProtection="1">
      <protection hidden="1"/>
    </xf>
    <xf numFmtId="0" fontId="12" fillId="0" borderId="11" xfId="0" applyFont="1" applyBorder="1" applyAlignment="1" applyProtection="1">
      <alignment horizontal="left"/>
      <protection hidden="1"/>
    </xf>
    <xf numFmtId="0" fontId="12" fillId="0" borderId="12" xfId="0" applyFont="1" applyBorder="1" applyProtection="1">
      <protection hidden="1"/>
    </xf>
    <xf numFmtId="0" fontId="17" fillId="0" borderId="7" xfId="0" applyFont="1" applyBorder="1" applyAlignment="1" applyProtection="1">
      <alignment horizontal="left" indent="1"/>
      <protection hidden="1"/>
    </xf>
    <xf numFmtId="44" fontId="12" fillId="0" borderId="8" xfId="0" applyNumberFormat="1" applyFont="1" applyBorder="1" applyProtection="1">
      <protection hidden="1"/>
    </xf>
    <xf numFmtId="0" fontId="14" fillId="0" borderId="9" xfId="0" applyFont="1" applyBorder="1" applyAlignment="1" applyProtection="1">
      <alignment horizontal="center"/>
      <protection hidden="1"/>
    </xf>
    <xf numFmtId="0" fontId="14" fillId="0" borderId="7" xfId="0" applyFont="1" applyBorder="1" applyProtection="1">
      <protection hidden="1"/>
    </xf>
    <xf numFmtId="0" fontId="14" fillId="0" borderId="8" xfId="0" applyFont="1" applyBorder="1" applyProtection="1">
      <protection hidden="1"/>
    </xf>
    <xf numFmtId="0" fontId="14" fillId="0" borderId="59" xfId="0" applyFont="1" applyBorder="1" applyProtection="1">
      <protection hidden="1"/>
    </xf>
    <xf numFmtId="0" fontId="14" fillId="0" borderId="60" xfId="0" applyFont="1" applyBorder="1" applyAlignment="1" applyProtection="1">
      <alignment horizontal="center"/>
      <protection hidden="1"/>
    </xf>
    <xf numFmtId="0" fontId="14" fillId="0" borderId="29" xfId="0" applyFont="1" applyBorder="1" applyAlignment="1" applyProtection="1">
      <alignment horizontal="center"/>
      <protection hidden="1"/>
    </xf>
    <xf numFmtId="0" fontId="17" fillId="0" borderId="34" xfId="0" applyFont="1" applyBorder="1" applyAlignment="1" applyProtection="1">
      <alignment horizontal="left" indent="1"/>
      <protection hidden="1"/>
    </xf>
    <xf numFmtId="44" fontId="13" fillId="0" borderId="0" xfId="1" applyNumberFormat="1" applyFont="1" applyFill="1" applyBorder="1" applyProtection="1">
      <protection hidden="1"/>
    </xf>
    <xf numFmtId="10" fontId="14" fillId="0" borderId="74" xfId="3" applyNumberFormat="1" applyFont="1" applyFill="1" applyBorder="1" applyAlignment="1" applyProtection="1">
      <alignment horizontal="center"/>
      <protection hidden="1"/>
    </xf>
    <xf numFmtId="0" fontId="17" fillId="0" borderId="0" xfId="0" applyFont="1" applyAlignment="1" applyProtection="1">
      <alignment horizontal="left" indent="1"/>
      <protection hidden="1"/>
    </xf>
    <xf numFmtId="0" fontId="14" fillId="0" borderId="56" xfId="5" applyFont="1" applyBorder="1" applyAlignment="1" applyProtection="1">
      <alignment horizontal="center" wrapText="1"/>
      <protection hidden="1"/>
    </xf>
    <xf numFmtId="0" fontId="14" fillId="0" borderId="19" xfId="5" applyFont="1" applyBorder="1" applyAlignment="1" applyProtection="1">
      <alignment horizontal="center" wrapText="1"/>
      <protection hidden="1"/>
    </xf>
    <xf numFmtId="0" fontId="14" fillId="0" borderId="74" xfId="0" applyFont="1" applyBorder="1" applyAlignment="1" applyProtection="1">
      <alignment horizontal="center"/>
      <protection hidden="1"/>
    </xf>
    <xf numFmtId="0" fontId="14" fillId="0" borderId="34" xfId="0" applyFont="1" applyBorder="1" applyAlignment="1" applyProtection="1">
      <alignment horizontal="left" indent="2"/>
      <protection hidden="1"/>
    </xf>
    <xf numFmtId="0" fontId="14" fillId="0" borderId="0" xfId="0" applyFont="1" applyAlignment="1" applyProtection="1">
      <alignment horizontal="left" indent="2"/>
      <protection hidden="1"/>
    </xf>
    <xf numFmtId="44" fontId="12" fillId="0" borderId="0" xfId="2" applyFont="1" applyFill="1" applyBorder="1" applyProtection="1">
      <protection hidden="1"/>
    </xf>
    <xf numFmtId="0" fontId="14" fillId="0" borderId="41" xfId="5" applyFont="1" applyBorder="1" applyProtection="1">
      <protection hidden="1"/>
    </xf>
    <xf numFmtId="0" fontId="14" fillId="0" borderId="64" xfId="5" applyFont="1" applyBorder="1" applyProtection="1">
      <protection hidden="1"/>
    </xf>
    <xf numFmtId="44" fontId="12" fillId="0" borderId="25" xfId="5" applyNumberFormat="1" applyFont="1" applyBorder="1" applyProtection="1">
      <protection hidden="1"/>
    </xf>
    <xf numFmtId="37" fontId="12" fillId="0" borderId="42" xfId="5" applyNumberFormat="1" applyFont="1" applyBorder="1" applyProtection="1">
      <protection hidden="1"/>
    </xf>
    <xf numFmtId="0" fontId="14" fillId="0" borderId="34" xfId="0" quotePrefix="1" applyFont="1" applyBorder="1" applyAlignment="1" applyProtection="1">
      <alignment horizontal="left" indent="1"/>
      <protection hidden="1"/>
    </xf>
    <xf numFmtId="39" fontId="12" fillId="0" borderId="0" xfId="1" applyNumberFormat="1" applyFont="1" applyFill="1" applyBorder="1" applyProtection="1">
      <protection hidden="1"/>
    </xf>
    <xf numFmtId="39" fontId="12" fillId="0" borderId="0" xfId="2" applyNumberFormat="1" applyFont="1" applyFill="1" applyBorder="1" applyProtection="1">
      <protection hidden="1"/>
    </xf>
    <xf numFmtId="0" fontId="14" fillId="0" borderId="76" xfId="5" applyFont="1" applyBorder="1" applyProtection="1">
      <protection hidden="1"/>
    </xf>
    <xf numFmtId="0" fontId="14" fillId="0" borderId="23" xfId="5" applyFont="1" applyBorder="1" applyProtection="1">
      <protection hidden="1"/>
    </xf>
    <xf numFmtId="43" fontId="12" fillId="0" borderId="24" xfId="5" applyNumberFormat="1" applyFont="1" applyBorder="1" applyProtection="1">
      <protection hidden="1"/>
    </xf>
    <xf numFmtId="37" fontId="12" fillId="0" borderId="35" xfId="5" applyNumberFormat="1" applyFont="1" applyBorder="1" applyProtection="1">
      <protection hidden="1"/>
    </xf>
    <xf numFmtId="39" fontId="12" fillId="0" borderId="72" xfId="1" applyNumberFormat="1" applyFont="1" applyFill="1" applyBorder="1" applyAlignment="1" applyProtection="1">
      <protection hidden="1"/>
    </xf>
    <xf numFmtId="170" fontId="14" fillId="0" borderId="74" xfId="3" applyNumberFormat="1" applyFont="1" applyFill="1" applyBorder="1" applyAlignment="1" applyProtection="1">
      <alignment horizontal="center"/>
      <protection hidden="1"/>
    </xf>
    <xf numFmtId="0" fontId="17" fillId="0" borderId="34" xfId="0" quotePrefix="1" applyFont="1" applyBorder="1" applyAlignment="1" applyProtection="1">
      <alignment horizontal="left" indent="1"/>
      <protection hidden="1"/>
    </xf>
    <xf numFmtId="44" fontId="13" fillId="0" borderId="77" xfId="2" applyFont="1" applyFill="1" applyBorder="1" applyProtection="1">
      <protection hidden="1"/>
    </xf>
    <xf numFmtId="0" fontId="14" fillId="0" borderId="34" xfId="0" applyFont="1" applyBorder="1" applyAlignment="1" applyProtection="1">
      <alignment horizontal="left" indent="1"/>
      <protection hidden="1"/>
    </xf>
    <xf numFmtId="0" fontId="14" fillId="0" borderId="34" xfId="0" quotePrefix="1" applyFont="1" applyBorder="1" applyAlignment="1" applyProtection="1">
      <alignment horizontal="left" indent="2"/>
      <protection hidden="1"/>
    </xf>
    <xf numFmtId="0" fontId="14" fillId="0" borderId="0" xfId="0" quotePrefix="1" applyFont="1" applyAlignment="1" applyProtection="1">
      <alignment horizontal="left" indent="2"/>
      <protection hidden="1"/>
    </xf>
    <xf numFmtId="0" fontId="12" fillId="0" borderId="72" xfId="0" applyFont="1" applyBorder="1" applyProtection="1">
      <protection hidden="1"/>
    </xf>
    <xf numFmtId="44" fontId="12" fillId="0" borderId="77" xfId="0" applyNumberFormat="1" applyFont="1" applyBorder="1" applyProtection="1">
      <protection hidden="1"/>
    </xf>
    <xf numFmtId="7" fontId="13" fillId="0" borderId="77" xfId="2" applyNumberFormat="1" applyFont="1" applyFill="1" applyBorder="1" applyProtection="1">
      <protection hidden="1"/>
    </xf>
    <xf numFmtId="0" fontId="17" fillId="0" borderId="0" xfId="0" quotePrefix="1" applyFont="1" applyAlignment="1" applyProtection="1">
      <alignment horizontal="left" indent="1"/>
      <protection hidden="1"/>
    </xf>
    <xf numFmtId="7" fontId="12" fillId="0" borderId="74" xfId="2" applyNumberFormat="1" applyFont="1" applyFill="1" applyBorder="1" applyProtection="1">
      <protection hidden="1"/>
    </xf>
    <xf numFmtId="7" fontId="12" fillId="0" borderId="0" xfId="1" applyNumberFormat="1" applyFont="1" applyFill="1" applyBorder="1" applyProtection="1">
      <protection hidden="1"/>
    </xf>
    <xf numFmtId="39" fontId="12" fillId="0" borderId="74" xfId="2" applyNumberFormat="1" applyFont="1" applyFill="1" applyBorder="1" applyProtection="1">
      <protection hidden="1"/>
    </xf>
    <xf numFmtId="0" fontId="14" fillId="0" borderId="34" xfId="0" applyFont="1" applyBorder="1" applyProtection="1">
      <protection hidden="1"/>
    </xf>
    <xf numFmtId="0" fontId="14" fillId="0" borderId="0" xfId="0" applyFont="1" applyProtection="1">
      <protection hidden="1"/>
    </xf>
    <xf numFmtId="0" fontId="12" fillId="0" borderId="78" xfId="0" applyFont="1" applyBorder="1" applyProtection="1">
      <protection hidden="1"/>
    </xf>
    <xf numFmtId="44" fontId="12" fillId="0" borderId="30" xfId="1" applyNumberFormat="1" applyFont="1" applyFill="1" applyBorder="1" applyProtection="1">
      <protection hidden="1"/>
    </xf>
    <xf numFmtId="44" fontId="12" fillId="0" borderId="79" xfId="0" applyNumberFormat="1" applyFont="1" applyBorder="1" applyProtection="1">
      <protection hidden="1"/>
    </xf>
    <xf numFmtId="0" fontId="14" fillId="0" borderId="34" xfId="0" applyFont="1" applyBorder="1" applyAlignment="1" applyProtection="1">
      <alignment horizontal="center"/>
      <protection hidden="1"/>
    </xf>
    <xf numFmtId="0" fontId="14" fillId="0" borderId="0" xfId="0" applyFont="1" applyAlignment="1" applyProtection="1">
      <alignment horizontal="center"/>
      <protection hidden="1"/>
    </xf>
    <xf numFmtId="10" fontId="12" fillId="0" borderId="34" xfId="0" applyNumberFormat="1" applyFont="1" applyBorder="1" applyAlignment="1" applyProtection="1">
      <alignment horizontal="center"/>
      <protection hidden="1"/>
    </xf>
    <xf numFmtId="10" fontId="12" fillId="0" borderId="0" xfId="0" applyNumberFormat="1" applyFont="1" applyAlignment="1" applyProtection="1">
      <alignment horizontal="center"/>
      <protection hidden="1"/>
    </xf>
    <xf numFmtId="10" fontId="12" fillId="0" borderId="74" xfId="0" applyNumberFormat="1" applyFont="1" applyBorder="1" applyAlignment="1" applyProtection="1">
      <alignment horizontal="center"/>
      <protection hidden="1"/>
    </xf>
    <xf numFmtId="0" fontId="14" fillId="0" borderId="34" xfId="0" quotePrefix="1" applyFont="1" applyBorder="1" applyAlignment="1" applyProtection="1">
      <alignment horizontal="right"/>
      <protection hidden="1"/>
    </xf>
    <xf numFmtId="171" fontId="12" fillId="0" borderId="0" xfId="0" applyNumberFormat="1" applyFont="1" applyAlignment="1" applyProtection="1">
      <alignment horizontal="left"/>
      <protection hidden="1"/>
    </xf>
    <xf numFmtId="0" fontId="14" fillId="0" borderId="34" xfId="0" quotePrefix="1" applyFont="1" applyBorder="1" applyAlignment="1" applyProtection="1">
      <alignment horizontal="left" indent="3"/>
      <protection hidden="1"/>
    </xf>
    <xf numFmtId="0" fontId="14" fillId="0" borderId="0" xfId="0" applyFont="1" applyAlignment="1" applyProtection="1">
      <alignment horizontal="left" indent="3"/>
      <protection hidden="1"/>
    </xf>
    <xf numFmtId="44" fontId="12" fillId="0" borderId="74" xfId="2" applyFont="1" applyFill="1" applyBorder="1" applyProtection="1">
      <protection hidden="1"/>
    </xf>
    <xf numFmtId="0" fontId="14" fillId="0" borderId="34" xfId="0" applyFont="1" applyBorder="1" applyAlignment="1" applyProtection="1">
      <alignment horizontal="left" indent="3"/>
      <protection hidden="1"/>
    </xf>
    <xf numFmtId="0" fontId="14" fillId="0" borderId="17" xfId="5" applyFont="1" applyBorder="1" applyProtection="1">
      <protection hidden="1"/>
    </xf>
    <xf numFmtId="0" fontId="14" fillId="0" borderId="75" xfId="5" applyFont="1" applyBorder="1" applyProtection="1">
      <protection hidden="1"/>
    </xf>
    <xf numFmtId="43" fontId="12" fillId="0" borderId="56" xfId="5" applyNumberFormat="1" applyFont="1" applyBorder="1" applyProtection="1">
      <protection hidden="1"/>
    </xf>
    <xf numFmtId="37" fontId="12" fillId="0" borderId="19" xfId="5" applyNumberFormat="1" applyFont="1" applyBorder="1" applyProtection="1">
      <protection hidden="1"/>
    </xf>
    <xf numFmtId="0" fontId="14" fillId="0" borderId="34" xfId="5" applyFont="1" applyBorder="1" applyProtection="1">
      <protection hidden="1"/>
    </xf>
    <xf numFmtId="0" fontId="14" fillId="0" borderId="0" xfId="5" applyFont="1" applyProtection="1">
      <protection hidden="1"/>
    </xf>
    <xf numFmtId="0" fontId="12" fillId="0" borderId="24" xfId="0" applyFont="1" applyBorder="1" applyProtection="1">
      <protection hidden="1"/>
    </xf>
    <xf numFmtId="0" fontId="12" fillId="0" borderId="35" xfId="0" applyFont="1" applyBorder="1" applyProtection="1">
      <protection hidden="1"/>
    </xf>
    <xf numFmtId="0" fontId="14" fillId="0" borderId="10" xfId="0" applyFont="1" applyBorder="1" applyAlignment="1" applyProtection="1">
      <alignment horizontal="left" indent="3"/>
      <protection hidden="1"/>
    </xf>
    <xf numFmtId="0" fontId="14" fillId="0" borderId="11" xfId="0" applyFont="1" applyBorder="1" applyAlignment="1" applyProtection="1">
      <alignment horizontal="left" indent="3"/>
      <protection hidden="1"/>
    </xf>
    <xf numFmtId="44" fontId="12" fillId="0" borderId="12" xfId="2" applyFont="1" applyFill="1" applyBorder="1" applyProtection="1">
      <protection hidden="1"/>
    </xf>
    <xf numFmtId="0" fontId="14" fillId="0" borderId="10" xfId="0" applyFont="1" applyBorder="1" applyProtection="1">
      <protection hidden="1"/>
    </xf>
    <xf numFmtId="0" fontId="14" fillId="0" borderId="11" xfId="0" applyFont="1" applyBorder="1" applyProtection="1">
      <protection hidden="1"/>
    </xf>
    <xf numFmtId="44" fontId="12" fillId="0" borderId="58" xfId="5" applyNumberFormat="1" applyFont="1" applyBorder="1" applyProtection="1">
      <protection hidden="1"/>
    </xf>
    <xf numFmtId="37" fontId="12" fillId="0" borderId="45" xfId="1" applyNumberFormat="1" applyFont="1" applyFill="1" applyBorder="1" applyProtection="1">
      <protection hidden="1"/>
    </xf>
    <xf numFmtId="7" fontId="12" fillId="0" borderId="0" xfId="0" applyNumberFormat="1" applyFont="1" applyAlignment="1" applyProtection="1">
      <alignment horizontal="center"/>
      <protection hidden="1"/>
    </xf>
    <xf numFmtId="43" fontId="14" fillId="0" borderId="0" xfId="0" quotePrefix="1" applyNumberFormat="1" applyFont="1" applyAlignment="1" applyProtection="1">
      <alignment horizontal="left" indent="3"/>
      <protection hidden="1"/>
    </xf>
    <xf numFmtId="39" fontId="12" fillId="0" borderId="74" xfId="0" applyNumberFormat="1" applyFont="1" applyBorder="1" applyProtection="1">
      <protection hidden="1"/>
    </xf>
    <xf numFmtId="41" fontId="14" fillId="0" borderId="0" xfId="0" quotePrefix="1" applyNumberFormat="1" applyFont="1" applyAlignment="1" applyProtection="1">
      <alignment horizontal="left" indent="3"/>
      <protection hidden="1"/>
    </xf>
    <xf numFmtId="0" fontId="14" fillId="0" borderId="0" xfId="0" applyFont="1" applyAlignment="1" applyProtection="1">
      <alignment horizontal="left"/>
      <protection hidden="1"/>
    </xf>
    <xf numFmtId="170" fontId="12" fillId="0" borderId="74" xfId="0" applyNumberFormat="1" applyFont="1" applyBorder="1" applyProtection="1">
      <protection hidden="1"/>
    </xf>
    <xf numFmtId="9" fontId="14" fillId="0" borderId="0" xfId="3" applyFont="1" applyFill="1" applyBorder="1" applyAlignment="1" applyProtection="1">
      <alignment horizontal="left"/>
      <protection hidden="1"/>
    </xf>
    <xf numFmtId="44" fontId="12" fillId="0" borderId="79" xfId="2" applyFont="1" applyFill="1" applyBorder="1" applyProtection="1">
      <protection hidden="1"/>
    </xf>
    <xf numFmtId="0" fontId="14" fillId="0" borderId="34" xfId="0" quotePrefix="1" applyFont="1" applyBorder="1" applyAlignment="1" applyProtection="1">
      <alignment horizontal="center"/>
      <protection hidden="1"/>
    </xf>
    <xf numFmtId="44" fontId="12" fillId="0" borderId="0" xfId="1" applyNumberFormat="1" applyFont="1" applyFill="1" applyBorder="1" applyProtection="1">
      <protection hidden="1"/>
    </xf>
    <xf numFmtId="37" fontId="12" fillId="0" borderId="74" xfId="5" applyNumberFormat="1" applyFont="1" applyBorder="1" applyProtection="1">
      <protection hidden="1"/>
    </xf>
    <xf numFmtId="172" fontId="12" fillId="0" borderId="74" xfId="2" applyNumberFormat="1" applyFont="1" applyFill="1" applyBorder="1" applyProtection="1">
      <protection hidden="1"/>
    </xf>
    <xf numFmtId="39" fontId="12" fillId="0" borderId="30" xfId="2" applyNumberFormat="1" applyFont="1" applyFill="1" applyBorder="1" applyProtection="1">
      <protection hidden="1"/>
    </xf>
    <xf numFmtId="170" fontId="12" fillId="0" borderId="12" xfId="0" applyNumberFormat="1" applyFont="1" applyBorder="1" applyProtection="1">
      <protection hidden="1"/>
    </xf>
    <xf numFmtId="10" fontId="17" fillId="0" borderId="0" xfId="3" applyNumberFormat="1" applyFont="1" applyFill="1" applyBorder="1" applyAlignment="1" applyProtection="1">
      <alignment horizontal="center"/>
      <protection hidden="1"/>
    </xf>
    <xf numFmtId="0" fontId="12" fillId="0" borderId="0" xfId="0" quotePrefix="1" applyFont="1" applyAlignment="1" applyProtection="1">
      <alignment horizontal="center" vertical="center" wrapText="1"/>
      <protection hidden="1"/>
    </xf>
    <xf numFmtId="9" fontId="14" fillId="0" borderId="0" xfId="3" applyFont="1" applyFill="1" applyBorder="1" applyAlignment="1" applyProtection="1">
      <alignment horizontal="center"/>
      <protection hidden="1"/>
    </xf>
    <xf numFmtId="0" fontId="14" fillId="0" borderId="10" xfId="0" applyFont="1" applyBorder="1" applyAlignment="1" applyProtection="1">
      <alignment horizontal="left" indent="1"/>
      <protection hidden="1"/>
    </xf>
    <xf numFmtId="0" fontId="14" fillId="0" borderId="11" xfId="0" applyFont="1" applyBorder="1" applyAlignment="1" applyProtection="1">
      <alignment horizontal="center"/>
      <protection hidden="1"/>
    </xf>
    <xf numFmtId="0" fontId="12" fillId="0" borderId="11" xfId="0" quotePrefix="1" applyFont="1" applyBorder="1" applyAlignment="1" applyProtection="1">
      <alignment horizontal="center" vertical="center" wrapText="1"/>
      <protection hidden="1"/>
    </xf>
    <xf numFmtId="0" fontId="18" fillId="0" borderId="0" xfId="0" applyFont="1" applyAlignment="1" applyProtection="1">
      <alignment vertical="center"/>
      <protection hidden="1"/>
    </xf>
    <xf numFmtId="0" fontId="13" fillId="0" borderId="13" xfId="0" applyFont="1" applyBorder="1" applyAlignment="1" applyProtection="1">
      <alignment horizontal="centerContinuous" vertical="center"/>
      <protection hidden="1"/>
    </xf>
    <xf numFmtId="0" fontId="13" fillId="0" borderId="55" xfId="0" applyFont="1" applyBorder="1" applyAlignment="1" applyProtection="1">
      <alignment horizontal="centerContinuous" vertical="center"/>
      <protection hidden="1"/>
    </xf>
    <xf numFmtId="0" fontId="13" fillId="0" borderId="15" xfId="0" applyFont="1" applyBorder="1" applyAlignment="1" applyProtection="1">
      <alignment horizontal="centerContinuous" vertical="center"/>
      <protection hidden="1"/>
    </xf>
    <xf numFmtId="0" fontId="13" fillId="0" borderId="13" xfId="0" quotePrefix="1" applyFont="1" applyBorder="1" applyAlignment="1" applyProtection="1">
      <alignment horizontal="centerContinuous" vertical="center"/>
      <protection hidden="1"/>
    </xf>
    <xf numFmtId="0" fontId="13" fillId="0" borderId="52" xfId="0" applyFont="1" applyBorder="1" applyAlignment="1" applyProtection="1">
      <alignment horizontal="centerContinuous" vertical="center"/>
      <protection hidden="1"/>
    </xf>
    <xf numFmtId="0" fontId="13" fillId="0" borderId="14" xfId="0" applyFont="1" applyBorder="1" applyAlignment="1" applyProtection="1">
      <alignment horizontal="centerContinuous" vertical="center"/>
      <protection hidden="1"/>
    </xf>
    <xf numFmtId="0" fontId="13" fillId="0" borderId="22" xfId="0" applyFont="1" applyBorder="1" applyAlignment="1" applyProtection="1">
      <alignment horizontal="left" wrapText="1"/>
      <protection hidden="1"/>
    </xf>
    <xf numFmtId="0" fontId="12" fillId="0" borderId="0" xfId="0" applyFont="1" applyAlignment="1" applyProtection="1">
      <alignment horizontal="left" wrapText="1"/>
      <protection hidden="1"/>
    </xf>
    <xf numFmtId="0" fontId="12" fillId="0" borderId="13" xfId="0" applyFont="1" applyBorder="1" applyAlignment="1" applyProtection="1">
      <alignment horizontal="center" vertical="center" wrapText="1"/>
      <protection hidden="1"/>
    </xf>
    <xf numFmtId="0" fontId="12" fillId="0" borderId="14" xfId="0" applyFont="1" applyBorder="1" applyAlignment="1" applyProtection="1">
      <alignment horizontal="center" vertical="center" wrapText="1"/>
      <protection hidden="1"/>
    </xf>
    <xf numFmtId="0" fontId="12" fillId="0" borderId="15" xfId="0" applyFont="1" applyBorder="1" applyAlignment="1" applyProtection="1">
      <alignment horizontal="center" vertical="center" wrapText="1"/>
      <protection hidden="1"/>
    </xf>
    <xf numFmtId="0" fontId="12" fillId="0" borderId="44" xfId="0" applyFont="1" applyBorder="1" applyAlignment="1" applyProtection="1">
      <alignment horizontal="center" vertical="center" wrapText="1"/>
      <protection hidden="1"/>
    </xf>
    <xf numFmtId="0" fontId="12" fillId="0" borderId="58" xfId="0" applyFont="1" applyBorder="1" applyAlignment="1" applyProtection="1">
      <alignment horizontal="center" vertical="center" wrapText="1"/>
      <protection hidden="1"/>
    </xf>
    <xf numFmtId="0" fontId="12" fillId="0" borderId="80" xfId="0" applyFont="1" applyBorder="1" applyAlignment="1" applyProtection="1">
      <alignment horizontal="center" vertical="center" wrapText="1"/>
      <protection hidden="1"/>
    </xf>
    <xf numFmtId="0" fontId="12" fillId="0" borderId="12" xfId="0" applyFont="1" applyBorder="1" applyAlignment="1" applyProtection="1">
      <alignment horizontal="center" vertical="center" wrapText="1"/>
      <protection hidden="1"/>
    </xf>
    <xf numFmtId="0" fontId="12" fillId="0" borderId="0" xfId="0" applyFont="1" applyAlignment="1" applyProtection="1">
      <alignment horizontal="center" wrapText="1"/>
      <protection hidden="1"/>
    </xf>
    <xf numFmtId="0" fontId="12" fillId="0" borderId="8" xfId="0" applyFont="1" applyBorder="1" applyAlignment="1" applyProtection="1">
      <alignment horizontal="left" wrapText="1"/>
      <protection hidden="1"/>
    </xf>
    <xf numFmtId="0" fontId="12" fillId="0" borderId="0" xfId="0" applyFont="1" applyAlignment="1" applyProtection="1">
      <alignment horizontal="center" vertical="center" wrapText="1"/>
      <protection hidden="1"/>
    </xf>
    <xf numFmtId="0" fontId="13" fillId="0" borderId="22" xfId="0" quotePrefix="1" applyFont="1" applyBorder="1" applyAlignment="1" applyProtection="1">
      <alignment horizontal="left" vertical="center" wrapText="1"/>
      <protection hidden="1"/>
    </xf>
    <xf numFmtId="7" fontId="13" fillId="0" borderId="13" xfId="0" applyNumberFormat="1" applyFont="1" applyBorder="1" applyAlignment="1" applyProtection="1">
      <alignment horizontal="center" vertical="center"/>
      <protection hidden="1"/>
    </xf>
    <xf numFmtId="7" fontId="13" fillId="0" borderId="55" xfId="0" applyNumberFormat="1" applyFont="1" applyBorder="1" applyAlignment="1" applyProtection="1">
      <alignment horizontal="center" vertical="center"/>
      <protection hidden="1"/>
    </xf>
    <xf numFmtId="7" fontId="13" fillId="0" borderId="15" xfId="0" applyNumberFormat="1" applyFont="1" applyBorder="1" applyAlignment="1" applyProtection="1">
      <alignment horizontal="center" vertical="center"/>
      <protection hidden="1"/>
    </xf>
    <xf numFmtId="0" fontId="13" fillId="0" borderId="22" xfId="0" applyFont="1" applyBorder="1" applyAlignment="1" applyProtection="1">
      <alignment horizontal="left" vertical="center" wrapText="1"/>
      <protection hidden="1"/>
    </xf>
    <xf numFmtId="39" fontId="12" fillId="2" borderId="13" xfId="0" applyNumberFormat="1" applyFont="1" applyFill="1" applyBorder="1" applyProtection="1">
      <protection locked="0"/>
    </xf>
    <xf numFmtId="39" fontId="12" fillId="2" borderId="55" xfId="0" applyNumberFormat="1" applyFont="1" applyFill="1" applyBorder="1" applyProtection="1">
      <protection locked="0"/>
    </xf>
    <xf numFmtId="39" fontId="12" fillId="0" borderId="27" xfId="0" applyNumberFormat="1" applyFont="1" applyBorder="1" applyProtection="1">
      <protection hidden="1"/>
    </xf>
    <xf numFmtId="0" fontId="12" fillId="0" borderId="36" xfId="0" applyFont="1" applyBorder="1" applyAlignment="1" applyProtection="1">
      <alignment horizontal="left"/>
      <protection hidden="1"/>
    </xf>
    <xf numFmtId="39" fontId="12" fillId="2" borderId="1" xfId="0" applyNumberFormat="1" applyFont="1" applyFill="1" applyBorder="1" applyProtection="1">
      <protection locked="0"/>
    </xf>
    <xf numFmtId="39" fontId="12" fillId="2" borderId="2" xfId="0" applyNumberFormat="1" applyFont="1" applyFill="1" applyBorder="1" applyProtection="1">
      <protection locked="0"/>
    </xf>
    <xf numFmtId="39" fontId="12" fillId="0" borderId="2" xfId="0" applyNumberFormat="1" applyFont="1" applyBorder="1" applyProtection="1">
      <protection hidden="1"/>
    </xf>
    <xf numFmtId="39" fontId="12" fillId="2" borderId="3" xfId="0" applyNumberFormat="1" applyFont="1" applyFill="1" applyBorder="1" applyProtection="1">
      <protection locked="0"/>
    </xf>
    <xf numFmtId="39" fontId="12" fillId="2" borderId="57" xfId="0" applyNumberFormat="1" applyFont="1" applyFill="1" applyBorder="1" applyProtection="1">
      <protection locked="0"/>
    </xf>
    <xf numFmtId="39" fontId="12" fillId="2" borderId="4" xfId="0" applyNumberFormat="1" applyFont="1" applyFill="1" applyBorder="1" applyProtection="1">
      <protection locked="0"/>
    </xf>
    <xf numFmtId="39" fontId="12" fillId="0" borderId="4" xfId="0" applyNumberFormat="1" applyFont="1" applyBorder="1" applyProtection="1">
      <protection hidden="1"/>
    </xf>
    <xf numFmtId="0" fontId="12" fillId="0" borderId="37" xfId="0" applyFont="1" applyBorder="1" applyAlignment="1" applyProtection="1">
      <alignment horizontal="left"/>
      <protection hidden="1"/>
    </xf>
    <xf numFmtId="39" fontId="12" fillId="2" borderId="5" xfId="0" applyNumberFormat="1" applyFont="1" applyFill="1" applyBorder="1" applyProtection="1">
      <protection locked="0"/>
    </xf>
    <xf numFmtId="39" fontId="12" fillId="2" borderId="6" xfId="0" applyNumberFormat="1" applyFont="1" applyFill="1" applyBorder="1" applyProtection="1">
      <protection locked="0"/>
    </xf>
    <xf numFmtId="39" fontId="12" fillId="0" borderId="6" xfId="0" applyNumberFormat="1" applyFont="1" applyBorder="1" applyProtection="1">
      <protection hidden="1"/>
    </xf>
    <xf numFmtId="7" fontId="13" fillId="0" borderId="6" xfId="0" applyNumberFormat="1" applyFont="1" applyBorder="1" applyAlignment="1" applyProtection="1">
      <alignment horizontal="center" vertical="center"/>
      <protection hidden="1"/>
    </xf>
    <xf numFmtId="0" fontId="12" fillId="0" borderId="44" xfId="0" quotePrefix="1" applyFont="1" applyBorder="1" applyAlignment="1" applyProtection="1">
      <alignment horizontal="center" vertical="center" wrapText="1"/>
      <protection hidden="1"/>
    </xf>
    <xf numFmtId="0" fontId="12" fillId="0" borderId="58" xfId="0" quotePrefix="1" applyFont="1" applyBorder="1" applyAlignment="1" applyProtection="1">
      <alignment horizontal="center" vertical="center" wrapText="1"/>
      <protection hidden="1"/>
    </xf>
    <xf numFmtId="0" fontId="12" fillId="0" borderId="22" xfId="0" quotePrefix="1" applyFont="1" applyBorder="1" applyAlignment="1" applyProtection="1">
      <alignment horizontal="center" vertical="center" wrapText="1"/>
      <protection hidden="1"/>
    </xf>
    <xf numFmtId="0" fontId="12" fillId="0" borderId="80" xfId="0" quotePrefix="1" applyFont="1" applyBorder="1" applyAlignment="1" applyProtection="1">
      <alignment horizontal="center" vertical="center" wrapText="1"/>
      <protection hidden="1"/>
    </xf>
    <xf numFmtId="0" fontId="12" fillId="0" borderId="15" xfId="0" quotePrefix="1" applyFont="1" applyBorder="1" applyAlignment="1" applyProtection="1">
      <alignment horizontal="center" vertical="center" wrapText="1"/>
      <protection hidden="1"/>
    </xf>
    <xf numFmtId="0" fontId="12" fillId="0" borderId="13" xfId="0" quotePrefix="1" applyFont="1" applyBorder="1" applyAlignment="1" applyProtection="1">
      <alignment horizontal="center" vertical="center" wrapText="1"/>
      <protection hidden="1"/>
    </xf>
    <xf numFmtId="39" fontId="12" fillId="0" borderId="1" xfId="0" applyNumberFormat="1" applyFont="1" applyBorder="1" applyProtection="1">
      <protection hidden="1"/>
    </xf>
    <xf numFmtId="39" fontId="12" fillId="0" borderId="16" xfId="0" applyNumberFormat="1" applyFont="1" applyBorder="1" applyProtection="1">
      <protection hidden="1"/>
    </xf>
    <xf numFmtId="7" fontId="12" fillId="0" borderId="36" xfId="0" applyNumberFormat="1" applyFont="1" applyBorder="1" applyProtection="1">
      <protection hidden="1"/>
    </xf>
    <xf numFmtId="44" fontId="12" fillId="0" borderId="19" xfId="2" applyFont="1" applyFill="1" applyBorder="1" applyProtection="1">
      <protection hidden="1"/>
    </xf>
    <xf numFmtId="44" fontId="12" fillId="0" borderId="17" xfId="2" applyFont="1" applyFill="1" applyBorder="1" applyProtection="1">
      <protection hidden="1"/>
    </xf>
    <xf numFmtId="10" fontId="12" fillId="0" borderId="19" xfId="0" applyNumberFormat="1" applyFont="1" applyBorder="1" applyProtection="1">
      <protection hidden="1"/>
    </xf>
    <xf numFmtId="39" fontId="12" fillId="0" borderId="3" xfId="0" applyNumberFormat="1" applyFont="1" applyBorder="1" applyProtection="1">
      <protection hidden="1"/>
    </xf>
    <xf numFmtId="39" fontId="12" fillId="0" borderId="57" xfId="0" applyNumberFormat="1" applyFont="1" applyBorder="1" applyProtection="1">
      <protection hidden="1"/>
    </xf>
    <xf numFmtId="39" fontId="12" fillId="0" borderId="20" xfId="0" applyNumberFormat="1" applyFont="1" applyBorder="1" applyProtection="1">
      <protection hidden="1"/>
    </xf>
    <xf numFmtId="7" fontId="12" fillId="0" borderId="32" xfId="0" applyNumberFormat="1" applyFont="1" applyBorder="1" applyProtection="1">
      <protection hidden="1"/>
    </xf>
    <xf numFmtId="44" fontId="12" fillId="0" borderId="4" xfId="2" applyFont="1" applyFill="1" applyBorder="1" applyProtection="1">
      <protection hidden="1"/>
    </xf>
    <xf numFmtId="44" fontId="12" fillId="0" borderId="3" xfId="2" applyFont="1" applyFill="1" applyBorder="1" applyProtection="1">
      <protection hidden="1"/>
    </xf>
    <xf numFmtId="10" fontId="12" fillId="0" borderId="4" xfId="0" applyNumberFormat="1" applyFont="1" applyBorder="1" applyProtection="1">
      <protection hidden="1"/>
    </xf>
    <xf numFmtId="39" fontId="12" fillId="0" borderId="5" xfId="0" applyNumberFormat="1" applyFont="1" applyBorder="1" applyProtection="1">
      <protection hidden="1"/>
    </xf>
    <xf numFmtId="39" fontId="12" fillId="0" borderId="21" xfId="0" applyNumberFormat="1" applyFont="1" applyBorder="1" applyProtection="1">
      <protection hidden="1"/>
    </xf>
    <xf numFmtId="7" fontId="12" fillId="0" borderId="37" xfId="0" applyNumberFormat="1" applyFont="1" applyBorder="1" applyProtection="1">
      <protection hidden="1"/>
    </xf>
    <xf numFmtId="44" fontId="12" fillId="0" borderId="6" xfId="2" applyFont="1" applyFill="1" applyBorder="1" applyProtection="1">
      <protection hidden="1"/>
    </xf>
    <xf numFmtId="44" fontId="12" fillId="0" borderId="5" xfId="2" applyFont="1" applyFill="1" applyBorder="1" applyProtection="1">
      <protection hidden="1"/>
    </xf>
    <xf numFmtId="10" fontId="12" fillId="0" borderId="6" xfId="0" applyNumberFormat="1" applyFont="1" applyBorder="1" applyProtection="1">
      <protection hidden="1"/>
    </xf>
    <xf numFmtId="44" fontId="12" fillId="0" borderId="81" xfId="0" quotePrefix="1" applyNumberFormat="1" applyFont="1" applyBorder="1" applyAlignment="1" applyProtection="1">
      <alignment horizontal="center" wrapText="1"/>
      <protection hidden="1"/>
    </xf>
    <xf numFmtId="44" fontId="12" fillId="0" borderId="82" xfId="0" quotePrefix="1" applyNumberFormat="1" applyFont="1" applyBorder="1" applyAlignment="1" applyProtection="1">
      <alignment horizontal="center" wrapText="1"/>
      <protection hidden="1"/>
    </xf>
    <xf numFmtId="0" fontId="12" fillId="0" borderId="83" xfId="0" quotePrefix="1" applyFont="1" applyBorder="1" applyAlignment="1" applyProtection="1">
      <alignment horizontal="center" wrapText="1"/>
      <protection hidden="1"/>
    </xf>
    <xf numFmtId="44" fontId="12" fillId="0" borderId="49" xfId="0" applyNumberFormat="1" applyFont="1" applyBorder="1" applyProtection="1">
      <protection hidden="1"/>
    </xf>
    <xf numFmtId="0" fontId="26" fillId="0" borderId="0" xfId="0" applyFont="1" applyAlignment="1" applyProtection="1">
      <alignment horizontal="left" vertical="center"/>
      <protection hidden="1"/>
    </xf>
    <xf numFmtId="0" fontId="20" fillId="0" borderId="22" xfId="6" quotePrefix="1" applyFont="1" applyBorder="1" applyAlignment="1" applyProtection="1">
      <alignment horizontal="left" vertical="top" wrapText="1"/>
      <protection hidden="1"/>
    </xf>
    <xf numFmtId="0" fontId="20" fillId="0" borderId="0" xfId="6" applyFont="1" applyProtection="1">
      <protection hidden="1"/>
    </xf>
    <xf numFmtId="0" fontId="20" fillId="0" borderId="22" xfId="6" applyFont="1" applyBorder="1" applyAlignment="1" applyProtection="1">
      <alignment horizontal="center" vertical="top" wrapText="1"/>
      <protection hidden="1"/>
    </xf>
    <xf numFmtId="0" fontId="20" fillId="0" borderId="22" xfId="6" quotePrefix="1" applyFont="1" applyBorder="1" applyAlignment="1" applyProtection="1">
      <alignment horizontal="center" vertical="top" wrapText="1"/>
      <protection hidden="1"/>
    </xf>
    <xf numFmtId="0" fontId="20" fillId="0" borderId="0" xfId="6" applyFont="1" applyAlignment="1" applyProtection="1">
      <alignment vertical="top"/>
      <protection hidden="1"/>
    </xf>
    <xf numFmtId="0" fontId="20" fillId="0" borderId="0" xfId="6" quotePrefix="1" applyFont="1" applyAlignment="1" applyProtection="1">
      <alignment horizontal="center" vertical="top" wrapText="1"/>
      <protection hidden="1"/>
    </xf>
    <xf numFmtId="0" fontId="20" fillId="0" borderId="38" xfId="6" quotePrefix="1" applyFont="1" applyBorder="1" applyAlignment="1" applyProtection="1">
      <alignment horizontal="center" vertical="top" wrapText="1"/>
      <protection hidden="1"/>
    </xf>
    <xf numFmtId="7" fontId="20" fillId="0" borderId="31" xfId="6" applyNumberFormat="1" applyFont="1" applyBorder="1" applyProtection="1">
      <protection hidden="1"/>
    </xf>
    <xf numFmtId="7" fontId="20" fillId="0" borderId="0" xfId="6" applyNumberFormat="1" applyFont="1" applyProtection="1">
      <protection hidden="1"/>
    </xf>
    <xf numFmtId="7" fontId="20" fillId="0" borderId="36" xfId="6" applyNumberFormat="1" applyFont="1" applyBorder="1" applyProtection="1">
      <protection hidden="1"/>
    </xf>
    <xf numFmtId="0" fontId="27" fillId="0" borderId="13" xfId="6" applyFont="1" applyBorder="1" applyAlignment="1" applyProtection="1">
      <alignment horizontal="center"/>
      <protection hidden="1"/>
    </xf>
    <xf numFmtId="0" fontId="27" fillId="0" borderId="55" xfId="6" applyFont="1" applyBorder="1" applyAlignment="1" applyProtection="1">
      <alignment horizontal="center"/>
      <protection hidden="1"/>
    </xf>
    <xf numFmtId="0" fontId="27" fillId="0" borderId="15" xfId="6" applyFont="1" applyBorder="1" applyAlignment="1" applyProtection="1">
      <alignment horizontal="center"/>
      <protection hidden="1"/>
    </xf>
    <xf numFmtId="7" fontId="20" fillId="0" borderId="32" xfId="6" applyNumberFormat="1" applyFont="1" applyBorder="1" applyProtection="1">
      <protection hidden="1"/>
    </xf>
    <xf numFmtId="0" fontId="20" fillId="0" borderId="1" xfId="6" applyFont="1" applyBorder="1" applyProtection="1">
      <protection hidden="1"/>
    </xf>
    <xf numFmtId="7" fontId="20" fillId="0" borderId="54" xfId="6" applyNumberFormat="1" applyFont="1" applyBorder="1" applyProtection="1">
      <protection hidden="1"/>
    </xf>
    <xf numFmtId="39" fontId="20" fillId="0" borderId="54" xfId="6" applyNumberFormat="1" applyFont="1" applyBorder="1" applyProtection="1">
      <protection hidden="1"/>
    </xf>
    <xf numFmtId="7" fontId="20" fillId="0" borderId="2" xfId="6" applyNumberFormat="1" applyFont="1" applyBorder="1" applyProtection="1">
      <protection hidden="1"/>
    </xf>
    <xf numFmtId="0" fontId="20" fillId="0" borderId="3" xfId="6" applyFont="1" applyBorder="1" applyProtection="1">
      <protection hidden="1"/>
    </xf>
    <xf numFmtId="7" fontId="20" fillId="0" borderId="57" xfId="6" applyNumberFormat="1" applyFont="1" applyBorder="1" applyProtection="1">
      <protection hidden="1"/>
    </xf>
    <xf numFmtId="39" fontId="20" fillId="0" borderId="57" xfId="6" applyNumberFormat="1" applyFont="1" applyBorder="1" applyProtection="1">
      <protection hidden="1"/>
    </xf>
    <xf numFmtId="7" fontId="20" fillId="0" borderId="4" xfId="6" applyNumberFormat="1" applyFont="1" applyBorder="1" applyProtection="1">
      <protection hidden="1"/>
    </xf>
    <xf numFmtId="0" fontId="20" fillId="0" borderId="5" xfId="6" applyFont="1" applyBorder="1" applyProtection="1">
      <protection hidden="1"/>
    </xf>
    <xf numFmtId="7" fontId="20" fillId="0" borderId="51" xfId="6" applyNumberFormat="1" applyFont="1" applyBorder="1" applyProtection="1">
      <protection hidden="1"/>
    </xf>
    <xf numFmtId="39" fontId="20" fillId="0" borderId="51" xfId="6" applyNumberFormat="1" applyFont="1" applyBorder="1" applyProtection="1">
      <protection hidden="1"/>
    </xf>
    <xf numFmtId="7" fontId="20" fillId="0" borderId="6" xfId="6" applyNumberFormat="1" applyFont="1" applyBorder="1" applyProtection="1">
      <protection hidden="1"/>
    </xf>
    <xf numFmtId="7" fontId="20" fillId="0" borderId="22" xfId="6" applyNumberFormat="1" applyFont="1" applyBorder="1" applyProtection="1">
      <protection hidden="1"/>
    </xf>
    <xf numFmtId="7" fontId="20" fillId="0" borderId="37" xfId="6" applyNumberFormat="1" applyFont="1" applyBorder="1" applyProtection="1">
      <protection hidden="1"/>
    </xf>
    <xf numFmtId="0" fontId="20" fillId="0" borderId="0" xfId="6" applyFont="1" applyAlignment="1" applyProtection="1">
      <alignment horizontal="left"/>
      <protection hidden="1"/>
    </xf>
    <xf numFmtId="0" fontId="20" fillId="0" borderId="22" xfId="6" applyFont="1" applyBorder="1" applyAlignment="1" applyProtection="1">
      <alignment horizontal="left"/>
      <protection hidden="1"/>
    </xf>
    <xf numFmtId="43" fontId="20" fillId="0" borderId="22" xfId="6" applyNumberFormat="1" applyFont="1" applyBorder="1" applyProtection="1">
      <protection hidden="1"/>
    </xf>
    <xf numFmtId="0" fontId="20" fillId="0" borderId="22" xfId="6" quotePrefix="1" applyFont="1" applyBorder="1" applyAlignment="1" applyProtection="1">
      <alignment horizontal="left"/>
      <protection hidden="1"/>
    </xf>
    <xf numFmtId="0" fontId="26" fillId="0" borderId="0" xfId="6" applyFont="1" applyProtection="1">
      <protection hidden="1"/>
    </xf>
    <xf numFmtId="0" fontId="27" fillId="0" borderId="26" xfId="6" applyFont="1" applyBorder="1" applyAlignment="1" applyProtection="1">
      <alignment horizontal="center"/>
      <protection hidden="1"/>
    </xf>
    <xf numFmtId="0" fontId="20" fillId="0" borderId="52" xfId="6" applyFont="1" applyBorder="1" applyProtection="1">
      <protection hidden="1"/>
    </xf>
    <xf numFmtId="0" fontId="20" fillId="0" borderId="39" xfId="6" applyFont="1" applyBorder="1" applyProtection="1">
      <protection hidden="1"/>
    </xf>
    <xf numFmtId="0" fontId="20" fillId="0" borderId="46" xfId="6" applyFont="1" applyBorder="1" applyProtection="1">
      <protection hidden="1"/>
    </xf>
    <xf numFmtId="7" fontId="20" fillId="0" borderId="70" xfId="6" applyNumberFormat="1" applyFont="1" applyBorder="1" applyProtection="1">
      <protection hidden="1"/>
    </xf>
    <xf numFmtId="39" fontId="20" fillId="0" borderId="62" xfId="6" applyNumberFormat="1" applyFont="1" applyBorder="1" applyProtection="1">
      <protection hidden="1"/>
    </xf>
    <xf numFmtId="0" fontId="20" fillId="0" borderId="47" xfId="6" applyFont="1" applyBorder="1" applyProtection="1">
      <protection hidden="1"/>
    </xf>
    <xf numFmtId="7" fontId="20" fillId="0" borderId="71" xfId="6" applyNumberFormat="1" applyFont="1" applyBorder="1" applyProtection="1">
      <protection hidden="1"/>
    </xf>
    <xf numFmtId="39" fontId="20" fillId="0" borderId="63" xfId="6" applyNumberFormat="1" applyFont="1" applyBorder="1" applyProtection="1">
      <protection hidden="1"/>
    </xf>
    <xf numFmtId="0" fontId="26" fillId="0" borderId="0" xfId="6" quotePrefix="1" applyFont="1" applyAlignment="1" applyProtection="1">
      <alignment horizontal="left"/>
      <protection hidden="1"/>
    </xf>
    <xf numFmtId="0" fontId="28" fillId="0" borderId="0" xfId="6" applyFont="1" applyProtection="1">
      <protection hidden="1"/>
    </xf>
    <xf numFmtId="0" fontId="20" fillId="0" borderId="72" xfId="6" applyFont="1" applyBorder="1" applyProtection="1">
      <protection hidden="1"/>
    </xf>
    <xf numFmtId="7" fontId="20" fillId="0" borderId="77" xfId="6" applyNumberFormat="1" applyFont="1" applyBorder="1" applyProtection="1">
      <protection hidden="1"/>
    </xf>
    <xf numFmtId="0" fontId="19" fillId="0" borderId="0" xfId="0" quotePrefix="1" applyFont="1" applyAlignment="1" applyProtection="1">
      <alignment horizontal="center" vertical="center" wrapText="1"/>
      <protection hidden="1"/>
    </xf>
    <xf numFmtId="0" fontId="13" fillId="0" borderId="26" xfId="0" quotePrefix="1" applyFont="1" applyBorder="1" applyAlignment="1" applyProtection="1">
      <alignment horizontal="center" vertical="center" wrapText="1"/>
      <protection hidden="1"/>
    </xf>
    <xf numFmtId="7" fontId="13" fillId="0" borderId="14" xfId="0" applyNumberFormat="1" applyFont="1" applyBorder="1" applyAlignment="1" applyProtection="1">
      <alignment horizontal="center" vertical="center"/>
      <protection hidden="1"/>
    </xf>
    <xf numFmtId="37" fontId="12" fillId="2" borderId="13" xfId="0" applyNumberFormat="1" applyFont="1" applyFill="1" applyBorder="1" applyProtection="1">
      <protection locked="0"/>
    </xf>
    <xf numFmtId="37" fontId="12" fillId="2" borderId="55" xfId="0" applyNumberFormat="1" applyFont="1" applyFill="1" applyBorder="1" applyProtection="1">
      <protection locked="0"/>
    </xf>
    <xf numFmtId="37" fontId="12" fillId="0" borderId="27" xfId="0" applyNumberFormat="1" applyFont="1" applyBorder="1" applyProtection="1">
      <protection hidden="1"/>
    </xf>
    <xf numFmtId="37" fontId="12" fillId="2" borderId="1" xfId="0" applyNumberFormat="1" applyFont="1" applyFill="1" applyBorder="1" applyProtection="1">
      <protection locked="0"/>
    </xf>
    <xf numFmtId="37" fontId="12" fillId="2" borderId="54" xfId="0" applyNumberFormat="1" applyFont="1" applyFill="1" applyBorder="1" applyProtection="1">
      <protection locked="0"/>
    </xf>
    <xf numFmtId="37" fontId="12" fillId="2" borderId="2" xfId="0" applyNumberFormat="1" applyFont="1" applyFill="1" applyBorder="1" applyProtection="1">
      <protection locked="0"/>
    </xf>
    <xf numFmtId="37" fontId="12" fillId="0" borderId="1" xfId="1" applyNumberFormat="1" applyFont="1" applyFill="1" applyBorder="1" applyProtection="1">
      <protection hidden="1"/>
    </xf>
    <xf numFmtId="37" fontId="12" fillId="0" borderId="54" xfId="1" applyNumberFormat="1" applyFont="1" applyFill="1" applyBorder="1" applyProtection="1">
      <protection hidden="1"/>
    </xf>
    <xf numFmtId="37" fontId="12" fillId="0" borderId="2" xfId="1" applyNumberFormat="1" applyFont="1" applyFill="1" applyBorder="1" applyProtection="1">
      <protection hidden="1"/>
    </xf>
    <xf numFmtId="37" fontId="12" fillId="0" borderId="2" xfId="0" applyNumberFormat="1" applyFont="1" applyBorder="1" applyProtection="1">
      <protection hidden="1"/>
    </xf>
    <xf numFmtId="37" fontId="12" fillId="2" borderId="3" xfId="0" applyNumberFormat="1" applyFont="1" applyFill="1" applyBorder="1" applyProtection="1">
      <protection locked="0"/>
    </xf>
    <xf numFmtId="37" fontId="12" fillId="2" borderId="57" xfId="0" applyNumberFormat="1" applyFont="1" applyFill="1" applyBorder="1" applyProtection="1">
      <protection locked="0"/>
    </xf>
    <xf numFmtId="37" fontId="12" fillId="2" borderId="4" xfId="0" applyNumberFormat="1" applyFont="1" applyFill="1" applyBorder="1" applyProtection="1">
      <protection locked="0"/>
    </xf>
    <xf numFmtId="37" fontId="12" fillId="0" borderId="3" xfId="1" applyNumberFormat="1" applyFont="1" applyFill="1" applyBorder="1" applyProtection="1">
      <protection hidden="1"/>
    </xf>
    <xf numFmtId="37" fontId="12" fillId="0" borderId="57" xfId="1" applyNumberFormat="1" applyFont="1" applyFill="1" applyBorder="1" applyProtection="1">
      <protection hidden="1"/>
    </xf>
    <xf numFmtId="37" fontId="12" fillId="0" borderId="4" xfId="1" applyNumberFormat="1" applyFont="1" applyFill="1" applyBorder="1" applyProtection="1">
      <protection hidden="1"/>
    </xf>
    <xf numFmtId="37" fontId="12" fillId="0" borderId="4" xfId="0" applyNumberFormat="1" applyFont="1" applyBorder="1" applyProtection="1">
      <protection hidden="1"/>
    </xf>
    <xf numFmtId="37" fontId="12" fillId="2" borderId="5" xfId="0" applyNumberFormat="1" applyFont="1" applyFill="1" applyBorder="1" applyProtection="1">
      <protection locked="0"/>
    </xf>
    <xf numFmtId="37" fontId="12" fillId="2" borderId="51" xfId="0" applyNumberFormat="1" applyFont="1" applyFill="1" applyBorder="1" applyProtection="1">
      <protection locked="0"/>
    </xf>
    <xf numFmtId="37" fontId="12" fillId="2" borderId="6" xfId="0" applyNumberFormat="1" applyFont="1" applyFill="1" applyBorder="1" applyProtection="1">
      <protection locked="0"/>
    </xf>
    <xf numFmtId="37" fontId="12" fillId="0" borderId="5" xfId="1" applyNumberFormat="1" applyFont="1" applyFill="1" applyBorder="1" applyProtection="1">
      <protection hidden="1"/>
    </xf>
    <xf numFmtId="37" fontId="12" fillId="0" borderId="51" xfId="1" applyNumberFormat="1" applyFont="1" applyFill="1" applyBorder="1" applyProtection="1">
      <protection hidden="1"/>
    </xf>
    <xf numFmtId="37" fontId="12" fillId="0" borderId="6" xfId="1" applyNumberFormat="1" applyFont="1" applyFill="1" applyBorder="1" applyProtection="1">
      <protection hidden="1"/>
    </xf>
    <xf numFmtId="37" fontId="12" fillId="0" borderId="6" xfId="0" applyNumberFormat="1" applyFont="1" applyBorder="1" applyProtection="1">
      <protection hidden="1"/>
    </xf>
    <xf numFmtId="7" fontId="13" fillId="0" borderId="11" xfId="0" applyNumberFormat="1" applyFont="1" applyBorder="1" applyAlignment="1" applyProtection="1">
      <alignment horizontal="center" vertical="center"/>
      <protection hidden="1"/>
    </xf>
    <xf numFmtId="0" fontId="13" fillId="0" borderId="11" xfId="0" quotePrefix="1" applyFont="1" applyBorder="1" applyAlignment="1" applyProtection="1">
      <alignment horizontal="center" vertical="center"/>
      <protection hidden="1"/>
    </xf>
    <xf numFmtId="7" fontId="13" fillId="0" borderId="45" xfId="0" applyNumberFormat="1" applyFont="1" applyBorder="1" applyAlignment="1" applyProtection="1">
      <alignment horizontal="center" vertical="center"/>
      <protection hidden="1"/>
    </xf>
    <xf numFmtId="0" fontId="20" fillId="0" borderId="44" xfId="0" quotePrefix="1" applyFont="1" applyBorder="1" applyAlignment="1" applyProtection="1">
      <alignment horizontal="center" vertical="center" wrapText="1"/>
      <protection hidden="1"/>
    </xf>
    <xf numFmtId="0" fontId="20" fillId="0" borderId="58" xfId="0" quotePrefix="1" applyFont="1" applyBorder="1" applyAlignment="1" applyProtection="1">
      <alignment horizontal="center" vertical="center" wrapText="1"/>
      <protection hidden="1"/>
    </xf>
    <xf numFmtId="0" fontId="20" fillId="0" borderId="11" xfId="0" quotePrefix="1" applyFont="1" applyBorder="1" applyAlignment="1" applyProtection="1">
      <alignment horizontal="center" vertical="center" wrapText="1"/>
      <protection hidden="1"/>
    </xf>
    <xf numFmtId="0" fontId="20" fillId="0" borderId="13" xfId="0" quotePrefix="1" applyFont="1" applyBorder="1" applyAlignment="1" applyProtection="1">
      <alignment horizontal="center" vertical="center" wrapText="1"/>
      <protection hidden="1"/>
    </xf>
    <xf numFmtId="0" fontId="20" fillId="0" borderId="15" xfId="0" quotePrefix="1" applyFont="1" applyBorder="1" applyAlignment="1" applyProtection="1">
      <alignment horizontal="center" vertical="center" wrapText="1"/>
      <protection hidden="1"/>
    </xf>
    <xf numFmtId="0" fontId="20" fillId="0" borderId="26" xfId="0" quotePrefix="1" applyFont="1" applyBorder="1" applyAlignment="1" applyProtection="1">
      <alignment horizontal="center" vertical="center" wrapText="1"/>
      <protection hidden="1"/>
    </xf>
    <xf numFmtId="0" fontId="20" fillId="0" borderId="55" xfId="0" applyFont="1" applyBorder="1" applyAlignment="1" applyProtection="1">
      <alignment horizontal="center" vertical="center" wrapText="1"/>
      <protection hidden="1"/>
    </xf>
    <xf numFmtId="0" fontId="20" fillId="0" borderId="15" xfId="0" applyFont="1" applyBorder="1" applyAlignment="1" applyProtection="1">
      <alignment horizontal="center" vertical="center" wrapText="1"/>
      <protection hidden="1"/>
    </xf>
    <xf numFmtId="0" fontId="20" fillId="0" borderId="26" xfId="0" applyFont="1" applyBorder="1" applyAlignment="1" applyProtection="1">
      <alignment horizontal="center" vertical="center" wrapText="1"/>
      <protection hidden="1"/>
    </xf>
    <xf numFmtId="37" fontId="12" fillId="0" borderId="1" xfId="0" applyNumberFormat="1" applyFont="1" applyBorder="1" applyProtection="1">
      <protection hidden="1"/>
    </xf>
    <xf numFmtId="37" fontId="12" fillId="0" borderId="54" xfId="0" applyNumberFormat="1" applyFont="1" applyBorder="1" applyProtection="1">
      <protection hidden="1"/>
    </xf>
    <xf numFmtId="37" fontId="12" fillId="0" borderId="16" xfId="0" applyNumberFormat="1" applyFont="1" applyBorder="1" applyProtection="1">
      <protection hidden="1"/>
    </xf>
    <xf numFmtId="7" fontId="12" fillId="0" borderId="2" xfId="0" applyNumberFormat="1" applyFont="1" applyBorder="1" applyProtection="1">
      <protection hidden="1"/>
    </xf>
    <xf numFmtId="37" fontId="12" fillId="0" borderId="46" xfId="0" applyNumberFormat="1" applyFont="1" applyBorder="1" applyProtection="1">
      <protection hidden="1"/>
    </xf>
    <xf numFmtId="37" fontId="12" fillId="0" borderId="3" xfId="0" applyNumberFormat="1" applyFont="1" applyBorder="1" applyProtection="1">
      <protection hidden="1"/>
    </xf>
    <xf numFmtId="37" fontId="12" fillId="0" borderId="57" xfId="0" applyNumberFormat="1" applyFont="1" applyBorder="1" applyProtection="1">
      <protection hidden="1"/>
    </xf>
    <xf numFmtId="37" fontId="12" fillId="0" borderId="20" xfId="0" applyNumberFormat="1" applyFont="1" applyBorder="1" applyProtection="1">
      <protection hidden="1"/>
    </xf>
    <xf numFmtId="7" fontId="12" fillId="0" borderId="4" xfId="0" applyNumberFormat="1" applyFont="1" applyBorder="1" applyProtection="1">
      <protection hidden="1"/>
    </xf>
    <xf numFmtId="37" fontId="12" fillId="0" borderId="47" xfId="0" applyNumberFormat="1" applyFont="1" applyBorder="1" applyProtection="1">
      <protection hidden="1"/>
    </xf>
    <xf numFmtId="37" fontId="12" fillId="0" borderId="5" xfId="0" applyNumberFormat="1" applyFont="1" applyBorder="1" applyProtection="1">
      <protection hidden="1"/>
    </xf>
    <xf numFmtId="37" fontId="12" fillId="0" borderId="51" xfId="0" applyNumberFormat="1" applyFont="1" applyBorder="1" applyProtection="1">
      <protection hidden="1"/>
    </xf>
    <xf numFmtId="37" fontId="12" fillId="0" borderId="21" xfId="0" applyNumberFormat="1" applyFont="1" applyBorder="1" applyProtection="1">
      <protection hidden="1"/>
    </xf>
    <xf numFmtId="7" fontId="12" fillId="0" borderId="6" xfId="0" applyNumberFormat="1" applyFont="1" applyBorder="1" applyProtection="1">
      <protection hidden="1"/>
    </xf>
    <xf numFmtId="37" fontId="12" fillId="0" borderId="49" xfId="0" applyNumberFormat="1" applyFont="1" applyBorder="1" applyProtection="1">
      <protection hidden="1"/>
    </xf>
    <xf numFmtId="0" fontId="12" fillId="0" borderId="0" xfId="0" quotePrefix="1" applyFont="1" applyAlignment="1" applyProtection="1">
      <alignment horizontal="left"/>
      <protection hidden="1"/>
    </xf>
    <xf numFmtId="37" fontId="12" fillId="0" borderId="13" xfId="0" applyNumberFormat="1" applyFont="1" applyBorder="1" applyProtection="1">
      <protection hidden="1"/>
    </xf>
    <xf numFmtId="7" fontId="12" fillId="0" borderId="15" xfId="0" applyNumberFormat="1" applyFont="1" applyBorder="1" applyProtection="1">
      <protection hidden="1"/>
    </xf>
    <xf numFmtId="37" fontId="12" fillId="0" borderId="52" xfId="0" applyNumberFormat="1" applyFont="1" applyBorder="1" applyProtection="1">
      <protection hidden="1"/>
    </xf>
    <xf numFmtId="37" fontId="12" fillId="0" borderId="15" xfId="0" applyNumberFormat="1" applyFont="1" applyBorder="1" applyProtection="1">
      <protection hidden="1"/>
    </xf>
    <xf numFmtId="0" fontId="13" fillId="0" borderId="11" xfId="0" applyFont="1" applyBorder="1" applyAlignment="1" applyProtection="1">
      <alignment horizontal="left" vertical="center"/>
      <protection hidden="1"/>
    </xf>
    <xf numFmtId="0" fontId="13" fillId="0" borderId="22" xfId="0" applyFont="1" applyBorder="1" applyAlignment="1" applyProtection="1">
      <alignment horizontal="center" vertical="center" wrapText="1"/>
      <protection hidden="1"/>
    </xf>
    <xf numFmtId="0" fontId="13" fillId="0" borderId="39" xfId="0" applyFont="1" applyBorder="1" applyAlignment="1" applyProtection="1">
      <alignment horizontal="center" vertical="center" wrapText="1"/>
      <protection hidden="1"/>
    </xf>
    <xf numFmtId="0" fontId="13" fillId="0" borderId="55" xfId="0" quotePrefix="1" applyFont="1" applyBorder="1" applyAlignment="1" applyProtection="1">
      <alignment horizontal="center" vertical="center" wrapText="1"/>
      <protection hidden="1"/>
    </xf>
    <xf numFmtId="0" fontId="13" fillId="0" borderId="55" xfId="0" applyFont="1" applyBorder="1" applyAlignment="1" applyProtection="1">
      <alignment horizontal="center" vertical="center" wrapText="1"/>
      <protection hidden="1"/>
    </xf>
    <xf numFmtId="0" fontId="13" fillId="0" borderId="15" xfId="0" quotePrefix="1" applyFont="1" applyBorder="1" applyAlignment="1" applyProtection="1">
      <alignment horizontal="center" vertical="center" wrapText="1"/>
      <protection hidden="1"/>
    </xf>
    <xf numFmtId="0" fontId="13" fillId="0" borderId="13" xfId="0" applyFont="1" applyBorder="1" applyAlignment="1" applyProtection="1">
      <alignment horizontal="center" vertical="center" wrapText="1"/>
      <protection hidden="1"/>
    </xf>
    <xf numFmtId="0" fontId="13" fillId="0" borderId="15" xfId="0" applyFont="1" applyBorder="1" applyAlignment="1" applyProtection="1">
      <alignment horizontal="center" vertical="center" wrapText="1"/>
      <protection hidden="1"/>
    </xf>
    <xf numFmtId="0" fontId="13" fillId="0" borderId="52" xfId="0" quotePrefix="1" applyFont="1" applyBorder="1" applyAlignment="1" applyProtection="1">
      <alignment horizontal="center" vertical="center" wrapText="1"/>
      <protection hidden="1"/>
    </xf>
    <xf numFmtId="0" fontId="13" fillId="0" borderId="22" xfId="0" quotePrefix="1" applyFont="1" applyBorder="1" applyAlignment="1" applyProtection="1">
      <alignment horizontal="center" vertical="center" wrapText="1"/>
      <protection hidden="1"/>
    </xf>
    <xf numFmtId="0" fontId="13" fillId="0" borderId="14" xfId="0" quotePrefix="1" applyFont="1" applyBorder="1" applyAlignment="1" applyProtection="1">
      <alignment horizontal="center" vertical="center" wrapText="1"/>
      <protection hidden="1"/>
    </xf>
    <xf numFmtId="0" fontId="13" fillId="0" borderId="52" xfId="0" applyFont="1" applyBorder="1" applyAlignment="1" applyProtection="1">
      <alignment horizontal="center" vertical="center" wrapText="1"/>
      <protection hidden="1"/>
    </xf>
    <xf numFmtId="0" fontId="13" fillId="0" borderId="13" xfId="0" quotePrefix="1" applyFont="1" applyBorder="1" applyAlignment="1" applyProtection="1">
      <alignment horizontal="center" vertical="center" wrapText="1"/>
      <protection hidden="1"/>
    </xf>
    <xf numFmtId="0" fontId="25" fillId="0" borderId="36" xfId="0" applyFont="1" applyBorder="1" applyAlignment="1" applyProtection="1">
      <alignment horizontal="center"/>
      <protection hidden="1"/>
    </xf>
    <xf numFmtId="165" fontId="25" fillId="0" borderId="36" xfId="0" applyNumberFormat="1" applyFont="1" applyBorder="1" applyAlignment="1" applyProtection="1">
      <alignment horizontal="left"/>
      <protection hidden="1"/>
    </xf>
    <xf numFmtId="7" fontId="21" fillId="0" borderId="1" xfId="1" applyNumberFormat="1" applyFont="1" applyFill="1" applyBorder="1" applyProtection="1">
      <protection hidden="1"/>
    </xf>
    <xf numFmtId="7" fontId="21" fillId="0" borderId="54" xfId="1" applyNumberFormat="1" applyFont="1" applyFill="1" applyBorder="1" applyProtection="1">
      <protection hidden="1"/>
    </xf>
    <xf numFmtId="7" fontId="21" fillId="0" borderId="2" xfId="1" applyNumberFormat="1" applyFont="1" applyFill="1" applyBorder="1" applyProtection="1">
      <protection hidden="1"/>
    </xf>
    <xf numFmtId="7" fontId="21" fillId="0" borderId="70" xfId="1" applyNumberFormat="1" applyFont="1" applyFill="1" applyBorder="1" applyProtection="1">
      <protection hidden="1"/>
    </xf>
    <xf numFmtId="37" fontId="21" fillId="0" borderId="1" xfId="1" applyNumberFormat="1" applyFont="1" applyFill="1" applyBorder="1" applyProtection="1">
      <protection hidden="1"/>
    </xf>
    <xf numFmtId="37" fontId="21" fillId="0" borderId="54" xfId="1" applyNumberFormat="1" applyFont="1" applyFill="1" applyBorder="1" applyProtection="1">
      <protection hidden="1"/>
    </xf>
    <xf numFmtId="37" fontId="21" fillId="0" borderId="16" xfId="1" applyNumberFormat="1" applyFont="1" applyFill="1" applyBorder="1" applyProtection="1">
      <protection hidden="1"/>
    </xf>
    <xf numFmtId="37" fontId="21" fillId="0" borderId="36" xfId="1" applyNumberFormat="1" applyFont="1" applyFill="1" applyBorder="1" applyProtection="1">
      <protection hidden="1"/>
    </xf>
    <xf numFmtId="7" fontId="21" fillId="0" borderId="70" xfId="2" applyNumberFormat="1" applyFont="1" applyFill="1" applyBorder="1" applyProtection="1">
      <protection hidden="1"/>
    </xf>
    <xf numFmtId="10" fontId="21" fillId="0" borderId="2" xfId="3" applyNumberFormat="1" applyFont="1" applyFill="1" applyBorder="1" applyProtection="1">
      <protection hidden="1"/>
    </xf>
    <xf numFmtId="0" fontId="25" fillId="0" borderId="32" xfId="0" applyFont="1" applyBorder="1" applyAlignment="1" applyProtection="1">
      <alignment horizontal="center"/>
      <protection hidden="1"/>
    </xf>
    <xf numFmtId="165" fontId="25" fillId="0" borderId="32" xfId="0" applyNumberFormat="1" applyFont="1" applyBorder="1" applyAlignment="1" applyProtection="1">
      <alignment horizontal="left"/>
      <protection hidden="1"/>
    </xf>
    <xf numFmtId="7" fontId="21" fillId="0" borderId="3" xfId="1" applyNumberFormat="1" applyFont="1" applyFill="1" applyBorder="1" applyProtection="1">
      <protection hidden="1"/>
    </xf>
    <xf numFmtId="7" fontId="21" fillId="0" borderId="57" xfId="1" applyNumberFormat="1" applyFont="1" applyFill="1" applyBorder="1" applyProtection="1">
      <protection hidden="1"/>
    </xf>
    <xf numFmtId="7" fontId="21" fillId="0" borderId="4" xfId="1" applyNumberFormat="1" applyFont="1" applyFill="1" applyBorder="1" applyProtection="1">
      <protection hidden="1"/>
    </xf>
    <xf numFmtId="7" fontId="21" fillId="0" borderId="71" xfId="1" applyNumberFormat="1" applyFont="1" applyFill="1" applyBorder="1" applyProtection="1">
      <protection hidden="1"/>
    </xf>
    <xf numFmtId="37" fontId="21" fillId="0" borderId="3" xfId="1" applyNumberFormat="1" applyFont="1" applyFill="1" applyBorder="1" applyProtection="1">
      <protection hidden="1"/>
    </xf>
    <xf numFmtId="37" fontId="21" fillId="0" borderId="57" xfId="1" applyNumberFormat="1" applyFont="1" applyFill="1" applyBorder="1" applyProtection="1">
      <protection hidden="1"/>
    </xf>
    <xf numFmtId="37" fontId="21" fillId="0" borderId="20" xfId="1" applyNumberFormat="1" applyFont="1" applyFill="1" applyBorder="1" applyProtection="1">
      <protection hidden="1"/>
    </xf>
    <xf numFmtId="37" fontId="21" fillId="0" borderId="32" xfId="1" applyNumberFormat="1" applyFont="1" applyFill="1" applyBorder="1" applyProtection="1">
      <protection hidden="1"/>
    </xf>
    <xf numFmtId="7" fontId="21" fillId="0" borderId="71" xfId="2" applyNumberFormat="1" applyFont="1" applyFill="1" applyBorder="1" applyProtection="1">
      <protection hidden="1"/>
    </xf>
    <xf numFmtId="7" fontId="21" fillId="0" borderId="3" xfId="2" applyNumberFormat="1" applyFont="1" applyFill="1" applyBorder="1" applyProtection="1">
      <protection hidden="1"/>
    </xf>
    <xf numFmtId="10" fontId="21" fillId="0" borderId="4" xfId="3" applyNumberFormat="1" applyFont="1" applyFill="1" applyBorder="1" applyProtection="1">
      <protection hidden="1"/>
    </xf>
    <xf numFmtId="165" fontId="25" fillId="0" borderId="68" xfId="0" applyNumberFormat="1" applyFont="1" applyBorder="1" applyAlignment="1" applyProtection="1">
      <alignment horizontal="left"/>
      <protection hidden="1"/>
    </xf>
    <xf numFmtId="0" fontId="25" fillId="0" borderId="37" xfId="0" applyFont="1" applyBorder="1" applyAlignment="1" applyProtection="1">
      <alignment horizontal="center"/>
      <protection hidden="1"/>
    </xf>
    <xf numFmtId="165" fontId="25" fillId="0" borderId="37" xfId="0" applyNumberFormat="1" applyFont="1" applyBorder="1" applyAlignment="1" applyProtection="1">
      <alignment horizontal="left"/>
      <protection hidden="1"/>
    </xf>
    <xf numFmtId="7" fontId="21" fillId="0" borderId="5" xfId="1" applyNumberFormat="1" applyFont="1" applyFill="1" applyBorder="1" applyProtection="1">
      <protection hidden="1"/>
    </xf>
    <xf numFmtId="7" fontId="21" fillId="0" borderId="73" xfId="1" applyNumberFormat="1" applyFont="1" applyFill="1" applyBorder="1" applyProtection="1">
      <protection hidden="1"/>
    </xf>
    <xf numFmtId="37" fontId="21" fillId="0" borderId="5" xfId="1" applyNumberFormat="1" applyFont="1" applyFill="1" applyBorder="1" applyProtection="1">
      <protection hidden="1"/>
    </xf>
    <xf numFmtId="37" fontId="21" fillId="0" borderId="51" xfId="1" applyNumberFormat="1" applyFont="1" applyFill="1" applyBorder="1" applyProtection="1">
      <protection hidden="1"/>
    </xf>
    <xf numFmtId="37" fontId="21" fillId="0" borderId="21" xfId="1" applyNumberFormat="1" applyFont="1" applyFill="1" applyBorder="1" applyProtection="1">
      <protection hidden="1"/>
    </xf>
    <xf numFmtId="37" fontId="21" fillId="0" borderId="37" xfId="1" applyNumberFormat="1" applyFont="1" applyFill="1" applyBorder="1" applyProtection="1">
      <protection hidden="1"/>
    </xf>
    <xf numFmtId="7" fontId="21" fillId="0" borderId="73" xfId="2" applyNumberFormat="1" applyFont="1" applyFill="1" applyBorder="1" applyProtection="1">
      <protection hidden="1"/>
    </xf>
    <xf numFmtId="7" fontId="21" fillId="0" borderId="5" xfId="2" applyNumberFormat="1" applyFont="1" applyFill="1" applyBorder="1" applyProtection="1">
      <protection hidden="1"/>
    </xf>
    <xf numFmtId="10" fontId="21" fillId="0" borderId="6" xfId="3" applyNumberFormat="1" applyFont="1" applyFill="1" applyBorder="1" applyProtection="1">
      <protection hidden="1"/>
    </xf>
    <xf numFmtId="7" fontId="21" fillId="0" borderId="36" xfId="0" applyNumberFormat="1" applyFont="1" applyBorder="1" applyProtection="1">
      <protection hidden="1"/>
    </xf>
    <xf numFmtId="7" fontId="21" fillId="0" borderId="62" xfId="0" applyNumberFormat="1" applyFont="1" applyBorder="1" applyProtection="1">
      <protection hidden="1"/>
    </xf>
    <xf numFmtId="7" fontId="21" fillId="0" borderId="54" xfId="0" applyNumberFormat="1" applyFont="1" applyBorder="1" applyProtection="1">
      <protection hidden="1"/>
    </xf>
    <xf numFmtId="7" fontId="21" fillId="0" borderId="2" xfId="0" applyNumberFormat="1" applyFont="1" applyBorder="1" applyProtection="1">
      <protection hidden="1"/>
    </xf>
    <xf numFmtId="7" fontId="21" fillId="0" borderId="1" xfId="0" applyNumberFormat="1" applyFont="1" applyBorder="1" applyProtection="1">
      <protection hidden="1"/>
    </xf>
    <xf numFmtId="7" fontId="21" fillId="0" borderId="70" xfId="0" applyNumberFormat="1" applyFont="1" applyBorder="1" applyProtection="1">
      <protection hidden="1"/>
    </xf>
    <xf numFmtId="7" fontId="21" fillId="0" borderId="32" xfId="0" applyNumberFormat="1" applyFont="1" applyBorder="1" applyProtection="1">
      <protection hidden="1"/>
    </xf>
    <xf numFmtId="7" fontId="21" fillId="0" borderId="63" xfId="0" applyNumberFormat="1" applyFont="1" applyBorder="1" applyProtection="1">
      <protection hidden="1"/>
    </xf>
    <xf numFmtId="7" fontId="21" fillId="0" borderId="57" xfId="0" applyNumberFormat="1" applyFont="1" applyBorder="1" applyProtection="1">
      <protection hidden="1"/>
    </xf>
    <xf numFmtId="7" fontId="21" fillId="0" borderId="4" xfId="0" applyNumberFormat="1" applyFont="1" applyBorder="1" applyProtection="1">
      <protection hidden="1"/>
    </xf>
    <xf numFmtId="7" fontId="21" fillId="0" borderId="3" xfId="0" applyNumberFormat="1" applyFont="1" applyBorder="1" applyProtection="1">
      <protection hidden="1"/>
    </xf>
    <xf numFmtId="7" fontId="21" fillId="0" borderId="71" xfId="0" applyNumberFormat="1" applyFont="1" applyBorder="1" applyProtection="1">
      <protection hidden="1"/>
    </xf>
    <xf numFmtId="7" fontId="21" fillId="0" borderId="3" xfId="0" quotePrefix="1" applyNumberFormat="1" applyFont="1" applyBorder="1" applyProtection="1">
      <protection hidden="1"/>
    </xf>
    <xf numFmtId="7" fontId="21" fillId="0" borderId="37" xfId="0" applyNumberFormat="1" applyFont="1" applyBorder="1" applyProtection="1">
      <protection hidden="1"/>
    </xf>
    <xf numFmtId="7" fontId="21" fillId="0" borderId="66" xfId="0" applyNumberFormat="1" applyFont="1" applyBorder="1" applyProtection="1">
      <protection hidden="1"/>
    </xf>
    <xf numFmtId="7" fontId="21" fillId="0" borderId="51" xfId="0" applyNumberFormat="1" applyFont="1" applyBorder="1" applyProtection="1">
      <protection hidden="1"/>
    </xf>
    <xf numFmtId="7" fontId="21" fillId="0" borderId="6" xfId="0" applyNumberFormat="1" applyFont="1" applyBorder="1" applyProtection="1">
      <protection hidden="1"/>
    </xf>
    <xf numFmtId="7" fontId="21" fillId="0" borderId="5" xfId="0" applyNumberFormat="1" applyFont="1" applyBorder="1" applyProtection="1">
      <protection hidden="1"/>
    </xf>
    <xf numFmtId="7" fontId="21" fillId="0" borderId="73" xfId="0" applyNumberFormat="1" applyFont="1" applyBorder="1" applyProtection="1">
      <protection hidden="1"/>
    </xf>
    <xf numFmtId="7" fontId="21" fillId="0" borderId="5" xfId="0" quotePrefix="1" applyNumberFormat="1" applyFont="1" applyBorder="1" applyProtection="1">
      <protection hidden="1"/>
    </xf>
    <xf numFmtId="7" fontId="21" fillId="0" borderId="22" xfId="0" applyNumberFormat="1" applyFont="1" applyBorder="1" applyProtection="1">
      <protection hidden="1"/>
    </xf>
    <xf numFmtId="7" fontId="21" fillId="0" borderId="39" xfId="0" applyNumberFormat="1" applyFont="1" applyBorder="1" applyProtection="1">
      <protection hidden="1"/>
    </xf>
    <xf numFmtId="7" fontId="21" fillId="0" borderId="55" xfId="0" applyNumberFormat="1" applyFont="1" applyBorder="1" applyProtection="1">
      <protection hidden="1"/>
    </xf>
    <xf numFmtId="7" fontId="21" fillId="0" borderId="15" xfId="0" applyNumberFormat="1" applyFont="1" applyBorder="1" applyProtection="1">
      <protection hidden="1"/>
    </xf>
    <xf numFmtId="7" fontId="21" fillId="0" borderId="13" xfId="0" applyNumberFormat="1" applyFont="1" applyBorder="1" applyProtection="1">
      <protection hidden="1"/>
    </xf>
    <xf numFmtId="7" fontId="21" fillId="0" borderId="52" xfId="0" applyNumberFormat="1" applyFont="1" applyBorder="1" applyProtection="1">
      <protection hidden="1"/>
    </xf>
    <xf numFmtId="37" fontId="21" fillId="0" borderId="13" xfId="1" applyNumberFormat="1" applyFont="1" applyFill="1" applyBorder="1" applyProtection="1">
      <protection hidden="1"/>
    </xf>
    <xf numFmtId="37" fontId="21" fillId="0" borderId="55" xfId="1" applyNumberFormat="1" applyFont="1" applyFill="1" applyBorder="1" applyProtection="1">
      <protection hidden="1"/>
    </xf>
    <xf numFmtId="37" fontId="21" fillId="0" borderId="14" xfId="1" applyNumberFormat="1" applyFont="1" applyFill="1" applyBorder="1" applyProtection="1">
      <protection hidden="1"/>
    </xf>
    <xf numFmtId="37" fontId="21" fillId="0" borderId="22" xfId="1" applyNumberFormat="1" applyFont="1" applyFill="1" applyBorder="1" applyProtection="1">
      <protection hidden="1"/>
    </xf>
    <xf numFmtId="10" fontId="21" fillId="0" borderId="15" xfId="3" applyNumberFormat="1" applyFont="1" applyFill="1" applyBorder="1" applyProtection="1">
      <protection hidden="1"/>
    </xf>
    <xf numFmtId="7" fontId="21" fillId="0" borderId="46" xfId="1" applyNumberFormat="1" applyFont="1" applyFill="1" applyBorder="1" applyProtection="1">
      <protection hidden="1"/>
    </xf>
    <xf numFmtId="7" fontId="21" fillId="0" borderId="16" xfId="1" applyNumberFormat="1" applyFont="1" applyFill="1" applyBorder="1" applyProtection="1">
      <protection hidden="1"/>
    </xf>
    <xf numFmtId="7" fontId="21" fillId="0" borderId="47" xfId="1" applyNumberFormat="1" applyFont="1" applyFill="1" applyBorder="1" applyProtection="1">
      <protection hidden="1"/>
    </xf>
    <xf numFmtId="7" fontId="21" fillId="0" borderId="20" xfId="1" applyNumberFormat="1" applyFont="1" applyFill="1" applyBorder="1" applyProtection="1">
      <protection hidden="1"/>
    </xf>
    <xf numFmtId="7" fontId="21" fillId="0" borderId="57" xfId="2" applyNumberFormat="1" applyFont="1" applyFill="1" applyBorder="1" applyProtection="1">
      <protection hidden="1"/>
    </xf>
    <xf numFmtId="7" fontId="21" fillId="0" borderId="20" xfId="2" applyNumberFormat="1" applyFont="1" applyFill="1" applyBorder="1" applyProtection="1">
      <protection hidden="1"/>
    </xf>
    <xf numFmtId="7" fontId="21" fillId="0" borderId="49" xfId="1" applyNumberFormat="1" applyFont="1" applyFill="1" applyBorder="1" applyProtection="1">
      <protection hidden="1"/>
    </xf>
    <xf numFmtId="7" fontId="21" fillId="0" borderId="21" xfId="2" applyNumberFormat="1" applyFont="1" applyFill="1" applyBorder="1" applyProtection="1">
      <protection hidden="1"/>
    </xf>
    <xf numFmtId="7" fontId="21" fillId="0" borderId="51" xfId="2" applyNumberFormat="1" applyFont="1" applyFill="1" applyBorder="1" applyProtection="1">
      <protection hidden="1"/>
    </xf>
    <xf numFmtId="7" fontId="21" fillId="0" borderId="46" xfId="0" applyNumberFormat="1" applyFont="1" applyBorder="1" applyProtection="1">
      <protection hidden="1"/>
    </xf>
    <xf numFmtId="7" fontId="21" fillId="0" borderId="16" xfId="0" applyNumberFormat="1" applyFont="1" applyBorder="1" applyProtection="1">
      <protection hidden="1"/>
    </xf>
    <xf numFmtId="7" fontId="21" fillId="0" borderId="47" xfId="0" applyNumberFormat="1" applyFont="1" applyBorder="1" applyProtection="1">
      <protection hidden="1"/>
    </xf>
    <xf numFmtId="7" fontId="21" fillId="0" borderId="20" xfId="0" applyNumberFormat="1" applyFont="1" applyBorder="1" applyProtection="1">
      <protection hidden="1"/>
    </xf>
    <xf numFmtId="7" fontId="21" fillId="0" borderId="49" xfId="0" applyNumberFormat="1" applyFont="1" applyBorder="1" applyProtection="1">
      <protection hidden="1"/>
    </xf>
    <xf numFmtId="7" fontId="21" fillId="0" borderId="21" xfId="0" applyNumberFormat="1" applyFont="1" applyBorder="1" applyProtection="1">
      <protection hidden="1"/>
    </xf>
    <xf numFmtId="7" fontId="21" fillId="0" borderId="26" xfId="0" applyNumberFormat="1" applyFont="1" applyBorder="1" applyProtection="1">
      <protection hidden="1"/>
    </xf>
    <xf numFmtId="7" fontId="21" fillId="0" borderId="14" xfId="0" applyNumberFormat="1" applyFont="1" applyBorder="1" applyProtection="1">
      <protection hidden="1"/>
    </xf>
    <xf numFmtId="0" fontId="16" fillId="0" borderId="0" xfId="0" applyFont="1" applyAlignment="1" applyProtection="1">
      <alignment horizontal="centerContinuous"/>
      <protection hidden="1"/>
    </xf>
    <xf numFmtId="0" fontId="16" fillId="0" borderId="0" xfId="0" quotePrefix="1" applyFont="1" applyAlignment="1" applyProtection="1">
      <alignment horizontal="left"/>
      <protection hidden="1"/>
    </xf>
    <xf numFmtId="0" fontId="16" fillId="0" borderId="0" xfId="0" quotePrefix="1" applyFont="1" applyAlignment="1" applyProtection="1">
      <alignment horizontal="centerContinuous"/>
      <protection hidden="1"/>
    </xf>
    <xf numFmtId="0" fontId="13" fillId="0" borderId="0" xfId="0" applyFont="1" applyAlignment="1" applyProtection="1">
      <alignment horizontal="centerContinuous"/>
      <protection hidden="1"/>
    </xf>
    <xf numFmtId="0" fontId="13" fillId="0" borderId="0" xfId="0" applyFont="1" applyAlignment="1" applyProtection="1">
      <alignment horizontal="left"/>
      <protection hidden="1"/>
    </xf>
    <xf numFmtId="0" fontId="13" fillId="0" borderId="0" xfId="0" applyFont="1" applyAlignment="1" applyProtection="1">
      <alignment horizontal="right"/>
      <protection hidden="1"/>
    </xf>
    <xf numFmtId="14" fontId="12" fillId="0" borderId="0" xfId="0" applyNumberFormat="1" applyFont="1" applyAlignment="1" applyProtection="1">
      <alignment horizontal="center"/>
      <protection hidden="1"/>
    </xf>
    <xf numFmtId="0" fontId="13" fillId="0" borderId="0" xfId="0" quotePrefix="1" applyFont="1" applyAlignment="1" applyProtection="1">
      <alignment horizontal="right"/>
      <protection hidden="1"/>
    </xf>
    <xf numFmtId="173" fontId="13" fillId="0" borderId="0" xfId="0" applyNumberFormat="1" applyFont="1" applyAlignment="1" applyProtection="1">
      <alignment horizontal="center"/>
      <protection hidden="1"/>
    </xf>
    <xf numFmtId="0" fontId="17" fillId="0" borderId="38" xfId="0" quotePrefix="1" applyFont="1" applyBorder="1" applyAlignment="1" applyProtection="1">
      <alignment horizontal="right"/>
      <protection hidden="1"/>
    </xf>
    <xf numFmtId="0" fontId="17" fillId="0" borderId="0" xfId="0" applyFont="1" applyAlignment="1" applyProtection="1">
      <alignment horizontal="left"/>
      <protection hidden="1"/>
    </xf>
    <xf numFmtId="0" fontId="17" fillId="0" borderId="0" xfId="0" applyFont="1" applyAlignment="1" applyProtection="1">
      <alignment horizontal="right"/>
      <protection hidden="1"/>
    </xf>
    <xf numFmtId="0" fontId="17" fillId="0" borderId="38" xfId="0" applyFont="1" applyBorder="1" applyAlignment="1" applyProtection="1">
      <alignment horizontal="center"/>
      <protection hidden="1"/>
    </xf>
    <xf numFmtId="0" fontId="17" fillId="0" borderId="28" xfId="0" applyFont="1" applyBorder="1" applyAlignment="1" applyProtection="1">
      <alignment horizontal="center"/>
      <protection hidden="1"/>
    </xf>
    <xf numFmtId="0" fontId="17" fillId="0" borderId="9" xfId="0" applyFont="1" applyBorder="1" applyAlignment="1" applyProtection="1">
      <alignment horizontal="center"/>
      <protection hidden="1"/>
    </xf>
    <xf numFmtId="0" fontId="17" fillId="0" borderId="59" xfId="0" applyFont="1" applyBorder="1" applyAlignment="1" applyProtection="1">
      <alignment horizontal="center"/>
      <protection hidden="1"/>
    </xf>
    <xf numFmtId="0" fontId="17" fillId="0" borderId="61" xfId="0" applyFont="1" applyBorder="1" applyAlignment="1" applyProtection="1">
      <alignment horizontal="center"/>
      <protection hidden="1"/>
    </xf>
    <xf numFmtId="0" fontId="17" fillId="0" borderId="0" xfId="0" applyFont="1" applyAlignment="1" applyProtection="1">
      <alignment horizontal="center"/>
      <protection hidden="1"/>
    </xf>
    <xf numFmtId="0" fontId="14" fillId="0" borderId="0" xfId="0" applyFont="1" applyAlignment="1" applyProtection="1">
      <alignment vertical="top"/>
      <protection hidden="1"/>
    </xf>
    <xf numFmtId="0" fontId="17" fillId="0" borderId="22" xfId="0" quotePrefix="1" applyFont="1" applyBorder="1" applyAlignment="1" applyProtection="1">
      <alignment horizontal="right"/>
      <protection hidden="1"/>
    </xf>
    <xf numFmtId="0" fontId="17" fillId="0" borderId="22" xfId="0" applyFont="1" applyBorder="1" applyAlignment="1" applyProtection="1">
      <alignment horizontal="center"/>
      <protection hidden="1"/>
    </xf>
    <xf numFmtId="0" fontId="17" fillId="0" borderId="26" xfId="0" applyFont="1" applyBorder="1" applyAlignment="1" applyProtection="1">
      <alignment horizontal="centerContinuous"/>
      <protection hidden="1"/>
    </xf>
    <xf numFmtId="0" fontId="17" fillId="0" borderId="27" xfId="0" applyFont="1" applyBorder="1" applyAlignment="1" applyProtection="1">
      <alignment horizontal="centerContinuous"/>
      <protection hidden="1"/>
    </xf>
    <xf numFmtId="0" fontId="17" fillId="0" borderId="52" xfId="0" applyFont="1" applyBorder="1" applyAlignment="1" applyProtection="1">
      <alignment horizontal="center"/>
      <protection hidden="1"/>
    </xf>
    <xf numFmtId="0" fontId="17" fillId="0" borderId="26" xfId="0" applyFont="1" applyBorder="1" applyAlignment="1" applyProtection="1">
      <alignment horizontal="center"/>
      <protection hidden="1"/>
    </xf>
    <xf numFmtId="0" fontId="17" fillId="0" borderId="27" xfId="0" applyFont="1" applyBorder="1" applyAlignment="1" applyProtection="1">
      <alignment horizontal="center"/>
      <protection hidden="1"/>
    </xf>
    <xf numFmtId="0" fontId="17" fillId="0" borderId="52" xfId="0" applyFont="1" applyBorder="1" applyAlignment="1" applyProtection="1">
      <alignment horizontal="centerContinuous"/>
      <protection hidden="1"/>
    </xf>
    <xf numFmtId="165" fontId="17" fillId="0" borderId="28" xfId="0" applyNumberFormat="1" applyFont="1" applyBorder="1" applyAlignment="1" applyProtection="1">
      <alignment horizontal="centerContinuous"/>
      <protection hidden="1"/>
    </xf>
    <xf numFmtId="165" fontId="17" fillId="0" borderId="27" xfId="0" applyNumberFormat="1" applyFont="1" applyBorder="1" applyAlignment="1" applyProtection="1">
      <alignment horizontal="centerContinuous"/>
      <protection hidden="1"/>
    </xf>
    <xf numFmtId="41" fontId="17" fillId="0" borderId="28" xfId="0" applyNumberFormat="1" applyFont="1" applyBorder="1" applyAlignment="1" applyProtection="1">
      <alignment horizontal="center"/>
      <protection hidden="1"/>
    </xf>
    <xf numFmtId="41" fontId="17" fillId="0" borderId="84" xfId="0" applyNumberFormat="1" applyFont="1" applyBorder="1" applyAlignment="1" applyProtection="1">
      <alignment horizontal="center"/>
      <protection hidden="1"/>
    </xf>
    <xf numFmtId="43" fontId="17" fillId="0" borderId="59" xfId="0" quotePrefix="1" applyNumberFormat="1" applyFont="1" applyBorder="1" applyAlignment="1" applyProtection="1">
      <alignment horizontal="center"/>
      <protection hidden="1"/>
    </xf>
    <xf numFmtId="43" fontId="17" fillId="0" borderId="60" xfId="0" quotePrefix="1" applyNumberFormat="1" applyFont="1" applyBorder="1" applyAlignment="1" applyProtection="1">
      <alignment horizontal="center"/>
      <protection hidden="1"/>
    </xf>
    <xf numFmtId="43" fontId="17" fillId="0" borderId="60" xfId="0" applyNumberFormat="1" applyFont="1" applyBorder="1" applyAlignment="1" applyProtection="1">
      <alignment horizontal="center"/>
      <protection hidden="1"/>
    </xf>
    <xf numFmtId="43" fontId="17" fillId="0" borderId="29" xfId="0" applyNumberFormat="1" applyFont="1" applyBorder="1" applyAlignment="1" applyProtection="1">
      <alignment horizontal="center"/>
      <protection hidden="1"/>
    </xf>
    <xf numFmtId="0" fontId="17" fillId="0" borderId="52" xfId="0" applyFont="1" applyBorder="1" applyAlignment="1" applyProtection="1">
      <alignment horizontal="right"/>
      <protection hidden="1"/>
    </xf>
    <xf numFmtId="41" fontId="17" fillId="0" borderId="76" xfId="0" applyNumberFormat="1" applyFont="1" applyBorder="1" applyAlignment="1" applyProtection="1">
      <alignment horizontal="center"/>
      <protection hidden="1"/>
    </xf>
    <xf numFmtId="41" fontId="17" fillId="0" borderId="85" xfId="0" applyNumberFormat="1" applyFont="1" applyBorder="1" applyAlignment="1" applyProtection="1">
      <alignment horizontal="center"/>
      <protection hidden="1"/>
    </xf>
    <xf numFmtId="43" fontId="17" fillId="0" borderId="23" xfId="0" applyNumberFormat="1" applyFont="1" applyBorder="1" applyAlignment="1" applyProtection="1">
      <alignment horizontal="center"/>
      <protection hidden="1"/>
    </xf>
    <xf numFmtId="43" fontId="17" fillId="0" borderId="24" xfId="0" applyNumberFormat="1" applyFont="1" applyBorder="1" applyAlignment="1" applyProtection="1">
      <alignment horizontal="center"/>
      <protection hidden="1"/>
    </xf>
    <xf numFmtId="43" fontId="17" fillId="0" borderId="35" xfId="0" applyNumberFormat="1" applyFont="1" applyBorder="1" applyAlignment="1" applyProtection="1">
      <alignment horizontal="center"/>
      <protection hidden="1"/>
    </xf>
    <xf numFmtId="0" fontId="17" fillId="0" borderId="13" xfId="0" applyFont="1" applyBorder="1" applyAlignment="1" applyProtection="1">
      <alignment horizontal="left" vertical="top"/>
      <protection hidden="1"/>
    </xf>
    <xf numFmtId="0" fontId="17" fillId="0" borderId="15" xfId="0" applyFont="1" applyBorder="1" applyAlignment="1" applyProtection="1">
      <alignment horizontal="left" vertical="top"/>
      <protection hidden="1"/>
    </xf>
    <xf numFmtId="0" fontId="17" fillId="0" borderId="13" xfId="0" applyFont="1" applyBorder="1" applyAlignment="1" applyProtection="1">
      <alignment horizontal="center" vertical="top"/>
      <protection hidden="1"/>
    </xf>
    <xf numFmtId="0" fontId="17" fillId="0" borderId="15" xfId="0" applyFont="1" applyBorder="1" applyAlignment="1" applyProtection="1">
      <alignment horizontal="center" vertical="top"/>
      <protection hidden="1"/>
    </xf>
    <xf numFmtId="0" fontId="17" fillId="0" borderId="0" xfId="0" applyFont="1" applyAlignment="1" applyProtection="1">
      <alignment horizontal="center" vertical="top"/>
      <protection hidden="1"/>
    </xf>
    <xf numFmtId="0" fontId="17" fillId="0" borderId="13" xfId="0" applyFont="1" applyBorder="1" applyAlignment="1" applyProtection="1">
      <alignment horizontal="center"/>
      <protection hidden="1"/>
    </xf>
    <xf numFmtId="0" fontId="17" fillId="0" borderId="15" xfId="0" applyFont="1" applyBorder="1" applyAlignment="1" applyProtection="1">
      <alignment horizontal="center"/>
      <protection hidden="1"/>
    </xf>
    <xf numFmtId="0" fontId="17" fillId="0" borderId="39" xfId="0" applyFont="1" applyBorder="1" applyAlignment="1" applyProtection="1">
      <alignment horizontal="center"/>
      <protection hidden="1"/>
    </xf>
    <xf numFmtId="0" fontId="17" fillId="0" borderId="55" xfId="0" applyFont="1" applyBorder="1" applyAlignment="1" applyProtection="1">
      <alignment horizontal="center"/>
      <protection hidden="1"/>
    </xf>
    <xf numFmtId="0" fontId="17" fillId="0" borderId="14" xfId="0" applyFont="1" applyBorder="1" applyAlignment="1" applyProtection="1">
      <alignment horizontal="center"/>
      <protection hidden="1"/>
    </xf>
    <xf numFmtId="41" fontId="17" fillId="0" borderId="44" xfId="0" applyNumberFormat="1" applyFont="1" applyBorder="1" applyAlignment="1" applyProtection="1">
      <alignment horizontal="center"/>
      <protection hidden="1"/>
    </xf>
    <xf numFmtId="41" fontId="17" fillId="0" borderId="86" xfId="0" quotePrefix="1" applyNumberFormat="1" applyFont="1" applyBorder="1" applyAlignment="1" applyProtection="1">
      <alignment horizontal="center"/>
      <protection hidden="1"/>
    </xf>
    <xf numFmtId="43" fontId="17" fillId="0" borderId="80" xfId="0" applyNumberFormat="1" applyFont="1" applyBorder="1" applyAlignment="1" applyProtection="1">
      <alignment horizontal="center"/>
      <protection hidden="1"/>
    </xf>
    <xf numFmtId="43" fontId="17" fillId="0" borderId="58" xfId="0" quotePrefix="1" applyNumberFormat="1" applyFont="1" applyBorder="1" applyAlignment="1" applyProtection="1">
      <alignment horizontal="center"/>
      <protection hidden="1"/>
    </xf>
    <xf numFmtId="43" fontId="17" fillId="0" borderId="58" xfId="0" applyNumberFormat="1" applyFont="1" applyBorder="1" applyAlignment="1" applyProtection="1">
      <alignment horizontal="center"/>
      <protection hidden="1"/>
    </xf>
    <xf numFmtId="43" fontId="17" fillId="0" borderId="45" xfId="0" applyNumberFormat="1" applyFont="1" applyBorder="1" applyAlignment="1" applyProtection="1">
      <alignment horizontal="center"/>
      <protection hidden="1"/>
    </xf>
    <xf numFmtId="0" fontId="12" fillId="0" borderId="17" xfId="0" quotePrefix="1" applyFont="1" applyBorder="1" applyAlignment="1" applyProtection="1">
      <alignment horizontal="center"/>
      <protection hidden="1"/>
    </xf>
    <xf numFmtId="0" fontId="12" fillId="0" borderId="19" xfId="0" applyFont="1" applyBorder="1" applyAlignment="1" applyProtection="1">
      <alignment horizontal="left"/>
      <protection hidden="1"/>
    </xf>
    <xf numFmtId="43" fontId="12" fillId="0" borderId="17" xfId="1" applyFont="1" applyFill="1" applyBorder="1" applyAlignment="1" applyProtection="1">
      <protection hidden="1"/>
    </xf>
    <xf numFmtId="43" fontId="12" fillId="0" borderId="19" xfId="1" applyFont="1" applyFill="1" applyBorder="1" applyAlignment="1" applyProtection="1">
      <protection hidden="1"/>
    </xf>
    <xf numFmtId="43" fontId="12" fillId="0" borderId="0" xfId="1" applyFont="1" applyFill="1" applyBorder="1" applyAlignment="1" applyProtection="1">
      <protection hidden="1"/>
    </xf>
    <xf numFmtId="43" fontId="12" fillId="0" borderId="31" xfId="1" applyFont="1" applyFill="1" applyBorder="1" applyAlignment="1" applyProtection="1">
      <protection hidden="1"/>
    </xf>
    <xf numFmtId="43" fontId="12" fillId="0" borderId="75" xfId="1" applyFont="1" applyFill="1" applyBorder="1" applyAlignment="1" applyProtection="1">
      <protection hidden="1"/>
    </xf>
    <xf numFmtId="43" fontId="12" fillId="0" borderId="56" xfId="1" applyFont="1" applyFill="1" applyBorder="1" applyAlignment="1" applyProtection="1">
      <protection hidden="1"/>
    </xf>
    <xf numFmtId="43" fontId="12" fillId="0" borderId="18" xfId="1" applyFont="1" applyFill="1" applyBorder="1" applyAlignment="1" applyProtection="1">
      <protection hidden="1"/>
    </xf>
    <xf numFmtId="41" fontId="13" fillId="0" borderId="1" xfId="2" applyNumberFormat="1" applyFont="1" applyFill="1" applyBorder="1" applyAlignment="1" applyProtection="1">
      <alignment horizontal="right"/>
      <protection hidden="1"/>
    </xf>
    <xf numFmtId="43" fontId="13" fillId="0" borderId="87" xfId="2" applyNumberFormat="1" applyFont="1" applyFill="1" applyBorder="1" applyAlignment="1" applyProtection="1">
      <alignment horizontal="right"/>
      <protection hidden="1"/>
    </xf>
    <xf numFmtId="43" fontId="13" fillId="0" borderId="62" xfId="2" applyNumberFormat="1" applyFont="1" applyFill="1" applyBorder="1" applyAlignment="1" applyProtection="1">
      <alignment horizontal="right"/>
      <protection hidden="1"/>
    </xf>
    <xf numFmtId="43" fontId="13" fillId="0" borderId="54" xfId="2" applyNumberFormat="1" applyFont="1" applyFill="1" applyBorder="1" applyAlignment="1" applyProtection="1">
      <alignment horizontal="right"/>
      <protection hidden="1"/>
    </xf>
    <xf numFmtId="43" fontId="13" fillId="0" borderId="2" xfId="2" applyNumberFormat="1" applyFont="1" applyFill="1" applyBorder="1" applyAlignment="1" applyProtection="1">
      <alignment horizontal="right"/>
      <protection hidden="1"/>
    </xf>
    <xf numFmtId="0" fontId="12" fillId="0" borderId="3" xfId="0" quotePrefix="1" applyFont="1" applyBorder="1" applyAlignment="1" applyProtection="1">
      <alignment horizontal="center"/>
      <protection hidden="1"/>
    </xf>
    <xf numFmtId="0" fontId="12" fillId="0" borderId="4" xfId="0" applyFont="1" applyBorder="1" applyAlignment="1" applyProtection="1">
      <alignment horizontal="left"/>
      <protection hidden="1"/>
    </xf>
    <xf numFmtId="43" fontId="12" fillId="0" borderId="3" xfId="1" applyFont="1" applyFill="1" applyBorder="1" applyAlignment="1" applyProtection="1">
      <protection hidden="1"/>
    </xf>
    <xf numFmtId="43" fontId="12" fillId="0" borderId="4" xfId="1" applyFont="1" applyFill="1" applyBorder="1" applyAlignment="1" applyProtection="1">
      <protection hidden="1"/>
    </xf>
    <xf numFmtId="43" fontId="12" fillId="0" borderId="32" xfId="1" applyFont="1" applyFill="1" applyBorder="1" applyAlignment="1" applyProtection="1">
      <protection hidden="1"/>
    </xf>
    <xf numFmtId="43" fontId="12" fillId="0" borderId="63" xfId="1" applyFont="1" applyFill="1" applyBorder="1" applyAlignment="1" applyProtection="1">
      <protection hidden="1"/>
    </xf>
    <xf numFmtId="43" fontId="12" fillId="0" borderId="57" xfId="1" applyFont="1" applyFill="1" applyBorder="1" applyAlignment="1" applyProtection="1">
      <protection hidden="1"/>
    </xf>
    <xf numFmtId="43" fontId="12" fillId="0" borderId="20" xfId="1" applyFont="1" applyFill="1" applyBorder="1" applyAlignment="1" applyProtection="1">
      <protection hidden="1"/>
    </xf>
    <xf numFmtId="41" fontId="13" fillId="0" borderId="3" xfId="2" applyNumberFormat="1" applyFont="1" applyFill="1" applyBorder="1" applyAlignment="1" applyProtection="1">
      <alignment horizontal="right"/>
      <protection hidden="1"/>
    </xf>
    <xf numFmtId="43" fontId="13" fillId="0" borderId="88" xfId="2" applyNumberFormat="1" applyFont="1" applyFill="1" applyBorder="1" applyAlignment="1" applyProtection="1">
      <alignment horizontal="right"/>
      <protection hidden="1"/>
    </xf>
    <xf numFmtId="43" fontId="13" fillId="0" borderId="63" xfId="2" applyNumberFormat="1" applyFont="1" applyFill="1" applyBorder="1" applyAlignment="1" applyProtection="1">
      <alignment horizontal="right"/>
      <protection hidden="1"/>
    </xf>
    <xf numFmtId="43" fontId="13" fillId="0" borderId="57" xfId="2" applyNumberFormat="1" applyFont="1" applyFill="1" applyBorder="1" applyAlignment="1" applyProtection="1">
      <alignment horizontal="right"/>
      <protection hidden="1"/>
    </xf>
    <xf numFmtId="43" fontId="13" fillId="0" borderId="4" xfId="2" applyNumberFormat="1" applyFont="1" applyFill="1" applyBorder="1" applyAlignment="1" applyProtection="1">
      <alignment horizontal="right"/>
      <protection hidden="1"/>
    </xf>
    <xf numFmtId="0" fontId="12" fillId="0" borderId="5" xfId="0" quotePrefix="1" applyFont="1" applyBorder="1" applyAlignment="1" applyProtection="1">
      <alignment horizontal="center"/>
      <protection hidden="1"/>
    </xf>
    <xf numFmtId="0" fontId="12" fillId="0" borderId="6" xfId="0" applyFont="1" applyBorder="1" applyAlignment="1" applyProtection="1">
      <alignment horizontal="left"/>
      <protection hidden="1"/>
    </xf>
    <xf numFmtId="43" fontId="12" fillId="0" borderId="5" xfId="1" applyFont="1" applyFill="1" applyBorder="1" applyAlignment="1" applyProtection="1">
      <protection hidden="1"/>
    </xf>
    <xf numFmtId="43" fontId="12" fillId="0" borderId="6" xfId="1" applyFont="1" applyFill="1" applyBorder="1" applyAlignment="1" applyProtection="1">
      <protection hidden="1"/>
    </xf>
    <xf numFmtId="43" fontId="12" fillId="0" borderId="37" xfId="1" applyFont="1" applyFill="1" applyBorder="1" applyAlignment="1" applyProtection="1">
      <protection hidden="1"/>
    </xf>
    <xf numFmtId="43" fontId="12" fillId="0" borderId="66" xfId="1" applyFont="1" applyFill="1" applyBorder="1" applyAlignment="1" applyProtection="1">
      <protection hidden="1"/>
    </xf>
    <xf numFmtId="43" fontId="12" fillId="0" borderId="51" xfId="1" applyFont="1" applyFill="1" applyBorder="1" applyAlignment="1" applyProtection="1">
      <protection hidden="1"/>
    </xf>
    <xf numFmtId="43" fontId="12" fillId="0" borderId="21" xfId="1" applyFont="1" applyFill="1" applyBorder="1" applyAlignment="1" applyProtection="1">
      <protection hidden="1"/>
    </xf>
    <xf numFmtId="41" fontId="13" fillId="0" borderId="5" xfId="2" applyNumberFormat="1" applyFont="1" applyFill="1" applyBorder="1" applyAlignment="1" applyProtection="1">
      <alignment horizontal="right"/>
      <protection hidden="1"/>
    </xf>
    <xf numFmtId="43" fontId="13" fillId="0" borderId="89" xfId="2" applyNumberFormat="1" applyFont="1" applyFill="1" applyBorder="1" applyAlignment="1" applyProtection="1">
      <alignment horizontal="right"/>
      <protection hidden="1"/>
    </xf>
    <xf numFmtId="43" fontId="13" fillId="0" borderId="66" xfId="2" applyNumberFormat="1" applyFont="1" applyFill="1" applyBorder="1" applyAlignment="1" applyProtection="1">
      <alignment horizontal="right"/>
      <protection hidden="1"/>
    </xf>
    <xf numFmtId="43" fontId="13" fillId="0" borderId="51" xfId="2" applyNumberFormat="1" applyFont="1" applyFill="1" applyBorder="1" applyAlignment="1" applyProtection="1">
      <alignment horizontal="right"/>
      <protection hidden="1"/>
    </xf>
    <xf numFmtId="43" fontId="13" fillId="0" borderId="6" xfId="2" applyNumberFormat="1" applyFont="1" applyFill="1" applyBorder="1" applyAlignment="1" applyProtection="1">
      <alignment horizontal="right"/>
      <protection hidden="1"/>
    </xf>
    <xf numFmtId="0" fontId="13" fillId="0" borderId="34" xfId="0" quotePrefix="1" applyFont="1" applyBorder="1" applyAlignment="1" applyProtection="1">
      <alignment horizontal="center"/>
      <protection hidden="1"/>
    </xf>
    <xf numFmtId="0" fontId="13" fillId="0" borderId="0" xfId="0" quotePrefix="1" applyFont="1" applyAlignment="1" applyProtection="1">
      <alignment horizontal="center"/>
      <protection hidden="1"/>
    </xf>
    <xf numFmtId="0" fontId="13" fillId="0" borderId="74" xfId="0" quotePrefix="1" applyFont="1" applyBorder="1" applyAlignment="1" applyProtection="1">
      <alignment horizontal="center"/>
      <protection hidden="1"/>
    </xf>
    <xf numFmtId="43" fontId="13" fillId="0" borderId="13" xfId="0" applyNumberFormat="1" applyFont="1" applyBorder="1" applyProtection="1">
      <protection hidden="1"/>
    </xf>
    <xf numFmtId="43" fontId="13" fillId="0" borderId="39" xfId="0" applyNumberFormat="1" applyFont="1" applyBorder="1" applyProtection="1">
      <protection hidden="1"/>
    </xf>
    <xf numFmtId="43" fontId="13" fillId="0" borderId="55" xfId="0" applyNumberFormat="1" applyFont="1" applyBorder="1" applyProtection="1">
      <protection hidden="1"/>
    </xf>
    <xf numFmtId="41" fontId="13" fillId="0" borderId="13" xfId="0" applyNumberFormat="1" applyFont="1" applyBorder="1" applyProtection="1">
      <protection hidden="1"/>
    </xf>
    <xf numFmtId="43" fontId="13" fillId="0" borderId="90" xfId="0" applyNumberFormat="1" applyFont="1" applyBorder="1" applyProtection="1">
      <protection hidden="1"/>
    </xf>
    <xf numFmtId="0" fontId="12" fillId="0" borderId="36" xfId="0" applyFont="1" applyBorder="1" applyProtection="1">
      <protection hidden="1"/>
    </xf>
    <xf numFmtId="43" fontId="12" fillId="0" borderId="36" xfId="0" applyNumberFormat="1" applyFont="1" applyBorder="1" applyProtection="1">
      <protection hidden="1"/>
    </xf>
    <xf numFmtId="43" fontId="13" fillId="0" borderId="36" xfId="0" applyNumberFormat="1" applyFont="1" applyBorder="1" applyProtection="1">
      <protection hidden="1"/>
    </xf>
    <xf numFmtId="43" fontId="13" fillId="0" borderId="32" xfId="0" applyNumberFormat="1" applyFont="1" applyBorder="1" applyProtection="1">
      <protection hidden="1"/>
    </xf>
    <xf numFmtId="0" fontId="12" fillId="0" borderId="37" xfId="0" applyFont="1" applyBorder="1" applyProtection="1">
      <protection hidden="1"/>
    </xf>
    <xf numFmtId="43" fontId="13" fillId="0" borderId="37" xfId="0" applyNumberFormat="1" applyFont="1" applyBorder="1" applyProtection="1">
      <protection hidden="1"/>
    </xf>
    <xf numFmtId="0" fontId="13" fillId="0" borderId="36" xfId="0" applyFont="1" applyBorder="1" applyAlignment="1" applyProtection="1">
      <alignment horizontal="left"/>
      <protection hidden="1"/>
    </xf>
    <xf numFmtId="10" fontId="12" fillId="0" borderId="37" xfId="3" applyNumberFormat="1" applyFont="1" applyBorder="1" applyAlignment="1" applyProtection="1">
      <protection hidden="1"/>
    </xf>
    <xf numFmtId="10" fontId="13" fillId="0" borderId="37" xfId="3" applyNumberFormat="1" applyFont="1" applyBorder="1" applyAlignment="1" applyProtection="1">
      <protection hidden="1"/>
    </xf>
    <xf numFmtId="0" fontId="16" fillId="0" borderId="0" xfId="0" quotePrefix="1" applyFont="1" applyAlignment="1" applyProtection="1">
      <alignment horizontal="center"/>
      <protection hidden="1"/>
    </xf>
    <xf numFmtId="0" fontId="13" fillId="0" borderId="0" xfId="0" applyFont="1" applyAlignment="1" applyProtection="1">
      <alignment horizontal="center"/>
      <protection hidden="1"/>
    </xf>
    <xf numFmtId="165" fontId="17" fillId="0" borderId="26" xfId="0" applyNumberFormat="1" applyFont="1" applyBorder="1" applyAlignment="1" applyProtection="1">
      <alignment horizontal="centerContinuous"/>
      <protection hidden="1"/>
    </xf>
    <xf numFmtId="0" fontId="22" fillId="0" borderId="0" xfId="0" quotePrefix="1" applyFont="1" applyAlignment="1" applyProtection="1">
      <alignment horizontal="left"/>
      <protection hidden="1"/>
    </xf>
    <xf numFmtId="0" fontId="29" fillId="0" borderId="0" xfId="0" applyFont="1" applyProtection="1">
      <protection hidden="1"/>
    </xf>
    <xf numFmtId="0" fontId="22" fillId="0" borderId="0" xfId="0" quotePrefix="1" applyFont="1" applyAlignment="1" applyProtection="1">
      <alignment horizontal="center"/>
      <protection hidden="1"/>
    </xf>
    <xf numFmtId="0" fontId="13" fillId="0" borderId="55" xfId="0" applyFont="1" applyBorder="1" applyAlignment="1" applyProtection="1">
      <alignment horizontal="centerContinuous"/>
      <protection hidden="1"/>
    </xf>
    <xf numFmtId="0" fontId="17" fillId="0" borderId="38" xfId="0" applyFont="1" applyBorder="1" applyAlignment="1" applyProtection="1">
      <alignment horizontal="right"/>
      <protection hidden="1"/>
    </xf>
    <xf numFmtId="0" fontId="17" fillId="0" borderId="1" xfId="0" applyFont="1" applyBorder="1" applyAlignment="1" applyProtection="1">
      <alignment horizontal="center"/>
      <protection hidden="1"/>
    </xf>
    <xf numFmtId="0" fontId="17" fillId="0" borderId="62" xfId="0" applyFont="1" applyBorder="1" applyAlignment="1" applyProtection="1">
      <alignment horizontal="center"/>
      <protection hidden="1"/>
    </xf>
    <xf numFmtId="0" fontId="17" fillId="0" borderId="54" xfId="0" applyFont="1" applyBorder="1" applyAlignment="1" applyProtection="1">
      <alignment horizontal="center"/>
      <protection hidden="1"/>
    </xf>
    <xf numFmtId="0" fontId="17" fillId="0" borderId="2" xfId="0" applyFont="1" applyBorder="1" applyAlignment="1" applyProtection="1">
      <alignment horizontal="center"/>
      <protection hidden="1"/>
    </xf>
    <xf numFmtId="0" fontId="17" fillId="0" borderId="5" xfId="0" applyFont="1" applyBorder="1" applyAlignment="1" applyProtection="1">
      <alignment horizontal="center"/>
      <protection hidden="1"/>
    </xf>
    <xf numFmtId="0" fontId="17" fillId="0" borderId="66" xfId="0" applyFont="1" applyBorder="1" applyAlignment="1" applyProtection="1">
      <alignment horizontal="center"/>
      <protection hidden="1"/>
    </xf>
    <xf numFmtId="0" fontId="17" fillId="0" borderId="51" xfId="0" applyFont="1" applyBorder="1" applyAlignment="1" applyProtection="1">
      <alignment horizontal="center"/>
      <protection hidden="1"/>
    </xf>
    <xf numFmtId="0" fontId="17" fillId="0" borderId="6" xfId="0" applyFont="1" applyBorder="1" applyAlignment="1" applyProtection="1">
      <alignment horizontal="center"/>
      <protection hidden="1"/>
    </xf>
    <xf numFmtId="0" fontId="17" fillId="0" borderId="36" xfId="0" applyFont="1" applyBorder="1" applyAlignment="1" applyProtection="1">
      <alignment horizontal="center"/>
      <protection hidden="1"/>
    </xf>
    <xf numFmtId="0" fontId="17" fillId="0" borderId="1" xfId="0" applyFont="1" applyBorder="1" applyAlignment="1" applyProtection="1">
      <alignment horizontal="right"/>
      <protection hidden="1"/>
    </xf>
    <xf numFmtId="173" fontId="17" fillId="0" borderId="54" xfId="0" applyNumberFormat="1" applyFont="1" applyBorder="1" applyAlignment="1" applyProtection="1">
      <alignment horizontal="centerContinuous"/>
      <protection hidden="1"/>
    </xf>
    <xf numFmtId="0" fontId="14" fillId="0" borderId="70" xfId="0" applyFont="1" applyBorder="1" applyAlignment="1" applyProtection="1">
      <alignment horizontal="centerContinuous"/>
      <protection hidden="1"/>
    </xf>
    <xf numFmtId="0" fontId="17" fillId="0" borderId="54" xfId="0" applyFont="1" applyBorder="1" applyAlignment="1" applyProtection="1">
      <alignment horizontal="centerContinuous"/>
      <protection hidden="1"/>
    </xf>
    <xf numFmtId="0" fontId="17" fillId="0" borderId="2" xfId="0" applyFont="1" applyBorder="1" applyAlignment="1" applyProtection="1">
      <alignment horizontal="centerContinuous"/>
      <protection hidden="1"/>
    </xf>
    <xf numFmtId="0" fontId="17" fillId="2" borderId="37" xfId="0" applyFont="1" applyFill="1" applyBorder="1" applyAlignment="1" applyProtection="1">
      <alignment horizontal="center"/>
      <protection locked="0"/>
    </xf>
    <xf numFmtId="0" fontId="17" fillId="0" borderId="5" xfId="0" applyFont="1" applyBorder="1" applyAlignment="1" applyProtection="1">
      <alignment horizontal="right"/>
      <protection hidden="1"/>
    </xf>
    <xf numFmtId="173" fontId="17" fillId="0" borderId="58" xfId="0" applyNumberFormat="1" applyFont="1" applyBorder="1" applyAlignment="1" applyProtection="1">
      <alignment horizontal="centerContinuous"/>
      <protection hidden="1"/>
    </xf>
    <xf numFmtId="0" fontId="14" fillId="0" borderId="11" xfId="0" applyFont="1" applyBorder="1" applyAlignment="1" applyProtection="1">
      <alignment horizontal="centerContinuous" vertical="top"/>
      <protection hidden="1"/>
    </xf>
    <xf numFmtId="0" fontId="17" fillId="0" borderId="58" xfId="0" applyFont="1" applyBorder="1" applyAlignment="1" applyProtection="1">
      <alignment horizontal="centerContinuous"/>
      <protection hidden="1"/>
    </xf>
    <xf numFmtId="0" fontId="17" fillId="0" borderId="45" xfId="0" applyFont="1" applyBorder="1" applyAlignment="1" applyProtection="1">
      <alignment horizontal="centerContinuous"/>
      <protection hidden="1"/>
    </xf>
    <xf numFmtId="0" fontId="17" fillId="0" borderId="13" xfId="0" quotePrefix="1" applyFont="1" applyBorder="1" applyAlignment="1" applyProtection="1">
      <alignment horizontal="center"/>
      <protection hidden="1"/>
    </xf>
    <xf numFmtId="0" fontId="17" fillId="0" borderId="90" xfId="0" applyFont="1" applyBorder="1" applyAlignment="1" applyProtection="1">
      <alignment horizontal="center"/>
      <protection hidden="1"/>
    </xf>
    <xf numFmtId="41" fontId="12" fillId="0" borderId="17" xfId="1" applyNumberFormat="1" applyFont="1" applyFill="1" applyBorder="1" applyAlignment="1" applyProtection="1">
      <protection hidden="1"/>
    </xf>
    <xf numFmtId="43" fontId="12" fillId="0" borderId="91" xfId="1" applyFont="1" applyFill="1" applyBorder="1" applyAlignment="1" applyProtection="1">
      <protection hidden="1"/>
    </xf>
    <xf numFmtId="41" fontId="12" fillId="0" borderId="3" xfId="1" applyNumberFormat="1" applyFont="1" applyFill="1" applyBorder="1" applyAlignment="1" applyProtection="1">
      <protection hidden="1"/>
    </xf>
    <xf numFmtId="43" fontId="12" fillId="0" borderId="88" xfId="1" applyFont="1" applyFill="1" applyBorder="1" applyAlignment="1" applyProtection="1">
      <protection hidden="1"/>
    </xf>
    <xf numFmtId="41" fontId="12" fillId="0" borderId="5" xfId="1" applyNumberFormat="1" applyFont="1" applyFill="1" applyBorder="1" applyAlignment="1" applyProtection="1">
      <protection hidden="1"/>
    </xf>
    <xf numFmtId="43" fontId="12" fillId="0" borderId="89" xfId="1" applyFont="1" applyFill="1" applyBorder="1" applyAlignment="1" applyProtection="1">
      <protection hidden="1"/>
    </xf>
    <xf numFmtId="43" fontId="13" fillId="0" borderId="44" xfId="0" applyNumberFormat="1" applyFont="1" applyBorder="1" applyProtection="1">
      <protection hidden="1"/>
    </xf>
    <xf numFmtId="43" fontId="13" fillId="0" borderId="86" xfId="0" applyNumberFormat="1" applyFont="1" applyBorder="1" applyProtection="1">
      <protection hidden="1"/>
    </xf>
    <xf numFmtId="43" fontId="13" fillId="0" borderId="80" xfId="0" applyNumberFormat="1" applyFont="1" applyBorder="1" applyProtection="1">
      <protection hidden="1"/>
    </xf>
    <xf numFmtId="43" fontId="13" fillId="0" borderId="58" xfId="0" applyNumberFormat="1" applyFont="1" applyBorder="1" applyProtection="1">
      <protection hidden="1"/>
    </xf>
    <xf numFmtId="43" fontId="13" fillId="0" borderId="45" xfId="0" applyNumberFormat="1" applyFont="1" applyBorder="1" applyProtection="1">
      <protection hidden="1"/>
    </xf>
    <xf numFmtId="0" fontId="13" fillId="0" borderId="36" xfId="0" applyFont="1" applyBorder="1" applyAlignment="1" applyProtection="1">
      <alignment horizontal="right"/>
      <protection hidden="1"/>
    </xf>
    <xf numFmtId="0" fontId="13" fillId="0" borderId="59" xfId="0" applyFont="1" applyBorder="1" applyAlignment="1" applyProtection="1">
      <alignment horizontal="center"/>
      <protection hidden="1"/>
    </xf>
    <xf numFmtId="0" fontId="13" fillId="0" borderId="54" xfId="0" applyFont="1" applyBorder="1" applyAlignment="1" applyProtection="1">
      <alignment horizontal="center"/>
      <protection hidden="1"/>
    </xf>
    <xf numFmtId="0" fontId="13" fillId="0" borderId="16" xfId="0" applyFont="1" applyBorder="1" applyAlignment="1" applyProtection="1">
      <alignment horizontal="center"/>
      <protection hidden="1"/>
    </xf>
    <xf numFmtId="0" fontId="13" fillId="0" borderId="43" xfId="0" applyFont="1" applyBorder="1" applyAlignment="1" applyProtection="1">
      <alignment horizontal="right"/>
      <protection hidden="1"/>
    </xf>
    <xf numFmtId="0" fontId="13" fillId="0" borderId="66" xfId="0" applyFont="1" applyBorder="1" applyAlignment="1" applyProtection="1">
      <alignment horizontal="center"/>
      <protection hidden="1"/>
    </xf>
    <xf numFmtId="0" fontId="13" fillId="0" borderId="21" xfId="0" applyFont="1" applyBorder="1" applyAlignment="1" applyProtection="1">
      <alignment horizontal="center"/>
      <protection hidden="1"/>
    </xf>
    <xf numFmtId="7" fontId="12" fillId="0" borderId="39" xfId="2" applyNumberFormat="1" applyFont="1" applyBorder="1" applyAlignment="1" applyProtection="1">
      <alignment horizontal="right"/>
      <protection hidden="1"/>
    </xf>
    <xf numFmtId="7" fontId="12" fillId="0" borderId="55" xfId="2" applyNumberFormat="1" applyFont="1" applyBorder="1" applyAlignment="1" applyProtection="1">
      <alignment horizontal="right"/>
      <protection hidden="1"/>
    </xf>
    <xf numFmtId="7" fontId="12" fillId="0" borderId="14" xfId="2" applyNumberFormat="1" applyFont="1" applyBorder="1" applyAlignment="1" applyProtection="1">
      <alignment horizontal="right"/>
      <protection hidden="1"/>
    </xf>
    <xf numFmtId="43" fontId="12" fillId="0" borderId="22" xfId="2" applyNumberFormat="1" applyFont="1" applyBorder="1" applyAlignment="1" applyProtection="1">
      <alignment horizontal="right"/>
      <protection hidden="1"/>
    </xf>
    <xf numFmtId="7" fontId="12" fillId="0" borderId="75" xfId="2" applyNumberFormat="1" applyFont="1" applyBorder="1" applyAlignment="1" applyProtection="1">
      <alignment horizontal="right"/>
      <protection hidden="1"/>
    </xf>
    <xf numFmtId="7" fontId="12" fillId="0" borderId="56" xfId="2" applyNumberFormat="1" applyFont="1" applyBorder="1" applyAlignment="1" applyProtection="1">
      <alignment horizontal="right"/>
      <protection hidden="1"/>
    </xf>
    <xf numFmtId="7" fontId="12" fillId="0" borderId="18" xfId="2" applyNumberFormat="1" applyFont="1" applyBorder="1" applyAlignment="1" applyProtection="1">
      <alignment horizontal="right"/>
      <protection hidden="1"/>
    </xf>
    <xf numFmtId="43" fontId="12" fillId="0" borderId="31" xfId="2" applyNumberFormat="1" applyFont="1" applyBorder="1" applyAlignment="1" applyProtection="1">
      <alignment horizontal="right"/>
      <protection hidden="1"/>
    </xf>
    <xf numFmtId="0" fontId="12" fillId="0" borderId="40" xfId="0" applyFont="1" applyBorder="1" applyProtection="1">
      <protection hidden="1"/>
    </xf>
    <xf numFmtId="7" fontId="12" fillId="0" borderId="64" xfId="2" applyNumberFormat="1" applyFont="1" applyBorder="1" applyAlignment="1" applyProtection="1">
      <alignment horizontal="right"/>
      <protection hidden="1"/>
    </xf>
    <xf numFmtId="7" fontId="12" fillId="0" borderId="25" xfId="2" applyNumberFormat="1" applyFont="1" applyBorder="1" applyAlignment="1" applyProtection="1">
      <alignment horizontal="right"/>
      <protection hidden="1"/>
    </xf>
    <xf numFmtId="7" fontId="12" fillId="0" borderId="65" xfId="2" applyNumberFormat="1" applyFont="1" applyBorder="1" applyAlignment="1" applyProtection="1">
      <alignment horizontal="right"/>
      <protection hidden="1"/>
    </xf>
    <xf numFmtId="43" fontId="12" fillId="0" borderId="40" xfId="2" applyNumberFormat="1" applyFont="1" applyBorder="1" applyAlignment="1" applyProtection="1">
      <alignment horizontal="right"/>
      <protection hidden="1"/>
    </xf>
    <xf numFmtId="0" fontId="12" fillId="0" borderId="40" xfId="0" quotePrefix="1" applyFont="1" applyBorder="1" applyAlignment="1" applyProtection="1">
      <alignment horizontal="left"/>
      <protection hidden="1"/>
    </xf>
    <xf numFmtId="43" fontId="13" fillId="0" borderId="39" xfId="2" applyNumberFormat="1" applyFont="1" applyBorder="1" applyAlignment="1" applyProtection="1">
      <alignment horizontal="right"/>
      <protection hidden="1"/>
    </xf>
    <xf numFmtId="43" fontId="13" fillId="0" borderId="55" xfId="2" applyNumberFormat="1" applyFont="1" applyBorder="1" applyAlignment="1" applyProtection="1">
      <alignment horizontal="right"/>
      <protection hidden="1"/>
    </xf>
    <xf numFmtId="43" fontId="13" fillId="0" borderId="14" xfId="2" applyNumberFormat="1" applyFont="1" applyBorder="1" applyAlignment="1" applyProtection="1">
      <alignment horizontal="right"/>
      <protection hidden="1"/>
    </xf>
    <xf numFmtId="43" fontId="13" fillId="0" borderId="22" xfId="2" applyNumberFormat="1" applyFont="1" applyBorder="1" applyAlignment="1" applyProtection="1">
      <alignment horizontal="right"/>
      <protection hidden="1"/>
    </xf>
    <xf numFmtId="43" fontId="12" fillId="0" borderId="32" xfId="2" applyNumberFormat="1" applyFont="1" applyBorder="1" applyAlignment="1" applyProtection="1">
      <alignment horizontal="right"/>
      <protection hidden="1"/>
    </xf>
    <xf numFmtId="43" fontId="13" fillId="0" borderId="52" xfId="2" applyNumberFormat="1" applyFont="1" applyBorder="1" applyAlignment="1" applyProtection="1">
      <alignment horizontal="right"/>
      <protection hidden="1"/>
    </xf>
    <xf numFmtId="0" fontId="12" fillId="0" borderId="40" xfId="0" applyFont="1" applyBorder="1" applyAlignment="1" applyProtection="1">
      <alignment horizontal="left"/>
      <protection hidden="1"/>
    </xf>
    <xf numFmtId="0" fontId="12" fillId="0" borderId="43" xfId="0" applyFont="1" applyBorder="1" applyProtection="1">
      <protection hidden="1"/>
    </xf>
    <xf numFmtId="43" fontId="12" fillId="0" borderId="80" xfId="2" applyNumberFormat="1" applyFont="1" applyBorder="1" applyAlignment="1" applyProtection="1">
      <alignment horizontal="right"/>
      <protection hidden="1"/>
    </xf>
    <xf numFmtId="43" fontId="12" fillId="0" borderId="11" xfId="2" applyNumberFormat="1" applyFont="1" applyBorder="1" applyAlignment="1" applyProtection="1">
      <alignment horizontal="right"/>
      <protection hidden="1"/>
    </xf>
    <xf numFmtId="43" fontId="12" fillId="0" borderId="43" xfId="2" applyNumberFormat="1" applyFont="1" applyBorder="1" applyAlignment="1" applyProtection="1">
      <alignment horizontal="right"/>
      <protection hidden="1"/>
    </xf>
    <xf numFmtId="41" fontId="12" fillId="0" borderId="62" xfId="1" applyNumberFormat="1" applyFont="1" applyBorder="1" applyAlignment="1" applyProtection="1">
      <alignment horizontal="center"/>
      <protection hidden="1"/>
    </xf>
    <xf numFmtId="41" fontId="12" fillId="0" borderId="54" xfId="2" applyNumberFormat="1" applyFont="1" applyBorder="1" applyAlignment="1" applyProtection="1">
      <alignment horizontal="center"/>
      <protection hidden="1"/>
    </xf>
    <xf numFmtId="41" fontId="12" fillId="0" borderId="16" xfId="2" applyNumberFormat="1" applyFont="1" applyBorder="1" applyAlignment="1" applyProtection="1">
      <alignment horizontal="center"/>
      <protection hidden="1"/>
    </xf>
    <xf numFmtId="41" fontId="12" fillId="0" borderId="36" xfId="2" applyNumberFormat="1" applyFont="1" applyBorder="1" applyAlignment="1" applyProtection="1">
      <alignment horizontal="right"/>
      <protection hidden="1"/>
    </xf>
    <xf numFmtId="7" fontId="12" fillId="0" borderId="30" xfId="2" applyNumberFormat="1" applyFont="1" applyBorder="1" applyAlignment="1" applyProtection="1">
      <alignment horizontal="right"/>
      <protection hidden="1"/>
    </xf>
    <xf numFmtId="7" fontId="12" fillId="0" borderId="62" xfId="2" applyNumberFormat="1" applyFont="1" applyBorder="1" applyAlignment="1" applyProtection="1">
      <alignment horizontal="right"/>
      <protection hidden="1"/>
    </xf>
    <xf numFmtId="7" fontId="12" fillId="0" borderId="54" xfId="2" applyNumberFormat="1" applyFont="1" applyBorder="1" applyAlignment="1" applyProtection="1">
      <alignment horizontal="right"/>
      <protection hidden="1"/>
    </xf>
    <xf numFmtId="7" fontId="12" fillId="0" borderId="16" xfId="2" applyNumberFormat="1" applyFont="1" applyBorder="1" applyAlignment="1" applyProtection="1">
      <alignment horizontal="right"/>
      <protection hidden="1"/>
    </xf>
    <xf numFmtId="43" fontId="12" fillId="0" borderId="36" xfId="2" applyNumberFormat="1" applyFont="1" applyBorder="1" applyAlignment="1" applyProtection="1">
      <alignment horizontal="right"/>
      <protection hidden="1"/>
    </xf>
    <xf numFmtId="10" fontId="12" fillId="0" borderId="11" xfId="3" applyNumberFormat="1" applyFont="1" applyBorder="1" applyAlignment="1" applyProtection="1">
      <alignment horizontal="center"/>
      <protection hidden="1"/>
    </xf>
    <xf numFmtId="10" fontId="12" fillId="0" borderId="53" xfId="3" applyNumberFormat="1" applyFont="1" applyBorder="1" applyAlignment="1" applyProtection="1">
      <alignment horizontal="center"/>
      <protection hidden="1"/>
    </xf>
    <xf numFmtId="10" fontId="12" fillId="0" borderId="43" xfId="3" applyNumberFormat="1" applyFont="1" applyBorder="1" applyAlignment="1" applyProtection="1">
      <alignment horizontal="center"/>
      <protection hidden="1"/>
    </xf>
    <xf numFmtId="174" fontId="12" fillId="0" borderId="0" xfId="0" applyNumberFormat="1" applyFont="1" applyAlignment="1" applyProtection="1">
      <alignment horizontal="right"/>
      <protection hidden="1"/>
    </xf>
    <xf numFmtId="175" fontId="12" fillId="0" borderId="62" xfId="0" applyNumberFormat="1" applyFont="1" applyBorder="1" applyAlignment="1" applyProtection="1">
      <alignment horizontal="right"/>
      <protection hidden="1"/>
    </xf>
    <xf numFmtId="175" fontId="12" fillId="0" borderId="54" xfId="0" applyNumberFormat="1" applyFont="1" applyBorder="1" applyAlignment="1" applyProtection="1">
      <alignment horizontal="right"/>
      <protection hidden="1"/>
    </xf>
    <xf numFmtId="175" fontId="12" fillId="0" borderId="16" xfId="0" applyNumberFormat="1" applyFont="1" applyBorder="1" applyAlignment="1" applyProtection="1">
      <alignment horizontal="right"/>
      <protection hidden="1"/>
    </xf>
    <xf numFmtId="175" fontId="12" fillId="0" borderId="36" xfId="0" applyNumberFormat="1" applyFont="1" applyBorder="1" applyAlignment="1" applyProtection="1">
      <alignment horizontal="right"/>
      <protection hidden="1"/>
    </xf>
    <xf numFmtId="174" fontId="12" fillId="0" borderId="63" xfId="0" applyNumberFormat="1" applyFont="1" applyBorder="1" applyAlignment="1" applyProtection="1">
      <alignment horizontal="right"/>
      <protection hidden="1"/>
    </xf>
    <xf numFmtId="174" fontId="12" fillId="0" borderId="57" xfId="0" applyNumberFormat="1" applyFont="1" applyBorder="1" applyAlignment="1" applyProtection="1">
      <alignment horizontal="right"/>
      <protection hidden="1"/>
    </xf>
    <xf numFmtId="174" fontId="12" fillId="0" borderId="20" xfId="0" applyNumberFormat="1" applyFont="1" applyBorder="1" applyAlignment="1" applyProtection="1">
      <alignment horizontal="right"/>
      <protection hidden="1"/>
    </xf>
    <xf numFmtId="174" fontId="12" fillId="0" borderId="32" xfId="0" applyNumberFormat="1" applyFont="1" applyBorder="1" applyAlignment="1" applyProtection="1">
      <alignment horizontal="right"/>
      <protection hidden="1"/>
    </xf>
    <xf numFmtId="175" fontId="12" fillId="0" borderId="63" xfId="0" applyNumberFormat="1" applyFont="1" applyBorder="1" applyAlignment="1" applyProtection="1">
      <alignment horizontal="right"/>
      <protection hidden="1"/>
    </xf>
    <xf numFmtId="175" fontId="12" fillId="0" borderId="57" xfId="0" applyNumberFormat="1" applyFont="1" applyBorder="1" applyAlignment="1" applyProtection="1">
      <alignment horizontal="right"/>
      <protection hidden="1"/>
    </xf>
    <xf numFmtId="175" fontId="12" fillId="0" borderId="20" xfId="0" applyNumberFormat="1" applyFont="1" applyBorder="1" applyAlignment="1" applyProtection="1">
      <alignment horizontal="right"/>
      <protection hidden="1"/>
    </xf>
    <xf numFmtId="175" fontId="12" fillId="0" borderId="32" xfId="0" applyNumberFormat="1" applyFont="1" applyBorder="1" applyAlignment="1" applyProtection="1">
      <alignment horizontal="right"/>
      <protection hidden="1"/>
    </xf>
    <xf numFmtId="175" fontId="12" fillId="0" borderId="66" xfId="0" applyNumberFormat="1" applyFont="1" applyBorder="1" applyAlignment="1" applyProtection="1">
      <alignment horizontal="right"/>
      <protection hidden="1"/>
    </xf>
    <xf numFmtId="175" fontId="12" fillId="0" borderId="51" xfId="0" applyNumberFormat="1" applyFont="1" applyBorder="1" applyAlignment="1" applyProtection="1">
      <alignment horizontal="right"/>
      <protection hidden="1"/>
    </xf>
    <xf numFmtId="175" fontId="12" fillId="0" borderId="21" xfId="0" applyNumberFormat="1" applyFont="1" applyBorder="1" applyAlignment="1" applyProtection="1">
      <alignment horizontal="right"/>
      <protection hidden="1"/>
    </xf>
    <xf numFmtId="175" fontId="12" fillId="0" borderId="37" xfId="0" applyNumberFormat="1" applyFont="1" applyBorder="1" applyAlignment="1" applyProtection="1">
      <alignment horizontal="right"/>
      <protection hidden="1"/>
    </xf>
    <xf numFmtId="0" fontId="12" fillId="2" borderId="0" xfId="0" applyFont="1" applyFill="1" applyProtection="1">
      <protection locked="0"/>
    </xf>
    <xf numFmtId="0" fontId="12" fillId="2" borderId="11" xfId="0" applyFont="1" applyFill="1" applyBorder="1" applyProtection="1">
      <protection locked="0"/>
    </xf>
    <xf numFmtId="7" fontId="12" fillId="0" borderId="23" xfId="2" applyNumberFormat="1" applyFont="1" applyBorder="1" applyAlignment="1" applyProtection="1">
      <alignment horizontal="right"/>
      <protection hidden="1"/>
    </xf>
    <xf numFmtId="7" fontId="12" fillId="0" borderId="24" xfId="2" applyNumberFormat="1" applyFont="1" applyBorder="1" applyAlignment="1" applyProtection="1">
      <alignment horizontal="right"/>
      <protection hidden="1"/>
    </xf>
    <xf numFmtId="7" fontId="12" fillId="0" borderId="92" xfId="2" applyNumberFormat="1" applyFont="1" applyBorder="1" applyAlignment="1" applyProtection="1">
      <alignment horizontal="right"/>
      <protection hidden="1"/>
    </xf>
    <xf numFmtId="43" fontId="12" fillId="0" borderId="33" xfId="2" applyNumberFormat="1" applyFont="1" applyBorder="1" applyAlignment="1" applyProtection="1">
      <alignment horizontal="right"/>
      <protection hidden="1"/>
    </xf>
    <xf numFmtId="43" fontId="12" fillId="0" borderId="25" xfId="2" applyNumberFormat="1" applyFont="1" applyBorder="1" applyAlignment="1" applyProtection="1">
      <alignment horizontal="right"/>
      <protection hidden="1"/>
    </xf>
    <xf numFmtId="43" fontId="12" fillId="0" borderId="65" xfId="2" applyNumberFormat="1" applyFont="1" applyBorder="1" applyAlignment="1" applyProtection="1">
      <alignment horizontal="right"/>
      <protection hidden="1"/>
    </xf>
    <xf numFmtId="43" fontId="12" fillId="0" borderId="56" xfId="2" applyNumberFormat="1" applyFont="1" applyBorder="1" applyAlignment="1" applyProtection="1">
      <alignment horizontal="right"/>
      <protection hidden="1"/>
    </xf>
    <xf numFmtId="43" fontId="12" fillId="0" borderId="18" xfId="2" applyNumberFormat="1" applyFont="1" applyBorder="1" applyAlignment="1" applyProtection="1">
      <alignment horizontal="right"/>
      <protection hidden="1"/>
    </xf>
    <xf numFmtId="0" fontId="12" fillId="0" borderId="3" xfId="0" applyFont="1" applyBorder="1" applyAlignment="1" applyProtection="1">
      <alignment horizontal="left"/>
      <protection hidden="1"/>
    </xf>
    <xf numFmtId="0" fontId="12" fillId="0" borderId="1" xfId="0" quotePrefix="1" applyFont="1" applyBorder="1" applyAlignment="1" applyProtection="1">
      <alignment horizontal="left"/>
      <protection hidden="1"/>
    </xf>
    <xf numFmtId="0" fontId="0" fillId="0" borderId="0" xfId="0" applyAlignment="1" applyProtection="1">
      <alignment horizontal="left" vertical="top"/>
      <protection hidden="1"/>
    </xf>
    <xf numFmtId="0" fontId="8" fillId="0" borderId="0" xfId="0" quotePrefix="1" applyFont="1" applyAlignment="1" applyProtection="1">
      <alignment horizontal="left"/>
      <protection hidden="1"/>
    </xf>
    <xf numFmtId="41" fontId="8" fillId="7" borderId="26" xfId="0" applyNumberFormat="1" applyFont="1" applyFill="1" applyBorder="1" applyProtection="1">
      <protection hidden="1"/>
    </xf>
    <xf numFmtId="0" fontId="9" fillId="0" borderId="22" xfId="0" applyFont="1" applyBorder="1" applyProtection="1">
      <protection locked="0"/>
    </xf>
    <xf numFmtId="0" fontId="16" fillId="0" borderId="0" xfId="5" applyFont="1" applyAlignment="1" applyProtection="1">
      <alignment vertical="center"/>
      <protection hidden="1"/>
    </xf>
    <xf numFmtId="0" fontId="13" fillId="0" borderId="0" xfId="0" quotePrefix="1" applyFont="1" applyAlignment="1" applyProtection="1">
      <alignment vertical="center"/>
      <protection hidden="1"/>
    </xf>
    <xf numFmtId="7" fontId="21" fillId="0" borderId="13" xfId="1" applyNumberFormat="1" applyFont="1" applyFill="1" applyBorder="1" applyAlignment="1" applyProtection="1">
      <alignment horizontal="right"/>
      <protection hidden="1"/>
    </xf>
    <xf numFmtId="7" fontId="21" fillId="0" borderId="55" xfId="1" applyNumberFormat="1" applyFont="1" applyFill="1" applyBorder="1" applyProtection="1">
      <protection hidden="1"/>
    </xf>
    <xf numFmtId="7" fontId="21" fillId="0" borderId="14" xfId="1" applyNumberFormat="1" applyFont="1" applyFill="1" applyBorder="1" applyProtection="1">
      <protection hidden="1"/>
    </xf>
    <xf numFmtId="0" fontId="21" fillId="0" borderId="0" xfId="5" quotePrefix="1" applyFont="1" applyAlignment="1" applyProtection="1">
      <alignment horizontal="left"/>
      <protection hidden="1"/>
    </xf>
    <xf numFmtId="14" fontId="21" fillId="0" borderId="27" xfId="5" applyNumberFormat="1" applyFont="1" applyBorder="1" applyAlignment="1" applyProtection="1">
      <alignment horizontal="left"/>
      <protection hidden="1"/>
    </xf>
    <xf numFmtId="0" fontId="21" fillId="0" borderId="26" xfId="5" applyFont="1" applyBorder="1" applyAlignment="1" applyProtection="1">
      <alignment horizontal="left"/>
      <protection hidden="1"/>
    </xf>
    <xf numFmtId="0" fontId="21" fillId="3" borderId="26" xfId="5" applyFont="1" applyFill="1" applyBorder="1" applyAlignment="1" applyProtection="1">
      <alignment horizontal="left"/>
      <protection locked="0"/>
    </xf>
    <xf numFmtId="14" fontId="21" fillId="3" borderId="27" xfId="5" applyNumberFormat="1" applyFont="1" applyFill="1" applyBorder="1" applyAlignment="1" applyProtection="1">
      <alignment horizontal="left"/>
      <protection locked="0"/>
    </xf>
    <xf numFmtId="7" fontId="21" fillId="3" borderId="13" xfId="1" applyNumberFormat="1" applyFont="1" applyFill="1" applyBorder="1" applyAlignment="1" applyProtection="1">
      <alignment horizontal="right"/>
      <protection locked="0"/>
    </xf>
    <xf numFmtId="7" fontId="21" fillId="3" borderId="55" xfId="1" applyNumberFormat="1" applyFont="1" applyFill="1" applyBorder="1" applyProtection="1">
      <protection locked="0"/>
    </xf>
    <xf numFmtId="7" fontId="21" fillId="3" borderId="14" xfId="1" applyNumberFormat="1" applyFont="1" applyFill="1" applyBorder="1" applyProtection="1">
      <protection locked="0"/>
    </xf>
    <xf numFmtId="7" fontId="21" fillId="0" borderId="17" xfId="1" applyNumberFormat="1" applyFont="1" applyFill="1" applyBorder="1" applyAlignment="1" applyProtection="1">
      <alignment horizontal="right"/>
      <protection hidden="1"/>
    </xf>
    <xf numFmtId="7" fontId="21" fillId="0" borderId="56" xfId="1" applyNumberFormat="1" applyFont="1" applyFill="1" applyBorder="1" applyAlignment="1" applyProtection="1">
      <alignment horizontal="right"/>
      <protection hidden="1"/>
    </xf>
    <xf numFmtId="7" fontId="21" fillId="0" borderId="18" xfId="1" applyNumberFormat="1" applyFont="1" applyFill="1" applyBorder="1" applyAlignment="1" applyProtection="1">
      <alignment horizontal="right"/>
      <protection hidden="1"/>
    </xf>
    <xf numFmtId="7" fontId="21" fillId="0" borderId="19" xfId="1" applyNumberFormat="1" applyFont="1" applyFill="1" applyBorder="1" applyAlignment="1" applyProtection="1">
      <alignment horizontal="right"/>
      <protection hidden="1"/>
    </xf>
    <xf numFmtId="0" fontId="12" fillId="0" borderId="1" xfId="0" applyFont="1" applyBorder="1" applyProtection="1">
      <protection hidden="1"/>
    </xf>
    <xf numFmtId="0" fontId="12" fillId="0" borderId="3" xfId="0" applyFont="1" applyBorder="1" applyProtection="1">
      <protection hidden="1"/>
    </xf>
    <xf numFmtId="7" fontId="12" fillId="0" borderId="54" xfId="1" applyNumberFormat="1" applyFont="1" applyFill="1" applyBorder="1" applyProtection="1">
      <protection hidden="1"/>
    </xf>
    <xf numFmtId="0" fontId="12" fillId="0" borderId="41" xfId="0" applyFont="1" applyBorder="1" applyProtection="1">
      <protection hidden="1"/>
    </xf>
    <xf numFmtId="7" fontId="12" fillId="0" borderId="16" xfId="1" applyNumberFormat="1" applyFont="1" applyFill="1" applyBorder="1" applyProtection="1">
      <protection hidden="1"/>
    </xf>
    <xf numFmtId="7" fontId="12" fillId="0" borderId="20" xfId="1" applyNumberFormat="1" applyFont="1" applyFill="1" applyBorder="1" applyProtection="1">
      <protection hidden="1"/>
    </xf>
    <xf numFmtId="0" fontId="12" fillId="0" borderId="5" xfId="0" applyFont="1" applyBorder="1" applyProtection="1">
      <protection hidden="1"/>
    </xf>
    <xf numFmtId="7" fontId="12" fillId="0" borderId="21" xfId="2" applyNumberFormat="1" applyFont="1" applyFill="1" applyBorder="1" applyProtection="1">
      <protection hidden="1"/>
    </xf>
    <xf numFmtId="7" fontId="12" fillId="0" borderId="54" xfId="2" applyNumberFormat="1" applyFont="1" applyFill="1" applyBorder="1" applyProtection="1">
      <protection hidden="1"/>
    </xf>
    <xf numFmtId="0" fontId="12" fillId="0" borderId="17" xfId="0" applyFont="1" applyBorder="1" applyProtection="1">
      <protection hidden="1"/>
    </xf>
    <xf numFmtId="7" fontId="12" fillId="0" borderId="56" xfId="2" applyNumberFormat="1" applyFont="1" applyFill="1" applyBorder="1" applyProtection="1">
      <protection hidden="1"/>
    </xf>
    <xf numFmtId="7" fontId="12" fillId="0" borderId="57" xfId="2" applyNumberFormat="1" applyFont="1" applyFill="1" applyBorder="1" applyProtection="1">
      <protection hidden="1"/>
    </xf>
    <xf numFmtId="7" fontId="12" fillId="0" borderId="65" xfId="1" applyNumberFormat="1" applyFont="1" applyFill="1" applyBorder="1" applyProtection="1">
      <protection hidden="1"/>
    </xf>
    <xf numFmtId="7" fontId="12" fillId="0" borderId="21" xfId="1" applyNumberFormat="1" applyFont="1" applyFill="1" applyBorder="1" applyProtection="1">
      <protection hidden="1"/>
    </xf>
    <xf numFmtId="7" fontId="12" fillId="0" borderId="16" xfId="2" applyNumberFormat="1" applyFont="1" applyFill="1" applyBorder="1" applyProtection="1">
      <protection hidden="1"/>
    </xf>
    <xf numFmtId="7" fontId="12" fillId="0" borderId="20" xfId="2" applyNumberFormat="1" applyFont="1" applyFill="1" applyBorder="1" applyProtection="1">
      <protection hidden="1"/>
    </xf>
    <xf numFmtId="7" fontId="12" fillId="0" borderId="18" xfId="1" applyNumberFormat="1" applyFont="1" applyFill="1" applyBorder="1" applyProtection="1">
      <protection hidden="1"/>
    </xf>
    <xf numFmtId="0" fontId="12" fillId="0" borderId="41" xfId="0" quotePrefix="1" applyFont="1" applyBorder="1" applyAlignment="1" applyProtection="1">
      <alignment horizontal="left"/>
      <protection hidden="1"/>
    </xf>
    <xf numFmtId="0" fontId="23" fillId="0" borderId="1" xfId="0" applyFont="1" applyBorder="1" applyAlignment="1" applyProtection="1">
      <alignment horizontal="left"/>
      <protection hidden="1"/>
    </xf>
    <xf numFmtId="0" fontId="23" fillId="2" borderId="2" xfId="0" applyFont="1" applyFill="1" applyBorder="1" applyAlignment="1" applyProtection="1">
      <alignment horizontal="center"/>
      <protection locked="0"/>
    </xf>
    <xf numFmtId="0" fontId="23" fillId="0" borderId="3" xfId="0" applyFont="1" applyBorder="1" applyAlignment="1" applyProtection="1">
      <alignment horizontal="left"/>
      <protection hidden="1"/>
    </xf>
    <xf numFmtId="0" fontId="23" fillId="0" borderId="5" xfId="0" applyFont="1" applyBorder="1" applyAlignment="1" applyProtection="1">
      <alignment horizontal="left"/>
      <protection hidden="1"/>
    </xf>
    <xf numFmtId="0" fontId="23" fillId="0" borderId="1" xfId="0" quotePrefix="1" applyFont="1" applyBorder="1" applyAlignment="1" applyProtection="1">
      <alignment horizontal="left"/>
      <protection hidden="1"/>
    </xf>
    <xf numFmtId="0" fontId="23" fillId="0" borderId="3" xfId="0" quotePrefix="1" applyFont="1" applyBorder="1" applyAlignment="1" applyProtection="1">
      <alignment horizontal="left"/>
      <protection hidden="1"/>
    </xf>
    <xf numFmtId="0" fontId="0" fillId="0" borderId="3" xfId="0" applyBorder="1" applyAlignment="1" applyProtection="1">
      <alignment horizontal="left"/>
      <protection hidden="1"/>
    </xf>
    <xf numFmtId="164" fontId="0" fillId="0" borderId="4" xfId="0" applyNumberFormat="1" applyBorder="1" applyAlignment="1" applyProtection="1">
      <alignment horizontal="center"/>
      <protection hidden="1"/>
    </xf>
    <xf numFmtId="0" fontId="0" fillId="0" borderId="5" xfId="0" applyBorder="1" applyAlignment="1" applyProtection="1">
      <alignment horizontal="left"/>
      <protection hidden="1"/>
    </xf>
    <xf numFmtId="0" fontId="0" fillId="0" borderId="6" xfId="0" applyBorder="1" applyAlignment="1" applyProtection="1">
      <alignment horizontal="center"/>
      <protection hidden="1"/>
    </xf>
    <xf numFmtId="0" fontId="0" fillId="0" borderId="1" xfId="0" quotePrefix="1" applyBorder="1" applyAlignment="1" applyProtection="1">
      <alignment horizontal="left"/>
      <protection hidden="1"/>
    </xf>
    <xf numFmtId="8" fontId="0" fillId="0" borderId="2" xfId="0" applyNumberFormat="1" applyBorder="1" applyAlignment="1" applyProtection="1">
      <alignment horizontal="center"/>
      <protection hidden="1"/>
    </xf>
    <xf numFmtId="8" fontId="0" fillId="0" borderId="6" xfId="0" applyNumberFormat="1" applyBorder="1" applyAlignment="1" applyProtection="1">
      <alignment horizontal="center"/>
      <protection hidden="1"/>
    </xf>
    <xf numFmtId="0" fontId="21" fillId="0" borderId="0" xfId="5" applyFont="1" applyAlignment="1" applyProtection="1">
      <alignment horizontal="right"/>
      <protection hidden="1"/>
    </xf>
    <xf numFmtId="0" fontId="20" fillId="0" borderId="0" xfId="5" quotePrefix="1" applyFont="1" applyAlignment="1" applyProtection="1">
      <alignment horizontal="left"/>
      <protection hidden="1"/>
    </xf>
    <xf numFmtId="0" fontId="23" fillId="0" borderId="6" xfId="0" applyFont="1" applyBorder="1" applyAlignment="1" applyProtection="1">
      <alignment horizontal="center" wrapText="1"/>
      <protection hidden="1"/>
    </xf>
    <xf numFmtId="0" fontId="12" fillId="0" borderId="55" xfId="0" quotePrefix="1" applyFont="1" applyBorder="1" applyAlignment="1" applyProtection="1">
      <alignment horizontal="center" vertical="top" wrapText="1"/>
      <protection hidden="1"/>
    </xf>
    <xf numFmtId="0" fontId="13" fillId="0" borderId="11" xfId="0" applyFont="1" applyBorder="1" applyAlignment="1" applyProtection="1">
      <alignment vertical="center"/>
      <protection hidden="1"/>
    </xf>
    <xf numFmtId="0" fontId="12" fillId="0" borderId="1" xfId="0" applyFont="1" applyBorder="1" applyAlignment="1" applyProtection="1">
      <alignment horizontal="center"/>
      <protection hidden="1"/>
    </xf>
    <xf numFmtId="7" fontId="12" fillId="0" borderId="67" xfId="1" applyNumberFormat="1" applyFont="1" applyFill="1" applyBorder="1" applyProtection="1">
      <protection hidden="1"/>
    </xf>
    <xf numFmtId="0" fontId="12" fillId="0" borderId="3" xfId="0" applyFont="1" applyBorder="1" applyAlignment="1" applyProtection="1">
      <alignment horizontal="center"/>
      <protection hidden="1"/>
    </xf>
    <xf numFmtId="7" fontId="12" fillId="0" borderId="68" xfId="1" applyNumberFormat="1" applyFont="1" applyFill="1" applyBorder="1" applyProtection="1">
      <protection hidden="1"/>
    </xf>
    <xf numFmtId="0" fontId="12" fillId="0" borderId="46" xfId="0" applyFont="1" applyBorder="1" applyAlignment="1" applyProtection="1">
      <alignment horizontal="center"/>
      <protection hidden="1"/>
    </xf>
    <xf numFmtId="7" fontId="12" fillId="0" borderId="2" xfId="1" applyNumberFormat="1" applyFont="1" applyFill="1" applyBorder="1" applyProtection="1">
      <protection hidden="1"/>
    </xf>
    <xf numFmtId="0" fontId="12" fillId="0" borderId="47" xfId="0" applyFont="1" applyBorder="1" applyAlignment="1" applyProtection="1">
      <alignment horizontal="center"/>
      <protection hidden="1"/>
    </xf>
    <xf numFmtId="7" fontId="12" fillId="0" borderId="4" xfId="1" applyNumberFormat="1" applyFont="1" applyFill="1" applyBorder="1" applyProtection="1">
      <protection hidden="1"/>
    </xf>
    <xf numFmtId="7" fontId="12" fillId="0" borderId="67" xfId="2" applyNumberFormat="1" applyFont="1" applyFill="1" applyBorder="1" applyProtection="1">
      <protection hidden="1"/>
    </xf>
    <xf numFmtId="0" fontId="12" fillId="0" borderId="50" xfId="0" applyFont="1" applyBorder="1" applyAlignment="1" applyProtection="1">
      <alignment horizontal="center"/>
      <protection hidden="1"/>
    </xf>
    <xf numFmtId="7" fontId="12" fillId="0" borderId="93" xfId="2" applyNumberFormat="1" applyFont="1" applyFill="1" applyBorder="1" applyProtection="1">
      <protection hidden="1"/>
    </xf>
    <xf numFmtId="7" fontId="12" fillId="0" borderId="68" xfId="2" applyNumberFormat="1" applyFont="1" applyFill="1" applyBorder="1" applyProtection="1">
      <protection hidden="1"/>
    </xf>
    <xf numFmtId="7" fontId="12" fillId="0" borderId="42" xfId="1" applyNumberFormat="1" applyFont="1" applyFill="1" applyBorder="1" applyProtection="1">
      <protection hidden="1"/>
    </xf>
    <xf numFmtId="7" fontId="12" fillId="0" borderId="2" xfId="2" applyNumberFormat="1" applyFont="1" applyFill="1" applyBorder="1" applyProtection="1">
      <protection hidden="1"/>
    </xf>
    <xf numFmtId="7" fontId="12" fillId="0" borderId="4" xfId="2" applyNumberFormat="1" applyFont="1" applyFill="1" applyBorder="1" applyProtection="1">
      <protection hidden="1"/>
    </xf>
    <xf numFmtId="7" fontId="12" fillId="0" borderId="19" xfId="1" applyNumberFormat="1" applyFont="1" applyFill="1" applyBorder="1" applyProtection="1">
      <protection hidden="1"/>
    </xf>
    <xf numFmtId="0" fontId="12" fillId="0" borderId="48" xfId="0" applyFont="1" applyBorder="1" applyAlignment="1" applyProtection="1">
      <alignment horizontal="center"/>
      <protection hidden="1"/>
    </xf>
    <xf numFmtId="0" fontId="12" fillId="0" borderId="49" xfId="0" applyFont="1" applyBorder="1" applyAlignment="1" applyProtection="1">
      <alignment horizontal="center"/>
      <protection hidden="1"/>
    </xf>
    <xf numFmtId="7" fontId="12" fillId="0" borderId="6" xfId="2" applyNumberFormat="1" applyFont="1" applyFill="1" applyBorder="1" applyProtection="1">
      <protection hidden="1"/>
    </xf>
    <xf numFmtId="7" fontId="12" fillId="0" borderId="6" xfId="1" applyNumberFormat="1" applyFont="1" applyFill="1" applyBorder="1" applyProtection="1">
      <protection hidden="1"/>
    </xf>
    <xf numFmtId="0" fontId="12" fillId="0" borderId="13" xfId="0" applyFont="1" applyBorder="1" applyAlignment="1" applyProtection="1">
      <alignment horizontal="left" vertical="top" wrapText="1"/>
      <protection hidden="1"/>
    </xf>
    <xf numFmtId="0" fontId="12" fillId="0" borderId="55" xfId="0" applyFont="1" applyBorder="1" applyAlignment="1" applyProtection="1">
      <alignment horizontal="left" vertical="top" wrapText="1"/>
      <protection hidden="1"/>
    </xf>
    <xf numFmtId="0" fontId="12" fillId="0" borderId="15" xfId="0" applyFont="1" applyBorder="1" applyAlignment="1" applyProtection="1">
      <alignment horizontal="center" vertical="top" wrapText="1"/>
      <protection hidden="1"/>
    </xf>
    <xf numFmtId="0" fontId="12" fillId="0" borderId="2" xfId="0" applyFont="1" applyBorder="1" applyAlignment="1" applyProtection="1">
      <alignment horizontal="center"/>
      <protection hidden="1"/>
    </xf>
    <xf numFmtId="0" fontId="12" fillId="0" borderId="4" xfId="0" applyFont="1" applyBorder="1" applyAlignment="1" applyProtection="1">
      <alignment horizontal="center"/>
      <protection hidden="1"/>
    </xf>
    <xf numFmtId="0" fontId="12" fillId="0" borderId="57" xfId="0" quotePrefix="1" applyFont="1" applyBorder="1" applyAlignment="1" applyProtection="1">
      <alignment horizontal="left"/>
      <protection hidden="1"/>
    </xf>
    <xf numFmtId="0" fontId="12" fillId="0" borderId="19" xfId="0" applyFont="1" applyBorder="1" applyAlignment="1" applyProtection="1">
      <alignment horizontal="center"/>
      <protection hidden="1"/>
    </xf>
    <xf numFmtId="0" fontId="12" fillId="0" borderId="57" xfId="0" applyFont="1" applyBorder="1" applyAlignment="1" applyProtection="1">
      <alignment horizontal="left"/>
      <protection hidden="1"/>
    </xf>
    <xf numFmtId="0" fontId="12" fillId="0" borderId="25" xfId="0" applyFont="1" applyBorder="1" applyProtection="1">
      <protection hidden="1"/>
    </xf>
    <xf numFmtId="0" fontId="12" fillId="0" borderId="42" xfId="0" applyFont="1" applyBorder="1" applyAlignment="1" applyProtection="1">
      <alignment horizontal="center"/>
      <protection hidden="1"/>
    </xf>
    <xf numFmtId="0" fontId="12" fillId="0" borderId="54" xfId="0" quotePrefix="1" applyFont="1" applyBorder="1" applyAlignment="1" applyProtection="1">
      <alignment horizontal="left"/>
      <protection hidden="1"/>
    </xf>
    <xf numFmtId="0" fontId="12" fillId="0" borderId="25" xfId="0" quotePrefix="1" applyFont="1" applyBorder="1" applyAlignment="1" applyProtection="1">
      <alignment horizontal="left"/>
      <protection hidden="1"/>
    </xf>
    <xf numFmtId="0" fontId="12" fillId="0" borderId="6" xfId="0" applyFont="1" applyBorder="1" applyAlignment="1" applyProtection="1">
      <alignment horizontal="center"/>
      <protection hidden="1"/>
    </xf>
    <xf numFmtId="0" fontId="12" fillId="0" borderId="56" xfId="0" quotePrefix="1" applyFont="1" applyBorder="1" applyAlignment="1" applyProtection="1">
      <alignment horizontal="left"/>
      <protection hidden="1"/>
    </xf>
    <xf numFmtId="0" fontId="12" fillId="0" borderId="54" xfId="0" applyFont="1" applyBorder="1" applyAlignment="1" applyProtection="1">
      <alignment horizontal="left"/>
      <protection hidden="1"/>
    </xf>
    <xf numFmtId="0" fontId="12" fillId="0" borderId="56" xfId="0" applyFont="1" applyBorder="1" applyAlignment="1" applyProtection="1">
      <alignment horizontal="left"/>
      <protection hidden="1"/>
    </xf>
    <xf numFmtId="0" fontId="12" fillId="0" borderId="25" xfId="0" applyFont="1" applyBorder="1" applyAlignment="1" applyProtection="1">
      <alignment horizontal="left"/>
      <protection hidden="1"/>
    </xf>
    <xf numFmtId="0" fontId="12" fillId="0" borderId="51" xfId="0" applyFont="1" applyBorder="1" applyAlignment="1" applyProtection="1">
      <alignment horizontal="left"/>
      <protection hidden="1"/>
    </xf>
    <xf numFmtId="0" fontId="12" fillId="0" borderId="14" xfId="0" applyFont="1" applyBorder="1" applyAlignment="1" applyProtection="1">
      <alignment horizontal="left" vertical="top" wrapText="1"/>
      <protection hidden="1"/>
    </xf>
    <xf numFmtId="0" fontId="12" fillId="0" borderId="16" xfId="0" applyFont="1" applyBorder="1" applyProtection="1">
      <protection hidden="1"/>
    </xf>
    <xf numFmtId="0" fontId="12" fillId="0" borderId="20" xfId="0" applyFont="1" applyBorder="1" applyProtection="1">
      <protection hidden="1"/>
    </xf>
    <xf numFmtId="0" fontId="12" fillId="0" borderId="20" xfId="0" quotePrefix="1" applyFont="1" applyBorder="1" applyAlignment="1" applyProtection="1">
      <alignment horizontal="left"/>
      <protection hidden="1"/>
    </xf>
    <xf numFmtId="0" fontId="12" fillId="0" borderId="18" xfId="0" applyFont="1" applyBorder="1" applyProtection="1">
      <protection hidden="1"/>
    </xf>
    <xf numFmtId="0" fontId="12" fillId="0" borderId="20" xfId="0" applyFont="1" applyBorder="1" applyAlignment="1" applyProtection="1">
      <alignment horizontal="left"/>
      <protection hidden="1"/>
    </xf>
    <xf numFmtId="0" fontId="12" fillId="0" borderId="65" xfId="0" applyFont="1" applyBorder="1" applyProtection="1">
      <protection hidden="1"/>
    </xf>
    <xf numFmtId="0" fontId="12" fillId="0" borderId="16" xfId="0" quotePrefix="1" applyFont="1" applyBorder="1" applyAlignment="1" applyProtection="1">
      <alignment horizontal="left"/>
      <protection hidden="1"/>
    </xf>
    <xf numFmtId="0" fontId="12" fillId="0" borderId="65" xfId="0" quotePrefix="1" applyFont="1" applyBorder="1" applyAlignment="1" applyProtection="1">
      <alignment horizontal="left"/>
      <protection hidden="1"/>
    </xf>
    <xf numFmtId="0" fontId="12" fillId="0" borderId="21" xfId="0" applyFont="1" applyBorder="1" applyProtection="1">
      <protection hidden="1"/>
    </xf>
    <xf numFmtId="0" fontId="12" fillId="0" borderId="18" xfId="0" quotePrefix="1" applyFont="1" applyBorder="1" applyAlignment="1" applyProtection="1">
      <alignment horizontal="left"/>
      <protection hidden="1"/>
    </xf>
    <xf numFmtId="0" fontId="12" fillId="0" borderId="51" xfId="0" quotePrefix="1" applyFont="1" applyBorder="1" applyAlignment="1" applyProtection="1">
      <alignment horizontal="left"/>
      <protection hidden="1"/>
    </xf>
    <xf numFmtId="0" fontId="12" fillId="0" borderId="13" xfId="0" quotePrefix="1" applyFont="1" applyBorder="1" applyAlignment="1" applyProtection="1">
      <alignment horizontal="center" vertical="top" wrapText="1"/>
      <protection hidden="1"/>
    </xf>
    <xf numFmtId="0" fontId="12" fillId="0" borderId="15" xfId="0" quotePrefix="1" applyFont="1" applyBorder="1" applyAlignment="1" applyProtection="1">
      <alignment horizontal="center" vertical="top" wrapText="1"/>
      <protection hidden="1"/>
    </xf>
    <xf numFmtId="0" fontId="0" fillId="0" borderId="94" xfId="0" applyBorder="1"/>
    <xf numFmtId="0" fontId="0" fillId="0" borderId="94" xfId="0" applyBorder="1" applyAlignment="1">
      <alignment horizontal="left"/>
    </xf>
    <xf numFmtId="43" fontId="0" fillId="0" borderId="94" xfId="0" applyNumberFormat="1" applyBorder="1"/>
    <xf numFmtId="43" fontId="0" fillId="0" borderId="95" xfId="0" applyNumberFormat="1" applyBorder="1"/>
    <xf numFmtId="43" fontId="0" fillId="0" borderId="96" xfId="0" applyNumberFormat="1" applyBorder="1"/>
    <xf numFmtId="0" fontId="12" fillId="0" borderId="21" xfId="0" quotePrefix="1" applyFont="1" applyBorder="1" applyAlignment="1" applyProtection="1">
      <alignment horizontal="left"/>
      <protection hidden="1"/>
    </xf>
    <xf numFmtId="7" fontId="21" fillId="0" borderId="0" xfId="2" applyNumberFormat="1" applyFont="1" applyFill="1" applyBorder="1" applyProtection="1">
      <protection hidden="1"/>
    </xf>
    <xf numFmtId="0" fontId="21" fillId="0" borderId="36" xfId="5" applyFont="1" applyBorder="1" applyProtection="1">
      <protection hidden="1"/>
    </xf>
    <xf numFmtId="0" fontId="21" fillId="0" borderId="32" xfId="5" applyFont="1" applyBorder="1" applyProtection="1">
      <protection hidden="1"/>
    </xf>
    <xf numFmtId="0" fontId="21" fillId="0" borderId="37" xfId="5" applyFont="1" applyBorder="1" applyProtection="1">
      <protection hidden="1"/>
    </xf>
    <xf numFmtId="0" fontId="21" fillId="0" borderId="22" xfId="5" applyFont="1" applyBorder="1" applyAlignment="1" applyProtection="1">
      <alignment horizontal="left"/>
      <protection hidden="1"/>
    </xf>
    <xf numFmtId="0" fontId="13" fillId="0" borderId="9" xfId="5" quotePrefix="1" applyFont="1" applyBorder="1" applyAlignment="1" applyProtection="1">
      <alignment horizontal="center" wrapText="1"/>
      <protection hidden="1"/>
    </xf>
    <xf numFmtId="7" fontId="21" fillId="0" borderId="67" xfId="2" applyNumberFormat="1" applyFont="1" applyFill="1" applyBorder="1" applyProtection="1">
      <protection hidden="1"/>
    </xf>
    <xf numFmtId="7" fontId="21" fillId="0" borderId="68" xfId="2" applyNumberFormat="1" applyFont="1" applyFill="1" applyBorder="1" applyProtection="1">
      <protection hidden="1"/>
    </xf>
    <xf numFmtId="7" fontId="21" fillId="0" borderId="78" xfId="2" applyNumberFormat="1" applyFont="1" applyFill="1" applyBorder="1" applyProtection="1">
      <protection hidden="1"/>
    </xf>
    <xf numFmtId="0" fontId="13" fillId="0" borderId="28" xfId="5" quotePrefix="1" applyFont="1" applyBorder="1" applyAlignment="1" applyProtection="1">
      <alignment horizontal="center" wrapText="1"/>
      <protection hidden="1"/>
    </xf>
    <xf numFmtId="7" fontId="20" fillId="2" borderId="1" xfId="2" applyNumberFormat="1" applyFont="1" applyFill="1" applyBorder="1" applyAlignment="1" applyProtection="1">
      <alignment horizontal="right"/>
      <protection locked="0"/>
    </xf>
    <xf numFmtId="7" fontId="20" fillId="2" borderId="3" xfId="2" applyNumberFormat="1" applyFont="1" applyFill="1" applyBorder="1" applyAlignment="1" applyProtection="1">
      <alignment horizontal="right"/>
      <protection locked="0"/>
    </xf>
    <xf numFmtId="7" fontId="20" fillId="2" borderId="3" xfId="1" applyNumberFormat="1" applyFont="1" applyFill="1" applyBorder="1" applyAlignment="1" applyProtection="1">
      <alignment horizontal="right"/>
      <protection locked="0"/>
    </xf>
    <xf numFmtId="7" fontId="20" fillId="2" borderId="41" xfId="1" applyNumberFormat="1" applyFont="1" applyFill="1" applyBorder="1" applyAlignment="1" applyProtection="1">
      <alignment horizontal="right"/>
      <protection locked="0"/>
    </xf>
    <xf numFmtId="43" fontId="20" fillId="0" borderId="5" xfId="1" applyFont="1" applyFill="1" applyBorder="1" applyAlignment="1" applyProtection="1">
      <alignment horizontal="right"/>
      <protection hidden="1"/>
    </xf>
    <xf numFmtId="0" fontId="13" fillId="0" borderId="26" xfId="0" applyFont="1" applyBorder="1" applyAlignment="1" applyProtection="1">
      <alignment vertical="center"/>
      <protection hidden="1"/>
    </xf>
    <xf numFmtId="0" fontId="13" fillId="0" borderId="52" xfId="0" applyFont="1" applyBorder="1" applyAlignment="1" applyProtection="1">
      <alignment vertical="center"/>
      <protection hidden="1"/>
    </xf>
    <xf numFmtId="0" fontId="13" fillId="0" borderId="27" xfId="0" applyFont="1" applyBorder="1" applyAlignment="1" applyProtection="1">
      <alignment vertical="center"/>
      <protection hidden="1"/>
    </xf>
    <xf numFmtId="0" fontId="13" fillId="0" borderId="26" xfId="0" applyFont="1" applyBorder="1" applyAlignment="1" applyProtection="1">
      <alignment horizontal="centerContinuous" vertical="center"/>
      <protection hidden="1"/>
    </xf>
    <xf numFmtId="0" fontId="13" fillId="0" borderId="27" xfId="0" applyFont="1" applyBorder="1" applyAlignment="1" applyProtection="1">
      <alignment horizontal="centerContinuous" vertical="center"/>
      <protection hidden="1"/>
    </xf>
    <xf numFmtId="0" fontId="12" fillId="0" borderId="14" xfId="0" quotePrefix="1" applyFont="1" applyBorder="1" applyAlignment="1" applyProtection="1">
      <alignment horizontal="left" vertical="top" wrapText="1"/>
      <protection hidden="1"/>
    </xf>
    <xf numFmtId="0" fontId="21" fillId="0" borderId="68" xfId="5" applyFont="1" applyBorder="1" applyProtection="1">
      <protection hidden="1"/>
    </xf>
    <xf numFmtId="0" fontId="20" fillId="0" borderId="49" xfId="6" applyFont="1" applyBorder="1" applyProtection="1">
      <protection hidden="1"/>
    </xf>
    <xf numFmtId="7" fontId="20" fillId="0" borderId="73" xfId="6" applyNumberFormat="1" applyFont="1" applyBorder="1" applyProtection="1">
      <protection hidden="1"/>
    </xf>
    <xf numFmtId="39" fontId="20" fillId="0" borderId="66" xfId="6" applyNumberFormat="1" applyFont="1" applyBorder="1" applyProtection="1">
      <protection hidden="1"/>
    </xf>
    <xf numFmtId="7" fontId="21" fillId="3" borderId="22" xfId="1" applyNumberFormat="1" applyFont="1" applyFill="1" applyBorder="1" applyProtection="1">
      <protection locked="0"/>
    </xf>
    <xf numFmtId="7" fontId="21" fillId="0" borderId="22" xfId="1" applyNumberFormat="1" applyFont="1" applyFill="1" applyBorder="1" applyProtection="1">
      <protection hidden="1"/>
    </xf>
    <xf numFmtId="0" fontId="12" fillId="0" borderId="62" xfId="1" applyNumberFormat="1" applyFont="1" applyFill="1" applyBorder="1" applyProtection="1">
      <protection hidden="1"/>
    </xf>
    <xf numFmtId="0" fontId="12" fillId="0" borderId="63" xfId="1" applyNumberFormat="1" applyFont="1" applyFill="1" applyBorder="1" applyProtection="1">
      <protection hidden="1"/>
    </xf>
    <xf numFmtId="0" fontId="12" fillId="0" borderId="16" xfId="1" applyNumberFormat="1" applyFont="1" applyFill="1" applyBorder="1" applyProtection="1">
      <protection hidden="1"/>
    </xf>
    <xf numFmtId="0" fontId="12" fillId="0" borderId="20" xfId="1" applyNumberFormat="1" applyFont="1" applyFill="1" applyBorder="1" applyProtection="1">
      <protection hidden="1"/>
    </xf>
    <xf numFmtId="0" fontId="12" fillId="0" borderId="62" xfId="2" applyNumberFormat="1" applyFont="1" applyFill="1" applyBorder="1" applyProtection="1">
      <protection hidden="1"/>
    </xf>
    <xf numFmtId="0" fontId="12" fillId="0" borderId="75" xfId="2" applyNumberFormat="1" applyFont="1" applyFill="1" applyBorder="1" applyProtection="1">
      <protection hidden="1"/>
    </xf>
    <xf numFmtId="0" fontId="12" fillId="0" borderId="63" xfId="2" applyNumberFormat="1" applyFont="1" applyFill="1" applyBorder="1" applyProtection="1">
      <protection hidden="1"/>
    </xf>
    <xf numFmtId="0" fontId="12" fillId="0" borderId="65" xfId="1" applyNumberFormat="1" applyFont="1" applyFill="1" applyBorder="1" applyProtection="1">
      <protection hidden="1"/>
    </xf>
    <xf numFmtId="0" fontId="12" fillId="0" borderId="16" xfId="2" applyNumberFormat="1" applyFont="1" applyFill="1" applyBorder="1" applyProtection="1">
      <protection hidden="1"/>
    </xf>
    <xf numFmtId="0" fontId="12" fillId="0" borderId="20" xfId="2" applyNumberFormat="1" applyFont="1" applyFill="1" applyBorder="1" applyProtection="1">
      <protection hidden="1"/>
    </xf>
    <xf numFmtId="0" fontId="12" fillId="0" borderId="21" xfId="2" applyNumberFormat="1" applyFont="1" applyFill="1" applyBorder="1" applyProtection="1">
      <protection hidden="1"/>
    </xf>
    <xf numFmtId="0" fontId="12" fillId="0" borderId="18" xfId="1" applyNumberFormat="1" applyFont="1" applyFill="1" applyBorder="1" applyProtection="1">
      <protection hidden="1"/>
    </xf>
    <xf numFmtId="0" fontId="12" fillId="0" borderId="21" xfId="1" applyNumberFormat="1" applyFont="1" applyFill="1" applyBorder="1" applyProtection="1">
      <protection hidden="1"/>
    </xf>
    <xf numFmtId="0" fontId="12" fillId="3" borderId="8" xfId="0" applyFont="1" applyFill="1" applyBorder="1" applyProtection="1">
      <protection locked="0"/>
    </xf>
    <xf numFmtId="0" fontId="12" fillId="3" borderId="8" xfId="0" applyFont="1" applyFill="1" applyBorder="1" applyAlignment="1" applyProtection="1">
      <alignment horizontal="left"/>
      <protection locked="0"/>
    </xf>
    <xf numFmtId="0" fontId="12" fillId="3" borderId="8" xfId="0" quotePrefix="1" applyFont="1" applyFill="1" applyBorder="1" applyAlignment="1" applyProtection="1">
      <alignment horizontal="left"/>
      <protection locked="0"/>
    </xf>
    <xf numFmtId="0" fontId="12" fillId="3" borderId="8" xfId="0" applyFont="1" applyFill="1" applyBorder="1" applyAlignment="1" applyProtection="1">
      <alignment horizontal="center"/>
      <protection locked="0"/>
    </xf>
    <xf numFmtId="7" fontId="12" fillId="3" borderId="8" xfId="1" applyNumberFormat="1" applyFont="1" applyFill="1" applyBorder="1" applyProtection="1">
      <protection locked="0"/>
    </xf>
    <xf numFmtId="0" fontId="12" fillId="3" borderId="0" xfId="0" applyFont="1" applyFill="1" applyProtection="1">
      <protection locked="0"/>
    </xf>
    <xf numFmtId="0" fontId="12" fillId="3" borderId="0" xfId="0" applyFont="1" applyFill="1" applyAlignment="1" applyProtection="1">
      <alignment horizontal="left"/>
      <protection locked="0"/>
    </xf>
    <xf numFmtId="0" fontId="12" fillId="3" borderId="0" xfId="0" quotePrefix="1" applyFont="1" applyFill="1" applyAlignment="1" applyProtection="1">
      <alignment horizontal="left"/>
      <protection locked="0"/>
    </xf>
    <xf numFmtId="0" fontId="12" fillId="3" borderId="0" xfId="0" applyFont="1" applyFill="1" applyAlignment="1" applyProtection="1">
      <alignment horizontal="center"/>
      <protection locked="0"/>
    </xf>
    <xf numFmtId="7" fontId="12" fillId="3" borderId="0" xfId="1" applyNumberFormat="1" applyFont="1" applyFill="1" applyBorder="1" applyProtection="1">
      <protection locked="0"/>
    </xf>
    <xf numFmtId="7" fontId="12" fillId="3" borderId="0" xfId="2" applyNumberFormat="1" applyFont="1" applyFill="1" applyBorder="1" applyProtection="1">
      <protection locked="0"/>
    </xf>
    <xf numFmtId="0" fontId="32" fillId="0" borderId="57" xfId="0" applyFont="1" applyBorder="1" applyAlignment="1" applyProtection="1">
      <alignment horizontal="left"/>
      <protection hidden="1"/>
    </xf>
    <xf numFmtId="0" fontId="32" fillId="0" borderId="24" xfId="0" applyFont="1" applyBorder="1" applyAlignment="1" applyProtection="1">
      <alignment horizontal="left"/>
      <protection hidden="1"/>
    </xf>
    <xf numFmtId="0" fontId="0" fillId="0" borderId="57" xfId="0" applyBorder="1" applyAlignment="1" applyProtection="1">
      <alignment horizontal="left"/>
      <protection hidden="1"/>
    </xf>
    <xf numFmtId="0" fontId="18" fillId="0" borderId="0" xfId="0" quotePrefix="1" applyFont="1" applyAlignment="1" applyProtection="1">
      <alignment horizontal="left" vertical="center"/>
      <protection hidden="1"/>
    </xf>
    <xf numFmtId="0" fontId="12" fillId="0" borderId="0" xfId="0" applyFont="1" applyAlignment="1" applyProtection="1">
      <alignment horizontal="left" vertical="center"/>
      <protection hidden="1"/>
    </xf>
    <xf numFmtId="0" fontId="13" fillId="0" borderId="100" xfId="0" applyFont="1" applyBorder="1" applyAlignment="1" applyProtection="1">
      <alignment horizontal="left" vertical="top"/>
      <protection hidden="1"/>
    </xf>
    <xf numFmtId="0" fontId="13" fillId="0" borderId="102" xfId="0" quotePrefix="1" applyFont="1" applyBorder="1" applyAlignment="1" applyProtection="1">
      <alignment horizontal="left" vertical="top"/>
      <protection hidden="1"/>
    </xf>
    <xf numFmtId="0" fontId="13" fillId="0" borderId="101" xfId="0" quotePrefix="1" applyFont="1" applyBorder="1" applyAlignment="1" applyProtection="1">
      <alignment horizontal="left" vertical="top"/>
      <protection hidden="1"/>
    </xf>
    <xf numFmtId="0" fontId="13" fillId="0" borderId="102" xfId="0" applyFont="1" applyBorder="1" applyAlignment="1" applyProtection="1">
      <alignment horizontal="left" vertical="top"/>
      <protection hidden="1"/>
    </xf>
    <xf numFmtId="39" fontId="0" fillId="0" borderId="104" xfId="0" applyNumberFormat="1" applyBorder="1" applyAlignment="1" applyProtection="1">
      <alignment horizontal="right" vertical="center"/>
      <protection hidden="1"/>
    </xf>
    <xf numFmtId="0" fontId="13" fillId="0" borderId="34" xfId="0" applyFont="1" applyBorder="1" applyAlignment="1" applyProtection="1">
      <alignment horizontal="center" vertical="center"/>
      <protection hidden="1"/>
    </xf>
    <xf numFmtId="0" fontId="13" fillId="0" borderId="74" xfId="0" applyFont="1" applyBorder="1" applyAlignment="1" applyProtection="1">
      <alignment horizontal="center" vertical="center"/>
      <protection hidden="1"/>
    </xf>
    <xf numFmtId="0" fontId="23" fillId="6" borderId="106" xfId="0" applyFont="1" applyFill="1" applyBorder="1" applyAlignment="1" applyProtection="1">
      <alignment horizontal="left" vertical="center"/>
      <protection hidden="1"/>
    </xf>
    <xf numFmtId="0" fontId="23" fillId="6" borderId="107" xfId="0" applyFont="1" applyFill="1" applyBorder="1" applyAlignment="1" applyProtection="1">
      <alignment horizontal="left" vertical="center"/>
      <protection hidden="1"/>
    </xf>
    <xf numFmtId="0" fontId="23" fillId="6" borderId="107" xfId="0" quotePrefix="1" applyFont="1" applyFill="1" applyBorder="1" applyAlignment="1" applyProtection="1">
      <alignment horizontal="center" vertical="center"/>
      <protection hidden="1"/>
    </xf>
    <xf numFmtId="0" fontId="23" fillId="6" borderId="107" xfId="0" applyFont="1" applyFill="1" applyBorder="1" applyAlignment="1" applyProtection="1">
      <alignment horizontal="center" vertical="center"/>
      <protection hidden="1"/>
    </xf>
    <xf numFmtId="0" fontId="24" fillId="0" borderId="108" xfId="0" applyFont="1" applyBorder="1" applyAlignment="1" applyProtection="1">
      <alignment horizontal="center"/>
      <protection hidden="1"/>
    </xf>
    <xf numFmtId="0" fontId="23" fillId="0" borderId="4" xfId="0" applyFont="1" applyBorder="1" applyAlignment="1" applyProtection="1">
      <alignment horizontal="center"/>
      <protection hidden="1"/>
    </xf>
    <xf numFmtId="0" fontId="23" fillId="0" borderId="2" xfId="0" applyFont="1" applyBorder="1" applyAlignment="1" applyProtection="1">
      <alignment horizontal="center"/>
      <protection hidden="1"/>
    </xf>
    <xf numFmtId="0" fontId="0" fillId="3" borderId="0" xfId="0" quotePrefix="1" applyFill="1" applyAlignment="1" applyProtection="1">
      <alignment horizontal="left"/>
      <protection locked="0"/>
    </xf>
    <xf numFmtId="7" fontId="12" fillId="0" borderId="65" xfId="2" applyNumberFormat="1" applyFont="1" applyFill="1" applyBorder="1" applyProtection="1">
      <protection hidden="1"/>
    </xf>
    <xf numFmtId="7" fontId="12" fillId="0" borderId="42" xfId="2" applyNumberFormat="1" applyFont="1" applyFill="1" applyBorder="1" applyProtection="1">
      <protection hidden="1"/>
    </xf>
    <xf numFmtId="0" fontId="12" fillId="0" borderId="65" xfId="2" applyNumberFormat="1" applyFont="1" applyFill="1" applyBorder="1" applyProtection="1">
      <protection hidden="1"/>
    </xf>
    <xf numFmtId="0" fontId="0" fillId="0" borderId="57" xfId="0" quotePrefix="1" applyBorder="1" applyAlignment="1" applyProtection="1">
      <alignment horizontal="left"/>
      <protection hidden="1"/>
    </xf>
    <xf numFmtId="39" fontId="0" fillId="2" borderId="57" xfId="0" applyNumberFormat="1" applyFill="1" applyBorder="1" applyAlignment="1" applyProtection="1">
      <alignment horizontal="right" vertical="center"/>
      <protection locked="0"/>
    </xf>
    <xf numFmtId="0" fontId="13" fillId="0" borderId="102" xfId="0" applyFont="1" applyBorder="1" applyAlignment="1" applyProtection="1">
      <alignment vertical="top"/>
      <protection hidden="1"/>
    </xf>
    <xf numFmtId="0" fontId="0" fillId="3" borderId="11" xfId="0" applyFill="1" applyBorder="1" applyAlignment="1" applyProtection="1">
      <alignment horizontal="left"/>
      <protection locked="0"/>
    </xf>
    <xf numFmtId="0" fontId="12" fillId="3" borderId="0" xfId="1" applyNumberFormat="1" applyFont="1" applyFill="1" applyBorder="1" applyProtection="1">
      <protection locked="0"/>
    </xf>
    <xf numFmtId="7" fontId="0" fillId="3" borderId="11" xfId="0" applyNumberFormat="1" applyFill="1" applyBorder="1" applyProtection="1">
      <protection locked="0"/>
    </xf>
    <xf numFmtId="43" fontId="6" fillId="2" borderId="16" xfId="0" quotePrefix="1" applyNumberFormat="1" applyFont="1" applyFill="1" applyBorder="1" applyAlignment="1" applyProtection="1">
      <alignment horizontal="right" vertical="top"/>
      <protection locked="0"/>
    </xf>
    <xf numFmtId="43" fontId="6" fillId="2" borderId="2" xfId="0" quotePrefix="1" applyNumberFormat="1" applyFont="1" applyFill="1" applyBorder="1" applyAlignment="1" applyProtection="1">
      <alignment horizontal="right" vertical="top"/>
      <protection locked="0"/>
    </xf>
    <xf numFmtId="43" fontId="6" fillId="2" borderId="18" xfId="0" applyNumberFormat="1" applyFont="1" applyFill="1" applyBorder="1" applyAlignment="1" applyProtection="1">
      <alignment horizontal="right" vertical="top"/>
      <protection locked="0"/>
    </xf>
    <xf numFmtId="43" fontId="6" fillId="2" borderId="19" xfId="0" applyNumberFormat="1" applyFont="1" applyFill="1" applyBorder="1" applyAlignment="1" applyProtection="1">
      <alignment horizontal="right" vertical="top"/>
      <protection locked="0"/>
    </xf>
    <xf numFmtId="43" fontId="6" fillId="2" borderId="20" xfId="0" applyNumberFormat="1" applyFont="1" applyFill="1" applyBorder="1" applyAlignment="1" applyProtection="1">
      <alignment horizontal="right" vertical="top"/>
      <protection locked="0"/>
    </xf>
    <xf numFmtId="43" fontId="6" fillId="2" borderId="4" xfId="0" applyNumberFormat="1" applyFont="1" applyFill="1" applyBorder="1" applyAlignment="1" applyProtection="1">
      <alignment horizontal="right" vertical="top"/>
      <protection locked="0"/>
    </xf>
    <xf numFmtId="43" fontId="6" fillId="2" borderId="20" xfId="0" quotePrefix="1" applyNumberFormat="1" applyFont="1" applyFill="1" applyBorder="1" applyAlignment="1" applyProtection="1">
      <alignment horizontal="right" vertical="top"/>
      <protection locked="0"/>
    </xf>
    <xf numFmtId="43" fontId="6" fillId="2" borderId="4" xfId="0" quotePrefix="1" applyNumberFormat="1" applyFont="1" applyFill="1" applyBorder="1" applyAlignment="1" applyProtection="1">
      <alignment horizontal="right" vertical="top"/>
      <protection locked="0"/>
    </xf>
    <xf numFmtId="43" fontId="6" fillId="2" borderId="21" xfId="0" applyNumberFormat="1" applyFont="1" applyFill="1" applyBorder="1" applyAlignment="1" applyProtection="1">
      <alignment horizontal="right" vertical="top"/>
      <protection locked="0"/>
    </xf>
    <xf numFmtId="43" fontId="6" fillId="2" borderId="6" xfId="0" applyNumberFormat="1" applyFont="1" applyFill="1" applyBorder="1" applyAlignment="1" applyProtection="1">
      <alignment horizontal="right" vertical="top"/>
      <protection locked="0"/>
    </xf>
    <xf numFmtId="7" fontId="21" fillId="3" borderId="8" xfId="1" applyNumberFormat="1" applyFont="1" applyFill="1" applyBorder="1" applyProtection="1">
      <protection locked="0"/>
    </xf>
    <xf numFmtId="7" fontId="21" fillId="3" borderId="0" xfId="1" applyNumberFormat="1" applyFont="1" applyFill="1" applyBorder="1" applyProtection="1">
      <protection locked="0"/>
    </xf>
    <xf numFmtId="7" fontId="21" fillId="3" borderId="11" xfId="1" applyNumberFormat="1" applyFont="1" applyFill="1" applyBorder="1" applyProtection="1">
      <protection locked="0"/>
    </xf>
    <xf numFmtId="0" fontId="13" fillId="0" borderId="22" xfId="0" applyFont="1" applyBorder="1" applyAlignment="1" applyProtection="1">
      <alignment horizontal="centerContinuous" vertical="center"/>
      <protection hidden="1"/>
    </xf>
    <xf numFmtId="0" fontId="12" fillId="0" borderId="22" xfId="0" quotePrefix="1" applyFont="1" applyBorder="1" applyAlignment="1" applyProtection="1">
      <alignment horizontal="center" vertical="top" wrapText="1"/>
      <protection hidden="1"/>
    </xf>
    <xf numFmtId="0" fontId="34" fillId="3" borderId="8" xfId="0" applyFont="1" applyFill="1" applyBorder="1" applyAlignment="1" applyProtection="1">
      <alignment horizontal="left"/>
      <protection locked="0"/>
    </xf>
    <xf numFmtId="0" fontId="34" fillId="3" borderId="8" xfId="0" applyFont="1" applyFill="1" applyBorder="1" applyProtection="1">
      <protection locked="0"/>
    </xf>
    <xf numFmtId="7" fontId="34" fillId="3" borderId="8" xfId="0" applyNumberFormat="1" applyFont="1" applyFill="1" applyBorder="1" applyProtection="1">
      <protection locked="0"/>
    </xf>
    <xf numFmtId="169" fontId="34" fillId="3" borderId="8" xfId="0" applyNumberFormat="1" applyFont="1" applyFill="1" applyBorder="1" applyProtection="1">
      <protection locked="0"/>
    </xf>
    <xf numFmtId="0" fontId="34" fillId="3" borderId="0" xfId="0" applyFont="1" applyFill="1" applyAlignment="1" applyProtection="1">
      <alignment horizontal="left"/>
      <protection locked="0"/>
    </xf>
    <xf numFmtId="0" fontId="34" fillId="3" borderId="0" xfId="0" applyFont="1" applyFill="1" applyProtection="1">
      <protection locked="0"/>
    </xf>
    <xf numFmtId="7" fontId="34" fillId="3" borderId="0" xfId="0" applyNumberFormat="1" applyFont="1" applyFill="1" applyProtection="1">
      <protection locked="0"/>
    </xf>
    <xf numFmtId="169" fontId="34" fillId="3" borderId="0" xfId="0" applyNumberFormat="1" applyFont="1" applyFill="1" applyProtection="1">
      <protection locked="0"/>
    </xf>
    <xf numFmtId="0" fontId="34" fillId="3" borderId="11" xfId="0" applyFont="1" applyFill="1" applyBorder="1" applyAlignment="1" applyProtection="1">
      <alignment horizontal="left"/>
      <protection locked="0"/>
    </xf>
    <xf numFmtId="0" fontId="34" fillId="3" borderId="11" xfId="0" applyFont="1" applyFill="1" applyBorder="1" applyProtection="1">
      <protection locked="0"/>
    </xf>
    <xf numFmtId="7" fontId="34" fillId="3" borderId="11" xfId="0" applyNumberFormat="1" applyFont="1" applyFill="1" applyBorder="1" applyProtection="1">
      <protection locked="0"/>
    </xf>
    <xf numFmtId="169" fontId="34" fillId="3" borderId="11" xfId="0" applyNumberFormat="1" applyFont="1" applyFill="1" applyBorder="1" applyProtection="1">
      <protection locked="0"/>
    </xf>
    <xf numFmtId="169" fontId="34" fillId="3" borderId="8" xfId="0" applyNumberFormat="1" applyFont="1" applyFill="1" applyBorder="1" applyAlignment="1" applyProtection="1">
      <alignment horizontal="center"/>
      <protection locked="0"/>
    </xf>
    <xf numFmtId="169" fontId="34" fillId="3" borderId="0" xfId="0" applyNumberFormat="1" applyFont="1" applyFill="1" applyAlignment="1" applyProtection="1">
      <alignment horizontal="center"/>
      <protection locked="0"/>
    </xf>
    <xf numFmtId="169" fontId="34" fillId="3" borderId="11" xfId="0" applyNumberFormat="1" applyFont="1" applyFill="1" applyBorder="1" applyAlignment="1" applyProtection="1">
      <alignment horizontal="center"/>
      <protection locked="0"/>
    </xf>
    <xf numFmtId="176" fontId="34" fillId="3" borderId="8" xfId="0" applyNumberFormat="1" applyFont="1" applyFill="1" applyBorder="1" applyProtection="1">
      <protection locked="0"/>
    </xf>
    <xf numFmtId="176" fontId="34" fillId="3" borderId="0" xfId="0" applyNumberFormat="1" applyFont="1" applyFill="1" applyProtection="1">
      <protection locked="0"/>
    </xf>
    <xf numFmtId="176" fontId="34" fillId="3" borderId="11" xfId="0" applyNumberFormat="1" applyFont="1" applyFill="1" applyBorder="1" applyProtection="1">
      <protection locked="0"/>
    </xf>
    <xf numFmtId="0" fontId="12" fillId="3" borderId="8" xfId="1" applyNumberFormat="1" applyFont="1" applyFill="1" applyBorder="1" applyAlignment="1" applyProtection="1">
      <protection locked="0"/>
    </xf>
    <xf numFmtId="0" fontId="12" fillId="3" borderId="0" xfId="1" applyNumberFormat="1" applyFont="1" applyFill="1" applyBorder="1" applyAlignment="1" applyProtection="1">
      <protection locked="0"/>
    </xf>
    <xf numFmtId="0" fontId="12" fillId="3" borderId="8" xfId="1" applyNumberFormat="1" applyFont="1" applyFill="1" applyBorder="1" applyProtection="1">
      <protection locked="0"/>
    </xf>
    <xf numFmtId="0" fontId="12" fillId="3" borderId="0" xfId="2" applyNumberFormat="1" applyFont="1" applyFill="1" applyBorder="1" applyProtection="1">
      <protection locked="0"/>
    </xf>
    <xf numFmtId="0" fontId="49" fillId="0" borderId="94" xfId="40" applyBorder="1"/>
    <xf numFmtId="0" fontId="49" fillId="0" borderId="97" xfId="40" applyBorder="1"/>
    <xf numFmtId="0" fontId="49" fillId="0" borderId="94" xfId="40" applyBorder="1" applyAlignment="1">
      <alignment horizontal="left"/>
    </xf>
    <xf numFmtId="0" fontId="49" fillId="0" borderId="97" xfId="40" applyBorder="1" applyAlignment="1">
      <alignment horizontal="left"/>
    </xf>
    <xf numFmtId="43" fontId="49" fillId="0" borderId="94" xfId="40" applyNumberFormat="1" applyBorder="1"/>
    <xf numFmtId="43" fontId="49" fillId="0" borderId="95" xfId="40" applyNumberFormat="1" applyBorder="1"/>
    <xf numFmtId="43" fontId="49" fillId="0" borderId="96" xfId="40" applyNumberFormat="1" applyBorder="1"/>
    <xf numFmtId="43" fontId="49" fillId="0" borderId="97" xfId="40" applyNumberFormat="1" applyBorder="1"/>
    <xf numFmtId="43" fontId="49" fillId="0" borderId="98" xfId="40" applyNumberFormat="1" applyBorder="1"/>
    <xf numFmtId="43" fontId="49" fillId="0" borderId="99" xfId="40" applyNumberFormat="1" applyBorder="1"/>
    <xf numFmtId="0" fontId="3" fillId="0" borderId="97" xfId="40" quotePrefix="1" applyFont="1" applyBorder="1" applyAlignment="1">
      <alignment horizontal="left"/>
    </xf>
    <xf numFmtId="0" fontId="0" fillId="0" borderId="0" xfId="0" quotePrefix="1" applyAlignment="1">
      <alignment horizontal="left"/>
    </xf>
    <xf numFmtId="0" fontId="12" fillId="0" borderId="16" xfId="0" applyFont="1" applyBorder="1" applyAlignment="1" applyProtection="1">
      <alignment horizontal="left"/>
      <protection hidden="1"/>
    </xf>
    <xf numFmtId="0" fontId="12" fillId="0" borderId="21" xfId="0" applyFont="1" applyBorder="1" applyAlignment="1" applyProtection="1">
      <alignment horizontal="left"/>
      <protection hidden="1"/>
    </xf>
    <xf numFmtId="0" fontId="12" fillId="0" borderId="23" xfId="0" quotePrefix="1" applyFont="1" applyBorder="1" applyAlignment="1" applyProtection="1">
      <alignment horizontal="left" vertical="center"/>
      <protection hidden="1"/>
    </xf>
    <xf numFmtId="0" fontId="12" fillId="0" borderId="57" xfId="0" quotePrefix="1" applyFont="1" applyBorder="1" applyAlignment="1" applyProtection="1">
      <alignment horizontal="left" vertical="center"/>
      <protection hidden="1"/>
    </xf>
    <xf numFmtId="0" fontId="12" fillId="0" borderId="23" xfId="0" applyFont="1" applyBorder="1" applyAlignment="1" applyProtection="1">
      <alignment horizontal="left" vertical="center"/>
      <protection hidden="1"/>
    </xf>
    <xf numFmtId="0" fontId="12" fillId="0" borderId="75" xfId="0" quotePrefix="1" applyFont="1" applyBorder="1" applyAlignment="1" applyProtection="1">
      <alignment horizontal="left" vertical="center"/>
      <protection hidden="1"/>
    </xf>
    <xf numFmtId="0" fontId="12" fillId="0" borderId="57" xfId="0" applyFont="1" applyBorder="1" applyAlignment="1" applyProtection="1">
      <alignment vertical="center"/>
      <protection hidden="1"/>
    </xf>
    <xf numFmtId="0" fontId="12" fillId="0" borderId="64" xfId="0" quotePrefix="1" applyFont="1" applyBorder="1" applyAlignment="1" applyProtection="1">
      <alignment horizontal="left" vertical="center"/>
      <protection hidden="1"/>
    </xf>
    <xf numFmtId="0" fontId="12" fillId="0" borderId="57" xfId="0" quotePrefix="1" applyFont="1" applyBorder="1" applyAlignment="1" applyProtection="1">
      <alignment horizontal="left" vertical="top" wrapText="1"/>
      <protection hidden="1"/>
    </xf>
    <xf numFmtId="0" fontId="52" fillId="0" borderId="25" xfId="0" quotePrefix="1" applyFont="1" applyBorder="1" applyAlignment="1" applyProtection="1">
      <alignment horizontal="left"/>
      <protection hidden="1"/>
    </xf>
    <xf numFmtId="0" fontId="12" fillId="0" borderId="56" xfId="0" applyFont="1" applyBorder="1" applyAlignment="1" applyProtection="1">
      <alignment vertical="center"/>
      <protection hidden="1"/>
    </xf>
    <xf numFmtId="0" fontId="12" fillId="0" borderId="75" xfId="0" applyFont="1" applyBorder="1" applyAlignment="1" applyProtection="1">
      <alignment vertical="center"/>
      <protection hidden="1"/>
    </xf>
    <xf numFmtId="0" fontId="12" fillId="0" borderId="57" xfId="0" applyFont="1" applyBorder="1" applyAlignment="1" applyProtection="1">
      <alignment horizontal="left" vertical="center"/>
      <protection hidden="1"/>
    </xf>
    <xf numFmtId="0" fontId="12" fillId="0" borderId="64" xfId="0" applyFont="1" applyBorder="1" applyAlignment="1" applyProtection="1">
      <alignment vertical="center"/>
      <protection hidden="1"/>
    </xf>
    <xf numFmtId="0" fontId="12" fillId="0" borderId="64" xfId="0" quotePrefix="1" applyFont="1" applyBorder="1" applyAlignment="1" applyProtection="1">
      <alignment horizontal="left" vertical="center" wrapText="1"/>
      <protection hidden="1"/>
    </xf>
    <xf numFmtId="0" fontId="12" fillId="0" borderId="23" xfId="0" applyFont="1" applyBorder="1" applyAlignment="1" applyProtection="1">
      <alignment vertical="center"/>
      <protection hidden="1"/>
    </xf>
    <xf numFmtId="0" fontId="12" fillId="0" borderId="64" xfId="0" applyFont="1" applyBorder="1" applyAlignment="1" applyProtection="1">
      <alignment horizontal="left" vertical="center"/>
      <protection hidden="1"/>
    </xf>
    <xf numFmtId="0" fontId="12" fillId="0" borderId="23" xfId="0" applyFont="1" applyBorder="1" applyAlignment="1" applyProtection="1">
      <alignment horizontal="center" vertical="center"/>
      <protection hidden="1"/>
    </xf>
    <xf numFmtId="0" fontId="12" fillId="0" borderId="57" xfId="0" applyFont="1" applyBorder="1" applyAlignment="1" applyProtection="1">
      <alignment horizontal="left" vertical="center" wrapText="1"/>
      <protection hidden="1"/>
    </xf>
    <xf numFmtId="0" fontId="12" fillId="0" borderId="104" xfId="0" applyFont="1" applyBorder="1" applyAlignment="1" applyProtection="1">
      <alignment vertical="center"/>
      <protection hidden="1"/>
    </xf>
    <xf numFmtId="0" fontId="12" fillId="0" borderId="110" xfId="0" applyFont="1" applyBorder="1" applyAlignment="1" applyProtection="1">
      <alignment horizontal="left" vertical="top" wrapText="1"/>
      <protection hidden="1"/>
    </xf>
    <xf numFmtId="0" fontId="12" fillId="0" borderId="117" xfId="0" applyFont="1" applyBorder="1" applyAlignment="1" applyProtection="1">
      <alignment vertical="top" wrapText="1"/>
      <protection hidden="1"/>
    </xf>
    <xf numFmtId="0" fontId="52" fillId="0" borderId="24" xfId="0" applyFont="1" applyBorder="1" applyAlignment="1" applyProtection="1">
      <alignment horizontal="center" vertical="top"/>
      <protection hidden="1"/>
    </xf>
    <xf numFmtId="0" fontId="52" fillId="0" borderId="56" xfId="0" applyFont="1" applyBorder="1" applyAlignment="1" applyProtection="1">
      <alignment horizontal="center" vertical="top"/>
      <protection hidden="1"/>
    </xf>
    <xf numFmtId="0" fontId="52" fillId="0" borderId="25" xfId="0" quotePrefix="1" applyFont="1" applyBorder="1" applyAlignment="1" applyProtection="1">
      <alignment horizontal="center" vertical="top"/>
      <protection hidden="1"/>
    </xf>
    <xf numFmtId="0" fontId="54" fillId="0" borderId="133" xfId="0" quotePrefix="1" applyFont="1" applyBorder="1" applyAlignment="1" applyProtection="1">
      <alignment horizontal="center"/>
      <protection hidden="1"/>
    </xf>
    <xf numFmtId="0" fontId="54" fillId="39" borderId="134" xfId="0" applyFont="1" applyFill="1" applyBorder="1" applyAlignment="1" applyProtection="1">
      <alignment horizontal="center" vertical="center"/>
      <protection hidden="1"/>
    </xf>
    <xf numFmtId="0" fontId="54" fillId="39" borderId="135" xfId="0" applyFont="1" applyFill="1" applyBorder="1" applyAlignment="1" applyProtection="1">
      <alignment horizontal="center" vertical="center"/>
      <protection hidden="1"/>
    </xf>
    <xf numFmtId="0" fontId="12" fillId="2" borderId="130" xfId="0" applyFont="1" applyFill="1" applyBorder="1" applyAlignment="1" applyProtection="1">
      <alignment horizontal="left" vertical="top"/>
      <protection locked="0"/>
    </xf>
    <xf numFmtId="0" fontId="12" fillId="2" borderId="137" xfId="0" applyFont="1" applyFill="1" applyBorder="1" applyAlignment="1" applyProtection="1">
      <alignment horizontal="left" vertical="top"/>
      <protection locked="0"/>
    </xf>
    <xf numFmtId="0" fontId="12" fillId="2" borderId="116" xfId="0" applyFont="1" applyFill="1" applyBorder="1" applyAlignment="1" applyProtection="1">
      <alignment horizontal="left" vertical="top"/>
      <protection locked="0"/>
    </xf>
    <xf numFmtId="0" fontId="0" fillId="40" borderId="57" xfId="0" applyFill="1" applyBorder="1" applyAlignment="1" applyProtection="1">
      <alignment horizontal="left"/>
      <protection hidden="1"/>
    </xf>
    <xf numFmtId="0" fontId="0" fillId="40" borderId="57" xfId="0" quotePrefix="1" applyFill="1" applyBorder="1" applyAlignment="1" applyProtection="1">
      <alignment horizontal="left"/>
      <protection hidden="1"/>
    </xf>
    <xf numFmtId="0" fontId="55" fillId="0" borderId="94" xfId="96" applyBorder="1"/>
    <xf numFmtId="0" fontId="55" fillId="0" borderId="94" xfId="96" applyBorder="1" applyAlignment="1">
      <alignment horizontal="left"/>
    </xf>
    <xf numFmtId="43" fontId="55" fillId="0" borderId="94" xfId="96" applyNumberFormat="1" applyBorder="1"/>
    <xf numFmtId="43" fontId="55" fillId="0" borderId="96" xfId="96" applyNumberFormat="1" applyBorder="1"/>
    <xf numFmtId="43" fontId="55" fillId="0" borderId="95" xfId="96" applyNumberFormat="1" applyBorder="1"/>
    <xf numFmtId="8" fontId="0" fillId="3" borderId="0" xfId="0" applyNumberFormat="1" applyFill="1" applyProtection="1">
      <protection locked="0"/>
    </xf>
    <xf numFmtId="0" fontId="12" fillId="41" borderId="31" xfId="0" applyFont="1" applyFill="1" applyBorder="1" applyAlignment="1" applyProtection="1">
      <alignment horizontal="left"/>
      <protection locked="0"/>
    </xf>
    <xf numFmtId="0" fontId="12" fillId="41" borderId="31" xfId="0" quotePrefix="1" applyFont="1" applyFill="1" applyBorder="1" applyAlignment="1" applyProtection="1">
      <alignment horizontal="left"/>
      <protection locked="0"/>
    </xf>
    <xf numFmtId="0" fontId="12" fillId="0" borderId="0" xfId="0" quotePrefix="1" applyFont="1" applyAlignment="1" applyProtection="1">
      <alignment horizontal="left"/>
      <protection hidden="1"/>
    </xf>
    <xf numFmtId="0" fontId="23" fillId="0" borderId="0" xfId="0" quotePrefix="1" applyFont="1" applyAlignment="1" applyProtection="1">
      <alignment horizontal="left"/>
      <protection hidden="1"/>
    </xf>
    <xf numFmtId="0" fontId="12" fillId="0" borderId="0" xfId="4" quotePrefix="1" applyFont="1" applyAlignment="1" applyProtection="1">
      <alignment horizontal="left"/>
      <protection hidden="1"/>
    </xf>
    <xf numFmtId="0" fontId="26" fillId="0" borderId="0" xfId="0" applyFont="1" applyAlignment="1" applyProtection="1">
      <alignment horizontal="left"/>
      <protection hidden="1"/>
    </xf>
    <xf numFmtId="0" fontId="25" fillId="0" borderId="0" xfId="0" quotePrefix="1" applyFont="1" applyAlignment="1" applyProtection="1">
      <alignment horizontal="left"/>
      <protection hidden="1"/>
    </xf>
    <xf numFmtId="0" fontId="25" fillId="0" borderId="0" xfId="0" applyFont="1" applyAlignment="1" applyProtection="1">
      <alignment horizontal="left"/>
      <protection hidden="1"/>
    </xf>
    <xf numFmtId="0" fontId="0" fillId="0" borderId="7" xfId="0" quotePrefix="1" applyBorder="1" applyAlignment="1" applyProtection="1">
      <alignment horizontal="left" vertical="top"/>
      <protection hidden="1"/>
    </xf>
    <xf numFmtId="0" fontId="0" fillId="0" borderId="8" xfId="0" applyBorder="1" applyAlignment="1" applyProtection="1">
      <alignment horizontal="left" vertical="top"/>
      <protection hidden="1"/>
    </xf>
    <xf numFmtId="0" fontId="0" fillId="0" borderId="9" xfId="0" applyBorder="1" applyAlignment="1" applyProtection="1">
      <alignment horizontal="left" vertical="top"/>
      <protection hidden="1"/>
    </xf>
    <xf numFmtId="0" fontId="2" fillId="0" borderId="10" xfId="0" quotePrefix="1" applyFont="1" applyBorder="1" applyAlignment="1" applyProtection="1">
      <alignment horizontal="left" vertical="top"/>
      <protection hidden="1"/>
    </xf>
    <xf numFmtId="0" fontId="2" fillId="0" borderId="11" xfId="0" quotePrefix="1" applyFont="1" applyBorder="1" applyAlignment="1" applyProtection="1">
      <alignment horizontal="left" vertical="top"/>
      <protection hidden="1"/>
    </xf>
    <xf numFmtId="0" fontId="2" fillId="0" borderId="12" xfId="0" quotePrefix="1" applyFont="1" applyBorder="1" applyAlignment="1" applyProtection="1">
      <alignment horizontal="left" vertical="top"/>
      <protection hidden="1"/>
    </xf>
    <xf numFmtId="0" fontId="8" fillId="2" borderId="26" xfId="0" applyFont="1" applyFill="1" applyBorder="1" applyAlignment="1" applyProtection="1">
      <alignment horizontal="left" vertical="top" wrapText="1"/>
      <protection locked="0"/>
    </xf>
    <xf numFmtId="0" fontId="8" fillId="2" borderId="27" xfId="0" applyFont="1" applyFill="1" applyBorder="1" applyAlignment="1" applyProtection="1">
      <alignment horizontal="left" vertical="top" wrapText="1"/>
      <protection locked="0"/>
    </xf>
    <xf numFmtId="0" fontId="9" fillId="0" borderId="26" xfId="0" applyFont="1" applyBorder="1" applyAlignment="1" applyProtection="1">
      <alignment horizontal="center"/>
      <protection hidden="1"/>
    </xf>
    <xf numFmtId="0" fontId="9" fillId="0" borderId="27" xfId="0" applyFont="1" applyBorder="1" applyAlignment="1" applyProtection="1">
      <alignment horizontal="center"/>
      <protection hidden="1"/>
    </xf>
    <xf numFmtId="0" fontId="12" fillId="2" borderId="26" xfId="0" applyFont="1" applyFill="1" applyBorder="1" applyAlignment="1" applyProtection="1">
      <alignment horizontal="left" vertical="top" wrapText="1"/>
      <protection locked="0"/>
    </xf>
    <xf numFmtId="0" fontId="12" fillId="2" borderId="27" xfId="0" applyFont="1" applyFill="1" applyBorder="1" applyAlignment="1" applyProtection="1">
      <alignment horizontal="left" vertical="top" wrapText="1"/>
      <protection locked="0"/>
    </xf>
    <xf numFmtId="0" fontId="13" fillId="2" borderId="26" xfId="0" quotePrefix="1" applyFont="1" applyFill="1" applyBorder="1" applyAlignment="1" applyProtection="1">
      <alignment horizontal="center"/>
      <protection locked="0"/>
    </xf>
    <xf numFmtId="0" fontId="13" fillId="2" borderId="27" xfId="0" applyFont="1" applyFill="1" applyBorder="1" applyAlignment="1" applyProtection="1">
      <alignment horizontal="center"/>
      <protection locked="0"/>
    </xf>
    <xf numFmtId="0" fontId="13" fillId="0" borderId="26" xfId="0" quotePrefix="1" applyFont="1" applyBorder="1" applyAlignment="1" applyProtection="1">
      <alignment horizontal="center"/>
      <protection hidden="1"/>
    </xf>
    <xf numFmtId="0" fontId="13" fillId="0" borderId="27" xfId="0" applyFont="1" applyBorder="1" applyAlignment="1" applyProtection="1">
      <alignment horizontal="center"/>
      <protection hidden="1"/>
    </xf>
    <xf numFmtId="0" fontId="16" fillId="0" borderId="0" xfId="0" quotePrefix="1" applyFont="1" applyAlignment="1" applyProtection="1">
      <alignment horizontal="left" vertical="center"/>
      <protection hidden="1"/>
    </xf>
    <xf numFmtId="0" fontId="13" fillId="0" borderId="0" xfId="0" applyFont="1" applyAlignment="1" applyProtection="1">
      <alignment horizontal="left" vertical="center"/>
      <protection hidden="1"/>
    </xf>
    <xf numFmtId="0" fontId="16" fillId="0" borderId="0" xfId="5" applyFont="1" applyAlignment="1" applyProtection="1">
      <alignment horizontal="left" vertical="center"/>
      <protection hidden="1"/>
    </xf>
    <xf numFmtId="0" fontId="13" fillId="0" borderId="0" xfId="0" quotePrefix="1" applyFont="1" applyAlignment="1" applyProtection="1">
      <alignment horizontal="left" vertical="center"/>
      <protection hidden="1"/>
    </xf>
    <xf numFmtId="0" fontId="31" fillId="0" borderId="11" xfId="5" applyFont="1" applyBorder="1" applyAlignment="1" applyProtection="1">
      <alignment horizontal="left"/>
      <protection hidden="1"/>
    </xf>
    <xf numFmtId="0" fontId="32" fillId="0" borderId="0" xfId="0" quotePrefix="1" applyFont="1" applyAlignment="1" applyProtection="1">
      <alignment horizontal="left"/>
      <protection hidden="1"/>
    </xf>
    <xf numFmtId="0" fontId="32" fillId="0" borderId="0" xfId="0" applyFont="1" applyAlignment="1" applyProtection="1">
      <alignment horizontal="left"/>
      <protection hidden="1"/>
    </xf>
    <xf numFmtId="0" fontId="12" fillId="2" borderId="138" xfId="0" applyFont="1" applyFill="1" applyBorder="1" applyAlignment="1" applyProtection="1">
      <alignment horizontal="left" vertical="top"/>
      <protection locked="0"/>
    </xf>
    <xf numFmtId="0" fontId="12" fillId="2" borderId="136" xfId="0" applyFont="1" applyFill="1" applyBorder="1" applyAlignment="1" applyProtection="1">
      <alignment horizontal="left" vertical="top"/>
      <protection locked="0"/>
    </xf>
    <xf numFmtId="0" fontId="12" fillId="2" borderId="137" xfId="0" applyFont="1" applyFill="1" applyBorder="1" applyAlignment="1" applyProtection="1">
      <alignment horizontal="left" vertical="top"/>
      <protection locked="0"/>
    </xf>
    <xf numFmtId="0" fontId="12" fillId="2" borderId="139" xfId="0" applyFont="1" applyFill="1" applyBorder="1" applyAlignment="1" applyProtection="1">
      <alignment horizontal="left" vertical="top"/>
      <protection locked="0"/>
    </xf>
    <xf numFmtId="0" fontId="12" fillId="0" borderId="112" xfId="0" applyFont="1" applyBorder="1" applyAlignment="1" applyProtection="1">
      <alignment horizontal="left" vertical="top" wrapText="1"/>
      <protection hidden="1"/>
    </xf>
    <xf numFmtId="0" fontId="12" fillId="0" borderId="109" xfId="0" applyFont="1" applyBorder="1" applyAlignment="1" applyProtection="1">
      <alignment horizontal="left" vertical="top" wrapText="1"/>
      <protection hidden="1"/>
    </xf>
    <xf numFmtId="0" fontId="12" fillId="0" borderId="116" xfId="0" applyFont="1" applyBorder="1" applyAlignment="1" applyProtection="1">
      <alignment horizontal="left" vertical="top" wrapText="1"/>
      <protection hidden="1"/>
    </xf>
    <xf numFmtId="0" fontId="52" fillId="0" borderId="25" xfId="0" applyFont="1" applyBorder="1" applyAlignment="1" applyProtection="1">
      <alignment horizontal="left" vertical="top"/>
      <protection hidden="1"/>
    </xf>
    <xf numFmtId="0" fontId="52" fillId="0" borderId="24" xfId="0" applyFont="1" applyBorder="1" applyAlignment="1" applyProtection="1">
      <alignment horizontal="left" vertical="top"/>
      <protection hidden="1"/>
    </xf>
    <xf numFmtId="0" fontId="52" fillId="0" borderId="56" xfId="0" applyFont="1" applyBorder="1" applyAlignment="1" applyProtection="1">
      <alignment horizontal="left" vertical="top"/>
      <protection hidden="1"/>
    </xf>
    <xf numFmtId="0" fontId="0" fillId="0" borderId="10" xfId="0" quotePrefix="1" applyBorder="1" applyAlignment="1" applyProtection="1">
      <alignment horizontal="center" vertical="center"/>
      <protection hidden="1"/>
    </xf>
    <xf numFmtId="0" fontId="0" fillId="0" borderId="11" xfId="0" applyBorder="1" applyAlignment="1" applyProtection="1">
      <alignment horizontal="center" vertical="center"/>
      <protection hidden="1"/>
    </xf>
    <xf numFmtId="0" fontId="0" fillId="0" borderId="12" xfId="0" applyBorder="1" applyAlignment="1" applyProtection="1">
      <alignment horizontal="center" vertical="center"/>
      <protection hidden="1"/>
    </xf>
    <xf numFmtId="0" fontId="12" fillId="0" borderId="25" xfId="0" quotePrefix="1" applyFont="1" applyBorder="1" applyAlignment="1" applyProtection="1">
      <alignment horizontal="center" vertical="top" wrapText="1"/>
      <protection hidden="1"/>
    </xf>
    <xf numFmtId="0" fontId="12" fillId="0" borderId="24" xfId="0" quotePrefix="1" applyFont="1" applyBorder="1" applyAlignment="1" applyProtection="1">
      <alignment horizontal="center" vertical="top" wrapText="1"/>
      <protection hidden="1"/>
    </xf>
    <xf numFmtId="0" fontId="12" fillId="0" borderId="56" xfId="0" quotePrefix="1" applyFont="1" applyBorder="1" applyAlignment="1" applyProtection="1">
      <alignment horizontal="center" vertical="top" wrapText="1"/>
      <protection hidden="1"/>
    </xf>
    <xf numFmtId="0" fontId="12" fillId="0" borderId="115" xfId="0" applyFont="1" applyBorder="1" applyAlignment="1" applyProtection="1">
      <alignment horizontal="left" vertical="top" wrapText="1"/>
      <protection hidden="1"/>
    </xf>
    <xf numFmtId="0" fontId="12" fillId="0" borderId="100" xfId="0" quotePrefix="1" applyFont="1" applyBorder="1" applyAlignment="1" applyProtection="1">
      <alignment horizontal="left" vertical="top" wrapText="1"/>
      <protection hidden="1"/>
    </xf>
    <xf numFmtId="0" fontId="12" fillId="0" borderId="101" xfId="0" quotePrefix="1" applyFont="1" applyBorder="1" applyAlignment="1" applyProtection="1">
      <alignment horizontal="left" vertical="top" wrapText="1"/>
      <protection hidden="1"/>
    </xf>
    <xf numFmtId="0" fontId="52" fillId="0" borderId="24" xfId="0" quotePrefix="1" applyFont="1" applyBorder="1" applyAlignment="1" applyProtection="1">
      <alignment horizontal="center" vertical="top"/>
      <protection hidden="1"/>
    </xf>
    <xf numFmtId="0" fontId="52" fillId="0" borderId="105" xfId="0" quotePrefix="1" applyFont="1" applyBorder="1" applyAlignment="1" applyProtection="1">
      <alignment horizontal="center" vertical="top"/>
      <protection hidden="1"/>
    </xf>
    <xf numFmtId="0" fontId="12" fillId="0" borderId="111" xfId="0" applyFont="1" applyBorder="1" applyAlignment="1" applyProtection="1">
      <alignment horizontal="left" vertical="top" wrapText="1"/>
      <protection hidden="1"/>
    </xf>
    <xf numFmtId="0" fontId="12" fillId="0" borderId="100" xfId="0" applyFont="1" applyBorder="1" applyAlignment="1" applyProtection="1">
      <alignment horizontal="left" vertical="top" wrapText="1"/>
      <protection hidden="1"/>
    </xf>
    <xf numFmtId="0" fontId="12" fillId="0" borderId="103" xfId="0" applyFont="1" applyBorder="1" applyAlignment="1" applyProtection="1">
      <alignment horizontal="left" vertical="top" wrapText="1"/>
      <protection hidden="1"/>
    </xf>
    <xf numFmtId="0" fontId="13" fillId="0" borderId="102" xfId="0" applyFont="1" applyBorder="1" applyAlignment="1" applyProtection="1">
      <alignment horizontal="left" vertical="top"/>
      <protection hidden="1"/>
    </xf>
    <xf numFmtId="0" fontId="13" fillId="0" borderId="101" xfId="0" applyFont="1" applyBorder="1" applyAlignment="1" applyProtection="1">
      <alignment horizontal="left" vertical="top"/>
      <protection hidden="1"/>
    </xf>
    <xf numFmtId="0" fontId="52" fillId="0" borderId="25" xfId="0" quotePrefix="1" applyFont="1" applyBorder="1" applyAlignment="1" applyProtection="1">
      <alignment horizontal="center" vertical="top"/>
      <protection hidden="1"/>
    </xf>
    <xf numFmtId="0" fontId="52" fillId="0" borderId="56" xfId="0" applyFont="1" applyBorder="1" applyAlignment="1" applyProtection="1">
      <alignment horizontal="center" vertical="top"/>
      <protection hidden="1"/>
    </xf>
    <xf numFmtId="0" fontId="13" fillId="0" borderId="100" xfId="0" applyFont="1" applyBorder="1" applyAlignment="1" applyProtection="1">
      <alignment horizontal="left" vertical="top"/>
      <protection hidden="1"/>
    </xf>
    <xf numFmtId="0" fontId="53" fillId="0" borderId="109" xfId="0" quotePrefix="1" applyFont="1" applyBorder="1" applyAlignment="1" applyProtection="1">
      <alignment horizontal="left" vertical="top" wrapText="1"/>
      <protection hidden="1"/>
    </xf>
    <xf numFmtId="0" fontId="12" fillId="0" borderId="110" xfId="0" applyFont="1" applyBorder="1" applyAlignment="1" applyProtection="1">
      <alignment horizontal="left" vertical="top" wrapText="1"/>
      <protection hidden="1"/>
    </xf>
    <xf numFmtId="0" fontId="14" fillId="0" borderId="100" xfId="0" quotePrefix="1" applyFont="1" applyBorder="1" applyAlignment="1" applyProtection="1">
      <alignment horizontal="left" vertical="top" wrapText="1"/>
      <protection hidden="1"/>
    </xf>
    <xf numFmtId="0" fontId="14" fillId="0" borderId="100" xfId="0" applyFont="1" applyBorder="1" applyAlignment="1" applyProtection="1">
      <alignment horizontal="left" vertical="top" wrapText="1"/>
      <protection hidden="1"/>
    </xf>
    <xf numFmtId="0" fontId="14" fillId="0" borderId="101" xfId="0" applyFont="1" applyBorder="1" applyAlignment="1" applyProtection="1">
      <alignment horizontal="left" vertical="top" wrapText="1"/>
      <protection hidden="1"/>
    </xf>
    <xf numFmtId="0" fontId="52" fillId="0" borderId="24" xfId="0" applyFont="1" applyBorder="1" applyAlignment="1" applyProtection="1">
      <alignment horizontal="center" vertical="top"/>
      <protection hidden="1"/>
    </xf>
    <xf numFmtId="0" fontId="12" fillId="2" borderId="138" xfId="0" quotePrefix="1" applyFont="1" applyFill="1" applyBorder="1" applyAlignment="1" applyProtection="1">
      <alignment horizontal="left" vertical="top"/>
      <protection locked="0"/>
    </xf>
    <xf numFmtId="0" fontId="12" fillId="2" borderId="136" xfId="0" quotePrefix="1" applyFont="1" applyFill="1" applyBorder="1" applyAlignment="1" applyProtection="1">
      <alignment horizontal="left" vertical="top"/>
      <protection locked="0"/>
    </xf>
    <xf numFmtId="0" fontId="12" fillId="2" borderId="137" xfId="0" quotePrefix="1" applyFont="1" applyFill="1" applyBorder="1" applyAlignment="1" applyProtection="1">
      <alignment horizontal="left" vertical="top"/>
      <protection locked="0"/>
    </xf>
    <xf numFmtId="0" fontId="52" fillId="0" borderId="56" xfId="0" quotePrefix="1" applyFont="1" applyBorder="1" applyAlignment="1" applyProtection="1">
      <alignment horizontal="center" vertical="top"/>
      <protection hidden="1"/>
    </xf>
    <xf numFmtId="0" fontId="13" fillId="0" borderId="102" xfId="0" quotePrefix="1" applyFont="1" applyBorder="1" applyAlignment="1" applyProtection="1">
      <alignment horizontal="left" vertical="top"/>
      <protection hidden="1"/>
    </xf>
    <xf numFmtId="0" fontId="13" fillId="0" borderId="100" xfId="0" quotePrefix="1" applyFont="1" applyBorder="1" applyAlignment="1" applyProtection="1">
      <alignment horizontal="left" vertical="top"/>
      <protection hidden="1"/>
    </xf>
    <xf numFmtId="0" fontId="13" fillId="0" borderId="101" xfId="0" quotePrefix="1" applyFont="1" applyBorder="1" applyAlignment="1" applyProtection="1">
      <alignment horizontal="left" vertical="top"/>
      <protection hidden="1"/>
    </xf>
    <xf numFmtId="0" fontId="12" fillId="2" borderId="131" xfId="0" applyFont="1" applyFill="1" applyBorder="1" applyAlignment="1" applyProtection="1">
      <alignment horizontal="left" vertical="top"/>
      <protection locked="0"/>
    </xf>
    <xf numFmtId="0" fontId="12" fillId="2" borderId="129" xfId="0" applyFont="1" applyFill="1" applyBorder="1" applyAlignment="1" applyProtection="1">
      <alignment horizontal="left" vertical="top"/>
      <protection locked="0"/>
    </xf>
    <xf numFmtId="0" fontId="12" fillId="2" borderId="130" xfId="0" applyFont="1" applyFill="1" applyBorder="1" applyAlignment="1" applyProtection="1">
      <alignment horizontal="left" vertical="top"/>
      <protection locked="0"/>
    </xf>
    <xf numFmtId="0" fontId="53" fillId="0" borderId="42" xfId="0" quotePrefix="1" applyFont="1" applyBorder="1" applyAlignment="1" applyProtection="1">
      <alignment horizontal="left" vertical="top" wrapText="1"/>
      <protection hidden="1"/>
    </xf>
    <xf numFmtId="0" fontId="53" fillId="0" borderId="35" xfId="0" quotePrefix="1" applyFont="1" applyBorder="1" applyAlignment="1" applyProtection="1">
      <alignment horizontal="left" vertical="top" wrapText="1"/>
      <protection hidden="1"/>
    </xf>
    <xf numFmtId="0" fontId="53" fillId="0" borderId="19" xfId="0" quotePrefix="1" applyFont="1" applyBorder="1" applyAlignment="1" applyProtection="1">
      <alignment horizontal="left" vertical="top" wrapText="1"/>
      <protection hidden="1"/>
    </xf>
    <xf numFmtId="0" fontId="12" fillId="0" borderId="109" xfId="0" applyFont="1" applyBorder="1" applyAlignment="1" applyProtection="1">
      <alignment horizontal="left" vertical="top"/>
      <protection hidden="1"/>
    </xf>
    <xf numFmtId="0" fontId="12" fillId="0" borderId="110" xfId="0" applyFont="1" applyBorder="1" applyAlignment="1" applyProtection="1">
      <alignment horizontal="left" vertical="top"/>
      <protection hidden="1"/>
    </xf>
    <xf numFmtId="0" fontId="12" fillId="0" borderId="113" xfId="0" applyFont="1" applyBorder="1" applyAlignment="1" applyProtection="1">
      <alignment horizontal="left" vertical="top" wrapText="1"/>
      <protection hidden="1"/>
    </xf>
    <xf numFmtId="0" fontId="12" fillId="0" borderId="114" xfId="0" applyFont="1" applyBorder="1" applyAlignment="1" applyProtection="1">
      <alignment horizontal="left" vertical="top" wrapText="1"/>
      <protection hidden="1"/>
    </xf>
    <xf numFmtId="0" fontId="12" fillId="2" borderId="132" xfId="0" applyFont="1" applyFill="1" applyBorder="1" applyAlignment="1" applyProtection="1">
      <alignment horizontal="left" vertical="top"/>
      <protection locked="0"/>
    </xf>
    <xf numFmtId="0" fontId="13" fillId="0" borderId="109" xfId="0" quotePrefix="1" applyFont="1" applyBorder="1" applyAlignment="1" applyProtection="1">
      <alignment horizontal="left" vertical="top" wrapText="1"/>
      <protection hidden="1"/>
    </xf>
    <xf numFmtId="0" fontId="13" fillId="0" borderId="110" xfId="0" quotePrefix="1" applyFont="1" applyBorder="1" applyAlignment="1" applyProtection="1">
      <alignment horizontal="left" vertical="top" wrapText="1"/>
      <protection hidden="1"/>
    </xf>
    <xf numFmtId="0" fontId="12" fillId="0" borderId="101" xfId="0" applyFont="1" applyBorder="1" applyAlignment="1" applyProtection="1">
      <alignment horizontal="left" vertical="top" wrapText="1"/>
      <protection hidden="1"/>
    </xf>
    <xf numFmtId="0" fontId="53" fillId="0" borderId="110" xfId="0" quotePrefix="1" applyFont="1" applyBorder="1" applyAlignment="1" applyProtection="1">
      <alignment horizontal="left" vertical="top" wrapText="1"/>
      <protection hidden="1"/>
    </xf>
    <xf numFmtId="0" fontId="12" fillId="0" borderId="118" xfId="0" applyFont="1" applyBorder="1" applyAlignment="1" applyProtection="1">
      <alignment horizontal="left" vertical="top" wrapText="1"/>
      <protection hidden="1"/>
    </xf>
    <xf numFmtId="0" fontId="12" fillId="0" borderId="119" xfId="0" applyFont="1" applyBorder="1" applyAlignment="1" applyProtection="1">
      <alignment horizontal="left" vertical="top" wrapText="1"/>
      <protection hidden="1"/>
    </xf>
    <xf numFmtId="0" fontId="12" fillId="2" borderId="131" xfId="0" quotePrefix="1" applyFont="1" applyFill="1" applyBorder="1" applyAlignment="1" applyProtection="1">
      <alignment horizontal="left" vertical="top"/>
      <protection locked="0"/>
    </xf>
    <xf numFmtId="0" fontId="12" fillId="2" borderId="129" xfId="0" quotePrefix="1" applyFont="1" applyFill="1" applyBorder="1" applyAlignment="1" applyProtection="1">
      <alignment horizontal="left" vertical="top"/>
      <protection locked="0"/>
    </xf>
    <xf numFmtId="0" fontId="12" fillId="2" borderId="130" xfId="0" quotePrefix="1" applyFont="1" applyFill="1" applyBorder="1" applyAlignment="1" applyProtection="1">
      <alignment horizontal="left" vertical="top"/>
      <protection locked="0"/>
    </xf>
    <xf numFmtId="0" fontId="52" fillId="0" borderId="25" xfId="0" applyFont="1" applyBorder="1" applyAlignment="1" applyProtection="1">
      <alignment horizontal="center" vertical="top"/>
      <protection hidden="1"/>
    </xf>
    <xf numFmtId="6" fontId="52" fillId="0" borderId="25" xfId="0" applyNumberFormat="1" applyFont="1" applyBorder="1" applyAlignment="1" applyProtection="1">
      <alignment horizontal="center" vertical="top"/>
      <protection hidden="1"/>
    </xf>
    <xf numFmtId="0" fontId="16" fillId="0" borderId="7" xfId="0" quotePrefix="1" applyFont="1" applyBorder="1" applyAlignment="1" applyProtection="1">
      <alignment horizontal="center" vertical="center"/>
      <protection hidden="1"/>
    </xf>
    <xf numFmtId="0" fontId="16" fillId="0" borderId="8" xfId="0" quotePrefix="1" applyFont="1" applyBorder="1" applyAlignment="1" applyProtection="1">
      <alignment horizontal="center" vertical="center"/>
      <protection hidden="1"/>
    </xf>
    <xf numFmtId="0" fontId="16" fillId="0" borderId="9" xfId="0" quotePrefix="1" applyFont="1" applyBorder="1" applyAlignment="1" applyProtection="1">
      <alignment horizontal="center" vertical="center"/>
      <protection hidden="1"/>
    </xf>
    <xf numFmtId="0" fontId="13" fillId="0" borderId="10" xfId="0" applyFont="1" applyBorder="1" applyAlignment="1" applyProtection="1">
      <alignment horizontal="center" vertical="center"/>
      <protection hidden="1"/>
    </xf>
    <xf numFmtId="0" fontId="13" fillId="0" borderId="11" xfId="0" applyFont="1" applyBorder="1" applyAlignment="1" applyProtection="1">
      <alignment horizontal="center" vertical="center"/>
      <protection hidden="1"/>
    </xf>
    <xf numFmtId="0" fontId="13" fillId="0" borderId="12" xfId="0" applyFont="1" applyBorder="1" applyAlignment="1" applyProtection="1">
      <alignment horizontal="center" vertical="center"/>
      <protection hidden="1"/>
    </xf>
    <xf numFmtId="0" fontId="52" fillId="0" borderId="24" xfId="0" quotePrefix="1" applyFont="1" applyBorder="1" applyAlignment="1" applyProtection="1">
      <alignment horizontal="center" vertical="top" wrapText="1"/>
      <protection hidden="1"/>
    </xf>
    <xf numFmtId="0" fontId="52" fillId="0" borderId="56" xfId="0" quotePrefix="1" applyFont="1" applyBorder="1" applyAlignment="1" applyProtection="1">
      <alignment horizontal="center" vertical="top" wrapText="1"/>
      <protection hidden="1"/>
    </xf>
    <xf numFmtId="0" fontId="12" fillId="0" borderId="109" xfId="0" quotePrefix="1" applyFont="1" applyBorder="1" applyAlignment="1" applyProtection="1">
      <alignment horizontal="left" vertical="top" wrapText="1"/>
      <protection hidden="1"/>
    </xf>
    <xf numFmtId="0" fontId="12" fillId="2" borderId="109" xfId="0" applyFont="1" applyFill="1" applyBorder="1" applyAlignment="1" applyProtection="1">
      <alignment horizontal="left" vertical="top"/>
      <protection locked="0"/>
    </xf>
    <xf numFmtId="0" fontId="12" fillId="2" borderId="116" xfId="0" applyFont="1" applyFill="1" applyBorder="1" applyAlignment="1" applyProtection="1">
      <alignment horizontal="left" vertical="top"/>
      <protection locked="0"/>
    </xf>
    <xf numFmtId="0" fontId="12" fillId="2" borderId="112" xfId="0" applyFont="1" applyFill="1" applyBorder="1" applyAlignment="1" applyProtection="1">
      <alignment horizontal="left" vertical="top"/>
      <protection locked="0"/>
    </xf>
    <xf numFmtId="0" fontId="12" fillId="2" borderId="111" xfId="0" applyFont="1" applyFill="1" applyBorder="1" applyAlignment="1" applyProtection="1">
      <alignment horizontal="left" vertical="top"/>
      <protection locked="0"/>
    </xf>
    <xf numFmtId="0" fontId="12" fillId="2" borderId="112" xfId="0" quotePrefix="1" applyFont="1" applyFill="1" applyBorder="1" applyAlignment="1" applyProtection="1">
      <alignment horizontal="left" vertical="top"/>
      <protection locked="0"/>
    </xf>
    <xf numFmtId="0" fontId="12" fillId="2" borderId="109" xfId="0" quotePrefix="1" applyFont="1" applyFill="1" applyBorder="1" applyAlignment="1" applyProtection="1">
      <alignment horizontal="left" vertical="top"/>
      <protection locked="0"/>
    </xf>
    <xf numFmtId="0" fontId="12" fillId="2" borderId="116" xfId="0" quotePrefix="1" applyFont="1" applyFill="1" applyBorder="1" applyAlignment="1" applyProtection="1">
      <alignment horizontal="left" vertical="top"/>
      <protection locked="0"/>
    </xf>
    <xf numFmtId="0" fontId="16" fillId="0" borderId="7" xfId="0" applyFont="1" applyBorder="1" applyAlignment="1" applyProtection="1">
      <alignment horizontal="center"/>
      <protection hidden="1"/>
    </xf>
    <xf numFmtId="0" fontId="16" fillId="0" borderId="8" xfId="0" applyFont="1" applyBorder="1" applyAlignment="1" applyProtection="1">
      <alignment horizontal="center"/>
      <protection hidden="1"/>
    </xf>
    <xf numFmtId="0" fontId="16" fillId="0" borderId="9" xfId="0" applyFont="1" applyBorder="1" applyAlignment="1" applyProtection="1">
      <alignment horizontal="center"/>
      <protection hidden="1"/>
    </xf>
    <xf numFmtId="0" fontId="25" fillId="0" borderId="34" xfId="0" applyFont="1" applyBorder="1" applyAlignment="1" applyProtection="1">
      <alignment horizontal="center" vertical="center"/>
      <protection hidden="1"/>
    </xf>
    <xf numFmtId="0" fontId="25" fillId="0" borderId="0" xfId="0" applyFont="1" applyAlignment="1" applyProtection="1">
      <alignment horizontal="center" vertical="center"/>
      <protection hidden="1"/>
    </xf>
    <xf numFmtId="0" fontId="25" fillId="0" borderId="74" xfId="0" applyFont="1" applyBorder="1" applyAlignment="1" applyProtection="1">
      <alignment horizontal="center" vertical="center"/>
      <protection hidden="1"/>
    </xf>
    <xf numFmtId="0" fontId="14" fillId="0" borderId="50" xfId="5" applyFont="1" applyBorder="1" applyAlignment="1" applyProtection="1">
      <alignment horizontal="center" wrapText="1"/>
      <protection hidden="1"/>
    </xf>
    <xf numFmtId="0" fontId="14" fillId="0" borderId="75" xfId="5" applyFont="1" applyBorder="1" applyAlignment="1" applyProtection="1">
      <alignment horizontal="center" wrapText="1"/>
      <protection hidden="1"/>
    </xf>
    <xf numFmtId="0" fontId="12" fillId="0" borderId="7" xfId="0" quotePrefix="1" applyFont="1" applyBorder="1" applyAlignment="1" applyProtection="1">
      <alignment horizontal="center" vertical="center" wrapText="1"/>
      <protection hidden="1"/>
    </xf>
    <xf numFmtId="0" fontId="12" fillId="0" borderId="8" xfId="0" quotePrefix="1" applyFont="1" applyBorder="1" applyAlignment="1" applyProtection="1">
      <alignment horizontal="center" vertical="center" wrapText="1"/>
      <protection hidden="1"/>
    </xf>
    <xf numFmtId="0" fontId="12" fillId="0" borderId="9" xfId="0" quotePrefix="1" applyFont="1" applyBorder="1" applyAlignment="1" applyProtection="1">
      <alignment horizontal="center" vertical="center" wrapText="1"/>
      <protection hidden="1"/>
    </xf>
    <xf numFmtId="0" fontId="12" fillId="0" borderId="34" xfId="0" quotePrefix="1" applyFont="1" applyBorder="1" applyAlignment="1" applyProtection="1">
      <alignment horizontal="center" vertical="center" wrapText="1"/>
      <protection hidden="1"/>
    </xf>
    <xf numFmtId="0" fontId="12" fillId="0" borderId="0" xfId="0" quotePrefix="1" applyFont="1" applyAlignment="1" applyProtection="1">
      <alignment horizontal="center" vertical="center" wrapText="1"/>
      <protection hidden="1"/>
    </xf>
    <xf numFmtId="0" fontId="12" fillId="0" borderId="74" xfId="0" quotePrefix="1" applyFont="1" applyBorder="1" applyAlignment="1" applyProtection="1">
      <alignment horizontal="center" vertical="center" wrapText="1"/>
      <protection hidden="1"/>
    </xf>
    <xf numFmtId="0" fontId="12" fillId="0" borderId="10" xfId="0" quotePrefix="1" applyFont="1" applyBorder="1" applyAlignment="1" applyProtection="1">
      <alignment horizontal="center" vertical="center" wrapText="1"/>
      <protection hidden="1"/>
    </xf>
    <xf numFmtId="0" fontId="12" fillId="0" borderId="11" xfId="0" quotePrefix="1" applyFont="1" applyBorder="1" applyAlignment="1" applyProtection="1">
      <alignment horizontal="center" vertical="center" wrapText="1"/>
      <protection hidden="1"/>
    </xf>
    <xf numFmtId="0" fontId="12" fillId="0" borderId="12" xfId="0" quotePrefix="1" applyFont="1" applyBorder="1" applyAlignment="1" applyProtection="1">
      <alignment horizontal="center" vertical="center" wrapText="1"/>
      <protection hidden="1"/>
    </xf>
    <xf numFmtId="0" fontId="13" fillId="0" borderId="13" xfId="0" quotePrefix="1" applyFont="1" applyBorder="1" applyAlignment="1" applyProtection="1">
      <alignment horizontal="center" vertical="center"/>
      <protection hidden="1"/>
    </xf>
    <xf numFmtId="0" fontId="13" fillId="0" borderId="55" xfId="0" applyFont="1" applyBorder="1" applyAlignment="1" applyProtection="1">
      <alignment horizontal="center" vertical="center"/>
      <protection hidden="1"/>
    </xf>
    <xf numFmtId="0" fontId="13" fillId="0" borderId="15" xfId="0" applyFont="1" applyBorder="1" applyAlignment="1" applyProtection="1">
      <alignment horizontal="center" vertical="center"/>
      <protection hidden="1"/>
    </xf>
    <xf numFmtId="0" fontId="13" fillId="0" borderId="49" xfId="0" applyFont="1" applyBorder="1" applyAlignment="1" applyProtection="1">
      <alignment horizontal="center" vertical="center"/>
      <protection hidden="1"/>
    </xf>
    <xf numFmtId="0" fontId="13" fillId="0" borderId="73" xfId="0" applyFont="1" applyBorder="1" applyAlignment="1" applyProtection="1">
      <alignment horizontal="center" vertical="center"/>
      <protection hidden="1"/>
    </xf>
    <xf numFmtId="0" fontId="13" fillId="0" borderId="66" xfId="0" applyFont="1" applyBorder="1" applyAlignment="1" applyProtection="1">
      <alignment horizontal="center" vertical="center"/>
      <protection hidden="1"/>
    </xf>
    <xf numFmtId="0" fontId="13" fillId="0" borderId="13" xfId="0" applyFont="1" applyBorder="1" applyAlignment="1" applyProtection="1">
      <alignment horizontal="center" vertical="center"/>
      <protection hidden="1"/>
    </xf>
    <xf numFmtId="0" fontId="20" fillId="0" borderId="26" xfId="6" quotePrefix="1" applyFont="1" applyBorder="1" applyAlignment="1" applyProtection="1">
      <alignment horizontal="center" vertical="top" wrapText="1"/>
      <protection hidden="1"/>
    </xf>
    <xf numFmtId="0" fontId="20" fillId="0" borderId="52" xfId="6" applyFont="1" applyBorder="1" applyAlignment="1" applyProtection="1">
      <alignment horizontal="center" vertical="top" wrapText="1"/>
      <protection hidden="1"/>
    </xf>
    <xf numFmtId="0" fontId="20" fillId="0" borderId="27" xfId="6" applyFont="1" applyBorder="1" applyAlignment="1" applyProtection="1">
      <alignment horizontal="center" vertical="top" wrapText="1"/>
      <protection hidden="1"/>
    </xf>
    <xf numFmtId="0" fontId="20" fillId="0" borderId="0" xfId="6" quotePrefix="1" applyFont="1" applyAlignment="1" applyProtection="1">
      <alignment horizontal="left" vertical="top" wrapText="1"/>
      <protection hidden="1"/>
    </xf>
    <xf numFmtId="7" fontId="20" fillId="0" borderId="0" xfId="6" quotePrefix="1" applyNumberFormat="1" applyFont="1" applyAlignment="1" applyProtection="1">
      <alignment horizontal="left" vertical="top" wrapText="1"/>
      <protection hidden="1"/>
    </xf>
    <xf numFmtId="0" fontId="13" fillId="0" borderId="26" xfId="0" quotePrefix="1" applyFont="1" applyBorder="1" applyAlignment="1" applyProtection="1">
      <alignment horizontal="center" vertical="center" wrapText="1"/>
      <protection hidden="1"/>
    </xf>
    <xf numFmtId="0" fontId="13" fillId="0" borderId="27" xfId="0" quotePrefix="1" applyFont="1" applyBorder="1" applyAlignment="1" applyProtection="1">
      <alignment horizontal="center" vertical="center" wrapText="1"/>
      <protection hidden="1"/>
    </xf>
    <xf numFmtId="0" fontId="13" fillId="0" borderId="26" xfId="0" applyFont="1" applyBorder="1" applyAlignment="1" applyProtection="1">
      <alignment horizontal="center" vertical="center" wrapText="1"/>
      <protection hidden="1"/>
    </xf>
    <xf numFmtId="0" fontId="13" fillId="0" borderId="27" xfId="0" applyFont="1" applyBorder="1" applyAlignment="1" applyProtection="1">
      <alignment horizontal="center" vertical="center" wrapText="1"/>
      <protection hidden="1"/>
    </xf>
    <xf numFmtId="0" fontId="13" fillId="0" borderId="26" xfId="0" applyFont="1" applyBorder="1" applyAlignment="1" applyProtection="1">
      <alignment horizontal="center" vertical="center"/>
      <protection hidden="1"/>
    </xf>
    <xf numFmtId="0" fontId="13" fillId="0" borderId="52" xfId="0" applyFont="1" applyBorder="1" applyAlignment="1" applyProtection="1">
      <alignment horizontal="center" vertical="center"/>
      <protection hidden="1"/>
    </xf>
    <xf numFmtId="0" fontId="13" fillId="0" borderId="27" xfId="0" applyFont="1" applyBorder="1" applyAlignment="1" applyProtection="1">
      <alignment horizontal="center" vertical="center"/>
      <protection hidden="1"/>
    </xf>
    <xf numFmtId="0" fontId="12" fillId="0" borderId="26" xfId="0" applyFont="1" applyBorder="1" applyAlignment="1" applyProtection="1">
      <alignment horizontal="center"/>
      <protection hidden="1"/>
    </xf>
    <xf numFmtId="0" fontId="12" fillId="0" borderId="52" xfId="0" applyFont="1" applyBorder="1" applyAlignment="1" applyProtection="1">
      <alignment horizontal="center"/>
      <protection hidden="1"/>
    </xf>
    <xf numFmtId="0" fontId="12" fillId="0" borderId="27" xfId="0" applyFont="1" applyBorder="1" applyAlignment="1" applyProtection="1">
      <alignment horizontal="center"/>
      <protection hidden="1"/>
    </xf>
    <xf numFmtId="0" fontId="13" fillId="0" borderId="26" xfId="0" quotePrefix="1" applyFont="1" applyBorder="1" applyAlignment="1" applyProtection="1">
      <alignment horizontal="center" vertical="center"/>
      <protection hidden="1"/>
    </xf>
    <xf numFmtId="0" fontId="13" fillId="0" borderId="52" xfId="0" quotePrefix="1" applyFont="1" applyBorder="1" applyAlignment="1" applyProtection="1">
      <alignment horizontal="center" vertical="center"/>
      <protection hidden="1"/>
    </xf>
    <xf numFmtId="0" fontId="13" fillId="0" borderId="39" xfId="0" quotePrefix="1" applyFont="1" applyBorder="1" applyAlignment="1" applyProtection="1">
      <alignment horizontal="center" vertical="center"/>
      <protection hidden="1"/>
    </xf>
    <xf numFmtId="0" fontId="13" fillId="0" borderId="10" xfId="0" quotePrefix="1" applyFont="1" applyBorder="1" applyAlignment="1" applyProtection="1">
      <alignment horizontal="center" vertical="center"/>
      <protection hidden="1"/>
    </xf>
    <xf numFmtId="0" fontId="13" fillId="0" borderId="11" xfId="0" quotePrefix="1" applyFont="1" applyBorder="1" applyAlignment="1" applyProtection="1">
      <alignment horizontal="center" vertical="center"/>
      <protection hidden="1"/>
    </xf>
    <xf numFmtId="0" fontId="13" fillId="0" borderId="80" xfId="0" quotePrefix="1" applyFont="1" applyBorder="1" applyAlignment="1" applyProtection="1">
      <alignment horizontal="center" vertical="center"/>
      <protection hidden="1"/>
    </xf>
    <xf numFmtId="0" fontId="13" fillId="0" borderId="47" xfId="0" applyFont="1" applyBorder="1" applyAlignment="1" applyProtection="1">
      <alignment horizontal="left"/>
      <protection hidden="1"/>
    </xf>
    <xf numFmtId="0" fontId="13" fillId="0" borderId="68" xfId="0" applyFont="1" applyBorder="1" applyAlignment="1" applyProtection="1">
      <alignment horizontal="left"/>
      <protection hidden="1"/>
    </xf>
    <xf numFmtId="0" fontId="13" fillId="0" borderId="49" xfId="0" applyFont="1" applyBorder="1" applyAlignment="1" applyProtection="1">
      <alignment horizontal="left"/>
      <protection hidden="1"/>
    </xf>
    <xf numFmtId="0" fontId="13" fillId="0" borderId="69" xfId="0" applyFont="1" applyBorder="1" applyAlignment="1" applyProtection="1">
      <alignment horizontal="left"/>
      <protection hidden="1"/>
    </xf>
    <xf numFmtId="0" fontId="13" fillId="0" borderId="26" xfId="0" applyFont="1" applyBorder="1" applyAlignment="1" applyProtection="1">
      <alignment horizontal="left"/>
      <protection hidden="1"/>
    </xf>
    <xf numFmtId="0" fontId="13" fillId="0" borderId="27" xfId="0" applyFont="1" applyBorder="1" applyAlignment="1" applyProtection="1">
      <alignment horizontal="left"/>
      <protection hidden="1"/>
    </xf>
    <xf numFmtId="0" fontId="13" fillId="0" borderId="46" xfId="0" applyFont="1" applyBorder="1" applyAlignment="1" applyProtection="1">
      <alignment horizontal="left"/>
      <protection hidden="1"/>
    </xf>
    <xf numFmtId="0" fontId="13" fillId="0" borderId="67" xfId="0" applyFont="1" applyBorder="1" applyAlignment="1" applyProtection="1">
      <alignment horizontal="left"/>
      <protection hidden="1"/>
    </xf>
    <xf numFmtId="0" fontId="16" fillId="0" borderId="0" xfId="0" applyFont="1" applyAlignment="1" applyProtection="1">
      <alignment horizontal="center"/>
      <protection hidden="1"/>
    </xf>
    <xf numFmtId="173" fontId="13" fillId="0" borderId="0" xfId="0" applyNumberFormat="1" applyFont="1" applyAlignment="1" applyProtection="1">
      <alignment horizontal="center"/>
      <protection hidden="1"/>
    </xf>
  </cellXfs>
  <cellStyles count="97">
    <cellStyle name="20% - Accent1" xfId="23" builtinId="30" customBuiltin="1"/>
    <cellStyle name="20% - Accent1 2" xfId="71" xr:uid="{13A199BC-4DCE-4149-9028-8426875E636B}"/>
    <cellStyle name="20% - Accent2" xfId="26" builtinId="34" customBuiltin="1"/>
    <cellStyle name="20% - Accent2 2" xfId="73" xr:uid="{7D9DEDCC-2A91-446A-A753-0D0350EC8429}"/>
    <cellStyle name="20% - Accent3" xfId="29" builtinId="38" customBuiltin="1"/>
    <cellStyle name="20% - Accent3 2" xfId="75" xr:uid="{52EA281C-E938-45F3-B772-D833888F25E8}"/>
    <cellStyle name="20% - Accent4" xfId="32" builtinId="42" customBuiltin="1"/>
    <cellStyle name="20% - Accent4 2" xfId="77" xr:uid="{ED00111A-8384-40B8-A37B-B95AF3D963A1}"/>
    <cellStyle name="20% - Accent5" xfId="35" builtinId="46" customBuiltin="1"/>
    <cellStyle name="20% - Accent5 2" xfId="79" xr:uid="{84D689CE-CFD8-4822-A318-F43FD4558270}"/>
    <cellStyle name="20% - Accent6" xfId="38" builtinId="50" customBuiltin="1"/>
    <cellStyle name="20% - Accent6 2" xfId="81" xr:uid="{83250024-EF5B-488E-B2F3-08CF2A50BD38}"/>
    <cellStyle name="40% - Accent1" xfId="24" builtinId="31" customBuiltin="1"/>
    <cellStyle name="40% - Accent1 2" xfId="72" xr:uid="{7BD9FE71-0E86-4C23-A6B0-CF8B37F1BC5F}"/>
    <cellStyle name="40% - Accent2" xfId="27" builtinId="35" customBuiltin="1"/>
    <cellStyle name="40% - Accent2 2" xfId="74" xr:uid="{BE183A63-8552-4015-B79D-8C5E1AE48A09}"/>
    <cellStyle name="40% - Accent3" xfId="30" builtinId="39" customBuiltin="1"/>
    <cellStyle name="40% - Accent3 2" xfId="76" xr:uid="{5D11ABEA-BF70-4E50-A799-A8C1270CFF8B}"/>
    <cellStyle name="40% - Accent4" xfId="33" builtinId="43" customBuiltin="1"/>
    <cellStyle name="40% - Accent4 2" xfId="78" xr:uid="{8533781C-419E-44AF-B58F-B6C304D0D5A8}"/>
    <cellStyle name="40% - Accent5" xfId="36" builtinId="47" customBuiltin="1"/>
    <cellStyle name="40% - Accent5 2" xfId="80" xr:uid="{1EC4A092-FAC6-4322-9FD0-03D11E00A41F}"/>
    <cellStyle name="40% - Accent6" xfId="39" builtinId="51" customBuiltin="1"/>
    <cellStyle name="40% - Accent6 2" xfId="82" xr:uid="{1411B211-5678-4796-8BCC-449E6253B8FE}"/>
    <cellStyle name="60% - Accent1 2" xfId="87" xr:uid="{26949AC6-310F-4DAB-87CE-BDC2C6687091}"/>
    <cellStyle name="60% - Accent1 3" xfId="53" xr:uid="{F39C1B02-3ED2-4F38-A9C8-9F635F3A5059}"/>
    <cellStyle name="60% - Accent2 2" xfId="88" xr:uid="{929B6933-9E7B-485A-9E11-6429A3B5C9D1}"/>
    <cellStyle name="60% - Accent2 3" xfId="54" xr:uid="{014A4521-71BE-4ADB-BA73-767BC8EE1F5B}"/>
    <cellStyle name="60% - Accent3 2" xfId="89" xr:uid="{04F53B88-7A3A-4983-8857-F692DDA1DB98}"/>
    <cellStyle name="60% - Accent3 3" xfId="55" xr:uid="{AD3DB1BF-45BD-4ECE-9DA1-29FA53203E8E}"/>
    <cellStyle name="60% - Accent4 2" xfId="90" xr:uid="{E3AE878A-FE5B-4E54-B381-D5655FF16966}"/>
    <cellStyle name="60% - Accent4 3" xfId="56" xr:uid="{F184792E-E582-4651-8266-7B2AFE4DC117}"/>
    <cellStyle name="60% - Accent5 2" xfId="91" xr:uid="{42563166-A92B-473B-9E55-FE1D1D026947}"/>
    <cellStyle name="60% - Accent5 3" xfId="57" xr:uid="{13BA8B7E-9F49-4AFC-8A94-5BC3B950C223}"/>
    <cellStyle name="60% - Accent6 2" xfId="92" xr:uid="{20BA426A-D51B-4BB1-B270-65441E6CD5D2}"/>
    <cellStyle name="60% - Accent6 3" xfId="58" xr:uid="{461F8D39-85D8-4D05-A943-EE010982D262}"/>
    <cellStyle name="Accent1" xfId="22" builtinId="29" customBuiltin="1"/>
    <cellStyle name="Accent2" xfId="25" builtinId="33" customBuiltin="1"/>
    <cellStyle name="Accent3" xfId="28" builtinId="37" customBuiltin="1"/>
    <cellStyle name="Accent4" xfId="31" builtinId="41" customBuiltin="1"/>
    <cellStyle name="Accent5" xfId="34" builtinId="45" customBuiltin="1"/>
    <cellStyle name="Accent6" xfId="37" builtinId="49" customBuiltin="1"/>
    <cellStyle name="Bad" xfId="13" builtinId="27" customBuiltin="1"/>
    <cellStyle name="Calculation" xfId="16" builtinId="22" customBuiltin="1"/>
    <cellStyle name="Check Cell" xfId="18" builtinId="23" customBuiltin="1"/>
    <cellStyle name="Comma" xfId="1" builtinId="3"/>
    <cellStyle name="Comma 2" xfId="41" xr:uid="{B2659AC0-F0E8-4F0A-88EE-92CA211061CB}"/>
    <cellStyle name="Comma 2 2" xfId="46" xr:uid="{272360DF-C26D-4AAC-825F-874E1F4D5162}"/>
    <cellStyle name="Comma 2 3" xfId="61" xr:uid="{DEEF8A2E-19CA-4CE4-906B-69708B7A1840}"/>
    <cellStyle name="Comma 2 3 2" xfId="95" xr:uid="{0A6A6AC9-0907-4E85-A327-83BAAB795024}"/>
    <cellStyle name="Comma 3" xfId="51" xr:uid="{44BDC296-12FE-4D1B-BCEB-856485B06B1F}"/>
    <cellStyle name="Comma 3 2" xfId="85" xr:uid="{1911E8B7-B3D1-4FBB-A434-01A5604D2A83}"/>
    <cellStyle name="Comma 3 3" xfId="68" xr:uid="{DFEE297D-A1D5-408B-A4AF-A1CCEA0C3613}"/>
    <cellStyle name="Comma 4" xfId="65" xr:uid="{2322DBBF-E3F5-4494-94A7-884A07B5138B}"/>
    <cellStyle name="Currency" xfId="2" builtinId="4"/>
    <cellStyle name="Currency 2" xfId="63" xr:uid="{E3CDFAB6-59ED-4469-919B-CEBC670F08EE}"/>
    <cellStyle name="Currency 3" xfId="69" xr:uid="{7982B9FA-22A0-48FD-B353-DEC7EBA82235}"/>
    <cellStyle name="Explanatory Text" xfId="20"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4" builtinId="20" customBuiltin="1"/>
    <cellStyle name="Linked Cell" xfId="17" builtinId="24" customBuiltin="1"/>
    <cellStyle name="Neutral 2" xfId="86" xr:uid="{DBC9B302-9757-42F3-BA8D-ED7F8B1E24AC}"/>
    <cellStyle name="Neutral 3" xfId="52" xr:uid="{EF045577-9D7C-431B-A270-230A8AC15040}"/>
    <cellStyle name="Normal" xfId="0" builtinId="0"/>
    <cellStyle name="Normal 10" xfId="96" xr:uid="{AC2DE455-2A6C-48D8-984B-222F5F6AE47E}"/>
    <cellStyle name="Normal 2" xfId="4" xr:uid="{C93663AA-434A-49FA-AFAE-9B32C8A50DA4}"/>
    <cellStyle name="Normal 2 2" xfId="47" xr:uid="{0F0CB682-5F71-4A2D-B50B-4C7CDC3C046D}"/>
    <cellStyle name="Normal 2 3" xfId="70" xr:uid="{7657D85E-3684-4937-A688-0CB007C5F3A6}"/>
    <cellStyle name="Normal 3" xfId="42" xr:uid="{B55703D0-1BFA-4ABD-98C9-FA0FE0797D92}"/>
    <cellStyle name="Normal 3 2" xfId="48" xr:uid="{D9D61EDA-799C-4903-8C3F-5C1AE8EFDDE0}"/>
    <cellStyle name="Normal 3 3" xfId="66" xr:uid="{111578B0-96BC-42EE-9B4F-F9A1390284F9}"/>
    <cellStyle name="Normal 4" xfId="45" xr:uid="{0BA9645C-CECB-4862-983F-393440B3E860}"/>
    <cellStyle name="Normal 5" xfId="50" xr:uid="{0F3C43FA-63C1-48C5-A52E-307F07FA3EAE}"/>
    <cellStyle name="Normal 5 2" xfId="84" xr:uid="{DE5AE03D-8915-46B3-83B0-8C59E7E63FBE}"/>
    <cellStyle name="Normal 5 3" xfId="67" xr:uid="{CD907A76-8D53-4194-A1A3-68AE33321B9E}"/>
    <cellStyle name="Normal 6" xfId="59" xr:uid="{1B031066-7C05-4100-B492-082EC3F06803}"/>
    <cellStyle name="Normal 6 2" xfId="93" xr:uid="{B44B12D2-60A5-40B5-BAED-1050112FC097}"/>
    <cellStyle name="Normal 7" xfId="83" xr:uid="{3BCCE708-14B0-4480-AA64-3C9116F5862F}"/>
    <cellStyle name="Normal 8" xfId="62" xr:uid="{C87C93A2-E2AA-4275-8D5F-069FADC4EB0D}"/>
    <cellStyle name="Normal 9" xfId="40" xr:uid="{E202E3C4-016C-4B7C-A03F-E78B688B9DBA}"/>
    <cellStyle name="Normal_June 96" xfId="5" xr:uid="{8F0CBE29-B319-418A-BD65-E69044C0C794}"/>
    <cellStyle name="Normal_June 96 2" xfId="6" xr:uid="{B1F1C970-DC3E-43F0-94CD-F92E217C9B95}"/>
    <cellStyle name="Note 2" xfId="60" xr:uid="{D4E3A113-9A69-4F5F-B972-DD4D7ACAA678}"/>
    <cellStyle name="Note 2 2" xfId="94" xr:uid="{103C2B21-D761-4E26-9BD6-537EEA9F9C1E}"/>
    <cellStyle name="Output" xfId="15" builtinId="21" customBuiltin="1"/>
    <cellStyle name="Percent" xfId="3" builtinId="5"/>
    <cellStyle name="Percent 2" xfId="44" xr:uid="{A119EC41-87E0-4E60-AA73-79F93163F20F}"/>
    <cellStyle name="Percent 2 2" xfId="49" xr:uid="{F88B0C5D-7ED5-454A-8214-A462E9761BE2}"/>
    <cellStyle name="Percent 3" xfId="64" xr:uid="{4EFAEA59-2FFF-4126-BD11-4C4DC78C2FD0}"/>
    <cellStyle name="Percent 4" xfId="43" xr:uid="{A6D35C8D-35CA-45AC-A95E-1E7DE2EAA172}"/>
    <cellStyle name="Title" xfId="7" builtinId="15" customBuiltin="1"/>
    <cellStyle name="Total" xfId="21" builtinId="25" customBuiltin="1"/>
    <cellStyle name="Warning Text" xfId="19" builtinId="11" customBuiltin="1"/>
  </cellStyles>
  <dxfs count="10">
    <dxf>
      <font>
        <condense val="0"/>
        <extend val="0"/>
        <color indexed="9"/>
      </font>
    </dxf>
    <dxf>
      <font>
        <condense val="0"/>
        <extend val="0"/>
        <color indexed="9"/>
      </font>
      <fill>
        <patternFill patternType="none">
          <bgColor indexed="65"/>
        </patternFill>
      </fill>
    </dxf>
    <dxf>
      <font>
        <condense val="0"/>
        <extend val="0"/>
        <color indexed="9"/>
      </font>
    </dxf>
    <dxf>
      <font>
        <condense val="0"/>
        <extend val="0"/>
        <color indexed="9"/>
      </font>
      <fill>
        <patternFill patternType="none">
          <bgColor indexed="65"/>
        </patternFill>
      </fill>
    </dxf>
    <dxf>
      <font>
        <b/>
        <i val="0"/>
        <color rgb="FFFF0000"/>
      </font>
      <fill>
        <patternFill>
          <bgColor theme="0" tint="-0.14996795556505021"/>
        </patternFill>
      </fill>
    </dxf>
    <dxf>
      <font>
        <condense val="0"/>
        <extend val="0"/>
        <color indexed="9"/>
      </font>
    </dxf>
    <dxf>
      <font>
        <condense val="0"/>
        <extend val="0"/>
        <color indexed="9"/>
      </font>
    </dxf>
    <dxf>
      <font>
        <condense val="0"/>
        <extend val="0"/>
        <color indexed="9"/>
      </font>
    </dxf>
    <dxf>
      <font>
        <color theme="0"/>
      </font>
    </dxf>
    <dxf>
      <font>
        <color rgb="FF00B050"/>
      </font>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Custom 1">
      <a:majorFont>
        <a:latin typeface="Aptos Light"/>
        <a:ea typeface=""/>
        <a:cs typeface=""/>
      </a:majorFont>
      <a:minorFont>
        <a:latin typeface="Aptos"/>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79998168889431442"/>
  </sheetPr>
  <dimension ref="A1:G41"/>
  <sheetViews>
    <sheetView showGridLines="0" workbookViewId="0">
      <selection activeCell="N9" sqref="N9"/>
    </sheetView>
  </sheetViews>
  <sheetFormatPr baseColWidth="10" defaultColWidth="9" defaultRowHeight="15" x14ac:dyDescent="0.2"/>
  <cols>
    <col min="1" max="1" width="28.1640625" style="2" customWidth="1"/>
    <col min="2" max="2" width="24.6640625" style="1" customWidth="1"/>
    <col min="3" max="16384" width="9" style="1"/>
  </cols>
  <sheetData>
    <row r="1" spans="1:2" ht="22" x14ac:dyDescent="0.3">
      <c r="A1" s="1300" t="s">
        <v>0</v>
      </c>
      <c r="B1" s="1300"/>
    </row>
    <row r="2" spans="1:2" ht="16" x14ac:dyDescent="0.2">
      <c r="A2" s="1301" t="str">
        <f>TEXT($B$13,"mmmm yyyy")&amp;" Version for Sharepoint"</f>
        <v>June 2025 Version for Sharepoint</v>
      </c>
      <c r="B2" s="1302"/>
    </row>
    <row r="5" spans="1:2" ht="16" thickBot="1" x14ac:dyDescent="0.25">
      <c r="A5" s="788" t="s">
        <v>1</v>
      </c>
    </row>
    <row r="6" spans="1:2" x14ac:dyDescent="0.2">
      <c r="A6" s="1051" t="s">
        <v>2</v>
      </c>
      <c r="B6" s="1052">
        <v>999</v>
      </c>
    </row>
    <row r="7" spans="1:2" x14ac:dyDescent="0.2">
      <c r="A7" s="1053" t="s">
        <v>3</v>
      </c>
      <c r="B7" s="1195" t="str">
        <f>IFERROR(VLOOKUP($B$6,'Store List (hide)'!$A$1:$C$181,2,FALSE),"Sample Store")</f>
        <v>Sample Store</v>
      </c>
    </row>
    <row r="8" spans="1:2" ht="17" thickBot="1" x14ac:dyDescent="0.25">
      <c r="A8" s="1054" t="s">
        <v>4</v>
      </c>
      <c r="B8" s="1066" t="str">
        <f>IFERROR(VLOOKUP($B$6,'Store List (hide)'!$A$1:$C$181,3,FALSE),"GFS-BC")</f>
        <v>GFS-BC</v>
      </c>
    </row>
    <row r="10" spans="1:2" ht="16" thickBot="1" x14ac:dyDescent="0.25">
      <c r="A10" s="788" t="s">
        <v>5</v>
      </c>
    </row>
    <row r="11" spans="1:2" x14ac:dyDescent="0.2">
      <c r="A11" s="1055" t="s">
        <v>6</v>
      </c>
      <c r="B11" s="1196">
        <v>6</v>
      </c>
    </row>
    <row r="12" spans="1:2" x14ac:dyDescent="0.2">
      <c r="A12" s="1056" t="s">
        <v>7</v>
      </c>
      <c r="B12" s="1195">
        <v>2025</v>
      </c>
    </row>
    <row r="13" spans="1:2" x14ac:dyDescent="0.2">
      <c r="A13" s="1057" t="s">
        <v>8</v>
      </c>
      <c r="B13" s="1058">
        <f>DATE(B12,B11,1)</f>
        <v>45809</v>
      </c>
    </row>
    <row r="14" spans="1:2" x14ac:dyDescent="0.2">
      <c r="A14" s="1057" t="s">
        <v>9</v>
      </c>
      <c r="B14" s="1058">
        <f>IF($B$11&lt;12,DATE($B$12,$B$11+1,1)-1,DATE($B$12+1,1,1)-1)</f>
        <v>45838</v>
      </c>
    </row>
    <row r="15" spans="1:2" ht="16" thickBot="1" x14ac:dyDescent="0.25">
      <c r="A15" s="1059" t="s">
        <v>10</v>
      </c>
      <c r="B15" s="1060">
        <f>DAY(B14)</f>
        <v>30</v>
      </c>
    </row>
    <row r="17" spans="1:7" ht="16" thickBot="1" x14ac:dyDescent="0.25">
      <c r="A17" s="788" t="s">
        <v>11</v>
      </c>
    </row>
    <row r="18" spans="1:7" x14ac:dyDescent="0.2">
      <c r="A18" s="1061" t="s">
        <v>12</v>
      </c>
      <c r="B18" s="1062">
        <v>2.2999999999999998</v>
      </c>
    </row>
    <row r="19" spans="1:7" ht="16" thickBot="1" x14ac:dyDescent="0.25">
      <c r="A19" s="1054" t="s">
        <v>13</v>
      </c>
      <c r="B19" s="1063">
        <v>1.65</v>
      </c>
    </row>
    <row r="22" spans="1:7" ht="16" x14ac:dyDescent="0.2">
      <c r="A22" s="1301" t="s">
        <v>14</v>
      </c>
      <c r="B22" s="1302"/>
    </row>
    <row r="23" spans="1:7" x14ac:dyDescent="0.2">
      <c r="A23" s="1298" t="s">
        <v>15</v>
      </c>
      <c r="B23" s="1298"/>
      <c r="C23" s="1298"/>
      <c r="D23" s="1298"/>
      <c r="E23" s="1298"/>
      <c r="F23" s="1298"/>
      <c r="G23" s="1298"/>
    </row>
    <row r="24" spans="1:7" x14ac:dyDescent="0.2">
      <c r="A24" s="1298"/>
      <c r="B24" s="1298"/>
      <c r="C24" s="1298"/>
      <c r="D24" s="1298"/>
      <c r="E24" s="1298"/>
      <c r="F24" s="1298"/>
      <c r="G24" s="1298"/>
    </row>
    <row r="25" spans="1:7" x14ac:dyDescent="0.2">
      <c r="A25" s="1298"/>
      <c r="B25" s="1298"/>
      <c r="C25" s="1298"/>
      <c r="D25" s="1298"/>
      <c r="E25" s="1298"/>
      <c r="F25" s="1298"/>
      <c r="G25" s="1298"/>
    </row>
    <row r="26" spans="1:7" x14ac:dyDescent="0.2">
      <c r="A26" s="1298"/>
      <c r="B26" s="1298"/>
      <c r="C26" s="1298"/>
      <c r="D26" s="1298"/>
      <c r="E26" s="1298"/>
      <c r="F26" s="1298"/>
      <c r="G26" s="1298"/>
    </row>
    <row r="27" spans="1:7" x14ac:dyDescent="0.2">
      <c r="A27" s="1298"/>
      <c r="B27" s="1298"/>
      <c r="C27" s="1298"/>
      <c r="D27" s="1298"/>
      <c r="E27" s="1298"/>
      <c r="F27" s="1298"/>
      <c r="G27" s="1298"/>
    </row>
    <row r="28" spans="1:7" x14ac:dyDescent="0.2">
      <c r="A28" s="1298"/>
      <c r="B28" s="1298"/>
      <c r="C28" s="1298"/>
      <c r="D28" s="1298"/>
      <c r="E28" s="1298"/>
      <c r="F28" s="1298"/>
      <c r="G28" s="1298"/>
    </row>
    <row r="29" spans="1:7" x14ac:dyDescent="0.2">
      <c r="A29" s="1298"/>
      <c r="B29" s="1298"/>
      <c r="C29" s="1298"/>
      <c r="D29" s="1298"/>
      <c r="E29" s="1298"/>
      <c r="F29" s="1298"/>
      <c r="G29" s="1298"/>
    </row>
    <row r="30" spans="1:7" x14ac:dyDescent="0.2">
      <c r="A30" s="1298"/>
      <c r="B30" s="1298"/>
      <c r="C30" s="1298"/>
      <c r="D30" s="1298"/>
      <c r="E30" s="1298"/>
      <c r="F30" s="1298"/>
      <c r="G30" s="1298"/>
    </row>
    <row r="31" spans="1:7" x14ac:dyDescent="0.2">
      <c r="A31" s="1297"/>
      <c r="B31" s="1297"/>
      <c r="C31" s="1297"/>
      <c r="D31" s="1297"/>
      <c r="E31" s="1297"/>
      <c r="F31" s="1297"/>
      <c r="G31" s="1297"/>
    </row>
    <row r="32" spans="1:7" x14ac:dyDescent="0.2">
      <c r="A32" s="1297"/>
      <c r="B32" s="1297"/>
      <c r="C32" s="1297"/>
      <c r="D32" s="1297"/>
      <c r="E32" s="1297"/>
      <c r="F32" s="1297"/>
      <c r="G32" s="1297"/>
    </row>
    <row r="33" spans="1:7" x14ac:dyDescent="0.2">
      <c r="A33" s="1299"/>
      <c r="B33" s="1299"/>
      <c r="C33" s="1299"/>
      <c r="D33" s="1299"/>
      <c r="E33" s="1299"/>
      <c r="F33" s="1299"/>
      <c r="G33" s="1299"/>
    </row>
    <row r="34" spans="1:7" x14ac:dyDescent="0.2">
      <c r="A34" s="1299"/>
      <c r="B34" s="1299"/>
      <c r="C34" s="1299"/>
      <c r="D34" s="1299"/>
      <c r="E34" s="1299"/>
      <c r="F34" s="1299"/>
      <c r="G34" s="1299"/>
    </row>
    <row r="35" spans="1:7" x14ac:dyDescent="0.2">
      <c r="A35" s="1297"/>
      <c r="B35" s="1297"/>
      <c r="C35" s="1297"/>
      <c r="D35" s="1297"/>
      <c r="E35" s="1297"/>
      <c r="F35" s="1297"/>
      <c r="G35" s="1297"/>
    </row>
    <row r="36" spans="1:7" x14ac:dyDescent="0.2">
      <c r="A36" s="1297"/>
      <c r="B36" s="1297"/>
      <c r="C36" s="1297"/>
      <c r="D36" s="1297"/>
      <c r="E36" s="1297"/>
      <c r="F36" s="1297"/>
      <c r="G36" s="1297"/>
    </row>
    <row r="37" spans="1:7" x14ac:dyDescent="0.2">
      <c r="A37" s="1297"/>
      <c r="B37" s="1297"/>
      <c r="C37" s="1297"/>
      <c r="D37" s="1297"/>
      <c r="E37" s="1297"/>
      <c r="F37" s="1297"/>
      <c r="G37" s="1297"/>
    </row>
    <row r="38" spans="1:7" x14ac:dyDescent="0.2">
      <c r="A38" s="1297"/>
      <c r="B38" s="1297"/>
      <c r="C38" s="1297"/>
      <c r="D38" s="1297"/>
      <c r="E38" s="1297"/>
      <c r="F38" s="1297"/>
      <c r="G38" s="1297"/>
    </row>
    <row r="39" spans="1:7" x14ac:dyDescent="0.2">
      <c r="A39" s="1297"/>
      <c r="B39" s="1297"/>
      <c r="C39" s="1297"/>
      <c r="D39" s="1297"/>
      <c r="E39" s="1297"/>
      <c r="F39" s="1297"/>
      <c r="G39" s="1297"/>
    </row>
    <row r="40" spans="1:7" x14ac:dyDescent="0.2">
      <c r="A40" s="1297"/>
      <c r="B40" s="1297"/>
      <c r="C40" s="1297"/>
      <c r="D40" s="1297"/>
      <c r="E40" s="1297"/>
      <c r="F40" s="1297"/>
      <c r="G40" s="1297"/>
    </row>
    <row r="41" spans="1:7" x14ac:dyDescent="0.2">
      <c r="A41" s="1297"/>
      <c r="B41" s="1297"/>
      <c r="C41" s="1297"/>
      <c r="D41" s="1297"/>
      <c r="E41" s="1297"/>
      <c r="F41" s="1297"/>
      <c r="G41" s="1297"/>
    </row>
  </sheetData>
  <sheetProtection algorithmName="SHA-512" hashValue="yZHKlYpue9mAVBSL/K+1s6FSfypGG1oIPM5x+FnPbywsdpaBezwppWNAHJmRWvH41J1Wcj2wlS7sG+6oCzL7kg==" saltValue="w/rucVumpURvCaDqq1iCWw==" spinCount="100000" sheet="1" objects="1" scenarios="1"/>
  <mergeCells count="22">
    <mergeCell ref="A27:G27"/>
    <mergeCell ref="A1:B1"/>
    <mergeCell ref="A2:B2"/>
    <mergeCell ref="A22:B22"/>
    <mergeCell ref="A23:G23"/>
    <mergeCell ref="A24:G24"/>
    <mergeCell ref="A41:G41"/>
    <mergeCell ref="A25:G25"/>
    <mergeCell ref="A35:G35"/>
    <mergeCell ref="A36:G36"/>
    <mergeCell ref="A37:G37"/>
    <mergeCell ref="A38:G38"/>
    <mergeCell ref="A39:G39"/>
    <mergeCell ref="A40:G40"/>
    <mergeCell ref="A30:G30"/>
    <mergeCell ref="A31:G31"/>
    <mergeCell ref="A32:G32"/>
    <mergeCell ref="A33:G33"/>
    <mergeCell ref="A34:G34"/>
    <mergeCell ref="A26:G26"/>
    <mergeCell ref="A29:G29"/>
    <mergeCell ref="A28:G28"/>
  </mergeCells>
  <dataValidations count="3">
    <dataValidation type="whole" allowBlank="1" showInputMessage="1" showErrorMessage="1" errorTitle="Store number" error="Enter your store number" promptTitle="Store number" prompt="Enter your store number" sqref="B6" xr:uid="{E993F407-71E3-4472-A3EE-EEAE0869C402}">
      <formula1>1</formula1>
      <formula2>999</formula2>
    </dataValidation>
    <dataValidation type="whole" allowBlank="1" showInputMessage="1" showErrorMessage="1" errorTitle="Year number" error="Enter 4-digit number of current year" promptTitle="Year number" prompt="Enter 4-digit number of current year" sqref="B12" xr:uid="{8CF5F61D-1697-4E1B-80C4-79BC28E11A46}">
      <formula1>2020</formula1>
      <formula2>9999</formula2>
    </dataValidation>
    <dataValidation type="whole" allowBlank="1" showInputMessage="1" showErrorMessage="1" errorTitle="Month number" error="Enter whole number between 1 and 12" promptTitle="Month number" prompt="Enter whole number between 1 and 12" sqref="B11" xr:uid="{AE4F7CD0-4850-4A64-BCFD-29CF7FF49A96}">
      <formula1>1</formula1>
      <formula2>12</formula2>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62D00-32C0-4C13-8063-EEFBBA8AFA75}">
  <sheetPr>
    <tabColor theme="1"/>
  </sheetPr>
  <dimension ref="A1:G181"/>
  <sheetViews>
    <sheetView showGridLines="0" workbookViewId="0">
      <pane ySplit="1" topLeftCell="A2" activePane="bottomLeft" state="frozen"/>
      <selection pane="bottomLeft" activeCell="A2" sqref="A2"/>
    </sheetView>
  </sheetViews>
  <sheetFormatPr baseColWidth="10" defaultColWidth="9" defaultRowHeight="15" x14ac:dyDescent="0.2"/>
  <cols>
    <col min="1" max="1" width="8" style="1" bestFit="1" customWidth="1"/>
    <col min="2" max="2" width="22" style="1" customWidth="1"/>
    <col min="3" max="3" width="10.33203125" style="1" bestFit="1" customWidth="1"/>
    <col min="4" max="4" width="10.33203125" style="1" customWidth="1"/>
    <col min="5" max="5" width="9" style="1"/>
    <col min="6" max="6" width="10.33203125" style="1" bestFit="1" customWidth="1"/>
    <col min="7" max="7" width="9.6640625" style="1" bestFit="1" customWidth="1"/>
    <col min="8" max="16384" width="9" style="1"/>
  </cols>
  <sheetData>
    <row r="1" spans="1:7" x14ac:dyDescent="0.2">
      <c r="A1" s="1178" t="s">
        <v>16</v>
      </c>
      <c r="B1" s="1178" t="s">
        <v>17</v>
      </c>
      <c r="C1" s="1178" t="s">
        <v>18</v>
      </c>
      <c r="D1" s="1178" t="s">
        <v>19</v>
      </c>
      <c r="F1" s="1178" t="s">
        <v>18</v>
      </c>
      <c r="G1" s="1179" t="s">
        <v>20</v>
      </c>
    </row>
    <row r="2" spans="1:7" x14ac:dyDescent="0.2">
      <c r="A2" s="1180">
        <v>1</v>
      </c>
      <c r="B2" s="1180" t="s">
        <v>21</v>
      </c>
      <c r="C2" s="1180" t="s">
        <v>22</v>
      </c>
      <c r="D2" s="1201" t="s">
        <v>23</v>
      </c>
      <c r="F2" s="1180" t="s">
        <v>22</v>
      </c>
      <c r="G2" s="1180">
        <v>1</v>
      </c>
    </row>
    <row r="3" spans="1:7" x14ac:dyDescent="0.2">
      <c r="A3" s="1180">
        <v>2</v>
      </c>
      <c r="B3" s="1180" t="s">
        <v>24</v>
      </c>
      <c r="C3" s="1180" t="s">
        <v>22</v>
      </c>
      <c r="D3" s="1201" t="s">
        <v>23</v>
      </c>
      <c r="F3" s="1180" t="s">
        <v>25</v>
      </c>
      <c r="G3" s="1180">
        <v>2</v>
      </c>
    </row>
    <row r="4" spans="1:7" x14ac:dyDescent="0.2">
      <c r="A4" s="1180">
        <v>3</v>
      </c>
      <c r="B4" s="1180" t="s">
        <v>26</v>
      </c>
      <c r="C4" s="1180" t="s">
        <v>22</v>
      </c>
      <c r="D4" s="1201" t="s">
        <v>23</v>
      </c>
      <c r="F4" s="1180" t="s">
        <v>27</v>
      </c>
      <c r="G4" s="1180">
        <v>3</v>
      </c>
    </row>
    <row r="5" spans="1:7" x14ac:dyDescent="0.2">
      <c r="A5" s="1180">
        <v>4</v>
      </c>
      <c r="B5" s="1180" t="s">
        <v>28</v>
      </c>
      <c r="C5" s="1180" t="s">
        <v>22</v>
      </c>
      <c r="D5" s="1201" t="s">
        <v>23</v>
      </c>
      <c r="F5" s="1180" t="s">
        <v>29</v>
      </c>
      <c r="G5" s="1180">
        <v>4</v>
      </c>
    </row>
    <row r="6" spans="1:7" x14ac:dyDescent="0.2">
      <c r="A6" s="1180">
        <v>5</v>
      </c>
      <c r="B6" s="1180" t="s">
        <v>30</v>
      </c>
      <c r="C6" s="1180" t="s">
        <v>22</v>
      </c>
      <c r="D6" s="1201" t="s">
        <v>23</v>
      </c>
    </row>
    <row r="7" spans="1:7" x14ac:dyDescent="0.2">
      <c r="A7" s="1180">
        <v>6</v>
      </c>
      <c r="B7" s="1180" t="s">
        <v>31</v>
      </c>
      <c r="C7" s="1180" t="s">
        <v>22</v>
      </c>
      <c r="D7" s="1201" t="s">
        <v>23</v>
      </c>
    </row>
    <row r="8" spans="1:7" x14ac:dyDescent="0.2">
      <c r="A8" s="1180">
        <v>7</v>
      </c>
      <c r="B8" s="1180" t="s">
        <v>32</v>
      </c>
      <c r="C8" s="1180" t="s">
        <v>22</v>
      </c>
      <c r="D8" s="1201" t="s">
        <v>23</v>
      </c>
    </row>
    <row r="9" spans="1:7" x14ac:dyDescent="0.2">
      <c r="A9" s="1180">
        <v>8</v>
      </c>
      <c r="B9" s="1180" t="s">
        <v>33</v>
      </c>
      <c r="C9" s="1180" t="s">
        <v>22</v>
      </c>
      <c r="D9" s="1201" t="s">
        <v>23</v>
      </c>
    </row>
    <row r="10" spans="1:7" x14ac:dyDescent="0.2">
      <c r="A10" s="1180">
        <v>9</v>
      </c>
      <c r="B10" s="1180" t="s">
        <v>34</v>
      </c>
      <c r="C10" s="1180" t="s">
        <v>22</v>
      </c>
      <c r="D10" s="1201" t="s">
        <v>23</v>
      </c>
    </row>
    <row r="11" spans="1:7" x14ac:dyDescent="0.2">
      <c r="A11" s="1180">
        <v>10</v>
      </c>
      <c r="B11" s="1180" t="s">
        <v>35</v>
      </c>
      <c r="C11" s="1180" t="s">
        <v>22</v>
      </c>
      <c r="D11" s="1201" t="s">
        <v>23</v>
      </c>
    </row>
    <row r="12" spans="1:7" x14ac:dyDescent="0.2">
      <c r="A12" s="1180">
        <v>11</v>
      </c>
      <c r="B12" s="1180" t="s">
        <v>36</v>
      </c>
      <c r="C12" s="1180" t="s">
        <v>22</v>
      </c>
      <c r="D12" s="1201" t="s">
        <v>23</v>
      </c>
    </row>
    <row r="13" spans="1:7" x14ac:dyDescent="0.2">
      <c r="A13" s="1180">
        <v>12</v>
      </c>
      <c r="B13" s="1180" t="s">
        <v>37</v>
      </c>
      <c r="C13" s="1180" t="s">
        <v>22</v>
      </c>
      <c r="D13" s="1201" t="s">
        <v>23</v>
      </c>
    </row>
    <row r="14" spans="1:7" x14ac:dyDescent="0.2">
      <c r="A14" s="1180">
        <v>14</v>
      </c>
      <c r="B14" s="1180" t="s">
        <v>38</v>
      </c>
      <c r="C14" s="1180" t="s">
        <v>22</v>
      </c>
      <c r="D14" s="1201" t="s">
        <v>23</v>
      </c>
    </row>
    <row r="15" spans="1:7" x14ac:dyDescent="0.2">
      <c r="A15" s="1180">
        <v>15</v>
      </c>
      <c r="B15" s="1180" t="s">
        <v>39</v>
      </c>
      <c r="C15" s="1180" t="s">
        <v>22</v>
      </c>
      <c r="D15" s="1201" t="s">
        <v>23</v>
      </c>
    </row>
    <row r="16" spans="1:7" x14ac:dyDescent="0.2">
      <c r="A16" s="1180">
        <v>16</v>
      </c>
      <c r="B16" s="1180" t="s">
        <v>40</v>
      </c>
      <c r="C16" s="1180" t="s">
        <v>22</v>
      </c>
      <c r="D16" s="1201" t="s">
        <v>23</v>
      </c>
    </row>
    <row r="17" spans="1:4" x14ac:dyDescent="0.2">
      <c r="A17" s="1180">
        <v>17</v>
      </c>
      <c r="B17" s="1180" t="s">
        <v>41</v>
      </c>
      <c r="C17" s="1180" t="s">
        <v>22</v>
      </c>
      <c r="D17" s="1201" t="s">
        <v>23</v>
      </c>
    </row>
    <row r="18" spans="1:4" x14ac:dyDescent="0.2">
      <c r="A18" s="1180">
        <v>18</v>
      </c>
      <c r="B18" s="1180" t="s">
        <v>42</v>
      </c>
      <c r="C18" s="1180" t="s">
        <v>22</v>
      </c>
      <c r="D18" s="1201" t="s">
        <v>23</v>
      </c>
    </row>
    <row r="19" spans="1:4" x14ac:dyDescent="0.2">
      <c r="A19" s="1180">
        <v>19</v>
      </c>
      <c r="B19" s="1180" t="s">
        <v>43</v>
      </c>
      <c r="C19" s="1180" t="s">
        <v>22</v>
      </c>
      <c r="D19" s="1201" t="s">
        <v>23</v>
      </c>
    </row>
    <row r="20" spans="1:4" x14ac:dyDescent="0.2">
      <c r="A20" s="1180">
        <v>20</v>
      </c>
      <c r="B20" s="1180" t="s">
        <v>44</v>
      </c>
      <c r="C20" s="1180" t="s">
        <v>22</v>
      </c>
      <c r="D20" s="1201" t="s">
        <v>23</v>
      </c>
    </row>
    <row r="21" spans="1:4" x14ac:dyDescent="0.2">
      <c r="A21" s="1180">
        <v>21</v>
      </c>
      <c r="B21" s="1180" t="s">
        <v>45</v>
      </c>
      <c r="C21" s="1180" t="s">
        <v>22</v>
      </c>
      <c r="D21" s="1201" t="s">
        <v>23</v>
      </c>
    </row>
    <row r="22" spans="1:4" x14ac:dyDescent="0.2">
      <c r="A22" s="1180">
        <v>22</v>
      </c>
      <c r="B22" s="1180" t="s">
        <v>46</v>
      </c>
      <c r="C22" s="1180" t="s">
        <v>22</v>
      </c>
      <c r="D22" s="1201" t="s">
        <v>23</v>
      </c>
    </row>
    <row r="23" spans="1:4" x14ac:dyDescent="0.2">
      <c r="A23" s="1180">
        <v>23</v>
      </c>
      <c r="B23" s="1180" t="s">
        <v>47</v>
      </c>
      <c r="C23" s="1180" t="s">
        <v>22</v>
      </c>
      <c r="D23" s="1201" t="s">
        <v>23</v>
      </c>
    </row>
    <row r="24" spans="1:4" x14ac:dyDescent="0.2">
      <c r="A24" s="1180">
        <v>24</v>
      </c>
      <c r="B24" s="1180" t="s">
        <v>48</v>
      </c>
      <c r="C24" s="1180" t="s">
        <v>22</v>
      </c>
      <c r="D24" s="1201" t="s">
        <v>23</v>
      </c>
    </row>
    <row r="25" spans="1:4" x14ac:dyDescent="0.2">
      <c r="A25" s="1180">
        <v>25</v>
      </c>
      <c r="B25" s="1180" t="s">
        <v>49</v>
      </c>
      <c r="C25" s="1180" t="s">
        <v>22</v>
      </c>
      <c r="D25" s="1201" t="s">
        <v>23</v>
      </c>
    </row>
    <row r="26" spans="1:4" x14ac:dyDescent="0.2">
      <c r="A26" s="1180">
        <v>26</v>
      </c>
      <c r="B26" s="1180" t="s">
        <v>50</v>
      </c>
      <c r="C26" s="1180" t="s">
        <v>22</v>
      </c>
      <c r="D26" s="1201" t="s">
        <v>23</v>
      </c>
    </row>
    <row r="27" spans="1:4" x14ac:dyDescent="0.2">
      <c r="A27" s="1180">
        <v>27</v>
      </c>
      <c r="B27" s="1180" t="s">
        <v>51</v>
      </c>
      <c r="C27" s="1180" t="s">
        <v>22</v>
      </c>
      <c r="D27" s="1201" t="s">
        <v>23</v>
      </c>
    </row>
    <row r="28" spans="1:4" x14ac:dyDescent="0.2">
      <c r="A28" s="1180">
        <v>28</v>
      </c>
      <c r="B28" s="1180" t="s">
        <v>52</v>
      </c>
      <c r="C28" s="1180" t="s">
        <v>22</v>
      </c>
      <c r="D28" s="1201" t="s">
        <v>23</v>
      </c>
    </row>
    <row r="29" spans="1:4" x14ac:dyDescent="0.2">
      <c r="A29" s="1180">
        <v>29</v>
      </c>
      <c r="B29" s="1180" t="s">
        <v>53</v>
      </c>
      <c r="C29" s="1180" t="s">
        <v>22</v>
      </c>
      <c r="D29" s="1201" t="s">
        <v>23</v>
      </c>
    </row>
    <row r="30" spans="1:4" x14ac:dyDescent="0.2">
      <c r="A30" s="1180">
        <v>31</v>
      </c>
      <c r="B30" s="1180" t="s">
        <v>54</v>
      </c>
      <c r="C30" s="1180" t="s">
        <v>22</v>
      </c>
      <c r="D30" s="1201" t="s">
        <v>23</v>
      </c>
    </row>
    <row r="31" spans="1:4" x14ac:dyDescent="0.2">
      <c r="A31" s="1180">
        <v>32</v>
      </c>
      <c r="B31" s="1180" t="s">
        <v>55</v>
      </c>
      <c r="C31" s="1180" t="s">
        <v>22</v>
      </c>
      <c r="D31" s="1201" t="s">
        <v>23</v>
      </c>
    </row>
    <row r="32" spans="1:4" x14ac:dyDescent="0.2">
      <c r="A32" s="1180">
        <v>33</v>
      </c>
      <c r="B32" s="1180" t="s">
        <v>56</v>
      </c>
      <c r="C32" s="1180" t="s">
        <v>22</v>
      </c>
      <c r="D32" s="1201" t="s">
        <v>23</v>
      </c>
    </row>
    <row r="33" spans="1:4" x14ac:dyDescent="0.2">
      <c r="A33" s="1180">
        <v>36</v>
      </c>
      <c r="B33" s="1180" t="s">
        <v>57</v>
      </c>
      <c r="C33" s="1180" t="s">
        <v>22</v>
      </c>
      <c r="D33" s="1201" t="s">
        <v>23</v>
      </c>
    </row>
    <row r="34" spans="1:4" x14ac:dyDescent="0.2">
      <c r="A34" s="1180">
        <v>37</v>
      </c>
      <c r="B34" s="1180" t="s">
        <v>58</v>
      </c>
      <c r="C34" s="1180" t="s">
        <v>22</v>
      </c>
      <c r="D34" s="1201" t="s">
        <v>23</v>
      </c>
    </row>
    <row r="35" spans="1:4" x14ac:dyDescent="0.2">
      <c r="A35" s="1180">
        <v>38</v>
      </c>
      <c r="B35" s="1180" t="s">
        <v>59</v>
      </c>
      <c r="C35" s="1180" t="s">
        <v>22</v>
      </c>
      <c r="D35" s="1201" t="s">
        <v>23</v>
      </c>
    </row>
    <row r="36" spans="1:4" x14ac:dyDescent="0.2">
      <c r="A36" s="1180">
        <v>39</v>
      </c>
      <c r="B36" s="1180" t="s">
        <v>60</v>
      </c>
      <c r="C36" s="1180" t="s">
        <v>22</v>
      </c>
      <c r="D36" s="1201" t="s">
        <v>23</v>
      </c>
    </row>
    <row r="37" spans="1:4" x14ac:dyDescent="0.2">
      <c r="A37" s="1180">
        <v>40</v>
      </c>
      <c r="B37" s="1180" t="s">
        <v>61</v>
      </c>
      <c r="C37" s="1180" t="s">
        <v>27</v>
      </c>
      <c r="D37" s="1201" t="s">
        <v>23</v>
      </c>
    </row>
    <row r="38" spans="1:4" x14ac:dyDescent="0.2">
      <c r="A38" s="1180">
        <v>41</v>
      </c>
      <c r="B38" s="1180" t="s">
        <v>62</v>
      </c>
      <c r="C38" s="1180" t="s">
        <v>22</v>
      </c>
      <c r="D38" s="1201" t="s">
        <v>23</v>
      </c>
    </row>
    <row r="39" spans="1:4" x14ac:dyDescent="0.2">
      <c r="A39" s="1180">
        <v>42</v>
      </c>
      <c r="B39" s="1180" t="s">
        <v>63</v>
      </c>
      <c r="C39" s="1180" t="s">
        <v>22</v>
      </c>
      <c r="D39" s="1201" t="s">
        <v>23</v>
      </c>
    </row>
    <row r="40" spans="1:4" x14ac:dyDescent="0.2">
      <c r="A40" s="1180">
        <v>43</v>
      </c>
      <c r="B40" s="1180" t="s">
        <v>64</v>
      </c>
      <c r="C40" s="1180" t="s">
        <v>22</v>
      </c>
      <c r="D40" s="1201" t="s">
        <v>23</v>
      </c>
    </row>
    <row r="41" spans="1:4" x14ac:dyDescent="0.2">
      <c r="A41" s="1180">
        <v>44</v>
      </c>
      <c r="B41" s="1180" t="s">
        <v>65</v>
      </c>
      <c r="C41" s="1180" t="s">
        <v>22</v>
      </c>
      <c r="D41" s="1201" t="s">
        <v>23</v>
      </c>
    </row>
    <row r="42" spans="1:4" x14ac:dyDescent="0.2">
      <c r="A42" s="1180">
        <v>46</v>
      </c>
      <c r="B42" s="1180" t="s">
        <v>66</v>
      </c>
      <c r="C42" s="1180" t="s">
        <v>22</v>
      </c>
      <c r="D42" s="1201" t="s">
        <v>23</v>
      </c>
    </row>
    <row r="43" spans="1:4" x14ac:dyDescent="0.2">
      <c r="A43" s="1180">
        <v>47</v>
      </c>
      <c r="B43" s="1180" t="s">
        <v>67</v>
      </c>
      <c r="C43" s="1180" t="s">
        <v>27</v>
      </c>
      <c r="D43" s="1201" t="s">
        <v>23</v>
      </c>
    </row>
    <row r="44" spans="1:4" x14ac:dyDescent="0.2">
      <c r="A44" s="1180">
        <v>48</v>
      </c>
      <c r="B44" s="1180" t="s">
        <v>68</v>
      </c>
      <c r="C44" s="1180" t="s">
        <v>22</v>
      </c>
      <c r="D44" s="1201" t="s">
        <v>23</v>
      </c>
    </row>
    <row r="45" spans="1:4" x14ac:dyDescent="0.2">
      <c r="A45" s="1180">
        <v>49</v>
      </c>
      <c r="B45" s="1180" t="s">
        <v>69</v>
      </c>
      <c r="C45" s="1180" t="s">
        <v>22</v>
      </c>
      <c r="D45" s="1201" t="s">
        <v>23</v>
      </c>
    </row>
    <row r="46" spans="1:4" x14ac:dyDescent="0.2">
      <c r="A46" s="1180">
        <v>50</v>
      </c>
      <c r="B46" s="1180" t="s">
        <v>70</v>
      </c>
      <c r="C46" s="1180" t="s">
        <v>22</v>
      </c>
      <c r="D46" s="1201" t="s">
        <v>23</v>
      </c>
    </row>
    <row r="47" spans="1:4" x14ac:dyDescent="0.2">
      <c r="A47" s="1180">
        <v>52</v>
      </c>
      <c r="B47" s="1180" t="s">
        <v>71</v>
      </c>
      <c r="C47" s="1180" t="s">
        <v>22</v>
      </c>
      <c r="D47" s="1201" t="s">
        <v>23</v>
      </c>
    </row>
    <row r="48" spans="1:4" x14ac:dyDescent="0.2">
      <c r="A48" s="1180">
        <v>53</v>
      </c>
      <c r="B48" s="1180" t="s">
        <v>72</v>
      </c>
      <c r="C48" s="1180" t="s">
        <v>22</v>
      </c>
      <c r="D48" s="1201" t="s">
        <v>23</v>
      </c>
    </row>
    <row r="49" spans="1:4" x14ac:dyDescent="0.2">
      <c r="A49" s="1180">
        <v>54</v>
      </c>
      <c r="B49" s="1180" t="s">
        <v>73</v>
      </c>
      <c r="C49" s="1180" t="s">
        <v>22</v>
      </c>
      <c r="D49" s="1201" t="s">
        <v>23</v>
      </c>
    </row>
    <row r="50" spans="1:4" x14ac:dyDescent="0.2">
      <c r="A50" s="1180">
        <v>55</v>
      </c>
      <c r="B50" s="1180" t="s">
        <v>74</v>
      </c>
      <c r="C50" s="1180" t="s">
        <v>27</v>
      </c>
      <c r="D50" s="1201" t="s">
        <v>23</v>
      </c>
    </row>
    <row r="51" spans="1:4" x14ac:dyDescent="0.2">
      <c r="A51" s="1180">
        <v>56</v>
      </c>
      <c r="B51" s="1180" t="s">
        <v>75</v>
      </c>
      <c r="C51" s="1180" t="s">
        <v>22</v>
      </c>
      <c r="D51" s="1201" t="s">
        <v>23</v>
      </c>
    </row>
    <row r="52" spans="1:4" x14ac:dyDescent="0.2">
      <c r="A52" s="1180">
        <v>57</v>
      </c>
      <c r="B52" s="1180" t="s">
        <v>76</v>
      </c>
      <c r="C52" s="1180" t="s">
        <v>22</v>
      </c>
      <c r="D52" s="1201" t="s">
        <v>23</v>
      </c>
    </row>
    <row r="53" spans="1:4" x14ac:dyDescent="0.2">
      <c r="A53" s="1180">
        <v>58</v>
      </c>
      <c r="B53" s="1180" t="s">
        <v>77</v>
      </c>
      <c r="C53" s="1180" t="s">
        <v>22</v>
      </c>
      <c r="D53" s="1201" t="s">
        <v>23</v>
      </c>
    </row>
    <row r="54" spans="1:4" x14ac:dyDescent="0.2">
      <c r="A54" s="1180">
        <v>59</v>
      </c>
      <c r="B54" s="1180" t="s">
        <v>78</v>
      </c>
      <c r="C54" s="1180" t="s">
        <v>22</v>
      </c>
      <c r="D54" s="1201" t="s">
        <v>23</v>
      </c>
    </row>
    <row r="55" spans="1:4" x14ac:dyDescent="0.2">
      <c r="A55" s="1180">
        <v>60</v>
      </c>
      <c r="B55" s="1180" t="s">
        <v>79</v>
      </c>
      <c r="C55" s="1180" t="s">
        <v>22</v>
      </c>
      <c r="D55" s="1201" t="s">
        <v>23</v>
      </c>
    </row>
    <row r="56" spans="1:4" x14ac:dyDescent="0.2">
      <c r="A56" s="1180">
        <v>61</v>
      </c>
      <c r="B56" s="1180" t="s">
        <v>80</v>
      </c>
      <c r="C56" s="1180" t="s">
        <v>22</v>
      </c>
      <c r="D56" s="1201" t="s">
        <v>23</v>
      </c>
    </row>
    <row r="57" spans="1:4" x14ac:dyDescent="0.2">
      <c r="A57" s="1180">
        <v>62</v>
      </c>
      <c r="B57" s="1180" t="s">
        <v>81</v>
      </c>
      <c r="C57" s="1180" t="s">
        <v>22</v>
      </c>
      <c r="D57" s="1201" t="s">
        <v>23</v>
      </c>
    </row>
    <row r="58" spans="1:4" x14ac:dyDescent="0.2">
      <c r="A58" s="1180">
        <v>63</v>
      </c>
      <c r="B58" s="1180" t="s">
        <v>82</v>
      </c>
      <c r="C58" s="1180" t="s">
        <v>27</v>
      </c>
      <c r="D58" s="1201" t="s">
        <v>23</v>
      </c>
    </row>
    <row r="59" spans="1:4" x14ac:dyDescent="0.2">
      <c r="A59" s="1180">
        <v>64</v>
      </c>
      <c r="B59" s="1180" t="s">
        <v>83</v>
      </c>
      <c r="C59" s="1180" t="s">
        <v>27</v>
      </c>
      <c r="D59" s="1201" t="s">
        <v>23</v>
      </c>
    </row>
    <row r="60" spans="1:4" x14ac:dyDescent="0.2">
      <c r="A60" s="1180">
        <v>65</v>
      </c>
      <c r="B60" s="1180" t="s">
        <v>84</v>
      </c>
      <c r="C60" s="1180" t="s">
        <v>22</v>
      </c>
      <c r="D60" s="1201" t="s">
        <v>23</v>
      </c>
    </row>
    <row r="61" spans="1:4" x14ac:dyDescent="0.2">
      <c r="A61" s="1180">
        <v>66</v>
      </c>
      <c r="B61" s="1180" t="s">
        <v>85</v>
      </c>
      <c r="C61" s="1180" t="s">
        <v>22</v>
      </c>
      <c r="D61" s="1201" t="s">
        <v>23</v>
      </c>
    </row>
    <row r="62" spans="1:4" x14ac:dyDescent="0.2">
      <c r="A62" s="1180">
        <v>67</v>
      </c>
      <c r="B62" s="1180" t="s">
        <v>86</v>
      </c>
      <c r="C62" s="1180" t="s">
        <v>22</v>
      </c>
      <c r="D62" s="1201" t="s">
        <v>23</v>
      </c>
    </row>
    <row r="63" spans="1:4" x14ac:dyDescent="0.2">
      <c r="A63" s="1180">
        <v>68</v>
      </c>
      <c r="B63" s="1180" t="s">
        <v>87</v>
      </c>
      <c r="C63" s="1180" t="s">
        <v>22</v>
      </c>
      <c r="D63" s="1201" t="s">
        <v>23</v>
      </c>
    </row>
    <row r="64" spans="1:4" x14ac:dyDescent="0.2">
      <c r="A64" s="1180">
        <v>70</v>
      </c>
      <c r="B64" s="1180" t="s">
        <v>88</v>
      </c>
      <c r="C64" s="1180" t="s">
        <v>22</v>
      </c>
      <c r="D64" s="1201" t="s">
        <v>23</v>
      </c>
    </row>
    <row r="65" spans="1:4" x14ac:dyDescent="0.2">
      <c r="A65" s="1180">
        <v>71</v>
      </c>
      <c r="B65" s="1180" t="s">
        <v>89</v>
      </c>
      <c r="C65" s="1180" t="s">
        <v>22</v>
      </c>
      <c r="D65" s="1201" t="s">
        <v>23</v>
      </c>
    </row>
    <row r="66" spans="1:4" x14ac:dyDescent="0.2">
      <c r="A66" s="1180">
        <v>72</v>
      </c>
      <c r="B66" s="1180" t="s">
        <v>90</v>
      </c>
      <c r="C66" s="1180" t="s">
        <v>27</v>
      </c>
      <c r="D66" s="1201" t="s">
        <v>23</v>
      </c>
    </row>
    <row r="67" spans="1:4" x14ac:dyDescent="0.2">
      <c r="A67" s="1180">
        <v>73</v>
      </c>
      <c r="B67" s="1180" t="s">
        <v>91</v>
      </c>
      <c r="C67" s="1180" t="s">
        <v>22</v>
      </c>
      <c r="D67" s="1201" t="s">
        <v>23</v>
      </c>
    </row>
    <row r="68" spans="1:4" x14ac:dyDescent="0.2">
      <c r="A68" s="1180">
        <v>74</v>
      </c>
      <c r="B68" s="1180" t="s">
        <v>92</v>
      </c>
      <c r="C68" s="1180" t="s">
        <v>22</v>
      </c>
      <c r="D68" s="1201" t="s">
        <v>23</v>
      </c>
    </row>
    <row r="69" spans="1:4" x14ac:dyDescent="0.2">
      <c r="A69" s="1180">
        <v>75</v>
      </c>
      <c r="B69" s="1180" t="s">
        <v>93</v>
      </c>
      <c r="C69" s="1180" t="s">
        <v>22</v>
      </c>
      <c r="D69" s="1201" t="s">
        <v>23</v>
      </c>
    </row>
    <row r="70" spans="1:4" x14ac:dyDescent="0.2">
      <c r="A70" s="1180">
        <v>76</v>
      </c>
      <c r="B70" s="1180" t="s">
        <v>94</v>
      </c>
      <c r="C70" s="1180" t="s">
        <v>27</v>
      </c>
      <c r="D70" s="1201" t="s">
        <v>23</v>
      </c>
    </row>
    <row r="71" spans="1:4" x14ac:dyDescent="0.2">
      <c r="A71" s="1180">
        <v>77</v>
      </c>
      <c r="B71" s="1180" t="s">
        <v>95</v>
      </c>
      <c r="C71" s="1180" t="s">
        <v>27</v>
      </c>
      <c r="D71" s="1201" t="s">
        <v>23</v>
      </c>
    </row>
    <row r="72" spans="1:4" x14ac:dyDescent="0.2">
      <c r="A72" s="1180">
        <v>78</v>
      </c>
      <c r="B72" s="1180" t="s">
        <v>96</v>
      </c>
      <c r="C72" s="1180" t="s">
        <v>22</v>
      </c>
      <c r="D72" s="1201" t="s">
        <v>23</v>
      </c>
    </row>
    <row r="73" spans="1:4" x14ac:dyDescent="0.2">
      <c r="A73" s="1180">
        <v>79</v>
      </c>
      <c r="B73" s="1180" t="s">
        <v>97</v>
      </c>
      <c r="C73" s="1180" t="s">
        <v>27</v>
      </c>
      <c r="D73" s="1201" t="s">
        <v>23</v>
      </c>
    </row>
    <row r="74" spans="1:4" x14ac:dyDescent="0.2">
      <c r="A74" s="1180">
        <v>80</v>
      </c>
      <c r="B74" s="1180" t="s">
        <v>98</v>
      </c>
      <c r="C74" s="1180" t="s">
        <v>22</v>
      </c>
      <c r="D74" s="1201" t="s">
        <v>23</v>
      </c>
    </row>
    <row r="75" spans="1:4" x14ac:dyDescent="0.2">
      <c r="A75" s="1180">
        <v>81</v>
      </c>
      <c r="B75" s="1180" t="s">
        <v>99</v>
      </c>
      <c r="C75" s="1180" t="s">
        <v>25</v>
      </c>
      <c r="D75" s="1201" t="s">
        <v>23</v>
      </c>
    </row>
    <row r="76" spans="1:4" x14ac:dyDescent="0.2">
      <c r="A76" s="1180">
        <v>82</v>
      </c>
      <c r="B76" s="1180" t="s">
        <v>100</v>
      </c>
      <c r="C76" s="1180" t="s">
        <v>22</v>
      </c>
      <c r="D76" s="1201" t="s">
        <v>23</v>
      </c>
    </row>
    <row r="77" spans="1:4" x14ac:dyDescent="0.2">
      <c r="A77" s="1180">
        <v>83</v>
      </c>
      <c r="B77" s="1180" t="s">
        <v>101</v>
      </c>
      <c r="C77" s="1180" t="s">
        <v>22</v>
      </c>
      <c r="D77" s="1201" t="s">
        <v>23</v>
      </c>
    </row>
    <row r="78" spans="1:4" x14ac:dyDescent="0.2">
      <c r="A78" s="1180">
        <v>84</v>
      </c>
      <c r="B78" s="1180" t="s">
        <v>102</v>
      </c>
      <c r="C78" s="1180" t="s">
        <v>22</v>
      </c>
      <c r="D78" s="1201" t="s">
        <v>23</v>
      </c>
    </row>
    <row r="79" spans="1:4" x14ac:dyDescent="0.2">
      <c r="A79" s="1180">
        <v>85</v>
      </c>
      <c r="B79" s="1180" t="s">
        <v>103</v>
      </c>
      <c r="C79" s="1180" t="s">
        <v>22</v>
      </c>
      <c r="D79" s="1201" t="s">
        <v>23</v>
      </c>
    </row>
    <row r="80" spans="1:4" x14ac:dyDescent="0.2">
      <c r="A80" s="1180">
        <v>86</v>
      </c>
      <c r="B80" s="1180" t="s">
        <v>104</v>
      </c>
      <c r="C80" s="1180" t="s">
        <v>27</v>
      </c>
      <c r="D80" s="1201" t="s">
        <v>23</v>
      </c>
    </row>
    <row r="81" spans="1:4" x14ac:dyDescent="0.2">
      <c r="A81" s="1180">
        <v>87</v>
      </c>
      <c r="B81" s="1180" t="s">
        <v>105</v>
      </c>
      <c r="C81" s="1180" t="s">
        <v>27</v>
      </c>
      <c r="D81" s="1201" t="s">
        <v>23</v>
      </c>
    </row>
    <row r="82" spans="1:4" x14ac:dyDescent="0.2">
      <c r="A82" s="1180">
        <v>89</v>
      </c>
      <c r="B82" s="1180" t="s">
        <v>106</v>
      </c>
      <c r="C82" s="1180" t="s">
        <v>22</v>
      </c>
      <c r="D82" s="1201" t="s">
        <v>23</v>
      </c>
    </row>
    <row r="83" spans="1:4" x14ac:dyDescent="0.2">
      <c r="A83" s="1180">
        <v>91</v>
      </c>
      <c r="B83" s="1180" t="s">
        <v>107</v>
      </c>
      <c r="C83" s="1180" t="s">
        <v>27</v>
      </c>
      <c r="D83" s="1201" t="s">
        <v>23</v>
      </c>
    </row>
    <row r="84" spans="1:4" x14ac:dyDescent="0.2">
      <c r="A84" s="1180">
        <v>92</v>
      </c>
      <c r="B84" s="1180" t="s">
        <v>108</v>
      </c>
      <c r="C84" s="1180" t="s">
        <v>27</v>
      </c>
      <c r="D84" s="1201" t="s">
        <v>23</v>
      </c>
    </row>
    <row r="85" spans="1:4" x14ac:dyDescent="0.2">
      <c r="A85" s="1180">
        <v>93</v>
      </c>
      <c r="B85" s="1180" t="s">
        <v>109</v>
      </c>
      <c r="C85" s="1180" t="s">
        <v>25</v>
      </c>
      <c r="D85" s="1201" t="s">
        <v>23</v>
      </c>
    </row>
    <row r="86" spans="1:4" x14ac:dyDescent="0.2">
      <c r="A86" s="1180">
        <v>94</v>
      </c>
      <c r="B86" s="1180" t="s">
        <v>110</v>
      </c>
      <c r="C86" s="1180" t="s">
        <v>22</v>
      </c>
      <c r="D86" s="1201" t="s">
        <v>23</v>
      </c>
    </row>
    <row r="87" spans="1:4" x14ac:dyDescent="0.2">
      <c r="A87" s="1180">
        <v>95</v>
      </c>
      <c r="B87" s="1180" t="s">
        <v>111</v>
      </c>
      <c r="C87" s="1180" t="s">
        <v>22</v>
      </c>
      <c r="D87" s="1201" t="s">
        <v>23</v>
      </c>
    </row>
    <row r="88" spans="1:4" x14ac:dyDescent="0.2">
      <c r="A88" s="1180">
        <v>96</v>
      </c>
      <c r="B88" s="1180" t="s">
        <v>112</v>
      </c>
      <c r="C88" s="1180" t="s">
        <v>27</v>
      </c>
      <c r="D88" s="1201" t="s">
        <v>23</v>
      </c>
    </row>
    <row r="89" spans="1:4" x14ac:dyDescent="0.2">
      <c r="A89" s="1180">
        <v>97</v>
      </c>
      <c r="B89" s="1180" t="s">
        <v>113</v>
      </c>
      <c r="C89" s="1180" t="s">
        <v>22</v>
      </c>
      <c r="D89" s="1201" t="s">
        <v>23</v>
      </c>
    </row>
    <row r="90" spans="1:4" x14ac:dyDescent="0.2">
      <c r="A90" s="1180">
        <v>98</v>
      </c>
      <c r="B90" s="1180" t="s">
        <v>114</v>
      </c>
      <c r="C90" s="1180" t="s">
        <v>27</v>
      </c>
      <c r="D90" s="1201" t="s">
        <v>23</v>
      </c>
    </row>
    <row r="91" spans="1:4" x14ac:dyDescent="0.2">
      <c r="A91" s="1180">
        <v>100</v>
      </c>
      <c r="B91" s="1180" t="s">
        <v>115</v>
      </c>
      <c r="C91" s="1180" t="s">
        <v>22</v>
      </c>
      <c r="D91" s="1201" t="s">
        <v>23</v>
      </c>
    </row>
    <row r="92" spans="1:4" x14ac:dyDescent="0.2">
      <c r="A92" s="1180">
        <v>101</v>
      </c>
      <c r="B92" s="1180" t="s">
        <v>116</v>
      </c>
      <c r="C92" s="1180" t="s">
        <v>22</v>
      </c>
      <c r="D92" s="1201" t="s">
        <v>23</v>
      </c>
    </row>
    <row r="93" spans="1:4" x14ac:dyDescent="0.2">
      <c r="A93" s="1180">
        <v>102</v>
      </c>
      <c r="B93" s="1180" t="s">
        <v>117</v>
      </c>
      <c r="C93" s="1180" t="s">
        <v>27</v>
      </c>
      <c r="D93" s="1201" t="s">
        <v>23</v>
      </c>
    </row>
    <row r="94" spans="1:4" x14ac:dyDescent="0.2">
      <c r="A94" s="1180">
        <v>103</v>
      </c>
      <c r="B94" s="1180" t="s">
        <v>118</v>
      </c>
      <c r="C94" s="1180" t="s">
        <v>27</v>
      </c>
      <c r="D94" s="1201" t="s">
        <v>23</v>
      </c>
    </row>
    <row r="95" spans="1:4" x14ac:dyDescent="0.2">
      <c r="A95" s="1180">
        <v>104</v>
      </c>
      <c r="B95" s="1180" t="s">
        <v>119</v>
      </c>
      <c r="C95" s="1180" t="s">
        <v>27</v>
      </c>
      <c r="D95" s="1201" t="s">
        <v>23</v>
      </c>
    </row>
    <row r="96" spans="1:4" x14ac:dyDescent="0.2">
      <c r="A96" s="1180">
        <v>105</v>
      </c>
      <c r="B96" s="1180" t="s">
        <v>120</v>
      </c>
      <c r="C96" s="1180" t="s">
        <v>27</v>
      </c>
      <c r="D96" s="1201" t="s">
        <v>23</v>
      </c>
    </row>
    <row r="97" spans="1:4" x14ac:dyDescent="0.2">
      <c r="A97" s="1180">
        <v>106</v>
      </c>
      <c r="B97" s="1180" t="s">
        <v>121</v>
      </c>
      <c r="C97" s="1180" t="s">
        <v>27</v>
      </c>
      <c r="D97" s="1201" t="s">
        <v>23</v>
      </c>
    </row>
    <row r="98" spans="1:4" x14ac:dyDescent="0.2">
      <c r="A98" s="1180">
        <v>107</v>
      </c>
      <c r="B98" s="1180" t="s">
        <v>122</v>
      </c>
      <c r="C98" s="1180" t="s">
        <v>25</v>
      </c>
      <c r="D98" s="1201" t="s">
        <v>23</v>
      </c>
    </row>
    <row r="99" spans="1:4" x14ac:dyDescent="0.2">
      <c r="A99" s="1180">
        <v>109</v>
      </c>
      <c r="B99" s="1180" t="s">
        <v>123</v>
      </c>
      <c r="C99" s="1180" t="s">
        <v>22</v>
      </c>
      <c r="D99" s="1201" t="s">
        <v>23</v>
      </c>
    </row>
    <row r="100" spans="1:4" x14ac:dyDescent="0.2">
      <c r="A100" s="1180">
        <v>110</v>
      </c>
      <c r="B100" s="1180" t="s">
        <v>124</v>
      </c>
      <c r="C100" s="1180" t="s">
        <v>27</v>
      </c>
      <c r="D100" s="1201" t="s">
        <v>23</v>
      </c>
    </row>
    <row r="101" spans="1:4" x14ac:dyDescent="0.2">
      <c r="A101" s="1180">
        <v>111</v>
      </c>
      <c r="B101" s="1180" t="s">
        <v>125</v>
      </c>
      <c r="C101" s="1180" t="s">
        <v>27</v>
      </c>
      <c r="D101" s="1201" t="s">
        <v>23</v>
      </c>
    </row>
    <row r="102" spans="1:4" x14ac:dyDescent="0.2">
      <c r="A102" s="1180">
        <v>112</v>
      </c>
      <c r="B102" s="1180" t="s">
        <v>126</v>
      </c>
      <c r="C102" s="1180" t="s">
        <v>22</v>
      </c>
      <c r="D102" s="1201" t="s">
        <v>23</v>
      </c>
    </row>
    <row r="103" spans="1:4" x14ac:dyDescent="0.2">
      <c r="A103" s="1180">
        <v>113</v>
      </c>
      <c r="B103" s="1180" t="s">
        <v>127</v>
      </c>
      <c r="C103" s="1180" t="s">
        <v>27</v>
      </c>
      <c r="D103" s="1201" t="s">
        <v>23</v>
      </c>
    </row>
    <row r="104" spans="1:4" x14ac:dyDescent="0.2">
      <c r="A104" s="1180">
        <v>114</v>
      </c>
      <c r="B104" s="1180" t="s">
        <v>128</v>
      </c>
      <c r="C104" s="1180" t="s">
        <v>25</v>
      </c>
      <c r="D104" s="1201" t="s">
        <v>23</v>
      </c>
    </row>
    <row r="105" spans="1:4" x14ac:dyDescent="0.2">
      <c r="A105" s="1180">
        <v>115</v>
      </c>
      <c r="B105" s="1180" t="s">
        <v>129</v>
      </c>
      <c r="C105" s="1180" t="s">
        <v>25</v>
      </c>
      <c r="D105" s="1201" t="s">
        <v>23</v>
      </c>
    </row>
    <row r="106" spans="1:4" x14ac:dyDescent="0.2">
      <c r="A106" s="1180">
        <v>116</v>
      </c>
      <c r="B106" s="1180" t="s">
        <v>130</v>
      </c>
      <c r="C106" s="1180" t="s">
        <v>27</v>
      </c>
      <c r="D106" s="1201" t="s">
        <v>23</v>
      </c>
    </row>
    <row r="107" spans="1:4" x14ac:dyDescent="0.2">
      <c r="A107" s="1180">
        <v>119</v>
      </c>
      <c r="B107" s="1180" t="s">
        <v>131</v>
      </c>
      <c r="C107" s="1180" t="s">
        <v>25</v>
      </c>
      <c r="D107" s="1201" t="s">
        <v>23</v>
      </c>
    </row>
    <row r="108" spans="1:4" x14ac:dyDescent="0.2">
      <c r="A108" s="1180">
        <v>120</v>
      </c>
      <c r="B108" s="1180" t="s">
        <v>132</v>
      </c>
      <c r="C108" s="1180" t="s">
        <v>27</v>
      </c>
      <c r="D108" s="1201" t="s">
        <v>23</v>
      </c>
    </row>
    <row r="109" spans="1:4" x14ac:dyDescent="0.2">
      <c r="A109" s="1180">
        <v>121</v>
      </c>
      <c r="B109" s="1180" t="s">
        <v>133</v>
      </c>
      <c r="C109" s="1180" t="s">
        <v>25</v>
      </c>
      <c r="D109" s="1201" t="s">
        <v>23</v>
      </c>
    </row>
    <row r="110" spans="1:4" x14ac:dyDescent="0.2">
      <c r="A110" s="1180">
        <v>122</v>
      </c>
      <c r="B110" s="1180" t="s">
        <v>134</v>
      </c>
      <c r="C110" s="1180" t="s">
        <v>27</v>
      </c>
      <c r="D110" s="1201" t="s">
        <v>23</v>
      </c>
    </row>
    <row r="111" spans="1:4" x14ac:dyDescent="0.2">
      <c r="A111" s="1180">
        <v>123</v>
      </c>
      <c r="B111" s="1180" t="s">
        <v>135</v>
      </c>
      <c r="C111" s="1180" t="s">
        <v>136</v>
      </c>
      <c r="D111" s="1201" t="s">
        <v>23</v>
      </c>
    </row>
    <row r="112" spans="1:4" x14ac:dyDescent="0.2">
      <c r="A112" s="1180">
        <v>124</v>
      </c>
      <c r="B112" s="1180" t="s">
        <v>137</v>
      </c>
      <c r="C112" s="1180" t="s">
        <v>25</v>
      </c>
      <c r="D112" s="1201" t="s">
        <v>23</v>
      </c>
    </row>
    <row r="113" spans="1:4" x14ac:dyDescent="0.2">
      <c r="A113" s="1180">
        <v>125</v>
      </c>
      <c r="B113" s="1180" t="s">
        <v>138</v>
      </c>
      <c r="C113" s="1180" t="s">
        <v>25</v>
      </c>
      <c r="D113" s="1201" t="s">
        <v>23</v>
      </c>
    </row>
    <row r="114" spans="1:4" x14ac:dyDescent="0.2">
      <c r="A114" s="1180">
        <v>127</v>
      </c>
      <c r="B114" s="1180" t="s">
        <v>139</v>
      </c>
      <c r="C114" s="1180" t="s">
        <v>25</v>
      </c>
      <c r="D114" s="1201" t="s">
        <v>23</v>
      </c>
    </row>
    <row r="115" spans="1:4" x14ac:dyDescent="0.2">
      <c r="A115" s="1180">
        <v>128</v>
      </c>
      <c r="B115" s="1180" t="s">
        <v>140</v>
      </c>
      <c r="C115" s="1180" t="s">
        <v>25</v>
      </c>
      <c r="D115" s="1201" t="s">
        <v>23</v>
      </c>
    </row>
    <row r="116" spans="1:4" x14ac:dyDescent="0.2">
      <c r="A116" s="1180">
        <v>129</v>
      </c>
      <c r="B116" s="1180" t="s">
        <v>141</v>
      </c>
      <c r="C116" s="1180" t="s">
        <v>25</v>
      </c>
      <c r="D116" s="1201" t="s">
        <v>23</v>
      </c>
    </row>
    <row r="117" spans="1:4" x14ac:dyDescent="0.2">
      <c r="A117" s="1180">
        <v>131</v>
      </c>
      <c r="B117" s="1180" t="s">
        <v>142</v>
      </c>
      <c r="C117" s="1180" t="s">
        <v>27</v>
      </c>
      <c r="D117" s="1201" t="s">
        <v>23</v>
      </c>
    </row>
    <row r="118" spans="1:4" x14ac:dyDescent="0.2">
      <c r="A118" s="1180">
        <v>132</v>
      </c>
      <c r="B118" s="1180" t="s">
        <v>143</v>
      </c>
      <c r="C118" s="1180" t="s">
        <v>25</v>
      </c>
      <c r="D118" s="1201" t="s">
        <v>23</v>
      </c>
    </row>
    <row r="119" spans="1:4" x14ac:dyDescent="0.2">
      <c r="A119" s="1180">
        <v>134</v>
      </c>
      <c r="B119" s="1180" t="s">
        <v>144</v>
      </c>
      <c r="C119" s="1180" t="s">
        <v>25</v>
      </c>
      <c r="D119" s="1201" t="s">
        <v>23</v>
      </c>
    </row>
    <row r="120" spans="1:4" x14ac:dyDescent="0.2">
      <c r="A120" s="1180">
        <v>135</v>
      </c>
      <c r="B120" s="1180" t="s">
        <v>145</v>
      </c>
      <c r="C120" s="1180" t="s">
        <v>27</v>
      </c>
      <c r="D120" s="1201" t="s">
        <v>23</v>
      </c>
    </row>
    <row r="121" spans="1:4" x14ac:dyDescent="0.2">
      <c r="A121" s="1180">
        <v>136</v>
      </c>
      <c r="B121" s="1180" t="s">
        <v>146</v>
      </c>
      <c r="C121" s="1180" t="s">
        <v>22</v>
      </c>
      <c r="D121" s="1201" t="s">
        <v>23</v>
      </c>
    </row>
    <row r="122" spans="1:4" x14ac:dyDescent="0.2">
      <c r="A122" s="1180">
        <v>137</v>
      </c>
      <c r="B122" s="1180" t="s">
        <v>147</v>
      </c>
      <c r="C122" s="1180" t="s">
        <v>25</v>
      </c>
      <c r="D122" s="1201" t="s">
        <v>23</v>
      </c>
    </row>
    <row r="123" spans="1:4" x14ac:dyDescent="0.2">
      <c r="A123" s="1180">
        <v>139</v>
      </c>
      <c r="B123" s="1180" t="s">
        <v>148</v>
      </c>
      <c r="C123" s="1180" t="s">
        <v>27</v>
      </c>
      <c r="D123" s="1201" t="s">
        <v>23</v>
      </c>
    </row>
    <row r="124" spans="1:4" x14ac:dyDescent="0.2">
      <c r="A124" s="1180">
        <v>140</v>
      </c>
      <c r="B124" s="1180" t="s">
        <v>149</v>
      </c>
      <c r="C124" s="1180" t="s">
        <v>27</v>
      </c>
      <c r="D124" s="1201" t="s">
        <v>23</v>
      </c>
    </row>
    <row r="125" spans="1:4" x14ac:dyDescent="0.2">
      <c r="A125" s="1180">
        <v>142</v>
      </c>
      <c r="B125" s="1180" t="s">
        <v>150</v>
      </c>
      <c r="C125" s="1180" t="s">
        <v>27</v>
      </c>
      <c r="D125" s="1201" t="s">
        <v>23</v>
      </c>
    </row>
    <row r="126" spans="1:4" x14ac:dyDescent="0.2">
      <c r="A126" s="1180">
        <v>143</v>
      </c>
      <c r="B126" s="1180" t="s">
        <v>151</v>
      </c>
      <c r="C126" s="1180" t="s">
        <v>25</v>
      </c>
      <c r="D126" s="1201" t="s">
        <v>23</v>
      </c>
    </row>
    <row r="127" spans="1:4" x14ac:dyDescent="0.2">
      <c r="A127" s="1180">
        <v>144</v>
      </c>
      <c r="B127" s="1180" t="s">
        <v>152</v>
      </c>
      <c r="C127" s="1180" t="s">
        <v>25</v>
      </c>
      <c r="D127" s="1201" t="s">
        <v>23</v>
      </c>
    </row>
    <row r="128" spans="1:4" x14ac:dyDescent="0.2">
      <c r="A128" s="1180">
        <v>146</v>
      </c>
      <c r="B128" s="1180" t="s">
        <v>153</v>
      </c>
      <c r="C128" s="1180" t="s">
        <v>25</v>
      </c>
      <c r="D128" s="1201" t="s">
        <v>23</v>
      </c>
    </row>
    <row r="129" spans="1:4" x14ac:dyDescent="0.2">
      <c r="A129" s="1180">
        <v>147</v>
      </c>
      <c r="B129" s="1180" t="s">
        <v>154</v>
      </c>
      <c r="C129" s="1180" t="s">
        <v>27</v>
      </c>
      <c r="D129" s="1201" t="s">
        <v>23</v>
      </c>
    </row>
    <row r="130" spans="1:4" x14ac:dyDescent="0.2">
      <c r="A130" s="1180">
        <v>148</v>
      </c>
      <c r="B130" s="1180" t="s">
        <v>155</v>
      </c>
      <c r="C130" s="1180" t="s">
        <v>25</v>
      </c>
      <c r="D130" s="1201" t="s">
        <v>23</v>
      </c>
    </row>
    <row r="131" spans="1:4" x14ac:dyDescent="0.2">
      <c r="A131" s="1180">
        <v>150</v>
      </c>
      <c r="B131" s="1180" t="s">
        <v>156</v>
      </c>
      <c r="C131" s="1180" t="s">
        <v>27</v>
      </c>
      <c r="D131" s="1201" t="s">
        <v>23</v>
      </c>
    </row>
    <row r="132" spans="1:4" x14ac:dyDescent="0.2">
      <c r="A132" s="1180">
        <v>151</v>
      </c>
      <c r="B132" s="1180" t="s">
        <v>157</v>
      </c>
      <c r="C132" s="1180" t="s">
        <v>25</v>
      </c>
      <c r="D132" s="1201" t="s">
        <v>23</v>
      </c>
    </row>
    <row r="133" spans="1:4" x14ac:dyDescent="0.2">
      <c r="A133" s="1180">
        <v>152</v>
      </c>
      <c r="B133" s="1180" t="s">
        <v>158</v>
      </c>
      <c r="C133" s="1180" t="s">
        <v>22</v>
      </c>
      <c r="D133" s="1201" t="s">
        <v>23</v>
      </c>
    </row>
    <row r="134" spans="1:4" x14ac:dyDescent="0.2">
      <c r="A134" s="1180">
        <v>156</v>
      </c>
      <c r="B134" s="1180" t="s">
        <v>159</v>
      </c>
      <c r="C134" s="1180" t="s">
        <v>27</v>
      </c>
      <c r="D134" s="1201" t="s">
        <v>23</v>
      </c>
    </row>
    <row r="135" spans="1:4" x14ac:dyDescent="0.2">
      <c r="A135" s="1180">
        <v>160</v>
      </c>
      <c r="B135" s="1180" t="s">
        <v>160</v>
      </c>
      <c r="C135" s="1180" t="s">
        <v>25</v>
      </c>
      <c r="D135" s="1201" t="s">
        <v>23</v>
      </c>
    </row>
    <row r="136" spans="1:4" x14ac:dyDescent="0.2">
      <c r="A136" s="1180">
        <v>162</v>
      </c>
      <c r="B136" s="1180" t="s">
        <v>161</v>
      </c>
      <c r="C136" s="1180" t="s">
        <v>27</v>
      </c>
      <c r="D136" s="1201" t="s">
        <v>23</v>
      </c>
    </row>
    <row r="137" spans="1:4" x14ac:dyDescent="0.2">
      <c r="A137" s="1180">
        <v>163</v>
      </c>
      <c r="B137" s="1180" t="s">
        <v>162</v>
      </c>
      <c r="C137" s="1180" t="s">
        <v>27</v>
      </c>
      <c r="D137" s="1201" t="s">
        <v>23</v>
      </c>
    </row>
    <row r="138" spans="1:4" x14ac:dyDescent="0.2">
      <c r="A138" s="1180">
        <v>164</v>
      </c>
      <c r="B138" s="1180" t="s">
        <v>163</v>
      </c>
      <c r="C138" s="1180" t="s">
        <v>25</v>
      </c>
      <c r="D138" s="1201" t="s">
        <v>23</v>
      </c>
    </row>
    <row r="139" spans="1:4" x14ac:dyDescent="0.2">
      <c r="A139" s="1180">
        <v>166</v>
      </c>
      <c r="B139" s="1180" t="s">
        <v>164</v>
      </c>
      <c r="C139" s="1180" t="s">
        <v>29</v>
      </c>
      <c r="D139" s="1201" t="s">
        <v>23</v>
      </c>
    </row>
    <row r="140" spans="1:4" x14ac:dyDescent="0.2">
      <c r="A140" s="1287">
        <v>167</v>
      </c>
      <c r="B140" s="1287" t="s">
        <v>165</v>
      </c>
      <c r="C140" s="1287" t="s">
        <v>29</v>
      </c>
      <c r="D140" s="1288" t="s">
        <v>23</v>
      </c>
    </row>
    <row r="141" spans="1:4" x14ac:dyDescent="0.2">
      <c r="A141" s="1180">
        <v>172</v>
      </c>
      <c r="B141" s="1180" t="s">
        <v>166</v>
      </c>
      <c r="C141" s="1180" t="s">
        <v>29</v>
      </c>
      <c r="D141" s="1201" t="s">
        <v>23</v>
      </c>
    </row>
    <row r="142" spans="1:4" x14ac:dyDescent="0.2">
      <c r="A142" s="1180">
        <v>173</v>
      </c>
      <c r="B142" s="1180" t="s">
        <v>167</v>
      </c>
      <c r="C142" s="1180" t="s">
        <v>29</v>
      </c>
      <c r="D142" s="1201" t="s">
        <v>23</v>
      </c>
    </row>
    <row r="143" spans="1:4" x14ac:dyDescent="0.2">
      <c r="A143" s="1180">
        <v>177</v>
      </c>
      <c r="B143" s="1180" t="s">
        <v>168</v>
      </c>
      <c r="C143" s="1180" t="s">
        <v>22</v>
      </c>
      <c r="D143" s="1201" t="s">
        <v>23</v>
      </c>
    </row>
    <row r="144" spans="1:4" x14ac:dyDescent="0.2">
      <c r="A144" s="1180">
        <v>178</v>
      </c>
      <c r="B144" s="1180" t="s">
        <v>169</v>
      </c>
      <c r="C144" s="1180" t="s">
        <v>25</v>
      </c>
      <c r="D144" s="1201" t="s">
        <v>23</v>
      </c>
    </row>
    <row r="145" spans="1:4" x14ac:dyDescent="0.2">
      <c r="A145" s="1180">
        <v>179</v>
      </c>
      <c r="B145" s="1180" t="s">
        <v>170</v>
      </c>
      <c r="C145" s="1180" t="s">
        <v>25</v>
      </c>
      <c r="D145" s="1201" t="s">
        <v>23</v>
      </c>
    </row>
    <row r="146" spans="1:4" x14ac:dyDescent="0.2">
      <c r="A146" s="1180">
        <v>180</v>
      </c>
      <c r="B146" s="1180" t="s">
        <v>171</v>
      </c>
      <c r="C146" s="1180" t="s">
        <v>27</v>
      </c>
      <c r="D146" s="1201" t="s">
        <v>23</v>
      </c>
    </row>
    <row r="147" spans="1:4" x14ac:dyDescent="0.2">
      <c r="A147" s="1180">
        <v>182</v>
      </c>
      <c r="B147" s="1180" t="s">
        <v>172</v>
      </c>
      <c r="C147" s="1180" t="s">
        <v>27</v>
      </c>
      <c r="D147" s="1201" t="s">
        <v>23</v>
      </c>
    </row>
    <row r="148" spans="1:4" x14ac:dyDescent="0.2">
      <c r="A148" s="1180">
        <v>183</v>
      </c>
      <c r="B148" s="1180" t="s">
        <v>173</v>
      </c>
      <c r="C148" s="1180" t="s">
        <v>22</v>
      </c>
      <c r="D148" s="1201" t="s">
        <v>23</v>
      </c>
    </row>
    <row r="149" spans="1:4" x14ac:dyDescent="0.2">
      <c r="A149" s="1180">
        <v>188</v>
      </c>
      <c r="B149" s="1180" t="s">
        <v>174</v>
      </c>
      <c r="C149" s="1180" t="s">
        <v>29</v>
      </c>
      <c r="D149" s="1201" t="s">
        <v>23</v>
      </c>
    </row>
    <row r="150" spans="1:4" x14ac:dyDescent="0.2">
      <c r="A150" s="1180">
        <v>189</v>
      </c>
      <c r="B150" s="1180" t="s">
        <v>175</v>
      </c>
      <c r="C150" s="1180" t="s">
        <v>22</v>
      </c>
      <c r="D150" s="1201" t="s">
        <v>23</v>
      </c>
    </row>
    <row r="151" spans="1:4" x14ac:dyDescent="0.2">
      <c r="A151" s="1287">
        <v>192</v>
      </c>
      <c r="B151" s="1287" t="s">
        <v>176</v>
      </c>
      <c r="C151" s="1287" t="s">
        <v>29</v>
      </c>
      <c r="D151" s="1288" t="s">
        <v>23</v>
      </c>
    </row>
    <row r="152" spans="1:4" x14ac:dyDescent="0.2">
      <c r="A152" s="1180">
        <v>194</v>
      </c>
      <c r="B152" s="1180" t="s">
        <v>177</v>
      </c>
      <c r="C152" s="1180" t="s">
        <v>29</v>
      </c>
      <c r="D152" s="1201" t="s">
        <v>23</v>
      </c>
    </row>
    <row r="153" spans="1:4" x14ac:dyDescent="0.2">
      <c r="A153" s="1180">
        <v>196</v>
      </c>
      <c r="B153" s="1180" t="s">
        <v>178</v>
      </c>
      <c r="C153" s="1180" t="s">
        <v>29</v>
      </c>
      <c r="D153" s="1201" t="s">
        <v>23</v>
      </c>
    </row>
    <row r="154" spans="1:4" x14ac:dyDescent="0.2">
      <c r="A154" s="1180">
        <v>197</v>
      </c>
      <c r="B154" s="1180" t="s">
        <v>179</v>
      </c>
      <c r="C154" s="1180" t="s">
        <v>29</v>
      </c>
      <c r="D154" s="1201" t="s">
        <v>23</v>
      </c>
    </row>
    <row r="155" spans="1:4" x14ac:dyDescent="0.2">
      <c r="A155" s="1180">
        <v>198</v>
      </c>
      <c r="B155" s="1180" t="s">
        <v>180</v>
      </c>
      <c r="C155" s="1180" t="s">
        <v>22</v>
      </c>
      <c r="D155" s="1201" t="s">
        <v>23</v>
      </c>
    </row>
    <row r="156" spans="1:4" x14ac:dyDescent="0.2">
      <c r="A156" s="1180">
        <v>199</v>
      </c>
      <c r="B156" s="1180" t="s">
        <v>181</v>
      </c>
      <c r="C156" s="1180" t="s">
        <v>29</v>
      </c>
      <c r="D156" s="1201" t="s">
        <v>23</v>
      </c>
    </row>
    <row r="157" spans="1:4" x14ac:dyDescent="0.2">
      <c r="A157" s="1180">
        <v>200</v>
      </c>
      <c r="B157" s="1180" t="s">
        <v>182</v>
      </c>
      <c r="C157" s="1180" t="s">
        <v>29</v>
      </c>
      <c r="D157" s="1201" t="s">
        <v>23</v>
      </c>
    </row>
    <row r="158" spans="1:4" x14ac:dyDescent="0.2">
      <c r="A158" s="1180">
        <v>201</v>
      </c>
      <c r="B158" s="1180" t="s">
        <v>183</v>
      </c>
      <c r="C158" s="1180" t="s">
        <v>27</v>
      </c>
      <c r="D158" s="1201" t="s">
        <v>23</v>
      </c>
    </row>
    <row r="159" spans="1:4" x14ac:dyDescent="0.2">
      <c r="A159" s="1180">
        <v>202</v>
      </c>
      <c r="B159" s="1180" t="s">
        <v>184</v>
      </c>
      <c r="C159" s="1180" t="s">
        <v>27</v>
      </c>
      <c r="D159" s="1201" t="s">
        <v>23</v>
      </c>
    </row>
    <row r="160" spans="1:4" x14ac:dyDescent="0.2">
      <c r="A160" s="1180">
        <v>204</v>
      </c>
      <c r="B160" s="1180" t="s">
        <v>185</v>
      </c>
      <c r="C160" s="1180" t="s">
        <v>29</v>
      </c>
      <c r="D160" s="1201" t="s">
        <v>23</v>
      </c>
    </row>
    <row r="161" spans="1:4" x14ac:dyDescent="0.2">
      <c r="A161" s="1180">
        <v>206</v>
      </c>
      <c r="B161" s="1180" t="s">
        <v>186</v>
      </c>
      <c r="C161" s="1180" t="s">
        <v>27</v>
      </c>
      <c r="D161" s="1201" t="s">
        <v>23</v>
      </c>
    </row>
    <row r="162" spans="1:4" x14ac:dyDescent="0.2">
      <c r="A162" s="1180">
        <v>207</v>
      </c>
      <c r="B162" s="1180" t="s">
        <v>187</v>
      </c>
      <c r="C162" s="1180" t="s">
        <v>27</v>
      </c>
      <c r="D162" s="1201" t="s">
        <v>23</v>
      </c>
    </row>
    <row r="163" spans="1:4" x14ac:dyDescent="0.2">
      <c r="A163" s="1180">
        <v>208</v>
      </c>
      <c r="B163" s="1180" t="s">
        <v>188</v>
      </c>
      <c r="C163" s="1180" t="s">
        <v>29</v>
      </c>
      <c r="D163" s="1201" t="s">
        <v>23</v>
      </c>
    </row>
    <row r="164" spans="1:4" x14ac:dyDescent="0.2">
      <c r="A164" s="1180">
        <v>209</v>
      </c>
      <c r="B164" s="1180" t="s">
        <v>189</v>
      </c>
      <c r="C164" s="1180" t="s">
        <v>27</v>
      </c>
      <c r="D164" s="1201" t="s">
        <v>23</v>
      </c>
    </row>
    <row r="165" spans="1:4" x14ac:dyDescent="0.2">
      <c r="A165" s="1180">
        <v>212</v>
      </c>
      <c r="B165" s="1180" t="s">
        <v>190</v>
      </c>
      <c r="C165" s="1180" t="s">
        <v>27</v>
      </c>
      <c r="D165" s="1201" t="s">
        <v>23</v>
      </c>
    </row>
    <row r="166" spans="1:4" x14ac:dyDescent="0.2">
      <c r="A166" s="1180">
        <v>213</v>
      </c>
      <c r="B166" s="1180" t="s">
        <v>191</v>
      </c>
      <c r="C166" s="1180" t="s">
        <v>29</v>
      </c>
      <c r="D166" s="1201" t="s">
        <v>23</v>
      </c>
    </row>
    <row r="167" spans="1:4" x14ac:dyDescent="0.2">
      <c r="A167" s="1180">
        <v>217</v>
      </c>
      <c r="B167" s="1180" t="s">
        <v>192</v>
      </c>
      <c r="C167" s="1180" t="s">
        <v>27</v>
      </c>
      <c r="D167" s="1201" t="s">
        <v>23</v>
      </c>
    </row>
    <row r="168" spans="1:4" x14ac:dyDescent="0.2">
      <c r="A168" s="1180">
        <v>218</v>
      </c>
      <c r="B168" s="1180" t="s">
        <v>193</v>
      </c>
      <c r="C168" s="1180" t="s">
        <v>29</v>
      </c>
      <c r="D168" s="1201" t="s">
        <v>23</v>
      </c>
    </row>
    <row r="169" spans="1:4" x14ac:dyDescent="0.2">
      <c r="A169" s="1180">
        <v>220</v>
      </c>
      <c r="B169" s="1180" t="s">
        <v>194</v>
      </c>
      <c r="C169" s="1180" t="s">
        <v>29</v>
      </c>
      <c r="D169" s="1201" t="s">
        <v>23</v>
      </c>
    </row>
    <row r="170" spans="1:4" x14ac:dyDescent="0.2">
      <c r="A170" s="1180">
        <v>222</v>
      </c>
      <c r="B170" s="1180" t="s">
        <v>195</v>
      </c>
      <c r="C170" s="1180" t="s">
        <v>22</v>
      </c>
      <c r="D170" s="1201" t="s">
        <v>23</v>
      </c>
    </row>
    <row r="171" spans="1:4" x14ac:dyDescent="0.2">
      <c r="A171" s="1180">
        <v>223</v>
      </c>
      <c r="B171" s="1180" t="s">
        <v>196</v>
      </c>
      <c r="C171" s="1180" t="s">
        <v>22</v>
      </c>
      <c r="D171" s="1201" t="s">
        <v>23</v>
      </c>
    </row>
    <row r="172" spans="1:4" x14ac:dyDescent="0.2">
      <c r="A172" s="1180">
        <v>225</v>
      </c>
      <c r="B172" s="1180" t="s">
        <v>197</v>
      </c>
      <c r="C172" s="1180" t="s">
        <v>22</v>
      </c>
      <c r="D172" s="1201" t="s">
        <v>23</v>
      </c>
    </row>
    <row r="173" spans="1:4" x14ac:dyDescent="0.2">
      <c r="A173" s="1180">
        <v>227</v>
      </c>
      <c r="B173" s="1180" t="s">
        <v>198</v>
      </c>
      <c r="C173" s="1180" t="s">
        <v>22</v>
      </c>
      <c r="D173" s="1201" t="s">
        <v>23</v>
      </c>
    </row>
    <row r="174" spans="1:4" x14ac:dyDescent="0.2">
      <c r="A174" s="1180">
        <v>228</v>
      </c>
      <c r="B174" s="1180" t="s">
        <v>199</v>
      </c>
      <c r="C174" s="1180" t="s">
        <v>27</v>
      </c>
      <c r="D174" s="1201" t="s">
        <v>23</v>
      </c>
    </row>
    <row r="175" spans="1:4" x14ac:dyDescent="0.2">
      <c r="A175" s="1180">
        <v>229</v>
      </c>
      <c r="B175" s="1180" t="s">
        <v>200</v>
      </c>
      <c r="C175" s="1180" t="s">
        <v>25</v>
      </c>
      <c r="D175" s="1201" t="s">
        <v>23</v>
      </c>
    </row>
    <row r="176" spans="1:4" x14ac:dyDescent="0.2">
      <c r="A176" s="1180">
        <v>230</v>
      </c>
      <c r="B176" s="1180" t="s">
        <v>201</v>
      </c>
      <c r="C176" s="1180" t="s">
        <v>27</v>
      </c>
      <c r="D176" s="1201" t="s">
        <v>23</v>
      </c>
    </row>
    <row r="177" spans="1:4" x14ac:dyDescent="0.2">
      <c r="A177" s="1180">
        <v>232</v>
      </c>
      <c r="B177" s="1180" t="s">
        <v>202</v>
      </c>
      <c r="C177" s="1180" t="s">
        <v>25</v>
      </c>
      <c r="D177" s="1201" t="s">
        <v>23</v>
      </c>
    </row>
    <row r="178" spans="1:4" x14ac:dyDescent="0.2">
      <c r="A178" s="1180">
        <v>233</v>
      </c>
      <c r="B178" s="1180" t="s">
        <v>203</v>
      </c>
      <c r="C178" s="1180" t="s">
        <v>27</v>
      </c>
      <c r="D178" s="1201" t="s">
        <v>23</v>
      </c>
    </row>
    <row r="179" spans="1:4" x14ac:dyDescent="0.2">
      <c r="A179" s="1180">
        <v>234</v>
      </c>
      <c r="B179" s="1180" t="s">
        <v>204</v>
      </c>
      <c r="C179" s="1180" t="s">
        <v>22</v>
      </c>
      <c r="D179" s="1201" t="s">
        <v>23</v>
      </c>
    </row>
    <row r="180" spans="1:4" x14ac:dyDescent="0.2">
      <c r="A180" s="1180">
        <v>235</v>
      </c>
      <c r="B180" s="1180" t="s">
        <v>205</v>
      </c>
      <c r="C180" s="1180" t="s">
        <v>25</v>
      </c>
      <c r="D180" s="1201" t="s">
        <v>23</v>
      </c>
    </row>
    <row r="181" spans="1:4" x14ac:dyDescent="0.2">
      <c r="A181" s="1180">
        <v>806</v>
      </c>
      <c r="B181" s="1180" t="s">
        <v>183</v>
      </c>
      <c r="C181" s="1180" t="s">
        <v>27</v>
      </c>
      <c r="D181" s="1201" t="s">
        <v>23</v>
      </c>
    </row>
  </sheetData>
  <sheetProtection algorithmName="SHA-512" hashValue="FDAbq2hsigBbkNZCJLT5zx/ohU1KbRmNbEjxy7wCj9DtO9iTX225nkCzQqiWDAcPkFopfsjT/liOKC754lSjNA==" saltValue="ftBuiY2Uy3h+dRTjW868f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6813-272D-410F-9707-C728A84186C3}">
  <sheetPr>
    <tabColor theme="4" tint="0.79998168889431442"/>
  </sheetPr>
  <dimension ref="A1:G46"/>
  <sheetViews>
    <sheetView showGridLines="0" topLeftCell="B1" workbookViewId="0">
      <pane ySplit="4" topLeftCell="A5" activePane="bottomLeft" state="frozen"/>
      <selection activeCell="B2" sqref="B2"/>
      <selection pane="bottomLeft" activeCell="F19" sqref="F19"/>
    </sheetView>
  </sheetViews>
  <sheetFormatPr baseColWidth="10" defaultColWidth="9" defaultRowHeight="15" x14ac:dyDescent="0.2"/>
  <cols>
    <col min="1" max="1" width="2.83203125" style="3" hidden="1" customWidth="1"/>
    <col min="2" max="2" width="4.33203125" style="3" customWidth="1"/>
    <col min="3" max="3" width="27.1640625" style="3" customWidth="1"/>
    <col min="4" max="4" width="22.5" style="3" customWidth="1"/>
    <col min="5" max="5" width="9.6640625" style="3" customWidth="1"/>
    <col min="6" max="6" width="10.83203125" style="19" customWidth="1"/>
    <col min="7" max="7" width="11.83203125" style="3" customWidth="1"/>
    <col min="8" max="16384" width="9" style="3"/>
  </cols>
  <sheetData>
    <row r="1" spans="1:7" ht="16" hidden="1" thickBot="1" x14ac:dyDescent="0.25">
      <c r="A1" s="3">
        <f>ROW()</f>
        <v>1</v>
      </c>
      <c r="B1" s="3">
        <f>COLUMN()</f>
        <v>2</v>
      </c>
      <c r="C1" s="3">
        <f>COLUMN()</f>
        <v>3</v>
      </c>
      <c r="D1" s="3">
        <f>COLUMN()</f>
        <v>4</v>
      </c>
      <c r="F1" s="3">
        <f>COLUMN()</f>
        <v>6</v>
      </c>
      <c r="G1" s="3">
        <f>COLUMN()</f>
        <v>7</v>
      </c>
    </row>
    <row r="2" spans="1:7" x14ac:dyDescent="0.2">
      <c r="B2" s="1303" t="s">
        <v>206</v>
      </c>
      <c r="C2" s="1304"/>
      <c r="D2" s="1304"/>
      <c r="E2" s="1304"/>
      <c r="F2" s="1304"/>
      <c r="G2" s="1305"/>
    </row>
    <row r="3" spans="1:7" ht="16" thickBot="1" x14ac:dyDescent="0.25">
      <c r="B3" s="1306" t="s">
        <v>207</v>
      </c>
      <c r="C3" s="1307"/>
      <c r="D3" s="1307"/>
      <c r="E3" s="1307"/>
      <c r="F3" s="1307"/>
      <c r="G3" s="1308"/>
    </row>
    <row r="4" spans="1:7" ht="16" thickBot="1" x14ac:dyDescent="0.25">
      <c r="B4" s="4" t="s">
        <v>208</v>
      </c>
      <c r="C4" s="5" t="s">
        <v>209</v>
      </c>
      <c r="D4" s="5" t="s">
        <v>210</v>
      </c>
      <c r="E4" s="6" t="s">
        <v>211</v>
      </c>
      <c r="F4" s="7" t="s">
        <v>212</v>
      </c>
      <c r="G4" s="8" t="s">
        <v>213</v>
      </c>
    </row>
    <row r="5" spans="1:7" x14ac:dyDescent="0.2">
      <c r="B5" s="9" t="s">
        <v>214</v>
      </c>
      <c r="C5" s="10" t="s">
        <v>1752</v>
      </c>
      <c r="D5" s="11" t="s">
        <v>1752</v>
      </c>
      <c r="E5" s="11" t="s">
        <v>1752</v>
      </c>
      <c r="F5" s="1207">
        <v>25</v>
      </c>
      <c r="G5" s="1208">
        <v>1</v>
      </c>
    </row>
    <row r="6" spans="1:7" x14ac:dyDescent="0.2">
      <c r="B6" s="12" t="s">
        <v>214</v>
      </c>
      <c r="C6" s="13" t="s">
        <v>1753</v>
      </c>
      <c r="D6" s="13" t="s">
        <v>1753</v>
      </c>
      <c r="E6" s="13" t="s">
        <v>215</v>
      </c>
      <c r="F6" s="1209">
        <v>17.850000000000001</v>
      </c>
      <c r="G6" s="1210">
        <v>1</v>
      </c>
    </row>
    <row r="7" spans="1:7" x14ac:dyDescent="0.2">
      <c r="B7" s="12" t="s">
        <v>214</v>
      </c>
      <c r="C7" s="14" t="s">
        <v>1754</v>
      </c>
      <c r="D7" s="14" t="s">
        <v>1754</v>
      </c>
      <c r="E7" s="15" t="s">
        <v>215</v>
      </c>
      <c r="F7" s="1211">
        <v>17.850000000000001</v>
      </c>
      <c r="G7" s="1212">
        <v>1</v>
      </c>
    </row>
    <row r="8" spans="1:7" x14ac:dyDescent="0.2">
      <c r="B8" s="12" t="s">
        <v>214</v>
      </c>
      <c r="C8" s="14" t="s">
        <v>1755</v>
      </c>
      <c r="D8" s="14" t="s">
        <v>1755</v>
      </c>
      <c r="E8" s="14" t="s">
        <v>215</v>
      </c>
      <c r="F8" s="1211">
        <v>17.850000000000001</v>
      </c>
      <c r="G8" s="1212">
        <v>1</v>
      </c>
    </row>
    <row r="9" spans="1:7" x14ac:dyDescent="0.2">
      <c r="B9" s="12" t="s">
        <v>214</v>
      </c>
      <c r="C9" s="14" t="s">
        <v>1756</v>
      </c>
      <c r="D9" s="14" t="s">
        <v>1756</v>
      </c>
      <c r="E9" s="15" t="s">
        <v>215</v>
      </c>
      <c r="F9" s="1211">
        <v>17.850000000000001</v>
      </c>
      <c r="G9" s="1212">
        <v>1</v>
      </c>
    </row>
    <row r="10" spans="1:7" x14ac:dyDescent="0.2">
      <c r="B10" s="12" t="s">
        <v>214</v>
      </c>
      <c r="C10" s="14" t="s">
        <v>1757</v>
      </c>
      <c r="D10" s="14" t="s">
        <v>1757</v>
      </c>
      <c r="E10" s="15" t="s">
        <v>215</v>
      </c>
      <c r="F10" s="1211">
        <v>17.850000000000001</v>
      </c>
      <c r="G10" s="1212">
        <v>1</v>
      </c>
    </row>
    <row r="11" spans="1:7" x14ac:dyDescent="0.2">
      <c r="B11" s="12" t="s">
        <v>214</v>
      </c>
      <c r="C11" s="14" t="s">
        <v>15</v>
      </c>
      <c r="D11" s="14" t="s">
        <v>15</v>
      </c>
      <c r="E11" s="15" t="s">
        <v>15</v>
      </c>
      <c r="F11" s="1211" t="s">
        <v>216</v>
      </c>
      <c r="G11" s="1212">
        <v>0</v>
      </c>
    </row>
    <row r="12" spans="1:7" x14ac:dyDescent="0.2">
      <c r="B12" s="12" t="s">
        <v>214</v>
      </c>
      <c r="C12" s="14" t="s">
        <v>15</v>
      </c>
      <c r="D12" s="14" t="s">
        <v>15</v>
      </c>
      <c r="E12" s="15" t="s">
        <v>15</v>
      </c>
      <c r="F12" s="1211" t="s">
        <v>216</v>
      </c>
      <c r="G12" s="1212">
        <v>0</v>
      </c>
    </row>
    <row r="13" spans="1:7" x14ac:dyDescent="0.2">
      <c r="B13" s="12" t="s">
        <v>214</v>
      </c>
      <c r="C13" s="14" t="s">
        <v>15</v>
      </c>
      <c r="D13" s="14" t="s">
        <v>15</v>
      </c>
      <c r="E13" s="15" t="s">
        <v>15</v>
      </c>
      <c r="F13" s="1211" t="s">
        <v>216</v>
      </c>
      <c r="G13" s="1212">
        <v>0</v>
      </c>
    </row>
    <row r="14" spans="1:7" x14ac:dyDescent="0.2">
      <c r="B14" s="12" t="s">
        <v>214</v>
      </c>
      <c r="C14" s="14" t="s">
        <v>1758</v>
      </c>
      <c r="D14" s="14" t="s">
        <v>1758</v>
      </c>
      <c r="E14" s="15" t="s">
        <v>217</v>
      </c>
      <c r="F14" s="1211">
        <v>17.850000000000001</v>
      </c>
      <c r="G14" s="1212">
        <v>1</v>
      </c>
    </row>
    <row r="15" spans="1:7" x14ac:dyDescent="0.2">
      <c r="B15" s="12" t="s">
        <v>214</v>
      </c>
      <c r="C15" s="14" t="s">
        <v>1759</v>
      </c>
      <c r="D15" s="14" t="s">
        <v>1759</v>
      </c>
      <c r="E15" s="15" t="s">
        <v>217</v>
      </c>
      <c r="F15" s="1211">
        <v>17.850000000000001</v>
      </c>
      <c r="G15" s="1212">
        <v>1</v>
      </c>
    </row>
    <row r="16" spans="1:7" x14ac:dyDescent="0.2">
      <c r="B16" s="12" t="s">
        <v>214</v>
      </c>
      <c r="C16" s="14" t="s">
        <v>1760</v>
      </c>
      <c r="D16" s="14" t="s">
        <v>1760</v>
      </c>
      <c r="E16" s="15" t="s">
        <v>217</v>
      </c>
      <c r="F16" s="1211">
        <v>17.850000000000001</v>
      </c>
      <c r="G16" s="1212">
        <v>1</v>
      </c>
    </row>
    <row r="17" spans="2:7" x14ac:dyDescent="0.2">
      <c r="B17" s="12" t="s">
        <v>214</v>
      </c>
      <c r="C17" s="14" t="s">
        <v>1761</v>
      </c>
      <c r="D17" s="14" t="s">
        <v>1761</v>
      </c>
      <c r="E17" s="15" t="s">
        <v>217</v>
      </c>
      <c r="F17" s="1211">
        <v>17.850000000000001</v>
      </c>
      <c r="G17" s="1212">
        <v>1</v>
      </c>
    </row>
    <row r="18" spans="2:7" x14ac:dyDescent="0.2">
      <c r="B18" s="12" t="s">
        <v>214</v>
      </c>
      <c r="C18" s="14" t="s">
        <v>1762</v>
      </c>
      <c r="D18" s="14" t="s">
        <v>1762</v>
      </c>
      <c r="E18" s="15" t="s">
        <v>217</v>
      </c>
      <c r="F18" s="1211">
        <v>17.850000000000001</v>
      </c>
      <c r="G18" s="1212">
        <v>1</v>
      </c>
    </row>
    <row r="19" spans="2:7" x14ac:dyDescent="0.2">
      <c r="B19" s="12" t="s">
        <v>214</v>
      </c>
      <c r="C19" s="14" t="s">
        <v>1763</v>
      </c>
      <c r="D19" s="14" t="s">
        <v>1763</v>
      </c>
      <c r="E19" s="15" t="s">
        <v>217</v>
      </c>
      <c r="F19" s="1211">
        <v>17.850000000000001</v>
      </c>
      <c r="G19" s="1212">
        <v>1</v>
      </c>
    </row>
    <row r="20" spans="2:7" x14ac:dyDescent="0.2">
      <c r="B20" s="12" t="s">
        <v>214</v>
      </c>
      <c r="C20" s="14" t="s">
        <v>15</v>
      </c>
      <c r="D20" s="14" t="s">
        <v>15</v>
      </c>
      <c r="E20" s="15" t="s">
        <v>15</v>
      </c>
      <c r="F20" s="1211">
        <v>0</v>
      </c>
      <c r="G20" s="1212">
        <v>0</v>
      </c>
    </row>
    <row r="21" spans="2:7" x14ac:dyDescent="0.2">
      <c r="B21" s="12" t="s">
        <v>214</v>
      </c>
      <c r="C21" s="14" t="s">
        <v>15</v>
      </c>
      <c r="D21" s="14" t="s">
        <v>15</v>
      </c>
      <c r="E21" s="15" t="s">
        <v>15</v>
      </c>
      <c r="F21" s="1213">
        <v>0</v>
      </c>
      <c r="G21" s="1214">
        <v>0</v>
      </c>
    </row>
    <row r="22" spans="2:7" x14ac:dyDescent="0.2">
      <c r="B22" s="12" t="s">
        <v>214</v>
      </c>
      <c r="C22" s="14" t="s">
        <v>15</v>
      </c>
      <c r="D22" s="14" t="s">
        <v>15</v>
      </c>
      <c r="E22" s="15" t="s">
        <v>15</v>
      </c>
      <c r="F22" s="1211">
        <v>0</v>
      </c>
      <c r="G22" s="1212">
        <v>0</v>
      </c>
    </row>
    <row r="23" spans="2:7" x14ac:dyDescent="0.2">
      <c r="B23" s="12" t="s">
        <v>214</v>
      </c>
      <c r="C23" s="14" t="s">
        <v>15</v>
      </c>
      <c r="D23" s="14" t="s">
        <v>15</v>
      </c>
      <c r="E23" s="15" t="s">
        <v>15</v>
      </c>
      <c r="F23" s="1211">
        <v>0</v>
      </c>
      <c r="G23" s="1212">
        <v>0</v>
      </c>
    </row>
    <row r="24" spans="2:7" x14ac:dyDescent="0.2">
      <c r="B24" s="12" t="s">
        <v>214</v>
      </c>
      <c r="C24" s="14" t="s">
        <v>15</v>
      </c>
      <c r="D24" s="14" t="s">
        <v>15</v>
      </c>
      <c r="E24" s="15" t="s">
        <v>15</v>
      </c>
      <c r="F24" s="1211">
        <v>0</v>
      </c>
      <c r="G24" s="1212">
        <v>0</v>
      </c>
    </row>
    <row r="25" spans="2:7" x14ac:dyDescent="0.2">
      <c r="B25" s="12" t="s">
        <v>214</v>
      </c>
      <c r="C25" s="14" t="s">
        <v>15</v>
      </c>
      <c r="D25" s="14" t="s">
        <v>15</v>
      </c>
      <c r="E25" s="15" t="s">
        <v>15</v>
      </c>
      <c r="F25" s="1211">
        <v>0</v>
      </c>
      <c r="G25" s="1212">
        <v>0</v>
      </c>
    </row>
    <row r="26" spans="2:7" x14ac:dyDescent="0.2">
      <c r="B26" s="12" t="s">
        <v>214</v>
      </c>
      <c r="C26" s="15" t="s">
        <v>15</v>
      </c>
      <c r="D26" s="15" t="s">
        <v>15</v>
      </c>
      <c r="E26" s="15" t="s">
        <v>15</v>
      </c>
      <c r="F26" s="1211">
        <v>0</v>
      </c>
      <c r="G26" s="1212">
        <v>0</v>
      </c>
    </row>
    <row r="27" spans="2:7" x14ac:dyDescent="0.2">
      <c r="B27" s="12" t="s">
        <v>214</v>
      </c>
      <c r="C27" s="14" t="s">
        <v>15</v>
      </c>
      <c r="D27" s="14" t="s">
        <v>15</v>
      </c>
      <c r="E27" s="15" t="s">
        <v>15</v>
      </c>
      <c r="F27" s="1211">
        <v>0</v>
      </c>
      <c r="G27" s="1212">
        <v>0</v>
      </c>
    </row>
    <row r="28" spans="2:7" x14ac:dyDescent="0.2">
      <c r="B28" s="12" t="s">
        <v>214</v>
      </c>
      <c r="C28" s="14" t="s">
        <v>15</v>
      </c>
      <c r="D28" s="14" t="s">
        <v>15</v>
      </c>
      <c r="E28" s="15" t="s">
        <v>15</v>
      </c>
      <c r="F28" s="1211">
        <v>0</v>
      </c>
      <c r="G28" s="1212">
        <v>0</v>
      </c>
    </row>
    <row r="29" spans="2:7" x14ac:dyDescent="0.2">
      <c r="B29" s="12" t="s">
        <v>214</v>
      </c>
      <c r="C29" s="14" t="s">
        <v>15</v>
      </c>
      <c r="D29" s="14" t="s">
        <v>15</v>
      </c>
      <c r="E29" s="15" t="s">
        <v>15</v>
      </c>
      <c r="F29" s="1211">
        <v>0</v>
      </c>
      <c r="G29" s="1212">
        <v>0</v>
      </c>
    </row>
    <row r="30" spans="2:7" x14ac:dyDescent="0.2">
      <c r="B30" s="12" t="s">
        <v>214</v>
      </c>
      <c r="C30" s="14" t="s">
        <v>15</v>
      </c>
      <c r="D30" s="14" t="s">
        <v>15</v>
      </c>
      <c r="E30" s="15" t="s">
        <v>15</v>
      </c>
      <c r="F30" s="1211">
        <v>0</v>
      </c>
      <c r="G30" s="1212">
        <v>0</v>
      </c>
    </row>
    <row r="31" spans="2:7" x14ac:dyDescent="0.2">
      <c r="B31" s="12" t="s">
        <v>214</v>
      </c>
      <c r="C31" s="14" t="s">
        <v>15</v>
      </c>
      <c r="D31" s="14" t="s">
        <v>15</v>
      </c>
      <c r="E31" s="15" t="s">
        <v>15</v>
      </c>
      <c r="F31" s="1211">
        <v>0</v>
      </c>
      <c r="G31" s="1212">
        <v>0</v>
      </c>
    </row>
    <row r="32" spans="2:7" x14ac:dyDescent="0.2">
      <c r="B32" s="12" t="s">
        <v>214</v>
      </c>
      <c r="C32" s="14" t="s">
        <v>15</v>
      </c>
      <c r="D32" s="14" t="s">
        <v>15</v>
      </c>
      <c r="E32" s="15" t="s">
        <v>15</v>
      </c>
      <c r="F32" s="1211">
        <v>0</v>
      </c>
      <c r="G32" s="1212">
        <v>0</v>
      </c>
    </row>
    <row r="33" spans="2:7" x14ac:dyDescent="0.2">
      <c r="B33" s="12" t="s">
        <v>214</v>
      </c>
      <c r="C33" s="14" t="s">
        <v>15</v>
      </c>
      <c r="D33" s="14" t="s">
        <v>15</v>
      </c>
      <c r="E33" s="15" t="s">
        <v>15</v>
      </c>
      <c r="F33" s="1211">
        <v>0</v>
      </c>
      <c r="G33" s="1212">
        <v>0</v>
      </c>
    </row>
    <row r="34" spans="2:7" x14ac:dyDescent="0.2">
      <c r="B34" s="12" t="s">
        <v>214</v>
      </c>
      <c r="C34" s="14" t="s">
        <v>15</v>
      </c>
      <c r="D34" s="14" t="s">
        <v>15</v>
      </c>
      <c r="E34" s="15" t="s">
        <v>15</v>
      </c>
      <c r="F34" s="1211">
        <v>0</v>
      </c>
      <c r="G34" s="1212">
        <v>0</v>
      </c>
    </row>
    <row r="35" spans="2:7" x14ac:dyDescent="0.2">
      <c r="B35" s="12" t="s">
        <v>214</v>
      </c>
      <c r="C35" s="14" t="s">
        <v>15</v>
      </c>
      <c r="D35" s="14" t="s">
        <v>15</v>
      </c>
      <c r="E35" s="15" t="s">
        <v>15</v>
      </c>
      <c r="F35" s="1211">
        <v>0</v>
      </c>
      <c r="G35" s="1212">
        <v>0</v>
      </c>
    </row>
    <row r="36" spans="2:7" x14ac:dyDescent="0.2">
      <c r="B36" s="12" t="s">
        <v>214</v>
      </c>
      <c r="C36" s="14" t="s">
        <v>15</v>
      </c>
      <c r="D36" s="14" t="s">
        <v>15</v>
      </c>
      <c r="E36" s="15" t="s">
        <v>15</v>
      </c>
      <c r="F36" s="1211">
        <v>0</v>
      </c>
      <c r="G36" s="1212">
        <v>0</v>
      </c>
    </row>
    <row r="37" spans="2:7" x14ac:dyDescent="0.2">
      <c r="B37" s="12" t="s">
        <v>214</v>
      </c>
      <c r="C37" s="14" t="s">
        <v>15</v>
      </c>
      <c r="D37" s="14" t="s">
        <v>15</v>
      </c>
      <c r="E37" s="13" t="s">
        <v>15</v>
      </c>
      <c r="F37" s="1209">
        <v>0</v>
      </c>
      <c r="G37" s="1210">
        <v>0</v>
      </c>
    </row>
    <row r="38" spans="2:7" x14ac:dyDescent="0.2">
      <c r="B38" s="12" t="s">
        <v>214</v>
      </c>
      <c r="C38" s="14" t="s">
        <v>15</v>
      </c>
      <c r="D38" s="14" t="s">
        <v>15</v>
      </c>
      <c r="E38" s="15" t="s">
        <v>15</v>
      </c>
      <c r="F38" s="1211">
        <v>0</v>
      </c>
      <c r="G38" s="1212">
        <v>0</v>
      </c>
    </row>
    <row r="39" spans="2:7" x14ac:dyDescent="0.2">
      <c r="B39" s="12" t="s">
        <v>214</v>
      </c>
      <c r="C39" s="14" t="s">
        <v>15</v>
      </c>
      <c r="D39" s="14" t="s">
        <v>15</v>
      </c>
      <c r="E39" s="15" t="s">
        <v>15</v>
      </c>
      <c r="F39" s="1211">
        <v>0</v>
      </c>
      <c r="G39" s="1212">
        <v>0</v>
      </c>
    </row>
    <row r="40" spans="2:7" x14ac:dyDescent="0.2">
      <c r="B40" s="12" t="s">
        <v>214</v>
      </c>
      <c r="C40" s="14" t="s">
        <v>15</v>
      </c>
      <c r="D40" s="14" t="s">
        <v>15</v>
      </c>
      <c r="E40" s="15" t="s">
        <v>15</v>
      </c>
      <c r="F40" s="1211">
        <v>0</v>
      </c>
      <c r="G40" s="1212">
        <v>0</v>
      </c>
    </row>
    <row r="41" spans="2:7" x14ac:dyDescent="0.2">
      <c r="B41" s="12" t="s">
        <v>214</v>
      </c>
      <c r="C41" s="14" t="s">
        <v>15</v>
      </c>
      <c r="D41" s="14" t="s">
        <v>15</v>
      </c>
      <c r="E41" s="15" t="s">
        <v>15</v>
      </c>
      <c r="F41" s="1211">
        <v>0</v>
      </c>
      <c r="G41" s="1212">
        <v>0</v>
      </c>
    </row>
    <row r="42" spans="2:7" x14ac:dyDescent="0.2">
      <c r="B42" s="12" t="s">
        <v>214</v>
      </c>
      <c r="C42" s="14" t="s">
        <v>15</v>
      </c>
      <c r="D42" s="14" t="s">
        <v>15</v>
      </c>
      <c r="E42" s="15" t="s">
        <v>15</v>
      </c>
      <c r="F42" s="1211">
        <v>0</v>
      </c>
      <c r="G42" s="1212">
        <v>0</v>
      </c>
    </row>
    <row r="43" spans="2:7" x14ac:dyDescent="0.2">
      <c r="B43" s="12" t="s">
        <v>214</v>
      </c>
      <c r="C43" s="14" t="s">
        <v>15</v>
      </c>
      <c r="D43" s="14" t="s">
        <v>15</v>
      </c>
      <c r="E43" s="15" t="s">
        <v>15</v>
      </c>
      <c r="F43" s="1211">
        <v>0</v>
      </c>
      <c r="G43" s="1212">
        <v>0</v>
      </c>
    </row>
    <row r="44" spans="2:7" x14ac:dyDescent="0.2">
      <c r="B44" s="12" t="s">
        <v>214</v>
      </c>
      <c r="C44" s="14" t="s">
        <v>15</v>
      </c>
      <c r="D44" s="14" t="s">
        <v>15</v>
      </c>
      <c r="E44" s="15" t="s">
        <v>15</v>
      </c>
      <c r="F44" s="1211">
        <v>0</v>
      </c>
      <c r="G44" s="1212">
        <v>0</v>
      </c>
    </row>
    <row r="45" spans="2:7" x14ac:dyDescent="0.2">
      <c r="B45" s="12" t="s">
        <v>214</v>
      </c>
      <c r="C45" s="14" t="s">
        <v>15</v>
      </c>
      <c r="D45" s="14" t="s">
        <v>15</v>
      </c>
      <c r="E45" s="15" t="s">
        <v>15</v>
      </c>
      <c r="F45" s="1211">
        <v>0</v>
      </c>
      <c r="G45" s="1212">
        <v>0</v>
      </c>
    </row>
    <row r="46" spans="2:7" ht="16" thickBot="1" x14ac:dyDescent="0.25">
      <c r="B46" s="16" t="s">
        <v>214</v>
      </c>
      <c r="C46" s="17" t="s">
        <v>15</v>
      </c>
      <c r="D46" s="17" t="s">
        <v>15</v>
      </c>
      <c r="E46" s="18" t="s">
        <v>15</v>
      </c>
      <c r="F46" s="1215">
        <v>0</v>
      </c>
      <c r="G46" s="1216">
        <v>0</v>
      </c>
    </row>
  </sheetData>
  <sheetProtection algorithmName="SHA-512" hashValue="f0/V4e6spfOQKOEzBLRLvdfkmHI+LOAfmvyCGt6iZIxSIhuy6s5uGvCSBBQZ+vvSCL9VvQuQ3avevnbLZyvDqw==" saltValue="syyQhNkOUhWDcPJXoN8Hfw==" spinCount="100000" sheet="1" objects="1" scenarios="1" formatColumns="0"/>
  <mergeCells count="2">
    <mergeCell ref="B2:G2"/>
    <mergeCell ref="B3:G3"/>
  </mergeCells>
  <dataValidations count="1">
    <dataValidation type="decimal" operator="greaterThanOrEqual" showErrorMessage="1" errorTitle="Invalid Entry" error="Enter a number greater than or equal to zero. Cell cannot be blank." sqref="F5:G46" xr:uid="{6CE7E2FE-2C40-428B-B83D-3DF1ED70EC2E}">
      <formula1>0</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1D8A0-F3B8-4DFD-B950-2C6C51AF19DE}">
  <sheetPr>
    <tabColor theme="9" tint="0.79998168889431442"/>
  </sheetPr>
  <dimension ref="A1:BP515"/>
  <sheetViews>
    <sheetView showGridLines="0" workbookViewId="0">
      <pane xSplit="2" ySplit="4" topLeftCell="C8" activePane="bottomRight" state="frozen"/>
      <selection pane="topRight" activeCell="C2" sqref="C2"/>
      <selection pane="bottomLeft" activeCell="B5" sqref="B5"/>
      <selection pane="bottomRight" activeCell="B295" sqref="B287:B295"/>
    </sheetView>
  </sheetViews>
  <sheetFormatPr baseColWidth="10" defaultColWidth="8.6640625" defaultRowHeight="14" x14ac:dyDescent="0.2"/>
  <cols>
    <col min="1" max="1" width="3.83203125" style="154" hidden="1" customWidth="1"/>
    <col min="2" max="2" width="44.33203125" style="33" customWidth="1"/>
    <col min="3" max="65" width="10.6640625" style="33" customWidth="1"/>
    <col min="66" max="66" width="12.6640625" style="33" customWidth="1"/>
    <col min="67" max="67" width="2.6640625" style="33" customWidth="1"/>
    <col min="68" max="68" width="46.1640625" style="33" hidden="1" customWidth="1"/>
    <col min="69" max="16384" width="8.6640625" style="33"/>
  </cols>
  <sheetData>
    <row r="1" spans="1:68" ht="15" hidden="1" thickBot="1" x14ac:dyDescent="0.25">
      <c r="A1" s="28">
        <f>ROW()</f>
        <v>1</v>
      </c>
      <c r="B1" s="29" t="s">
        <v>218</v>
      </c>
      <c r="C1" s="30">
        <v>1</v>
      </c>
      <c r="D1" s="31">
        <v>2</v>
      </c>
      <c r="E1" s="32">
        <v>3</v>
      </c>
      <c r="F1" s="32">
        <v>4</v>
      </c>
      <c r="G1" s="32">
        <v>5</v>
      </c>
      <c r="H1" s="32">
        <v>6</v>
      </c>
      <c r="I1" s="32">
        <v>7</v>
      </c>
      <c r="J1" s="32">
        <v>8</v>
      </c>
      <c r="K1" s="32">
        <v>9</v>
      </c>
      <c r="L1" s="32">
        <v>10</v>
      </c>
      <c r="M1" s="32">
        <v>11</v>
      </c>
      <c r="N1" s="32">
        <v>12</v>
      </c>
      <c r="O1" s="32">
        <v>13</v>
      </c>
      <c r="P1" s="32">
        <v>14</v>
      </c>
      <c r="Q1" s="32">
        <v>15</v>
      </c>
      <c r="R1" s="32">
        <v>16</v>
      </c>
      <c r="S1" s="32">
        <v>17</v>
      </c>
      <c r="T1" s="32">
        <v>18</v>
      </c>
      <c r="U1" s="32">
        <v>19</v>
      </c>
      <c r="V1" s="32">
        <v>20</v>
      </c>
      <c r="W1" s="32">
        <v>21</v>
      </c>
      <c r="X1" s="32">
        <v>22</v>
      </c>
      <c r="Y1" s="32">
        <v>23</v>
      </c>
      <c r="Z1" s="32">
        <v>24</v>
      </c>
      <c r="AA1" s="32">
        <v>25</v>
      </c>
      <c r="AB1" s="32">
        <v>26</v>
      </c>
      <c r="AC1" s="32">
        <v>27</v>
      </c>
      <c r="AD1" s="32">
        <v>28</v>
      </c>
      <c r="AE1" s="32">
        <v>29</v>
      </c>
      <c r="AF1" s="32">
        <v>30</v>
      </c>
      <c r="AG1" s="32">
        <v>31</v>
      </c>
      <c r="AH1" s="32">
        <v>32</v>
      </c>
      <c r="AI1" s="32">
        <v>33</v>
      </c>
      <c r="AJ1" s="32">
        <v>34</v>
      </c>
      <c r="AK1" s="32">
        <v>35</v>
      </c>
      <c r="AL1" s="32">
        <v>36</v>
      </c>
      <c r="AM1" s="32">
        <v>37</v>
      </c>
      <c r="AN1" s="32">
        <v>38</v>
      </c>
      <c r="AO1" s="32">
        <v>39</v>
      </c>
      <c r="AP1" s="32">
        <v>40</v>
      </c>
      <c r="AQ1" s="32">
        <v>41</v>
      </c>
      <c r="AR1" s="32">
        <v>42</v>
      </c>
      <c r="AS1" s="32">
        <v>43</v>
      </c>
      <c r="AT1" s="32">
        <v>44</v>
      </c>
      <c r="AU1" s="32">
        <v>45</v>
      </c>
      <c r="AV1" s="32">
        <v>46</v>
      </c>
      <c r="AW1" s="32">
        <v>47</v>
      </c>
      <c r="AX1" s="32">
        <v>48</v>
      </c>
      <c r="AY1" s="32">
        <v>49</v>
      </c>
      <c r="AZ1" s="32">
        <v>50</v>
      </c>
      <c r="BA1" s="32">
        <v>51</v>
      </c>
      <c r="BB1" s="32">
        <v>52</v>
      </c>
      <c r="BC1" s="32">
        <v>53</v>
      </c>
      <c r="BD1" s="32">
        <v>54</v>
      </c>
      <c r="BE1" s="32">
        <v>55</v>
      </c>
      <c r="BF1" s="32">
        <v>56</v>
      </c>
      <c r="BG1" s="32">
        <v>57</v>
      </c>
      <c r="BH1" s="32">
        <v>58</v>
      </c>
      <c r="BI1" s="32">
        <v>59</v>
      </c>
      <c r="BJ1" s="32">
        <v>60</v>
      </c>
      <c r="BK1" s="32">
        <v>61</v>
      </c>
      <c r="BL1" s="32">
        <v>62</v>
      </c>
    </row>
    <row r="2" spans="1:68" ht="15" thickBot="1" x14ac:dyDescent="0.25">
      <c r="A2" s="28">
        <f>ROW()</f>
        <v>2</v>
      </c>
      <c r="B2" s="34" t="s">
        <v>219</v>
      </c>
      <c r="C2" s="1311">
        <v>1</v>
      </c>
      <c r="D2" s="1312"/>
      <c r="E2" s="1311">
        <f>C2+1</f>
        <v>2</v>
      </c>
      <c r="F2" s="1312"/>
      <c r="G2" s="1311">
        <f>E2+1</f>
        <v>3</v>
      </c>
      <c r="H2" s="1312"/>
      <c r="I2" s="1311">
        <f>G2+1</f>
        <v>4</v>
      </c>
      <c r="J2" s="1312"/>
      <c r="K2" s="1311">
        <f>I2+1</f>
        <v>5</v>
      </c>
      <c r="L2" s="1312"/>
      <c r="M2" s="1311">
        <f>K2+1</f>
        <v>6</v>
      </c>
      <c r="N2" s="1312"/>
      <c r="O2" s="1311">
        <f>M2+1</f>
        <v>7</v>
      </c>
      <c r="P2" s="1312"/>
      <c r="Q2" s="1311">
        <f>O2+1</f>
        <v>8</v>
      </c>
      <c r="R2" s="1312"/>
      <c r="S2" s="1311">
        <f>Q2+1</f>
        <v>9</v>
      </c>
      <c r="T2" s="1312"/>
      <c r="U2" s="1311">
        <f>S2+1</f>
        <v>10</v>
      </c>
      <c r="V2" s="1312"/>
      <c r="W2" s="1311">
        <f>U2+1</f>
        <v>11</v>
      </c>
      <c r="X2" s="1312"/>
      <c r="Y2" s="1311">
        <f>W2+1</f>
        <v>12</v>
      </c>
      <c r="Z2" s="1312"/>
      <c r="AA2" s="1311">
        <f>Y2+1</f>
        <v>13</v>
      </c>
      <c r="AB2" s="1312"/>
      <c r="AC2" s="1311">
        <f>AA2+1</f>
        <v>14</v>
      </c>
      <c r="AD2" s="1312"/>
      <c r="AE2" s="1311">
        <f>AC2+1</f>
        <v>15</v>
      </c>
      <c r="AF2" s="1312"/>
      <c r="AG2" s="1311">
        <v>16</v>
      </c>
      <c r="AH2" s="1312"/>
      <c r="AI2" s="1311">
        <f>AG2+1</f>
        <v>17</v>
      </c>
      <c r="AJ2" s="1312"/>
      <c r="AK2" s="1311">
        <f>AI2+1</f>
        <v>18</v>
      </c>
      <c r="AL2" s="1312"/>
      <c r="AM2" s="1311">
        <f>AK2+1</f>
        <v>19</v>
      </c>
      <c r="AN2" s="1312"/>
      <c r="AO2" s="1311">
        <f>AM2+1</f>
        <v>20</v>
      </c>
      <c r="AP2" s="1312"/>
      <c r="AQ2" s="1311">
        <f>AO2+1</f>
        <v>21</v>
      </c>
      <c r="AR2" s="1312"/>
      <c r="AS2" s="1311">
        <f>AQ2+1</f>
        <v>22</v>
      </c>
      <c r="AT2" s="1312"/>
      <c r="AU2" s="1311">
        <f>AS2+1</f>
        <v>23</v>
      </c>
      <c r="AV2" s="1312"/>
      <c r="AW2" s="1311">
        <f>AU2+1</f>
        <v>24</v>
      </c>
      <c r="AX2" s="1312"/>
      <c r="AY2" s="1311">
        <f>AW2+1</f>
        <v>25</v>
      </c>
      <c r="AZ2" s="1312"/>
      <c r="BA2" s="1311">
        <f>AY2+1</f>
        <v>26</v>
      </c>
      <c r="BB2" s="1312"/>
      <c r="BC2" s="1311">
        <f>BA2+1</f>
        <v>27</v>
      </c>
      <c r="BD2" s="1312"/>
      <c r="BE2" s="1311">
        <f>BC2+1</f>
        <v>28</v>
      </c>
      <c r="BF2" s="1312"/>
      <c r="BG2" s="1311">
        <f>BE2+1</f>
        <v>29</v>
      </c>
      <c r="BH2" s="1312"/>
      <c r="BI2" s="1311">
        <f>BG2+1</f>
        <v>30</v>
      </c>
      <c r="BJ2" s="1312"/>
      <c r="BK2" s="1311">
        <f>BI2+1</f>
        <v>31</v>
      </c>
      <c r="BL2" s="1312"/>
    </row>
    <row r="3" spans="1:68" ht="15" thickBot="1" x14ac:dyDescent="0.25">
      <c r="A3" s="28">
        <f>ROW()</f>
        <v>3</v>
      </c>
      <c r="B3" s="35" t="s">
        <v>220</v>
      </c>
      <c r="C3" s="36">
        <f>IF(DAY(DATE('Report Set-up'!$B$12,'Report Set-up'!$B$11+1,1)-1)&gt;=C$2,DATE('Report Set-up'!$B$12,'Report Set-up'!$B$11,C$2),"---")</f>
        <v>45809</v>
      </c>
      <c r="D3" s="37"/>
      <c r="E3" s="36">
        <f>IF(DAY(DATE('Report Set-up'!$B$12,'Report Set-up'!$B$11+1,1)-1)&gt;=E$2,DATE('Report Set-up'!$B$12,'Report Set-up'!$B$11,E$2),"---")</f>
        <v>45810</v>
      </c>
      <c r="F3" s="37"/>
      <c r="G3" s="36">
        <f>IF(DAY(DATE('Report Set-up'!$B$12,'Report Set-up'!$B$11+1,1)-1)&gt;=G$2,DATE('Report Set-up'!$B$12,'Report Set-up'!$B$11,G$2),"---")</f>
        <v>45811</v>
      </c>
      <c r="H3" s="37"/>
      <c r="I3" s="36">
        <f>IF(DAY(DATE('Report Set-up'!$B$12,'Report Set-up'!$B$11+1,1)-1)&gt;=I$2,DATE('Report Set-up'!$B$12,'Report Set-up'!$B$11,I$2),"---")</f>
        <v>45812</v>
      </c>
      <c r="J3" s="37"/>
      <c r="K3" s="36">
        <f>IF(DAY(DATE('Report Set-up'!$B$12,'Report Set-up'!$B$11+1,1)-1)&gt;=K$2,DATE('Report Set-up'!$B$12,'Report Set-up'!$B$11,K$2),"---")</f>
        <v>45813</v>
      </c>
      <c r="L3" s="37"/>
      <c r="M3" s="36">
        <f>IF(DAY(DATE('Report Set-up'!$B$12,'Report Set-up'!$B$11+1,1)-1)&gt;=M$2,DATE('Report Set-up'!$B$12,'Report Set-up'!$B$11,M$2),"---")</f>
        <v>45814</v>
      </c>
      <c r="N3" s="37"/>
      <c r="O3" s="36">
        <f>IF(DAY(DATE('Report Set-up'!$B$12,'Report Set-up'!$B$11+1,1)-1)&gt;=O$2,DATE('Report Set-up'!$B$12,'Report Set-up'!$B$11,O$2),"---")</f>
        <v>45815</v>
      </c>
      <c r="P3" s="37"/>
      <c r="Q3" s="36">
        <f>IF(DAY(DATE('Report Set-up'!$B$12,'Report Set-up'!$B$11+1,1)-1)&gt;=Q$2,DATE('Report Set-up'!$B$12,'Report Set-up'!$B$11,Q$2),"---")</f>
        <v>45816</v>
      </c>
      <c r="R3" s="37"/>
      <c r="S3" s="36">
        <f>IF(DAY(DATE('Report Set-up'!$B$12,'Report Set-up'!$B$11+1,1)-1)&gt;=S$2,DATE('Report Set-up'!$B$12,'Report Set-up'!$B$11,S$2),"---")</f>
        <v>45817</v>
      </c>
      <c r="T3" s="37"/>
      <c r="U3" s="36">
        <f>IF(DAY(DATE('Report Set-up'!$B$12,'Report Set-up'!$B$11+1,1)-1)&gt;=U$2,DATE('Report Set-up'!$B$12,'Report Set-up'!$B$11,U$2),"---")</f>
        <v>45818</v>
      </c>
      <c r="V3" s="37"/>
      <c r="W3" s="36">
        <f>IF(DAY(DATE('Report Set-up'!$B$12,'Report Set-up'!$B$11+1,1)-1)&gt;=W$2,DATE('Report Set-up'!$B$12,'Report Set-up'!$B$11,W$2),"---")</f>
        <v>45819</v>
      </c>
      <c r="X3" s="37"/>
      <c r="Y3" s="36">
        <f>IF(DAY(DATE('Report Set-up'!$B$12,'Report Set-up'!$B$11+1,1)-1)&gt;=Y$2,DATE('Report Set-up'!$B$12,'Report Set-up'!$B$11,Y$2),"---")</f>
        <v>45820</v>
      </c>
      <c r="Z3" s="37"/>
      <c r="AA3" s="36">
        <f>IF(DAY(DATE('Report Set-up'!$B$12,'Report Set-up'!$B$11+1,1)-1)&gt;=AA$2,DATE('Report Set-up'!$B$12,'Report Set-up'!$B$11,AA$2),"---")</f>
        <v>45821</v>
      </c>
      <c r="AB3" s="37"/>
      <c r="AC3" s="36">
        <f>IF(DAY(DATE('Report Set-up'!$B$12,'Report Set-up'!$B$11+1,1)-1)&gt;=AC$2,DATE('Report Set-up'!$B$12,'Report Set-up'!$B$11,AC$2),"---")</f>
        <v>45822</v>
      </c>
      <c r="AD3" s="37"/>
      <c r="AE3" s="36">
        <f>IF(DAY(DATE('Report Set-up'!$B$12,'Report Set-up'!$B$11+1,1)-1)&gt;=AE$2,DATE('Report Set-up'!$B$12,'Report Set-up'!$B$11,AE$2),"---")</f>
        <v>45823</v>
      </c>
      <c r="AF3" s="37"/>
      <c r="AG3" s="36">
        <f>IF(DAY(DATE('Report Set-up'!$B$12,'Report Set-up'!$B$11+1,1)-1)&gt;=AG$2,DATE('Report Set-up'!$B$12,'Report Set-up'!$B$11,AG$2),"---")</f>
        <v>45824</v>
      </c>
      <c r="AH3" s="37"/>
      <c r="AI3" s="36">
        <f>IF(DAY(DATE('Report Set-up'!$B$12,'Report Set-up'!$B$11+1,1)-1)&gt;=AI$2,DATE('Report Set-up'!$B$12,'Report Set-up'!$B$11,AI$2),"---")</f>
        <v>45825</v>
      </c>
      <c r="AJ3" s="37"/>
      <c r="AK3" s="36">
        <f>IF(DAY(DATE('Report Set-up'!$B$12,'Report Set-up'!$B$11+1,1)-1)&gt;=AK$2,DATE('Report Set-up'!$B$12,'Report Set-up'!$B$11,AK$2),"---")</f>
        <v>45826</v>
      </c>
      <c r="AL3" s="37"/>
      <c r="AM3" s="36">
        <f>IF(DAY(DATE('Report Set-up'!$B$12,'Report Set-up'!$B$11+1,1)-1)&gt;=AM$2,DATE('Report Set-up'!$B$12,'Report Set-up'!$B$11,AM$2),"---")</f>
        <v>45827</v>
      </c>
      <c r="AN3" s="37"/>
      <c r="AO3" s="36">
        <f>IF(DAY(DATE('Report Set-up'!$B$12,'Report Set-up'!$B$11+1,1)-1)&gt;=AO$2,DATE('Report Set-up'!$B$12,'Report Set-up'!$B$11,AO$2),"---")</f>
        <v>45828</v>
      </c>
      <c r="AP3" s="37"/>
      <c r="AQ3" s="36">
        <f>IF(DAY(DATE('Report Set-up'!$B$12,'Report Set-up'!$B$11+1,1)-1)&gt;=AQ$2,DATE('Report Set-up'!$B$12,'Report Set-up'!$B$11,AQ$2),"---")</f>
        <v>45829</v>
      </c>
      <c r="AR3" s="37"/>
      <c r="AS3" s="36">
        <f>IF(DAY(DATE('Report Set-up'!$B$12,'Report Set-up'!$B$11+1,1)-1)&gt;=AS$2,DATE('Report Set-up'!$B$12,'Report Set-up'!$B$11,AS$2),"---")</f>
        <v>45830</v>
      </c>
      <c r="AT3" s="37"/>
      <c r="AU3" s="36">
        <f>IF(DAY(DATE('Report Set-up'!$B$12,'Report Set-up'!$B$11+1,1)-1)&gt;=AU$2,DATE('Report Set-up'!$B$12,'Report Set-up'!$B$11,AU$2),"---")</f>
        <v>45831</v>
      </c>
      <c r="AV3" s="37"/>
      <c r="AW3" s="36">
        <f>IF(DAY(DATE('Report Set-up'!$B$12,'Report Set-up'!$B$11+1,1)-1)&gt;=AW$2,DATE('Report Set-up'!$B$12,'Report Set-up'!$B$11,AW$2),"---")</f>
        <v>45832</v>
      </c>
      <c r="AX3" s="37"/>
      <c r="AY3" s="36">
        <f>IF(DAY(DATE('Report Set-up'!$B$12,'Report Set-up'!$B$11+1,1)-1)&gt;=AY$2,DATE('Report Set-up'!$B$12,'Report Set-up'!$B$11,AY$2),"---")</f>
        <v>45833</v>
      </c>
      <c r="AZ3" s="37"/>
      <c r="BA3" s="36">
        <f>IF(DAY(DATE('Report Set-up'!$B$12,'Report Set-up'!$B$11+1,1)-1)&gt;=BA$2,DATE('Report Set-up'!$B$12,'Report Set-up'!$B$11,BA$2),"---")</f>
        <v>45834</v>
      </c>
      <c r="BB3" s="37"/>
      <c r="BC3" s="36">
        <f>IF(DAY(DATE('Report Set-up'!$B$12,'Report Set-up'!$B$11+1,1)-1)&gt;=BC$2,DATE('Report Set-up'!$B$12,'Report Set-up'!$B$11,BC$2),"---")</f>
        <v>45835</v>
      </c>
      <c r="BD3" s="37"/>
      <c r="BE3" s="36">
        <f>IF(DAY(DATE('Report Set-up'!$B$12,'Report Set-up'!$B$11+1,1)-1)&gt;=BE$2,DATE('Report Set-up'!$B$12,'Report Set-up'!$B$11,BE$2),"---")</f>
        <v>45836</v>
      </c>
      <c r="BF3" s="37"/>
      <c r="BG3" s="36">
        <f>IF(DAY(DATE('Report Set-up'!$B$12,'Report Set-up'!$B$11+1,1)-1)&gt;=BG$2,DATE('Report Set-up'!$B$12,'Report Set-up'!$B$11,BG$2),"---")</f>
        <v>45837</v>
      </c>
      <c r="BH3" s="37"/>
      <c r="BI3" s="36">
        <f>IF(DAY(DATE('Report Set-up'!$B$12,'Report Set-up'!$B$11+1,1)-1)&gt;=BI$2,DATE('Report Set-up'!$B$12,'Report Set-up'!$B$11,BI$2),"---")</f>
        <v>45838</v>
      </c>
      <c r="BJ3" s="37"/>
      <c r="BK3" s="36" t="str">
        <f>IF(DAY(DATE('Report Set-up'!$B$12,'Report Set-up'!$B$11+1,1)-1)&gt;=BK$2,DATE('Report Set-up'!$B$12,'Report Set-up'!$B$11,BK$2),"---")</f>
        <v>---</v>
      </c>
      <c r="BL3" s="37"/>
    </row>
    <row r="4" spans="1:68" ht="15" thickBot="1" x14ac:dyDescent="0.25">
      <c r="A4" s="28">
        <f>ROW()</f>
        <v>4</v>
      </c>
      <c r="B4" s="35" t="s">
        <v>221</v>
      </c>
      <c r="C4" s="38">
        <f>IF(DAY(DATE('Report Set-up'!$B$12,'Report Set-up'!$B$11+1,1)-1)&gt;=C$2,WEEKDAY(DATE('Report Set-up'!$B$12,'Report Set-up'!$B$11,C$2)),"---")</f>
        <v>1</v>
      </c>
      <c r="D4" s="37"/>
      <c r="E4" s="39">
        <f>IF(DAY(DATE('Report Set-up'!$B$12,'Report Set-up'!$B$11+1,1)-1)&gt;=E$2,WEEKDAY(DATE('Report Set-up'!$B$12,'Report Set-up'!$B$11,E$2)),"---")</f>
        <v>2</v>
      </c>
      <c r="F4" s="40"/>
      <c r="G4" s="39">
        <f>IF(DAY(DATE('Report Set-up'!$B$12,'Report Set-up'!$B$11+1,1)-1)&gt;=G$2,WEEKDAY(DATE('Report Set-up'!$B$12,'Report Set-up'!$B$11,G$2)),"---")</f>
        <v>3</v>
      </c>
      <c r="H4" s="40"/>
      <c r="I4" s="39">
        <f>IF(DAY(DATE('Report Set-up'!$B$12,'Report Set-up'!$B$11+1,1)-1)&gt;=I$2,WEEKDAY(DATE('Report Set-up'!$B$12,'Report Set-up'!$B$11,I$2)),"---")</f>
        <v>4</v>
      </c>
      <c r="J4" s="40"/>
      <c r="K4" s="39">
        <f>IF(DAY(DATE('Report Set-up'!$B$12,'Report Set-up'!$B$11+1,1)-1)&gt;=K$2,WEEKDAY(DATE('Report Set-up'!$B$12,'Report Set-up'!$B$11,K$2)),"---")</f>
        <v>5</v>
      </c>
      <c r="L4" s="40"/>
      <c r="M4" s="39">
        <f>IF(DAY(DATE('Report Set-up'!$B$12,'Report Set-up'!$B$11+1,1)-1)&gt;=M$2,WEEKDAY(DATE('Report Set-up'!$B$12,'Report Set-up'!$B$11,M$2)),"---")</f>
        <v>6</v>
      </c>
      <c r="N4" s="40"/>
      <c r="O4" s="39">
        <f>IF(DAY(DATE('Report Set-up'!$B$12,'Report Set-up'!$B$11+1,1)-1)&gt;=O$2,WEEKDAY(DATE('Report Set-up'!$B$12,'Report Set-up'!$B$11,O$2)),"---")</f>
        <v>7</v>
      </c>
      <c r="P4" s="40"/>
      <c r="Q4" s="39">
        <f>IF(DAY(DATE('Report Set-up'!$B$12,'Report Set-up'!$B$11+1,1)-1)&gt;=Q$2,WEEKDAY(DATE('Report Set-up'!$B$12,'Report Set-up'!$B$11,Q$2)),"---")</f>
        <v>1</v>
      </c>
      <c r="R4" s="40"/>
      <c r="S4" s="39">
        <f>IF(DAY(DATE('Report Set-up'!$B$12,'Report Set-up'!$B$11+1,1)-1)&gt;=S$2,WEEKDAY(DATE('Report Set-up'!$B$12,'Report Set-up'!$B$11,S$2)),"---")</f>
        <v>2</v>
      </c>
      <c r="T4" s="40"/>
      <c r="U4" s="39">
        <f>IF(DAY(DATE('Report Set-up'!$B$12,'Report Set-up'!$B$11+1,1)-1)&gt;=U$2,WEEKDAY(DATE('Report Set-up'!$B$12,'Report Set-up'!$B$11,U$2)),"---")</f>
        <v>3</v>
      </c>
      <c r="V4" s="40"/>
      <c r="W4" s="39">
        <f>IF(DAY(DATE('Report Set-up'!$B$12,'Report Set-up'!$B$11+1,1)-1)&gt;=W$2,WEEKDAY(DATE('Report Set-up'!$B$12,'Report Set-up'!$B$11,W$2)),"---")</f>
        <v>4</v>
      </c>
      <c r="X4" s="40"/>
      <c r="Y4" s="39">
        <f>IF(DAY(DATE('Report Set-up'!$B$12,'Report Set-up'!$B$11+1,1)-1)&gt;=Y$2,WEEKDAY(DATE('Report Set-up'!$B$12,'Report Set-up'!$B$11,Y$2)),"---")</f>
        <v>5</v>
      </c>
      <c r="Z4" s="40"/>
      <c r="AA4" s="39">
        <f>IF(DAY(DATE('Report Set-up'!$B$12,'Report Set-up'!$B$11+1,1)-1)&gt;=AA$2,WEEKDAY(DATE('Report Set-up'!$B$12,'Report Set-up'!$B$11,AA$2)),"---")</f>
        <v>6</v>
      </c>
      <c r="AB4" s="40"/>
      <c r="AC4" s="39">
        <f>IF(DAY(DATE('Report Set-up'!$B$12,'Report Set-up'!$B$11+1,1)-1)&gt;=AC$2,WEEKDAY(DATE('Report Set-up'!$B$12,'Report Set-up'!$B$11,AC$2)),"---")</f>
        <v>7</v>
      </c>
      <c r="AD4" s="40"/>
      <c r="AE4" s="39">
        <f>IF(DAY(DATE('Report Set-up'!$B$12,'Report Set-up'!$B$11+1,1)-1)&gt;=AE$2,WEEKDAY(DATE('Report Set-up'!$B$12,'Report Set-up'!$B$11,AE$2)),"---")</f>
        <v>1</v>
      </c>
      <c r="AF4" s="40"/>
      <c r="AG4" s="39">
        <f>IF(DAY(DATE('Report Set-up'!$B$12,'Report Set-up'!$B$11+1,1)-1)&gt;=AG$2,WEEKDAY(DATE('Report Set-up'!$B$12,'Report Set-up'!$B$11,AG$2)),"---")</f>
        <v>2</v>
      </c>
      <c r="AH4" s="40"/>
      <c r="AI4" s="39">
        <f>IF(DAY(DATE('Report Set-up'!$B$12,'Report Set-up'!$B$11+1,1)-1)&gt;=AI$2,WEEKDAY(DATE('Report Set-up'!$B$12,'Report Set-up'!$B$11,AI$2)),"---")</f>
        <v>3</v>
      </c>
      <c r="AJ4" s="40"/>
      <c r="AK4" s="39">
        <f>IF(DAY(DATE('Report Set-up'!$B$12,'Report Set-up'!$B$11+1,1)-1)&gt;=AK$2,WEEKDAY(DATE('Report Set-up'!$B$12,'Report Set-up'!$B$11,AK$2)),"---")</f>
        <v>4</v>
      </c>
      <c r="AL4" s="40"/>
      <c r="AM4" s="39">
        <f>IF(DAY(DATE('Report Set-up'!$B$12,'Report Set-up'!$B$11+1,1)-1)&gt;=AM$2,WEEKDAY(DATE('Report Set-up'!$B$12,'Report Set-up'!$B$11,AM$2)),"---")</f>
        <v>5</v>
      </c>
      <c r="AN4" s="40"/>
      <c r="AO4" s="39">
        <f>IF(DAY(DATE('Report Set-up'!$B$12,'Report Set-up'!$B$11+1,1)-1)&gt;=AO$2,WEEKDAY(DATE('Report Set-up'!$B$12,'Report Set-up'!$B$11,AO$2)),"---")</f>
        <v>6</v>
      </c>
      <c r="AP4" s="40"/>
      <c r="AQ4" s="39">
        <f>IF(DAY(DATE('Report Set-up'!$B$12,'Report Set-up'!$B$11+1,1)-1)&gt;=AQ$2,WEEKDAY(DATE('Report Set-up'!$B$12,'Report Set-up'!$B$11,AQ$2)),"---")</f>
        <v>7</v>
      </c>
      <c r="AR4" s="40"/>
      <c r="AS4" s="39">
        <f>IF(DAY(DATE('Report Set-up'!$B$12,'Report Set-up'!$B$11+1,1)-1)&gt;=AS$2,WEEKDAY(DATE('Report Set-up'!$B$12,'Report Set-up'!$B$11,AS$2)),"---")</f>
        <v>1</v>
      </c>
      <c r="AT4" s="40"/>
      <c r="AU4" s="39">
        <f>IF(DAY(DATE('Report Set-up'!$B$12,'Report Set-up'!$B$11+1,1)-1)&gt;=AU$2,WEEKDAY(DATE('Report Set-up'!$B$12,'Report Set-up'!$B$11,AU$2)),"---")</f>
        <v>2</v>
      </c>
      <c r="AV4" s="40"/>
      <c r="AW4" s="39">
        <f>IF(DAY(DATE('Report Set-up'!$B$12,'Report Set-up'!$B$11+1,1)-1)&gt;=AW$2,WEEKDAY(DATE('Report Set-up'!$B$12,'Report Set-up'!$B$11,AW$2)),"---")</f>
        <v>3</v>
      </c>
      <c r="AX4" s="40"/>
      <c r="AY4" s="39">
        <f>IF(DAY(DATE('Report Set-up'!$B$12,'Report Set-up'!$B$11+1,1)-1)&gt;=AY$2,WEEKDAY(DATE('Report Set-up'!$B$12,'Report Set-up'!$B$11,AY$2)),"---")</f>
        <v>4</v>
      </c>
      <c r="AZ4" s="40"/>
      <c r="BA4" s="39">
        <f>IF(DAY(DATE('Report Set-up'!$B$12,'Report Set-up'!$B$11+1,1)-1)&gt;=BA$2,WEEKDAY(DATE('Report Set-up'!$B$12,'Report Set-up'!$B$11,BA$2)),"---")</f>
        <v>5</v>
      </c>
      <c r="BB4" s="40"/>
      <c r="BC4" s="39">
        <f>IF(DAY(DATE('Report Set-up'!$B$12,'Report Set-up'!$B$11+1,1)-1)&gt;=BC$2,WEEKDAY(DATE('Report Set-up'!$B$12,'Report Set-up'!$B$11,BC$2)),"---")</f>
        <v>6</v>
      </c>
      <c r="BD4" s="40"/>
      <c r="BE4" s="39">
        <f>IF(DAY(DATE('Report Set-up'!$B$12,'Report Set-up'!$B$11+1,1)-1)&gt;=BE$2,WEEKDAY(DATE('Report Set-up'!$B$12,'Report Set-up'!$B$11,BE$2)),"---")</f>
        <v>7</v>
      </c>
      <c r="BF4" s="40"/>
      <c r="BG4" s="39">
        <f>IF(DAY(DATE('Report Set-up'!$B$12,'Report Set-up'!$B$11+1,1)-1)&gt;=BG$2,WEEKDAY(DATE('Report Set-up'!$B$12,'Report Set-up'!$B$11,BG$2)),"---")</f>
        <v>1</v>
      </c>
      <c r="BH4" s="40"/>
      <c r="BI4" s="39">
        <f>IF(DAY(DATE('Report Set-up'!$B$12,'Report Set-up'!$B$11+1,1)-1)&gt;=BI$2,WEEKDAY(DATE('Report Set-up'!$B$12,'Report Set-up'!$B$11,BI$2)),"---")</f>
        <v>2</v>
      </c>
      <c r="BJ4" s="40"/>
      <c r="BK4" s="39" t="str">
        <f>IF(DAY(DATE('Report Set-up'!$B$12,'Report Set-up'!$B$11+1,1)-1)&gt;=BK$2,WEEKDAY(DATE('Report Set-up'!$B$12,'Report Set-up'!$B$11,BK$2)),"---")</f>
        <v>---</v>
      </c>
      <c r="BL4" s="40"/>
      <c r="BM4" s="39" t="s">
        <v>222</v>
      </c>
      <c r="BN4" s="40"/>
    </row>
    <row r="5" spans="1:68" ht="15" thickBot="1" x14ac:dyDescent="0.25">
      <c r="A5" s="28">
        <f>ROW()</f>
        <v>5</v>
      </c>
      <c r="C5" s="39" t="s">
        <v>223</v>
      </c>
      <c r="D5" s="41" t="s">
        <v>224</v>
      </c>
      <c r="E5" s="39" t="s">
        <v>223</v>
      </c>
      <c r="F5" s="41" t="s">
        <v>224</v>
      </c>
      <c r="G5" s="39" t="s">
        <v>223</v>
      </c>
      <c r="H5" s="41" t="s">
        <v>224</v>
      </c>
      <c r="I5" s="39" t="s">
        <v>223</v>
      </c>
      <c r="J5" s="41" t="s">
        <v>224</v>
      </c>
      <c r="K5" s="39" t="s">
        <v>223</v>
      </c>
      <c r="L5" s="41" t="s">
        <v>224</v>
      </c>
      <c r="M5" s="39" t="s">
        <v>223</v>
      </c>
      <c r="N5" s="41" t="s">
        <v>224</v>
      </c>
      <c r="O5" s="39" t="s">
        <v>223</v>
      </c>
      <c r="P5" s="41" t="s">
        <v>224</v>
      </c>
      <c r="Q5" s="39" t="s">
        <v>223</v>
      </c>
      <c r="R5" s="41" t="s">
        <v>224</v>
      </c>
      <c r="S5" s="39" t="s">
        <v>223</v>
      </c>
      <c r="T5" s="41" t="s">
        <v>224</v>
      </c>
      <c r="U5" s="39" t="s">
        <v>223</v>
      </c>
      <c r="V5" s="41" t="s">
        <v>224</v>
      </c>
      <c r="W5" s="39" t="s">
        <v>223</v>
      </c>
      <c r="X5" s="41" t="s">
        <v>224</v>
      </c>
      <c r="Y5" s="39" t="s">
        <v>223</v>
      </c>
      <c r="Z5" s="41" t="s">
        <v>224</v>
      </c>
      <c r="AA5" s="39" t="s">
        <v>223</v>
      </c>
      <c r="AB5" s="41" t="s">
        <v>224</v>
      </c>
      <c r="AC5" s="39" t="s">
        <v>223</v>
      </c>
      <c r="AD5" s="41" t="s">
        <v>224</v>
      </c>
      <c r="AE5" s="39" t="s">
        <v>223</v>
      </c>
      <c r="AF5" s="41" t="s">
        <v>224</v>
      </c>
      <c r="AG5" s="39" t="s">
        <v>223</v>
      </c>
      <c r="AH5" s="41" t="s">
        <v>224</v>
      </c>
      <c r="AI5" s="39" t="s">
        <v>223</v>
      </c>
      <c r="AJ5" s="41" t="s">
        <v>224</v>
      </c>
      <c r="AK5" s="39" t="s">
        <v>223</v>
      </c>
      <c r="AL5" s="41" t="s">
        <v>224</v>
      </c>
      <c r="AM5" s="39" t="s">
        <v>223</v>
      </c>
      <c r="AN5" s="41" t="s">
        <v>224</v>
      </c>
      <c r="AO5" s="39" t="s">
        <v>223</v>
      </c>
      <c r="AP5" s="41" t="s">
        <v>224</v>
      </c>
      <c r="AQ5" s="39" t="s">
        <v>223</v>
      </c>
      <c r="AR5" s="41" t="s">
        <v>224</v>
      </c>
      <c r="AS5" s="39" t="s">
        <v>223</v>
      </c>
      <c r="AT5" s="41" t="s">
        <v>224</v>
      </c>
      <c r="AU5" s="39" t="s">
        <v>223</v>
      </c>
      <c r="AV5" s="41" t="s">
        <v>224</v>
      </c>
      <c r="AW5" s="39" t="s">
        <v>223</v>
      </c>
      <c r="AX5" s="41" t="s">
        <v>224</v>
      </c>
      <c r="AY5" s="39" t="s">
        <v>223</v>
      </c>
      <c r="AZ5" s="41" t="s">
        <v>224</v>
      </c>
      <c r="BA5" s="39" t="s">
        <v>223</v>
      </c>
      <c r="BB5" s="41" t="s">
        <v>224</v>
      </c>
      <c r="BC5" s="39" t="s">
        <v>223</v>
      </c>
      <c r="BD5" s="41" t="s">
        <v>224</v>
      </c>
      <c r="BE5" s="39" t="s">
        <v>223</v>
      </c>
      <c r="BF5" s="41" t="s">
        <v>224</v>
      </c>
      <c r="BG5" s="39" t="s">
        <v>223</v>
      </c>
      <c r="BH5" s="41" t="s">
        <v>224</v>
      </c>
      <c r="BI5" s="39" t="s">
        <v>223</v>
      </c>
      <c r="BJ5" s="41" t="s">
        <v>224</v>
      </c>
      <c r="BK5" s="39" t="s">
        <v>223</v>
      </c>
      <c r="BL5" s="41" t="s">
        <v>224</v>
      </c>
      <c r="BM5" s="39" t="s">
        <v>223</v>
      </c>
      <c r="BN5" s="41" t="s">
        <v>224</v>
      </c>
    </row>
    <row r="6" spans="1:68" ht="15" thickBot="1" x14ac:dyDescent="0.25">
      <c r="A6" s="28">
        <f>ROW()</f>
        <v>6</v>
      </c>
      <c r="B6" s="42" t="s">
        <v>225</v>
      </c>
      <c r="C6" s="43"/>
      <c r="D6" s="44"/>
      <c r="E6" s="43"/>
      <c r="F6" s="44"/>
      <c r="G6" s="43"/>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row>
    <row r="7" spans="1:68" ht="15" thickBot="1" x14ac:dyDescent="0.25">
      <c r="A7" s="28">
        <f>ROW()</f>
        <v>7</v>
      </c>
      <c r="B7" s="42"/>
      <c r="C7" s="45"/>
      <c r="E7" s="45"/>
      <c r="G7" s="45"/>
    </row>
    <row r="8" spans="1:68" ht="15" thickBot="1" x14ac:dyDescent="0.25">
      <c r="A8" s="28">
        <f>ROW()</f>
        <v>8</v>
      </c>
      <c r="B8" s="46" t="s">
        <v>226</v>
      </c>
      <c r="C8" s="47"/>
      <c r="D8" s="48">
        <f>IFERROR(VALUE(INDEX('CSV Import'!$E$7:$E$359, MATCH($BP8, 'CSV Import'!$C$7:$C$359, 0))),0)</f>
        <v>5600</v>
      </c>
      <c r="E8" s="47"/>
      <c r="F8" s="48">
        <f>IFERROR(VALUE(INDEX('CSV Import'!$K$7:$K$359, MATCH($BP8, 'CSV Import'!$I$7:$I$359, 0))),0)</f>
        <v>5600</v>
      </c>
      <c r="G8" s="47"/>
      <c r="H8" s="48">
        <f>IFERROR(VALUE(INDEX('CSV Import'!$Q$7:$Q$359, MATCH($BP8, 'CSV Import'!$O$7:$O$359, 0))),0)</f>
        <v>5600</v>
      </c>
      <c r="I8" s="47"/>
      <c r="J8" s="48">
        <f>IFERROR(VALUE(INDEX('CSV Import'!$W$7:$W$359, MATCH($BP8, 'CSV Import'!$U$7:$U$359, 0))),0)</f>
        <v>5600</v>
      </c>
      <c r="K8" s="47"/>
      <c r="L8" s="48">
        <f>IFERROR(VALUE(INDEX('CSV Import'!$AC$7:$AC$359, MATCH($BP8, 'CSV Import'!$AA$7:$AA$359, 0))),0)</f>
        <v>5600</v>
      </c>
      <c r="M8" s="47"/>
      <c r="N8" s="48">
        <f>IFERROR(VALUE(INDEX('CSV Import'!$AI$7:$AI$359, MATCH($BP8, 'CSV Import'!$AG$7:$AG$359, 0))),0)</f>
        <v>5600</v>
      </c>
      <c r="O8" s="47"/>
      <c r="P8" s="48">
        <f>IFERROR(VALUE(INDEX('CSV Import'!$AO$7:$AO$359, MATCH($BP8, 'CSV Import'!$AM$7:$AM$359, 0))),0)</f>
        <v>5600</v>
      </c>
      <c r="Q8" s="47"/>
      <c r="R8" s="48">
        <f>IFERROR(VALUE(INDEX('CSV Import'!$AU$7:$AU$359, MATCH($BP8, 'CSV Import'!$AS$7:$AS$359, 0))),0)</f>
        <v>5600</v>
      </c>
      <c r="S8" s="47"/>
      <c r="T8" s="48">
        <f>IFERROR(VALUE(INDEX('CSV Import'!$BA$7:$BA$359, MATCH($BP8, 'CSV Import'!$AY$7:$AY$359, 0))),0)</f>
        <v>5600</v>
      </c>
      <c r="U8" s="47"/>
      <c r="V8" s="48">
        <f>IFERROR(VALUE(INDEX('CSV Import'!$BG$7:$BG$359, MATCH($BP8, 'CSV Import'!$BE$7:$BE$359, 0))),0)</f>
        <v>5600</v>
      </c>
      <c r="W8" s="47"/>
      <c r="X8" s="48">
        <f>IFERROR(VALUE(INDEX('CSV Import'!$BM$7:$BM$359, MATCH($BP8, 'CSV Import'!$BK$7:$BK$359, 0))),0)</f>
        <v>5600</v>
      </c>
      <c r="Y8" s="47"/>
      <c r="Z8" s="48">
        <f>IFERROR(VALUE(INDEX('CSV Import'!$BS$7:$BS$359, MATCH($BP8, 'CSV Import'!$BQ$7:$BQ$359, 0))),0)</f>
        <v>5600</v>
      </c>
      <c r="AA8" s="47"/>
      <c r="AB8" s="48">
        <f>IFERROR(VALUE(INDEX('CSV Import'!$BY$7:$BY$359, MATCH($BP8, 'CSV Import'!$BW$7:$BW$359, 0))),0)</f>
        <v>5600</v>
      </c>
      <c r="AC8" s="47"/>
      <c r="AD8" s="48">
        <f>IFERROR(VALUE(INDEX('CSV Import'!$CE$7:$CE$359, MATCH($BP8, 'CSV Import'!$CC$7:$CC$359, 0))),0)</f>
        <v>5600</v>
      </c>
      <c r="AE8" s="47"/>
      <c r="AF8" s="48">
        <f>IFERROR(VALUE(INDEX('CSV Import'!$CK$7:$CK$359, MATCH($BP8, 'CSV Import'!$CI$7:$CI$359, 0))),0)</f>
        <v>5600</v>
      </c>
      <c r="AG8" s="47"/>
      <c r="AH8" s="48">
        <f>IFERROR(VALUE(INDEX('CSV Import'!$CQ$7:$CQ$359, MATCH($BP8, 'CSV Import'!$CO$7:$CO$359, 0))),0)</f>
        <v>5600</v>
      </c>
      <c r="AI8" s="47"/>
      <c r="AJ8" s="48">
        <f>IFERROR(VALUE(INDEX('CSV Import'!$CW$7:$CW$359, MATCH($BP8, 'CSV Import'!$CU$7:$CU$359, 0))),0)</f>
        <v>5600</v>
      </c>
      <c r="AK8" s="47"/>
      <c r="AL8" s="48">
        <f>IFERROR(VALUE(INDEX('CSV Import'!$DC$7:$DC$359, MATCH($BP8, 'CSV Import'!$DA$7:$DA$359, 0))),0)</f>
        <v>5600</v>
      </c>
      <c r="AM8" s="47"/>
      <c r="AN8" s="48">
        <f>IFERROR(VALUE(INDEX('CSV Import'!$DI$7:$DI$359, MATCH($BP8, 'CSV Import'!$DG$7:$DG$359, 0))),0)</f>
        <v>5600</v>
      </c>
      <c r="AO8" s="47"/>
      <c r="AP8" s="48">
        <f>IFERROR(VALUE(INDEX('CSV Import'!$DO$7:$DO$359, MATCH($BP8, 'CSV Import'!$DM$7:$DM$359, 0))),0)</f>
        <v>5600</v>
      </c>
      <c r="AQ8" s="47"/>
      <c r="AR8" s="48">
        <f>IFERROR(VALUE(INDEX('CSV Import'!$DU$7:$DU$359, MATCH($BP8, 'CSV Import'!$DS$7:$DS$359, 0))),0)</f>
        <v>5600</v>
      </c>
      <c r="AS8" s="47"/>
      <c r="AT8" s="48">
        <f>IFERROR(VALUE(INDEX('CSV Import'!$EA$7:$EA$359, MATCH($BP8, 'CSV Import'!$DY$7:$DY$359, 0))),0)</f>
        <v>5600</v>
      </c>
      <c r="AU8" s="47"/>
      <c r="AV8" s="48">
        <f>IFERROR(VALUE(INDEX('CSV Import'!$EG$7:$EG$359, MATCH($BP8, 'CSV Import'!$EE$7:$EE$359, 0))),0)</f>
        <v>5600</v>
      </c>
      <c r="AW8" s="47"/>
      <c r="AX8" s="48">
        <f>IFERROR(VALUE(INDEX('CSV Import'!$EM$7:$EM$359, MATCH($BP8, 'CSV Import'!$EK$7:$EK$359, 0))),0)</f>
        <v>5600</v>
      </c>
      <c r="AY8" s="47"/>
      <c r="AZ8" s="48">
        <f>IFERROR(VALUE(INDEX('CSV Import'!$ES$7:$ES$359, MATCH($BP8, 'CSV Import'!$EQ$7:$EQ$359, 0))),0)</f>
        <v>5600</v>
      </c>
      <c r="BA8" s="47"/>
      <c r="BB8" s="48">
        <f>IFERROR(VALUE(INDEX('CSV Import'!$EY$7:$EY$359, MATCH($BP8, 'CSV Import'!$EW$7:$EW$359, 0))),0)</f>
        <v>5600</v>
      </c>
      <c r="BC8" s="47"/>
      <c r="BD8" s="48">
        <f>IFERROR(VALUE(INDEX('CSV Import'!$FE$7:$FE$359, MATCH($BP8, 'CSV Import'!$FC$7:$FC$359, 0))),0)</f>
        <v>5600</v>
      </c>
      <c r="BE8" s="47"/>
      <c r="BF8" s="48">
        <f>IFERROR(VALUE(INDEX('CSV Import'!$FK$7:$FK$359, MATCH($BP8, 'CSV Import'!$FI$7:$FI$359, 0))),0)</f>
        <v>5600</v>
      </c>
      <c r="BG8" s="47"/>
      <c r="BH8" s="48">
        <f>IFERROR(VALUE(INDEX('CSV Import'!$FQ$7:$FQ$359, MATCH($BP8, 'CSV Import'!$FO$7:$FO$359, 0))),0)</f>
        <v>5600</v>
      </c>
      <c r="BI8" s="47"/>
      <c r="BJ8" s="48">
        <f>IFERROR(VALUE(INDEX('CSV Import'!$FW$7:$FW$359, MATCH($BP8, 'CSV Import'!$FU$7:$FU$359, 0))),0)</f>
        <v>5600</v>
      </c>
      <c r="BK8" s="47"/>
      <c r="BL8" s="48">
        <f>IFERROR(VALUE(INDEX('CSV Import'!$GC$7:$GC$359, MATCH($BP8, 'CSV Import'!$GA$7:$GA$359, 0))),0)</f>
        <v>0</v>
      </c>
      <c r="BN8" s="49">
        <f t="shared" ref="BN8" si="0">SUM(D8,F8,H8,J8,L8,N8,P8,R8,T8,V8,X8,Z8,AB8,AD8,AF8)+SUM(AH8,AJ8,AL8,AN8,AP8,AR8,AT8,AV8,AX8,AZ8,BB8,BD8,BF8,BH8,BJ8,BL8)</f>
        <v>168000</v>
      </c>
      <c r="BP8" s="33" t="s">
        <v>227</v>
      </c>
    </row>
    <row r="9" spans="1:68" ht="15" thickBot="1" x14ac:dyDescent="0.25">
      <c r="A9" s="28">
        <f>ROW()</f>
        <v>9</v>
      </c>
      <c r="C9" s="50"/>
      <c r="E9" s="50"/>
      <c r="G9" s="50"/>
      <c r="I9" s="50"/>
      <c r="K9" s="50"/>
      <c r="M9" s="50"/>
      <c r="O9" s="50"/>
      <c r="Q9" s="50"/>
      <c r="S9" s="50"/>
      <c r="U9" s="50"/>
      <c r="W9" s="50"/>
      <c r="Y9" s="50"/>
      <c r="AA9" s="50"/>
      <c r="AC9" s="50"/>
      <c r="AE9" s="50"/>
      <c r="AG9" s="50"/>
      <c r="AI9" s="50"/>
      <c r="AK9" s="50"/>
      <c r="AM9" s="50"/>
      <c r="AO9" s="50"/>
      <c r="AQ9" s="50"/>
      <c r="AS9" s="50"/>
      <c r="AU9" s="50"/>
      <c r="AW9" s="50"/>
      <c r="AY9" s="50"/>
      <c r="BA9" s="50"/>
      <c r="BC9" s="50"/>
      <c r="BE9" s="50"/>
      <c r="BG9" s="50"/>
      <c r="BI9" s="50"/>
      <c r="BK9" s="50"/>
    </row>
    <row r="10" spans="1:68" ht="15" thickBot="1" x14ac:dyDescent="0.25">
      <c r="A10" s="28">
        <f>ROW()</f>
        <v>10</v>
      </c>
      <c r="B10" s="42" t="s">
        <v>228</v>
      </c>
      <c r="C10" s="51"/>
      <c r="E10" s="51"/>
      <c r="G10" s="51"/>
      <c r="I10" s="51"/>
      <c r="K10" s="51"/>
      <c r="M10" s="51"/>
      <c r="O10" s="51"/>
      <c r="Q10" s="51"/>
      <c r="S10" s="51"/>
      <c r="U10" s="51"/>
      <c r="W10" s="51"/>
      <c r="Y10" s="51"/>
      <c r="AA10" s="51"/>
      <c r="AC10" s="51"/>
      <c r="AE10" s="51"/>
      <c r="AG10" s="51"/>
      <c r="AI10" s="51"/>
      <c r="AK10" s="51"/>
      <c r="AM10" s="51"/>
      <c r="AO10" s="51"/>
      <c r="AQ10" s="51"/>
      <c r="AS10" s="51"/>
      <c r="AU10" s="51"/>
      <c r="AW10" s="51"/>
      <c r="AY10" s="51"/>
      <c r="BA10" s="51"/>
      <c r="BC10" s="51"/>
      <c r="BE10" s="51"/>
      <c r="BG10" s="51"/>
      <c r="BI10" s="51"/>
      <c r="BK10" s="51"/>
    </row>
    <row r="11" spans="1:68" ht="15" thickBot="1" x14ac:dyDescent="0.25">
      <c r="A11" s="28">
        <f>ROW()</f>
        <v>11</v>
      </c>
      <c r="B11" s="52" t="s">
        <v>229</v>
      </c>
      <c r="C11" s="51"/>
      <c r="E11" s="51"/>
      <c r="G11" s="51"/>
      <c r="I11" s="51"/>
      <c r="K11" s="51"/>
      <c r="M11" s="51"/>
      <c r="O11" s="51"/>
      <c r="Q11" s="51"/>
      <c r="S11" s="51"/>
      <c r="U11" s="51"/>
      <c r="W11" s="51"/>
      <c r="Y11" s="51"/>
      <c r="AA11" s="51"/>
      <c r="AC11" s="51"/>
      <c r="AE11" s="51"/>
      <c r="AG11" s="51"/>
      <c r="AI11" s="51"/>
      <c r="AK11" s="51"/>
      <c r="AM11" s="51"/>
      <c r="AO11" s="51"/>
      <c r="AQ11" s="51"/>
      <c r="AS11" s="51"/>
      <c r="AU11" s="51"/>
      <c r="AW11" s="51"/>
      <c r="AY11" s="51"/>
      <c r="BA11" s="51"/>
      <c r="BC11" s="51"/>
      <c r="BE11" s="51"/>
      <c r="BG11" s="51"/>
      <c r="BI11" s="51"/>
      <c r="BK11" s="51"/>
    </row>
    <row r="12" spans="1:68" x14ac:dyDescent="0.2">
      <c r="A12" s="28">
        <f>ROW()</f>
        <v>12</v>
      </c>
      <c r="B12" s="53" t="s">
        <v>230</v>
      </c>
      <c r="C12" s="54">
        <f>IFERROR(VALUE(INDEX('CSV Import'!$D$7:$D$359, MATCH($BP12, 'CSV Import'!$C$7:$C$359, 0))),0)</f>
        <v>50</v>
      </c>
      <c r="D12" s="55">
        <f>IFERROR(VALUE(INDEX('CSV Import'!$E$7:$E$359, MATCH($BP12, 'CSV Import'!$C$7:$C$359, 0))),0)</f>
        <v>155.53</v>
      </c>
      <c r="E12" s="54">
        <f>IFERROR(VALUE(INDEX('CSV Import'!$J$7:$J$359, MATCH($BP12, 'CSV Import'!$I$7:$I$359, 0))),0)</f>
        <v>50</v>
      </c>
      <c r="F12" s="55">
        <f>IFERROR(VALUE(INDEX('CSV Import'!$K$7:$K$359, MATCH($BP12, 'CSV Import'!$I$7:$I$359, 0))),0)</f>
        <v>155.53</v>
      </c>
      <c r="G12" s="54">
        <f>IFERROR(VALUE(INDEX('CSV Import'!$P$7:$P$359, MATCH($BP12, 'CSV Import'!$O$7:$O$359, 0))),0)</f>
        <v>50</v>
      </c>
      <c r="H12" s="55">
        <f>IFERROR(VALUE(INDEX('CSV Import'!$Q$7:$Q$359, MATCH($BP12, 'CSV Import'!$O$7:$O$359, 0))),0)</f>
        <v>155.53</v>
      </c>
      <c r="I12" s="54">
        <f>IFERROR(VALUE(INDEX('CSV Import'!$V$7:$V$359, MATCH($BP12, 'CSV Import'!$U$7:$U$359, 0))),0)</f>
        <v>50</v>
      </c>
      <c r="J12" s="55">
        <f>IFERROR(VALUE(INDEX('CSV Import'!$W$7:$W$359, MATCH($BP12, 'CSV Import'!$U$7:$U$359, 0))),0)</f>
        <v>155.53</v>
      </c>
      <c r="K12" s="54">
        <f>IFERROR(VALUE(INDEX('CSV Import'!$AB$7:$AB$359, MATCH($BP12, 'CSV Import'!$AA$7:$AA$359, 0))),0)</f>
        <v>50</v>
      </c>
      <c r="L12" s="55">
        <f>IFERROR(VALUE(INDEX('CSV Import'!$AC$7:$AC$359, MATCH($BP12, 'CSV Import'!$AA$7:$AA$359, 0))),0)</f>
        <v>155.53</v>
      </c>
      <c r="M12" s="54">
        <f>IFERROR(VALUE(INDEX('CSV Import'!$AH$7:$AH$359, MATCH($BP12, 'CSV Import'!$AG$7:$AG$359, 0))),0)</f>
        <v>50</v>
      </c>
      <c r="N12" s="55">
        <f>IFERROR(VALUE(INDEX('CSV Import'!$AI$7:$AI$359, MATCH($BP12, 'CSV Import'!$AG$7:$AG$359, 0))),0)</f>
        <v>155.53</v>
      </c>
      <c r="O12" s="54">
        <f>IFERROR(VALUE(INDEX('CSV Import'!$AN$7:$AN$359, MATCH($BP12, 'CSV Import'!$AM$7:$AM$359, 0))),0)</f>
        <v>50</v>
      </c>
      <c r="P12" s="55">
        <f>IFERROR(VALUE(INDEX('CSV Import'!$AO$7:$AO$359, MATCH($BP12, 'CSV Import'!$AM$7:$AM$359, 0))),0)</f>
        <v>155.53</v>
      </c>
      <c r="Q12" s="54">
        <f>IFERROR(VALUE(INDEX('CSV Import'!$AT$7:$AT$359, MATCH($BP12, 'CSV Import'!$AS$7:$AS$359, 0))),0)</f>
        <v>50</v>
      </c>
      <c r="R12" s="55">
        <f>IFERROR(VALUE(INDEX('CSV Import'!$AU$7:$AU$359, MATCH($BP12, 'CSV Import'!$AS$7:$AS$359, 0))),0)</f>
        <v>155.53</v>
      </c>
      <c r="S12" s="54">
        <f>IFERROR(VALUE(INDEX('CSV Import'!$AZ$7:$AZ$359, MATCH($BP12, 'CSV Import'!$AY$7:$AY$359, 0))),0)</f>
        <v>50</v>
      </c>
      <c r="T12" s="55">
        <f>IFERROR(VALUE(INDEX('CSV Import'!$BA$7:$BA$359, MATCH($BP12, 'CSV Import'!$AY$7:$AY$359, 0))),0)</f>
        <v>155.53</v>
      </c>
      <c r="U12" s="54">
        <f>IFERROR(VALUE(INDEX('CSV Import'!$BF$7:$BF$359, MATCH($BP12, 'CSV Import'!$BE$7:$BE$359, 0))),0)</f>
        <v>50</v>
      </c>
      <c r="V12" s="55">
        <f>IFERROR(VALUE(INDEX('CSV Import'!$BG$7:$BG$359, MATCH($BP12, 'CSV Import'!$BE$7:$BE$359, 0))),0)</f>
        <v>155.53</v>
      </c>
      <c r="W12" s="54">
        <f>IFERROR(VALUE(INDEX('CSV Import'!$BL$7:$BL$359, MATCH($BP12, 'CSV Import'!$BK$7:$BK$359, 0))),0)</f>
        <v>50</v>
      </c>
      <c r="X12" s="55">
        <f>IFERROR(VALUE(INDEX('CSV Import'!$BM$7:$BM$359, MATCH($BP12, 'CSV Import'!$BK$7:$BK$359, 0))),0)</f>
        <v>155.53</v>
      </c>
      <c r="Y12" s="54">
        <f>IFERROR(VALUE(INDEX('CSV Import'!$BR$7:$BR$359, MATCH($BP12, 'CSV Import'!$BQ$7:$BQ$359, 0))),0)</f>
        <v>50</v>
      </c>
      <c r="Z12" s="55">
        <f>IFERROR(VALUE(INDEX('CSV Import'!$BS$7:$BS$359, MATCH($BP12, 'CSV Import'!$BQ$7:$BQ$359, 0))),0)</f>
        <v>155.53</v>
      </c>
      <c r="AA12" s="54">
        <f>IFERROR(VALUE(INDEX('CSV Import'!$BX$7:$BX$359, MATCH($BP12, 'CSV Import'!$BW$7:$BW$359, 0))),0)</f>
        <v>50</v>
      </c>
      <c r="AB12" s="55">
        <f>IFERROR(VALUE(INDEX('CSV Import'!$BY$7:$BY$359, MATCH($BP12, 'CSV Import'!$BW$7:$BW$359, 0))),0)</f>
        <v>155.53</v>
      </c>
      <c r="AC12" s="54">
        <f>IFERROR(VALUE(INDEX('CSV Import'!$CD$7:$CD$359, MATCH($BP12, 'CSV Import'!$CC$7:$CC$359, 0))),0)</f>
        <v>50</v>
      </c>
      <c r="AD12" s="55">
        <f>IFERROR(VALUE(INDEX('CSV Import'!$CE$7:$CE$359, MATCH($BP12, 'CSV Import'!$CC$7:$CC$359, 0))),0)</f>
        <v>155.53</v>
      </c>
      <c r="AE12" s="54">
        <f>IFERROR(VALUE(INDEX('CSV Import'!$CJ$7:$CJ$359, MATCH($BP12, 'CSV Import'!$CI$7:$CI$359, 0))),0)</f>
        <v>50</v>
      </c>
      <c r="AF12" s="55">
        <f>IFERROR(VALUE(INDEX('CSV Import'!$CK$7:$CK$359, MATCH($BP12, 'CSV Import'!$CI$7:$CI$359, 0))),0)</f>
        <v>155.53</v>
      </c>
      <c r="AG12" s="54">
        <f>IFERROR(VALUE(INDEX('CSV Import'!$CP$7:$CP$359, MATCH($BP12, 'CSV Import'!$CO$7:$CO$359, 0))),0)</f>
        <v>50</v>
      </c>
      <c r="AH12" s="55">
        <f>IFERROR(VALUE(INDEX('CSV Import'!$CQ$7:$CQ$359, MATCH($BP12, 'CSV Import'!$CO$7:$CO$359, 0))),0)</f>
        <v>155.53</v>
      </c>
      <c r="AI12" s="54">
        <f>IFERROR(VALUE(INDEX('CSV Import'!$CV$7:$CV$359, MATCH($BP12, 'CSV Import'!$CU$7:$CU$359, 0))),0)</f>
        <v>50</v>
      </c>
      <c r="AJ12" s="55">
        <f>IFERROR(VALUE(INDEX('CSV Import'!$CW$7:$CW$359, MATCH($BP12, 'CSV Import'!$CU$7:$CU$359, 0))),0)</f>
        <v>155.53</v>
      </c>
      <c r="AK12" s="54">
        <f>IFERROR(VALUE(INDEX('CSV Import'!$DB$7:$DB$359, MATCH($BP12, 'CSV Import'!$DA$7:$DA$359, 0))),0)</f>
        <v>50</v>
      </c>
      <c r="AL12" s="55">
        <f>IFERROR(VALUE(INDEX('CSV Import'!$DC$7:$DC$359, MATCH($BP12, 'CSV Import'!$DA$7:$DA$359, 0))),0)</f>
        <v>155.53</v>
      </c>
      <c r="AM12" s="54">
        <f>IFERROR(VALUE(INDEX('CSV Import'!$DH$7:$DH$359, MATCH($BP12, 'CSV Import'!$DG$7:$DG$359, 0))),0)</f>
        <v>50</v>
      </c>
      <c r="AN12" s="55">
        <f>IFERROR(VALUE(INDEX('CSV Import'!$DI$7:$DI$359, MATCH($BP12, 'CSV Import'!$DG$7:$DG$359, 0))),0)</f>
        <v>155.53</v>
      </c>
      <c r="AO12" s="54">
        <f>IFERROR(VALUE(INDEX('CSV Import'!$DN$7:$DN$359, MATCH($BP12, 'CSV Import'!$DM$7:$DM$359, 0))),0)</f>
        <v>50</v>
      </c>
      <c r="AP12" s="55">
        <f>IFERROR(VALUE(INDEX('CSV Import'!$DO$7:$DO$359, MATCH($BP12, 'CSV Import'!$DM$7:$DM$359, 0))),0)</f>
        <v>155.53</v>
      </c>
      <c r="AQ12" s="54">
        <f>IFERROR(VALUE(INDEX('CSV Import'!$DT$7:$DT$359, MATCH($BP12, 'CSV Import'!$DS$7:$DS$359, 0))),0)</f>
        <v>50</v>
      </c>
      <c r="AR12" s="55">
        <f>IFERROR(VALUE(INDEX('CSV Import'!$DU$7:$DU$359, MATCH($BP12, 'CSV Import'!$DS$7:$DS$359, 0))),0)</f>
        <v>155.53</v>
      </c>
      <c r="AS12" s="54">
        <f>IFERROR(VALUE(INDEX('CSV Import'!$DZ$7:$DZ$359, MATCH($BP12, 'CSV Import'!$DY$7:$DY$359, 0))),0)</f>
        <v>50</v>
      </c>
      <c r="AT12" s="55">
        <f>IFERROR(VALUE(INDEX('CSV Import'!$EA$7:$EA$359, MATCH($BP12, 'CSV Import'!$DY$7:$DY$359, 0))),0)</f>
        <v>155.53</v>
      </c>
      <c r="AU12" s="54">
        <f>IFERROR(VALUE(INDEX('CSV Import'!$EF$7:$EF$359, MATCH($BP12, 'CSV Import'!$EE$7:$EE$359, 0))),0)</f>
        <v>50</v>
      </c>
      <c r="AV12" s="55">
        <f>IFERROR(VALUE(INDEX('CSV Import'!$EG$7:$EG$359, MATCH($BP12, 'CSV Import'!$EE$7:$EE$359, 0))),0)</f>
        <v>155.53</v>
      </c>
      <c r="AW12" s="54">
        <f>IFERROR(VALUE(INDEX('CSV Import'!$EL$7:$EL$359, MATCH($BP12, 'CSV Import'!$EK$7:$EK$359, 0))),0)</f>
        <v>50</v>
      </c>
      <c r="AX12" s="55">
        <f>IFERROR(VALUE(INDEX('CSV Import'!$EM$7:$EM$359, MATCH($BP12, 'CSV Import'!$EK$7:$EK$359, 0))),0)</f>
        <v>155.53</v>
      </c>
      <c r="AY12" s="54">
        <f>IFERROR(VALUE(INDEX('CSV Import'!$ER$7:$ER$359, MATCH($BP12, 'CSV Import'!$EQ$7:$EQ$359, 0))),0)</f>
        <v>50</v>
      </c>
      <c r="AZ12" s="55">
        <f>IFERROR(VALUE(INDEX('CSV Import'!$ES$7:$ES$359, MATCH($BP12, 'CSV Import'!$EQ$7:$EQ$359, 0))),0)</f>
        <v>155.53</v>
      </c>
      <c r="BA12" s="54">
        <f>IFERROR(VALUE(INDEX('CSV Import'!$EX$7:$EX$359, MATCH($BP12, 'CSV Import'!$EW$7:$EW$359, 0))),0)</f>
        <v>50</v>
      </c>
      <c r="BB12" s="55">
        <f>IFERROR(VALUE(INDEX('CSV Import'!$EY$7:$EY$359, MATCH($BP12, 'CSV Import'!$EW$7:$EW$359, 0))),0)</f>
        <v>155.53</v>
      </c>
      <c r="BC12" s="54">
        <f>IFERROR(VALUE(INDEX('CSV Import'!$FD$7:$FD$359, MATCH($BP12, 'CSV Import'!$FC$7:$FC$359, 0))),0)</f>
        <v>50</v>
      </c>
      <c r="BD12" s="55">
        <f>IFERROR(VALUE(INDEX('CSV Import'!$FE$7:$FE$359, MATCH($BP12, 'CSV Import'!$FC$7:$FC$359, 0))),0)</f>
        <v>155.53</v>
      </c>
      <c r="BE12" s="54">
        <f>IFERROR(VALUE(INDEX('CSV Import'!$FJ$7:$FJ$359, MATCH($BP12, 'CSV Import'!$FI$7:$FI$359, 0))),0)</f>
        <v>50</v>
      </c>
      <c r="BF12" s="55">
        <f>IFERROR(VALUE(INDEX('CSV Import'!$FK$7:$FK$359, MATCH($BP12, 'CSV Import'!$FI$7:$FI$359, 0))),0)</f>
        <v>155.53</v>
      </c>
      <c r="BG12" s="54">
        <f>IFERROR(VALUE(INDEX('CSV Import'!$FP$7:$FP$359, MATCH($BP12, 'CSV Import'!$FO$7:$FO$359, 0))),0)</f>
        <v>50</v>
      </c>
      <c r="BH12" s="55">
        <f>IFERROR(VALUE(INDEX('CSV Import'!$FQ$7:$FQ$359, MATCH($BP12, 'CSV Import'!$FO$7:$FO$359, 0))),0)</f>
        <v>155.53</v>
      </c>
      <c r="BI12" s="54">
        <f>IFERROR(VALUE(INDEX('CSV Import'!$FV$7:$FV$359, MATCH($BP12, 'CSV Import'!$FU$7:$FU$359, 0))),0)</f>
        <v>50</v>
      </c>
      <c r="BJ12" s="55">
        <f>IFERROR(VALUE(INDEX('CSV Import'!$FW$7:$FW$359, MATCH($BP12, 'CSV Import'!$FU$7:$FU$359, 0))),0)</f>
        <v>155.53</v>
      </c>
      <c r="BK12" s="54">
        <f>IFERROR(VALUE(INDEX('CSV Import'!$GB$7:$GB$359, MATCH($BP12, 'CSV Import'!$GA$7:$GA$359, 0))),0)</f>
        <v>0</v>
      </c>
      <c r="BL12" s="55">
        <f>IFERROR(VALUE(INDEX('CSV Import'!$GC$7:$GC$359, MATCH($BP12, 'CSV Import'!$GA$7:$GA$359, 0))),0)</f>
        <v>0</v>
      </c>
      <c r="BM12" s="56">
        <f t="shared" ref="BM12:BN16" si="1">SUM(C12,E12,G12,I12,K12,M12,O12,Q12,S12,U12,W12,Y12,AA12,AC12,AE12)+SUM(AG12,AI12,AK12,AM12,AO12,AQ12,AS12,AU12,AW12,AY12,BA12,BC12,BE12,BG12,BI12,BK12)</f>
        <v>1500</v>
      </c>
      <c r="BN12" s="57">
        <f t="shared" si="1"/>
        <v>4665.9000000000005</v>
      </c>
      <c r="BP12" s="33" t="s">
        <v>231</v>
      </c>
    </row>
    <row r="13" spans="1:68" x14ac:dyDescent="0.2">
      <c r="A13" s="28">
        <f>ROW()</f>
        <v>13</v>
      </c>
      <c r="B13" s="58" t="s">
        <v>232</v>
      </c>
      <c r="C13" s="59">
        <f>IFERROR(VALUE(INDEX('CSV Import'!$D$7:$D$359, MATCH($BP13, 'CSV Import'!$C$7:$C$359, 0))),0)</f>
        <v>2</v>
      </c>
      <c r="D13" s="60">
        <f>IFERROR(VALUE(INDEX('CSV Import'!$E$7:$E$359, MATCH($BP13, 'CSV Import'!$C$7:$C$359, 0))),0)</f>
        <v>6.82</v>
      </c>
      <c r="E13" s="59">
        <f>IFERROR(VALUE(INDEX('CSV Import'!$J$7:$J$359, MATCH($BP13, 'CSV Import'!$I$7:$I$359, 0))),0)</f>
        <v>2</v>
      </c>
      <c r="F13" s="60">
        <f>IFERROR(VALUE(INDEX('CSV Import'!$K$7:$K$359, MATCH($BP13, 'CSV Import'!$I$7:$I$359, 0))),0)</f>
        <v>6.82</v>
      </c>
      <c r="G13" s="59">
        <f>IFERROR(VALUE(INDEX('CSV Import'!$P$7:$P$359, MATCH($BP13, 'CSV Import'!$O$7:$O$359, 0))),0)</f>
        <v>2</v>
      </c>
      <c r="H13" s="60">
        <f>IFERROR(VALUE(INDEX('CSV Import'!$Q$7:$Q$359, MATCH($BP13, 'CSV Import'!$O$7:$O$359, 0))),0)</f>
        <v>6.82</v>
      </c>
      <c r="I13" s="59">
        <f>IFERROR(VALUE(INDEX('CSV Import'!$V$7:$V$359, MATCH($BP13, 'CSV Import'!$U$7:$U$359, 0))),0)</f>
        <v>2</v>
      </c>
      <c r="J13" s="60">
        <f>IFERROR(VALUE(INDEX('CSV Import'!$W$7:$W$359, MATCH($BP13, 'CSV Import'!$U$7:$U$359, 0))),0)</f>
        <v>6.82</v>
      </c>
      <c r="K13" s="59">
        <f>IFERROR(VALUE(INDEX('CSV Import'!$AB$7:$AB$359, MATCH($BP13, 'CSV Import'!$AA$7:$AA$359, 0))),0)</f>
        <v>2</v>
      </c>
      <c r="L13" s="60">
        <f>IFERROR(VALUE(INDEX('CSV Import'!$AC$7:$AC$359, MATCH($BP13, 'CSV Import'!$AA$7:$AA$359, 0))),0)</f>
        <v>6.82</v>
      </c>
      <c r="M13" s="59">
        <f>IFERROR(VALUE(INDEX('CSV Import'!$AH$7:$AH$359, MATCH($BP13, 'CSV Import'!$AG$7:$AG$359, 0))),0)</f>
        <v>2</v>
      </c>
      <c r="N13" s="60">
        <f>IFERROR(VALUE(INDEX('CSV Import'!$AI$7:$AI$359, MATCH($BP13, 'CSV Import'!$AG$7:$AG$359, 0))),0)</f>
        <v>6.82</v>
      </c>
      <c r="O13" s="59">
        <f>IFERROR(VALUE(INDEX('CSV Import'!$AN$7:$AN$359, MATCH($BP13, 'CSV Import'!$AM$7:$AM$359, 0))),0)</f>
        <v>2</v>
      </c>
      <c r="P13" s="60">
        <f>IFERROR(VALUE(INDEX('CSV Import'!$AO$7:$AO$359, MATCH($BP13, 'CSV Import'!$AM$7:$AM$359, 0))),0)</f>
        <v>6.82</v>
      </c>
      <c r="Q13" s="59">
        <f>IFERROR(VALUE(INDEX('CSV Import'!$AT$7:$AT$359, MATCH($BP13, 'CSV Import'!$AS$7:$AS$359, 0))),0)</f>
        <v>2</v>
      </c>
      <c r="R13" s="60">
        <f>IFERROR(VALUE(INDEX('CSV Import'!$AU$7:$AU$359, MATCH($BP13, 'CSV Import'!$AS$7:$AS$359, 0))),0)</f>
        <v>6.82</v>
      </c>
      <c r="S13" s="59">
        <f>IFERROR(VALUE(INDEX('CSV Import'!$AZ$7:$AZ$359, MATCH($BP13, 'CSV Import'!$AY$7:$AY$359, 0))),0)</f>
        <v>2</v>
      </c>
      <c r="T13" s="60">
        <f>IFERROR(VALUE(INDEX('CSV Import'!$BA$7:$BA$359, MATCH($BP13, 'CSV Import'!$AY$7:$AY$359, 0))),0)</f>
        <v>6.82</v>
      </c>
      <c r="U13" s="59">
        <f>IFERROR(VALUE(INDEX('CSV Import'!$BF$7:$BF$359, MATCH($BP13, 'CSV Import'!$BE$7:$BE$359, 0))),0)</f>
        <v>2</v>
      </c>
      <c r="V13" s="60">
        <f>IFERROR(VALUE(INDEX('CSV Import'!$BG$7:$BG$359, MATCH($BP13, 'CSV Import'!$BE$7:$BE$359, 0))),0)</f>
        <v>6.82</v>
      </c>
      <c r="W13" s="59">
        <f>IFERROR(VALUE(INDEX('CSV Import'!$BL$7:$BL$359, MATCH($BP13, 'CSV Import'!$BK$7:$BK$359, 0))),0)</f>
        <v>2</v>
      </c>
      <c r="X13" s="60">
        <f>IFERROR(VALUE(INDEX('CSV Import'!$BM$7:$BM$359, MATCH($BP13, 'CSV Import'!$BK$7:$BK$359, 0))),0)</f>
        <v>6.82</v>
      </c>
      <c r="Y13" s="59">
        <f>IFERROR(VALUE(INDEX('CSV Import'!$BR$7:$BR$359, MATCH($BP13, 'CSV Import'!$BQ$7:$BQ$359, 0))),0)</f>
        <v>2</v>
      </c>
      <c r="Z13" s="60">
        <f>IFERROR(VALUE(INDEX('CSV Import'!$BS$7:$BS$359, MATCH($BP13, 'CSV Import'!$BQ$7:$BQ$359, 0))),0)</f>
        <v>6.82</v>
      </c>
      <c r="AA13" s="59">
        <f>IFERROR(VALUE(INDEX('CSV Import'!$BX$7:$BX$359, MATCH($BP13, 'CSV Import'!$BW$7:$BW$359, 0))),0)</f>
        <v>2</v>
      </c>
      <c r="AB13" s="60">
        <f>IFERROR(VALUE(INDEX('CSV Import'!$BY$7:$BY$359, MATCH($BP13, 'CSV Import'!$BW$7:$BW$359, 0))),0)</f>
        <v>6.82</v>
      </c>
      <c r="AC13" s="59">
        <f>IFERROR(VALUE(INDEX('CSV Import'!$CD$7:$CD$359, MATCH($BP13, 'CSV Import'!$CC$7:$CC$359, 0))),0)</f>
        <v>2</v>
      </c>
      <c r="AD13" s="60">
        <f>IFERROR(VALUE(INDEX('CSV Import'!$CE$7:$CE$359, MATCH($BP13, 'CSV Import'!$CC$7:$CC$359, 0))),0)</f>
        <v>6.82</v>
      </c>
      <c r="AE13" s="59">
        <f>IFERROR(VALUE(INDEX('CSV Import'!$CJ$7:$CJ$359, MATCH($BP13, 'CSV Import'!$CI$7:$CI$359, 0))),0)</f>
        <v>2</v>
      </c>
      <c r="AF13" s="60">
        <f>IFERROR(VALUE(INDEX('CSV Import'!$CK$7:$CK$359, MATCH($BP13, 'CSV Import'!$CI$7:$CI$359, 0))),0)</f>
        <v>6.82</v>
      </c>
      <c r="AG13" s="59">
        <f>IFERROR(VALUE(INDEX('CSV Import'!$CP$7:$CP$359, MATCH($BP13, 'CSV Import'!$CO$7:$CO$359, 0))),0)</f>
        <v>2</v>
      </c>
      <c r="AH13" s="60">
        <f>IFERROR(VALUE(INDEX('CSV Import'!$CQ$7:$CQ$359, MATCH($BP13, 'CSV Import'!$CO$7:$CO$359, 0))),0)</f>
        <v>6.82</v>
      </c>
      <c r="AI13" s="59">
        <f>IFERROR(VALUE(INDEX('CSV Import'!$CV$7:$CV$359, MATCH($BP13, 'CSV Import'!$CU$7:$CU$359, 0))),0)</f>
        <v>2</v>
      </c>
      <c r="AJ13" s="60">
        <f>IFERROR(VALUE(INDEX('CSV Import'!$CW$7:$CW$359, MATCH($BP13, 'CSV Import'!$CU$7:$CU$359, 0))),0)</f>
        <v>6.82</v>
      </c>
      <c r="AK13" s="59">
        <f>IFERROR(VALUE(INDEX('CSV Import'!$DB$7:$DB$359, MATCH($BP13, 'CSV Import'!$DA$7:$DA$359, 0))),0)</f>
        <v>2</v>
      </c>
      <c r="AL13" s="60">
        <f>IFERROR(VALUE(INDEX('CSV Import'!$DC$7:$DC$359, MATCH($BP13, 'CSV Import'!$DA$7:$DA$359, 0))),0)</f>
        <v>6.82</v>
      </c>
      <c r="AM13" s="59">
        <f>IFERROR(VALUE(INDEX('CSV Import'!$DH$7:$DH$359, MATCH($BP13, 'CSV Import'!$DG$7:$DG$359, 0))),0)</f>
        <v>2</v>
      </c>
      <c r="AN13" s="60">
        <f>IFERROR(VALUE(INDEX('CSV Import'!$DI$7:$DI$359, MATCH($BP13, 'CSV Import'!$DG$7:$DG$359, 0))),0)</f>
        <v>6.82</v>
      </c>
      <c r="AO13" s="59">
        <f>IFERROR(VALUE(INDEX('CSV Import'!$DN$7:$DN$359, MATCH($BP13, 'CSV Import'!$DM$7:$DM$359, 0))),0)</f>
        <v>2</v>
      </c>
      <c r="AP13" s="60">
        <f>IFERROR(VALUE(INDEX('CSV Import'!$DO$7:$DO$359, MATCH($BP13, 'CSV Import'!$DM$7:$DM$359, 0))),0)</f>
        <v>6.82</v>
      </c>
      <c r="AQ13" s="59">
        <f>IFERROR(VALUE(INDEX('CSV Import'!$DT$7:$DT$359, MATCH($BP13, 'CSV Import'!$DS$7:$DS$359, 0))),0)</f>
        <v>2</v>
      </c>
      <c r="AR13" s="60">
        <f>IFERROR(VALUE(INDEX('CSV Import'!$DU$7:$DU$359, MATCH($BP13, 'CSV Import'!$DS$7:$DS$359, 0))),0)</f>
        <v>6.82</v>
      </c>
      <c r="AS13" s="59">
        <f>IFERROR(VALUE(INDEX('CSV Import'!$DZ$7:$DZ$359, MATCH($BP13, 'CSV Import'!$DY$7:$DY$359, 0))),0)</f>
        <v>2</v>
      </c>
      <c r="AT13" s="60">
        <f>IFERROR(VALUE(INDEX('CSV Import'!$EA$7:$EA$359, MATCH($BP13, 'CSV Import'!$DY$7:$DY$359, 0))),0)</f>
        <v>6.82</v>
      </c>
      <c r="AU13" s="59">
        <f>IFERROR(VALUE(INDEX('CSV Import'!$EF$7:$EF$359, MATCH($BP13, 'CSV Import'!$EE$7:$EE$359, 0))),0)</f>
        <v>2</v>
      </c>
      <c r="AV13" s="60">
        <f>IFERROR(VALUE(INDEX('CSV Import'!$EG$7:$EG$359, MATCH($BP13, 'CSV Import'!$EE$7:$EE$359, 0))),0)</f>
        <v>6.82</v>
      </c>
      <c r="AW13" s="59">
        <f>IFERROR(VALUE(INDEX('CSV Import'!$EL$7:$EL$359, MATCH($BP13, 'CSV Import'!$EK$7:$EK$359, 0))),0)</f>
        <v>2</v>
      </c>
      <c r="AX13" s="60">
        <f>IFERROR(VALUE(INDEX('CSV Import'!$EM$7:$EM$359, MATCH($BP13, 'CSV Import'!$EK$7:$EK$359, 0))),0)</f>
        <v>6.82</v>
      </c>
      <c r="AY13" s="59">
        <f>IFERROR(VALUE(INDEX('CSV Import'!$ER$7:$ER$359, MATCH($BP13, 'CSV Import'!$EQ$7:$EQ$359, 0))),0)</f>
        <v>2</v>
      </c>
      <c r="AZ13" s="60">
        <f>IFERROR(VALUE(INDEX('CSV Import'!$ES$7:$ES$359, MATCH($BP13, 'CSV Import'!$EQ$7:$EQ$359, 0))),0)</f>
        <v>6.82</v>
      </c>
      <c r="BA13" s="59">
        <f>IFERROR(VALUE(INDEX('CSV Import'!$EX$7:$EX$359, MATCH($BP13, 'CSV Import'!$EW$7:$EW$359, 0))),0)</f>
        <v>2</v>
      </c>
      <c r="BB13" s="60">
        <f>IFERROR(VALUE(INDEX('CSV Import'!$EY$7:$EY$359, MATCH($BP13, 'CSV Import'!$EW$7:$EW$359, 0))),0)</f>
        <v>6.82</v>
      </c>
      <c r="BC13" s="59">
        <f>IFERROR(VALUE(INDEX('CSV Import'!$FD$7:$FD$359, MATCH($BP13, 'CSV Import'!$FC$7:$FC$359, 0))),0)</f>
        <v>2</v>
      </c>
      <c r="BD13" s="60">
        <f>IFERROR(VALUE(INDEX('CSV Import'!$FE$7:$FE$359, MATCH($BP13, 'CSV Import'!$FC$7:$FC$359, 0))),0)</f>
        <v>6.82</v>
      </c>
      <c r="BE13" s="59">
        <f>IFERROR(VALUE(INDEX('CSV Import'!$FJ$7:$FJ$359, MATCH($BP13, 'CSV Import'!$FI$7:$FI$359, 0))),0)</f>
        <v>2</v>
      </c>
      <c r="BF13" s="60">
        <f>IFERROR(VALUE(INDEX('CSV Import'!$FK$7:$FK$359, MATCH($BP13, 'CSV Import'!$FI$7:$FI$359, 0))),0)</f>
        <v>6.82</v>
      </c>
      <c r="BG13" s="59">
        <f>IFERROR(VALUE(INDEX('CSV Import'!$FP$7:$FP$359, MATCH($BP13, 'CSV Import'!$FO$7:$FO$359, 0))),0)</f>
        <v>2</v>
      </c>
      <c r="BH13" s="60">
        <f>IFERROR(VALUE(INDEX('CSV Import'!$FQ$7:$FQ$359, MATCH($BP13, 'CSV Import'!$FO$7:$FO$359, 0))),0)</f>
        <v>6.82</v>
      </c>
      <c r="BI13" s="59">
        <f>IFERROR(VALUE(INDEX('CSV Import'!$FV$7:$FV$359, MATCH($BP13, 'CSV Import'!$FU$7:$FU$359, 0))),0)</f>
        <v>2</v>
      </c>
      <c r="BJ13" s="60">
        <f>IFERROR(VALUE(INDEX('CSV Import'!$FW$7:$FW$359, MATCH($BP13, 'CSV Import'!$FU$7:$FU$359, 0))),0)</f>
        <v>6.82</v>
      </c>
      <c r="BK13" s="59">
        <f>IFERROR(VALUE(INDEX('CSV Import'!$GB$7:$GB$359, MATCH($BP13, 'CSV Import'!$GA$7:$GA$359, 0))),0)</f>
        <v>0</v>
      </c>
      <c r="BL13" s="60">
        <f>IFERROR(VALUE(INDEX('CSV Import'!$GC$7:$GC$359, MATCH($BP13, 'CSV Import'!$GA$7:$GA$359, 0))),0)</f>
        <v>0</v>
      </c>
      <c r="BM13" s="61">
        <f t="shared" si="1"/>
        <v>60</v>
      </c>
      <c r="BN13" s="62">
        <f t="shared" si="1"/>
        <v>204.59999999999997</v>
      </c>
      <c r="BP13" s="33" t="s">
        <v>233</v>
      </c>
    </row>
    <row r="14" spans="1:68" x14ac:dyDescent="0.2">
      <c r="A14" s="28">
        <f>ROW()</f>
        <v>14</v>
      </c>
      <c r="B14" s="58" t="s">
        <v>234</v>
      </c>
      <c r="C14" s="59">
        <f>IFERROR(VALUE(INDEX('CSV Import'!$D$7:$D$359, MATCH($BP14, 'CSV Import'!$C$7:$C$359, 0))),0)</f>
        <v>1</v>
      </c>
      <c r="D14" s="60">
        <f>IFERROR(VALUE(INDEX('CSV Import'!$E$7:$E$359, MATCH($BP14, 'CSV Import'!$C$7:$C$359, 0))),0)</f>
        <v>16.5</v>
      </c>
      <c r="E14" s="59">
        <f>IFERROR(VALUE(INDEX('CSV Import'!$J$7:$J$359, MATCH($BP14, 'CSV Import'!$I$7:$I$359, 0))),0)</f>
        <v>1</v>
      </c>
      <c r="F14" s="60">
        <f>IFERROR(VALUE(INDEX('CSV Import'!$K$7:$K$359, MATCH($BP14, 'CSV Import'!$I$7:$I$359, 0))),0)</f>
        <v>16.5</v>
      </c>
      <c r="G14" s="59">
        <f>IFERROR(VALUE(INDEX('CSV Import'!$P$7:$P$359, MATCH($BP14, 'CSV Import'!$O$7:$O$359, 0))),0)</f>
        <v>1</v>
      </c>
      <c r="H14" s="60">
        <f>IFERROR(VALUE(INDEX('CSV Import'!$Q$7:$Q$359, MATCH($BP14, 'CSV Import'!$O$7:$O$359, 0))),0)</f>
        <v>16.5</v>
      </c>
      <c r="I14" s="59">
        <f>IFERROR(VALUE(INDEX('CSV Import'!$V$7:$V$359, MATCH($BP14, 'CSV Import'!$U$7:$U$359, 0))),0)</f>
        <v>1</v>
      </c>
      <c r="J14" s="60">
        <f>IFERROR(VALUE(INDEX('CSV Import'!$W$7:$W$359, MATCH($BP14, 'CSV Import'!$U$7:$U$359, 0))),0)</f>
        <v>16.5</v>
      </c>
      <c r="K14" s="59">
        <f>IFERROR(VALUE(INDEX('CSV Import'!$AB$7:$AB$359, MATCH($BP14, 'CSV Import'!$AA$7:$AA$359, 0))),0)</f>
        <v>1</v>
      </c>
      <c r="L14" s="60">
        <f>IFERROR(VALUE(INDEX('CSV Import'!$AC$7:$AC$359, MATCH($BP14, 'CSV Import'!$AA$7:$AA$359, 0))),0)</f>
        <v>16.5</v>
      </c>
      <c r="M14" s="59">
        <f>IFERROR(VALUE(INDEX('CSV Import'!$AH$7:$AH$359, MATCH($BP14, 'CSV Import'!$AG$7:$AG$359, 0))),0)</f>
        <v>1</v>
      </c>
      <c r="N14" s="60">
        <f>IFERROR(VALUE(INDEX('CSV Import'!$AI$7:$AI$359, MATCH($BP14, 'CSV Import'!$AG$7:$AG$359, 0))),0)</f>
        <v>16.5</v>
      </c>
      <c r="O14" s="59">
        <f>IFERROR(VALUE(INDEX('CSV Import'!$AN$7:$AN$359, MATCH($BP14, 'CSV Import'!$AM$7:$AM$359, 0))),0)</f>
        <v>1</v>
      </c>
      <c r="P14" s="60">
        <f>IFERROR(VALUE(INDEX('CSV Import'!$AO$7:$AO$359, MATCH($BP14, 'CSV Import'!$AM$7:$AM$359, 0))),0)</f>
        <v>16.5</v>
      </c>
      <c r="Q14" s="59">
        <f>IFERROR(VALUE(INDEX('CSV Import'!$AT$7:$AT$359, MATCH($BP14, 'CSV Import'!$AS$7:$AS$359, 0))),0)</f>
        <v>1</v>
      </c>
      <c r="R14" s="60">
        <f>IFERROR(VALUE(INDEX('CSV Import'!$AU$7:$AU$359, MATCH($BP14, 'CSV Import'!$AS$7:$AS$359, 0))),0)</f>
        <v>16.5</v>
      </c>
      <c r="S14" s="59">
        <f>IFERROR(VALUE(INDEX('CSV Import'!$AZ$7:$AZ$359, MATCH($BP14, 'CSV Import'!$AY$7:$AY$359, 0))),0)</f>
        <v>1</v>
      </c>
      <c r="T14" s="60">
        <f>IFERROR(VALUE(INDEX('CSV Import'!$BA$7:$BA$359, MATCH($BP14, 'CSV Import'!$AY$7:$AY$359, 0))),0)</f>
        <v>16.5</v>
      </c>
      <c r="U14" s="59">
        <f>IFERROR(VALUE(INDEX('CSV Import'!$BF$7:$BF$359, MATCH($BP14, 'CSV Import'!$BE$7:$BE$359, 0))),0)</f>
        <v>1</v>
      </c>
      <c r="V14" s="60">
        <f>IFERROR(VALUE(INDEX('CSV Import'!$BG$7:$BG$359, MATCH($BP14, 'CSV Import'!$BE$7:$BE$359, 0))),0)</f>
        <v>16.5</v>
      </c>
      <c r="W14" s="59">
        <f>IFERROR(VALUE(INDEX('CSV Import'!$BL$7:$BL$359, MATCH($BP14, 'CSV Import'!$BK$7:$BK$359, 0))),0)</f>
        <v>1</v>
      </c>
      <c r="X14" s="60">
        <f>IFERROR(VALUE(INDEX('CSV Import'!$BM$7:$BM$359, MATCH($BP14, 'CSV Import'!$BK$7:$BK$359, 0))),0)</f>
        <v>16.5</v>
      </c>
      <c r="Y14" s="59">
        <f>IFERROR(VALUE(INDEX('CSV Import'!$BR$7:$BR$359, MATCH($BP14, 'CSV Import'!$BQ$7:$BQ$359, 0))),0)</f>
        <v>1</v>
      </c>
      <c r="Z14" s="60">
        <f>IFERROR(VALUE(INDEX('CSV Import'!$BS$7:$BS$359, MATCH($BP14, 'CSV Import'!$BQ$7:$BQ$359, 0))),0)</f>
        <v>16.5</v>
      </c>
      <c r="AA14" s="59">
        <f>IFERROR(VALUE(INDEX('CSV Import'!$BX$7:$BX$359, MATCH($BP14, 'CSV Import'!$BW$7:$BW$359, 0))),0)</f>
        <v>1</v>
      </c>
      <c r="AB14" s="60">
        <f>IFERROR(VALUE(INDEX('CSV Import'!$BY$7:$BY$359, MATCH($BP14, 'CSV Import'!$BW$7:$BW$359, 0))),0)</f>
        <v>16.5</v>
      </c>
      <c r="AC14" s="59">
        <f>IFERROR(VALUE(INDEX('CSV Import'!$CD$7:$CD$359, MATCH($BP14, 'CSV Import'!$CC$7:$CC$359, 0))),0)</f>
        <v>1</v>
      </c>
      <c r="AD14" s="60">
        <f>IFERROR(VALUE(INDEX('CSV Import'!$CE$7:$CE$359, MATCH($BP14, 'CSV Import'!$CC$7:$CC$359, 0))),0)</f>
        <v>16.5</v>
      </c>
      <c r="AE14" s="59">
        <f>IFERROR(VALUE(INDEX('CSV Import'!$CJ$7:$CJ$359, MATCH($BP14, 'CSV Import'!$CI$7:$CI$359, 0))),0)</f>
        <v>1</v>
      </c>
      <c r="AF14" s="60">
        <f>IFERROR(VALUE(INDEX('CSV Import'!$CK$7:$CK$359, MATCH($BP14, 'CSV Import'!$CI$7:$CI$359, 0))),0)</f>
        <v>16.5</v>
      </c>
      <c r="AG14" s="59">
        <f>IFERROR(VALUE(INDEX('CSV Import'!$CP$7:$CP$359, MATCH($BP14, 'CSV Import'!$CO$7:$CO$359, 0))),0)</f>
        <v>1</v>
      </c>
      <c r="AH14" s="60">
        <f>IFERROR(VALUE(INDEX('CSV Import'!$CQ$7:$CQ$359, MATCH($BP14, 'CSV Import'!$CO$7:$CO$359, 0))),0)</f>
        <v>16.5</v>
      </c>
      <c r="AI14" s="59">
        <f>IFERROR(VALUE(INDEX('CSV Import'!$CV$7:$CV$359, MATCH($BP14, 'CSV Import'!$CU$7:$CU$359, 0))),0)</f>
        <v>1</v>
      </c>
      <c r="AJ14" s="60">
        <f>IFERROR(VALUE(INDEX('CSV Import'!$CW$7:$CW$359, MATCH($BP14, 'CSV Import'!$CU$7:$CU$359, 0))),0)</f>
        <v>16.5</v>
      </c>
      <c r="AK14" s="59">
        <f>IFERROR(VALUE(INDEX('CSV Import'!$DB$7:$DB$359, MATCH($BP14, 'CSV Import'!$DA$7:$DA$359, 0))),0)</f>
        <v>1</v>
      </c>
      <c r="AL14" s="60">
        <f>IFERROR(VALUE(INDEX('CSV Import'!$DC$7:$DC$359, MATCH($BP14, 'CSV Import'!$DA$7:$DA$359, 0))),0)</f>
        <v>16.5</v>
      </c>
      <c r="AM14" s="59">
        <f>IFERROR(VALUE(INDEX('CSV Import'!$DH$7:$DH$359, MATCH($BP14, 'CSV Import'!$DG$7:$DG$359, 0))),0)</f>
        <v>1</v>
      </c>
      <c r="AN14" s="60">
        <f>IFERROR(VALUE(INDEX('CSV Import'!$DI$7:$DI$359, MATCH($BP14, 'CSV Import'!$DG$7:$DG$359, 0))),0)</f>
        <v>16.5</v>
      </c>
      <c r="AO14" s="59">
        <f>IFERROR(VALUE(INDEX('CSV Import'!$DN$7:$DN$359, MATCH($BP14, 'CSV Import'!$DM$7:$DM$359, 0))),0)</f>
        <v>1</v>
      </c>
      <c r="AP14" s="60">
        <f>IFERROR(VALUE(INDEX('CSV Import'!$DO$7:$DO$359, MATCH($BP14, 'CSV Import'!$DM$7:$DM$359, 0))),0)</f>
        <v>16.5</v>
      </c>
      <c r="AQ14" s="59">
        <f>IFERROR(VALUE(INDEX('CSV Import'!$DT$7:$DT$359, MATCH($BP14, 'CSV Import'!$DS$7:$DS$359, 0))),0)</f>
        <v>1</v>
      </c>
      <c r="AR14" s="60">
        <f>IFERROR(VALUE(INDEX('CSV Import'!$DU$7:$DU$359, MATCH($BP14, 'CSV Import'!$DS$7:$DS$359, 0))),0)</f>
        <v>16.5</v>
      </c>
      <c r="AS14" s="59">
        <f>IFERROR(VALUE(INDEX('CSV Import'!$DZ$7:$DZ$359, MATCH($BP14, 'CSV Import'!$DY$7:$DY$359, 0))),0)</f>
        <v>1</v>
      </c>
      <c r="AT14" s="60">
        <f>IFERROR(VALUE(INDEX('CSV Import'!$EA$7:$EA$359, MATCH($BP14, 'CSV Import'!$DY$7:$DY$359, 0))),0)</f>
        <v>16.5</v>
      </c>
      <c r="AU14" s="59">
        <f>IFERROR(VALUE(INDEX('CSV Import'!$EF$7:$EF$359, MATCH($BP14, 'CSV Import'!$EE$7:$EE$359, 0))),0)</f>
        <v>1</v>
      </c>
      <c r="AV14" s="60">
        <f>IFERROR(VALUE(INDEX('CSV Import'!$EG$7:$EG$359, MATCH($BP14, 'CSV Import'!$EE$7:$EE$359, 0))),0)</f>
        <v>16.5</v>
      </c>
      <c r="AW14" s="59">
        <f>IFERROR(VALUE(INDEX('CSV Import'!$EL$7:$EL$359, MATCH($BP14, 'CSV Import'!$EK$7:$EK$359, 0))),0)</f>
        <v>1</v>
      </c>
      <c r="AX14" s="60">
        <f>IFERROR(VALUE(INDEX('CSV Import'!$EM$7:$EM$359, MATCH($BP14, 'CSV Import'!$EK$7:$EK$359, 0))),0)</f>
        <v>16.5</v>
      </c>
      <c r="AY14" s="59">
        <f>IFERROR(VALUE(INDEX('CSV Import'!$ER$7:$ER$359, MATCH($BP14, 'CSV Import'!$EQ$7:$EQ$359, 0))),0)</f>
        <v>1</v>
      </c>
      <c r="AZ14" s="60">
        <f>IFERROR(VALUE(INDEX('CSV Import'!$ES$7:$ES$359, MATCH($BP14, 'CSV Import'!$EQ$7:$EQ$359, 0))),0)</f>
        <v>16.5</v>
      </c>
      <c r="BA14" s="59">
        <f>IFERROR(VALUE(INDEX('CSV Import'!$EX$7:$EX$359, MATCH($BP14, 'CSV Import'!$EW$7:$EW$359, 0))),0)</f>
        <v>1</v>
      </c>
      <c r="BB14" s="60">
        <f>IFERROR(VALUE(INDEX('CSV Import'!$EY$7:$EY$359, MATCH($BP14, 'CSV Import'!$EW$7:$EW$359, 0))),0)</f>
        <v>16.5</v>
      </c>
      <c r="BC14" s="59">
        <f>IFERROR(VALUE(INDEX('CSV Import'!$FD$7:$FD$359, MATCH($BP14, 'CSV Import'!$FC$7:$FC$359, 0))),0)</f>
        <v>1</v>
      </c>
      <c r="BD14" s="60">
        <f>IFERROR(VALUE(INDEX('CSV Import'!$FE$7:$FE$359, MATCH($BP14, 'CSV Import'!$FC$7:$FC$359, 0))),0)</f>
        <v>16.5</v>
      </c>
      <c r="BE14" s="59">
        <f>IFERROR(VALUE(INDEX('CSV Import'!$FJ$7:$FJ$359, MATCH($BP14, 'CSV Import'!$FI$7:$FI$359, 0))),0)</f>
        <v>1</v>
      </c>
      <c r="BF14" s="60">
        <f>IFERROR(VALUE(INDEX('CSV Import'!$FK$7:$FK$359, MATCH($BP14, 'CSV Import'!$FI$7:$FI$359, 0))),0)</f>
        <v>16.5</v>
      </c>
      <c r="BG14" s="59">
        <f>IFERROR(VALUE(INDEX('CSV Import'!$FP$7:$FP$359, MATCH($BP14, 'CSV Import'!$FO$7:$FO$359, 0))),0)</f>
        <v>1</v>
      </c>
      <c r="BH14" s="60">
        <f>IFERROR(VALUE(INDEX('CSV Import'!$FQ$7:$FQ$359, MATCH($BP14, 'CSV Import'!$FO$7:$FO$359, 0))),0)</f>
        <v>16.5</v>
      </c>
      <c r="BI14" s="59">
        <f>IFERROR(VALUE(INDEX('CSV Import'!$FV$7:$FV$359, MATCH($BP14, 'CSV Import'!$FU$7:$FU$359, 0))),0)</f>
        <v>1</v>
      </c>
      <c r="BJ14" s="60">
        <f>IFERROR(VALUE(INDEX('CSV Import'!$FW$7:$FW$359, MATCH($BP14, 'CSV Import'!$FU$7:$FU$359, 0))),0)</f>
        <v>16.5</v>
      </c>
      <c r="BK14" s="59">
        <f>IFERROR(VALUE(INDEX('CSV Import'!$GB$7:$GB$359, MATCH($BP14, 'CSV Import'!$GA$7:$GA$359, 0))),0)</f>
        <v>0</v>
      </c>
      <c r="BL14" s="60">
        <f>IFERROR(VALUE(INDEX('CSV Import'!$GC$7:$GC$359, MATCH($BP14, 'CSV Import'!$GA$7:$GA$359, 0))),0)</f>
        <v>0</v>
      </c>
      <c r="BM14" s="61">
        <f t="shared" si="1"/>
        <v>30</v>
      </c>
      <c r="BN14" s="62">
        <f t="shared" si="1"/>
        <v>495</v>
      </c>
      <c r="BP14" s="33" t="s">
        <v>235</v>
      </c>
    </row>
    <row r="15" spans="1:68" x14ac:dyDescent="0.2">
      <c r="A15" s="28">
        <f>ROW()</f>
        <v>15</v>
      </c>
      <c r="B15" s="53" t="s">
        <v>236</v>
      </c>
      <c r="C15" s="63">
        <f>IFERROR(VALUE(INDEX('CSV Import'!$D$7:$D$359, MATCH($BP15, 'CSV Import'!$C$7:$C$359, 0))),0)</f>
        <v>0</v>
      </c>
      <c r="D15" s="64">
        <f>IFERROR(VALUE(INDEX('CSV Import'!$E$7:$E$359, MATCH($BP15, 'CSV Import'!$C$7:$C$359, 0))),0)</f>
        <v>0</v>
      </c>
      <c r="E15" s="63">
        <f>IFERROR(VALUE(INDEX('CSV Import'!$J$7:$J$359, MATCH($BP15, 'CSV Import'!$I$7:$I$359, 0))),0)</f>
        <v>0</v>
      </c>
      <c r="F15" s="64">
        <f>IFERROR(VALUE(INDEX('CSV Import'!$K$7:$K$359, MATCH($BP15, 'CSV Import'!$I$7:$I$359, 0))),0)</f>
        <v>0</v>
      </c>
      <c r="G15" s="63">
        <f>IFERROR(VALUE(INDEX('CSV Import'!$P$7:$P$359, MATCH($BP15, 'CSV Import'!$O$7:$O$359, 0))),0)</f>
        <v>0</v>
      </c>
      <c r="H15" s="64">
        <f>IFERROR(VALUE(INDEX('CSV Import'!$Q$7:$Q$359, MATCH($BP15, 'CSV Import'!$O$7:$O$359, 0))),0)</f>
        <v>0</v>
      </c>
      <c r="I15" s="63">
        <f>IFERROR(VALUE(INDEX('CSV Import'!$V$7:$V$359, MATCH($BP15, 'CSV Import'!$U$7:$U$359, 0))),0)</f>
        <v>0</v>
      </c>
      <c r="J15" s="64">
        <f>IFERROR(VALUE(INDEX('CSV Import'!$W$7:$W$359, MATCH($BP15, 'CSV Import'!$U$7:$U$359, 0))),0)</f>
        <v>0</v>
      </c>
      <c r="K15" s="63">
        <f>IFERROR(VALUE(INDEX('CSV Import'!$AB$7:$AB$359, MATCH($BP15, 'CSV Import'!$AA$7:$AA$359, 0))),0)</f>
        <v>0</v>
      </c>
      <c r="L15" s="64">
        <f>IFERROR(VALUE(INDEX('CSV Import'!$AC$7:$AC$359, MATCH($BP15, 'CSV Import'!$AA$7:$AA$359, 0))),0)</f>
        <v>0</v>
      </c>
      <c r="M15" s="63">
        <f>IFERROR(VALUE(INDEX('CSV Import'!$AH$7:$AH$359, MATCH($BP15, 'CSV Import'!$AG$7:$AG$359, 0))),0)</f>
        <v>0</v>
      </c>
      <c r="N15" s="64">
        <f>IFERROR(VALUE(INDEX('CSV Import'!$AI$7:$AI$359, MATCH($BP15, 'CSV Import'!$AG$7:$AG$359, 0))),0)</f>
        <v>0</v>
      </c>
      <c r="O15" s="63">
        <f>IFERROR(VALUE(INDEX('CSV Import'!$AN$7:$AN$359, MATCH($BP15, 'CSV Import'!$AM$7:$AM$359, 0))),0)</f>
        <v>0</v>
      </c>
      <c r="P15" s="64">
        <f>IFERROR(VALUE(INDEX('CSV Import'!$AO$7:$AO$359, MATCH($BP15, 'CSV Import'!$AM$7:$AM$359, 0))),0)</f>
        <v>0</v>
      </c>
      <c r="Q15" s="63">
        <f>IFERROR(VALUE(INDEX('CSV Import'!$AT$7:$AT$359, MATCH($BP15, 'CSV Import'!$AS$7:$AS$359, 0))),0)</f>
        <v>0</v>
      </c>
      <c r="R15" s="64">
        <f>IFERROR(VALUE(INDEX('CSV Import'!$AU$7:$AU$359, MATCH($BP15, 'CSV Import'!$AS$7:$AS$359, 0))),0)</f>
        <v>0</v>
      </c>
      <c r="S15" s="63">
        <f>IFERROR(VALUE(INDEX('CSV Import'!$AZ$7:$AZ$359, MATCH($BP15, 'CSV Import'!$AY$7:$AY$359, 0))),0)</f>
        <v>0</v>
      </c>
      <c r="T15" s="64">
        <f>IFERROR(VALUE(INDEX('CSV Import'!$BA$7:$BA$359, MATCH($BP15, 'CSV Import'!$AY$7:$AY$359, 0))),0)</f>
        <v>0</v>
      </c>
      <c r="U15" s="63">
        <f>IFERROR(VALUE(INDEX('CSV Import'!$BF$7:$BF$359, MATCH($BP15, 'CSV Import'!$BE$7:$BE$359, 0))),0)</f>
        <v>0</v>
      </c>
      <c r="V15" s="64">
        <f>IFERROR(VALUE(INDEX('CSV Import'!$BG$7:$BG$359, MATCH($BP15, 'CSV Import'!$BE$7:$BE$359, 0))),0)</f>
        <v>0</v>
      </c>
      <c r="W15" s="63">
        <f>IFERROR(VALUE(INDEX('CSV Import'!$BL$7:$BL$359, MATCH($BP15, 'CSV Import'!$BK$7:$BK$359, 0))),0)</f>
        <v>0</v>
      </c>
      <c r="X15" s="64">
        <f>IFERROR(VALUE(INDEX('CSV Import'!$BM$7:$BM$359, MATCH($BP15, 'CSV Import'!$BK$7:$BK$359, 0))),0)</f>
        <v>0</v>
      </c>
      <c r="Y15" s="63">
        <f>IFERROR(VALUE(INDEX('CSV Import'!$BR$7:$BR$359, MATCH($BP15, 'CSV Import'!$BQ$7:$BQ$359, 0))),0)</f>
        <v>0</v>
      </c>
      <c r="Z15" s="64">
        <f>IFERROR(VALUE(INDEX('CSV Import'!$BS$7:$BS$359, MATCH($BP15, 'CSV Import'!$BQ$7:$BQ$359, 0))),0)</f>
        <v>0</v>
      </c>
      <c r="AA15" s="63">
        <f>IFERROR(VALUE(INDEX('CSV Import'!$BX$7:$BX$359, MATCH($BP15, 'CSV Import'!$BW$7:$BW$359, 0))),0)</f>
        <v>0</v>
      </c>
      <c r="AB15" s="64">
        <f>IFERROR(VALUE(INDEX('CSV Import'!$BY$7:$BY$359, MATCH($BP15, 'CSV Import'!$BW$7:$BW$359, 0))),0)</f>
        <v>0</v>
      </c>
      <c r="AC15" s="63">
        <f>IFERROR(VALUE(INDEX('CSV Import'!$CD$7:$CD$359, MATCH($BP15, 'CSV Import'!$CC$7:$CC$359, 0))),0)</f>
        <v>0</v>
      </c>
      <c r="AD15" s="64">
        <f>IFERROR(VALUE(INDEX('CSV Import'!$CE$7:$CE$359, MATCH($BP15, 'CSV Import'!$CC$7:$CC$359, 0))),0)</f>
        <v>0</v>
      </c>
      <c r="AE15" s="63">
        <f>IFERROR(VALUE(INDEX('CSV Import'!$CJ$7:$CJ$359, MATCH($BP15, 'CSV Import'!$CI$7:$CI$359, 0))),0)</f>
        <v>0</v>
      </c>
      <c r="AF15" s="64">
        <f>IFERROR(VALUE(INDEX('CSV Import'!$CK$7:$CK$359, MATCH($BP15, 'CSV Import'!$CI$7:$CI$359, 0))),0)</f>
        <v>0</v>
      </c>
      <c r="AG15" s="63">
        <f>IFERROR(VALUE(INDEX('CSV Import'!$CP$7:$CP$359, MATCH($BP15, 'CSV Import'!$CO$7:$CO$359, 0))),0)</f>
        <v>0</v>
      </c>
      <c r="AH15" s="64">
        <f>IFERROR(VALUE(INDEX('CSV Import'!$CQ$7:$CQ$359, MATCH($BP15, 'CSV Import'!$CO$7:$CO$359, 0))),0)</f>
        <v>0</v>
      </c>
      <c r="AI15" s="63">
        <f>IFERROR(VALUE(INDEX('CSV Import'!$CV$7:$CV$359, MATCH($BP15, 'CSV Import'!$CU$7:$CU$359, 0))),0)</f>
        <v>0</v>
      </c>
      <c r="AJ15" s="64">
        <f>IFERROR(VALUE(INDEX('CSV Import'!$CW$7:$CW$359, MATCH($BP15, 'CSV Import'!$CU$7:$CU$359, 0))),0)</f>
        <v>0</v>
      </c>
      <c r="AK15" s="63">
        <f>IFERROR(VALUE(INDEX('CSV Import'!$DB$7:$DB$359, MATCH($BP15, 'CSV Import'!$DA$7:$DA$359, 0))),0)</f>
        <v>0</v>
      </c>
      <c r="AL15" s="64">
        <f>IFERROR(VALUE(INDEX('CSV Import'!$DC$7:$DC$359, MATCH($BP15, 'CSV Import'!$DA$7:$DA$359, 0))),0)</f>
        <v>0</v>
      </c>
      <c r="AM15" s="63">
        <f>IFERROR(VALUE(INDEX('CSV Import'!$DH$7:$DH$359, MATCH($BP15, 'CSV Import'!$DG$7:$DG$359, 0))),0)</f>
        <v>0</v>
      </c>
      <c r="AN15" s="64">
        <f>IFERROR(VALUE(INDEX('CSV Import'!$DI$7:$DI$359, MATCH($BP15, 'CSV Import'!$DG$7:$DG$359, 0))),0)</f>
        <v>0</v>
      </c>
      <c r="AO15" s="63">
        <f>IFERROR(VALUE(INDEX('CSV Import'!$DN$7:$DN$359, MATCH($BP15, 'CSV Import'!$DM$7:$DM$359, 0))),0)</f>
        <v>0</v>
      </c>
      <c r="AP15" s="64">
        <f>IFERROR(VALUE(INDEX('CSV Import'!$DO$7:$DO$359, MATCH($BP15, 'CSV Import'!$DM$7:$DM$359, 0))),0)</f>
        <v>0</v>
      </c>
      <c r="AQ15" s="63">
        <f>IFERROR(VALUE(INDEX('CSV Import'!$DT$7:$DT$359, MATCH($BP15, 'CSV Import'!$DS$7:$DS$359, 0))),0)</f>
        <v>0</v>
      </c>
      <c r="AR15" s="64">
        <f>IFERROR(VALUE(INDEX('CSV Import'!$DU$7:$DU$359, MATCH($BP15, 'CSV Import'!$DS$7:$DS$359, 0))),0)</f>
        <v>0</v>
      </c>
      <c r="AS15" s="63">
        <f>IFERROR(VALUE(INDEX('CSV Import'!$DZ$7:$DZ$359, MATCH($BP15, 'CSV Import'!$DY$7:$DY$359, 0))),0)</f>
        <v>0</v>
      </c>
      <c r="AT15" s="64">
        <f>IFERROR(VALUE(INDEX('CSV Import'!$EA$7:$EA$359, MATCH($BP15, 'CSV Import'!$DY$7:$DY$359, 0))),0)</f>
        <v>0</v>
      </c>
      <c r="AU15" s="63">
        <f>IFERROR(VALUE(INDEX('CSV Import'!$EF$7:$EF$359, MATCH($BP15, 'CSV Import'!$EE$7:$EE$359, 0))),0)</f>
        <v>0</v>
      </c>
      <c r="AV15" s="64">
        <f>IFERROR(VALUE(INDEX('CSV Import'!$EG$7:$EG$359, MATCH($BP15, 'CSV Import'!$EE$7:$EE$359, 0))),0)</f>
        <v>0</v>
      </c>
      <c r="AW15" s="63">
        <f>IFERROR(VALUE(INDEX('CSV Import'!$EL$7:$EL$359, MATCH($BP15, 'CSV Import'!$EK$7:$EK$359, 0))),0)</f>
        <v>0</v>
      </c>
      <c r="AX15" s="64">
        <f>IFERROR(VALUE(INDEX('CSV Import'!$EM$7:$EM$359, MATCH($BP15, 'CSV Import'!$EK$7:$EK$359, 0))),0)</f>
        <v>0</v>
      </c>
      <c r="AY15" s="63">
        <f>IFERROR(VALUE(INDEX('CSV Import'!$ER$7:$ER$359, MATCH($BP15, 'CSV Import'!$EQ$7:$EQ$359, 0))),0)</f>
        <v>0</v>
      </c>
      <c r="AZ15" s="64">
        <f>IFERROR(VALUE(INDEX('CSV Import'!$ES$7:$ES$359, MATCH($BP15, 'CSV Import'!$EQ$7:$EQ$359, 0))),0)</f>
        <v>0</v>
      </c>
      <c r="BA15" s="63">
        <f>IFERROR(VALUE(INDEX('CSV Import'!$EX$7:$EX$359, MATCH($BP15, 'CSV Import'!$EW$7:$EW$359, 0))),0)</f>
        <v>0</v>
      </c>
      <c r="BB15" s="64">
        <f>IFERROR(VALUE(INDEX('CSV Import'!$EY$7:$EY$359, MATCH($BP15, 'CSV Import'!$EW$7:$EW$359, 0))),0)</f>
        <v>0</v>
      </c>
      <c r="BC15" s="63">
        <f>IFERROR(VALUE(INDEX('CSV Import'!$FD$7:$FD$359, MATCH($BP15, 'CSV Import'!$FC$7:$FC$359, 0))),0)</f>
        <v>0</v>
      </c>
      <c r="BD15" s="64">
        <f>IFERROR(VALUE(INDEX('CSV Import'!$FE$7:$FE$359, MATCH($BP15, 'CSV Import'!$FC$7:$FC$359, 0))),0)</f>
        <v>0</v>
      </c>
      <c r="BE15" s="63">
        <f>IFERROR(VALUE(INDEX('CSV Import'!$FJ$7:$FJ$359, MATCH($BP15, 'CSV Import'!$FI$7:$FI$359, 0))),0)</f>
        <v>0</v>
      </c>
      <c r="BF15" s="64">
        <f>IFERROR(VALUE(INDEX('CSV Import'!$FK$7:$FK$359, MATCH($BP15, 'CSV Import'!$FI$7:$FI$359, 0))),0)</f>
        <v>0</v>
      </c>
      <c r="BG15" s="63">
        <f>IFERROR(VALUE(INDEX('CSV Import'!$FP$7:$FP$359, MATCH($BP15, 'CSV Import'!$FO$7:$FO$359, 0))),0)</f>
        <v>0</v>
      </c>
      <c r="BH15" s="64">
        <f>IFERROR(VALUE(INDEX('CSV Import'!$FQ$7:$FQ$359, MATCH($BP15, 'CSV Import'!$FO$7:$FO$359, 0))),0)</f>
        <v>0</v>
      </c>
      <c r="BI15" s="63">
        <f>IFERROR(VALUE(INDEX('CSV Import'!$FV$7:$FV$359, MATCH($BP15, 'CSV Import'!$FU$7:$FU$359, 0))),0)</f>
        <v>0</v>
      </c>
      <c r="BJ15" s="64">
        <f>IFERROR(VALUE(INDEX('CSV Import'!$FW$7:$FW$359, MATCH($BP15, 'CSV Import'!$FU$7:$FU$359, 0))),0)</f>
        <v>0</v>
      </c>
      <c r="BK15" s="63">
        <f>IFERROR(VALUE(INDEX('CSV Import'!$GB$7:$GB$359, MATCH($BP15, 'CSV Import'!$GA$7:$GA$359, 0))),0)</f>
        <v>0</v>
      </c>
      <c r="BL15" s="64">
        <f>IFERROR(VALUE(INDEX('CSV Import'!$GC$7:$GC$359, MATCH($BP15, 'CSV Import'!$GA$7:$GA$359, 0))),0)</f>
        <v>0</v>
      </c>
      <c r="BM15" s="61">
        <f t="shared" si="1"/>
        <v>0</v>
      </c>
      <c r="BN15" s="62">
        <f t="shared" si="1"/>
        <v>0</v>
      </c>
      <c r="BP15" s="33" t="s">
        <v>237</v>
      </c>
    </row>
    <row r="16" spans="1:68" ht="15" thickBot="1" x14ac:dyDescent="0.25">
      <c r="A16" s="28">
        <f>ROW()</f>
        <v>16</v>
      </c>
      <c r="B16" s="67" t="s">
        <v>238</v>
      </c>
      <c r="C16" s="68">
        <f>IFERROR(VALUE(INDEX('CSV Import'!$D$7:$D$359, MATCH($BP16, 'CSV Import'!$C$7:$C$359, 0))),0)</f>
        <v>2</v>
      </c>
      <c r="D16" s="69">
        <f>IFERROR(VALUE(INDEX('CSV Import'!$E$7:$E$359, MATCH($BP16, 'CSV Import'!$C$7:$C$359, 0))),0)</f>
        <v>19.25</v>
      </c>
      <c r="E16" s="68">
        <f>IFERROR(VALUE(INDEX('CSV Import'!$J$7:$J$359, MATCH($BP16, 'CSV Import'!$I$7:$I$359, 0))),0)</f>
        <v>2</v>
      </c>
      <c r="F16" s="69">
        <f>IFERROR(VALUE(INDEX('CSV Import'!$K$7:$K$359, MATCH($BP16, 'CSV Import'!$I$7:$I$359, 0))),0)</f>
        <v>19.25</v>
      </c>
      <c r="G16" s="68">
        <f>IFERROR(VALUE(INDEX('CSV Import'!$P$7:$P$359, MATCH($BP16, 'CSV Import'!$O$7:$O$359, 0))),0)</f>
        <v>2</v>
      </c>
      <c r="H16" s="69">
        <f>IFERROR(VALUE(INDEX('CSV Import'!$Q$7:$Q$359, MATCH($BP16, 'CSV Import'!$O$7:$O$359, 0))),0)</f>
        <v>19.25</v>
      </c>
      <c r="I16" s="68">
        <f>IFERROR(VALUE(INDEX('CSV Import'!$V$7:$V$359, MATCH($BP16, 'CSV Import'!$U$7:$U$359, 0))),0)</f>
        <v>2</v>
      </c>
      <c r="J16" s="69">
        <f>IFERROR(VALUE(INDEX('CSV Import'!$W$7:$W$359, MATCH($BP16, 'CSV Import'!$U$7:$U$359, 0))),0)</f>
        <v>19.25</v>
      </c>
      <c r="K16" s="68">
        <f>IFERROR(VALUE(INDEX('CSV Import'!$AB$7:$AB$359, MATCH($BP16, 'CSV Import'!$AA$7:$AA$359, 0))),0)</f>
        <v>2</v>
      </c>
      <c r="L16" s="69">
        <f>IFERROR(VALUE(INDEX('CSV Import'!$AC$7:$AC$359, MATCH($BP16, 'CSV Import'!$AA$7:$AA$359, 0))),0)</f>
        <v>19.25</v>
      </c>
      <c r="M16" s="68">
        <f>IFERROR(VALUE(INDEX('CSV Import'!$AH$7:$AH$359, MATCH($BP16, 'CSV Import'!$AG$7:$AG$359, 0))),0)</f>
        <v>2</v>
      </c>
      <c r="N16" s="69">
        <f>IFERROR(VALUE(INDEX('CSV Import'!$AI$7:$AI$359, MATCH($BP16, 'CSV Import'!$AG$7:$AG$359, 0))),0)</f>
        <v>19.25</v>
      </c>
      <c r="O16" s="68">
        <f>IFERROR(VALUE(INDEX('CSV Import'!$AN$7:$AN$359, MATCH($BP16, 'CSV Import'!$AM$7:$AM$359, 0))),0)</f>
        <v>2</v>
      </c>
      <c r="P16" s="69">
        <f>IFERROR(VALUE(INDEX('CSV Import'!$AO$7:$AO$359, MATCH($BP16, 'CSV Import'!$AM$7:$AM$359, 0))),0)</f>
        <v>19.25</v>
      </c>
      <c r="Q16" s="68">
        <f>IFERROR(VALUE(INDEX('CSV Import'!$AT$7:$AT$359, MATCH($BP16, 'CSV Import'!$AS$7:$AS$359, 0))),0)</f>
        <v>2</v>
      </c>
      <c r="R16" s="69">
        <f>IFERROR(VALUE(INDEX('CSV Import'!$AU$7:$AU$359, MATCH($BP16, 'CSV Import'!$AS$7:$AS$359, 0))),0)</f>
        <v>19.25</v>
      </c>
      <c r="S16" s="68">
        <f>IFERROR(VALUE(INDEX('CSV Import'!$AZ$7:$AZ$359, MATCH($BP16, 'CSV Import'!$AY$7:$AY$359, 0))),0)</f>
        <v>2</v>
      </c>
      <c r="T16" s="69">
        <f>IFERROR(VALUE(INDEX('CSV Import'!$BA$7:$BA$359, MATCH($BP16, 'CSV Import'!$AY$7:$AY$359, 0))),0)</f>
        <v>19.25</v>
      </c>
      <c r="U16" s="68">
        <f>IFERROR(VALUE(INDEX('CSV Import'!$BF$7:$BF$359, MATCH($BP16, 'CSV Import'!$BE$7:$BE$359, 0))),0)</f>
        <v>2</v>
      </c>
      <c r="V16" s="69">
        <f>IFERROR(VALUE(INDEX('CSV Import'!$BG$7:$BG$359, MATCH($BP16, 'CSV Import'!$BE$7:$BE$359, 0))),0)</f>
        <v>19.25</v>
      </c>
      <c r="W16" s="68">
        <f>IFERROR(VALUE(INDEX('CSV Import'!$BL$7:$BL$359, MATCH($BP16, 'CSV Import'!$BK$7:$BK$359, 0))),0)</f>
        <v>2</v>
      </c>
      <c r="X16" s="69">
        <f>IFERROR(VALUE(INDEX('CSV Import'!$BM$7:$BM$359, MATCH($BP16, 'CSV Import'!$BK$7:$BK$359, 0))),0)</f>
        <v>19.25</v>
      </c>
      <c r="Y16" s="68">
        <f>IFERROR(VALUE(INDEX('CSV Import'!$BR$7:$BR$359, MATCH($BP16, 'CSV Import'!$BQ$7:$BQ$359, 0))),0)</f>
        <v>2</v>
      </c>
      <c r="Z16" s="69">
        <f>IFERROR(VALUE(INDEX('CSV Import'!$BS$7:$BS$359, MATCH($BP16, 'CSV Import'!$BQ$7:$BQ$359, 0))),0)</f>
        <v>19.25</v>
      </c>
      <c r="AA16" s="68">
        <f>IFERROR(VALUE(INDEX('CSV Import'!$BX$7:$BX$359, MATCH($BP16, 'CSV Import'!$BW$7:$BW$359, 0))),0)</f>
        <v>2</v>
      </c>
      <c r="AB16" s="69">
        <f>IFERROR(VALUE(INDEX('CSV Import'!$BY$7:$BY$359, MATCH($BP16, 'CSV Import'!$BW$7:$BW$359, 0))),0)</f>
        <v>19.25</v>
      </c>
      <c r="AC16" s="68">
        <f>IFERROR(VALUE(INDEX('CSV Import'!$CD$7:$CD$359, MATCH($BP16, 'CSV Import'!$CC$7:$CC$359, 0))),0)</f>
        <v>2</v>
      </c>
      <c r="AD16" s="69">
        <f>IFERROR(VALUE(INDEX('CSV Import'!$CE$7:$CE$359, MATCH($BP16, 'CSV Import'!$CC$7:$CC$359, 0))),0)</f>
        <v>19.25</v>
      </c>
      <c r="AE16" s="68">
        <f>IFERROR(VALUE(INDEX('CSV Import'!$CJ$7:$CJ$359, MATCH($BP16, 'CSV Import'!$CI$7:$CI$359, 0))),0)</f>
        <v>2</v>
      </c>
      <c r="AF16" s="69">
        <f>IFERROR(VALUE(INDEX('CSV Import'!$CK$7:$CK$359, MATCH($BP16, 'CSV Import'!$CI$7:$CI$359, 0))),0)</f>
        <v>19.25</v>
      </c>
      <c r="AG16" s="68">
        <f>IFERROR(VALUE(INDEX('CSV Import'!$CP$7:$CP$359, MATCH($BP16, 'CSV Import'!$CO$7:$CO$359, 0))),0)</f>
        <v>2</v>
      </c>
      <c r="AH16" s="69">
        <f>IFERROR(VALUE(INDEX('CSV Import'!$CQ$7:$CQ$359, MATCH($BP16, 'CSV Import'!$CO$7:$CO$359, 0))),0)</f>
        <v>19.25</v>
      </c>
      <c r="AI16" s="68">
        <f>IFERROR(VALUE(INDEX('CSV Import'!$CV$7:$CV$359, MATCH($BP16, 'CSV Import'!$CU$7:$CU$359, 0))),0)</f>
        <v>2</v>
      </c>
      <c r="AJ16" s="69">
        <f>IFERROR(VALUE(INDEX('CSV Import'!$CW$7:$CW$359, MATCH($BP16, 'CSV Import'!$CU$7:$CU$359, 0))),0)</f>
        <v>19.25</v>
      </c>
      <c r="AK16" s="68">
        <f>IFERROR(VALUE(INDEX('CSV Import'!$DB$7:$DB$359, MATCH($BP16, 'CSV Import'!$DA$7:$DA$359, 0))),0)</f>
        <v>2</v>
      </c>
      <c r="AL16" s="69">
        <f>IFERROR(VALUE(INDEX('CSV Import'!$DC$7:$DC$359, MATCH($BP16, 'CSV Import'!$DA$7:$DA$359, 0))),0)</f>
        <v>19.25</v>
      </c>
      <c r="AM16" s="68">
        <f>IFERROR(VALUE(INDEX('CSV Import'!$DH$7:$DH$359, MATCH($BP16, 'CSV Import'!$DG$7:$DG$359, 0))),0)</f>
        <v>2</v>
      </c>
      <c r="AN16" s="69">
        <f>IFERROR(VALUE(INDEX('CSV Import'!$DI$7:$DI$359, MATCH($BP16, 'CSV Import'!$DG$7:$DG$359, 0))),0)</f>
        <v>19.25</v>
      </c>
      <c r="AO16" s="68">
        <f>IFERROR(VALUE(INDEX('CSV Import'!$DN$7:$DN$359, MATCH($BP16, 'CSV Import'!$DM$7:$DM$359, 0))),0)</f>
        <v>2</v>
      </c>
      <c r="AP16" s="69">
        <f>IFERROR(VALUE(INDEX('CSV Import'!$DO$7:$DO$359, MATCH($BP16, 'CSV Import'!$DM$7:$DM$359, 0))),0)</f>
        <v>19.25</v>
      </c>
      <c r="AQ16" s="68">
        <f>IFERROR(VALUE(INDEX('CSV Import'!$DT$7:$DT$359, MATCH($BP16, 'CSV Import'!$DS$7:$DS$359, 0))),0)</f>
        <v>2</v>
      </c>
      <c r="AR16" s="69">
        <f>IFERROR(VALUE(INDEX('CSV Import'!$DU$7:$DU$359, MATCH($BP16, 'CSV Import'!$DS$7:$DS$359, 0))),0)</f>
        <v>19.25</v>
      </c>
      <c r="AS16" s="68">
        <f>IFERROR(VALUE(INDEX('CSV Import'!$DZ$7:$DZ$359, MATCH($BP16, 'CSV Import'!$DY$7:$DY$359, 0))),0)</f>
        <v>2</v>
      </c>
      <c r="AT16" s="69">
        <f>IFERROR(VALUE(INDEX('CSV Import'!$EA$7:$EA$359, MATCH($BP16, 'CSV Import'!$DY$7:$DY$359, 0))),0)</f>
        <v>19.25</v>
      </c>
      <c r="AU16" s="68">
        <f>IFERROR(VALUE(INDEX('CSV Import'!$EF$7:$EF$359, MATCH($BP16, 'CSV Import'!$EE$7:$EE$359, 0))),0)</f>
        <v>2</v>
      </c>
      <c r="AV16" s="69">
        <f>IFERROR(VALUE(INDEX('CSV Import'!$EG$7:$EG$359, MATCH($BP16, 'CSV Import'!$EE$7:$EE$359, 0))),0)</f>
        <v>19.25</v>
      </c>
      <c r="AW16" s="68">
        <f>IFERROR(VALUE(INDEX('CSV Import'!$EL$7:$EL$359, MATCH($BP16, 'CSV Import'!$EK$7:$EK$359, 0))),0)</f>
        <v>2</v>
      </c>
      <c r="AX16" s="69">
        <f>IFERROR(VALUE(INDEX('CSV Import'!$EM$7:$EM$359, MATCH($BP16, 'CSV Import'!$EK$7:$EK$359, 0))),0)</f>
        <v>19.25</v>
      </c>
      <c r="AY16" s="68">
        <f>IFERROR(VALUE(INDEX('CSV Import'!$ER$7:$ER$359, MATCH($BP16, 'CSV Import'!$EQ$7:$EQ$359, 0))),0)</f>
        <v>2</v>
      </c>
      <c r="AZ16" s="69">
        <f>IFERROR(VALUE(INDEX('CSV Import'!$ES$7:$ES$359, MATCH($BP16, 'CSV Import'!$EQ$7:$EQ$359, 0))),0)</f>
        <v>19.25</v>
      </c>
      <c r="BA16" s="68">
        <f>IFERROR(VALUE(INDEX('CSV Import'!$EX$7:$EX$359, MATCH($BP16, 'CSV Import'!$EW$7:$EW$359, 0))),0)</f>
        <v>2</v>
      </c>
      <c r="BB16" s="69">
        <f>IFERROR(VALUE(INDEX('CSV Import'!$EY$7:$EY$359, MATCH($BP16, 'CSV Import'!$EW$7:$EW$359, 0))),0)</f>
        <v>19.25</v>
      </c>
      <c r="BC16" s="68">
        <f>IFERROR(VALUE(INDEX('CSV Import'!$FD$7:$FD$359, MATCH($BP16, 'CSV Import'!$FC$7:$FC$359, 0))),0)</f>
        <v>2</v>
      </c>
      <c r="BD16" s="69">
        <f>IFERROR(VALUE(INDEX('CSV Import'!$FE$7:$FE$359, MATCH($BP16, 'CSV Import'!$FC$7:$FC$359, 0))),0)</f>
        <v>19.25</v>
      </c>
      <c r="BE16" s="68">
        <f>IFERROR(VALUE(INDEX('CSV Import'!$FJ$7:$FJ$359, MATCH($BP16, 'CSV Import'!$FI$7:$FI$359, 0))),0)</f>
        <v>2</v>
      </c>
      <c r="BF16" s="69">
        <f>IFERROR(VALUE(INDEX('CSV Import'!$FK$7:$FK$359, MATCH($BP16, 'CSV Import'!$FI$7:$FI$359, 0))),0)</f>
        <v>19.25</v>
      </c>
      <c r="BG16" s="68">
        <f>IFERROR(VALUE(INDEX('CSV Import'!$FP$7:$FP$359, MATCH($BP16, 'CSV Import'!$FO$7:$FO$359, 0))),0)</f>
        <v>2</v>
      </c>
      <c r="BH16" s="69">
        <f>IFERROR(VALUE(INDEX('CSV Import'!$FQ$7:$FQ$359, MATCH($BP16, 'CSV Import'!$FO$7:$FO$359, 0))),0)</f>
        <v>19.25</v>
      </c>
      <c r="BI16" s="68">
        <f>IFERROR(VALUE(INDEX('CSV Import'!$FV$7:$FV$359, MATCH($BP16, 'CSV Import'!$FU$7:$FU$359, 0))),0)</f>
        <v>2</v>
      </c>
      <c r="BJ16" s="69">
        <f>IFERROR(VALUE(INDEX('CSV Import'!$FW$7:$FW$359, MATCH($BP16, 'CSV Import'!$FU$7:$FU$359, 0))),0)</f>
        <v>19.25</v>
      </c>
      <c r="BK16" s="68">
        <f>IFERROR(VALUE(INDEX('CSV Import'!$GB$7:$GB$359, MATCH($BP16, 'CSV Import'!$GA$7:$GA$359, 0))),0)</f>
        <v>0</v>
      </c>
      <c r="BL16" s="69">
        <f>IFERROR(VALUE(INDEX('CSV Import'!$GC$7:$GC$359, MATCH($BP16, 'CSV Import'!$GA$7:$GA$359, 0))),0)</f>
        <v>0</v>
      </c>
      <c r="BM16" s="71">
        <f t="shared" si="1"/>
        <v>60</v>
      </c>
      <c r="BN16" s="72">
        <f t="shared" si="1"/>
        <v>577.5</v>
      </c>
      <c r="BP16" s="33" t="s">
        <v>239</v>
      </c>
    </row>
    <row r="17" spans="1:68" ht="15" thickBot="1" x14ac:dyDescent="0.25">
      <c r="A17" s="28">
        <f>ROW()</f>
        <v>17</v>
      </c>
      <c r="B17" s="42" t="s">
        <v>240</v>
      </c>
      <c r="C17" s="73">
        <f>SUM(C12:C16)</f>
        <v>55</v>
      </c>
      <c r="D17" s="74">
        <f t="shared" ref="D17:F17" si="2">SUM(D12:D16)</f>
        <v>198.1</v>
      </c>
      <c r="E17" s="73">
        <f>SUM(E12:E16)</f>
        <v>55</v>
      </c>
      <c r="F17" s="74">
        <f t="shared" si="2"/>
        <v>198.1</v>
      </c>
      <c r="G17" s="73">
        <f>SUM(G12:G16)</f>
        <v>55</v>
      </c>
      <c r="H17" s="74">
        <f t="shared" ref="H17" si="3">SUM(H12:H16)</f>
        <v>198.1</v>
      </c>
      <c r="I17" s="73">
        <f>SUM(I12:I16)</f>
        <v>55</v>
      </c>
      <c r="J17" s="74">
        <f t="shared" ref="J17" si="4">SUM(J12:J16)</f>
        <v>198.1</v>
      </c>
      <c r="K17" s="73">
        <f>SUM(K12:K16)</f>
        <v>55</v>
      </c>
      <c r="L17" s="74">
        <f t="shared" ref="L17" si="5">SUM(L12:L16)</f>
        <v>198.1</v>
      </c>
      <c r="M17" s="73">
        <f>SUM(M12:M16)</f>
        <v>55</v>
      </c>
      <c r="N17" s="74">
        <f t="shared" ref="N17" si="6">SUM(N12:N16)</f>
        <v>198.1</v>
      </c>
      <c r="O17" s="73">
        <f>SUM(O12:O16)</f>
        <v>55</v>
      </c>
      <c r="P17" s="74">
        <f t="shared" ref="P17" si="7">SUM(P12:P16)</f>
        <v>198.1</v>
      </c>
      <c r="Q17" s="73">
        <f>SUM(Q12:Q16)</f>
        <v>55</v>
      </c>
      <c r="R17" s="74">
        <f t="shared" ref="R17" si="8">SUM(R12:R16)</f>
        <v>198.1</v>
      </c>
      <c r="S17" s="73">
        <f>SUM(S12:S16)</f>
        <v>55</v>
      </c>
      <c r="T17" s="74">
        <f t="shared" ref="T17" si="9">SUM(T12:T16)</f>
        <v>198.1</v>
      </c>
      <c r="U17" s="73">
        <f>SUM(U12:U16)</f>
        <v>55</v>
      </c>
      <c r="V17" s="74">
        <f t="shared" ref="V17" si="10">SUM(V12:V16)</f>
        <v>198.1</v>
      </c>
      <c r="W17" s="73">
        <f>SUM(W12:W16)</f>
        <v>55</v>
      </c>
      <c r="X17" s="74">
        <f t="shared" ref="X17" si="11">SUM(X12:X16)</f>
        <v>198.1</v>
      </c>
      <c r="Y17" s="73">
        <f>SUM(Y12:Y16)</f>
        <v>55</v>
      </c>
      <c r="Z17" s="74">
        <f t="shared" ref="Z17" si="12">SUM(Z12:Z16)</f>
        <v>198.1</v>
      </c>
      <c r="AA17" s="73">
        <f>SUM(AA12:AA16)</f>
        <v>55</v>
      </c>
      <c r="AB17" s="74">
        <f t="shared" ref="AB17" si="13">SUM(AB12:AB16)</f>
        <v>198.1</v>
      </c>
      <c r="AC17" s="73">
        <f>SUM(AC12:AC16)</f>
        <v>55</v>
      </c>
      <c r="AD17" s="74">
        <f t="shared" ref="AD17" si="14">SUM(AD12:AD16)</f>
        <v>198.1</v>
      </c>
      <c r="AE17" s="73">
        <f>SUM(AE12:AE16)</f>
        <v>55</v>
      </c>
      <c r="AF17" s="74">
        <f t="shared" ref="AF17" si="15">SUM(AF12:AF16)</f>
        <v>198.1</v>
      </c>
      <c r="AG17" s="73">
        <f>SUM(AG12:AG16)</f>
        <v>55</v>
      </c>
      <c r="AH17" s="74">
        <f t="shared" ref="AH17" si="16">SUM(AH12:AH16)</f>
        <v>198.1</v>
      </c>
      <c r="AI17" s="73">
        <f>SUM(AI12:AI16)</f>
        <v>55</v>
      </c>
      <c r="AJ17" s="74">
        <f t="shared" ref="AJ17" si="17">SUM(AJ12:AJ16)</f>
        <v>198.1</v>
      </c>
      <c r="AK17" s="73">
        <f>SUM(AK12:AK16)</f>
        <v>55</v>
      </c>
      <c r="AL17" s="74">
        <f t="shared" ref="AL17" si="18">SUM(AL12:AL16)</f>
        <v>198.1</v>
      </c>
      <c r="AM17" s="73">
        <f>SUM(AM12:AM16)</f>
        <v>55</v>
      </c>
      <c r="AN17" s="74">
        <f t="shared" ref="AN17" si="19">SUM(AN12:AN16)</f>
        <v>198.1</v>
      </c>
      <c r="AO17" s="73">
        <f>SUM(AO12:AO16)</f>
        <v>55</v>
      </c>
      <c r="AP17" s="74">
        <f t="shared" ref="AP17" si="20">SUM(AP12:AP16)</f>
        <v>198.1</v>
      </c>
      <c r="AQ17" s="73">
        <f>SUM(AQ12:AQ16)</f>
        <v>55</v>
      </c>
      <c r="AR17" s="74">
        <f t="shared" ref="AR17" si="21">SUM(AR12:AR16)</f>
        <v>198.1</v>
      </c>
      <c r="AS17" s="73">
        <f>SUM(AS12:AS16)</f>
        <v>55</v>
      </c>
      <c r="AT17" s="74">
        <f t="shared" ref="AT17" si="22">SUM(AT12:AT16)</f>
        <v>198.1</v>
      </c>
      <c r="AU17" s="73">
        <f>SUM(AU12:AU16)</f>
        <v>55</v>
      </c>
      <c r="AV17" s="74">
        <f t="shared" ref="AV17" si="23">SUM(AV12:AV16)</f>
        <v>198.1</v>
      </c>
      <c r="AW17" s="73">
        <f>SUM(AW12:AW16)</f>
        <v>55</v>
      </c>
      <c r="AX17" s="74">
        <f t="shared" ref="AX17" si="24">SUM(AX12:AX16)</f>
        <v>198.1</v>
      </c>
      <c r="AY17" s="73">
        <f>SUM(AY12:AY16)</f>
        <v>55</v>
      </c>
      <c r="AZ17" s="74">
        <f t="shared" ref="AZ17" si="25">SUM(AZ12:AZ16)</f>
        <v>198.1</v>
      </c>
      <c r="BA17" s="73">
        <f>SUM(BA12:BA16)</f>
        <v>55</v>
      </c>
      <c r="BB17" s="74">
        <f t="shared" ref="BB17" si="26">SUM(BB12:BB16)</f>
        <v>198.1</v>
      </c>
      <c r="BC17" s="73">
        <f>SUM(BC12:BC16)</f>
        <v>55</v>
      </c>
      <c r="BD17" s="74">
        <f t="shared" ref="BD17" si="27">SUM(BD12:BD16)</f>
        <v>198.1</v>
      </c>
      <c r="BE17" s="73">
        <f>SUM(BE12:BE16)</f>
        <v>55</v>
      </c>
      <c r="BF17" s="74">
        <f t="shared" ref="BF17" si="28">SUM(BF12:BF16)</f>
        <v>198.1</v>
      </c>
      <c r="BG17" s="73">
        <f>SUM(BG12:BG16)</f>
        <v>55</v>
      </c>
      <c r="BH17" s="74">
        <f t="shared" ref="BH17" si="29">SUM(BH12:BH16)</f>
        <v>198.1</v>
      </c>
      <c r="BI17" s="73">
        <f>SUM(BI12:BI16)</f>
        <v>55</v>
      </c>
      <c r="BJ17" s="74">
        <f t="shared" ref="BJ17" si="30">SUM(BJ12:BJ16)</f>
        <v>198.1</v>
      </c>
      <c r="BK17" s="73">
        <f>SUM(BK12:BK16)</f>
        <v>0</v>
      </c>
      <c r="BL17" s="74">
        <f t="shared" ref="BL17" si="31">SUM(BL12:BL16)</f>
        <v>0</v>
      </c>
      <c r="BM17" s="73">
        <f>SUM(BM12:BM16)</f>
        <v>1650</v>
      </c>
      <c r="BN17" s="74">
        <f>SUM(BN12:BN16)</f>
        <v>5943.0000000000009</v>
      </c>
    </row>
    <row r="18" spans="1:68" ht="15" thickBot="1" x14ac:dyDescent="0.25">
      <c r="A18" s="28">
        <f>ROW()</f>
        <v>18</v>
      </c>
      <c r="C18" s="51"/>
      <c r="E18" s="51"/>
      <c r="G18" s="51"/>
      <c r="I18" s="51"/>
      <c r="K18" s="51"/>
      <c r="M18" s="51"/>
      <c r="O18" s="51"/>
      <c r="Q18" s="51"/>
      <c r="S18" s="51"/>
      <c r="U18" s="51"/>
      <c r="W18" s="51"/>
      <c r="Y18" s="51"/>
      <c r="AA18" s="51"/>
      <c r="AC18" s="51"/>
      <c r="AE18" s="51"/>
      <c r="AG18" s="51"/>
      <c r="AI18" s="51"/>
      <c r="AK18" s="51"/>
      <c r="AM18" s="51"/>
      <c r="AO18" s="51"/>
      <c r="AQ18" s="51"/>
      <c r="AS18" s="51"/>
      <c r="AU18" s="51"/>
      <c r="AW18" s="51"/>
      <c r="AY18" s="51"/>
      <c r="BA18" s="51"/>
      <c r="BC18" s="51"/>
      <c r="BE18" s="51"/>
      <c r="BG18" s="51"/>
      <c r="BI18" s="51"/>
      <c r="BK18" s="51"/>
    </row>
    <row r="19" spans="1:68" ht="15" thickBot="1" x14ac:dyDescent="0.25">
      <c r="A19" s="28">
        <f>ROW()</f>
        <v>19</v>
      </c>
      <c r="B19" s="42" t="s">
        <v>241</v>
      </c>
      <c r="C19" s="51"/>
      <c r="D19" s="49">
        <f>D8-D17</f>
        <v>5401.9</v>
      </c>
      <c r="E19" s="51"/>
      <c r="F19" s="49">
        <f>F8-F17</f>
        <v>5401.9</v>
      </c>
      <c r="G19" s="51"/>
      <c r="H19" s="49">
        <f>H8-H17</f>
        <v>5401.9</v>
      </c>
      <c r="I19" s="51"/>
      <c r="J19" s="49">
        <f>J8-J17</f>
        <v>5401.9</v>
      </c>
      <c r="K19" s="51"/>
      <c r="L19" s="49">
        <f>L8-L17</f>
        <v>5401.9</v>
      </c>
      <c r="M19" s="51"/>
      <c r="N19" s="49">
        <f>N8-N17</f>
        <v>5401.9</v>
      </c>
      <c r="O19" s="51"/>
      <c r="P19" s="49">
        <f>P8-P17</f>
        <v>5401.9</v>
      </c>
      <c r="Q19" s="51"/>
      <c r="R19" s="49">
        <f>R8-R17</f>
        <v>5401.9</v>
      </c>
      <c r="S19" s="51"/>
      <c r="T19" s="49">
        <f>T8-T17</f>
        <v>5401.9</v>
      </c>
      <c r="U19" s="51"/>
      <c r="V19" s="49">
        <f>V8-V17</f>
        <v>5401.9</v>
      </c>
      <c r="W19" s="51"/>
      <c r="X19" s="49">
        <f>X8-X17</f>
        <v>5401.9</v>
      </c>
      <c r="Y19" s="51"/>
      <c r="Z19" s="49">
        <f>Z8-Z17</f>
        <v>5401.9</v>
      </c>
      <c r="AA19" s="51"/>
      <c r="AB19" s="49">
        <f>AB8-AB17</f>
        <v>5401.9</v>
      </c>
      <c r="AC19" s="51"/>
      <c r="AD19" s="49">
        <f>AD8-AD17</f>
        <v>5401.9</v>
      </c>
      <c r="AE19" s="51"/>
      <c r="AF19" s="49">
        <f>AF8-AF17</f>
        <v>5401.9</v>
      </c>
      <c r="AG19" s="51"/>
      <c r="AH19" s="49">
        <f>AH8-AH17</f>
        <v>5401.9</v>
      </c>
      <c r="AI19" s="51"/>
      <c r="AJ19" s="49">
        <f>AJ8-AJ17</f>
        <v>5401.9</v>
      </c>
      <c r="AK19" s="51"/>
      <c r="AL19" s="49">
        <f>AL8-AL17</f>
        <v>5401.9</v>
      </c>
      <c r="AM19" s="51"/>
      <c r="AN19" s="49">
        <f>AN8-AN17</f>
        <v>5401.9</v>
      </c>
      <c r="AO19" s="51"/>
      <c r="AP19" s="49">
        <f>AP8-AP17</f>
        <v>5401.9</v>
      </c>
      <c r="AQ19" s="51"/>
      <c r="AR19" s="49">
        <f>AR8-AR17</f>
        <v>5401.9</v>
      </c>
      <c r="AS19" s="51"/>
      <c r="AT19" s="49">
        <f>AT8-AT17</f>
        <v>5401.9</v>
      </c>
      <c r="AU19" s="51"/>
      <c r="AV19" s="49">
        <f>AV8-AV17</f>
        <v>5401.9</v>
      </c>
      <c r="AW19" s="51"/>
      <c r="AX19" s="49">
        <f>AX8-AX17</f>
        <v>5401.9</v>
      </c>
      <c r="AY19" s="51"/>
      <c r="AZ19" s="49">
        <f>AZ8-AZ17</f>
        <v>5401.9</v>
      </c>
      <c r="BA19" s="51"/>
      <c r="BB19" s="49">
        <f>BB8-BB17</f>
        <v>5401.9</v>
      </c>
      <c r="BC19" s="51"/>
      <c r="BD19" s="49">
        <f>BD8-BD17</f>
        <v>5401.9</v>
      </c>
      <c r="BE19" s="51"/>
      <c r="BF19" s="49">
        <f>BF8-BF17</f>
        <v>5401.9</v>
      </c>
      <c r="BG19" s="51"/>
      <c r="BH19" s="49">
        <f>BH8-BH17</f>
        <v>5401.9</v>
      </c>
      <c r="BI19" s="51"/>
      <c r="BJ19" s="49">
        <f>BJ8-BJ17</f>
        <v>5401.9</v>
      </c>
      <c r="BK19" s="51"/>
      <c r="BL19" s="49">
        <f>BL8-BL17</f>
        <v>0</v>
      </c>
      <c r="BN19" s="49">
        <f>SUM(D19,F19,H19,J19,L19,N19,P19,R19,T19,V19,X19,Z19,AB19,AD19,AF19)+SUM(AH19,AJ19,AL19,AN19,AP19,AR19,AT19,AV19,AX19,AZ19,BB19,BD19,BF19,BH19,BJ19,BL19)</f>
        <v>162057</v>
      </c>
    </row>
    <row r="20" spans="1:68" ht="15" thickBot="1" x14ac:dyDescent="0.25">
      <c r="A20" s="28">
        <f>ROW()</f>
        <v>20</v>
      </c>
      <c r="C20" s="51"/>
      <c r="E20" s="51"/>
      <c r="G20" s="51"/>
      <c r="I20" s="51"/>
      <c r="K20" s="51"/>
      <c r="M20" s="51"/>
      <c r="O20" s="51"/>
      <c r="Q20" s="51"/>
      <c r="S20" s="51"/>
      <c r="U20" s="51"/>
      <c r="W20" s="51"/>
      <c r="Y20" s="51"/>
      <c r="AA20" s="51"/>
      <c r="AC20" s="51"/>
      <c r="AE20" s="51"/>
      <c r="AG20" s="51"/>
      <c r="AI20" s="51"/>
      <c r="AK20" s="51"/>
      <c r="AM20" s="51"/>
      <c r="AO20" s="51"/>
      <c r="AQ20" s="51"/>
      <c r="AS20" s="51"/>
      <c r="AU20" s="51"/>
      <c r="AW20" s="51"/>
      <c r="AY20" s="51"/>
      <c r="BA20" s="51"/>
      <c r="BC20" s="51"/>
      <c r="BE20" s="51"/>
      <c r="BG20" s="51"/>
      <c r="BI20" s="51"/>
      <c r="BK20" s="51"/>
    </row>
    <row r="21" spans="1:68" ht="15" thickBot="1" x14ac:dyDescent="0.25">
      <c r="A21" s="28">
        <f>ROW()</f>
        <v>21</v>
      </c>
      <c r="B21" s="75" t="s">
        <v>242</v>
      </c>
      <c r="C21" s="51"/>
      <c r="D21" s="76"/>
      <c r="E21" s="51"/>
      <c r="F21" s="76"/>
      <c r="G21" s="51"/>
      <c r="H21" s="76"/>
      <c r="I21" s="51"/>
      <c r="J21" s="76"/>
      <c r="K21" s="51"/>
      <c r="L21" s="76"/>
      <c r="M21" s="51"/>
      <c r="N21" s="76"/>
      <c r="O21" s="51"/>
      <c r="P21" s="76"/>
      <c r="Q21" s="51"/>
      <c r="R21" s="76"/>
      <c r="S21" s="51"/>
      <c r="T21" s="76"/>
      <c r="U21" s="51"/>
      <c r="V21" s="76"/>
      <c r="W21" s="51"/>
      <c r="X21" s="76"/>
      <c r="Y21" s="51"/>
      <c r="Z21" s="76"/>
      <c r="AA21" s="51"/>
      <c r="AB21" s="76"/>
      <c r="AC21" s="51"/>
      <c r="AD21" s="76"/>
      <c r="AE21" s="51"/>
      <c r="AF21" s="76"/>
      <c r="AG21" s="51"/>
      <c r="AH21" s="76"/>
      <c r="AI21" s="51"/>
      <c r="AJ21" s="76"/>
      <c r="AK21" s="51"/>
      <c r="AL21" s="76"/>
      <c r="AM21" s="51"/>
      <c r="AN21" s="76"/>
      <c r="AO21" s="51"/>
      <c r="AP21" s="76"/>
      <c r="AQ21" s="51"/>
      <c r="AR21" s="76"/>
      <c r="AS21" s="51"/>
      <c r="AT21" s="76"/>
      <c r="AU21" s="51"/>
      <c r="AV21" s="76"/>
      <c r="AW21" s="51"/>
      <c r="AX21" s="76"/>
      <c r="AY21" s="51"/>
      <c r="AZ21" s="76"/>
      <c r="BA21" s="51"/>
      <c r="BB21" s="76"/>
      <c r="BC21" s="51"/>
      <c r="BD21" s="76"/>
      <c r="BE21" s="51"/>
      <c r="BF21" s="76"/>
      <c r="BG21" s="51"/>
      <c r="BH21" s="76"/>
      <c r="BI21" s="51"/>
      <c r="BJ21" s="76"/>
      <c r="BK21" s="51"/>
      <c r="BL21" s="76"/>
    </row>
    <row r="22" spans="1:68" ht="15" thickBot="1" x14ac:dyDescent="0.25">
      <c r="A22" s="28">
        <f>ROW()</f>
        <v>22</v>
      </c>
      <c r="B22" s="77" t="s">
        <v>243</v>
      </c>
      <c r="C22" s="51"/>
      <c r="D22" s="76"/>
      <c r="E22" s="51"/>
      <c r="F22" s="76"/>
      <c r="G22" s="51"/>
      <c r="H22" s="76"/>
      <c r="I22" s="51"/>
      <c r="J22" s="76"/>
      <c r="K22" s="51"/>
      <c r="L22" s="76"/>
      <c r="M22" s="51"/>
      <c r="N22" s="76"/>
      <c r="O22" s="51"/>
      <c r="P22" s="76"/>
      <c r="Q22" s="51"/>
      <c r="R22" s="76"/>
      <c r="S22" s="51"/>
      <c r="T22" s="76"/>
      <c r="U22" s="51"/>
      <c r="V22" s="76"/>
      <c r="W22" s="51"/>
      <c r="X22" s="76"/>
      <c r="Y22" s="51"/>
      <c r="Z22" s="76"/>
      <c r="AA22" s="51"/>
      <c r="AB22" s="76"/>
      <c r="AC22" s="51"/>
      <c r="AD22" s="76"/>
      <c r="AE22" s="51"/>
      <c r="AF22" s="76"/>
      <c r="AG22" s="51"/>
      <c r="AH22" s="76"/>
      <c r="AI22" s="51"/>
      <c r="AJ22" s="76"/>
      <c r="AK22" s="51"/>
      <c r="AL22" s="76"/>
      <c r="AM22" s="51"/>
      <c r="AN22" s="76"/>
      <c r="AO22" s="51"/>
      <c r="AP22" s="76"/>
      <c r="AQ22" s="51"/>
      <c r="AR22" s="76"/>
      <c r="AS22" s="51"/>
      <c r="AT22" s="76"/>
      <c r="AU22" s="51"/>
      <c r="AV22" s="76"/>
      <c r="AW22" s="51"/>
      <c r="AX22" s="76"/>
      <c r="AY22" s="51"/>
      <c r="AZ22" s="76"/>
      <c r="BA22" s="51"/>
      <c r="BB22" s="76"/>
      <c r="BC22" s="51"/>
      <c r="BD22" s="76"/>
      <c r="BE22" s="51"/>
      <c r="BF22" s="76"/>
      <c r="BG22" s="51"/>
      <c r="BH22" s="76"/>
      <c r="BI22" s="51"/>
      <c r="BJ22" s="76"/>
      <c r="BK22" s="51"/>
      <c r="BL22" s="76"/>
    </row>
    <row r="23" spans="1:68" x14ac:dyDescent="0.2">
      <c r="A23" s="28">
        <f>ROW()</f>
        <v>23</v>
      </c>
      <c r="B23" s="78" t="s">
        <v>244</v>
      </c>
      <c r="C23" s="51"/>
      <c r="D23" s="79">
        <f>IFERROR(VALUE(INDEX('CSV Import'!$E$7:$E$359, MATCH($BP23, 'CSV Import'!$C$7:$C$359, 0))),0)</f>
        <v>6564</v>
      </c>
      <c r="E23" s="51"/>
      <c r="F23" s="79">
        <f>IFERROR(VALUE(INDEX('CSV Import'!$K$7:$K$359, MATCH($BP23, 'CSV Import'!$I$7:$I$359, 0))),0)</f>
        <v>6564</v>
      </c>
      <c r="G23" s="51"/>
      <c r="H23" s="79">
        <f>IFERROR(VALUE(INDEX('CSV Import'!$Q$7:$Q$359, MATCH($BP23, 'CSV Import'!$O$7:$O$359, 0))),0)</f>
        <v>6564</v>
      </c>
      <c r="I23" s="51"/>
      <c r="J23" s="79">
        <f>IFERROR(VALUE(INDEX('CSV Import'!$W$7:$W$359, MATCH($BP23, 'CSV Import'!$U$7:$U$359, 0))),0)</f>
        <v>6564</v>
      </c>
      <c r="K23" s="51"/>
      <c r="L23" s="79">
        <f>IFERROR(VALUE(INDEX('CSV Import'!$AC$7:$AC$359, MATCH($BP23, 'CSV Import'!$AA$7:$AA$359, 0))),0)</f>
        <v>6564</v>
      </c>
      <c r="M23" s="51"/>
      <c r="N23" s="79">
        <f>IFERROR(VALUE(INDEX('CSV Import'!$AI$7:$AI$359, MATCH($BP23, 'CSV Import'!$AG$7:$AG$359, 0))),0)</f>
        <v>6564</v>
      </c>
      <c r="O23" s="51"/>
      <c r="P23" s="79">
        <f>IFERROR(VALUE(INDEX('CSV Import'!$AO$7:$AO$359, MATCH($BP23, 'CSV Import'!$AM$7:$AM$359, 0))),0)</f>
        <v>6564</v>
      </c>
      <c r="Q23" s="51"/>
      <c r="R23" s="79">
        <f>IFERROR(VALUE(INDEX('CSV Import'!$AU$7:$AU$359, MATCH($BP23, 'CSV Import'!$AS$7:$AS$359, 0))),0)</f>
        <v>6564</v>
      </c>
      <c r="S23" s="51"/>
      <c r="T23" s="79">
        <f>IFERROR(VALUE(INDEX('CSV Import'!$BA$7:$BA$359, MATCH($BP23, 'CSV Import'!$AY$7:$AY$359, 0))),0)</f>
        <v>6564</v>
      </c>
      <c r="U23" s="51"/>
      <c r="V23" s="79">
        <f>IFERROR(VALUE(INDEX('CSV Import'!$BG$7:$BG$359, MATCH($BP23, 'CSV Import'!$BE$7:$BE$359, 0))),0)</f>
        <v>6564</v>
      </c>
      <c r="W23" s="51"/>
      <c r="X23" s="79">
        <f>IFERROR(VALUE(INDEX('CSV Import'!$BM$7:$BM$359, MATCH($BP23, 'CSV Import'!$BK$7:$BK$359, 0))),0)</f>
        <v>6564</v>
      </c>
      <c r="Y23" s="51"/>
      <c r="Z23" s="79">
        <f>IFERROR(VALUE(INDEX('CSV Import'!$BS$7:$BS$359, MATCH($BP23, 'CSV Import'!$BQ$7:$BQ$359, 0))),0)</f>
        <v>6564</v>
      </c>
      <c r="AA23" s="51"/>
      <c r="AB23" s="79">
        <f>IFERROR(VALUE(INDEX('CSV Import'!$BY$7:$BY$359, MATCH($BP23, 'CSV Import'!$BW$7:$BW$359, 0))),0)</f>
        <v>6564</v>
      </c>
      <c r="AC23" s="51"/>
      <c r="AD23" s="79">
        <f>IFERROR(VALUE(INDEX('CSV Import'!$CE$7:$CE$359, MATCH($BP23, 'CSV Import'!$CC$7:$CC$359, 0))),0)</f>
        <v>6564</v>
      </c>
      <c r="AE23" s="51"/>
      <c r="AF23" s="79">
        <f>IFERROR(VALUE(INDEX('CSV Import'!$CK$7:$CK$359, MATCH($BP23, 'CSV Import'!$CI$7:$CI$359, 0))),0)</f>
        <v>6564</v>
      </c>
      <c r="AG23" s="51"/>
      <c r="AH23" s="79">
        <f>IFERROR(VALUE(INDEX('CSV Import'!$CQ$7:$CQ$359, MATCH($BP23, 'CSV Import'!$CO$7:$CO$359, 0))),0)</f>
        <v>6564</v>
      </c>
      <c r="AI23" s="51"/>
      <c r="AJ23" s="79">
        <f>IFERROR(VALUE(INDEX('CSV Import'!$CW$7:$CW$359, MATCH($BP23, 'CSV Import'!$CU$7:$CU$359, 0))),0)</f>
        <v>6564</v>
      </c>
      <c r="AK23" s="51"/>
      <c r="AL23" s="79">
        <f>IFERROR(VALUE(INDEX('CSV Import'!$DC$7:$DC$359, MATCH($BP23, 'CSV Import'!$DA$7:$DA$359, 0))),0)</f>
        <v>6564</v>
      </c>
      <c r="AM23" s="51"/>
      <c r="AN23" s="79">
        <f>IFERROR(VALUE(INDEX('CSV Import'!$DI$7:$DI$359, MATCH($BP23, 'CSV Import'!$DG$7:$DG$359, 0))),0)</f>
        <v>6564</v>
      </c>
      <c r="AO23" s="51"/>
      <c r="AP23" s="79">
        <f>IFERROR(VALUE(INDEX('CSV Import'!$DO$7:$DO$359, MATCH($BP23, 'CSV Import'!$DM$7:$DM$359, 0))),0)</f>
        <v>6564</v>
      </c>
      <c r="AQ23" s="51"/>
      <c r="AR23" s="79">
        <f>IFERROR(VALUE(INDEX('CSV Import'!$DU$7:$DU$359, MATCH($BP23, 'CSV Import'!$DS$7:$DS$359, 0))),0)</f>
        <v>6564</v>
      </c>
      <c r="AS23" s="51"/>
      <c r="AT23" s="79">
        <f>IFERROR(VALUE(INDEX('CSV Import'!$EA$7:$EA$359, MATCH($BP23, 'CSV Import'!$DY$7:$DY$359, 0))),0)</f>
        <v>6564</v>
      </c>
      <c r="AU23" s="51"/>
      <c r="AV23" s="79">
        <f>IFERROR(VALUE(INDEX('CSV Import'!$EG$7:$EG$359, MATCH($BP23, 'CSV Import'!$EE$7:$EE$359, 0))),0)</f>
        <v>6564</v>
      </c>
      <c r="AW23" s="51"/>
      <c r="AX23" s="79">
        <f>IFERROR(VALUE(INDEX('CSV Import'!$EM$7:$EM$359, MATCH($BP23, 'CSV Import'!$EK$7:$EK$359, 0))),0)</f>
        <v>6564</v>
      </c>
      <c r="AY23" s="51"/>
      <c r="AZ23" s="79">
        <f>IFERROR(VALUE(INDEX('CSV Import'!$ES$7:$ES$359, MATCH($BP23, 'CSV Import'!$EQ$7:$EQ$359, 0))),0)</f>
        <v>6564</v>
      </c>
      <c r="BA23" s="51"/>
      <c r="BB23" s="79">
        <f>IFERROR(VALUE(INDEX('CSV Import'!$EY$7:$EY$359, MATCH($BP23, 'CSV Import'!$EW$7:$EW$359, 0))),0)</f>
        <v>6564</v>
      </c>
      <c r="BC23" s="51"/>
      <c r="BD23" s="79">
        <f>IFERROR(VALUE(INDEX('CSV Import'!$FE$7:$FE$359, MATCH($BP23, 'CSV Import'!$FC$7:$FC$359, 0))),0)</f>
        <v>6564</v>
      </c>
      <c r="BE23" s="51"/>
      <c r="BF23" s="79">
        <f>IFERROR(VALUE(INDEX('CSV Import'!$FK$7:$FK$359, MATCH($BP23, 'CSV Import'!$FI$7:$FI$359, 0))),0)</f>
        <v>6564</v>
      </c>
      <c r="BG23" s="51"/>
      <c r="BH23" s="79">
        <f>IFERROR(VALUE(INDEX('CSV Import'!$FQ$7:$FQ$359, MATCH($BP23, 'CSV Import'!$FO$7:$FO$359, 0))),0)</f>
        <v>6564</v>
      </c>
      <c r="BI23" s="51"/>
      <c r="BJ23" s="79">
        <f>IFERROR(VALUE(INDEX('CSV Import'!$FW$7:$FW$359, MATCH($BP23, 'CSV Import'!$FU$7:$FU$359, 0))),0)</f>
        <v>6564</v>
      </c>
      <c r="BK23" s="51"/>
      <c r="BL23" s="79">
        <f>IFERROR(VALUE(INDEX('CSV Import'!$GC$7:$GC$359, MATCH($BP23, 'CSV Import'!$GA$7:$GA$359, 0))),0)</f>
        <v>0</v>
      </c>
      <c r="BN23" s="80">
        <f t="shared" ref="BM23:BN27" si="32">SUM(D23,F23,H23,J23,L23,N23,P23,R23,T23,V23,X23,Z23,AB23,AD23,AF23)+SUM(AH23,AJ23,AL23,AN23,AP23,AR23,AT23,AV23,AX23,AZ23,BB23,BD23,BF23,BH23,BJ23,BL23)</f>
        <v>196920</v>
      </c>
      <c r="BP23" s="33" t="s">
        <v>245</v>
      </c>
    </row>
    <row r="24" spans="1:68" x14ac:dyDescent="0.2">
      <c r="A24" s="28">
        <f>ROW()</f>
        <v>24</v>
      </c>
      <c r="B24" s="58" t="s">
        <v>246</v>
      </c>
      <c r="C24" s="51"/>
      <c r="D24" s="81">
        <f>IFERROR(VALUE(INDEX('CSV Import'!$E$7:$E$359, MATCH($BP24, 'CSV Import'!$C$7:$C$359, 0))),0)</f>
        <v>0</v>
      </c>
      <c r="E24" s="51"/>
      <c r="F24" s="81">
        <f>IFERROR(VALUE(INDEX('CSV Import'!$K$7:$K$359, MATCH($BP24, 'CSV Import'!$I$7:$I$359, 0))),0)</f>
        <v>0</v>
      </c>
      <c r="G24" s="51"/>
      <c r="H24" s="81">
        <f>IFERROR(VALUE(INDEX('CSV Import'!$Q$7:$Q$359, MATCH($BP24, 'CSV Import'!$O$7:$O$359, 0))),0)</f>
        <v>0</v>
      </c>
      <c r="I24" s="51"/>
      <c r="J24" s="81">
        <f>IFERROR(VALUE(INDEX('CSV Import'!$W$7:$W$359, MATCH($BP24, 'CSV Import'!$U$7:$U$359, 0))),0)</f>
        <v>0</v>
      </c>
      <c r="K24" s="51"/>
      <c r="L24" s="81">
        <f>IFERROR(VALUE(INDEX('CSV Import'!$AC$7:$AC$359, MATCH($BP24, 'CSV Import'!$AA$7:$AA$359, 0))),0)</f>
        <v>0</v>
      </c>
      <c r="M24" s="51"/>
      <c r="N24" s="81">
        <f>IFERROR(VALUE(INDEX('CSV Import'!$AI$7:$AI$359, MATCH($BP24, 'CSV Import'!$AG$7:$AG$359, 0))),0)</f>
        <v>0</v>
      </c>
      <c r="O24" s="51"/>
      <c r="P24" s="81">
        <f>IFERROR(VALUE(INDEX('CSV Import'!$AO$7:$AO$359, MATCH($BP24, 'CSV Import'!$AM$7:$AM$359, 0))),0)</f>
        <v>0</v>
      </c>
      <c r="Q24" s="51"/>
      <c r="R24" s="81">
        <f>IFERROR(VALUE(INDEX('CSV Import'!$AU$7:$AU$359, MATCH($BP24, 'CSV Import'!$AS$7:$AS$359, 0))),0)</f>
        <v>0</v>
      </c>
      <c r="S24" s="51"/>
      <c r="T24" s="81">
        <f>IFERROR(VALUE(INDEX('CSV Import'!$BA$7:$BA$359, MATCH($BP24, 'CSV Import'!$AY$7:$AY$359, 0))),0)</f>
        <v>0</v>
      </c>
      <c r="U24" s="51"/>
      <c r="V24" s="81">
        <f>IFERROR(VALUE(INDEX('CSV Import'!$BG$7:$BG$359, MATCH($BP24, 'CSV Import'!$BE$7:$BE$359, 0))),0)</f>
        <v>0</v>
      </c>
      <c r="W24" s="51"/>
      <c r="X24" s="81">
        <f>IFERROR(VALUE(INDEX('CSV Import'!$BM$7:$BM$359, MATCH($BP24, 'CSV Import'!$BK$7:$BK$359, 0))),0)</f>
        <v>0</v>
      </c>
      <c r="Y24" s="51"/>
      <c r="Z24" s="81">
        <f>IFERROR(VALUE(INDEX('CSV Import'!$BS$7:$BS$359, MATCH($BP24, 'CSV Import'!$BQ$7:$BQ$359, 0))),0)</f>
        <v>0</v>
      </c>
      <c r="AA24" s="51"/>
      <c r="AB24" s="81">
        <f>IFERROR(VALUE(INDEX('CSV Import'!$BY$7:$BY$359, MATCH($BP24, 'CSV Import'!$BW$7:$BW$359, 0))),0)</f>
        <v>0</v>
      </c>
      <c r="AC24" s="51"/>
      <c r="AD24" s="81">
        <f>IFERROR(VALUE(INDEX('CSV Import'!$CE$7:$CE$359, MATCH($BP24, 'CSV Import'!$CC$7:$CC$359, 0))),0)</f>
        <v>0</v>
      </c>
      <c r="AE24" s="51"/>
      <c r="AF24" s="81">
        <f>IFERROR(VALUE(INDEX('CSV Import'!$CK$7:$CK$359, MATCH($BP24, 'CSV Import'!$CI$7:$CI$359, 0))),0)</f>
        <v>0</v>
      </c>
      <c r="AG24" s="51"/>
      <c r="AH24" s="81">
        <f>IFERROR(VALUE(INDEX('CSV Import'!$CQ$7:$CQ$359, MATCH($BP24, 'CSV Import'!$CO$7:$CO$359, 0))),0)</f>
        <v>0</v>
      </c>
      <c r="AI24" s="51"/>
      <c r="AJ24" s="81">
        <f>IFERROR(VALUE(INDEX('CSV Import'!$CW$7:$CW$359, MATCH($BP24, 'CSV Import'!$CU$7:$CU$359, 0))),0)</f>
        <v>0</v>
      </c>
      <c r="AK24" s="51"/>
      <c r="AL24" s="81">
        <f>IFERROR(VALUE(INDEX('CSV Import'!$DC$7:$DC$359, MATCH($BP24, 'CSV Import'!$DA$7:$DA$359, 0))),0)</f>
        <v>0</v>
      </c>
      <c r="AM24" s="51"/>
      <c r="AN24" s="81">
        <f>IFERROR(VALUE(INDEX('CSV Import'!$DI$7:$DI$359, MATCH($BP24, 'CSV Import'!$DG$7:$DG$359, 0))),0)</f>
        <v>0</v>
      </c>
      <c r="AO24" s="51"/>
      <c r="AP24" s="81">
        <f>IFERROR(VALUE(INDEX('CSV Import'!$DO$7:$DO$359, MATCH($BP24, 'CSV Import'!$DM$7:$DM$359, 0))),0)</f>
        <v>0</v>
      </c>
      <c r="AQ24" s="51"/>
      <c r="AR24" s="81">
        <f>IFERROR(VALUE(INDEX('CSV Import'!$DU$7:$DU$359, MATCH($BP24, 'CSV Import'!$DS$7:$DS$359, 0))),0)</f>
        <v>0</v>
      </c>
      <c r="AS24" s="51"/>
      <c r="AT24" s="81">
        <f>IFERROR(VALUE(INDEX('CSV Import'!$EA$7:$EA$359, MATCH($BP24, 'CSV Import'!$DY$7:$DY$359, 0))),0)</f>
        <v>0</v>
      </c>
      <c r="AU24" s="51"/>
      <c r="AV24" s="81">
        <f>IFERROR(VALUE(INDEX('CSV Import'!$EG$7:$EG$359, MATCH($BP24, 'CSV Import'!$EE$7:$EE$359, 0))),0)</f>
        <v>0</v>
      </c>
      <c r="AW24" s="51"/>
      <c r="AX24" s="81">
        <f>IFERROR(VALUE(INDEX('CSV Import'!$EM$7:$EM$359, MATCH($BP24, 'CSV Import'!$EK$7:$EK$359, 0))),0)</f>
        <v>0</v>
      </c>
      <c r="AY24" s="51"/>
      <c r="AZ24" s="81">
        <f>IFERROR(VALUE(INDEX('CSV Import'!$ES$7:$ES$359, MATCH($BP24, 'CSV Import'!$EQ$7:$EQ$359, 0))),0)</f>
        <v>0</v>
      </c>
      <c r="BA24" s="51"/>
      <c r="BB24" s="81">
        <f>IFERROR(VALUE(INDEX('CSV Import'!$EY$7:$EY$359, MATCH($BP24, 'CSV Import'!$EW$7:$EW$359, 0))),0)</f>
        <v>0</v>
      </c>
      <c r="BC24" s="51"/>
      <c r="BD24" s="81">
        <f>IFERROR(VALUE(INDEX('CSV Import'!$FE$7:$FE$359, MATCH($BP24, 'CSV Import'!$FC$7:$FC$359, 0))),0)</f>
        <v>0</v>
      </c>
      <c r="BE24" s="51"/>
      <c r="BF24" s="81">
        <f>IFERROR(VALUE(INDEX('CSV Import'!$FK$7:$FK$359, MATCH($BP24, 'CSV Import'!$FI$7:$FI$359, 0))),0)</f>
        <v>0</v>
      </c>
      <c r="BG24" s="51"/>
      <c r="BH24" s="81">
        <f>IFERROR(VALUE(INDEX('CSV Import'!$FQ$7:$FQ$359, MATCH($BP24, 'CSV Import'!$FO$7:$FO$359, 0))),0)</f>
        <v>0</v>
      </c>
      <c r="BI24" s="51"/>
      <c r="BJ24" s="81">
        <f>IFERROR(VALUE(INDEX('CSV Import'!$FW$7:$FW$359, MATCH($BP24, 'CSV Import'!$FU$7:$FU$359, 0))),0)</f>
        <v>0</v>
      </c>
      <c r="BK24" s="51"/>
      <c r="BL24" s="81">
        <f>IFERROR(VALUE(INDEX('CSV Import'!$GC$7:$GC$359, MATCH($BP24, 'CSV Import'!$GA$7:$GA$359, 0))),0)</f>
        <v>0</v>
      </c>
      <c r="BN24" s="82">
        <f t="shared" si="32"/>
        <v>0</v>
      </c>
      <c r="BP24" s="33" t="s">
        <v>247</v>
      </c>
    </row>
    <row r="25" spans="1:68" x14ac:dyDescent="0.2">
      <c r="A25" s="28">
        <f>ROW()</f>
        <v>25</v>
      </c>
      <c r="B25" s="58" t="s">
        <v>248</v>
      </c>
      <c r="C25" s="51"/>
      <c r="D25" s="81">
        <f>IFERROR(VALUE(INDEX('CSV Import'!$E$7:$E$359, MATCH($BP25, 'CSV Import'!$C$7:$C$359, 0))),0)</f>
        <v>0</v>
      </c>
      <c r="E25" s="51"/>
      <c r="F25" s="81">
        <f>IFERROR(VALUE(INDEX('CSV Import'!$K$7:$K$359, MATCH($BP25, 'CSV Import'!$I$7:$I$359, 0))),0)</f>
        <v>0</v>
      </c>
      <c r="G25" s="51"/>
      <c r="H25" s="81">
        <f>IFERROR(VALUE(INDEX('CSV Import'!$Q$7:$Q$359, MATCH($BP25, 'CSV Import'!$O$7:$O$359, 0))),0)</f>
        <v>0</v>
      </c>
      <c r="I25" s="51"/>
      <c r="J25" s="81">
        <f>IFERROR(VALUE(INDEX('CSV Import'!$W$7:$W$359, MATCH($BP25, 'CSV Import'!$U$7:$U$359, 0))),0)</f>
        <v>0</v>
      </c>
      <c r="K25" s="51"/>
      <c r="L25" s="81">
        <f>IFERROR(VALUE(INDEX('CSV Import'!$AC$7:$AC$359, MATCH($BP25, 'CSV Import'!$AA$7:$AA$359, 0))),0)</f>
        <v>0</v>
      </c>
      <c r="M25" s="51"/>
      <c r="N25" s="81">
        <f>IFERROR(VALUE(INDEX('CSV Import'!$AI$7:$AI$359, MATCH($BP25, 'CSV Import'!$AG$7:$AG$359, 0))),0)</f>
        <v>0</v>
      </c>
      <c r="O25" s="51"/>
      <c r="P25" s="81">
        <f>IFERROR(VALUE(INDEX('CSV Import'!$AO$7:$AO$359, MATCH($BP25, 'CSV Import'!$AM$7:$AM$359, 0))),0)</f>
        <v>0</v>
      </c>
      <c r="Q25" s="51"/>
      <c r="R25" s="81">
        <f>IFERROR(VALUE(INDEX('CSV Import'!$AU$7:$AU$359, MATCH($BP25, 'CSV Import'!$AS$7:$AS$359, 0))),0)</f>
        <v>0</v>
      </c>
      <c r="S25" s="51"/>
      <c r="T25" s="81">
        <f>IFERROR(VALUE(INDEX('CSV Import'!$BA$7:$BA$359, MATCH($BP25, 'CSV Import'!$AY$7:$AY$359, 0))),0)</f>
        <v>0</v>
      </c>
      <c r="U25" s="51"/>
      <c r="V25" s="81">
        <f>IFERROR(VALUE(INDEX('CSV Import'!$BG$7:$BG$359, MATCH($BP25, 'CSV Import'!$BE$7:$BE$359, 0))),0)</f>
        <v>0</v>
      </c>
      <c r="W25" s="51"/>
      <c r="X25" s="81">
        <f>IFERROR(VALUE(INDEX('CSV Import'!$BM$7:$BM$359, MATCH($BP25, 'CSV Import'!$BK$7:$BK$359, 0))),0)</f>
        <v>0</v>
      </c>
      <c r="Y25" s="51"/>
      <c r="Z25" s="81">
        <f>IFERROR(VALUE(INDEX('CSV Import'!$BS$7:$BS$359, MATCH($BP25, 'CSV Import'!$BQ$7:$BQ$359, 0))),0)</f>
        <v>0</v>
      </c>
      <c r="AA25" s="51"/>
      <c r="AB25" s="81">
        <f>IFERROR(VALUE(INDEX('CSV Import'!$BY$7:$BY$359, MATCH($BP25, 'CSV Import'!$BW$7:$BW$359, 0))),0)</f>
        <v>0</v>
      </c>
      <c r="AC25" s="51"/>
      <c r="AD25" s="81">
        <f>IFERROR(VALUE(INDEX('CSV Import'!$CE$7:$CE$359, MATCH($BP25, 'CSV Import'!$CC$7:$CC$359, 0))),0)</f>
        <v>0</v>
      </c>
      <c r="AE25" s="51"/>
      <c r="AF25" s="81">
        <f>IFERROR(VALUE(INDEX('CSV Import'!$CK$7:$CK$359, MATCH($BP25, 'CSV Import'!$CI$7:$CI$359, 0))),0)</f>
        <v>0</v>
      </c>
      <c r="AG25" s="51"/>
      <c r="AH25" s="81">
        <f>IFERROR(VALUE(INDEX('CSV Import'!$CQ$7:$CQ$359, MATCH($BP25, 'CSV Import'!$CO$7:$CO$359, 0))),0)</f>
        <v>0</v>
      </c>
      <c r="AI25" s="51"/>
      <c r="AJ25" s="81">
        <f>IFERROR(VALUE(INDEX('CSV Import'!$CW$7:$CW$359, MATCH($BP25, 'CSV Import'!$CU$7:$CU$359, 0))),0)</f>
        <v>0</v>
      </c>
      <c r="AK25" s="51"/>
      <c r="AL25" s="81">
        <f>IFERROR(VALUE(INDEX('CSV Import'!$DC$7:$DC$359, MATCH($BP25, 'CSV Import'!$DA$7:$DA$359, 0))),0)</f>
        <v>0</v>
      </c>
      <c r="AM25" s="51"/>
      <c r="AN25" s="81">
        <f>IFERROR(VALUE(INDEX('CSV Import'!$DI$7:$DI$359, MATCH($BP25, 'CSV Import'!$DG$7:$DG$359, 0))),0)</f>
        <v>0</v>
      </c>
      <c r="AO25" s="51"/>
      <c r="AP25" s="81">
        <f>IFERROR(VALUE(INDEX('CSV Import'!$DO$7:$DO$359, MATCH($BP25, 'CSV Import'!$DM$7:$DM$359, 0))),0)</f>
        <v>0</v>
      </c>
      <c r="AQ25" s="51"/>
      <c r="AR25" s="81">
        <f>IFERROR(VALUE(INDEX('CSV Import'!$DU$7:$DU$359, MATCH($BP25, 'CSV Import'!$DS$7:$DS$359, 0))),0)</f>
        <v>0</v>
      </c>
      <c r="AS25" s="51"/>
      <c r="AT25" s="81">
        <f>IFERROR(VALUE(INDEX('CSV Import'!$EA$7:$EA$359, MATCH($BP25, 'CSV Import'!$DY$7:$DY$359, 0))),0)</f>
        <v>0</v>
      </c>
      <c r="AU25" s="51"/>
      <c r="AV25" s="81">
        <f>IFERROR(VALUE(INDEX('CSV Import'!$EG$7:$EG$359, MATCH($BP25, 'CSV Import'!$EE$7:$EE$359, 0))),0)</f>
        <v>0</v>
      </c>
      <c r="AW25" s="51"/>
      <c r="AX25" s="81">
        <f>IFERROR(VALUE(INDEX('CSV Import'!$EM$7:$EM$359, MATCH($BP25, 'CSV Import'!$EK$7:$EK$359, 0))),0)</f>
        <v>0</v>
      </c>
      <c r="AY25" s="51"/>
      <c r="AZ25" s="81">
        <f>IFERROR(VALUE(INDEX('CSV Import'!$ES$7:$ES$359, MATCH($BP25, 'CSV Import'!$EQ$7:$EQ$359, 0))),0)</f>
        <v>0</v>
      </c>
      <c r="BA25" s="51"/>
      <c r="BB25" s="81">
        <f>IFERROR(VALUE(INDEX('CSV Import'!$EY$7:$EY$359, MATCH($BP25, 'CSV Import'!$EW$7:$EW$359, 0))),0)</f>
        <v>0</v>
      </c>
      <c r="BC25" s="51"/>
      <c r="BD25" s="81">
        <f>IFERROR(VALUE(INDEX('CSV Import'!$FE$7:$FE$359, MATCH($BP25, 'CSV Import'!$FC$7:$FC$359, 0))),0)</f>
        <v>0</v>
      </c>
      <c r="BE25" s="51"/>
      <c r="BF25" s="81">
        <f>IFERROR(VALUE(INDEX('CSV Import'!$FK$7:$FK$359, MATCH($BP25, 'CSV Import'!$FI$7:$FI$359, 0))),0)</f>
        <v>0</v>
      </c>
      <c r="BG25" s="51"/>
      <c r="BH25" s="81">
        <f>IFERROR(VALUE(INDEX('CSV Import'!$FQ$7:$FQ$359, MATCH($BP25, 'CSV Import'!$FO$7:$FO$359, 0))),0)</f>
        <v>0</v>
      </c>
      <c r="BI25" s="51"/>
      <c r="BJ25" s="81">
        <f>IFERROR(VALUE(INDEX('CSV Import'!$FW$7:$FW$359, MATCH($BP25, 'CSV Import'!$FU$7:$FU$359, 0))),0)</f>
        <v>0</v>
      </c>
      <c r="BK25" s="51"/>
      <c r="BL25" s="81">
        <f>IFERROR(VALUE(INDEX('CSV Import'!$GC$7:$GC$359, MATCH($BP25, 'CSV Import'!$GA$7:$GA$359, 0))),0)</f>
        <v>0</v>
      </c>
      <c r="BN25" s="82">
        <f t="shared" si="32"/>
        <v>0</v>
      </c>
      <c r="BP25" s="33" t="s">
        <v>249</v>
      </c>
    </row>
    <row r="26" spans="1:68" ht="15" thickBot="1" x14ac:dyDescent="0.25">
      <c r="A26" s="28">
        <f>ROW()</f>
        <v>26</v>
      </c>
      <c r="B26" s="83" t="s">
        <v>250</v>
      </c>
      <c r="C26" s="51"/>
      <c r="D26" s="84">
        <f>IFERROR(VALUE(INDEX('CSV Import'!$E$7:$E$359, MATCH($BP26, 'CSV Import'!$C$7:$C$359, 0))),0)</f>
        <v>24.75</v>
      </c>
      <c r="E26" s="51"/>
      <c r="F26" s="84">
        <f>IFERROR(VALUE(INDEX('CSV Import'!$K$7:$K$359, MATCH($BP26, 'CSV Import'!$I$7:$I$359, 0))),0)</f>
        <v>24.75</v>
      </c>
      <c r="G26" s="51"/>
      <c r="H26" s="84">
        <f>IFERROR(VALUE(INDEX('CSV Import'!$Q$7:$Q$359, MATCH($BP26, 'CSV Import'!$O$7:$O$359, 0))),0)</f>
        <v>24.75</v>
      </c>
      <c r="I26" s="51"/>
      <c r="J26" s="84">
        <f>IFERROR(VALUE(INDEX('CSV Import'!$W$7:$W$359, MATCH($BP26, 'CSV Import'!$U$7:$U$359, 0))),0)</f>
        <v>24.75</v>
      </c>
      <c r="K26" s="51"/>
      <c r="L26" s="84">
        <f>IFERROR(VALUE(INDEX('CSV Import'!$AC$7:$AC$359, MATCH($BP26, 'CSV Import'!$AA$7:$AA$359, 0))),0)</f>
        <v>24.75</v>
      </c>
      <c r="M26" s="51"/>
      <c r="N26" s="84">
        <f>IFERROR(VALUE(INDEX('CSV Import'!$AI$7:$AI$359, MATCH($BP26, 'CSV Import'!$AG$7:$AG$359, 0))),0)</f>
        <v>24.75</v>
      </c>
      <c r="O26" s="51"/>
      <c r="P26" s="84">
        <f>IFERROR(VALUE(INDEX('CSV Import'!$AO$7:$AO$359, MATCH($BP26, 'CSV Import'!$AM$7:$AM$359, 0))),0)</f>
        <v>24.75</v>
      </c>
      <c r="Q26" s="51"/>
      <c r="R26" s="84">
        <f>IFERROR(VALUE(INDEX('CSV Import'!$AU$7:$AU$359, MATCH($BP26, 'CSV Import'!$AS$7:$AS$359, 0))),0)</f>
        <v>24.75</v>
      </c>
      <c r="S26" s="51"/>
      <c r="T26" s="84">
        <f>IFERROR(VALUE(INDEX('CSV Import'!$BA$7:$BA$359, MATCH($BP26, 'CSV Import'!$AY$7:$AY$359, 0))),0)</f>
        <v>24.75</v>
      </c>
      <c r="U26" s="51"/>
      <c r="V26" s="84">
        <f>IFERROR(VALUE(INDEX('CSV Import'!$BG$7:$BG$359, MATCH($BP26, 'CSV Import'!$BE$7:$BE$359, 0))),0)</f>
        <v>24.75</v>
      </c>
      <c r="W26" s="51"/>
      <c r="X26" s="84">
        <f>IFERROR(VALUE(INDEX('CSV Import'!$BM$7:$BM$359, MATCH($BP26, 'CSV Import'!$BK$7:$BK$359, 0))),0)</f>
        <v>24.75</v>
      </c>
      <c r="Y26" s="51"/>
      <c r="Z26" s="84">
        <f>IFERROR(VALUE(INDEX('CSV Import'!$BS$7:$BS$359, MATCH($BP26, 'CSV Import'!$BQ$7:$BQ$359, 0))),0)</f>
        <v>24.75</v>
      </c>
      <c r="AA26" s="51"/>
      <c r="AB26" s="84">
        <f>IFERROR(VALUE(INDEX('CSV Import'!$BY$7:$BY$359, MATCH($BP26, 'CSV Import'!$BW$7:$BW$359, 0))),0)</f>
        <v>24.75</v>
      </c>
      <c r="AC26" s="51"/>
      <c r="AD26" s="84">
        <f>IFERROR(VALUE(INDEX('CSV Import'!$CE$7:$CE$359, MATCH($BP26, 'CSV Import'!$CC$7:$CC$359, 0))),0)</f>
        <v>24.75</v>
      </c>
      <c r="AE26" s="51"/>
      <c r="AF26" s="84">
        <f>IFERROR(VALUE(INDEX('CSV Import'!$CK$7:$CK$359, MATCH($BP26, 'CSV Import'!$CI$7:$CI$359, 0))),0)</f>
        <v>24.75</v>
      </c>
      <c r="AG26" s="51"/>
      <c r="AH26" s="84">
        <f>IFERROR(VALUE(INDEX('CSV Import'!$CQ$7:$CQ$359, MATCH($BP26, 'CSV Import'!$CO$7:$CO$359, 0))),0)</f>
        <v>24.75</v>
      </c>
      <c r="AI26" s="51"/>
      <c r="AJ26" s="84">
        <f>IFERROR(VALUE(INDEX('CSV Import'!$CW$7:$CW$359, MATCH($BP26, 'CSV Import'!$CU$7:$CU$359, 0))),0)</f>
        <v>24.75</v>
      </c>
      <c r="AK26" s="51"/>
      <c r="AL26" s="84">
        <f>IFERROR(VALUE(INDEX('CSV Import'!$DC$7:$DC$359, MATCH($BP26, 'CSV Import'!$DA$7:$DA$359, 0))),0)</f>
        <v>24.75</v>
      </c>
      <c r="AM26" s="51"/>
      <c r="AN26" s="84">
        <f>IFERROR(VALUE(INDEX('CSV Import'!$DI$7:$DI$359, MATCH($BP26, 'CSV Import'!$DG$7:$DG$359, 0))),0)</f>
        <v>24.75</v>
      </c>
      <c r="AO26" s="51"/>
      <c r="AP26" s="84">
        <f>IFERROR(VALUE(INDEX('CSV Import'!$DO$7:$DO$359, MATCH($BP26, 'CSV Import'!$DM$7:$DM$359, 0))),0)</f>
        <v>24.75</v>
      </c>
      <c r="AQ26" s="51"/>
      <c r="AR26" s="84">
        <f>IFERROR(VALUE(INDEX('CSV Import'!$DU$7:$DU$359, MATCH($BP26, 'CSV Import'!$DS$7:$DS$359, 0))),0)</f>
        <v>24.75</v>
      </c>
      <c r="AS26" s="51"/>
      <c r="AT26" s="84">
        <f>IFERROR(VALUE(INDEX('CSV Import'!$EA$7:$EA$359, MATCH($BP26, 'CSV Import'!$DY$7:$DY$359, 0))),0)</f>
        <v>24.75</v>
      </c>
      <c r="AU26" s="51"/>
      <c r="AV26" s="84">
        <f>IFERROR(VALUE(INDEX('CSV Import'!$EG$7:$EG$359, MATCH($BP26, 'CSV Import'!$EE$7:$EE$359, 0))),0)</f>
        <v>24.75</v>
      </c>
      <c r="AW26" s="51"/>
      <c r="AX26" s="84">
        <f>IFERROR(VALUE(INDEX('CSV Import'!$EM$7:$EM$359, MATCH($BP26, 'CSV Import'!$EK$7:$EK$359, 0))),0)</f>
        <v>24.75</v>
      </c>
      <c r="AY26" s="51"/>
      <c r="AZ26" s="84">
        <f>IFERROR(VALUE(INDEX('CSV Import'!$ES$7:$ES$359, MATCH($BP26, 'CSV Import'!$EQ$7:$EQ$359, 0))),0)</f>
        <v>24.75</v>
      </c>
      <c r="BA26" s="51"/>
      <c r="BB26" s="84">
        <f>IFERROR(VALUE(INDEX('CSV Import'!$EY$7:$EY$359, MATCH($BP26, 'CSV Import'!$EW$7:$EW$359, 0))),0)</f>
        <v>24.75</v>
      </c>
      <c r="BC26" s="51"/>
      <c r="BD26" s="84">
        <f>IFERROR(VALUE(INDEX('CSV Import'!$FE$7:$FE$359, MATCH($BP26, 'CSV Import'!$FC$7:$FC$359, 0))),0)</f>
        <v>24.75</v>
      </c>
      <c r="BE26" s="51"/>
      <c r="BF26" s="84">
        <f>IFERROR(VALUE(INDEX('CSV Import'!$FK$7:$FK$359, MATCH($BP26, 'CSV Import'!$FI$7:$FI$359, 0))),0)</f>
        <v>24.75</v>
      </c>
      <c r="BG26" s="51"/>
      <c r="BH26" s="84">
        <f>IFERROR(VALUE(INDEX('CSV Import'!$FQ$7:$FQ$359, MATCH($BP26, 'CSV Import'!$FO$7:$FO$359, 0))),0)</f>
        <v>24.75</v>
      </c>
      <c r="BI26" s="51"/>
      <c r="BJ26" s="84">
        <f>IFERROR(VALUE(INDEX('CSV Import'!$FW$7:$FW$359, MATCH($BP26, 'CSV Import'!$FU$7:$FU$359, 0))),0)</f>
        <v>24.75</v>
      </c>
      <c r="BK26" s="51"/>
      <c r="BL26" s="84">
        <f>IFERROR(VALUE(INDEX('CSV Import'!$GC$7:$GC$359, MATCH($BP26, 'CSV Import'!$GA$7:$GA$359, 0))),0)</f>
        <v>0</v>
      </c>
      <c r="BN26" s="85">
        <f t="shared" si="32"/>
        <v>742.5</v>
      </c>
      <c r="BP26" s="33" t="s">
        <v>251</v>
      </c>
    </row>
    <row r="27" spans="1:68" ht="15" thickBot="1" x14ac:dyDescent="0.25">
      <c r="A27" s="28">
        <f>ROW()</f>
        <v>27</v>
      </c>
      <c r="B27" s="42" t="s">
        <v>252</v>
      </c>
      <c r="C27" s="86">
        <f>IFERROR(VALUE(INDEX('CSV Import'!$D$7:$D$359, MATCH($BP27, 'CSV Import'!$C$7:$C$359, 0))),0)</f>
        <v>25</v>
      </c>
      <c r="D27" s="87">
        <f t="shared" ref="D27:F27" si="33">SUM(D22:D26)</f>
        <v>6588.75</v>
      </c>
      <c r="E27" s="86">
        <f>IFERROR(VALUE(INDEX('CSV Import'!$J$7:$J$359, MATCH($BP27, 'CSV Import'!$I$7:$I$359, 0))),0)</f>
        <v>25</v>
      </c>
      <c r="F27" s="87">
        <f t="shared" si="33"/>
        <v>6588.75</v>
      </c>
      <c r="G27" s="86">
        <f>IFERROR(VALUE(INDEX('CSV Import'!$P$7:$P$359, MATCH($BP27, 'CSV Import'!$O$7:$O$359, 0))),0)</f>
        <v>25</v>
      </c>
      <c r="H27" s="87">
        <f t="shared" ref="H27" si="34">SUM(H22:H26)</f>
        <v>6588.75</v>
      </c>
      <c r="I27" s="86">
        <f>IFERROR(VALUE(INDEX('CSV Import'!$V$7:$V$359, MATCH($BP27, 'CSV Import'!$U$7:$U$359, 0))),0)</f>
        <v>25</v>
      </c>
      <c r="J27" s="87">
        <f t="shared" ref="J27" si="35">SUM(J22:J26)</f>
        <v>6588.75</v>
      </c>
      <c r="K27" s="86">
        <f>IFERROR(VALUE(INDEX('CSV Import'!$AB$7:$AB$359, MATCH($BP27, 'CSV Import'!$AA$7:$AA$359, 0))),0)</f>
        <v>25</v>
      </c>
      <c r="L27" s="87">
        <f t="shared" ref="L27" si="36">SUM(L22:L26)</f>
        <v>6588.75</v>
      </c>
      <c r="M27" s="86">
        <f>IFERROR(VALUE(INDEX('CSV Import'!$AH$7:$AH$359, MATCH($BP27, 'CSV Import'!$AG$7:$AG$359, 0))),0)</f>
        <v>25</v>
      </c>
      <c r="N27" s="87">
        <f t="shared" ref="N27" si="37">SUM(N22:N26)</f>
        <v>6588.75</v>
      </c>
      <c r="O27" s="86">
        <f>IFERROR(VALUE(INDEX('CSV Import'!$AN$7:$AN$359, MATCH($BP27, 'CSV Import'!$AM$7:$AM$359, 0))),0)</f>
        <v>25</v>
      </c>
      <c r="P27" s="87">
        <f t="shared" ref="P27" si="38">SUM(P22:P26)</f>
        <v>6588.75</v>
      </c>
      <c r="Q27" s="86">
        <f>IFERROR(VALUE(INDEX('CSV Import'!$AT$7:$AT$359, MATCH($BP27, 'CSV Import'!$AS$7:$AS$359, 0))),0)</f>
        <v>25</v>
      </c>
      <c r="R27" s="87">
        <f t="shared" ref="R27" si="39">SUM(R22:R26)</f>
        <v>6588.75</v>
      </c>
      <c r="S27" s="86">
        <f>IFERROR(VALUE(INDEX('CSV Import'!$AZ$7:$AZ$359, MATCH($BP27, 'CSV Import'!$AY$7:$AY$359, 0))),0)</f>
        <v>25</v>
      </c>
      <c r="T27" s="87">
        <f t="shared" ref="T27" si="40">SUM(T22:T26)</f>
        <v>6588.75</v>
      </c>
      <c r="U27" s="86">
        <f>IFERROR(VALUE(INDEX('CSV Import'!$BF$7:$BF$359, MATCH($BP27, 'CSV Import'!$BE$7:$BE$359, 0))),0)</f>
        <v>25</v>
      </c>
      <c r="V27" s="87">
        <f t="shared" ref="V27" si="41">SUM(V22:V26)</f>
        <v>6588.75</v>
      </c>
      <c r="W27" s="86">
        <f>IFERROR(VALUE(INDEX('CSV Import'!$BL$7:$BL$359, MATCH($BP27, 'CSV Import'!$BK$7:$BK$359, 0))),0)</f>
        <v>25</v>
      </c>
      <c r="X27" s="87">
        <f t="shared" ref="X27" si="42">SUM(X22:X26)</f>
        <v>6588.75</v>
      </c>
      <c r="Y27" s="86">
        <f>IFERROR(VALUE(INDEX('CSV Import'!$BR$7:$BR$359, MATCH($BP27, 'CSV Import'!$BQ$7:$BQ$359, 0))),0)</f>
        <v>25</v>
      </c>
      <c r="Z27" s="87">
        <f t="shared" ref="Z27" si="43">SUM(Z22:Z26)</f>
        <v>6588.75</v>
      </c>
      <c r="AA27" s="86">
        <f>IFERROR(VALUE(INDEX('CSV Import'!$BX$7:$BX$359, MATCH($BP27, 'CSV Import'!$BW$7:$BW$359, 0))),0)</f>
        <v>25</v>
      </c>
      <c r="AB27" s="87">
        <f t="shared" ref="AB27" si="44">SUM(AB22:AB26)</f>
        <v>6588.75</v>
      </c>
      <c r="AC27" s="86">
        <f>IFERROR(VALUE(INDEX('CSV Import'!$CD$7:$CD$359, MATCH($BP27, 'CSV Import'!$CC$7:$CC$359, 0))),0)</f>
        <v>25</v>
      </c>
      <c r="AD27" s="87">
        <f t="shared" ref="AD27" si="45">SUM(AD22:AD26)</f>
        <v>6588.75</v>
      </c>
      <c r="AE27" s="86">
        <f>IFERROR(VALUE(INDEX('CSV Import'!$CJ$7:$CJ$359, MATCH($BP27, 'CSV Import'!$CI$7:$CI$359, 0))),0)</f>
        <v>25</v>
      </c>
      <c r="AF27" s="87">
        <f t="shared" ref="AF27" si="46">SUM(AF22:AF26)</f>
        <v>6588.75</v>
      </c>
      <c r="AG27" s="86">
        <f>IFERROR(VALUE(INDEX('CSV Import'!$CP$7:$CP$359, MATCH($BP27, 'CSV Import'!$CO$7:$CO$359, 0))),0)</f>
        <v>25</v>
      </c>
      <c r="AH27" s="87">
        <f t="shared" ref="AH27" si="47">SUM(AH22:AH26)</f>
        <v>6588.75</v>
      </c>
      <c r="AI27" s="86">
        <f>IFERROR(VALUE(INDEX('CSV Import'!$CV$7:$CV$359, MATCH($BP27, 'CSV Import'!$CU$7:$CU$359, 0))),0)</f>
        <v>25</v>
      </c>
      <c r="AJ27" s="87">
        <f t="shared" ref="AJ27" si="48">SUM(AJ22:AJ26)</f>
        <v>6588.75</v>
      </c>
      <c r="AK27" s="86">
        <f>IFERROR(VALUE(INDEX('CSV Import'!$DB$7:$DB$359, MATCH($BP27, 'CSV Import'!$DA$7:$DA$359, 0))),0)</f>
        <v>25</v>
      </c>
      <c r="AL27" s="87">
        <f t="shared" ref="AL27" si="49">SUM(AL22:AL26)</f>
        <v>6588.75</v>
      </c>
      <c r="AM27" s="86">
        <f>IFERROR(VALUE(INDEX('CSV Import'!$DH$7:$DH$359, MATCH($BP27, 'CSV Import'!$DG$7:$DG$359, 0))),0)</f>
        <v>25</v>
      </c>
      <c r="AN27" s="87">
        <f t="shared" ref="AN27" si="50">SUM(AN22:AN26)</f>
        <v>6588.75</v>
      </c>
      <c r="AO27" s="86">
        <f>IFERROR(VALUE(INDEX('CSV Import'!$DN$7:$DN$359, MATCH($BP27, 'CSV Import'!$DM$7:$DM$359, 0))),0)</f>
        <v>25</v>
      </c>
      <c r="AP27" s="87">
        <f t="shared" ref="AP27" si="51">SUM(AP22:AP26)</f>
        <v>6588.75</v>
      </c>
      <c r="AQ27" s="86">
        <f>IFERROR(VALUE(INDEX('CSV Import'!$DT$7:$DT$359, MATCH($BP27, 'CSV Import'!$DS$7:$DS$359, 0))),0)</f>
        <v>25</v>
      </c>
      <c r="AR27" s="87">
        <f t="shared" ref="AR27" si="52">SUM(AR22:AR26)</f>
        <v>6588.75</v>
      </c>
      <c r="AS27" s="86">
        <f>IFERROR(VALUE(INDEX('CSV Import'!$DZ$7:$DZ$359, MATCH($BP27, 'CSV Import'!$DY$7:$DY$359, 0))),0)</f>
        <v>25</v>
      </c>
      <c r="AT27" s="87">
        <f t="shared" ref="AT27" si="53">SUM(AT22:AT26)</f>
        <v>6588.75</v>
      </c>
      <c r="AU27" s="86">
        <f>IFERROR(VALUE(INDEX('CSV Import'!$EF$7:$EF$359, MATCH($BP27, 'CSV Import'!$EE$7:$EE$359, 0))),0)</f>
        <v>25</v>
      </c>
      <c r="AV27" s="87">
        <f t="shared" ref="AV27" si="54">SUM(AV22:AV26)</f>
        <v>6588.75</v>
      </c>
      <c r="AW27" s="86">
        <f>IFERROR(VALUE(INDEX('CSV Import'!$EL$7:$EL$359, MATCH($BP27, 'CSV Import'!$EK$7:$EK$359, 0))),0)</f>
        <v>25</v>
      </c>
      <c r="AX27" s="87">
        <f t="shared" ref="AX27" si="55">SUM(AX22:AX26)</f>
        <v>6588.75</v>
      </c>
      <c r="AY27" s="86">
        <f>IFERROR(VALUE(INDEX('CSV Import'!$ER$7:$ER$359, MATCH($BP27, 'CSV Import'!$EQ$7:$EQ$359, 0))),0)</f>
        <v>25</v>
      </c>
      <c r="AZ27" s="87">
        <f t="shared" ref="AZ27" si="56">SUM(AZ22:AZ26)</f>
        <v>6588.75</v>
      </c>
      <c r="BA27" s="86">
        <f>IFERROR(VALUE(INDEX('CSV Import'!$EX$7:$EX$359, MATCH($BP27, 'CSV Import'!$EW$7:$EW$359, 0))),0)</f>
        <v>25</v>
      </c>
      <c r="BB27" s="87">
        <f t="shared" ref="BB27" si="57">SUM(BB22:BB26)</f>
        <v>6588.75</v>
      </c>
      <c r="BC27" s="86">
        <f>IFERROR(VALUE(INDEX('CSV Import'!$FD$7:$FD$359, MATCH($BP27, 'CSV Import'!$FC$7:$FC$359, 0))),0)</f>
        <v>25</v>
      </c>
      <c r="BD27" s="87">
        <f t="shared" ref="BD27" si="58">SUM(BD22:BD26)</f>
        <v>6588.75</v>
      </c>
      <c r="BE27" s="86">
        <f>IFERROR(VALUE(INDEX('CSV Import'!$FJ$7:$FJ$359, MATCH($BP27, 'CSV Import'!$FI$7:$FI$359, 0))),0)</f>
        <v>25</v>
      </c>
      <c r="BF27" s="87">
        <f t="shared" ref="BF27" si="59">SUM(BF22:BF26)</f>
        <v>6588.75</v>
      </c>
      <c r="BG27" s="86">
        <f>IFERROR(VALUE(INDEX('CSV Import'!$FP$7:$FP$359, MATCH($BP27, 'CSV Import'!$FO$7:$FO$359, 0))),0)</f>
        <v>25</v>
      </c>
      <c r="BH27" s="87">
        <f t="shared" ref="BH27" si="60">SUM(BH22:BH26)</f>
        <v>6588.75</v>
      </c>
      <c r="BI27" s="86">
        <f>IFERROR(VALUE(INDEX('CSV Import'!$FV$7:$FV$359, MATCH($BP27, 'CSV Import'!$FU$7:$FU$359, 0))),0)</f>
        <v>25</v>
      </c>
      <c r="BJ27" s="87">
        <f t="shared" ref="BJ27" si="61">SUM(BJ22:BJ26)</f>
        <v>6588.75</v>
      </c>
      <c r="BK27" s="86">
        <f>IFERROR(VALUE(INDEX('CSV Import'!$GB$7:$GB$359, MATCH($BP27, 'CSV Import'!$GA$7:$GA$359, 0))),0)</f>
        <v>0</v>
      </c>
      <c r="BL27" s="87">
        <f t="shared" ref="BL27" si="62">SUM(BL22:BL26)</f>
        <v>0</v>
      </c>
      <c r="BM27" s="73">
        <f t="shared" si="32"/>
        <v>750</v>
      </c>
      <c r="BN27" s="74">
        <f>SUM(BN22:BN26)</f>
        <v>197662.5</v>
      </c>
      <c r="BP27" s="33" t="s">
        <v>253</v>
      </c>
    </row>
    <row r="28" spans="1:68" ht="15" thickBot="1" x14ac:dyDescent="0.25">
      <c r="A28" s="28">
        <f>ROW()</f>
        <v>28</v>
      </c>
      <c r="C28" s="51"/>
      <c r="E28" s="51"/>
      <c r="G28" s="51"/>
      <c r="I28" s="51"/>
      <c r="K28" s="51"/>
      <c r="M28" s="51"/>
      <c r="O28" s="51"/>
      <c r="Q28" s="51"/>
      <c r="S28" s="51"/>
      <c r="U28" s="51"/>
      <c r="W28" s="51"/>
      <c r="Y28" s="51"/>
      <c r="AA28" s="51"/>
      <c r="AC28" s="51"/>
      <c r="AE28" s="51"/>
      <c r="AG28" s="51"/>
      <c r="AI28" s="51"/>
      <c r="AK28" s="51"/>
      <c r="AM28" s="51"/>
      <c r="AO28" s="51"/>
      <c r="AQ28" s="51"/>
      <c r="AS28" s="51"/>
      <c r="AU28" s="51"/>
      <c r="AW28" s="51"/>
      <c r="AY28" s="51"/>
      <c r="BA28" s="51"/>
      <c r="BC28" s="51"/>
      <c r="BE28" s="51"/>
      <c r="BG28" s="51"/>
      <c r="BI28" s="51"/>
      <c r="BK28" s="51"/>
    </row>
    <row r="29" spans="1:68" ht="15" thickBot="1" x14ac:dyDescent="0.25">
      <c r="A29" s="28">
        <f>ROW()</f>
        <v>29</v>
      </c>
      <c r="B29" s="77" t="s">
        <v>254</v>
      </c>
      <c r="C29" s="51"/>
      <c r="D29" s="76"/>
      <c r="E29" s="51"/>
      <c r="F29" s="76"/>
      <c r="G29" s="51"/>
      <c r="H29" s="76"/>
      <c r="I29" s="51"/>
      <c r="J29" s="76"/>
      <c r="K29" s="51"/>
      <c r="L29" s="76"/>
      <c r="M29" s="51"/>
      <c r="N29" s="76"/>
      <c r="O29" s="51"/>
      <c r="P29" s="76"/>
      <c r="Q29" s="51"/>
      <c r="R29" s="76"/>
      <c r="S29" s="51"/>
      <c r="T29" s="76"/>
      <c r="U29" s="51"/>
      <c r="V29" s="76"/>
      <c r="W29" s="51"/>
      <c r="X29" s="76"/>
      <c r="Y29" s="51"/>
      <c r="Z29" s="76"/>
      <c r="AA29" s="51"/>
      <c r="AB29" s="76"/>
      <c r="AC29" s="51"/>
      <c r="AD29" s="76"/>
      <c r="AE29" s="51"/>
      <c r="AF29" s="76"/>
      <c r="AG29" s="51"/>
      <c r="AH29" s="76"/>
      <c r="AI29" s="51"/>
      <c r="AJ29" s="76"/>
      <c r="AK29" s="51"/>
      <c r="AL29" s="76"/>
      <c r="AM29" s="51"/>
      <c r="AN29" s="76"/>
      <c r="AO29" s="51"/>
      <c r="AP29" s="76"/>
      <c r="AQ29" s="51"/>
      <c r="AR29" s="76"/>
      <c r="AS29" s="51"/>
      <c r="AT29" s="76"/>
      <c r="AU29" s="51"/>
      <c r="AV29" s="76"/>
      <c r="AW29" s="51"/>
      <c r="AX29" s="76"/>
      <c r="AY29" s="51"/>
      <c r="AZ29" s="76"/>
      <c r="BA29" s="51"/>
      <c r="BB29" s="76"/>
      <c r="BC29" s="51"/>
      <c r="BD29" s="76"/>
      <c r="BE29" s="51"/>
      <c r="BF29" s="76"/>
      <c r="BG29" s="51"/>
      <c r="BH29" s="76"/>
      <c r="BI29" s="51"/>
      <c r="BJ29" s="76"/>
      <c r="BK29" s="51"/>
      <c r="BL29" s="76"/>
    </row>
    <row r="30" spans="1:68" x14ac:dyDescent="0.2">
      <c r="A30" s="28">
        <f>ROW()</f>
        <v>30</v>
      </c>
      <c r="B30" s="78" t="s">
        <v>244</v>
      </c>
      <c r="C30" s="51"/>
      <c r="D30" s="79">
        <f>IFERROR(VALUE(INDEX('CSV Import'!$E$7:$E$359, MATCH($BP30, 'CSV Import'!$C$7:$C$359, 0))),0)</f>
        <v>1631.06</v>
      </c>
      <c r="E30" s="51"/>
      <c r="F30" s="79">
        <f>IFERROR(VALUE(INDEX('CSV Import'!$K$7:$K$359, MATCH($BP30, 'CSV Import'!$I$7:$I$359, 0))),0)</f>
        <v>1631.06</v>
      </c>
      <c r="G30" s="51"/>
      <c r="H30" s="79">
        <f>IFERROR(VALUE(INDEX('CSV Import'!$Q$7:$Q$359, MATCH($BP30, 'CSV Import'!$O$7:$O$359, 0))),0)</f>
        <v>1631.06</v>
      </c>
      <c r="I30" s="51"/>
      <c r="J30" s="79">
        <f>IFERROR(VALUE(INDEX('CSV Import'!$W$7:$W$359, MATCH($BP30, 'CSV Import'!$U$7:$U$359, 0))),0)</f>
        <v>1631.06</v>
      </c>
      <c r="K30" s="51"/>
      <c r="L30" s="79">
        <f>IFERROR(VALUE(INDEX('CSV Import'!$AC$7:$AC$359, MATCH($BP30, 'CSV Import'!$AA$7:$AA$359, 0))),0)</f>
        <v>1631.06</v>
      </c>
      <c r="M30" s="51"/>
      <c r="N30" s="79">
        <f>IFERROR(VALUE(INDEX('CSV Import'!$AI$7:$AI$359, MATCH($BP30, 'CSV Import'!$AG$7:$AG$359, 0))),0)</f>
        <v>1631.06</v>
      </c>
      <c r="O30" s="51"/>
      <c r="P30" s="79">
        <f>IFERROR(VALUE(INDEX('CSV Import'!$AO$7:$AO$359, MATCH($BP30, 'CSV Import'!$AM$7:$AM$359, 0))),0)</f>
        <v>1631.06</v>
      </c>
      <c r="Q30" s="51"/>
      <c r="R30" s="79">
        <f>IFERROR(VALUE(INDEX('CSV Import'!$AU$7:$AU$359, MATCH($BP30, 'CSV Import'!$AS$7:$AS$359, 0))),0)</f>
        <v>1631.06</v>
      </c>
      <c r="S30" s="51"/>
      <c r="T30" s="79">
        <f>IFERROR(VALUE(INDEX('CSV Import'!$BA$7:$BA$359, MATCH($BP30, 'CSV Import'!$AY$7:$AY$359, 0))),0)</f>
        <v>1631.06</v>
      </c>
      <c r="U30" s="51"/>
      <c r="V30" s="79">
        <f>IFERROR(VALUE(INDEX('CSV Import'!$BG$7:$BG$359, MATCH($BP30, 'CSV Import'!$BE$7:$BE$359, 0))),0)</f>
        <v>1631.06</v>
      </c>
      <c r="W30" s="51"/>
      <c r="X30" s="79">
        <f>IFERROR(VALUE(INDEX('CSV Import'!$BM$7:$BM$359, MATCH($BP30, 'CSV Import'!$BK$7:$BK$359, 0))),0)</f>
        <v>1631.06</v>
      </c>
      <c r="Y30" s="51"/>
      <c r="Z30" s="79">
        <f>IFERROR(VALUE(INDEX('CSV Import'!$BS$7:$BS$359, MATCH($BP30, 'CSV Import'!$BQ$7:$BQ$359, 0))),0)</f>
        <v>1631.06</v>
      </c>
      <c r="AA30" s="51"/>
      <c r="AB30" s="79">
        <f>IFERROR(VALUE(INDEX('CSV Import'!$BY$7:$BY$359, MATCH($BP30, 'CSV Import'!$BW$7:$BW$359, 0))),0)</f>
        <v>1631.06</v>
      </c>
      <c r="AC30" s="51"/>
      <c r="AD30" s="79">
        <f>IFERROR(VALUE(INDEX('CSV Import'!$CE$7:$CE$359, MATCH($BP30, 'CSV Import'!$CC$7:$CC$359, 0))),0)</f>
        <v>1631.06</v>
      </c>
      <c r="AE30" s="51"/>
      <c r="AF30" s="79">
        <f>IFERROR(VALUE(INDEX('CSV Import'!$CK$7:$CK$359, MATCH($BP30, 'CSV Import'!$CI$7:$CI$359, 0))),0)</f>
        <v>1631.06</v>
      </c>
      <c r="AG30" s="51"/>
      <c r="AH30" s="79">
        <f>IFERROR(VALUE(INDEX('CSV Import'!$CQ$7:$CQ$359, MATCH($BP30, 'CSV Import'!$CO$7:$CO$359, 0))),0)</f>
        <v>1631.06</v>
      </c>
      <c r="AI30" s="51"/>
      <c r="AJ30" s="79">
        <f>IFERROR(VALUE(INDEX('CSV Import'!$CW$7:$CW$359, MATCH($BP30, 'CSV Import'!$CU$7:$CU$359, 0))),0)</f>
        <v>1631.06</v>
      </c>
      <c r="AK30" s="51"/>
      <c r="AL30" s="79">
        <f>IFERROR(VALUE(INDEX('CSV Import'!$DC$7:$DC$359, MATCH($BP30, 'CSV Import'!$DA$7:$DA$359, 0))),0)</f>
        <v>1631.06</v>
      </c>
      <c r="AM30" s="51"/>
      <c r="AN30" s="79">
        <f>IFERROR(VALUE(INDEX('CSV Import'!$DI$7:$DI$359, MATCH($BP30, 'CSV Import'!$DG$7:$DG$359, 0))),0)</f>
        <v>1631.06</v>
      </c>
      <c r="AO30" s="51"/>
      <c r="AP30" s="79">
        <f>IFERROR(VALUE(INDEX('CSV Import'!$DO$7:$DO$359, MATCH($BP30, 'CSV Import'!$DM$7:$DM$359, 0))),0)</f>
        <v>1631.06</v>
      </c>
      <c r="AQ30" s="51"/>
      <c r="AR30" s="79">
        <f>IFERROR(VALUE(INDEX('CSV Import'!$DU$7:$DU$359, MATCH($BP30, 'CSV Import'!$DS$7:$DS$359, 0))),0)</f>
        <v>1631.06</v>
      </c>
      <c r="AS30" s="51"/>
      <c r="AT30" s="79">
        <f>IFERROR(VALUE(INDEX('CSV Import'!$EA$7:$EA$359, MATCH($BP30, 'CSV Import'!$DY$7:$DY$359, 0))),0)</f>
        <v>1631.06</v>
      </c>
      <c r="AU30" s="51"/>
      <c r="AV30" s="79">
        <f>IFERROR(VALUE(INDEX('CSV Import'!$EG$7:$EG$359, MATCH($BP30, 'CSV Import'!$EE$7:$EE$359, 0))),0)</f>
        <v>1631.06</v>
      </c>
      <c r="AW30" s="51"/>
      <c r="AX30" s="79">
        <f>IFERROR(VALUE(INDEX('CSV Import'!$EM$7:$EM$359, MATCH($BP30, 'CSV Import'!$EK$7:$EK$359, 0))),0)</f>
        <v>1631.06</v>
      </c>
      <c r="AY30" s="51"/>
      <c r="AZ30" s="79">
        <f>IFERROR(VALUE(INDEX('CSV Import'!$ES$7:$ES$359, MATCH($BP30, 'CSV Import'!$EQ$7:$EQ$359, 0))),0)</f>
        <v>1631.06</v>
      </c>
      <c r="BA30" s="51"/>
      <c r="BB30" s="79">
        <f>IFERROR(VALUE(INDEX('CSV Import'!$EY$7:$EY$359, MATCH($BP30, 'CSV Import'!$EW$7:$EW$359, 0))),0)</f>
        <v>1631.06</v>
      </c>
      <c r="BC30" s="51"/>
      <c r="BD30" s="79">
        <f>IFERROR(VALUE(INDEX('CSV Import'!$FE$7:$FE$359, MATCH($BP30, 'CSV Import'!$FC$7:$FC$359, 0))),0)</f>
        <v>1631.06</v>
      </c>
      <c r="BE30" s="51"/>
      <c r="BF30" s="79">
        <f>IFERROR(VALUE(INDEX('CSV Import'!$FK$7:$FK$359, MATCH($BP30, 'CSV Import'!$FI$7:$FI$359, 0))),0)</f>
        <v>1631.06</v>
      </c>
      <c r="BG30" s="51"/>
      <c r="BH30" s="79">
        <f>IFERROR(VALUE(INDEX('CSV Import'!$FQ$7:$FQ$359, MATCH($BP30, 'CSV Import'!$FO$7:$FO$359, 0))),0)</f>
        <v>1631.06</v>
      </c>
      <c r="BI30" s="51"/>
      <c r="BJ30" s="79">
        <f>IFERROR(VALUE(INDEX('CSV Import'!$FW$7:$FW$359, MATCH($BP30, 'CSV Import'!$FU$7:$FU$359, 0))),0)</f>
        <v>1631.06</v>
      </c>
      <c r="BK30" s="51"/>
      <c r="BL30" s="79">
        <f>IFERROR(VALUE(INDEX('CSV Import'!$GC$7:$GC$359, MATCH($BP30, 'CSV Import'!$GA$7:$GA$359, 0))),0)</f>
        <v>0</v>
      </c>
      <c r="BN30" s="80">
        <f t="shared" ref="BM30:BN34" si="63">SUM(D30,F30,H30,J30,L30,N30,P30,R30,T30,V30,X30,Z30,AB30,AD30,AF30)+SUM(AH30,AJ30,AL30,AN30,AP30,AR30,AT30,AV30,AX30,AZ30,BB30,BD30,BF30,BH30,BJ30,BL30)</f>
        <v>48931.8</v>
      </c>
      <c r="BP30" s="33" t="s">
        <v>255</v>
      </c>
    </row>
    <row r="31" spans="1:68" x14ac:dyDescent="0.2">
      <c r="A31" s="28">
        <f>ROW()</f>
        <v>31</v>
      </c>
      <c r="B31" s="58" t="s">
        <v>246</v>
      </c>
      <c r="C31" s="51"/>
      <c r="D31" s="81">
        <f>IFERROR(VALUE(INDEX('CSV Import'!$E$7:$E$359, MATCH($BP31, 'CSV Import'!$C$7:$C$359, 0))),0)</f>
        <v>0</v>
      </c>
      <c r="E31" s="51"/>
      <c r="F31" s="81">
        <f>IFERROR(VALUE(INDEX('CSV Import'!$K$7:$K$359, MATCH($BP31, 'CSV Import'!$I$7:$I$359, 0))),0)</f>
        <v>0</v>
      </c>
      <c r="G31" s="51"/>
      <c r="H31" s="81">
        <f>IFERROR(VALUE(INDEX('CSV Import'!$Q$7:$Q$359, MATCH($BP31, 'CSV Import'!$O$7:$O$359, 0))),0)</f>
        <v>0</v>
      </c>
      <c r="I31" s="51"/>
      <c r="J31" s="81">
        <f>IFERROR(VALUE(INDEX('CSV Import'!$W$7:$W$359, MATCH($BP31, 'CSV Import'!$U$7:$U$359, 0))),0)</f>
        <v>0</v>
      </c>
      <c r="K31" s="51"/>
      <c r="L31" s="81">
        <f>IFERROR(VALUE(INDEX('CSV Import'!$AC$7:$AC$359, MATCH($BP31, 'CSV Import'!$AA$7:$AA$359, 0))),0)</f>
        <v>0</v>
      </c>
      <c r="M31" s="51"/>
      <c r="N31" s="81">
        <f>IFERROR(VALUE(INDEX('CSV Import'!$AI$7:$AI$359, MATCH($BP31, 'CSV Import'!$AG$7:$AG$359, 0))),0)</f>
        <v>0</v>
      </c>
      <c r="O31" s="51"/>
      <c r="P31" s="81">
        <f>IFERROR(VALUE(INDEX('CSV Import'!$AO$7:$AO$359, MATCH($BP31, 'CSV Import'!$AM$7:$AM$359, 0))),0)</f>
        <v>0</v>
      </c>
      <c r="Q31" s="51"/>
      <c r="R31" s="81">
        <f>IFERROR(VALUE(INDEX('CSV Import'!$AU$7:$AU$359, MATCH($BP31, 'CSV Import'!$AS$7:$AS$359, 0))),0)</f>
        <v>0</v>
      </c>
      <c r="S31" s="51"/>
      <c r="T31" s="81">
        <f>IFERROR(VALUE(INDEX('CSV Import'!$BA$7:$BA$359, MATCH($BP31, 'CSV Import'!$AY$7:$AY$359, 0))),0)</f>
        <v>0</v>
      </c>
      <c r="U31" s="51"/>
      <c r="V31" s="81">
        <f>IFERROR(VALUE(INDEX('CSV Import'!$BG$7:$BG$359, MATCH($BP31, 'CSV Import'!$BE$7:$BE$359, 0))),0)</f>
        <v>0</v>
      </c>
      <c r="W31" s="51"/>
      <c r="X31" s="81">
        <f>IFERROR(VALUE(INDEX('CSV Import'!$BM$7:$BM$359, MATCH($BP31, 'CSV Import'!$BK$7:$BK$359, 0))),0)</f>
        <v>0</v>
      </c>
      <c r="Y31" s="51"/>
      <c r="Z31" s="81">
        <f>IFERROR(VALUE(INDEX('CSV Import'!$BS$7:$BS$359, MATCH($BP31, 'CSV Import'!$BQ$7:$BQ$359, 0))),0)</f>
        <v>0</v>
      </c>
      <c r="AA31" s="51"/>
      <c r="AB31" s="81">
        <f>IFERROR(VALUE(INDEX('CSV Import'!$BY$7:$BY$359, MATCH($BP31, 'CSV Import'!$BW$7:$BW$359, 0))),0)</f>
        <v>0</v>
      </c>
      <c r="AC31" s="51"/>
      <c r="AD31" s="81">
        <f>IFERROR(VALUE(INDEX('CSV Import'!$CE$7:$CE$359, MATCH($BP31, 'CSV Import'!$CC$7:$CC$359, 0))),0)</f>
        <v>0</v>
      </c>
      <c r="AE31" s="51"/>
      <c r="AF31" s="81">
        <f>IFERROR(VALUE(INDEX('CSV Import'!$CK$7:$CK$359, MATCH($BP31, 'CSV Import'!$CI$7:$CI$359, 0))),0)</f>
        <v>0</v>
      </c>
      <c r="AG31" s="51"/>
      <c r="AH31" s="81">
        <f>IFERROR(VALUE(INDEX('CSV Import'!$CQ$7:$CQ$359, MATCH($BP31, 'CSV Import'!$CO$7:$CO$359, 0))),0)</f>
        <v>0</v>
      </c>
      <c r="AI31" s="51"/>
      <c r="AJ31" s="81">
        <f>IFERROR(VALUE(INDEX('CSV Import'!$CW$7:$CW$359, MATCH($BP31, 'CSV Import'!$CU$7:$CU$359, 0))),0)</f>
        <v>0</v>
      </c>
      <c r="AK31" s="51"/>
      <c r="AL31" s="81">
        <f>IFERROR(VALUE(INDEX('CSV Import'!$DC$7:$DC$359, MATCH($BP31, 'CSV Import'!$DA$7:$DA$359, 0))),0)</f>
        <v>0</v>
      </c>
      <c r="AM31" s="51"/>
      <c r="AN31" s="81">
        <f>IFERROR(VALUE(INDEX('CSV Import'!$DI$7:$DI$359, MATCH($BP31, 'CSV Import'!$DG$7:$DG$359, 0))),0)</f>
        <v>0</v>
      </c>
      <c r="AO31" s="51"/>
      <c r="AP31" s="81">
        <f>IFERROR(VALUE(INDEX('CSV Import'!$DO$7:$DO$359, MATCH($BP31, 'CSV Import'!$DM$7:$DM$359, 0))),0)</f>
        <v>0</v>
      </c>
      <c r="AQ31" s="51"/>
      <c r="AR31" s="81">
        <f>IFERROR(VALUE(INDEX('CSV Import'!$DU$7:$DU$359, MATCH($BP31, 'CSV Import'!$DS$7:$DS$359, 0))),0)</f>
        <v>0</v>
      </c>
      <c r="AS31" s="51"/>
      <c r="AT31" s="81">
        <f>IFERROR(VALUE(INDEX('CSV Import'!$EA$7:$EA$359, MATCH($BP31, 'CSV Import'!$DY$7:$DY$359, 0))),0)</f>
        <v>0</v>
      </c>
      <c r="AU31" s="51"/>
      <c r="AV31" s="81">
        <f>IFERROR(VALUE(INDEX('CSV Import'!$EG$7:$EG$359, MATCH($BP31, 'CSV Import'!$EE$7:$EE$359, 0))),0)</f>
        <v>0</v>
      </c>
      <c r="AW31" s="51"/>
      <c r="AX31" s="81">
        <f>IFERROR(VALUE(INDEX('CSV Import'!$EM$7:$EM$359, MATCH($BP31, 'CSV Import'!$EK$7:$EK$359, 0))),0)</f>
        <v>0</v>
      </c>
      <c r="AY31" s="51"/>
      <c r="AZ31" s="81">
        <f>IFERROR(VALUE(INDEX('CSV Import'!$ES$7:$ES$359, MATCH($BP31, 'CSV Import'!$EQ$7:$EQ$359, 0))),0)</f>
        <v>0</v>
      </c>
      <c r="BA31" s="51"/>
      <c r="BB31" s="81">
        <f>IFERROR(VALUE(INDEX('CSV Import'!$EY$7:$EY$359, MATCH($BP31, 'CSV Import'!$EW$7:$EW$359, 0))),0)</f>
        <v>0</v>
      </c>
      <c r="BC31" s="51"/>
      <c r="BD31" s="81">
        <f>IFERROR(VALUE(INDEX('CSV Import'!$FE$7:$FE$359, MATCH($BP31, 'CSV Import'!$FC$7:$FC$359, 0))),0)</f>
        <v>0</v>
      </c>
      <c r="BE31" s="51"/>
      <c r="BF31" s="81">
        <f>IFERROR(VALUE(INDEX('CSV Import'!$FK$7:$FK$359, MATCH($BP31, 'CSV Import'!$FI$7:$FI$359, 0))),0)</f>
        <v>0</v>
      </c>
      <c r="BG31" s="51"/>
      <c r="BH31" s="81">
        <f>IFERROR(VALUE(INDEX('CSV Import'!$FQ$7:$FQ$359, MATCH($BP31, 'CSV Import'!$FO$7:$FO$359, 0))),0)</f>
        <v>0</v>
      </c>
      <c r="BI31" s="51"/>
      <c r="BJ31" s="81">
        <f>IFERROR(VALUE(INDEX('CSV Import'!$FW$7:$FW$359, MATCH($BP31, 'CSV Import'!$FU$7:$FU$359, 0))),0)</f>
        <v>0</v>
      </c>
      <c r="BK31" s="51"/>
      <c r="BL31" s="81">
        <f>IFERROR(VALUE(INDEX('CSV Import'!$GC$7:$GC$359, MATCH($BP31, 'CSV Import'!$GA$7:$GA$359, 0))),0)</f>
        <v>0</v>
      </c>
      <c r="BN31" s="82">
        <f t="shared" si="63"/>
        <v>0</v>
      </c>
      <c r="BP31" s="33" t="s">
        <v>256</v>
      </c>
    </row>
    <row r="32" spans="1:68" x14ac:dyDescent="0.2">
      <c r="A32" s="28">
        <f>ROW()</f>
        <v>32</v>
      </c>
      <c r="B32" s="58" t="s">
        <v>248</v>
      </c>
      <c r="C32" s="51"/>
      <c r="D32" s="81">
        <f>IFERROR(VALUE(INDEX('CSV Import'!$E$7:$E$359, MATCH($BP32, 'CSV Import'!$C$7:$C$359, 0))),0)</f>
        <v>0</v>
      </c>
      <c r="E32" s="51"/>
      <c r="F32" s="81">
        <f>IFERROR(VALUE(INDEX('CSV Import'!$K$7:$K$359, MATCH($BP32, 'CSV Import'!$I$7:$I$359, 0))),0)</f>
        <v>0</v>
      </c>
      <c r="G32" s="51"/>
      <c r="H32" s="81">
        <f>IFERROR(VALUE(INDEX('CSV Import'!$Q$7:$Q$359, MATCH($BP32, 'CSV Import'!$O$7:$O$359, 0))),0)</f>
        <v>0</v>
      </c>
      <c r="I32" s="51"/>
      <c r="J32" s="81">
        <f>IFERROR(VALUE(INDEX('CSV Import'!$W$7:$W$359, MATCH($BP32, 'CSV Import'!$U$7:$U$359, 0))),0)</f>
        <v>0</v>
      </c>
      <c r="K32" s="51"/>
      <c r="L32" s="81">
        <f>IFERROR(VALUE(INDEX('CSV Import'!$AC$7:$AC$359, MATCH($BP32, 'CSV Import'!$AA$7:$AA$359, 0))),0)</f>
        <v>0</v>
      </c>
      <c r="M32" s="51"/>
      <c r="N32" s="81">
        <f>IFERROR(VALUE(INDEX('CSV Import'!$AI$7:$AI$359, MATCH($BP32, 'CSV Import'!$AG$7:$AG$359, 0))),0)</f>
        <v>0</v>
      </c>
      <c r="O32" s="51"/>
      <c r="P32" s="81">
        <f>IFERROR(VALUE(INDEX('CSV Import'!$AO$7:$AO$359, MATCH($BP32, 'CSV Import'!$AM$7:$AM$359, 0))),0)</f>
        <v>0</v>
      </c>
      <c r="Q32" s="51"/>
      <c r="R32" s="81">
        <f>IFERROR(VALUE(INDEX('CSV Import'!$AU$7:$AU$359, MATCH($BP32, 'CSV Import'!$AS$7:$AS$359, 0))),0)</f>
        <v>0</v>
      </c>
      <c r="S32" s="51"/>
      <c r="T32" s="81">
        <f>IFERROR(VALUE(INDEX('CSV Import'!$BA$7:$BA$359, MATCH($BP32, 'CSV Import'!$AY$7:$AY$359, 0))),0)</f>
        <v>0</v>
      </c>
      <c r="U32" s="51"/>
      <c r="V32" s="81">
        <f>IFERROR(VALUE(INDEX('CSV Import'!$BG$7:$BG$359, MATCH($BP32, 'CSV Import'!$BE$7:$BE$359, 0))),0)</f>
        <v>0</v>
      </c>
      <c r="W32" s="51"/>
      <c r="X32" s="81">
        <f>IFERROR(VALUE(INDEX('CSV Import'!$BM$7:$BM$359, MATCH($BP32, 'CSV Import'!$BK$7:$BK$359, 0))),0)</f>
        <v>0</v>
      </c>
      <c r="Y32" s="51"/>
      <c r="Z32" s="81">
        <f>IFERROR(VALUE(INDEX('CSV Import'!$BS$7:$BS$359, MATCH($BP32, 'CSV Import'!$BQ$7:$BQ$359, 0))),0)</f>
        <v>0</v>
      </c>
      <c r="AA32" s="51"/>
      <c r="AB32" s="81">
        <f>IFERROR(VALUE(INDEX('CSV Import'!$BY$7:$BY$359, MATCH($BP32, 'CSV Import'!$BW$7:$BW$359, 0))),0)</f>
        <v>0</v>
      </c>
      <c r="AC32" s="51"/>
      <c r="AD32" s="81">
        <f>IFERROR(VALUE(INDEX('CSV Import'!$CE$7:$CE$359, MATCH($BP32, 'CSV Import'!$CC$7:$CC$359, 0))),0)</f>
        <v>0</v>
      </c>
      <c r="AE32" s="51"/>
      <c r="AF32" s="81">
        <f>IFERROR(VALUE(INDEX('CSV Import'!$CK$7:$CK$359, MATCH($BP32, 'CSV Import'!$CI$7:$CI$359, 0))),0)</f>
        <v>0</v>
      </c>
      <c r="AG32" s="51"/>
      <c r="AH32" s="81">
        <f>IFERROR(VALUE(INDEX('CSV Import'!$CQ$7:$CQ$359, MATCH($BP32, 'CSV Import'!$CO$7:$CO$359, 0))),0)</f>
        <v>0</v>
      </c>
      <c r="AI32" s="51"/>
      <c r="AJ32" s="81">
        <f>IFERROR(VALUE(INDEX('CSV Import'!$CW$7:$CW$359, MATCH($BP32, 'CSV Import'!$CU$7:$CU$359, 0))),0)</f>
        <v>0</v>
      </c>
      <c r="AK32" s="51"/>
      <c r="AL32" s="81">
        <f>IFERROR(VALUE(INDEX('CSV Import'!$DC$7:$DC$359, MATCH($BP32, 'CSV Import'!$DA$7:$DA$359, 0))),0)</f>
        <v>0</v>
      </c>
      <c r="AM32" s="51"/>
      <c r="AN32" s="81">
        <f>IFERROR(VALUE(INDEX('CSV Import'!$DI$7:$DI$359, MATCH($BP32, 'CSV Import'!$DG$7:$DG$359, 0))),0)</f>
        <v>0</v>
      </c>
      <c r="AO32" s="51"/>
      <c r="AP32" s="81">
        <f>IFERROR(VALUE(INDEX('CSV Import'!$DO$7:$DO$359, MATCH($BP32, 'CSV Import'!$DM$7:$DM$359, 0))),0)</f>
        <v>0</v>
      </c>
      <c r="AQ32" s="51"/>
      <c r="AR32" s="81">
        <f>IFERROR(VALUE(INDEX('CSV Import'!$DU$7:$DU$359, MATCH($BP32, 'CSV Import'!$DS$7:$DS$359, 0))),0)</f>
        <v>0</v>
      </c>
      <c r="AS32" s="51"/>
      <c r="AT32" s="81">
        <f>IFERROR(VALUE(INDEX('CSV Import'!$EA$7:$EA$359, MATCH($BP32, 'CSV Import'!$DY$7:$DY$359, 0))),0)</f>
        <v>0</v>
      </c>
      <c r="AU32" s="51"/>
      <c r="AV32" s="81">
        <f>IFERROR(VALUE(INDEX('CSV Import'!$EG$7:$EG$359, MATCH($BP32, 'CSV Import'!$EE$7:$EE$359, 0))),0)</f>
        <v>0</v>
      </c>
      <c r="AW32" s="51"/>
      <c r="AX32" s="81">
        <f>IFERROR(VALUE(INDEX('CSV Import'!$EM$7:$EM$359, MATCH($BP32, 'CSV Import'!$EK$7:$EK$359, 0))),0)</f>
        <v>0</v>
      </c>
      <c r="AY32" s="51"/>
      <c r="AZ32" s="81">
        <f>IFERROR(VALUE(INDEX('CSV Import'!$ES$7:$ES$359, MATCH($BP32, 'CSV Import'!$EQ$7:$EQ$359, 0))),0)</f>
        <v>0</v>
      </c>
      <c r="BA32" s="51"/>
      <c r="BB32" s="81">
        <f>IFERROR(VALUE(INDEX('CSV Import'!$EY$7:$EY$359, MATCH($BP32, 'CSV Import'!$EW$7:$EW$359, 0))),0)</f>
        <v>0</v>
      </c>
      <c r="BC32" s="51"/>
      <c r="BD32" s="81">
        <f>IFERROR(VALUE(INDEX('CSV Import'!$FE$7:$FE$359, MATCH($BP32, 'CSV Import'!$FC$7:$FC$359, 0))),0)</f>
        <v>0</v>
      </c>
      <c r="BE32" s="51"/>
      <c r="BF32" s="81">
        <f>IFERROR(VALUE(INDEX('CSV Import'!$FK$7:$FK$359, MATCH($BP32, 'CSV Import'!$FI$7:$FI$359, 0))),0)</f>
        <v>0</v>
      </c>
      <c r="BG32" s="51"/>
      <c r="BH32" s="81">
        <f>IFERROR(VALUE(INDEX('CSV Import'!$FQ$7:$FQ$359, MATCH($BP32, 'CSV Import'!$FO$7:$FO$359, 0))),0)</f>
        <v>0</v>
      </c>
      <c r="BI32" s="51"/>
      <c r="BJ32" s="81">
        <f>IFERROR(VALUE(INDEX('CSV Import'!$FW$7:$FW$359, MATCH($BP32, 'CSV Import'!$FU$7:$FU$359, 0))),0)</f>
        <v>0</v>
      </c>
      <c r="BK32" s="51"/>
      <c r="BL32" s="81">
        <f>IFERROR(VALUE(INDEX('CSV Import'!$GC$7:$GC$359, MATCH($BP32, 'CSV Import'!$GA$7:$GA$359, 0))),0)</f>
        <v>0</v>
      </c>
      <c r="BN32" s="82">
        <f t="shared" si="63"/>
        <v>0</v>
      </c>
      <c r="BP32" s="33" t="s">
        <v>257</v>
      </c>
    </row>
    <row r="33" spans="1:68" ht="15" thickBot="1" x14ac:dyDescent="0.25">
      <c r="A33" s="28">
        <f>ROW()</f>
        <v>33</v>
      </c>
      <c r="B33" s="83" t="s">
        <v>250</v>
      </c>
      <c r="C33" s="51"/>
      <c r="D33" s="84">
        <f>IFERROR(VALUE(INDEX('CSV Import'!$E$7:$E$359, MATCH($BP33, 'CSV Import'!$C$7:$C$359, 0))),0)</f>
        <v>84.15</v>
      </c>
      <c r="E33" s="51"/>
      <c r="F33" s="84">
        <f>IFERROR(VALUE(INDEX('CSV Import'!$K$7:$K$359, MATCH($BP33, 'CSV Import'!$I$7:$I$359, 0))),0)</f>
        <v>84.15</v>
      </c>
      <c r="G33" s="51"/>
      <c r="H33" s="84">
        <f>IFERROR(VALUE(INDEX('CSV Import'!$Q$7:$Q$359, MATCH($BP33, 'CSV Import'!$O$7:$O$359, 0))),0)</f>
        <v>84.15</v>
      </c>
      <c r="I33" s="51"/>
      <c r="J33" s="84">
        <f>IFERROR(VALUE(INDEX('CSV Import'!$W$7:$W$359, MATCH($BP33, 'CSV Import'!$U$7:$U$359, 0))),0)</f>
        <v>84.15</v>
      </c>
      <c r="K33" s="51"/>
      <c r="L33" s="84">
        <f>IFERROR(VALUE(INDEX('CSV Import'!$AC$7:$AC$359, MATCH($BP33, 'CSV Import'!$AA$7:$AA$359, 0))),0)</f>
        <v>84.15</v>
      </c>
      <c r="M33" s="51"/>
      <c r="N33" s="84">
        <f>IFERROR(VALUE(INDEX('CSV Import'!$AI$7:$AI$359, MATCH($BP33, 'CSV Import'!$AG$7:$AG$359, 0))),0)</f>
        <v>84.15</v>
      </c>
      <c r="O33" s="51"/>
      <c r="P33" s="84">
        <f>IFERROR(VALUE(INDEX('CSV Import'!$AO$7:$AO$359, MATCH($BP33, 'CSV Import'!$AM$7:$AM$359, 0))),0)</f>
        <v>84.15</v>
      </c>
      <c r="Q33" s="51"/>
      <c r="R33" s="84">
        <f>IFERROR(VALUE(INDEX('CSV Import'!$AU$7:$AU$359, MATCH($BP33, 'CSV Import'!$AS$7:$AS$359, 0))),0)</f>
        <v>84.15</v>
      </c>
      <c r="S33" s="51"/>
      <c r="T33" s="84">
        <f>IFERROR(VALUE(INDEX('CSV Import'!$BA$7:$BA$359, MATCH($BP33, 'CSV Import'!$AY$7:$AY$359, 0))),0)</f>
        <v>84.15</v>
      </c>
      <c r="U33" s="51"/>
      <c r="V33" s="84">
        <f>IFERROR(VALUE(INDEX('CSV Import'!$BG$7:$BG$359, MATCH($BP33, 'CSV Import'!$BE$7:$BE$359, 0))),0)</f>
        <v>84.15</v>
      </c>
      <c r="W33" s="51"/>
      <c r="X33" s="84">
        <f>IFERROR(VALUE(INDEX('CSV Import'!$BM$7:$BM$359, MATCH($BP33, 'CSV Import'!$BK$7:$BK$359, 0))),0)</f>
        <v>84.15</v>
      </c>
      <c r="Y33" s="51"/>
      <c r="Z33" s="84">
        <f>IFERROR(VALUE(INDEX('CSV Import'!$BS$7:$BS$359, MATCH($BP33, 'CSV Import'!$BQ$7:$BQ$359, 0))),0)</f>
        <v>84.15</v>
      </c>
      <c r="AA33" s="51"/>
      <c r="AB33" s="84">
        <f>IFERROR(VALUE(INDEX('CSV Import'!$BY$7:$BY$359, MATCH($BP33, 'CSV Import'!$BW$7:$BW$359, 0))),0)</f>
        <v>84.15</v>
      </c>
      <c r="AC33" s="51"/>
      <c r="AD33" s="84">
        <f>IFERROR(VALUE(INDEX('CSV Import'!$CE$7:$CE$359, MATCH($BP33, 'CSV Import'!$CC$7:$CC$359, 0))),0)</f>
        <v>84.15</v>
      </c>
      <c r="AE33" s="51"/>
      <c r="AF33" s="84">
        <f>IFERROR(VALUE(INDEX('CSV Import'!$CK$7:$CK$359, MATCH($BP33, 'CSV Import'!$CI$7:$CI$359, 0))),0)</f>
        <v>84.15</v>
      </c>
      <c r="AG33" s="51"/>
      <c r="AH33" s="84">
        <f>IFERROR(VALUE(INDEX('CSV Import'!$CQ$7:$CQ$359, MATCH($BP33, 'CSV Import'!$CO$7:$CO$359, 0))),0)</f>
        <v>84.15</v>
      </c>
      <c r="AI33" s="51"/>
      <c r="AJ33" s="84">
        <f>IFERROR(VALUE(INDEX('CSV Import'!$CW$7:$CW$359, MATCH($BP33, 'CSV Import'!$CU$7:$CU$359, 0))),0)</f>
        <v>84.15</v>
      </c>
      <c r="AK33" s="51"/>
      <c r="AL33" s="84">
        <f>IFERROR(VALUE(INDEX('CSV Import'!$DC$7:$DC$359, MATCH($BP33, 'CSV Import'!$DA$7:$DA$359, 0))),0)</f>
        <v>84.15</v>
      </c>
      <c r="AM33" s="51"/>
      <c r="AN33" s="84">
        <f>IFERROR(VALUE(INDEX('CSV Import'!$DI$7:$DI$359, MATCH($BP33, 'CSV Import'!$DG$7:$DG$359, 0))),0)</f>
        <v>84.15</v>
      </c>
      <c r="AO33" s="51"/>
      <c r="AP33" s="84">
        <f>IFERROR(VALUE(INDEX('CSV Import'!$DO$7:$DO$359, MATCH($BP33, 'CSV Import'!$DM$7:$DM$359, 0))),0)</f>
        <v>84.15</v>
      </c>
      <c r="AQ33" s="51"/>
      <c r="AR33" s="84">
        <f>IFERROR(VALUE(INDEX('CSV Import'!$DU$7:$DU$359, MATCH($BP33, 'CSV Import'!$DS$7:$DS$359, 0))),0)</f>
        <v>84.15</v>
      </c>
      <c r="AS33" s="51"/>
      <c r="AT33" s="84">
        <f>IFERROR(VALUE(INDEX('CSV Import'!$EA$7:$EA$359, MATCH($BP33, 'CSV Import'!$DY$7:$DY$359, 0))),0)</f>
        <v>84.15</v>
      </c>
      <c r="AU33" s="51"/>
      <c r="AV33" s="84">
        <f>IFERROR(VALUE(INDEX('CSV Import'!$EG$7:$EG$359, MATCH($BP33, 'CSV Import'!$EE$7:$EE$359, 0))),0)</f>
        <v>84.15</v>
      </c>
      <c r="AW33" s="51"/>
      <c r="AX33" s="84">
        <f>IFERROR(VALUE(INDEX('CSV Import'!$EM$7:$EM$359, MATCH($BP33, 'CSV Import'!$EK$7:$EK$359, 0))),0)</f>
        <v>84.15</v>
      </c>
      <c r="AY33" s="51"/>
      <c r="AZ33" s="84">
        <f>IFERROR(VALUE(INDEX('CSV Import'!$ES$7:$ES$359, MATCH($BP33, 'CSV Import'!$EQ$7:$EQ$359, 0))),0)</f>
        <v>84.15</v>
      </c>
      <c r="BA33" s="51"/>
      <c r="BB33" s="84">
        <f>IFERROR(VALUE(INDEX('CSV Import'!$EY$7:$EY$359, MATCH($BP33, 'CSV Import'!$EW$7:$EW$359, 0))),0)</f>
        <v>84.15</v>
      </c>
      <c r="BC33" s="51"/>
      <c r="BD33" s="84">
        <f>IFERROR(VALUE(INDEX('CSV Import'!$FE$7:$FE$359, MATCH($BP33, 'CSV Import'!$FC$7:$FC$359, 0))),0)</f>
        <v>84.15</v>
      </c>
      <c r="BE33" s="51"/>
      <c r="BF33" s="84">
        <f>IFERROR(VALUE(INDEX('CSV Import'!$FK$7:$FK$359, MATCH($BP33, 'CSV Import'!$FI$7:$FI$359, 0))),0)</f>
        <v>84.15</v>
      </c>
      <c r="BG33" s="51"/>
      <c r="BH33" s="84">
        <f>IFERROR(VALUE(INDEX('CSV Import'!$FQ$7:$FQ$359, MATCH($BP33, 'CSV Import'!$FO$7:$FO$359, 0))),0)</f>
        <v>84.15</v>
      </c>
      <c r="BI33" s="51"/>
      <c r="BJ33" s="84">
        <f>IFERROR(VALUE(INDEX('CSV Import'!$FW$7:$FW$359, MATCH($BP33, 'CSV Import'!$FU$7:$FU$359, 0))),0)</f>
        <v>84.15</v>
      </c>
      <c r="BK33" s="51"/>
      <c r="BL33" s="84">
        <f>IFERROR(VALUE(INDEX('CSV Import'!$GC$7:$GC$359, MATCH($BP33, 'CSV Import'!$GA$7:$GA$359, 0))),0)</f>
        <v>0</v>
      </c>
      <c r="BN33" s="85">
        <f t="shared" si="63"/>
        <v>2524.5</v>
      </c>
      <c r="BP33" s="33" t="s">
        <v>258</v>
      </c>
    </row>
    <row r="34" spans="1:68" ht="15" thickBot="1" x14ac:dyDescent="0.25">
      <c r="A34" s="28">
        <f>ROW()</f>
        <v>34</v>
      </c>
      <c r="B34" s="42" t="s">
        <v>252</v>
      </c>
      <c r="C34" s="86">
        <f>IFERROR(VALUE(INDEX('CSV Import'!$D$7:$D$359, MATCH($BP34, 'CSV Import'!$C$7:$C$359, 0))),0)</f>
        <v>41</v>
      </c>
      <c r="D34" s="87">
        <f t="shared" ref="D34:F34" si="64">SUM(D29:D33)</f>
        <v>1715.21</v>
      </c>
      <c r="E34" s="86">
        <f>IFERROR(VALUE(INDEX('CSV Import'!$J$7:$J$359, MATCH($BP34, 'CSV Import'!$I$7:$I$359, 0))),0)</f>
        <v>41</v>
      </c>
      <c r="F34" s="87">
        <f t="shared" si="64"/>
        <v>1715.21</v>
      </c>
      <c r="G34" s="86">
        <f>IFERROR(VALUE(INDEX('CSV Import'!$P$7:$P$359, MATCH($BP34, 'CSV Import'!$O$7:$O$359, 0))),0)</f>
        <v>41</v>
      </c>
      <c r="H34" s="87">
        <f t="shared" ref="H34" si="65">SUM(H29:H33)</f>
        <v>1715.21</v>
      </c>
      <c r="I34" s="86">
        <f>IFERROR(VALUE(INDEX('CSV Import'!$V$7:$V$359, MATCH($BP34, 'CSV Import'!$U$7:$U$359, 0))),0)</f>
        <v>41</v>
      </c>
      <c r="J34" s="87">
        <f t="shared" ref="J34" si="66">SUM(J29:J33)</f>
        <v>1715.21</v>
      </c>
      <c r="K34" s="86">
        <f>IFERROR(VALUE(INDEX('CSV Import'!$AB$7:$AB$359, MATCH($BP34, 'CSV Import'!$AA$7:$AA$359, 0))),0)</f>
        <v>41</v>
      </c>
      <c r="L34" s="87">
        <f t="shared" ref="L34" si="67">SUM(L29:L33)</f>
        <v>1715.21</v>
      </c>
      <c r="M34" s="86">
        <f>IFERROR(VALUE(INDEX('CSV Import'!$AH$7:$AH$359, MATCH($BP34, 'CSV Import'!$AG$7:$AG$359, 0))),0)</f>
        <v>41</v>
      </c>
      <c r="N34" s="87">
        <f t="shared" ref="N34" si="68">SUM(N29:N33)</f>
        <v>1715.21</v>
      </c>
      <c r="O34" s="86">
        <f>IFERROR(VALUE(INDEX('CSV Import'!$AN$7:$AN$359, MATCH($BP34, 'CSV Import'!$AM$7:$AM$359, 0))),0)</f>
        <v>41</v>
      </c>
      <c r="P34" s="87">
        <f t="shared" ref="P34" si="69">SUM(P29:P33)</f>
        <v>1715.21</v>
      </c>
      <c r="Q34" s="86">
        <f>IFERROR(VALUE(INDEX('CSV Import'!$AT$7:$AT$359, MATCH($BP34, 'CSV Import'!$AS$7:$AS$359, 0))),0)</f>
        <v>41</v>
      </c>
      <c r="R34" s="87">
        <f t="shared" ref="R34" si="70">SUM(R29:R33)</f>
        <v>1715.21</v>
      </c>
      <c r="S34" s="86">
        <f>IFERROR(VALUE(INDEX('CSV Import'!$AZ$7:$AZ$359, MATCH($BP34, 'CSV Import'!$AY$7:$AY$359, 0))),0)</f>
        <v>41</v>
      </c>
      <c r="T34" s="87">
        <f t="shared" ref="T34" si="71">SUM(T29:T33)</f>
        <v>1715.21</v>
      </c>
      <c r="U34" s="86">
        <f>IFERROR(VALUE(INDEX('CSV Import'!$BF$7:$BF$359, MATCH($BP34, 'CSV Import'!$BE$7:$BE$359, 0))),0)</f>
        <v>41</v>
      </c>
      <c r="V34" s="87">
        <f t="shared" ref="V34" si="72">SUM(V29:V33)</f>
        <v>1715.21</v>
      </c>
      <c r="W34" s="86">
        <f>IFERROR(VALUE(INDEX('CSV Import'!$BL$7:$BL$359, MATCH($BP34, 'CSV Import'!$BK$7:$BK$359, 0))),0)</f>
        <v>41</v>
      </c>
      <c r="X34" s="87">
        <f t="shared" ref="X34" si="73">SUM(X29:X33)</f>
        <v>1715.21</v>
      </c>
      <c r="Y34" s="86">
        <f>IFERROR(VALUE(INDEX('CSV Import'!$BR$7:$BR$359, MATCH($BP34, 'CSV Import'!$BQ$7:$BQ$359, 0))),0)</f>
        <v>41</v>
      </c>
      <c r="Z34" s="87">
        <f t="shared" ref="Z34" si="74">SUM(Z29:Z33)</f>
        <v>1715.21</v>
      </c>
      <c r="AA34" s="86">
        <f>IFERROR(VALUE(INDEX('CSV Import'!$BX$7:$BX$359, MATCH($BP34, 'CSV Import'!$BW$7:$BW$359, 0))),0)</f>
        <v>41</v>
      </c>
      <c r="AB34" s="87">
        <f t="shared" ref="AB34" si="75">SUM(AB29:AB33)</f>
        <v>1715.21</v>
      </c>
      <c r="AC34" s="86">
        <f>IFERROR(VALUE(INDEX('CSV Import'!$CD$7:$CD$359, MATCH($BP34, 'CSV Import'!$CC$7:$CC$359, 0))),0)</f>
        <v>41</v>
      </c>
      <c r="AD34" s="87">
        <f t="shared" ref="AD34" si="76">SUM(AD29:AD33)</f>
        <v>1715.21</v>
      </c>
      <c r="AE34" s="86">
        <f>IFERROR(VALUE(INDEX('CSV Import'!$CJ$7:$CJ$359, MATCH($BP34, 'CSV Import'!$CI$7:$CI$359, 0))),0)</f>
        <v>41</v>
      </c>
      <c r="AF34" s="87">
        <f t="shared" ref="AF34" si="77">SUM(AF29:AF33)</f>
        <v>1715.21</v>
      </c>
      <c r="AG34" s="86">
        <f>IFERROR(VALUE(INDEX('CSV Import'!$CP$7:$CP$359, MATCH($BP34, 'CSV Import'!$CO$7:$CO$359, 0))),0)</f>
        <v>41</v>
      </c>
      <c r="AH34" s="87">
        <f t="shared" ref="AH34" si="78">SUM(AH29:AH33)</f>
        <v>1715.21</v>
      </c>
      <c r="AI34" s="86">
        <f>IFERROR(VALUE(INDEX('CSV Import'!$CV$7:$CV$359, MATCH($BP34, 'CSV Import'!$CU$7:$CU$359, 0))),0)</f>
        <v>41</v>
      </c>
      <c r="AJ34" s="87">
        <f t="shared" ref="AJ34" si="79">SUM(AJ29:AJ33)</f>
        <v>1715.21</v>
      </c>
      <c r="AK34" s="86">
        <f>IFERROR(VALUE(INDEX('CSV Import'!$DB$7:$DB$359, MATCH($BP34, 'CSV Import'!$DA$7:$DA$359, 0))),0)</f>
        <v>41</v>
      </c>
      <c r="AL34" s="87">
        <f t="shared" ref="AL34" si="80">SUM(AL29:AL33)</f>
        <v>1715.21</v>
      </c>
      <c r="AM34" s="86">
        <f>IFERROR(VALUE(INDEX('CSV Import'!$DH$7:$DH$359, MATCH($BP34, 'CSV Import'!$DG$7:$DG$359, 0))),0)</f>
        <v>41</v>
      </c>
      <c r="AN34" s="87">
        <f t="shared" ref="AN34" si="81">SUM(AN29:AN33)</f>
        <v>1715.21</v>
      </c>
      <c r="AO34" s="86">
        <f>IFERROR(VALUE(INDEX('CSV Import'!$DN$7:$DN$359, MATCH($BP34, 'CSV Import'!$DM$7:$DM$359, 0))),0)</f>
        <v>41</v>
      </c>
      <c r="AP34" s="87">
        <f t="shared" ref="AP34" si="82">SUM(AP29:AP33)</f>
        <v>1715.21</v>
      </c>
      <c r="AQ34" s="86">
        <f>IFERROR(VALUE(INDEX('CSV Import'!$DT$7:$DT$359, MATCH($BP34, 'CSV Import'!$DS$7:$DS$359, 0))),0)</f>
        <v>41</v>
      </c>
      <c r="AR34" s="87">
        <f t="shared" ref="AR34" si="83">SUM(AR29:AR33)</f>
        <v>1715.21</v>
      </c>
      <c r="AS34" s="86">
        <f>IFERROR(VALUE(INDEX('CSV Import'!$DZ$7:$DZ$359, MATCH($BP34, 'CSV Import'!$DY$7:$DY$359, 0))),0)</f>
        <v>41</v>
      </c>
      <c r="AT34" s="87">
        <f t="shared" ref="AT34" si="84">SUM(AT29:AT33)</f>
        <v>1715.21</v>
      </c>
      <c r="AU34" s="86">
        <f>IFERROR(VALUE(INDEX('CSV Import'!$EF$7:$EF$359, MATCH($BP34, 'CSV Import'!$EE$7:$EE$359, 0))),0)</f>
        <v>41</v>
      </c>
      <c r="AV34" s="87">
        <f t="shared" ref="AV34" si="85">SUM(AV29:AV33)</f>
        <v>1715.21</v>
      </c>
      <c r="AW34" s="86">
        <f>IFERROR(VALUE(INDEX('CSV Import'!$EL$7:$EL$359, MATCH($BP34, 'CSV Import'!$EK$7:$EK$359, 0))),0)</f>
        <v>41</v>
      </c>
      <c r="AX34" s="87">
        <f t="shared" ref="AX34" si="86">SUM(AX29:AX33)</f>
        <v>1715.21</v>
      </c>
      <c r="AY34" s="86">
        <f>IFERROR(VALUE(INDEX('CSV Import'!$ER$7:$ER$359, MATCH($BP34, 'CSV Import'!$EQ$7:$EQ$359, 0))),0)</f>
        <v>41</v>
      </c>
      <c r="AZ34" s="87">
        <f t="shared" ref="AZ34" si="87">SUM(AZ29:AZ33)</f>
        <v>1715.21</v>
      </c>
      <c r="BA34" s="86">
        <f>IFERROR(VALUE(INDEX('CSV Import'!$EX$7:$EX$359, MATCH($BP34, 'CSV Import'!$EW$7:$EW$359, 0))),0)</f>
        <v>41</v>
      </c>
      <c r="BB34" s="87">
        <f t="shared" ref="BB34" si="88">SUM(BB29:BB33)</f>
        <v>1715.21</v>
      </c>
      <c r="BC34" s="86">
        <f>IFERROR(VALUE(INDEX('CSV Import'!$FD$7:$FD$359, MATCH($BP34, 'CSV Import'!$FC$7:$FC$359, 0))),0)</f>
        <v>41</v>
      </c>
      <c r="BD34" s="87">
        <f t="shared" ref="BD34" si="89">SUM(BD29:BD33)</f>
        <v>1715.21</v>
      </c>
      <c r="BE34" s="86">
        <f>IFERROR(VALUE(INDEX('CSV Import'!$FJ$7:$FJ$359, MATCH($BP34, 'CSV Import'!$FI$7:$FI$359, 0))),0)</f>
        <v>41</v>
      </c>
      <c r="BF34" s="87">
        <f t="shared" ref="BF34" si="90">SUM(BF29:BF33)</f>
        <v>1715.21</v>
      </c>
      <c r="BG34" s="86">
        <f>IFERROR(VALUE(INDEX('CSV Import'!$FP$7:$FP$359, MATCH($BP34, 'CSV Import'!$FO$7:$FO$359, 0))),0)</f>
        <v>41</v>
      </c>
      <c r="BH34" s="87">
        <f t="shared" ref="BH34" si="91">SUM(BH29:BH33)</f>
        <v>1715.21</v>
      </c>
      <c r="BI34" s="86">
        <f>IFERROR(VALUE(INDEX('CSV Import'!$FV$7:$FV$359, MATCH($BP34, 'CSV Import'!$FU$7:$FU$359, 0))),0)</f>
        <v>41</v>
      </c>
      <c r="BJ34" s="87">
        <f t="shared" ref="BJ34" si="92">SUM(BJ29:BJ33)</f>
        <v>1715.21</v>
      </c>
      <c r="BK34" s="86">
        <f>IFERROR(VALUE(INDEX('CSV Import'!$GB$7:$GB$359, MATCH($BP34, 'CSV Import'!$GA$7:$GA$359, 0))),0)</f>
        <v>0</v>
      </c>
      <c r="BL34" s="87">
        <f t="shared" ref="BL34" si="93">SUM(BL29:BL33)</f>
        <v>0</v>
      </c>
      <c r="BM34" s="73">
        <f t="shared" si="63"/>
        <v>1230</v>
      </c>
      <c r="BN34" s="74">
        <f>SUM(BN29:BN33)</f>
        <v>51456.3</v>
      </c>
      <c r="BP34" s="33" t="s">
        <v>259</v>
      </c>
    </row>
    <row r="35" spans="1:68" ht="15" thickBot="1" x14ac:dyDescent="0.25">
      <c r="A35" s="28">
        <f>ROW()</f>
        <v>35</v>
      </c>
      <c r="C35" s="51"/>
      <c r="E35" s="51"/>
      <c r="G35" s="51"/>
      <c r="I35" s="51"/>
      <c r="K35" s="51"/>
      <c r="M35" s="51"/>
      <c r="O35" s="51"/>
      <c r="Q35" s="51"/>
      <c r="S35" s="51"/>
      <c r="U35" s="51"/>
      <c r="W35" s="51"/>
      <c r="Y35" s="51"/>
      <c r="AA35" s="51"/>
      <c r="AC35" s="51"/>
      <c r="AE35" s="51"/>
      <c r="AG35" s="51"/>
      <c r="AI35" s="51"/>
      <c r="AK35" s="51"/>
      <c r="AM35" s="51"/>
      <c r="AO35" s="51"/>
      <c r="AQ35" s="51"/>
      <c r="AS35" s="51"/>
      <c r="AU35" s="51"/>
      <c r="AW35" s="51"/>
      <c r="AY35" s="51"/>
      <c r="BA35" s="51"/>
      <c r="BC35" s="51"/>
      <c r="BE35" s="51"/>
      <c r="BG35" s="51"/>
      <c r="BI35" s="51"/>
      <c r="BK35" s="51"/>
    </row>
    <row r="36" spans="1:68" ht="15" thickBot="1" x14ac:dyDescent="0.25">
      <c r="A36" s="28">
        <f>ROW()</f>
        <v>36</v>
      </c>
      <c r="B36" s="42" t="s">
        <v>260</v>
      </c>
      <c r="C36" s="73">
        <f t="shared" ref="C36:D36" si="94">C27+C34</f>
        <v>66</v>
      </c>
      <c r="D36" s="74">
        <f t="shared" si="94"/>
        <v>8303.9599999999991</v>
      </c>
      <c r="E36" s="73">
        <f t="shared" ref="E36:BL36" si="95">E27+E34</f>
        <v>66</v>
      </c>
      <c r="F36" s="74">
        <f t="shared" si="95"/>
        <v>8303.9599999999991</v>
      </c>
      <c r="G36" s="73">
        <f t="shared" si="95"/>
        <v>66</v>
      </c>
      <c r="H36" s="74">
        <f t="shared" si="95"/>
        <v>8303.9599999999991</v>
      </c>
      <c r="I36" s="73">
        <f t="shared" si="95"/>
        <v>66</v>
      </c>
      <c r="J36" s="74">
        <f t="shared" si="95"/>
        <v>8303.9599999999991</v>
      </c>
      <c r="K36" s="73">
        <f t="shared" si="95"/>
        <v>66</v>
      </c>
      <c r="L36" s="74">
        <f t="shared" si="95"/>
        <v>8303.9599999999991</v>
      </c>
      <c r="M36" s="73">
        <f t="shared" si="95"/>
        <v>66</v>
      </c>
      <c r="N36" s="74">
        <f t="shared" si="95"/>
        <v>8303.9599999999991</v>
      </c>
      <c r="O36" s="73">
        <f t="shared" si="95"/>
        <v>66</v>
      </c>
      <c r="P36" s="74">
        <f t="shared" si="95"/>
        <v>8303.9599999999991</v>
      </c>
      <c r="Q36" s="73">
        <f t="shared" si="95"/>
        <v>66</v>
      </c>
      <c r="R36" s="74">
        <f t="shared" si="95"/>
        <v>8303.9599999999991</v>
      </c>
      <c r="S36" s="73">
        <f t="shared" si="95"/>
        <v>66</v>
      </c>
      <c r="T36" s="74">
        <f t="shared" si="95"/>
        <v>8303.9599999999991</v>
      </c>
      <c r="U36" s="73">
        <f t="shared" si="95"/>
        <v>66</v>
      </c>
      <c r="V36" s="74">
        <f t="shared" si="95"/>
        <v>8303.9599999999991</v>
      </c>
      <c r="W36" s="73">
        <f t="shared" si="95"/>
        <v>66</v>
      </c>
      <c r="X36" s="74">
        <f t="shared" si="95"/>
        <v>8303.9599999999991</v>
      </c>
      <c r="Y36" s="73">
        <f t="shared" si="95"/>
        <v>66</v>
      </c>
      <c r="Z36" s="74">
        <f t="shared" si="95"/>
        <v>8303.9599999999991</v>
      </c>
      <c r="AA36" s="73">
        <f t="shared" si="95"/>
        <v>66</v>
      </c>
      <c r="AB36" s="74">
        <f t="shared" si="95"/>
        <v>8303.9599999999991</v>
      </c>
      <c r="AC36" s="73">
        <f t="shared" si="95"/>
        <v>66</v>
      </c>
      <c r="AD36" s="74">
        <f t="shared" si="95"/>
        <v>8303.9599999999991</v>
      </c>
      <c r="AE36" s="73">
        <f t="shared" si="95"/>
        <v>66</v>
      </c>
      <c r="AF36" s="74">
        <f t="shared" si="95"/>
        <v>8303.9599999999991</v>
      </c>
      <c r="AG36" s="73">
        <f t="shared" si="95"/>
        <v>66</v>
      </c>
      <c r="AH36" s="74">
        <f t="shared" si="95"/>
        <v>8303.9599999999991</v>
      </c>
      <c r="AI36" s="73">
        <f t="shared" si="95"/>
        <v>66</v>
      </c>
      <c r="AJ36" s="74">
        <f t="shared" si="95"/>
        <v>8303.9599999999991</v>
      </c>
      <c r="AK36" s="73">
        <f t="shared" si="95"/>
        <v>66</v>
      </c>
      <c r="AL36" s="74">
        <f t="shared" si="95"/>
        <v>8303.9599999999991</v>
      </c>
      <c r="AM36" s="73">
        <f t="shared" si="95"/>
        <v>66</v>
      </c>
      <c r="AN36" s="74">
        <f t="shared" si="95"/>
        <v>8303.9599999999991</v>
      </c>
      <c r="AO36" s="73">
        <f t="shared" si="95"/>
        <v>66</v>
      </c>
      <c r="AP36" s="74">
        <f t="shared" si="95"/>
        <v>8303.9599999999991</v>
      </c>
      <c r="AQ36" s="73">
        <f t="shared" si="95"/>
        <v>66</v>
      </c>
      <c r="AR36" s="74">
        <f t="shared" si="95"/>
        <v>8303.9599999999991</v>
      </c>
      <c r="AS36" s="73">
        <f t="shared" si="95"/>
        <v>66</v>
      </c>
      <c r="AT36" s="74">
        <f t="shared" si="95"/>
        <v>8303.9599999999991</v>
      </c>
      <c r="AU36" s="73">
        <f t="shared" si="95"/>
        <v>66</v>
      </c>
      <c r="AV36" s="74">
        <f t="shared" si="95"/>
        <v>8303.9599999999991</v>
      </c>
      <c r="AW36" s="73">
        <f t="shared" si="95"/>
        <v>66</v>
      </c>
      <c r="AX36" s="74">
        <f t="shared" si="95"/>
        <v>8303.9599999999991</v>
      </c>
      <c r="AY36" s="73">
        <f t="shared" si="95"/>
        <v>66</v>
      </c>
      <c r="AZ36" s="74">
        <f t="shared" si="95"/>
        <v>8303.9599999999991</v>
      </c>
      <c r="BA36" s="73">
        <f t="shared" si="95"/>
        <v>66</v>
      </c>
      <c r="BB36" s="74">
        <f t="shared" si="95"/>
        <v>8303.9599999999991</v>
      </c>
      <c r="BC36" s="73">
        <f t="shared" si="95"/>
        <v>66</v>
      </c>
      <c r="BD36" s="74">
        <f t="shared" si="95"/>
        <v>8303.9599999999991</v>
      </c>
      <c r="BE36" s="73">
        <f t="shared" si="95"/>
        <v>66</v>
      </c>
      <c r="BF36" s="74">
        <f t="shared" si="95"/>
        <v>8303.9599999999991</v>
      </c>
      <c r="BG36" s="73">
        <f t="shared" si="95"/>
        <v>66</v>
      </c>
      <c r="BH36" s="74">
        <f t="shared" si="95"/>
        <v>8303.9599999999991</v>
      </c>
      <c r="BI36" s="73">
        <f t="shared" si="95"/>
        <v>66</v>
      </c>
      <c r="BJ36" s="74">
        <f t="shared" si="95"/>
        <v>8303.9599999999991</v>
      </c>
      <c r="BK36" s="73">
        <f t="shared" si="95"/>
        <v>0</v>
      </c>
      <c r="BL36" s="74">
        <f t="shared" si="95"/>
        <v>0</v>
      </c>
      <c r="BM36" s="89">
        <f>SUM(C36,E36,G36,I36,K36,M36,O36,Q36,S36,U36,W36,Y36,AA36,AC36,AE36)+SUM(AG36,AI36,AK36,AM36,AO36,AQ36,AS36,AU36,AW36,AY36,BA36,BC36,BE36,BG36,BI36,BK36)</f>
        <v>1980</v>
      </c>
      <c r="BN36" s="74">
        <f>SUM(D36,F36,H36,J36,L36,N36,P36,R36,T36,V36,X36,Z36,AB36,AD36,AF36)+SUM(AH36,AJ36,AL36,AN36,AP36,AR36,AT36,AV36,AX36,AZ36,BB36,BD36,BF36,BH36,BJ36,BL36)</f>
        <v>249118.79999999987</v>
      </c>
    </row>
    <row r="37" spans="1:68" x14ac:dyDescent="0.2">
      <c r="A37" s="28">
        <f>ROW()</f>
        <v>37</v>
      </c>
      <c r="B37" s="90" t="str">
        <f>"Balance total to Net Sales (row "&amp;TEXT(ROW(B19),"0")&amp;")"</f>
        <v>Balance total to Net Sales (row 19)</v>
      </c>
      <c r="C37" s="91"/>
      <c r="D37" s="91" t="str">
        <f>IF(D19=D36,"Balanced", "Out of Bal.")</f>
        <v>Out of Bal.</v>
      </c>
      <c r="E37" s="91"/>
      <c r="F37" s="91" t="str">
        <f>IF(F19=F36,"Balanced", "Out of Bal.")</f>
        <v>Out of Bal.</v>
      </c>
      <c r="G37" s="91"/>
      <c r="H37" s="91" t="str">
        <f>IF(H19=H36,"Balanced", "Out of Bal.")</f>
        <v>Out of Bal.</v>
      </c>
      <c r="I37" s="91"/>
      <c r="J37" s="91" t="str">
        <f>IF(J19=J36,"Balanced", "Out of Bal.")</f>
        <v>Out of Bal.</v>
      </c>
      <c r="K37" s="91"/>
      <c r="L37" s="91" t="str">
        <f>IF(L19=L36,"Balanced", "Out of Bal.")</f>
        <v>Out of Bal.</v>
      </c>
      <c r="M37" s="91"/>
      <c r="N37" s="91" t="str">
        <f>IF(N19=N36,"Balanced", "Out of Bal.")</f>
        <v>Out of Bal.</v>
      </c>
      <c r="O37" s="91"/>
      <c r="P37" s="91" t="str">
        <f>IF(P19=P36,"Balanced", "Out of Bal.")</f>
        <v>Out of Bal.</v>
      </c>
      <c r="Q37" s="91"/>
      <c r="R37" s="91" t="str">
        <f>IF(R19=R36,"Balanced", "Out of Bal.")</f>
        <v>Out of Bal.</v>
      </c>
      <c r="S37" s="91"/>
      <c r="T37" s="91" t="str">
        <f>IF(T19=T36,"Balanced", "Out of Bal.")</f>
        <v>Out of Bal.</v>
      </c>
      <c r="U37" s="91"/>
      <c r="V37" s="91" t="str">
        <f>IF(V19=V36,"Balanced", "Out of Bal.")</f>
        <v>Out of Bal.</v>
      </c>
      <c r="W37" s="91"/>
      <c r="X37" s="91" t="str">
        <f>IF(X19=X36,"Balanced", "Out of Bal.")</f>
        <v>Out of Bal.</v>
      </c>
      <c r="Y37" s="91"/>
      <c r="Z37" s="91" t="str">
        <f>IF(Z19=Z36,"Balanced", "Out of Bal.")</f>
        <v>Out of Bal.</v>
      </c>
      <c r="AA37" s="91"/>
      <c r="AB37" s="91" t="str">
        <f>IF(AB19=AB36,"Balanced", "Out of Bal.")</f>
        <v>Out of Bal.</v>
      </c>
      <c r="AC37" s="91"/>
      <c r="AD37" s="91" t="str">
        <f>IF(AD19=AD36,"Balanced", "Out of Bal.")</f>
        <v>Out of Bal.</v>
      </c>
      <c r="AE37" s="91"/>
      <c r="AF37" s="91" t="str">
        <f>IF(AF19=AF36,"Balanced", "Out of Bal.")</f>
        <v>Out of Bal.</v>
      </c>
      <c r="AG37" s="91"/>
      <c r="AH37" s="91" t="str">
        <f>IF(AH19=AH36,"Balanced", "Out of Bal.")</f>
        <v>Out of Bal.</v>
      </c>
      <c r="AI37" s="91"/>
      <c r="AJ37" s="91" t="str">
        <f>IF(AJ19=AJ36,"Balanced", "Out of Bal.")</f>
        <v>Out of Bal.</v>
      </c>
      <c r="AK37" s="91"/>
      <c r="AL37" s="91" t="str">
        <f>IF(AL19=AL36,"Balanced", "Out of Bal.")</f>
        <v>Out of Bal.</v>
      </c>
      <c r="AM37" s="91"/>
      <c r="AN37" s="91" t="str">
        <f>IF(AN19=AN36,"Balanced", "Out of Bal.")</f>
        <v>Out of Bal.</v>
      </c>
      <c r="AO37" s="91"/>
      <c r="AP37" s="91" t="str">
        <f>IF(AP19=AP36,"Balanced", "Out of Bal.")</f>
        <v>Out of Bal.</v>
      </c>
      <c r="AQ37" s="91"/>
      <c r="AR37" s="91" t="str">
        <f>IF(AR19=AR36,"Balanced", "Out of Bal.")</f>
        <v>Out of Bal.</v>
      </c>
      <c r="AS37" s="91"/>
      <c r="AT37" s="91" t="str">
        <f>IF(AT19=AT36,"Balanced", "Out of Bal.")</f>
        <v>Out of Bal.</v>
      </c>
      <c r="AU37" s="91"/>
      <c r="AV37" s="91" t="str">
        <f>IF(AV19=AV36,"Balanced", "Out of Bal.")</f>
        <v>Out of Bal.</v>
      </c>
      <c r="AW37" s="91"/>
      <c r="AX37" s="91" t="str">
        <f>IF(AX19=AX36,"Balanced", "Out of Bal.")</f>
        <v>Out of Bal.</v>
      </c>
      <c r="AY37" s="91"/>
      <c r="AZ37" s="91" t="str">
        <f>IF(AZ19=AZ36,"Balanced", "Out of Bal.")</f>
        <v>Out of Bal.</v>
      </c>
      <c r="BA37" s="91"/>
      <c r="BB37" s="91" t="str">
        <f>IF(BB19=BB36,"Balanced", "Out of Bal.")</f>
        <v>Out of Bal.</v>
      </c>
      <c r="BC37" s="91"/>
      <c r="BD37" s="91" t="str">
        <f>IF(BD19=BD36,"Balanced", "Out of Bal.")</f>
        <v>Out of Bal.</v>
      </c>
      <c r="BE37" s="91"/>
      <c r="BF37" s="91" t="str">
        <f>IF(BF19=BF36,"Balanced", "Out of Bal.")</f>
        <v>Out of Bal.</v>
      </c>
      <c r="BG37" s="91"/>
      <c r="BH37" s="91" t="str">
        <f>IF(BH19=BH36,"Balanced", "Out of Bal.")</f>
        <v>Out of Bal.</v>
      </c>
      <c r="BI37" s="91"/>
      <c r="BJ37" s="91" t="str">
        <f>IF(BJ19=BJ36,"Balanced", "Out of Bal.")</f>
        <v>Out of Bal.</v>
      </c>
      <c r="BK37" s="91"/>
      <c r="BL37" s="91" t="str">
        <f>IF(BL19=BL36,"Balanced", "Out of Bal.")</f>
        <v>Balanced</v>
      </c>
      <c r="BM37" s="91"/>
      <c r="BN37" s="91" t="str">
        <f>IF(BN19=BN36,"Balanced", "Out of Bal.")</f>
        <v>Out of Bal.</v>
      </c>
    </row>
    <row r="38" spans="1:68" ht="15" thickBot="1" x14ac:dyDescent="0.25">
      <c r="A38" s="28">
        <f>ROW()</f>
        <v>38</v>
      </c>
      <c r="C38" s="51"/>
      <c r="E38" s="51"/>
      <c r="G38" s="51"/>
      <c r="I38" s="51"/>
      <c r="K38" s="51"/>
      <c r="M38" s="51"/>
      <c r="O38" s="51"/>
      <c r="Q38" s="51"/>
      <c r="S38" s="51"/>
      <c r="U38" s="51"/>
      <c r="W38" s="51"/>
      <c r="Y38" s="51"/>
      <c r="AA38" s="51"/>
      <c r="AC38" s="51"/>
      <c r="AE38" s="51"/>
      <c r="AG38" s="51"/>
      <c r="AI38" s="51"/>
      <c r="AK38" s="51"/>
      <c r="AM38" s="51"/>
      <c r="AO38" s="51"/>
      <c r="AQ38" s="51"/>
      <c r="AS38" s="51"/>
      <c r="AU38" s="51"/>
      <c r="AW38" s="51"/>
      <c r="AY38" s="51"/>
      <c r="BA38" s="51"/>
      <c r="BC38" s="51"/>
      <c r="BE38" s="51"/>
      <c r="BG38" s="51"/>
      <c r="BI38" s="51"/>
      <c r="BK38" s="51"/>
    </row>
    <row r="39" spans="1:68" ht="15" thickBot="1" x14ac:dyDescent="0.25">
      <c r="A39" s="28">
        <f>ROW()</f>
        <v>39</v>
      </c>
      <c r="B39" s="46" t="s">
        <v>261</v>
      </c>
      <c r="C39" s="51"/>
      <c r="D39" s="76"/>
      <c r="E39" s="51"/>
      <c r="F39" s="76"/>
      <c r="G39" s="51"/>
      <c r="H39" s="76"/>
      <c r="I39" s="51"/>
      <c r="J39" s="76"/>
      <c r="K39" s="51"/>
      <c r="L39" s="76"/>
      <c r="M39" s="51"/>
      <c r="N39" s="76"/>
      <c r="O39" s="51"/>
      <c r="P39" s="76"/>
      <c r="Q39" s="51"/>
      <c r="R39" s="76"/>
      <c r="S39" s="51"/>
      <c r="T39" s="76"/>
      <c r="U39" s="51"/>
      <c r="V39" s="76"/>
      <c r="W39" s="51"/>
      <c r="X39" s="76"/>
      <c r="Y39" s="51"/>
      <c r="Z39" s="76"/>
      <c r="AA39" s="51"/>
      <c r="AB39" s="76"/>
      <c r="AC39" s="51"/>
      <c r="AD39" s="76"/>
      <c r="AE39" s="51"/>
      <c r="AF39" s="76"/>
      <c r="AG39" s="51"/>
      <c r="AH39" s="76"/>
      <c r="AI39" s="51"/>
      <c r="AJ39" s="76"/>
      <c r="AK39" s="51"/>
      <c r="AL39" s="76"/>
      <c r="AM39" s="51"/>
      <c r="AN39" s="76"/>
      <c r="AO39" s="51"/>
      <c r="AP39" s="76"/>
      <c r="AQ39" s="51"/>
      <c r="AR39" s="76"/>
      <c r="AS39" s="51"/>
      <c r="AT39" s="76"/>
      <c r="AU39" s="51"/>
      <c r="AV39" s="76"/>
      <c r="AW39" s="51"/>
      <c r="AX39" s="76"/>
      <c r="AY39" s="51"/>
      <c r="AZ39" s="76"/>
      <c r="BA39" s="51"/>
      <c r="BB39" s="76"/>
      <c r="BC39" s="51"/>
      <c r="BD39" s="76"/>
      <c r="BE39" s="51"/>
      <c r="BF39" s="76"/>
      <c r="BG39" s="51"/>
      <c r="BH39" s="76"/>
      <c r="BI39" s="51"/>
      <c r="BJ39" s="76"/>
      <c r="BK39" s="51"/>
      <c r="BL39" s="76"/>
    </row>
    <row r="40" spans="1:68" x14ac:dyDescent="0.2">
      <c r="A40" s="28">
        <f>ROW()</f>
        <v>40</v>
      </c>
      <c r="B40" s="78" t="s">
        <v>244</v>
      </c>
      <c r="C40" s="51"/>
      <c r="D40" s="80">
        <f>D23+D30</f>
        <v>8195.06</v>
      </c>
      <c r="E40" s="51"/>
      <c r="F40" s="80">
        <f>F23+F30</f>
        <v>8195.06</v>
      </c>
      <c r="G40" s="51"/>
      <c r="H40" s="80">
        <f>H23+H30</f>
        <v>8195.06</v>
      </c>
      <c r="I40" s="51"/>
      <c r="J40" s="80">
        <f>J23+J30</f>
        <v>8195.06</v>
      </c>
      <c r="K40" s="51"/>
      <c r="L40" s="80">
        <f>L23+L30</f>
        <v>8195.06</v>
      </c>
      <c r="M40" s="51"/>
      <c r="N40" s="80">
        <f>N23+N30</f>
        <v>8195.06</v>
      </c>
      <c r="O40" s="51"/>
      <c r="P40" s="80">
        <f>P23+P30</f>
        <v>8195.06</v>
      </c>
      <c r="Q40" s="51"/>
      <c r="R40" s="80">
        <f>R23+R30</f>
        <v>8195.06</v>
      </c>
      <c r="S40" s="51"/>
      <c r="T40" s="80">
        <f>T23+T30</f>
        <v>8195.06</v>
      </c>
      <c r="U40" s="51"/>
      <c r="V40" s="80">
        <f>V23+V30</f>
        <v>8195.06</v>
      </c>
      <c r="W40" s="51"/>
      <c r="X40" s="80">
        <f>X23+X30</f>
        <v>8195.06</v>
      </c>
      <c r="Y40" s="51"/>
      <c r="Z40" s="80">
        <f>Z23+Z30</f>
        <v>8195.06</v>
      </c>
      <c r="AA40" s="51"/>
      <c r="AB40" s="80">
        <f>AB23+AB30</f>
        <v>8195.06</v>
      </c>
      <c r="AC40" s="51"/>
      <c r="AD40" s="80">
        <f>AD23+AD30</f>
        <v>8195.06</v>
      </c>
      <c r="AE40" s="51"/>
      <c r="AF40" s="80">
        <f>AF23+AF30</f>
        <v>8195.06</v>
      </c>
      <c r="AG40" s="51"/>
      <c r="AH40" s="80">
        <f>AH23+AH30</f>
        <v>8195.06</v>
      </c>
      <c r="AI40" s="51"/>
      <c r="AJ40" s="80">
        <f>AJ23+AJ30</f>
        <v>8195.06</v>
      </c>
      <c r="AK40" s="51"/>
      <c r="AL40" s="80">
        <f>AL23+AL30</f>
        <v>8195.06</v>
      </c>
      <c r="AM40" s="51"/>
      <c r="AN40" s="80">
        <f>AN23+AN30</f>
        <v>8195.06</v>
      </c>
      <c r="AO40" s="51"/>
      <c r="AP40" s="80">
        <f>AP23+AP30</f>
        <v>8195.06</v>
      </c>
      <c r="AQ40" s="51"/>
      <c r="AR40" s="80">
        <f>AR23+AR30</f>
        <v>8195.06</v>
      </c>
      <c r="AS40" s="51"/>
      <c r="AT40" s="80">
        <f>AT23+AT30</f>
        <v>8195.06</v>
      </c>
      <c r="AU40" s="51"/>
      <c r="AV40" s="80">
        <f>AV23+AV30</f>
        <v>8195.06</v>
      </c>
      <c r="AW40" s="51"/>
      <c r="AX40" s="80">
        <f>AX23+AX30</f>
        <v>8195.06</v>
      </c>
      <c r="AY40" s="51"/>
      <c r="AZ40" s="80">
        <f>AZ23+AZ30</f>
        <v>8195.06</v>
      </c>
      <c r="BA40" s="51"/>
      <c r="BB40" s="80">
        <f>BB23+BB30</f>
        <v>8195.06</v>
      </c>
      <c r="BC40" s="51"/>
      <c r="BD40" s="80">
        <f>BD23+BD30</f>
        <v>8195.06</v>
      </c>
      <c r="BE40" s="51"/>
      <c r="BF40" s="80">
        <f>BF23+BF30</f>
        <v>8195.06</v>
      </c>
      <c r="BG40" s="51"/>
      <c r="BH40" s="80">
        <f>BH23+BH30</f>
        <v>8195.06</v>
      </c>
      <c r="BI40" s="51"/>
      <c r="BJ40" s="80">
        <f>BJ23+BJ30</f>
        <v>8195.06</v>
      </c>
      <c r="BK40" s="51"/>
      <c r="BL40" s="80">
        <f>BL23+BL30</f>
        <v>0</v>
      </c>
      <c r="BN40" s="80">
        <f t="shared" ref="BM40:BN44" si="96">SUM(D40,F40,H40,J40,L40,N40,P40,R40,T40,V40,X40,Z40,AB40,AD40,AF40)+SUM(AH40,AJ40,AL40,AN40,AP40,AR40,AT40,AV40,AX40,AZ40,BB40,BD40,BF40,BH40,BJ40,BL40)</f>
        <v>245851.79999999996</v>
      </c>
    </row>
    <row r="41" spans="1:68" x14ac:dyDescent="0.2">
      <c r="A41" s="28">
        <f>ROW()</f>
        <v>41</v>
      </c>
      <c r="B41" s="58" t="s">
        <v>246</v>
      </c>
      <c r="C41" s="51"/>
      <c r="D41" s="82">
        <f t="shared" ref="D41:D43" si="97">D24+D31</f>
        <v>0</v>
      </c>
      <c r="E41" s="51"/>
      <c r="F41" s="82">
        <f t="shared" ref="F41" si="98">F24+F31</f>
        <v>0</v>
      </c>
      <c r="G41" s="51"/>
      <c r="H41" s="82">
        <f t="shared" ref="H41" si="99">H24+H31</f>
        <v>0</v>
      </c>
      <c r="I41" s="51"/>
      <c r="J41" s="82">
        <f t="shared" ref="J41" si="100">J24+J31</f>
        <v>0</v>
      </c>
      <c r="K41" s="51"/>
      <c r="L41" s="82">
        <f t="shared" ref="L41" si="101">L24+L31</f>
        <v>0</v>
      </c>
      <c r="M41" s="51"/>
      <c r="N41" s="82">
        <f t="shared" ref="N41" si="102">N24+N31</f>
        <v>0</v>
      </c>
      <c r="O41" s="51"/>
      <c r="P41" s="82">
        <f t="shared" ref="P41" si="103">P24+P31</f>
        <v>0</v>
      </c>
      <c r="Q41" s="51"/>
      <c r="R41" s="82">
        <f t="shared" ref="R41" si="104">R24+R31</f>
        <v>0</v>
      </c>
      <c r="S41" s="51"/>
      <c r="T41" s="82">
        <f t="shared" ref="T41" si="105">T24+T31</f>
        <v>0</v>
      </c>
      <c r="U41" s="51"/>
      <c r="V41" s="82">
        <f t="shared" ref="V41" si="106">V24+V31</f>
        <v>0</v>
      </c>
      <c r="W41" s="51"/>
      <c r="X41" s="82">
        <f t="shared" ref="X41" si="107">X24+X31</f>
        <v>0</v>
      </c>
      <c r="Y41" s="51"/>
      <c r="Z41" s="82">
        <f t="shared" ref="Z41" si="108">Z24+Z31</f>
        <v>0</v>
      </c>
      <c r="AA41" s="51"/>
      <c r="AB41" s="82">
        <f t="shared" ref="AB41" si="109">AB24+AB31</f>
        <v>0</v>
      </c>
      <c r="AC41" s="51"/>
      <c r="AD41" s="82">
        <f t="shared" ref="AD41" si="110">AD24+AD31</f>
        <v>0</v>
      </c>
      <c r="AE41" s="51"/>
      <c r="AF41" s="82">
        <f t="shared" ref="AF41" si="111">AF24+AF31</f>
        <v>0</v>
      </c>
      <c r="AG41" s="51"/>
      <c r="AH41" s="82">
        <f t="shared" ref="AH41" si="112">AH24+AH31</f>
        <v>0</v>
      </c>
      <c r="AI41" s="51"/>
      <c r="AJ41" s="82">
        <f t="shared" ref="AJ41" si="113">AJ24+AJ31</f>
        <v>0</v>
      </c>
      <c r="AK41" s="51"/>
      <c r="AL41" s="82">
        <f t="shared" ref="AL41" si="114">AL24+AL31</f>
        <v>0</v>
      </c>
      <c r="AM41" s="51"/>
      <c r="AN41" s="82">
        <f t="shared" ref="AN41" si="115">AN24+AN31</f>
        <v>0</v>
      </c>
      <c r="AO41" s="51"/>
      <c r="AP41" s="82">
        <f t="shared" ref="AP41" si="116">AP24+AP31</f>
        <v>0</v>
      </c>
      <c r="AQ41" s="51"/>
      <c r="AR41" s="82">
        <f t="shared" ref="AR41" si="117">AR24+AR31</f>
        <v>0</v>
      </c>
      <c r="AS41" s="51"/>
      <c r="AT41" s="82">
        <f t="shared" ref="AT41" si="118">AT24+AT31</f>
        <v>0</v>
      </c>
      <c r="AU41" s="51"/>
      <c r="AV41" s="82">
        <f t="shared" ref="AV41" si="119">AV24+AV31</f>
        <v>0</v>
      </c>
      <c r="AW41" s="51"/>
      <c r="AX41" s="82">
        <f t="shared" ref="AX41" si="120">AX24+AX31</f>
        <v>0</v>
      </c>
      <c r="AY41" s="51"/>
      <c r="AZ41" s="82">
        <f t="shared" ref="AZ41" si="121">AZ24+AZ31</f>
        <v>0</v>
      </c>
      <c r="BA41" s="51"/>
      <c r="BB41" s="82">
        <f t="shared" ref="BB41" si="122">BB24+BB31</f>
        <v>0</v>
      </c>
      <c r="BC41" s="51"/>
      <c r="BD41" s="82">
        <f t="shared" ref="BD41" si="123">BD24+BD31</f>
        <v>0</v>
      </c>
      <c r="BE41" s="51"/>
      <c r="BF41" s="82">
        <f t="shared" ref="BF41" si="124">BF24+BF31</f>
        <v>0</v>
      </c>
      <c r="BG41" s="51"/>
      <c r="BH41" s="82">
        <f t="shared" ref="BH41" si="125">BH24+BH31</f>
        <v>0</v>
      </c>
      <c r="BI41" s="51"/>
      <c r="BJ41" s="82">
        <f t="shared" ref="BJ41" si="126">BJ24+BJ31</f>
        <v>0</v>
      </c>
      <c r="BK41" s="51"/>
      <c r="BL41" s="82">
        <f t="shared" ref="BL41" si="127">BL24+BL31</f>
        <v>0</v>
      </c>
      <c r="BN41" s="82">
        <f t="shared" si="96"/>
        <v>0</v>
      </c>
    </row>
    <row r="42" spans="1:68" x14ac:dyDescent="0.2">
      <c r="A42" s="28">
        <f>ROW()</f>
        <v>42</v>
      </c>
      <c r="B42" s="58" t="s">
        <v>248</v>
      </c>
      <c r="C42" s="51"/>
      <c r="D42" s="82">
        <f t="shared" si="97"/>
        <v>0</v>
      </c>
      <c r="E42" s="51"/>
      <c r="F42" s="82">
        <f t="shared" ref="F42" si="128">F25+F32</f>
        <v>0</v>
      </c>
      <c r="G42" s="51"/>
      <c r="H42" s="82">
        <f t="shared" ref="H42" si="129">H25+H32</f>
        <v>0</v>
      </c>
      <c r="I42" s="51"/>
      <c r="J42" s="82">
        <f t="shared" ref="J42" si="130">J25+J32</f>
        <v>0</v>
      </c>
      <c r="K42" s="51"/>
      <c r="L42" s="82">
        <f t="shared" ref="L42" si="131">L25+L32</f>
        <v>0</v>
      </c>
      <c r="M42" s="51"/>
      <c r="N42" s="82">
        <f t="shared" ref="N42" si="132">N25+N32</f>
        <v>0</v>
      </c>
      <c r="O42" s="51"/>
      <c r="P42" s="82">
        <f t="shared" ref="P42" si="133">P25+P32</f>
        <v>0</v>
      </c>
      <c r="Q42" s="51"/>
      <c r="R42" s="82">
        <f t="shared" ref="R42" si="134">R25+R32</f>
        <v>0</v>
      </c>
      <c r="S42" s="51"/>
      <c r="T42" s="82">
        <f t="shared" ref="T42" si="135">T25+T32</f>
        <v>0</v>
      </c>
      <c r="U42" s="51"/>
      <c r="V42" s="82">
        <f t="shared" ref="V42" si="136">V25+V32</f>
        <v>0</v>
      </c>
      <c r="W42" s="51"/>
      <c r="X42" s="82">
        <f t="shared" ref="X42" si="137">X25+X32</f>
        <v>0</v>
      </c>
      <c r="Y42" s="51"/>
      <c r="Z42" s="82">
        <f t="shared" ref="Z42" si="138">Z25+Z32</f>
        <v>0</v>
      </c>
      <c r="AA42" s="51"/>
      <c r="AB42" s="82">
        <f t="shared" ref="AB42" si="139">AB25+AB32</f>
        <v>0</v>
      </c>
      <c r="AC42" s="51"/>
      <c r="AD42" s="82">
        <f t="shared" ref="AD42" si="140">AD25+AD32</f>
        <v>0</v>
      </c>
      <c r="AE42" s="51"/>
      <c r="AF42" s="82">
        <f t="shared" ref="AF42" si="141">AF25+AF32</f>
        <v>0</v>
      </c>
      <c r="AG42" s="51"/>
      <c r="AH42" s="82">
        <f t="shared" ref="AH42" si="142">AH25+AH32</f>
        <v>0</v>
      </c>
      <c r="AI42" s="51"/>
      <c r="AJ42" s="82">
        <f t="shared" ref="AJ42" si="143">AJ25+AJ32</f>
        <v>0</v>
      </c>
      <c r="AK42" s="51"/>
      <c r="AL42" s="82">
        <f t="shared" ref="AL42" si="144">AL25+AL32</f>
        <v>0</v>
      </c>
      <c r="AM42" s="51"/>
      <c r="AN42" s="82">
        <f t="shared" ref="AN42" si="145">AN25+AN32</f>
        <v>0</v>
      </c>
      <c r="AO42" s="51"/>
      <c r="AP42" s="82">
        <f t="shared" ref="AP42" si="146">AP25+AP32</f>
        <v>0</v>
      </c>
      <c r="AQ42" s="51"/>
      <c r="AR42" s="82">
        <f t="shared" ref="AR42" si="147">AR25+AR32</f>
        <v>0</v>
      </c>
      <c r="AS42" s="51"/>
      <c r="AT42" s="82">
        <f t="shared" ref="AT42" si="148">AT25+AT32</f>
        <v>0</v>
      </c>
      <c r="AU42" s="51"/>
      <c r="AV42" s="82">
        <f t="shared" ref="AV42" si="149">AV25+AV32</f>
        <v>0</v>
      </c>
      <c r="AW42" s="51"/>
      <c r="AX42" s="82">
        <f t="shared" ref="AX42" si="150">AX25+AX32</f>
        <v>0</v>
      </c>
      <c r="AY42" s="51"/>
      <c r="AZ42" s="82">
        <f t="shared" ref="AZ42" si="151">AZ25+AZ32</f>
        <v>0</v>
      </c>
      <c r="BA42" s="51"/>
      <c r="BB42" s="82">
        <f t="shared" ref="BB42" si="152">BB25+BB32</f>
        <v>0</v>
      </c>
      <c r="BC42" s="51"/>
      <c r="BD42" s="82">
        <f t="shared" ref="BD42" si="153">BD25+BD32</f>
        <v>0</v>
      </c>
      <c r="BE42" s="51"/>
      <c r="BF42" s="82">
        <f t="shared" ref="BF42" si="154">BF25+BF32</f>
        <v>0</v>
      </c>
      <c r="BG42" s="51"/>
      <c r="BH42" s="82">
        <f t="shared" ref="BH42" si="155">BH25+BH32</f>
        <v>0</v>
      </c>
      <c r="BI42" s="51"/>
      <c r="BJ42" s="82">
        <f t="shared" ref="BJ42" si="156">BJ25+BJ32</f>
        <v>0</v>
      </c>
      <c r="BK42" s="51"/>
      <c r="BL42" s="82">
        <f t="shared" ref="BL42" si="157">BL25+BL32</f>
        <v>0</v>
      </c>
      <c r="BN42" s="82">
        <f t="shared" si="96"/>
        <v>0</v>
      </c>
    </row>
    <row r="43" spans="1:68" ht="15" thickBot="1" x14ac:dyDescent="0.25">
      <c r="A43" s="28">
        <f>ROW()</f>
        <v>43</v>
      </c>
      <c r="B43" s="83" t="s">
        <v>250</v>
      </c>
      <c r="C43" s="51"/>
      <c r="D43" s="85">
        <f t="shared" si="97"/>
        <v>108.9</v>
      </c>
      <c r="E43" s="51"/>
      <c r="F43" s="85">
        <f t="shared" ref="F43" si="158">F26+F33</f>
        <v>108.9</v>
      </c>
      <c r="G43" s="51"/>
      <c r="H43" s="85">
        <f t="shared" ref="H43" si="159">H26+H33</f>
        <v>108.9</v>
      </c>
      <c r="I43" s="51"/>
      <c r="J43" s="85">
        <f t="shared" ref="J43" si="160">J26+J33</f>
        <v>108.9</v>
      </c>
      <c r="K43" s="51"/>
      <c r="L43" s="85">
        <f t="shared" ref="L43" si="161">L26+L33</f>
        <v>108.9</v>
      </c>
      <c r="M43" s="51"/>
      <c r="N43" s="85">
        <f t="shared" ref="N43" si="162">N26+N33</f>
        <v>108.9</v>
      </c>
      <c r="O43" s="51"/>
      <c r="P43" s="85">
        <f t="shared" ref="P43" si="163">P26+P33</f>
        <v>108.9</v>
      </c>
      <c r="Q43" s="51"/>
      <c r="R43" s="85">
        <f t="shared" ref="R43" si="164">R26+R33</f>
        <v>108.9</v>
      </c>
      <c r="S43" s="51"/>
      <c r="T43" s="85">
        <f t="shared" ref="T43" si="165">T26+T33</f>
        <v>108.9</v>
      </c>
      <c r="U43" s="51"/>
      <c r="V43" s="85">
        <f t="shared" ref="V43" si="166">V26+V33</f>
        <v>108.9</v>
      </c>
      <c r="W43" s="51"/>
      <c r="X43" s="85">
        <f t="shared" ref="X43" si="167">X26+X33</f>
        <v>108.9</v>
      </c>
      <c r="Y43" s="51"/>
      <c r="Z43" s="85">
        <f t="shared" ref="Z43" si="168">Z26+Z33</f>
        <v>108.9</v>
      </c>
      <c r="AA43" s="51"/>
      <c r="AB43" s="85">
        <f t="shared" ref="AB43" si="169">AB26+AB33</f>
        <v>108.9</v>
      </c>
      <c r="AC43" s="51"/>
      <c r="AD43" s="85">
        <f t="shared" ref="AD43" si="170">AD26+AD33</f>
        <v>108.9</v>
      </c>
      <c r="AE43" s="51"/>
      <c r="AF43" s="85">
        <f t="shared" ref="AF43" si="171">AF26+AF33</f>
        <v>108.9</v>
      </c>
      <c r="AG43" s="51"/>
      <c r="AH43" s="85">
        <f t="shared" ref="AH43" si="172">AH26+AH33</f>
        <v>108.9</v>
      </c>
      <c r="AI43" s="51"/>
      <c r="AJ43" s="85">
        <f t="shared" ref="AJ43" si="173">AJ26+AJ33</f>
        <v>108.9</v>
      </c>
      <c r="AK43" s="51"/>
      <c r="AL43" s="85">
        <f t="shared" ref="AL43" si="174">AL26+AL33</f>
        <v>108.9</v>
      </c>
      <c r="AM43" s="51"/>
      <c r="AN43" s="85">
        <f t="shared" ref="AN43" si="175">AN26+AN33</f>
        <v>108.9</v>
      </c>
      <c r="AO43" s="51"/>
      <c r="AP43" s="85">
        <f t="shared" ref="AP43" si="176">AP26+AP33</f>
        <v>108.9</v>
      </c>
      <c r="AQ43" s="51"/>
      <c r="AR43" s="85">
        <f t="shared" ref="AR43" si="177">AR26+AR33</f>
        <v>108.9</v>
      </c>
      <c r="AS43" s="51"/>
      <c r="AT43" s="85">
        <f t="shared" ref="AT43" si="178">AT26+AT33</f>
        <v>108.9</v>
      </c>
      <c r="AU43" s="51"/>
      <c r="AV43" s="85">
        <f t="shared" ref="AV43" si="179">AV26+AV33</f>
        <v>108.9</v>
      </c>
      <c r="AW43" s="51"/>
      <c r="AX43" s="85">
        <f t="shared" ref="AX43" si="180">AX26+AX33</f>
        <v>108.9</v>
      </c>
      <c r="AY43" s="51"/>
      <c r="AZ43" s="85">
        <f t="shared" ref="AZ43" si="181">AZ26+AZ33</f>
        <v>108.9</v>
      </c>
      <c r="BA43" s="51"/>
      <c r="BB43" s="85">
        <f t="shared" ref="BB43" si="182">BB26+BB33</f>
        <v>108.9</v>
      </c>
      <c r="BC43" s="51"/>
      <c r="BD43" s="85">
        <f t="shared" ref="BD43" si="183">BD26+BD33</f>
        <v>108.9</v>
      </c>
      <c r="BE43" s="51"/>
      <c r="BF43" s="85">
        <f t="shared" ref="BF43" si="184">BF26+BF33</f>
        <v>108.9</v>
      </c>
      <c r="BG43" s="51"/>
      <c r="BH43" s="85">
        <f t="shared" ref="BH43" si="185">BH26+BH33</f>
        <v>108.9</v>
      </c>
      <c r="BI43" s="51"/>
      <c r="BJ43" s="85">
        <f t="shared" ref="BJ43" si="186">BJ26+BJ33</f>
        <v>108.9</v>
      </c>
      <c r="BK43" s="51"/>
      <c r="BL43" s="85">
        <f t="shared" ref="BL43" si="187">BL26+BL33</f>
        <v>0</v>
      </c>
      <c r="BN43" s="85">
        <f t="shared" si="96"/>
        <v>3267.0000000000009</v>
      </c>
    </row>
    <row r="44" spans="1:68" ht="15" thickBot="1" x14ac:dyDescent="0.25">
      <c r="A44" s="28">
        <f>ROW()</f>
        <v>44</v>
      </c>
      <c r="B44" s="42" t="s">
        <v>260</v>
      </c>
      <c r="C44" s="88">
        <f t="shared" ref="C44:E44" si="188">C27+C34</f>
        <v>66</v>
      </c>
      <c r="D44" s="87">
        <f t="shared" ref="D44:F44" si="189">SUM(D39:D43)</f>
        <v>8303.9599999999991</v>
      </c>
      <c r="E44" s="88">
        <f t="shared" si="188"/>
        <v>66</v>
      </c>
      <c r="F44" s="87">
        <f t="shared" si="189"/>
        <v>8303.9599999999991</v>
      </c>
      <c r="G44" s="88">
        <f t="shared" ref="G44" si="190">G27+G34</f>
        <v>66</v>
      </c>
      <c r="H44" s="87">
        <f t="shared" ref="H44" si="191">SUM(H39:H43)</f>
        <v>8303.9599999999991</v>
      </c>
      <c r="I44" s="88">
        <f t="shared" ref="I44" si="192">I27+I34</f>
        <v>66</v>
      </c>
      <c r="J44" s="87">
        <f t="shared" ref="J44" si="193">SUM(J39:J43)</f>
        <v>8303.9599999999991</v>
      </c>
      <c r="K44" s="88">
        <f t="shared" ref="K44" si="194">K27+K34</f>
        <v>66</v>
      </c>
      <c r="L44" s="87">
        <f t="shared" ref="L44" si="195">SUM(L39:L43)</f>
        <v>8303.9599999999991</v>
      </c>
      <c r="M44" s="88">
        <f t="shared" ref="M44" si="196">M27+M34</f>
        <v>66</v>
      </c>
      <c r="N44" s="87">
        <f t="shared" ref="N44" si="197">SUM(N39:N43)</f>
        <v>8303.9599999999991</v>
      </c>
      <c r="O44" s="88">
        <f t="shared" ref="O44" si="198">O27+O34</f>
        <v>66</v>
      </c>
      <c r="P44" s="87">
        <f t="shared" ref="P44" si="199">SUM(P39:P43)</f>
        <v>8303.9599999999991</v>
      </c>
      <c r="Q44" s="88">
        <f t="shared" ref="Q44" si="200">Q27+Q34</f>
        <v>66</v>
      </c>
      <c r="R44" s="87">
        <f t="shared" ref="R44" si="201">SUM(R39:R43)</f>
        <v>8303.9599999999991</v>
      </c>
      <c r="S44" s="88">
        <f t="shared" ref="S44" si="202">S27+S34</f>
        <v>66</v>
      </c>
      <c r="T44" s="87">
        <f t="shared" ref="T44" si="203">SUM(T39:T43)</f>
        <v>8303.9599999999991</v>
      </c>
      <c r="U44" s="88">
        <f t="shared" ref="U44" si="204">U27+U34</f>
        <v>66</v>
      </c>
      <c r="V44" s="87">
        <f t="shared" ref="V44" si="205">SUM(V39:V43)</f>
        <v>8303.9599999999991</v>
      </c>
      <c r="W44" s="88">
        <f t="shared" ref="W44" si="206">W27+W34</f>
        <v>66</v>
      </c>
      <c r="X44" s="87">
        <f t="shared" ref="X44" si="207">SUM(X39:X43)</f>
        <v>8303.9599999999991</v>
      </c>
      <c r="Y44" s="88">
        <f t="shared" ref="Y44" si="208">Y27+Y34</f>
        <v>66</v>
      </c>
      <c r="Z44" s="87">
        <f t="shared" ref="Z44" si="209">SUM(Z39:Z43)</f>
        <v>8303.9599999999991</v>
      </c>
      <c r="AA44" s="88">
        <f t="shared" ref="AA44" si="210">AA27+AA34</f>
        <v>66</v>
      </c>
      <c r="AB44" s="87">
        <f t="shared" ref="AB44" si="211">SUM(AB39:AB43)</f>
        <v>8303.9599999999991</v>
      </c>
      <c r="AC44" s="88">
        <f t="shared" ref="AC44" si="212">AC27+AC34</f>
        <v>66</v>
      </c>
      <c r="AD44" s="87">
        <f t="shared" ref="AD44" si="213">SUM(AD39:AD43)</f>
        <v>8303.9599999999991</v>
      </c>
      <c r="AE44" s="88">
        <f t="shared" ref="AE44" si="214">AE27+AE34</f>
        <v>66</v>
      </c>
      <c r="AF44" s="87">
        <f t="shared" ref="AF44" si="215">SUM(AF39:AF43)</f>
        <v>8303.9599999999991</v>
      </c>
      <c r="AG44" s="88">
        <f t="shared" ref="AG44" si="216">AG27+AG34</f>
        <v>66</v>
      </c>
      <c r="AH44" s="87">
        <f t="shared" ref="AH44" si="217">SUM(AH39:AH43)</f>
        <v>8303.9599999999991</v>
      </c>
      <c r="AI44" s="88">
        <f t="shared" ref="AI44" si="218">AI27+AI34</f>
        <v>66</v>
      </c>
      <c r="AJ44" s="87">
        <f t="shared" ref="AJ44" si="219">SUM(AJ39:AJ43)</f>
        <v>8303.9599999999991</v>
      </c>
      <c r="AK44" s="88">
        <f t="shared" ref="AK44" si="220">AK27+AK34</f>
        <v>66</v>
      </c>
      <c r="AL44" s="87">
        <f t="shared" ref="AL44" si="221">SUM(AL39:AL43)</f>
        <v>8303.9599999999991</v>
      </c>
      <c r="AM44" s="88">
        <f t="shared" ref="AM44" si="222">AM27+AM34</f>
        <v>66</v>
      </c>
      <c r="AN44" s="87">
        <f t="shared" ref="AN44" si="223">SUM(AN39:AN43)</f>
        <v>8303.9599999999991</v>
      </c>
      <c r="AO44" s="88">
        <f t="shared" ref="AO44" si="224">AO27+AO34</f>
        <v>66</v>
      </c>
      <c r="AP44" s="87">
        <f t="shared" ref="AP44" si="225">SUM(AP39:AP43)</f>
        <v>8303.9599999999991</v>
      </c>
      <c r="AQ44" s="88">
        <f t="shared" ref="AQ44" si="226">AQ27+AQ34</f>
        <v>66</v>
      </c>
      <c r="AR44" s="87">
        <f t="shared" ref="AR44" si="227">SUM(AR39:AR43)</f>
        <v>8303.9599999999991</v>
      </c>
      <c r="AS44" s="88">
        <f t="shared" ref="AS44" si="228">AS27+AS34</f>
        <v>66</v>
      </c>
      <c r="AT44" s="87">
        <f t="shared" ref="AT44" si="229">SUM(AT39:AT43)</f>
        <v>8303.9599999999991</v>
      </c>
      <c r="AU44" s="88">
        <f t="shared" ref="AU44" si="230">AU27+AU34</f>
        <v>66</v>
      </c>
      <c r="AV44" s="87">
        <f t="shared" ref="AV44" si="231">SUM(AV39:AV43)</f>
        <v>8303.9599999999991</v>
      </c>
      <c r="AW44" s="88">
        <f t="shared" ref="AW44" si="232">AW27+AW34</f>
        <v>66</v>
      </c>
      <c r="AX44" s="87">
        <f t="shared" ref="AX44" si="233">SUM(AX39:AX43)</f>
        <v>8303.9599999999991</v>
      </c>
      <c r="AY44" s="88">
        <f t="shared" ref="AY44" si="234">AY27+AY34</f>
        <v>66</v>
      </c>
      <c r="AZ44" s="87">
        <f t="shared" ref="AZ44" si="235">SUM(AZ39:AZ43)</f>
        <v>8303.9599999999991</v>
      </c>
      <c r="BA44" s="88">
        <f t="shared" ref="BA44" si="236">BA27+BA34</f>
        <v>66</v>
      </c>
      <c r="BB44" s="87">
        <f t="shared" ref="BB44" si="237">SUM(BB39:BB43)</f>
        <v>8303.9599999999991</v>
      </c>
      <c r="BC44" s="88">
        <f t="shared" ref="BC44" si="238">BC27+BC34</f>
        <v>66</v>
      </c>
      <c r="BD44" s="87">
        <f t="shared" ref="BD44" si="239">SUM(BD39:BD43)</f>
        <v>8303.9599999999991</v>
      </c>
      <c r="BE44" s="88">
        <f t="shared" ref="BE44" si="240">BE27+BE34</f>
        <v>66</v>
      </c>
      <c r="BF44" s="87">
        <f t="shared" ref="BF44" si="241">SUM(BF39:BF43)</f>
        <v>8303.9599999999991</v>
      </c>
      <c r="BG44" s="88">
        <f t="shared" ref="BG44" si="242">BG27+BG34</f>
        <v>66</v>
      </c>
      <c r="BH44" s="87">
        <f t="shared" ref="BH44" si="243">SUM(BH39:BH43)</f>
        <v>8303.9599999999991</v>
      </c>
      <c r="BI44" s="88">
        <f t="shared" ref="BI44" si="244">BI27+BI34</f>
        <v>66</v>
      </c>
      <c r="BJ44" s="87">
        <f t="shared" ref="BJ44" si="245">SUM(BJ39:BJ43)</f>
        <v>8303.9599999999991</v>
      </c>
      <c r="BK44" s="88">
        <f t="shared" ref="BK44" si="246">BK27+BK34</f>
        <v>0</v>
      </c>
      <c r="BL44" s="87">
        <f t="shared" ref="BL44" si="247">SUM(BL39:BL43)</f>
        <v>0</v>
      </c>
      <c r="BM44" s="73">
        <f t="shared" si="96"/>
        <v>1980</v>
      </c>
      <c r="BN44" s="74">
        <f>SUM(BN39:BN43)</f>
        <v>249118.79999999996</v>
      </c>
    </row>
    <row r="45" spans="1:68" ht="15" thickBot="1" x14ac:dyDescent="0.25">
      <c r="A45" s="28">
        <f>ROW()</f>
        <v>45</v>
      </c>
      <c r="C45" s="51"/>
      <c r="E45" s="51"/>
      <c r="G45" s="51"/>
      <c r="I45" s="51"/>
      <c r="K45" s="51"/>
      <c r="M45" s="51"/>
      <c r="O45" s="51"/>
      <c r="Q45" s="51"/>
      <c r="S45" s="51"/>
      <c r="U45" s="51"/>
      <c r="W45" s="51"/>
      <c r="Y45" s="51"/>
      <c r="AA45" s="51"/>
      <c r="AC45" s="51"/>
      <c r="AE45" s="51"/>
      <c r="AG45" s="51"/>
      <c r="AI45" s="51"/>
      <c r="AK45" s="51"/>
      <c r="AM45" s="51"/>
      <c r="AO45" s="51"/>
      <c r="AQ45" s="51"/>
      <c r="AS45" s="51"/>
      <c r="AU45" s="51"/>
      <c r="AW45" s="51"/>
      <c r="AY45" s="51"/>
      <c r="BA45" s="51"/>
      <c r="BC45" s="51"/>
      <c r="BE45" s="51"/>
      <c r="BG45" s="51"/>
      <c r="BI45" s="51"/>
      <c r="BK45" s="51"/>
    </row>
    <row r="46" spans="1:68" ht="15" thickBot="1" x14ac:dyDescent="0.25">
      <c r="A46" s="28">
        <f>ROW()</f>
        <v>46</v>
      </c>
      <c r="B46" s="92" t="s">
        <v>262</v>
      </c>
    </row>
    <row r="47" spans="1:68" ht="15" thickBot="1" x14ac:dyDescent="0.25">
      <c r="A47" s="28">
        <f>ROW()</f>
        <v>47</v>
      </c>
      <c r="B47" s="93" t="s">
        <v>263</v>
      </c>
    </row>
    <row r="48" spans="1:68" x14ac:dyDescent="0.2">
      <c r="A48" s="28">
        <f>ROW()</f>
        <v>48</v>
      </c>
      <c r="B48" s="94" t="s">
        <v>264</v>
      </c>
      <c r="C48" s="54">
        <f>IFERROR(VALUE(INDEX('CSV Import'!$D$7:$D$359, MATCH($BP48, 'CSV Import'!$C$7:$C$359, 0))),0)</f>
        <v>33</v>
      </c>
      <c r="D48" s="55">
        <f>IFERROR(VALUE(INDEX('CSV Import'!$E$7:$E$359, MATCH($BP48, 'CSV Import'!$C$7:$C$359, 0))),0)</f>
        <v>1000</v>
      </c>
      <c r="E48" s="54">
        <f>IFERROR(VALUE(INDEX('CSV Import'!$J$7:$J$359, MATCH($BP48, 'CSV Import'!$I$7:$I$359, 0))),0)</f>
        <v>33</v>
      </c>
      <c r="F48" s="55">
        <f>IFERROR(VALUE(INDEX('CSV Import'!$K$7:$K$359, MATCH($BP48, 'CSV Import'!$I$7:$I$359, 0))),0)</f>
        <v>1000</v>
      </c>
      <c r="G48" s="54">
        <f>IFERROR(VALUE(INDEX('CSV Import'!$P$7:$P$359, MATCH($BP48, 'CSV Import'!$O$7:$O$359, 0))),0)</f>
        <v>33</v>
      </c>
      <c r="H48" s="55">
        <f>IFERROR(VALUE(INDEX('CSV Import'!$Q$7:$Q$359, MATCH($BP48, 'CSV Import'!$O$7:$O$359, 0))),0)</f>
        <v>1000</v>
      </c>
      <c r="I48" s="54">
        <f>IFERROR(VALUE(INDEX('CSV Import'!$V$7:$V$359, MATCH($BP48, 'CSV Import'!$U$7:$U$359, 0))),0)</f>
        <v>33</v>
      </c>
      <c r="J48" s="55">
        <f>IFERROR(VALUE(INDEX('CSV Import'!$W$7:$W$359, MATCH($BP48, 'CSV Import'!$U$7:$U$359, 0))),0)</f>
        <v>1000</v>
      </c>
      <c r="K48" s="54">
        <f>IFERROR(VALUE(INDEX('CSV Import'!$AB$7:$AB$359, MATCH($BP48, 'CSV Import'!$AA$7:$AA$359, 0))),0)</f>
        <v>33</v>
      </c>
      <c r="L48" s="55">
        <f>IFERROR(VALUE(INDEX('CSV Import'!$AC$7:$AC$359, MATCH($BP48, 'CSV Import'!$AA$7:$AA$359, 0))),0)</f>
        <v>1000</v>
      </c>
      <c r="M48" s="54">
        <f>IFERROR(VALUE(INDEX('CSV Import'!$AH$7:$AH$359, MATCH($BP48, 'CSV Import'!$AG$7:$AG$359, 0))),0)</f>
        <v>33</v>
      </c>
      <c r="N48" s="55">
        <f>IFERROR(VALUE(INDEX('CSV Import'!$AI$7:$AI$359, MATCH($BP48, 'CSV Import'!$AG$7:$AG$359, 0))),0)</f>
        <v>1000</v>
      </c>
      <c r="O48" s="54">
        <f>IFERROR(VALUE(INDEX('CSV Import'!$AN$7:$AN$359, MATCH($BP48, 'CSV Import'!$AM$7:$AM$359, 0))),0)</f>
        <v>33</v>
      </c>
      <c r="P48" s="55">
        <f>IFERROR(VALUE(INDEX('CSV Import'!$AO$7:$AO$359, MATCH($BP48, 'CSV Import'!$AM$7:$AM$359, 0))),0)</f>
        <v>1000</v>
      </c>
      <c r="Q48" s="54">
        <f>IFERROR(VALUE(INDEX('CSV Import'!$AT$7:$AT$359, MATCH($BP48, 'CSV Import'!$AS$7:$AS$359, 0))),0)</f>
        <v>33</v>
      </c>
      <c r="R48" s="55">
        <f>IFERROR(VALUE(INDEX('CSV Import'!$AU$7:$AU$359, MATCH($BP48, 'CSV Import'!$AS$7:$AS$359, 0))),0)</f>
        <v>1000</v>
      </c>
      <c r="S48" s="54">
        <f>IFERROR(VALUE(INDEX('CSV Import'!$AZ$7:$AZ$359, MATCH($BP48, 'CSV Import'!$AY$7:$AY$359, 0))),0)</f>
        <v>33</v>
      </c>
      <c r="T48" s="55">
        <f>IFERROR(VALUE(INDEX('CSV Import'!$BA$7:$BA$359, MATCH($BP48, 'CSV Import'!$AY$7:$AY$359, 0))),0)</f>
        <v>1000</v>
      </c>
      <c r="U48" s="54">
        <f>IFERROR(VALUE(INDEX('CSV Import'!$BF$7:$BF$359, MATCH($BP48, 'CSV Import'!$BE$7:$BE$359, 0))),0)</f>
        <v>33</v>
      </c>
      <c r="V48" s="55">
        <f>IFERROR(VALUE(INDEX('CSV Import'!$BG$7:$BG$359, MATCH($BP48, 'CSV Import'!$BE$7:$BE$359, 0))),0)</f>
        <v>1000</v>
      </c>
      <c r="W48" s="54">
        <f>IFERROR(VALUE(INDEX('CSV Import'!$BL$7:$BL$359, MATCH($BP48, 'CSV Import'!$BK$7:$BK$359, 0))),0)</f>
        <v>33</v>
      </c>
      <c r="X48" s="55">
        <f>IFERROR(VALUE(INDEX('CSV Import'!$BM$7:$BM$359, MATCH($BP48, 'CSV Import'!$BK$7:$BK$359, 0))),0)</f>
        <v>1000</v>
      </c>
      <c r="Y48" s="54">
        <f>IFERROR(VALUE(INDEX('CSV Import'!$BR$7:$BR$359, MATCH($BP48, 'CSV Import'!$BQ$7:$BQ$359, 0))),0)</f>
        <v>33</v>
      </c>
      <c r="Z48" s="55">
        <f>IFERROR(VALUE(INDEX('CSV Import'!$BS$7:$BS$359, MATCH($BP48, 'CSV Import'!$BQ$7:$BQ$359, 0))),0)</f>
        <v>1000</v>
      </c>
      <c r="AA48" s="54">
        <f>IFERROR(VALUE(INDEX('CSV Import'!$BX$7:$BX$359, MATCH($BP48, 'CSV Import'!$BW$7:$BW$359, 0))),0)</f>
        <v>33</v>
      </c>
      <c r="AB48" s="55">
        <f>IFERROR(VALUE(INDEX('CSV Import'!$BY$7:$BY$359, MATCH($BP48, 'CSV Import'!$BW$7:$BW$359, 0))),0)</f>
        <v>1000</v>
      </c>
      <c r="AC48" s="54">
        <f>IFERROR(VALUE(INDEX('CSV Import'!$CD$7:$CD$359, MATCH($BP48, 'CSV Import'!$CC$7:$CC$359, 0))),0)</f>
        <v>33</v>
      </c>
      <c r="AD48" s="55">
        <f>IFERROR(VALUE(INDEX('CSV Import'!$CE$7:$CE$359, MATCH($BP48, 'CSV Import'!$CC$7:$CC$359, 0))),0)</f>
        <v>1000</v>
      </c>
      <c r="AE48" s="54">
        <f>IFERROR(VALUE(INDEX('CSV Import'!$CJ$7:$CJ$359, MATCH($BP48, 'CSV Import'!$CI$7:$CI$359, 0))),0)</f>
        <v>33</v>
      </c>
      <c r="AF48" s="55">
        <f>IFERROR(VALUE(INDEX('CSV Import'!$CK$7:$CK$359, MATCH($BP48, 'CSV Import'!$CI$7:$CI$359, 0))),0)</f>
        <v>1000</v>
      </c>
      <c r="AG48" s="54">
        <f>IFERROR(VALUE(INDEX('CSV Import'!$CP$7:$CP$359, MATCH($BP48, 'CSV Import'!$CO$7:$CO$359, 0))),0)</f>
        <v>33</v>
      </c>
      <c r="AH48" s="55">
        <f>IFERROR(VALUE(INDEX('CSV Import'!$CQ$7:$CQ$359, MATCH($BP48, 'CSV Import'!$CO$7:$CO$359, 0))),0)</f>
        <v>1000</v>
      </c>
      <c r="AI48" s="54">
        <f>IFERROR(VALUE(INDEX('CSV Import'!$CV$7:$CV$359, MATCH($BP48, 'CSV Import'!$CU$7:$CU$359, 0))),0)</f>
        <v>33</v>
      </c>
      <c r="AJ48" s="55">
        <f>IFERROR(VALUE(INDEX('CSV Import'!$CW$7:$CW$359, MATCH($BP48, 'CSV Import'!$CU$7:$CU$359, 0))),0)</f>
        <v>1000</v>
      </c>
      <c r="AK48" s="54">
        <f>IFERROR(VALUE(INDEX('CSV Import'!$DB$7:$DB$359, MATCH($BP48, 'CSV Import'!$DA$7:$DA$359, 0))),0)</f>
        <v>33</v>
      </c>
      <c r="AL48" s="55">
        <f>IFERROR(VALUE(INDEX('CSV Import'!$DC$7:$DC$359, MATCH($BP48, 'CSV Import'!$DA$7:$DA$359, 0))),0)</f>
        <v>1000</v>
      </c>
      <c r="AM48" s="54">
        <f>IFERROR(VALUE(INDEX('CSV Import'!$DH$7:$DH$359, MATCH($BP48, 'CSV Import'!$DG$7:$DG$359, 0))),0)</f>
        <v>33</v>
      </c>
      <c r="AN48" s="55">
        <f>IFERROR(VALUE(INDEX('CSV Import'!$DI$7:$DI$359, MATCH($BP48, 'CSV Import'!$DG$7:$DG$359, 0))),0)</f>
        <v>1000</v>
      </c>
      <c r="AO48" s="54">
        <f>IFERROR(VALUE(INDEX('CSV Import'!$DN$7:$DN$359, MATCH($BP48, 'CSV Import'!$DM$7:$DM$359, 0))),0)</f>
        <v>33</v>
      </c>
      <c r="AP48" s="55">
        <f>IFERROR(VALUE(INDEX('CSV Import'!$DO$7:$DO$359, MATCH($BP48, 'CSV Import'!$DM$7:$DM$359, 0))),0)</f>
        <v>1000</v>
      </c>
      <c r="AQ48" s="54">
        <f>IFERROR(VALUE(INDEX('CSV Import'!$DT$7:$DT$359, MATCH($BP48, 'CSV Import'!$DS$7:$DS$359, 0))),0)</f>
        <v>33</v>
      </c>
      <c r="AR48" s="55">
        <f>IFERROR(VALUE(INDEX('CSV Import'!$DU$7:$DU$359, MATCH($BP48, 'CSV Import'!$DS$7:$DS$359, 0))),0)</f>
        <v>1000</v>
      </c>
      <c r="AS48" s="54">
        <f>IFERROR(VALUE(INDEX('CSV Import'!$DZ$7:$DZ$359, MATCH($BP48, 'CSV Import'!$DY$7:$DY$359, 0))),0)</f>
        <v>33</v>
      </c>
      <c r="AT48" s="55">
        <f>IFERROR(VALUE(INDEX('CSV Import'!$EA$7:$EA$359, MATCH($BP48, 'CSV Import'!$DY$7:$DY$359, 0))),0)</f>
        <v>1000</v>
      </c>
      <c r="AU48" s="54">
        <f>IFERROR(VALUE(INDEX('CSV Import'!$EF$7:$EF$359, MATCH($BP48, 'CSV Import'!$EE$7:$EE$359, 0))),0)</f>
        <v>33</v>
      </c>
      <c r="AV48" s="55">
        <f>IFERROR(VALUE(INDEX('CSV Import'!$EG$7:$EG$359, MATCH($BP48, 'CSV Import'!$EE$7:$EE$359, 0))),0)</f>
        <v>1000</v>
      </c>
      <c r="AW48" s="54">
        <f>IFERROR(VALUE(INDEX('CSV Import'!$EL$7:$EL$359, MATCH($BP48, 'CSV Import'!$EK$7:$EK$359, 0))),0)</f>
        <v>33</v>
      </c>
      <c r="AX48" s="55">
        <f>IFERROR(VALUE(INDEX('CSV Import'!$EM$7:$EM$359, MATCH($BP48, 'CSV Import'!$EK$7:$EK$359, 0))),0)</f>
        <v>1000</v>
      </c>
      <c r="AY48" s="54">
        <f>IFERROR(VALUE(INDEX('CSV Import'!$ER$7:$ER$359, MATCH($BP48, 'CSV Import'!$EQ$7:$EQ$359, 0))),0)</f>
        <v>33</v>
      </c>
      <c r="AZ48" s="55">
        <f>IFERROR(VALUE(INDEX('CSV Import'!$ES$7:$ES$359, MATCH($BP48, 'CSV Import'!$EQ$7:$EQ$359, 0))),0)</f>
        <v>1000</v>
      </c>
      <c r="BA48" s="54">
        <f>IFERROR(VALUE(INDEX('CSV Import'!$EX$7:$EX$359, MATCH($BP48, 'CSV Import'!$EW$7:$EW$359, 0))),0)</f>
        <v>33</v>
      </c>
      <c r="BB48" s="55">
        <f>IFERROR(VALUE(INDEX('CSV Import'!$EY$7:$EY$359, MATCH($BP48, 'CSV Import'!$EW$7:$EW$359, 0))),0)</f>
        <v>1000</v>
      </c>
      <c r="BC48" s="54">
        <f>IFERROR(VALUE(INDEX('CSV Import'!$FD$7:$FD$359, MATCH($BP48, 'CSV Import'!$FC$7:$FC$359, 0))),0)</f>
        <v>33</v>
      </c>
      <c r="BD48" s="55">
        <f>IFERROR(VALUE(INDEX('CSV Import'!$FE$7:$FE$359, MATCH($BP48, 'CSV Import'!$FC$7:$FC$359, 0))),0)</f>
        <v>1000</v>
      </c>
      <c r="BE48" s="54">
        <f>IFERROR(VALUE(INDEX('CSV Import'!$FJ$7:$FJ$359, MATCH($BP48, 'CSV Import'!$FI$7:$FI$359, 0))),0)</f>
        <v>33</v>
      </c>
      <c r="BF48" s="55">
        <f>IFERROR(VALUE(INDEX('CSV Import'!$FK$7:$FK$359, MATCH($BP48, 'CSV Import'!$FI$7:$FI$359, 0))),0)</f>
        <v>1000</v>
      </c>
      <c r="BG48" s="54">
        <f>IFERROR(VALUE(INDEX('CSV Import'!$FP$7:$FP$359, MATCH($BP48, 'CSV Import'!$FO$7:$FO$359, 0))),0)</f>
        <v>33</v>
      </c>
      <c r="BH48" s="55">
        <f>IFERROR(VALUE(INDEX('CSV Import'!$FQ$7:$FQ$359, MATCH($BP48, 'CSV Import'!$FO$7:$FO$359, 0))),0)</f>
        <v>1000</v>
      </c>
      <c r="BI48" s="54">
        <f>IFERROR(VALUE(INDEX('CSV Import'!$FV$7:$FV$359, MATCH($BP48, 'CSV Import'!$FU$7:$FU$359, 0))),0)</f>
        <v>33</v>
      </c>
      <c r="BJ48" s="55">
        <f>IFERROR(VALUE(INDEX('CSV Import'!$FW$7:$FW$359, MATCH($BP48, 'CSV Import'!$FU$7:$FU$359, 0))),0)</f>
        <v>1000</v>
      </c>
      <c r="BK48" s="54">
        <f>IFERROR(VALUE(INDEX('CSV Import'!$GB$7:$GB$359, MATCH($BP48, 'CSV Import'!$GA$7:$GA$359, 0))),0)</f>
        <v>0</v>
      </c>
      <c r="BL48" s="55">
        <f>IFERROR(VALUE(INDEX('CSV Import'!$GC$7:$GC$359, MATCH($BP48, 'CSV Import'!$GA$7:$GA$359, 0))),0)</f>
        <v>0</v>
      </c>
      <c r="BM48" s="56">
        <f t="shared" ref="BM48:BN50" si="248">SUM(C48,E48,G48,I48,K48,M48,O48,Q48,S48,U48,W48,Y48,AA48,AC48,AE48)+SUM(AG48,AI48,AK48,AM48,AO48,AQ48,AS48,AU48,AW48,AY48,BA48,BC48,BE48,BG48,BI48,BK48)</f>
        <v>990</v>
      </c>
      <c r="BN48" s="57">
        <f t="shared" si="248"/>
        <v>30000</v>
      </c>
      <c r="BP48" s="33" t="s">
        <v>265</v>
      </c>
    </row>
    <row r="49" spans="1:68" x14ac:dyDescent="0.2">
      <c r="A49" s="28">
        <f>ROW()</f>
        <v>49</v>
      </c>
      <c r="B49" s="95" t="s">
        <v>266</v>
      </c>
      <c r="C49" s="59">
        <f>IFERROR(VALUE(INDEX('CSV Import'!$D$7:$D$359, MATCH($BP49, 'CSV Import'!$C$7:$C$359, 0))),0)</f>
        <v>22</v>
      </c>
      <c r="D49" s="60">
        <f>IFERROR(VALUE(INDEX('CSV Import'!$E$7:$E$359, MATCH($BP49, 'CSV Import'!$C$7:$C$359, 0))),0)</f>
        <v>1000</v>
      </c>
      <c r="E49" s="59">
        <f>IFERROR(VALUE(INDEX('CSV Import'!$J$7:$J$359, MATCH($BP49, 'CSV Import'!$I$7:$I$359, 0))),0)</f>
        <v>22</v>
      </c>
      <c r="F49" s="60">
        <f>IFERROR(VALUE(INDEX('CSV Import'!$K$7:$K$359, MATCH($BP49, 'CSV Import'!$I$7:$I$359, 0))),0)</f>
        <v>1000</v>
      </c>
      <c r="G49" s="59">
        <f>IFERROR(VALUE(INDEX('CSV Import'!$P$7:$P$359, MATCH($BP49, 'CSV Import'!$O$7:$O$359, 0))),0)</f>
        <v>22</v>
      </c>
      <c r="H49" s="60">
        <f>IFERROR(VALUE(INDEX('CSV Import'!$Q$7:$Q$359, MATCH($BP49, 'CSV Import'!$O$7:$O$359, 0))),0)</f>
        <v>1000</v>
      </c>
      <c r="I49" s="59">
        <f>IFERROR(VALUE(INDEX('CSV Import'!$V$7:$V$359, MATCH($BP49, 'CSV Import'!$U$7:$U$359, 0))),0)</f>
        <v>22</v>
      </c>
      <c r="J49" s="60">
        <f>IFERROR(VALUE(INDEX('CSV Import'!$W$7:$W$359, MATCH($BP49, 'CSV Import'!$U$7:$U$359, 0))),0)</f>
        <v>1000</v>
      </c>
      <c r="K49" s="59">
        <f>IFERROR(VALUE(INDEX('CSV Import'!$AB$7:$AB$359, MATCH($BP49, 'CSV Import'!$AA$7:$AA$359, 0))),0)</f>
        <v>22</v>
      </c>
      <c r="L49" s="60">
        <f>IFERROR(VALUE(INDEX('CSV Import'!$AC$7:$AC$359, MATCH($BP49, 'CSV Import'!$AA$7:$AA$359, 0))),0)</f>
        <v>1000</v>
      </c>
      <c r="M49" s="59">
        <f>IFERROR(VALUE(INDEX('CSV Import'!$AH$7:$AH$359, MATCH($BP49, 'CSV Import'!$AG$7:$AG$359, 0))),0)</f>
        <v>22</v>
      </c>
      <c r="N49" s="60">
        <f>IFERROR(VALUE(INDEX('CSV Import'!$AI$7:$AI$359, MATCH($BP49, 'CSV Import'!$AG$7:$AG$359, 0))),0)</f>
        <v>1000</v>
      </c>
      <c r="O49" s="59">
        <f>IFERROR(VALUE(INDEX('CSV Import'!$AN$7:$AN$359, MATCH($BP49, 'CSV Import'!$AM$7:$AM$359, 0))),0)</f>
        <v>22</v>
      </c>
      <c r="P49" s="60">
        <f>IFERROR(VALUE(INDEX('CSV Import'!$AO$7:$AO$359, MATCH($BP49, 'CSV Import'!$AM$7:$AM$359, 0))),0)</f>
        <v>1000</v>
      </c>
      <c r="Q49" s="59">
        <f>IFERROR(VALUE(INDEX('CSV Import'!$AT$7:$AT$359, MATCH($BP49, 'CSV Import'!$AS$7:$AS$359, 0))),0)</f>
        <v>22</v>
      </c>
      <c r="R49" s="60">
        <f>IFERROR(VALUE(INDEX('CSV Import'!$AU$7:$AU$359, MATCH($BP49, 'CSV Import'!$AS$7:$AS$359, 0))),0)</f>
        <v>1000</v>
      </c>
      <c r="S49" s="59">
        <f>IFERROR(VALUE(INDEX('CSV Import'!$AZ$7:$AZ$359, MATCH($BP49, 'CSV Import'!$AY$7:$AY$359, 0))),0)</f>
        <v>22</v>
      </c>
      <c r="T49" s="60">
        <f>IFERROR(VALUE(INDEX('CSV Import'!$BA$7:$BA$359, MATCH($BP49, 'CSV Import'!$AY$7:$AY$359, 0))),0)</f>
        <v>1000</v>
      </c>
      <c r="U49" s="59">
        <f>IFERROR(VALUE(INDEX('CSV Import'!$BF$7:$BF$359, MATCH($BP49, 'CSV Import'!$BE$7:$BE$359, 0))),0)</f>
        <v>22</v>
      </c>
      <c r="V49" s="60">
        <f>IFERROR(VALUE(INDEX('CSV Import'!$BG$7:$BG$359, MATCH($BP49, 'CSV Import'!$BE$7:$BE$359, 0))),0)</f>
        <v>1000</v>
      </c>
      <c r="W49" s="59">
        <f>IFERROR(VALUE(INDEX('CSV Import'!$BL$7:$BL$359, MATCH($BP49, 'CSV Import'!$BK$7:$BK$359, 0))),0)</f>
        <v>22</v>
      </c>
      <c r="X49" s="60">
        <f>IFERROR(VALUE(INDEX('CSV Import'!$BM$7:$BM$359, MATCH($BP49, 'CSV Import'!$BK$7:$BK$359, 0))),0)</f>
        <v>1000</v>
      </c>
      <c r="Y49" s="59">
        <f>IFERROR(VALUE(INDEX('CSV Import'!$BR$7:$BR$359, MATCH($BP49, 'CSV Import'!$BQ$7:$BQ$359, 0))),0)</f>
        <v>22</v>
      </c>
      <c r="Z49" s="60">
        <f>IFERROR(VALUE(INDEX('CSV Import'!$BS$7:$BS$359, MATCH($BP49, 'CSV Import'!$BQ$7:$BQ$359, 0))),0)</f>
        <v>1000</v>
      </c>
      <c r="AA49" s="59">
        <f>IFERROR(VALUE(INDEX('CSV Import'!$BX$7:$BX$359, MATCH($BP49, 'CSV Import'!$BW$7:$BW$359, 0))),0)</f>
        <v>22</v>
      </c>
      <c r="AB49" s="60">
        <f>IFERROR(VALUE(INDEX('CSV Import'!$BY$7:$BY$359, MATCH($BP49, 'CSV Import'!$BW$7:$BW$359, 0))),0)</f>
        <v>1000</v>
      </c>
      <c r="AC49" s="59">
        <f>IFERROR(VALUE(INDEX('CSV Import'!$CD$7:$CD$359, MATCH($BP49, 'CSV Import'!$CC$7:$CC$359, 0))),0)</f>
        <v>22</v>
      </c>
      <c r="AD49" s="60">
        <f>IFERROR(VALUE(INDEX('CSV Import'!$CE$7:$CE$359, MATCH($BP49, 'CSV Import'!$CC$7:$CC$359, 0))),0)</f>
        <v>1000</v>
      </c>
      <c r="AE49" s="59">
        <f>IFERROR(VALUE(INDEX('CSV Import'!$CJ$7:$CJ$359, MATCH($BP49, 'CSV Import'!$CI$7:$CI$359, 0))),0)</f>
        <v>22</v>
      </c>
      <c r="AF49" s="60">
        <f>IFERROR(VALUE(INDEX('CSV Import'!$CK$7:$CK$359, MATCH($BP49, 'CSV Import'!$CI$7:$CI$359, 0))),0)</f>
        <v>1000</v>
      </c>
      <c r="AG49" s="59">
        <f>IFERROR(VALUE(INDEX('CSV Import'!$CP$7:$CP$359, MATCH($BP49, 'CSV Import'!$CO$7:$CO$359, 0))),0)</f>
        <v>22</v>
      </c>
      <c r="AH49" s="60">
        <f>IFERROR(VALUE(INDEX('CSV Import'!$CQ$7:$CQ$359, MATCH($BP49, 'CSV Import'!$CO$7:$CO$359, 0))),0)</f>
        <v>1000</v>
      </c>
      <c r="AI49" s="59">
        <f>IFERROR(VALUE(INDEX('CSV Import'!$CV$7:$CV$359, MATCH($BP49, 'CSV Import'!$CU$7:$CU$359, 0))),0)</f>
        <v>22</v>
      </c>
      <c r="AJ49" s="60">
        <f>IFERROR(VALUE(INDEX('CSV Import'!$CW$7:$CW$359, MATCH($BP49, 'CSV Import'!$CU$7:$CU$359, 0))),0)</f>
        <v>1000</v>
      </c>
      <c r="AK49" s="59">
        <f>IFERROR(VALUE(INDEX('CSV Import'!$DB$7:$DB$359, MATCH($BP49, 'CSV Import'!$DA$7:$DA$359, 0))),0)</f>
        <v>22</v>
      </c>
      <c r="AL49" s="60">
        <f>IFERROR(VALUE(INDEX('CSV Import'!$DC$7:$DC$359, MATCH($BP49, 'CSV Import'!$DA$7:$DA$359, 0))),0)</f>
        <v>1000</v>
      </c>
      <c r="AM49" s="59">
        <f>IFERROR(VALUE(INDEX('CSV Import'!$DH$7:$DH$359, MATCH($BP49, 'CSV Import'!$DG$7:$DG$359, 0))),0)</f>
        <v>22</v>
      </c>
      <c r="AN49" s="60">
        <f>IFERROR(VALUE(INDEX('CSV Import'!$DI$7:$DI$359, MATCH($BP49, 'CSV Import'!$DG$7:$DG$359, 0))),0)</f>
        <v>1000</v>
      </c>
      <c r="AO49" s="59">
        <f>IFERROR(VALUE(INDEX('CSV Import'!$DN$7:$DN$359, MATCH($BP49, 'CSV Import'!$DM$7:$DM$359, 0))),0)</f>
        <v>22</v>
      </c>
      <c r="AP49" s="60">
        <f>IFERROR(VALUE(INDEX('CSV Import'!$DO$7:$DO$359, MATCH($BP49, 'CSV Import'!$DM$7:$DM$359, 0))),0)</f>
        <v>1000</v>
      </c>
      <c r="AQ49" s="59">
        <f>IFERROR(VALUE(INDEX('CSV Import'!$DT$7:$DT$359, MATCH($BP49, 'CSV Import'!$DS$7:$DS$359, 0))),0)</f>
        <v>22</v>
      </c>
      <c r="AR49" s="60">
        <f>IFERROR(VALUE(INDEX('CSV Import'!$DU$7:$DU$359, MATCH($BP49, 'CSV Import'!$DS$7:$DS$359, 0))),0)</f>
        <v>1000</v>
      </c>
      <c r="AS49" s="59">
        <f>IFERROR(VALUE(INDEX('CSV Import'!$DZ$7:$DZ$359, MATCH($BP49, 'CSV Import'!$DY$7:$DY$359, 0))),0)</f>
        <v>22</v>
      </c>
      <c r="AT49" s="60">
        <f>IFERROR(VALUE(INDEX('CSV Import'!$EA$7:$EA$359, MATCH($BP49, 'CSV Import'!$DY$7:$DY$359, 0))),0)</f>
        <v>1000</v>
      </c>
      <c r="AU49" s="59">
        <f>IFERROR(VALUE(INDEX('CSV Import'!$EF$7:$EF$359, MATCH($BP49, 'CSV Import'!$EE$7:$EE$359, 0))),0)</f>
        <v>22</v>
      </c>
      <c r="AV49" s="60">
        <f>IFERROR(VALUE(INDEX('CSV Import'!$EG$7:$EG$359, MATCH($BP49, 'CSV Import'!$EE$7:$EE$359, 0))),0)</f>
        <v>1000</v>
      </c>
      <c r="AW49" s="59">
        <f>IFERROR(VALUE(INDEX('CSV Import'!$EL$7:$EL$359, MATCH($BP49, 'CSV Import'!$EK$7:$EK$359, 0))),0)</f>
        <v>22</v>
      </c>
      <c r="AX49" s="60">
        <f>IFERROR(VALUE(INDEX('CSV Import'!$EM$7:$EM$359, MATCH($BP49, 'CSV Import'!$EK$7:$EK$359, 0))),0)</f>
        <v>1000</v>
      </c>
      <c r="AY49" s="59">
        <f>IFERROR(VALUE(INDEX('CSV Import'!$ER$7:$ER$359, MATCH($BP49, 'CSV Import'!$EQ$7:$EQ$359, 0))),0)</f>
        <v>22</v>
      </c>
      <c r="AZ49" s="60">
        <f>IFERROR(VALUE(INDEX('CSV Import'!$ES$7:$ES$359, MATCH($BP49, 'CSV Import'!$EQ$7:$EQ$359, 0))),0)</f>
        <v>1000</v>
      </c>
      <c r="BA49" s="59">
        <f>IFERROR(VALUE(INDEX('CSV Import'!$EX$7:$EX$359, MATCH($BP49, 'CSV Import'!$EW$7:$EW$359, 0))),0)</f>
        <v>22</v>
      </c>
      <c r="BB49" s="60">
        <f>IFERROR(VALUE(INDEX('CSV Import'!$EY$7:$EY$359, MATCH($BP49, 'CSV Import'!$EW$7:$EW$359, 0))),0)</f>
        <v>1000</v>
      </c>
      <c r="BC49" s="59">
        <f>IFERROR(VALUE(INDEX('CSV Import'!$FD$7:$FD$359, MATCH($BP49, 'CSV Import'!$FC$7:$FC$359, 0))),0)</f>
        <v>22</v>
      </c>
      <c r="BD49" s="60">
        <f>IFERROR(VALUE(INDEX('CSV Import'!$FE$7:$FE$359, MATCH($BP49, 'CSV Import'!$FC$7:$FC$359, 0))),0)</f>
        <v>1000</v>
      </c>
      <c r="BE49" s="59">
        <f>IFERROR(VALUE(INDEX('CSV Import'!$FJ$7:$FJ$359, MATCH($BP49, 'CSV Import'!$FI$7:$FI$359, 0))),0)</f>
        <v>22</v>
      </c>
      <c r="BF49" s="60">
        <f>IFERROR(VALUE(INDEX('CSV Import'!$FK$7:$FK$359, MATCH($BP49, 'CSV Import'!$FI$7:$FI$359, 0))),0)</f>
        <v>1000</v>
      </c>
      <c r="BG49" s="59">
        <f>IFERROR(VALUE(INDEX('CSV Import'!$FP$7:$FP$359, MATCH($BP49, 'CSV Import'!$FO$7:$FO$359, 0))),0)</f>
        <v>22</v>
      </c>
      <c r="BH49" s="60">
        <f>IFERROR(VALUE(INDEX('CSV Import'!$FQ$7:$FQ$359, MATCH($BP49, 'CSV Import'!$FO$7:$FO$359, 0))),0)</f>
        <v>1000</v>
      </c>
      <c r="BI49" s="59">
        <f>IFERROR(VALUE(INDEX('CSV Import'!$FV$7:$FV$359, MATCH($BP49, 'CSV Import'!$FU$7:$FU$359, 0))),0)</f>
        <v>22</v>
      </c>
      <c r="BJ49" s="60">
        <f>IFERROR(VALUE(INDEX('CSV Import'!$FW$7:$FW$359, MATCH($BP49, 'CSV Import'!$FU$7:$FU$359, 0))),0)</f>
        <v>1000</v>
      </c>
      <c r="BK49" s="59">
        <f>IFERROR(VALUE(INDEX('CSV Import'!$GB$7:$GB$359, MATCH($BP49, 'CSV Import'!$GA$7:$GA$359, 0))),0)</f>
        <v>0</v>
      </c>
      <c r="BL49" s="60">
        <f>IFERROR(VALUE(INDEX('CSV Import'!$GC$7:$GC$359, MATCH($BP49, 'CSV Import'!$GA$7:$GA$359, 0))),0)</f>
        <v>0</v>
      </c>
      <c r="BM49" s="61">
        <f>SUM(C49,E49,G49,I49,K49,M49,O49,Q49,S49,U49,W49,Y49,AA49,AC49,AE49)+SUM(AG49,AI49,AK49,AM49,AO49,AQ49,AS49,AU49,AW49,AY49,BA49,BC49,BE49,BG49,BI49,BK49)</f>
        <v>660</v>
      </c>
      <c r="BN49" s="62">
        <f>SUM(D49,F49,H49,J49,L49,N49,P49,R49,T49,V49,X49,Z49,AB49,AD49,AF49)+SUM(AH49,AJ49,AL49,AN49,AP49,AR49,AT49,AV49,AX49,AZ49,BB49,BD49,BF49,BH49,BJ49,BL49)</f>
        <v>30000</v>
      </c>
      <c r="BP49" s="33" t="s">
        <v>267</v>
      </c>
    </row>
    <row r="50" spans="1:68" ht="15" thickBot="1" x14ac:dyDescent="0.25">
      <c r="A50" s="28">
        <f>ROW()</f>
        <v>50</v>
      </c>
      <c r="B50" s="96" t="s">
        <v>268</v>
      </c>
      <c r="C50" s="97">
        <f>IFERROR(VALUE(INDEX('CSV Import'!$D$7:$D$359, MATCH($BP50, 'CSV Import'!$C$7:$C$359, 0))),0)</f>
        <v>11</v>
      </c>
      <c r="D50" s="98">
        <f>IFERROR(VALUE(INDEX('CSV Import'!$E$7:$E$359, MATCH($BP50, 'CSV Import'!$C$7:$C$359, 0))),0)</f>
        <v>1000</v>
      </c>
      <c r="E50" s="97">
        <f>IFERROR(VALUE(INDEX('CSV Import'!$J$7:$J$359, MATCH($BP50, 'CSV Import'!$I$7:$I$359, 0))),0)</f>
        <v>11</v>
      </c>
      <c r="F50" s="98">
        <f>IFERROR(VALUE(INDEX('CSV Import'!$K$7:$K$359, MATCH($BP50, 'CSV Import'!$I$7:$I$359, 0))),0)</f>
        <v>1000</v>
      </c>
      <c r="G50" s="97">
        <f>IFERROR(VALUE(INDEX('CSV Import'!$P$7:$P$359, MATCH($BP50, 'CSV Import'!$O$7:$O$359, 0))),0)</f>
        <v>11</v>
      </c>
      <c r="H50" s="98">
        <f>IFERROR(VALUE(INDEX('CSV Import'!$Q$7:$Q$359, MATCH($BP50, 'CSV Import'!$O$7:$O$359, 0))),0)</f>
        <v>1000</v>
      </c>
      <c r="I50" s="97">
        <f>IFERROR(VALUE(INDEX('CSV Import'!$V$7:$V$359, MATCH($BP50, 'CSV Import'!$U$7:$U$359, 0))),0)</f>
        <v>11</v>
      </c>
      <c r="J50" s="98">
        <f>IFERROR(VALUE(INDEX('CSV Import'!$W$7:$W$359, MATCH($BP50, 'CSV Import'!$U$7:$U$359, 0))),0)</f>
        <v>1000</v>
      </c>
      <c r="K50" s="97">
        <f>IFERROR(VALUE(INDEX('CSV Import'!$AB$7:$AB$359, MATCH($BP50, 'CSV Import'!$AA$7:$AA$359, 0))),0)</f>
        <v>11</v>
      </c>
      <c r="L50" s="98">
        <f>IFERROR(VALUE(INDEX('CSV Import'!$AC$7:$AC$359, MATCH($BP50, 'CSV Import'!$AA$7:$AA$359, 0))),0)</f>
        <v>1000</v>
      </c>
      <c r="M50" s="97">
        <f>IFERROR(VALUE(INDEX('CSV Import'!$AH$7:$AH$359, MATCH($BP50, 'CSV Import'!$AG$7:$AG$359, 0))),0)</f>
        <v>11</v>
      </c>
      <c r="N50" s="98">
        <f>IFERROR(VALUE(INDEX('CSV Import'!$AI$7:$AI$359, MATCH($BP50, 'CSV Import'!$AG$7:$AG$359, 0))),0)</f>
        <v>1000</v>
      </c>
      <c r="O50" s="97">
        <f>IFERROR(VALUE(INDEX('CSV Import'!$AN$7:$AN$359, MATCH($BP50, 'CSV Import'!$AM$7:$AM$359, 0))),0)</f>
        <v>11</v>
      </c>
      <c r="P50" s="98">
        <f>IFERROR(VALUE(INDEX('CSV Import'!$AO$7:$AO$359, MATCH($BP50, 'CSV Import'!$AM$7:$AM$359, 0))),0)</f>
        <v>1000</v>
      </c>
      <c r="Q50" s="97">
        <f>IFERROR(VALUE(INDEX('CSV Import'!$AT$7:$AT$359, MATCH($BP50, 'CSV Import'!$AS$7:$AS$359, 0))),0)</f>
        <v>11</v>
      </c>
      <c r="R50" s="98">
        <f>IFERROR(VALUE(INDEX('CSV Import'!$AU$7:$AU$359, MATCH($BP50, 'CSV Import'!$AS$7:$AS$359, 0))),0)</f>
        <v>1000</v>
      </c>
      <c r="S50" s="97">
        <f>IFERROR(VALUE(INDEX('CSV Import'!$AZ$7:$AZ$359, MATCH($BP50, 'CSV Import'!$AY$7:$AY$359, 0))),0)</f>
        <v>11</v>
      </c>
      <c r="T50" s="98">
        <f>IFERROR(VALUE(INDEX('CSV Import'!$BA$7:$BA$359, MATCH($BP50, 'CSV Import'!$AY$7:$AY$359, 0))),0)</f>
        <v>1000</v>
      </c>
      <c r="U50" s="97">
        <f>IFERROR(VALUE(INDEX('CSV Import'!$BF$7:$BF$359, MATCH($BP50, 'CSV Import'!$BE$7:$BE$359, 0))),0)</f>
        <v>11</v>
      </c>
      <c r="V50" s="98">
        <f>IFERROR(VALUE(INDEX('CSV Import'!$BG$7:$BG$359, MATCH($BP50, 'CSV Import'!$BE$7:$BE$359, 0))),0)</f>
        <v>1000</v>
      </c>
      <c r="W50" s="97">
        <f>IFERROR(VALUE(INDEX('CSV Import'!$BL$7:$BL$359, MATCH($BP50, 'CSV Import'!$BK$7:$BK$359, 0))),0)</f>
        <v>11</v>
      </c>
      <c r="X50" s="98">
        <f>IFERROR(VALUE(INDEX('CSV Import'!$BM$7:$BM$359, MATCH($BP50, 'CSV Import'!$BK$7:$BK$359, 0))),0)</f>
        <v>1000</v>
      </c>
      <c r="Y50" s="97">
        <f>IFERROR(VALUE(INDEX('CSV Import'!$BR$7:$BR$359, MATCH($BP50, 'CSV Import'!$BQ$7:$BQ$359, 0))),0)</f>
        <v>11</v>
      </c>
      <c r="Z50" s="98">
        <f>IFERROR(VALUE(INDEX('CSV Import'!$BS$7:$BS$359, MATCH($BP50, 'CSV Import'!$BQ$7:$BQ$359, 0))),0)</f>
        <v>1000</v>
      </c>
      <c r="AA50" s="97">
        <f>IFERROR(VALUE(INDEX('CSV Import'!$BX$7:$BX$359, MATCH($BP50, 'CSV Import'!$BW$7:$BW$359, 0))),0)</f>
        <v>11</v>
      </c>
      <c r="AB50" s="98">
        <f>IFERROR(VALUE(INDEX('CSV Import'!$BY$7:$BY$359, MATCH($BP50, 'CSV Import'!$BW$7:$BW$359, 0))),0)</f>
        <v>1000</v>
      </c>
      <c r="AC50" s="97">
        <f>IFERROR(VALUE(INDEX('CSV Import'!$CD$7:$CD$359, MATCH($BP50, 'CSV Import'!$CC$7:$CC$359, 0))),0)</f>
        <v>11</v>
      </c>
      <c r="AD50" s="98">
        <f>IFERROR(VALUE(INDEX('CSV Import'!$CE$7:$CE$359, MATCH($BP50, 'CSV Import'!$CC$7:$CC$359, 0))),0)</f>
        <v>1000</v>
      </c>
      <c r="AE50" s="97">
        <f>IFERROR(VALUE(INDEX('CSV Import'!$CJ$7:$CJ$359, MATCH($BP50, 'CSV Import'!$CI$7:$CI$359, 0))),0)</f>
        <v>11</v>
      </c>
      <c r="AF50" s="98">
        <f>IFERROR(VALUE(INDEX('CSV Import'!$CK$7:$CK$359, MATCH($BP50, 'CSV Import'!$CI$7:$CI$359, 0))),0)</f>
        <v>1000</v>
      </c>
      <c r="AG50" s="97">
        <f>IFERROR(VALUE(INDEX('CSV Import'!$CP$7:$CP$359, MATCH($BP50, 'CSV Import'!$CO$7:$CO$359, 0))),0)</f>
        <v>11</v>
      </c>
      <c r="AH50" s="98">
        <f>IFERROR(VALUE(INDEX('CSV Import'!$CQ$7:$CQ$359, MATCH($BP50, 'CSV Import'!$CO$7:$CO$359, 0))),0)</f>
        <v>1000</v>
      </c>
      <c r="AI50" s="97">
        <f>IFERROR(VALUE(INDEX('CSV Import'!$CV$7:$CV$359, MATCH($BP50, 'CSV Import'!$CU$7:$CU$359, 0))),0)</f>
        <v>11</v>
      </c>
      <c r="AJ50" s="98">
        <f>IFERROR(VALUE(INDEX('CSV Import'!$CW$7:$CW$359, MATCH($BP50, 'CSV Import'!$CU$7:$CU$359, 0))),0)</f>
        <v>1000</v>
      </c>
      <c r="AK50" s="97">
        <f>IFERROR(VALUE(INDEX('CSV Import'!$DB$7:$DB$359, MATCH($BP50, 'CSV Import'!$DA$7:$DA$359, 0))),0)</f>
        <v>11</v>
      </c>
      <c r="AL50" s="98">
        <f>IFERROR(VALUE(INDEX('CSV Import'!$DC$7:$DC$359, MATCH($BP50, 'CSV Import'!$DA$7:$DA$359, 0))),0)</f>
        <v>1000</v>
      </c>
      <c r="AM50" s="97">
        <f>IFERROR(VALUE(INDEX('CSV Import'!$DH$7:$DH$359, MATCH($BP50, 'CSV Import'!$DG$7:$DG$359, 0))),0)</f>
        <v>11</v>
      </c>
      <c r="AN50" s="98">
        <f>IFERROR(VALUE(INDEX('CSV Import'!$DI$7:$DI$359, MATCH($BP50, 'CSV Import'!$DG$7:$DG$359, 0))),0)</f>
        <v>1000</v>
      </c>
      <c r="AO50" s="97">
        <f>IFERROR(VALUE(INDEX('CSV Import'!$DN$7:$DN$359, MATCH($BP50, 'CSV Import'!$DM$7:$DM$359, 0))),0)</f>
        <v>11</v>
      </c>
      <c r="AP50" s="98">
        <f>IFERROR(VALUE(INDEX('CSV Import'!$DO$7:$DO$359, MATCH($BP50, 'CSV Import'!$DM$7:$DM$359, 0))),0)</f>
        <v>1000</v>
      </c>
      <c r="AQ50" s="97">
        <f>IFERROR(VALUE(INDEX('CSV Import'!$DT$7:$DT$359, MATCH($BP50, 'CSV Import'!$DS$7:$DS$359, 0))),0)</f>
        <v>11</v>
      </c>
      <c r="AR50" s="98">
        <f>IFERROR(VALUE(INDEX('CSV Import'!$DU$7:$DU$359, MATCH($BP50, 'CSV Import'!$DS$7:$DS$359, 0))),0)</f>
        <v>1000</v>
      </c>
      <c r="AS50" s="97">
        <f>IFERROR(VALUE(INDEX('CSV Import'!$DZ$7:$DZ$359, MATCH($BP50, 'CSV Import'!$DY$7:$DY$359, 0))),0)</f>
        <v>11</v>
      </c>
      <c r="AT50" s="98">
        <f>IFERROR(VALUE(INDEX('CSV Import'!$EA$7:$EA$359, MATCH($BP50, 'CSV Import'!$DY$7:$DY$359, 0))),0)</f>
        <v>1000</v>
      </c>
      <c r="AU50" s="97">
        <f>IFERROR(VALUE(INDEX('CSV Import'!$EF$7:$EF$359, MATCH($BP50, 'CSV Import'!$EE$7:$EE$359, 0))),0)</f>
        <v>11</v>
      </c>
      <c r="AV50" s="98">
        <f>IFERROR(VALUE(INDEX('CSV Import'!$EG$7:$EG$359, MATCH($BP50, 'CSV Import'!$EE$7:$EE$359, 0))),0)</f>
        <v>1000</v>
      </c>
      <c r="AW50" s="97">
        <f>IFERROR(VALUE(INDEX('CSV Import'!$EL$7:$EL$359, MATCH($BP50, 'CSV Import'!$EK$7:$EK$359, 0))),0)</f>
        <v>11</v>
      </c>
      <c r="AX50" s="98">
        <f>IFERROR(VALUE(INDEX('CSV Import'!$EM$7:$EM$359, MATCH($BP50, 'CSV Import'!$EK$7:$EK$359, 0))),0)</f>
        <v>1000</v>
      </c>
      <c r="AY50" s="97">
        <f>IFERROR(VALUE(INDEX('CSV Import'!$ER$7:$ER$359, MATCH($BP50, 'CSV Import'!$EQ$7:$EQ$359, 0))),0)</f>
        <v>11</v>
      </c>
      <c r="AZ50" s="98">
        <f>IFERROR(VALUE(INDEX('CSV Import'!$ES$7:$ES$359, MATCH($BP50, 'CSV Import'!$EQ$7:$EQ$359, 0))),0)</f>
        <v>1000</v>
      </c>
      <c r="BA50" s="97">
        <f>IFERROR(VALUE(INDEX('CSV Import'!$EX$7:$EX$359, MATCH($BP50, 'CSV Import'!$EW$7:$EW$359, 0))),0)</f>
        <v>11</v>
      </c>
      <c r="BB50" s="98">
        <f>IFERROR(VALUE(INDEX('CSV Import'!$EY$7:$EY$359, MATCH($BP50, 'CSV Import'!$EW$7:$EW$359, 0))),0)</f>
        <v>1000</v>
      </c>
      <c r="BC50" s="97">
        <f>IFERROR(VALUE(INDEX('CSV Import'!$FD$7:$FD$359, MATCH($BP50, 'CSV Import'!$FC$7:$FC$359, 0))),0)</f>
        <v>11</v>
      </c>
      <c r="BD50" s="98">
        <f>IFERROR(VALUE(INDEX('CSV Import'!$FE$7:$FE$359, MATCH($BP50, 'CSV Import'!$FC$7:$FC$359, 0))),0)</f>
        <v>1000</v>
      </c>
      <c r="BE50" s="97">
        <f>IFERROR(VALUE(INDEX('CSV Import'!$FJ$7:$FJ$359, MATCH($BP50, 'CSV Import'!$FI$7:$FI$359, 0))),0)</f>
        <v>11</v>
      </c>
      <c r="BF50" s="98">
        <f>IFERROR(VALUE(INDEX('CSV Import'!$FK$7:$FK$359, MATCH($BP50, 'CSV Import'!$FI$7:$FI$359, 0))),0)</f>
        <v>1000</v>
      </c>
      <c r="BG50" s="97">
        <f>IFERROR(VALUE(INDEX('CSV Import'!$FP$7:$FP$359, MATCH($BP50, 'CSV Import'!$FO$7:$FO$359, 0))),0)</f>
        <v>11</v>
      </c>
      <c r="BH50" s="98">
        <f>IFERROR(VALUE(INDEX('CSV Import'!$FQ$7:$FQ$359, MATCH($BP50, 'CSV Import'!$FO$7:$FO$359, 0))),0)</f>
        <v>1000</v>
      </c>
      <c r="BI50" s="97">
        <f>IFERROR(VALUE(INDEX('CSV Import'!$FV$7:$FV$359, MATCH($BP50, 'CSV Import'!$FU$7:$FU$359, 0))),0)</f>
        <v>11</v>
      </c>
      <c r="BJ50" s="98">
        <f>IFERROR(VALUE(INDEX('CSV Import'!$FW$7:$FW$359, MATCH($BP50, 'CSV Import'!$FU$7:$FU$359, 0))),0)</f>
        <v>1000</v>
      </c>
      <c r="BK50" s="97">
        <f>IFERROR(VALUE(INDEX('CSV Import'!$GB$7:$GB$359, MATCH($BP50, 'CSV Import'!$GA$7:$GA$359, 0))),0)</f>
        <v>0</v>
      </c>
      <c r="BL50" s="98">
        <f>IFERROR(VALUE(INDEX('CSV Import'!$GC$7:$GC$359, MATCH($BP50, 'CSV Import'!$GA$7:$GA$359, 0))),0)</f>
        <v>0</v>
      </c>
      <c r="BM50" s="71">
        <f t="shared" si="248"/>
        <v>330</v>
      </c>
      <c r="BN50" s="72">
        <f t="shared" si="248"/>
        <v>30000</v>
      </c>
      <c r="BP50" s="33" t="s">
        <v>269</v>
      </c>
    </row>
    <row r="51" spans="1:68" ht="15" thickBot="1" x14ac:dyDescent="0.25">
      <c r="A51" s="28">
        <f>ROW()</f>
        <v>51</v>
      </c>
      <c r="B51" s="42" t="s">
        <v>226</v>
      </c>
      <c r="C51" s="99">
        <f t="shared" ref="C51:BN51" si="249">SUM(C48:C50)</f>
        <v>66</v>
      </c>
      <c r="D51" s="74">
        <f t="shared" si="249"/>
        <v>3000</v>
      </c>
      <c r="E51" s="99">
        <f t="shared" ref="E51:BL51" si="250">SUM(E48:E50)</f>
        <v>66</v>
      </c>
      <c r="F51" s="74">
        <f t="shared" si="250"/>
        <v>3000</v>
      </c>
      <c r="G51" s="99">
        <f t="shared" si="250"/>
        <v>66</v>
      </c>
      <c r="H51" s="74">
        <f t="shared" si="250"/>
        <v>3000</v>
      </c>
      <c r="I51" s="99">
        <f t="shared" si="250"/>
        <v>66</v>
      </c>
      <c r="J51" s="74">
        <f t="shared" si="250"/>
        <v>3000</v>
      </c>
      <c r="K51" s="99">
        <f t="shared" si="250"/>
        <v>66</v>
      </c>
      <c r="L51" s="74">
        <f t="shared" si="250"/>
        <v>3000</v>
      </c>
      <c r="M51" s="99">
        <f t="shared" si="250"/>
        <v>66</v>
      </c>
      <c r="N51" s="74">
        <f t="shared" si="250"/>
        <v>3000</v>
      </c>
      <c r="O51" s="99">
        <f t="shared" si="250"/>
        <v>66</v>
      </c>
      <c r="P51" s="74">
        <f t="shared" si="250"/>
        <v>3000</v>
      </c>
      <c r="Q51" s="99">
        <f t="shared" si="250"/>
        <v>66</v>
      </c>
      <c r="R51" s="74">
        <f t="shared" si="250"/>
        <v>3000</v>
      </c>
      <c r="S51" s="99">
        <f t="shared" si="250"/>
        <v>66</v>
      </c>
      <c r="T51" s="74">
        <f t="shared" si="250"/>
        <v>3000</v>
      </c>
      <c r="U51" s="99">
        <f t="shared" si="250"/>
        <v>66</v>
      </c>
      <c r="V51" s="74">
        <f t="shared" si="250"/>
        <v>3000</v>
      </c>
      <c r="W51" s="99">
        <f t="shared" si="250"/>
        <v>66</v>
      </c>
      <c r="X51" s="74">
        <f t="shared" si="250"/>
        <v>3000</v>
      </c>
      <c r="Y51" s="99">
        <f t="shared" si="250"/>
        <v>66</v>
      </c>
      <c r="Z51" s="74">
        <f t="shared" si="250"/>
        <v>3000</v>
      </c>
      <c r="AA51" s="99">
        <f t="shared" si="250"/>
        <v>66</v>
      </c>
      <c r="AB51" s="74">
        <f t="shared" si="250"/>
        <v>3000</v>
      </c>
      <c r="AC51" s="99">
        <f t="shared" si="250"/>
        <v>66</v>
      </c>
      <c r="AD51" s="74">
        <f t="shared" si="250"/>
        <v>3000</v>
      </c>
      <c r="AE51" s="99">
        <f t="shared" si="250"/>
        <v>66</v>
      </c>
      <c r="AF51" s="74">
        <f t="shared" si="250"/>
        <v>3000</v>
      </c>
      <c r="AG51" s="99">
        <f t="shared" si="250"/>
        <v>66</v>
      </c>
      <c r="AH51" s="74">
        <f t="shared" si="250"/>
        <v>3000</v>
      </c>
      <c r="AI51" s="99">
        <f t="shared" si="250"/>
        <v>66</v>
      </c>
      <c r="AJ51" s="74">
        <f t="shared" si="250"/>
        <v>3000</v>
      </c>
      <c r="AK51" s="99">
        <f t="shared" si="250"/>
        <v>66</v>
      </c>
      <c r="AL51" s="74">
        <f t="shared" si="250"/>
        <v>3000</v>
      </c>
      <c r="AM51" s="99">
        <f t="shared" si="250"/>
        <v>66</v>
      </c>
      <c r="AN51" s="74">
        <f t="shared" si="250"/>
        <v>3000</v>
      </c>
      <c r="AO51" s="99">
        <f t="shared" si="250"/>
        <v>66</v>
      </c>
      <c r="AP51" s="74">
        <f t="shared" si="250"/>
        <v>3000</v>
      </c>
      <c r="AQ51" s="99">
        <f t="shared" si="250"/>
        <v>66</v>
      </c>
      <c r="AR51" s="74">
        <f t="shared" si="250"/>
        <v>3000</v>
      </c>
      <c r="AS51" s="99">
        <f t="shared" si="250"/>
        <v>66</v>
      </c>
      <c r="AT51" s="74">
        <f t="shared" si="250"/>
        <v>3000</v>
      </c>
      <c r="AU51" s="99">
        <f t="shared" si="250"/>
        <v>66</v>
      </c>
      <c r="AV51" s="74">
        <f t="shared" si="250"/>
        <v>3000</v>
      </c>
      <c r="AW51" s="99">
        <f t="shared" si="250"/>
        <v>66</v>
      </c>
      <c r="AX51" s="74">
        <f t="shared" si="250"/>
        <v>3000</v>
      </c>
      <c r="AY51" s="99">
        <f t="shared" si="250"/>
        <v>66</v>
      </c>
      <c r="AZ51" s="74">
        <f t="shared" si="250"/>
        <v>3000</v>
      </c>
      <c r="BA51" s="99">
        <f t="shared" si="250"/>
        <v>66</v>
      </c>
      <c r="BB51" s="74">
        <f t="shared" si="250"/>
        <v>3000</v>
      </c>
      <c r="BC51" s="99">
        <f t="shared" si="250"/>
        <v>66</v>
      </c>
      <c r="BD51" s="74">
        <f t="shared" si="250"/>
        <v>3000</v>
      </c>
      <c r="BE51" s="99">
        <f t="shared" si="250"/>
        <v>66</v>
      </c>
      <c r="BF51" s="74">
        <f t="shared" si="250"/>
        <v>3000</v>
      </c>
      <c r="BG51" s="99">
        <f t="shared" si="250"/>
        <v>66</v>
      </c>
      <c r="BH51" s="74">
        <f t="shared" si="250"/>
        <v>3000</v>
      </c>
      <c r="BI51" s="99">
        <f t="shared" si="250"/>
        <v>66</v>
      </c>
      <c r="BJ51" s="74">
        <f t="shared" si="250"/>
        <v>3000</v>
      </c>
      <c r="BK51" s="99">
        <f t="shared" si="250"/>
        <v>0</v>
      </c>
      <c r="BL51" s="74">
        <f t="shared" si="250"/>
        <v>0</v>
      </c>
      <c r="BM51" s="99">
        <f t="shared" si="249"/>
        <v>1980</v>
      </c>
      <c r="BN51" s="74">
        <f t="shared" si="249"/>
        <v>90000</v>
      </c>
    </row>
    <row r="52" spans="1:68" x14ac:dyDescent="0.2">
      <c r="A52" s="28">
        <f>ROW()</f>
        <v>52</v>
      </c>
      <c r="B52" s="90" t="str">
        <f>"Balance total to Gross Sales (row "&amp;TEXT(ROW(B8),"0")&amp;")"</f>
        <v>Balance total to Gross Sales (row 8)</v>
      </c>
      <c r="C52" s="91" t="str">
        <f>IF(C36=C51,"Balanced", "Out of Bal.")</f>
        <v>Balanced</v>
      </c>
      <c r="D52" s="91" t="str">
        <f>IF(D8=D51,"Balanced", "Out of Bal.")</f>
        <v>Out of Bal.</v>
      </c>
      <c r="E52" s="91" t="str">
        <f>IF(E36=E51,"Balanced", "Out of Bal.")</f>
        <v>Balanced</v>
      </c>
      <c r="F52" s="91" t="str">
        <f>IF(F8=F51,"Balanced", "Out of Bal.")</f>
        <v>Out of Bal.</v>
      </c>
      <c r="G52" s="91" t="str">
        <f>IF(G36=G51,"Balanced", "Out of Bal.")</f>
        <v>Balanced</v>
      </c>
      <c r="H52" s="91" t="str">
        <f>IF(H8=H51,"Balanced", "Out of Bal.")</f>
        <v>Out of Bal.</v>
      </c>
      <c r="I52" s="91" t="str">
        <f>IF(I36=I51,"Balanced", "Out of Bal.")</f>
        <v>Balanced</v>
      </c>
      <c r="J52" s="91" t="str">
        <f>IF(J8=J51,"Balanced", "Out of Bal.")</f>
        <v>Out of Bal.</v>
      </c>
      <c r="K52" s="91" t="str">
        <f>IF(K36=K51,"Balanced", "Out of Bal.")</f>
        <v>Balanced</v>
      </c>
      <c r="L52" s="91" t="str">
        <f>IF(L8=L51,"Balanced", "Out of Bal.")</f>
        <v>Out of Bal.</v>
      </c>
      <c r="M52" s="91" t="str">
        <f>IF(M36=M51,"Balanced", "Out of Bal.")</f>
        <v>Balanced</v>
      </c>
      <c r="N52" s="91" t="str">
        <f>IF(N8=N51,"Balanced", "Out of Bal.")</f>
        <v>Out of Bal.</v>
      </c>
      <c r="O52" s="91" t="str">
        <f>IF(O36=O51,"Balanced", "Out of Bal.")</f>
        <v>Balanced</v>
      </c>
      <c r="P52" s="91" t="str">
        <f>IF(P8=P51,"Balanced", "Out of Bal.")</f>
        <v>Out of Bal.</v>
      </c>
      <c r="Q52" s="91" t="str">
        <f>IF(Q36=Q51,"Balanced", "Out of Bal.")</f>
        <v>Balanced</v>
      </c>
      <c r="R52" s="91" t="str">
        <f>IF(R8=R51,"Balanced", "Out of Bal.")</f>
        <v>Out of Bal.</v>
      </c>
      <c r="S52" s="91" t="str">
        <f>IF(S36=S51,"Balanced", "Out of Bal.")</f>
        <v>Balanced</v>
      </c>
      <c r="T52" s="91" t="str">
        <f>IF(T8=T51,"Balanced", "Out of Bal.")</f>
        <v>Out of Bal.</v>
      </c>
      <c r="U52" s="91" t="str">
        <f>IF(U36=U51,"Balanced", "Out of Bal.")</f>
        <v>Balanced</v>
      </c>
      <c r="V52" s="91" t="str">
        <f>IF(V8=V51,"Balanced", "Out of Bal.")</f>
        <v>Out of Bal.</v>
      </c>
      <c r="W52" s="91" t="str">
        <f>IF(W36=W51,"Balanced", "Out of Bal.")</f>
        <v>Balanced</v>
      </c>
      <c r="X52" s="91" t="str">
        <f>IF(X8=X51,"Balanced", "Out of Bal.")</f>
        <v>Out of Bal.</v>
      </c>
      <c r="Y52" s="91" t="str">
        <f>IF(Y36=Y51,"Balanced", "Out of Bal.")</f>
        <v>Balanced</v>
      </c>
      <c r="Z52" s="91" t="str">
        <f>IF(Z8=Z51,"Balanced", "Out of Bal.")</f>
        <v>Out of Bal.</v>
      </c>
      <c r="AA52" s="91" t="str">
        <f>IF(AA36=AA51,"Balanced", "Out of Bal.")</f>
        <v>Balanced</v>
      </c>
      <c r="AB52" s="91" t="str">
        <f>IF(AB8=AB51,"Balanced", "Out of Bal.")</f>
        <v>Out of Bal.</v>
      </c>
      <c r="AC52" s="91" t="str">
        <f>IF(AC36=AC51,"Balanced", "Out of Bal.")</f>
        <v>Balanced</v>
      </c>
      <c r="AD52" s="91" t="str">
        <f>IF(AD8=AD51,"Balanced", "Out of Bal.")</f>
        <v>Out of Bal.</v>
      </c>
      <c r="AE52" s="91" t="str">
        <f>IF(AE36=AE51,"Balanced", "Out of Bal.")</f>
        <v>Balanced</v>
      </c>
      <c r="AF52" s="91" t="str">
        <f>IF(AF8=AF51,"Balanced", "Out of Bal.")</f>
        <v>Out of Bal.</v>
      </c>
      <c r="AG52" s="91" t="str">
        <f>IF(AG36=AG51,"Balanced", "Out of Bal.")</f>
        <v>Balanced</v>
      </c>
      <c r="AH52" s="91" t="str">
        <f>IF(AH8=AH51,"Balanced", "Out of Bal.")</f>
        <v>Out of Bal.</v>
      </c>
      <c r="AI52" s="91" t="str">
        <f>IF(AI36=AI51,"Balanced", "Out of Bal.")</f>
        <v>Balanced</v>
      </c>
      <c r="AJ52" s="91" t="str">
        <f>IF(AJ8=AJ51,"Balanced", "Out of Bal.")</f>
        <v>Out of Bal.</v>
      </c>
      <c r="AK52" s="91" t="str">
        <f>IF(AK36=AK51,"Balanced", "Out of Bal.")</f>
        <v>Balanced</v>
      </c>
      <c r="AL52" s="91" t="str">
        <f>IF(AL8=AL51,"Balanced", "Out of Bal.")</f>
        <v>Out of Bal.</v>
      </c>
      <c r="AM52" s="91" t="str">
        <f>IF(AM36=AM51,"Balanced", "Out of Bal.")</f>
        <v>Balanced</v>
      </c>
      <c r="AN52" s="91" t="str">
        <f>IF(AN8=AN51,"Balanced", "Out of Bal.")</f>
        <v>Out of Bal.</v>
      </c>
      <c r="AO52" s="91" t="str">
        <f>IF(AO36=AO51,"Balanced", "Out of Bal.")</f>
        <v>Balanced</v>
      </c>
      <c r="AP52" s="91" t="str">
        <f>IF(AP8=AP51,"Balanced", "Out of Bal.")</f>
        <v>Out of Bal.</v>
      </c>
      <c r="AQ52" s="91" t="str">
        <f>IF(AQ36=AQ51,"Balanced", "Out of Bal.")</f>
        <v>Balanced</v>
      </c>
      <c r="AR52" s="91" t="str">
        <f>IF(AR8=AR51,"Balanced", "Out of Bal.")</f>
        <v>Out of Bal.</v>
      </c>
      <c r="AS52" s="91" t="str">
        <f>IF(AS36=AS51,"Balanced", "Out of Bal.")</f>
        <v>Balanced</v>
      </c>
      <c r="AT52" s="91" t="str">
        <f>IF(AT8=AT51,"Balanced", "Out of Bal.")</f>
        <v>Out of Bal.</v>
      </c>
      <c r="AU52" s="91" t="str">
        <f>IF(AU36=AU51,"Balanced", "Out of Bal.")</f>
        <v>Balanced</v>
      </c>
      <c r="AV52" s="91" t="str">
        <f>IF(AV8=AV51,"Balanced", "Out of Bal.")</f>
        <v>Out of Bal.</v>
      </c>
      <c r="AW52" s="91" t="str">
        <f>IF(AW36=AW51,"Balanced", "Out of Bal.")</f>
        <v>Balanced</v>
      </c>
      <c r="AX52" s="91" t="str">
        <f>IF(AX8=AX51,"Balanced", "Out of Bal.")</f>
        <v>Out of Bal.</v>
      </c>
      <c r="AY52" s="91" t="str">
        <f>IF(AY36=AY51,"Balanced", "Out of Bal.")</f>
        <v>Balanced</v>
      </c>
      <c r="AZ52" s="91" t="str">
        <f>IF(AZ8=AZ51,"Balanced", "Out of Bal.")</f>
        <v>Out of Bal.</v>
      </c>
      <c r="BA52" s="91" t="str">
        <f>IF(BA36=BA51,"Balanced", "Out of Bal.")</f>
        <v>Balanced</v>
      </c>
      <c r="BB52" s="91" t="str">
        <f>IF(BB8=BB51,"Balanced", "Out of Bal.")</f>
        <v>Out of Bal.</v>
      </c>
      <c r="BC52" s="91" t="str">
        <f>IF(BC36=BC51,"Balanced", "Out of Bal.")</f>
        <v>Balanced</v>
      </c>
      <c r="BD52" s="91" t="str">
        <f>IF(BD8=BD51,"Balanced", "Out of Bal.")</f>
        <v>Out of Bal.</v>
      </c>
      <c r="BE52" s="91" t="str">
        <f>IF(BE36=BE51,"Balanced", "Out of Bal.")</f>
        <v>Balanced</v>
      </c>
      <c r="BF52" s="91" t="str">
        <f>IF(BF8=BF51,"Balanced", "Out of Bal.")</f>
        <v>Out of Bal.</v>
      </c>
      <c r="BG52" s="91" t="str">
        <f>IF(BG36=BG51,"Balanced", "Out of Bal.")</f>
        <v>Balanced</v>
      </c>
      <c r="BH52" s="91" t="str">
        <f>IF(BH8=BH51,"Balanced", "Out of Bal.")</f>
        <v>Out of Bal.</v>
      </c>
      <c r="BI52" s="91" t="str">
        <f>IF(BI36=BI51,"Balanced", "Out of Bal.")</f>
        <v>Balanced</v>
      </c>
      <c r="BJ52" s="91" t="str">
        <f>IF(BJ8=BJ51,"Balanced", "Out of Bal.")</f>
        <v>Out of Bal.</v>
      </c>
      <c r="BK52" s="91" t="str">
        <f>IF(BK36=BK51,"Balanced", "Out of Bal.")</f>
        <v>Balanced</v>
      </c>
      <c r="BL52" s="91" t="str">
        <f>IF(BL8=BL51,"Balanced", "Out of Bal.")</f>
        <v>Balanced</v>
      </c>
      <c r="BM52" s="91" t="str">
        <f>IF(BM36=BM51,"Balanced", "Out of Bal.")</f>
        <v>Balanced</v>
      </c>
      <c r="BN52" s="91" t="str">
        <f>IF(BN8=BN51,"Balanced", "Out of Bal.")</f>
        <v>Out of Bal.</v>
      </c>
    </row>
    <row r="53" spans="1:68" ht="15" thickBot="1" x14ac:dyDescent="0.25">
      <c r="A53" s="28">
        <f>ROW()</f>
        <v>53</v>
      </c>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c r="AS53" s="91"/>
      <c r="AT53" s="91"/>
      <c r="AU53" s="91"/>
      <c r="AV53" s="91"/>
      <c r="AW53" s="91"/>
      <c r="AX53" s="91"/>
      <c r="AY53" s="91"/>
      <c r="AZ53" s="91"/>
      <c r="BA53" s="91"/>
      <c r="BB53" s="91"/>
      <c r="BC53" s="91"/>
      <c r="BD53" s="91"/>
      <c r="BE53" s="91"/>
      <c r="BF53" s="91"/>
      <c r="BG53" s="91"/>
      <c r="BH53" s="91"/>
      <c r="BI53" s="91"/>
      <c r="BJ53" s="91"/>
      <c r="BK53" s="91"/>
      <c r="BL53" s="91"/>
      <c r="BM53" s="91"/>
      <c r="BN53" s="91"/>
    </row>
    <row r="54" spans="1:68" ht="15" thickBot="1" x14ac:dyDescent="0.25">
      <c r="A54" s="28">
        <f>ROW()</f>
        <v>54</v>
      </c>
      <c r="B54" s="42" t="s">
        <v>270</v>
      </c>
    </row>
    <row r="55" spans="1:68" x14ac:dyDescent="0.2">
      <c r="A55" s="28">
        <f>ROW()</f>
        <v>55</v>
      </c>
      <c r="B55" s="95" t="s">
        <v>264</v>
      </c>
      <c r="C55" s="56">
        <f>C48</f>
        <v>33</v>
      </c>
      <c r="D55" s="57">
        <f>IF(C55&lt;&gt;0,D48/C55,0)</f>
        <v>30.303030303030305</v>
      </c>
      <c r="E55" s="56">
        <f>E48</f>
        <v>33</v>
      </c>
      <c r="F55" s="57">
        <f>IF(E55&lt;&gt;0,F48/E55,0)</f>
        <v>30.303030303030305</v>
      </c>
      <c r="G55" s="56">
        <f>G48</f>
        <v>33</v>
      </c>
      <c r="H55" s="57">
        <f>IF(G55&lt;&gt;0,H48/G55,0)</f>
        <v>30.303030303030305</v>
      </c>
      <c r="I55" s="56">
        <f>I48</f>
        <v>33</v>
      </c>
      <c r="J55" s="57">
        <f>IF(I55&lt;&gt;0,J48/I55,0)</f>
        <v>30.303030303030305</v>
      </c>
      <c r="K55" s="56">
        <f>K48</f>
        <v>33</v>
      </c>
      <c r="L55" s="57">
        <f>IF(K55&lt;&gt;0,L48/K55,0)</f>
        <v>30.303030303030305</v>
      </c>
      <c r="M55" s="56">
        <f>M48</f>
        <v>33</v>
      </c>
      <c r="N55" s="57">
        <f>IF(M55&lt;&gt;0,N48/M55,0)</f>
        <v>30.303030303030305</v>
      </c>
      <c r="O55" s="56">
        <f>O48</f>
        <v>33</v>
      </c>
      <c r="P55" s="57">
        <f>IF(O55&lt;&gt;0,P48/O55,0)</f>
        <v>30.303030303030305</v>
      </c>
      <c r="Q55" s="56">
        <f>Q48</f>
        <v>33</v>
      </c>
      <c r="R55" s="57">
        <f>IF(Q55&lt;&gt;0,R48/Q55,0)</f>
        <v>30.303030303030305</v>
      </c>
      <c r="S55" s="56">
        <f>S48</f>
        <v>33</v>
      </c>
      <c r="T55" s="57">
        <f>IF(S55&lt;&gt;0,T48/S55,0)</f>
        <v>30.303030303030305</v>
      </c>
      <c r="U55" s="56">
        <f>U48</f>
        <v>33</v>
      </c>
      <c r="V55" s="57">
        <f>IF(U55&lt;&gt;0,V48/U55,0)</f>
        <v>30.303030303030305</v>
      </c>
      <c r="W55" s="56">
        <f>W48</f>
        <v>33</v>
      </c>
      <c r="X55" s="57">
        <f>IF(W55&lt;&gt;0,X48/W55,0)</f>
        <v>30.303030303030305</v>
      </c>
      <c r="Y55" s="56">
        <f>Y48</f>
        <v>33</v>
      </c>
      <c r="Z55" s="57">
        <f>IF(Y55&lt;&gt;0,Z48/Y55,0)</f>
        <v>30.303030303030305</v>
      </c>
      <c r="AA55" s="56">
        <f>AA48</f>
        <v>33</v>
      </c>
      <c r="AB55" s="57">
        <f>IF(AA55&lt;&gt;0,AB48/AA55,0)</f>
        <v>30.303030303030305</v>
      </c>
      <c r="AC55" s="56">
        <f>AC48</f>
        <v>33</v>
      </c>
      <c r="AD55" s="57">
        <f>IF(AC55&lt;&gt;0,AD48/AC55,0)</f>
        <v>30.303030303030305</v>
      </c>
      <c r="AE55" s="56">
        <f>AE48</f>
        <v>33</v>
      </c>
      <c r="AF55" s="57">
        <f>IF(AE55&lt;&gt;0,AF48/AE55,0)</f>
        <v>30.303030303030305</v>
      </c>
      <c r="AG55" s="56">
        <f>AG48</f>
        <v>33</v>
      </c>
      <c r="AH55" s="57">
        <f>IF(AG55&lt;&gt;0,AH48/AG55,0)</f>
        <v>30.303030303030305</v>
      </c>
      <c r="AI55" s="56">
        <f>AI48</f>
        <v>33</v>
      </c>
      <c r="AJ55" s="57">
        <f>IF(AI55&lt;&gt;0,AJ48/AI55,0)</f>
        <v>30.303030303030305</v>
      </c>
      <c r="AK55" s="56">
        <f>AK48</f>
        <v>33</v>
      </c>
      <c r="AL55" s="57">
        <f>IF(AK55&lt;&gt;0,AL48/AK55,0)</f>
        <v>30.303030303030305</v>
      </c>
      <c r="AM55" s="56">
        <f>AM48</f>
        <v>33</v>
      </c>
      <c r="AN55" s="57">
        <f>IF(AM55&lt;&gt;0,AN48/AM55,0)</f>
        <v>30.303030303030305</v>
      </c>
      <c r="AO55" s="56">
        <f>AO48</f>
        <v>33</v>
      </c>
      <c r="AP55" s="57">
        <f>IF(AO55&lt;&gt;0,AP48/AO55,0)</f>
        <v>30.303030303030305</v>
      </c>
      <c r="AQ55" s="56">
        <f>AQ48</f>
        <v>33</v>
      </c>
      <c r="AR55" s="57">
        <f>IF(AQ55&lt;&gt;0,AR48/AQ55,0)</f>
        <v>30.303030303030305</v>
      </c>
      <c r="AS55" s="56">
        <f>AS48</f>
        <v>33</v>
      </c>
      <c r="AT55" s="57">
        <f>IF(AS55&lt;&gt;0,AT48/AS55,0)</f>
        <v>30.303030303030305</v>
      </c>
      <c r="AU55" s="56">
        <f>AU48</f>
        <v>33</v>
      </c>
      <c r="AV55" s="57">
        <f>IF(AU55&lt;&gt;0,AV48/AU55,0)</f>
        <v>30.303030303030305</v>
      </c>
      <c r="AW55" s="56">
        <f>AW48</f>
        <v>33</v>
      </c>
      <c r="AX55" s="57">
        <f>IF(AW55&lt;&gt;0,AX48/AW55,0)</f>
        <v>30.303030303030305</v>
      </c>
      <c r="AY55" s="56">
        <f>AY48</f>
        <v>33</v>
      </c>
      <c r="AZ55" s="57">
        <f>IF(AY55&lt;&gt;0,AZ48/AY55,0)</f>
        <v>30.303030303030305</v>
      </c>
      <c r="BA55" s="56">
        <f>BA48</f>
        <v>33</v>
      </c>
      <c r="BB55" s="57">
        <f>IF(BA55&lt;&gt;0,BB48/BA55,0)</f>
        <v>30.303030303030305</v>
      </c>
      <c r="BC55" s="56">
        <f>BC48</f>
        <v>33</v>
      </c>
      <c r="BD55" s="57">
        <f>IF(BC55&lt;&gt;0,BD48/BC55,0)</f>
        <v>30.303030303030305</v>
      </c>
      <c r="BE55" s="56">
        <f>BE48</f>
        <v>33</v>
      </c>
      <c r="BF55" s="57">
        <f>IF(BE55&lt;&gt;0,BF48/BE55,0)</f>
        <v>30.303030303030305</v>
      </c>
      <c r="BG55" s="56">
        <f>BG48</f>
        <v>33</v>
      </c>
      <c r="BH55" s="57">
        <f>IF(BG55&lt;&gt;0,BH48/BG55,0)</f>
        <v>30.303030303030305</v>
      </c>
      <c r="BI55" s="56">
        <f>BI48</f>
        <v>33</v>
      </c>
      <c r="BJ55" s="57">
        <f>IF(BI55&lt;&gt;0,BJ48/BI55,0)</f>
        <v>30.303030303030305</v>
      </c>
      <c r="BK55" s="56">
        <f>BK48</f>
        <v>0</v>
      </c>
      <c r="BL55" s="57">
        <f>IF(BK55&lt;&gt;0,BL48/BK55,0)</f>
        <v>0</v>
      </c>
      <c r="BM55" s="56">
        <f>BM48</f>
        <v>990</v>
      </c>
      <c r="BN55" s="57">
        <f>IF(BM55&lt;&gt;0,BN48/BM55,0)</f>
        <v>30.303030303030305</v>
      </c>
    </row>
    <row r="56" spans="1:68" x14ac:dyDescent="0.2">
      <c r="A56" s="28">
        <f>ROW()</f>
        <v>56</v>
      </c>
      <c r="B56" s="100" t="s">
        <v>266</v>
      </c>
      <c r="C56" s="61">
        <f>C49</f>
        <v>22</v>
      </c>
      <c r="D56" s="62">
        <f>IF(C56&lt;&gt;0,D49/C56,0)</f>
        <v>45.454545454545453</v>
      </c>
      <c r="E56" s="61">
        <f>E49</f>
        <v>22</v>
      </c>
      <c r="F56" s="62">
        <f>IF(E56&lt;&gt;0,F49/E56,0)</f>
        <v>45.454545454545453</v>
      </c>
      <c r="G56" s="61">
        <f>G49</f>
        <v>22</v>
      </c>
      <c r="H56" s="62">
        <f>IF(G56&lt;&gt;0,H49/G56,0)</f>
        <v>45.454545454545453</v>
      </c>
      <c r="I56" s="61">
        <f>I49</f>
        <v>22</v>
      </c>
      <c r="J56" s="62">
        <f>IF(I56&lt;&gt;0,J49/I56,0)</f>
        <v>45.454545454545453</v>
      </c>
      <c r="K56" s="61">
        <f>K49</f>
        <v>22</v>
      </c>
      <c r="L56" s="62">
        <f>IF(K56&lt;&gt;0,L49/K56,0)</f>
        <v>45.454545454545453</v>
      </c>
      <c r="M56" s="61">
        <f>M49</f>
        <v>22</v>
      </c>
      <c r="N56" s="62">
        <f>IF(M56&lt;&gt;0,N49/M56,0)</f>
        <v>45.454545454545453</v>
      </c>
      <c r="O56" s="61">
        <f>O49</f>
        <v>22</v>
      </c>
      <c r="P56" s="62">
        <f>IF(O56&lt;&gt;0,P49/O56,0)</f>
        <v>45.454545454545453</v>
      </c>
      <c r="Q56" s="61">
        <f>Q49</f>
        <v>22</v>
      </c>
      <c r="R56" s="62">
        <f>IF(Q56&lt;&gt;0,R49/Q56,0)</f>
        <v>45.454545454545453</v>
      </c>
      <c r="S56" s="61">
        <f>S49</f>
        <v>22</v>
      </c>
      <c r="T56" s="62">
        <f>IF(S56&lt;&gt;0,T49/S56,0)</f>
        <v>45.454545454545453</v>
      </c>
      <c r="U56" s="61">
        <f>U49</f>
        <v>22</v>
      </c>
      <c r="V56" s="62">
        <f>IF(U56&lt;&gt;0,V49/U56,0)</f>
        <v>45.454545454545453</v>
      </c>
      <c r="W56" s="61">
        <f>W49</f>
        <v>22</v>
      </c>
      <c r="X56" s="62">
        <f>IF(W56&lt;&gt;0,X49/W56,0)</f>
        <v>45.454545454545453</v>
      </c>
      <c r="Y56" s="61">
        <f>Y49</f>
        <v>22</v>
      </c>
      <c r="Z56" s="62">
        <f>IF(Y56&lt;&gt;0,Z49/Y56,0)</f>
        <v>45.454545454545453</v>
      </c>
      <c r="AA56" s="61">
        <f>AA49</f>
        <v>22</v>
      </c>
      <c r="AB56" s="62">
        <f>IF(AA56&lt;&gt;0,AB49/AA56,0)</f>
        <v>45.454545454545453</v>
      </c>
      <c r="AC56" s="61">
        <f>AC49</f>
        <v>22</v>
      </c>
      <c r="AD56" s="62">
        <f>IF(AC56&lt;&gt;0,AD49/AC56,0)</f>
        <v>45.454545454545453</v>
      </c>
      <c r="AE56" s="61">
        <f>AE49</f>
        <v>22</v>
      </c>
      <c r="AF56" s="62">
        <f>IF(AE56&lt;&gt;0,AF49/AE56,0)</f>
        <v>45.454545454545453</v>
      </c>
      <c r="AG56" s="61">
        <f>AG49</f>
        <v>22</v>
      </c>
      <c r="AH56" s="62">
        <f>IF(AG56&lt;&gt;0,AH49/AG56,0)</f>
        <v>45.454545454545453</v>
      </c>
      <c r="AI56" s="61">
        <f>AI49</f>
        <v>22</v>
      </c>
      <c r="AJ56" s="62">
        <f>IF(AI56&lt;&gt;0,AJ49/AI56,0)</f>
        <v>45.454545454545453</v>
      </c>
      <c r="AK56" s="61">
        <f>AK49</f>
        <v>22</v>
      </c>
      <c r="AL56" s="62">
        <f>IF(AK56&lt;&gt;0,AL49/AK56,0)</f>
        <v>45.454545454545453</v>
      </c>
      <c r="AM56" s="61">
        <f>AM49</f>
        <v>22</v>
      </c>
      <c r="AN56" s="62">
        <f>IF(AM56&lt;&gt;0,AN49/AM56,0)</f>
        <v>45.454545454545453</v>
      </c>
      <c r="AO56" s="61">
        <f>AO49</f>
        <v>22</v>
      </c>
      <c r="AP56" s="62">
        <f>IF(AO56&lt;&gt;0,AP49/AO56,0)</f>
        <v>45.454545454545453</v>
      </c>
      <c r="AQ56" s="61">
        <f>AQ49</f>
        <v>22</v>
      </c>
      <c r="AR56" s="62">
        <f>IF(AQ56&lt;&gt;0,AR49/AQ56,0)</f>
        <v>45.454545454545453</v>
      </c>
      <c r="AS56" s="61">
        <f>AS49</f>
        <v>22</v>
      </c>
      <c r="AT56" s="62">
        <f>IF(AS56&lt;&gt;0,AT49/AS56,0)</f>
        <v>45.454545454545453</v>
      </c>
      <c r="AU56" s="61">
        <f>AU49</f>
        <v>22</v>
      </c>
      <c r="AV56" s="62">
        <f>IF(AU56&lt;&gt;0,AV49/AU56,0)</f>
        <v>45.454545454545453</v>
      </c>
      <c r="AW56" s="61">
        <f>AW49</f>
        <v>22</v>
      </c>
      <c r="AX56" s="62">
        <f>IF(AW56&lt;&gt;0,AX49/AW56,0)</f>
        <v>45.454545454545453</v>
      </c>
      <c r="AY56" s="61">
        <f>AY49</f>
        <v>22</v>
      </c>
      <c r="AZ56" s="62">
        <f>IF(AY56&lt;&gt;0,AZ49/AY56,0)</f>
        <v>45.454545454545453</v>
      </c>
      <c r="BA56" s="61">
        <f>BA49</f>
        <v>22</v>
      </c>
      <c r="BB56" s="62">
        <f>IF(BA56&lt;&gt;0,BB49/BA56,0)</f>
        <v>45.454545454545453</v>
      </c>
      <c r="BC56" s="61">
        <f>BC49</f>
        <v>22</v>
      </c>
      <c r="BD56" s="62">
        <f>IF(BC56&lt;&gt;0,BD49/BC56,0)</f>
        <v>45.454545454545453</v>
      </c>
      <c r="BE56" s="61">
        <f>BE49</f>
        <v>22</v>
      </c>
      <c r="BF56" s="62">
        <f>IF(BE56&lt;&gt;0,BF49/BE56,0)</f>
        <v>45.454545454545453</v>
      </c>
      <c r="BG56" s="61">
        <f>BG49</f>
        <v>22</v>
      </c>
      <c r="BH56" s="62">
        <f>IF(BG56&lt;&gt;0,BH49/BG56,0)</f>
        <v>45.454545454545453</v>
      </c>
      <c r="BI56" s="61">
        <f>BI49</f>
        <v>22</v>
      </c>
      <c r="BJ56" s="62">
        <f>IF(BI56&lt;&gt;0,BJ49/BI56,0)</f>
        <v>45.454545454545453</v>
      </c>
      <c r="BK56" s="61">
        <f>BK49</f>
        <v>0</v>
      </c>
      <c r="BL56" s="62">
        <f>IF(BK56&lt;&gt;0,BL49/BK56,0)</f>
        <v>0</v>
      </c>
      <c r="BM56" s="61">
        <f>BM49</f>
        <v>660</v>
      </c>
      <c r="BN56" s="62">
        <f>IF(BM56&lt;&gt;0,BN49/BM56,0)</f>
        <v>45.454545454545453</v>
      </c>
    </row>
    <row r="57" spans="1:68" ht="15" thickBot="1" x14ac:dyDescent="0.25">
      <c r="A57" s="28">
        <f>ROW()</f>
        <v>57</v>
      </c>
      <c r="B57" s="101" t="s">
        <v>268</v>
      </c>
      <c r="C57" s="102">
        <f t="shared" ref="C57:E58" si="251">C50</f>
        <v>11</v>
      </c>
      <c r="D57" s="103">
        <f>IF(C57&lt;&gt;0,D50/C57,0)</f>
        <v>90.909090909090907</v>
      </c>
      <c r="E57" s="102">
        <f t="shared" si="251"/>
        <v>11</v>
      </c>
      <c r="F57" s="103">
        <f>IF(E57&lt;&gt;0,F50/E57,0)</f>
        <v>90.909090909090907</v>
      </c>
      <c r="G57" s="102">
        <f t="shared" ref="G57" si="252">G50</f>
        <v>11</v>
      </c>
      <c r="H57" s="103">
        <f>IF(G57&lt;&gt;0,H50/G57,0)</f>
        <v>90.909090909090907</v>
      </c>
      <c r="I57" s="102">
        <f t="shared" ref="I57" si="253">I50</f>
        <v>11</v>
      </c>
      <c r="J57" s="103">
        <f>IF(I57&lt;&gt;0,J50/I57,0)</f>
        <v>90.909090909090907</v>
      </c>
      <c r="K57" s="102">
        <f t="shared" ref="K57" si="254">K50</f>
        <v>11</v>
      </c>
      <c r="L57" s="103">
        <f>IF(K57&lt;&gt;0,L50/K57,0)</f>
        <v>90.909090909090907</v>
      </c>
      <c r="M57" s="102">
        <f t="shared" ref="M57" si="255">M50</f>
        <v>11</v>
      </c>
      <c r="N57" s="103">
        <f>IF(M57&lt;&gt;0,N50/M57,0)</f>
        <v>90.909090909090907</v>
      </c>
      <c r="O57" s="102">
        <f t="shared" ref="O57" si="256">O50</f>
        <v>11</v>
      </c>
      <c r="P57" s="103">
        <f>IF(O57&lt;&gt;0,P50/O57,0)</f>
        <v>90.909090909090907</v>
      </c>
      <c r="Q57" s="102">
        <f t="shared" ref="Q57" si="257">Q50</f>
        <v>11</v>
      </c>
      <c r="R57" s="103">
        <f>IF(Q57&lt;&gt;0,R50/Q57,0)</f>
        <v>90.909090909090907</v>
      </c>
      <c r="S57" s="102">
        <f t="shared" ref="S57" si="258">S50</f>
        <v>11</v>
      </c>
      <c r="T57" s="103">
        <f>IF(S57&lt;&gt;0,T50/S57,0)</f>
        <v>90.909090909090907</v>
      </c>
      <c r="U57" s="102">
        <f t="shared" ref="U57" si="259">U50</f>
        <v>11</v>
      </c>
      <c r="V57" s="103">
        <f>IF(U57&lt;&gt;0,V50/U57,0)</f>
        <v>90.909090909090907</v>
      </c>
      <c r="W57" s="102">
        <f t="shared" ref="W57" si="260">W50</f>
        <v>11</v>
      </c>
      <c r="X57" s="103">
        <f>IF(W57&lt;&gt;0,X50/W57,0)</f>
        <v>90.909090909090907</v>
      </c>
      <c r="Y57" s="102">
        <f t="shared" ref="Y57" si="261">Y50</f>
        <v>11</v>
      </c>
      <c r="Z57" s="103">
        <f>IF(Y57&lt;&gt;0,Z50/Y57,0)</f>
        <v>90.909090909090907</v>
      </c>
      <c r="AA57" s="102">
        <f t="shared" ref="AA57" si="262">AA50</f>
        <v>11</v>
      </c>
      <c r="AB57" s="103">
        <f>IF(AA57&lt;&gt;0,AB50/AA57,0)</f>
        <v>90.909090909090907</v>
      </c>
      <c r="AC57" s="102">
        <f t="shared" ref="AC57" si="263">AC50</f>
        <v>11</v>
      </c>
      <c r="AD57" s="103">
        <f>IF(AC57&lt;&gt;0,AD50/AC57,0)</f>
        <v>90.909090909090907</v>
      </c>
      <c r="AE57" s="102">
        <f t="shared" ref="AE57" si="264">AE50</f>
        <v>11</v>
      </c>
      <c r="AF57" s="103">
        <f>IF(AE57&lt;&gt;0,AF50/AE57,0)</f>
        <v>90.909090909090907</v>
      </c>
      <c r="AG57" s="102">
        <f t="shared" ref="AG57" si="265">AG50</f>
        <v>11</v>
      </c>
      <c r="AH57" s="103">
        <f>IF(AG57&lt;&gt;0,AH50/AG57,0)</f>
        <v>90.909090909090907</v>
      </c>
      <c r="AI57" s="102">
        <f t="shared" ref="AI57" si="266">AI50</f>
        <v>11</v>
      </c>
      <c r="AJ57" s="103">
        <f>IF(AI57&lt;&gt;0,AJ50/AI57,0)</f>
        <v>90.909090909090907</v>
      </c>
      <c r="AK57" s="102">
        <f t="shared" ref="AK57" si="267">AK50</f>
        <v>11</v>
      </c>
      <c r="AL57" s="103">
        <f>IF(AK57&lt;&gt;0,AL50/AK57,0)</f>
        <v>90.909090909090907</v>
      </c>
      <c r="AM57" s="102">
        <f t="shared" ref="AM57" si="268">AM50</f>
        <v>11</v>
      </c>
      <c r="AN57" s="103">
        <f>IF(AM57&lt;&gt;0,AN50/AM57,0)</f>
        <v>90.909090909090907</v>
      </c>
      <c r="AO57" s="102">
        <f t="shared" ref="AO57" si="269">AO50</f>
        <v>11</v>
      </c>
      <c r="AP57" s="103">
        <f>IF(AO57&lt;&gt;0,AP50/AO57,0)</f>
        <v>90.909090909090907</v>
      </c>
      <c r="AQ57" s="102">
        <f t="shared" ref="AQ57" si="270">AQ50</f>
        <v>11</v>
      </c>
      <c r="AR57" s="103">
        <f>IF(AQ57&lt;&gt;0,AR50/AQ57,0)</f>
        <v>90.909090909090907</v>
      </c>
      <c r="AS57" s="102">
        <f t="shared" ref="AS57" si="271">AS50</f>
        <v>11</v>
      </c>
      <c r="AT57" s="103">
        <f>IF(AS57&lt;&gt;0,AT50/AS57,0)</f>
        <v>90.909090909090907</v>
      </c>
      <c r="AU57" s="102">
        <f t="shared" ref="AU57" si="272">AU50</f>
        <v>11</v>
      </c>
      <c r="AV57" s="103">
        <f>IF(AU57&lt;&gt;0,AV50/AU57,0)</f>
        <v>90.909090909090907</v>
      </c>
      <c r="AW57" s="102">
        <f t="shared" ref="AW57" si="273">AW50</f>
        <v>11</v>
      </c>
      <c r="AX57" s="103">
        <f>IF(AW57&lt;&gt;0,AX50/AW57,0)</f>
        <v>90.909090909090907</v>
      </c>
      <c r="AY57" s="102">
        <f t="shared" ref="AY57" si="274">AY50</f>
        <v>11</v>
      </c>
      <c r="AZ57" s="103">
        <f>IF(AY57&lt;&gt;0,AZ50/AY57,0)</f>
        <v>90.909090909090907</v>
      </c>
      <c r="BA57" s="102">
        <f t="shared" ref="BA57" si="275">BA50</f>
        <v>11</v>
      </c>
      <c r="BB57" s="103">
        <f>IF(BA57&lt;&gt;0,BB50/BA57,0)</f>
        <v>90.909090909090907</v>
      </c>
      <c r="BC57" s="102">
        <f t="shared" ref="BC57" si="276">BC50</f>
        <v>11</v>
      </c>
      <c r="BD57" s="103">
        <f>IF(BC57&lt;&gt;0,BD50/BC57,0)</f>
        <v>90.909090909090907</v>
      </c>
      <c r="BE57" s="102">
        <f t="shared" ref="BE57" si="277">BE50</f>
        <v>11</v>
      </c>
      <c r="BF57" s="103">
        <f>IF(BE57&lt;&gt;0,BF50/BE57,0)</f>
        <v>90.909090909090907</v>
      </c>
      <c r="BG57" s="102">
        <f t="shared" ref="BG57" si="278">BG50</f>
        <v>11</v>
      </c>
      <c r="BH57" s="103">
        <f>IF(BG57&lt;&gt;0,BH50/BG57,0)</f>
        <v>90.909090909090907</v>
      </c>
      <c r="BI57" s="102">
        <f t="shared" ref="BI57" si="279">BI50</f>
        <v>11</v>
      </c>
      <c r="BJ57" s="103">
        <f>IF(BI57&lt;&gt;0,BJ50/BI57,0)</f>
        <v>90.909090909090907</v>
      </c>
      <c r="BK57" s="102">
        <f t="shared" ref="BK57" si="280">BK50</f>
        <v>0</v>
      </c>
      <c r="BL57" s="103">
        <f>IF(BK57&lt;&gt;0,BL50/BK57,0)</f>
        <v>0</v>
      </c>
      <c r="BM57" s="102">
        <f>BM50</f>
        <v>330</v>
      </c>
      <c r="BN57" s="103">
        <f>IF(BM57&lt;&gt;0,BN50/BM57,0)</f>
        <v>90.909090909090907</v>
      </c>
    </row>
    <row r="58" spans="1:68" ht="15" thickBot="1" x14ac:dyDescent="0.25">
      <c r="A58" s="28">
        <f>ROW()</f>
        <v>58</v>
      </c>
      <c r="B58" s="42" t="s">
        <v>270</v>
      </c>
      <c r="C58" s="89">
        <f t="shared" si="251"/>
        <v>66</v>
      </c>
      <c r="D58" s="74">
        <f>IF(C58&lt;&gt;0,D51/C58,0)</f>
        <v>45.454545454545453</v>
      </c>
      <c r="E58" s="89">
        <f t="shared" si="251"/>
        <v>66</v>
      </c>
      <c r="F58" s="74">
        <f>IF(E58&lt;&gt;0,F51/E58,0)</f>
        <v>45.454545454545453</v>
      </c>
      <c r="G58" s="89">
        <f t="shared" ref="G58" si="281">G51</f>
        <v>66</v>
      </c>
      <c r="H58" s="74">
        <f>IF(G58&lt;&gt;0,H51/G58,0)</f>
        <v>45.454545454545453</v>
      </c>
      <c r="I58" s="89">
        <f t="shared" ref="I58" si="282">I51</f>
        <v>66</v>
      </c>
      <c r="J58" s="74">
        <f>IF(I58&lt;&gt;0,J51/I58,0)</f>
        <v>45.454545454545453</v>
      </c>
      <c r="K58" s="89">
        <f t="shared" ref="K58" si="283">K51</f>
        <v>66</v>
      </c>
      <c r="L58" s="74">
        <f>IF(K58&lt;&gt;0,L51/K58,0)</f>
        <v>45.454545454545453</v>
      </c>
      <c r="M58" s="89">
        <f t="shared" ref="M58" si="284">M51</f>
        <v>66</v>
      </c>
      <c r="N58" s="74">
        <f>IF(M58&lt;&gt;0,N51/M58,0)</f>
        <v>45.454545454545453</v>
      </c>
      <c r="O58" s="89">
        <f t="shared" ref="O58" si="285">O51</f>
        <v>66</v>
      </c>
      <c r="P58" s="74">
        <f>IF(O58&lt;&gt;0,P51/O58,0)</f>
        <v>45.454545454545453</v>
      </c>
      <c r="Q58" s="89">
        <f t="shared" ref="Q58" si="286">Q51</f>
        <v>66</v>
      </c>
      <c r="R58" s="74">
        <f>IF(Q58&lt;&gt;0,R51/Q58,0)</f>
        <v>45.454545454545453</v>
      </c>
      <c r="S58" s="89">
        <f t="shared" ref="S58" si="287">S51</f>
        <v>66</v>
      </c>
      <c r="T58" s="74">
        <f>IF(S58&lt;&gt;0,T51/S58,0)</f>
        <v>45.454545454545453</v>
      </c>
      <c r="U58" s="89">
        <f t="shared" ref="U58" si="288">U51</f>
        <v>66</v>
      </c>
      <c r="V58" s="74">
        <f>IF(U58&lt;&gt;0,V51/U58,0)</f>
        <v>45.454545454545453</v>
      </c>
      <c r="W58" s="89">
        <f t="shared" ref="W58" si="289">W51</f>
        <v>66</v>
      </c>
      <c r="X58" s="74">
        <f>IF(W58&lt;&gt;0,X51/W58,0)</f>
        <v>45.454545454545453</v>
      </c>
      <c r="Y58" s="89">
        <f t="shared" ref="Y58" si="290">Y51</f>
        <v>66</v>
      </c>
      <c r="Z58" s="74">
        <f>IF(Y58&lt;&gt;0,Z51/Y58,0)</f>
        <v>45.454545454545453</v>
      </c>
      <c r="AA58" s="89">
        <f t="shared" ref="AA58" si="291">AA51</f>
        <v>66</v>
      </c>
      <c r="AB58" s="74">
        <f>IF(AA58&lt;&gt;0,AB51/AA58,0)</f>
        <v>45.454545454545453</v>
      </c>
      <c r="AC58" s="89">
        <f t="shared" ref="AC58" si="292">AC51</f>
        <v>66</v>
      </c>
      <c r="AD58" s="74">
        <f>IF(AC58&lt;&gt;0,AD51/AC58,0)</f>
        <v>45.454545454545453</v>
      </c>
      <c r="AE58" s="89">
        <f t="shared" ref="AE58" si="293">AE51</f>
        <v>66</v>
      </c>
      <c r="AF58" s="74">
        <f>IF(AE58&lt;&gt;0,AF51/AE58,0)</f>
        <v>45.454545454545453</v>
      </c>
      <c r="AG58" s="89">
        <f t="shared" ref="AG58" si="294">AG51</f>
        <v>66</v>
      </c>
      <c r="AH58" s="74">
        <f>IF(AG58&lt;&gt;0,AH51/AG58,0)</f>
        <v>45.454545454545453</v>
      </c>
      <c r="AI58" s="89">
        <f t="shared" ref="AI58" si="295">AI51</f>
        <v>66</v>
      </c>
      <c r="AJ58" s="74">
        <f>IF(AI58&lt;&gt;0,AJ51/AI58,0)</f>
        <v>45.454545454545453</v>
      </c>
      <c r="AK58" s="89">
        <f t="shared" ref="AK58" si="296">AK51</f>
        <v>66</v>
      </c>
      <c r="AL58" s="74">
        <f>IF(AK58&lt;&gt;0,AL51/AK58,0)</f>
        <v>45.454545454545453</v>
      </c>
      <c r="AM58" s="89">
        <f t="shared" ref="AM58" si="297">AM51</f>
        <v>66</v>
      </c>
      <c r="AN58" s="74">
        <f>IF(AM58&lt;&gt;0,AN51/AM58,0)</f>
        <v>45.454545454545453</v>
      </c>
      <c r="AO58" s="89">
        <f t="shared" ref="AO58" si="298">AO51</f>
        <v>66</v>
      </c>
      <c r="AP58" s="74">
        <f>IF(AO58&lt;&gt;0,AP51/AO58,0)</f>
        <v>45.454545454545453</v>
      </c>
      <c r="AQ58" s="89">
        <f t="shared" ref="AQ58" si="299">AQ51</f>
        <v>66</v>
      </c>
      <c r="AR58" s="74">
        <f>IF(AQ58&lt;&gt;0,AR51/AQ58,0)</f>
        <v>45.454545454545453</v>
      </c>
      <c r="AS58" s="89">
        <f t="shared" ref="AS58" si="300">AS51</f>
        <v>66</v>
      </c>
      <c r="AT58" s="74">
        <f>IF(AS58&lt;&gt;0,AT51/AS58,0)</f>
        <v>45.454545454545453</v>
      </c>
      <c r="AU58" s="89">
        <f t="shared" ref="AU58" si="301">AU51</f>
        <v>66</v>
      </c>
      <c r="AV58" s="74">
        <f>IF(AU58&lt;&gt;0,AV51/AU58,0)</f>
        <v>45.454545454545453</v>
      </c>
      <c r="AW58" s="89">
        <f t="shared" ref="AW58" si="302">AW51</f>
        <v>66</v>
      </c>
      <c r="AX58" s="74">
        <f>IF(AW58&lt;&gt;0,AX51/AW58,0)</f>
        <v>45.454545454545453</v>
      </c>
      <c r="AY58" s="89">
        <f t="shared" ref="AY58" si="303">AY51</f>
        <v>66</v>
      </c>
      <c r="AZ58" s="74">
        <f>IF(AY58&lt;&gt;0,AZ51/AY58,0)</f>
        <v>45.454545454545453</v>
      </c>
      <c r="BA58" s="89">
        <f t="shared" ref="BA58" si="304">BA51</f>
        <v>66</v>
      </c>
      <c r="BB58" s="74">
        <f>IF(BA58&lt;&gt;0,BB51/BA58,0)</f>
        <v>45.454545454545453</v>
      </c>
      <c r="BC58" s="89">
        <f t="shared" ref="BC58" si="305">BC51</f>
        <v>66</v>
      </c>
      <c r="BD58" s="74">
        <f>IF(BC58&lt;&gt;0,BD51/BC58,0)</f>
        <v>45.454545454545453</v>
      </c>
      <c r="BE58" s="89">
        <f t="shared" ref="BE58" si="306">BE51</f>
        <v>66</v>
      </c>
      <c r="BF58" s="74">
        <f>IF(BE58&lt;&gt;0,BF51/BE58,0)</f>
        <v>45.454545454545453</v>
      </c>
      <c r="BG58" s="89">
        <f t="shared" ref="BG58" si="307">BG51</f>
        <v>66</v>
      </c>
      <c r="BH58" s="74">
        <f>IF(BG58&lt;&gt;0,BH51/BG58,0)</f>
        <v>45.454545454545453</v>
      </c>
      <c r="BI58" s="89">
        <f t="shared" ref="BI58" si="308">BI51</f>
        <v>66</v>
      </c>
      <c r="BJ58" s="74">
        <f>IF(BI58&lt;&gt;0,BJ51/BI58,0)</f>
        <v>45.454545454545453</v>
      </c>
      <c r="BK58" s="89">
        <f t="shared" ref="BK58" si="309">BK51</f>
        <v>0</v>
      </c>
      <c r="BL58" s="74">
        <f>IF(BK58&lt;&gt;0,BL51/BK58,0)</f>
        <v>0</v>
      </c>
      <c r="BM58" s="99">
        <f>BM51</f>
        <v>1980</v>
      </c>
      <c r="BN58" s="74">
        <f>IF(BM58&lt;&gt;0,BN51/BM58,0)</f>
        <v>45.454545454545453</v>
      </c>
    </row>
    <row r="59" spans="1:68" ht="15" thickBot="1" x14ac:dyDescent="0.25">
      <c r="A59" s="28">
        <f>ROW()</f>
        <v>59</v>
      </c>
    </row>
    <row r="60" spans="1:68" ht="15" thickBot="1" x14ac:dyDescent="0.25">
      <c r="A60" s="28">
        <f>ROW()</f>
        <v>60</v>
      </c>
      <c r="B60" s="104" t="s">
        <v>271</v>
      </c>
    </row>
    <row r="61" spans="1:68" x14ac:dyDescent="0.2">
      <c r="A61" s="28">
        <f>ROW()</f>
        <v>61</v>
      </c>
      <c r="B61" s="95" t="s">
        <v>264</v>
      </c>
      <c r="C61" s="56">
        <f>C48</f>
        <v>33</v>
      </c>
      <c r="D61" s="55">
        <f>IFERROR(VALUE(INDEX('CSV Import'!$E$7:$E$359, MATCH($BP61, 'CSV Import'!$C$7:$C$359, 0))),0)</f>
        <v>1000</v>
      </c>
      <c r="E61" s="56">
        <f>E48</f>
        <v>33</v>
      </c>
      <c r="F61" s="55">
        <f>IFERROR(VALUE(INDEX('CSV Import'!$K$7:$K$359, MATCH($BP61, 'CSV Import'!$I$7:$I$359, 0))),0)</f>
        <v>1000</v>
      </c>
      <c r="G61" s="56">
        <f>G48</f>
        <v>33</v>
      </c>
      <c r="H61" s="55">
        <f>IFERROR(VALUE(INDEX('CSV Import'!$Q$7:$Q$359, MATCH($BP61, 'CSV Import'!$O$7:$O$359, 0))),0)</f>
        <v>1000</v>
      </c>
      <c r="I61" s="56">
        <f>I48</f>
        <v>33</v>
      </c>
      <c r="J61" s="55">
        <f>IFERROR(VALUE(INDEX('CSV Import'!$W$7:$W$359, MATCH($BP61, 'CSV Import'!$U$7:$U$359, 0))),0)</f>
        <v>1000</v>
      </c>
      <c r="K61" s="56">
        <f>K48</f>
        <v>33</v>
      </c>
      <c r="L61" s="55">
        <f>IFERROR(VALUE(INDEX('CSV Import'!$AC$7:$AC$359, MATCH($BP61, 'CSV Import'!$AA$7:$AA$359, 0))),0)</f>
        <v>1000</v>
      </c>
      <c r="M61" s="56">
        <f>M48</f>
        <v>33</v>
      </c>
      <c r="N61" s="55">
        <f>IFERROR(VALUE(INDEX('CSV Import'!$AI$7:$AI$359, MATCH($BP61, 'CSV Import'!$AG$7:$AG$359, 0))),0)</f>
        <v>1000</v>
      </c>
      <c r="O61" s="56">
        <f>O48</f>
        <v>33</v>
      </c>
      <c r="P61" s="55">
        <f>IFERROR(VALUE(INDEX('CSV Import'!$AO$7:$AO$359, MATCH($BP61, 'CSV Import'!$AM$7:$AM$359, 0))),0)</f>
        <v>1000</v>
      </c>
      <c r="Q61" s="56">
        <f>Q48</f>
        <v>33</v>
      </c>
      <c r="R61" s="55">
        <f>IFERROR(VALUE(INDEX('CSV Import'!$AU$7:$AU$359, MATCH($BP61, 'CSV Import'!$AS$7:$AS$359, 0))),0)</f>
        <v>1000</v>
      </c>
      <c r="S61" s="56">
        <f>S48</f>
        <v>33</v>
      </c>
      <c r="T61" s="55">
        <f>IFERROR(VALUE(INDEX('CSV Import'!$BA$7:$BA$359, MATCH($BP61, 'CSV Import'!$AY$7:$AY$359, 0))),0)</f>
        <v>1000</v>
      </c>
      <c r="U61" s="56">
        <f>U48</f>
        <v>33</v>
      </c>
      <c r="V61" s="55">
        <f>IFERROR(VALUE(INDEX('CSV Import'!$BG$7:$BG$359, MATCH($BP61, 'CSV Import'!$BE$7:$BE$359, 0))),0)</f>
        <v>1000</v>
      </c>
      <c r="W61" s="56">
        <f>W48</f>
        <v>33</v>
      </c>
      <c r="X61" s="55">
        <f>IFERROR(VALUE(INDEX('CSV Import'!$BM$7:$BM$359, MATCH($BP61, 'CSV Import'!$BK$7:$BK$359, 0))),0)</f>
        <v>1000</v>
      </c>
      <c r="Y61" s="56">
        <f>Y48</f>
        <v>33</v>
      </c>
      <c r="Z61" s="55">
        <f>IFERROR(VALUE(INDEX('CSV Import'!$BS$7:$BS$359, MATCH($BP61, 'CSV Import'!$BQ$7:$BQ$359, 0))),0)</f>
        <v>1000</v>
      </c>
      <c r="AA61" s="56">
        <f>AA48</f>
        <v>33</v>
      </c>
      <c r="AB61" s="55">
        <f>IFERROR(VALUE(INDEX('CSV Import'!$BY$7:$BY$359, MATCH($BP61, 'CSV Import'!$BW$7:$BW$359, 0))),0)</f>
        <v>1000</v>
      </c>
      <c r="AC61" s="56">
        <f>AC48</f>
        <v>33</v>
      </c>
      <c r="AD61" s="55">
        <f>IFERROR(VALUE(INDEX('CSV Import'!$CE$7:$CE$359, MATCH($BP61, 'CSV Import'!$CC$7:$CC$359, 0))),0)</f>
        <v>1000</v>
      </c>
      <c r="AE61" s="56">
        <f>AE48</f>
        <v>33</v>
      </c>
      <c r="AF61" s="55">
        <f>IFERROR(VALUE(INDEX('CSV Import'!$CK$7:$CK$359, MATCH($BP61, 'CSV Import'!$CI$7:$CI$359, 0))),0)</f>
        <v>1000</v>
      </c>
      <c r="AG61" s="56">
        <f>AG48</f>
        <v>33</v>
      </c>
      <c r="AH61" s="55">
        <f>IFERROR(VALUE(INDEX('CSV Import'!$CQ$7:$CQ$359, MATCH($BP61, 'CSV Import'!$CO$7:$CO$359, 0))),0)</f>
        <v>1000</v>
      </c>
      <c r="AI61" s="56">
        <f>AI48</f>
        <v>33</v>
      </c>
      <c r="AJ61" s="55">
        <f>IFERROR(VALUE(INDEX('CSV Import'!$CW$7:$CW$359, MATCH($BP61, 'CSV Import'!$CU$7:$CU$359, 0))),0)</f>
        <v>1000</v>
      </c>
      <c r="AK61" s="56">
        <f>AK48</f>
        <v>33</v>
      </c>
      <c r="AL61" s="55">
        <f>IFERROR(VALUE(INDEX('CSV Import'!$DC$7:$DC$359, MATCH($BP61, 'CSV Import'!$DA$7:$DA$359, 0))),0)</f>
        <v>1000</v>
      </c>
      <c r="AM61" s="56">
        <f>AM48</f>
        <v>33</v>
      </c>
      <c r="AN61" s="55">
        <f>IFERROR(VALUE(INDEX('CSV Import'!$DI$7:$DI$359, MATCH($BP61, 'CSV Import'!$DG$7:$DG$359, 0))),0)</f>
        <v>1000</v>
      </c>
      <c r="AO61" s="56">
        <f>AO48</f>
        <v>33</v>
      </c>
      <c r="AP61" s="55">
        <f>IFERROR(VALUE(INDEX('CSV Import'!$DO$7:$DO$359, MATCH($BP61, 'CSV Import'!$DM$7:$DM$359, 0))),0)</f>
        <v>1000</v>
      </c>
      <c r="AQ61" s="56">
        <f>AQ48</f>
        <v>33</v>
      </c>
      <c r="AR61" s="55">
        <f>IFERROR(VALUE(INDEX('CSV Import'!$DU$7:$DU$359, MATCH($BP61, 'CSV Import'!$DS$7:$DS$359, 0))),0)</f>
        <v>1000</v>
      </c>
      <c r="AS61" s="56">
        <f>AS48</f>
        <v>33</v>
      </c>
      <c r="AT61" s="55">
        <f>IFERROR(VALUE(INDEX('CSV Import'!$EA$7:$EA$359, MATCH($BP61, 'CSV Import'!$DY$7:$DY$359, 0))),0)</f>
        <v>1000</v>
      </c>
      <c r="AU61" s="56">
        <f>AU48</f>
        <v>33</v>
      </c>
      <c r="AV61" s="55">
        <f>IFERROR(VALUE(INDEX('CSV Import'!$EG$7:$EG$359, MATCH($BP61, 'CSV Import'!$EE$7:$EE$359, 0))),0)</f>
        <v>1000</v>
      </c>
      <c r="AW61" s="56">
        <f>AW48</f>
        <v>33</v>
      </c>
      <c r="AX61" s="55">
        <f>IFERROR(VALUE(INDEX('CSV Import'!$EM$7:$EM$359, MATCH($BP61, 'CSV Import'!$EK$7:$EK$359, 0))),0)</f>
        <v>1000</v>
      </c>
      <c r="AY61" s="56">
        <f>AY48</f>
        <v>33</v>
      </c>
      <c r="AZ61" s="55">
        <f>IFERROR(VALUE(INDEX('CSV Import'!$ES$7:$ES$359, MATCH($BP61, 'CSV Import'!$EQ$7:$EQ$359, 0))),0)</f>
        <v>1000</v>
      </c>
      <c r="BA61" s="56">
        <f>BA48</f>
        <v>33</v>
      </c>
      <c r="BB61" s="55">
        <f>IFERROR(VALUE(INDEX('CSV Import'!$EY$7:$EY$359, MATCH($BP61, 'CSV Import'!$EW$7:$EW$359, 0))),0)</f>
        <v>1000</v>
      </c>
      <c r="BC61" s="56">
        <f>BC48</f>
        <v>33</v>
      </c>
      <c r="BD61" s="55">
        <f>IFERROR(VALUE(INDEX('CSV Import'!$FE$7:$FE$359, MATCH($BP61, 'CSV Import'!$FC$7:$FC$359, 0))),0)</f>
        <v>1000</v>
      </c>
      <c r="BE61" s="56">
        <f>BE48</f>
        <v>33</v>
      </c>
      <c r="BF61" s="55">
        <f>IFERROR(VALUE(INDEX('CSV Import'!$FK$7:$FK$359, MATCH($BP61, 'CSV Import'!$FI$7:$FI$359, 0))),0)</f>
        <v>1000</v>
      </c>
      <c r="BG61" s="56">
        <f>BG48</f>
        <v>33</v>
      </c>
      <c r="BH61" s="55">
        <f>IFERROR(VALUE(INDEX('CSV Import'!$FQ$7:$FQ$359, MATCH($BP61, 'CSV Import'!$FO$7:$FO$359, 0))),0)</f>
        <v>1000</v>
      </c>
      <c r="BI61" s="56">
        <f>BI48</f>
        <v>33</v>
      </c>
      <c r="BJ61" s="55">
        <f>IFERROR(VALUE(INDEX('CSV Import'!$FW$7:$FW$359, MATCH($BP61, 'CSV Import'!$FU$7:$FU$359, 0))),0)</f>
        <v>1000</v>
      </c>
      <c r="BK61" s="56">
        <f>BK48</f>
        <v>0</v>
      </c>
      <c r="BL61" s="55">
        <f>IFERROR(VALUE(INDEX('CSV Import'!$GC$7:$GC$359, MATCH($BP61, 'CSV Import'!$GA$7:$GA$359, 0))),0)</f>
        <v>0</v>
      </c>
      <c r="BM61" s="56">
        <f t="shared" ref="BM61:BN63" si="310">SUM(C61,E61,G61,I61,K61,M61,O61,Q61,S61,U61,W61,Y61,AA61,AC61,AE61)+SUM(AG61,AI61,AK61,AM61,AO61,AQ61,AS61,AU61,AW61,AY61,BA61,BC61,BE61,BG61,BI61,BK61)</f>
        <v>990</v>
      </c>
      <c r="BN61" s="57">
        <f t="shared" si="310"/>
        <v>30000</v>
      </c>
      <c r="BP61" s="33" t="s">
        <v>272</v>
      </c>
    </row>
    <row r="62" spans="1:68" x14ac:dyDescent="0.2">
      <c r="A62" s="28">
        <f>ROW()</f>
        <v>62</v>
      </c>
      <c r="B62" s="100" t="s">
        <v>266</v>
      </c>
      <c r="C62" s="61">
        <f>C49</f>
        <v>22</v>
      </c>
      <c r="D62" s="60">
        <f>IFERROR(VALUE(INDEX('CSV Import'!$E$7:$E$359, MATCH($BP62, 'CSV Import'!$C$7:$C$359, 0))),0)</f>
        <v>1000</v>
      </c>
      <c r="E62" s="61">
        <f>E49</f>
        <v>22</v>
      </c>
      <c r="F62" s="60">
        <f>IFERROR(VALUE(INDEX('CSV Import'!$K$7:$K$359, MATCH($BP62, 'CSV Import'!$I$7:$I$359, 0))),0)</f>
        <v>1000</v>
      </c>
      <c r="G62" s="61">
        <f>G49</f>
        <v>22</v>
      </c>
      <c r="H62" s="60">
        <f>IFERROR(VALUE(INDEX('CSV Import'!$Q$7:$Q$359, MATCH($BP62, 'CSV Import'!$O$7:$O$359, 0))),0)</f>
        <v>1000</v>
      </c>
      <c r="I62" s="61">
        <f>I49</f>
        <v>22</v>
      </c>
      <c r="J62" s="60">
        <f>IFERROR(VALUE(INDEX('CSV Import'!$W$7:$W$359, MATCH($BP62, 'CSV Import'!$U$7:$U$359, 0))),0)</f>
        <v>1000</v>
      </c>
      <c r="K62" s="61">
        <f>K49</f>
        <v>22</v>
      </c>
      <c r="L62" s="60">
        <f>IFERROR(VALUE(INDEX('CSV Import'!$AC$7:$AC$359, MATCH($BP62, 'CSV Import'!$AA$7:$AA$359, 0))),0)</f>
        <v>1000</v>
      </c>
      <c r="M62" s="61">
        <f>M49</f>
        <v>22</v>
      </c>
      <c r="N62" s="60">
        <f>IFERROR(VALUE(INDEX('CSV Import'!$AI$7:$AI$359, MATCH($BP62, 'CSV Import'!$AG$7:$AG$359, 0))),0)</f>
        <v>1000</v>
      </c>
      <c r="O62" s="61">
        <f>O49</f>
        <v>22</v>
      </c>
      <c r="P62" s="60">
        <f>IFERROR(VALUE(INDEX('CSV Import'!$AO$7:$AO$359, MATCH($BP62, 'CSV Import'!$AM$7:$AM$359, 0))),0)</f>
        <v>1000</v>
      </c>
      <c r="Q62" s="61">
        <f>Q49</f>
        <v>22</v>
      </c>
      <c r="R62" s="60">
        <f>IFERROR(VALUE(INDEX('CSV Import'!$AU$7:$AU$359, MATCH($BP62, 'CSV Import'!$AS$7:$AS$359, 0))),0)</f>
        <v>1000</v>
      </c>
      <c r="S62" s="61">
        <f>S49</f>
        <v>22</v>
      </c>
      <c r="T62" s="60">
        <f>IFERROR(VALUE(INDEX('CSV Import'!$BA$7:$BA$359, MATCH($BP62, 'CSV Import'!$AY$7:$AY$359, 0))),0)</f>
        <v>1000</v>
      </c>
      <c r="U62" s="61">
        <f>U49</f>
        <v>22</v>
      </c>
      <c r="V62" s="60">
        <f>IFERROR(VALUE(INDEX('CSV Import'!$BG$7:$BG$359, MATCH($BP62, 'CSV Import'!$BE$7:$BE$359, 0))),0)</f>
        <v>1000</v>
      </c>
      <c r="W62" s="61">
        <f>W49</f>
        <v>22</v>
      </c>
      <c r="X62" s="60">
        <f>IFERROR(VALUE(INDEX('CSV Import'!$BM$7:$BM$359, MATCH($BP62, 'CSV Import'!$BK$7:$BK$359, 0))),0)</f>
        <v>1000</v>
      </c>
      <c r="Y62" s="61">
        <f>Y49</f>
        <v>22</v>
      </c>
      <c r="Z62" s="60">
        <f>IFERROR(VALUE(INDEX('CSV Import'!$BS$7:$BS$359, MATCH($BP62, 'CSV Import'!$BQ$7:$BQ$359, 0))),0)</f>
        <v>1000</v>
      </c>
      <c r="AA62" s="61">
        <f>AA49</f>
        <v>22</v>
      </c>
      <c r="AB62" s="60">
        <f>IFERROR(VALUE(INDEX('CSV Import'!$BY$7:$BY$359, MATCH($BP62, 'CSV Import'!$BW$7:$BW$359, 0))),0)</f>
        <v>1000</v>
      </c>
      <c r="AC62" s="61">
        <f>AC49</f>
        <v>22</v>
      </c>
      <c r="AD62" s="60">
        <f>IFERROR(VALUE(INDEX('CSV Import'!$CE$7:$CE$359, MATCH($BP62, 'CSV Import'!$CC$7:$CC$359, 0))),0)</f>
        <v>1000</v>
      </c>
      <c r="AE62" s="61">
        <f>AE49</f>
        <v>22</v>
      </c>
      <c r="AF62" s="60">
        <f>IFERROR(VALUE(INDEX('CSV Import'!$CK$7:$CK$359, MATCH($BP62, 'CSV Import'!$CI$7:$CI$359, 0))),0)</f>
        <v>1000</v>
      </c>
      <c r="AG62" s="61">
        <f>AG49</f>
        <v>22</v>
      </c>
      <c r="AH62" s="60">
        <f>IFERROR(VALUE(INDEX('CSV Import'!$CQ$7:$CQ$359, MATCH($BP62, 'CSV Import'!$CO$7:$CO$359, 0))),0)</f>
        <v>1000</v>
      </c>
      <c r="AI62" s="61">
        <f>AI49</f>
        <v>22</v>
      </c>
      <c r="AJ62" s="60">
        <f>IFERROR(VALUE(INDEX('CSV Import'!$CW$7:$CW$359, MATCH($BP62, 'CSV Import'!$CU$7:$CU$359, 0))),0)</f>
        <v>1000</v>
      </c>
      <c r="AK62" s="61">
        <f>AK49</f>
        <v>22</v>
      </c>
      <c r="AL62" s="60">
        <f>IFERROR(VALUE(INDEX('CSV Import'!$DC$7:$DC$359, MATCH($BP62, 'CSV Import'!$DA$7:$DA$359, 0))),0)</f>
        <v>1000</v>
      </c>
      <c r="AM62" s="61">
        <f>AM49</f>
        <v>22</v>
      </c>
      <c r="AN62" s="60">
        <f>IFERROR(VALUE(INDEX('CSV Import'!$DI$7:$DI$359, MATCH($BP62, 'CSV Import'!$DG$7:$DG$359, 0))),0)</f>
        <v>1000</v>
      </c>
      <c r="AO62" s="61">
        <f>AO49</f>
        <v>22</v>
      </c>
      <c r="AP62" s="60">
        <f>IFERROR(VALUE(INDEX('CSV Import'!$DO$7:$DO$359, MATCH($BP62, 'CSV Import'!$DM$7:$DM$359, 0))),0)</f>
        <v>1000</v>
      </c>
      <c r="AQ62" s="61">
        <f>AQ49</f>
        <v>22</v>
      </c>
      <c r="AR62" s="60">
        <f>IFERROR(VALUE(INDEX('CSV Import'!$DU$7:$DU$359, MATCH($BP62, 'CSV Import'!$DS$7:$DS$359, 0))),0)</f>
        <v>1000</v>
      </c>
      <c r="AS62" s="61">
        <f>AS49</f>
        <v>22</v>
      </c>
      <c r="AT62" s="60">
        <f>IFERROR(VALUE(INDEX('CSV Import'!$EA$7:$EA$359, MATCH($BP62, 'CSV Import'!$DY$7:$DY$359, 0))),0)</f>
        <v>1000</v>
      </c>
      <c r="AU62" s="61">
        <f>AU49</f>
        <v>22</v>
      </c>
      <c r="AV62" s="60">
        <f>IFERROR(VALUE(INDEX('CSV Import'!$EG$7:$EG$359, MATCH($BP62, 'CSV Import'!$EE$7:$EE$359, 0))),0)</f>
        <v>1000</v>
      </c>
      <c r="AW62" s="61">
        <f>AW49</f>
        <v>22</v>
      </c>
      <c r="AX62" s="60">
        <f>IFERROR(VALUE(INDEX('CSV Import'!$EM$7:$EM$359, MATCH($BP62, 'CSV Import'!$EK$7:$EK$359, 0))),0)</f>
        <v>1000</v>
      </c>
      <c r="AY62" s="61">
        <f>AY49</f>
        <v>22</v>
      </c>
      <c r="AZ62" s="60">
        <f>IFERROR(VALUE(INDEX('CSV Import'!$ES$7:$ES$359, MATCH($BP62, 'CSV Import'!$EQ$7:$EQ$359, 0))),0)</f>
        <v>1000</v>
      </c>
      <c r="BA62" s="61">
        <f>BA49</f>
        <v>22</v>
      </c>
      <c r="BB62" s="60">
        <f>IFERROR(VALUE(INDEX('CSV Import'!$EY$7:$EY$359, MATCH($BP62, 'CSV Import'!$EW$7:$EW$359, 0))),0)</f>
        <v>1000</v>
      </c>
      <c r="BC62" s="61">
        <f>BC49</f>
        <v>22</v>
      </c>
      <c r="BD62" s="60">
        <f>IFERROR(VALUE(INDEX('CSV Import'!$FE$7:$FE$359, MATCH($BP62, 'CSV Import'!$FC$7:$FC$359, 0))),0)</f>
        <v>1000</v>
      </c>
      <c r="BE62" s="61">
        <f>BE49</f>
        <v>22</v>
      </c>
      <c r="BF62" s="60">
        <f>IFERROR(VALUE(INDEX('CSV Import'!$FK$7:$FK$359, MATCH($BP62, 'CSV Import'!$FI$7:$FI$359, 0))),0)</f>
        <v>1000</v>
      </c>
      <c r="BG62" s="61">
        <f>BG49</f>
        <v>22</v>
      </c>
      <c r="BH62" s="60">
        <f>IFERROR(VALUE(INDEX('CSV Import'!$FQ$7:$FQ$359, MATCH($BP62, 'CSV Import'!$FO$7:$FO$359, 0))),0)</f>
        <v>1000</v>
      </c>
      <c r="BI62" s="61">
        <f>BI49</f>
        <v>22</v>
      </c>
      <c r="BJ62" s="60">
        <f>IFERROR(VALUE(INDEX('CSV Import'!$FW$7:$FW$359, MATCH($BP62, 'CSV Import'!$FU$7:$FU$359, 0))),0)</f>
        <v>1000</v>
      </c>
      <c r="BK62" s="61">
        <f>BK49</f>
        <v>0</v>
      </c>
      <c r="BL62" s="60">
        <f>IFERROR(VALUE(INDEX('CSV Import'!$GC$7:$GC$359, MATCH($BP62, 'CSV Import'!$GA$7:$GA$359, 0))),0)</f>
        <v>0</v>
      </c>
      <c r="BM62" s="61">
        <f>SUM(C62,E62,G62,I62,K62,M62,O62,Q62,S62,U62,W62,Y62,AA62,AC62,AE62)+SUM(AG62,AI62,AK62,AM62,AO62,AQ62,AS62,AU62,AW62,AY62,BA62,BC62,BE62,BG62,BI62,BK62)</f>
        <v>660</v>
      </c>
      <c r="BN62" s="62">
        <f>SUM(D62,F62,H62,J62,L62,N62,P62,R62,T62,V62,X62,Z62,AB62,AD62,AF62)+SUM(AH62,AJ62,AL62,AN62,AP62,AR62,AT62,AV62,AX62,AZ62,BB62,BD62,BF62,BH62,BJ62,BL62)</f>
        <v>30000</v>
      </c>
      <c r="BP62" s="33" t="s">
        <v>273</v>
      </c>
    </row>
    <row r="63" spans="1:68" ht="15" thickBot="1" x14ac:dyDescent="0.25">
      <c r="A63" s="28">
        <f>ROW()</f>
        <v>63</v>
      </c>
      <c r="B63" s="101" t="s">
        <v>268</v>
      </c>
      <c r="C63" s="71">
        <f>C50</f>
        <v>11</v>
      </c>
      <c r="D63" s="98">
        <f>IFERROR(VALUE(INDEX('CSV Import'!$E$7:$E$359, MATCH($BP63, 'CSV Import'!$C$7:$C$359, 0))),0)</f>
        <v>1200</v>
      </c>
      <c r="E63" s="71">
        <f>E50</f>
        <v>11</v>
      </c>
      <c r="F63" s="98">
        <f>IFERROR(VALUE(INDEX('CSV Import'!$K$7:$K$359, MATCH($BP63, 'CSV Import'!$I$7:$I$359, 0))),0)</f>
        <v>1200</v>
      </c>
      <c r="G63" s="71">
        <f>G50</f>
        <v>11</v>
      </c>
      <c r="H63" s="98">
        <f>IFERROR(VALUE(INDEX('CSV Import'!$Q$7:$Q$359, MATCH($BP63, 'CSV Import'!$O$7:$O$359, 0))),0)</f>
        <v>1200</v>
      </c>
      <c r="I63" s="71">
        <f>I50</f>
        <v>11</v>
      </c>
      <c r="J63" s="98">
        <f>IFERROR(VALUE(INDEX('CSV Import'!$W$7:$W$359, MATCH($BP63, 'CSV Import'!$U$7:$U$359, 0))),0)</f>
        <v>1200</v>
      </c>
      <c r="K63" s="71">
        <f>K50</f>
        <v>11</v>
      </c>
      <c r="L63" s="98">
        <f>IFERROR(VALUE(INDEX('CSV Import'!$AC$7:$AC$359, MATCH($BP63, 'CSV Import'!$AA$7:$AA$359, 0))),0)</f>
        <v>1200</v>
      </c>
      <c r="M63" s="71">
        <f>M50</f>
        <v>11</v>
      </c>
      <c r="N63" s="98">
        <f>IFERROR(VALUE(INDEX('CSV Import'!$AI$7:$AI$359, MATCH($BP63, 'CSV Import'!$AG$7:$AG$359, 0))),0)</f>
        <v>1200</v>
      </c>
      <c r="O63" s="71">
        <f>O50</f>
        <v>11</v>
      </c>
      <c r="P63" s="98">
        <f>IFERROR(VALUE(INDEX('CSV Import'!$AO$7:$AO$359, MATCH($BP63, 'CSV Import'!$AM$7:$AM$359, 0))),0)</f>
        <v>1200</v>
      </c>
      <c r="Q63" s="71">
        <f>Q50</f>
        <v>11</v>
      </c>
      <c r="R63" s="98">
        <f>IFERROR(VALUE(INDEX('CSV Import'!$AU$7:$AU$359, MATCH($BP63, 'CSV Import'!$AS$7:$AS$359, 0))),0)</f>
        <v>1200</v>
      </c>
      <c r="S63" s="71">
        <f>S50</f>
        <v>11</v>
      </c>
      <c r="T63" s="98">
        <f>IFERROR(VALUE(INDEX('CSV Import'!$BA$7:$BA$359, MATCH($BP63, 'CSV Import'!$AY$7:$AY$359, 0))),0)</f>
        <v>1200</v>
      </c>
      <c r="U63" s="71">
        <f>U50</f>
        <v>11</v>
      </c>
      <c r="V63" s="98">
        <f>IFERROR(VALUE(INDEX('CSV Import'!$BG$7:$BG$359, MATCH($BP63, 'CSV Import'!$BE$7:$BE$359, 0))),0)</f>
        <v>1200</v>
      </c>
      <c r="W63" s="71">
        <f>W50</f>
        <v>11</v>
      </c>
      <c r="X63" s="98">
        <f>IFERROR(VALUE(INDEX('CSV Import'!$BM$7:$BM$359, MATCH($BP63, 'CSV Import'!$BK$7:$BK$359, 0))),0)</f>
        <v>1200</v>
      </c>
      <c r="Y63" s="71">
        <f>Y50</f>
        <v>11</v>
      </c>
      <c r="Z63" s="98">
        <f>IFERROR(VALUE(INDEX('CSV Import'!$BS$7:$BS$359, MATCH($BP63, 'CSV Import'!$BQ$7:$BQ$359, 0))),0)</f>
        <v>1200</v>
      </c>
      <c r="AA63" s="71">
        <f>AA50</f>
        <v>11</v>
      </c>
      <c r="AB63" s="98">
        <f>IFERROR(VALUE(INDEX('CSV Import'!$BY$7:$BY$359, MATCH($BP63, 'CSV Import'!$BW$7:$BW$359, 0))),0)</f>
        <v>1200</v>
      </c>
      <c r="AC63" s="71">
        <f>AC50</f>
        <v>11</v>
      </c>
      <c r="AD63" s="98">
        <f>IFERROR(VALUE(INDEX('CSV Import'!$CE$7:$CE$359, MATCH($BP63, 'CSV Import'!$CC$7:$CC$359, 0))),0)</f>
        <v>1200</v>
      </c>
      <c r="AE63" s="71">
        <f>AE50</f>
        <v>11</v>
      </c>
      <c r="AF63" s="98">
        <f>IFERROR(VALUE(INDEX('CSV Import'!$CK$7:$CK$359, MATCH($BP63, 'CSV Import'!$CI$7:$CI$359, 0))),0)</f>
        <v>1200</v>
      </c>
      <c r="AG63" s="71">
        <f>AG50</f>
        <v>11</v>
      </c>
      <c r="AH63" s="98">
        <f>IFERROR(VALUE(INDEX('CSV Import'!$CQ$7:$CQ$359, MATCH($BP63, 'CSV Import'!$CO$7:$CO$359, 0))),0)</f>
        <v>1200</v>
      </c>
      <c r="AI63" s="71">
        <f>AI50</f>
        <v>11</v>
      </c>
      <c r="AJ63" s="98">
        <f>IFERROR(VALUE(INDEX('CSV Import'!$CW$7:$CW$359, MATCH($BP63, 'CSV Import'!$CU$7:$CU$359, 0))),0)</f>
        <v>1200</v>
      </c>
      <c r="AK63" s="71">
        <f>AK50</f>
        <v>11</v>
      </c>
      <c r="AL63" s="98">
        <f>IFERROR(VALUE(INDEX('CSV Import'!$DC$7:$DC$359, MATCH($BP63, 'CSV Import'!$DA$7:$DA$359, 0))),0)</f>
        <v>1200</v>
      </c>
      <c r="AM63" s="71">
        <f>AM50</f>
        <v>11</v>
      </c>
      <c r="AN63" s="98">
        <f>IFERROR(VALUE(INDEX('CSV Import'!$DI$7:$DI$359, MATCH($BP63, 'CSV Import'!$DG$7:$DG$359, 0))),0)</f>
        <v>1200</v>
      </c>
      <c r="AO63" s="71">
        <f>AO50</f>
        <v>11</v>
      </c>
      <c r="AP63" s="98">
        <f>IFERROR(VALUE(INDEX('CSV Import'!$DO$7:$DO$359, MATCH($BP63, 'CSV Import'!$DM$7:$DM$359, 0))),0)</f>
        <v>1200</v>
      </c>
      <c r="AQ63" s="71">
        <f>AQ50</f>
        <v>11</v>
      </c>
      <c r="AR63" s="98">
        <f>IFERROR(VALUE(INDEX('CSV Import'!$DU$7:$DU$359, MATCH($BP63, 'CSV Import'!$DS$7:$DS$359, 0))),0)</f>
        <v>1200</v>
      </c>
      <c r="AS63" s="71">
        <f>AS50</f>
        <v>11</v>
      </c>
      <c r="AT63" s="98">
        <f>IFERROR(VALUE(INDEX('CSV Import'!$EA$7:$EA$359, MATCH($BP63, 'CSV Import'!$DY$7:$DY$359, 0))),0)</f>
        <v>1200</v>
      </c>
      <c r="AU63" s="71">
        <f>AU50</f>
        <v>11</v>
      </c>
      <c r="AV63" s="98">
        <f>IFERROR(VALUE(INDEX('CSV Import'!$EG$7:$EG$359, MATCH($BP63, 'CSV Import'!$EE$7:$EE$359, 0))),0)</f>
        <v>1200</v>
      </c>
      <c r="AW63" s="71">
        <f>AW50</f>
        <v>11</v>
      </c>
      <c r="AX63" s="98">
        <f>IFERROR(VALUE(INDEX('CSV Import'!$EM$7:$EM$359, MATCH($BP63, 'CSV Import'!$EK$7:$EK$359, 0))),0)</f>
        <v>1200</v>
      </c>
      <c r="AY63" s="71">
        <f>AY50</f>
        <v>11</v>
      </c>
      <c r="AZ63" s="98">
        <f>IFERROR(VALUE(INDEX('CSV Import'!$ES$7:$ES$359, MATCH($BP63, 'CSV Import'!$EQ$7:$EQ$359, 0))),0)</f>
        <v>1200</v>
      </c>
      <c r="BA63" s="71">
        <f>BA50</f>
        <v>11</v>
      </c>
      <c r="BB63" s="98">
        <f>IFERROR(VALUE(INDEX('CSV Import'!$EY$7:$EY$359, MATCH($BP63, 'CSV Import'!$EW$7:$EW$359, 0))),0)</f>
        <v>1200</v>
      </c>
      <c r="BC63" s="71">
        <f>BC50</f>
        <v>11</v>
      </c>
      <c r="BD63" s="98">
        <f>IFERROR(VALUE(INDEX('CSV Import'!$FE$7:$FE$359, MATCH($BP63, 'CSV Import'!$FC$7:$FC$359, 0))),0)</f>
        <v>1200</v>
      </c>
      <c r="BE63" s="71">
        <f>BE50</f>
        <v>11</v>
      </c>
      <c r="BF63" s="98">
        <f>IFERROR(VALUE(INDEX('CSV Import'!$FK$7:$FK$359, MATCH($BP63, 'CSV Import'!$FI$7:$FI$359, 0))),0)</f>
        <v>1200</v>
      </c>
      <c r="BG63" s="71">
        <f>BG50</f>
        <v>11</v>
      </c>
      <c r="BH63" s="98">
        <f>IFERROR(VALUE(INDEX('CSV Import'!$FQ$7:$FQ$359, MATCH($BP63, 'CSV Import'!$FO$7:$FO$359, 0))),0)</f>
        <v>1200</v>
      </c>
      <c r="BI63" s="71">
        <f>BI50</f>
        <v>11</v>
      </c>
      <c r="BJ63" s="98">
        <f>IFERROR(VALUE(INDEX('CSV Import'!$FW$7:$FW$359, MATCH($BP63, 'CSV Import'!$FU$7:$FU$359, 0))),0)</f>
        <v>1200</v>
      </c>
      <c r="BK63" s="71">
        <f>BK50</f>
        <v>0</v>
      </c>
      <c r="BL63" s="98">
        <f>IFERROR(VALUE(INDEX('CSV Import'!$GC$7:$GC$359, MATCH($BP63, 'CSV Import'!$GA$7:$GA$359, 0))),0)</f>
        <v>0</v>
      </c>
      <c r="BM63" s="102">
        <f t="shared" si="310"/>
        <v>330</v>
      </c>
      <c r="BN63" s="103">
        <f t="shared" si="310"/>
        <v>36000</v>
      </c>
      <c r="BP63" s="33" t="s">
        <v>274</v>
      </c>
    </row>
    <row r="64" spans="1:68" ht="15" thickBot="1" x14ac:dyDescent="0.25">
      <c r="A64" s="28">
        <f>ROW()</f>
        <v>64</v>
      </c>
      <c r="B64" s="42" t="s">
        <v>260</v>
      </c>
      <c r="C64" s="99">
        <f t="shared" ref="C64:BN64" si="311">SUM(C61:C63)</f>
        <v>66</v>
      </c>
      <c r="D64" s="74">
        <f t="shared" si="311"/>
        <v>3200</v>
      </c>
      <c r="E64" s="99">
        <f t="shared" ref="E64:BL64" si="312">SUM(E61:E63)</f>
        <v>66</v>
      </c>
      <c r="F64" s="74">
        <f t="shared" si="312"/>
        <v>3200</v>
      </c>
      <c r="G64" s="99">
        <f t="shared" si="312"/>
        <v>66</v>
      </c>
      <c r="H64" s="74">
        <f t="shared" si="312"/>
        <v>3200</v>
      </c>
      <c r="I64" s="99">
        <f t="shared" si="312"/>
        <v>66</v>
      </c>
      <c r="J64" s="74">
        <f t="shared" si="312"/>
        <v>3200</v>
      </c>
      <c r="K64" s="99">
        <f t="shared" si="312"/>
        <v>66</v>
      </c>
      <c r="L64" s="74">
        <f t="shared" si="312"/>
        <v>3200</v>
      </c>
      <c r="M64" s="99">
        <f t="shared" si="312"/>
        <v>66</v>
      </c>
      <c r="N64" s="74">
        <f t="shared" si="312"/>
        <v>3200</v>
      </c>
      <c r="O64" s="99">
        <f t="shared" si="312"/>
        <v>66</v>
      </c>
      <c r="P64" s="74">
        <f t="shared" si="312"/>
        <v>3200</v>
      </c>
      <c r="Q64" s="99">
        <f t="shared" si="312"/>
        <v>66</v>
      </c>
      <c r="R64" s="74">
        <f t="shared" si="312"/>
        <v>3200</v>
      </c>
      <c r="S64" s="99">
        <f t="shared" si="312"/>
        <v>66</v>
      </c>
      <c r="T64" s="74">
        <f t="shared" si="312"/>
        <v>3200</v>
      </c>
      <c r="U64" s="99">
        <f t="shared" si="312"/>
        <v>66</v>
      </c>
      <c r="V64" s="74">
        <f t="shared" si="312"/>
        <v>3200</v>
      </c>
      <c r="W64" s="99">
        <f t="shared" si="312"/>
        <v>66</v>
      </c>
      <c r="X64" s="74">
        <f t="shared" si="312"/>
        <v>3200</v>
      </c>
      <c r="Y64" s="99">
        <f t="shared" si="312"/>
        <v>66</v>
      </c>
      <c r="Z64" s="74">
        <f t="shared" si="312"/>
        <v>3200</v>
      </c>
      <c r="AA64" s="99">
        <f t="shared" si="312"/>
        <v>66</v>
      </c>
      <c r="AB64" s="74">
        <f t="shared" si="312"/>
        <v>3200</v>
      </c>
      <c r="AC64" s="99">
        <f t="shared" si="312"/>
        <v>66</v>
      </c>
      <c r="AD64" s="74">
        <f t="shared" si="312"/>
        <v>3200</v>
      </c>
      <c r="AE64" s="99">
        <f t="shared" si="312"/>
        <v>66</v>
      </c>
      <c r="AF64" s="74">
        <f t="shared" si="312"/>
        <v>3200</v>
      </c>
      <c r="AG64" s="99">
        <f t="shared" si="312"/>
        <v>66</v>
      </c>
      <c r="AH64" s="74">
        <f t="shared" si="312"/>
        <v>3200</v>
      </c>
      <c r="AI64" s="99">
        <f t="shared" si="312"/>
        <v>66</v>
      </c>
      <c r="AJ64" s="74">
        <f t="shared" si="312"/>
        <v>3200</v>
      </c>
      <c r="AK64" s="99">
        <f t="shared" si="312"/>
        <v>66</v>
      </c>
      <c r="AL64" s="74">
        <f t="shared" si="312"/>
        <v>3200</v>
      </c>
      <c r="AM64" s="99">
        <f t="shared" si="312"/>
        <v>66</v>
      </c>
      <c r="AN64" s="74">
        <f t="shared" si="312"/>
        <v>3200</v>
      </c>
      <c r="AO64" s="99">
        <f t="shared" si="312"/>
        <v>66</v>
      </c>
      <c r="AP64" s="74">
        <f t="shared" si="312"/>
        <v>3200</v>
      </c>
      <c r="AQ64" s="99">
        <f t="shared" si="312"/>
        <v>66</v>
      </c>
      <c r="AR64" s="74">
        <f t="shared" si="312"/>
        <v>3200</v>
      </c>
      <c r="AS64" s="99">
        <f t="shared" si="312"/>
        <v>66</v>
      </c>
      <c r="AT64" s="74">
        <f t="shared" si="312"/>
        <v>3200</v>
      </c>
      <c r="AU64" s="99">
        <f t="shared" si="312"/>
        <v>66</v>
      </c>
      <c r="AV64" s="74">
        <f t="shared" si="312"/>
        <v>3200</v>
      </c>
      <c r="AW64" s="99">
        <f t="shared" si="312"/>
        <v>66</v>
      </c>
      <c r="AX64" s="74">
        <f t="shared" si="312"/>
        <v>3200</v>
      </c>
      <c r="AY64" s="99">
        <f t="shared" si="312"/>
        <v>66</v>
      </c>
      <c r="AZ64" s="74">
        <f t="shared" si="312"/>
        <v>3200</v>
      </c>
      <c r="BA64" s="99">
        <f t="shared" si="312"/>
        <v>66</v>
      </c>
      <c r="BB64" s="74">
        <f t="shared" si="312"/>
        <v>3200</v>
      </c>
      <c r="BC64" s="99">
        <f t="shared" si="312"/>
        <v>66</v>
      </c>
      <c r="BD64" s="74">
        <f t="shared" si="312"/>
        <v>3200</v>
      </c>
      <c r="BE64" s="99">
        <f t="shared" si="312"/>
        <v>66</v>
      </c>
      <c r="BF64" s="74">
        <f t="shared" si="312"/>
        <v>3200</v>
      </c>
      <c r="BG64" s="99">
        <f t="shared" si="312"/>
        <v>66</v>
      </c>
      <c r="BH64" s="74">
        <f t="shared" si="312"/>
        <v>3200</v>
      </c>
      <c r="BI64" s="99">
        <f t="shared" si="312"/>
        <v>66</v>
      </c>
      <c r="BJ64" s="74">
        <f t="shared" si="312"/>
        <v>3200</v>
      </c>
      <c r="BK64" s="99">
        <f t="shared" si="312"/>
        <v>0</v>
      </c>
      <c r="BL64" s="74">
        <f t="shared" si="312"/>
        <v>0</v>
      </c>
      <c r="BM64" s="99">
        <f t="shared" si="311"/>
        <v>1980</v>
      </c>
      <c r="BN64" s="74">
        <f t="shared" si="311"/>
        <v>96000</v>
      </c>
    </row>
    <row r="65" spans="1:68" x14ac:dyDescent="0.2">
      <c r="A65" s="28">
        <f>ROW()</f>
        <v>65</v>
      </c>
      <c r="B65" s="90" t="str">
        <f>"Balance total to Net Sales (row "&amp;TEXT(ROW(B19),"0")&amp;")"</f>
        <v>Balance total to Net Sales (row 19)</v>
      </c>
      <c r="D65" s="91" t="str">
        <f>IF(D19=D64,"Balanced", "Out of Bal.")</f>
        <v>Out of Bal.</v>
      </c>
      <c r="F65" s="91" t="str">
        <f>IF(F19=F64,"Balanced", "Out of Bal.")</f>
        <v>Out of Bal.</v>
      </c>
      <c r="H65" s="91" t="str">
        <f>IF(H19=H64,"Balanced", "Out of Bal.")</f>
        <v>Out of Bal.</v>
      </c>
      <c r="J65" s="91" t="str">
        <f>IF(J19=J64,"Balanced", "Out of Bal.")</f>
        <v>Out of Bal.</v>
      </c>
      <c r="L65" s="91" t="str">
        <f>IF(L19=L64,"Balanced", "Out of Bal.")</f>
        <v>Out of Bal.</v>
      </c>
      <c r="N65" s="91" t="str">
        <f>IF(N19=N64,"Balanced", "Out of Bal.")</f>
        <v>Out of Bal.</v>
      </c>
      <c r="P65" s="91" t="str">
        <f>IF(P19=P64,"Balanced", "Out of Bal.")</f>
        <v>Out of Bal.</v>
      </c>
      <c r="R65" s="91" t="str">
        <f>IF(R19=R64,"Balanced", "Out of Bal.")</f>
        <v>Out of Bal.</v>
      </c>
      <c r="T65" s="91" t="str">
        <f>IF(T19=T64,"Balanced", "Out of Bal.")</f>
        <v>Out of Bal.</v>
      </c>
      <c r="V65" s="91" t="str">
        <f>IF(V19=V64,"Balanced", "Out of Bal.")</f>
        <v>Out of Bal.</v>
      </c>
      <c r="X65" s="91" t="str">
        <f>IF(X19=X64,"Balanced", "Out of Bal.")</f>
        <v>Out of Bal.</v>
      </c>
      <c r="Z65" s="91" t="str">
        <f>IF(Z19=Z64,"Balanced", "Out of Bal.")</f>
        <v>Out of Bal.</v>
      </c>
      <c r="AB65" s="91" t="str">
        <f>IF(AB19=AB64,"Balanced", "Out of Bal.")</f>
        <v>Out of Bal.</v>
      </c>
      <c r="AD65" s="91" t="str">
        <f>IF(AD19=AD64,"Balanced", "Out of Bal.")</f>
        <v>Out of Bal.</v>
      </c>
      <c r="AF65" s="91" t="str">
        <f>IF(AF19=AF64,"Balanced", "Out of Bal.")</f>
        <v>Out of Bal.</v>
      </c>
      <c r="AH65" s="91" t="str">
        <f>IF(AH19=AH64,"Balanced", "Out of Bal.")</f>
        <v>Out of Bal.</v>
      </c>
      <c r="AJ65" s="91" t="str">
        <f>IF(AJ19=AJ64,"Balanced", "Out of Bal.")</f>
        <v>Out of Bal.</v>
      </c>
      <c r="AL65" s="91" t="str">
        <f>IF(AL19=AL64,"Balanced", "Out of Bal.")</f>
        <v>Out of Bal.</v>
      </c>
      <c r="AN65" s="91" t="str">
        <f>IF(AN19=AN64,"Balanced", "Out of Bal.")</f>
        <v>Out of Bal.</v>
      </c>
      <c r="AP65" s="91" t="str">
        <f>IF(AP19=AP64,"Balanced", "Out of Bal.")</f>
        <v>Out of Bal.</v>
      </c>
      <c r="AR65" s="91" t="str">
        <f>IF(AR19=AR64,"Balanced", "Out of Bal.")</f>
        <v>Out of Bal.</v>
      </c>
      <c r="AT65" s="91" t="str">
        <f>IF(AT19=AT64,"Balanced", "Out of Bal.")</f>
        <v>Out of Bal.</v>
      </c>
      <c r="AV65" s="91" t="str">
        <f>IF(AV19=AV64,"Balanced", "Out of Bal.")</f>
        <v>Out of Bal.</v>
      </c>
      <c r="AX65" s="91" t="str">
        <f>IF(AX19=AX64,"Balanced", "Out of Bal.")</f>
        <v>Out of Bal.</v>
      </c>
      <c r="AZ65" s="91" t="str">
        <f>IF(AZ19=AZ64,"Balanced", "Out of Bal.")</f>
        <v>Out of Bal.</v>
      </c>
      <c r="BB65" s="91" t="str">
        <f>IF(BB19=BB64,"Balanced", "Out of Bal.")</f>
        <v>Out of Bal.</v>
      </c>
      <c r="BD65" s="91" t="str">
        <f>IF(BD19=BD64,"Balanced", "Out of Bal.")</f>
        <v>Out of Bal.</v>
      </c>
      <c r="BF65" s="91" t="str">
        <f>IF(BF19=BF64,"Balanced", "Out of Bal.")</f>
        <v>Out of Bal.</v>
      </c>
      <c r="BH65" s="91" t="str">
        <f>IF(BH19=BH64,"Balanced", "Out of Bal.")</f>
        <v>Out of Bal.</v>
      </c>
      <c r="BJ65" s="91" t="str">
        <f>IF(BJ19=BJ64,"Balanced", "Out of Bal.")</f>
        <v>Out of Bal.</v>
      </c>
      <c r="BL65" s="91" t="str">
        <f>IF(BL19=BL64,"Balanced", "Out of Bal.")</f>
        <v>Balanced</v>
      </c>
      <c r="BN65" s="91" t="str">
        <f>IF(BN19=BN64,"Balanced", "Out of Bal.")</f>
        <v>Out of Bal.</v>
      </c>
    </row>
    <row r="66" spans="1:68" ht="15" thickBot="1" x14ac:dyDescent="0.25">
      <c r="A66" s="28">
        <f>ROW()</f>
        <v>66</v>
      </c>
      <c r="D66" s="91"/>
      <c r="F66" s="91"/>
      <c r="H66" s="91"/>
      <c r="J66" s="91"/>
      <c r="L66" s="91"/>
      <c r="N66" s="91"/>
      <c r="P66" s="91"/>
      <c r="R66" s="91"/>
      <c r="T66" s="91"/>
      <c r="V66" s="91"/>
      <c r="X66" s="91"/>
      <c r="Z66" s="91"/>
      <c r="AB66" s="91"/>
      <c r="AD66" s="91"/>
      <c r="AF66" s="91"/>
      <c r="AH66" s="91"/>
      <c r="AJ66" s="91"/>
      <c r="AL66" s="91"/>
      <c r="AN66" s="91"/>
      <c r="AP66" s="91"/>
      <c r="AR66" s="91"/>
      <c r="AT66" s="91"/>
      <c r="AV66" s="91"/>
      <c r="AX66" s="91"/>
      <c r="AZ66" s="91"/>
      <c r="BB66" s="91"/>
      <c r="BD66" s="91"/>
      <c r="BF66" s="91"/>
      <c r="BH66" s="91"/>
      <c r="BJ66" s="91"/>
      <c r="BL66" s="91"/>
      <c r="BN66" s="91"/>
    </row>
    <row r="67" spans="1:68" ht="15" thickBot="1" x14ac:dyDescent="0.25">
      <c r="A67" s="28">
        <f>ROW()</f>
        <v>67</v>
      </c>
      <c r="B67" s="42" t="s">
        <v>275</v>
      </c>
    </row>
    <row r="68" spans="1:68" x14ac:dyDescent="0.2">
      <c r="A68" s="28">
        <f>ROW()</f>
        <v>68</v>
      </c>
      <c r="B68" s="95" t="s">
        <v>264</v>
      </c>
      <c r="C68" s="56">
        <f>C61</f>
        <v>33</v>
      </c>
      <c r="D68" s="57">
        <f>IF(C68&lt;&gt;0,D61/C68,0)</f>
        <v>30.303030303030305</v>
      </c>
      <c r="E68" s="56">
        <f>E61</f>
        <v>33</v>
      </c>
      <c r="F68" s="57">
        <f>IF(E68&lt;&gt;0,F61/E68,0)</f>
        <v>30.303030303030305</v>
      </c>
      <c r="G68" s="56">
        <f>G61</f>
        <v>33</v>
      </c>
      <c r="H68" s="57">
        <f>IF(G68&lt;&gt;0,H61/G68,0)</f>
        <v>30.303030303030305</v>
      </c>
      <c r="I68" s="56">
        <f>I61</f>
        <v>33</v>
      </c>
      <c r="J68" s="57">
        <f>IF(I68&lt;&gt;0,J61/I68,0)</f>
        <v>30.303030303030305</v>
      </c>
      <c r="K68" s="56">
        <f>K61</f>
        <v>33</v>
      </c>
      <c r="L68" s="57">
        <f>IF(K68&lt;&gt;0,L61/K68,0)</f>
        <v>30.303030303030305</v>
      </c>
      <c r="M68" s="56">
        <f>M61</f>
        <v>33</v>
      </c>
      <c r="N68" s="57">
        <f>IF(M68&lt;&gt;0,N61/M68,0)</f>
        <v>30.303030303030305</v>
      </c>
      <c r="O68" s="56">
        <f>O61</f>
        <v>33</v>
      </c>
      <c r="P68" s="57">
        <f>IF(O68&lt;&gt;0,P61/O68,0)</f>
        <v>30.303030303030305</v>
      </c>
      <c r="Q68" s="56">
        <f>Q61</f>
        <v>33</v>
      </c>
      <c r="R68" s="57">
        <f>IF(Q68&lt;&gt;0,R61/Q68,0)</f>
        <v>30.303030303030305</v>
      </c>
      <c r="S68" s="56">
        <f>S61</f>
        <v>33</v>
      </c>
      <c r="T68" s="57">
        <f>IF(S68&lt;&gt;0,T61/S68,0)</f>
        <v>30.303030303030305</v>
      </c>
      <c r="U68" s="56">
        <f>U61</f>
        <v>33</v>
      </c>
      <c r="V68" s="57">
        <f>IF(U68&lt;&gt;0,V61/U68,0)</f>
        <v>30.303030303030305</v>
      </c>
      <c r="W68" s="56">
        <f>W61</f>
        <v>33</v>
      </c>
      <c r="X68" s="57">
        <f>IF(W68&lt;&gt;0,X61/W68,0)</f>
        <v>30.303030303030305</v>
      </c>
      <c r="Y68" s="56">
        <f>Y61</f>
        <v>33</v>
      </c>
      <c r="Z68" s="57">
        <f>IF(Y68&lt;&gt;0,Z61/Y68,0)</f>
        <v>30.303030303030305</v>
      </c>
      <c r="AA68" s="56">
        <f>AA61</f>
        <v>33</v>
      </c>
      <c r="AB68" s="57">
        <f>IF(AA68&lt;&gt;0,AB61/AA68,0)</f>
        <v>30.303030303030305</v>
      </c>
      <c r="AC68" s="56">
        <f>AC61</f>
        <v>33</v>
      </c>
      <c r="AD68" s="57">
        <f>IF(AC68&lt;&gt;0,AD61/AC68,0)</f>
        <v>30.303030303030305</v>
      </c>
      <c r="AE68" s="56">
        <f>AE61</f>
        <v>33</v>
      </c>
      <c r="AF68" s="57">
        <f>IF(AE68&lt;&gt;0,AF61/AE68,0)</f>
        <v>30.303030303030305</v>
      </c>
      <c r="AG68" s="56">
        <f>AG61</f>
        <v>33</v>
      </c>
      <c r="AH68" s="57">
        <f>IF(AG68&lt;&gt;0,AH61/AG68,0)</f>
        <v>30.303030303030305</v>
      </c>
      <c r="AI68" s="56">
        <f>AI61</f>
        <v>33</v>
      </c>
      <c r="AJ68" s="57">
        <f>IF(AI68&lt;&gt;0,AJ61/AI68,0)</f>
        <v>30.303030303030305</v>
      </c>
      <c r="AK68" s="56">
        <f>AK61</f>
        <v>33</v>
      </c>
      <c r="AL68" s="57">
        <f>IF(AK68&lt;&gt;0,AL61/AK68,0)</f>
        <v>30.303030303030305</v>
      </c>
      <c r="AM68" s="56">
        <f>AM61</f>
        <v>33</v>
      </c>
      <c r="AN68" s="57">
        <f>IF(AM68&lt;&gt;0,AN61/AM68,0)</f>
        <v>30.303030303030305</v>
      </c>
      <c r="AO68" s="56">
        <f>AO61</f>
        <v>33</v>
      </c>
      <c r="AP68" s="57">
        <f>IF(AO68&lt;&gt;0,AP61/AO68,0)</f>
        <v>30.303030303030305</v>
      </c>
      <c r="AQ68" s="56">
        <f>AQ61</f>
        <v>33</v>
      </c>
      <c r="AR68" s="57">
        <f>IF(AQ68&lt;&gt;0,AR61/AQ68,0)</f>
        <v>30.303030303030305</v>
      </c>
      <c r="AS68" s="56">
        <f>AS61</f>
        <v>33</v>
      </c>
      <c r="AT68" s="57">
        <f>IF(AS68&lt;&gt;0,AT61/AS68,0)</f>
        <v>30.303030303030305</v>
      </c>
      <c r="AU68" s="56">
        <f>AU61</f>
        <v>33</v>
      </c>
      <c r="AV68" s="57">
        <f>IF(AU68&lt;&gt;0,AV61/AU68,0)</f>
        <v>30.303030303030305</v>
      </c>
      <c r="AW68" s="56">
        <f>AW61</f>
        <v>33</v>
      </c>
      <c r="AX68" s="57">
        <f>IF(AW68&lt;&gt;0,AX61/AW68,0)</f>
        <v>30.303030303030305</v>
      </c>
      <c r="AY68" s="56">
        <f>AY61</f>
        <v>33</v>
      </c>
      <c r="AZ68" s="57">
        <f>IF(AY68&lt;&gt;0,AZ61/AY68,0)</f>
        <v>30.303030303030305</v>
      </c>
      <c r="BA68" s="56">
        <f>BA61</f>
        <v>33</v>
      </c>
      <c r="BB68" s="57">
        <f>IF(BA68&lt;&gt;0,BB61/BA68,0)</f>
        <v>30.303030303030305</v>
      </c>
      <c r="BC68" s="56">
        <f>BC61</f>
        <v>33</v>
      </c>
      <c r="BD68" s="57">
        <f>IF(BC68&lt;&gt;0,BD61/BC68,0)</f>
        <v>30.303030303030305</v>
      </c>
      <c r="BE68" s="56">
        <f>BE61</f>
        <v>33</v>
      </c>
      <c r="BF68" s="57">
        <f>IF(BE68&lt;&gt;0,BF61/BE68,0)</f>
        <v>30.303030303030305</v>
      </c>
      <c r="BG68" s="56">
        <f>BG61</f>
        <v>33</v>
      </c>
      <c r="BH68" s="57">
        <f>IF(BG68&lt;&gt;0,BH61/BG68,0)</f>
        <v>30.303030303030305</v>
      </c>
      <c r="BI68" s="56">
        <f>BI61</f>
        <v>33</v>
      </c>
      <c r="BJ68" s="57">
        <f>IF(BI68&lt;&gt;0,BJ61/BI68,0)</f>
        <v>30.303030303030305</v>
      </c>
      <c r="BK68" s="56">
        <f>BK61</f>
        <v>0</v>
      </c>
      <c r="BL68" s="57">
        <f>IF(BK68&lt;&gt;0,BL61/BK68,0)</f>
        <v>0</v>
      </c>
      <c r="BM68" s="56">
        <f>BM61</f>
        <v>990</v>
      </c>
      <c r="BN68" s="57">
        <f>IF(BM68&lt;&gt;0,BN61/BM68,0)</f>
        <v>30.303030303030305</v>
      </c>
    </row>
    <row r="69" spans="1:68" x14ac:dyDescent="0.2">
      <c r="A69" s="28">
        <f>ROW()</f>
        <v>69</v>
      </c>
      <c r="B69" s="100" t="s">
        <v>266</v>
      </c>
      <c r="C69" s="61">
        <f>C62</f>
        <v>22</v>
      </c>
      <c r="D69" s="62">
        <f>IF(C69&lt;&gt;0,D62/C69,0)</f>
        <v>45.454545454545453</v>
      </c>
      <c r="E69" s="61">
        <f>E62</f>
        <v>22</v>
      </c>
      <c r="F69" s="62">
        <f>IF(E69&lt;&gt;0,F62/E69,0)</f>
        <v>45.454545454545453</v>
      </c>
      <c r="G69" s="61">
        <f>G62</f>
        <v>22</v>
      </c>
      <c r="H69" s="62">
        <f>IF(G69&lt;&gt;0,H62/G69,0)</f>
        <v>45.454545454545453</v>
      </c>
      <c r="I69" s="61">
        <f>I62</f>
        <v>22</v>
      </c>
      <c r="J69" s="62">
        <f>IF(I69&lt;&gt;0,J62/I69,0)</f>
        <v>45.454545454545453</v>
      </c>
      <c r="K69" s="61">
        <f>K62</f>
        <v>22</v>
      </c>
      <c r="L69" s="62">
        <f>IF(K69&lt;&gt;0,L62/K69,0)</f>
        <v>45.454545454545453</v>
      </c>
      <c r="M69" s="61">
        <f>M62</f>
        <v>22</v>
      </c>
      <c r="N69" s="62">
        <f>IF(M69&lt;&gt;0,N62/M69,0)</f>
        <v>45.454545454545453</v>
      </c>
      <c r="O69" s="61">
        <f>O62</f>
        <v>22</v>
      </c>
      <c r="P69" s="62">
        <f>IF(O69&lt;&gt;0,P62/O69,0)</f>
        <v>45.454545454545453</v>
      </c>
      <c r="Q69" s="61">
        <f>Q62</f>
        <v>22</v>
      </c>
      <c r="R69" s="62">
        <f>IF(Q69&lt;&gt;0,R62/Q69,0)</f>
        <v>45.454545454545453</v>
      </c>
      <c r="S69" s="61">
        <f>S62</f>
        <v>22</v>
      </c>
      <c r="T69" s="62">
        <f>IF(S69&lt;&gt;0,T62/S69,0)</f>
        <v>45.454545454545453</v>
      </c>
      <c r="U69" s="61">
        <f>U62</f>
        <v>22</v>
      </c>
      <c r="V69" s="62">
        <f>IF(U69&lt;&gt;0,V62/U69,0)</f>
        <v>45.454545454545453</v>
      </c>
      <c r="W69" s="61">
        <f>W62</f>
        <v>22</v>
      </c>
      <c r="X69" s="62">
        <f>IF(W69&lt;&gt;0,X62/W69,0)</f>
        <v>45.454545454545453</v>
      </c>
      <c r="Y69" s="61">
        <f>Y62</f>
        <v>22</v>
      </c>
      <c r="Z69" s="62">
        <f>IF(Y69&lt;&gt;0,Z62/Y69,0)</f>
        <v>45.454545454545453</v>
      </c>
      <c r="AA69" s="61">
        <f>AA62</f>
        <v>22</v>
      </c>
      <c r="AB69" s="62">
        <f>IF(AA69&lt;&gt;0,AB62/AA69,0)</f>
        <v>45.454545454545453</v>
      </c>
      <c r="AC69" s="61">
        <f>AC62</f>
        <v>22</v>
      </c>
      <c r="AD69" s="62">
        <f>IF(AC69&lt;&gt;0,AD62/AC69,0)</f>
        <v>45.454545454545453</v>
      </c>
      <c r="AE69" s="61">
        <f>AE62</f>
        <v>22</v>
      </c>
      <c r="AF69" s="62">
        <f>IF(AE69&lt;&gt;0,AF62/AE69,0)</f>
        <v>45.454545454545453</v>
      </c>
      <c r="AG69" s="61">
        <f>AG62</f>
        <v>22</v>
      </c>
      <c r="AH69" s="62">
        <f>IF(AG69&lt;&gt;0,AH62/AG69,0)</f>
        <v>45.454545454545453</v>
      </c>
      <c r="AI69" s="61">
        <f>AI62</f>
        <v>22</v>
      </c>
      <c r="AJ69" s="62">
        <f>IF(AI69&lt;&gt;0,AJ62/AI69,0)</f>
        <v>45.454545454545453</v>
      </c>
      <c r="AK69" s="61">
        <f>AK62</f>
        <v>22</v>
      </c>
      <c r="AL69" s="62">
        <f>IF(AK69&lt;&gt;0,AL62/AK69,0)</f>
        <v>45.454545454545453</v>
      </c>
      <c r="AM69" s="61">
        <f>AM62</f>
        <v>22</v>
      </c>
      <c r="AN69" s="62">
        <f>IF(AM69&lt;&gt;0,AN62/AM69,0)</f>
        <v>45.454545454545453</v>
      </c>
      <c r="AO69" s="61">
        <f>AO62</f>
        <v>22</v>
      </c>
      <c r="AP69" s="62">
        <f>IF(AO69&lt;&gt;0,AP62/AO69,0)</f>
        <v>45.454545454545453</v>
      </c>
      <c r="AQ69" s="61">
        <f>AQ62</f>
        <v>22</v>
      </c>
      <c r="AR69" s="62">
        <f>IF(AQ69&lt;&gt;0,AR62/AQ69,0)</f>
        <v>45.454545454545453</v>
      </c>
      <c r="AS69" s="61">
        <f>AS62</f>
        <v>22</v>
      </c>
      <c r="AT69" s="62">
        <f>IF(AS69&lt;&gt;0,AT62/AS69,0)</f>
        <v>45.454545454545453</v>
      </c>
      <c r="AU69" s="61">
        <f>AU62</f>
        <v>22</v>
      </c>
      <c r="AV69" s="62">
        <f>IF(AU69&lt;&gt;0,AV62/AU69,0)</f>
        <v>45.454545454545453</v>
      </c>
      <c r="AW69" s="61">
        <f>AW62</f>
        <v>22</v>
      </c>
      <c r="AX69" s="62">
        <f>IF(AW69&lt;&gt;0,AX62/AW69,0)</f>
        <v>45.454545454545453</v>
      </c>
      <c r="AY69" s="61">
        <f>AY62</f>
        <v>22</v>
      </c>
      <c r="AZ69" s="62">
        <f>IF(AY69&lt;&gt;0,AZ62/AY69,0)</f>
        <v>45.454545454545453</v>
      </c>
      <c r="BA69" s="61">
        <f>BA62</f>
        <v>22</v>
      </c>
      <c r="BB69" s="62">
        <f>IF(BA69&lt;&gt;0,BB62/BA69,0)</f>
        <v>45.454545454545453</v>
      </c>
      <c r="BC69" s="61">
        <f>BC62</f>
        <v>22</v>
      </c>
      <c r="BD69" s="62">
        <f>IF(BC69&lt;&gt;0,BD62/BC69,0)</f>
        <v>45.454545454545453</v>
      </c>
      <c r="BE69" s="61">
        <f>BE62</f>
        <v>22</v>
      </c>
      <c r="BF69" s="62">
        <f>IF(BE69&lt;&gt;0,BF62/BE69,0)</f>
        <v>45.454545454545453</v>
      </c>
      <c r="BG69" s="61">
        <f>BG62</f>
        <v>22</v>
      </c>
      <c r="BH69" s="62">
        <f>IF(BG69&lt;&gt;0,BH62/BG69,0)</f>
        <v>45.454545454545453</v>
      </c>
      <c r="BI69" s="61">
        <f>BI62</f>
        <v>22</v>
      </c>
      <c r="BJ69" s="62">
        <f>IF(BI69&lt;&gt;0,BJ62/BI69,0)</f>
        <v>45.454545454545453</v>
      </c>
      <c r="BK69" s="61">
        <f>BK62</f>
        <v>0</v>
      </c>
      <c r="BL69" s="62">
        <f>IF(BK69&lt;&gt;0,BL62/BK69,0)</f>
        <v>0</v>
      </c>
      <c r="BM69" s="61">
        <f>BM62</f>
        <v>660</v>
      </c>
      <c r="BN69" s="62">
        <f>IF(BM69&lt;&gt;0,BN62/BM69,0)</f>
        <v>45.454545454545453</v>
      </c>
    </row>
    <row r="70" spans="1:68" ht="15" thickBot="1" x14ac:dyDescent="0.25">
      <c r="A70" s="28">
        <f>ROW()</f>
        <v>70</v>
      </c>
      <c r="B70" s="101" t="s">
        <v>268</v>
      </c>
      <c r="C70" s="102">
        <f t="shared" ref="C70:E71" si="313">C63</f>
        <v>11</v>
      </c>
      <c r="D70" s="103">
        <f>IF(C70&lt;&gt;0,D63/C70,0)</f>
        <v>109.09090909090909</v>
      </c>
      <c r="E70" s="102">
        <f t="shared" si="313"/>
        <v>11</v>
      </c>
      <c r="F70" s="103">
        <f>IF(E70&lt;&gt;0,F63/E70,0)</f>
        <v>109.09090909090909</v>
      </c>
      <c r="G70" s="102">
        <f t="shared" ref="G70" si="314">G63</f>
        <v>11</v>
      </c>
      <c r="H70" s="103">
        <f>IF(G70&lt;&gt;0,H63/G70,0)</f>
        <v>109.09090909090909</v>
      </c>
      <c r="I70" s="102">
        <f t="shared" ref="I70" si="315">I63</f>
        <v>11</v>
      </c>
      <c r="J70" s="103">
        <f>IF(I70&lt;&gt;0,J63/I70,0)</f>
        <v>109.09090909090909</v>
      </c>
      <c r="K70" s="102">
        <f t="shared" ref="K70" si="316">K63</f>
        <v>11</v>
      </c>
      <c r="L70" s="103">
        <f>IF(K70&lt;&gt;0,L63/K70,0)</f>
        <v>109.09090909090909</v>
      </c>
      <c r="M70" s="102">
        <f t="shared" ref="M70" si="317">M63</f>
        <v>11</v>
      </c>
      <c r="N70" s="103">
        <f>IF(M70&lt;&gt;0,N63/M70,0)</f>
        <v>109.09090909090909</v>
      </c>
      <c r="O70" s="102">
        <f t="shared" ref="O70" si="318">O63</f>
        <v>11</v>
      </c>
      <c r="P70" s="103">
        <f>IF(O70&lt;&gt;0,P63/O70,0)</f>
        <v>109.09090909090909</v>
      </c>
      <c r="Q70" s="102">
        <f t="shared" ref="Q70" si="319">Q63</f>
        <v>11</v>
      </c>
      <c r="R70" s="103">
        <f>IF(Q70&lt;&gt;0,R63/Q70,0)</f>
        <v>109.09090909090909</v>
      </c>
      <c r="S70" s="102">
        <f t="shared" ref="S70" si="320">S63</f>
        <v>11</v>
      </c>
      <c r="T70" s="103">
        <f>IF(S70&lt;&gt;0,T63/S70,0)</f>
        <v>109.09090909090909</v>
      </c>
      <c r="U70" s="102">
        <f t="shared" ref="U70" si="321">U63</f>
        <v>11</v>
      </c>
      <c r="V70" s="103">
        <f>IF(U70&lt;&gt;0,V63/U70,0)</f>
        <v>109.09090909090909</v>
      </c>
      <c r="W70" s="102">
        <f t="shared" ref="W70" si="322">W63</f>
        <v>11</v>
      </c>
      <c r="X70" s="103">
        <f>IF(W70&lt;&gt;0,X63/W70,0)</f>
        <v>109.09090909090909</v>
      </c>
      <c r="Y70" s="102">
        <f t="shared" ref="Y70" si="323">Y63</f>
        <v>11</v>
      </c>
      <c r="Z70" s="103">
        <f>IF(Y70&lt;&gt;0,Z63/Y70,0)</f>
        <v>109.09090909090909</v>
      </c>
      <c r="AA70" s="102">
        <f t="shared" ref="AA70" si="324">AA63</f>
        <v>11</v>
      </c>
      <c r="AB70" s="103">
        <f>IF(AA70&lt;&gt;0,AB63/AA70,0)</f>
        <v>109.09090909090909</v>
      </c>
      <c r="AC70" s="102">
        <f t="shared" ref="AC70" si="325">AC63</f>
        <v>11</v>
      </c>
      <c r="AD70" s="103">
        <f>IF(AC70&lt;&gt;0,AD63/AC70,0)</f>
        <v>109.09090909090909</v>
      </c>
      <c r="AE70" s="102">
        <f t="shared" ref="AE70" si="326">AE63</f>
        <v>11</v>
      </c>
      <c r="AF70" s="103">
        <f>IF(AE70&lt;&gt;0,AF63/AE70,0)</f>
        <v>109.09090909090909</v>
      </c>
      <c r="AG70" s="102">
        <f t="shared" ref="AG70" si="327">AG63</f>
        <v>11</v>
      </c>
      <c r="AH70" s="103">
        <f>IF(AG70&lt;&gt;0,AH63/AG70,0)</f>
        <v>109.09090909090909</v>
      </c>
      <c r="AI70" s="102">
        <f t="shared" ref="AI70" si="328">AI63</f>
        <v>11</v>
      </c>
      <c r="AJ70" s="103">
        <f>IF(AI70&lt;&gt;0,AJ63/AI70,0)</f>
        <v>109.09090909090909</v>
      </c>
      <c r="AK70" s="102">
        <f t="shared" ref="AK70" si="329">AK63</f>
        <v>11</v>
      </c>
      <c r="AL70" s="103">
        <f>IF(AK70&lt;&gt;0,AL63/AK70,0)</f>
        <v>109.09090909090909</v>
      </c>
      <c r="AM70" s="102">
        <f t="shared" ref="AM70" si="330">AM63</f>
        <v>11</v>
      </c>
      <c r="AN70" s="103">
        <f>IF(AM70&lt;&gt;0,AN63/AM70,0)</f>
        <v>109.09090909090909</v>
      </c>
      <c r="AO70" s="102">
        <f t="shared" ref="AO70" si="331">AO63</f>
        <v>11</v>
      </c>
      <c r="AP70" s="103">
        <f>IF(AO70&lt;&gt;0,AP63/AO70,0)</f>
        <v>109.09090909090909</v>
      </c>
      <c r="AQ70" s="102">
        <f t="shared" ref="AQ70" si="332">AQ63</f>
        <v>11</v>
      </c>
      <c r="AR70" s="103">
        <f>IF(AQ70&lt;&gt;0,AR63/AQ70,0)</f>
        <v>109.09090909090909</v>
      </c>
      <c r="AS70" s="102">
        <f t="shared" ref="AS70" si="333">AS63</f>
        <v>11</v>
      </c>
      <c r="AT70" s="103">
        <f>IF(AS70&lt;&gt;0,AT63/AS70,0)</f>
        <v>109.09090909090909</v>
      </c>
      <c r="AU70" s="102">
        <f t="shared" ref="AU70" si="334">AU63</f>
        <v>11</v>
      </c>
      <c r="AV70" s="103">
        <f>IF(AU70&lt;&gt;0,AV63/AU70,0)</f>
        <v>109.09090909090909</v>
      </c>
      <c r="AW70" s="102">
        <f t="shared" ref="AW70" si="335">AW63</f>
        <v>11</v>
      </c>
      <c r="AX70" s="103">
        <f>IF(AW70&lt;&gt;0,AX63/AW70,0)</f>
        <v>109.09090909090909</v>
      </c>
      <c r="AY70" s="102">
        <f t="shared" ref="AY70" si="336">AY63</f>
        <v>11</v>
      </c>
      <c r="AZ70" s="103">
        <f>IF(AY70&lt;&gt;0,AZ63/AY70,0)</f>
        <v>109.09090909090909</v>
      </c>
      <c r="BA70" s="102">
        <f t="shared" ref="BA70" si="337">BA63</f>
        <v>11</v>
      </c>
      <c r="BB70" s="103">
        <f>IF(BA70&lt;&gt;0,BB63/BA70,0)</f>
        <v>109.09090909090909</v>
      </c>
      <c r="BC70" s="102">
        <f t="shared" ref="BC70" si="338">BC63</f>
        <v>11</v>
      </c>
      <c r="BD70" s="103">
        <f>IF(BC70&lt;&gt;0,BD63/BC70,0)</f>
        <v>109.09090909090909</v>
      </c>
      <c r="BE70" s="102">
        <f t="shared" ref="BE70" si="339">BE63</f>
        <v>11</v>
      </c>
      <c r="BF70" s="103">
        <f>IF(BE70&lt;&gt;0,BF63/BE70,0)</f>
        <v>109.09090909090909</v>
      </c>
      <c r="BG70" s="102">
        <f t="shared" ref="BG70" si="340">BG63</f>
        <v>11</v>
      </c>
      <c r="BH70" s="103">
        <f>IF(BG70&lt;&gt;0,BH63/BG70,0)</f>
        <v>109.09090909090909</v>
      </c>
      <c r="BI70" s="102">
        <f t="shared" ref="BI70" si="341">BI63</f>
        <v>11</v>
      </c>
      <c r="BJ70" s="103">
        <f>IF(BI70&lt;&gt;0,BJ63/BI70,0)</f>
        <v>109.09090909090909</v>
      </c>
      <c r="BK70" s="102">
        <f t="shared" ref="BK70" si="342">BK63</f>
        <v>0</v>
      </c>
      <c r="BL70" s="103">
        <f>IF(BK70&lt;&gt;0,BL63/BK70,0)</f>
        <v>0</v>
      </c>
      <c r="BM70" s="102">
        <f>BM63</f>
        <v>330</v>
      </c>
      <c r="BN70" s="103">
        <f>IF(BM70&lt;&gt;0,BN63/BM70,0)</f>
        <v>109.09090909090909</v>
      </c>
    </row>
    <row r="71" spans="1:68" ht="15" thickBot="1" x14ac:dyDescent="0.25">
      <c r="A71" s="28">
        <f>ROW()</f>
        <v>71</v>
      </c>
      <c r="B71" s="42" t="s">
        <v>275</v>
      </c>
      <c r="C71" s="89">
        <f t="shared" si="313"/>
        <v>66</v>
      </c>
      <c r="D71" s="74">
        <f>IF(C71&lt;&gt;0,D64/C71,0)</f>
        <v>48.484848484848484</v>
      </c>
      <c r="E71" s="89">
        <f t="shared" si="313"/>
        <v>66</v>
      </c>
      <c r="F71" s="74">
        <f>IF(E71&lt;&gt;0,F64/E71,0)</f>
        <v>48.484848484848484</v>
      </c>
      <c r="G71" s="89">
        <f t="shared" ref="G71" si="343">G64</f>
        <v>66</v>
      </c>
      <c r="H71" s="74">
        <f>IF(G71&lt;&gt;0,H64/G71,0)</f>
        <v>48.484848484848484</v>
      </c>
      <c r="I71" s="89">
        <f t="shared" ref="I71" si="344">I64</f>
        <v>66</v>
      </c>
      <c r="J71" s="74">
        <f>IF(I71&lt;&gt;0,J64/I71,0)</f>
        <v>48.484848484848484</v>
      </c>
      <c r="K71" s="89">
        <f t="shared" ref="K71" si="345">K64</f>
        <v>66</v>
      </c>
      <c r="L71" s="74">
        <f>IF(K71&lt;&gt;0,L64/K71,0)</f>
        <v>48.484848484848484</v>
      </c>
      <c r="M71" s="89">
        <f t="shared" ref="M71" si="346">M64</f>
        <v>66</v>
      </c>
      <c r="N71" s="74">
        <f>IF(M71&lt;&gt;0,N64/M71,0)</f>
        <v>48.484848484848484</v>
      </c>
      <c r="O71" s="89">
        <f t="shared" ref="O71" si="347">O64</f>
        <v>66</v>
      </c>
      <c r="P71" s="74">
        <f>IF(O71&lt;&gt;0,P64/O71,0)</f>
        <v>48.484848484848484</v>
      </c>
      <c r="Q71" s="89">
        <f t="shared" ref="Q71" si="348">Q64</f>
        <v>66</v>
      </c>
      <c r="R71" s="74">
        <f>IF(Q71&lt;&gt;0,R64/Q71,0)</f>
        <v>48.484848484848484</v>
      </c>
      <c r="S71" s="89">
        <f t="shared" ref="S71" si="349">S64</f>
        <v>66</v>
      </c>
      <c r="T71" s="74">
        <f>IF(S71&lt;&gt;0,T64/S71,0)</f>
        <v>48.484848484848484</v>
      </c>
      <c r="U71" s="89">
        <f t="shared" ref="U71" si="350">U64</f>
        <v>66</v>
      </c>
      <c r="V71" s="74">
        <f>IF(U71&lt;&gt;0,V64/U71,0)</f>
        <v>48.484848484848484</v>
      </c>
      <c r="W71" s="89">
        <f t="shared" ref="W71" si="351">W64</f>
        <v>66</v>
      </c>
      <c r="X71" s="74">
        <f>IF(W71&lt;&gt;0,X64/W71,0)</f>
        <v>48.484848484848484</v>
      </c>
      <c r="Y71" s="89">
        <f t="shared" ref="Y71" si="352">Y64</f>
        <v>66</v>
      </c>
      <c r="Z71" s="74">
        <f>IF(Y71&lt;&gt;0,Z64/Y71,0)</f>
        <v>48.484848484848484</v>
      </c>
      <c r="AA71" s="89">
        <f t="shared" ref="AA71" si="353">AA64</f>
        <v>66</v>
      </c>
      <c r="AB71" s="74">
        <f>IF(AA71&lt;&gt;0,AB64/AA71,0)</f>
        <v>48.484848484848484</v>
      </c>
      <c r="AC71" s="89">
        <f t="shared" ref="AC71" si="354">AC64</f>
        <v>66</v>
      </c>
      <c r="AD71" s="74">
        <f>IF(AC71&lt;&gt;0,AD64/AC71,0)</f>
        <v>48.484848484848484</v>
      </c>
      <c r="AE71" s="89">
        <f t="shared" ref="AE71" si="355">AE64</f>
        <v>66</v>
      </c>
      <c r="AF71" s="74">
        <f>IF(AE71&lt;&gt;0,AF64/AE71,0)</f>
        <v>48.484848484848484</v>
      </c>
      <c r="AG71" s="89">
        <f t="shared" ref="AG71" si="356">AG64</f>
        <v>66</v>
      </c>
      <c r="AH71" s="74">
        <f>IF(AG71&lt;&gt;0,AH64/AG71,0)</f>
        <v>48.484848484848484</v>
      </c>
      <c r="AI71" s="89">
        <f t="shared" ref="AI71" si="357">AI64</f>
        <v>66</v>
      </c>
      <c r="AJ71" s="74">
        <f>IF(AI71&lt;&gt;0,AJ64/AI71,0)</f>
        <v>48.484848484848484</v>
      </c>
      <c r="AK71" s="89">
        <f t="shared" ref="AK71" si="358">AK64</f>
        <v>66</v>
      </c>
      <c r="AL71" s="74">
        <f>IF(AK71&lt;&gt;0,AL64/AK71,0)</f>
        <v>48.484848484848484</v>
      </c>
      <c r="AM71" s="89">
        <f t="shared" ref="AM71" si="359">AM64</f>
        <v>66</v>
      </c>
      <c r="AN71" s="74">
        <f>IF(AM71&lt;&gt;0,AN64/AM71,0)</f>
        <v>48.484848484848484</v>
      </c>
      <c r="AO71" s="89">
        <f t="shared" ref="AO71" si="360">AO64</f>
        <v>66</v>
      </c>
      <c r="AP71" s="74">
        <f>IF(AO71&lt;&gt;0,AP64/AO71,0)</f>
        <v>48.484848484848484</v>
      </c>
      <c r="AQ71" s="89">
        <f t="shared" ref="AQ71" si="361">AQ64</f>
        <v>66</v>
      </c>
      <c r="AR71" s="74">
        <f>IF(AQ71&lt;&gt;0,AR64/AQ71,0)</f>
        <v>48.484848484848484</v>
      </c>
      <c r="AS71" s="89">
        <f t="shared" ref="AS71" si="362">AS64</f>
        <v>66</v>
      </c>
      <c r="AT71" s="74">
        <f>IF(AS71&lt;&gt;0,AT64/AS71,0)</f>
        <v>48.484848484848484</v>
      </c>
      <c r="AU71" s="89">
        <f t="shared" ref="AU71" si="363">AU64</f>
        <v>66</v>
      </c>
      <c r="AV71" s="74">
        <f>IF(AU71&lt;&gt;0,AV64/AU71,0)</f>
        <v>48.484848484848484</v>
      </c>
      <c r="AW71" s="89">
        <f t="shared" ref="AW71" si="364">AW64</f>
        <v>66</v>
      </c>
      <c r="AX71" s="74">
        <f>IF(AW71&lt;&gt;0,AX64/AW71,0)</f>
        <v>48.484848484848484</v>
      </c>
      <c r="AY71" s="89">
        <f t="shared" ref="AY71" si="365">AY64</f>
        <v>66</v>
      </c>
      <c r="AZ71" s="74">
        <f>IF(AY71&lt;&gt;0,AZ64/AY71,0)</f>
        <v>48.484848484848484</v>
      </c>
      <c r="BA71" s="89">
        <f t="shared" ref="BA71" si="366">BA64</f>
        <v>66</v>
      </c>
      <c r="BB71" s="74">
        <f>IF(BA71&lt;&gt;0,BB64/BA71,0)</f>
        <v>48.484848484848484</v>
      </c>
      <c r="BC71" s="89">
        <f t="shared" ref="BC71" si="367">BC64</f>
        <v>66</v>
      </c>
      <c r="BD71" s="74">
        <f>IF(BC71&lt;&gt;0,BD64/BC71,0)</f>
        <v>48.484848484848484</v>
      </c>
      <c r="BE71" s="89">
        <f t="shared" ref="BE71" si="368">BE64</f>
        <v>66</v>
      </c>
      <c r="BF71" s="74">
        <f>IF(BE71&lt;&gt;0,BF64/BE71,0)</f>
        <v>48.484848484848484</v>
      </c>
      <c r="BG71" s="89">
        <f t="shared" ref="BG71" si="369">BG64</f>
        <v>66</v>
      </c>
      <c r="BH71" s="74">
        <f>IF(BG71&lt;&gt;0,BH64/BG71,0)</f>
        <v>48.484848484848484</v>
      </c>
      <c r="BI71" s="89">
        <f t="shared" ref="BI71" si="370">BI64</f>
        <v>66</v>
      </c>
      <c r="BJ71" s="74">
        <f>IF(BI71&lt;&gt;0,BJ64/BI71,0)</f>
        <v>48.484848484848484</v>
      </c>
      <c r="BK71" s="89">
        <f t="shared" ref="BK71" si="371">BK64</f>
        <v>0</v>
      </c>
      <c r="BL71" s="74">
        <f>IF(BK71&lt;&gt;0,BL64/BK71,0)</f>
        <v>0</v>
      </c>
      <c r="BM71" s="99">
        <f>BM64</f>
        <v>1980</v>
      </c>
      <c r="BN71" s="74">
        <f>IF(BM71&lt;&gt;0,BN64/BM71,0)</f>
        <v>48.484848484848484</v>
      </c>
    </row>
    <row r="72" spans="1:68" ht="15" thickBot="1" x14ac:dyDescent="0.25">
      <c r="A72" s="28">
        <f>ROW()</f>
        <v>72</v>
      </c>
      <c r="C72" s="51"/>
      <c r="E72" s="51"/>
      <c r="G72" s="51"/>
      <c r="I72" s="51"/>
      <c r="K72" s="51"/>
      <c r="M72" s="51"/>
      <c r="O72" s="51"/>
      <c r="Q72" s="51"/>
      <c r="S72" s="51"/>
      <c r="U72" s="51"/>
      <c r="W72" s="51"/>
      <c r="Y72" s="51"/>
      <c r="AA72" s="51"/>
      <c r="AC72" s="51"/>
      <c r="AE72" s="51"/>
      <c r="AG72" s="51"/>
      <c r="AI72" s="51"/>
      <c r="AK72" s="51"/>
      <c r="AM72" s="51"/>
      <c r="AO72" s="51"/>
      <c r="AQ72" s="51"/>
      <c r="AS72" s="51"/>
      <c r="AU72" s="51"/>
      <c r="AW72" s="51"/>
      <c r="AY72" s="51"/>
      <c r="BA72" s="51"/>
      <c r="BC72" s="51"/>
      <c r="BE72" s="51"/>
      <c r="BG72" s="51"/>
      <c r="BI72" s="51"/>
      <c r="BK72" s="51"/>
    </row>
    <row r="73" spans="1:68" ht="15" thickBot="1" x14ac:dyDescent="0.25">
      <c r="A73" s="28">
        <f>ROW()</f>
        <v>73</v>
      </c>
      <c r="B73" s="92" t="s">
        <v>276</v>
      </c>
    </row>
    <row r="74" spans="1:68" ht="15" thickBot="1" x14ac:dyDescent="0.25">
      <c r="A74" s="28">
        <f>ROW()</f>
        <v>74</v>
      </c>
      <c r="B74" s="93" t="s">
        <v>277</v>
      </c>
    </row>
    <row r="75" spans="1:68" x14ac:dyDescent="0.2">
      <c r="A75" s="28">
        <f>ROW()</f>
        <v>75</v>
      </c>
      <c r="B75" s="94" t="s">
        <v>278</v>
      </c>
      <c r="C75" s="54">
        <f>IFERROR(VALUE(INDEX('CSV Import'!$D$7:$D$359, MATCH($BP75, 'CSV Import'!$C$7:$C$359, 0))),0)</f>
        <v>19</v>
      </c>
      <c r="D75" s="55">
        <f>IFERROR(VALUE(INDEX('CSV Import'!$E$7:$E$359, MATCH($BP75, 'CSV Import'!$C$7:$C$359, 0))),0)</f>
        <v>1200</v>
      </c>
      <c r="E75" s="54">
        <f>IFERROR(VALUE(INDEX('CSV Import'!$J$7:$J$359, MATCH($BP75, 'CSV Import'!$I$7:$I$359, 0))),0)</f>
        <v>19</v>
      </c>
      <c r="F75" s="55">
        <f>IFERROR(VALUE(INDEX('CSV Import'!$K$7:$K$359, MATCH($BP75, 'CSV Import'!$I$7:$I$359, 0))),0)</f>
        <v>1200</v>
      </c>
      <c r="G75" s="54">
        <f>IFERROR(VALUE(INDEX('CSV Import'!$P$7:$P$359, MATCH($BP75, 'CSV Import'!$O$7:$O$359, 0))),0)</f>
        <v>19</v>
      </c>
      <c r="H75" s="55">
        <f>IFERROR(VALUE(INDEX('CSV Import'!$Q$7:$Q$359, MATCH($BP75, 'CSV Import'!$O$7:$O$359, 0))),0)</f>
        <v>1200</v>
      </c>
      <c r="I75" s="54">
        <f>IFERROR(VALUE(INDEX('CSV Import'!$V$7:$V$359, MATCH($BP75, 'CSV Import'!$U$7:$U$359, 0))),0)</f>
        <v>19</v>
      </c>
      <c r="J75" s="55">
        <f>IFERROR(VALUE(INDEX('CSV Import'!$W$7:$W$359, MATCH($BP75, 'CSV Import'!$U$7:$U$359, 0))),0)</f>
        <v>1200</v>
      </c>
      <c r="K75" s="54">
        <f>IFERROR(VALUE(INDEX('CSV Import'!$AB$7:$AB$359, MATCH($BP75, 'CSV Import'!$AA$7:$AA$359, 0))),0)</f>
        <v>19</v>
      </c>
      <c r="L75" s="55">
        <f>IFERROR(VALUE(INDEX('CSV Import'!$AC$7:$AC$359, MATCH($BP75, 'CSV Import'!$AA$7:$AA$359, 0))),0)</f>
        <v>1200</v>
      </c>
      <c r="M75" s="54">
        <f>IFERROR(VALUE(INDEX('CSV Import'!$AH$7:$AH$359, MATCH($BP75, 'CSV Import'!$AG$7:$AG$359, 0))),0)</f>
        <v>19</v>
      </c>
      <c r="N75" s="55">
        <f>IFERROR(VALUE(INDEX('CSV Import'!$AI$7:$AI$359, MATCH($BP75, 'CSV Import'!$AG$7:$AG$359, 0))),0)</f>
        <v>1200</v>
      </c>
      <c r="O75" s="54">
        <f>IFERROR(VALUE(INDEX('CSV Import'!$AN$7:$AN$359, MATCH($BP75, 'CSV Import'!$AM$7:$AM$359, 0))),0)</f>
        <v>19</v>
      </c>
      <c r="P75" s="55">
        <f>IFERROR(VALUE(INDEX('CSV Import'!$AO$7:$AO$359, MATCH($BP75, 'CSV Import'!$AM$7:$AM$359, 0))),0)</f>
        <v>1200</v>
      </c>
      <c r="Q75" s="54">
        <f>IFERROR(VALUE(INDEX('CSV Import'!$AT$7:$AT$359, MATCH($BP75, 'CSV Import'!$AS$7:$AS$359, 0))),0)</f>
        <v>19</v>
      </c>
      <c r="R75" s="55">
        <f>IFERROR(VALUE(INDEX('CSV Import'!$AU$7:$AU$359, MATCH($BP75, 'CSV Import'!$AS$7:$AS$359, 0))),0)</f>
        <v>1200</v>
      </c>
      <c r="S75" s="54">
        <f>IFERROR(VALUE(INDEX('CSV Import'!$AZ$7:$AZ$359, MATCH($BP75, 'CSV Import'!$AY$7:$AY$359, 0))),0)</f>
        <v>19</v>
      </c>
      <c r="T75" s="55">
        <f>IFERROR(VALUE(INDEX('CSV Import'!$BA$7:$BA$359, MATCH($BP75, 'CSV Import'!$AY$7:$AY$359, 0))),0)</f>
        <v>1200</v>
      </c>
      <c r="U75" s="54">
        <f>IFERROR(VALUE(INDEX('CSV Import'!$BF$7:$BF$359, MATCH($BP75, 'CSV Import'!$BE$7:$BE$359, 0))),0)</f>
        <v>19</v>
      </c>
      <c r="V75" s="55">
        <f>IFERROR(VALUE(INDEX('CSV Import'!$BG$7:$BG$359, MATCH($BP75, 'CSV Import'!$BE$7:$BE$359, 0))),0)</f>
        <v>1200</v>
      </c>
      <c r="W75" s="54">
        <f>IFERROR(VALUE(INDEX('CSV Import'!$BL$7:$BL$359, MATCH($BP75, 'CSV Import'!$BK$7:$BK$359, 0))),0)</f>
        <v>19</v>
      </c>
      <c r="X75" s="55">
        <f>IFERROR(VALUE(INDEX('CSV Import'!$BM$7:$BM$359, MATCH($BP75, 'CSV Import'!$BK$7:$BK$359, 0))),0)</f>
        <v>1200</v>
      </c>
      <c r="Y75" s="54">
        <f>IFERROR(VALUE(INDEX('CSV Import'!$BR$7:$BR$359, MATCH($BP75, 'CSV Import'!$BQ$7:$BQ$359, 0))),0)</f>
        <v>19</v>
      </c>
      <c r="Z75" s="55">
        <f>IFERROR(VALUE(INDEX('CSV Import'!$BS$7:$BS$359, MATCH($BP75, 'CSV Import'!$BQ$7:$BQ$359, 0))),0)</f>
        <v>1200</v>
      </c>
      <c r="AA75" s="54">
        <f>IFERROR(VALUE(INDEX('CSV Import'!$BX$7:$BX$359, MATCH($BP75, 'CSV Import'!$BW$7:$BW$359, 0))),0)</f>
        <v>19</v>
      </c>
      <c r="AB75" s="55">
        <f>IFERROR(VALUE(INDEX('CSV Import'!$BY$7:$BY$359, MATCH($BP75, 'CSV Import'!$BW$7:$BW$359, 0))),0)</f>
        <v>1200</v>
      </c>
      <c r="AC75" s="54">
        <f>IFERROR(VALUE(INDEX('CSV Import'!$CD$7:$CD$359, MATCH($BP75, 'CSV Import'!$CC$7:$CC$359, 0))),0)</f>
        <v>19</v>
      </c>
      <c r="AD75" s="55">
        <f>IFERROR(VALUE(INDEX('CSV Import'!$CE$7:$CE$359, MATCH($BP75, 'CSV Import'!$CC$7:$CC$359, 0))),0)</f>
        <v>1200</v>
      </c>
      <c r="AE75" s="54">
        <f>IFERROR(VALUE(INDEX('CSV Import'!$CJ$7:$CJ$359, MATCH($BP75, 'CSV Import'!$CI$7:$CI$359, 0))),0)</f>
        <v>19</v>
      </c>
      <c r="AF75" s="55">
        <f>IFERROR(VALUE(INDEX('CSV Import'!$CK$7:$CK$359, MATCH($BP75, 'CSV Import'!$CI$7:$CI$359, 0))),0)</f>
        <v>1200</v>
      </c>
      <c r="AG75" s="54">
        <f>IFERROR(VALUE(INDEX('CSV Import'!$CP$7:$CP$359, MATCH($BP75, 'CSV Import'!$CO$7:$CO$359, 0))),0)</f>
        <v>19</v>
      </c>
      <c r="AH75" s="55">
        <f>IFERROR(VALUE(INDEX('CSV Import'!$CQ$7:$CQ$359, MATCH($BP75, 'CSV Import'!$CO$7:$CO$359, 0))),0)</f>
        <v>1200</v>
      </c>
      <c r="AI75" s="54">
        <f>IFERROR(VALUE(INDEX('CSV Import'!$CV$7:$CV$359, MATCH($BP75, 'CSV Import'!$CU$7:$CU$359, 0))),0)</f>
        <v>19</v>
      </c>
      <c r="AJ75" s="55">
        <f>IFERROR(VALUE(INDEX('CSV Import'!$CW$7:$CW$359, MATCH($BP75, 'CSV Import'!$CU$7:$CU$359, 0))),0)</f>
        <v>1200</v>
      </c>
      <c r="AK75" s="54">
        <f>IFERROR(VALUE(INDEX('CSV Import'!$DB$7:$DB$359, MATCH($BP75, 'CSV Import'!$DA$7:$DA$359, 0))),0)</f>
        <v>19</v>
      </c>
      <c r="AL75" s="55">
        <f>IFERROR(VALUE(INDEX('CSV Import'!$DC$7:$DC$359, MATCH($BP75, 'CSV Import'!$DA$7:$DA$359, 0))),0)</f>
        <v>1200</v>
      </c>
      <c r="AM75" s="54">
        <f>IFERROR(VALUE(INDEX('CSV Import'!$DH$7:$DH$359, MATCH($BP75, 'CSV Import'!$DG$7:$DG$359, 0))),0)</f>
        <v>19</v>
      </c>
      <c r="AN75" s="55">
        <f>IFERROR(VALUE(INDEX('CSV Import'!$DI$7:$DI$359, MATCH($BP75, 'CSV Import'!$DG$7:$DG$359, 0))),0)</f>
        <v>1200</v>
      </c>
      <c r="AO75" s="54">
        <f>IFERROR(VALUE(INDEX('CSV Import'!$DN$7:$DN$359, MATCH($BP75, 'CSV Import'!$DM$7:$DM$359, 0))),0)</f>
        <v>19</v>
      </c>
      <c r="AP75" s="55">
        <f>IFERROR(VALUE(INDEX('CSV Import'!$DO$7:$DO$359, MATCH($BP75, 'CSV Import'!$DM$7:$DM$359, 0))),0)</f>
        <v>1200</v>
      </c>
      <c r="AQ75" s="54">
        <f>IFERROR(VALUE(INDEX('CSV Import'!$DT$7:$DT$359, MATCH($BP75, 'CSV Import'!$DS$7:$DS$359, 0))),0)</f>
        <v>19</v>
      </c>
      <c r="AR75" s="55">
        <f>IFERROR(VALUE(INDEX('CSV Import'!$DU$7:$DU$359, MATCH($BP75, 'CSV Import'!$DS$7:$DS$359, 0))),0)</f>
        <v>1200</v>
      </c>
      <c r="AS75" s="54">
        <f>IFERROR(VALUE(INDEX('CSV Import'!$DZ$7:$DZ$359, MATCH($BP75, 'CSV Import'!$DY$7:$DY$359, 0))),0)</f>
        <v>19</v>
      </c>
      <c r="AT75" s="55">
        <f>IFERROR(VALUE(INDEX('CSV Import'!$EA$7:$EA$359, MATCH($BP75, 'CSV Import'!$DY$7:$DY$359, 0))),0)</f>
        <v>1200</v>
      </c>
      <c r="AU75" s="54">
        <f>IFERROR(VALUE(INDEX('CSV Import'!$EF$7:$EF$359, MATCH($BP75, 'CSV Import'!$EE$7:$EE$359, 0))),0)</f>
        <v>19</v>
      </c>
      <c r="AV75" s="55">
        <f>IFERROR(VALUE(INDEX('CSV Import'!$EG$7:$EG$359, MATCH($BP75, 'CSV Import'!$EE$7:$EE$359, 0))),0)</f>
        <v>1200</v>
      </c>
      <c r="AW75" s="54">
        <f>IFERROR(VALUE(INDEX('CSV Import'!$EL$7:$EL$359, MATCH($BP75, 'CSV Import'!$EK$7:$EK$359, 0))),0)</f>
        <v>19</v>
      </c>
      <c r="AX75" s="55">
        <f>IFERROR(VALUE(INDEX('CSV Import'!$EM$7:$EM$359, MATCH($BP75, 'CSV Import'!$EK$7:$EK$359, 0))),0)</f>
        <v>1200</v>
      </c>
      <c r="AY75" s="54">
        <f>IFERROR(VALUE(INDEX('CSV Import'!$ER$7:$ER$359, MATCH($BP75, 'CSV Import'!$EQ$7:$EQ$359, 0))),0)</f>
        <v>19</v>
      </c>
      <c r="AZ75" s="55">
        <f>IFERROR(VALUE(INDEX('CSV Import'!$ES$7:$ES$359, MATCH($BP75, 'CSV Import'!$EQ$7:$EQ$359, 0))),0)</f>
        <v>1200</v>
      </c>
      <c r="BA75" s="54">
        <f>IFERROR(VALUE(INDEX('CSV Import'!$EX$7:$EX$359, MATCH($BP75, 'CSV Import'!$EW$7:$EW$359, 0))),0)</f>
        <v>19</v>
      </c>
      <c r="BB75" s="55">
        <f>IFERROR(VALUE(INDEX('CSV Import'!$EY$7:$EY$359, MATCH($BP75, 'CSV Import'!$EW$7:$EW$359, 0))),0)</f>
        <v>1200</v>
      </c>
      <c r="BC75" s="54">
        <f>IFERROR(VALUE(INDEX('CSV Import'!$FD$7:$FD$359, MATCH($BP75, 'CSV Import'!$FC$7:$FC$359, 0))),0)</f>
        <v>19</v>
      </c>
      <c r="BD75" s="55">
        <f>IFERROR(VALUE(INDEX('CSV Import'!$FE$7:$FE$359, MATCH($BP75, 'CSV Import'!$FC$7:$FC$359, 0))),0)</f>
        <v>1200</v>
      </c>
      <c r="BE75" s="54">
        <f>IFERROR(VALUE(INDEX('CSV Import'!$FJ$7:$FJ$359, MATCH($BP75, 'CSV Import'!$FI$7:$FI$359, 0))),0)</f>
        <v>19</v>
      </c>
      <c r="BF75" s="55">
        <f>IFERROR(VALUE(INDEX('CSV Import'!$FK$7:$FK$359, MATCH($BP75, 'CSV Import'!$FI$7:$FI$359, 0))),0)</f>
        <v>1200</v>
      </c>
      <c r="BG75" s="54">
        <f>IFERROR(VALUE(INDEX('CSV Import'!$FP$7:$FP$359, MATCH($BP75, 'CSV Import'!$FO$7:$FO$359, 0))),0)</f>
        <v>19</v>
      </c>
      <c r="BH75" s="55">
        <f>IFERROR(VALUE(INDEX('CSV Import'!$FQ$7:$FQ$359, MATCH($BP75, 'CSV Import'!$FO$7:$FO$359, 0))),0)</f>
        <v>1200</v>
      </c>
      <c r="BI75" s="54">
        <f>IFERROR(VALUE(INDEX('CSV Import'!$FV$7:$FV$359, MATCH($BP75, 'CSV Import'!$FU$7:$FU$359, 0))),0)</f>
        <v>19</v>
      </c>
      <c r="BJ75" s="55">
        <f>IFERROR(VALUE(INDEX('CSV Import'!$FW$7:$FW$359, MATCH($BP75, 'CSV Import'!$FU$7:$FU$359, 0))),0)</f>
        <v>1200</v>
      </c>
      <c r="BK75" s="54">
        <f>IFERROR(VALUE(INDEX('CSV Import'!$GB$7:$GB$359, MATCH($BP75, 'CSV Import'!$GA$7:$GA$359, 0))),0)</f>
        <v>0</v>
      </c>
      <c r="BL75" s="55">
        <f>IFERROR(VALUE(INDEX('CSV Import'!$GC$7:$GC$359, MATCH($BP75, 'CSV Import'!$GA$7:$GA$359, 0))),0)</f>
        <v>0</v>
      </c>
      <c r="BM75" s="56">
        <f t="shared" ref="BM75:BN84" si="372">SUM(C75,E75,G75,I75,K75,M75,O75,Q75,S75,U75,W75,Y75,AA75,AC75,AE75)+SUM(AG75,AI75,AK75,AM75,AO75,AQ75,AS75,AU75,AW75,AY75,BA75,BC75,BE75,BG75,BI75,BK75)</f>
        <v>570</v>
      </c>
      <c r="BN75" s="57">
        <f t="shared" si="372"/>
        <v>36000</v>
      </c>
      <c r="BP75" s="33" t="s">
        <v>279</v>
      </c>
    </row>
    <row r="76" spans="1:68" x14ac:dyDescent="0.2">
      <c r="A76" s="28">
        <f>ROW()</f>
        <v>76</v>
      </c>
      <c r="B76" s="95" t="s">
        <v>280</v>
      </c>
      <c r="C76" s="59">
        <f>IFERROR(VALUE(INDEX('CSV Import'!$D$7:$D$359, MATCH($BP76, 'CSV Import'!$C$7:$C$359, 0))),0)</f>
        <v>13</v>
      </c>
      <c r="D76" s="60">
        <f>IFERROR(VALUE(INDEX('CSV Import'!$E$7:$E$359, MATCH($BP76, 'CSV Import'!$C$7:$C$359, 0))),0)</f>
        <v>999</v>
      </c>
      <c r="E76" s="59">
        <f>IFERROR(VALUE(INDEX('CSV Import'!$J$7:$J$359, MATCH($BP76, 'CSV Import'!$I$7:$I$359, 0))),0)</f>
        <v>13</v>
      </c>
      <c r="F76" s="60">
        <f>IFERROR(VALUE(INDEX('CSV Import'!$K$7:$K$359, MATCH($BP76, 'CSV Import'!$I$7:$I$359, 0))),0)</f>
        <v>999</v>
      </c>
      <c r="G76" s="59">
        <f>IFERROR(VALUE(INDEX('CSV Import'!$P$7:$P$359, MATCH($BP76, 'CSV Import'!$O$7:$O$359, 0))),0)</f>
        <v>13</v>
      </c>
      <c r="H76" s="60">
        <f>IFERROR(VALUE(INDEX('CSV Import'!$Q$7:$Q$359, MATCH($BP76, 'CSV Import'!$O$7:$O$359, 0))),0)</f>
        <v>999</v>
      </c>
      <c r="I76" s="59">
        <f>IFERROR(VALUE(INDEX('CSV Import'!$V$7:$V$359, MATCH($BP76, 'CSV Import'!$U$7:$U$359, 0))),0)</f>
        <v>13</v>
      </c>
      <c r="J76" s="60">
        <f>IFERROR(VALUE(INDEX('CSV Import'!$W$7:$W$359, MATCH($BP76, 'CSV Import'!$U$7:$U$359, 0))),0)</f>
        <v>999</v>
      </c>
      <c r="K76" s="59">
        <f>IFERROR(VALUE(INDEX('CSV Import'!$AB$7:$AB$359, MATCH($BP76, 'CSV Import'!$AA$7:$AA$359, 0))),0)</f>
        <v>13</v>
      </c>
      <c r="L76" s="60">
        <f>IFERROR(VALUE(INDEX('CSV Import'!$AC$7:$AC$359, MATCH($BP76, 'CSV Import'!$AA$7:$AA$359, 0))),0)</f>
        <v>999</v>
      </c>
      <c r="M76" s="59">
        <f>IFERROR(VALUE(INDEX('CSV Import'!$AH$7:$AH$359, MATCH($BP76, 'CSV Import'!$AG$7:$AG$359, 0))),0)</f>
        <v>13</v>
      </c>
      <c r="N76" s="60">
        <f>IFERROR(VALUE(INDEX('CSV Import'!$AI$7:$AI$359, MATCH($BP76, 'CSV Import'!$AG$7:$AG$359, 0))),0)</f>
        <v>999</v>
      </c>
      <c r="O76" s="59">
        <f>IFERROR(VALUE(INDEX('CSV Import'!$AN$7:$AN$359, MATCH($BP76, 'CSV Import'!$AM$7:$AM$359, 0))),0)</f>
        <v>13</v>
      </c>
      <c r="P76" s="60">
        <f>IFERROR(VALUE(INDEX('CSV Import'!$AO$7:$AO$359, MATCH($BP76, 'CSV Import'!$AM$7:$AM$359, 0))),0)</f>
        <v>999</v>
      </c>
      <c r="Q76" s="59">
        <f>IFERROR(VALUE(INDEX('CSV Import'!$AT$7:$AT$359, MATCH($BP76, 'CSV Import'!$AS$7:$AS$359, 0))),0)</f>
        <v>13</v>
      </c>
      <c r="R76" s="60">
        <f>IFERROR(VALUE(INDEX('CSV Import'!$AU$7:$AU$359, MATCH($BP76, 'CSV Import'!$AS$7:$AS$359, 0))),0)</f>
        <v>999</v>
      </c>
      <c r="S76" s="59">
        <f>IFERROR(VALUE(INDEX('CSV Import'!$AZ$7:$AZ$359, MATCH($BP76, 'CSV Import'!$AY$7:$AY$359, 0))),0)</f>
        <v>13</v>
      </c>
      <c r="T76" s="60">
        <f>IFERROR(VALUE(INDEX('CSV Import'!$BA$7:$BA$359, MATCH($BP76, 'CSV Import'!$AY$7:$AY$359, 0))),0)</f>
        <v>999</v>
      </c>
      <c r="U76" s="59">
        <f>IFERROR(VALUE(INDEX('CSV Import'!$BF$7:$BF$359, MATCH($BP76, 'CSV Import'!$BE$7:$BE$359, 0))),0)</f>
        <v>13</v>
      </c>
      <c r="V76" s="60">
        <f>IFERROR(VALUE(INDEX('CSV Import'!$BG$7:$BG$359, MATCH($BP76, 'CSV Import'!$BE$7:$BE$359, 0))),0)</f>
        <v>999</v>
      </c>
      <c r="W76" s="59">
        <f>IFERROR(VALUE(INDEX('CSV Import'!$BL$7:$BL$359, MATCH($BP76, 'CSV Import'!$BK$7:$BK$359, 0))),0)</f>
        <v>13</v>
      </c>
      <c r="X76" s="60">
        <f>IFERROR(VALUE(INDEX('CSV Import'!$BM$7:$BM$359, MATCH($BP76, 'CSV Import'!$BK$7:$BK$359, 0))),0)</f>
        <v>999</v>
      </c>
      <c r="Y76" s="59">
        <f>IFERROR(VALUE(INDEX('CSV Import'!$BR$7:$BR$359, MATCH($BP76, 'CSV Import'!$BQ$7:$BQ$359, 0))),0)</f>
        <v>13</v>
      </c>
      <c r="Z76" s="60">
        <f>IFERROR(VALUE(INDEX('CSV Import'!$BS$7:$BS$359, MATCH($BP76, 'CSV Import'!$BQ$7:$BQ$359, 0))),0)</f>
        <v>999</v>
      </c>
      <c r="AA76" s="59">
        <f>IFERROR(VALUE(INDEX('CSV Import'!$BX$7:$BX$359, MATCH($BP76, 'CSV Import'!$BW$7:$BW$359, 0))),0)</f>
        <v>13</v>
      </c>
      <c r="AB76" s="60">
        <f>IFERROR(VALUE(INDEX('CSV Import'!$BY$7:$BY$359, MATCH($BP76, 'CSV Import'!$BW$7:$BW$359, 0))),0)</f>
        <v>999</v>
      </c>
      <c r="AC76" s="59">
        <f>IFERROR(VALUE(INDEX('CSV Import'!$CD$7:$CD$359, MATCH($BP76, 'CSV Import'!$CC$7:$CC$359, 0))),0)</f>
        <v>13</v>
      </c>
      <c r="AD76" s="60">
        <f>IFERROR(VALUE(INDEX('CSV Import'!$CE$7:$CE$359, MATCH($BP76, 'CSV Import'!$CC$7:$CC$359, 0))),0)</f>
        <v>999</v>
      </c>
      <c r="AE76" s="59">
        <f>IFERROR(VALUE(INDEX('CSV Import'!$CJ$7:$CJ$359, MATCH($BP76, 'CSV Import'!$CI$7:$CI$359, 0))),0)</f>
        <v>13</v>
      </c>
      <c r="AF76" s="60">
        <f>IFERROR(VALUE(INDEX('CSV Import'!$CK$7:$CK$359, MATCH($BP76, 'CSV Import'!$CI$7:$CI$359, 0))),0)</f>
        <v>999</v>
      </c>
      <c r="AG76" s="59">
        <f>IFERROR(VALUE(INDEX('CSV Import'!$CP$7:$CP$359, MATCH($BP76, 'CSV Import'!$CO$7:$CO$359, 0))),0)</f>
        <v>13</v>
      </c>
      <c r="AH76" s="60">
        <f>IFERROR(VALUE(INDEX('CSV Import'!$CQ$7:$CQ$359, MATCH($BP76, 'CSV Import'!$CO$7:$CO$359, 0))),0)</f>
        <v>999</v>
      </c>
      <c r="AI76" s="59">
        <f>IFERROR(VALUE(INDEX('CSV Import'!$CV$7:$CV$359, MATCH($BP76, 'CSV Import'!$CU$7:$CU$359, 0))),0)</f>
        <v>13</v>
      </c>
      <c r="AJ76" s="60">
        <f>IFERROR(VALUE(INDEX('CSV Import'!$CW$7:$CW$359, MATCH($BP76, 'CSV Import'!$CU$7:$CU$359, 0))),0)</f>
        <v>999</v>
      </c>
      <c r="AK76" s="59">
        <f>IFERROR(VALUE(INDEX('CSV Import'!$DB$7:$DB$359, MATCH($BP76, 'CSV Import'!$DA$7:$DA$359, 0))),0)</f>
        <v>13</v>
      </c>
      <c r="AL76" s="60">
        <f>IFERROR(VALUE(INDEX('CSV Import'!$DC$7:$DC$359, MATCH($BP76, 'CSV Import'!$DA$7:$DA$359, 0))),0)</f>
        <v>999</v>
      </c>
      <c r="AM76" s="59">
        <f>IFERROR(VALUE(INDEX('CSV Import'!$DH$7:$DH$359, MATCH($BP76, 'CSV Import'!$DG$7:$DG$359, 0))),0)</f>
        <v>13</v>
      </c>
      <c r="AN76" s="60">
        <f>IFERROR(VALUE(INDEX('CSV Import'!$DI$7:$DI$359, MATCH($BP76, 'CSV Import'!$DG$7:$DG$359, 0))),0)</f>
        <v>999</v>
      </c>
      <c r="AO76" s="59">
        <f>IFERROR(VALUE(INDEX('CSV Import'!$DN$7:$DN$359, MATCH($BP76, 'CSV Import'!$DM$7:$DM$359, 0))),0)</f>
        <v>13</v>
      </c>
      <c r="AP76" s="60">
        <f>IFERROR(VALUE(INDEX('CSV Import'!$DO$7:$DO$359, MATCH($BP76, 'CSV Import'!$DM$7:$DM$359, 0))),0)</f>
        <v>999</v>
      </c>
      <c r="AQ76" s="59">
        <f>IFERROR(VALUE(INDEX('CSV Import'!$DT$7:$DT$359, MATCH($BP76, 'CSV Import'!$DS$7:$DS$359, 0))),0)</f>
        <v>13</v>
      </c>
      <c r="AR76" s="60">
        <f>IFERROR(VALUE(INDEX('CSV Import'!$DU$7:$DU$359, MATCH($BP76, 'CSV Import'!$DS$7:$DS$359, 0))),0)</f>
        <v>999</v>
      </c>
      <c r="AS76" s="59">
        <f>IFERROR(VALUE(INDEX('CSV Import'!$DZ$7:$DZ$359, MATCH($BP76, 'CSV Import'!$DY$7:$DY$359, 0))),0)</f>
        <v>13</v>
      </c>
      <c r="AT76" s="60">
        <f>IFERROR(VALUE(INDEX('CSV Import'!$EA$7:$EA$359, MATCH($BP76, 'CSV Import'!$DY$7:$DY$359, 0))),0)</f>
        <v>999</v>
      </c>
      <c r="AU76" s="59">
        <f>IFERROR(VALUE(INDEX('CSV Import'!$EF$7:$EF$359, MATCH($BP76, 'CSV Import'!$EE$7:$EE$359, 0))),0)</f>
        <v>13</v>
      </c>
      <c r="AV76" s="60">
        <f>IFERROR(VALUE(INDEX('CSV Import'!$EG$7:$EG$359, MATCH($BP76, 'CSV Import'!$EE$7:$EE$359, 0))),0)</f>
        <v>999</v>
      </c>
      <c r="AW76" s="59">
        <f>IFERROR(VALUE(INDEX('CSV Import'!$EL$7:$EL$359, MATCH($BP76, 'CSV Import'!$EK$7:$EK$359, 0))),0)</f>
        <v>13</v>
      </c>
      <c r="AX76" s="60">
        <f>IFERROR(VALUE(INDEX('CSV Import'!$EM$7:$EM$359, MATCH($BP76, 'CSV Import'!$EK$7:$EK$359, 0))),0)</f>
        <v>999</v>
      </c>
      <c r="AY76" s="59">
        <f>IFERROR(VALUE(INDEX('CSV Import'!$ER$7:$ER$359, MATCH($BP76, 'CSV Import'!$EQ$7:$EQ$359, 0))),0)</f>
        <v>13</v>
      </c>
      <c r="AZ76" s="60">
        <f>IFERROR(VALUE(INDEX('CSV Import'!$ES$7:$ES$359, MATCH($BP76, 'CSV Import'!$EQ$7:$EQ$359, 0))),0)</f>
        <v>999</v>
      </c>
      <c r="BA76" s="59">
        <f>IFERROR(VALUE(INDEX('CSV Import'!$EX$7:$EX$359, MATCH($BP76, 'CSV Import'!$EW$7:$EW$359, 0))),0)</f>
        <v>13</v>
      </c>
      <c r="BB76" s="60">
        <f>IFERROR(VALUE(INDEX('CSV Import'!$EY$7:$EY$359, MATCH($BP76, 'CSV Import'!$EW$7:$EW$359, 0))),0)</f>
        <v>999</v>
      </c>
      <c r="BC76" s="59">
        <f>IFERROR(VALUE(INDEX('CSV Import'!$FD$7:$FD$359, MATCH($BP76, 'CSV Import'!$FC$7:$FC$359, 0))),0)</f>
        <v>13</v>
      </c>
      <c r="BD76" s="60">
        <f>IFERROR(VALUE(INDEX('CSV Import'!$FE$7:$FE$359, MATCH($BP76, 'CSV Import'!$FC$7:$FC$359, 0))),0)</f>
        <v>999</v>
      </c>
      <c r="BE76" s="59">
        <f>IFERROR(VALUE(INDEX('CSV Import'!$FJ$7:$FJ$359, MATCH($BP76, 'CSV Import'!$FI$7:$FI$359, 0))),0)</f>
        <v>13</v>
      </c>
      <c r="BF76" s="60">
        <f>IFERROR(VALUE(INDEX('CSV Import'!$FK$7:$FK$359, MATCH($BP76, 'CSV Import'!$FI$7:$FI$359, 0))),0)</f>
        <v>999</v>
      </c>
      <c r="BG76" s="59">
        <f>IFERROR(VALUE(INDEX('CSV Import'!$FP$7:$FP$359, MATCH($BP76, 'CSV Import'!$FO$7:$FO$359, 0))),0)</f>
        <v>13</v>
      </c>
      <c r="BH76" s="60">
        <f>IFERROR(VALUE(INDEX('CSV Import'!$FQ$7:$FQ$359, MATCH($BP76, 'CSV Import'!$FO$7:$FO$359, 0))),0)</f>
        <v>999</v>
      </c>
      <c r="BI76" s="59">
        <f>IFERROR(VALUE(INDEX('CSV Import'!$FV$7:$FV$359, MATCH($BP76, 'CSV Import'!$FU$7:$FU$359, 0))),0)</f>
        <v>13</v>
      </c>
      <c r="BJ76" s="60">
        <f>IFERROR(VALUE(INDEX('CSV Import'!$FW$7:$FW$359, MATCH($BP76, 'CSV Import'!$FU$7:$FU$359, 0))),0)</f>
        <v>999</v>
      </c>
      <c r="BK76" s="59">
        <f>IFERROR(VALUE(INDEX('CSV Import'!$GB$7:$GB$359, MATCH($BP76, 'CSV Import'!$GA$7:$GA$359, 0))),0)</f>
        <v>0</v>
      </c>
      <c r="BL76" s="60">
        <f>IFERROR(VALUE(INDEX('CSV Import'!$GC$7:$GC$359, MATCH($BP76, 'CSV Import'!$GA$7:$GA$359, 0))),0)</f>
        <v>0</v>
      </c>
      <c r="BM76" s="61">
        <f t="shared" si="372"/>
        <v>390</v>
      </c>
      <c r="BN76" s="62">
        <f t="shared" si="372"/>
        <v>29970</v>
      </c>
      <c r="BP76" s="33" t="s">
        <v>281</v>
      </c>
    </row>
    <row r="77" spans="1:68" x14ac:dyDescent="0.2">
      <c r="A77" s="28">
        <f>ROW()</f>
        <v>77</v>
      </c>
      <c r="B77" s="95" t="s">
        <v>282</v>
      </c>
      <c r="C77" s="59">
        <f>IFERROR(VALUE(INDEX('CSV Import'!$D$7:$D$359, MATCH($BP77, 'CSV Import'!$C$7:$C$359, 0))),0)</f>
        <v>18</v>
      </c>
      <c r="D77" s="60">
        <f>IFERROR(VALUE(INDEX('CSV Import'!$E$7:$E$359, MATCH($BP77, 'CSV Import'!$C$7:$C$359, 0))),0)</f>
        <v>9999</v>
      </c>
      <c r="E77" s="59">
        <f>IFERROR(VALUE(INDEX('CSV Import'!$J$7:$J$359, MATCH($BP77, 'CSV Import'!$I$7:$I$359, 0))),0)</f>
        <v>18</v>
      </c>
      <c r="F77" s="60">
        <f>IFERROR(VALUE(INDEX('CSV Import'!$K$7:$K$359, MATCH($BP77, 'CSV Import'!$I$7:$I$359, 0))),0)</f>
        <v>9999</v>
      </c>
      <c r="G77" s="59">
        <f>IFERROR(VALUE(INDEX('CSV Import'!$P$7:$P$359, MATCH($BP77, 'CSV Import'!$O$7:$O$359, 0))),0)</f>
        <v>18</v>
      </c>
      <c r="H77" s="60">
        <f>IFERROR(VALUE(INDEX('CSV Import'!$Q$7:$Q$359, MATCH($BP77, 'CSV Import'!$O$7:$O$359, 0))),0)</f>
        <v>9999</v>
      </c>
      <c r="I77" s="59">
        <f>IFERROR(VALUE(INDEX('CSV Import'!$V$7:$V$359, MATCH($BP77, 'CSV Import'!$U$7:$U$359, 0))),0)</f>
        <v>18</v>
      </c>
      <c r="J77" s="60">
        <f>IFERROR(VALUE(INDEX('CSV Import'!$W$7:$W$359, MATCH($BP77, 'CSV Import'!$U$7:$U$359, 0))),0)</f>
        <v>9999</v>
      </c>
      <c r="K77" s="59">
        <f>IFERROR(VALUE(INDEX('CSV Import'!$AB$7:$AB$359, MATCH($BP77, 'CSV Import'!$AA$7:$AA$359, 0))),0)</f>
        <v>18</v>
      </c>
      <c r="L77" s="60">
        <f>IFERROR(VALUE(INDEX('CSV Import'!$AC$7:$AC$359, MATCH($BP77, 'CSV Import'!$AA$7:$AA$359, 0))),0)</f>
        <v>9999</v>
      </c>
      <c r="M77" s="59">
        <f>IFERROR(VALUE(INDEX('CSV Import'!$AH$7:$AH$359, MATCH($BP77, 'CSV Import'!$AG$7:$AG$359, 0))),0)</f>
        <v>18</v>
      </c>
      <c r="N77" s="60">
        <f>IFERROR(VALUE(INDEX('CSV Import'!$AI$7:$AI$359, MATCH($BP77, 'CSV Import'!$AG$7:$AG$359, 0))),0)</f>
        <v>9999</v>
      </c>
      <c r="O77" s="59">
        <f>IFERROR(VALUE(INDEX('CSV Import'!$AN$7:$AN$359, MATCH($BP77, 'CSV Import'!$AM$7:$AM$359, 0))),0)</f>
        <v>18</v>
      </c>
      <c r="P77" s="60">
        <f>IFERROR(VALUE(INDEX('CSV Import'!$AO$7:$AO$359, MATCH($BP77, 'CSV Import'!$AM$7:$AM$359, 0))),0)</f>
        <v>9999</v>
      </c>
      <c r="Q77" s="59">
        <f>IFERROR(VALUE(INDEX('CSV Import'!$AT$7:$AT$359, MATCH($BP77, 'CSV Import'!$AS$7:$AS$359, 0))),0)</f>
        <v>18</v>
      </c>
      <c r="R77" s="60">
        <f>IFERROR(VALUE(INDEX('CSV Import'!$AU$7:$AU$359, MATCH($BP77, 'CSV Import'!$AS$7:$AS$359, 0))),0)</f>
        <v>9999</v>
      </c>
      <c r="S77" s="59">
        <f>IFERROR(VALUE(INDEX('CSV Import'!$AZ$7:$AZ$359, MATCH($BP77, 'CSV Import'!$AY$7:$AY$359, 0))),0)</f>
        <v>18</v>
      </c>
      <c r="T77" s="60">
        <f>IFERROR(VALUE(INDEX('CSV Import'!$BA$7:$BA$359, MATCH($BP77, 'CSV Import'!$AY$7:$AY$359, 0))),0)</f>
        <v>9999</v>
      </c>
      <c r="U77" s="59">
        <f>IFERROR(VALUE(INDEX('CSV Import'!$BF$7:$BF$359, MATCH($BP77, 'CSV Import'!$BE$7:$BE$359, 0))),0)</f>
        <v>18</v>
      </c>
      <c r="V77" s="60">
        <f>IFERROR(VALUE(INDEX('CSV Import'!$BG$7:$BG$359, MATCH($BP77, 'CSV Import'!$BE$7:$BE$359, 0))),0)</f>
        <v>9999</v>
      </c>
      <c r="W77" s="59">
        <f>IFERROR(VALUE(INDEX('CSV Import'!$BL$7:$BL$359, MATCH($BP77, 'CSV Import'!$BK$7:$BK$359, 0))),0)</f>
        <v>18</v>
      </c>
      <c r="X77" s="60">
        <f>IFERROR(VALUE(INDEX('CSV Import'!$BM$7:$BM$359, MATCH($BP77, 'CSV Import'!$BK$7:$BK$359, 0))),0)</f>
        <v>9999</v>
      </c>
      <c r="Y77" s="59">
        <f>IFERROR(VALUE(INDEX('CSV Import'!$BR$7:$BR$359, MATCH($BP77, 'CSV Import'!$BQ$7:$BQ$359, 0))),0)</f>
        <v>18</v>
      </c>
      <c r="Z77" s="60">
        <f>IFERROR(VALUE(INDEX('CSV Import'!$BS$7:$BS$359, MATCH($BP77, 'CSV Import'!$BQ$7:$BQ$359, 0))),0)</f>
        <v>9999</v>
      </c>
      <c r="AA77" s="59">
        <f>IFERROR(VALUE(INDEX('CSV Import'!$BX$7:$BX$359, MATCH($BP77, 'CSV Import'!$BW$7:$BW$359, 0))),0)</f>
        <v>18</v>
      </c>
      <c r="AB77" s="60">
        <f>IFERROR(VALUE(INDEX('CSV Import'!$BY$7:$BY$359, MATCH($BP77, 'CSV Import'!$BW$7:$BW$359, 0))),0)</f>
        <v>9999</v>
      </c>
      <c r="AC77" s="59">
        <f>IFERROR(VALUE(INDEX('CSV Import'!$CD$7:$CD$359, MATCH($BP77, 'CSV Import'!$CC$7:$CC$359, 0))),0)</f>
        <v>18</v>
      </c>
      <c r="AD77" s="60">
        <f>IFERROR(VALUE(INDEX('CSV Import'!$CE$7:$CE$359, MATCH($BP77, 'CSV Import'!$CC$7:$CC$359, 0))),0)</f>
        <v>9999</v>
      </c>
      <c r="AE77" s="59">
        <f>IFERROR(VALUE(INDEX('CSV Import'!$CJ$7:$CJ$359, MATCH($BP77, 'CSV Import'!$CI$7:$CI$359, 0))),0)</f>
        <v>18</v>
      </c>
      <c r="AF77" s="60">
        <f>IFERROR(VALUE(INDEX('CSV Import'!$CK$7:$CK$359, MATCH($BP77, 'CSV Import'!$CI$7:$CI$359, 0))),0)</f>
        <v>9999</v>
      </c>
      <c r="AG77" s="59">
        <f>IFERROR(VALUE(INDEX('CSV Import'!$CP$7:$CP$359, MATCH($BP77, 'CSV Import'!$CO$7:$CO$359, 0))),0)</f>
        <v>18</v>
      </c>
      <c r="AH77" s="60">
        <f>IFERROR(VALUE(INDEX('CSV Import'!$CQ$7:$CQ$359, MATCH($BP77, 'CSV Import'!$CO$7:$CO$359, 0))),0)</f>
        <v>9999</v>
      </c>
      <c r="AI77" s="59">
        <f>IFERROR(VALUE(INDEX('CSV Import'!$CV$7:$CV$359, MATCH($BP77, 'CSV Import'!$CU$7:$CU$359, 0))),0)</f>
        <v>18</v>
      </c>
      <c r="AJ77" s="60">
        <f>IFERROR(VALUE(INDEX('CSV Import'!$CW$7:$CW$359, MATCH($BP77, 'CSV Import'!$CU$7:$CU$359, 0))),0)</f>
        <v>9999</v>
      </c>
      <c r="AK77" s="59">
        <f>IFERROR(VALUE(INDEX('CSV Import'!$DB$7:$DB$359, MATCH($BP77, 'CSV Import'!$DA$7:$DA$359, 0))),0)</f>
        <v>18</v>
      </c>
      <c r="AL77" s="60">
        <f>IFERROR(VALUE(INDEX('CSV Import'!$DC$7:$DC$359, MATCH($BP77, 'CSV Import'!$DA$7:$DA$359, 0))),0)</f>
        <v>9999</v>
      </c>
      <c r="AM77" s="59">
        <f>IFERROR(VALUE(INDEX('CSV Import'!$DH$7:$DH$359, MATCH($BP77, 'CSV Import'!$DG$7:$DG$359, 0))),0)</f>
        <v>18</v>
      </c>
      <c r="AN77" s="60">
        <f>IFERROR(VALUE(INDEX('CSV Import'!$DI$7:$DI$359, MATCH($BP77, 'CSV Import'!$DG$7:$DG$359, 0))),0)</f>
        <v>9999</v>
      </c>
      <c r="AO77" s="59">
        <f>IFERROR(VALUE(INDEX('CSV Import'!$DN$7:$DN$359, MATCH($BP77, 'CSV Import'!$DM$7:$DM$359, 0))),0)</f>
        <v>18</v>
      </c>
      <c r="AP77" s="60">
        <f>IFERROR(VALUE(INDEX('CSV Import'!$DO$7:$DO$359, MATCH($BP77, 'CSV Import'!$DM$7:$DM$359, 0))),0)</f>
        <v>9999</v>
      </c>
      <c r="AQ77" s="59">
        <f>IFERROR(VALUE(INDEX('CSV Import'!$DT$7:$DT$359, MATCH($BP77, 'CSV Import'!$DS$7:$DS$359, 0))),0)</f>
        <v>18</v>
      </c>
      <c r="AR77" s="60">
        <f>IFERROR(VALUE(INDEX('CSV Import'!$DU$7:$DU$359, MATCH($BP77, 'CSV Import'!$DS$7:$DS$359, 0))),0)</f>
        <v>9999</v>
      </c>
      <c r="AS77" s="59">
        <f>IFERROR(VALUE(INDEX('CSV Import'!$DZ$7:$DZ$359, MATCH($BP77, 'CSV Import'!$DY$7:$DY$359, 0))),0)</f>
        <v>18</v>
      </c>
      <c r="AT77" s="60">
        <f>IFERROR(VALUE(INDEX('CSV Import'!$EA$7:$EA$359, MATCH($BP77, 'CSV Import'!$DY$7:$DY$359, 0))),0)</f>
        <v>9999</v>
      </c>
      <c r="AU77" s="59">
        <f>IFERROR(VALUE(INDEX('CSV Import'!$EF$7:$EF$359, MATCH($BP77, 'CSV Import'!$EE$7:$EE$359, 0))),0)</f>
        <v>18</v>
      </c>
      <c r="AV77" s="60">
        <f>IFERROR(VALUE(INDEX('CSV Import'!$EG$7:$EG$359, MATCH($BP77, 'CSV Import'!$EE$7:$EE$359, 0))),0)</f>
        <v>9999</v>
      </c>
      <c r="AW77" s="59">
        <f>IFERROR(VALUE(INDEX('CSV Import'!$EL$7:$EL$359, MATCH($BP77, 'CSV Import'!$EK$7:$EK$359, 0))),0)</f>
        <v>18</v>
      </c>
      <c r="AX77" s="60">
        <f>IFERROR(VALUE(INDEX('CSV Import'!$EM$7:$EM$359, MATCH($BP77, 'CSV Import'!$EK$7:$EK$359, 0))),0)</f>
        <v>9999</v>
      </c>
      <c r="AY77" s="59">
        <f>IFERROR(VALUE(INDEX('CSV Import'!$ER$7:$ER$359, MATCH($BP77, 'CSV Import'!$EQ$7:$EQ$359, 0))),0)</f>
        <v>18</v>
      </c>
      <c r="AZ77" s="60">
        <f>IFERROR(VALUE(INDEX('CSV Import'!$ES$7:$ES$359, MATCH($BP77, 'CSV Import'!$EQ$7:$EQ$359, 0))),0)</f>
        <v>9999</v>
      </c>
      <c r="BA77" s="59">
        <f>IFERROR(VALUE(INDEX('CSV Import'!$EX$7:$EX$359, MATCH($BP77, 'CSV Import'!$EW$7:$EW$359, 0))),0)</f>
        <v>18</v>
      </c>
      <c r="BB77" s="60">
        <f>IFERROR(VALUE(INDEX('CSV Import'!$EY$7:$EY$359, MATCH($BP77, 'CSV Import'!$EW$7:$EW$359, 0))),0)</f>
        <v>9999</v>
      </c>
      <c r="BC77" s="59">
        <f>IFERROR(VALUE(INDEX('CSV Import'!$FD$7:$FD$359, MATCH($BP77, 'CSV Import'!$FC$7:$FC$359, 0))),0)</f>
        <v>18</v>
      </c>
      <c r="BD77" s="60">
        <f>IFERROR(VALUE(INDEX('CSV Import'!$FE$7:$FE$359, MATCH($BP77, 'CSV Import'!$FC$7:$FC$359, 0))),0)</f>
        <v>9999</v>
      </c>
      <c r="BE77" s="59">
        <f>IFERROR(VALUE(INDEX('CSV Import'!$FJ$7:$FJ$359, MATCH($BP77, 'CSV Import'!$FI$7:$FI$359, 0))),0)</f>
        <v>18</v>
      </c>
      <c r="BF77" s="60">
        <f>IFERROR(VALUE(INDEX('CSV Import'!$FK$7:$FK$359, MATCH($BP77, 'CSV Import'!$FI$7:$FI$359, 0))),0)</f>
        <v>9999</v>
      </c>
      <c r="BG77" s="59">
        <f>IFERROR(VALUE(INDEX('CSV Import'!$FP$7:$FP$359, MATCH($BP77, 'CSV Import'!$FO$7:$FO$359, 0))),0)</f>
        <v>18</v>
      </c>
      <c r="BH77" s="60">
        <f>IFERROR(VALUE(INDEX('CSV Import'!$FQ$7:$FQ$359, MATCH($BP77, 'CSV Import'!$FO$7:$FO$359, 0))),0)</f>
        <v>9999</v>
      </c>
      <c r="BI77" s="59">
        <f>IFERROR(VALUE(INDEX('CSV Import'!$FV$7:$FV$359, MATCH($BP77, 'CSV Import'!$FU$7:$FU$359, 0))),0)</f>
        <v>18</v>
      </c>
      <c r="BJ77" s="60">
        <f>IFERROR(VALUE(INDEX('CSV Import'!$FW$7:$FW$359, MATCH($BP77, 'CSV Import'!$FU$7:$FU$359, 0))),0)</f>
        <v>9999</v>
      </c>
      <c r="BK77" s="59">
        <f>IFERROR(VALUE(INDEX('CSV Import'!$GB$7:$GB$359, MATCH($BP77, 'CSV Import'!$GA$7:$GA$359, 0))),0)</f>
        <v>0</v>
      </c>
      <c r="BL77" s="60">
        <f>IFERROR(VALUE(INDEX('CSV Import'!$GC$7:$GC$359, MATCH($BP77, 'CSV Import'!$GA$7:$GA$359, 0))),0)</f>
        <v>0</v>
      </c>
      <c r="BM77" s="61">
        <f t="shared" si="372"/>
        <v>540</v>
      </c>
      <c r="BN77" s="62">
        <f t="shared" si="372"/>
        <v>299970</v>
      </c>
      <c r="BP77" s="33" t="s">
        <v>283</v>
      </c>
    </row>
    <row r="78" spans="1:68" x14ac:dyDescent="0.2">
      <c r="A78" s="28">
        <f>ROW()</f>
        <v>78</v>
      </c>
      <c r="B78" s="95" t="s">
        <v>284</v>
      </c>
      <c r="C78" s="59">
        <f>IFERROR(VALUE(INDEX('CSV Import'!$D$7:$D$359, MATCH($BP78, 'CSV Import'!$C$7:$C$359, 0))),0)</f>
        <v>7</v>
      </c>
      <c r="D78" s="60">
        <f>IFERROR(VALUE(INDEX('CSV Import'!$E$7:$E$359, MATCH($BP78, 'CSV Import'!$C$7:$C$359, 0))),0)</f>
        <v>9999</v>
      </c>
      <c r="E78" s="59">
        <f>IFERROR(VALUE(INDEX('CSV Import'!$J$7:$J$359, MATCH($BP78, 'CSV Import'!$I$7:$I$359, 0))),0)</f>
        <v>7</v>
      </c>
      <c r="F78" s="60">
        <f>IFERROR(VALUE(INDEX('CSV Import'!$K$7:$K$359, MATCH($BP78, 'CSV Import'!$I$7:$I$359, 0))),0)</f>
        <v>9999</v>
      </c>
      <c r="G78" s="59">
        <f>IFERROR(VALUE(INDEX('CSV Import'!$P$7:$P$359, MATCH($BP78, 'CSV Import'!$O$7:$O$359, 0))),0)</f>
        <v>7</v>
      </c>
      <c r="H78" s="60">
        <f>IFERROR(VALUE(INDEX('CSV Import'!$Q$7:$Q$359, MATCH($BP78, 'CSV Import'!$O$7:$O$359, 0))),0)</f>
        <v>9999</v>
      </c>
      <c r="I78" s="59">
        <f>IFERROR(VALUE(INDEX('CSV Import'!$V$7:$V$359, MATCH($BP78, 'CSV Import'!$U$7:$U$359, 0))),0)</f>
        <v>7</v>
      </c>
      <c r="J78" s="60">
        <f>IFERROR(VALUE(INDEX('CSV Import'!$W$7:$W$359, MATCH($BP78, 'CSV Import'!$U$7:$U$359, 0))),0)</f>
        <v>9999</v>
      </c>
      <c r="K78" s="59">
        <f>IFERROR(VALUE(INDEX('CSV Import'!$AB$7:$AB$359, MATCH($BP78, 'CSV Import'!$AA$7:$AA$359, 0))),0)</f>
        <v>7</v>
      </c>
      <c r="L78" s="60">
        <f>IFERROR(VALUE(INDEX('CSV Import'!$AC$7:$AC$359, MATCH($BP78, 'CSV Import'!$AA$7:$AA$359, 0))),0)</f>
        <v>9999</v>
      </c>
      <c r="M78" s="59">
        <f>IFERROR(VALUE(INDEX('CSV Import'!$AH$7:$AH$359, MATCH($BP78, 'CSV Import'!$AG$7:$AG$359, 0))),0)</f>
        <v>7</v>
      </c>
      <c r="N78" s="60">
        <f>IFERROR(VALUE(INDEX('CSV Import'!$AI$7:$AI$359, MATCH($BP78, 'CSV Import'!$AG$7:$AG$359, 0))),0)</f>
        <v>9999</v>
      </c>
      <c r="O78" s="59">
        <f>IFERROR(VALUE(INDEX('CSV Import'!$AN$7:$AN$359, MATCH($BP78, 'CSV Import'!$AM$7:$AM$359, 0))),0)</f>
        <v>7</v>
      </c>
      <c r="P78" s="60">
        <f>IFERROR(VALUE(INDEX('CSV Import'!$AO$7:$AO$359, MATCH($BP78, 'CSV Import'!$AM$7:$AM$359, 0))),0)</f>
        <v>9999</v>
      </c>
      <c r="Q78" s="59">
        <f>IFERROR(VALUE(INDEX('CSV Import'!$AT$7:$AT$359, MATCH($BP78, 'CSV Import'!$AS$7:$AS$359, 0))),0)</f>
        <v>7</v>
      </c>
      <c r="R78" s="60">
        <f>IFERROR(VALUE(INDEX('CSV Import'!$AU$7:$AU$359, MATCH($BP78, 'CSV Import'!$AS$7:$AS$359, 0))),0)</f>
        <v>9999</v>
      </c>
      <c r="S78" s="59">
        <f>IFERROR(VALUE(INDEX('CSV Import'!$AZ$7:$AZ$359, MATCH($BP78, 'CSV Import'!$AY$7:$AY$359, 0))),0)</f>
        <v>7</v>
      </c>
      <c r="T78" s="60">
        <f>IFERROR(VALUE(INDEX('CSV Import'!$BA$7:$BA$359, MATCH($BP78, 'CSV Import'!$AY$7:$AY$359, 0))),0)</f>
        <v>9999</v>
      </c>
      <c r="U78" s="59">
        <f>IFERROR(VALUE(INDEX('CSV Import'!$BF$7:$BF$359, MATCH($BP78, 'CSV Import'!$BE$7:$BE$359, 0))),0)</f>
        <v>7</v>
      </c>
      <c r="V78" s="60">
        <f>IFERROR(VALUE(INDEX('CSV Import'!$BG$7:$BG$359, MATCH($BP78, 'CSV Import'!$BE$7:$BE$359, 0))),0)</f>
        <v>9999</v>
      </c>
      <c r="W78" s="59">
        <f>IFERROR(VALUE(INDEX('CSV Import'!$BL$7:$BL$359, MATCH($BP78, 'CSV Import'!$BK$7:$BK$359, 0))),0)</f>
        <v>7</v>
      </c>
      <c r="X78" s="60">
        <f>IFERROR(VALUE(INDEX('CSV Import'!$BM$7:$BM$359, MATCH($BP78, 'CSV Import'!$BK$7:$BK$359, 0))),0)</f>
        <v>9999</v>
      </c>
      <c r="Y78" s="59">
        <f>IFERROR(VALUE(INDEX('CSV Import'!$BR$7:$BR$359, MATCH($BP78, 'CSV Import'!$BQ$7:$BQ$359, 0))),0)</f>
        <v>7</v>
      </c>
      <c r="Z78" s="60">
        <f>IFERROR(VALUE(INDEX('CSV Import'!$BS$7:$BS$359, MATCH($BP78, 'CSV Import'!$BQ$7:$BQ$359, 0))),0)</f>
        <v>9999</v>
      </c>
      <c r="AA78" s="59">
        <f>IFERROR(VALUE(INDEX('CSV Import'!$BX$7:$BX$359, MATCH($BP78, 'CSV Import'!$BW$7:$BW$359, 0))),0)</f>
        <v>7</v>
      </c>
      <c r="AB78" s="60">
        <f>IFERROR(VALUE(INDEX('CSV Import'!$BY$7:$BY$359, MATCH($BP78, 'CSV Import'!$BW$7:$BW$359, 0))),0)</f>
        <v>9999</v>
      </c>
      <c r="AC78" s="59">
        <f>IFERROR(VALUE(INDEX('CSV Import'!$CD$7:$CD$359, MATCH($BP78, 'CSV Import'!$CC$7:$CC$359, 0))),0)</f>
        <v>7</v>
      </c>
      <c r="AD78" s="60">
        <f>IFERROR(VALUE(INDEX('CSV Import'!$CE$7:$CE$359, MATCH($BP78, 'CSV Import'!$CC$7:$CC$359, 0))),0)</f>
        <v>9999</v>
      </c>
      <c r="AE78" s="59">
        <f>IFERROR(VALUE(INDEX('CSV Import'!$CJ$7:$CJ$359, MATCH($BP78, 'CSV Import'!$CI$7:$CI$359, 0))),0)</f>
        <v>7</v>
      </c>
      <c r="AF78" s="60">
        <f>IFERROR(VALUE(INDEX('CSV Import'!$CK$7:$CK$359, MATCH($BP78, 'CSV Import'!$CI$7:$CI$359, 0))),0)</f>
        <v>9999</v>
      </c>
      <c r="AG78" s="59">
        <f>IFERROR(VALUE(INDEX('CSV Import'!$CP$7:$CP$359, MATCH($BP78, 'CSV Import'!$CO$7:$CO$359, 0))),0)</f>
        <v>7</v>
      </c>
      <c r="AH78" s="60">
        <f>IFERROR(VALUE(INDEX('CSV Import'!$CQ$7:$CQ$359, MATCH($BP78, 'CSV Import'!$CO$7:$CO$359, 0))),0)</f>
        <v>9999</v>
      </c>
      <c r="AI78" s="59">
        <f>IFERROR(VALUE(INDEX('CSV Import'!$CV$7:$CV$359, MATCH($BP78, 'CSV Import'!$CU$7:$CU$359, 0))),0)</f>
        <v>7</v>
      </c>
      <c r="AJ78" s="60">
        <f>IFERROR(VALUE(INDEX('CSV Import'!$CW$7:$CW$359, MATCH($BP78, 'CSV Import'!$CU$7:$CU$359, 0))),0)</f>
        <v>9999</v>
      </c>
      <c r="AK78" s="59">
        <f>IFERROR(VALUE(INDEX('CSV Import'!$DB$7:$DB$359, MATCH($BP78, 'CSV Import'!$DA$7:$DA$359, 0))),0)</f>
        <v>7</v>
      </c>
      <c r="AL78" s="60">
        <f>IFERROR(VALUE(INDEX('CSV Import'!$DC$7:$DC$359, MATCH($BP78, 'CSV Import'!$DA$7:$DA$359, 0))),0)</f>
        <v>9999</v>
      </c>
      <c r="AM78" s="59">
        <f>IFERROR(VALUE(INDEX('CSV Import'!$DH$7:$DH$359, MATCH($BP78, 'CSV Import'!$DG$7:$DG$359, 0))),0)</f>
        <v>7</v>
      </c>
      <c r="AN78" s="60">
        <f>IFERROR(VALUE(INDEX('CSV Import'!$DI$7:$DI$359, MATCH($BP78, 'CSV Import'!$DG$7:$DG$359, 0))),0)</f>
        <v>9999</v>
      </c>
      <c r="AO78" s="59">
        <f>IFERROR(VALUE(INDEX('CSV Import'!$DN$7:$DN$359, MATCH($BP78, 'CSV Import'!$DM$7:$DM$359, 0))),0)</f>
        <v>7</v>
      </c>
      <c r="AP78" s="60">
        <f>IFERROR(VALUE(INDEX('CSV Import'!$DO$7:$DO$359, MATCH($BP78, 'CSV Import'!$DM$7:$DM$359, 0))),0)</f>
        <v>9999</v>
      </c>
      <c r="AQ78" s="59">
        <f>IFERROR(VALUE(INDEX('CSV Import'!$DT$7:$DT$359, MATCH($BP78, 'CSV Import'!$DS$7:$DS$359, 0))),0)</f>
        <v>7</v>
      </c>
      <c r="AR78" s="60">
        <f>IFERROR(VALUE(INDEX('CSV Import'!$DU$7:$DU$359, MATCH($BP78, 'CSV Import'!$DS$7:$DS$359, 0))),0)</f>
        <v>9999</v>
      </c>
      <c r="AS78" s="59">
        <f>IFERROR(VALUE(INDEX('CSV Import'!$DZ$7:$DZ$359, MATCH($BP78, 'CSV Import'!$DY$7:$DY$359, 0))),0)</f>
        <v>7</v>
      </c>
      <c r="AT78" s="60">
        <f>IFERROR(VALUE(INDEX('CSV Import'!$EA$7:$EA$359, MATCH($BP78, 'CSV Import'!$DY$7:$DY$359, 0))),0)</f>
        <v>9999</v>
      </c>
      <c r="AU78" s="59">
        <f>IFERROR(VALUE(INDEX('CSV Import'!$EF$7:$EF$359, MATCH($BP78, 'CSV Import'!$EE$7:$EE$359, 0))),0)</f>
        <v>7</v>
      </c>
      <c r="AV78" s="60">
        <f>IFERROR(VALUE(INDEX('CSV Import'!$EG$7:$EG$359, MATCH($BP78, 'CSV Import'!$EE$7:$EE$359, 0))),0)</f>
        <v>9999</v>
      </c>
      <c r="AW78" s="59">
        <f>IFERROR(VALUE(INDEX('CSV Import'!$EL$7:$EL$359, MATCH($BP78, 'CSV Import'!$EK$7:$EK$359, 0))),0)</f>
        <v>7</v>
      </c>
      <c r="AX78" s="60">
        <f>IFERROR(VALUE(INDEX('CSV Import'!$EM$7:$EM$359, MATCH($BP78, 'CSV Import'!$EK$7:$EK$359, 0))),0)</f>
        <v>9999</v>
      </c>
      <c r="AY78" s="59">
        <f>IFERROR(VALUE(INDEX('CSV Import'!$ER$7:$ER$359, MATCH($BP78, 'CSV Import'!$EQ$7:$EQ$359, 0))),0)</f>
        <v>7</v>
      </c>
      <c r="AZ78" s="60">
        <f>IFERROR(VALUE(INDEX('CSV Import'!$ES$7:$ES$359, MATCH($BP78, 'CSV Import'!$EQ$7:$EQ$359, 0))),0)</f>
        <v>9999</v>
      </c>
      <c r="BA78" s="59">
        <f>IFERROR(VALUE(INDEX('CSV Import'!$EX$7:$EX$359, MATCH($BP78, 'CSV Import'!$EW$7:$EW$359, 0))),0)</f>
        <v>7</v>
      </c>
      <c r="BB78" s="60">
        <f>IFERROR(VALUE(INDEX('CSV Import'!$EY$7:$EY$359, MATCH($BP78, 'CSV Import'!$EW$7:$EW$359, 0))),0)</f>
        <v>9999</v>
      </c>
      <c r="BC78" s="59">
        <f>IFERROR(VALUE(INDEX('CSV Import'!$FD$7:$FD$359, MATCH($BP78, 'CSV Import'!$FC$7:$FC$359, 0))),0)</f>
        <v>7</v>
      </c>
      <c r="BD78" s="60">
        <f>IFERROR(VALUE(INDEX('CSV Import'!$FE$7:$FE$359, MATCH($BP78, 'CSV Import'!$FC$7:$FC$359, 0))),0)</f>
        <v>9999</v>
      </c>
      <c r="BE78" s="59">
        <f>IFERROR(VALUE(INDEX('CSV Import'!$FJ$7:$FJ$359, MATCH($BP78, 'CSV Import'!$FI$7:$FI$359, 0))),0)</f>
        <v>7</v>
      </c>
      <c r="BF78" s="60">
        <f>IFERROR(VALUE(INDEX('CSV Import'!$FK$7:$FK$359, MATCH($BP78, 'CSV Import'!$FI$7:$FI$359, 0))),0)</f>
        <v>9999</v>
      </c>
      <c r="BG78" s="59">
        <f>IFERROR(VALUE(INDEX('CSV Import'!$FP$7:$FP$359, MATCH($BP78, 'CSV Import'!$FO$7:$FO$359, 0))),0)</f>
        <v>7</v>
      </c>
      <c r="BH78" s="60">
        <f>IFERROR(VALUE(INDEX('CSV Import'!$FQ$7:$FQ$359, MATCH($BP78, 'CSV Import'!$FO$7:$FO$359, 0))),0)</f>
        <v>9999</v>
      </c>
      <c r="BI78" s="59">
        <f>IFERROR(VALUE(INDEX('CSV Import'!$FV$7:$FV$359, MATCH($BP78, 'CSV Import'!$FU$7:$FU$359, 0))),0)</f>
        <v>7</v>
      </c>
      <c r="BJ78" s="60">
        <f>IFERROR(VALUE(INDEX('CSV Import'!$FW$7:$FW$359, MATCH($BP78, 'CSV Import'!$FU$7:$FU$359, 0))),0)</f>
        <v>9999</v>
      </c>
      <c r="BK78" s="59">
        <f>IFERROR(VALUE(INDEX('CSV Import'!$GB$7:$GB$359, MATCH($BP78, 'CSV Import'!$GA$7:$GA$359, 0))),0)</f>
        <v>0</v>
      </c>
      <c r="BL78" s="60">
        <f>IFERROR(VALUE(INDEX('CSV Import'!$GC$7:$GC$359, MATCH($BP78, 'CSV Import'!$GA$7:$GA$359, 0))),0)</f>
        <v>0</v>
      </c>
      <c r="BM78" s="61">
        <f t="shared" si="372"/>
        <v>210</v>
      </c>
      <c r="BN78" s="62">
        <f t="shared" si="372"/>
        <v>299970</v>
      </c>
      <c r="BP78" s="33" t="s">
        <v>285</v>
      </c>
    </row>
    <row r="79" spans="1:68" x14ac:dyDescent="0.2">
      <c r="A79" s="28">
        <f>ROW()</f>
        <v>79</v>
      </c>
      <c r="B79" s="95" t="s">
        <v>286</v>
      </c>
      <c r="C79" s="59">
        <f>IFERROR(VALUE(INDEX('CSV Import'!$D$7:$D$359, MATCH($BP79, 'CSV Import'!$C$7:$C$359, 0))),0)</f>
        <v>0</v>
      </c>
      <c r="D79" s="60">
        <f>IFERROR(VALUE(INDEX('CSV Import'!$E$7:$E$359, MATCH($BP79, 'CSV Import'!$C$7:$C$359, 0))),0)</f>
        <v>0</v>
      </c>
      <c r="E79" s="59">
        <f>IFERROR(VALUE(INDEX('CSV Import'!$J$7:$J$359, MATCH($BP79, 'CSV Import'!$I$7:$I$359, 0))),0)</f>
        <v>0</v>
      </c>
      <c r="F79" s="60">
        <f>IFERROR(VALUE(INDEX('CSV Import'!$K$7:$K$359, MATCH($BP79, 'CSV Import'!$I$7:$I$359, 0))),0)</f>
        <v>0</v>
      </c>
      <c r="G79" s="59">
        <f>IFERROR(VALUE(INDEX('CSV Import'!$P$7:$P$359, MATCH($BP79, 'CSV Import'!$O$7:$O$359, 0))),0)</f>
        <v>0</v>
      </c>
      <c r="H79" s="60">
        <f>IFERROR(VALUE(INDEX('CSV Import'!$Q$7:$Q$359, MATCH($BP79, 'CSV Import'!$O$7:$O$359, 0))),0)</f>
        <v>0</v>
      </c>
      <c r="I79" s="59">
        <f>IFERROR(VALUE(INDEX('CSV Import'!$V$7:$V$359, MATCH($BP79, 'CSV Import'!$U$7:$U$359, 0))),0)</f>
        <v>0</v>
      </c>
      <c r="J79" s="60">
        <f>IFERROR(VALUE(INDEX('CSV Import'!$W$7:$W$359, MATCH($BP79, 'CSV Import'!$U$7:$U$359, 0))),0)</f>
        <v>0</v>
      </c>
      <c r="K79" s="59">
        <f>IFERROR(VALUE(INDEX('CSV Import'!$AB$7:$AB$359, MATCH($BP79, 'CSV Import'!$AA$7:$AA$359, 0))),0)</f>
        <v>0</v>
      </c>
      <c r="L79" s="60">
        <f>IFERROR(VALUE(INDEX('CSV Import'!$AC$7:$AC$359, MATCH($BP79, 'CSV Import'!$AA$7:$AA$359, 0))),0)</f>
        <v>0</v>
      </c>
      <c r="M79" s="59">
        <f>IFERROR(VALUE(INDEX('CSV Import'!$AH$7:$AH$359, MATCH($BP79, 'CSV Import'!$AG$7:$AG$359, 0))),0)</f>
        <v>0</v>
      </c>
      <c r="N79" s="60">
        <f>IFERROR(VALUE(INDEX('CSV Import'!$AI$7:$AI$359, MATCH($BP79, 'CSV Import'!$AG$7:$AG$359, 0))),0)</f>
        <v>0</v>
      </c>
      <c r="O79" s="59">
        <f>IFERROR(VALUE(INDEX('CSV Import'!$AN$7:$AN$359, MATCH($BP79, 'CSV Import'!$AM$7:$AM$359, 0))),0)</f>
        <v>0</v>
      </c>
      <c r="P79" s="60">
        <f>IFERROR(VALUE(INDEX('CSV Import'!$AO$7:$AO$359, MATCH($BP79, 'CSV Import'!$AM$7:$AM$359, 0))),0)</f>
        <v>0</v>
      </c>
      <c r="Q79" s="59">
        <f>IFERROR(VALUE(INDEX('CSV Import'!$AT$7:$AT$359, MATCH($BP79, 'CSV Import'!$AS$7:$AS$359, 0))),0)</f>
        <v>0</v>
      </c>
      <c r="R79" s="60">
        <f>IFERROR(VALUE(INDEX('CSV Import'!$AU$7:$AU$359, MATCH($BP79, 'CSV Import'!$AS$7:$AS$359, 0))),0)</f>
        <v>0</v>
      </c>
      <c r="S79" s="59">
        <f>IFERROR(VALUE(INDEX('CSV Import'!$AZ$7:$AZ$359, MATCH($BP79, 'CSV Import'!$AY$7:$AY$359, 0))),0)</f>
        <v>0</v>
      </c>
      <c r="T79" s="60">
        <f>IFERROR(VALUE(INDEX('CSV Import'!$BA$7:$BA$359, MATCH($BP79, 'CSV Import'!$AY$7:$AY$359, 0))),0)</f>
        <v>0</v>
      </c>
      <c r="U79" s="59">
        <f>IFERROR(VALUE(INDEX('CSV Import'!$BF$7:$BF$359, MATCH($BP79, 'CSV Import'!$BE$7:$BE$359, 0))),0)</f>
        <v>0</v>
      </c>
      <c r="V79" s="60">
        <f>IFERROR(VALUE(INDEX('CSV Import'!$BG$7:$BG$359, MATCH($BP79, 'CSV Import'!$BE$7:$BE$359, 0))),0)</f>
        <v>0</v>
      </c>
      <c r="W79" s="59">
        <f>IFERROR(VALUE(INDEX('CSV Import'!$BL$7:$BL$359, MATCH($BP79, 'CSV Import'!$BK$7:$BK$359, 0))),0)</f>
        <v>0</v>
      </c>
      <c r="X79" s="60">
        <f>IFERROR(VALUE(INDEX('CSV Import'!$BM$7:$BM$359, MATCH($BP79, 'CSV Import'!$BK$7:$BK$359, 0))),0)</f>
        <v>0</v>
      </c>
      <c r="Y79" s="59">
        <f>IFERROR(VALUE(INDEX('CSV Import'!$BR$7:$BR$359, MATCH($BP79, 'CSV Import'!$BQ$7:$BQ$359, 0))),0)</f>
        <v>0</v>
      </c>
      <c r="Z79" s="60">
        <f>IFERROR(VALUE(INDEX('CSV Import'!$BS$7:$BS$359, MATCH($BP79, 'CSV Import'!$BQ$7:$BQ$359, 0))),0)</f>
        <v>0</v>
      </c>
      <c r="AA79" s="59">
        <f>IFERROR(VALUE(INDEX('CSV Import'!$BX$7:$BX$359, MATCH($BP79, 'CSV Import'!$BW$7:$BW$359, 0))),0)</f>
        <v>0</v>
      </c>
      <c r="AB79" s="60">
        <f>IFERROR(VALUE(INDEX('CSV Import'!$BY$7:$BY$359, MATCH($BP79, 'CSV Import'!$BW$7:$BW$359, 0))),0)</f>
        <v>0</v>
      </c>
      <c r="AC79" s="59">
        <f>IFERROR(VALUE(INDEX('CSV Import'!$CD$7:$CD$359, MATCH($BP79, 'CSV Import'!$CC$7:$CC$359, 0))),0)</f>
        <v>0</v>
      </c>
      <c r="AD79" s="60">
        <f>IFERROR(VALUE(INDEX('CSV Import'!$CE$7:$CE$359, MATCH($BP79, 'CSV Import'!$CC$7:$CC$359, 0))),0)</f>
        <v>0</v>
      </c>
      <c r="AE79" s="59">
        <f>IFERROR(VALUE(INDEX('CSV Import'!$CJ$7:$CJ$359, MATCH($BP79, 'CSV Import'!$CI$7:$CI$359, 0))),0)</f>
        <v>0</v>
      </c>
      <c r="AF79" s="60">
        <f>IFERROR(VALUE(INDEX('CSV Import'!$CK$7:$CK$359, MATCH($BP79, 'CSV Import'!$CI$7:$CI$359, 0))),0)</f>
        <v>0</v>
      </c>
      <c r="AG79" s="59">
        <f>IFERROR(VALUE(INDEX('CSV Import'!$CP$7:$CP$359, MATCH($BP79, 'CSV Import'!$CO$7:$CO$359, 0))),0)</f>
        <v>0</v>
      </c>
      <c r="AH79" s="60">
        <f>IFERROR(VALUE(INDEX('CSV Import'!$CQ$7:$CQ$359, MATCH($BP79, 'CSV Import'!$CO$7:$CO$359, 0))),0)</f>
        <v>0</v>
      </c>
      <c r="AI79" s="59">
        <f>IFERROR(VALUE(INDEX('CSV Import'!$CV$7:$CV$359, MATCH($BP79, 'CSV Import'!$CU$7:$CU$359, 0))),0)</f>
        <v>0</v>
      </c>
      <c r="AJ79" s="60">
        <f>IFERROR(VALUE(INDEX('CSV Import'!$CW$7:$CW$359, MATCH($BP79, 'CSV Import'!$CU$7:$CU$359, 0))),0)</f>
        <v>0</v>
      </c>
      <c r="AK79" s="59">
        <f>IFERROR(VALUE(INDEX('CSV Import'!$DB$7:$DB$359, MATCH($BP79, 'CSV Import'!$DA$7:$DA$359, 0))),0)</f>
        <v>0</v>
      </c>
      <c r="AL79" s="60">
        <f>IFERROR(VALUE(INDEX('CSV Import'!$DC$7:$DC$359, MATCH($BP79, 'CSV Import'!$DA$7:$DA$359, 0))),0)</f>
        <v>0</v>
      </c>
      <c r="AM79" s="59">
        <f>IFERROR(VALUE(INDEX('CSV Import'!$DH$7:$DH$359, MATCH($BP79, 'CSV Import'!$DG$7:$DG$359, 0))),0)</f>
        <v>0</v>
      </c>
      <c r="AN79" s="60">
        <f>IFERROR(VALUE(INDEX('CSV Import'!$DI$7:$DI$359, MATCH($BP79, 'CSV Import'!$DG$7:$DG$359, 0))),0)</f>
        <v>0</v>
      </c>
      <c r="AO79" s="59">
        <f>IFERROR(VALUE(INDEX('CSV Import'!$DN$7:$DN$359, MATCH($BP79, 'CSV Import'!$DM$7:$DM$359, 0))),0)</f>
        <v>0</v>
      </c>
      <c r="AP79" s="60">
        <f>IFERROR(VALUE(INDEX('CSV Import'!$DO$7:$DO$359, MATCH($BP79, 'CSV Import'!$DM$7:$DM$359, 0))),0)</f>
        <v>0</v>
      </c>
      <c r="AQ79" s="59">
        <f>IFERROR(VALUE(INDEX('CSV Import'!$DT$7:$DT$359, MATCH($BP79, 'CSV Import'!$DS$7:$DS$359, 0))),0)</f>
        <v>0</v>
      </c>
      <c r="AR79" s="60">
        <f>IFERROR(VALUE(INDEX('CSV Import'!$DU$7:$DU$359, MATCH($BP79, 'CSV Import'!$DS$7:$DS$359, 0))),0)</f>
        <v>0</v>
      </c>
      <c r="AS79" s="59">
        <f>IFERROR(VALUE(INDEX('CSV Import'!$DZ$7:$DZ$359, MATCH($BP79, 'CSV Import'!$DY$7:$DY$359, 0))),0)</f>
        <v>0</v>
      </c>
      <c r="AT79" s="60">
        <f>IFERROR(VALUE(INDEX('CSV Import'!$EA$7:$EA$359, MATCH($BP79, 'CSV Import'!$DY$7:$DY$359, 0))),0)</f>
        <v>0</v>
      </c>
      <c r="AU79" s="59">
        <f>IFERROR(VALUE(INDEX('CSV Import'!$EF$7:$EF$359, MATCH($BP79, 'CSV Import'!$EE$7:$EE$359, 0))),0)</f>
        <v>0</v>
      </c>
      <c r="AV79" s="60">
        <f>IFERROR(VALUE(INDEX('CSV Import'!$EG$7:$EG$359, MATCH($BP79, 'CSV Import'!$EE$7:$EE$359, 0))),0)</f>
        <v>0</v>
      </c>
      <c r="AW79" s="59">
        <f>IFERROR(VALUE(INDEX('CSV Import'!$EL$7:$EL$359, MATCH($BP79, 'CSV Import'!$EK$7:$EK$359, 0))),0)</f>
        <v>0</v>
      </c>
      <c r="AX79" s="60">
        <f>IFERROR(VALUE(INDEX('CSV Import'!$EM$7:$EM$359, MATCH($BP79, 'CSV Import'!$EK$7:$EK$359, 0))),0)</f>
        <v>0</v>
      </c>
      <c r="AY79" s="59">
        <f>IFERROR(VALUE(INDEX('CSV Import'!$ER$7:$ER$359, MATCH($BP79, 'CSV Import'!$EQ$7:$EQ$359, 0))),0)</f>
        <v>0</v>
      </c>
      <c r="AZ79" s="60">
        <f>IFERROR(VALUE(INDEX('CSV Import'!$ES$7:$ES$359, MATCH($BP79, 'CSV Import'!$EQ$7:$EQ$359, 0))),0)</f>
        <v>0</v>
      </c>
      <c r="BA79" s="59">
        <f>IFERROR(VALUE(INDEX('CSV Import'!$EX$7:$EX$359, MATCH($BP79, 'CSV Import'!$EW$7:$EW$359, 0))),0)</f>
        <v>0</v>
      </c>
      <c r="BB79" s="60">
        <f>IFERROR(VALUE(INDEX('CSV Import'!$EY$7:$EY$359, MATCH($BP79, 'CSV Import'!$EW$7:$EW$359, 0))),0)</f>
        <v>0</v>
      </c>
      <c r="BC79" s="59">
        <f>IFERROR(VALUE(INDEX('CSV Import'!$FD$7:$FD$359, MATCH($BP79, 'CSV Import'!$FC$7:$FC$359, 0))),0)</f>
        <v>0</v>
      </c>
      <c r="BD79" s="60">
        <f>IFERROR(VALUE(INDEX('CSV Import'!$FE$7:$FE$359, MATCH($BP79, 'CSV Import'!$FC$7:$FC$359, 0))),0)</f>
        <v>0</v>
      </c>
      <c r="BE79" s="59">
        <f>IFERROR(VALUE(INDEX('CSV Import'!$FJ$7:$FJ$359, MATCH($BP79, 'CSV Import'!$FI$7:$FI$359, 0))),0)</f>
        <v>0</v>
      </c>
      <c r="BF79" s="60">
        <f>IFERROR(VALUE(INDEX('CSV Import'!$FK$7:$FK$359, MATCH($BP79, 'CSV Import'!$FI$7:$FI$359, 0))),0)</f>
        <v>0</v>
      </c>
      <c r="BG79" s="59">
        <f>IFERROR(VALUE(INDEX('CSV Import'!$FP$7:$FP$359, MATCH($BP79, 'CSV Import'!$FO$7:$FO$359, 0))),0)</f>
        <v>0</v>
      </c>
      <c r="BH79" s="60">
        <f>IFERROR(VALUE(INDEX('CSV Import'!$FQ$7:$FQ$359, MATCH($BP79, 'CSV Import'!$FO$7:$FO$359, 0))),0)</f>
        <v>0</v>
      </c>
      <c r="BI79" s="59">
        <f>IFERROR(VALUE(INDEX('CSV Import'!$FV$7:$FV$359, MATCH($BP79, 'CSV Import'!$FU$7:$FU$359, 0))),0)</f>
        <v>0</v>
      </c>
      <c r="BJ79" s="60">
        <f>IFERROR(VALUE(INDEX('CSV Import'!$FW$7:$FW$359, MATCH($BP79, 'CSV Import'!$FU$7:$FU$359, 0))),0)</f>
        <v>0</v>
      </c>
      <c r="BK79" s="59">
        <f>IFERROR(VALUE(INDEX('CSV Import'!$GB$7:$GB$359, MATCH($BP79, 'CSV Import'!$GA$7:$GA$359, 0))),0)</f>
        <v>0</v>
      </c>
      <c r="BL79" s="60">
        <f>IFERROR(VALUE(INDEX('CSV Import'!$GC$7:$GC$359, MATCH($BP79, 'CSV Import'!$GA$7:$GA$359, 0))),0)</f>
        <v>0</v>
      </c>
      <c r="BM79" s="61">
        <f t="shared" si="372"/>
        <v>0</v>
      </c>
      <c r="BN79" s="62">
        <f t="shared" si="372"/>
        <v>0</v>
      </c>
      <c r="BP79" s="33" t="s">
        <v>287</v>
      </c>
    </row>
    <row r="80" spans="1:68" x14ac:dyDescent="0.2">
      <c r="A80" s="28">
        <f>ROW()</f>
        <v>80</v>
      </c>
      <c r="B80" s="95" t="s">
        <v>288</v>
      </c>
      <c r="C80" s="105">
        <f>IFERROR(VALUE(INDEX('CSV Import'!$D$7:$D$359, MATCH($BP80, 'CSV Import'!$C$7:$C$359, 0))),0)</f>
        <v>1</v>
      </c>
      <c r="D80" s="106">
        <f>IFERROR(VALUE(INDEX('CSV Import'!$E$7:$E$359, MATCH($BP80, 'CSV Import'!$C$7:$C$359, 0))),0)</f>
        <v>9999</v>
      </c>
      <c r="E80" s="105">
        <f>IFERROR(VALUE(INDEX('CSV Import'!$J$7:$J$359, MATCH($BP80, 'CSV Import'!$I$7:$I$359, 0))),0)</f>
        <v>1</v>
      </c>
      <c r="F80" s="106">
        <f>IFERROR(VALUE(INDEX('CSV Import'!$K$7:$K$359, MATCH($BP80, 'CSV Import'!$I$7:$I$359, 0))),0)</f>
        <v>9999</v>
      </c>
      <c r="G80" s="105">
        <f>IFERROR(VALUE(INDEX('CSV Import'!$P$7:$P$359, MATCH($BP80, 'CSV Import'!$O$7:$O$359, 0))),0)</f>
        <v>1</v>
      </c>
      <c r="H80" s="106">
        <f>IFERROR(VALUE(INDEX('CSV Import'!$Q$7:$Q$359, MATCH($BP80, 'CSV Import'!$O$7:$O$359, 0))),0)</f>
        <v>9999</v>
      </c>
      <c r="I80" s="105">
        <f>IFERROR(VALUE(INDEX('CSV Import'!$V$7:$V$359, MATCH($BP80, 'CSV Import'!$U$7:$U$359, 0))),0)</f>
        <v>1</v>
      </c>
      <c r="J80" s="106">
        <f>IFERROR(VALUE(INDEX('CSV Import'!$W$7:$W$359, MATCH($BP80, 'CSV Import'!$U$7:$U$359, 0))),0)</f>
        <v>9999</v>
      </c>
      <c r="K80" s="105">
        <f>IFERROR(VALUE(INDEX('CSV Import'!$AB$7:$AB$359, MATCH($BP80, 'CSV Import'!$AA$7:$AA$359, 0))),0)</f>
        <v>1</v>
      </c>
      <c r="L80" s="106">
        <f>IFERROR(VALUE(INDEX('CSV Import'!$AC$7:$AC$359, MATCH($BP80, 'CSV Import'!$AA$7:$AA$359, 0))),0)</f>
        <v>9999</v>
      </c>
      <c r="M80" s="105">
        <f>IFERROR(VALUE(INDEX('CSV Import'!$AH$7:$AH$359, MATCH($BP80, 'CSV Import'!$AG$7:$AG$359, 0))),0)</f>
        <v>1</v>
      </c>
      <c r="N80" s="106">
        <f>IFERROR(VALUE(INDEX('CSV Import'!$AI$7:$AI$359, MATCH($BP80, 'CSV Import'!$AG$7:$AG$359, 0))),0)</f>
        <v>9999</v>
      </c>
      <c r="O80" s="105">
        <f>IFERROR(VALUE(INDEX('CSV Import'!$AN$7:$AN$359, MATCH($BP80, 'CSV Import'!$AM$7:$AM$359, 0))),0)</f>
        <v>1</v>
      </c>
      <c r="P80" s="106">
        <f>IFERROR(VALUE(INDEX('CSV Import'!$AO$7:$AO$359, MATCH($BP80, 'CSV Import'!$AM$7:$AM$359, 0))),0)</f>
        <v>9999</v>
      </c>
      <c r="Q80" s="105">
        <f>IFERROR(VALUE(INDEX('CSV Import'!$AT$7:$AT$359, MATCH($BP80, 'CSV Import'!$AS$7:$AS$359, 0))),0)</f>
        <v>1</v>
      </c>
      <c r="R80" s="106">
        <f>IFERROR(VALUE(INDEX('CSV Import'!$AU$7:$AU$359, MATCH($BP80, 'CSV Import'!$AS$7:$AS$359, 0))),0)</f>
        <v>9999</v>
      </c>
      <c r="S80" s="105">
        <f>IFERROR(VALUE(INDEX('CSV Import'!$AZ$7:$AZ$359, MATCH($BP80, 'CSV Import'!$AY$7:$AY$359, 0))),0)</f>
        <v>1</v>
      </c>
      <c r="T80" s="106">
        <f>IFERROR(VALUE(INDEX('CSV Import'!$BA$7:$BA$359, MATCH($BP80, 'CSV Import'!$AY$7:$AY$359, 0))),0)</f>
        <v>9999</v>
      </c>
      <c r="U80" s="105">
        <f>IFERROR(VALUE(INDEX('CSV Import'!$BF$7:$BF$359, MATCH($BP80, 'CSV Import'!$BE$7:$BE$359, 0))),0)</f>
        <v>1</v>
      </c>
      <c r="V80" s="106">
        <f>IFERROR(VALUE(INDEX('CSV Import'!$BG$7:$BG$359, MATCH($BP80, 'CSV Import'!$BE$7:$BE$359, 0))),0)</f>
        <v>9999</v>
      </c>
      <c r="W80" s="105">
        <f>IFERROR(VALUE(INDEX('CSV Import'!$BL$7:$BL$359, MATCH($BP80, 'CSV Import'!$BK$7:$BK$359, 0))),0)</f>
        <v>1</v>
      </c>
      <c r="X80" s="106">
        <f>IFERROR(VALUE(INDEX('CSV Import'!$BM$7:$BM$359, MATCH($BP80, 'CSV Import'!$BK$7:$BK$359, 0))),0)</f>
        <v>9999</v>
      </c>
      <c r="Y80" s="105">
        <f>IFERROR(VALUE(INDEX('CSV Import'!$BR$7:$BR$359, MATCH($BP80, 'CSV Import'!$BQ$7:$BQ$359, 0))),0)</f>
        <v>1</v>
      </c>
      <c r="Z80" s="106">
        <f>IFERROR(VALUE(INDEX('CSV Import'!$BS$7:$BS$359, MATCH($BP80, 'CSV Import'!$BQ$7:$BQ$359, 0))),0)</f>
        <v>9999</v>
      </c>
      <c r="AA80" s="105">
        <f>IFERROR(VALUE(INDEX('CSV Import'!$BX$7:$BX$359, MATCH($BP80, 'CSV Import'!$BW$7:$BW$359, 0))),0)</f>
        <v>1</v>
      </c>
      <c r="AB80" s="106">
        <f>IFERROR(VALUE(INDEX('CSV Import'!$BY$7:$BY$359, MATCH($BP80, 'CSV Import'!$BW$7:$BW$359, 0))),0)</f>
        <v>9999</v>
      </c>
      <c r="AC80" s="105">
        <f>IFERROR(VALUE(INDEX('CSV Import'!$CD$7:$CD$359, MATCH($BP80, 'CSV Import'!$CC$7:$CC$359, 0))),0)</f>
        <v>1</v>
      </c>
      <c r="AD80" s="106">
        <f>IFERROR(VALUE(INDEX('CSV Import'!$CE$7:$CE$359, MATCH($BP80, 'CSV Import'!$CC$7:$CC$359, 0))),0)</f>
        <v>9999</v>
      </c>
      <c r="AE80" s="105">
        <f>IFERROR(VALUE(INDEX('CSV Import'!$CJ$7:$CJ$359, MATCH($BP80, 'CSV Import'!$CI$7:$CI$359, 0))),0)</f>
        <v>1</v>
      </c>
      <c r="AF80" s="106">
        <f>IFERROR(VALUE(INDEX('CSV Import'!$CK$7:$CK$359, MATCH($BP80, 'CSV Import'!$CI$7:$CI$359, 0))),0)</f>
        <v>9999</v>
      </c>
      <c r="AG80" s="105">
        <f>IFERROR(VALUE(INDEX('CSV Import'!$CP$7:$CP$359, MATCH($BP80, 'CSV Import'!$CO$7:$CO$359, 0))),0)</f>
        <v>1</v>
      </c>
      <c r="AH80" s="106">
        <f>IFERROR(VALUE(INDEX('CSV Import'!$CQ$7:$CQ$359, MATCH($BP80, 'CSV Import'!$CO$7:$CO$359, 0))),0)</f>
        <v>9999</v>
      </c>
      <c r="AI80" s="105">
        <f>IFERROR(VALUE(INDEX('CSV Import'!$CV$7:$CV$359, MATCH($BP80, 'CSV Import'!$CU$7:$CU$359, 0))),0)</f>
        <v>1</v>
      </c>
      <c r="AJ80" s="106">
        <f>IFERROR(VALUE(INDEX('CSV Import'!$CW$7:$CW$359, MATCH($BP80, 'CSV Import'!$CU$7:$CU$359, 0))),0)</f>
        <v>9999</v>
      </c>
      <c r="AK80" s="105">
        <f>IFERROR(VALUE(INDEX('CSV Import'!$DB$7:$DB$359, MATCH($BP80, 'CSV Import'!$DA$7:$DA$359, 0))),0)</f>
        <v>1</v>
      </c>
      <c r="AL80" s="106">
        <f>IFERROR(VALUE(INDEX('CSV Import'!$DC$7:$DC$359, MATCH($BP80, 'CSV Import'!$DA$7:$DA$359, 0))),0)</f>
        <v>9999</v>
      </c>
      <c r="AM80" s="105">
        <f>IFERROR(VALUE(INDEX('CSV Import'!$DH$7:$DH$359, MATCH($BP80, 'CSV Import'!$DG$7:$DG$359, 0))),0)</f>
        <v>1</v>
      </c>
      <c r="AN80" s="106">
        <f>IFERROR(VALUE(INDEX('CSV Import'!$DI$7:$DI$359, MATCH($BP80, 'CSV Import'!$DG$7:$DG$359, 0))),0)</f>
        <v>9999</v>
      </c>
      <c r="AO80" s="105">
        <f>IFERROR(VALUE(INDEX('CSV Import'!$DN$7:$DN$359, MATCH($BP80, 'CSV Import'!$DM$7:$DM$359, 0))),0)</f>
        <v>1</v>
      </c>
      <c r="AP80" s="106">
        <f>IFERROR(VALUE(INDEX('CSV Import'!$DO$7:$DO$359, MATCH($BP80, 'CSV Import'!$DM$7:$DM$359, 0))),0)</f>
        <v>9999</v>
      </c>
      <c r="AQ80" s="105">
        <f>IFERROR(VALUE(INDEX('CSV Import'!$DT$7:$DT$359, MATCH($BP80, 'CSV Import'!$DS$7:$DS$359, 0))),0)</f>
        <v>1</v>
      </c>
      <c r="AR80" s="106">
        <f>IFERROR(VALUE(INDEX('CSV Import'!$DU$7:$DU$359, MATCH($BP80, 'CSV Import'!$DS$7:$DS$359, 0))),0)</f>
        <v>9999</v>
      </c>
      <c r="AS80" s="105">
        <f>IFERROR(VALUE(INDEX('CSV Import'!$DZ$7:$DZ$359, MATCH($BP80, 'CSV Import'!$DY$7:$DY$359, 0))),0)</f>
        <v>1</v>
      </c>
      <c r="AT80" s="106">
        <f>IFERROR(VALUE(INDEX('CSV Import'!$EA$7:$EA$359, MATCH($BP80, 'CSV Import'!$DY$7:$DY$359, 0))),0)</f>
        <v>9999</v>
      </c>
      <c r="AU80" s="105">
        <f>IFERROR(VALUE(INDEX('CSV Import'!$EF$7:$EF$359, MATCH($BP80, 'CSV Import'!$EE$7:$EE$359, 0))),0)</f>
        <v>1</v>
      </c>
      <c r="AV80" s="106">
        <f>IFERROR(VALUE(INDEX('CSV Import'!$EG$7:$EG$359, MATCH($BP80, 'CSV Import'!$EE$7:$EE$359, 0))),0)</f>
        <v>9999</v>
      </c>
      <c r="AW80" s="105">
        <f>IFERROR(VALUE(INDEX('CSV Import'!$EL$7:$EL$359, MATCH($BP80, 'CSV Import'!$EK$7:$EK$359, 0))),0)</f>
        <v>1</v>
      </c>
      <c r="AX80" s="106">
        <f>IFERROR(VALUE(INDEX('CSV Import'!$EM$7:$EM$359, MATCH($BP80, 'CSV Import'!$EK$7:$EK$359, 0))),0)</f>
        <v>9999</v>
      </c>
      <c r="AY80" s="105">
        <f>IFERROR(VALUE(INDEX('CSV Import'!$ER$7:$ER$359, MATCH($BP80, 'CSV Import'!$EQ$7:$EQ$359, 0))),0)</f>
        <v>1</v>
      </c>
      <c r="AZ80" s="106">
        <f>IFERROR(VALUE(INDEX('CSV Import'!$ES$7:$ES$359, MATCH($BP80, 'CSV Import'!$EQ$7:$EQ$359, 0))),0)</f>
        <v>9999</v>
      </c>
      <c r="BA80" s="105">
        <f>IFERROR(VALUE(INDEX('CSV Import'!$EX$7:$EX$359, MATCH($BP80, 'CSV Import'!$EW$7:$EW$359, 0))),0)</f>
        <v>1</v>
      </c>
      <c r="BB80" s="106">
        <f>IFERROR(VALUE(INDEX('CSV Import'!$EY$7:$EY$359, MATCH($BP80, 'CSV Import'!$EW$7:$EW$359, 0))),0)</f>
        <v>9999</v>
      </c>
      <c r="BC80" s="105">
        <f>IFERROR(VALUE(INDEX('CSV Import'!$FD$7:$FD$359, MATCH($BP80, 'CSV Import'!$FC$7:$FC$359, 0))),0)</f>
        <v>1</v>
      </c>
      <c r="BD80" s="106">
        <f>IFERROR(VALUE(INDEX('CSV Import'!$FE$7:$FE$359, MATCH($BP80, 'CSV Import'!$FC$7:$FC$359, 0))),0)</f>
        <v>9999</v>
      </c>
      <c r="BE80" s="105">
        <f>IFERROR(VALUE(INDEX('CSV Import'!$FJ$7:$FJ$359, MATCH($BP80, 'CSV Import'!$FI$7:$FI$359, 0))),0)</f>
        <v>1</v>
      </c>
      <c r="BF80" s="106">
        <f>IFERROR(VALUE(INDEX('CSV Import'!$FK$7:$FK$359, MATCH($BP80, 'CSV Import'!$FI$7:$FI$359, 0))),0)</f>
        <v>9999</v>
      </c>
      <c r="BG80" s="105">
        <f>IFERROR(VALUE(INDEX('CSV Import'!$FP$7:$FP$359, MATCH($BP80, 'CSV Import'!$FO$7:$FO$359, 0))),0)</f>
        <v>1</v>
      </c>
      <c r="BH80" s="106">
        <f>IFERROR(VALUE(INDEX('CSV Import'!$FQ$7:$FQ$359, MATCH($BP80, 'CSV Import'!$FO$7:$FO$359, 0))),0)</f>
        <v>9999</v>
      </c>
      <c r="BI80" s="105">
        <f>IFERROR(VALUE(INDEX('CSV Import'!$FV$7:$FV$359, MATCH($BP80, 'CSV Import'!$FU$7:$FU$359, 0))),0)</f>
        <v>1</v>
      </c>
      <c r="BJ80" s="106">
        <f>IFERROR(VALUE(INDEX('CSV Import'!$FW$7:$FW$359, MATCH($BP80, 'CSV Import'!$FU$7:$FU$359, 0))),0)</f>
        <v>9999</v>
      </c>
      <c r="BK80" s="105">
        <f>IFERROR(VALUE(INDEX('CSV Import'!$GB$7:$GB$359, MATCH($BP80, 'CSV Import'!$GA$7:$GA$359, 0))),0)</f>
        <v>0</v>
      </c>
      <c r="BL80" s="106">
        <f>IFERROR(VALUE(INDEX('CSV Import'!$GC$7:$GC$359, MATCH($BP80, 'CSV Import'!$GA$7:$GA$359, 0))),0)</f>
        <v>0</v>
      </c>
      <c r="BM80" s="61">
        <f t="shared" si="372"/>
        <v>30</v>
      </c>
      <c r="BN80" s="62">
        <f t="shared" si="372"/>
        <v>299970</v>
      </c>
      <c r="BP80" s="33" t="s">
        <v>289</v>
      </c>
    </row>
    <row r="81" spans="1:68" x14ac:dyDescent="0.2">
      <c r="A81" s="28">
        <f>ROW()</f>
        <v>81</v>
      </c>
      <c r="B81" s="101" t="s">
        <v>290</v>
      </c>
      <c r="C81" s="105">
        <f>IFERROR(VALUE(INDEX('CSV Import'!$D$7:$D$359, MATCH($BP81, 'CSV Import'!$C$7:$C$359, 0))),0)</f>
        <v>8</v>
      </c>
      <c r="D81" s="106">
        <f>IFERROR(VALUE(INDEX('CSV Import'!$E$7:$E$359, MATCH($BP81, 'CSV Import'!$C$7:$C$359, 0))),0)</f>
        <v>9999</v>
      </c>
      <c r="E81" s="105">
        <f>IFERROR(VALUE(INDEX('CSV Import'!$J$7:$J$359, MATCH($BP81, 'CSV Import'!$I$7:$I$359, 0))),0)</f>
        <v>8</v>
      </c>
      <c r="F81" s="106">
        <f>IFERROR(VALUE(INDEX('CSV Import'!$K$7:$K$359, MATCH($BP81, 'CSV Import'!$I$7:$I$359, 0))),0)</f>
        <v>9999</v>
      </c>
      <c r="G81" s="105">
        <f>IFERROR(VALUE(INDEX('CSV Import'!$P$7:$P$359, MATCH($BP81, 'CSV Import'!$O$7:$O$359, 0))),0)</f>
        <v>8</v>
      </c>
      <c r="H81" s="106">
        <f>IFERROR(VALUE(INDEX('CSV Import'!$Q$7:$Q$359, MATCH($BP81, 'CSV Import'!$O$7:$O$359, 0))),0)</f>
        <v>9999</v>
      </c>
      <c r="I81" s="105">
        <f>IFERROR(VALUE(INDEX('CSV Import'!$V$7:$V$359, MATCH($BP81, 'CSV Import'!$U$7:$U$359, 0))),0)</f>
        <v>8</v>
      </c>
      <c r="J81" s="106">
        <f>IFERROR(VALUE(INDEX('CSV Import'!$W$7:$W$359, MATCH($BP81, 'CSV Import'!$U$7:$U$359, 0))),0)</f>
        <v>9999</v>
      </c>
      <c r="K81" s="105">
        <f>IFERROR(VALUE(INDEX('CSV Import'!$AB$7:$AB$359, MATCH($BP81, 'CSV Import'!$AA$7:$AA$359, 0))),0)</f>
        <v>8</v>
      </c>
      <c r="L81" s="106">
        <f>IFERROR(VALUE(INDEX('CSV Import'!$AC$7:$AC$359, MATCH($BP81, 'CSV Import'!$AA$7:$AA$359, 0))),0)</f>
        <v>9999</v>
      </c>
      <c r="M81" s="105">
        <f>IFERROR(VALUE(INDEX('CSV Import'!$AH$7:$AH$359, MATCH($BP81, 'CSV Import'!$AG$7:$AG$359, 0))),0)</f>
        <v>8</v>
      </c>
      <c r="N81" s="106">
        <f>IFERROR(VALUE(INDEX('CSV Import'!$AI$7:$AI$359, MATCH($BP81, 'CSV Import'!$AG$7:$AG$359, 0))),0)</f>
        <v>9999</v>
      </c>
      <c r="O81" s="105">
        <f>IFERROR(VALUE(INDEX('CSV Import'!$AN$7:$AN$359, MATCH($BP81, 'CSV Import'!$AM$7:$AM$359, 0))),0)</f>
        <v>8</v>
      </c>
      <c r="P81" s="106">
        <f>IFERROR(VALUE(INDEX('CSV Import'!$AO$7:$AO$359, MATCH($BP81, 'CSV Import'!$AM$7:$AM$359, 0))),0)</f>
        <v>9999</v>
      </c>
      <c r="Q81" s="105">
        <f>IFERROR(VALUE(INDEX('CSV Import'!$AT$7:$AT$359, MATCH($BP81, 'CSV Import'!$AS$7:$AS$359, 0))),0)</f>
        <v>8</v>
      </c>
      <c r="R81" s="106">
        <f>IFERROR(VALUE(INDEX('CSV Import'!$AU$7:$AU$359, MATCH($BP81, 'CSV Import'!$AS$7:$AS$359, 0))),0)</f>
        <v>9999</v>
      </c>
      <c r="S81" s="105">
        <f>IFERROR(VALUE(INDEX('CSV Import'!$AZ$7:$AZ$359, MATCH($BP81, 'CSV Import'!$AY$7:$AY$359, 0))),0)</f>
        <v>8</v>
      </c>
      <c r="T81" s="106">
        <f>IFERROR(VALUE(INDEX('CSV Import'!$BA$7:$BA$359, MATCH($BP81, 'CSV Import'!$AY$7:$AY$359, 0))),0)</f>
        <v>9999</v>
      </c>
      <c r="U81" s="105">
        <f>IFERROR(VALUE(INDEX('CSV Import'!$BF$7:$BF$359, MATCH($BP81, 'CSV Import'!$BE$7:$BE$359, 0))),0)</f>
        <v>8</v>
      </c>
      <c r="V81" s="106">
        <f>IFERROR(VALUE(INDEX('CSV Import'!$BG$7:$BG$359, MATCH($BP81, 'CSV Import'!$BE$7:$BE$359, 0))),0)</f>
        <v>9999</v>
      </c>
      <c r="W81" s="105">
        <f>IFERROR(VALUE(INDEX('CSV Import'!$BL$7:$BL$359, MATCH($BP81, 'CSV Import'!$BK$7:$BK$359, 0))),0)</f>
        <v>8</v>
      </c>
      <c r="X81" s="106">
        <f>IFERROR(VALUE(INDEX('CSV Import'!$BM$7:$BM$359, MATCH($BP81, 'CSV Import'!$BK$7:$BK$359, 0))),0)</f>
        <v>9999</v>
      </c>
      <c r="Y81" s="105">
        <f>IFERROR(VALUE(INDEX('CSV Import'!$BR$7:$BR$359, MATCH($BP81, 'CSV Import'!$BQ$7:$BQ$359, 0))),0)</f>
        <v>8</v>
      </c>
      <c r="Z81" s="106">
        <f>IFERROR(VALUE(INDEX('CSV Import'!$BS$7:$BS$359, MATCH($BP81, 'CSV Import'!$BQ$7:$BQ$359, 0))),0)</f>
        <v>9999</v>
      </c>
      <c r="AA81" s="105">
        <f>IFERROR(VALUE(INDEX('CSV Import'!$BX$7:$BX$359, MATCH($BP81, 'CSV Import'!$BW$7:$BW$359, 0))),0)</f>
        <v>8</v>
      </c>
      <c r="AB81" s="106">
        <f>IFERROR(VALUE(INDEX('CSV Import'!$BY$7:$BY$359, MATCH($BP81, 'CSV Import'!$BW$7:$BW$359, 0))),0)</f>
        <v>9999</v>
      </c>
      <c r="AC81" s="105">
        <f>IFERROR(VALUE(INDEX('CSV Import'!$CD$7:$CD$359, MATCH($BP81, 'CSV Import'!$CC$7:$CC$359, 0))),0)</f>
        <v>8</v>
      </c>
      <c r="AD81" s="106">
        <f>IFERROR(VALUE(INDEX('CSV Import'!$CE$7:$CE$359, MATCH($BP81, 'CSV Import'!$CC$7:$CC$359, 0))),0)</f>
        <v>9999</v>
      </c>
      <c r="AE81" s="105">
        <f>IFERROR(VALUE(INDEX('CSV Import'!$CJ$7:$CJ$359, MATCH($BP81, 'CSV Import'!$CI$7:$CI$359, 0))),0)</f>
        <v>8</v>
      </c>
      <c r="AF81" s="106">
        <f>IFERROR(VALUE(INDEX('CSV Import'!$CK$7:$CK$359, MATCH($BP81, 'CSV Import'!$CI$7:$CI$359, 0))),0)</f>
        <v>9999</v>
      </c>
      <c r="AG81" s="105">
        <f>IFERROR(VALUE(INDEX('CSV Import'!$CP$7:$CP$359, MATCH($BP81, 'CSV Import'!$CO$7:$CO$359, 0))),0)</f>
        <v>8</v>
      </c>
      <c r="AH81" s="106">
        <f>IFERROR(VALUE(INDEX('CSV Import'!$CQ$7:$CQ$359, MATCH($BP81, 'CSV Import'!$CO$7:$CO$359, 0))),0)</f>
        <v>9999</v>
      </c>
      <c r="AI81" s="105">
        <f>IFERROR(VALUE(INDEX('CSV Import'!$CV$7:$CV$359, MATCH($BP81, 'CSV Import'!$CU$7:$CU$359, 0))),0)</f>
        <v>8</v>
      </c>
      <c r="AJ81" s="106">
        <f>IFERROR(VALUE(INDEX('CSV Import'!$CW$7:$CW$359, MATCH($BP81, 'CSV Import'!$CU$7:$CU$359, 0))),0)</f>
        <v>9999</v>
      </c>
      <c r="AK81" s="105">
        <f>IFERROR(VALUE(INDEX('CSV Import'!$DB$7:$DB$359, MATCH($BP81, 'CSV Import'!$DA$7:$DA$359, 0))),0)</f>
        <v>8</v>
      </c>
      <c r="AL81" s="106">
        <f>IFERROR(VALUE(INDEX('CSV Import'!$DC$7:$DC$359, MATCH($BP81, 'CSV Import'!$DA$7:$DA$359, 0))),0)</f>
        <v>9999</v>
      </c>
      <c r="AM81" s="105">
        <f>IFERROR(VALUE(INDEX('CSV Import'!$DH$7:$DH$359, MATCH($BP81, 'CSV Import'!$DG$7:$DG$359, 0))),0)</f>
        <v>8</v>
      </c>
      <c r="AN81" s="106">
        <f>IFERROR(VALUE(INDEX('CSV Import'!$DI$7:$DI$359, MATCH($BP81, 'CSV Import'!$DG$7:$DG$359, 0))),0)</f>
        <v>9999</v>
      </c>
      <c r="AO81" s="105">
        <f>IFERROR(VALUE(INDEX('CSV Import'!$DN$7:$DN$359, MATCH($BP81, 'CSV Import'!$DM$7:$DM$359, 0))),0)</f>
        <v>8</v>
      </c>
      <c r="AP81" s="106">
        <f>IFERROR(VALUE(INDEX('CSV Import'!$DO$7:$DO$359, MATCH($BP81, 'CSV Import'!$DM$7:$DM$359, 0))),0)</f>
        <v>9999</v>
      </c>
      <c r="AQ81" s="105">
        <f>IFERROR(VALUE(INDEX('CSV Import'!$DT$7:$DT$359, MATCH($BP81, 'CSV Import'!$DS$7:$DS$359, 0))),0)</f>
        <v>8</v>
      </c>
      <c r="AR81" s="106">
        <f>IFERROR(VALUE(INDEX('CSV Import'!$DU$7:$DU$359, MATCH($BP81, 'CSV Import'!$DS$7:$DS$359, 0))),0)</f>
        <v>9999</v>
      </c>
      <c r="AS81" s="105">
        <f>IFERROR(VALUE(INDEX('CSV Import'!$DZ$7:$DZ$359, MATCH($BP81, 'CSV Import'!$DY$7:$DY$359, 0))),0)</f>
        <v>8</v>
      </c>
      <c r="AT81" s="106">
        <f>IFERROR(VALUE(INDEX('CSV Import'!$EA$7:$EA$359, MATCH($BP81, 'CSV Import'!$DY$7:$DY$359, 0))),0)</f>
        <v>9999</v>
      </c>
      <c r="AU81" s="105">
        <f>IFERROR(VALUE(INDEX('CSV Import'!$EF$7:$EF$359, MATCH($BP81, 'CSV Import'!$EE$7:$EE$359, 0))),0)</f>
        <v>8</v>
      </c>
      <c r="AV81" s="106">
        <f>IFERROR(VALUE(INDEX('CSV Import'!$EG$7:$EG$359, MATCH($BP81, 'CSV Import'!$EE$7:$EE$359, 0))),0)</f>
        <v>9999</v>
      </c>
      <c r="AW81" s="105">
        <f>IFERROR(VALUE(INDEX('CSV Import'!$EL$7:$EL$359, MATCH($BP81, 'CSV Import'!$EK$7:$EK$359, 0))),0)</f>
        <v>8</v>
      </c>
      <c r="AX81" s="106">
        <f>IFERROR(VALUE(INDEX('CSV Import'!$EM$7:$EM$359, MATCH($BP81, 'CSV Import'!$EK$7:$EK$359, 0))),0)</f>
        <v>9999</v>
      </c>
      <c r="AY81" s="105">
        <f>IFERROR(VALUE(INDEX('CSV Import'!$ER$7:$ER$359, MATCH($BP81, 'CSV Import'!$EQ$7:$EQ$359, 0))),0)</f>
        <v>8</v>
      </c>
      <c r="AZ81" s="106">
        <f>IFERROR(VALUE(INDEX('CSV Import'!$ES$7:$ES$359, MATCH($BP81, 'CSV Import'!$EQ$7:$EQ$359, 0))),0)</f>
        <v>9999</v>
      </c>
      <c r="BA81" s="105">
        <f>IFERROR(VALUE(INDEX('CSV Import'!$EX$7:$EX$359, MATCH($BP81, 'CSV Import'!$EW$7:$EW$359, 0))),0)</f>
        <v>8</v>
      </c>
      <c r="BB81" s="106">
        <f>IFERROR(VALUE(INDEX('CSV Import'!$EY$7:$EY$359, MATCH($BP81, 'CSV Import'!$EW$7:$EW$359, 0))),0)</f>
        <v>9999</v>
      </c>
      <c r="BC81" s="105">
        <f>IFERROR(VALUE(INDEX('CSV Import'!$FD$7:$FD$359, MATCH($BP81, 'CSV Import'!$FC$7:$FC$359, 0))),0)</f>
        <v>8</v>
      </c>
      <c r="BD81" s="106">
        <f>IFERROR(VALUE(INDEX('CSV Import'!$FE$7:$FE$359, MATCH($BP81, 'CSV Import'!$FC$7:$FC$359, 0))),0)</f>
        <v>9999</v>
      </c>
      <c r="BE81" s="105">
        <f>IFERROR(VALUE(INDEX('CSV Import'!$FJ$7:$FJ$359, MATCH($BP81, 'CSV Import'!$FI$7:$FI$359, 0))),0)</f>
        <v>8</v>
      </c>
      <c r="BF81" s="106">
        <f>IFERROR(VALUE(INDEX('CSV Import'!$FK$7:$FK$359, MATCH($BP81, 'CSV Import'!$FI$7:$FI$359, 0))),0)</f>
        <v>9999</v>
      </c>
      <c r="BG81" s="105">
        <f>IFERROR(VALUE(INDEX('CSV Import'!$FP$7:$FP$359, MATCH($BP81, 'CSV Import'!$FO$7:$FO$359, 0))),0)</f>
        <v>8</v>
      </c>
      <c r="BH81" s="106">
        <f>IFERROR(VALUE(INDEX('CSV Import'!$FQ$7:$FQ$359, MATCH($BP81, 'CSV Import'!$FO$7:$FO$359, 0))),0)</f>
        <v>9999</v>
      </c>
      <c r="BI81" s="105">
        <f>IFERROR(VALUE(INDEX('CSV Import'!$FV$7:$FV$359, MATCH($BP81, 'CSV Import'!$FU$7:$FU$359, 0))),0)</f>
        <v>8</v>
      </c>
      <c r="BJ81" s="106">
        <f>IFERROR(VALUE(INDEX('CSV Import'!$FW$7:$FW$359, MATCH($BP81, 'CSV Import'!$FU$7:$FU$359, 0))),0)</f>
        <v>9999</v>
      </c>
      <c r="BK81" s="105">
        <f>IFERROR(VALUE(INDEX('CSV Import'!$GB$7:$GB$359, MATCH($BP81, 'CSV Import'!$GA$7:$GA$359, 0))),0)</f>
        <v>0</v>
      </c>
      <c r="BL81" s="106">
        <f>IFERROR(VALUE(INDEX('CSV Import'!$GC$7:$GC$359, MATCH($BP81, 'CSV Import'!$GA$7:$GA$359, 0))),0)</f>
        <v>0</v>
      </c>
      <c r="BM81" s="61">
        <f t="shared" si="372"/>
        <v>240</v>
      </c>
      <c r="BN81" s="62">
        <f t="shared" si="372"/>
        <v>299970</v>
      </c>
      <c r="BP81" s="33" t="s">
        <v>291</v>
      </c>
    </row>
    <row r="82" spans="1:68" x14ac:dyDescent="0.2">
      <c r="A82" s="28">
        <f>ROW()</f>
        <v>82</v>
      </c>
      <c r="B82" s="101" t="s">
        <v>292</v>
      </c>
      <c r="C82" s="105">
        <f>IFERROR(VALUE(INDEX('CSV Import'!$D$7:$D$359, MATCH($BP82, 'CSV Import'!$C$7:$C$359, 0))),0)</f>
        <v>0</v>
      </c>
      <c r="D82" s="106">
        <f>IFERROR(VALUE(INDEX('CSV Import'!$E$7:$E$359, MATCH($BP82, 'CSV Import'!$C$7:$C$359, 0))),0)</f>
        <v>0</v>
      </c>
      <c r="E82" s="105">
        <f>IFERROR(VALUE(INDEX('CSV Import'!$J$7:$J$359, MATCH($BP82, 'CSV Import'!$I$7:$I$359, 0))),0)</f>
        <v>0</v>
      </c>
      <c r="F82" s="106">
        <f>IFERROR(VALUE(INDEX('CSV Import'!$K$7:$K$359, MATCH($BP82, 'CSV Import'!$I$7:$I$359, 0))),0)</f>
        <v>0</v>
      </c>
      <c r="G82" s="105">
        <f>IFERROR(VALUE(INDEX('CSV Import'!$P$7:$P$359, MATCH($BP82, 'CSV Import'!$O$7:$O$359, 0))),0)</f>
        <v>0</v>
      </c>
      <c r="H82" s="106">
        <f>IFERROR(VALUE(INDEX('CSV Import'!$Q$7:$Q$359, MATCH($BP82, 'CSV Import'!$O$7:$O$359, 0))),0)</f>
        <v>0</v>
      </c>
      <c r="I82" s="105">
        <f>IFERROR(VALUE(INDEX('CSV Import'!$V$7:$V$359, MATCH($BP82, 'CSV Import'!$U$7:$U$359, 0))),0)</f>
        <v>0</v>
      </c>
      <c r="J82" s="106">
        <f>IFERROR(VALUE(INDEX('CSV Import'!$W$7:$W$359, MATCH($BP82, 'CSV Import'!$U$7:$U$359, 0))),0)</f>
        <v>0</v>
      </c>
      <c r="K82" s="105">
        <f>IFERROR(VALUE(INDEX('CSV Import'!$AB$7:$AB$359, MATCH($BP82, 'CSV Import'!$AA$7:$AA$359, 0))),0)</f>
        <v>0</v>
      </c>
      <c r="L82" s="106">
        <f>IFERROR(VALUE(INDEX('CSV Import'!$AC$7:$AC$359, MATCH($BP82, 'CSV Import'!$AA$7:$AA$359, 0))),0)</f>
        <v>0</v>
      </c>
      <c r="M82" s="105">
        <f>IFERROR(VALUE(INDEX('CSV Import'!$AH$7:$AH$359, MATCH($BP82, 'CSV Import'!$AG$7:$AG$359, 0))),0)</f>
        <v>0</v>
      </c>
      <c r="N82" s="106">
        <f>IFERROR(VALUE(INDEX('CSV Import'!$AI$7:$AI$359, MATCH($BP82, 'CSV Import'!$AG$7:$AG$359, 0))),0)</f>
        <v>0</v>
      </c>
      <c r="O82" s="105">
        <f>IFERROR(VALUE(INDEX('CSV Import'!$AN$7:$AN$359, MATCH($BP82, 'CSV Import'!$AM$7:$AM$359, 0))),0)</f>
        <v>0</v>
      </c>
      <c r="P82" s="106">
        <f>IFERROR(VALUE(INDEX('CSV Import'!$AO$7:$AO$359, MATCH($BP82, 'CSV Import'!$AM$7:$AM$359, 0))),0)</f>
        <v>0</v>
      </c>
      <c r="Q82" s="105">
        <f>IFERROR(VALUE(INDEX('CSV Import'!$AT$7:$AT$359, MATCH($BP82, 'CSV Import'!$AS$7:$AS$359, 0))),0)</f>
        <v>0</v>
      </c>
      <c r="R82" s="106">
        <f>IFERROR(VALUE(INDEX('CSV Import'!$AU$7:$AU$359, MATCH($BP82, 'CSV Import'!$AS$7:$AS$359, 0))),0)</f>
        <v>0</v>
      </c>
      <c r="S82" s="105">
        <f>IFERROR(VALUE(INDEX('CSV Import'!$AZ$7:$AZ$359, MATCH($BP82, 'CSV Import'!$AY$7:$AY$359, 0))),0)</f>
        <v>0</v>
      </c>
      <c r="T82" s="106">
        <f>IFERROR(VALUE(INDEX('CSV Import'!$BA$7:$BA$359, MATCH($BP82, 'CSV Import'!$AY$7:$AY$359, 0))),0)</f>
        <v>0</v>
      </c>
      <c r="U82" s="105">
        <f>IFERROR(VALUE(INDEX('CSV Import'!$BF$7:$BF$359, MATCH($BP82, 'CSV Import'!$BE$7:$BE$359, 0))),0)</f>
        <v>0</v>
      </c>
      <c r="V82" s="106">
        <f>IFERROR(VALUE(INDEX('CSV Import'!$BG$7:$BG$359, MATCH($BP82, 'CSV Import'!$BE$7:$BE$359, 0))),0)</f>
        <v>0</v>
      </c>
      <c r="W82" s="105">
        <f>IFERROR(VALUE(INDEX('CSV Import'!$BL$7:$BL$359, MATCH($BP82, 'CSV Import'!$BK$7:$BK$359, 0))),0)</f>
        <v>0</v>
      </c>
      <c r="X82" s="106">
        <f>IFERROR(VALUE(INDEX('CSV Import'!$BM$7:$BM$359, MATCH($BP82, 'CSV Import'!$BK$7:$BK$359, 0))),0)</f>
        <v>0</v>
      </c>
      <c r="Y82" s="105">
        <f>IFERROR(VALUE(INDEX('CSV Import'!$BR$7:$BR$359, MATCH($BP82, 'CSV Import'!$BQ$7:$BQ$359, 0))),0)</f>
        <v>0</v>
      </c>
      <c r="Z82" s="106">
        <f>IFERROR(VALUE(INDEX('CSV Import'!$BS$7:$BS$359, MATCH($BP82, 'CSV Import'!$BQ$7:$BQ$359, 0))),0)</f>
        <v>0</v>
      </c>
      <c r="AA82" s="105">
        <f>IFERROR(VALUE(INDEX('CSV Import'!$BX$7:$BX$359, MATCH($BP82, 'CSV Import'!$BW$7:$BW$359, 0))),0)</f>
        <v>0</v>
      </c>
      <c r="AB82" s="106">
        <f>IFERROR(VALUE(INDEX('CSV Import'!$BY$7:$BY$359, MATCH($BP82, 'CSV Import'!$BW$7:$BW$359, 0))),0)</f>
        <v>0</v>
      </c>
      <c r="AC82" s="105">
        <f>IFERROR(VALUE(INDEX('CSV Import'!$CD$7:$CD$359, MATCH($BP82, 'CSV Import'!$CC$7:$CC$359, 0))),0)</f>
        <v>0</v>
      </c>
      <c r="AD82" s="106">
        <f>IFERROR(VALUE(INDEX('CSV Import'!$CE$7:$CE$359, MATCH($BP82, 'CSV Import'!$CC$7:$CC$359, 0))),0)</f>
        <v>0</v>
      </c>
      <c r="AE82" s="105">
        <f>IFERROR(VALUE(INDEX('CSV Import'!$CJ$7:$CJ$359, MATCH($BP82, 'CSV Import'!$CI$7:$CI$359, 0))),0)</f>
        <v>0</v>
      </c>
      <c r="AF82" s="106">
        <f>IFERROR(VALUE(INDEX('CSV Import'!$CK$7:$CK$359, MATCH($BP82, 'CSV Import'!$CI$7:$CI$359, 0))),0)</f>
        <v>0</v>
      </c>
      <c r="AG82" s="105">
        <f>IFERROR(VALUE(INDEX('CSV Import'!$CP$7:$CP$359, MATCH($BP82, 'CSV Import'!$CO$7:$CO$359, 0))),0)</f>
        <v>0</v>
      </c>
      <c r="AH82" s="106">
        <f>IFERROR(VALUE(INDEX('CSV Import'!$CQ$7:$CQ$359, MATCH($BP82, 'CSV Import'!$CO$7:$CO$359, 0))),0)</f>
        <v>0</v>
      </c>
      <c r="AI82" s="105">
        <f>IFERROR(VALUE(INDEX('CSV Import'!$CV$7:$CV$359, MATCH($BP82, 'CSV Import'!$CU$7:$CU$359, 0))),0)</f>
        <v>0</v>
      </c>
      <c r="AJ82" s="106">
        <f>IFERROR(VALUE(INDEX('CSV Import'!$CW$7:$CW$359, MATCH($BP82, 'CSV Import'!$CU$7:$CU$359, 0))),0)</f>
        <v>0</v>
      </c>
      <c r="AK82" s="105">
        <f>IFERROR(VALUE(INDEX('CSV Import'!$DB$7:$DB$359, MATCH($BP82, 'CSV Import'!$DA$7:$DA$359, 0))),0)</f>
        <v>0</v>
      </c>
      <c r="AL82" s="106">
        <f>IFERROR(VALUE(INDEX('CSV Import'!$DC$7:$DC$359, MATCH($BP82, 'CSV Import'!$DA$7:$DA$359, 0))),0)</f>
        <v>0</v>
      </c>
      <c r="AM82" s="105">
        <f>IFERROR(VALUE(INDEX('CSV Import'!$DH$7:$DH$359, MATCH($BP82, 'CSV Import'!$DG$7:$DG$359, 0))),0)</f>
        <v>0</v>
      </c>
      <c r="AN82" s="106">
        <f>IFERROR(VALUE(INDEX('CSV Import'!$DI$7:$DI$359, MATCH($BP82, 'CSV Import'!$DG$7:$DG$359, 0))),0)</f>
        <v>0</v>
      </c>
      <c r="AO82" s="105">
        <f>IFERROR(VALUE(INDEX('CSV Import'!$DN$7:$DN$359, MATCH($BP82, 'CSV Import'!$DM$7:$DM$359, 0))),0)</f>
        <v>0</v>
      </c>
      <c r="AP82" s="106">
        <f>IFERROR(VALUE(INDEX('CSV Import'!$DO$7:$DO$359, MATCH($BP82, 'CSV Import'!$DM$7:$DM$359, 0))),0)</f>
        <v>0</v>
      </c>
      <c r="AQ82" s="105">
        <f>IFERROR(VALUE(INDEX('CSV Import'!$DT$7:$DT$359, MATCH($BP82, 'CSV Import'!$DS$7:$DS$359, 0))),0)</f>
        <v>0</v>
      </c>
      <c r="AR82" s="106">
        <f>IFERROR(VALUE(INDEX('CSV Import'!$DU$7:$DU$359, MATCH($BP82, 'CSV Import'!$DS$7:$DS$359, 0))),0)</f>
        <v>0</v>
      </c>
      <c r="AS82" s="105">
        <f>IFERROR(VALUE(INDEX('CSV Import'!$DZ$7:$DZ$359, MATCH($BP82, 'CSV Import'!$DY$7:$DY$359, 0))),0)</f>
        <v>0</v>
      </c>
      <c r="AT82" s="106">
        <f>IFERROR(VALUE(INDEX('CSV Import'!$EA$7:$EA$359, MATCH($BP82, 'CSV Import'!$DY$7:$DY$359, 0))),0)</f>
        <v>0</v>
      </c>
      <c r="AU82" s="105">
        <f>IFERROR(VALUE(INDEX('CSV Import'!$EF$7:$EF$359, MATCH($BP82, 'CSV Import'!$EE$7:$EE$359, 0))),0)</f>
        <v>0</v>
      </c>
      <c r="AV82" s="106">
        <f>IFERROR(VALUE(INDEX('CSV Import'!$EG$7:$EG$359, MATCH($BP82, 'CSV Import'!$EE$7:$EE$359, 0))),0)</f>
        <v>0</v>
      </c>
      <c r="AW82" s="105">
        <f>IFERROR(VALUE(INDEX('CSV Import'!$EL$7:$EL$359, MATCH($BP82, 'CSV Import'!$EK$7:$EK$359, 0))),0)</f>
        <v>0</v>
      </c>
      <c r="AX82" s="106">
        <f>IFERROR(VALUE(INDEX('CSV Import'!$EM$7:$EM$359, MATCH($BP82, 'CSV Import'!$EK$7:$EK$359, 0))),0)</f>
        <v>0</v>
      </c>
      <c r="AY82" s="105">
        <f>IFERROR(VALUE(INDEX('CSV Import'!$ER$7:$ER$359, MATCH($BP82, 'CSV Import'!$EQ$7:$EQ$359, 0))),0)</f>
        <v>0</v>
      </c>
      <c r="AZ82" s="106">
        <f>IFERROR(VALUE(INDEX('CSV Import'!$ES$7:$ES$359, MATCH($BP82, 'CSV Import'!$EQ$7:$EQ$359, 0))),0)</f>
        <v>0</v>
      </c>
      <c r="BA82" s="105">
        <f>IFERROR(VALUE(INDEX('CSV Import'!$EX$7:$EX$359, MATCH($BP82, 'CSV Import'!$EW$7:$EW$359, 0))),0)</f>
        <v>0</v>
      </c>
      <c r="BB82" s="106">
        <f>IFERROR(VALUE(INDEX('CSV Import'!$EY$7:$EY$359, MATCH($BP82, 'CSV Import'!$EW$7:$EW$359, 0))),0)</f>
        <v>0</v>
      </c>
      <c r="BC82" s="105">
        <f>IFERROR(VALUE(INDEX('CSV Import'!$FD$7:$FD$359, MATCH($BP82, 'CSV Import'!$FC$7:$FC$359, 0))),0)</f>
        <v>0</v>
      </c>
      <c r="BD82" s="106">
        <f>IFERROR(VALUE(INDEX('CSV Import'!$FE$7:$FE$359, MATCH($BP82, 'CSV Import'!$FC$7:$FC$359, 0))),0)</f>
        <v>0</v>
      </c>
      <c r="BE82" s="105">
        <f>IFERROR(VALUE(INDEX('CSV Import'!$FJ$7:$FJ$359, MATCH($BP82, 'CSV Import'!$FI$7:$FI$359, 0))),0)</f>
        <v>0</v>
      </c>
      <c r="BF82" s="106">
        <f>IFERROR(VALUE(INDEX('CSV Import'!$FK$7:$FK$359, MATCH($BP82, 'CSV Import'!$FI$7:$FI$359, 0))),0)</f>
        <v>0</v>
      </c>
      <c r="BG82" s="105">
        <f>IFERROR(VALUE(INDEX('CSV Import'!$FP$7:$FP$359, MATCH($BP82, 'CSV Import'!$FO$7:$FO$359, 0))),0)</f>
        <v>0</v>
      </c>
      <c r="BH82" s="106">
        <f>IFERROR(VALUE(INDEX('CSV Import'!$FQ$7:$FQ$359, MATCH($BP82, 'CSV Import'!$FO$7:$FO$359, 0))),0)</f>
        <v>0</v>
      </c>
      <c r="BI82" s="105">
        <f>IFERROR(VALUE(INDEX('CSV Import'!$FV$7:$FV$359, MATCH($BP82, 'CSV Import'!$FU$7:$FU$359, 0))),0)</f>
        <v>0</v>
      </c>
      <c r="BJ82" s="106">
        <f>IFERROR(VALUE(INDEX('CSV Import'!$FW$7:$FW$359, MATCH($BP82, 'CSV Import'!$FU$7:$FU$359, 0))),0)</f>
        <v>0</v>
      </c>
      <c r="BK82" s="105">
        <f>IFERROR(VALUE(INDEX('CSV Import'!$GB$7:$GB$359, MATCH($BP82, 'CSV Import'!$GA$7:$GA$359, 0))),0)</f>
        <v>0</v>
      </c>
      <c r="BL82" s="106">
        <f>IFERROR(VALUE(INDEX('CSV Import'!$GC$7:$GC$359, MATCH($BP82, 'CSV Import'!$GA$7:$GA$359, 0))),0)</f>
        <v>0</v>
      </c>
      <c r="BM82" s="61">
        <f t="shared" si="372"/>
        <v>0</v>
      </c>
      <c r="BN82" s="62">
        <f t="shared" si="372"/>
        <v>0</v>
      </c>
      <c r="BP82" s="33" t="s">
        <v>293</v>
      </c>
    </row>
    <row r="83" spans="1:68" x14ac:dyDescent="0.2">
      <c r="A83" s="28">
        <f>ROW()</f>
        <v>83</v>
      </c>
      <c r="B83" s="107" t="s">
        <v>294</v>
      </c>
      <c r="C83" s="105">
        <f>IFERROR(VALUE(INDEX('CSV Import'!$D$7:$D$359, MATCH($BP83, 'CSV Import'!$C$7:$C$359, 0))),0)</f>
        <v>0</v>
      </c>
      <c r="D83" s="106">
        <f>IFERROR(VALUE(INDEX('CSV Import'!$E$7:$E$359, MATCH($BP83, 'CSV Import'!$C$7:$C$359, 0))),0)</f>
        <v>0</v>
      </c>
      <c r="E83" s="105">
        <f>IFERROR(VALUE(INDEX('CSV Import'!$J$7:$J$359, MATCH($BP83, 'CSV Import'!$I$7:$I$359, 0))),0)</f>
        <v>0</v>
      </c>
      <c r="F83" s="106">
        <f>IFERROR(VALUE(INDEX('CSV Import'!$K$7:$K$359, MATCH($BP83, 'CSV Import'!$I$7:$I$359, 0))),0)</f>
        <v>0</v>
      </c>
      <c r="G83" s="105">
        <f>IFERROR(VALUE(INDEX('CSV Import'!$P$7:$P$359, MATCH($BP83, 'CSV Import'!$O$7:$O$359, 0))),0)</f>
        <v>0</v>
      </c>
      <c r="H83" s="106">
        <f>IFERROR(VALUE(INDEX('CSV Import'!$Q$7:$Q$359, MATCH($BP83, 'CSV Import'!$O$7:$O$359, 0))),0)</f>
        <v>0</v>
      </c>
      <c r="I83" s="105">
        <f>IFERROR(VALUE(INDEX('CSV Import'!$V$7:$V$359, MATCH($BP83, 'CSV Import'!$U$7:$U$359, 0))),0)</f>
        <v>0</v>
      </c>
      <c r="J83" s="106">
        <f>IFERROR(VALUE(INDEX('CSV Import'!$W$7:$W$359, MATCH($BP83, 'CSV Import'!$U$7:$U$359, 0))),0)</f>
        <v>0</v>
      </c>
      <c r="K83" s="105">
        <f>IFERROR(VALUE(INDEX('CSV Import'!$AB$7:$AB$359, MATCH($BP83, 'CSV Import'!$AA$7:$AA$359, 0))),0)</f>
        <v>0</v>
      </c>
      <c r="L83" s="106">
        <f>IFERROR(VALUE(INDEX('CSV Import'!$AC$7:$AC$359, MATCH($BP83, 'CSV Import'!$AA$7:$AA$359, 0))),0)</f>
        <v>0</v>
      </c>
      <c r="M83" s="105">
        <f>IFERROR(VALUE(INDEX('CSV Import'!$AH$7:$AH$359, MATCH($BP83, 'CSV Import'!$AG$7:$AG$359, 0))),0)</f>
        <v>0</v>
      </c>
      <c r="N83" s="106">
        <f>IFERROR(VALUE(INDEX('CSV Import'!$AI$7:$AI$359, MATCH($BP83, 'CSV Import'!$AG$7:$AG$359, 0))),0)</f>
        <v>0</v>
      </c>
      <c r="O83" s="105">
        <f>IFERROR(VALUE(INDEX('CSV Import'!$AN$7:$AN$359, MATCH($BP83, 'CSV Import'!$AM$7:$AM$359, 0))),0)</f>
        <v>0</v>
      </c>
      <c r="P83" s="106">
        <f>IFERROR(VALUE(INDEX('CSV Import'!$AO$7:$AO$359, MATCH($BP83, 'CSV Import'!$AM$7:$AM$359, 0))),0)</f>
        <v>0</v>
      </c>
      <c r="Q83" s="105">
        <f>IFERROR(VALUE(INDEX('CSV Import'!$AT$7:$AT$359, MATCH($BP83, 'CSV Import'!$AS$7:$AS$359, 0))),0)</f>
        <v>0</v>
      </c>
      <c r="R83" s="106">
        <f>IFERROR(VALUE(INDEX('CSV Import'!$AU$7:$AU$359, MATCH($BP83, 'CSV Import'!$AS$7:$AS$359, 0))),0)</f>
        <v>0</v>
      </c>
      <c r="S83" s="105">
        <f>IFERROR(VALUE(INDEX('CSV Import'!$AZ$7:$AZ$359, MATCH($BP83, 'CSV Import'!$AY$7:$AY$359, 0))),0)</f>
        <v>0</v>
      </c>
      <c r="T83" s="106">
        <f>IFERROR(VALUE(INDEX('CSV Import'!$BA$7:$BA$359, MATCH($BP83, 'CSV Import'!$AY$7:$AY$359, 0))),0)</f>
        <v>0</v>
      </c>
      <c r="U83" s="105">
        <f>IFERROR(VALUE(INDEX('CSV Import'!$BF$7:$BF$359, MATCH($BP83, 'CSV Import'!$BE$7:$BE$359, 0))),0)</f>
        <v>0</v>
      </c>
      <c r="V83" s="106">
        <f>IFERROR(VALUE(INDEX('CSV Import'!$BG$7:$BG$359, MATCH($BP83, 'CSV Import'!$BE$7:$BE$359, 0))),0)</f>
        <v>0</v>
      </c>
      <c r="W83" s="105">
        <f>IFERROR(VALUE(INDEX('CSV Import'!$BL$7:$BL$359, MATCH($BP83, 'CSV Import'!$BK$7:$BK$359, 0))),0)</f>
        <v>0</v>
      </c>
      <c r="X83" s="106">
        <f>IFERROR(VALUE(INDEX('CSV Import'!$BM$7:$BM$359, MATCH($BP83, 'CSV Import'!$BK$7:$BK$359, 0))),0)</f>
        <v>0</v>
      </c>
      <c r="Y83" s="105">
        <f>IFERROR(VALUE(INDEX('CSV Import'!$BR$7:$BR$359, MATCH($BP83, 'CSV Import'!$BQ$7:$BQ$359, 0))),0)</f>
        <v>0</v>
      </c>
      <c r="Z83" s="106">
        <f>IFERROR(VALUE(INDEX('CSV Import'!$BS$7:$BS$359, MATCH($BP83, 'CSV Import'!$BQ$7:$BQ$359, 0))),0)</f>
        <v>0</v>
      </c>
      <c r="AA83" s="105">
        <f>IFERROR(VALUE(INDEX('CSV Import'!$BX$7:$BX$359, MATCH($BP83, 'CSV Import'!$BW$7:$BW$359, 0))),0)</f>
        <v>0</v>
      </c>
      <c r="AB83" s="106">
        <f>IFERROR(VALUE(INDEX('CSV Import'!$BY$7:$BY$359, MATCH($BP83, 'CSV Import'!$BW$7:$BW$359, 0))),0)</f>
        <v>0</v>
      </c>
      <c r="AC83" s="105">
        <f>IFERROR(VALUE(INDEX('CSV Import'!$CD$7:$CD$359, MATCH($BP83, 'CSV Import'!$CC$7:$CC$359, 0))),0)</f>
        <v>0</v>
      </c>
      <c r="AD83" s="106">
        <f>IFERROR(VALUE(INDEX('CSV Import'!$CE$7:$CE$359, MATCH($BP83, 'CSV Import'!$CC$7:$CC$359, 0))),0)</f>
        <v>0</v>
      </c>
      <c r="AE83" s="105">
        <f>IFERROR(VALUE(INDEX('CSV Import'!$CJ$7:$CJ$359, MATCH($BP83, 'CSV Import'!$CI$7:$CI$359, 0))),0)</f>
        <v>0</v>
      </c>
      <c r="AF83" s="106">
        <f>IFERROR(VALUE(INDEX('CSV Import'!$CK$7:$CK$359, MATCH($BP83, 'CSV Import'!$CI$7:$CI$359, 0))),0)</f>
        <v>0</v>
      </c>
      <c r="AG83" s="105">
        <f>IFERROR(VALUE(INDEX('CSV Import'!$CP$7:$CP$359, MATCH($BP83, 'CSV Import'!$CO$7:$CO$359, 0))),0)</f>
        <v>0</v>
      </c>
      <c r="AH83" s="106">
        <f>IFERROR(VALUE(INDEX('CSV Import'!$CQ$7:$CQ$359, MATCH($BP83, 'CSV Import'!$CO$7:$CO$359, 0))),0)</f>
        <v>0</v>
      </c>
      <c r="AI83" s="105">
        <f>IFERROR(VALUE(INDEX('CSV Import'!$CV$7:$CV$359, MATCH($BP83, 'CSV Import'!$CU$7:$CU$359, 0))),0)</f>
        <v>0</v>
      </c>
      <c r="AJ83" s="106">
        <f>IFERROR(VALUE(INDEX('CSV Import'!$CW$7:$CW$359, MATCH($BP83, 'CSV Import'!$CU$7:$CU$359, 0))),0)</f>
        <v>0</v>
      </c>
      <c r="AK83" s="105">
        <f>IFERROR(VALUE(INDEX('CSV Import'!$DB$7:$DB$359, MATCH($BP83, 'CSV Import'!$DA$7:$DA$359, 0))),0)</f>
        <v>0</v>
      </c>
      <c r="AL83" s="106">
        <f>IFERROR(VALUE(INDEX('CSV Import'!$DC$7:$DC$359, MATCH($BP83, 'CSV Import'!$DA$7:$DA$359, 0))),0)</f>
        <v>0</v>
      </c>
      <c r="AM83" s="105">
        <f>IFERROR(VALUE(INDEX('CSV Import'!$DH$7:$DH$359, MATCH($BP83, 'CSV Import'!$DG$7:$DG$359, 0))),0)</f>
        <v>0</v>
      </c>
      <c r="AN83" s="106">
        <f>IFERROR(VALUE(INDEX('CSV Import'!$DI$7:$DI$359, MATCH($BP83, 'CSV Import'!$DG$7:$DG$359, 0))),0)</f>
        <v>0</v>
      </c>
      <c r="AO83" s="105">
        <f>IFERROR(VALUE(INDEX('CSV Import'!$DN$7:$DN$359, MATCH($BP83, 'CSV Import'!$DM$7:$DM$359, 0))),0)</f>
        <v>0</v>
      </c>
      <c r="AP83" s="106">
        <f>IFERROR(VALUE(INDEX('CSV Import'!$DO$7:$DO$359, MATCH($BP83, 'CSV Import'!$DM$7:$DM$359, 0))),0)</f>
        <v>0</v>
      </c>
      <c r="AQ83" s="105">
        <f>IFERROR(VALUE(INDEX('CSV Import'!$DT$7:$DT$359, MATCH($BP83, 'CSV Import'!$DS$7:$DS$359, 0))),0)</f>
        <v>0</v>
      </c>
      <c r="AR83" s="106">
        <f>IFERROR(VALUE(INDEX('CSV Import'!$DU$7:$DU$359, MATCH($BP83, 'CSV Import'!$DS$7:$DS$359, 0))),0)</f>
        <v>0</v>
      </c>
      <c r="AS83" s="105">
        <f>IFERROR(VALUE(INDEX('CSV Import'!$DZ$7:$DZ$359, MATCH($BP83, 'CSV Import'!$DY$7:$DY$359, 0))),0)</f>
        <v>0</v>
      </c>
      <c r="AT83" s="106">
        <f>IFERROR(VALUE(INDEX('CSV Import'!$EA$7:$EA$359, MATCH($BP83, 'CSV Import'!$DY$7:$DY$359, 0))),0)</f>
        <v>0</v>
      </c>
      <c r="AU83" s="105">
        <f>IFERROR(VALUE(INDEX('CSV Import'!$EF$7:$EF$359, MATCH($BP83, 'CSV Import'!$EE$7:$EE$359, 0))),0)</f>
        <v>0</v>
      </c>
      <c r="AV83" s="106">
        <f>IFERROR(VALUE(INDEX('CSV Import'!$EG$7:$EG$359, MATCH($BP83, 'CSV Import'!$EE$7:$EE$359, 0))),0)</f>
        <v>0</v>
      </c>
      <c r="AW83" s="105">
        <f>IFERROR(VALUE(INDEX('CSV Import'!$EL$7:$EL$359, MATCH($BP83, 'CSV Import'!$EK$7:$EK$359, 0))),0)</f>
        <v>0</v>
      </c>
      <c r="AX83" s="106">
        <f>IFERROR(VALUE(INDEX('CSV Import'!$EM$7:$EM$359, MATCH($BP83, 'CSV Import'!$EK$7:$EK$359, 0))),0)</f>
        <v>0</v>
      </c>
      <c r="AY83" s="105">
        <f>IFERROR(VALUE(INDEX('CSV Import'!$ER$7:$ER$359, MATCH($BP83, 'CSV Import'!$EQ$7:$EQ$359, 0))),0)</f>
        <v>0</v>
      </c>
      <c r="AZ83" s="106">
        <f>IFERROR(VALUE(INDEX('CSV Import'!$ES$7:$ES$359, MATCH($BP83, 'CSV Import'!$EQ$7:$EQ$359, 0))),0)</f>
        <v>0</v>
      </c>
      <c r="BA83" s="105">
        <f>IFERROR(VALUE(INDEX('CSV Import'!$EX$7:$EX$359, MATCH($BP83, 'CSV Import'!$EW$7:$EW$359, 0))),0)</f>
        <v>0</v>
      </c>
      <c r="BB83" s="106">
        <f>IFERROR(VALUE(INDEX('CSV Import'!$EY$7:$EY$359, MATCH($BP83, 'CSV Import'!$EW$7:$EW$359, 0))),0)</f>
        <v>0</v>
      </c>
      <c r="BC83" s="105">
        <f>IFERROR(VALUE(INDEX('CSV Import'!$FD$7:$FD$359, MATCH($BP83, 'CSV Import'!$FC$7:$FC$359, 0))),0)</f>
        <v>0</v>
      </c>
      <c r="BD83" s="106">
        <f>IFERROR(VALUE(INDEX('CSV Import'!$FE$7:$FE$359, MATCH($BP83, 'CSV Import'!$FC$7:$FC$359, 0))),0)</f>
        <v>0</v>
      </c>
      <c r="BE83" s="105">
        <f>IFERROR(VALUE(INDEX('CSV Import'!$FJ$7:$FJ$359, MATCH($BP83, 'CSV Import'!$FI$7:$FI$359, 0))),0)</f>
        <v>0</v>
      </c>
      <c r="BF83" s="106">
        <f>IFERROR(VALUE(INDEX('CSV Import'!$FK$7:$FK$359, MATCH($BP83, 'CSV Import'!$FI$7:$FI$359, 0))),0)</f>
        <v>0</v>
      </c>
      <c r="BG83" s="105">
        <f>IFERROR(VALUE(INDEX('CSV Import'!$FP$7:$FP$359, MATCH($BP83, 'CSV Import'!$FO$7:$FO$359, 0))),0)</f>
        <v>0</v>
      </c>
      <c r="BH83" s="106">
        <f>IFERROR(VALUE(INDEX('CSV Import'!$FQ$7:$FQ$359, MATCH($BP83, 'CSV Import'!$FO$7:$FO$359, 0))),0)</f>
        <v>0</v>
      </c>
      <c r="BI83" s="105">
        <f>IFERROR(VALUE(INDEX('CSV Import'!$FV$7:$FV$359, MATCH($BP83, 'CSV Import'!$FU$7:$FU$359, 0))),0)</f>
        <v>0</v>
      </c>
      <c r="BJ83" s="106">
        <f>IFERROR(VALUE(INDEX('CSV Import'!$FW$7:$FW$359, MATCH($BP83, 'CSV Import'!$FU$7:$FU$359, 0))),0)</f>
        <v>0</v>
      </c>
      <c r="BK83" s="105">
        <f>IFERROR(VALUE(INDEX('CSV Import'!$GB$7:$GB$359, MATCH($BP83, 'CSV Import'!$GA$7:$GA$359, 0))),0)</f>
        <v>0</v>
      </c>
      <c r="BL83" s="106">
        <f>IFERROR(VALUE(INDEX('CSV Import'!$GC$7:$GC$359, MATCH($BP83, 'CSV Import'!$GA$7:$GA$359, 0))),0)</f>
        <v>0</v>
      </c>
      <c r="BM83" s="61">
        <f t="shared" si="372"/>
        <v>0</v>
      </c>
      <c r="BN83" s="62">
        <f t="shared" si="372"/>
        <v>0</v>
      </c>
      <c r="BP83" s="33" t="str">
        <f>$B$74&amp;$B83</f>
        <v>GROSS SALES BY ORDER SOURCENew Channel #1</v>
      </c>
    </row>
    <row r="84" spans="1:68" ht="15" thickBot="1" x14ac:dyDescent="0.25">
      <c r="A84" s="28">
        <f>ROW()</f>
        <v>84</v>
      </c>
      <c r="B84" s="108" t="s">
        <v>295</v>
      </c>
      <c r="C84" s="97">
        <f>IFERROR(VALUE(INDEX('CSV Import'!$D$7:$D$359, MATCH($BP84, 'CSV Import'!$C$7:$C$359, 0))),0)</f>
        <v>0</v>
      </c>
      <c r="D84" s="98">
        <f>IFERROR(VALUE(INDEX('CSV Import'!$E$7:$E$359, MATCH($BP84, 'CSV Import'!$C$7:$C$359, 0))),0)</f>
        <v>0</v>
      </c>
      <c r="E84" s="97">
        <f>IFERROR(VALUE(INDEX('CSV Import'!$J$7:$J$359, MATCH($BP84, 'CSV Import'!$I$7:$I$359, 0))),0)</f>
        <v>0</v>
      </c>
      <c r="F84" s="98">
        <f>IFERROR(VALUE(INDEX('CSV Import'!$K$7:$K$359, MATCH($BP84, 'CSV Import'!$I$7:$I$359, 0))),0)</f>
        <v>0</v>
      </c>
      <c r="G84" s="97">
        <f>IFERROR(VALUE(INDEX('CSV Import'!$P$7:$P$359, MATCH($BP84, 'CSV Import'!$O$7:$O$359, 0))),0)</f>
        <v>0</v>
      </c>
      <c r="H84" s="98">
        <f>IFERROR(VALUE(INDEX('CSV Import'!$Q$7:$Q$359, MATCH($BP84, 'CSV Import'!$O$7:$O$359, 0))),0)</f>
        <v>0</v>
      </c>
      <c r="I84" s="97">
        <f>IFERROR(VALUE(INDEX('CSV Import'!$V$7:$V$359, MATCH($BP84, 'CSV Import'!$U$7:$U$359, 0))),0)</f>
        <v>0</v>
      </c>
      <c r="J84" s="98">
        <f>IFERROR(VALUE(INDEX('CSV Import'!$W$7:$W$359, MATCH($BP84, 'CSV Import'!$U$7:$U$359, 0))),0)</f>
        <v>0</v>
      </c>
      <c r="K84" s="97">
        <f>IFERROR(VALUE(INDEX('CSV Import'!$AB$7:$AB$359, MATCH($BP84, 'CSV Import'!$AA$7:$AA$359, 0))),0)</f>
        <v>0</v>
      </c>
      <c r="L84" s="98">
        <f>IFERROR(VALUE(INDEX('CSV Import'!$AC$7:$AC$359, MATCH($BP84, 'CSV Import'!$AA$7:$AA$359, 0))),0)</f>
        <v>0</v>
      </c>
      <c r="M84" s="97">
        <f>IFERROR(VALUE(INDEX('CSV Import'!$AH$7:$AH$359, MATCH($BP84, 'CSV Import'!$AG$7:$AG$359, 0))),0)</f>
        <v>0</v>
      </c>
      <c r="N84" s="98">
        <f>IFERROR(VALUE(INDEX('CSV Import'!$AI$7:$AI$359, MATCH($BP84, 'CSV Import'!$AG$7:$AG$359, 0))),0)</f>
        <v>0</v>
      </c>
      <c r="O84" s="97">
        <f>IFERROR(VALUE(INDEX('CSV Import'!$AN$7:$AN$359, MATCH($BP84, 'CSV Import'!$AM$7:$AM$359, 0))),0)</f>
        <v>0</v>
      </c>
      <c r="P84" s="98">
        <f>IFERROR(VALUE(INDEX('CSV Import'!$AO$7:$AO$359, MATCH($BP84, 'CSV Import'!$AM$7:$AM$359, 0))),0)</f>
        <v>0</v>
      </c>
      <c r="Q84" s="97">
        <f>IFERROR(VALUE(INDEX('CSV Import'!$AT$7:$AT$359, MATCH($BP84, 'CSV Import'!$AS$7:$AS$359, 0))),0)</f>
        <v>0</v>
      </c>
      <c r="R84" s="98">
        <f>IFERROR(VALUE(INDEX('CSV Import'!$AU$7:$AU$359, MATCH($BP84, 'CSV Import'!$AS$7:$AS$359, 0))),0)</f>
        <v>0</v>
      </c>
      <c r="S84" s="97">
        <f>IFERROR(VALUE(INDEX('CSV Import'!$AZ$7:$AZ$359, MATCH($BP84, 'CSV Import'!$AY$7:$AY$359, 0))),0)</f>
        <v>0</v>
      </c>
      <c r="T84" s="98">
        <f>IFERROR(VALUE(INDEX('CSV Import'!$BA$7:$BA$359, MATCH($BP84, 'CSV Import'!$AY$7:$AY$359, 0))),0)</f>
        <v>0</v>
      </c>
      <c r="U84" s="97">
        <f>IFERROR(VALUE(INDEX('CSV Import'!$BF$7:$BF$359, MATCH($BP84, 'CSV Import'!$BE$7:$BE$359, 0))),0)</f>
        <v>0</v>
      </c>
      <c r="V84" s="98">
        <f>IFERROR(VALUE(INDEX('CSV Import'!$BG$7:$BG$359, MATCH($BP84, 'CSV Import'!$BE$7:$BE$359, 0))),0)</f>
        <v>0</v>
      </c>
      <c r="W84" s="97">
        <f>IFERROR(VALUE(INDEX('CSV Import'!$BL$7:$BL$359, MATCH($BP84, 'CSV Import'!$BK$7:$BK$359, 0))),0)</f>
        <v>0</v>
      </c>
      <c r="X84" s="98">
        <f>IFERROR(VALUE(INDEX('CSV Import'!$BM$7:$BM$359, MATCH($BP84, 'CSV Import'!$BK$7:$BK$359, 0))),0)</f>
        <v>0</v>
      </c>
      <c r="Y84" s="97">
        <f>IFERROR(VALUE(INDEX('CSV Import'!$BR$7:$BR$359, MATCH($BP84, 'CSV Import'!$BQ$7:$BQ$359, 0))),0)</f>
        <v>0</v>
      </c>
      <c r="Z84" s="98">
        <f>IFERROR(VALUE(INDEX('CSV Import'!$BS$7:$BS$359, MATCH($BP84, 'CSV Import'!$BQ$7:$BQ$359, 0))),0)</f>
        <v>0</v>
      </c>
      <c r="AA84" s="97">
        <f>IFERROR(VALUE(INDEX('CSV Import'!$BX$7:$BX$359, MATCH($BP84, 'CSV Import'!$BW$7:$BW$359, 0))),0)</f>
        <v>0</v>
      </c>
      <c r="AB84" s="98">
        <f>IFERROR(VALUE(INDEX('CSV Import'!$BY$7:$BY$359, MATCH($BP84, 'CSV Import'!$BW$7:$BW$359, 0))),0)</f>
        <v>0</v>
      </c>
      <c r="AC84" s="97">
        <f>IFERROR(VALUE(INDEX('CSV Import'!$CD$7:$CD$359, MATCH($BP84, 'CSV Import'!$CC$7:$CC$359, 0))),0)</f>
        <v>0</v>
      </c>
      <c r="AD84" s="98">
        <f>IFERROR(VALUE(INDEX('CSV Import'!$CE$7:$CE$359, MATCH($BP84, 'CSV Import'!$CC$7:$CC$359, 0))),0)</f>
        <v>0</v>
      </c>
      <c r="AE84" s="97">
        <f>IFERROR(VALUE(INDEX('CSV Import'!$CJ$7:$CJ$359, MATCH($BP84, 'CSV Import'!$CI$7:$CI$359, 0))),0)</f>
        <v>0</v>
      </c>
      <c r="AF84" s="98">
        <f>IFERROR(VALUE(INDEX('CSV Import'!$CK$7:$CK$359, MATCH($BP84, 'CSV Import'!$CI$7:$CI$359, 0))),0)</f>
        <v>0</v>
      </c>
      <c r="AG84" s="97">
        <f>IFERROR(VALUE(INDEX('CSV Import'!$CP$7:$CP$359, MATCH($BP84, 'CSV Import'!$CO$7:$CO$359, 0))),0)</f>
        <v>0</v>
      </c>
      <c r="AH84" s="98">
        <f>IFERROR(VALUE(INDEX('CSV Import'!$CQ$7:$CQ$359, MATCH($BP84, 'CSV Import'!$CO$7:$CO$359, 0))),0)</f>
        <v>0</v>
      </c>
      <c r="AI84" s="97">
        <f>IFERROR(VALUE(INDEX('CSV Import'!$CV$7:$CV$359, MATCH($BP84, 'CSV Import'!$CU$7:$CU$359, 0))),0)</f>
        <v>0</v>
      </c>
      <c r="AJ84" s="98">
        <f>IFERROR(VALUE(INDEX('CSV Import'!$CW$7:$CW$359, MATCH($BP84, 'CSV Import'!$CU$7:$CU$359, 0))),0)</f>
        <v>0</v>
      </c>
      <c r="AK84" s="97">
        <f>IFERROR(VALUE(INDEX('CSV Import'!$DB$7:$DB$359, MATCH($BP84, 'CSV Import'!$DA$7:$DA$359, 0))),0)</f>
        <v>0</v>
      </c>
      <c r="AL84" s="98">
        <f>IFERROR(VALUE(INDEX('CSV Import'!$DC$7:$DC$359, MATCH($BP84, 'CSV Import'!$DA$7:$DA$359, 0))),0)</f>
        <v>0</v>
      </c>
      <c r="AM84" s="97">
        <f>IFERROR(VALUE(INDEX('CSV Import'!$DH$7:$DH$359, MATCH($BP84, 'CSV Import'!$DG$7:$DG$359, 0))),0)</f>
        <v>0</v>
      </c>
      <c r="AN84" s="98">
        <f>IFERROR(VALUE(INDEX('CSV Import'!$DI$7:$DI$359, MATCH($BP84, 'CSV Import'!$DG$7:$DG$359, 0))),0)</f>
        <v>0</v>
      </c>
      <c r="AO84" s="97">
        <f>IFERROR(VALUE(INDEX('CSV Import'!$DN$7:$DN$359, MATCH($BP84, 'CSV Import'!$DM$7:$DM$359, 0))),0)</f>
        <v>0</v>
      </c>
      <c r="AP84" s="98">
        <f>IFERROR(VALUE(INDEX('CSV Import'!$DO$7:$DO$359, MATCH($BP84, 'CSV Import'!$DM$7:$DM$359, 0))),0)</f>
        <v>0</v>
      </c>
      <c r="AQ84" s="97">
        <f>IFERROR(VALUE(INDEX('CSV Import'!$DT$7:$DT$359, MATCH($BP84, 'CSV Import'!$DS$7:$DS$359, 0))),0)</f>
        <v>0</v>
      </c>
      <c r="AR84" s="98">
        <f>IFERROR(VALUE(INDEX('CSV Import'!$DU$7:$DU$359, MATCH($BP84, 'CSV Import'!$DS$7:$DS$359, 0))),0)</f>
        <v>0</v>
      </c>
      <c r="AS84" s="97">
        <f>IFERROR(VALUE(INDEX('CSV Import'!$DZ$7:$DZ$359, MATCH($BP84, 'CSV Import'!$DY$7:$DY$359, 0))),0)</f>
        <v>0</v>
      </c>
      <c r="AT84" s="98">
        <f>IFERROR(VALUE(INDEX('CSV Import'!$EA$7:$EA$359, MATCH($BP84, 'CSV Import'!$DY$7:$DY$359, 0))),0)</f>
        <v>0</v>
      </c>
      <c r="AU84" s="97">
        <f>IFERROR(VALUE(INDEX('CSV Import'!$EF$7:$EF$359, MATCH($BP84, 'CSV Import'!$EE$7:$EE$359, 0))),0)</f>
        <v>0</v>
      </c>
      <c r="AV84" s="98">
        <f>IFERROR(VALUE(INDEX('CSV Import'!$EG$7:$EG$359, MATCH($BP84, 'CSV Import'!$EE$7:$EE$359, 0))),0)</f>
        <v>0</v>
      </c>
      <c r="AW84" s="97">
        <f>IFERROR(VALUE(INDEX('CSV Import'!$EL$7:$EL$359, MATCH($BP84, 'CSV Import'!$EK$7:$EK$359, 0))),0)</f>
        <v>0</v>
      </c>
      <c r="AX84" s="98">
        <f>IFERROR(VALUE(INDEX('CSV Import'!$EM$7:$EM$359, MATCH($BP84, 'CSV Import'!$EK$7:$EK$359, 0))),0)</f>
        <v>0</v>
      </c>
      <c r="AY84" s="97">
        <f>IFERROR(VALUE(INDEX('CSV Import'!$ER$7:$ER$359, MATCH($BP84, 'CSV Import'!$EQ$7:$EQ$359, 0))),0)</f>
        <v>0</v>
      </c>
      <c r="AZ84" s="98">
        <f>IFERROR(VALUE(INDEX('CSV Import'!$ES$7:$ES$359, MATCH($BP84, 'CSV Import'!$EQ$7:$EQ$359, 0))),0)</f>
        <v>0</v>
      </c>
      <c r="BA84" s="97">
        <f>IFERROR(VALUE(INDEX('CSV Import'!$EX$7:$EX$359, MATCH($BP84, 'CSV Import'!$EW$7:$EW$359, 0))),0)</f>
        <v>0</v>
      </c>
      <c r="BB84" s="98">
        <f>IFERROR(VALUE(INDEX('CSV Import'!$EY$7:$EY$359, MATCH($BP84, 'CSV Import'!$EW$7:$EW$359, 0))),0)</f>
        <v>0</v>
      </c>
      <c r="BC84" s="97">
        <f>IFERROR(VALUE(INDEX('CSV Import'!$FD$7:$FD$359, MATCH($BP84, 'CSV Import'!$FC$7:$FC$359, 0))),0)</f>
        <v>0</v>
      </c>
      <c r="BD84" s="98">
        <f>IFERROR(VALUE(INDEX('CSV Import'!$FE$7:$FE$359, MATCH($BP84, 'CSV Import'!$FC$7:$FC$359, 0))),0)</f>
        <v>0</v>
      </c>
      <c r="BE84" s="97">
        <f>IFERROR(VALUE(INDEX('CSV Import'!$FJ$7:$FJ$359, MATCH($BP84, 'CSV Import'!$FI$7:$FI$359, 0))),0)</f>
        <v>0</v>
      </c>
      <c r="BF84" s="98">
        <f>IFERROR(VALUE(INDEX('CSV Import'!$FK$7:$FK$359, MATCH($BP84, 'CSV Import'!$FI$7:$FI$359, 0))),0)</f>
        <v>0</v>
      </c>
      <c r="BG84" s="97">
        <f>IFERROR(VALUE(INDEX('CSV Import'!$FP$7:$FP$359, MATCH($BP84, 'CSV Import'!$FO$7:$FO$359, 0))),0)</f>
        <v>0</v>
      </c>
      <c r="BH84" s="98">
        <f>IFERROR(VALUE(INDEX('CSV Import'!$FQ$7:$FQ$359, MATCH($BP84, 'CSV Import'!$FO$7:$FO$359, 0))),0)</f>
        <v>0</v>
      </c>
      <c r="BI84" s="97">
        <f>IFERROR(VALUE(INDEX('CSV Import'!$FV$7:$FV$359, MATCH($BP84, 'CSV Import'!$FU$7:$FU$359, 0))),0)</f>
        <v>0</v>
      </c>
      <c r="BJ84" s="98">
        <f>IFERROR(VALUE(INDEX('CSV Import'!$FW$7:$FW$359, MATCH($BP84, 'CSV Import'!$FU$7:$FU$359, 0))),0)</f>
        <v>0</v>
      </c>
      <c r="BK84" s="97">
        <f>IFERROR(VALUE(INDEX('CSV Import'!$GB$7:$GB$359, MATCH($BP84, 'CSV Import'!$GA$7:$GA$359, 0))),0)</f>
        <v>0</v>
      </c>
      <c r="BL84" s="98">
        <f>IFERROR(VALUE(INDEX('CSV Import'!$GC$7:$GC$359, MATCH($BP84, 'CSV Import'!$GA$7:$GA$359, 0))),0)</f>
        <v>0</v>
      </c>
      <c r="BM84" s="71">
        <f t="shared" si="372"/>
        <v>0</v>
      </c>
      <c r="BN84" s="72">
        <f t="shared" si="372"/>
        <v>0</v>
      </c>
      <c r="BP84" s="33" t="str">
        <f>$B$74&amp;$B84</f>
        <v>GROSS SALES BY ORDER SOURCENew Channel #2</v>
      </c>
    </row>
    <row r="85" spans="1:68" ht="15" thickBot="1" x14ac:dyDescent="0.25">
      <c r="A85" s="28">
        <f>ROW()</f>
        <v>85</v>
      </c>
      <c r="B85" s="42" t="s">
        <v>226</v>
      </c>
      <c r="C85" s="99">
        <f t="shared" ref="C85:AH85" si="373">SUM(C75:C84)</f>
        <v>66</v>
      </c>
      <c r="D85" s="74">
        <f t="shared" si="373"/>
        <v>42195</v>
      </c>
      <c r="E85" s="99">
        <f t="shared" si="373"/>
        <v>66</v>
      </c>
      <c r="F85" s="74">
        <f t="shared" si="373"/>
        <v>42195</v>
      </c>
      <c r="G85" s="99">
        <f t="shared" si="373"/>
        <v>66</v>
      </c>
      <c r="H85" s="74">
        <f t="shared" si="373"/>
        <v>42195</v>
      </c>
      <c r="I85" s="99">
        <f t="shared" si="373"/>
        <v>66</v>
      </c>
      <c r="J85" s="74">
        <f t="shared" si="373"/>
        <v>42195</v>
      </c>
      <c r="K85" s="99">
        <f t="shared" si="373"/>
        <v>66</v>
      </c>
      <c r="L85" s="74">
        <f t="shared" si="373"/>
        <v>42195</v>
      </c>
      <c r="M85" s="99">
        <f t="shared" si="373"/>
        <v>66</v>
      </c>
      <c r="N85" s="74">
        <f t="shared" si="373"/>
        <v>42195</v>
      </c>
      <c r="O85" s="99">
        <f t="shared" si="373"/>
        <v>66</v>
      </c>
      <c r="P85" s="74">
        <f t="shared" si="373"/>
        <v>42195</v>
      </c>
      <c r="Q85" s="99">
        <f t="shared" si="373"/>
        <v>66</v>
      </c>
      <c r="R85" s="74">
        <f t="shared" si="373"/>
        <v>42195</v>
      </c>
      <c r="S85" s="99">
        <f t="shared" si="373"/>
        <v>66</v>
      </c>
      <c r="T85" s="74">
        <f t="shared" si="373"/>
        <v>42195</v>
      </c>
      <c r="U85" s="99">
        <f t="shared" si="373"/>
        <v>66</v>
      </c>
      <c r="V85" s="74">
        <f t="shared" si="373"/>
        <v>42195</v>
      </c>
      <c r="W85" s="99">
        <f t="shared" si="373"/>
        <v>66</v>
      </c>
      <c r="X85" s="74">
        <f t="shared" si="373"/>
        <v>42195</v>
      </c>
      <c r="Y85" s="99">
        <f t="shared" si="373"/>
        <v>66</v>
      </c>
      <c r="Z85" s="74">
        <f t="shared" si="373"/>
        <v>42195</v>
      </c>
      <c r="AA85" s="99">
        <f t="shared" si="373"/>
        <v>66</v>
      </c>
      <c r="AB85" s="74">
        <f t="shared" si="373"/>
        <v>42195</v>
      </c>
      <c r="AC85" s="99">
        <f t="shared" si="373"/>
        <v>66</v>
      </c>
      <c r="AD85" s="74">
        <f t="shared" si="373"/>
        <v>42195</v>
      </c>
      <c r="AE85" s="99">
        <f t="shared" si="373"/>
        <v>66</v>
      </c>
      <c r="AF85" s="74">
        <f t="shared" si="373"/>
        <v>42195</v>
      </c>
      <c r="AG85" s="99">
        <f t="shared" si="373"/>
        <v>66</v>
      </c>
      <c r="AH85" s="74">
        <f t="shared" si="373"/>
        <v>42195</v>
      </c>
      <c r="AI85" s="99">
        <f t="shared" ref="AI85:BN85" si="374">SUM(AI75:AI84)</f>
        <v>66</v>
      </c>
      <c r="AJ85" s="74">
        <f t="shared" si="374"/>
        <v>42195</v>
      </c>
      <c r="AK85" s="99">
        <f t="shared" si="374"/>
        <v>66</v>
      </c>
      <c r="AL85" s="74">
        <f t="shared" si="374"/>
        <v>42195</v>
      </c>
      <c r="AM85" s="99">
        <f t="shared" si="374"/>
        <v>66</v>
      </c>
      <c r="AN85" s="74">
        <f t="shared" si="374"/>
        <v>42195</v>
      </c>
      <c r="AO85" s="99">
        <f t="shared" si="374"/>
        <v>66</v>
      </c>
      <c r="AP85" s="74">
        <f t="shared" si="374"/>
        <v>42195</v>
      </c>
      <c r="AQ85" s="99">
        <f t="shared" si="374"/>
        <v>66</v>
      </c>
      <c r="AR85" s="74">
        <f t="shared" si="374"/>
        <v>42195</v>
      </c>
      <c r="AS85" s="99">
        <f t="shared" si="374"/>
        <v>66</v>
      </c>
      <c r="AT85" s="74">
        <f t="shared" si="374"/>
        <v>42195</v>
      </c>
      <c r="AU85" s="99">
        <f t="shared" si="374"/>
        <v>66</v>
      </c>
      <c r="AV85" s="74">
        <f t="shared" si="374"/>
        <v>42195</v>
      </c>
      <c r="AW85" s="99">
        <f t="shared" si="374"/>
        <v>66</v>
      </c>
      <c r="AX85" s="74">
        <f t="shared" si="374"/>
        <v>42195</v>
      </c>
      <c r="AY85" s="99">
        <f t="shared" si="374"/>
        <v>66</v>
      </c>
      <c r="AZ85" s="74">
        <f t="shared" si="374"/>
        <v>42195</v>
      </c>
      <c r="BA85" s="99">
        <f t="shared" si="374"/>
        <v>66</v>
      </c>
      <c r="BB85" s="74">
        <f t="shared" si="374"/>
        <v>42195</v>
      </c>
      <c r="BC85" s="99">
        <f t="shared" si="374"/>
        <v>66</v>
      </c>
      <c r="BD85" s="74">
        <f t="shared" si="374"/>
        <v>42195</v>
      </c>
      <c r="BE85" s="99">
        <f t="shared" si="374"/>
        <v>66</v>
      </c>
      <c r="BF85" s="74">
        <f t="shared" si="374"/>
        <v>42195</v>
      </c>
      <c r="BG85" s="99">
        <f t="shared" si="374"/>
        <v>66</v>
      </c>
      <c r="BH85" s="74">
        <f t="shared" si="374"/>
        <v>42195</v>
      </c>
      <c r="BI85" s="99">
        <f t="shared" si="374"/>
        <v>66</v>
      </c>
      <c r="BJ85" s="74">
        <f t="shared" si="374"/>
        <v>42195</v>
      </c>
      <c r="BK85" s="99">
        <f t="shared" si="374"/>
        <v>0</v>
      </c>
      <c r="BL85" s="74">
        <f t="shared" si="374"/>
        <v>0</v>
      </c>
      <c r="BM85" s="99">
        <f t="shared" si="374"/>
        <v>1980</v>
      </c>
      <c r="BN85" s="74">
        <f t="shared" si="374"/>
        <v>1265850</v>
      </c>
    </row>
    <row r="86" spans="1:68" x14ac:dyDescent="0.2">
      <c r="A86" s="28">
        <f>ROW()</f>
        <v>86</v>
      </c>
      <c r="B86" s="90" t="str">
        <f>"Balance total to Gross Sales (row "&amp;TEXT(ROW(B51),"0")&amp;")"</f>
        <v>Balance total to Gross Sales (row 51)</v>
      </c>
      <c r="C86" s="91" t="str">
        <f t="shared" ref="C86:AH86" si="375">IF(C51=C85,"Balanced", "Out of Bal.")</f>
        <v>Balanced</v>
      </c>
      <c r="D86" s="91" t="str">
        <f t="shared" si="375"/>
        <v>Out of Bal.</v>
      </c>
      <c r="E86" s="91" t="str">
        <f t="shared" si="375"/>
        <v>Balanced</v>
      </c>
      <c r="F86" s="91" t="str">
        <f t="shared" si="375"/>
        <v>Out of Bal.</v>
      </c>
      <c r="G86" s="91" t="str">
        <f t="shared" si="375"/>
        <v>Balanced</v>
      </c>
      <c r="H86" s="91" t="str">
        <f t="shared" si="375"/>
        <v>Out of Bal.</v>
      </c>
      <c r="I86" s="91" t="str">
        <f t="shared" si="375"/>
        <v>Balanced</v>
      </c>
      <c r="J86" s="91" t="str">
        <f t="shared" si="375"/>
        <v>Out of Bal.</v>
      </c>
      <c r="K86" s="91" t="str">
        <f t="shared" si="375"/>
        <v>Balanced</v>
      </c>
      <c r="L86" s="91" t="str">
        <f t="shared" si="375"/>
        <v>Out of Bal.</v>
      </c>
      <c r="M86" s="91" t="str">
        <f t="shared" si="375"/>
        <v>Balanced</v>
      </c>
      <c r="N86" s="91" t="str">
        <f t="shared" si="375"/>
        <v>Out of Bal.</v>
      </c>
      <c r="O86" s="91" t="str">
        <f t="shared" si="375"/>
        <v>Balanced</v>
      </c>
      <c r="P86" s="91" t="str">
        <f t="shared" si="375"/>
        <v>Out of Bal.</v>
      </c>
      <c r="Q86" s="91" t="str">
        <f t="shared" si="375"/>
        <v>Balanced</v>
      </c>
      <c r="R86" s="91" t="str">
        <f t="shared" si="375"/>
        <v>Out of Bal.</v>
      </c>
      <c r="S86" s="91" t="str">
        <f t="shared" si="375"/>
        <v>Balanced</v>
      </c>
      <c r="T86" s="91" t="str">
        <f t="shared" si="375"/>
        <v>Out of Bal.</v>
      </c>
      <c r="U86" s="91" t="str">
        <f t="shared" si="375"/>
        <v>Balanced</v>
      </c>
      <c r="V86" s="91" t="str">
        <f t="shared" si="375"/>
        <v>Out of Bal.</v>
      </c>
      <c r="W86" s="91" t="str">
        <f t="shared" si="375"/>
        <v>Balanced</v>
      </c>
      <c r="X86" s="91" t="str">
        <f t="shared" si="375"/>
        <v>Out of Bal.</v>
      </c>
      <c r="Y86" s="91" t="str">
        <f t="shared" si="375"/>
        <v>Balanced</v>
      </c>
      <c r="Z86" s="91" t="str">
        <f t="shared" si="375"/>
        <v>Out of Bal.</v>
      </c>
      <c r="AA86" s="91" t="str">
        <f t="shared" si="375"/>
        <v>Balanced</v>
      </c>
      <c r="AB86" s="91" t="str">
        <f t="shared" si="375"/>
        <v>Out of Bal.</v>
      </c>
      <c r="AC86" s="91" t="str">
        <f t="shared" si="375"/>
        <v>Balanced</v>
      </c>
      <c r="AD86" s="91" t="str">
        <f t="shared" si="375"/>
        <v>Out of Bal.</v>
      </c>
      <c r="AE86" s="91" t="str">
        <f t="shared" si="375"/>
        <v>Balanced</v>
      </c>
      <c r="AF86" s="91" t="str">
        <f t="shared" si="375"/>
        <v>Out of Bal.</v>
      </c>
      <c r="AG86" s="91" t="str">
        <f t="shared" si="375"/>
        <v>Balanced</v>
      </c>
      <c r="AH86" s="91" t="str">
        <f t="shared" si="375"/>
        <v>Out of Bal.</v>
      </c>
      <c r="AI86" s="91" t="str">
        <f t="shared" ref="AI86:BN86" si="376">IF(AI51=AI85,"Balanced", "Out of Bal.")</f>
        <v>Balanced</v>
      </c>
      <c r="AJ86" s="91" t="str">
        <f t="shared" si="376"/>
        <v>Out of Bal.</v>
      </c>
      <c r="AK86" s="91" t="str">
        <f t="shared" si="376"/>
        <v>Balanced</v>
      </c>
      <c r="AL86" s="91" t="str">
        <f t="shared" si="376"/>
        <v>Out of Bal.</v>
      </c>
      <c r="AM86" s="91" t="str">
        <f t="shared" si="376"/>
        <v>Balanced</v>
      </c>
      <c r="AN86" s="91" t="str">
        <f t="shared" si="376"/>
        <v>Out of Bal.</v>
      </c>
      <c r="AO86" s="91" t="str">
        <f t="shared" si="376"/>
        <v>Balanced</v>
      </c>
      <c r="AP86" s="91" t="str">
        <f t="shared" si="376"/>
        <v>Out of Bal.</v>
      </c>
      <c r="AQ86" s="91" t="str">
        <f t="shared" si="376"/>
        <v>Balanced</v>
      </c>
      <c r="AR86" s="91" t="str">
        <f t="shared" si="376"/>
        <v>Out of Bal.</v>
      </c>
      <c r="AS86" s="91" t="str">
        <f t="shared" si="376"/>
        <v>Balanced</v>
      </c>
      <c r="AT86" s="91" t="str">
        <f t="shared" si="376"/>
        <v>Out of Bal.</v>
      </c>
      <c r="AU86" s="91" t="str">
        <f t="shared" si="376"/>
        <v>Balanced</v>
      </c>
      <c r="AV86" s="91" t="str">
        <f t="shared" si="376"/>
        <v>Out of Bal.</v>
      </c>
      <c r="AW86" s="91" t="str">
        <f t="shared" si="376"/>
        <v>Balanced</v>
      </c>
      <c r="AX86" s="91" t="str">
        <f t="shared" si="376"/>
        <v>Out of Bal.</v>
      </c>
      <c r="AY86" s="91" t="str">
        <f t="shared" si="376"/>
        <v>Balanced</v>
      </c>
      <c r="AZ86" s="91" t="str">
        <f t="shared" si="376"/>
        <v>Out of Bal.</v>
      </c>
      <c r="BA86" s="91" t="str">
        <f t="shared" si="376"/>
        <v>Balanced</v>
      </c>
      <c r="BB86" s="91" t="str">
        <f t="shared" si="376"/>
        <v>Out of Bal.</v>
      </c>
      <c r="BC86" s="91" t="str">
        <f t="shared" si="376"/>
        <v>Balanced</v>
      </c>
      <c r="BD86" s="91" t="str">
        <f t="shared" si="376"/>
        <v>Out of Bal.</v>
      </c>
      <c r="BE86" s="91" t="str">
        <f t="shared" si="376"/>
        <v>Balanced</v>
      </c>
      <c r="BF86" s="91" t="str">
        <f t="shared" si="376"/>
        <v>Out of Bal.</v>
      </c>
      <c r="BG86" s="91" t="str">
        <f t="shared" si="376"/>
        <v>Balanced</v>
      </c>
      <c r="BH86" s="91" t="str">
        <f t="shared" si="376"/>
        <v>Out of Bal.</v>
      </c>
      <c r="BI86" s="91" t="str">
        <f t="shared" si="376"/>
        <v>Balanced</v>
      </c>
      <c r="BJ86" s="91" t="str">
        <f t="shared" si="376"/>
        <v>Out of Bal.</v>
      </c>
      <c r="BK86" s="91" t="str">
        <f t="shared" si="376"/>
        <v>Balanced</v>
      </c>
      <c r="BL86" s="91" t="str">
        <f t="shared" si="376"/>
        <v>Balanced</v>
      </c>
      <c r="BM86" s="91" t="str">
        <f t="shared" si="376"/>
        <v>Balanced</v>
      </c>
      <c r="BN86" s="91" t="str">
        <f t="shared" si="376"/>
        <v>Out of Bal.</v>
      </c>
    </row>
    <row r="87" spans="1:68" ht="15" thickBot="1" x14ac:dyDescent="0.25">
      <c r="A87" s="28">
        <f>ROW()</f>
        <v>87</v>
      </c>
      <c r="C87" s="91"/>
      <c r="D87" s="91"/>
      <c r="E87" s="91"/>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91"/>
      <c r="AL87" s="91"/>
      <c r="AM87" s="91"/>
      <c r="AN87" s="91"/>
      <c r="AO87" s="91"/>
      <c r="AP87" s="91"/>
      <c r="AQ87" s="91"/>
      <c r="AR87" s="91"/>
      <c r="AS87" s="91"/>
      <c r="AT87" s="91"/>
      <c r="AU87" s="91"/>
      <c r="AV87" s="91"/>
      <c r="AW87" s="91"/>
      <c r="AX87" s="91"/>
      <c r="AY87" s="91"/>
      <c r="AZ87" s="91"/>
      <c r="BA87" s="91"/>
      <c r="BB87" s="91"/>
      <c r="BC87" s="91"/>
      <c r="BD87" s="91"/>
      <c r="BE87" s="91"/>
      <c r="BF87" s="91"/>
      <c r="BG87" s="91"/>
      <c r="BH87" s="91"/>
      <c r="BI87" s="91"/>
      <c r="BJ87" s="91"/>
      <c r="BK87" s="91"/>
      <c r="BL87" s="91"/>
      <c r="BM87" s="91"/>
      <c r="BN87" s="91"/>
    </row>
    <row r="88" spans="1:68" ht="15" thickBot="1" x14ac:dyDescent="0.25">
      <c r="A88" s="28">
        <f>ROW()</f>
        <v>88</v>
      </c>
      <c r="B88" s="42" t="s">
        <v>270</v>
      </c>
    </row>
    <row r="89" spans="1:68" x14ac:dyDescent="0.2">
      <c r="A89" s="28">
        <f>ROW()</f>
        <v>89</v>
      </c>
      <c r="B89" s="94" t="s">
        <v>278</v>
      </c>
      <c r="C89" s="56">
        <f t="shared" ref="C89:C99" si="377">C75</f>
        <v>19</v>
      </c>
      <c r="D89" s="57">
        <f t="shared" ref="D89:D99" si="378">IF(C89&lt;&gt;0,D75/C89,0)</f>
        <v>63.157894736842103</v>
      </c>
      <c r="E89" s="56">
        <f t="shared" ref="E89:E99" si="379">E75</f>
        <v>19</v>
      </c>
      <c r="F89" s="57">
        <f t="shared" ref="F89:F99" si="380">IF(E89&lt;&gt;0,F75/E89,0)</f>
        <v>63.157894736842103</v>
      </c>
      <c r="G89" s="56">
        <f t="shared" ref="G89:G99" si="381">G75</f>
        <v>19</v>
      </c>
      <c r="H89" s="57">
        <f t="shared" ref="H89:H99" si="382">IF(G89&lt;&gt;0,H75/G89,0)</f>
        <v>63.157894736842103</v>
      </c>
      <c r="I89" s="56">
        <f t="shared" ref="I89:I99" si="383">I75</f>
        <v>19</v>
      </c>
      <c r="J89" s="57">
        <f t="shared" ref="J89:J99" si="384">IF(I89&lt;&gt;0,J75/I89,0)</f>
        <v>63.157894736842103</v>
      </c>
      <c r="K89" s="56">
        <f t="shared" ref="K89:K99" si="385">K75</f>
        <v>19</v>
      </c>
      <c r="L89" s="57">
        <f t="shared" ref="L89:L99" si="386">IF(K89&lt;&gt;0,L75/K89,0)</f>
        <v>63.157894736842103</v>
      </c>
      <c r="M89" s="56">
        <f t="shared" ref="M89:M99" si="387">M75</f>
        <v>19</v>
      </c>
      <c r="N89" s="57">
        <f t="shared" ref="N89:N99" si="388">IF(M89&lt;&gt;0,N75/M89,0)</f>
        <v>63.157894736842103</v>
      </c>
      <c r="O89" s="56">
        <f t="shared" ref="O89:O99" si="389">O75</f>
        <v>19</v>
      </c>
      <c r="P89" s="57">
        <f t="shared" ref="P89:P99" si="390">IF(O89&lt;&gt;0,P75/O89,0)</f>
        <v>63.157894736842103</v>
      </c>
      <c r="Q89" s="56">
        <f t="shared" ref="Q89:Q99" si="391">Q75</f>
        <v>19</v>
      </c>
      <c r="R89" s="57">
        <f t="shared" ref="R89:R99" si="392">IF(Q89&lt;&gt;0,R75/Q89,0)</f>
        <v>63.157894736842103</v>
      </c>
      <c r="S89" s="56">
        <f t="shared" ref="S89:S99" si="393">S75</f>
        <v>19</v>
      </c>
      <c r="T89" s="57">
        <f t="shared" ref="T89:T99" si="394">IF(S89&lt;&gt;0,T75/S89,0)</f>
        <v>63.157894736842103</v>
      </c>
      <c r="U89" s="56">
        <f t="shared" ref="U89:U99" si="395">U75</f>
        <v>19</v>
      </c>
      <c r="V89" s="57">
        <f t="shared" ref="V89:V99" si="396">IF(U89&lt;&gt;0,V75/U89,0)</f>
        <v>63.157894736842103</v>
      </c>
      <c r="W89" s="56">
        <f t="shared" ref="W89:W99" si="397">W75</f>
        <v>19</v>
      </c>
      <c r="X89" s="57">
        <f t="shared" ref="X89:X99" si="398">IF(W89&lt;&gt;0,X75/W89,0)</f>
        <v>63.157894736842103</v>
      </c>
      <c r="Y89" s="56">
        <f t="shared" ref="Y89:Y99" si="399">Y75</f>
        <v>19</v>
      </c>
      <c r="Z89" s="57">
        <f t="shared" ref="Z89:Z99" si="400">IF(Y89&lt;&gt;0,Z75/Y89,0)</f>
        <v>63.157894736842103</v>
      </c>
      <c r="AA89" s="56">
        <f t="shared" ref="AA89:AA99" si="401">AA75</f>
        <v>19</v>
      </c>
      <c r="AB89" s="57">
        <f t="shared" ref="AB89:AB99" si="402">IF(AA89&lt;&gt;0,AB75/AA89,0)</f>
        <v>63.157894736842103</v>
      </c>
      <c r="AC89" s="56">
        <f t="shared" ref="AC89:AC99" si="403">AC75</f>
        <v>19</v>
      </c>
      <c r="AD89" s="57">
        <f t="shared" ref="AD89:AD99" si="404">IF(AC89&lt;&gt;0,AD75/AC89,0)</f>
        <v>63.157894736842103</v>
      </c>
      <c r="AE89" s="56">
        <f t="shared" ref="AE89:AE99" si="405">AE75</f>
        <v>19</v>
      </c>
      <c r="AF89" s="57">
        <f t="shared" ref="AF89:AF99" si="406">IF(AE89&lt;&gt;0,AF75/AE89,0)</f>
        <v>63.157894736842103</v>
      </c>
      <c r="AG89" s="56">
        <f t="shared" ref="AG89:AG99" si="407">AG75</f>
        <v>19</v>
      </c>
      <c r="AH89" s="57">
        <f t="shared" ref="AH89:AH99" si="408">IF(AG89&lt;&gt;0,AH75/AG89,0)</f>
        <v>63.157894736842103</v>
      </c>
      <c r="AI89" s="56">
        <f t="shared" ref="AI89:AI99" si="409">AI75</f>
        <v>19</v>
      </c>
      <c r="AJ89" s="57">
        <f t="shared" ref="AJ89:AJ99" si="410">IF(AI89&lt;&gt;0,AJ75/AI89,0)</f>
        <v>63.157894736842103</v>
      </c>
      <c r="AK89" s="56">
        <f t="shared" ref="AK89:AK99" si="411">AK75</f>
        <v>19</v>
      </c>
      <c r="AL89" s="57">
        <f t="shared" ref="AL89:AL99" si="412">IF(AK89&lt;&gt;0,AL75/AK89,0)</f>
        <v>63.157894736842103</v>
      </c>
      <c r="AM89" s="56">
        <f t="shared" ref="AM89:AM99" si="413">AM75</f>
        <v>19</v>
      </c>
      <c r="AN89" s="57">
        <f t="shared" ref="AN89:AN99" si="414">IF(AM89&lt;&gt;0,AN75/AM89,0)</f>
        <v>63.157894736842103</v>
      </c>
      <c r="AO89" s="56">
        <f t="shared" ref="AO89:AO99" si="415">AO75</f>
        <v>19</v>
      </c>
      <c r="AP89" s="57">
        <f t="shared" ref="AP89:AP99" si="416">IF(AO89&lt;&gt;0,AP75/AO89,0)</f>
        <v>63.157894736842103</v>
      </c>
      <c r="AQ89" s="56">
        <f t="shared" ref="AQ89:AQ99" si="417">AQ75</f>
        <v>19</v>
      </c>
      <c r="AR89" s="57">
        <f t="shared" ref="AR89:AR99" si="418">IF(AQ89&lt;&gt;0,AR75/AQ89,0)</f>
        <v>63.157894736842103</v>
      </c>
      <c r="AS89" s="56">
        <f t="shared" ref="AS89:AS99" si="419">AS75</f>
        <v>19</v>
      </c>
      <c r="AT89" s="57">
        <f t="shared" ref="AT89:AT99" si="420">IF(AS89&lt;&gt;0,AT75/AS89,0)</f>
        <v>63.157894736842103</v>
      </c>
      <c r="AU89" s="56">
        <f t="shared" ref="AU89:AU99" si="421">AU75</f>
        <v>19</v>
      </c>
      <c r="AV89" s="57">
        <f t="shared" ref="AV89:AV99" si="422">IF(AU89&lt;&gt;0,AV75/AU89,0)</f>
        <v>63.157894736842103</v>
      </c>
      <c r="AW89" s="56">
        <f t="shared" ref="AW89:AW99" si="423">AW75</f>
        <v>19</v>
      </c>
      <c r="AX89" s="57">
        <f t="shared" ref="AX89:AX99" si="424">IF(AW89&lt;&gt;0,AX75/AW89,0)</f>
        <v>63.157894736842103</v>
      </c>
      <c r="AY89" s="56">
        <f t="shared" ref="AY89:AY99" si="425">AY75</f>
        <v>19</v>
      </c>
      <c r="AZ89" s="57">
        <f t="shared" ref="AZ89:AZ99" si="426">IF(AY89&lt;&gt;0,AZ75/AY89,0)</f>
        <v>63.157894736842103</v>
      </c>
      <c r="BA89" s="56">
        <f t="shared" ref="BA89:BA99" si="427">BA75</f>
        <v>19</v>
      </c>
      <c r="BB89" s="57">
        <f t="shared" ref="BB89:BB99" si="428">IF(BA89&lt;&gt;0,BB75/BA89,0)</f>
        <v>63.157894736842103</v>
      </c>
      <c r="BC89" s="56">
        <f t="shared" ref="BC89:BC99" si="429">BC75</f>
        <v>19</v>
      </c>
      <c r="BD89" s="57">
        <f t="shared" ref="BD89:BD99" si="430">IF(BC89&lt;&gt;0,BD75/BC89,0)</f>
        <v>63.157894736842103</v>
      </c>
      <c r="BE89" s="56">
        <f t="shared" ref="BE89:BE99" si="431">BE75</f>
        <v>19</v>
      </c>
      <c r="BF89" s="57">
        <f t="shared" ref="BF89:BF99" si="432">IF(BE89&lt;&gt;0,BF75/BE89,0)</f>
        <v>63.157894736842103</v>
      </c>
      <c r="BG89" s="56">
        <f t="shared" ref="BG89:BG99" si="433">BG75</f>
        <v>19</v>
      </c>
      <c r="BH89" s="57">
        <f t="shared" ref="BH89:BH99" si="434">IF(BG89&lt;&gt;0,BH75/BG89,0)</f>
        <v>63.157894736842103</v>
      </c>
      <c r="BI89" s="56">
        <f t="shared" ref="BI89:BI99" si="435">BI75</f>
        <v>19</v>
      </c>
      <c r="BJ89" s="57">
        <f t="shared" ref="BJ89:BJ99" si="436">IF(BI89&lt;&gt;0,BJ75/BI89,0)</f>
        <v>63.157894736842103</v>
      </c>
      <c r="BK89" s="56">
        <f t="shared" ref="BK89:BK99" si="437">BK75</f>
        <v>0</v>
      </c>
      <c r="BL89" s="57">
        <f t="shared" ref="BL89:BL99" si="438">IF(BK89&lt;&gt;0,BL75/BK89,0)</f>
        <v>0</v>
      </c>
      <c r="BM89" s="56">
        <f t="shared" ref="BM89:BM99" si="439">BM75</f>
        <v>570</v>
      </c>
      <c r="BN89" s="57">
        <f t="shared" ref="BN89:BN99" si="440">IF(BM89&lt;&gt;0,BN75/BM89,0)</f>
        <v>63.157894736842103</v>
      </c>
    </row>
    <row r="90" spans="1:68" x14ac:dyDescent="0.2">
      <c r="A90" s="28">
        <f>ROW()</f>
        <v>90</v>
      </c>
      <c r="B90" s="95" t="s">
        <v>280</v>
      </c>
      <c r="C90" s="61">
        <f t="shared" si="377"/>
        <v>13</v>
      </c>
      <c r="D90" s="62">
        <f t="shared" si="378"/>
        <v>76.84615384615384</v>
      </c>
      <c r="E90" s="61">
        <f t="shared" si="379"/>
        <v>13</v>
      </c>
      <c r="F90" s="62">
        <f t="shared" si="380"/>
        <v>76.84615384615384</v>
      </c>
      <c r="G90" s="61">
        <f t="shared" si="381"/>
        <v>13</v>
      </c>
      <c r="H90" s="62">
        <f t="shared" si="382"/>
        <v>76.84615384615384</v>
      </c>
      <c r="I90" s="61">
        <f t="shared" si="383"/>
        <v>13</v>
      </c>
      <c r="J90" s="62">
        <f t="shared" si="384"/>
        <v>76.84615384615384</v>
      </c>
      <c r="K90" s="61">
        <f t="shared" si="385"/>
        <v>13</v>
      </c>
      <c r="L90" s="62">
        <f t="shared" si="386"/>
        <v>76.84615384615384</v>
      </c>
      <c r="M90" s="61">
        <f t="shared" si="387"/>
        <v>13</v>
      </c>
      <c r="N90" s="62">
        <f t="shared" si="388"/>
        <v>76.84615384615384</v>
      </c>
      <c r="O90" s="61">
        <f t="shared" si="389"/>
        <v>13</v>
      </c>
      <c r="P90" s="62">
        <f t="shared" si="390"/>
        <v>76.84615384615384</v>
      </c>
      <c r="Q90" s="61">
        <f t="shared" si="391"/>
        <v>13</v>
      </c>
      <c r="R90" s="62">
        <f t="shared" si="392"/>
        <v>76.84615384615384</v>
      </c>
      <c r="S90" s="61">
        <f t="shared" si="393"/>
        <v>13</v>
      </c>
      <c r="T90" s="62">
        <f t="shared" si="394"/>
        <v>76.84615384615384</v>
      </c>
      <c r="U90" s="61">
        <f t="shared" si="395"/>
        <v>13</v>
      </c>
      <c r="V90" s="62">
        <f t="shared" si="396"/>
        <v>76.84615384615384</v>
      </c>
      <c r="W90" s="61">
        <f t="shared" si="397"/>
        <v>13</v>
      </c>
      <c r="X90" s="62">
        <f t="shared" si="398"/>
        <v>76.84615384615384</v>
      </c>
      <c r="Y90" s="61">
        <f t="shared" si="399"/>
        <v>13</v>
      </c>
      <c r="Z90" s="62">
        <f t="shared" si="400"/>
        <v>76.84615384615384</v>
      </c>
      <c r="AA90" s="61">
        <f t="shared" si="401"/>
        <v>13</v>
      </c>
      <c r="AB90" s="62">
        <f t="shared" si="402"/>
        <v>76.84615384615384</v>
      </c>
      <c r="AC90" s="61">
        <f t="shared" si="403"/>
        <v>13</v>
      </c>
      <c r="AD90" s="62">
        <f t="shared" si="404"/>
        <v>76.84615384615384</v>
      </c>
      <c r="AE90" s="61">
        <f t="shared" si="405"/>
        <v>13</v>
      </c>
      <c r="AF90" s="62">
        <f t="shared" si="406"/>
        <v>76.84615384615384</v>
      </c>
      <c r="AG90" s="61">
        <f t="shared" si="407"/>
        <v>13</v>
      </c>
      <c r="AH90" s="62">
        <f t="shared" si="408"/>
        <v>76.84615384615384</v>
      </c>
      <c r="AI90" s="61">
        <f t="shared" si="409"/>
        <v>13</v>
      </c>
      <c r="AJ90" s="62">
        <f t="shared" si="410"/>
        <v>76.84615384615384</v>
      </c>
      <c r="AK90" s="61">
        <f t="shared" si="411"/>
        <v>13</v>
      </c>
      <c r="AL90" s="62">
        <f t="shared" si="412"/>
        <v>76.84615384615384</v>
      </c>
      <c r="AM90" s="61">
        <f t="shared" si="413"/>
        <v>13</v>
      </c>
      <c r="AN90" s="62">
        <f t="shared" si="414"/>
        <v>76.84615384615384</v>
      </c>
      <c r="AO90" s="61">
        <f t="shared" si="415"/>
        <v>13</v>
      </c>
      <c r="AP90" s="62">
        <f t="shared" si="416"/>
        <v>76.84615384615384</v>
      </c>
      <c r="AQ90" s="61">
        <f t="shared" si="417"/>
        <v>13</v>
      </c>
      <c r="AR90" s="62">
        <f t="shared" si="418"/>
        <v>76.84615384615384</v>
      </c>
      <c r="AS90" s="61">
        <f t="shared" si="419"/>
        <v>13</v>
      </c>
      <c r="AT90" s="62">
        <f t="shared" si="420"/>
        <v>76.84615384615384</v>
      </c>
      <c r="AU90" s="61">
        <f t="shared" si="421"/>
        <v>13</v>
      </c>
      <c r="AV90" s="62">
        <f t="shared" si="422"/>
        <v>76.84615384615384</v>
      </c>
      <c r="AW90" s="61">
        <f t="shared" si="423"/>
        <v>13</v>
      </c>
      <c r="AX90" s="62">
        <f t="shared" si="424"/>
        <v>76.84615384615384</v>
      </c>
      <c r="AY90" s="61">
        <f t="shared" si="425"/>
        <v>13</v>
      </c>
      <c r="AZ90" s="62">
        <f t="shared" si="426"/>
        <v>76.84615384615384</v>
      </c>
      <c r="BA90" s="61">
        <f t="shared" si="427"/>
        <v>13</v>
      </c>
      <c r="BB90" s="62">
        <f t="shared" si="428"/>
        <v>76.84615384615384</v>
      </c>
      <c r="BC90" s="61">
        <f t="shared" si="429"/>
        <v>13</v>
      </c>
      <c r="BD90" s="62">
        <f t="shared" si="430"/>
        <v>76.84615384615384</v>
      </c>
      <c r="BE90" s="61">
        <f t="shared" si="431"/>
        <v>13</v>
      </c>
      <c r="BF90" s="62">
        <f t="shared" si="432"/>
        <v>76.84615384615384</v>
      </c>
      <c r="BG90" s="61">
        <f t="shared" si="433"/>
        <v>13</v>
      </c>
      <c r="BH90" s="62">
        <f t="shared" si="434"/>
        <v>76.84615384615384</v>
      </c>
      <c r="BI90" s="61">
        <f t="shared" si="435"/>
        <v>13</v>
      </c>
      <c r="BJ90" s="62">
        <f t="shared" si="436"/>
        <v>76.84615384615384</v>
      </c>
      <c r="BK90" s="61">
        <f t="shared" si="437"/>
        <v>0</v>
      </c>
      <c r="BL90" s="62">
        <f t="shared" si="438"/>
        <v>0</v>
      </c>
      <c r="BM90" s="61">
        <f t="shared" si="439"/>
        <v>390</v>
      </c>
      <c r="BN90" s="62">
        <f t="shared" si="440"/>
        <v>76.84615384615384</v>
      </c>
    </row>
    <row r="91" spans="1:68" x14ac:dyDescent="0.2">
      <c r="A91" s="28">
        <f>ROW()</f>
        <v>91</v>
      </c>
      <c r="B91" s="95" t="s">
        <v>282</v>
      </c>
      <c r="C91" s="61">
        <f t="shared" si="377"/>
        <v>18</v>
      </c>
      <c r="D91" s="62">
        <f t="shared" si="378"/>
        <v>555.5</v>
      </c>
      <c r="E91" s="61">
        <f t="shared" si="379"/>
        <v>18</v>
      </c>
      <c r="F91" s="62">
        <f t="shared" si="380"/>
        <v>555.5</v>
      </c>
      <c r="G91" s="61">
        <f t="shared" si="381"/>
        <v>18</v>
      </c>
      <c r="H91" s="62">
        <f t="shared" si="382"/>
        <v>555.5</v>
      </c>
      <c r="I91" s="61">
        <f t="shared" si="383"/>
        <v>18</v>
      </c>
      <c r="J91" s="62">
        <f t="shared" si="384"/>
        <v>555.5</v>
      </c>
      <c r="K91" s="61">
        <f t="shared" si="385"/>
        <v>18</v>
      </c>
      <c r="L91" s="62">
        <f t="shared" si="386"/>
        <v>555.5</v>
      </c>
      <c r="M91" s="61">
        <f t="shared" si="387"/>
        <v>18</v>
      </c>
      <c r="N91" s="62">
        <f t="shared" si="388"/>
        <v>555.5</v>
      </c>
      <c r="O91" s="61">
        <f t="shared" si="389"/>
        <v>18</v>
      </c>
      <c r="P91" s="62">
        <f t="shared" si="390"/>
        <v>555.5</v>
      </c>
      <c r="Q91" s="61">
        <f t="shared" si="391"/>
        <v>18</v>
      </c>
      <c r="R91" s="62">
        <f t="shared" si="392"/>
        <v>555.5</v>
      </c>
      <c r="S91" s="61">
        <f t="shared" si="393"/>
        <v>18</v>
      </c>
      <c r="T91" s="62">
        <f t="shared" si="394"/>
        <v>555.5</v>
      </c>
      <c r="U91" s="61">
        <f t="shared" si="395"/>
        <v>18</v>
      </c>
      <c r="V91" s="62">
        <f t="shared" si="396"/>
        <v>555.5</v>
      </c>
      <c r="W91" s="61">
        <f t="shared" si="397"/>
        <v>18</v>
      </c>
      <c r="X91" s="62">
        <f t="shared" si="398"/>
        <v>555.5</v>
      </c>
      <c r="Y91" s="61">
        <f t="shared" si="399"/>
        <v>18</v>
      </c>
      <c r="Z91" s="62">
        <f t="shared" si="400"/>
        <v>555.5</v>
      </c>
      <c r="AA91" s="61">
        <f t="shared" si="401"/>
        <v>18</v>
      </c>
      <c r="AB91" s="62">
        <f t="shared" si="402"/>
        <v>555.5</v>
      </c>
      <c r="AC91" s="61">
        <f t="shared" si="403"/>
        <v>18</v>
      </c>
      <c r="AD91" s="62">
        <f t="shared" si="404"/>
        <v>555.5</v>
      </c>
      <c r="AE91" s="61">
        <f t="shared" si="405"/>
        <v>18</v>
      </c>
      <c r="AF91" s="62">
        <f t="shared" si="406"/>
        <v>555.5</v>
      </c>
      <c r="AG91" s="61">
        <f t="shared" si="407"/>
        <v>18</v>
      </c>
      <c r="AH91" s="62">
        <f t="shared" si="408"/>
        <v>555.5</v>
      </c>
      <c r="AI91" s="61">
        <f t="shared" si="409"/>
        <v>18</v>
      </c>
      <c r="AJ91" s="62">
        <f t="shared" si="410"/>
        <v>555.5</v>
      </c>
      <c r="AK91" s="61">
        <f t="shared" si="411"/>
        <v>18</v>
      </c>
      <c r="AL91" s="62">
        <f t="shared" si="412"/>
        <v>555.5</v>
      </c>
      <c r="AM91" s="61">
        <f t="shared" si="413"/>
        <v>18</v>
      </c>
      <c r="AN91" s="62">
        <f t="shared" si="414"/>
        <v>555.5</v>
      </c>
      <c r="AO91" s="61">
        <f t="shared" si="415"/>
        <v>18</v>
      </c>
      <c r="AP91" s="62">
        <f t="shared" si="416"/>
        <v>555.5</v>
      </c>
      <c r="AQ91" s="61">
        <f t="shared" si="417"/>
        <v>18</v>
      </c>
      <c r="AR91" s="62">
        <f t="shared" si="418"/>
        <v>555.5</v>
      </c>
      <c r="AS91" s="61">
        <f t="shared" si="419"/>
        <v>18</v>
      </c>
      <c r="AT91" s="62">
        <f t="shared" si="420"/>
        <v>555.5</v>
      </c>
      <c r="AU91" s="61">
        <f t="shared" si="421"/>
        <v>18</v>
      </c>
      <c r="AV91" s="62">
        <f t="shared" si="422"/>
        <v>555.5</v>
      </c>
      <c r="AW91" s="61">
        <f t="shared" si="423"/>
        <v>18</v>
      </c>
      <c r="AX91" s="62">
        <f t="shared" si="424"/>
        <v>555.5</v>
      </c>
      <c r="AY91" s="61">
        <f t="shared" si="425"/>
        <v>18</v>
      </c>
      <c r="AZ91" s="62">
        <f t="shared" si="426"/>
        <v>555.5</v>
      </c>
      <c r="BA91" s="61">
        <f t="shared" si="427"/>
        <v>18</v>
      </c>
      <c r="BB91" s="62">
        <f t="shared" si="428"/>
        <v>555.5</v>
      </c>
      <c r="BC91" s="61">
        <f t="shared" si="429"/>
        <v>18</v>
      </c>
      <c r="BD91" s="62">
        <f t="shared" si="430"/>
        <v>555.5</v>
      </c>
      <c r="BE91" s="61">
        <f t="shared" si="431"/>
        <v>18</v>
      </c>
      <c r="BF91" s="62">
        <f t="shared" si="432"/>
        <v>555.5</v>
      </c>
      <c r="BG91" s="61">
        <f t="shared" si="433"/>
        <v>18</v>
      </c>
      <c r="BH91" s="62">
        <f t="shared" si="434"/>
        <v>555.5</v>
      </c>
      <c r="BI91" s="61">
        <f t="shared" si="435"/>
        <v>18</v>
      </c>
      <c r="BJ91" s="62">
        <f t="shared" si="436"/>
        <v>555.5</v>
      </c>
      <c r="BK91" s="61">
        <f t="shared" si="437"/>
        <v>0</v>
      </c>
      <c r="BL91" s="62">
        <f t="shared" si="438"/>
        <v>0</v>
      </c>
      <c r="BM91" s="61">
        <f t="shared" si="439"/>
        <v>540</v>
      </c>
      <c r="BN91" s="62">
        <f t="shared" si="440"/>
        <v>555.5</v>
      </c>
    </row>
    <row r="92" spans="1:68" x14ac:dyDescent="0.2">
      <c r="A92" s="28">
        <f>ROW()</f>
        <v>92</v>
      </c>
      <c r="B92" s="95" t="s">
        <v>284</v>
      </c>
      <c r="C92" s="61">
        <f t="shared" si="377"/>
        <v>7</v>
      </c>
      <c r="D92" s="62">
        <f t="shared" si="378"/>
        <v>1428.4285714285713</v>
      </c>
      <c r="E92" s="61">
        <f t="shared" si="379"/>
        <v>7</v>
      </c>
      <c r="F92" s="62">
        <f t="shared" si="380"/>
        <v>1428.4285714285713</v>
      </c>
      <c r="G92" s="61">
        <f t="shared" si="381"/>
        <v>7</v>
      </c>
      <c r="H92" s="62">
        <f t="shared" si="382"/>
        <v>1428.4285714285713</v>
      </c>
      <c r="I92" s="61">
        <f t="shared" si="383"/>
        <v>7</v>
      </c>
      <c r="J92" s="62">
        <f t="shared" si="384"/>
        <v>1428.4285714285713</v>
      </c>
      <c r="K92" s="61">
        <f t="shared" si="385"/>
        <v>7</v>
      </c>
      <c r="L92" s="62">
        <f t="shared" si="386"/>
        <v>1428.4285714285713</v>
      </c>
      <c r="M92" s="61">
        <f t="shared" si="387"/>
        <v>7</v>
      </c>
      <c r="N92" s="62">
        <f t="shared" si="388"/>
        <v>1428.4285714285713</v>
      </c>
      <c r="O92" s="61">
        <f t="shared" si="389"/>
        <v>7</v>
      </c>
      <c r="P92" s="62">
        <f t="shared" si="390"/>
        <v>1428.4285714285713</v>
      </c>
      <c r="Q92" s="61">
        <f t="shared" si="391"/>
        <v>7</v>
      </c>
      <c r="R92" s="62">
        <f t="shared" si="392"/>
        <v>1428.4285714285713</v>
      </c>
      <c r="S92" s="61">
        <f t="shared" si="393"/>
        <v>7</v>
      </c>
      <c r="T92" s="62">
        <f t="shared" si="394"/>
        <v>1428.4285714285713</v>
      </c>
      <c r="U92" s="61">
        <f t="shared" si="395"/>
        <v>7</v>
      </c>
      <c r="V92" s="62">
        <f t="shared" si="396"/>
        <v>1428.4285714285713</v>
      </c>
      <c r="W92" s="61">
        <f t="shared" si="397"/>
        <v>7</v>
      </c>
      <c r="X92" s="62">
        <f t="shared" si="398"/>
        <v>1428.4285714285713</v>
      </c>
      <c r="Y92" s="61">
        <f t="shared" si="399"/>
        <v>7</v>
      </c>
      <c r="Z92" s="62">
        <f t="shared" si="400"/>
        <v>1428.4285714285713</v>
      </c>
      <c r="AA92" s="61">
        <f t="shared" si="401"/>
        <v>7</v>
      </c>
      <c r="AB92" s="62">
        <f t="shared" si="402"/>
        <v>1428.4285714285713</v>
      </c>
      <c r="AC92" s="61">
        <f t="shared" si="403"/>
        <v>7</v>
      </c>
      <c r="AD92" s="62">
        <f t="shared" si="404"/>
        <v>1428.4285714285713</v>
      </c>
      <c r="AE92" s="61">
        <f t="shared" si="405"/>
        <v>7</v>
      </c>
      <c r="AF92" s="62">
        <f t="shared" si="406"/>
        <v>1428.4285714285713</v>
      </c>
      <c r="AG92" s="61">
        <f t="shared" si="407"/>
        <v>7</v>
      </c>
      <c r="AH92" s="62">
        <f t="shared" si="408"/>
        <v>1428.4285714285713</v>
      </c>
      <c r="AI92" s="61">
        <f t="shared" si="409"/>
        <v>7</v>
      </c>
      <c r="AJ92" s="62">
        <f t="shared" si="410"/>
        <v>1428.4285714285713</v>
      </c>
      <c r="AK92" s="61">
        <f t="shared" si="411"/>
        <v>7</v>
      </c>
      <c r="AL92" s="62">
        <f t="shared" si="412"/>
        <v>1428.4285714285713</v>
      </c>
      <c r="AM92" s="61">
        <f t="shared" si="413"/>
        <v>7</v>
      </c>
      <c r="AN92" s="62">
        <f t="shared" si="414"/>
        <v>1428.4285714285713</v>
      </c>
      <c r="AO92" s="61">
        <f t="shared" si="415"/>
        <v>7</v>
      </c>
      <c r="AP92" s="62">
        <f t="shared" si="416"/>
        <v>1428.4285714285713</v>
      </c>
      <c r="AQ92" s="61">
        <f t="shared" si="417"/>
        <v>7</v>
      </c>
      <c r="AR92" s="62">
        <f t="shared" si="418"/>
        <v>1428.4285714285713</v>
      </c>
      <c r="AS92" s="61">
        <f t="shared" si="419"/>
        <v>7</v>
      </c>
      <c r="AT92" s="62">
        <f t="shared" si="420"/>
        <v>1428.4285714285713</v>
      </c>
      <c r="AU92" s="61">
        <f t="shared" si="421"/>
        <v>7</v>
      </c>
      <c r="AV92" s="62">
        <f t="shared" si="422"/>
        <v>1428.4285714285713</v>
      </c>
      <c r="AW92" s="61">
        <f t="shared" si="423"/>
        <v>7</v>
      </c>
      <c r="AX92" s="62">
        <f t="shared" si="424"/>
        <v>1428.4285714285713</v>
      </c>
      <c r="AY92" s="61">
        <f t="shared" si="425"/>
        <v>7</v>
      </c>
      <c r="AZ92" s="62">
        <f t="shared" si="426"/>
        <v>1428.4285714285713</v>
      </c>
      <c r="BA92" s="61">
        <f t="shared" si="427"/>
        <v>7</v>
      </c>
      <c r="BB92" s="62">
        <f t="shared" si="428"/>
        <v>1428.4285714285713</v>
      </c>
      <c r="BC92" s="61">
        <f t="shared" si="429"/>
        <v>7</v>
      </c>
      <c r="BD92" s="62">
        <f t="shared" si="430"/>
        <v>1428.4285714285713</v>
      </c>
      <c r="BE92" s="61">
        <f t="shared" si="431"/>
        <v>7</v>
      </c>
      <c r="BF92" s="62">
        <f t="shared" si="432"/>
        <v>1428.4285714285713</v>
      </c>
      <c r="BG92" s="61">
        <f t="shared" si="433"/>
        <v>7</v>
      </c>
      <c r="BH92" s="62">
        <f t="shared" si="434"/>
        <v>1428.4285714285713</v>
      </c>
      <c r="BI92" s="61">
        <f t="shared" si="435"/>
        <v>7</v>
      </c>
      <c r="BJ92" s="62">
        <f t="shared" si="436"/>
        <v>1428.4285714285713</v>
      </c>
      <c r="BK92" s="61">
        <f t="shared" si="437"/>
        <v>0</v>
      </c>
      <c r="BL92" s="62">
        <f t="shared" si="438"/>
        <v>0</v>
      </c>
      <c r="BM92" s="61">
        <f t="shared" si="439"/>
        <v>210</v>
      </c>
      <c r="BN92" s="62">
        <f t="shared" si="440"/>
        <v>1428.4285714285713</v>
      </c>
    </row>
    <row r="93" spans="1:68" x14ac:dyDescent="0.2">
      <c r="A93" s="28">
        <f>ROW()</f>
        <v>93</v>
      </c>
      <c r="B93" s="95" t="s">
        <v>286</v>
      </c>
      <c r="C93" s="61">
        <f t="shared" si="377"/>
        <v>0</v>
      </c>
      <c r="D93" s="62">
        <f t="shared" si="378"/>
        <v>0</v>
      </c>
      <c r="E93" s="61">
        <f t="shared" si="379"/>
        <v>0</v>
      </c>
      <c r="F93" s="62">
        <f t="shared" si="380"/>
        <v>0</v>
      </c>
      <c r="G93" s="61">
        <f t="shared" si="381"/>
        <v>0</v>
      </c>
      <c r="H93" s="62">
        <f t="shared" si="382"/>
        <v>0</v>
      </c>
      <c r="I93" s="61">
        <f t="shared" si="383"/>
        <v>0</v>
      </c>
      <c r="J93" s="62">
        <f t="shared" si="384"/>
        <v>0</v>
      </c>
      <c r="K93" s="61">
        <f t="shared" si="385"/>
        <v>0</v>
      </c>
      <c r="L93" s="62">
        <f t="shared" si="386"/>
        <v>0</v>
      </c>
      <c r="M93" s="61">
        <f t="shared" si="387"/>
        <v>0</v>
      </c>
      <c r="N93" s="62">
        <f t="shared" si="388"/>
        <v>0</v>
      </c>
      <c r="O93" s="61">
        <f t="shared" si="389"/>
        <v>0</v>
      </c>
      <c r="P93" s="62">
        <f t="shared" si="390"/>
        <v>0</v>
      </c>
      <c r="Q93" s="61">
        <f t="shared" si="391"/>
        <v>0</v>
      </c>
      <c r="R93" s="62">
        <f t="shared" si="392"/>
        <v>0</v>
      </c>
      <c r="S93" s="61">
        <f t="shared" si="393"/>
        <v>0</v>
      </c>
      <c r="T93" s="62">
        <f t="shared" si="394"/>
        <v>0</v>
      </c>
      <c r="U93" s="61">
        <f t="shared" si="395"/>
        <v>0</v>
      </c>
      <c r="V93" s="62">
        <f t="shared" si="396"/>
        <v>0</v>
      </c>
      <c r="W93" s="61">
        <f t="shared" si="397"/>
        <v>0</v>
      </c>
      <c r="X93" s="62">
        <f t="shared" si="398"/>
        <v>0</v>
      </c>
      <c r="Y93" s="61">
        <f t="shared" si="399"/>
        <v>0</v>
      </c>
      <c r="Z93" s="62">
        <f t="shared" si="400"/>
        <v>0</v>
      </c>
      <c r="AA93" s="61">
        <f t="shared" si="401"/>
        <v>0</v>
      </c>
      <c r="AB93" s="62">
        <f t="shared" si="402"/>
        <v>0</v>
      </c>
      <c r="AC93" s="61">
        <f t="shared" si="403"/>
        <v>0</v>
      </c>
      <c r="AD93" s="62">
        <f t="shared" si="404"/>
        <v>0</v>
      </c>
      <c r="AE93" s="61">
        <f t="shared" si="405"/>
        <v>0</v>
      </c>
      <c r="AF93" s="62">
        <f t="shared" si="406"/>
        <v>0</v>
      </c>
      <c r="AG93" s="61">
        <f t="shared" si="407"/>
        <v>0</v>
      </c>
      <c r="AH93" s="62">
        <f t="shared" si="408"/>
        <v>0</v>
      </c>
      <c r="AI93" s="61">
        <f t="shared" si="409"/>
        <v>0</v>
      </c>
      <c r="AJ93" s="62">
        <f t="shared" si="410"/>
        <v>0</v>
      </c>
      <c r="AK93" s="61">
        <f t="shared" si="411"/>
        <v>0</v>
      </c>
      <c r="AL93" s="62">
        <f t="shared" si="412"/>
        <v>0</v>
      </c>
      <c r="AM93" s="61">
        <f t="shared" si="413"/>
        <v>0</v>
      </c>
      <c r="AN93" s="62">
        <f t="shared" si="414"/>
        <v>0</v>
      </c>
      <c r="AO93" s="61">
        <f t="shared" si="415"/>
        <v>0</v>
      </c>
      <c r="AP93" s="62">
        <f t="shared" si="416"/>
        <v>0</v>
      </c>
      <c r="AQ93" s="61">
        <f t="shared" si="417"/>
        <v>0</v>
      </c>
      <c r="AR93" s="62">
        <f t="shared" si="418"/>
        <v>0</v>
      </c>
      <c r="AS93" s="61">
        <f t="shared" si="419"/>
        <v>0</v>
      </c>
      <c r="AT93" s="62">
        <f t="shared" si="420"/>
        <v>0</v>
      </c>
      <c r="AU93" s="61">
        <f t="shared" si="421"/>
        <v>0</v>
      </c>
      <c r="AV93" s="62">
        <f t="shared" si="422"/>
        <v>0</v>
      </c>
      <c r="AW93" s="61">
        <f t="shared" si="423"/>
        <v>0</v>
      </c>
      <c r="AX93" s="62">
        <f t="shared" si="424"/>
        <v>0</v>
      </c>
      <c r="AY93" s="61">
        <f t="shared" si="425"/>
        <v>0</v>
      </c>
      <c r="AZ93" s="62">
        <f t="shared" si="426"/>
        <v>0</v>
      </c>
      <c r="BA93" s="61">
        <f t="shared" si="427"/>
        <v>0</v>
      </c>
      <c r="BB93" s="62">
        <f t="shared" si="428"/>
        <v>0</v>
      </c>
      <c r="BC93" s="61">
        <f t="shared" si="429"/>
        <v>0</v>
      </c>
      <c r="BD93" s="62">
        <f t="shared" si="430"/>
        <v>0</v>
      </c>
      <c r="BE93" s="61">
        <f t="shared" si="431"/>
        <v>0</v>
      </c>
      <c r="BF93" s="62">
        <f t="shared" si="432"/>
        <v>0</v>
      </c>
      <c r="BG93" s="61">
        <f t="shared" si="433"/>
        <v>0</v>
      </c>
      <c r="BH93" s="62">
        <f t="shared" si="434"/>
        <v>0</v>
      </c>
      <c r="BI93" s="61">
        <f t="shared" si="435"/>
        <v>0</v>
      </c>
      <c r="BJ93" s="62">
        <f t="shared" si="436"/>
        <v>0</v>
      </c>
      <c r="BK93" s="61">
        <f t="shared" si="437"/>
        <v>0</v>
      </c>
      <c r="BL93" s="62">
        <f t="shared" si="438"/>
        <v>0</v>
      </c>
      <c r="BM93" s="61">
        <f t="shared" si="439"/>
        <v>0</v>
      </c>
      <c r="BN93" s="62">
        <f t="shared" si="440"/>
        <v>0</v>
      </c>
    </row>
    <row r="94" spans="1:68" x14ac:dyDescent="0.2">
      <c r="A94" s="28">
        <f>ROW()</f>
        <v>94</v>
      </c>
      <c r="B94" s="101" t="s">
        <v>288</v>
      </c>
      <c r="C94" s="102">
        <f t="shared" si="377"/>
        <v>1</v>
      </c>
      <c r="D94" s="103">
        <f t="shared" si="378"/>
        <v>9999</v>
      </c>
      <c r="E94" s="102">
        <f t="shared" si="379"/>
        <v>1</v>
      </c>
      <c r="F94" s="103">
        <f t="shared" si="380"/>
        <v>9999</v>
      </c>
      <c r="G94" s="102">
        <f t="shared" si="381"/>
        <v>1</v>
      </c>
      <c r="H94" s="103">
        <f t="shared" si="382"/>
        <v>9999</v>
      </c>
      <c r="I94" s="102">
        <f t="shared" si="383"/>
        <v>1</v>
      </c>
      <c r="J94" s="103">
        <f t="shared" si="384"/>
        <v>9999</v>
      </c>
      <c r="K94" s="102">
        <f t="shared" si="385"/>
        <v>1</v>
      </c>
      <c r="L94" s="103">
        <f t="shared" si="386"/>
        <v>9999</v>
      </c>
      <c r="M94" s="102">
        <f t="shared" si="387"/>
        <v>1</v>
      </c>
      <c r="N94" s="103">
        <f t="shared" si="388"/>
        <v>9999</v>
      </c>
      <c r="O94" s="102">
        <f t="shared" si="389"/>
        <v>1</v>
      </c>
      <c r="P94" s="103">
        <f t="shared" si="390"/>
        <v>9999</v>
      </c>
      <c r="Q94" s="102">
        <f t="shared" si="391"/>
        <v>1</v>
      </c>
      <c r="R94" s="103">
        <f t="shared" si="392"/>
        <v>9999</v>
      </c>
      <c r="S94" s="102">
        <f t="shared" si="393"/>
        <v>1</v>
      </c>
      <c r="T94" s="103">
        <f t="shared" si="394"/>
        <v>9999</v>
      </c>
      <c r="U94" s="102">
        <f t="shared" si="395"/>
        <v>1</v>
      </c>
      <c r="V94" s="103">
        <f t="shared" si="396"/>
        <v>9999</v>
      </c>
      <c r="W94" s="102">
        <f t="shared" si="397"/>
        <v>1</v>
      </c>
      <c r="X94" s="103">
        <f t="shared" si="398"/>
        <v>9999</v>
      </c>
      <c r="Y94" s="102">
        <f t="shared" si="399"/>
        <v>1</v>
      </c>
      <c r="Z94" s="103">
        <f t="shared" si="400"/>
        <v>9999</v>
      </c>
      <c r="AA94" s="102">
        <f t="shared" si="401"/>
        <v>1</v>
      </c>
      <c r="AB94" s="103">
        <f t="shared" si="402"/>
        <v>9999</v>
      </c>
      <c r="AC94" s="102">
        <f t="shared" si="403"/>
        <v>1</v>
      </c>
      <c r="AD94" s="103">
        <f t="shared" si="404"/>
        <v>9999</v>
      </c>
      <c r="AE94" s="102">
        <f t="shared" si="405"/>
        <v>1</v>
      </c>
      <c r="AF94" s="103">
        <f t="shared" si="406"/>
        <v>9999</v>
      </c>
      <c r="AG94" s="102">
        <f t="shared" si="407"/>
        <v>1</v>
      </c>
      <c r="AH94" s="103">
        <f t="shared" si="408"/>
        <v>9999</v>
      </c>
      <c r="AI94" s="102">
        <f t="shared" si="409"/>
        <v>1</v>
      </c>
      <c r="AJ94" s="103">
        <f t="shared" si="410"/>
        <v>9999</v>
      </c>
      <c r="AK94" s="102">
        <f t="shared" si="411"/>
        <v>1</v>
      </c>
      <c r="AL94" s="103">
        <f t="shared" si="412"/>
        <v>9999</v>
      </c>
      <c r="AM94" s="102">
        <f t="shared" si="413"/>
        <v>1</v>
      </c>
      <c r="AN94" s="103">
        <f t="shared" si="414"/>
        <v>9999</v>
      </c>
      <c r="AO94" s="102">
        <f t="shared" si="415"/>
        <v>1</v>
      </c>
      <c r="AP94" s="103">
        <f t="shared" si="416"/>
        <v>9999</v>
      </c>
      <c r="AQ94" s="102">
        <f t="shared" si="417"/>
        <v>1</v>
      </c>
      <c r="AR94" s="103">
        <f t="shared" si="418"/>
        <v>9999</v>
      </c>
      <c r="AS94" s="102">
        <f t="shared" si="419"/>
        <v>1</v>
      </c>
      <c r="AT94" s="103">
        <f t="shared" si="420"/>
        <v>9999</v>
      </c>
      <c r="AU94" s="102">
        <f t="shared" si="421"/>
        <v>1</v>
      </c>
      <c r="AV94" s="103">
        <f t="shared" si="422"/>
        <v>9999</v>
      </c>
      <c r="AW94" s="102">
        <f t="shared" si="423"/>
        <v>1</v>
      </c>
      <c r="AX94" s="103">
        <f t="shared" si="424"/>
        <v>9999</v>
      </c>
      <c r="AY94" s="102">
        <f t="shared" si="425"/>
        <v>1</v>
      </c>
      <c r="AZ94" s="103">
        <f t="shared" si="426"/>
        <v>9999</v>
      </c>
      <c r="BA94" s="102">
        <f t="shared" si="427"/>
        <v>1</v>
      </c>
      <c r="BB94" s="103">
        <f t="shared" si="428"/>
        <v>9999</v>
      </c>
      <c r="BC94" s="102">
        <f t="shared" si="429"/>
        <v>1</v>
      </c>
      <c r="BD94" s="103">
        <f t="shared" si="430"/>
        <v>9999</v>
      </c>
      <c r="BE94" s="102">
        <f t="shared" si="431"/>
        <v>1</v>
      </c>
      <c r="BF94" s="103">
        <f t="shared" si="432"/>
        <v>9999</v>
      </c>
      <c r="BG94" s="102">
        <f t="shared" si="433"/>
        <v>1</v>
      </c>
      <c r="BH94" s="103">
        <f t="shared" si="434"/>
        <v>9999</v>
      </c>
      <c r="BI94" s="102">
        <f t="shared" si="435"/>
        <v>1</v>
      </c>
      <c r="BJ94" s="103">
        <f t="shared" si="436"/>
        <v>9999</v>
      </c>
      <c r="BK94" s="102">
        <f t="shared" si="437"/>
        <v>0</v>
      </c>
      <c r="BL94" s="103">
        <f t="shared" si="438"/>
        <v>0</v>
      </c>
      <c r="BM94" s="102">
        <f t="shared" si="439"/>
        <v>30</v>
      </c>
      <c r="BN94" s="103">
        <f t="shared" si="440"/>
        <v>9999</v>
      </c>
    </row>
    <row r="95" spans="1:68" x14ac:dyDescent="0.2">
      <c r="A95" s="28">
        <f>ROW()</f>
        <v>95</v>
      </c>
      <c r="B95" s="101" t="s">
        <v>290</v>
      </c>
      <c r="C95" s="102">
        <f t="shared" si="377"/>
        <v>8</v>
      </c>
      <c r="D95" s="103">
        <f t="shared" si="378"/>
        <v>1249.875</v>
      </c>
      <c r="E95" s="102">
        <f t="shared" si="379"/>
        <v>8</v>
      </c>
      <c r="F95" s="103">
        <f t="shared" si="380"/>
        <v>1249.875</v>
      </c>
      <c r="G95" s="102">
        <f t="shared" si="381"/>
        <v>8</v>
      </c>
      <c r="H95" s="103">
        <f t="shared" si="382"/>
        <v>1249.875</v>
      </c>
      <c r="I95" s="102">
        <f t="shared" si="383"/>
        <v>8</v>
      </c>
      <c r="J95" s="103">
        <f t="shared" si="384"/>
        <v>1249.875</v>
      </c>
      <c r="K95" s="102">
        <f t="shared" si="385"/>
        <v>8</v>
      </c>
      <c r="L95" s="103">
        <f t="shared" si="386"/>
        <v>1249.875</v>
      </c>
      <c r="M95" s="102">
        <f t="shared" si="387"/>
        <v>8</v>
      </c>
      <c r="N95" s="103">
        <f t="shared" si="388"/>
        <v>1249.875</v>
      </c>
      <c r="O95" s="102">
        <f t="shared" si="389"/>
        <v>8</v>
      </c>
      <c r="P95" s="103">
        <f t="shared" si="390"/>
        <v>1249.875</v>
      </c>
      <c r="Q95" s="102">
        <f t="shared" si="391"/>
        <v>8</v>
      </c>
      <c r="R95" s="103">
        <f t="shared" si="392"/>
        <v>1249.875</v>
      </c>
      <c r="S95" s="102">
        <f t="shared" si="393"/>
        <v>8</v>
      </c>
      <c r="T95" s="103">
        <f t="shared" si="394"/>
        <v>1249.875</v>
      </c>
      <c r="U95" s="102">
        <f t="shared" si="395"/>
        <v>8</v>
      </c>
      <c r="V95" s="103">
        <f t="shared" si="396"/>
        <v>1249.875</v>
      </c>
      <c r="W95" s="102">
        <f t="shared" si="397"/>
        <v>8</v>
      </c>
      <c r="X95" s="103">
        <f t="shared" si="398"/>
        <v>1249.875</v>
      </c>
      <c r="Y95" s="102">
        <f t="shared" si="399"/>
        <v>8</v>
      </c>
      <c r="Z95" s="103">
        <f t="shared" si="400"/>
        <v>1249.875</v>
      </c>
      <c r="AA95" s="102">
        <f t="shared" si="401"/>
        <v>8</v>
      </c>
      <c r="AB95" s="103">
        <f t="shared" si="402"/>
        <v>1249.875</v>
      </c>
      <c r="AC95" s="102">
        <f t="shared" si="403"/>
        <v>8</v>
      </c>
      <c r="AD95" s="103">
        <f t="shared" si="404"/>
        <v>1249.875</v>
      </c>
      <c r="AE95" s="102">
        <f t="shared" si="405"/>
        <v>8</v>
      </c>
      <c r="AF95" s="103">
        <f t="shared" si="406"/>
        <v>1249.875</v>
      </c>
      <c r="AG95" s="102">
        <f t="shared" si="407"/>
        <v>8</v>
      </c>
      <c r="AH95" s="103">
        <f t="shared" si="408"/>
        <v>1249.875</v>
      </c>
      <c r="AI95" s="102">
        <f t="shared" si="409"/>
        <v>8</v>
      </c>
      <c r="AJ95" s="103">
        <f t="shared" si="410"/>
        <v>1249.875</v>
      </c>
      <c r="AK95" s="102">
        <f t="shared" si="411"/>
        <v>8</v>
      </c>
      <c r="AL95" s="103">
        <f t="shared" si="412"/>
        <v>1249.875</v>
      </c>
      <c r="AM95" s="102">
        <f t="shared" si="413"/>
        <v>8</v>
      </c>
      <c r="AN95" s="103">
        <f t="shared" si="414"/>
        <v>1249.875</v>
      </c>
      <c r="AO95" s="102">
        <f t="shared" si="415"/>
        <v>8</v>
      </c>
      <c r="AP95" s="103">
        <f t="shared" si="416"/>
        <v>1249.875</v>
      </c>
      <c r="AQ95" s="102">
        <f t="shared" si="417"/>
        <v>8</v>
      </c>
      <c r="AR95" s="103">
        <f t="shared" si="418"/>
        <v>1249.875</v>
      </c>
      <c r="AS95" s="102">
        <f t="shared" si="419"/>
        <v>8</v>
      </c>
      <c r="AT95" s="103">
        <f t="shared" si="420"/>
        <v>1249.875</v>
      </c>
      <c r="AU95" s="102">
        <f t="shared" si="421"/>
        <v>8</v>
      </c>
      <c r="AV95" s="103">
        <f t="shared" si="422"/>
        <v>1249.875</v>
      </c>
      <c r="AW95" s="102">
        <f t="shared" si="423"/>
        <v>8</v>
      </c>
      <c r="AX95" s="103">
        <f t="shared" si="424"/>
        <v>1249.875</v>
      </c>
      <c r="AY95" s="102">
        <f t="shared" si="425"/>
        <v>8</v>
      </c>
      <c r="AZ95" s="103">
        <f t="shared" si="426"/>
        <v>1249.875</v>
      </c>
      <c r="BA95" s="102">
        <f t="shared" si="427"/>
        <v>8</v>
      </c>
      <c r="BB95" s="103">
        <f t="shared" si="428"/>
        <v>1249.875</v>
      </c>
      <c r="BC95" s="102">
        <f t="shared" si="429"/>
        <v>8</v>
      </c>
      <c r="BD95" s="103">
        <f t="shared" si="430"/>
        <v>1249.875</v>
      </c>
      <c r="BE95" s="102">
        <f t="shared" si="431"/>
        <v>8</v>
      </c>
      <c r="BF95" s="103">
        <f t="shared" si="432"/>
        <v>1249.875</v>
      </c>
      <c r="BG95" s="102">
        <f t="shared" si="433"/>
        <v>8</v>
      </c>
      <c r="BH95" s="103">
        <f t="shared" si="434"/>
        <v>1249.875</v>
      </c>
      <c r="BI95" s="102">
        <f t="shared" si="435"/>
        <v>8</v>
      </c>
      <c r="BJ95" s="103">
        <f t="shared" si="436"/>
        <v>1249.875</v>
      </c>
      <c r="BK95" s="102">
        <f t="shared" si="437"/>
        <v>0</v>
      </c>
      <c r="BL95" s="103">
        <f t="shared" si="438"/>
        <v>0</v>
      </c>
      <c r="BM95" s="102">
        <f t="shared" si="439"/>
        <v>240</v>
      </c>
      <c r="BN95" s="103">
        <f t="shared" si="440"/>
        <v>1249.875</v>
      </c>
    </row>
    <row r="96" spans="1:68" x14ac:dyDescent="0.2">
      <c r="A96" s="28">
        <f>ROW()</f>
        <v>96</v>
      </c>
      <c r="B96" s="101" t="s">
        <v>292</v>
      </c>
      <c r="C96" s="102">
        <f t="shared" si="377"/>
        <v>0</v>
      </c>
      <c r="D96" s="103">
        <f t="shared" si="378"/>
        <v>0</v>
      </c>
      <c r="E96" s="102">
        <f t="shared" si="379"/>
        <v>0</v>
      </c>
      <c r="F96" s="103">
        <f t="shared" si="380"/>
        <v>0</v>
      </c>
      <c r="G96" s="102">
        <f t="shared" si="381"/>
        <v>0</v>
      </c>
      <c r="H96" s="103">
        <f t="shared" si="382"/>
        <v>0</v>
      </c>
      <c r="I96" s="102">
        <f t="shared" si="383"/>
        <v>0</v>
      </c>
      <c r="J96" s="103">
        <f t="shared" si="384"/>
        <v>0</v>
      </c>
      <c r="K96" s="102">
        <f t="shared" si="385"/>
        <v>0</v>
      </c>
      <c r="L96" s="103">
        <f t="shared" si="386"/>
        <v>0</v>
      </c>
      <c r="M96" s="102">
        <f t="shared" si="387"/>
        <v>0</v>
      </c>
      <c r="N96" s="103">
        <f t="shared" si="388"/>
        <v>0</v>
      </c>
      <c r="O96" s="102">
        <f t="shared" si="389"/>
        <v>0</v>
      </c>
      <c r="P96" s="103">
        <f t="shared" si="390"/>
        <v>0</v>
      </c>
      <c r="Q96" s="102">
        <f t="shared" si="391"/>
        <v>0</v>
      </c>
      <c r="R96" s="103">
        <f t="shared" si="392"/>
        <v>0</v>
      </c>
      <c r="S96" s="102">
        <f t="shared" si="393"/>
        <v>0</v>
      </c>
      <c r="T96" s="103">
        <f t="shared" si="394"/>
        <v>0</v>
      </c>
      <c r="U96" s="102">
        <f t="shared" si="395"/>
        <v>0</v>
      </c>
      <c r="V96" s="103">
        <f t="shared" si="396"/>
        <v>0</v>
      </c>
      <c r="W96" s="102">
        <f t="shared" si="397"/>
        <v>0</v>
      </c>
      <c r="X96" s="103">
        <f t="shared" si="398"/>
        <v>0</v>
      </c>
      <c r="Y96" s="102">
        <f t="shared" si="399"/>
        <v>0</v>
      </c>
      <c r="Z96" s="103">
        <f t="shared" si="400"/>
        <v>0</v>
      </c>
      <c r="AA96" s="102">
        <f t="shared" si="401"/>
        <v>0</v>
      </c>
      <c r="AB96" s="103">
        <f t="shared" si="402"/>
        <v>0</v>
      </c>
      <c r="AC96" s="102">
        <f t="shared" si="403"/>
        <v>0</v>
      </c>
      <c r="AD96" s="103">
        <f t="shared" si="404"/>
        <v>0</v>
      </c>
      <c r="AE96" s="102">
        <f t="shared" si="405"/>
        <v>0</v>
      </c>
      <c r="AF96" s="103">
        <f t="shared" si="406"/>
        <v>0</v>
      </c>
      <c r="AG96" s="102">
        <f t="shared" si="407"/>
        <v>0</v>
      </c>
      <c r="AH96" s="103">
        <f t="shared" si="408"/>
        <v>0</v>
      </c>
      <c r="AI96" s="102">
        <f t="shared" si="409"/>
        <v>0</v>
      </c>
      <c r="AJ96" s="103">
        <f t="shared" si="410"/>
        <v>0</v>
      </c>
      <c r="AK96" s="102">
        <f t="shared" si="411"/>
        <v>0</v>
      </c>
      <c r="AL96" s="103">
        <f t="shared" si="412"/>
        <v>0</v>
      </c>
      <c r="AM96" s="102">
        <f t="shared" si="413"/>
        <v>0</v>
      </c>
      <c r="AN96" s="103">
        <f t="shared" si="414"/>
        <v>0</v>
      </c>
      <c r="AO96" s="102">
        <f t="shared" si="415"/>
        <v>0</v>
      </c>
      <c r="AP96" s="103">
        <f t="shared" si="416"/>
        <v>0</v>
      </c>
      <c r="AQ96" s="102">
        <f t="shared" si="417"/>
        <v>0</v>
      </c>
      <c r="AR96" s="103">
        <f t="shared" si="418"/>
        <v>0</v>
      </c>
      <c r="AS96" s="102">
        <f t="shared" si="419"/>
        <v>0</v>
      </c>
      <c r="AT96" s="103">
        <f t="shared" si="420"/>
        <v>0</v>
      </c>
      <c r="AU96" s="102">
        <f t="shared" si="421"/>
        <v>0</v>
      </c>
      <c r="AV96" s="103">
        <f t="shared" si="422"/>
        <v>0</v>
      </c>
      <c r="AW96" s="102">
        <f t="shared" si="423"/>
        <v>0</v>
      </c>
      <c r="AX96" s="103">
        <f t="shared" si="424"/>
        <v>0</v>
      </c>
      <c r="AY96" s="102">
        <f t="shared" si="425"/>
        <v>0</v>
      </c>
      <c r="AZ96" s="103">
        <f t="shared" si="426"/>
        <v>0</v>
      </c>
      <c r="BA96" s="102">
        <f t="shared" si="427"/>
        <v>0</v>
      </c>
      <c r="BB96" s="103">
        <f t="shared" si="428"/>
        <v>0</v>
      </c>
      <c r="BC96" s="102">
        <f t="shared" si="429"/>
        <v>0</v>
      </c>
      <c r="BD96" s="103">
        <f t="shared" si="430"/>
        <v>0</v>
      </c>
      <c r="BE96" s="102">
        <f t="shared" si="431"/>
        <v>0</v>
      </c>
      <c r="BF96" s="103">
        <f t="shared" si="432"/>
        <v>0</v>
      </c>
      <c r="BG96" s="102">
        <f t="shared" si="433"/>
        <v>0</v>
      </c>
      <c r="BH96" s="103">
        <f t="shared" si="434"/>
        <v>0</v>
      </c>
      <c r="BI96" s="102">
        <f t="shared" si="435"/>
        <v>0</v>
      </c>
      <c r="BJ96" s="103">
        <f t="shared" si="436"/>
        <v>0</v>
      </c>
      <c r="BK96" s="102">
        <f t="shared" si="437"/>
        <v>0</v>
      </c>
      <c r="BL96" s="103">
        <f t="shared" si="438"/>
        <v>0</v>
      </c>
      <c r="BM96" s="102">
        <f t="shared" si="439"/>
        <v>0</v>
      </c>
      <c r="BN96" s="103">
        <f t="shared" si="440"/>
        <v>0</v>
      </c>
    </row>
    <row r="97" spans="1:68" x14ac:dyDescent="0.2">
      <c r="A97" s="28">
        <f>ROW()</f>
        <v>97</v>
      </c>
      <c r="B97" s="101" t="str">
        <f>$B$83</f>
        <v>New Channel #1</v>
      </c>
      <c r="C97" s="102">
        <f t="shared" si="377"/>
        <v>0</v>
      </c>
      <c r="D97" s="103">
        <f t="shared" si="378"/>
        <v>0</v>
      </c>
      <c r="E97" s="102">
        <f t="shared" si="379"/>
        <v>0</v>
      </c>
      <c r="F97" s="103">
        <f t="shared" si="380"/>
        <v>0</v>
      </c>
      <c r="G97" s="102">
        <f t="shared" si="381"/>
        <v>0</v>
      </c>
      <c r="H97" s="103">
        <f t="shared" si="382"/>
        <v>0</v>
      </c>
      <c r="I97" s="102">
        <f t="shared" si="383"/>
        <v>0</v>
      </c>
      <c r="J97" s="103">
        <f t="shared" si="384"/>
        <v>0</v>
      </c>
      <c r="K97" s="102">
        <f t="shared" si="385"/>
        <v>0</v>
      </c>
      <c r="L97" s="103">
        <f t="shared" si="386"/>
        <v>0</v>
      </c>
      <c r="M97" s="102">
        <f t="shared" si="387"/>
        <v>0</v>
      </c>
      <c r="N97" s="103">
        <f t="shared" si="388"/>
        <v>0</v>
      </c>
      <c r="O97" s="102">
        <f t="shared" si="389"/>
        <v>0</v>
      </c>
      <c r="P97" s="103">
        <f t="shared" si="390"/>
        <v>0</v>
      </c>
      <c r="Q97" s="102">
        <f t="shared" si="391"/>
        <v>0</v>
      </c>
      <c r="R97" s="103">
        <f t="shared" si="392"/>
        <v>0</v>
      </c>
      <c r="S97" s="102">
        <f t="shared" si="393"/>
        <v>0</v>
      </c>
      <c r="T97" s="103">
        <f t="shared" si="394"/>
        <v>0</v>
      </c>
      <c r="U97" s="102">
        <f t="shared" si="395"/>
        <v>0</v>
      </c>
      <c r="V97" s="103">
        <f t="shared" si="396"/>
        <v>0</v>
      </c>
      <c r="W97" s="102">
        <f t="shared" si="397"/>
        <v>0</v>
      </c>
      <c r="X97" s="103">
        <f t="shared" si="398"/>
        <v>0</v>
      </c>
      <c r="Y97" s="102">
        <f t="shared" si="399"/>
        <v>0</v>
      </c>
      <c r="Z97" s="103">
        <f t="shared" si="400"/>
        <v>0</v>
      </c>
      <c r="AA97" s="102">
        <f t="shared" si="401"/>
        <v>0</v>
      </c>
      <c r="AB97" s="103">
        <f t="shared" si="402"/>
        <v>0</v>
      </c>
      <c r="AC97" s="102">
        <f t="shared" si="403"/>
        <v>0</v>
      </c>
      <c r="AD97" s="103">
        <f t="shared" si="404"/>
        <v>0</v>
      </c>
      <c r="AE97" s="102">
        <f t="shared" si="405"/>
        <v>0</v>
      </c>
      <c r="AF97" s="103">
        <f t="shared" si="406"/>
        <v>0</v>
      </c>
      <c r="AG97" s="102">
        <f t="shared" si="407"/>
        <v>0</v>
      </c>
      <c r="AH97" s="103">
        <f t="shared" si="408"/>
        <v>0</v>
      </c>
      <c r="AI97" s="102">
        <f t="shared" si="409"/>
        <v>0</v>
      </c>
      <c r="AJ97" s="103">
        <f t="shared" si="410"/>
        <v>0</v>
      </c>
      <c r="AK97" s="102">
        <f t="shared" si="411"/>
        <v>0</v>
      </c>
      <c r="AL97" s="103">
        <f t="shared" si="412"/>
        <v>0</v>
      </c>
      <c r="AM97" s="102">
        <f t="shared" si="413"/>
        <v>0</v>
      </c>
      <c r="AN97" s="103">
        <f t="shared" si="414"/>
        <v>0</v>
      </c>
      <c r="AO97" s="102">
        <f t="shared" si="415"/>
        <v>0</v>
      </c>
      <c r="AP97" s="103">
        <f t="shared" si="416"/>
        <v>0</v>
      </c>
      <c r="AQ97" s="102">
        <f t="shared" si="417"/>
        <v>0</v>
      </c>
      <c r="AR97" s="103">
        <f t="shared" si="418"/>
        <v>0</v>
      </c>
      <c r="AS97" s="102">
        <f t="shared" si="419"/>
        <v>0</v>
      </c>
      <c r="AT97" s="103">
        <f t="shared" si="420"/>
        <v>0</v>
      </c>
      <c r="AU97" s="102">
        <f t="shared" si="421"/>
        <v>0</v>
      </c>
      <c r="AV97" s="103">
        <f t="shared" si="422"/>
        <v>0</v>
      </c>
      <c r="AW97" s="102">
        <f t="shared" si="423"/>
        <v>0</v>
      </c>
      <c r="AX97" s="103">
        <f t="shared" si="424"/>
        <v>0</v>
      </c>
      <c r="AY97" s="102">
        <f t="shared" si="425"/>
        <v>0</v>
      </c>
      <c r="AZ97" s="103">
        <f t="shared" si="426"/>
        <v>0</v>
      </c>
      <c r="BA97" s="102">
        <f t="shared" si="427"/>
        <v>0</v>
      </c>
      <c r="BB97" s="103">
        <f t="shared" si="428"/>
        <v>0</v>
      </c>
      <c r="BC97" s="102">
        <f t="shared" si="429"/>
        <v>0</v>
      </c>
      <c r="BD97" s="103">
        <f t="shared" si="430"/>
        <v>0</v>
      </c>
      <c r="BE97" s="102">
        <f t="shared" si="431"/>
        <v>0</v>
      </c>
      <c r="BF97" s="103">
        <f t="shared" si="432"/>
        <v>0</v>
      </c>
      <c r="BG97" s="102">
        <f t="shared" si="433"/>
        <v>0</v>
      </c>
      <c r="BH97" s="103">
        <f t="shared" si="434"/>
        <v>0</v>
      </c>
      <c r="BI97" s="102">
        <f t="shared" si="435"/>
        <v>0</v>
      </c>
      <c r="BJ97" s="103">
        <f t="shared" si="436"/>
        <v>0</v>
      </c>
      <c r="BK97" s="102">
        <f t="shared" si="437"/>
        <v>0</v>
      </c>
      <c r="BL97" s="103">
        <f t="shared" si="438"/>
        <v>0</v>
      </c>
      <c r="BM97" s="102">
        <f t="shared" si="439"/>
        <v>0</v>
      </c>
      <c r="BN97" s="103">
        <f t="shared" si="440"/>
        <v>0</v>
      </c>
    </row>
    <row r="98" spans="1:68" ht="15" thickBot="1" x14ac:dyDescent="0.25">
      <c r="A98" s="28">
        <f>ROW()</f>
        <v>98</v>
      </c>
      <c r="B98" s="96" t="str">
        <f>$B$84</f>
        <v>New Channel #2</v>
      </c>
      <c r="C98" s="102">
        <f t="shared" si="377"/>
        <v>0</v>
      </c>
      <c r="D98" s="103">
        <f t="shared" si="378"/>
        <v>0</v>
      </c>
      <c r="E98" s="102">
        <f t="shared" si="379"/>
        <v>0</v>
      </c>
      <c r="F98" s="103">
        <f t="shared" si="380"/>
        <v>0</v>
      </c>
      <c r="G98" s="102">
        <f t="shared" si="381"/>
        <v>0</v>
      </c>
      <c r="H98" s="103">
        <f t="shared" si="382"/>
        <v>0</v>
      </c>
      <c r="I98" s="102">
        <f t="shared" si="383"/>
        <v>0</v>
      </c>
      <c r="J98" s="103">
        <f t="shared" si="384"/>
        <v>0</v>
      </c>
      <c r="K98" s="102">
        <f t="shared" si="385"/>
        <v>0</v>
      </c>
      <c r="L98" s="103">
        <f t="shared" si="386"/>
        <v>0</v>
      </c>
      <c r="M98" s="102">
        <f t="shared" si="387"/>
        <v>0</v>
      </c>
      <c r="N98" s="103">
        <f t="shared" si="388"/>
        <v>0</v>
      </c>
      <c r="O98" s="102">
        <f t="shared" si="389"/>
        <v>0</v>
      </c>
      <c r="P98" s="103">
        <f t="shared" si="390"/>
        <v>0</v>
      </c>
      <c r="Q98" s="102">
        <f t="shared" si="391"/>
        <v>0</v>
      </c>
      <c r="R98" s="103">
        <f t="shared" si="392"/>
        <v>0</v>
      </c>
      <c r="S98" s="102">
        <f t="shared" si="393"/>
        <v>0</v>
      </c>
      <c r="T98" s="103">
        <f t="shared" si="394"/>
        <v>0</v>
      </c>
      <c r="U98" s="102">
        <f t="shared" si="395"/>
        <v>0</v>
      </c>
      <c r="V98" s="103">
        <f t="shared" si="396"/>
        <v>0</v>
      </c>
      <c r="W98" s="102">
        <f t="shared" si="397"/>
        <v>0</v>
      </c>
      <c r="X98" s="103">
        <f t="shared" si="398"/>
        <v>0</v>
      </c>
      <c r="Y98" s="102">
        <f t="shared" si="399"/>
        <v>0</v>
      </c>
      <c r="Z98" s="103">
        <f t="shared" si="400"/>
        <v>0</v>
      </c>
      <c r="AA98" s="102">
        <f t="shared" si="401"/>
        <v>0</v>
      </c>
      <c r="AB98" s="103">
        <f t="shared" si="402"/>
        <v>0</v>
      </c>
      <c r="AC98" s="102">
        <f t="shared" si="403"/>
        <v>0</v>
      </c>
      <c r="AD98" s="103">
        <f t="shared" si="404"/>
        <v>0</v>
      </c>
      <c r="AE98" s="102">
        <f t="shared" si="405"/>
        <v>0</v>
      </c>
      <c r="AF98" s="103">
        <f t="shared" si="406"/>
        <v>0</v>
      </c>
      <c r="AG98" s="102">
        <f t="shared" si="407"/>
        <v>0</v>
      </c>
      <c r="AH98" s="103">
        <f t="shared" si="408"/>
        <v>0</v>
      </c>
      <c r="AI98" s="102">
        <f t="shared" si="409"/>
        <v>0</v>
      </c>
      <c r="AJ98" s="103">
        <f t="shared" si="410"/>
        <v>0</v>
      </c>
      <c r="AK98" s="102">
        <f t="shared" si="411"/>
        <v>0</v>
      </c>
      <c r="AL98" s="103">
        <f t="shared" si="412"/>
        <v>0</v>
      </c>
      <c r="AM98" s="102">
        <f t="shared" si="413"/>
        <v>0</v>
      </c>
      <c r="AN98" s="103">
        <f t="shared" si="414"/>
        <v>0</v>
      </c>
      <c r="AO98" s="102">
        <f t="shared" si="415"/>
        <v>0</v>
      </c>
      <c r="AP98" s="103">
        <f t="shared" si="416"/>
        <v>0</v>
      </c>
      <c r="AQ98" s="102">
        <f t="shared" si="417"/>
        <v>0</v>
      </c>
      <c r="AR98" s="103">
        <f t="shared" si="418"/>
        <v>0</v>
      </c>
      <c r="AS98" s="102">
        <f t="shared" si="419"/>
        <v>0</v>
      </c>
      <c r="AT98" s="103">
        <f t="shared" si="420"/>
        <v>0</v>
      </c>
      <c r="AU98" s="102">
        <f t="shared" si="421"/>
        <v>0</v>
      </c>
      <c r="AV98" s="103">
        <f t="shared" si="422"/>
        <v>0</v>
      </c>
      <c r="AW98" s="102">
        <f t="shared" si="423"/>
        <v>0</v>
      </c>
      <c r="AX98" s="103">
        <f t="shared" si="424"/>
        <v>0</v>
      </c>
      <c r="AY98" s="102">
        <f t="shared" si="425"/>
        <v>0</v>
      </c>
      <c r="AZ98" s="103">
        <f t="shared" si="426"/>
        <v>0</v>
      </c>
      <c r="BA98" s="102">
        <f t="shared" si="427"/>
        <v>0</v>
      </c>
      <c r="BB98" s="103">
        <f t="shared" si="428"/>
        <v>0</v>
      </c>
      <c r="BC98" s="102">
        <f t="shared" si="429"/>
        <v>0</v>
      </c>
      <c r="BD98" s="103">
        <f t="shared" si="430"/>
        <v>0</v>
      </c>
      <c r="BE98" s="102">
        <f t="shared" si="431"/>
        <v>0</v>
      </c>
      <c r="BF98" s="103">
        <f t="shared" si="432"/>
        <v>0</v>
      </c>
      <c r="BG98" s="102">
        <f t="shared" si="433"/>
        <v>0</v>
      </c>
      <c r="BH98" s="103">
        <f t="shared" si="434"/>
        <v>0</v>
      </c>
      <c r="BI98" s="102">
        <f t="shared" si="435"/>
        <v>0</v>
      </c>
      <c r="BJ98" s="103">
        <f t="shared" si="436"/>
        <v>0</v>
      </c>
      <c r="BK98" s="102">
        <f t="shared" si="437"/>
        <v>0</v>
      </c>
      <c r="BL98" s="103">
        <f t="shared" si="438"/>
        <v>0</v>
      </c>
      <c r="BM98" s="102">
        <f t="shared" si="439"/>
        <v>0</v>
      </c>
      <c r="BN98" s="103">
        <f t="shared" si="440"/>
        <v>0</v>
      </c>
    </row>
    <row r="99" spans="1:68" ht="15" thickBot="1" x14ac:dyDescent="0.25">
      <c r="A99" s="28">
        <f>ROW()</f>
        <v>99</v>
      </c>
      <c r="B99" s="42" t="s">
        <v>270</v>
      </c>
      <c r="C99" s="89">
        <f t="shared" si="377"/>
        <v>66</v>
      </c>
      <c r="D99" s="74">
        <f t="shared" si="378"/>
        <v>639.31818181818187</v>
      </c>
      <c r="E99" s="89">
        <f t="shared" si="379"/>
        <v>66</v>
      </c>
      <c r="F99" s="74">
        <f t="shared" si="380"/>
        <v>639.31818181818187</v>
      </c>
      <c r="G99" s="89">
        <f t="shared" si="381"/>
        <v>66</v>
      </c>
      <c r="H99" s="74">
        <f t="shared" si="382"/>
        <v>639.31818181818187</v>
      </c>
      <c r="I99" s="89">
        <f t="shared" si="383"/>
        <v>66</v>
      </c>
      <c r="J99" s="74">
        <f t="shared" si="384"/>
        <v>639.31818181818187</v>
      </c>
      <c r="K99" s="89">
        <f t="shared" si="385"/>
        <v>66</v>
      </c>
      <c r="L99" s="74">
        <f t="shared" si="386"/>
        <v>639.31818181818187</v>
      </c>
      <c r="M99" s="89">
        <f t="shared" si="387"/>
        <v>66</v>
      </c>
      <c r="N99" s="74">
        <f t="shared" si="388"/>
        <v>639.31818181818187</v>
      </c>
      <c r="O99" s="89">
        <f t="shared" si="389"/>
        <v>66</v>
      </c>
      <c r="P99" s="74">
        <f t="shared" si="390"/>
        <v>639.31818181818187</v>
      </c>
      <c r="Q99" s="89">
        <f t="shared" si="391"/>
        <v>66</v>
      </c>
      <c r="R99" s="74">
        <f t="shared" si="392"/>
        <v>639.31818181818187</v>
      </c>
      <c r="S99" s="89">
        <f t="shared" si="393"/>
        <v>66</v>
      </c>
      <c r="T99" s="74">
        <f t="shared" si="394"/>
        <v>639.31818181818187</v>
      </c>
      <c r="U99" s="89">
        <f t="shared" si="395"/>
        <v>66</v>
      </c>
      <c r="V99" s="74">
        <f t="shared" si="396"/>
        <v>639.31818181818187</v>
      </c>
      <c r="W99" s="89">
        <f t="shared" si="397"/>
        <v>66</v>
      </c>
      <c r="X99" s="74">
        <f t="shared" si="398"/>
        <v>639.31818181818187</v>
      </c>
      <c r="Y99" s="89">
        <f t="shared" si="399"/>
        <v>66</v>
      </c>
      <c r="Z99" s="74">
        <f t="shared" si="400"/>
        <v>639.31818181818187</v>
      </c>
      <c r="AA99" s="89">
        <f t="shared" si="401"/>
        <v>66</v>
      </c>
      <c r="AB99" s="74">
        <f t="shared" si="402"/>
        <v>639.31818181818187</v>
      </c>
      <c r="AC99" s="89">
        <f t="shared" si="403"/>
        <v>66</v>
      </c>
      <c r="AD99" s="74">
        <f t="shared" si="404"/>
        <v>639.31818181818187</v>
      </c>
      <c r="AE99" s="89">
        <f t="shared" si="405"/>
        <v>66</v>
      </c>
      <c r="AF99" s="74">
        <f t="shared" si="406"/>
        <v>639.31818181818187</v>
      </c>
      <c r="AG99" s="89">
        <f t="shared" si="407"/>
        <v>66</v>
      </c>
      <c r="AH99" s="74">
        <f t="shared" si="408"/>
        <v>639.31818181818187</v>
      </c>
      <c r="AI99" s="89">
        <f t="shared" si="409"/>
        <v>66</v>
      </c>
      <c r="AJ99" s="74">
        <f t="shared" si="410"/>
        <v>639.31818181818187</v>
      </c>
      <c r="AK99" s="89">
        <f t="shared" si="411"/>
        <v>66</v>
      </c>
      <c r="AL99" s="74">
        <f t="shared" si="412"/>
        <v>639.31818181818187</v>
      </c>
      <c r="AM99" s="89">
        <f t="shared" si="413"/>
        <v>66</v>
      </c>
      <c r="AN99" s="74">
        <f t="shared" si="414"/>
        <v>639.31818181818187</v>
      </c>
      <c r="AO99" s="89">
        <f t="shared" si="415"/>
        <v>66</v>
      </c>
      <c r="AP99" s="74">
        <f t="shared" si="416"/>
        <v>639.31818181818187</v>
      </c>
      <c r="AQ99" s="89">
        <f t="shared" si="417"/>
        <v>66</v>
      </c>
      <c r="AR99" s="74">
        <f t="shared" si="418"/>
        <v>639.31818181818187</v>
      </c>
      <c r="AS99" s="89">
        <f t="shared" si="419"/>
        <v>66</v>
      </c>
      <c r="AT99" s="74">
        <f t="shared" si="420"/>
        <v>639.31818181818187</v>
      </c>
      <c r="AU99" s="89">
        <f t="shared" si="421"/>
        <v>66</v>
      </c>
      <c r="AV99" s="74">
        <f t="shared" si="422"/>
        <v>639.31818181818187</v>
      </c>
      <c r="AW99" s="89">
        <f t="shared" si="423"/>
        <v>66</v>
      </c>
      <c r="AX99" s="74">
        <f t="shared" si="424"/>
        <v>639.31818181818187</v>
      </c>
      <c r="AY99" s="89">
        <f t="shared" si="425"/>
        <v>66</v>
      </c>
      <c r="AZ99" s="74">
        <f t="shared" si="426"/>
        <v>639.31818181818187</v>
      </c>
      <c r="BA99" s="89">
        <f t="shared" si="427"/>
        <v>66</v>
      </c>
      <c r="BB99" s="74">
        <f t="shared" si="428"/>
        <v>639.31818181818187</v>
      </c>
      <c r="BC99" s="89">
        <f t="shared" si="429"/>
        <v>66</v>
      </c>
      <c r="BD99" s="74">
        <f t="shared" si="430"/>
        <v>639.31818181818187</v>
      </c>
      <c r="BE99" s="89">
        <f t="shared" si="431"/>
        <v>66</v>
      </c>
      <c r="BF99" s="74">
        <f t="shared" si="432"/>
        <v>639.31818181818187</v>
      </c>
      <c r="BG99" s="89">
        <f t="shared" si="433"/>
        <v>66</v>
      </c>
      <c r="BH99" s="74">
        <f t="shared" si="434"/>
        <v>639.31818181818187</v>
      </c>
      <c r="BI99" s="89">
        <f t="shared" si="435"/>
        <v>66</v>
      </c>
      <c r="BJ99" s="74">
        <f t="shared" si="436"/>
        <v>639.31818181818187</v>
      </c>
      <c r="BK99" s="89">
        <f t="shared" si="437"/>
        <v>0</v>
      </c>
      <c r="BL99" s="74">
        <f t="shared" si="438"/>
        <v>0</v>
      </c>
      <c r="BM99" s="99">
        <f t="shared" si="439"/>
        <v>1980</v>
      </c>
      <c r="BN99" s="74">
        <f t="shared" si="440"/>
        <v>639.31818181818187</v>
      </c>
    </row>
    <row r="100" spans="1:68" ht="15" thickBot="1" x14ac:dyDescent="0.25">
      <c r="A100" s="28">
        <f>ROW()</f>
        <v>100</v>
      </c>
    </row>
    <row r="101" spans="1:68" ht="15" thickBot="1" x14ac:dyDescent="0.25">
      <c r="A101" s="28">
        <f>ROW()</f>
        <v>101</v>
      </c>
      <c r="B101" s="104" t="s">
        <v>296</v>
      </c>
    </row>
    <row r="102" spans="1:68" x14ac:dyDescent="0.2">
      <c r="A102" s="28">
        <f>ROW()</f>
        <v>102</v>
      </c>
      <c r="B102" s="94" t="s">
        <v>278</v>
      </c>
      <c r="C102" s="56">
        <f t="shared" ref="C102:C111" si="441">C75</f>
        <v>19</v>
      </c>
      <c r="D102" s="55">
        <f>IFERROR(VALUE(INDEX('CSV Import'!$E$7:$E$359, MATCH($BP102, 'CSV Import'!$C$7:$C$359, 0))),0)</f>
        <v>874.83</v>
      </c>
      <c r="E102" s="56">
        <f t="shared" ref="E102:E111" si="442">E75</f>
        <v>19</v>
      </c>
      <c r="F102" s="55">
        <f>IFERROR(VALUE(INDEX('CSV Import'!$K$7:$K$359, MATCH($BP102, 'CSV Import'!$I$7:$I$359, 0))),0)</f>
        <v>874.83</v>
      </c>
      <c r="G102" s="56">
        <f t="shared" ref="G102:G111" si="443">G75</f>
        <v>19</v>
      </c>
      <c r="H102" s="55">
        <f>IFERROR(VALUE(INDEX('CSV Import'!$Q$7:$Q$359, MATCH($BP102, 'CSV Import'!$O$7:$O$359, 0))),0)</f>
        <v>874.83</v>
      </c>
      <c r="I102" s="56">
        <f t="shared" ref="I102:I111" si="444">I75</f>
        <v>19</v>
      </c>
      <c r="J102" s="55">
        <f>IFERROR(VALUE(INDEX('CSV Import'!$W$7:$W$359, MATCH($BP102, 'CSV Import'!$U$7:$U$359, 0))),0)</f>
        <v>874.83</v>
      </c>
      <c r="K102" s="56">
        <f t="shared" ref="K102:K111" si="445">K75</f>
        <v>19</v>
      </c>
      <c r="L102" s="55">
        <f>IFERROR(VALUE(INDEX('CSV Import'!$AC$7:$AC$359, MATCH($BP102, 'CSV Import'!$AA$7:$AA$359, 0))),0)</f>
        <v>874.83</v>
      </c>
      <c r="M102" s="56">
        <f t="shared" ref="M102:M111" si="446">M75</f>
        <v>19</v>
      </c>
      <c r="N102" s="55">
        <f>IFERROR(VALUE(INDEX('CSV Import'!$AI$7:$AI$359, MATCH($BP102, 'CSV Import'!$AG$7:$AG$359, 0))),0)</f>
        <v>874.83</v>
      </c>
      <c r="O102" s="56">
        <f t="shared" ref="O102:O111" si="447">O75</f>
        <v>19</v>
      </c>
      <c r="P102" s="55">
        <f>IFERROR(VALUE(INDEX('CSV Import'!$AO$7:$AO$359, MATCH($BP102, 'CSV Import'!$AM$7:$AM$359, 0))),0)</f>
        <v>874.83</v>
      </c>
      <c r="Q102" s="56">
        <f t="shared" ref="Q102:Q111" si="448">Q75</f>
        <v>19</v>
      </c>
      <c r="R102" s="55">
        <f>IFERROR(VALUE(INDEX('CSV Import'!$AU$7:$AU$359, MATCH($BP102, 'CSV Import'!$AS$7:$AS$359, 0))),0)</f>
        <v>874.83</v>
      </c>
      <c r="S102" s="56">
        <f t="shared" ref="S102:S111" si="449">S75</f>
        <v>19</v>
      </c>
      <c r="T102" s="55">
        <f>IFERROR(VALUE(INDEX('CSV Import'!$BA$7:$BA$359, MATCH($BP102, 'CSV Import'!$AY$7:$AY$359, 0))),0)</f>
        <v>874.83</v>
      </c>
      <c r="U102" s="56">
        <f t="shared" ref="U102:U111" si="450">U75</f>
        <v>19</v>
      </c>
      <c r="V102" s="55">
        <f>IFERROR(VALUE(INDEX('CSV Import'!$BG$7:$BG$359, MATCH($BP102, 'CSV Import'!$BE$7:$BE$359, 0))),0)</f>
        <v>874.83</v>
      </c>
      <c r="W102" s="56">
        <f t="shared" ref="W102:W111" si="451">W75</f>
        <v>19</v>
      </c>
      <c r="X102" s="55">
        <f>IFERROR(VALUE(INDEX('CSV Import'!$BM$7:$BM$359, MATCH($BP102, 'CSV Import'!$BK$7:$BK$359, 0))),0)</f>
        <v>874.83</v>
      </c>
      <c r="Y102" s="56">
        <f t="shared" ref="Y102:Y111" si="452">Y75</f>
        <v>19</v>
      </c>
      <c r="Z102" s="55">
        <f>IFERROR(VALUE(INDEX('CSV Import'!$BS$7:$BS$359, MATCH($BP102, 'CSV Import'!$BQ$7:$BQ$359, 0))),0)</f>
        <v>874.83</v>
      </c>
      <c r="AA102" s="56">
        <f t="shared" ref="AA102:AA111" si="453">AA75</f>
        <v>19</v>
      </c>
      <c r="AB102" s="55">
        <f>IFERROR(VALUE(INDEX('CSV Import'!$BY$7:$BY$359, MATCH($BP102, 'CSV Import'!$BW$7:$BW$359, 0))),0)</f>
        <v>874.83</v>
      </c>
      <c r="AC102" s="56">
        <f t="shared" ref="AC102:AC111" si="454">AC75</f>
        <v>19</v>
      </c>
      <c r="AD102" s="55">
        <f>IFERROR(VALUE(INDEX('CSV Import'!$CE$7:$CE$359, MATCH($BP102, 'CSV Import'!$CC$7:$CC$359, 0))),0)</f>
        <v>874.83</v>
      </c>
      <c r="AE102" s="56">
        <f t="shared" ref="AE102:AE111" si="455">AE75</f>
        <v>19</v>
      </c>
      <c r="AF102" s="55">
        <f>IFERROR(VALUE(INDEX('CSV Import'!$CK$7:$CK$359, MATCH($BP102, 'CSV Import'!$CI$7:$CI$359, 0))),0)</f>
        <v>874.83</v>
      </c>
      <c r="AG102" s="56">
        <f t="shared" ref="AG102:AG111" si="456">AG75</f>
        <v>19</v>
      </c>
      <c r="AH102" s="55">
        <f>IFERROR(VALUE(INDEX('CSV Import'!$CQ$7:$CQ$359, MATCH($BP102, 'CSV Import'!$CO$7:$CO$359, 0))),0)</f>
        <v>874.83</v>
      </c>
      <c r="AI102" s="56">
        <f t="shared" ref="AI102:AI111" si="457">AI75</f>
        <v>19</v>
      </c>
      <c r="AJ102" s="55">
        <f>IFERROR(VALUE(INDEX('CSV Import'!$CW$7:$CW$359, MATCH($BP102, 'CSV Import'!$CU$7:$CU$359, 0))),0)</f>
        <v>874.83</v>
      </c>
      <c r="AK102" s="56">
        <f t="shared" ref="AK102:AK111" si="458">AK75</f>
        <v>19</v>
      </c>
      <c r="AL102" s="55">
        <f>IFERROR(VALUE(INDEX('CSV Import'!$DC$7:$DC$359, MATCH($BP102, 'CSV Import'!$DA$7:$DA$359, 0))),0)</f>
        <v>874.83</v>
      </c>
      <c r="AM102" s="56">
        <f t="shared" ref="AM102:AM111" si="459">AM75</f>
        <v>19</v>
      </c>
      <c r="AN102" s="55">
        <f>IFERROR(VALUE(INDEX('CSV Import'!$DI$7:$DI$359, MATCH($BP102, 'CSV Import'!$DG$7:$DG$359, 0))),0)</f>
        <v>874.83</v>
      </c>
      <c r="AO102" s="56">
        <f t="shared" ref="AO102:AO111" si="460">AO75</f>
        <v>19</v>
      </c>
      <c r="AP102" s="55">
        <f>IFERROR(VALUE(INDEX('CSV Import'!$DO$7:$DO$359, MATCH($BP102, 'CSV Import'!$DM$7:$DM$359, 0))),0)</f>
        <v>874.83</v>
      </c>
      <c r="AQ102" s="56">
        <f t="shared" ref="AQ102:AQ111" si="461">AQ75</f>
        <v>19</v>
      </c>
      <c r="AR102" s="55">
        <f>IFERROR(VALUE(INDEX('CSV Import'!$DU$7:$DU$359, MATCH($BP102, 'CSV Import'!$DS$7:$DS$359, 0))),0)</f>
        <v>874.83</v>
      </c>
      <c r="AS102" s="56">
        <f t="shared" ref="AS102:AS111" si="462">AS75</f>
        <v>19</v>
      </c>
      <c r="AT102" s="55">
        <f>IFERROR(VALUE(INDEX('CSV Import'!$EA$7:$EA$359, MATCH($BP102, 'CSV Import'!$DY$7:$DY$359, 0))),0)</f>
        <v>874.83</v>
      </c>
      <c r="AU102" s="56">
        <f t="shared" ref="AU102:AU111" si="463">AU75</f>
        <v>19</v>
      </c>
      <c r="AV102" s="55">
        <f>IFERROR(VALUE(INDEX('CSV Import'!$EG$7:$EG$359, MATCH($BP102, 'CSV Import'!$EE$7:$EE$359, 0))),0)</f>
        <v>874.83</v>
      </c>
      <c r="AW102" s="56">
        <f t="shared" ref="AW102:AW111" si="464">AW75</f>
        <v>19</v>
      </c>
      <c r="AX102" s="55">
        <f>IFERROR(VALUE(INDEX('CSV Import'!$EM$7:$EM$359, MATCH($BP102, 'CSV Import'!$EK$7:$EK$359, 0))),0)</f>
        <v>874.83</v>
      </c>
      <c r="AY102" s="56">
        <f t="shared" ref="AY102:AY111" si="465">AY75</f>
        <v>19</v>
      </c>
      <c r="AZ102" s="55">
        <f>IFERROR(VALUE(INDEX('CSV Import'!$ES$7:$ES$359, MATCH($BP102, 'CSV Import'!$EQ$7:$EQ$359, 0))),0)</f>
        <v>874.83</v>
      </c>
      <c r="BA102" s="56">
        <f t="shared" ref="BA102:BA111" si="466">BA75</f>
        <v>19</v>
      </c>
      <c r="BB102" s="55">
        <f>IFERROR(VALUE(INDEX('CSV Import'!$EY$7:$EY$359, MATCH($BP102, 'CSV Import'!$EW$7:$EW$359, 0))),0)</f>
        <v>874.83</v>
      </c>
      <c r="BC102" s="56">
        <f t="shared" ref="BC102:BC111" si="467">BC75</f>
        <v>19</v>
      </c>
      <c r="BD102" s="55">
        <f>IFERROR(VALUE(INDEX('CSV Import'!$FE$7:$FE$359, MATCH($BP102, 'CSV Import'!$FC$7:$FC$359, 0))),0)</f>
        <v>874.83</v>
      </c>
      <c r="BE102" s="56">
        <f t="shared" ref="BE102:BE111" si="468">BE75</f>
        <v>19</v>
      </c>
      <c r="BF102" s="55">
        <f>IFERROR(VALUE(INDEX('CSV Import'!$FK$7:$FK$359, MATCH($BP102, 'CSV Import'!$FI$7:$FI$359, 0))),0)</f>
        <v>874.83</v>
      </c>
      <c r="BG102" s="56">
        <f t="shared" ref="BG102:BG111" si="469">BG75</f>
        <v>19</v>
      </c>
      <c r="BH102" s="55">
        <f>IFERROR(VALUE(INDEX('CSV Import'!$FQ$7:$FQ$359, MATCH($BP102, 'CSV Import'!$FO$7:$FO$359, 0))),0)</f>
        <v>874.83</v>
      </c>
      <c r="BI102" s="56">
        <f t="shared" ref="BI102:BI111" si="470">BI75</f>
        <v>19</v>
      </c>
      <c r="BJ102" s="55">
        <f>IFERROR(VALUE(INDEX('CSV Import'!$FW$7:$FW$359, MATCH($BP102, 'CSV Import'!$FU$7:$FU$359, 0))),0)</f>
        <v>874.83</v>
      </c>
      <c r="BK102" s="56">
        <f t="shared" ref="BK102:BK111" si="471">BK75</f>
        <v>0</v>
      </c>
      <c r="BL102" s="55">
        <f>IFERROR(VALUE(INDEX('CSV Import'!$GC$7:$GC$359, MATCH($BP102, 'CSV Import'!$GA$7:$GA$359, 0))),0)</f>
        <v>0</v>
      </c>
      <c r="BM102" s="56">
        <f t="shared" ref="BM102:BN111" si="472">SUM(C102,E102,G102,I102,K102,M102,O102,Q102,S102,U102,W102,Y102,AA102,AC102,AE102)+SUM(AG102,AI102,AK102,AM102,AO102,AQ102,AS102,AU102,AW102,AY102,BA102,BC102,BE102,BG102,BI102,BK102)</f>
        <v>570</v>
      </c>
      <c r="BN102" s="57">
        <f t="shared" si="472"/>
        <v>26244.9</v>
      </c>
      <c r="BP102" s="33" t="s">
        <v>297</v>
      </c>
    </row>
    <row r="103" spans="1:68" x14ac:dyDescent="0.2">
      <c r="A103" s="28">
        <f>ROW()</f>
        <v>103</v>
      </c>
      <c r="B103" s="95" t="s">
        <v>280</v>
      </c>
      <c r="C103" s="61">
        <f t="shared" si="441"/>
        <v>13</v>
      </c>
      <c r="D103" s="60">
        <f>IFERROR(VALUE(INDEX('CSV Import'!$E$7:$E$359, MATCH($BP103, 'CSV Import'!$C$7:$C$359, 0))),0)</f>
        <v>209.18</v>
      </c>
      <c r="E103" s="61">
        <f t="shared" si="442"/>
        <v>13</v>
      </c>
      <c r="F103" s="60">
        <f>IFERROR(VALUE(INDEX('CSV Import'!$K$7:$K$359, MATCH($BP103, 'CSV Import'!$I$7:$I$359, 0))),0)</f>
        <v>209.18</v>
      </c>
      <c r="G103" s="61">
        <f t="shared" si="443"/>
        <v>13</v>
      </c>
      <c r="H103" s="60">
        <f>IFERROR(VALUE(INDEX('CSV Import'!$Q$7:$Q$359, MATCH($BP103, 'CSV Import'!$O$7:$O$359, 0))),0)</f>
        <v>209.18</v>
      </c>
      <c r="I103" s="61">
        <f t="shared" si="444"/>
        <v>13</v>
      </c>
      <c r="J103" s="60">
        <f>IFERROR(VALUE(INDEX('CSV Import'!$W$7:$W$359, MATCH($BP103, 'CSV Import'!$U$7:$U$359, 0))),0)</f>
        <v>209.18</v>
      </c>
      <c r="K103" s="61">
        <f t="shared" si="445"/>
        <v>13</v>
      </c>
      <c r="L103" s="60">
        <f>IFERROR(VALUE(INDEX('CSV Import'!$AC$7:$AC$359, MATCH($BP103, 'CSV Import'!$AA$7:$AA$359, 0))),0)</f>
        <v>209.18</v>
      </c>
      <c r="M103" s="61">
        <f t="shared" si="446"/>
        <v>13</v>
      </c>
      <c r="N103" s="60">
        <f>IFERROR(VALUE(INDEX('CSV Import'!$AI$7:$AI$359, MATCH($BP103, 'CSV Import'!$AG$7:$AG$359, 0))),0)</f>
        <v>209.18</v>
      </c>
      <c r="O103" s="61">
        <f t="shared" si="447"/>
        <v>13</v>
      </c>
      <c r="P103" s="60">
        <f>IFERROR(VALUE(INDEX('CSV Import'!$AO$7:$AO$359, MATCH($BP103, 'CSV Import'!$AM$7:$AM$359, 0))),0)</f>
        <v>209.18</v>
      </c>
      <c r="Q103" s="61">
        <f t="shared" si="448"/>
        <v>13</v>
      </c>
      <c r="R103" s="60">
        <f>IFERROR(VALUE(INDEX('CSV Import'!$AU$7:$AU$359, MATCH($BP103, 'CSV Import'!$AS$7:$AS$359, 0))),0)</f>
        <v>209.18</v>
      </c>
      <c r="S103" s="61">
        <f t="shared" si="449"/>
        <v>13</v>
      </c>
      <c r="T103" s="60">
        <f>IFERROR(VALUE(INDEX('CSV Import'!$BA$7:$BA$359, MATCH($BP103, 'CSV Import'!$AY$7:$AY$359, 0))),0)</f>
        <v>209.18</v>
      </c>
      <c r="U103" s="61">
        <f t="shared" si="450"/>
        <v>13</v>
      </c>
      <c r="V103" s="60">
        <f>IFERROR(VALUE(INDEX('CSV Import'!$BG$7:$BG$359, MATCH($BP103, 'CSV Import'!$BE$7:$BE$359, 0))),0)</f>
        <v>209.18</v>
      </c>
      <c r="W103" s="61">
        <f t="shared" si="451"/>
        <v>13</v>
      </c>
      <c r="X103" s="60">
        <f>IFERROR(VALUE(INDEX('CSV Import'!$BM$7:$BM$359, MATCH($BP103, 'CSV Import'!$BK$7:$BK$359, 0))),0)</f>
        <v>209.18</v>
      </c>
      <c r="Y103" s="61">
        <f t="shared" si="452"/>
        <v>13</v>
      </c>
      <c r="Z103" s="60">
        <f>IFERROR(VALUE(INDEX('CSV Import'!$BS$7:$BS$359, MATCH($BP103, 'CSV Import'!$BQ$7:$BQ$359, 0))),0)</f>
        <v>209.18</v>
      </c>
      <c r="AA103" s="61">
        <f t="shared" si="453"/>
        <v>13</v>
      </c>
      <c r="AB103" s="60">
        <f>IFERROR(VALUE(INDEX('CSV Import'!$BY$7:$BY$359, MATCH($BP103, 'CSV Import'!$BW$7:$BW$359, 0))),0)</f>
        <v>209.18</v>
      </c>
      <c r="AC103" s="61">
        <f t="shared" si="454"/>
        <v>13</v>
      </c>
      <c r="AD103" s="60">
        <f>IFERROR(VALUE(INDEX('CSV Import'!$CE$7:$CE$359, MATCH($BP103, 'CSV Import'!$CC$7:$CC$359, 0))),0)</f>
        <v>209.18</v>
      </c>
      <c r="AE103" s="61">
        <f t="shared" si="455"/>
        <v>13</v>
      </c>
      <c r="AF103" s="60">
        <f>IFERROR(VALUE(INDEX('CSV Import'!$CK$7:$CK$359, MATCH($BP103, 'CSV Import'!$CI$7:$CI$359, 0))),0)</f>
        <v>209.18</v>
      </c>
      <c r="AG103" s="61">
        <f t="shared" si="456"/>
        <v>13</v>
      </c>
      <c r="AH103" s="60">
        <f>IFERROR(VALUE(INDEX('CSV Import'!$CQ$7:$CQ$359, MATCH($BP103, 'CSV Import'!$CO$7:$CO$359, 0))),0)</f>
        <v>209.18</v>
      </c>
      <c r="AI103" s="61">
        <f t="shared" si="457"/>
        <v>13</v>
      </c>
      <c r="AJ103" s="60">
        <f>IFERROR(VALUE(INDEX('CSV Import'!$CW$7:$CW$359, MATCH($BP103, 'CSV Import'!$CU$7:$CU$359, 0))),0)</f>
        <v>209.18</v>
      </c>
      <c r="AK103" s="61">
        <f t="shared" si="458"/>
        <v>13</v>
      </c>
      <c r="AL103" s="60">
        <f>IFERROR(VALUE(INDEX('CSV Import'!$DC$7:$DC$359, MATCH($BP103, 'CSV Import'!$DA$7:$DA$359, 0))),0)</f>
        <v>209.18</v>
      </c>
      <c r="AM103" s="61">
        <f t="shared" si="459"/>
        <v>13</v>
      </c>
      <c r="AN103" s="60">
        <f>IFERROR(VALUE(INDEX('CSV Import'!$DI$7:$DI$359, MATCH($BP103, 'CSV Import'!$DG$7:$DG$359, 0))),0)</f>
        <v>209.18</v>
      </c>
      <c r="AO103" s="61">
        <f t="shared" si="460"/>
        <v>13</v>
      </c>
      <c r="AP103" s="60">
        <f>IFERROR(VALUE(INDEX('CSV Import'!$DO$7:$DO$359, MATCH($BP103, 'CSV Import'!$DM$7:$DM$359, 0))),0)</f>
        <v>209.18</v>
      </c>
      <c r="AQ103" s="61">
        <f t="shared" si="461"/>
        <v>13</v>
      </c>
      <c r="AR103" s="60">
        <f>IFERROR(VALUE(INDEX('CSV Import'!$DU$7:$DU$359, MATCH($BP103, 'CSV Import'!$DS$7:$DS$359, 0))),0)</f>
        <v>209.18</v>
      </c>
      <c r="AS103" s="61">
        <f t="shared" si="462"/>
        <v>13</v>
      </c>
      <c r="AT103" s="60">
        <f>IFERROR(VALUE(INDEX('CSV Import'!$EA$7:$EA$359, MATCH($BP103, 'CSV Import'!$DY$7:$DY$359, 0))),0)</f>
        <v>209.18</v>
      </c>
      <c r="AU103" s="61">
        <f t="shared" si="463"/>
        <v>13</v>
      </c>
      <c r="AV103" s="60">
        <f>IFERROR(VALUE(INDEX('CSV Import'!$EG$7:$EG$359, MATCH($BP103, 'CSV Import'!$EE$7:$EE$359, 0))),0)</f>
        <v>209.18</v>
      </c>
      <c r="AW103" s="61">
        <f t="shared" si="464"/>
        <v>13</v>
      </c>
      <c r="AX103" s="60">
        <f>IFERROR(VALUE(INDEX('CSV Import'!$EM$7:$EM$359, MATCH($BP103, 'CSV Import'!$EK$7:$EK$359, 0))),0)</f>
        <v>209.18</v>
      </c>
      <c r="AY103" s="61">
        <f t="shared" si="465"/>
        <v>13</v>
      </c>
      <c r="AZ103" s="60">
        <f>IFERROR(VALUE(INDEX('CSV Import'!$ES$7:$ES$359, MATCH($BP103, 'CSV Import'!$EQ$7:$EQ$359, 0))),0)</f>
        <v>209.18</v>
      </c>
      <c r="BA103" s="61">
        <f t="shared" si="466"/>
        <v>13</v>
      </c>
      <c r="BB103" s="60">
        <f>IFERROR(VALUE(INDEX('CSV Import'!$EY$7:$EY$359, MATCH($BP103, 'CSV Import'!$EW$7:$EW$359, 0))),0)</f>
        <v>209.18</v>
      </c>
      <c r="BC103" s="61">
        <f t="shared" si="467"/>
        <v>13</v>
      </c>
      <c r="BD103" s="60">
        <f>IFERROR(VALUE(INDEX('CSV Import'!$FE$7:$FE$359, MATCH($BP103, 'CSV Import'!$FC$7:$FC$359, 0))),0)</f>
        <v>209.18</v>
      </c>
      <c r="BE103" s="61">
        <f t="shared" si="468"/>
        <v>13</v>
      </c>
      <c r="BF103" s="60">
        <f>IFERROR(VALUE(INDEX('CSV Import'!$FK$7:$FK$359, MATCH($BP103, 'CSV Import'!$FI$7:$FI$359, 0))),0)</f>
        <v>209.18</v>
      </c>
      <c r="BG103" s="61">
        <f t="shared" si="469"/>
        <v>13</v>
      </c>
      <c r="BH103" s="60">
        <f>IFERROR(VALUE(INDEX('CSV Import'!$FQ$7:$FQ$359, MATCH($BP103, 'CSV Import'!$FO$7:$FO$359, 0))),0)</f>
        <v>209.18</v>
      </c>
      <c r="BI103" s="61">
        <f t="shared" si="470"/>
        <v>13</v>
      </c>
      <c r="BJ103" s="60">
        <f>IFERROR(VALUE(INDEX('CSV Import'!$FW$7:$FW$359, MATCH($BP103, 'CSV Import'!$FU$7:$FU$359, 0))),0)</f>
        <v>209.18</v>
      </c>
      <c r="BK103" s="61">
        <f t="shared" si="471"/>
        <v>0</v>
      </c>
      <c r="BL103" s="60">
        <f>IFERROR(VALUE(INDEX('CSV Import'!$GC$7:$GC$359, MATCH($BP103, 'CSV Import'!$GA$7:$GA$359, 0))),0)</f>
        <v>0</v>
      </c>
      <c r="BM103" s="61">
        <f t="shared" si="472"/>
        <v>390</v>
      </c>
      <c r="BN103" s="62">
        <f t="shared" si="472"/>
        <v>6275.3999999999987</v>
      </c>
      <c r="BP103" s="33" t="s">
        <v>298</v>
      </c>
    </row>
    <row r="104" spans="1:68" x14ac:dyDescent="0.2">
      <c r="A104" s="28">
        <f>ROW()</f>
        <v>104</v>
      </c>
      <c r="B104" s="95" t="s">
        <v>282</v>
      </c>
      <c r="C104" s="61">
        <f t="shared" si="441"/>
        <v>18</v>
      </c>
      <c r="D104" s="60">
        <f>IFERROR(VALUE(INDEX('CSV Import'!$E$7:$E$359, MATCH($BP104, 'CSV Import'!$C$7:$C$359, 0))),0)</f>
        <v>711.35</v>
      </c>
      <c r="E104" s="61">
        <f t="shared" si="442"/>
        <v>18</v>
      </c>
      <c r="F104" s="60">
        <f>IFERROR(VALUE(INDEX('CSV Import'!$K$7:$K$359, MATCH($BP104, 'CSV Import'!$I$7:$I$359, 0))),0)</f>
        <v>711.35</v>
      </c>
      <c r="G104" s="61">
        <f t="shared" si="443"/>
        <v>18</v>
      </c>
      <c r="H104" s="60">
        <f>IFERROR(VALUE(INDEX('CSV Import'!$Q$7:$Q$359, MATCH($BP104, 'CSV Import'!$O$7:$O$359, 0))),0)</f>
        <v>711.35</v>
      </c>
      <c r="I104" s="61">
        <f t="shared" si="444"/>
        <v>18</v>
      </c>
      <c r="J104" s="60">
        <f>IFERROR(VALUE(INDEX('CSV Import'!$W$7:$W$359, MATCH($BP104, 'CSV Import'!$U$7:$U$359, 0))),0)</f>
        <v>711.35</v>
      </c>
      <c r="K104" s="61">
        <f t="shared" si="445"/>
        <v>18</v>
      </c>
      <c r="L104" s="60">
        <f>IFERROR(VALUE(INDEX('CSV Import'!$AC$7:$AC$359, MATCH($BP104, 'CSV Import'!$AA$7:$AA$359, 0))),0)</f>
        <v>711.35</v>
      </c>
      <c r="M104" s="61">
        <f t="shared" si="446"/>
        <v>18</v>
      </c>
      <c r="N104" s="60">
        <f>IFERROR(VALUE(INDEX('CSV Import'!$AI$7:$AI$359, MATCH($BP104, 'CSV Import'!$AG$7:$AG$359, 0))),0)</f>
        <v>711.35</v>
      </c>
      <c r="O104" s="61">
        <f t="shared" si="447"/>
        <v>18</v>
      </c>
      <c r="P104" s="60">
        <f>IFERROR(VALUE(INDEX('CSV Import'!$AO$7:$AO$359, MATCH($BP104, 'CSV Import'!$AM$7:$AM$359, 0))),0)</f>
        <v>711.35</v>
      </c>
      <c r="Q104" s="61">
        <f t="shared" si="448"/>
        <v>18</v>
      </c>
      <c r="R104" s="60">
        <f>IFERROR(VALUE(INDEX('CSV Import'!$AU$7:$AU$359, MATCH($BP104, 'CSV Import'!$AS$7:$AS$359, 0))),0)</f>
        <v>711.35</v>
      </c>
      <c r="S104" s="61">
        <f t="shared" si="449"/>
        <v>18</v>
      </c>
      <c r="T104" s="60">
        <f>IFERROR(VALUE(INDEX('CSV Import'!$BA$7:$BA$359, MATCH($BP104, 'CSV Import'!$AY$7:$AY$359, 0))),0)</f>
        <v>711.35</v>
      </c>
      <c r="U104" s="61">
        <f t="shared" si="450"/>
        <v>18</v>
      </c>
      <c r="V104" s="60">
        <f>IFERROR(VALUE(INDEX('CSV Import'!$BG$7:$BG$359, MATCH($BP104, 'CSV Import'!$BE$7:$BE$359, 0))),0)</f>
        <v>711.35</v>
      </c>
      <c r="W104" s="61">
        <f t="shared" si="451"/>
        <v>18</v>
      </c>
      <c r="X104" s="60">
        <f>IFERROR(VALUE(INDEX('CSV Import'!$BM$7:$BM$359, MATCH($BP104, 'CSV Import'!$BK$7:$BK$359, 0))),0)</f>
        <v>711.35</v>
      </c>
      <c r="Y104" s="61">
        <f t="shared" si="452"/>
        <v>18</v>
      </c>
      <c r="Z104" s="60">
        <f>IFERROR(VALUE(INDEX('CSV Import'!$BS$7:$BS$359, MATCH($BP104, 'CSV Import'!$BQ$7:$BQ$359, 0))),0)</f>
        <v>711.35</v>
      </c>
      <c r="AA104" s="61">
        <f t="shared" si="453"/>
        <v>18</v>
      </c>
      <c r="AB104" s="60">
        <f>IFERROR(VALUE(INDEX('CSV Import'!$BY$7:$BY$359, MATCH($BP104, 'CSV Import'!$BW$7:$BW$359, 0))),0)</f>
        <v>711.35</v>
      </c>
      <c r="AC104" s="61">
        <f t="shared" si="454"/>
        <v>18</v>
      </c>
      <c r="AD104" s="60">
        <f>IFERROR(VALUE(INDEX('CSV Import'!$CE$7:$CE$359, MATCH($BP104, 'CSV Import'!$CC$7:$CC$359, 0))),0)</f>
        <v>711.35</v>
      </c>
      <c r="AE104" s="61">
        <f t="shared" si="455"/>
        <v>18</v>
      </c>
      <c r="AF104" s="60">
        <f>IFERROR(VALUE(INDEX('CSV Import'!$CK$7:$CK$359, MATCH($BP104, 'CSV Import'!$CI$7:$CI$359, 0))),0)</f>
        <v>711.35</v>
      </c>
      <c r="AG104" s="61">
        <f t="shared" si="456"/>
        <v>18</v>
      </c>
      <c r="AH104" s="60">
        <f>IFERROR(VALUE(INDEX('CSV Import'!$CQ$7:$CQ$359, MATCH($BP104, 'CSV Import'!$CO$7:$CO$359, 0))),0)</f>
        <v>711.35</v>
      </c>
      <c r="AI104" s="61">
        <f t="shared" si="457"/>
        <v>18</v>
      </c>
      <c r="AJ104" s="60">
        <f>IFERROR(VALUE(INDEX('CSV Import'!$CW$7:$CW$359, MATCH($BP104, 'CSV Import'!$CU$7:$CU$359, 0))),0)</f>
        <v>711.35</v>
      </c>
      <c r="AK104" s="61">
        <f t="shared" si="458"/>
        <v>18</v>
      </c>
      <c r="AL104" s="60">
        <f>IFERROR(VALUE(INDEX('CSV Import'!$DC$7:$DC$359, MATCH($BP104, 'CSV Import'!$DA$7:$DA$359, 0))),0)</f>
        <v>711.35</v>
      </c>
      <c r="AM104" s="61">
        <f t="shared" si="459"/>
        <v>18</v>
      </c>
      <c r="AN104" s="60">
        <f>IFERROR(VALUE(INDEX('CSV Import'!$DI$7:$DI$359, MATCH($BP104, 'CSV Import'!$DG$7:$DG$359, 0))),0)</f>
        <v>711.35</v>
      </c>
      <c r="AO104" s="61">
        <f t="shared" si="460"/>
        <v>18</v>
      </c>
      <c r="AP104" s="60">
        <f>IFERROR(VALUE(INDEX('CSV Import'!$DO$7:$DO$359, MATCH($BP104, 'CSV Import'!$DM$7:$DM$359, 0))),0)</f>
        <v>711.35</v>
      </c>
      <c r="AQ104" s="61">
        <f t="shared" si="461"/>
        <v>18</v>
      </c>
      <c r="AR104" s="60">
        <f>IFERROR(VALUE(INDEX('CSV Import'!$DU$7:$DU$359, MATCH($BP104, 'CSV Import'!$DS$7:$DS$359, 0))),0)</f>
        <v>711.35</v>
      </c>
      <c r="AS104" s="61">
        <f t="shared" si="462"/>
        <v>18</v>
      </c>
      <c r="AT104" s="60">
        <f>IFERROR(VALUE(INDEX('CSV Import'!$EA$7:$EA$359, MATCH($BP104, 'CSV Import'!$DY$7:$DY$359, 0))),0)</f>
        <v>711.35</v>
      </c>
      <c r="AU104" s="61">
        <f t="shared" si="463"/>
        <v>18</v>
      </c>
      <c r="AV104" s="60">
        <f>IFERROR(VALUE(INDEX('CSV Import'!$EG$7:$EG$359, MATCH($BP104, 'CSV Import'!$EE$7:$EE$359, 0))),0)</f>
        <v>711.35</v>
      </c>
      <c r="AW104" s="61">
        <f t="shared" si="464"/>
        <v>18</v>
      </c>
      <c r="AX104" s="60">
        <f>IFERROR(VALUE(INDEX('CSV Import'!$EM$7:$EM$359, MATCH($BP104, 'CSV Import'!$EK$7:$EK$359, 0))),0)</f>
        <v>711.35</v>
      </c>
      <c r="AY104" s="61">
        <f t="shared" si="465"/>
        <v>18</v>
      </c>
      <c r="AZ104" s="60">
        <f>IFERROR(VALUE(INDEX('CSV Import'!$ES$7:$ES$359, MATCH($BP104, 'CSV Import'!$EQ$7:$EQ$359, 0))),0)</f>
        <v>711.35</v>
      </c>
      <c r="BA104" s="61">
        <f t="shared" si="466"/>
        <v>18</v>
      </c>
      <c r="BB104" s="60">
        <f>IFERROR(VALUE(INDEX('CSV Import'!$EY$7:$EY$359, MATCH($BP104, 'CSV Import'!$EW$7:$EW$359, 0))),0)</f>
        <v>711.35</v>
      </c>
      <c r="BC104" s="61">
        <f t="shared" si="467"/>
        <v>18</v>
      </c>
      <c r="BD104" s="60">
        <f>IFERROR(VALUE(INDEX('CSV Import'!$FE$7:$FE$359, MATCH($BP104, 'CSV Import'!$FC$7:$FC$359, 0))),0)</f>
        <v>711.35</v>
      </c>
      <c r="BE104" s="61">
        <f t="shared" si="468"/>
        <v>18</v>
      </c>
      <c r="BF104" s="60">
        <f>IFERROR(VALUE(INDEX('CSV Import'!$FK$7:$FK$359, MATCH($BP104, 'CSV Import'!$FI$7:$FI$359, 0))),0)</f>
        <v>711.35</v>
      </c>
      <c r="BG104" s="61">
        <f t="shared" si="469"/>
        <v>18</v>
      </c>
      <c r="BH104" s="60">
        <f>IFERROR(VALUE(INDEX('CSV Import'!$FQ$7:$FQ$359, MATCH($BP104, 'CSV Import'!$FO$7:$FO$359, 0))),0)</f>
        <v>711.35</v>
      </c>
      <c r="BI104" s="61">
        <f t="shared" si="470"/>
        <v>18</v>
      </c>
      <c r="BJ104" s="60">
        <f>IFERROR(VALUE(INDEX('CSV Import'!$FW$7:$FW$359, MATCH($BP104, 'CSV Import'!$FU$7:$FU$359, 0))),0)</f>
        <v>711.35</v>
      </c>
      <c r="BK104" s="61">
        <f t="shared" si="471"/>
        <v>0</v>
      </c>
      <c r="BL104" s="60">
        <f>IFERROR(VALUE(INDEX('CSV Import'!$GC$7:$GC$359, MATCH($BP104, 'CSV Import'!$GA$7:$GA$359, 0))),0)</f>
        <v>0</v>
      </c>
      <c r="BM104" s="61">
        <f t="shared" si="472"/>
        <v>540</v>
      </c>
      <c r="BN104" s="62">
        <f t="shared" si="472"/>
        <v>21340.500000000007</v>
      </c>
      <c r="BP104" s="33" t="s">
        <v>299</v>
      </c>
    </row>
    <row r="105" spans="1:68" x14ac:dyDescent="0.2">
      <c r="A105" s="28">
        <f>ROW()</f>
        <v>105</v>
      </c>
      <c r="B105" s="95" t="s">
        <v>284</v>
      </c>
      <c r="C105" s="61">
        <f t="shared" si="441"/>
        <v>7</v>
      </c>
      <c r="D105" s="60">
        <f>IFERROR(VALUE(INDEX('CSV Import'!$E$7:$E$359, MATCH($BP105, 'CSV Import'!$C$7:$C$359, 0))),0)</f>
        <v>279</v>
      </c>
      <c r="E105" s="61">
        <f t="shared" si="442"/>
        <v>7</v>
      </c>
      <c r="F105" s="60">
        <f>IFERROR(VALUE(INDEX('CSV Import'!$K$7:$K$359, MATCH($BP105, 'CSV Import'!$I$7:$I$359, 0))),0)</f>
        <v>279</v>
      </c>
      <c r="G105" s="61">
        <f t="shared" si="443"/>
        <v>7</v>
      </c>
      <c r="H105" s="60">
        <f>IFERROR(VALUE(INDEX('CSV Import'!$Q$7:$Q$359, MATCH($BP105, 'CSV Import'!$O$7:$O$359, 0))),0)</f>
        <v>279</v>
      </c>
      <c r="I105" s="61">
        <f t="shared" si="444"/>
        <v>7</v>
      </c>
      <c r="J105" s="60">
        <f>IFERROR(VALUE(INDEX('CSV Import'!$W$7:$W$359, MATCH($BP105, 'CSV Import'!$U$7:$U$359, 0))),0)</f>
        <v>279</v>
      </c>
      <c r="K105" s="61">
        <f t="shared" si="445"/>
        <v>7</v>
      </c>
      <c r="L105" s="60">
        <f>IFERROR(VALUE(INDEX('CSV Import'!$AC$7:$AC$359, MATCH($BP105, 'CSV Import'!$AA$7:$AA$359, 0))),0)</f>
        <v>279</v>
      </c>
      <c r="M105" s="61">
        <f t="shared" si="446"/>
        <v>7</v>
      </c>
      <c r="N105" s="60">
        <f>IFERROR(VALUE(INDEX('CSV Import'!$AI$7:$AI$359, MATCH($BP105, 'CSV Import'!$AG$7:$AG$359, 0))),0)</f>
        <v>279</v>
      </c>
      <c r="O105" s="61">
        <f t="shared" si="447"/>
        <v>7</v>
      </c>
      <c r="P105" s="60">
        <f>IFERROR(VALUE(INDEX('CSV Import'!$AO$7:$AO$359, MATCH($BP105, 'CSV Import'!$AM$7:$AM$359, 0))),0)</f>
        <v>279</v>
      </c>
      <c r="Q105" s="61">
        <f t="shared" si="448"/>
        <v>7</v>
      </c>
      <c r="R105" s="60">
        <f>IFERROR(VALUE(INDEX('CSV Import'!$AU$7:$AU$359, MATCH($BP105, 'CSV Import'!$AS$7:$AS$359, 0))),0)</f>
        <v>279</v>
      </c>
      <c r="S105" s="61">
        <f t="shared" si="449"/>
        <v>7</v>
      </c>
      <c r="T105" s="60">
        <f>IFERROR(VALUE(INDEX('CSV Import'!$BA$7:$BA$359, MATCH($BP105, 'CSV Import'!$AY$7:$AY$359, 0))),0)</f>
        <v>279</v>
      </c>
      <c r="U105" s="61">
        <f t="shared" si="450"/>
        <v>7</v>
      </c>
      <c r="V105" s="60">
        <f>IFERROR(VALUE(INDEX('CSV Import'!$BG$7:$BG$359, MATCH($BP105, 'CSV Import'!$BE$7:$BE$359, 0))),0)</f>
        <v>279</v>
      </c>
      <c r="W105" s="61">
        <f t="shared" si="451"/>
        <v>7</v>
      </c>
      <c r="X105" s="60">
        <f>IFERROR(VALUE(INDEX('CSV Import'!$BM$7:$BM$359, MATCH($BP105, 'CSV Import'!$BK$7:$BK$359, 0))),0)</f>
        <v>279</v>
      </c>
      <c r="Y105" s="61">
        <f t="shared" si="452"/>
        <v>7</v>
      </c>
      <c r="Z105" s="60">
        <f>IFERROR(VALUE(INDEX('CSV Import'!$BS$7:$BS$359, MATCH($BP105, 'CSV Import'!$BQ$7:$BQ$359, 0))),0)</f>
        <v>279</v>
      </c>
      <c r="AA105" s="61">
        <f t="shared" si="453"/>
        <v>7</v>
      </c>
      <c r="AB105" s="60">
        <f>IFERROR(VALUE(INDEX('CSV Import'!$BY$7:$BY$359, MATCH($BP105, 'CSV Import'!$BW$7:$BW$359, 0))),0)</f>
        <v>279</v>
      </c>
      <c r="AC105" s="61">
        <f t="shared" si="454"/>
        <v>7</v>
      </c>
      <c r="AD105" s="60">
        <f>IFERROR(VALUE(INDEX('CSV Import'!$CE$7:$CE$359, MATCH($BP105, 'CSV Import'!$CC$7:$CC$359, 0))),0)</f>
        <v>279</v>
      </c>
      <c r="AE105" s="61">
        <f t="shared" si="455"/>
        <v>7</v>
      </c>
      <c r="AF105" s="60">
        <f>IFERROR(VALUE(INDEX('CSV Import'!$CK$7:$CK$359, MATCH($BP105, 'CSV Import'!$CI$7:$CI$359, 0))),0)</f>
        <v>279</v>
      </c>
      <c r="AG105" s="61">
        <f t="shared" si="456"/>
        <v>7</v>
      </c>
      <c r="AH105" s="60">
        <f>IFERROR(VALUE(INDEX('CSV Import'!$CQ$7:$CQ$359, MATCH($BP105, 'CSV Import'!$CO$7:$CO$359, 0))),0)</f>
        <v>279</v>
      </c>
      <c r="AI105" s="61">
        <f t="shared" si="457"/>
        <v>7</v>
      </c>
      <c r="AJ105" s="60">
        <f>IFERROR(VALUE(INDEX('CSV Import'!$CW$7:$CW$359, MATCH($BP105, 'CSV Import'!$CU$7:$CU$359, 0))),0)</f>
        <v>279</v>
      </c>
      <c r="AK105" s="61">
        <f t="shared" si="458"/>
        <v>7</v>
      </c>
      <c r="AL105" s="60">
        <f>IFERROR(VALUE(INDEX('CSV Import'!$DC$7:$DC$359, MATCH($BP105, 'CSV Import'!$DA$7:$DA$359, 0))),0)</f>
        <v>279</v>
      </c>
      <c r="AM105" s="61">
        <f t="shared" si="459"/>
        <v>7</v>
      </c>
      <c r="AN105" s="60">
        <f>IFERROR(VALUE(INDEX('CSV Import'!$DI$7:$DI$359, MATCH($BP105, 'CSV Import'!$DG$7:$DG$359, 0))),0)</f>
        <v>279</v>
      </c>
      <c r="AO105" s="61">
        <f t="shared" si="460"/>
        <v>7</v>
      </c>
      <c r="AP105" s="60">
        <f>IFERROR(VALUE(INDEX('CSV Import'!$DO$7:$DO$359, MATCH($BP105, 'CSV Import'!$DM$7:$DM$359, 0))),0)</f>
        <v>279</v>
      </c>
      <c r="AQ105" s="61">
        <f t="shared" si="461"/>
        <v>7</v>
      </c>
      <c r="AR105" s="60">
        <f>IFERROR(VALUE(INDEX('CSV Import'!$DU$7:$DU$359, MATCH($BP105, 'CSV Import'!$DS$7:$DS$359, 0))),0)</f>
        <v>279</v>
      </c>
      <c r="AS105" s="61">
        <f t="shared" si="462"/>
        <v>7</v>
      </c>
      <c r="AT105" s="60">
        <f>IFERROR(VALUE(INDEX('CSV Import'!$EA$7:$EA$359, MATCH($BP105, 'CSV Import'!$DY$7:$DY$359, 0))),0)</f>
        <v>279</v>
      </c>
      <c r="AU105" s="61">
        <f t="shared" si="463"/>
        <v>7</v>
      </c>
      <c r="AV105" s="60">
        <f>IFERROR(VALUE(INDEX('CSV Import'!$EG$7:$EG$359, MATCH($BP105, 'CSV Import'!$EE$7:$EE$359, 0))),0)</f>
        <v>279</v>
      </c>
      <c r="AW105" s="61">
        <f t="shared" si="464"/>
        <v>7</v>
      </c>
      <c r="AX105" s="60">
        <f>IFERROR(VALUE(INDEX('CSV Import'!$EM$7:$EM$359, MATCH($BP105, 'CSV Import'!$EK$7:$EK$359, 0))),0)</f>
        <v>279</v>
      </c>
      <c r="AY105" s="61">
        <f t="shared" si="465"/>
        <v>7</v>
      </c>
      <c r="AZ105" s="60">
        <f>IFERROR(VALUE(INDEX('CSV Import'!$ES$7:$ES$359, MATCH($BP105, 'CSV Import'!$EQ$7:$EQ$359, 0))),0)</f>
        <v>279</v>
      </c>
      <c r="BA105" s="61">
        <f t="shared" si="466"/>
        <v>7</v>
      </c>
      <c r="BB105" s="60">
        <f>IFERROR(VALUE(INDEX('CSV Import'!$EY$7:$EY$359, MATCH($BP105, 'CSV Import'!$EW$7:$EW$359, 0))),0)</f>
        <v>279</v>
      </c>
      <c r="BC105" s="61">
        <f t="shared" si="467"/>
        <v>7</v>
      </c>
      <c r="BD105" s="60">
        <f>IFERROR(VALUE(INDEX('CSV Import'!$FE$7:$FE$359, MATCH($BP105, 'CSV Import'!$FC$7:$FC$359, 0))),0)</f>
        <v>279</v>
      </c>
      <c r="BE105" s="61">
        <f t="shared" si="468"/>
        <v>7</v>
      </c>
      <c r="BF105" s="60">
        <f>IFERROR(VALUE(INDEX('CSV Import'!$FK$7:$FK$359, MATCH($BP105, 'CSV Import'!$FI$7:$FI$359, 0))),0)</f>
        <v>279</v>
      </c>
      <c r="BG105" s="61">
        <f t="shared" si="469"/>
        <v>7</v>
      </c>
      <c r="BH105" s="60">
        <f>IFERROR(VALUE(INDEX('CSV Import'!$FQ$7:$FQ$359, MATCH($BP105, 'CSV Import'!$FO$7:$FO$359, 0))),0)</f>
        <v>279</v>
      </c>
      <c r="BI105" s="61">
        <f t="shared" si="470"/>
        <v>7</v>
      </c>
      <c r="BJ105" s="60">
        <f>IFERROR(VALUE(INDEX('CSV Import'!$FW$7:$FW$359, MATCH($BP105, 'CSV Import'!$FU$7:$FU$359, 0))),0)</f>
        <v>279</v>
      </c>
      <c r="BK105" s="61">
        <f t="shared" si="471"/>
        <v>0</v>
      </c>
      <c r="BL105" s="60">
        <f>IFERROR(VALUE(INDEX('CSV Import'!$GC$7:$GC$359, MATCH($BP105, 'CSV Import'!$GA$7:$GA$359, 0))),0)</f>
        <v>0</v>
      </c>
      <c r="BM105" s="61">
        <f t="shared" si="472"/>
        <v>210</v>
      </c>
      <c r="BN105" s="62">
        <f t="shared" si="472"/>
        <v>8370</v>
      </c>
      <c r="BP105" s="33" t="s">
        <v>300</v>
      </c>
    </row>
    <row r="106" spans="1:68" x14ac:dyDescent="0.2">
      <c r="A106" s="28">
        <f>ROW()</f>
        <v>106</v>
      </c>
      <c r="B106" s="95" t="s">
        <v>286</v>
      </c>
      <c r="C106" s="61">
        <f t="shared" si="441"/>
        <v>0</v>
      </c>
      <c r="D106" s="60">
        <f>IFERROR(VALUE(INDEX('CSV Import'!$E$7:$E$359, MATCH($BP106, 'CSV Import'!$C$7:$C$359, 0))),0)</f>
        <v>0</v>
      </c>
      <c r="E106" s="61">
        <f t="shared" si="442"/>
        <v>0</v>
      </c>
      <c r="F106" s="60">
        <f>IFERROR(VALUE(INDEX('CSV Import'!$K$7:$K$359, MATCH($BP106, 'CSV Import'!$I$7:$I$359, 0))),0)</f>
        <v>0</v>
      </c>
      <c r="G106" s="61">
        <f t="shared" si="443"/>
        <v>0</v>
      </c>
      <c r="H106" s="60">
        <f>IFERROR(VALUE(INDEX('CSV Import'!$Q$7:$Q$359, MATCH($BP106, 'CSV Import'!$O$7:$O$359, 0))),0)</f>
        <v>0</v>
      </c>
      <c r="I106" s="61">
        <f t="shared" si="444"/>
        <v>0</v>
      </c>
      <c r="J106" s="60">
        <f>IFERROR(VALUE(INDEX('CSV Import'!$W$7:$W$359, MATCH($BP106, 'CSV Import'!$U$7:$U$359, 0))),0)</f>
        <v>0</v>
      </c>
      <c r="K106" s="61">
        <f t="shared" si="445"/>
        <v>0</v>
      </c>
      <c r="L106" s="60">
        <f>IFERROR(VALUE(INDEX('CSV Import'!$AC$7:$AC$359, MATCH($BP106, 'CSV Import'!$AA$7:$AA$359, 0))),0)</f>
        <v>0</v>
      </c>
      <c r="M106" s="61">
        <f t="shared" si="446"/>
        <v>0</v>
      </c>
      <c r="N106" s="60">
        <f>IFERROR(VALUE(INDEX('CSV Import'!$AI$7:$AI$359, MATCH($BP106, 'CSV Import'!$AG$7:$AG$359, 0))),0)</f>
        <v>0</v>
      </c>
      <c r="O106" s="61">
        <f t="shared" si="447"/>
        <v>0</v>
      </c>
      <c r="P106" s="60">
        <f>IFERROR(VALUE(INDEX('CSV Import'!$AO$7:$AO$359, MATCH($BP106, 'CSV Import'!$AM$7:$AM$359, 0))),0)</f>
        <v>0</v>
      </c>
      <c r="Q106" s="61">
        <f t="shared" si="448"/>
        <v>0</v>
      </c>
      <c r="R106" s="60">
        <f>IFERROR(VALUE(INDEX('CSV Import'!$AU$7:$AU$359, MATCH($BP106, 'CSV Import'!$AS$7:$AS$359, 0))),0)</f>
        <v>0</v>
      </c>
      <c r="S106" s="61">
        <f t="shared" si="449"/>
        <v>0</v>
      </c>
      <c r="T106" s="60">
        <f>IFERROR(VALUE(INDEX('CSV Import'!$BA$7:$BA$359, MATCH($BP106, 'CSV Import'!$AY$7:$AY$359, 0))),0)</f>
        <v>0</v>
      </c>
      <c r="U106" s="61">
        <f t="shared" si="450"/>
        <v>0</v>
      </c>
      <c r="V106" s="60">
        <f>IFERROR(VALUE(INDEX('CSV Import'!$BG$7:$BG$359, MATCH($BP106, 'CSV Import'!$BE$7:$BE$359, 0))),0)</f>
        <v>0</v>
      </c>
      <c r="W106" s="61">
        <f t="shared" si="451"/>
        <v>0</v>
      </c>
      <c r="X106" s="60">
        <f>IFERROR(VALUE(INDEX('CSV Import'!$BM$7:$BM$359, MATCH($BP106, 'CSV Import'!$BK$7:$BK$359, 0))),0)</f>
        <v>0</v>
      </c>
      <c r="Y106" s="61">
        <f t="shared" si="452"/>
        <v>0</v>
      </c>
      <c r="Z106" s="60">
        <f>IFERROR(VALUE(INDEX('CSV Import'!$BS$7:$BS$359, MATCH($BP106, 'CSV Import'!$BQ$7:$BQ$359, 0))),0)</f>
        <v>0</v>
      </c>
      <c r="AA106" s="61">
        <f t="shared" si="453"/>
        <v>0</v>
      </c>
      <c r="AB106" s="60">
        <f>IFERROR(VALUE(INDEX('CSV Import'!$BY$7:$BY$359, MATCH($BP106, 'CSV Import'!$BW$7:$BW$359, 0))),0)</f>
        <v>0</v>
      </c>
      <c r="AC106" s="61">
        <f t="shared" si="454"/>
        <v>0</v>
      </c>
      <c r="AD106" s="60">
        <f>IFERROR(VALUE(INDEX('CSV Import'!$CE$7:$CE$359, MATCH($BP106, 'CSV Import'!$CC$7:$CC$359, 0))),0)</f>
        <v>0</v>
      </c>
      <c r="AE106" s="61">
        <f t="shared" si="455"/>
        <v>0</v>
      </c>
      <c r="AF106" s="60">
        <f>IFERROR(VALUE(INDEX('CSV Import'!$CK$7:$CK$359, MATCH($BP106, 'CSV Import'!$CI$7:$CI$359, 0))),0)</f>
        <v>0</v>
      </c>
      <c r="AG106" s="61">
        <f t="shared" si="456"/>
        <v>0</v>
      </c>
      <c r="AH106" s="60">
        <f>IFERROR(VALUE(INDEX('CSV Import'!$CQ$7:$CQ$359, MATCH($BP106, 'CSV Import'!$CO$7:$CO$359, 0))),0)</f>
        <v>0</v>
      </c>
      <c r="AI106" s="61">
        <f t="shared" si="457"/>
        <v>0</v>
      </c>
      <c r="AJ106" s="60">
        <f>IFERROR(VALUE(INDEX('CSV Import'!$CW$7:$CW$359, MATCH($BP106, 'CSV Import'!$CU$7:$CU$359, 0))),0)</f>
        <v>0</v>
      </c>
      <c r="AK106" s="61">
        <f t="shared" si="458"/>
        <v>0</v>
      </c>
      <c r="AL106" s="60">
        <f>IFERROR(VALUE(INDEX('CSV Import'!$DC$7:$DC$359, MATCH($BP106, 'CSV Import'!$DA$7:$DA$359, 0))),0)</f>
        <v>0</v>
      </c>
      <c r="AM106" s="61">
        <f t="shared" si="459"/>
        <v>0</v>
      </c>
      <c r="AN106" s="60">
        <f>IFERROR(VALUE(INDEX('CSV Import'!$DI$7:$DI$359, MATCH($BP106, 'CSV Import'!$DG$7:$DG$359, 0))),0)</f>
        <v>0</v>
      </c>
      <c r="AO106" s="61">
        <f t="shared" si="460"/>
        <v>0</v>
      </c>
      <c r="AP106" s="60">
        <f>IFERROR(VALUE(INDEX('CSV Import'!$DO$7:$DO$359, MATCH($BP106, 'CSV Import'!$DM$7:$DM$359, 0))),0)</f>
        <v>0</v>
      </c>
      <c r="AQ106" s="61">
        <f t="shared" si="461"/>
        <v>0</v>
      </c>
      <c r="AR106" s="60">
        <f>IFERROR(VALUE(INDEX('CSV Import'!$DU$7:$DU$359, MATCH($BP106, 'CSV Import'!$DS$7:$DS$359, 0))),0)</f>
        <v>0</v>
      </c>
      <c r="AS106" s="61">
        <f t="shared" si="462"/>
        <v>0</v>
      </c>
      <c r="AT106" s="60">
        <f>IFERROR(VALUE(INDEX('CSV Import'!$EA$7:$EA$359, MATCH($BP106, 'CSV Import'!$DY$7:$DY$359, 0))),0)</f>
        <v>0</v>
      </c>
      <c r="AU106" s="61">
        <f t="shared" si="463"/>
        <v>0</v>
      </c>
      <c r="AV106" s="60">
        <f>IFERROR(VALUE(INDEX('CSV Import'!$EG$7:$EG$359, MATCH($BP106, 'CSV Import'!$EE$7:$EE$359, 0))),0)</f>
        <v>0</v>
      </c>
      <c r="AW106" s="61">
        <f t="shared" si="464"/>
        <v>0</v>
      </c>
      <c r="AX106" s="60">
        <f>IFERROR(VALUE(INDEX('CSV Import'!$EM$7:$EM$359, MATCH($BP106, 'CSV Import'!$EK$7:$EK$359, 0))),0)</f>
        <v>0</v>
      </c>
      <c r="AY106" s="61">
        <f t="shared" si="465"/>
        <v>0</v>
      </c>
      <c r="AZ106" s="60">
        <f>IFERROR(VALUE(INDEX('CSV Import'!$ES$7:$ES$359, MATCH($BP106, 'CSV Import'!$EQ$7:$EQ$359, 0))),0)</f>
        <v>0</v>
      </c>
      <c r="BA106" s="61">
        <f t="shared" si="466"/>
        <v>0</v>
      </c>
      <c r="BB106" s="60">
        <f>IFERROR(VALUE(INDEX('CSV Import'!$EY$7:$EY$359, MATCH($BP106, 'CSV Import'!$EW$7:$EW$359, 0))),0)</f>
        <v>0</v>
      </c>
      <c r="BC106" s="61">
        <f t="shared" si="467"/>
        <v>0</v>
      </c>
      <c r="BD106" s="60">
        <f>IFERROR(VALUE(INDEX('CSV Import'!$FE$7:$FE$359, MATCH($BP106, 'CSV Import'!$FC$7:$FC$359, 0))),0)</f>
        <v>0</v>
      </c>
      <c r="BE106" s="61">
        <f t="shared" si="468"/>
        <v>0</v>
      </c>
      <c r="BF106" s="60">
        <f>IFERROR(VALUE(INDEX('CSV Import'!$FK$7:$FK$359, MATCH($BP106, 'CSV Import'!$FI$7:$FI$359, 0))),0)</f>
        <v>0</v>
      </c>
      <c r="BG106" s="61">
        <f t="shared" si="469"/>
        <v>0</v>
      </c>
      <c r="BH106" s="60">
        <f>IFERROR(VALUE(INDEX('CSV Import'!$FQ$7:$FQ$359, MATCH($BP106, 'CSV Import'!$FO$7:$FO$359, 0))),0)</f>
        <v>0</v>
      </c>
      <c r="BI106" s="61">
        <f t="shared" si="470"/>
        <v>0</v>
      </c>
      <c r="BJ106" s="60">
        <f>IFERROR(VALUE(INDEX('CSV Import'!$FW$7:$FW$359, MATCH($BP106, 'CSV Import'!$FU$7:$FU$359, 0))),0)</f>
        <v>0</v>
      </c>
      <c r="BK106" s="61">
        <f t="shared" si="471"/>
        <v>0</v>
      </c>
      <c r="BL106" s="60">
        <f>IFERROR(VALUE(INDEX('CSV Import'!$GC$7:$GC$359, MATCH($BP106, 'CSV Import'!$GA$7:$GA$359, 0))),0)</f>
        <v>0</v>
      </c>
      <c r="BM106" s="61">
        <f t="shared" si="472"/>
        <v>0</v>
      </c>
      <c r="BN106" s="62">
        <f t="shared" si="472"/>
        <v>0</v>
      </c>
      <c r="BP106" s="33" t="s">
        <v>301</v>
      </c>
    </row>
    <row r="107" spans="1:68" x14ac:dyDescent="0.2">
      <c r="A107" s="28">
        <f>ROW()</f>
        <v>107</v>
      </c>
      <c r="B107" s="101" t="s">
        <v>288</v>
      </c>
      <c r="C107" s="102">
        <f t="shared" si="441"/>
        <v>1</v>
      </c>
      <c r="D107" s="106">
        <f>IFERROR(VALUE(INDEX('CSV Import'!$E$7:$E$359, MATCH($BP107, 'CSV Import'!$C$7:$C$359, 0))),0)</f>
        <v>49.3</v>
      </c>
      <c r="E107" s="102">
        <f t="shared" si="442"/>
        <v>1</v>
      </c>
      <c r="F107" s="106">
        <f>IFERROR(VALUE(INDEX('CSV Import'!$K$7:$K$359, MATCH($BP107, 'CSV Import'!$I$7:$I$359, 0))),0)</f>
        <v>49.3</v>
      </c>
      <c r="G107" s="102">
        <f t="shared" si="443"/>
        <v>1</v>
      </c>
      <c r="H107" s="106">
        <f>IFERROR(VALUE(INDEX('CSV Import'!$Q$7:$Q$359, MATCH($BP107, 'CSV Import'!$O$7:$O$359, 0))),0)</f>
        <v>49.3</v>
      </c>
      <c r="I107" s="102">
        <f t="shared" si="444"/>
        <v>1</v>
      </c>
      <c r="J107" s="106">
        <f>IFERROR(VALUE(INDEX('CSV Import'!$W$7:$W$359, MATCH($BP107, 'CSV Import'!$U$7:$U$359, 0))),0)</f>
        <v>49.3</v>
      </c>
      <c r="K107" s="102">
        <f t="shared" si="445"/>
        <v>1</v>
      </c>
      <c r="L107" s="106">
        <f>IFERROR(VALUE(INDEX('CSV Import'!$AC$7:$AC$359, MATCH($BP107, 'CSV Import'!$AA$7:$AA$359, 0))),0)</f>
        <v>49.3</v>
      </c>
      <c r="M107" s="102">
        <f t="shared" si="446"/>
        <v>1</v>
      </c>
      <c r="N107" s="106">
        <f>IFERROR(VALUE(INDEX('CSV Import'!$AI$7:$AI$359, MATCH($BP107, 'CSV Import'!$AG$7:$AG$359, 0))),0)</f>
        <v>49.3</v>
      </c>
      <c r="O107" s="102">
        <f t="shared" si="447"/>
        <v>1</v>
      </c>
      <c r="P107" s="106">
        <f>IFERROR(VALUE(INDEX('CSV Import'!$AO$7:$AO$359, MATCH($BP107, 'CSV Import'!$AM$7:$AM$359, 0))),0)</f>
        <v>49.3</v>
      </c>
      <c r="Q107" s="102">
        <f t="shared" si="448"/>
        <v>1</v>
      </c>
      <c r="R107" s="106">
        <f>IFERROR(VALUE(INDEX('CSV Import'!$AU$7:$AU$359, MATCH($BP107, 'CSV Import'!$AS$7:$AS$359, 0))),0)</f>
        <v>49.3</v>
      </c>
      <c r="S107" s="102">
        <f t="shared" si="449"/>
        <v>1</v>
      </c>
      <c r="T107" s="106">
        <f>IFERROR(VALUE(INDEX('CSV Import'!$BA$7:$BA$359, MATCH($BP107, 'CSV Import'!$AY$7:$AY$359, 0))),0)</f>
        <v>49.3</v>
      </c>
      <c r="U107" s="102">
        <f t="shared" si="450"/>
        <v>1</v>
      </c>
      <c r="V107" s="106">
        <f>IFERROR(VALUE(INDEX('CSV Import'!$BG$7:$BG$359, MATCH($BP107, 'CSV Import'!$BE$7:$BE$359, 0))),0)</f>
        <v>49.3</v>
      </c>
      <c r="W107" s="102">
        <f t="shared" si="451"/>
        <v>1</v>
      </c>
      <c r="X107" s="106">
        <f>IFERROR(VALUE(INDEX('CSV Import'!$BM$7:$BM$359, MATCH($BP107, 'CSV Import'!$BK$7:$BK$359, 0))),0)</f>
        <v>49.3</v>
      </c>
      <c r="Y107" s="102">
        <f t="shared" si="452"/>
        <v>1</v>
      </c>
      <c r="Z107" s="106">
        <f>IFERROR(VALUE(INDEX('CSV Import'!$BS$7:$BS$359, MATCH($BP107, 'CSV Import'!$BQ$7:$BQ$359, 0))),0)</f>
        <v>49.3</v>
      </c>
      <c r="AA107" s="102">
        <f t="shared" si="453"/>
        <v>1</v>
      </c>
      <c r="AB107" s="106">
        <f>IFERROR(VALUE(INDEX('CSV Import'!$BY$7:$BY$359, MATCH($BP107, 'CSV Import'!$BW$7:$BW$359, 0))),0)</f>
        <v>49.3</v>
      </c>
      <c r="AC107" s="102">
        <f t="shared" si="454"/>
        <v>1</v>
      </c>
      <c r="AD107" s="106">
        <f>IFERROR(VALUE(INDEX('CSV Import'!$CE$7:$CE$359, MATCH($BP107, 'CSV Import'!$CC$7:$CC$359, 0))),0)</f>
        <v>49.3</v>
      </c>
      <c r="AE107" s="102">
        <f t="shared" si="455"/>
        <v>1</v>
      </c>
      <c r="AF107" s="106">
        <f>IFERROR(VALUE(INDEX('CSV Import'!$CK$7:$CK$359, MATCH($BP107, 'CSV Import'!$CI$7:$CI$359, 0))),0)</f>
        <v>49.3</v>
      </c>
      <c r="AG107" s="102">
        <f t="shared" si="456"/>
        <v>1</v>
      </c>
      <c r="AH107" s="106">
        <f>IFERROR(VALUE(INDEX('CSV Import'!$CQ$7:$CQ$359, MATCH($BP107, 'CSV Import'!$CO$7:$CO$359, 0))),0)</f>
        <v>49.3</v>
      </c>
      <c r="AI107" s="102">
        <f t="shared" si="457"/>
        <v>1</v>
      </c>
      <c r="AJ107" s="106">
        <f>IFERROR(VALUE(INDEX('CSV Import'!$CW$7:$CW$359, MATCH($BP107, 'CSV Import'!$CU$7:$CU$359, 0))),0)</f>
        <v>49.3</v>
      </c>
      <c r="AK107" s="102">
        <f t="shared" si="458"/>
        <v>1</v>
      </c>
      <c r="AL107" s="106">
        <f>IFERROR(VALUE(INDEX('CSV Import'!$DC$7:$DC$359, MATCH($BP107, 'CSV Import'!$DA$7:$DA$359, 0))),0)</f>
        <v>49.3</v>
      </c>
      <c r="AM107" s="102">
        <f t="shared" si="459"/>
        <v>1</v>
      </c>
      <c r="AN107" s="106">
        <f>IFERROR(VALUE(INDEX('CSV Import'!$DI$7:$DI$359, MATCH($BP107, 'CSV Import'!$DG$7:$DG$359, 0))),0)</f>
        <v>49.3</v>
      </c>
      <c r="AO107" s="102">
        <f t="shared" si="460"/>
        <v>1</v>
      </c>
      <c r="AP107" s="106">
        <f>IFERROR(VALUE(INDEX('CSV Import'!$DO$7:$DO$359, MATCH($BP107, 'CSV Import'!$DM$7:$DM$359, 0))),0)</f>
        <v>49.3</v>
      </c>
      <c r="AQ107" s="102">
        <f t="shared" si="461"/>
        <v>1</v>
      </c>
      <c r="AR107" s="106">
        <f>IFERROR(VALUE(INDEX('CSV Import'!$DU$7:$DU$359, MATCH($BP107, 'CSV Import'!$DS$7:$DS$359, 0))),0)</f>
        <v>49.3</v>
      </c>
      <c r="AS107" s="102">
        <f t="shared" si="462"/>
        <v>1</v>
      </c>
      <c r="AT107" s="106">
        <f>IFERROR(VALUE(INDEX('CSV Import'!$EA$7:$EA$359, MATCH($BP107, 'CSV Import'!$DY$7:$DY$359, 0))),0)</f>
        <v>49.3</v>
      </c>
      <c r="AU107" s="102">
        <f t="shared" si="463"/>
        <v>1</v>
      </c>
      <c r="AV107" s="106">
        <f>IFERROR(VALUE(INDEX('CSV Import'!$EG$7:$EG$359, MATCH($BP107, 'CSV Import'!$EE$7:$EE$359, 0))),0)</f>
        <v>49.3</v>
      </c>
      <c r="AW107" s="102">
        <f t="shared" si="464"/>
        <v>1</v>
      </c>
      <c r="AX107" s="106">
        <f>IFERROR(VALUE(INDEX('CSV Import'!$EM$7:$EM$359, MATCH($BP107, 'CSV Import'!$EK$7:$EK$359, 0))),0)</f>
        <v>49.3</v>
      </c>
      <c r="AY107" s="102">
        <f t="shared" si="465"/>
        <v>1</v>
      </c>
      <c r="AZ107" s="106">
        <f>IFERROR(VALUE(INDEX('CSV Import'!$ES$7:$ES$359, MATCH($BP107, 'CSV Import'!$EQ$7:$EQ$359, 0))),0)</f>
        <v>49.3</v>
      </c>
      <c r="BA107" s="102">
        <f t="shared" si="466"/>
        <v>1</v>
      </c>
      <c r="BB107" s="106">
        <f>IFERROR(VALUE(INDEX('CSV Import'!$EY$7:$EY$359, MATCH($BP107, 'CSV Import'!$EW$7:$EW$359, 0))),0)</f>
        <v>49.3</v>
      </c>
      <c r="BC107" s="102">
        <f t="shared" si="467"/>
        <v>1</v>
      </c>
      <c r="BD107" s="106">
        <f>IFERROR(VALUE(INDEX('CSV Import'!$FE$7:$FE$359, MATCH($BP107, 'CSV Import'!$FC$7:$FC$359, 0))),0)</f>
        <v>49.3</v>
      </c>
      <c r="BE107" s="102">
        <f t="shared" si="468"/>
        <v>1</v>
      </c>
      <c r="BF107" s="106">
        <f>IFERROR(VALUE(INDEX('CSV Import'!$FK$7:$FK$359, MATCH($BP107, 'CSV Import'!$FI$7:$FI$359, 0))),0)</f>
        <v>49.3</v>
      </c>
      <c r="BG107" s="102">
        <f t="shared" si="469"/>
        <v>1</v>
      </c>
      <c r="BH107" s="106">
        <f>IFERROR(VALUE(INDEX('CSV Import'!$FQ$7:$FQ$359, MATCH($BP107, 'CSV Import'!$FO$7:$FO$359, 0))),0)</f>
        <v>49.3</v>
      </c>
      <c r="BI107" s="102">
        <f t="shared" si="470"/>
        <v>1</v>
      </c>
      <c r="BJ107" s="106">
        <f>IFERROR(VALUE(INDEX('CSV Import'!$FW$7:$FW$359, MATCH($BP107, 'CSV Import'!$FU$7:$FU$359, 0))),0)</f>
        <v>49.3</v>
      </c>
      <c r="BK107" s="102">
        <f t="shared" si="471"/>
        <v>0</v>
      </c>
      <c r="BL107" s="106">
        <f>IFERROR(VALUE(INDEX('CSV Import'!$GC$7:$GC$359, MATCH($BP107, 'CSV Import'!$GA$7:$GA$359, 0))),0)</f>
        <v>0</v>
      </c>
      <c r="BM107" s="102">
        <f t="shared" si="472"/>
        <v>30</v>
      </c>
      <c r="BN107" s="103">
        <f t="shared" si="472"/>
        <v>1478.9999999999998</v>
      </c>
      <c r="BP107" s="33" t="s">
        <v>302</v>
      </c>
    </row>
    <row r="108" spans="1:68" x14ac:dyDescent="0.2">
      <c r="A108" s="28">
        <f>ROW()</f>
        <v>108</v>
      </c>
      <c r="B108" s="101" t="s">
        <v>290</v>
      </c>
      <c r="C108" s="102">
        <f t="shared" si="441"/>
        <v>8</v>
      </c>
      <c r="D108" s="106">
        <f>IFERROR(VALUE(INDEX('CSV Import'!$E$7:$E$359, MATCH($BP108, 'CSV Import'!$C$7:$C$359, 0))),0)</f>
        <v>421.75</v>
      </c>
      <c r="E108" s="102">
        <f t="shared" si="442"/>
        <v>8</v>
      </c>
      <c r="F108" s="106">
        <f>IFERROR(VALUE(INDEX('CSV Import'!$K$7:$K$359, MATCH($BP108, 'CSV Import'!$I$7:$I$359, 0))),0)</f>
        <v>421.75</v>
      </c>
      <c r="G108" s="102">
        <f t="shared" si="443"/>
        <v>8</v>
      </c>
      <c r="H108" s="106">
        <f>IFERROR(VALUE(INDEX('CSV Import'!$Q$7:$Q$359, MATCH($BP108, 'CSV Import'!$O$7:$O$359, 0))),0)</f>
        <v>421.75</v>
      </c>
      <c r="I108" s="102">
        <f t="shared" si="444"/>
        <v>8</v>
      </c>
      <c r="J108" s="106">
        <f>IFERROR(VALUE(INDEX('CSV Import'!$W$7:$W$359, MATCH($BP108, 'CSV Import'!$U$7:$U$359, 0))),0)</f>
        <v>421.75</v>
      </c>
      <c r="K108" s="102">
        <f t="shared" si="445"/>
        <v>8</v>
      </c>
      <c r="L108" s="106">
        <f>IFERROR(VALUE(INDEX('CSV Import'!$AC$7:$AC$359, MATCH($BP108, 'CSV Import'!$AA$7:$AA$359, 0))),0)</f>
        <v>421.75</v>
      </c>
      <c r="M108" s="102">
        <f t="shared" si="446"/>
        <v>8</v>
      </c>
      <c r="N108" s="106">
        <f>IFERROR(VALUE(INDEX('CSV Import'!$AI$7:$AI$359, MATCH($BP108, 'CSV Import'!$AG$7:$AG$359, 0))),0)</f>
        <v>421.75</v>
      </c>
      <c r="O108" s="102">
        <f t="shared" si="447"/>
        <v>8</v>
      </c>
      <c r="P108" s="106">
        <f>IFERROR(VALUE(INDEX('CSV Import'!$AO$7:$AO$359, MATCH($BP108, 'CSV Import'!$AM$7:$AM$359, 0))),0)</f>
        <v>421.75</v>
      </c>
      <c r="Q108" s="102">
        <f t="shared" si="448"/>
        <v>8</v>
      </c>
      <c r="R108" s="106">
        <f>IFERROR(VALUE(INDEX('CSV Import'!$AU$7:$AU$359, MATCH($BP108, 'CSV Import'!$AS$7:$AS$359, 0))),0)</f>
        <v>421.75</v>
      </c>
      <c r="S108" s="102">
        <f t="shared" si="449"/>
        <v>8</v>
      </c>
      <c r="T108" s="106">
        <f>IFERROR(VALUE(INDEX('CSV Import'!$BA$7:$BA$359, MATCH($BP108, 'CSV Import'!$AY$7:$AY$359, 0))),0)</f>
        <v>421.75</v>
      </c>
      <c r="U108" s="102">
        <f t="shared" si="450"/>
        <v>8</v>
      </c>
      <c r="V108" s="106">
        <f>IFERROR(VALUE(INDEX('CSV Import'!$BG$7:$BG$359, MATCH($BP108, 'CSV Import'!$BE$7:$BE$359, 0))),0)</f>
        <v>421.75</v>
      </c>
      <c r="W108" s="102">
        <f t="shared" si="451"/>
        <v>8</v>
      </c>
      <c r="X108" s="106">
        <f>IFERROR(VALUE(INDEX('CSV Import'!$BM$7:$BM$359, MATCH($BP108, 'CSV Import'!$BK$7:$BK$359, 0))),0)</f>
        <v>421.75</v>
      </c>
      <c r="Y108" s="102">
        <f t="shared" si="452"/>
        <v>8</v>
      </c>
      <c r="Z108" s="106">
        <f>IFERROR(VALUE(INDEX('CSV Import'!$BS$7:$BS$359, MATCH($BP108, 'CSV Import'!$BQ$7:$BQ$359, 0))),0)</f>
        <v>421.75</v>
      </c>
      <c r="AA108" s="102">
        <f t="shared" si="453"/>
        <v>8</v>
      </c>
      <c r="AB108" s="106">
        <f>IFERROR(VALUE(INDEX('CSV Import'!$BY$7:$BY$359, MATCH($BP108, 'CSV Import'!$BW$7:$BW$359, 0))),0)</f>
        <v>421.75</v>
      </c>
      <c r="AC108" s="102">
        <f t="shared" si="454"/>
        <v>8</v>
      </c>
      <c r="AD108" s="106">
        <f>IFERROR(VALUE(INDEX('CSV Import'!$CE$7:$CE$359, MATCH($BP108, 'CSV Import'!$CC$7:$CC$359, 0))),0)</f>
        <v>421.75</v>
      </c>
      <c r="AE108" s="102">
        <f t="shared" si="455"/>
        <v>8</v>
      </c>
      <c r="AF108" s="106">
        <f>IFERROR(VALUE(INDEX('CSV Import'!$CK$7:$CK$359, MATCH($BP108, 'CSV Import'!$CI$7:$CI$359, 0))),0)</f>
        <v>421.75</v>
      </c>
      <c r="AG108" s="102">
        <f t="shared" si="456"/>
        <v>8</v>
      </c>
      <c r="AH108" s="106">
        <f>IFERROR(VALUE(INDEX('CSV Import'!$CQ$7:$CQ$359, MATCH($BP108, 'CSV Import'!$CO$7:$CO$359, 0))),0)</f>
        <v>421.75</v>
      </c>
      <c r="AI108" s="102">
        <f t="shared" si="457"/>
        <v>8</v>
      </c>
      <c r="AJ108" s="106">
        <f>IFERROR(VALUE(INDEX('CSV Import'!$CW$7:$CW$359, MATCH($BP108, 'CSV Import'!$CU$7:$CU$359, 0))),0)</f>
        <v>421.75</v>
      </c>
      <c r="AK108" s="102">
        <f t="shared" si="458"/>
        <v>8</v>
      </c>
      <c r="AL108" s="106">
        <f>IFERROR(VALUE(INDEX('CSV Import'!$DC$7:$DC$359, MATCH($BP108, 'CSV Import'!$DA$7:$DA$359, 0))),0)</f>
        <v>421.75</v>
      </c>
      <c r="AM108" s="102">
        <f t="shared" si="459"/>
        <v>8</v>
      </c>
      <c r="AN108" s="106">
        <f>IFERROR(VALUE(INDEX('CSV Import'!$DI$7:$DI$359, MATCH($BP108, 'CSV Import'!$DG$7:$DG$359, 0))),0)</f>
        <v>421.75</v>
      </c>
      <c r="AO108" s="102">
        <f t="shared" si="460"/>
        <v>8</v>
      </c>
      <c r="AP108" s="106">
        <f>IFERROR(VALUE(INDEX('CSV Import'!$DO$7:$DO$359, MATCH($BP108, 'CSV Import'!$DM$7:$DM$359, 0))),0)</f>
        <v>421.75</v>
      </c>
      <c r="AQ108" s="102">
        <f t="shared" si="461"/>
        <v>8</v>
      </c>
      <c r="AR108" s="106">
        <f>IFERROR(VALUE(INDEX('CSV Import'!$DU$7:$DU$359, MATCH($BP108, 'CSV Import'!$DS$7:$DS$359, 0))),0)</f>
        <v>421.75</v>
      </c>
      <c r="AS108" s="102">
        <f t="shared" si="462"/>
        <v>8</v>
      </c>
      <c r="AT108" s="106">
        <f>IFERROR(VALUE(INDEX('CSV Import'!$EA$7:$EA$359, MATCH($BP108, 'CSV Import'!$DY$7:$DY$359, 0))),0)</f>
        <v>421.75</v>
      </c>
      <c r="AU108" s="102">
        <f t="shared" si="463"/>
        <v>8</v>
      </c>
      <c r="AV108" s="106">
        <f>IFERROR(VALUE(INDEX('CSV Import'!$EG$7:$EG$359, MATCH($BP108, 'CSV Import'!$EE$7:$EE$359, 0))),0)</f>
        <v>421.75</v>
      </c>
      <c r="AW108" s="102">
        <f t="shared" si="464"/>
        <v>8</v>
      </c>
      <c r="AX108" s="106">
        <f>IFERROR(VALUE(INDEX('CSV Import'!$EM$7:$EM$359, MATCH($BP108, 'CSV Import'!$EK$7:$EK$359, 0))),0)</f>
        <v>421.75</v>
      </c>
      <c r="AY108" s="102">
        <f t="shared" si="465"/>
        <v>8</v>
      </c>
      <c r="AZ108" s="106">
        <f>IFERROR(VALUE(INDEX('CSV Import'!$ES$7:$ES$359, MATCH($BP108, 'CSV Import'!$EQ$7:$EQ$359, 0))),0)</f>
        <v>421.75</v>
      </c>
      <c r="BA108" s="102">
        <f t="shared" si="466"/>
        <v>8</v>
      </c>
      <c r="BB108" s="106">
        <f>IFERROR(VALUE(INDEX('CSV Import'!$EY$7:$EY$359, MATCH($BP108, 'CSV Import'!$EW$7:$EW$359, 0))),0)</f>
        <v>421.75</v>
      </c>
      <c r="BC108" s="102">
        <f t="shared" si="467"/>
        <v>8</v>
      </c>
      <c r="BD108" s="106">
        <f>IFERROR(VALUE(INDEX('CSV Import'!$FE$7:$FE$359, MATCH($BP108, 'CSV Import'!$FC$7:$FC$359, 0))),0)</f>
        <v>421.75</v>
      </c>
      <c r="BE108" s="102">
        <f t="shared" si="468"/>
        <v>8</v>
      </c>
      <c r="BF108" s="106">
        <f>IFERROR(VALUE(INDEX('CSV Import'!$FK$7:$FK$359, MATCH($BP108, 'CSV Import'!$FI$7:$FI$359, 0))),0)</f>
        <v>421.75</v>
      </c>
      <c r="BG108" s="102">
        <f t="shared" si="469"/>
        <v>8</v>
      </c>
      <c r="BH108" s="106">
        <f>IFERROR(VALUE(INDEX('CSV Import'!$FQ$7:$FQ$359, MATCH($BP108, 'CSV Import'!$FO$7:$FO$359, 0))),0)</f>
        <v>421.75</v>
      </c>
      <c r="BI108" s="102">
        <f t="shared" si="470"/>
        <v>8</v>
      </c>
      <c r="BJ108" s="106">
        <f>IFERROR(VALUE(INDEX('CSV Import'!$FW$7:$FW$359, MATCH($BP108, 'CSV Import'!$FU$7:$FU$359, 0))),0)</f>
        <v>421.75</v>
      </c>
      <c r="BK108" s="102">
        <f t="shared" si="471"/>
        <v>0</v>
      </c>
      <c r="BL108" s="106">
        <f>IFERROR(VALUE(INDEX('CSV Import'!$GC$7:$GC$359, MATCH($BP108, 'CSV Import'!$GA$7:$GA$359, 0))),0)</f>
        <v>0</v>
      </c>
      <c r="BM108" s="102">
        <f t="shared" si="472"/>
        <v>240</v>
      </c>
      <c r="BN108" s="103">
        <f t="shared" si="472"/>
        <v>12652.5</v>
      </c>
      <c r="BP108" s="33" t="s">
        <v>303</v>
      </c>
    </row>
    <row r="109" spans="1:68" x14ac:dyDescent="0.2">
      <c r="A109" s="28">
        <f>ROW()</f>
        <v>109</v>
      </c>
      <c r="B109" s="101" t="s">
        <v>292</v>
      </c>
      <c r="C109" s="102">
        <f t="shared" si="441"/>
        <v>0</v>
      </c>
      <c r="D109" s="106">
        <f>IFERROR(VALUE(INDEX('CSV Import'!$E$7:$E$359, MATCH($BP109, 'CSV Import'!$C$7:$C$359, 0))),0)</f>
        <v>0</v>
      </c>
      <c r="E109" s="102">
        <f t="shared" si="442"/>
        <v>0</v>
      </c>
      <c r="F109" s="106">
        <f>IFERROR(VALUE(INDEX('CSV Import'!$K$7:$K$359, MATCH($BP109, 'CSV Import'!$I$7:$I$359, 0))),0)</f>
        <v>0</v>
      </c>
      <c r="G109" s="102">
        <f t="shared" si="443"/>
        <v>0</v>
      </c>
      <c r="H109" s="106">
        <f>IFERROR(VALUE(INDEX('CSV Import'!$Q$7:$Q$359, MATCH($BP109, 'CSV Import'!$O$7:$O$359, 0))),0)</f>
        <v>0</v>
      </c>
      <c r="I109" s="102">
        <f t="shared" si="444"/>
        <v>0</v>
      </c>
      <c r="J109" s="106">
        <f>IFERROR(VALUE(INDEX('CSV Import'!$W$7:$W$359, MATCH($BP109, 'CSV Import'!$U$7:$U$359, 0))),0)</f>
        <v>0</v>
      </c>
      <c r="K109" s="102">
        <f t="shared" si="445"/>
        <v>0</v>
      </c>
      <c r="L109" s="106">
        <f>IFERROR(VALUE(INDEX('CSV Import'!$AC$7:$AC$359, MATCH($BP109, 'CSV Import'!$AA$7:$AA$359, 0))),0)</f>
        <v>0</v>
      </c>
      <c r="M109" s="102">
        <f t="shared" si="446"/>
        <v>0</v>
      </c>
      <c r="N109" s="106">
        <f>IFERROR(VALUE(INDEX('CSV Import'!$AI$7:$AI$359, MATCH($BP109, 'CSV Import'!$AG$7:$AG$359, 0))),0)</f>
        <v>0</v>
      </c>
      <c r="O109" s="102">
        <f t="shared" si="447"/>
        <v>0</v>
      </c>
      <c r="P109" s="106">
        <f>IFERROR(VALUE(INDEX('CSV Import'!$AO$7:$AO$359, MATCH($BP109, 'CSV Import'!$AM$7:$AM$359, 0))),0)</f>
        <v>0</v>
      </c>
      <c r="Q109" s="102">
        <f t="shared" si="448"/>
        <v>0</v>
      </c>
      <c r="R109" s="106">
        <f>IFERROR(VALUE(INDEX('CSV Import'!$AU$7:$AU$359, MATCH($BP109, 'CSV Import'!$AS$7:$AS$359, 0))),0)</f>
        <v>0</v>
      </c>
      <c r="S109" s="102">
        <f t="shared" si="449"/>
        <v>0</v>
      </c>
      <c r="T109" s="106">
        <f>IFERROR(VALUE(INDEX('CSV Import'!$BA$7:$BA$359, MATCH($BP109, 'CSV Import'!$AY$7:$AY$359, 0))),0)</f>
        <v>0</v>
      </c>
      <c r="U109" s="102">
        <f t="shared" si="450"/>
        <v>0</v>
      </c>
      <c r="V109" s="106">
        <f>IFERROR(VALUE(INDEX('CSV Import'!$BG$7:$BG$359, MATCH($BP109, 'CSV Import'!$BE$7:$BE$359, 0))),0)</f>
        <v>0</v>
      </c>
      <c r="W109" s="102">
        <f t="shared" si="451"/>
        <v>0</v>
      </c>
      <c r="X109" s="106">
        <f>IFERROR(VALUE(INDEX('CSV Import'!$BM$7:$BM$359, MATCH($BP109, 'CSV Import'!$BK$7:$BK$359, 0))),0)</f>
        <v>0</v>
      </c>
      <c r="Y109" s="102">
        <f t="shared" si="452"/>
        <v>0</v>
      </c>
      <c r="Z109" s="106">
        <f>IFERROR(VALUE(INDEX('CSV Import'!$BS$7:$BS$359, MATCH($BP109, 'CSV Import'!$BQ$7:$BQ$359, 0))),0)</f>
        <v>0</v>
      </c>
      <c r="AA109" s="102">
        <f t="shared" si="453"/>
        <v>0</v>
      </c>
      <c r="AB109" s="106">
        <f>IFERROR(VALUE(INDEX('CSV Import'!$BY$7:$BY$359, MATCH($BP109, 'CSV Import'!$BW$7:$BW$359, 0))),0)</f>
        <v>0</v>
      </c>
      <c r="AC109" s="102">
        <f t="shared" si="454"/>
        <v>0</v>
      </c>
      <c r="AD109" s="106">
        <f>IFERROR(VALUE(INDEX('CSV Import'!$CE$7:$CE$359, MATCH($BP109, 'CSV Import'!$CC$7:$CC$359, 0))),0)</f>
        <v>0</v>
      </c>
      <c r="AE109" s="102">
        <f t="shared" si="455"/>
        <v>0</v>
      </c>
      <c r="AF109" s="106">
        <f>IFERROR(VALUE(INDEX('CSV Import'!$CK$7:$CK$359, MATCH($BP109, 'CSV Import'!$CI$7:$CI$359, 0))),0)</f>
        <v>0</v>
      </c>
      <c r="AG109" s="102">
        <f t="shared" si="456"/>
        <v>0</v>
      </c>
      <c r="AH109" s="106">
        <f>IFERROR(VALUE(INDEX('CSV Import'!$CQ$7:$CQ$359, MATCH($BP109, 'CSV Import'!$CO$7:$CO$359, 0))),0)</f>
        <v>0</v>
      </c>
      <c r="AI109" s="102">
        <f t="shared" si="457"/>
        <v>0</v>
      </c>
      <c r="AJ109" s="106">
        <f>IFERROR(VALUE(INDEX('CSV Import'!$CW$7:$CW$359, MATCH($BP109, 'CSV Import'!$CU$7:$CU$359, 0))),0)</f>
        <v>0</v>
      </c>
      <c r="AK109" s="102">
        <f t="shared" si="458"/>
        <v>0</v>
      </c>
      <c r="AL109" s="106">
        <f>IFERROR(VALUE(INDEX('CSV Import'!$DC$7:$DC$359, MATCH($BP109, 'CSV Import'!$DA$7:$DA$359, 0))),0)</f>
        <v>0</v>
      </c>
      <c r="AM109" s="102">
        <f t="shared" si="459"/>
        <v>0</v>
      </c>
      <c r="AN109" s="106">
        <f>IFERROR(VALUE(INDEX('CSV Import'!$DI$7:$DI$359, MATCH($BP109, 'CSV Import'!$DG$7:$DG$359, 0))),0)</f>
        <v>0</v>
      </c>
      <c r="AO109" s="102">
        <f t="shared" si="460"/>
        <v>0</v>
      </c>
      <c r="AP109" s="106">
        <f>IFERROR(VALUE(INDEX('CSV Import'!$DO$7:$DO$359, MATCH($BP109, 'CSV Import'!$DM$7:$DM$359, 0))),0)</f>
        <v>0</v>
      </c>
      <c r="AQ109" s="102">
        <f t="shared" si="461"/>
        <v>0</v>
      </c>
      <c r="AR109" s="106">
        <f>IFERROR(VALUE(INDEX('CSV Import'!$DU$7:$DU$359, MATCH($BP109, 'CSV Import'!$DS$7:$DS$359, 0))),0)</f>
        <v>0</v>
      </c>
      <c r="AS109" s="102">
        <f t="shared" si="462"/>
        <v>0</v>
      </c>
      <c r="AT109" s="106">
        <f>IFERROR(VALUE(INDEX('CSV Import'!$EA$7:$EA$359, MATCH($BP109, 'CSV Import'!$DY$7:$DY$359, 0))),0)</f>
        <v>0</v>
      </c>
      <c r="AU109" s="102">
        <f t="shared" si="463"/>
        <v>0</v>
      </c>
      <c r="AV109" s="106">
        <f>IFERROR(VALUE(INDEX('CSV Import'!$EG$7:$EG$359, MATCH($BP109, 'CSV Import'!$EE$7:$EE$359, 0))),0)</f>
        <v>0</v>
      </c>
      <c r="AW109" s="102">
        <f t="shared" si="464"/>
        <v>0</v>
      </c>
      <c r="AX109" s="106">
        <f>IFERROR(VALUE(INDEX('CSV Import'!$EM$7:$EM$359, MATCH($BP109, 'CSV Import'!$EK$7:$EK$359, 0))),0)</f>
        <v>0</v>
      </c>
      <c r="AY109" s="102">
        <f t="shared" si="465"/>
        <v>0</v>
      </c>
      <c r="AZ109" s="106">
        <f>IFERROR(VALUE(INDEX('CSV Import'!$ES$7:$ES$359, MATCH($BP109, 'CSV Import'!$EQ$7:$EQ$359, 0))),0)</f>
        <v>0</v>
      </c>
      <c r="BA109" s="102">
        <f t="shared" si="466"/>
        <v>0</v>
      </c>
      <c r="BB109" s="106">
        <f>IFERROR(VALUE(INDEX('CSV Import'!$EY$7:$EY$359, MATCH($BP109, 'CSV Import'!$EW$7:$EW$359, 0))),0)</f>
        <v>0</v>
      </c>
      <c r="BC109" s="102">
        <f t="shared" si="467"/>
        <v>0</v>
      </c>
      <c r="BD109" s="106">
        <f>IFERROR(VALUE(INDEX('CSV Import'!$FE$7:$FE$359, MATCH($BP109, 'CSV Import'!$FC$7:$FC$359, 0))),0)</f>
        <v>0</v>
      </c>
      <c r="BE109" s="102">
        <f t="shared" si="468"/>
        <v>0</v>
      </c>
      <c r="BF109" s="106">
        <f>IFERROR(VALUE(INDEX('CSV Import'!$FK$7:$FK$359, MATCH($BP109, 'CSV Import'!$FI$7:$FI$359, 0))),0)</f>
        <v>0</v>
      </c>
      <c r="BG109" s="102">
        <f t="shared" si="469"/>
        <v>0</v>
      </c>
      <c r="BH109" s="106">
        <f>IFERROR(VALUE(INDEX('CSV Import'!$FQ$7:$FQ$359, MATCH($BP109, 'CSV Import'!$FO$7:$FO$359, 0))),0)</f>
        <v>0</v>
      </c>
      <c r="BI109" s="102">
        <f t="shared" si="470"/>
        <v>0</v>
      </c>
      <c r="BJ109" s="106">
        <f>IFERROR(VALUE(INDEX('CSV Import'!$FW$7:$FW$359, MATCH($BP109, 'CSV Import'!$FU$7:$FU$359, 0))),0)</f>
        <v>0</v>
      </c>
      <c r="BK109" s="102">
        <f t="shared" si="471"/>
        <v>0</v>
      </c>
      <c r="BL109" s="106">
        <f>IFERROR(VALUE(INDEX('CSV Import'!$GC$7:$GC$359, MATCH($BP109, 'CSV Import'!$GA$7:$GA$359, 0))),0)</f>
        <v>0</v>
      </c>
      <c r="BM109" s="102">
        <f t="shared" si="472"/>
        <v>0</v>
      </c>
      <c r="BN109" s="103">
        <f t="shared" si="472"/>
        <v>0</v>
      </c>
      <c r="BP109" s="33" t="s">
        <v>304</v>
      </c>
    </row>
    <row r="110" spans="1:68" x14ac:dyDescent="0.2">
      <c r="A110" s="28">
        <f>ROW()</f>
        <v>110</v>
      </c>
      <c r="B110" s="101" t="str">
        <f>$B$83</f>
        <v>New Channel #1</v>
      </c>
      <c r="C110" s="102">
        <f t="shared" si="441"/>
        <v>0</v>
      </c>
      <c r="D110" s="106">
        <f>IFERROR(VALUE(INDEX('CSV Import'!$E$7:$E$359, MATCH($BP110, 'CSV Import'!$C$7:$C$359, 0))),0)</f>
        <v>0</v>
      </c>
      <c r="E110" s="102">
        <f t="shared" si="442"/>
        <v>0</v>
      </c>
      <c r="F110" s="106">
        <f>IFERROR(VALUE(INDEX('CSV Import'!$K$7:$K$359, MATCH($BP110, 'CSV Import'!$I$7:$I$359, 0))),0)</f>
        <v>0</v>
      </c>
      <c r="G110" s="102">
        <f t="shared" si="443"/>
        <v>0</v>
      </c>
      <c r="H110" s="106">
        <f>IFERROR(VALUE(INDEX('CSV Import'!$Q$7:$Q$359, MATCH($BP110, 'CSV Import'!$O$7:$O$359, 0))),0)</f>
        <v>0</v>
      </c>
      <c r="I110" s="102">
        <f t="shared" si="444"/>
        <v>0</v>
      </c>
      <c r="J110" s="106">
        <f>IFERROR(VALUE(INDEX('CSV Import'!$W$7:$W$359, MATCH($BP110, 'CSV Import'!$U$7:$U$359, 0))),0)</f>
        <v>0</v>
      </c>
      <c r="K110" s="102">
        <f t="shared" si="445"/>
        <v>0</v>
      </c>
      <c r="L110" s="106">
        <f>IFERROR(VALUE(INDEX('CSV Import'!$AC$7:$AC$359, MATCH($BP110, 'CSV Import'!$AA$7:$AA$359, 0))),0)</f>
        <v>0</v>
      </c>
      <c r="M110" s="102">
        <f t="shared" si="446"/>
        <v>0</v>
      </c>
      <c r="N110" s="106">
        <f>IFERROR(VALUE(INDEX('CSV Import'!$AI$7:$AI$359, MATCH($BP110, 'CSV Import'!$AG$7:$AG$359, 0))),0)</f>
        <v>0</v>
      </c>
      <c r="O110" s="102">
        <f t="shared" si="447"/>
        <v>0</v>
      </c>
      <c r="P110" s="106">
        <f>IFERROR(VALUE(INDEX('CSV Import'!$AO$7:$AO$359, MATCH($BP110, 'CSV Import'!$AM$7:$AM$359, 0))),0)</f>
        <v>0</v>
      </c>
      <c r="Q110" s="102">
        <f t="shared" si="448"/>
        <v>0</v>
      </c>
      <c r="R110" s="106">
        <f>IFERROR(VALUE(INDEX('CSV Import'!$AU$7:$AU$359, MATCH($BP110, 'CSV Import'!$AS$7:$AS$359, 0))),0)</f>
        <v>0</v>
      </c>
      <c r="S110" s="102">
        <f t="shared" si="449"/>
        <v>0</v>
      </c>
      <c r="T110" s="106">
        <f>IFERROR(VALUE(INDEX('CSV Import'!$BA$7:$BA$359, MATCH($BP110, 'CSV Import'!$AY$7:$AY$359, 0))),0)</f>
        <v>0</v>
      </c>
      <c r="U110" s="102">
        <f t="shared" si="450"/>
        <v>0</v>
      </c>
      <c r="V110" s="106">
        <f>IFERROR(VALUE(INDEX('CSV Import'!$BG$7:$BG$359, MATCH($BP110, 'CSV Import'!$BE$7:$BE$359, 0))),0)</f>
        <v>0</v>
      </c>
      <c r="W110" s="102">
        <f t="shared" si="451"/>
        <v>0</v>
      </c>
      <c r="X110" s="106">
        <f>IFERROR(VALUE(INDEX('CSV Import'!$BM$7:$BM$359, MATCH($BP110, 'CSV Import'!$BK$7:$BK$359, 0))),0)</f>
        <v>0</v>
      </c>
      <c r="Y110" s="102">
        <f t="shared" si="452"/>
        <v>0</v>
      </c>
      <c r="Z110" s="106">
        <f>IFERROR(VALUE(INDEX('CSV Import'!$BS$7:$BS$359, MATCH($BP110, 'CSV Import'!$BQ$7:$BQ$359, 0))),0)</f>
        <v>0</v>
      </c>
      <c r="AA110" s="102">
        <f t="shared" si="453"/>
        <v>0</v>
      </c>
      <c r="AB110" s="106">
        <f>IFERROR(VALUE(INDEX('CSV Import'!$BY$7:$BY$359, MATCH($BP110, 'CSV Import'!$BW$7:$BW$359, 0))),0)</f>
        <v>0</v>
      </c>
      <c r="AC110" s="102">
        <f t="shared" si="454"/>
        <v>0</v>
      </c>
      <c r="AD110" s="106">
        <f>IFERROR(VALUE(INDEX('CSV Import'!$CE$7:$CE$359, MATCH($BP110, 'CSV Import'!$CC$7:$CC$359, 0))),0)</f>
        <v>0</v>
      </c>
      <c r="AE110" s="102">
        <f t="shared" si="455"/>
        <v>0</v>
      </c>
      <c r="AF110" s="106">
        <f>IFERROR(VALUE(INDEX('CSV Import'!$CK$7:$CK$359, MATCH($BP110, 'CSV Import'!$CI$7:$CI$359, 0))),0)</f>
        <v>0</v>
      </c>
      <c r="AG110" s="102">
        <f t="shared" si="456"/>
        <v>0</v>
      </c>
      <c r="AH110" s="106">
        <f>IFERROR(VALUE(INDEX('CSV Import'!$CQ$7:$CQ$359, MATCH($BP110, 'CSV Import'!$CO$7:$CO$359, 0))),0)</f>
        <v>0</v>
      </c>
      <c r="AI110" s="102">
        <f t="shared" si="457"/>
        <v>0</v>
      </c>
      <c r="AJ110" s="106">
        <f>IFERROR(VALUE(INDEX('CSV Import'!$CW$7:$CW$359, MATCH($BP110, 'CSV Import'!$CU$7:$CU$359, 0))),0)</f>
        <v>0</v>
      </c>
      <c r="AK110" s="102">
        <f t="shared" si="458"/>
        <v>0</v>
      </c>
      <c r="AL110" s="106">
        <f>IFERROR(VALUE(INDEX('CSV Import'!$DC$7:$DC$359, MATCH($BP110, 'CSV Import'!$DA$7:$DA$359, 0))),0)</f>
        <v>0</v>
      </c>
      <c r="AM110" s="102">
        <f t="shared" si="459"/>
        <v>0</v>
      </c>
      <c r="AN110" s="106">
        <f>IFERROR(VALUE(INDEX('CSV Import'!$DI$7:$DI$359, MATCH($BP110, 'CSV Import'!$DG$7:$DG$359, 0))),0)</f>
        <v>0</v>
      </c>
      <c r="AO110" s="102">
        <f t="shared" si="460"/>
        <v>0</v>
      </c>
      <c r="AP110" s="106">
        <f>IFERROR(VALUE(INDEX('CSV Import'!$DO$7:$DO$359, MATCH($BP110, 'CSV Import'!$DM$7:$DM$359, 0))),0)</f>
        <v>0</v>
      </c>
      <c r="AQ110" s="102">
        <f t="shared" si="461"/>
        <v>0</v>
      </c>
      <c r="AR110" s="106">
        <f>IFERROR(VALUE(INDEX('CSV Import'!$DU$7:$DU$359, MATCH($BP110, 'CSV Import'!$DS$7:$DS$359, 0))),0)</f>
        <v>0</v>
      </c>
      <c r="AS110" s="102">
        <f t="shared" si="462"/>
        <v>0</v>
      </c>
      <c r="AT110" s="106">
        <f>IFERROR(VALUE(INDEX('CSV Import'!$EA$7:$EA$359, MATCH($BP110, 'CSV Import'!$DY$7:$DY$359, 0))),0)</f>
        <v>0</v>
      </c>
      <c r="AU110" s="102">
        <f t="shared" si="463"/>
        <v>0</v>
      </c>
      <c r="AV110" s="106">
        <f>IFERROR(VALUE(INDEX('CSV Import'!$EG$7:$EG$359, MATCH($BP110, 'CSV Import'!$EE$7:$EE$359, 0))),0)</f>
        <v>0</v>
      </c>
      <c r="AW110" s="102">
        <f t="shared" si="464"/>
        <v>0</v>
      </c>
      <c r="AX110" s="106">
        <f>IFERROR(VALUE(INDEX('CSV Import'!$EM$7:$EM$359, MATCH($BP110, 'CSV Import'!$EK$7:$EK$359, 0))),0)</f>
        <v>0</v>
      </c>
      <c r="AY110" s="102">
        <f t="shared" si="465"/>
        <v>0</v>
      </c>
      <c r="AZ110" s="106">
        <f>IFERROR(VALUE(INDEX('CSV Import'!$ES$7:$ES$359, MATCH($BP110, 'CSV Import'!$EQ$7:$EQ$359, 0))),0)</f>
        <v>0</v>
      </c>
      <c r="BA110" s="102">
        <f t="shared" si="466"/>
        <v>0</v>
      </c>
      <c r="BB110" s="106">
        <f>IFERROR(VALUE(INDEX('CSV Import'!$EY$7:$EY$359, MATCH($BP110, 'CSV Import'!$EW$7:$EW$359, 0))),0)</f>
        <v>0</v>
      </c>
      <c r="BC110" s="102">
        <f t="shared" si="467"/>
        <v>0</v>
      </c>
      <c r="BD110" s="106">
        <f>IFERROR(VALUE(INDEX('CSV Import'!$FE$7:$FE$359, MATCH($BP110, 'CSV Import'!$FC$7:$FC$359, 0))),0)</f>
        <v>0</v>
      </c>
      <c r="BE110" s="102">
        <f t="shared" si="468"/>
        <v>0</v>
      </c>
      <c r="BF110" s="106">
        <f>IFERROR(VALUE(INDEX('CSV Import'!$FK$7:$FK$359, MATCH($BP110, 'CSV Import'!$FI$7:$FI$359, 0))),0)</f>
        <v>0</v>
      </c>
      <c r="BG110" s="102">
        <f t="shared" si="469"/>
        <v>0</v>
      </c>
      <c r="BH110" s="106">
        <f>IFERROR(VALUE(INDEX('CSV Import'!$FQ$7:$FQ$359, MATCH($BP110, 'CSV Import'!$FO$7:$FO$359, 0))),0)</f>
        <v>0</v>
      </c>
      <c r="BI110" s="102">
        <f t="shared" si="470"/>
        <v>0</v>
      </c>
      <c r="BJ110" s="106">
        <f>IFERROR(VALUE(INDEX('CSV Import'!$FW$7:$FW$359, MATCH($BP110, 'CSV Import'!$FU$7:$FU$359, 0))),0)</f>
        <v>0</v>
      </c>
      <c r="BK110" s="102">
        <f t="shared" si="471"/>
        <v>0</v>
      </c>
      <c r="BL110" s="106">
        <f>IFERROR(VALUE(INDEX('CSV Import'!$GC$7:$GC$359, MATCH($BP110, 'CSV Import'!$GA$7:$GA$359, 0))),0)</f>
        <v>0</v>
      </c>
      <c r="BM110" s="102">
        <f t="shared" si="472"/>
        <v>0</v>
      </c>
      <c r="BN110" s="103">
        <f t="shared" si="472"/>
        <v>0</v>
      </c>
      <c r="BP110" s="33" t="str">
        <f>$B$101&amp;$B110</f>
        <v>NET SALES BY ORDER SOURCENew Channel #1</v>
      </c>
    </row>
    <row r="111" spans="1:68" ht="15" thickBot="1" x14ac:dyDescent="0.25">
      <c r="A111" s="28">
        <f>ROW()</f>
        <v>111</v>
      </c>
      <c r="B111" s="96" t="str">
        <f>$B$84</f>
        <v>New Channel #2</v>
      </c>
      <c r="C111" s="71">
        <f t="shared" si="441"/>
        <v>0</v>
      </c>
      <c r="D111" s="98">
        <f>IFERROR(VALUE(INDEX('CSV Import'!$E$7:$E$359, MATCH($BP111, 'CSV Import'!$C$7:$C$359, 0))),0)</f>
        <v>0</v>
      </c>
      <c r="E111" s="71">
        <f t="shared" si="442"/>
        <v>0</v>
      </c>
      <c r="F111" s="98">
        <f>IFERROR(VALUE(INDEX('CSV Import'!$K$7:$K$359, MATCH($BP111, 'CSV Import'!$I$7:$I$359, 0))),0)</f>
        <v>0</v>
      </c>
      <c r="G111" s="71">
        <f t="shared" si="443"/>
        <v>0</v>
      </c>
      <c r="H111" s="98">
        <f>IFERROR(VALUE(INDEX('CSV Import'!$Q$7:$Q$359, MATCH($BP111, 'CSV Import'!$O$7:$O$359, 0))),0)</f>
        <v>0</v>
      </c>
      <c r="I111" s="71">
        <f t="shared" si="444"/>
        <v>0</v>
      </c>
      <c r="J111" s="98">
        <f>IFERROR(VALUE(INDEX('CSV Import'!$W$7:$W$359, MATCH($BP111, 'CSV Import'!$U$7:$U$359, 0))),0)</f>
        <v>0</v>
      </c>
      <c r="K111" s="71">
        <f t="shared" si="445"/>
        <v>0</v>
      </c>
      <c r="L111" s="98">
        <f>IFERROR(VALUE(INDEX('CSV Import'!$AC$7:$AC$359, MATCH($BP111, 'CSV Import'!$AA$7:$AA$359, 0))),0)</f>
        <v>0</v>
      </c>
      <c r="M111" s="71">
        <f t="shared" si="446"/>
        <v>0</v>
      </c>
      <c r="N111" s="98">
        <f>IFERROR(VALUE(INDEX('CSV Import'!$AI$7:$AI$359, MATCH($BP111, 'CSV Import'!$AG$7:$AG$359, 0))),0)</f>
        <v>0</v>
      </c>
      <c r="O111" s="71">
        <f t="shared" si="447"/>
        <v>0</v>
      </c>
      <c r="P111" s="98">
        <f>IFERROR(VALUE(INDEX('CSV Import'!$AO$7:$AO$359, MATCH($BP111, 'CSV Import'!$AM$7:$AM$359, 0))),0)</f>
        <v>0</v>
      </c>
      <c r="Q111" s="71">
        <f t="shared" si="448"/>
        <v>0</v>
      </c>
      <c r="R111" s="98">
        <f>IFERROR(VALUE(INDEX('CSV Import'!$AU$7:$AU$359, MATCH($BP111, 'CSV Import'!$AS$7:$AS$359, 0))),0)</f>
        <v>0</v>
      </c>
      <c r="S111" s="71">
        <f t="shared" si="449"/>
        <v>0</v>
      </c>
      <c r="T111" s="98">
        <f>IFERROR(VALUE(INDEX('CSV Import'!$BA$7:$BA$359, MATCH($BP111, 'CSV Import'!$AY$7:$AY$359, 0))),0)</f>
        <v>0</v>
      </c>
      <c r="U111" s="71">
        <f t="shared" si="450"/>
        <v>0</v>
      </c>
      <c r="V111" s="98">
        <f>IFERROR(VALUE(INDEX('CSV Import'!$BG$7:$BG$359, MATCH($BP111, 'CSV Import'!$BE$7:$BE$359, 0))),0)</f>
        <v>0</v>
      </c>
      <c r="W111" s="71">
        <f t="shared" si="451"/>
        <v>0</v>
      </c>
      <c r="X111" s="98">
        <f>IFERROR(VALUE(INDEX('CSV Import'!$BM$7:$BM$359, MATCH($BP111, 'CSV Import'!$BK$7:$BK$359, 0))),0)</f>
        <v>0</v>
      </c>
      <c r="Y111" s="71">
        <f t="shared" si="452"/>
        <v>0</v>
      </c>
      <c r="Z111" s="98">
        <f>IFERROR(VALUE(INDEX('CSV Import'!$BS$7:$BS$359, MATCH($BP111, 'CSV Import'!$BQ$7:$BQ$359, 0))),0)</f>
        <v>0</v>
      </c>
      <c r="AA111" s="71">
        <f t="shared" si="453"/>
        <v>0</v>
      </c>
      <c r="AB111" s="98">
        <f>IFERROR(VALUE(INDEX('CSV Import'!$BY$7:$BY$359, MATCH($BP111, 'CSV Import'!$BW$7:$BW$359, 0))),0)</f>
        <v>0</v>
      </c>
      <c r="AC111" s="71">
        <f t="shared" si="454"/>
        <v>0</v>
      </c>
      <c r="AD111" s="98">
        <f>IFERROR(VALUE(INDEX('CSV Import'!$CE$7:$CE$359, MATCH($BP111, 'CSV Import'!$CC$7:$CC$359, 0))),0)</f>
        <v>0</v>
      </c>
      <c r="AE111" s="71">
        <f t="shared" si="455"/>
        <v>0</v>
      </c>
      <c r="AF111" s="98">
        <f>IFERROR(VALUE(INDEX('CSV Import'!$CK$7:$CK$359, MATCH($BP111, 'CSV Import'!$CI$7:$CI$359, 0))),0)</f>
        <v>0</v>
      </c>
      <c r="AG111" s="71">
        <f t="shared" si="456"/>
        <v>0</v>
      </c>
      <c r="AH111" s="98">
        <f>IFERROR(VALUE(INDEX('CSV Import'!$CQ$7:$CQ$359, MATCH($BP111, 'CSV Import'!$CO$7:$CO$359, 0))),0)</f>
        <v>0</v>
      </c>
      <c r="AI111" s="71">
        <f t="shared" si="457"/>
        <v>0</v>
      </c>
      <c r="AJ111" s="98">
        <f>IFERROR(VALUE(INDEX('CSV Import'!$CW$7:$CW$359, MATCH($BP111, 'CSV Import'!$CU$7:$CU$359, 0))),0)</f>
        <v>0</v>
      </c>
      <c r="AK111" s="71">
        <f t="shared" si="458"/>
        <v>0</v>
      </c>
      <c r="AL111" s="98">
        <f>IFERROR(VALUE(INDEX('CSV Import'!$DC$7:$DC$359, MATCH($BP111, 'CSV Import'!$DA$7:$DA$359, 0))),0)</f>
        <v>0</v>
      </c>
      <c r="AM111" s="71">
        <f t="shared" si="459"/>
        <v>0</v>
      </c>
      <c r="AN111" s="98">
        <f>IFERROR(VALUE(INDEX('CSV Import'!$DI$7:$DI$359, MATCH($BP111, 'CSV Import'!$DG$7:$DG$359, 0))),0)</f>
        <v>0</v>
      </c>
      <c r="AO111" s="71">
        <f t="shared" si="460"/>
        <v>0</v>
      </c>
      <c r="AP111" s="98">
        <f>IFERROR(VALUE(INDEX('CSV Import'!$DO$7:$DO$359, MATCH($BP111, 'CSV Import'!$DM$7:$DM$359, 0))),0)</f>
        <v>0</v>
      </c>
      <c r="AQ111" s="71">
        <f t="shared" si="461"/>
        <v>0</v>
      </c>
      <c r="AR111" s="98">
        <f>IFERROR(VALUE(INDEX('CSV Import'!$DU$7:$DU$359, MATCH($BP111, 'CSV Import'!$DS$7:$DS$359, 0))),0)</f>
        <v>0</v>
      </c>
      <c r="AS111" s="71">
        <f t="shared" si="462"/>
        <v>0</v>
      </c>
      <c r="AT111" s="98">
        <f>IFERROR(VALUE(INDEX('CSV Import'!$EA$7:$EA$359, MATCH($BP111, 'CSV Import'!$DY$7:$DY$359, 0))),0)</f>
        <v>0</v>
      </c>
      <c r="AU111" s="71">
        <f t="shared" si="463"/>
        <v>0</v>
      </c>
      <c r="AV111" s="98">
        <f>IFERROR(VALUE(INDEX('CSV Import'!$EG$7:$EG$359, MATCH($BP111, 'CSV Import'!$EE$7:$EE$359, 0))),0)</f>
        <v>0</v>
      </c>
      <c r="AW111" s="71">
        <f t="shared" si="464"/>
        <v>0</v>
      </c>
      <c r="AX111" s="98">
        <f>IFERROR(VALUE(INDEX('CSV Import'!$EM$7:$EM$359, MATCH($BP111, 'CSV Import'!$EK$7:$EK$359, 0))),0)</f>
        <v>0</v>
      </c>
      <c r="AY111" s="71">
        <f t="shared" si="465"/>
        <v>0</v>
      </c>
      <c r="AZ111" s="98">
        <f>IFERROR(VALUE(INDEX('CSV Import'!$ES$7:$ES$359, MATCH($BP111, 'CSV Import'!$EQ$7:$EQ$359, 0))),0)</f>
        <v>0</v>
      </c>
      <c r="BA111" s="71">
        <f t="shared" si="466"/>
        <v>0</v>
      </c>
      <c r="BB111" s="98">
        <f>IFERROR(VALUE(INDEX('CSV Import'!$EY$7:$EY$359, MATCH($BP111, 'CSV Import'!$EW$7:$EW$359, 0))),0)</f>
        <v>0</v>
      </c>
      <c r="BC111" s="71">
        <f t="shared" si="467"/>
        <v>0</v>
      </c>
      <c r="BD111" s="98">
        <f>IFERROR(VALUE(INDEX('CSV Import'!$FE$7:$FE$359, MATCH($BP111, 'CSV Import'!$FC$7:$FC$359, 0))),0)</f>
        <v>0</v>
      </c>
      <c r="BE111" s="71">
        <f t="shared" si="468"/>
        <v>0</v>
      </c>
      <c r="BF111" s="98">
        <f>IFERROR(VALUE(INDEX('CSV Import'!$FK$7:$FK$359, MATCH($BP111, 'CSV Import'!$FI$7:$FI$359, 0))),0)</f>
        <v>0</v>
      </c>
      <c r="BG111" s="71">
        <f t="shared" si="469"/>
        <v>0</v>
      </c>
      <c r="BH111" s="98">
        <f>IFERROR(VALUE(INDEX('CSV Import'!$FQ$7:$FQ$359, MATCH($BP111, 'CSV Import'!$FO$7:$FO$359, 0))),0)</f>
        <v>0</v>
      </c>
      <c r="BI111" s="71">
        <f t="shared" si="470"/>
        <v>0</v>
      </c>
      <c r="BJ111" s="98">
        <f>IFERROR(VALUE(INDEX('CSV Import'!$FW$7:$FW$359, MATCH($BP111, 'CSV Import'!$FU$7:$FU$359, 0))),0)</f>
        <v>0</v>
      </c>
      <c r="BK111" s="71">
        <f t="shared" si="471"/>
        <v>0</v>
      </c>
      <c r="BL111" s="98">
        <f>IFERROR(VALUE(INDEX('CSV Import'!$GC$7:$GC$359, MATCH($BP111, 'CSV Import'!$GA$7:$GA$359, 0))),0)</f>
        <v>0</v>
      </c>
      <c r="BM111" s="102">
        <f t="shared" si="472"/>
        <v>0</v>
      </c>
      <c r="BN111" s="103">
        <f t="shared" si="472"/>
        <v>0</v>
      </c>
      <c r="BP111" s="33" t="str">
        <f>$B$101&amp;$B111</f>
        <v>NET SALES BY ORDER SOURCENew Channel #2</v>
      </c>
    </row>
    <row r="112" spans="1:68" ht="15" thickBot="1" x14ac:dyDescent="0.25">
      <c r="A112" s="28">
        <f>ROW()</f>
        <v>112</v>
      </c>
      <c r="B112" s="42" t="s">
        <v>260</v>
      </c>
      <c r="C112" s="99">
        <f t="shared" ref="C112:AH112" si="473">SUM(C102:C111)</f>
        <v>66</v>
      </c>
      <c r="D112" s="74">
        <f t="shared" si="473"/>
        <v>2545.4100000000003</v>
      </c>
      <c r="E112" s="99">
        <f t="shared" si="473"/>
        <v>66</v>
      </c>
      <c r="F112" s="74">
        <f t="shared" si="473"/>
        <v>2545.4100000000003</v>
      </c>
      <c r="G112" s="99">
        <f t="shared" si="473"/>
        <v>66</v>
      </c>
      <c r="H112" s="74">
        <f t="shared" si="473"/>
        <v>2545.4100000000003</v>
      </c>
      <c r="I112" s="99">
        <f t="shared" si="473"/>
        <v>66</v>
      </c>
      <c r="J112" s="74">
        <f t="shared" si="473"/>
        <v>2545.4100000000003</v>
      </c>
      <c r="K112" s="99">
        <f t="shared" si="473"/>
        <v>66</v>
      </c>
      <c r="L112" s="74">
        <f t="shared" si="473"/>
        <v>2545.4100000000003</v>
      </c>
      <c r="M112" s="99">
        <f t="shared" si="473"/>
        <v>66</v>
      </c>
      <c r="N112" s="74">
        <f t="shared" si="473"/>
        <v>2545.4100000000003</v>
      </c>
      <c r="O112" s="99">
        <f t="shared" si="473"/>
        <v>66</v>
      </c>
      <c r="P112" s="74">
        <f t="shared" si="473"/>
        <v>2545.4100000000003</v>
      </c>
      <c r="Q112" s="99">
        <f t="shared" si="473"/>
        <v>66</v>
      </c>
      <c r="R112" s="74">
        <f t="shared" si="473"/>
        <v>2545.4100000000003</v>
      </c>
      <c r="S112" s="99">
        <f t="shared" si="473"/>
        <v>66</v>
      </c>
      <c r="T112" s="74">
        <f t="shared" si="473"/>
        <v>2545.4100000000003</v>
      </c>
      <c r="U112" s="99">
        <f t="shared" si="473"/>
        <v>66</v>
      </c>
      <c r="V112" s="74">
        <f t="shared" si="473"/>
        <v>2545.4100000000003</v>
      </c>
      <c r="W112" s="99">
        <f t="shared" si="473"/>
        <v>66</v>
      </c>
      <c r="X112" s="74">
        <f t="shared" si="473"/>
        <v>2545.4100000000003</v>
      </c>
      <c r="Y112" s="99">
        <f t="shared" si="473"/>
        <v>66</v>
      </c>
      <c r="Z112" s="74">
        <f t="shared" si="473"/>
        <v>2545.4100000000003</v>
      </c>
      <c r="AA112" s="99">
        <f t="shared" si="473"/>
        <v>66</v>
      </c>
      <c r="AB112" s="74">
        <f t="shared" si="473"/>
        <v>2545.4100000000003</v>
      </c>
      <c r="AC112" s="99">
        <f t="shared" si="473"/>
        <v>66</v>
      </c>
      <c r="AD112" s="74">
        <f t="shared" si="473"/>
        <v>2545.4100000000003</v>
      </c>
      <c r="AE112" s="99">
        <f t="shared" si="473"/>
        <v>66</v>
      </c>
      <c r="AF112" s="74">
        <f t="shared" si="473"/>
        <v>2545.4100000000003</v>
      </c>
      <c r="AG112" s="99">
        <f t="shared" si="473"/>
        <v>66</v>
      </c>
      <c r="AH112" s="74">
        <f t="shared" si="473"/>
        <v>2545.4100000000003</v>
      </c>
      <c r="AI112" s="99">
        <f t="shared" ref="AI112:BN112" si="474">SUM(AI102:AI111)</f>
        <v>66</v>
      </c>
      <c r="AJ112" s="74">
        <f t="shared" si="474"/>
        <v>2545.4100000000003</v>
      </c>
      <c r="AK112" s="99">
        <f t="shared" si="474"/>
        <v>66</v>
      </c>
      <c r="AL112" s="74">
        <f t="shared" si="474"/>
        <v>2545.4100000000003</v>
      </c>
      <c r="AM112" s="99">
        <f t="shared" si="474"/>
        <v>66</v>
      </c>
      <c r="AN112" s="74">
        <f t="shared" si="474"/>
        <v>2545.4100000000003</v>
      </c>
      <c r="AO112" s="99">
        <f t="shared" si="474"/>
        <v>66</v>
      </c>
      <c r="AP112" s="74">
        <f t="shared" si="474"/>
        <v>2545.4100000000003</v>
      </c>
      <c r="AQ112" s="99">
        <f t="shared" si="474"/>
        <v>66</v>
      </c>
      <c r="AR112" s="74">
        <f t="shared" si="474"/>
        <v>2545.4100000000003</v>
      </c>
      <c r="AS112" s="99">
        <f t="shared" si="474"/>
        <v>66</v>
      </c>
      <c r="AT112" s="74">
        <f t="shared" si="474"/>
        <v>2545.4100000000003</v>
      </c>
      <c r="AU112" s="99">
        <f t="shared" si="474"/>
        <v>66</v>
      </c>
      <c r="AV112" s="74">
        <f t="shared" si="474"/>
        <v>2545.4100000000003</v>
      </c>
      <c r="AW112" s="99">
        <f t="shared" si="474"/>
        <v>66</v>
      </c>
      <c r="AX112" s="74">
        <f t="shared" si="474"/>
        <v>2545.4100000000003</v>
      </c>
      <c r="AY112" s="99">
        <f t="shared" si="474"/>
        <v>66</v>
      </c>
      <c r="AZ112" s="74">
        <f t="shared" si="474"/>
        <v>2545.4100000000003</v>
      </c>
      <c r="BA112" s="99">
        <f t="shared" si="474"/>
        <v>66</v>
      </c>
      <c r="BB112" s="74">
        <f t="shared" si="474"/>
        <v>2545.4100000000003</v>
      </c>
      <c r="BC112" s="99">
        <f t="shared" si="474"/>
        <v>66</v>
      </c>
      <c r="BD112" s="74">
        <f t="shared" si="474"/>
        <v>2545.4100000000003</v>
      </c>
      <c r="BE112" s="99">
        <f t="shared" si="474"/>
        <v>66</v>
      </c>
      <c r="BF112" s="74">
        <f t="shared" si="474"/>
        <v>2545.4100000000003</v>
      </c>
      <c r="BG112" s="99">
        <f t="shared" si="474"/>
        <v>66</v>
      </c>
      <c r="BH112" s="74">
        <f t="shared" si="474"/>
        <v>2545.4100000000003</v>
      </c>
      <c r="BI112" s="99">
        <f t="shared" si="474"/>
        <v>66</v>
      </c>
      <c r="BJ112" s="74">
        <f t="shared" si="474"/>
        <v>2545.4100000000003</v>
      </c>
      <c r="BK112" s="99">
        <f t="shared" si="474"/>
        <v>0</v>
      </c>
      <c r="BL112" s="74">
        <f t="shared" si="474"/>
        <v>0</v>
      </c>
      <c r="BM112" s="99">
        <f t="shared" si="474"/>
        <v>1980</v>
      </c>
      <c r="BN112" s="74">
        <f t="shared" si="474"/>
        <v>76362.3</v>
      </c>
    </row>
    <row r="113" spans="1:66" x14ac:dyDescent="0.2">
      <c r="A113" s="28">
        <f>ROW()</f>
        <v>113</v>
      </c>
      <c r="B113" s="90" t="str">
        <f>"Balance total to Net Sales (row "&amp;TEXT(ROW(B19),"0")&amp;")"</f>
        <v>Balance total to Net Sales (row 19)</v>
      </c>
      <c r="D113" s="91" t="str">
        <f>IF(D19=D112,"Balanced", "Out of Bal.")</f>
        <v>Out of Bal.</v>
      </c>
      <c r="F113" s="91" t="str">
        <f>IF(F19=F112,"Balanced", "Out of Bal.")</f>
        <v>Out of Bal.</v>
      </c>
      <c r="H113" s="91" t="str">
        <f>IF(H19=H112,"Balanced", "Out of Bal.")</f>
        <v>Out of Bal.</v>
      </c>
      <c r="J113" s="91" t="str">
        <f>IF(J19=J112,"Balanced", "Out of Bal.")</f>
        <v>Out of Bal.</v>
      </c>
      <c r="L113" s="91" t="str">
        <f>IF(L19=L112,"Balanced", "Out of Bal.")</f>
        <v>Out of Bal.</v>
      </c>
      <c r="N113" s="91" t="str">
        <f>IF(N19=N112,"Balanced", "Out of Bal.")</f>
        <v>Out of Bal.</v>
      </c>
      <c r="P113" s="91" t="str">
        <f>IF(P19=P112,"Balanced", "Out of Bal.")</f>
        <v>Out of Bal.</v>
      </c>
      <c r="R113" s="91" t="str">
        <f>IF(R19=R112,"Balanced", "Out of Bal.")</f>
        <v>Out of Bal.</v>
      </c>
      <c r="T113" s="91" t="str">
        <f>IF(T19=T112,"Balanced", "Out of Bal.")</f>
        <v>Out of Bal.</v>
      </c>
      <c r="V113" s="91" t="str">
        <f>IF(V19=V112,"Balanced", "Out of Bal.")</f>
        <v>Out of Bal.</v>
      </c>
      <c r="X113" s="91" t="str">
        <f>IF(X19=X112,"Balanced", "Out of Bal.")</f>
        <v>Out of Bal.</v>
      </c>
      <c r="Z113" s="91" t="str">
        <f>IF(Z19=Z112,"Balanced", "Out of Bal.")</f>
        <v>Out of Bal.</v>
      </c>
      <c r="AB113" s="91" t="str">
        <f>IF(AB19=AB112,"Balanced", "Out of Bal.")</f>
        <v>Out of Bal.</v>
      </c>
      <c r="AD113" s="91" t="str">
        <f>IF(AD19=AD112,"Balanced", "Out of Bal.")</f>
        <v>Out of Bal.</v>
      </c>
      <c r="AF113" s="91" t="str">
        <f>IF(AF19=AF112,"Balanced", "Out of Bal.")</f>
        <v>Out of Bal.</v>
      </c>
      <c r="AH113" s="91" t="str">
        <f>IF(AH19=AH112,"Balanced", "Out of Bal.")</f>
        <v>Out of Bal.</v>
      </c>
      <c r="AJ113" s="91" t="str">
        <f>IF(AJ19=AJ112,"Balanced", "Out of Bal.")</f>
        <v>Out of Bal.</v>
      </c>
      <c r="AL113" s="91" t="str">
        <f>IF(AL19=AL112,"Balanced", "Out of Bal.")</f>
        <v>Out of Bal.</v>
      </c>
      <c r="AN113" s="91" t="str">
        <f>IF(AN19=AN112,"Balanced", "Out of Bal.")</f>
        <v>Out of Bal.</v>
      </c>
      <c r="AP113" s="91" t="str">
        <f>IF(AP19=AP112,"Balanced", "Out of Bal.")</f>
        <v>Out of Bal.</v>
      </c>
      <c r="AR113" s="91" t="str">
        <f>IF(AR19=AR112,"Balanced", "Out of Bal.")</f>
        <v>Out of Bal.</v>
      </c>
      <c r="AT113" s="91" t="str">
        <f>IF(AT19=AT112,"Balanced", "Out of Bal.")</f>
        <v>Out of Bal.</v>
      </c>
      <c r="AV113" s="91" t="str">
        <f>IF(AV19=AV112,"Balanced", "Out of Bal.")</f>
        <v>Out of Bal.</v>
      </c>
      <c r="AX113" s="91" t="str">
        <f>IF(AX19=AX112,"Balanced", "Out of Bal.")</f>
        <v>Out of Bal.</v>
      </c>
      <c r="AZ113" s="91" t="str">
        <f>IF(AZ19=AZ112,"Balanced", "Out of Bal.")</f>
        <v>Out of Bal.</v>
      </c>
      <c r="BB113" s="91" t="str">
        <f>IF(BB19=BB112,"Balanced", "Out of Bal.")</f>
        <v>Out of Bal.</v>
      </c>
      <c r="BD113" s="91" t="str">
        <f>IF(BD19=BD112,"Balanced", "Out of Bal.")</f>
        <v>Out of Bal.</v>
      </c>
      <c r="BF113" s="91" t="str">
        <f>IF(BF19=BF112,"Balanced", "Out of Bal.")</f>
        <v>Out of Bal.</v>
      </c>
      <c r="BH113" s="91" t="str">
        <f>IF(BH19=BH112,"Balanced", "Out of Bal.")</f>
        <v>Out of Bal.</v>
      </c>
      <c r="BJ113" s="91" t="str">
        <f>IF(BJ19=BJ112,"Balanced", "Out of Bal.")</f>
        <v>Out of Bal.</v>
      </c>
      <c r="BL113" s="91" t="str">
        <f>IF(BL19=BL112,"Balanced", "Out of Bal.")</f>
        <v>Balanced</v>
      </c>
      <c r="BN113" s="91" t="str">
        <f>IF(BN19=BN112,"Balanced", "Out of Bal.")</f>
        <v>Out of Bal.</v>
      </c>
    </row>
    <row r="114" spans="1:66" ht="15" thickBot="1" x14ac:dyDescent="0.25">
      <c r="A114" s="28">
        <f>ROW()</f>
        <v>114</v>
      </c>
      <c r="D114" s="91"/>
      <c r="F114" s="91"/>
      <c r="H114" s="91"/>
      <c r="J114" s="91"/>
      <c r="L114" s="91"/>
      <c r="N114" s="91"/>
      <c r="P114" s="91"/>
      <c r="R114" s="91"/>
      <c r="T114" s="91"/>
      <c r="V114" s="91"/>
      <c r="X114" s="91"/>
      <c r="Z114" s="91"/>
      <c r="AB114" s="91"/>
      <c r="AD114" s="91"/>
      <c r="AF114" s="91"/>
      <c r="AH114" s="91"/>
      <c r="AJ114" s="91"/>
      <c r="AL114" s="91"/>
      <c r="AN114" s="91"/>
      <c r="AP114" s="91"/>
      <c r="AR114" s="91"/>
      <c r="AT114" s="91"/>
      <c r="AV114" s="91"/>
      <c r="AX114" s="91"/>
      <c r="AZ114" s="91"/>
      <c r="BB114" s="91"/>
      <c r="BD114" s="91"/>
      <c r="BF114" s="91"/>
      <c r="BH114" s="91"/>
      <c r="BJ114" s="91"/>
      <c r="BL114" s="91"/>
      <c r="BN114" s="91"/>
    </row>
    <row r="115" spans="1:66" ht="15" thickBot="1" x14ac:dyDescent="0.25">
      <c r="A115" s="28">
        <f>ROW()</f>
        <v>115</v>
      </c>
      <c r="B115" s="42" t="s">
        <v>275</v>
      </c>
    </row>
    <row r="116" spans="1:66" x14ac:dyDescent="0.2">
      <c r="A116" s="28">
        <f>ROW()</f>
        <v>116</v>
      </c>
      <c r="B116" s="94" t="s">
        <v>278</v>
      </c>
      <c r="C116" s="56">
        <f t="shared" ref="C116:C126" si="475">C102</f>
        <v>19</v>
      </c>
      <c r="D116" s="57">
        <f t="shared" ref="D116:D126" si="476">IF(C116&lt;&gt;0,D102/C116,0)</f>
        <v>46.043684210526315</v>
      </c>
      <c r="E116" s="56">
        <f t="shared" ref="E116:E126" si="477">E102</f>
        <v>19</v>
      </c>
      <c r="F116" s="57">
        <f t="shared" ref="F116:F126" si="478">IF(E116&lt;&gt;0,F102/E116,0)</f>
        <v>46.043684210526315</v>
      </c>
      <c r="G116" s="56">
        <f t="shared" ref="G116:G126" si="479">G102</f>
        <v>19</v>
      </c>
      <c r="H116" s="57">
        <f t="shared" ref="H116:H126" si="480">IF(G116&lt;&gt;0,H102/G116,0)</f>
        <v>46.043684210526315</v>
      </c>
      <c r="I116" s="56">
        <f t="shared" ref="I116:I126" si="481">I102</f>
        <v>19</v>
      </c>
      <c r="J116" s="57">
        <f t="shared" ref="J116:J126" si="482">IF(I116&lt;&gt;0,J102/I116,0)</f>
        <v>46.043684210526315</v>
      </c>
      <c r="K116" s="56">
        <f t="shared" ref="K116:K126" si="483">K102</f>
        <v>19</v>
      </c>
      <c r="L116" s="57">
        <f t="shared" ref="L116:L126" si="484">IF(K116&lt;&gt;0,L102/K116,0)</f>
        <v>46.043684210526315</v>
      </c>
      <c r="M116" s="56">
        <f t="shared" ref="M116:M126" si="485">M102</f>
        <v>19</v>
      </c>
      <c r="N116" s="57">
        <f t="shared" ref="N116:N126" si="486">IF(M116&lt;&gt;0,N102/M116,0)</f>
        <v>46.043684210526315</v>
      </c>
      <c r="O116" s="56">
        <f t="shared" ref="O116:O126" si="487">O102</f>
        <v>19</v>
      </c>
      <c r="P116" s="57">
        <f t="shared" ref="P116:P126" si="488">IF(O116&lt;&gt;0,P102/O116,0)</f>
        <v>46.043684210526315</v>
      </c>
      <c r="Q116" s="56">
        <f t="shared" ref="Q116:Q126" si="489">Q102</f>
        <v>19</v>
      </c>
      <c r="R116" s="57">
        <f t="shared" ref="R116:R126" si="490">IF(Q116&lt;&gt;0,R102/Q116,0)</f>
        <v>46.043684210526315</v>
      </c>
      <c r="S116" s="56">
        <f t="shared" ref="S116:S126" si="491">S102</f>
        <v>19</v>
      </c>
      <c r="T116" s="57">
        <f t="shared" ref="T116:T126" si="492">IF(S116&lt;&gt;0,T102/S116,0)</f>
        <v>46.043684210526315</v>
      </c>
      <c r="U116" s="56">
        <f t="shared" ref="U116:U126" si="493">U102</f>
        <v>19</v>
      </c>
      <c r="V116" s="57">
        <f t="shared" ref="V116:V126" si="494">IF(U116&lt;&gt;0,V102/U116,0)</f>
        <v>46.043684210526315</v>
      </c>
      <c r="W116" s="56">
        <f t="shared" ref="W116:W126" si="495">W102</f>
        <v>19</v>
      </c>
      <c r="X116" s="57">
        <f t="shared" ref="X116:X126" si="496">IF(W116&lt;&gt;0,X102/W116,0)</f>
        <v>46.043684210526315</v>
      </c>
      <c r="Y116" s="56">
        <f t="shared" ref="Y116:Y126" si="497">Y102</f>
        <v>19</v>
      </c>
      <c r="Z116" s="57">
        <f t="shared" ref="Z116:Z126" si="498">IF(Y116&lt;&gt;0,Z102/Y116,0)</f>
        <v>46.043684210526315</v>
      </c>
      <c r="AA116" s="56">
        <f t="shared" ref="AA116:AA126" si="499">AA102</f>
        <v>19</v>
      </c>
      <c r="AB116" s="57">
        <f t="shared" ref="AB116:AB126" si="500">IF(AA116&lt;&gt;0,AB102/AA116,0)</f>
        <v>46.043684210526315</v>
      </c>
      <c r="AC116" s="56">
        <f t="shared" ref="AC116:AC126" si="501">AC102</f>
        <v>19</v>
      </c>
      <c r="AD116" s="57">
        <f t="shared" ref="AD116:AD126" si="502">IF(AC116&lt;&gt;0,AD102/AC116,0)</f>
        <v>46.043684210526315</v>
      </c>
      <c r="AE116" s="56">
        <f t="shared" ref="AE116:AE126" si="503">AE102</f>
        <v>19</v>
      </c>
      <c r="AF116" s="57">
        <f t="shared" ref="AF116:AF126" si="504">IF(AE116&lt;&gt;0,AF102/AE116,0)</f>
        <v>46.043684210526315</v>
      </c>
      <c r="AG116" s="56">
        <f t="shared" ref="AG116:AG126" si="505">AG102</f>
        <v>19</v>
      </c>
      <c r="AH116" s="57">
        <f t="shared" ref="AH116:AH126" si="506">IF(AG116&lt;&gt;0,AH102/AG116,0)</f>
        <v>46.043684210526315</v>
      </c>
      <c r="AI116" s="56">
        <f t="shared" ref="AI116:AI126" si="507">AI102</f>
        <v>19</v>
      </c>
      <c r="AJ116" s="57">
        <f t="shared" ref="AJ116:AJ126" si="508">IF(AI116&lt;&gt;0,AJ102/AI116,0)</f>
        <v>46.043684210526315</v>
      </c>
      <c r="AK116" s="56">
        <f t="shared" ref="AK116:AK126" si="509">AK102</f>
        <v>19</v>
      </c>
      <c r="AL116" s="57">
        <f t="shared" ref="AL116:AL126" si="510">IF(AK116&lt;&gt;0,AL102/AK116,0)</f>
        <v>46.043684210526315</v>
      </c>
      <c r="AM116" s="56">
        <f t="shared" ref="AM116:AM126" si="511">AM102</f>
        <v>19</v>
      </c>
      <c r="AN116" s="57">
        <f t="shared" ref="AN116:AN126" si="512">IF(AM116&lt;&gt;0,AN102/AM116,0)</f>
        <v>46.043684210526315</v>
      </c>
      <c r="AO116" s="56">
        <f t="shared" ref="AO116:AO126" si="513">AO102</f>
        <v>19</v>
      </c>
      <c r="AP116" s="57">
        <f t="shared" ref="AP116:AP126" si="514">IF(AO116&lt;&gt;0,AP102/AO116,0)</f>
        <v>46.043684210526315</v>
      </c>
      <c r="AQ116" s="56">
        <f t="shared" ref="AQ116:AQ126" si="515">AQ102</f>
        <v>19</v>
      </c>
      <c r="AR116" s="57">
        <f t="shared" ref="AR116:AR126" si="516">IF(AQ116&lt;&gt;0,AR102/AQ116,0)</f>
        <v>46.043684210526315</v>
      </c>
      <c r="AS116" s="56">
        <f t="shared" ref="AS116:AS126" si="517">AS102</f>
        <v>19</v>
      </c>
      <c r="AT116" s="57">
        <f t="shared" ref="AT116:AT126" si="518">IF(AS116&lt;&gt;0,AT102/AS116,0)</f>
        <v>46.043684210526315</v>
      </c>
      <c r="AU116" s="56">
        <f t="shared" ref="AU116:AU126" si="519">AU102</f>
        <v>19</v>
      </c>
      <c r="AV116" s="57">
        <f t="shared" ref="AV116:AV126" si="520">IF(AU116&lt;&gt;0,AV102/AU116,0)</f>
        <v>46.043684210526315</v>
      </c>
      <c r="AW116" s="56">
        <f t="shared" ref="AW116:AW126" si="521">AW102</f>
        <v>19</v>
      </c>
      <c r="AX116" s="57">
        <f t="shared" ref="AX116:AX126" si="522">IF(AW116&lt;&gt;0,AX102/AW116,0)</f>
        <v>46.043684210526315</v>
      </c>
      <c r="AY116" s="56">
        <f t="shared" ref="AY116:AY126" si="523">AY102</f>
        <v>19</v>
      </c>
      <c r="AZ116" s="57">
        <f t="shared" ref="AZ116:AZ126" si="524">IF(AY116&lt;&gt;0,AZ102/AY116,0)</f>
        <v>46.043684210526315</v>
      </c>
      <c r="BA116" s="56">
        <f t="shared" ref="BA116:BA126" si="525">BA102</f>
        <v>19</v>
      </c>
      <c r="BB116" s="57">
        <f t="shared" ref="BB116:BB126" si="526">IF(BA116&lt;&gt;0,BB102/BA116,0)</f>
        <v>46.043684210526315</v>
      </c>
      <c r="BC116" s="56">
        <f t="shared" ref="BC116:BC126" si="527">BC102</f>
        <v>19</v>
      </c>
      <c r="BD116" s="57">
        <f t="shared" ref="BD116:BD126" si="528">IF(BC116&lt;&gt;0,BD102/BC116,0)</f>
        <v>46.043684210526315</v>
      </c>
      <c r="BE116" s="56">
        <f t="shared" ref="BE116:BE126" si="529">BE102</f>
        <v>19</v>
      </c>
      <c r="BF116" s="57">
        <f t="shared" ref="BF116:BF126" si="530">IF(BE116&lt;&gt;0,BF102/BE116,0)</f>
        <v>46.043684210526315</v>
      </c>
      <c r="BG116" s="56">
        <f t="shared" ref="BG116:BG126" si="531">BG102</f>
        <v>19</v>
      </c>
      <c r="BH116" s="57">
        <f t="shared" ref="BH116:BH126" si="532">IF(BG116&lt;&gt;0,BH102/BG116,0)</f>
        <v>46.043684210526315</v>
      </c>
      <c r="BI116" s="56">
        <f t="shared" ref="BI116:BI126" si="533">BI102</f>
        <v>19</v>
      </c>
      <c r="BJ116" s="57">
        <f t="shared" ref="BJ116:BJ126" si="534">IF(BI116&lt;&gt;0,BJ102/BI116,0)</f>
        <v>46.043684210526315</v>
      </c>
      <c r="BK116" s="56">
        <f t="shared" ref="BK116:BK126" si="535">BK102</f>
        <v>0</v>
      </c>
      <c r="BL116" s="57">
        <f t="shared" ref="BL116:BL126" si="536">IF(BK116&lt;&gt;0,BL102/BK116,0)</f>
        <v>0</v>
      </c>
      <c r="BM116" s="56">
        <f t="shared" ref="BM116:BM126" si="537">BM102</f>
        <v>570</v>
      </c>
      <c r="BN116" s="57">
        <f t="shared" ref="BN116:BN126" si="538">IF(BM116&lt;&gt;0,BN102/BM116,0)</f>
        <v>46.043684210526315</v>
      </c>
    </row>
    <row r="117" spans="1:66" x14ac:dyDescent="0.2">
      <c r="A117" s="28">
        <f>ROW()</f>
        <v>117</v>
      </c>
      <c r="B117" s="95" t="s">
        <v>280</v>
      </c>
      <c r="C117" s="61">
        <f t="shared" si="475"/>
        <v>13</v>
      </c>
      <c r="D117" s="62">
        <f t="shared" si="476"/>
        <v>16.090769230769233</v>
      </c>
      <c r="E117" s="61">
        <f t="shared" si="477"/>
        <v>13</v>
      </c>
      <c r="F117" s="62">
        <f t="shared" si="478"/>
        <v>16.090769230769233</v>
      </c>
      <c r="G117" s="61">
        <f t="shared" si="479"/>
        <v>13</v>
      </c>
      <c r="H117" s="62">
        <f t="shared" si="480"/>
        <v>16.090769230769233</v>
      </c>
      <c r="I117" s="61">
        <f t="shared" si="481"/>
        <v>13</v>
      </c>
      <c r="J117" s="62">
        <f t="shared" si="482"/>
        <v>16.090769230769233</v>
      </c>
      <c r="K117" s="61">
        <f t="shared" si="483"/>
        <v>13</v>
      </c>
      <c r="L117" s="62">
        <f t="shared" si="484"/>
        <v>16.090769230769233</v>
      </c>
      <c r="M117" s="61">
        <f t="shared" si="485"/>
        <v>13</v>
      </c>
      <c r="N117" s="62">
        <f t="shared" si="486"/>
        <v>16.090769230769233</v>
      </c>
      <c r="O117" s="61">
        <f t="shared" si="487"/>
        <v>13</v>
      </c>
      <c r="P117" s="62">
        <f t="shared" si="488"/>
        <v>16.090769230769233</v>
      </c>
      <c r="Q117" s="61">
        <f t="shared" si="489"/>
        <v>13</v>
      </c>
      <c r="R117" s="62">
        <f t="shared" si="490"/>
        <v>16.090769230769233</v>
      </c>
      <c r="S117" s="61">
        <f t="shared" si="491"/>
        <v>13</v>
      </c>
      <c r="T117" s="62">
        <f t="shared" si="492"/>
        <v>16.090769230769233</v>
      </c>
      <c r="U117" s="61">
        <f t="shared" si="493"/>
        <v>13</v>
      </c>
      <c r="V117" s="62">
        <f t="shared" si="494"/>
        <v>16.090769230769233</v>
      </c>
      <c r="W117" s="61">
        <f t="shared" si="495"/>
        <v>13</v>
      </c>
      <c r="X117" s="62">
        <f t="shared" si="496"/>
        <v>16.090769230769233</v>
      </c>
      <c r="Y117" s="61">
        <f t="shared" si="497"/>
        <v>13</v>
      </c>
      <c r="Z117" s="62">
        <f t="shared" si="498"/>
        <v>16.090769230769233</v>
      </c>
      <c r="AA117" s="61">
        <f t="shared" si="499"/>
        <v>13</v>
      </c>
      <c r="AB117" s="62">
        <f t="shared" si="500"/>
        <v>16.090769230769233</v>
      </c>
      <c r="AC117" s="61">
        <f t="shared" si="501"/>
        <v>13</v>
      </c>
      <c r="AD117" s="62">
        <f t="shared" si="502"/>
        <v>16.090769230769233</v>
      </c>
      <c r="AE117" s="61">
        <f t="shared" si="503"/>
        <v>13</v>
      </c>
      <c r="AF117" s="62">
        <f t="shared" si="504"/>
        <v>16.090769230769233</v>
      </c>
      <c r="AG117" s="61">
        <f t="shared" si="505"/>
        <v>13</v>
      </c>
      <c r="AH117" s="62">
        <f t="shared" si="506"/>
        <v>16.090769230769233</v>
      </c>
      <c r="AI117" s="61">
        <f t="shared" si="507"/>
        <v>13</v>
      </c>
      <c r="AJ117" s="62">
        <f t="shared" si="508"/>
        <v>16.090769230769233</v>
      </c>
      <c r="AK117" s="61">
        <f t="shared" si="509"/>
        <v>13</v>
      </c>
      <c r="AL117" s="62">
        <f t="shared" si="510"/>
        <v>16.090769230769233</v>
      </c>
      <c r="AM117" s="61">
        <f t="shared" si="511"/>
        <v>13</v>
      </c>
      <c r="AN117" s="62">
        <f t="shared" si="512"/>
        <v>16.090769230769233</v>
      </c>
      <c r="AO117" s="61">
        <f t="shared" si="513"/>
        <v>13</v>
      </c>
      <c r="AP117" s="62">
        <f t="shared" si="514"/>
        <v>16.090769230769233</v>
      </c>
      <c r="AQ117" s="61">
        <f t="shared" si="515"/>
        <v>13</v>
      </c>
      <c r="AR117" s="62">
        <f t="shared" si="516"/>
        <v>16.090769230769233</v>
      </c>
      <c r="AS117" s="61">
        <f t="shared" si="517"/>
        <v>13</v>
      </c>
      <c r="AT117" s="62">
        <f t="shared" si="518"/>
        <v>16.090769230769233</v>
      </c>
      <c r="AU117" s="61">
        <f t="shared" si="519"/>
        <v>13</v>
      </c>
      <c r="AV117" s="62">
        <f t="shared" si="520"/>
        <v>16.090769230769233</v>
      </c>
      <c r="AW117" s="61">
        <f t="shared" si="521"/>
        <v>13</v>
      </c>
      <c r="AX117" s="62">
        <f t="shared" si="522"/>
        <v>16.090769230769233</v>
      </c>
      <c r="AY117" s="61">
        <f t="shared" si="523"/>
        <v>13</v>
      </c>
      <c r="AZ117" s="62">
        <f t="shared" si="524"/>
        <v>16.090769230769233</v>
      </c>
      <c r="BA117" s="61">
        <f t="shared" si="525"/>
        <v>13</v>
      </c>
      <c r="BB117" s="62">
        <f t="shared" si="526"/>
        <v>16.090769230769233</v>
      </c>
      <c r="BC117" s="61">
        <f t="shared" si="527"/>
        <v>13</v>
      </c>
      <c r="BD117" s="62">
        <f t="shared" si="528"/>
        <v>16.090769230769233</v>
      </c>
      <c r="BE117" s="61">
        <f t="shared" si="529"/>
        <v>13</v>
      </c>
      <c r="BF117" s="62">
        <f t="shared" si="530"/>
        <v>16.090769230769233</v>
      </c>
      <c r="BG117" s="61">
        <f t="shared" si="531"/>
        <v>13</v>
      </c>
      <c r="BH117" s="62">
        <f t="shared" si="532"/>
        <v>16.090769230769233</v>
      </c>
      <c r="BI117" s="61">
        <f t="shared" si="533"/>
        <v>13</v>
      </c>
      <c r="BJ117" s="62">
        <f t="shared" si="534"/>
        <v>16.090769230769233</v>
      </c>
      <c r="BK117" s="61">
        <f t="shared" si="535"/>
        <v>0</v>
      </c>
      <c r="BL117" s="62">
        <f t="shared" si="536"/>
        <v>0</v>
      </c>
      <c r="BM117" s="61">
        <f t="shared" si="537"/>
        <v>390</v>
      </c>
      <c r="BN117" s="62">
        <f t="shared" si="538"/>
        <v>16.090769230769226</v>
      </c>
    </row>
    <row r="118" spans="1:66" x14ac:dyDescent="0.2">
      <c r="A118" s="28">
        <f>ROW()</f>
        <v>118</v>
      </c>
      <c r="B118" s="95" t="s">
        <v>282</v>
      </c>
      <c r="C118" s="61">
        <f t="shared" si="475"/>
        <v>18</v>
      </c>
      <c r="D118" s="62">
        <f t="shared" si="476"/>
        <v>39.519444444444446</v>
      </c>
      <c r="E118" s="61">
        <f t="shared" si="477"/>
        <v>18</v>
      </c>
      <c r="F118" s="62">
        <f t="shared" si="478"/>
        <v>39.519444444444446</v>
      </c>
      <c r="G118" s="61">
        <f t="shared" si="479"/>
        <v>18</v>
      </c>
      <c r="H118" s="62">
        <f t="shared" si="480"/>
        <v>39.519444444444446</v>
      </c>
      <c r="I118" s="61">
        <f t="shared" si="481"/>
        <v>18</v>
      </c>
      <c r="J118" s="62">
        <f t="shared" si="482"/>
        <v>39.519444444444446</v>
      </c>
      <c r="K118" s="61">
        <f t="shared" si="483"/>
        <v>18</v>
      </c>
      <c r="L118" s="62">
        <f t="shared" si="484"/>
        <v>39.519444444444446</v>
      </c>
      <c r="M118" s="61">
        <f t="shared" si="485"/>
        <v>18</v>
      </c>
      <c r="N118" s="62">
        <f t="shared" si="486"/>
        <v>39.519444444444446</v>
      </c>
      <c r="O118" s="61">
        <f t="shared" si="487"/>
        <v>18</v>
      </c>
      <c r="P118" s="62">
        <f t="shared" si="488"/>
        <v>39.519444444444446</v>
      </c>
      <c r="Q118" s="61">
        <f t="shared" si="489"/>
        <v>18</v>
      </c>
      <c r="R118" s="62">
        <f t="shared" si="490"/>
        <v>39.519444444444446</v>
      </c>
      <c r="S118" s="61">
        <f t="shared" si="491"/>
        <v>18</v>
      </c>
      <c r="T118" s="62">
        <f t="shared" si="492"/>
        <v>39.519444444444446</v>
      </c>
      <c r="U118" s="61">
        <f t="shared" si="493"/>
        <v>18</v>
      </c>
      <c r="V118" s="62">
        <f t="shared" si="494"/>
        <v>39.519444444444446</v>
      </c>
      <c r="W118" s="61">
        <f t="shared" si="495"/>
        <v>18</v>
      </c>
      <c r="X118" s="62">
        <f t="shared" si="496"/>
        <v>39.519444444444446</v>
      </c>
      <c r="Y118" s="61">
        <f t="shared" si="497"/>
        <v>18</v>
      </c>
      <c r="Z118" s="62">
        <f t="shared" si="498"/>
        <v>39.519444444444446</v>
      </c>
      <c r="AA118" s="61">
        <f t="shared" si="499"/>
        <v>18</v>
      </c>
      <c r="AB118" s="62">
        <f t="shared" si="500"/>
        <v>39.519444444444446</v>
      </c>
      <c r="AC118" s="61">
        <f t="shared" si="501"/>
        <v>18</v>
      </c>
      <c r="AD118" s="62">
        <f t="shared" si="502"/>
        <v>39.519444444444446</v>
      </c>
      <c r="AE118" s="61">
        <f t="shared" si="503"/>
        <v>18</v>
      </c>
      <c r="AF118" s="62">
        <f t="shared" si="504"/>
        <v>39.519444444444446</v>
      </c>
      <c r="AG118" s="61">
        <f t="shared" si="505"/>
        <v>18</v>
      </c>
      <c r="AH118" s="62">
        <f t="shared" si="506"/>
        <v>39.519444444444446</v>
      </c>
      <c r="AI118" s="61">
        <f t="shared" si="507"/>
        <v>18</v>
      </c>
      <c r="AJ118" s="62">
        <f t="shared" si="508"/>
        <v>39.519444444444446</v>
      </c>
      <c r="AK118" s="61">
        <f t="shared" si="509"/>
        <v>18</v>
      </c>
      <c r="AL118" s="62">
        <f t="shared" si="510"/>
        <v>39.519444444444446</v>
      </c>
      <c r="AM118" s="61">
        <f t="shared" si="511"/>
        <v>18</v>
      </c>
      <c r="AN118" s="62">
        <f t="shared" si="512"/>
        <v>39.519444444444446</v>
      </c>
      <c r="AO118" s="61">
        <f t="shared" si="513"/>
        <v>18</v>
      </c>
      <c r="AP118" s="62">
        <f t="shared" si="514"/>
        <v>39.519444444444446</v>
      </c>
      <c r="AQ118" s="61">
        <f t="shared" si="515"/>
        <v>18</v>
      </c>
      <c r="AR118" s="62">
        <f t="shared" si="516"/>
        <v>39.519444444444446</v>
      </c>
      <c r="AS118" s="61">
        <f t="shared" si="517"/>
        <v>18</v>
      </c>
      <c r="AT118" s="62">
        <f t="shared" si="518"/>
        <v>39.519444444444446</v>
      </c>
      <c r="AU118" s="61">
        <f t="shared" si="519"/>
        <v>18</v>
      </c>
      <c r="AV118" s="62">
        <f t="shared" si="520"/>
        <v>39.519444444444446</v>
      </c>
      <c r="AW118" s="61">
        <f t="shared" si="521"/>
        <v>18</v>
      </c>
      <c r="AX118" s="62">
        <f t="shared" si="522"/>
        <v>39.519444444444446</v>
      </c>
      <c r="AY118" s="61">
        <f t="shared" si="523"/>
        <v>18</v>
      </c>
      <c r="AZ118" s="62">
        <f t="shared" si="524"/>
        <v>39.519444444444446</v>
      </c>
      <c r="BA118" s="61">
        <f t="shared" si="525"/>
        <v>18</v>
      </c>
      <c r="BB118" s="62">
        <f t="shared" si="526"/>
        <v>39.519444444444446</v>
      </c>
      <c r="BC118" s="61">
        <f t="shared" si="527"/>
        <v>18</v>
      </c>
      <c r="BD118" s="62">
        <f t="shared" si="528"/>
        <v>39.519444444444446</v>
      </c>
      <c r="BE118" s="61">
        <f t="shared" si="529"/>
        <v>18</v>
      </c>
      <c r="BF118" s="62">
        <f t="shared" si="530"/>
        <v>39.519444444444446</v>
      </c>
      <c r="BG118" s="61">
        <f t="shared" si="531"/>
        <v>18</v>
      </c>
      <c r="BH118" s="62">
        <f t="shared" si="532"/>
        <v>39.519444444444446</v>
      </c>
      <c r="BI118" s="61">
        <f t="shared" si="533"/>
        <v>18</v>
      </c>
      <c r="BJ118" s="62">
        <f t="shared" si="534"/>
        <v>39.519444444444446</v>
      </c>
      <c r="BK118" s="61">
        <f t="shared" si="535"/>
        <v>0</v>
      </c>
      <c r="BL118" s="62">
        <f t="shared" si="536"/>
        <v>0</v>
      </c>
      <c r="BM118" s="61">
        <f t="shared" si="537"/>
        <v>540</v>
      </c>
      <c r="BN118" s="62">
        <f t="shared" si="538"/>
        <v>39.51944444444446</v>
      </c>
    </row>
    <row r="119" spans="1:66" x14ac:dyDescent="0.2">
      <c r="A119" s="28">
        <f>ROW()</f>
        <v>119</v>
      </c>
      <c r="B119" s="95" t="s">
        <v>284</v>
      </c>
      <c r="C119" s="61">
        <f t="shared" si="475"/>
        <v>7</v>
      </c>
      <c r="D119" s="62">
        <f t="shared" si="476"/>
        <v>39.857142857142854</v>
      </c>
      <c r="E119" s="61">
        <f t="shared" si="477"/>
        <v>7</v>
      </c>
      <c r="F119" s="62">
        <f t="shared" si="478"/>
        <v>39.857142857142854</v>
      </c>
      <c r="G119" s="61">
        <f t="shared" si="479"/>
        <v>7</v>
      </c>
      <c r="H119" s="62">
        <f t="shared" si="480"/>
        <v>39.857142857142854</v>
      </c>
      <c r="I119" s="61">
        <f t="shared" si="481"/>
        <v>7</v>
      </c>
      <c r="J119" s="62">
        <f t="shared" si="482"/>
        <v>39.857142857142854</v>
      </c>
      <c r="K119" s="61">
        <f t="shared" si="483"/>
        <v>7</v>
      </c>
      <c r="L119" s="62">
        <f t="shared" si="484"/>
        <v>39.857142857142854</v>
      </c>
      <c r="M119" s="61">
        <f t="shared" si="485"/>
        <v>7</v>
      </c>
      <c r="N119" s="62">
        <f t="shared" si="486"/>
        <v>39.857142857142854</v>
      </c>
      <c r="O119" s="61">
        <f t="shared" si="487"/>
        <v>7</v>
      </c>
      <c r="P119" s="62">
        <f t="shared" si="488"/>
        <v>39.857142857142854</v>
      </c>
      <c r="Q119" s="61">
        <f t="shared" si="489"/>
        <v>7</v>
      </c>
      <c r="R119" s="62">
        <f t="shared" si="490"/>
        <v>39.857142857142854</v>
      </c>
      <c r="S119" s="61">
        <f t="shared" si="491"/>
        <v>7</v>
      </c>
      <c r="T119" s="62">
        <f t="shared" si="492"/>
        <v>39.857142857142854</v>
      </c>
      <c r="U119" s="61">
        <f t="shared" si="493"/>
        <v>7</v>
      </c>
      <c r="V119" s="62">
        <f t="shared" si="494"/>
        <v>39.857142857142854</v>
      </c>
      <c r="W119" s="61">
        <f t="shared" si="495"/>
        <v>7</v>
      </c>
      <c r="X119" s="62">
        <f t="shared" si="496"/>
        <v>39.857142857142854</v>
      </c>
      <c r="Y119" s="61">
        <f t="shared" si="497"/>
        <v>7</v>
      </c>
      <c r="Z119" s="62">
        <f t="shared" si="498"/>
        <v>39.857142857142854</v>
      </c>
      <c r="AA119" s="61">
        <f t="shared" si="499"/>
        <v>7</v>
      </c>
      <c r="AB119" s="62">
        <f t="shared" si="500"/>
        <v>39.857142857142854</v>
      </c>
      <c r="AC119" s="61">
        <f t="shared" si="501"/>
        <v>7</v>
      </c>
      <c r="AD119" s="62">
        <f t="shared" si="502"/>
        <v>39.857142857142854</v>
      </c>
      <c r="AE119" s="61">
        <f t="shared" si="503"/>
        <v>7</v>
      </c>
      <c r="AF119" s="62">
        <f t="shared" si="504"/>
        <v>39.857142857142854</v>
      </c>
      <c r="AG119" s="61">
        <f t="shared" si="505"/>
        <v>7</v>
      </c>
      <c r="AH119" s="62">
        <f t="shared" si="506"/>
        <v>39.857142857142854</v>
      </c>
      <c r="AI119" s="61">
        <f t="shared" si="507"/>
        <v>7</v>
      </c>
      <c r="AJ119" s="62">
        <f t="shared" si="508"/>
        <v>39.857142857142854</v>
      </c>
      <c r="AK119" s="61">
        <f t="shared" si="509"/>
        <v>7</v>
      </c>
      <c r="AL119" s="62">
        <f t="shared" si="510"/>
        <v>39.857142857142854</v>
      </c>
      <c r="AM119" s="61">
        <f t="shared" si="511"/>
        <v>7</v>
      </c>
      <c r="AN119" s="62">
        <f t="shared" si="512"/>
        <v>39.857142857142854</v>
      </c>
      <c r="AO119" s="61">
        <f t="shared" si="513"/>
        <v>7</v>
      </c>
      <c r="AP119" s="62">
        <f t="shared" si="514"/>
        <v>39.857142857142854</v>
      </c>
      <c r="AQ119" s="61">
        <f t="shared" si="515"/>
        <v>7</v>
      </c>
      <c r="AR119" s="62">
        <f t="shared" si="516"/>
        <v>39.857142857142854</v>
      </c>
      <c r="AS119" s="61">
        <f t="shared" si="517"/>
        <v>7</v>
      </c>
      <c r="AT119" s="62">
        <f t="shared" si="518"/>
        <v>39.857142857142854</v>
      </c>
      <c r="AU119" s="61">
        <f t="shared" si="519"/>
        <v>7</v>
      </c>
      <c r="AV119" s="62">
        <f t="shared" si="520"/>
        <v>39.857142857142854</v>
      </c>
      <c r="AW119" s="61">
        <f t="shared" si="521"/>
        <v>7</v>
      </c>
      <c r="AX119" s="62">
        <f t="shared" si="522"/>
        <v>39.857142857142854</v>
      </c>
      <c r="AY119" s="61">
        <f t="shared" si="523"/>
        <v>7</v>
      </c>
      <c r="AZ119" s="62">
        <f t="shared" si="524"/>
        <v>39.857142857142854</v>
      </c>
      <c r="BA119" s="61">
        <f t="shared" si="525"/>
        <v>7</v>
      </c>
      <c r="BB119" s="62">
        <f t="shared" si="526"/>
        <v>39.857142857142854</v>
      </c>
      <c r="BC119" s="61">
        <f t="shared" si="527"/>
        <v>7</v>
      </c>
      <c r="BD119" s="62">
        <f t="shared" si="528"/>
        <v>39.857142857142854</v>
      </c>
      <c r="BE119" s="61">
        <f t="shared" si="529"/>
        <v>7</v>
      </c>
      <c r="BF119" s="62">
        <f t="shared" si="530"/>
        <v>39.857142857142854</v>
      </c>
      <c r="BG119" s="61">
        <f t="shared" si="531"/>
        <v>7</v>
      </c>
      <c r="BH119" s="62">
        <f t="shared" si="532"/>
        <v>39.857142857142854</v>
      </c>
      <c r="BI119" s="61">
        <f t="shared" si="533"/>
        <v>7</v>
      </c>
      <c r="BJ119" s="62">
        <f t="shared" si="534"/>
        <v>39.857142857142854</v>
      </c>
      <c r="BK119" s="61">
        <f t="shared" si="535"/>
        <v>0</v>
      </c>
      <c r="BL119" s="62">
        <f t="shared" si="536"/>
        <v>0</v>
      </c>
      <c r="BM119" s="61">
        <f t="shared" si="537"/>
        <v>210</v>
      </c>
      <c r="BN119" s="62">
        <f t="shared" si="538"/>
        <v>39.857142857142854</v>
      </c>
    </row>
    <row r="120" spans="1:66" x14ac:dyDescent="0.2">
      <c r="A120" s="28">
        <f>ROW()</f>
        <v>120</v>
      </c>
      <c r="B120" s="95" t="s">
        <v>286</v>
      </c>
      <c r="C120" s="61">
        <f t="shared" si="475"/>
        <v>0</v>
      </c>
      <c r="D120" s="62">
        <f t="shared" si="476"/>
        <v>0</v>
      </c>
      <c r="E120" s="61">
        <f t="shared" si="477"/>
        <v>0</v>
      </c>
      <c r="F120" s="62">
        <f t="shared" si="478"/>
        <v>0</v>
      </c>
      <c r="G120" s="61">
        <f t="shared" si="479"/>
        <v>0</v>
      </c>
      <c r="H120" s="62">
        <f t="shared" si="480"/>
        <v>0</v>
      </c>
      <c r="I120" s="61">
        <f t="shared" si="481"/>
        <v>0</v>
      </c>
      <c r="J120" s="62">
        <f t="shared" si="482"/>
        <v>0</v>
      </c>
      <c r="K120" s="61">
        <f t="shared" si="483"/>
        <v>0</v>
      </c>
      <c r="L120" s="62">
        <f t="shared" si="484"/>
        <v>0</v>
      </c>
      <c r="M120" s="61">
        <f t="shared" si="485"/>
        <v>0</v>
      </c>
      <c r="N120" s="62">
        <f t="shared" si="486"/>
        <v>0</v>
      </c>
      <c r="O120" s="61">
        <f t="shared" si="487"/>
        <v>0</v>
      </c>
      <c r="P120" s="62">
        <f t="shared" si="488"/>
        <v>0</v>
      </c>
      <c r="Q120" s="61">
        <f t="shared" si="489"/>
        <v>0</v>
      </c>
      <c r="R120" s="62">
        <f t="shared" si="490"/>
        <v>0</v>
      </c>
      <c r="S120" s="61">
        <f t="shared" si="491"/>
        <v>0</v>
      </c>
      <c r="T120" s="62">
        <f t="shared" si="492"/>
        <v>0</v>
      </c>
      <c r="U120" s="61">
        <f t="shared" si="493"/>
        <v>0</v>
      </c>
      <c r="V120" s="62">
        <f t="shared" si="494"/>
        <v>0</v>
      </c>
      <c r="W120" s="61">
        <f t="shared" si="495"/>
        <v>0</v>
      </c>
      <c r="X120" s="62">
        <f t="shared" si="496"/>
        <v>0</v>
      </c>
      <c r="Y120" s="61">
        <f t="shared" si="497"/>
        <v>0</v>
      </c>
      <c r="Z120" s="62">
        <f t="shared" si="498"/>
        <v>0</v>
      </c>
      <c r="AA120" s="61">
        <f t="shared" si="499"/>
        <v>0</v>
      </c>
      <c r="AB120" s="62">
        <f t="shared" si="500"/>
        <v>0</v>
      </c>
      <c r="AC120" s="61">
        <f t="shared" si="501"/>
        <v>0</v>
      </c>
      <c r="AD120" s="62">
        <f t="shared" si="502"/>
        <v>0</v>
      </c>
      <c r="AE120" s="61">
        <f t="shared" si="503"/>
        <v>0</v>
      </c>
      <c r="AF120" s="62">
        <f t="shared" si="504"/>
        <v>0</v>
      </c>
      <c r="AG120" s="61">
        <f t="shared" si="505"/>
        <v>0</v>
      </c>
      <c r="AH120" s="62">
        <f t="shared" si="506"/>
        <v>0</v>
      </c>
      <c r="AI120" s="61">
        <f t="shared" si="507"/>
        <v>0</v>
      </c>
      <c r="AJ120" s="62">
        <f t="shared" si="508"/>
        <v>0</v>
      </c>
      <c r="AK120" s="61">
        <f t="shared" si="509"/>
        <v>0</v>
      </c>
      <c r="AL120" s="62">
        <f t="shared" si="510"/>
        <v>0</v>
      </c>
      <c r="AM120" s="61">
        <f t="shared" si="511"/>
        <v>0</v>
      </c>
      <c r="AN120" s="62">
        <f t="shared" si="512"/>
        <v>0</v>
      </c>
      <c r="AO120" s="61">
        <f t="shared" si="513"/>
        <v>0</v>
      </c>
      <c r="AP120" s="62">
        <f t="shared" si="514"/>
        <v>0</v>
      </c>
      <c r="AQ120" s="61">
        <f t="shared" si="515"/>
        <v>0</v>
      </c>
      <c r="AR120" s="62">
        <f t="shared" si="516"/>
        <v>0</v>
      </c>
      <c r="AS120" s="61">
        <f t="shared" si="517"/>
        <v>0</v>
      </c>
      <c r="AT120" s="62">
        <f t="shared" si="518"/>
        <v>0</v>
      </c>
      <c r="AU120" s="61">
        <f t="shared" si="519"/>
        <v>0</v>
      </c>
      <c r="AV120" s="62">
        <f t="shared" si="520"/>
        <v>0</v>
      </c>
      <c r="AW120" s="61">
        <f t="shared" si="521"/>
        <v>0</v>
      </c>
      <c r="AX120" s="62">
        <f t="shared" si="522"/>
        <v>0</v>
      </c>
      <c r="AY120" s="61">
        <f t="shared" si="523"/>
        <v>0</v>
      </c>
      <c r="AZ120" s="62">
        <f t="shared" si="524"/>
        <v>0</v>
      </c>
      <c r="BA120" s="61">
        <f t="shared" si="525"/>
        <v>0</v>
      </c>
      <c r="BB120" s="62">
        <f t="shared" si="526"/>
        <v>0</v>
      </c>
      <c r="BC120" s="61">
        <f t="shared" si="527"/>
        <v>0</v>
      </c>
      <c r="BD120" s="62">
        <f t="shared" si="528"/>
        <v>0</v>
      </c>
      <c r="BE120" s="61">
        <f t="shared" si="529"/>
        <v>0</v>
      </c>
      <c r="BF120" s="62">
        <f t="shared" si="530"/>
        <v>0</v>
      </c>
      <c r="BG120" s="61">
        <f t="shared" si="531"/>
        <v>0</v>
      </c>
      <c r="BH120" s="62">
        <f t="shared" si="532"/>
        <v>0</v>
      </c>
      <c r="BI120" s="61">
        <f t="shared" si="533"/>
        <v>0</v>
      </c>
      <c r="BJ120" s="62">
        <f t="shared" si="534"/>
        <v>0</v>
      </c>
      <c r="BK120" s="61">
        <f t="shared" si="535"/>
        <v>0</v>
      </c>
      <c r="BL120" s="62">
        <f t="shared" si="536"/>
        <v>0</v>
      </c>
      <c r="BM120" s="61">
        <f t="shared" si="537"/>
        <v>0</v>
      </c>
      <c r="BN120" s="62">
        <f t="shared" si="538"/>
        <v>0</v>
      </c>
    </row>
    <row r="121" spans="1:66" x14ac:dyDescent="0.2">
      <c r="A121" s="28">
        <f>ROW()</f>
        <v>121</v>
      </c>
      <c r="B121" s="101" t="s">
        <v>288</v>
      </c>
      <c r="C121" s="102">
        <f t="shared" si="475"/>
        <v>1</v>
      </c>
      <c r="D121" s="103">
        <f t="shared" si="476"/>
        <v>49.3</v>
      </c>
      <c r="E121" s="102">
        <f t="shared" si="477"/>
        <v>1</v>
      </c>
      <c r="F121" s="103">
        <f t="shared" si="478"/>
        <v>49.3</v>
      </c>
      <c r="G121" s="102">
        <f t="shared" si="479"/>
        <v>1</v>
      </c>
      <c r="H121" s="103">
        <f t="shared" si="480"/>
        <v>49.3</v>
      </c>
      <c r="I121" s="102">
        <f t="shared" si="481"/>
        <v>1</v>
      </c>
      <c r="J121" s="103">
        <f t="shared" si="482"/>
        <v>49.3</v>
      </c>
      <c r="K121" s="102">
        <f t="shared" si="483"/>
        <v>1</v>
      </c>
      <c r="L121" s="103">
        <f t="shared" si="484"/>
        <v>49.3</v>
      </c>
      <c r="M121" s="102">
        <f t="shared" si="485"/>
        <v>1</v>
      </c>
      <c r="N121" s="103">
        <f t="shared" si="486"/>
        <v>49.3</v>
      </c>
      <c r="O121" s="102">
        <f t="shared" si="487"/>
        <v>1</v>
      </c>
      <c r="P121" s="103">
        <f t="shared" si="488"/>
        <v>49.3</v>
      </c>
      <c r="Q121" s="102">
        <f t="shared" si="489"/>
        <v>1</v>
      </c>
      <c r="R121" s="103">
        <f t="shared" si="490"/>
        <v>49.3</v>
      </c>
      <c r="S121" s="102">
        <f t="shared" si="491"/>
        <v>1</v>
      </c>
      <c r="T121" s="103">
        <f t="shared" si="492"/>
        <v>49.3</v>
      </c>
      <c r="U121" s="102">
        <f t="shared" si="493"/>
        <v>1</v>
      </c>
      <c r="V121" s="103">
        <f t="shared" si="494"/>
        <v>49.3</v>
      </c>
      <c r="W121" s="102">
        <f t="shared" si="495"/>
        <v>1</v>
      </c>
      <c r="X121" s="103">
        <f t="shared" si="496"/>
        <v>49.3</v>
      </c>
      <c r="Y121" s="102">
        <f t="shared" si="497"/>
        <v>1</v>
      </c>
      <c r="Z121" s="103">
        <f t="shared" si="498"/>
        <v>49.3</v>
      </c>
      <c r="AA121" s="102">
        <f t="shared" si="499"/>
        <v>1</v>
      </c>
      <c r="AB121" s="103">
        <f t="shared" si="500"/>
        <v>49.3</v>
      </c>
      <c r="AC121" s="102">
        <f t="shared" si="501"/>
        <v>1</v>
      </c>
      <c r="AD121" s="103">
        <f t="shared" si="502"/>
        <v>49.3</v>
      </c>
      <c r="AE121" s="102">
        <f t="shared" si="503"/>
        <v>1</v>
      </c>
      <c r="AF121" s="103">
        <f t="shared" si="504"/>
        <v>49.3</v>
      </c>
      <c r="AG121" s="102">
        <f t="shared" si="505"/>
        <v>1</v>
      </c>
      <c r="AH121" s="103">
        <f t="shared" si="506"/>
        <v>49.3</v>
      </c>
      <c r="AI121" s="102">
        <f t="shared" si="507"/>
        <v>1</v>
      </c>
      <c r="AJ121" s="103">
        <f t="shared" si="508"/>
        <v>49.3</v>
      </c>
      <c r="AK121" s="102">
        <f t="shared" si="509"/>
        <v>1</v>
      </c>
      <c r="AL121" s="103">
        <f t="shared" si="510"/>
        <v>49.3</v>
      </c>
      <c r="AM121" s="102">
        <f t="shared" si="511"/>
        <v>1</v>
      </c>
      <c r="AN121" s="103">
        <f t="shared" si="512"/>
        <v>49.3</v>
      </c>
      <c r="AO121" s="102">
        <f t="shared" si="513"/>
        <v>1</v>
      </c>
      <c r="AP121" s="103">
        <f t="shared" si="514"/>
        <v>49.3</v>
      </c>
      <c r="AQ121" s="102">
        <f t="shared" si="515"/>
        <v>1</v>
      </c>
      <c r="AR121" s="103">
        <f t="shared" si="516"/>
        <v>49.3</v>
      </c>
      <c r="AS121" s="102">
        <f t="shared" si="517"/>
        <v>1</v>
      </c>
      <c r="AT121" s="103">
        <f t="shared" si="518"/>
        <v>49.3</v>
      </c>
      <c r="AU121" s="102">
        <f t="shared" si="519"/>
        <v>1</v>
      </c>
      <c r="AV121" s="103">
        <f t="shared" si="520"/>
        <v>49.3</v>
      </c>
      <c r="AW121" s="102">
        <f t="shared" si="521"/>
        <v>1</v>
      </c>
      <c r="AX121" s="103">
        <f t="shared" si="522"/>
        <v>49.3</v>
      </c>
      <c r="AY121" s="102">
        <f t="shared" si="523"/>
        <v>1</v>
      </c>
      <c r="AZ121" s="103">
        <f t="shared" si="524"/>
        <v>49.3</v>
      </c>
      <c r="BA121" s="102">
        <f t="shared" si="525"/>
        <v>1</v>
      </c>
      <c r="BB121" s="103">
        <f t="shared" si="526"/>
        <v>49.3</v>
      </c>
      <c r="BC121" s="102">
        <f t="shared" si="527"/>
        <v>1</v>
      </c>
      <c r="BD121" s="103">
        <f t="shared" si="528"/>
        <v>49.3</v>
      </c>
      <c r="BE121" s="102">
        <f t="shared" si="529"/>
        <v>1</v>
      </c>
      <c r="BF121" s="103">
        <f t="shared" si="530"/>
        <v>49.3</v>
      </c>
      <c r="BG121" s="102">
        <f t="shared" si="531"/>
        <v>1</v>
      </c>
      <c r="BH121" s="103">
        <f t="shared" si="532"/>
        <v>49.3</v>
      </c>
      <c r="BI121" s="102">
        <f t="shared" si="533"/>
        <v>1</v>
      </c>
      <c r="BJ121" s="103">
        <f t="shared" si="534"/>
        <v>49.3</v>
      </c>
      <c r="BK121" s="102">
        <f t="shared" si="535"/>
        <v>0</v>
      </c>
      <c r="BL121" s="103">
        <f t="shared" si="536"/>
        <v>0</v>
      </c>
      <c r="BM121" s="102">
        <f t="shared" si="537"/>
        <v>30</v>
      </c>
      <c r="BN121" s="103">
        <f t="shared" si="538"/>
        <v>49.29999999999999</v>
      </c>
    </row>
    <row r="122" spans="1:66" x14ac:dyDescent="0.2">
      <c r="A122" s="28">
        <f>ROW()</f>
        <v>122</v>
      </c>
      <c r="B122" s="101" t="s">
        <v>290</v>
      </c>
      <c r="C122" s="102">
        <f t="shared" si="475"/>
        <v>8</v>
      </c>
      <c r="D122" s="103">
        <f t="shared" si="476"/>
        <v>52.71875</v>
      </c>
      <c r="E122" s="102">
        <f t="shared" si="477"/>
        <v>8</v>
      </c>
      <c r="F122" s="103">
        <f t="shared" si="478"/>
        <v>52.71875</v>
      </c>
      <c r="G122" s="102">
        <f t="shared" si="479"/>
        <v>8</v>
      </c>
      <c r="H122" s="103">
        <f t="shared" si="480"/>
        <v>52.71875</v>
      </c>
      <c r="I122" s="102">
        <f t="shared" si="481"/>
        <v>8</v>
      </c>
      <c r="J122" s="103">
        <f t="shared" si="482"/>
        <v>52.71875</v>
      </c>
      <c r="K122" s="102">
        <f t="shared" si="483"/>
        <v>8</v>
      </c>
      <c r="L122" s="103">
        <f t="shared" si="484"/>
        <v>52.71875</v>
      </c>
      <c r="M122" s="102">
        <f t="shared" si="485"/>
        <v>8</v>
      </c>
      <c r="N122" s="103">
        <f t="shared" si="486"/>
        <v>52.71875</v>
      </c>
      <c r="O122" s="102">
        <f t="shared" si="487"/>
        <v>8</v>
      </c>
      <c r="P122" s="103">
        <f t="shared" si="488"/>
        <v>52.71875</v>
      </c>
      <c r="Q122" s="102">
        <f t="shared" si="489"/>
        <v>8</v>
      </c>
      <c r="R122" s="103">
        <f t="shared" si="490"/>
        <v>52.71875</v>
      </c>
      <c r="S122" s="102">
        <f t="shared" si="491"/>
        <v>8</v>
      </c>
      <c r="T122" s="103">
        <f t="shared" si="492"/>
        <v>52.71875</v>
      </c>
      <c r="U122" s="102">
        <f t="shared" si="493"/>
        <v>8</v>
      </c>
      <c r="V122" s="103">
        <f t="shared" si="494"/>
        <v>52.71875</v>
      </c>
      <c r="W122" s="102">
        <f t="shared" si="495"/>
        <v>8</v>
      </c>
      <c r="X122" s="103">
        <f t="shared" si="496"/>
        <v>52.71875</v>
      </c>
      <c r="Y122" s="102">
        <f t="shared" si="497"/>
        <v>8</v>
      </c>
      <c r="Z122" s="103">
        <f t="shared" si="498"/>
        <v>52.71875</v>
      </c>
      <c r="AA122" s="102">
        <f t="shared" si="499"/>
        <v>8</v>
      </c>
      <c r="AB122" s="103">
        <f t="shared" si="500"/>
        <v>52.71875</v>
      </c>
      <c r="AC122" s="102">
        <f t="shared" si="501"/>
        <v>8</v>
      </c>
      <c r="AD122" s="103">
        <f t="shared" si="502"/>
        <v>52.71875</v>
      </c>
      <c r="AE122" s="102">
        <f t="shared" si="503"/>
        <v>8</v>
      </c>
      <c r="AF122" s="103">
        <f t="shared" si="504"/>
        <v>52.71875</v>
      </c>
      <c r="AG122" s="102">
        <f t="shared" si="505"/>
        <v>8</v>
      </c>
      <c r="AH122" s="103">
        <f t="shared" si="506"/>
        <v>52.71875</v>
      </c>
      <c r="AI122" s="102">
        <f t="shared" si="507"/>
        <v>8</v>
      </c>
      <c r="AJ122" s="103">
        <f t="shared" si="508"/>
        <v>52.71875</v>
      </c>
      <c r="AK122" s="102">
        <f t="shared" si="509"/>
        <v>8</v>
      </c>
      <c r="AL122" s="103">
        <f t="shared" si="510"/>
        <v>52.71875</v>
      </c>
      <c r="AM122" s="102">
        <f t="shared" si="511"/>
        <v>8</v>
      </c>
      <c r="AN122" s="103">
        <f t="shared" si="512"/>
        <v>52.71875</v>
      </c>
      <c r="AO122" s="102">
        <f t="shared" si="513"/>
        <v>8</v>
      </c>
      <c r="AP122" s="103">
        <f t="shared" si="514"/>
        <v>52.71875</v>
      </c>
      <c r="AQ122" s="102">
        <f t="shared" si="515"/>
        <v>8</v>
      </c>
      <c r="AR122" s="103">
        <f t="shared" si="516"/>
        <v>52.71875</v>
      </c>
      <c r="AS122" s="102">
        <f t="shared" si="517"/>
        <v>8</v>
      </c>
      <c r="AT122" s="103">
        <f t="shared" si="518"/>
        <v>52.71875</v>
      </c>
      <c r="AU122" s="102">
        <f t="shared" si="519"/>
        <v>8</v>
      </c>
      <c r="AV122" s="103">
        <f t="shared" si="520"/>
        <v>52.71875</v>
      </c>
      <c r="AW122" s="102">
        <f t="shared" si="521"/>
        <v>8</v>
      </c>
      <c r="AX122" s="103">
        <f t="shared" si="522"/>
        <v>52.71875</v>
      </c>
      <c r="AY122" s="102">
        <f t="shared" si="523"/>
        <v>8</v>
      </c>
      <c r="AZ122" s="103">
        <f t="shared" si="524"/>
        <v>52.71875</v>
      </c>
      <c r="BA122" s="102">
        <f t="shared" si="525"/>
        <v>8</v>
      </c>
      <c r="BB122" s="103">
        <f t="shared" si="526"/>
        <v>52.71875</v>
      </c>
      <c r="BC122" s="102">
        <f t="shared" si="527"/>
        <v>8</v>
      </c>
      <c r="BD122" s="103">
        <f t="shared" si="528"/>
        <v>52.71875</v>
      </c>
      <c r="BE122" s="102">
        <f t="shared" si="529"/>
        <v>8</v>
      </c>
      <c r="BF122" s="103">
        <f t="shared" si="530"/>
        <v>52.71875</v>
      </c>
      <c r="BG122" s="102">
        <f t="shared" si="531"/>
        <v>8</v>
      </c>
      <c r="BH122" s="103">
        <f t="shared" si="532"/>
        <v>52.71875</v>
      </c>
      <c r="BI122" s="102">
        <f t="shared" si="533"/>
        <v>8</v>
      </c>
      <c r="BJ122" s="103">
        <f t="shared" si="534"/>
        <v>52.71875</v>
      </c>
      <c r="BK122" s="102">
        <f t="shared" si="535"/>
        <v>0</v>
      </c>
      <c r="BL122" s="103">
        <f t="shared" si="536"/>
        <v>0</v>
      </c>
      <c r="BM122" s="102">
        <f t="shared" si="537"/>
        <v>240</v>
      </c>
      <c r="BN122" s="103">
        <f t="shared" si="538"/>
        <v>52.71875</v>
      </c>
    </row>
    <row r="123" spans="1:66" x14ac:dyDescent="0.2">
      <c r="A123" s="28">
        <f>ROW()</f>
        <v>123</v>
      </c>
      <c r="B123" s="101" t="s">
        <v>292</v>
      </c>
      <c r="C123" s="102">
        <f t="shared" si="475"/>
        <v>0</v>
      </c>
      <c r="D123" s="103">
        <f t="shared" si="476"/>
        <v>0</v>
      </c>
      <c r="E123" s="102">
        <f t="shared" si="477"/>
        <v>0</v>
      </c>
      <c r="F123" s="103">
        <f t="shared" si="478"/>
        <v>0</v>
      </c>
      <c r="G123" s="102">
        <f t="shared" si="479"/>
        <v>0</v>
      </c>
      <c r="H123" s="103">
        <f t="shared" si="480"/>
        <v>0</v>
      </c>
      <c r="I123" s="102">
        <f t="shared" si="481"/>
        <v>0</v>
      </c>
      <c r="J123" s="103">
        <f t="shared" si="482"/>
        <v>0</v>
      </c>
      <c r="K123" s="102">
        <f t="shared" si="483"/>
        <v>0</v>
      </c>
      <c r="L123" s="103">
        <f t="shared" si="484"/>
        <v>0</v>
      </c>
      <c r="M123" s="102">
        <f t="shared" si="485"/>
        <v>0</v>
      </c>
      <c r="N123" s="103">
        <f t="shared" si="486"/>
        <v>0</v>
      </c>
      <c r="O123" s="102">
        <f t="shared" si="487"/>
        <v>0</v>
      </c>
      <c r="P123" s="103">
        <f t="shared" si="488"/>
        <v>0</v>
      </c>
      <c r="Q123" s="102">
        <f t="shared" si="489"/>
        <v>0</v>
      </c>
      <c r="R123" s="103">
        <f t="shared" si="490"/>
        <v>0</v>
      </c>
      <c r="S123" s="102">
        <f t="shared" si="491"/>
        <v>0</v>
      </c>
      <c r="T123" s="103">
        <f t="shared" si="492"/>
        <v>0</v>
      </c>
      <c r="U123" s="102">
        <f t="shared" si="493"/>
        <v>0</v>
      </c>
      <c r="V123" s="103">
        <f t="shared" si="494"/>
        <v>0</v>
      </c>
      <c r="W123" s="102">
        <f t="shared" si="495"/>
        <v>0</v>
      </c>
      <c r="X123" s="103">
        <f t="shared" si="496"/>
        <v>0</v>
      </c>
      <c r="Y123" s="102">
        <f t="shared" si="497"/>
        <v>0</v>
      </c>
      <c r="Z123" s="103">
        <f t="shared" si="498"/>
        <v>0</v>
      </c>
      <c r="AA123" s="102">
        <f t="shared" si="499"/>
        <v>0</v>
      </c>
      <c r="AB123" s="103">
        <f t="shared" si="500"/>
        <v>0</v>
      </c>
      <c r="AC123" s="102">
        <f t="shared" si="501"/>
        <v>0</v>
      </c>
      <c r="AD123" s="103">
        <f t="shared" si="502"/>
        <v>0</v>
      </c>
      <c r="AE123" s="102">
        <f t="shared" si="503"/>
        <v>0</v>
      </c>
      <c r="AF123" s="103">
        <f t="shared" si="504"/>
        <v>0</v>
      </c>
      <c r="AG123" s="102">
        <f t="shared" si="505"/>
        <v>0</v>
      </c>
      <c r="AH123" s="103">
        <f t="shared" si="506"/>
        <v>0</v>
      </c>
      <c r="AI123" s="102">
        <f t="shared" si="507"/>
        <v>0</v>
      </c>
      <c r="AJ123" s="103">
        <f t="shared" si="508"/>
        <v>0</v>
      </c>
      <c r="AK123" s="102">
        <f t="shared" si="509"/>
        <v>0</v>
      </c>
      <c r="AL123" s="103">
        <f t="shared" si="510"/>
        <v>0</v>
      </c>
      <c r="AM123" s="102">
        <f t="shared" si="511"/>
        <v>0</v>
      </c>
      <c r="AN123" s="103">
        <f t="shared" si="512"/>
        <v>0</v>
      </c>
      <c r="AO123" s="102">
        <f t="shared" si="513"/>
        <v>0</v>
      </c>
      <c r="AP123" s="103">
        <f t="shared" si="514"/>
        <v>0</v>
      </c>
      <c r="AQ123" s="102">
        <f t="shared" si="515"/>
        <v>0</v>
      </c>
      <c r="AR123" s="103">
        <f t="shared" si="516"/>
        <v>0</v>
      </c>
      <c r="AS123" s="102">
        <f t="shared" si="517"/>
        <v>0</v>
      </c>
      <c r="AT123" s="103">
        <f t="shared" si="518"/>
        <v>0</v>
      </c>
      <c r="AU123" s="102">
        <f t="shared" si="519"/>
        <v>0</v>
      </c>
      <c r="AV123" s="103">
        <f t="shared" si="520"/>
        <v>0</v>
      </c>
      <c r="AW123" s="102">
        <f t="shared" si="521"/>
        <v>0</v>
      </c>
      <c r="AX123" s="103">
        <f t="shared" si="522"/>
        <v>0</v>
      </c>
      <c r="AY123" s="102">
        <f t="shared" si="523"/>
        <v>0</v>
      </c>
      <c r="AZ123" s="103">
        <f t="shared" si="524"/>
        <v>0</v>
      </c>
      <c r="BA123" s="102">
        <f t="shared" si="525"/>
        <v>0</v>
      </c>
      <c r="BB123" s="103">
        <f t="shared" si="526"/>
        <v>0</v>
      </c>
      <c r="BC123" s="102">
        <f t="shared" si="527"/>
        <v>0</v>
      </c>
      <c r="BD123" s="103">
        <f t="shared" si="528"/>
        <v>0</v>
      </c>
      <c r="BE123" s="102">
        <f t="shared" si="529"/>
        <v>0</v>
      </c>
      <c r="BF123" s="103">
        <f t="shared" si="530"/>
        <v>0</v>
      </c>
      <c r="BG123" s="102">
        <f t="shared" si="531"/>
        <v>0</v>
      </c>
      <c r="BH123" s="103">
        <f t="shared" si="532"/>
        <v>0</v>
      </c>
      <c r="BI123" s="102">
        <f t="shared" si="533"/>
        <v>0</v>
      </c>
      <c r="BJ123" s="103">
        <f t="shared" si="534"/>
        <v>0</v>
      </c>
      <c r="BK123" s="102">
        <f t="shared" si="535"/>
        <v>0</v>
      </c>
      <c r="BL123" s="103">
        <f t="shared" si="536"/>
        <v>0</v>
      </c>
      <c r="BM123" s="102">
        <f t="shared" si="537"/>
        <v>0</v>
      </c>
      <c r="BN123" s="103">
        <f t="shared" si="538"/>
        <v>0</v>
      </c>
    </row>
    <row r="124" spans="1:66" x14ac:dyDescent="0.2">
      <c r="A124" s="28">
        <f>ROW()</f>
        <v>124</v>
      </c>
      <c r="B124" s="101" t="str">
        <f>$B$83</f>
        <v>New Channel #1</v>
      </c>
      <c r="C124" s="102">
        <f t="shared" si="475"/>
        <v>0</v>
      </c>
      <c r="D124" s="103">
        <f t="shared" si="476"/>
        <v>0</v>
      </c>
      <c r="E124" s="102">
        <f t="shared" si="477"/>
        <v>0</v>
      </c>
      <c r="F124" s="103">
        <f t="shared" si="478"/>
        <v>0</v>
      </c>
      <c r="G124" s="102">
        <f t="shared" si="479"/>
        <v>0</v>
      </c>
      <c r="H124" s="103">
        <f t="shared" si="480"/>
        <v>0</v>
      </c>
      <c r="I124" s="102">
        <f t="shared" si="481"/>
        <v>0</v>
      </c>
      <c r="J124" s="103">
        <f t="shared" si="482"/>
        <v>0</v>
      </c>
      <c r="K124" s="102">
        <f t="shared" si="483"/>
        <v>0</v>
      </c>
      <c r="L124" s="103">
        <f t="shared" si="484"/>
        <v>0</v>
      </c>
      <c r="M124" s="102">
        <f t="shared" si="485"/>
        <v>0</v>
      </c>
      <c r="N124" s="103">
        <f t="shared" si="486"/>
        <v>0</v>
      </c>
      <c r="O124" s="102">
        <f t="shared" si="487"/>
        <v>0</v>
      </c>
      <c r="P124" s="103">
        <f t="shared" si="488"/>
        <v>0</v>
      </c>
      <c r="Q124" s="102">
        <f t="shared" si="489"/>
        <v>0</v>
      </c>
      <c r="R124" s="103">
        <f t="shared" si="490"/>
        <v>0</v>
      </c>
      <c r="S124" s="102">
        <f t="shared" si="491"/>
        <v>0</v>
      </c>
      <c r="T124" s="103">
        <f t="shared" si="492"/>
        <v>0</v>
      </c>
      <c r="U124" s="102">
        <f t="shared" si="493"/>
        <v>0</v>
      </c>
      <c r="V124" s="103">
        <f t="shared" si="494"/>
        <v>0</v>
      </c>
      <c r="W124" s="102">
        <f t="shared" si="495"/>
        <v>0</v>
      </c>
      <c r="X124" s="103">
        <f t="shared" si="496"/>
        <v>0</v>
      </c>
      <c r="Y124" s="102">
        <f t="shared" si="497"/>
        <v>0</v>
      </c>
      <c r="Z124" s="103">
        <f t="shared" si="498"/>
        <v>0</v>
      </c>
      <c r="AA124" s="102">
        <f t="shared" si="499"/>
        <v>0</v>
      </c>
      <c r="AB124" s="103">
        <f t="shared" si="500"/>
        <v>0</v>
      </c>
      <c r="AC124" s="102">
        <f t="shared" si="501"/>
        <v>0</v>
      </c>
      <c r="AD124" s="103">
        <f t="shared" si="502"/>
        <v>0</v>
      </c>
      <c r="AE124" s="102">
        <f t="shared" si="503"/>
        <v>0</v>
      </c>
      <c r="AF124" s="103">
        <f t="shared" si="504"/>
        <v>0</v>
      </c>
      <c r="AG124" s="102">
        <f t="shared" si="505"/>
        <v>0</v>
      </c>
      <c r="AH124" s="103">
        <f t="shared" si="506"/>
        <v>0</v>
      </c>
      <c r="AI124" s="102">
        <f t="shared" si="507"/>
        <v>0</v>
      </c>
      <c r="AJ124" s="103">
        <f t="shared" si="508"/>
        <v>0</v>
      </c>
      <c r="AK124" s="102">
        <f t="shared" si="509"/>
        <v>0</v>
      </c>
      <c r="AL124" s="103">
        <f t="shared" si="510"/>
        <v>0</v>
      </c>
      <c r="AM124" s="102">
        <f t="shared" si="511"/>
        <v>0</v>
      </c>
      <c r="AN124" s="103">
        <f t="shared" si="512"/>
        <v>0</v>
      </c>
      <c r="AO124" s="102">
        <f t="shared" si="513"/>
        <v>0</v>
      </c>
      <c r="AP124" s="103">
        <f t="shared" si="514"/>
        <v>0</v>
      </c>
      <c r="AQ124" s="102">
        <f t="shared" si="515"/>
        <v>0</v>
      </c>
      <c r="AR124" s="103">
        <f t="shared" si="516"/>
        <v>0</v>
      </c>
      <c r="AS124" s="102">
        <f t="shared" si="517"/>
        <v>0</v>
      </c>
      <c r="AT124" s="103">
        <f t="shared" si="518"/>
        <v>0</v>
      </c>
      <c r="AU124" s="102">
        <f t="shared" si="519"/>
        <v>0</v>
      </c>
      <c r="AV124" s="103">
        <f t="shared" si="520"/>
        <v>0</v>
      </c>
      <c r="AW124" s="102">
        <f t="shared" si="521"/>
        <v>0</v>
      </c>
      <c r="AX124" s="103">
        <f t="shared" si="522"/>
        <v>0</v>
      </c>
      <c r="AY124" s="102">
        <f t="shared" si="523"/>
        <v>0</v>
      </c>
      <c r="AZ124" s="103">
        <f t="shared" si="524"/>
        <v>0</v>
      </c>
      <c r="BA124" s="102">
        <f t="shared" si="525"/>
        <v>0</v>
      </c>
      <c r="BB124" s="103">
        <f t="shared" si="526"/>
        <v>0</v>
      </c>
      <c r="BC124" s="102">
        <f t="shared" si="527"/>
        <v>0</v>
      </c>
      <c r="BD124" s="103">
        <f t="shared" si="528"/>
        <v>0</v>
      </c>
      <c r="BE124" s="102">
        <f t="shared" si="529"/>
        <v>0</v>
      </c>
      <c r="BF124" s="103">
        <f t="shared" si="530"/>
        <v>0</v>
      </c>
      <c r="BG124" s="102">
        <f t="shared" si="531"/>
        <v>0</v>
      </c>
      <c r="BH124" s="103">
        <f t="shared" si="532"/>
        <v>0</v>
      </c>
      <c r="BI124" s="102">
        <f t="shared" si="533"/>
        <v>0</v>
      </c>
      <c r="BJ124" s="103">
        <f t="shared" si="534"/>
        <v>0</v>
      </c>
      <c r="BK124" s="102">
        <f t="shared" si="535"/>
        <v>0</v>
      </c>
      <c r="BL124" s="103">
        <f t="shared" si="536"/>
        <v>0</v>
      </c>
      <c r="BM124" s="102">
        <f t="shared" si="537"/>
        <v>0</v>
      </c>
      <c r="BN124" s="103">
        <f t="shared" si="538"/>
        <v>0</v>
      </c>
    </row>
    <row r="125" spans="1:66" ht="15" thickBot="1" x14ac:dyDescent="0.25">
      <c r="A125" s="28">
        <f>ROW()</f>
        <v>125</v>
      </c>
      <c r="B125" s="96" t="str">
        <f>$B$84</f>
        <v>New Channel #2</v>
      </c>
      <c r="C125" s="102">
        <f t="shared" si="475"/>
        <v>0</v>
      </c>
      <c r="D125" s="103">
        <f t="shared" si="476"/>
        <v>0</v>
      </c>
      <c r="E125" s="102">
        <f t="shared" si="477"/>
        <v>0</v>
      </c>
      <c r="F125" s="103">
        <f t="shared" si="478"/>
        <v>0</v>
      </c>
      <c r="G125" s="102">
        <f t="shared" si="479"/>
        <v>0</v>
      </c>
      <c r="H125" s="103">
        <f t="shared" si="480"/>
        <v>0</v>
      </c>
      <c r="I125" s="102">
        <f t="shared" si="481"/>
        <v>0</v>
      </c>
      <c r="J125" s="103">
        <f t="shared" si="482"/>
        <v>0</v>
      </c>
      <c r="K125" s="102">
        <f t="shared" si="483"/>
        <v>0</v>
      </c>
      <c r="L125" s="103">
        <f t="shared" si="484"/>
        <v>0</v>
      </c>
      <c r="M125" s="102">
        <f t="shared" si="485"/>
        <v>0</v>
      </c>
      <c r="N125" s="103">
        <f t="shared" si="486"/>
        <v>0</v>
      </c>
      <c r="O125" s="102">
        <f t="shared" si="487"/>
        <v>0</v>
      </c>
      <c r="P125" s="103">
        <f t="shared" si="488"/>
        <v>0</v>
      </c>
      <c r="Q125" s="102">
        <f t="shared" si="489"/>
        <v>0</v>
      </c>
      <c r="R125" s="103">
        <f t="shared" si="490"/>
        <v>0</v>
      </c>
      <c r="S125" s="102">
        <f t="shared" si="491"/>
        <v>0</v>
      </c>
      <c r="T125" s="103">
        <f t="shared" si="492"/>
        <v>0</v>
      </c>
      <c r="U125" s="102">
        <f t="shared" si="493"/>
        <v>0</v>
      </c>
      <c r="V125" s="103">
        <f t="shared" si="494"/>
        <v>0</v>
      </c>
      <c r="W125" s="102">
        <f t="shared" si="495"/>
        <v>0</v>
      </c>
      <c r="X125" s="103">
        <f t="shared" si="496"/>
        <v>0</v>
      </c>
      <c r="Y125" s="102">
        <f t="shared" si="497"/>
        <v>0</v>
      </c>
      <c r="Z125" s="103">
        <f t="shared" si="498"/>
        <v>0</v>
      </c>
      <c r="AA125" s="102">
        <f t="shared" si="499"/>
        <v>0</v>
      </c>
      <c r="AB125" s="103">
        <f t="shared" si="500"/>
        <v>0</v>
      </c>
      <c r="AC125" s="102">
        <f t="shared" si="501"/>
        <v>0</v>
      </c>
      <c r="AD125" s="103">
        <f t="shared" si="502"/>
        <v>0</v>
      </c>
      <c r="AE125" s="102">
        <f t="shared" si="503"/>
        <v>0</v>
      </c>
      <c r="AF125" s="103">
        <f t="shared" si="504"/>
        <v>0</v>
      </c>
      <c r="AG125" s="102">
        <f t="shared" si="505"/>
        <v>0</v>
      </c>
      <c r="AH125" s="103">
        <f t="shared" si="506"/>
        <v>0</v>
      </c>
      <c r="AI125" s="102">
        <f t="shared" si="507"/>
        <v>0</v>
      </c>
      <c r="AJ125" s="103">
        <f t="shared" si="508"/>
        <v>0</v>
      </c>
      <c r="AK125" s="102">
        <f t="shared" si="509"/>
        <v>0</v>
      </c>
      <c r="AL125" s="103">
        <f t="shared" si="510"/>
        <v>0</v>
      </c>
      <c r="AM125" s="102">
        <f t="shared" si="511"/>
        <v>0</v>
      </c>
      <c r="AN125" s="103">
        <f t="shared" si="512"/>
        <v>0</v>
      </c>
      <c r="AO125" s="102">
        <f t="shared" si="513"/>
        <v>0</v>
      </c>
      <c r="AP125" s="103">
        <f t="shared" si="514"/>
        <v>0</v>
      </c>
      <c r="AQ125" s="102">
        <f t="shared" si="515"/>
        <v>0</v>
      </c>
      <c r="AR125" s="103">
        <f t="shared" si="516"/>
        <v>0</v>
      </c>
      <c r="AS125" s="102">
        <f t="shared" si="517"/>
        <v>0</v>
      </c>
      <c r="AT125" s="103">
        <f t="shared" si="518"/>
        <v>0</v>
      </c>
      <c r="AU125" s="102">
        <f t="shared" si="519"/>
        <v>0</v>
      </c>
      <c r="AV125" s="103">
        <f t="shared" si="520"/>
        <v>0</v>
      </c>
      <c r="AW125" s="102">
        <f t="shared" si="521"/>
        <v>0</v>
      </c>
      <c r="AX125" s="103">
        <f t="shared" si="522"/>
        <v>0</v>
      </c>
      <c r="AY125" s="102">
        <f t="shared" si="523"/>
        <v>0</v>
      </c>
      <c r="AZ125" s="103">
        <f t="shared" si="524"/>
        <v>0</v>
      </c>
      <c r="BA125" s="102">
        <f t="shared" si="525"/>
        <v>0</v>
      </c>
      <c r="BB125" s="103">
        <f t="shared" si="526"/>
        <v>0</v>
      </c>
      <c r="BC125" s="102">
        <f t="shared" si="527"/>
        <v>0</v>
      </c>
      <c r="BD125" s="103">
        <f t="shared" si="528"/>
        <v>0</v>
      </c>
      <c r="BE125" s="102">
        <f t="shared" si="529"/>
        <v>0</v>
      </c>
      <c r="BF125" s="103">
        <f t="shared" si="530"/>
        <v>0</v>
      </c>
      <c r="BG125" s="102">
        <f t="shared" si="531"/>
        <v>0</v>
      </c>
      <c r="BH125" s="103">
        <f t="shared" si="532"/>
        <v>0</v>
      </c>
      <c r="BI125" s="102">
        <f t="shared" si="533"/>
        <v>0</v>
      </c>
      <c r="BJ125" s="103">
        <f t="shared" si="534"/>
        <v>0</v>
      </c>
      <c r="BK125" s="102">
        <f t="shared" si="535"/>
        <v>0</v>
      </c>
      <c r="BL125" s="103">
        <f t="shared" si="536"/>
        <v>0</v>
      </c>
      <c r="BM125" s="102">
        <f t="shared" si="537"/>
        <v>0</v>
      </c>
      <c r="BN125" s="103">
        <f t="shared" si="538"/>
        <v>0</v>
      </c>
    </row>
    <row r="126" spans="1:66" ht="15" thickBot="1" x14ac:dyDescent="0.25">
      <c r="A126" s="28">
        <f>ROW()</f>
        <v>126</v>
      </c>
      <c r="B126" s="42" t="s">
        <v>275</v>
      </c>
      <c r="C126" s="89">
        <f t="shared" si="475"/>
        <v>66</v>
      </c>
      <c r="D126" s="74">
        <f t="shared" si="476"/>
        <v>38.566818181818185</v>
      </c>
      <c r="E126" s="89">
        <f t="shared" si="477"/>
        <v>66</v>
      </c>
      <c r="F126" s="74">
        <f t="shared" si="478"/>
        <v>38.566818181818185</v>
      </c>
      <c r="G126" s="89">
        <f t="shared" si="479"/>
        <v>66</v>
      </c>
      <c r="H126" s="74">
        <f t="shared" si="480"/>
        <v>38.566818181818185</v>
      </c>
      <c r="I126" s="89">
        <f t="shared" si="481"/>
        <v>66</v>
      </c>
      <c r="J126" s="74">
        <f t="shared" si="482"/>
        <v>38.566818181818185</v>
      </c>
      <c r="K126" s="89">
        <f t="shared" si="483"/>
        <v>66</v>
      </c>
      <c r="L126" s="74">
        <f t="shared" si="484"/>
        <v>38.566818181818185</v>
      </c>
      <c r="M126" s="89">
        <f t="shared" si="485"/>
        <v>66</v>
      </c>
      <c r="N126" s="74">
        <f t="shared" si="486"/>
        <v>38.566818181818185</v>
      </c>
      <c r="O126" s="89">
        <f t="shared" si="487"/>
        <v>66</v>
      </c>
      <c r="P126" s="74">
        <f t="shared" si="488"/>
        <v>38.566818181818185</v>
      </c>
      <c r="Q126" s="89">
        <f t="shared" si="489"/>
        <v>66</v>
      </c>
      <c r="R126" s="74">
        <f t="shared" si="490"/>
        <v>38.566818181818185</v>
      </c>
      <c r="S126" s="89">
        <f t="shared" si="491"/>
        <v>66</v>
      </c>
      <c r="T126" s="74">
        <f t="shared" si="492"/>
        <v>38.566818181818185</v>
      </c>
      <c r="U126" s="89">
        <f t="shared" si="493"/>
        <v>66</v>
      </c>
      <c r="V126" s="74">
        <f t="shared" si="494"/>
        <v>38.566818181818185</v>
      </c>
      <c r="W126" s="89">
        <f t="shared" si="495"/>
        <v>66</v>
      </c>
      <c r="X126" s="74">
        <f t="shared" si="496"/>
        <v>38.566818181818185</v>
      </c>
      <c r="Y126" s="89">
        <f t="shared" si="497"/>
        <v>66</v>
      </c>
      <c r="Z126" s="74">
        <f t="shared" si="498"/>
        <v>38.566818181818185</v>
      </c>
      <c r="AA126" s="89">
        <f t="shared" si="499"/>
        <v>66</v>
      </c>
      <c r="AB126" s="74">
        <f t="shared" si="500"/>
        <v>38.566818181818185</v>
      </c>
      <c r="AC126" s="89">
        <f t="shared" si="501"/>
        <v>66</v>
      </c>
      <c r="AD126" s="74">
        <f t="shared" si="502"/>
        <v>38.566818181818185</v>
      </c>
      <c r="AE126" s="89">
        <f t="shared" si="503"/>
        <v>66</v>
      </c>
      <c r="AF126" s="74">
        <f t="shared" si="504"/>
        <v>38.566818181818185</v>
      </c>
      <c r="AG126" s="89">
        <f t="shared" si="505"/>
        <v>66</v>
      </c>
      <c r="AH126" s="74">
        <f t="shared" si="506"/>
        <v>38.566818181818185</v>
      </c>
      <c r="AI126" s="89">
        <f t="shared" si="507"/>
        <v>66</v>
      </c>
      <c r="AJ126" s="74">
        <f t="shared" si="508"/>
        <v>38.566818181818185</v>
      </c>
      <c r="AK126" s="89">
        <f t="shared" si="509"/>
        <v>66</v>
      </c>
      <c r="AL126" s="74">
        <f t="shared" si="510"/>
        <v>38.566818181818185</v>
      </c>
      <c r="AM126" s="89">
        <f t="shared" si="511"/>
        <v>66</v>
      </c>
      <c r="AN126" s="74">
        <f t="shared" si="512"/>
        <v>38.566818181818185</v>
      </c>
      <c r="AO126" s="89">
        <f t="shared" si="513"/>
        <v>66</v>
      </c>
      <c r="AP126" s="74">
        <f t="shared" si="514"/>
        <v>38.566818181818185</v>
      </c>
      <c r="AQ126" s="89">
        <f t="shared" si="515"/>
        <v>66</v>
      </c>
      <c r="AR126" s="74">
        <f t="shared" si="516"/>
        <v>38.566818181818185</v>
      </c>
      <c r="AS126" s="89">
        <f t="shared" si="517"/>
        <v>66</v>
      </c>
      <c r="AT126" s="74">
        <f t="shared" si="518"/>
        <v>38.566818181818185</v>
      </c>
      <c r="AU126" s="89">
        <f t="shared" si="519"/>
        <v>66</v>
      </c>
      <c r="AV126" s="74">
        <f t="shared" si="520"/>
        <v>38.566818181818185</v>
      </c>
      <c r="AW126" s="89">
        <f t="shared" si="521"/>
        <v>66</v>
      </c>
      <c r="AX126" s="74">
        <f t="shared" si="522"/>
        <v>38.566818181818185</v>
      </c>
      <c r="AY126" s="89">
        <f t="shared" si="523"/>
        <v>66</v>
      </c>
      <c r="AZ126" s="74">
        <f t="shared" si="524"/>
        <v>38.566818181818185</v>
      </c>
      <c r="BA126" s="89">
        <f t="shared" si="525"/>
        <v>66</v>
      </c>
      <c r="BB126" s="74">
        <f t="shared" si="526"/>
        <v>38.566818181818185</v>
      </c>
      <c r="BC126" s="89">
        <f t="shared" si="527"/>
        <v>66</v>
      </c>
      <c r="BD126" s="74">
        <f t="shared" si="528"/>
        <v>38.566818181818185</v>
      </c>
      <c r="BE126" s="89">
        <f t="shared" si="529"/>
        <v>66</v>
      </c>
      <c r="BF126" s="74">
        <f t="shared" si="530"/>
        <v>38.566818181818185</v>
      </c>
      <c r="BG126" s="89">
        <f t="shared" si="531"/>
        <v>66</v>
      </c>
      <c r="BH126" s="74">
        <f t="shared" si="532"/>
        <v>38.566818181818185</v>
      </c>
      <c r="BI126" s="89">
        <f t="shared" si="533"/>
        <v>66</v>
      </c>
      <c r="BJ126" s="74">
        <f t="shared" si="534"/>
        <v>38.566818181818185</v>
      </c>
      <c r="BK126" s="89">
        <f t="shared" si="535"/>
        <v>0</v>
      </c>
      <c r="BL126" s="74">
        <f t="shared" si="536"/>
        <v>0</v>
      </c>
      <c r="BM126" s="99">
        <f t="shared" si="537"/>
        <v>1980</v>
      </c>
      <c r="BN126" s="74">
        <f t="shared" si="538"/>
        <v>38.566818181818185</v>
      </c>
    </row>
    <row r="127" spans="1:66" ht="15" thickBot="1" x14ac:dyDescent="0.25">
      <c r="A127" s="28">
        <f>ROW()</f>
        <v>127</v>
      </c>
      <c r="C127" s="51"/>
      <c r="E127" s="51"/>
      <c r="G127" s="51"/>
      <c r="I127" s="51"/>
      <c r="K127" s="51"/>
      <c r="M127" s="51"/>
      <c r="O127" s="51"/>
      <c r="Q127" s="51"/>
      <c r="S127" s="51"/>
      <c r="U127" s="51"/>
      <c r="W127" s="51"/>
      <c r="Y127" s="51"/>
      <c r="AA127" s="51"/>
      <c r="AC127" s="51"/>
      <c r="AE127" s="51"/>
      <c r="AG127" s="51"/>
      <c r="AI127" s="51"/>
      <c r="AK127" s="51"/>
      <c r="AM127" s="51"/>
      <c r="AO127" s="51"/>
      <c r="AQ127" s="51"/>
      <c r="AS127" s="51"/>
      <c r="AU127" s="51"/>
      <c r="AW127" s="51"/>
      <c r="AY127" s="51"/>
      <c r="BA127" s="51"/>
      <c r="BC127" s="51"/>
      <c r="BE127" s="51"/>
      <c r="BG127" s="51"/>
      <c r="BI127" s="51"/>
      <c r="BK127" s="51"/>
    </row>
    <row r="128" spans="1:66" ht="15" thickBot="1" x14ac:dyDescent="0.25">
      <c r="A128" s="28">
        <f>ROW()</f>
        <v>128</v>
      </c>
      <c r="B128" s="75" t="s">
        <v>305</v>
      </c>
      <c r="C128" s="51"/>
      <c r="D128" s="76"/>
      <c r="E128" s="51"/>
      <c r="F128" s="76"/>
      <c r="G128" s="51"/>
      <c r="H128" s="76"/>
      <c r="I128" s="51"/>
      <c r="J128" s="76"/>
      <c r="K128" s="51"/>
      <c r="L128" s="76"/>
      <c r="M128" s="51"/>
      <c r="N128" s="76"/>
      <c r="O128" s="51"/>
      <c r="P128" s="76"/>
      <c r="Q128" s="51"/>
      <c r="R128" s="76"/>
      <c r="S128" s="51"/>
      <c r="T128" s="76"/>
      <c r="U128" s="51"/>
      <c r="V128" s="76"/>
      <c r="W128" s="51"/>
      <c r="X128" s="76"/>
      <c r="Y128" s="51"/>
      <c r="Z128" s="76"/>
      <c r="AA128" s="51"/>
      <c r="AB128" s="76"/>
      <c r="AC128" s="51"/>
      <c r="AD128" s="76"/>
      <c r="AE128" s="51"/>
      <c r="AF128" s="76"/>
      <c r="AG128" s="51"/>
      <c r="AH128" s="76"/>
      <c r="AI128" s="51"/>
      <c r="AJ128" s="76"/>
      <c r="AK128" s="51"/>
      <c r="AL128" s="76"/>
      <c r="AM128" s="51"/>
      <c r="AN128" s="76"/>
      <c r="AO128" s="51"/>
      <c r="AP128" s="76"/>
      <c r="AQ128" s="51"/>
      <c r="AR128" s="76"/>
      <c r="AS128" s="51"/>
      <c r="AT128" s="76"/>
      <c r="AU128" s="51"/>
      <c r="AV128" s="76"/>
      <c r="AW128" s="51"/>
      <c r="AX128" s="76"/>
      <c r="AY128" s="51"/>
      <c r="AZ128" s="76"/>
      <c r="BA128" s="51"/>
      <c r="BB128" s="76"/>
      <c r="BC128" s="51"/>
      <c r="BD128" s="76"/>
      <c r="BE128" s="51"/>
      <c r="BF128" s="76"/>
      <c r="BG128" s="51"/>
      <c r="BH128" s="76"/>
      <c r="BI128" s="51"/>
      <c r="BJ128" s="76"/>
      <c r="BK128" s="51"/>
      <c r="BL128" s="76"/>
    </row>
    <row r="129" spans="1:68" ht="15" thickBot="1" x14ac:dyDescent="0.25">
      <c r="A129" s="28">
        <f>ROW()</f>
        <v>129</v>
      </c>
      <c r="B129" s="109" t="s">
        <v>306</v>
      </c>
      <c r="C129" s="51"/>
      <c r="D129" s="76"/>
      <c r="E129" s="51"/>
      <c r="F129" s="76"/>
      <c r="G129" s="51"/>
      <c r="H129" s="76"/>
      <c r="I129" s="51"/>
      <c r="J129" s="76"/>
      <c r="K129" s="51"/>
      <c r="L129" s="76"/>
      <c r="M129" s="51"/>
      <c r="N129" s="76"/>
      <c r="O129" s="51"/>
      <c r="P129" s="76"/>
      <c r="Q129" s="51"/>
      <c r="R129" s="76"/>
      <c r="S129" s="51"/>
      <c r="T129" s="76"/>
      <c r="U129" s="51"/>
      <c r="V129" s="76"/>
      <c r="W129" s="51"/>
      <c r="X129" s="76"/>
      <c r="Y129" s="51"/>
      <c r="Z129" s="76"/>
      <c r="AA129" s="51"/>
      <c r="AB129" s="76"/>
      <c r="AC129" s="51"/>
      <c r="AD129" s="76"/>
      <c r="AE129" s="51"/>
      <c r="AF129" s="76"/>
      <c r="AG129" s="51"/>
      <c r="AH129" s="76"/>
      <c r="AI129" s="51"/>
      <c r="AJ129" s="76"/>
      <c r="AK129" s="51"/>
      <c r="AL129" s="76"/>
      <c r="AM129" s="51"/>
      <c r="AN129" s="76"/>
      <c r="AO129" s="51"/>
      <c r="AP129" s="76"/>
      <c r="AQ129" s="51"/>
      <c r="AR129" s="76"/>
      <c r="AS129" s="51"/>
      <c r="AT129" s="76"/>
      <c r="AU129" s="51"/>
      <c r="AV129" s="76"/>
      <c r="AW129" s="51"/>
      <c r="AX129" s="76"/>
      <c r="AY129" s="51"/>
      <c r="AZ129" s="76"/>
      <c r="BA129" s="51"/>
      <c r="BB129" s="76"/>
      <c r="BC129" s="51"/>
      <c r="BD129" s="76"/>
      <c r="BE129" s="51"/>
      <c r="BF129" s="76"/>
      <c r="BG129" s="51"/>
      <c r="BH129" s="76"/>
      <c r="BI129" s="51"/>
      <c r="BJ129" s="76"/>
      <c r="BK129" s="51"/>
      <c r="BL129" s="76"/>
    </row>
    <row r="130" spans="1:68" x14ac:dyDescent="0.2">
      <c r="A130" s="28">
        <f>ROW()</f>
        <v>130</v>
      </c>
      <c r="B130" s="110"/>
      <c r="C130" s="54">
        <f>IFERROR(VALUE(INDEX('CSV Import'!$D$7:$D$359, MATCH($BP130, 'CSV Import'!$C$7:$C$359, 0))),0)</f>
        <v>0</v>
      </c>
      <c r="D130" s="55">
        <f>IFERROR(VALUE(INDEX('CSV Import'!$E$7:$E$359, MATCH($BP130, 'CSV Import'!$C$7:$C$359, 0))),0)</f>
        <v>0</v>
      </c>
      <c r="E130" s="54">
        <f>IFERROR(VALUE(INDEX('CSV Import'!$J$7:$J$359, MATCH($BP130, 'CSV Import'!$I$7:$I$359, 0))),0)</f>
        <v>0</v>
      </c>
      <c r="F130" s="55">
        <f>IFERROR(VALUE(INDEX('CSV Import'!$K$7:$K$359, MATCH($BP130, 'CSV Import'!$I$7:$I$359, 0))),0)</f>
        <v>0</v>
      </c>
      <c r="G130" s="54">
        <f>IFERROR(VALUE(INDEX('CSV Import'!$P$7:$P$359, MATCH($BP130, 'CSV Import'!$O$7:$O$359, 0))),0)</f>
        <v>0</v>
      </c>
      <c r="H130" s="55">
        <f>IFERROR(VALUE(INDEX('CSV Import'!$Q$7:$Q$359, MATCH($BP130, 'CSV Import'!$O$7:$O$359, 0))),0)</f>
        <v>0</v>
      </c>
      <c r="I130" s="54">
        <f>IFERROR(VALUE(INDEX('CSV Import'!$V$7:$V$359, MATCH($BP130, 'CSV Import'!$U$7:$U$359, 0))),0)</f>
        <v>0</v>
      </c>
      <c r="J130" s="55">
        <f>IFERROR(VALUE(INDEX('CSV Import'!$W$7:$W$359, MATCH($BP130, 'CSV Import'!$U$7:$U$359, 0))),0)</f>
        <v>0</v>
      </c>
      <c r="K130" s="54">
        <f>IFERROR(VALUE(INDEX('CSV Import'!$AB$7:$AB$359, MATCH($BP130, 'CSV Import'!$AA$7:$AA$359, 0))),0)</f>
        <v>0</v>
      </c>
      <c r="L130" s="55">
        <f>IFERROR(VALUE(INDEX('CSV Import'!$AC$7:$AC$359, MATCH($BP130, 'CSV Import'!$AA$7:$AA$359, 0))),0)</f>
        <v>0</v>
      </c>
      <c r="M130" s="54">
        <f>IFERROR(VALUE(INDEX('CSV Import'!$AH$7:$AH$359, MATCH($BP130, 'CSV Import'!$AG$7:$AG$359, 0))),0)</f>
        <v>0</v>
      </c>
      <c r="N130" s="55">
        <f>IFERROR(VALUE(INDEX('CSV Import'!$AI$7:$AI$359, MATCH($BP130, 'CSV Import'!$AG$7:$AG$359, 0))),0)</f>
        <v>0</v>
      </c>
      <c r="O130" s="54">
        <f>IFERROR(VALUE(INDEX('CSV Import'!$AN$7:$AN$359, MATCH($BP130, 'CSV Import'!$AM$7:$AM$359, 0))),0)</f>
        <v>0</v>
      </c>
      <c r="P130" s="55">
        <f>IFERROR(VALUE(INDEX('CSV Import'!$AO$7:$AO$359, MATCH($BP130, 'CSV Import'!$AM$7:$AM$359, 0))),0)</f>
        <v>0</v>
      </c>
      <c r="Q130" s="54">
        <f>IFERROR(VALUE(INDEX('CSV Import'!$AT$7:$AT$359, MATCH($BP130, 'CSV Import'!$AS$7:$AS$359, 0))),0)</f>
        <v>0</v>
      </c>
      <c r="R130" s="55">
        <f>IFERROR(VALUE(INDEX('CSV Import'!$AU$7:$AU$359, MATCH($BP130, 'CSV Import'!$AS$7:$AS$359, 0))),0)</f>
        <v>0</v>
      </c>
      <c r="S130" s="54">
        <f>IFERROR(VALUE(INDEX('CSV Import'!$AZ$7:$AZ$359, MATCH($BP130, 'CSV Import'!$AY$7:$AY$359, 0))),0)</f>
        <v>0</v>
      </c>
      <c r="T130" s="55">
        <f>IFERROR(VALUE(INDEX('CSV Import'!$BA$7:$BA$359, MATCH($BP130, 'CSV Import'!$AY$7:$AY$359, 0))),0)</f>
        <v>0</v>
      </c>
      <c r="U130" s="54">
        <f>IFERROR(VALUE(INDEX('CSV Import'!$BF$7:$BF$359, MATCH($BP130, 'CSV Import'!$BE$7:$BE$359, 0))),0)</f>
        <v>0</v>
      </c>
      <c r="V130" s="55">
        <f>IFERROR(VALUE(INDEX('CSV Import'!$BG$7:$BG$359, MATCH($BP130, 'CSV Import'!$BE$7:$BE$359, 0))),0)</f>
        <v>0</v>
      </c>
      <c r="W130" s="54">
        <f>IFERROR(VALUE(INDEX('CSV Import'!$BL$7:$BL$359, MATCH($BP130, 'CSV Import'!$BK$7:$BK$359, 0))),0)</f>
        <v>0</v>
      </c>
      <c r="X130" s="55">
        <f>IFERROR(VALUE(INDEX('CSV Import'!$BM$7:$BM$359, MATCH($BP130, 'CSV Import'!$BK$7:$BK$359, 0))),0)</f>
        <v>0</v>
      </c>
      <c r="Y130" s="54">
        <f>IFERROR(VALUE(INDEX('CSV Import'!$BR$7:$BR$359, MATCH($BP130, 'CSV Import'!$BQ$7:$BQ$359, 0))),0)</f>
        <v>0</v>
      </c>
      <c r="Z130" s="55">
        <f>IFERROR(VALUE(INDEX('CSV Import'!$BS$7:$BS$359, MATCH($BP130, 'CSV Import'!$BQ$7:$BQ$359, 0))),0)</f>
        <v>0</v>
      </c>
      <c r="AA130" s="54">
        <f>IFERROR(VALUE(INDEX('CSV Import'!$BX$7:$BX$359, MATCH($BP130, 'CSV Import'!$BW$7:$BW$359, 0))),0)</f>
        <v>0</v>
      </c>
      <c r="AB130" s="55">
        <f>IFERROR(VALUE(INDEX('CSV Import'!$BY$7:$BY$359, MATCH($BP130, 'CSV Import'!$BW$7:$BW$359, 0))),0)</f>
        <v>0</v>
      </c>
      <c r="AC130" s="54">
        <f>IFERROR(VALUE(INDEX('CSV Import'!$CD$7:$CD$359, MATCH($BP130, 'CSV Import'!$CC$7:$CC$359, 0))),0)</f>
        <v>0</v>
      </c>
      <c r="AD130" s="55">
        <f>IFERROR(VALUE(INDEX('CSV Import'!$CE$7:$CE$359, MATCH($BP130, 'CSV Import'!$CC$7:$CC$359, 0))),0)</f>
        <v>0</v>
      </c>
      <c r="AE130" s="54">
        <f>IFERROR(VALUE(INDEX('CSV Import'!$CJ$7:$CJ$359, MATCH($BP130, 'CSV Import'!$CI$7:$CI$359, 0))),0)</f>
        <v>0</v>
      </c>
      <c r="AF130" s="55">
        <f>IFERROR(VALUE(INDEX('CSV Import'!$CK$7:$CK$359, MATCH($BP130, 'CSV Import'!$CI$7:$CI$359, 0))),0)</f>
        <v>0</v>
      </c>
      <c r="AG130" s="54">
        <f>IFERROR(VALUE(INDEX('CSV Import'!$CP$7:$CP$359, MATCH($BP130, 'CSV Import'!$CO$7:$CO$359, 0))),0)</f>
        <v>0</v>
      </c>
      <c r="AH130" s="55">
        <f>IFERROR(VALUE(INDEX('CSV Import'!$CQ$7:$CQ$359, MATCH($BP130, 'CSV Import'!$CO$7:$CO$359, 0))),0)</f>
        <v>0</v>
      </c>
      <c r="AI130" s="54">
        <f>IFERROR(VALUE(INDEX('CSV Import'!$CV$7:$CV$359, MATCH($BP130, 'CSV Import'!$CU$7:$CU$359, 0))),0)</f>
        <v>0</v>
      </c>
      <c r="AJ130" s="55">
        <f>IFERROR(VALUE(INDEX('CSV Import'!$CW$7:$CW$359, MATCH($BP130, 'CSV Import'!$CU$7:$CU$359, 0))),0)</f>
        <v>0</v>
      </c>
      <c r="AK130" s="54">
        <f>IFERROR(VALUE(INDEX('CSV Import'!$DB$7:$DB$359, MATCH($BP130, 'CSV Import'!$DA$7:$DA$359, 0))),0)</f>
        <v>0</v>
      </c>
      <c r="AL130" s="55">
        <f>IFERROR(VALUE(INDEX('CSV Import'!$DC$7:$DC$359, MATCH($BP130, 'CSV Import'!$DA$7:$DA$359, 0))),0)</f>
        <v>0</v>
      </c>
      <c r="AM130" s="54">
        <f>IFERROR(VALUE(INDEX('CSV Import'!$DH$7:$DH$359, MATCH($BP130, 'CSV Import'!$DG$7:$DG$359, 0))),0)</f>
        <v>0</v>
      </c>
      <c r="AN130" s="55">
        <f>IFERROR(VALUE(INDEX('CSV Import'!$DI$7:$DI$359, MATCH($BP130, 'CSV Import'!$DG$7:$DG$359, 0))),0)</f>
        <v>0</v>
      </c>
      <c r="AO130" s="54">
        <f>IFERROR(VALUE(INDEX('CSV Import'!$DN$7:$DN$359, MATCH($BP130, 'CSV Import'!$DM$7:$DM$359, 0))),0)</f>
        <v>0</v>
      </c>
      <c r="AP130" s="55">
        <f>IFERROR(VALUE(INDEX('CSV Import'!$DO$7:$DO$359, MATCH($BP130, 'CSV Import'!$DM$7:$DM$359, 0))),0)</f>
        <v>0</v>
      </c>
      <c r="AQ130" s="54">
        <f>IFERROR(VALUE(INDEX('CSV Import'!$DT$7:$DT$359, MATCH($BP130, 'CSV Import'!$DS$7:$DS$359, 0))),0)</f>
        <v>0</v>
      </c>
      <c r="AR130" s="55">
        <f>IFERROR(VALUE(INDEX('CSV Import'!$DU$7:$DU$359, MATCH($BP130, 'CSV Import'!$DS$7:$DS$359, 0))),0)</f>
        <v>0</v>
      </c>
      <c r="AS130" s="54">
        <f>IFERROR(VALUE(INDEX('CSV Import'!$DZ$7:$DZ$359, MATCH($BP130, 'CSV Import'!$DY$7:$DY$359, 0))),0)</f>
        <v>0</v>
      </c>
      <c r="AT130" s="55">
        <f>IFERROR(VALUE(INDEX('CSV Import'!$EA$7:$EA$359, MATCH($BP130, 'CSV Import'!$DY$7:$DY$359, 0))),0)</f>
        <v>0</v>
      </c>
      <c r="AU130" s="54">
        <f>IFERROR(VALUE(INDEX('CSV Import'!$EF$7:$EF$359, MATCH($BP130, 'CSV Import'!$EE$7:$EE$359, 0))),0)</f>
        <v>0</v>
      </c>
      <c r="AV130" s="55">
        <f>IFERROR(VALUE(INDEX('CSV Import'!$EG$7:$EG$359, MATCH($BP130, 'CSV Import'!$EE$7:$EE$359, 0))),0)</f>
        <v>0</v>
      </c>
      <c r="AW130" s="54">
        <f>IFERROR(VALUE(INDEX('CSV Import'!$EL$7:$EL$359, MATCH($BP130, 'CSV Import'!$EK$7:$EK$359, 0))),0)</f>
        <v>0</v>
      </c>
      <c r="AX130" s="55">
        <f>IFERROR(VALUE(INDEX('CSV Import'!$EM$7:$EM$359, MATCH($BP130, 'CSV Import'!$EK$7:$EK$359, 0))),0)</f>
        <v>0</v>
      </c>
      <c r="AY130" s="54">
        <f>IFERROR(VALUE(INDEX('CSV Import'!$ER$7:$ER$359, MATCH($BP130, 'CSV Import'!$EQ$7:$EQ$359, 0))),0)</f>
        <v>0</v>
      </c>
      <c r="AZ130" s="55">
        <f>IFERROR(VALUE(INDEX('CSV Import'!$ES$7:$ES$359, MATCH($BP130, 'CSV Import'!$EQ$7:$EQ$359, 0))),0)</f>
        <v>0</v>
      </c>
      <c r="BA130" s="54">
        <f>IFERROR(VALUE(INDEX('CSV Import'!$EX$7:$EX$359, MATCH($BP130, 'CSV Import'!$EW$7:$EW$359, 0))),0)</f>
        <v>0</v>
      </c>
      <c r="BB130" s="55">
        <f>IFERROR(VALUE(INDEX('CSV Import'!$EY$7:$EY$359, MATCH($BP130, 'CSV Import'!$EW$7:$EW$359, 0))),0)</f>
        <v>0</v>
      </c>
      <c r="BC130" s="54">
        <f>IFERROR(VALUE(INDEX('CSV Import'!$FD$7:$FD$359, MATCH($BP130, 'CSV Import'!$FC$7:$FC$359, 0))),0)</f>
        <v>0</v>
      </c>
      <c r="BD130" s="55">
        <f>IFERROR(VALUE(INDEX('CSV Import'!$FE$7:$FE$359, MATCH($BP130, 'CSV Import'!$FC$7:$FC$359, 0))),0)</f>
        <v>0</v>
      </c>
      <c r="BE130" s="54">
        <f>IFERROR(VALUE(INDEX('CSV Import'!$FJ$7:$FJ$359, MATCH($BP130, 'CSV Import'!$FI$7:$FI$359, 0))),0)</f>
        <v>0</v>
      </c>
      <c r="BF130" s="55">
        <f>IFERROR(VALUE(INDEX('CSV Import'!$FK$7:$FK$359, MATCH($BP130, 'CSV Import'!$FI$7:$FI$359, 0))),0)</f>
        <v>0</v>
      </c>
      <c r="BG130" s="54">
        <f>IFERROR(VALUE(INDEX('CSV Import'!$FP$7:$FP$359, MATCH($BP130, 'CSV Import'!$FO$7:$FO$359, 0))),0)</f>
        <v>0</v>
      </c>
      <c r="BH130" s="55">
        <f>IFERROR(VALUE(INDEX('CSV Import'!$FQ$7:$FQ$359, MATCH($BP130, 'CSV Import'!$FO$7:$FO$359, 0))),0)</f>
        <v>0</v>
      </c>
      <c r="BI130" s="54">
        <f>IFERROR(VALUE(INDEX('CSV Import'!$FV$7:$FV$359, MATCH($BP130, 'CSV Import'!$FU$7:$FU$359, 0))),0)</f>
        <v>0</v>
      </c>
      <c r="BJ130" s="55">
        <f>IFERROR(VALUE(INDEX('CSV Import'!$FW$7:$FW$359, MATCH($BP130, 'CSV Import'!$FU$7:$FU$359, 0))),0)</f>
        <v>0</v>
      </c>
      <c r="BK130" s="54">
        <f>IFERROR(VALUE(INDEX('CSV Import'!$GB$7:$GB$359, MATCH($BP130, 'CSV Import'!$GA$7:$GA$359, 0))),0)</f>
        <v>0</v>
      </c>
      <c r="BL130" s="55">
        <f>IFERROR(VALUE(INDEX('CSV Import'!$GC$7:$GC$359, MATCH($BP130, 'CSV Import'!$GA$7:$GA$359, 0))),0)</f>
        <v>0</v>
      </c>
      <c r="BM130" s="56">
        <f t="shared" ref="BM130:BN145" si="539">SUM(C130,E130,G130,I130,K130,M130,O130,Q130,S130,U130,W130,Y130,AA130,AC130,AE130)+SUM(AG130,AI130,AK130,AM130,AO130,AQ130,AS130,AU130,AW130,AY130,BA130,BC130,BE130,BG130,BI130,BK130)</f>
        <v>0</v>
      </c>
      <c r="BN130" s="57">
        <f t="shared" si="539"/>
        <v>0</v>
      </c>
      <c r="BP130" s="33" t="str">
        <f>$B$129&amp;$B130</f>
        <v>VOUCHERED</v>
      </c>
    </row>
    <row r="131" spans="1:68" x14ac:dyDescent="0.2">
      <c r="A131" s="28">
        <f>ROW()</f>
        <v>131</v>
      </c>
      <c r="B131" s="111"/>
      <c r="C131" s="59">
        <f>IFERROR(VALUE(INDEX('CSV Import'!$D$7:$D$359, MATCH($BP131, 'CSV Import'!$C$7:$C$359, 0))),0)</f>
        <v>0</v>
      </c>
      <c r="D131" s="60">
        <f>IFERROR(VALUE(INDEX('CSV Import'!$E$7:$E$359, MATCH($BP131, 'CSV Import'!$C$7:$C$359, 0))),0)</f>
        <v>0</v>
      </c>
      <c r="E131" s="59">
        <f>IFERROR(VALUE(INDEX('CSV Import'!$J$7:$J$359, MATCH($BP131, 'CSV Import'!$I$7:$I$359, 0))),0)</f>
        <v>0</v>
      </c>
      <c r="F131" s="60">
        <f>IFERROR(VALUE(INDEX('CSV Import'!$K$7:$K$359, MATCH($BP131, 'CSV Import'!$I$7:$I$359, 0))),0)</f>
        <v>0</v>
      </c>
      <c r="G131" s="59">
        <f>IFERROR(VALUE(INDEX('CSV Import'!$P$7:$P$359, MATCH($BP131, 'CSV Import'!$O$7:$O$359, 0))),0)</f>
        <v>0</v>
      </c>
      <c r="H131" s="60">
        <f>IFERROR(VALUE(INDEX('CSV Import'!$Q$7:$Q$359, MATCH($BP131, 'CSV Import'!$O$7:$O$359, 0))),0)</f>
        <v>0</v>
      </c>
      <c r="I131" s="59">
        <f>IFERROR(VALUE(INDEX('CSV Import'!$V$7:$V$359, MATCH($BP131, 'CSV Import'!$U$7:$U$359, 0))),0)</f>
        <v>0</v>
      </c>
      <c r="J131" s="60">
        <f>IFERROR(VALUE(INDEX('CSV Import'!$W$7:$W$359, MATCH($BP131, 'CSV Import'!$U$7:$U$359, 0))),0)</f>
        <v>0</v>
      </c>
      <c r="K131" s="59">
        <f>IFERROR(VALUE(INDEX('CSV Import'!$AB$7:$AB$359, MATCH($BP131, 'CSV Import'!$AA$7:$AA$359, 0))),0)</f>
        <v>0</v>
      </c>
      <c r="L131" s="60">
        <f>IFERROR(VALUE(INDEX('CSV Import'!$AC$7:$AC$359, MATCH($BP131, 'CSV Import'!$AA$7:$AA$359, 0))),0)</f>
        <v>0</v>
      </c>
      <c r="M131" s="59">
        <f>IFERROR(VALUE(INDEX('CSV Import'!$AH$7:$AH$359, MATCH($BP131, 'CSV Import'!$AG$7:$AG$359, 0))),0)</f>
        <v>0</v>
      </c>
      <c r="N131" s="60">
        <f>IFERROR(VALUE(INDEX('CSV Import'!$AI$7:$AI$359, MATCH($BP131, 'CSV Import'!$AG$7:$AG$359, 0))),0)</f>
        <v>0</v>
      </c>
      <c r="O131" s="59">
        <f>IFERROR(VALUE(INDEX('CSV Import'!$AN$7:$AN$359, MATCH($BP131, 'CSV Import'!$AM$7:$AM$359, 0))),0)</f>
        <v>0</v>
      </c>
      <c r="P131" s="60">
        <f>IFERROR(VALUE(INDEX('CSV Import'!$AO$7:$AO$359, MATCH($BP131, 'CSV Import'!$AM$7:$AM$359, 0))),0)</f>
        <v>0</v>
      </c>
      <c r="Q131" s="59">
        <f>IFERROR(VALUE(INDEX('CSV Import'!$AT$7:$AT$359, MATCH($BP131, 'CSV Import'!$AS$7:$AS$359, 0))),0)</f>
        <v>0</v>
      </c>
      <c r="R131" s="60">
        <f>IFERROR(VALUE(INDEX('CSV Import'!$AU$7:$AU$359, MATCH($BP131, 'CSV Import'!$AS$7:$AS$359, 0))),0)</f>
        <v>0</v>
      </c>
      <c r="S131" s="59">
        <f>IFERROR(VALUE(INDEX('CSV Import'!$AZ$7:$AZ$359, MATCH($BP131, 'CSV Import'!$AY$7:$AY$359, 0))),0)</f>
        <v>0</v>
      </c>
      <c r="T131" s="60">
        <f>IFERROR(VALUE(INDEX('CSV Import'!$BA$7:$BA$359, MATCH($BP131, 'CSV Import'!$AY$7:$AY$359, 0))),0)</f>
        <v>0</v>
      </c>
      <c r="U131" s="59">
        <f>IFERROR(VALUE(INDEX('CSV Import'!$BF$7:$BF$359, MATCH($BP131, 'CSV Import'!$BE$7:$BE$359, 0))),0)</f>
        <v>0</v>
      </c>
      <c r="V131" s="60">
        <f>IFERROR(VALUE(INDEX('CSV Import'!$BG$7:$BG$359, MATCH($BP131, 'CSV Import'!$BE$7:$BE$359, 0))),0)</f>
        <v>0</v>
      </c>
      <c r="W131" s="59">
        <f>IFERROR(VALUE(INDEX('CSV Import'!$BL$7:$BL$359, MATCH($BP131, 'CSV Import'!$BK$7:$BK$359, 0))),0)</f>
        <v>0</v>
      </c>
      <c r="X131" s="60">
        <f>IFERROR(VALUE(INDEX('CSV Import'!$BM$7:$BM$359, MATCH($BP131, 'CSV Import'!$BK$7:$BK$359, 0))),0)</f>
        <v>0</v>
      </c>
      <c r="Y131" s="59">
        <f>IFERROR(VALUE(INDEX('CSV Import'!$BR$7:$BR$359, MATCH($BP131, 'CSV Import'!$BQ$7:$BQ$359, 0))),0)</f>
        <v>0</v>
      </c>
      <c r="Z131" s="60">
        <f>IFERROR(VALUE(INDEX('CSV Import'!$BS$7:$BS$359, MATCH($BP131, 'CSV Import'!$BQ$7:$BQ$359, 0))),0)</f>
        <v>0</v>
      </c>
      <c r="AA131" s="59">
        <f>IFERROR(VALUE(INDEX('CSV Import'!$BX$7:$BX$359, MATCH($BP131, 'CSV Import'!$BW$7:$BW$359, 0))),0)</f>
        <v>0</v>
      </c>
      <c r="AB131" s="60">
        <f>IFERROR(VALUE(INDEX('CSV Import'!$BY$7:$BY$359, MATCH($BP131, 'CSV Import'!$BW$7:$BW$359, 0))),0)</f>
        <v>0</v>
      </c>
      <c r="AC131" s="59">
        <f>IFERROR(VALUE(INDEX('CSV Import'!$CD$7:$CD$359, MATCH($BP131, 'CSV Import'!$CC$7:$CC$359, 0))),0)</f>
        <v>0</v>
      </c>
      <c r="AD131" s="60">
        <f>IFERROR(VALUE(INDEX('CSV Import'!$CE$7:$CE$359, MATCH($BP131, 'CSV Import'!$CC$7:$CC$359, 0))),0)</f>
        <v>0</v>
      </c>
      <c r="AE131" s="59">
        <f>IFERROR(VALUE(INDEX('CSV Import'!$CJ$7:$CJ$359, MATCH($BP131, 'CSV Import'!$CI$7:$CI$359, 0))),0)</f>
        <v>0</v>
      </c>
      <c r="AF131" s="60">
        <f>IFERROR(VALUE(INDEX('CSV Import'!$CK$7:$CK$359, MATCH($BP131, 'CSV Import'!$CI$7:$CI$359, 0))),0)</f>
        <v>0</v>
      </c>
      <c r="AG131" s="59">
        <f>IFERROR(VALUE(INDEX('CSV Import'!$CP$7:$CP$359, MATCH($BP131, 'CSV Import'!$CO$7:$CO$359, 0))),0)</f>
        <v>0</v>
      </c>
      <c r="AH131" s="60">
        <f>IFERROR(VALUE(INDEX('CSV Import'!$CQ$7:$CQ$359, MATCH($BP131, 'CSV Import'!$CO$7:$CO$359, 0))),0)</f>
        <v>0</v>
      </c>
      <c r="AI131" s="59">
        <f>IFERROR(VALUE(INDEX('CSV Import'!$CV$7:$CV$359, MATCH($BP131, 'CSV Import'!$CU$7:$CU$359, 0))),0)</f>
        <v>0</v>
      </c>
      <c r="AJ131" s="60">
        <f>IFERROR(VALUE(INDEX('CSV Import'!$CW$7:$CW$359, MATCH($BP131, 'CSV Import'!$CU$7:$CU$359, 0))),0)</f>
        <v>0</v>
      </c>
      <c r="AK131" s="59">
        <f>IFERROR(VALUE(INDEX('CSV Import'!$DB$7:$DB$359, MATCH($BP131, 'CSV Import'!$DA$7:$DA$359, 0))),0)</f>
        <v>0</v>
      </c>
      <c r="AL131" s="60">
        <f>IFERROR(VALUE(INDEX('CSV Import'!$DC$7:$DC$359, MATCH($BP131, 'CSV Import'!$DA$7:$DA$359, 0))),0)</f>
        <v>0</v>
      </c>
      <c r="AM131" s="59">
        <f>IFERROR(VALUE(INDEX('CSV Import'!$DH$7:$DH$359, MATCH($BP131, 'CSV Import'!$DG$7:$DG$359, 0))),0)</f>
        <v>0</v>
      </c>
      <c r="AN131" s="60">
        <f>IFERROR(VALUE(INDEX('CSV Import'!$DI$7:$DI$359, MATCH($BP131, 'CSV Import'!$DG$7:$DG$359, 0))),0)</f>
        <v>0</v>
      </c>
      <c r="AO131" s="59">
        <f>IFERROR(VALUE(INDEX('CSV Import'!$DN$7:$DN$359, MATCH($BP131, 'CSV Import'!$DM$7:$DM$359, 0))),0)</f>
        <v>0</v>
      </c>
      <c r="AP131" s="60">
        <f>IFERROR(VALUE(INDEX('CSV Import'!$DO$7:$DO$359, MATCH($BP131, 'CSV Import'!$DM$7:$DM$359, 0))),0)</f>
        <v>0</v>
      </c>
      <c r="AQ131" s="59">
        <f>IFERROR(VALUE(INDEX('CSV Import'!$DT$7:$DT$359, MATCH($BP131, 'CSV Import'!$DS$7:$DS$359, 0))),0)</f>
        <v>0</v>
      </c>
      <c r="AR131" s="60">
        <f>IFERROR(VALUE(INDEX('CSV Import'!$DU$7:$DU$359, MATCH($BP131, 'CSV Import'!$DS$7:$DS$359, 0))),0)</f>
        <v>0</v>
      </c>
      <c r="AS131" s="59">
        <f>IFERROR(VALUE(INDEX('CSV Import'!$DZ$7:$DZ$359, MATCH($BP131, 'CSV Import'!$DY$7:$DY$359, 0))),0)</f>
        <v>0</v>
      </c>
      <c r="AT131" s="60">
        <f>IFERROR(VALUE(INDEX('CSV Import'!$EA$7:$EA$359, MATCH($BP131, 'CSV Import'!$DY$7:$DY$359, 0))),0)</f>
        <v>0</v>
      </c>
      <c r="AU131" s="59">
        <f>IFERROR(VALUE(INDEX('CSV Import'!$EF$7:$EF$359, MATCH($BP131, 'CSV Import'!$EE$7:$EE$359, 0))),0)</f>
        <v>0</v>
      </c>
      <c r="AV131" s="60">
        <f>IFERROR(VALUE(INDEX('CSV Import'!$EG$7:$EG$359, MATCH($BP131, 'CSV Import'!$EE$7:$EE$359, 0))),0)</f>
        <v>0</v>
      </c>
      <c r="AW131" s="59">
        <f>IFERROR(VALUE(INDEX('CSV Import'!$EL$7:$EL$359, MATCH($BP131, 'CSV Import'!$EK$7:$EK$359, 0))),0)</f>
        <v>0</v>
      </c>
      <c r="AX131" s="60">
        <f>IFERROR(VALUE(INDEX('CSV Import'!$EM$7:$EM$359, MATCH($BP131, 'CSV Import'!$EK$7:$EK$359, 0))),0)</f>
        <v>0</v>
      </c>
      <c r="AY131" s="59">
        <f>IFERROR(VALUE(INDEX('CSV Import'!$ER$7:$ER$359, MATCH($BP131, 'CSV Import'!$EQ$7:$EQ$359, 0))),0)</f>
        <v>0</v>
      </c>
      <c r="AZ131" s="60">
        <f>IFERROR(VALUE(INDEX('CSV Import'!$ES$7:$ES$359, MATCH($BP131, 'CSV Import'!$EQ$7:$EQ$359, 0))),0)</f>
        <v>0</v>
      </c>
      <c r="BA131" s="59">
        <f>IFERROR(VALUE(INDEX('CSV Import'!$EX$7:$EX$359, MATCH($BP131, 'CSV Import'!$EW$7:$EW$359, 0))),0)</f>
        <v>0</v>
      </c>
      <c r="BB131" s="60">
        <f>IFERROR(VALUE(INDEX('CSV Import'!$EY$7:$EY$359, MATCH($BP131, 'CSV Import'!$EW$7:$EW$359, 0))),0)</f>
        <v>0</v>
      </c>
      <c r="BC131" s="59">
        <f>IFERROR(VALUE(INDEX('CSV Import'!$FD$7:$FD$359, MATCH($BP131, 'CSV Import'!$FC$7:$FC$359, 0))),0)</f>
        <v>0</v>
      </c>
      <c r="BD131" s="60">
        <f>IFERROR(VALUE(INDEX('CSV Import'!$FE$7:$FE$359, MATCH($BP131, 'CSV Import'!$FC$7:$FC$359, 0))),0)</f>
        <v>0</v>
      </c>
      <c r="BE131" s="59">
        <f>IFERROR(VALUE(INDEX('CSV Import'!$FJ$7:$FJ$359, MATCH($BP131, 'CSV Import'!$FI$7:$FI$359, 0))),0)</f>
        <v>0</v>
      </c>
      <c r="BF131" s="60">
        <f>IFERROR(VALUE(INDEX('CSV Import'!$FK$7:$FK$359, MATCH($BP131, 'CSV Import'!$FI$7:$FI$359, 0))),0)</f>
        <v>0</v>
      </c>
      <c r="BG131" s="59">
        <f>IFERROR(VALUE(INDEX('CSV Import'!$FP$7:$FP$359, MATCH($BP131, 'CSV Import'!$FO$7:$FO$359, 0))),0)</f>
        <v>0</v>
      </c>
      <c r="BH131" s="60">
        <f>IFERROR(VALUE(INDEX('CSV Import'!$FQ$7:$FQ$359, MATCH($BP131, 'CSV Import'!$FO$7:$FO$359, 0))),0)</f>
        <v>0</v>
      </c>
      <c r="BI131" s="59">
        <f>IFERROR(VALUE(INDEX('CSV Import'!$FV$7:$FV$359, MATCH($BP131, 'CSV Import'!$FU$7:$FU$359, 0))),0)</f>
        <v>0</v>
      </c>
      <c r="BJ131" s="60">
        <f>IFERROR(VALUE(INDEX('CSV Import'!$FW$7:$FW$359, MATCH($BP131, 'CSV Import'!$FU$7:$FU$359, 0))),0)</f>
        <v>0</v>
      </c>
      <c r="BK131" s="59">
        <f>IFERROR(VALUE(INDEX('CSV Import'!$GB$7:$GB$359, MATCH($BP131, 'CSV Import'!$GA$7:$GA$359, 0))),0)</f>
        <v>0</v>
      </c>
      <c r="BL131" s="60">
        <f>IFERROR(VALUE(INDEX('CSV Import'!$GC$7:$GC$359, MATCH($BP131, 'CSV Import'!$GA$7:$GA$359, 0))),0)</f>
        <v>0</v>
      </c>
      <c r="BM131" s="61">
        <f t="shared" si="539"/>
        <v>0</v>
      </c>
      <c r="BN131" s="62">
        <f t="shared" si="539"/>
        <v>0</v>
      </c>
      <c r="BP131" s="33" t="str">
        <f t="shared" ref="BP131:BP205" si="540">$B$129&amp;$B131</f>
        <v>VOUCHERED</v>
      </c>
    </row>
    <row r="132" spans="1:68" x14ac:dyDescent="0.2">
      <c r="A132" s="28">
        <f>ROW()</f>
        <v>132</v>
      </c>
      <c r="B132" s="111"/>
      <c r="C132" s="59">
        <f>IFERROR(VALUE(INDEX('CSV Import'!$D$7:$D$359, MATCH($BP132, 'CSV Import'!$C$7:$C$359, 0))),0)</f>
        <v>0</v>
      </c>
      <c r="D132" s="60">
        <f>IFERROR(VALUE(INDEX('CSV Import'!$E$7:$E$359, MATCH($BP132, 'CSV Import'!$C$7:$C$359, 0))),0)</f>
        <v>0</v>
      </c>
      <c r="E132" s="59">
        <f>IFERROR(VALUE(INDEX('CSV Import'!$J$7:$J$359, MATCH($BP132, 'CSV Import'!$I$7:$I$359, 0))),0)</f>
        <v>0</v>
      </c>
      <c r="F132" s="60">
        <f>IFERROR(VALUE(INDEX('CSV Import'!$K$7:$K$359, MATCH($BP132, 'CSV Import'!$I$7:$I$359, 0))),0)</f>
        <v>0</v>
      </c>
      <c r="G132" s="59">
        <f>IFERROR(VALUE(INDEX('CSV Import'!$P$7:$P$359, MATCH($BP132, 'CSV Import'!$O$7:$O$359, 0))),0)</f>
        <v>0</v>
      </c>
      <c r="H132" s="60">
        <f>IFERROR(VALUE(INDEX('CSV Import'!$Q$7:$Q$359, MATCH($BP132, 'CSV Import'!$O$7:$O$359, 0))),0)</f>
        <v>0</v>
      </c>
      <c r="I132" s="59">
        <f>IFERROR(VALUE(INDEX('CSV Import'!$V$7:$V$359, MATCH($BP132, 'CSV Import'!$U$7:$U$359, 0))),0)</f>
        <v>0</v>
      </c>
      <c r="J132" s="60">
        <f>IFERROR(VALUE(INDEX('CSV Import'!$W$7:$W$359, MATCH($BP132, 'CSV Import'!$U$7:$U$359, 0))),0)</f>
        <v>0</v>
      </c>
      <c r="K132" s="59">
        <f>IFERROR(VALUE(INDEX('CSV Import'!$AB$7:$AB$359, MATCH($BP132, 'CSV Import'!$AA$7:$AA$359, 0))),0)</f>
        <v>0</v>
      </c>
      <c r="L132" s="60">
        <f>IFERROR(VALUE(INDEX('CSV Import'!$AC$7:$AC$359, MATCH($BP132, 'CSV Import'!$AA$7:$AA$359, 0))),0)</f>
        <v>0</v>
      </c>
      <c r="M132" s="59">
        <f>IFERROR(VALUE(INDEX('CSV Import'!$AH$7:$AH$359, MATCH($BP132, 'CSV Import'!$AG$7:$AG$359, 0))),0)</f>
        <v>0</v>
      </c>
      <c r="N132" s="60">
        <f>IFERROR(VALUE(INDEX('CSV Import'!$AI$7:$AI$359, MATCH($BP132, 'CSV Import'!$AG$7:$AG$359, 0))),0)</f>
        <v>0</v>
      </c>
      <c r="O132" s="59">
        <f>IFERROR(VALUE(INDEX('CSV Import'!$AN$7:$AN$359, MATCH($BP132, 'CSV Import'!$AM$7:$AM$359, 0))),0)</f>
        <v>0</v>
      </c>
      <c r="P132" s="60">
        <f>IFERROR(VALUE(INDEX('CSV Import'!$AO$7:$AO$359, MATCH($BP132, 'CSV Import'!$AM$7:$AM$359, 0))),0)</f>
        <v>0</v>
      </c>
      <c r="Q132" s="59">
        <f>IFERROR(VALUE(INDEX('CSV Import'!$AT$7:$AT$359, MATCH($BP132, 'CSV Import'!$AS$7:$AS$359, 0))),0)</f>
        <v>0</v>
      </c>
      <c r="R132" s="60">
        <f>IFERROR(VALUE(INDEX('CSV Import'!$AU$7:$AU$359, MATCH($BP132, 'CSV Import'!$AS$7:$AS$359, 0))),0)</f>
        <v>0</v>
      </c>
      <c r="S132" s="59">
        <f>IFERROR(VALUE(INDEX('CSV Import'!$AZ$7:$AZ$359, MATCH($BP132, 'CSV Import'!$AY$7:$AY$359, 0))),0)</f>
        <v>0</v>
      </c>
      <c r="T132" s="60">
        <f>IFERROR(VALUE(INDEX('CSV Import'!$BA$7:$BA$359, MATCH($BP132, 'CSV Import'!$AY$7:$AY$359, 0))),0)</f>
        <v>0</v>
      </c>
      <c r="U132" s="59">
        <f>IFERROR(VALUE(INDEX('CSV Import'!$BF$7:$BF$359, MATCH($BP132, 'CSV Import'!$BE$7:$BE$359, 0))),0)</f>
        <v>0</v>
      </c>
      <c r="V132" s="60">
        <f>IFERROR(VALUE(INDEX('CSV Import'!$BG$7:$BG$359, MATCH($BP132, 'CSV Import'!$BE$7:$BE$359, 0))),0)</f>
        <v>0</v>
      </c>
      <c r="W132" s="59">
        <f>IFERROR(VALUE(INDEX('CSV Import'!$BL$7:$BL$359, MATCH($BP132, 'CSV Import'!$BK$7:$BK$359, 0))),0)</f>
        <v>0</v>
      </c>
      <c r="X132" s="60">
        <f>IFERROR(VALUE(INDEX('CSV Import'!$BM$7:$BM$359, MATCH($BP132, 'CSV Import'!$BK$7:$BK$359, 0))),0)</f>
        <v>0</v>
      </c>
      <c r="Y132" s="59">
        <f>IFERROR(VALUE(INDEX('CSV Import'!$BR$7:$BR$359, MATCH($BP132, 'CSV Import'!$BQ$7:$BQ$359, 0))),0)</f>
        <v>0</v>
      </c>
      <c r="Z132" s="60">
        <f>IFERROR(VALUE(INDEX('CSV Import'!$BS$7:$BS$359, MATCH($BP132, 'CSV Import'!$BQ$7:$BQ$359, 0))),0)</f>
        <v>0</v>
      </c>
      <c r="AA132" s="59">
        <f>IFERROR(VALUE(INDEX('CSV Import'!$BX$7:$BX$359, MATCH($BP132, 'CSV Import'!$BW$7:$BW$359, 0))),0)</f>
        <v>0</v>
      </c>
      <c r="AB132" s="60">
        <f>IFERROR(VALUE(INDEX('CSV Import'!$BY$7:$BY$359, MATCH($BP132, 'CSV Import'!$BW$7:$BW$359, 0))),0)</f>
        <v>0</v>
      </c>
      <c r="AC132" s="59">
        <f>IFERROR(VALUE(INDEX('CSV Import'!$CD$7:$CD$359, MATCH($BP132, 'CSV Import'!$CC$7:$CC$359, 0))),0)</f>
        <v>0</v>
      </c>
      <c r="AD132" s="60">
        <f>IFERROR(VALUE(INDEX('CSV Import'!$CE$7:$CE$359, MATCH($BP132, 'CSV Import'!$CC$7:$CC$359, 0))),0)</f>
        <v>0</v>
      </c>
      <c r="AE132" s="59">
        <f>IFERROR(VALUE(INDEX('CSV Import'!$CJ$7:$CJ$359, MATCH($BP132, 'CSV Import'!$CI$7:$CI$359, 0))),0)</f>
        <v>0</v>
      </c>
      <c r="AF132" s="60">
        <f>IFERROR(VALUE(INDEX('CSV Import'!$CK$7:$CK$359, MATCH($BP132, 'CSV Import'!$CI$7:$CI$359, 0))),0)</f>
        <v>0</v>
      </c>
      <c r="AG132" s="59">
        <f>IFERROR(VALUE(INDEX('CSV Import'!$CP$7:$CP$359, MATCH($BP132, 'CSV Import'!$CO$7:$CO$359, 0))),0)</f>
        <v>0</v>
      </c>
      <c r="AH132" s="60">
        <f>IFERROR(VALUE(INDEX('CSV Import'!$CQ$7:$CQ$359, MATCH($BP132, 'CSV Import'!$CO$7:$CO$359, 0))),0)</f>
        <v>0</v>
      </c>
      <c r="AI132" s="59">
        <f>IFERROR(VALUE(INDEX('CSV Import'!$CV$7:$CV$359, MATCH($BP132, 'CSV Import'!$CU$7:$CU$359, 0))),0)</f>
        <v>0</v>
      </c>
      <c r="AJ132" s="60">
        <f>IFERROR(VALUE(INDEX('CSV Import'!$CW$7:$CW$359, MATCH($BP132, 'CSV Import'!$CU$7:$CU$359, 0))),0)</f>
        <v>0</v>
      </c>
      <c r="AK132" s="59">
        <f>IFERROR(VALUE(INDEX('CSV Import'!$DB$7:$DB$359, MATCH($BP132, 'CSV Import'!$DA$7:$DA$359, 0))),0)</f>
        <v>0</v>
      </c>
      <c r="AL132" s="60">
        <f>IFERROR(VALUE(INDEX('CSV Import'!$DC$7:$DC$359, MATCH($BP132, 'CSV Import'!$DA$7:$DA$359, 0))),0)</f>
        <v>0</v>
      </c>
      <c r="AM132" s="59">
        <f>IFERROR(VALUE(INDEX('CSV Import'!$DH$7:$DH$359, MATCH($BP132, 'CSV Import'!$DG$7:$DG$359, 0))),0)</f>
        <v>0</v>
      </c>
      <c r="AN132" s="60">
        <f>IFERROR(VALUE(INDEX('CSV Import'!$DI$7:$DI$359, MATCH($BP132, 'CSV Import'!$DG$7:$DG$359, 0))),0)</f>
        <v>0</v>
      </c>
      <c r="AO132" s="59">
        <f>IFERROR(VALUE(INDEX('CSV Import'!$DN$7:$DN$359, MATCH($BP132, 'CSV Import'!$DM$7:$DM$359, 0))),0)</f>
        <v>0</v>
      </c>
      <c r="AP132" s="60">
        <f>IFERROR(VALUE(INDEX('CSV Import'!$DO$7:$DO$359, MATCH($BP132, 'CSV Import'!$DM$7:$DM$359, 0))),0)</f>
        <v>0</v>
      </c>
      <c r="AQ132" s="59">
        <f>IFERROR(VALUE(INDEX('CSV Import'!$DT$7:$DT$359, MATCH($BP132, 'CSV Import'!$DS$7:$DS$359, 0))),0)</f>
        <v>0</v>
      </c>
      <c r="AR132" s="60">
        <f>IFERROR(VALUE(INDEX('CSV Import'!$DU$7:$DU$359, MATCH($BP132, 'CSV Import'!$DS$7:$DS$359, 0))),0)</f>
        <v>0</v>
      </c>
      <c r="AS132" s="59">
        <f>IFERROR(VALUE(INDEX('CSV Import'!$DZ$7:$DZ$359, MATCH($BP132, 'CSV Import'!$DY$7:$DY$359, 0))),0)</f>
        <v>0</v>
      </c>
      <c r="AT132" s="60">
        <f>IFERROR(VALUE(INDEX('CSV Import'!$EA$7:$EA$359, MATCH($BP132, 'CSV Import'!$DY$7:$DY$359, 0))),0)</f>
        <v>0</v>
      </c>
      <c r="AU132" s="59">
        <f>IFERROR(VALUE(INDEX('CSV Import'!$EF$7:$EF$359, MATCH($BP132, 'CSV Import'!$EE$7:$EE$359, 0))),0)</f>
        <v>0</v>
      </c>
      <c r="AV132" s="60">
        <f>IFERROR(VALUE(INDEX('CSV Import'!$EG$7:$EG$359, MATCH($BP132, 'CSV Import'!$EE$7:$EE$359, 0))),0)</f>
        <v>0</v>
      </c>
      <c r="AW132" s="59">
        <f>IFERROR(VALUE(INDEX('CSV Import'!$EL$7:$EL$359, MATCH($BP132, 'CSV Import'!$EK$7:$EK$359, 0))),0)</f>
        <v>0</v>
      </c>
      <c r="AX132" s="60">
        <f>IFERROR(VALUE(INDEX('CSV Import'!$EM$7:$EM$359, MATCH($BP132, 'CSV Import'!$EK$7:$EK$359, 0))),0)</f>
        <v>0</v>
      </c>
      <c r="AY132" s="59">
        <f>IFERROR(VALUE(INDEX('CSV Import'!$ER$7:$ER$359, MATCH($BP132, 'CSV Import'!$EQ$7:$EQ$359, 0))),0)</f>
        <v>0</v>
      </c>
      <c r="AZ132" s="60">
        <f>IFERROR(VALUE(INDEX('CSV Import'!$ES$7:$ES$359, MATCH($BP132, 'CSV Import'!$EQ$7:$EQ$359, 0))),0)</f>
        <v>0</v>
      </c>
      <c r="BA132" s="59">
        <f>IFERROR(VALUE(INDEX('CSV Import'!$EX$7:$EX$359, MATCH($BP132, 'CSV Import'!$EW$7:$EW$359, 0))),0)</f>
        <v>0</v>
      </c>
      <c r="BB132" s="60">
        <f>IFERROR(VALUE(INDEX('CSV Import'!$EY$7:$EY$359, MATCH($BP132, 'CSV Import'!$EW$7:$EW$359, 0))),0)</f>
        <v>0</v>
      </c>
      <c r="BC132" s="59">
        <f>IFERROR(VALUE(INDEX('CSV Import'!$FD$7:$FD$359, MATCH($BP132, 'CSV Import'!$FC$7:$FC$359, 0))),0)</f>
        <v>0</v>
      </c>
      <c r="BD132" s="60">
        <f>IFERROR(VALUE(INDEX('CSV Import'!$FE$7:$FE$359, MATCH($BP132, 'CSV Import'!$FC$7:$FC$359, 0))),0)</f>
        <v>0</v>
      </c>
      <c r="BE132" s="59">
        <f>IFERROR(VALUE(INDEX('CSV Import'!$FJ$7:$FJ$359, MATCH($BP132, 'CSV Import'!$FI$7:$FI$359, 0))),0)</f>
        <v>0</v>
      </c>
      <c r="BF132" s="60">
        <f>IFERROR(VALUE(INDEX('CSV Import'!$FK$7:$FK$359, MATCH($BP132, 'CSV Import'!$FI$7:$FI$359, 0))),0)</f>
        <v>0</v>
      </c>
      <c r="BG132" s="59">
        <f>IFERROR(VALUE(INDEX('CSV Import'!$FP$7:$FP$359, MATCH($BP132, 'CSV Import'!$FO$7:$FO$359, 0))),0)</f>
        <v>0</v>
      </c>
      <c r="BH132" s="60">
        <f>IFERROR(VALUE(INDEX('CSV Import'!$FQ$7:$FQ$359, MATCH($BP132, 'CSV Import'!$FO$7:$FO$359, 0))),0)</f>
        <v>0</v>
      </c>
      <c r="BI132" s="59">
        <f>IFERROR(VALUE(INDEX('CSV Import'!$FV$7:$FV$359, MATCH($BP132, 'CSV Import'!$FU$7:$FU$359, 0))),0)</f>
        <v>0</v>
      </c>
      <c r="BJ132" s="60">
        <f>IFERROR(VALUE(INDEX('CSV Import'!$FW$7:$FW$359, MATCH($BP132, 'CSV Import'!$FU$7:$FU$359, 0))),0)</f>
        <v>0</v>
      </c>
      <c r="BK132" s="59">
        <f>IFERROR(VALUE(INDEX('CSV Import'!$GB$7:$GB$359, MATCH($BP132, 'CSV Import'!$GA$7:$GA$359, 0))),0)</f>
        <v>0</v>
      </c>
      <c r="BL132" s="60">
        <f>IFERROR(VALUE(INDEX('CSV Import'!$GC$7:$GC$359, MATCH($BP132, 'CSV Import'!$GA$7:$GA$359, 0))),0)</f>
        <v>0</v>
      </c>
      <c r="BM132" s="61">
        <f t="shared" si="539"/>
        <v>0</v>
      </c>
      <c r="BN132" s="62">
        <f t="shared" si="539"/>
        <v>0</v>
      </c>
      <c r="BP132" s="33" t="str">
        <f t="shared" si="540"/>
        <v>VOUCHERED</v>
      </c>
    </row>
    <row r="133" spans="1:68" x14ac:dyDescent="0.2">
      <c r="A133" s="28">
        <f>ROW()</f>
        <v>133</v>
      </c>
      <c r="B133" s="111"/>
      <c r="C133" s="59">
        <f>IFERROR(VALUE(INDEX('CSV Import'!$D$7:$D$359, MATCH($BP133, 'CSV Import'!$C$7:$C$359, 0))),0)</f>
        <v>0</v>
      </c>
      <c r="D133" s="60">
        <f>IFERROR(VALUE(INDEX('CSV Import'!$E$7:$E$359, MATCH($BP133, 'CSV Import'!$C$7:$C$359, 0))),0)</f>
        <v>0</v>
      </c>
      <c r="E133" s="59">
        <f>IFERROR(VALUE(INDEX('CSV Import'!$J$7:$J$359, MATCH($BP133, 'CSV Import'!$I$7:$I$359, 0))),0)</f>
        <v>0</v>
      </c>
      <c r="F133" s="60">
        <f>IFERROR(VALUE(INDEX('CSV Import'!$K$7:$K$359, MATCH($BP133, 'CSV Import'!$I$7:$I$359, 0))),0)</f>
        <v>0</v>
      </c>
      <c r="G133" s="59">
        <f>IFERROR(VALUE(INDEX('CSV Import'!$P$7:$P$359, MATCH($BP133, 'CSV Import'!$O$7:$O$359, 0))),0)</f>
        <v>0</v>
      </c>
      <c r="H133" s="60">
        <f>IFERROR(VALUE(INDEX('CSV Import'!$Q$7:$Q$359, MATCH($BP133, 'CSV Import'!$O$7:$O$359, 0))),0)</f>
        <v>0</v>
      </c>
      <c r="I133" s="59">
        <f>IFERROR(VALUE(INDEX('CSV Import'!$V$7:$V$359, MATCH($BP133, 'CSV Import'!$U$7:$U$359, 0))),0)</f>
        <v>0</v>
      </c>
      <c r="J133" s="60">
        <f>IFERROR(VALUE(INDEX('CSV Import'!$W$7:$W$359, MATCH($BP133, 'CSV Import'!$U$7:$U$359, 0))),0)</f>
        <v>0</v>
      </c>
      <c r="K133" s="59">
        <f>IFERROR(VALUE(INDEX('CSV Import'!$AB$7:$AB$359, MATCH($BP133, 'CSV Import'!$AA$7:$AA$359, 0))),0)</f>
        <v>0</v>
      </c>
      <c r="L133" s="60">
        <f>IFERROR(VALUE(INDEX('CSV Import'!$AC$7:$AC$359, MATCH($BP133, 'CSV Import'!$AA$7:$AA$359, 0))),0)</f>
        <v>0</v>
      </c>
      <c r="M133" s="59">
        <f>IFERROR(VALUE(INDEX('CSV Import'!$AH$7:$AH$359, MATCH($BP133, 'CSV Import'!$AG$7:$AG$359, 0))),0)</f>
        <v>0</v>
      </c>
      <c r="N133" s="60">
        <f>IFERROR(VALUE(INDEX('CSV Import'!$AI$7:$AI$359, MATCH($BP133, 'CSV Import'!$AG$7:$AG$359, 0))),0)</f>
        <v>0</v>
      </c>
      <c r="O133" s="59">
        <f>IFERROR(VALUE(INDEX('CSV Import'!$AN$7:$AN$359, MATCH($BP133, 'CSV Import'!$AM$7:$AM$359, 0))),0)</f>
        <v>0</v>
      </c>
      <c r="P133" s="60">
        <f>IFERROR(VALUE(INDEX('CSV Import'!$AO$7:$AO$359, MATCH($BP133, 'CSV Import'!$AM$7:$AM$359, 0))),0)</f>
        <v>0</v>
      </c>
      <c r="Q133" s="59">
        <f>IFERROR(VALUE(INDEX('CSV Import'!$AT$7:$AT$359, MATCH($BP133, 'CSV Import'!$AS$7:$AS$359, 0))),0)</f>
        <v>0</v>
      </c>
      <c r="R133" s="60">
        <f>IFERROR(VALUE(INDEX('CSV Import'!$AU$7:$AU$359, MATCH($BP133, 'CSV Import'!$AS$7:$AS$359, 0))),0)</f>
        <v>0</v>
      </c>
      <c r="S133" s="59">
        <f>IFERROR(VALUE(INDEX('CSV Import'!$AZ$7:$AZ$359, MATCH($BP133, 'CSV Import'!$AY$7:$AY$359, 0))),0)</f>
        <v>0</v>
      </c>
      <c r="T133" s="60">
        <f>IFERROR(VALUE(INDEX('CSV Import'!$BA$7:$BA$359, MATCH($BP133, 'CSV Import'!$AY$7:$AY$359, 0))),0)</f>
        <v>0</v>
      </c>
      <c r="U133" s="59">
        <f>IFERROR(VALUE(INDEX('CSV Import'!$BF$7:$BF$359, MATCH($BP133, 'CSV Import'!$BE$7:$BE$359, 0))),0)</f>
        <v>0</v>
      </c>
      <c r="V133" s="60">
        <f>IFERROR(VALUE(INDEX('CSV Import'!$BG$7:$BG$359, MATCH($BP133, 'CSV Import'!$BE$7:$BE$359, 0))),0)</f>
        <v>0</v>
      </c>
      <c r="W133" s="59">
        <f>IFERROR(VALUE(INDEX('CSV Import'!$BL$7:$BL$359, MATCH($BP133, 'CSV Import'!$BK$7:$BK$359, 0))),0)</f>
        <v>0</v>
      </c>
      <c r="X133" s="60">
        <f>IFERROR(VALUE(INDEX('CSV Import'!$BM$7:$BM$359, MATCH($BP133, 'CSV Import'!$BK$7:$BK$359, 0))),0)</f>
        <v>0</v>
      </c>
      <c r="Y133" s="59">
        <f>IFERROR(VALUE(INDEX('CSV Import'!$BR$7:$BR$359, MATCH($BP133, 'CSV Import'!$BQ$7:$BQ$359, 0))),0)</f>
        <v>0</v>
      </c>
      <c r="Z133" s="60">
        <f>IFERROR(VALUE(INDEX('CSV Import'!$BS$7:$BS$359, MATCH($BP133, 'CSV Import'!$BQ$7:$BQ$359, 0))),0)</f>
        <v>0</v>
      </c>
      <c r="AA133" s="59">
        <f>IFERROR(VALUE(INDEX('CSV Import'!$BX$7:$BX$359, MATCH($BP133, 'CSV Import'!$BW$7:$BW$359, 0))),0)</f>
        <v>0</v>
      </c>
      <c r="AB133" s="60">
        <f>IFERROR(VALUE(INDEX('CSV Import'!$BY$7:$BY$359, MATCH($BP133, 'CSV Import'!$BW$7:$BW$359, 0))),0)</f>
        <v>0</v>
      </c>
      <c r="AC133" s="59">
        <f>IFERROR(VALUE(INDEX('CSV Import'!$CD$7:$CD$359, MATCH($BP133, 'CSV Import'!$CC$7:$CC$359, 0))),0)</f>
        <v>0</v>
      </c>
      <c r="AD133" s="60">
        <f>IFERROR(VALUE(INDEX('CSV Import'!$CE$7:$CE$359, MATCH($BP133, 'CSV Import'!$CC$7:$CC$359, 0))),0)</f>
        <v>0</v>
      </c>
      <c r="AE133" s="59">
        <f>IFERROR(VALUE(INDEX('CSV Import'!$CJ$7:$CJ$359, MATCH($BP133, 'CSV Import'!$CI$7:$CI$359, 0))),0)</f>
        <v>0</v>
      </c>
      <c r="AF133" s="60">
        <f>IFERROR(VALUE(INDEX('CSV Import'!$CK$7:$CK$359, MATCH($BP133, 'CSV Import'!$CI$7:$CI$359, 0))),0)</f>
        <v>0</v>
      </c>
      <c r="AG133" s="59">
        <f>IFERROR(VALUE(INDEX('CSV Import'!$CP$7:$CP$359, MATCH($BP133, 'CSV Import'!$CO$7:$CO$359, 0))),0)</f>
        <v>0</v>
      </c>
      <c r="AH133" s="60">
        <f>IFERROR(VALUE(INDEX('CSV Import'!$CQ$7:$CQ$359, MATCH($BP133, 'CSV Import'!$CO$7:$CO$359, 0))),0)</f>
        <v>0</v>
      </c>
      <c r="AI133" s="59">
        <f>IFERROR(VALUE(INDEX('CSV Import'!$CV$7:$CV$359, MATCH($BP133, 'CSV Import'!$CU$7:$CU$359, 0))),0)</f>
        <v>0</v>
      </c>
      <c r="AJ133" s="60">
        <f>IFERROR(VALUE(INDEX('CSV Import'!$CW$7:$CW$359, MATCH($BP133, 'CSV Import'!$CU$7:$CU$359, 0))),0)</f>
        <v>0</v>
      </c>
      <c r="AK133" s="59">
        <f>IFERROR(VALUE(INDEX('CSV Import'!$DB$7:$DB$359, MATCH($BP133, 'CSV Import'!$DA$7:$DA$359, 0))),0)</f>
        <v>0</v>
      </c>
      <c r="AL133" s="60">
        <f>IFERROR(VALUE(INDEX('CSV Import'!$DC$7:$DC$359, MATCH($BP133, 'CSV Import'!$DA$7:$DA$359, 0))),0)</f>
        <v>0</v>
      </c>
      <c r="AM133" s="59">
        <f>IFERROR(VALUE(INDEX('CSV Import'!$DH$7:$DH$359, MATCH($BP133, 'CSV Import'!$DG$7:$DG$359, 0))),0)</f>
        <v>0</v>
      </c>
      <c r="AN133" s="60">
        <f>IFERROR(VALUE(INDEX('CSV Import'!$DI$7:$DI$359, MATCH($BP133, 'CSV Import'!$DG$7:$DG$359, 0))),0)</f>
        <v>0</v>
      </c>
      <c r="AO133" s="59">
        <f>IFERROR(VALUE(INDEX('CSV Import'!$DN$7:$DN$359, MATCH($BP133, 'CSV Import'!$DM$7:$DM$359, 0))),0)</f>
        <v>0</v>
      </c>
      <c r="AP133" s="60">
        <f>IFERROR(VALUE(INDEX('CSV Import'!$DO$7:$DO$359, MATCH($BP133, 'CSV Import'!$DM$7:$DM$359, 0))),0)</f>
        <v>0</v>
      </c>
      <c r="AQ133" s="59">
        <f>IFERROR(VALUE(INDEX('CSV Import'!$DT$7:$DT$359, MATCH($BP133, 'CSV Import'!$DS$7:$DS$359, 0))),0)</f>
        <v>0</v>
      </c>
      <c r="AR133" s="60">
        <f>IFERROR(VALUE(INDEX('CSV Import'!$DU$7:$DU$359, MATCH($BP133, 'CSV Import'!$DS$7:$DS$359, 0))),0)</f>
        <v>0</v>
      </c>
      <c r="AS133" s="59">
        <f>IFERROR(VALUE(INDEX('CSV Import'!$DZ$7:$DZ$359, MATCH($BP133, 'CSV Import'!$DY$7:$DY$359, 0))),0)</f>
        <v>0</v>
      </c>
      <c r="AT133" s="60">
        <f>IFERROR(VALUE(INDEX('CSV Import'!$EA$7:$EA$359, MATCH($BP133, 'CSV Import'!$DY$7:$DY$359, 0))),0)</f>
        <v>0</v>
      </c>
      <c r="AU133" s="59">
        <f>IFERROR(VALUE(INDEX('CSV Import'!$EF$7:$EF$359, MATCH($BP133, 'CSV Import'!$EE$7:$EE$359, 0))),0)</f>
        <v>0</v>
      </c>
      <c r="AV133" s="60">
        <f>IFERROR(VALUE(INDEX('CSV Import'!$EG$7:$EG$359, MATCH($BP133, 'CSV Import'!$EE$7:$EE$359, 0))),0)</f>
        <v>0</v>
      </c>
      <c r="AW133" s="59">
        <f>IFERROR(VALUE(INDEX('CSV Import'!$EL$7:$EL$359, MATCH($BP133, 'CSV Import'!$EK$7:$EK$359, 0))),0)</f>
        <v>0</v>
      </c>
      <c r="AX133" s="60">
        <f>IFERROR(VALUE(INDEX('CSV Import'!$EM$7:$EM$359, MATCH($BP133, 'CSV Import'!$EK$7:$EK$359, 0))),0)</f>
        <v>0</v>
      </c>
      <c r="AY133" s="59">
        <f>IFERROR(VALUE(INDEX('CSV Import'!$ER$7:$ER$359, MATCH($BP133, 'CSV Import'!$EQ$7:$EQ$359, 0))),0)</f>
        <v>0</v>
      </c>
      <c r="AZ133" s="60">
        <f>IFERROR(VALUE(INDEX('CSV Import'!$ES$7:$ES$359, MATCH($BP133, 'CSV Import'!$EQ$7:$EQ$359, 0))),0)</f>
        <v>0</v>
      </c>
      <c r="BA133" s="59">
        <f>IFERROR(VALUE(INDEX('CSV Import'!$EX$7:$EX$359, MATCH($BP133, 'CSV Import'!$EW$7:$EW$359, 0))),0)</f>
        <v>0</v>
      </c>
      <c r="BB133" s="60">
        <f>IFERROR(VALUE(INDEX('CSV Import'!$EY$7:$EY$359, MATCH($BP133, 'CSV Import'!$EW$7:$EW$359, 0))),0)</f>
        <v>0</v>
      </c>
      <c r="BC133" s="59">
        <f>IFERROR(VALUE(INDEX('CSV Import'!$FD$7:$FD$359, MATCH($BP133, 'CSV Import'!$FC$7:$FC$359, 0))),0)</f>
        <v>0</v>
      </c>
      <c r="BD133" s="60">
        <f>IFERROR(VALUE(INDEX('CSV Import'!$FE$7:$FE$359, MATCH($BP133, 'CSV Import'!$FC$7:$FC$359, 0))),0)</f>
        <v>0</v>
      </c>
      <c r="BE133" s="59">
        <f>IFERROR(VALUE(INDEX('CSV Import'!$FJ$7:$FJ$359, MATCH($BP133, 'CSV Import'!$FI$7:$FI$359, 0))),0)</f>
        <v>0</v>
      </c>
      <c r="BF133" s="60">
        <f>IFERROR(VALUE(INDEX('CSV Import'!$FK$7:$FK$359, MATCH($BP133, 'CSV Import'!$FI$7:$FI$359, 0))),0)</f>
        <v>0</v>
      </c>
      <c r="BG133" s="59">
        <f>IFERROR(VALUE(INDEX('CSV Import'!$FP$7:$FP$359, MATCH($BP133, 'CSV Import'!$FO$7:$FO$359, 0))),0)</f>
        <v>0</v>
      </c>
      <c r="BH133" s="60">
        <f>IFERROR(VALUE(INDEX('CSV Import'!$FQ$7:$FQ$359, MATCH($BP133, 'CSV Import'!$FO$7:$FO$359, 0))),0)</f>
        <v>0</v>
      </c>
      <c r="BI133" s="59">
        <f>IFERROR(VALUE(INDEX('CSV Import'!$FV$7:$FV$359, MATCH($BP133, 'CSV Import'!$FU$7:$FU$359, 0))),0)</f>
        <v>0</v>
      </c>
      <c r="BJ133" s="60">
        <f>IFERROR(VALUE(INDEX('CSV Import'!$FW$7:$FW$359, MATCH($BP133, 'CSV Import'!$FU$7:$FU$359, 0))),0)</f>
        <v>0</v>
      </c>
      <c r="BK133" s="59">
        <f>IFERROR(VALUE(INDEX('CSV Import'!$GB$7:$GB$359, MATCH($BP133, 'CSV Import'!$GA$7:$GA$359, 0))),0)</f>
        <v>0</v>
      </c>
      <c r="BL133" s="60">
        <f>IFERROR(VALUE(INDEX('CSV Import'!$GC$7:$GC$359, MATCH($BP133, 'CSV Import'!$GA$7:$GA$359, 0))),0)</f>
        <v>0</v>
      </c>
      <c r="BM133" s="61">
        <f t="shared" si="539"/>
        <v>0</v>
      </c>
      <c r="BN133" s="62">
        <f t="shared" si="539"/>
        <v>0</v>
      </c>
      <c r="BP133" s="33" t="str">
        <f t="shared" si="540"/>
        <v>VOUCHERED</v>
      </c>
    </row>
    <row r="134" spans="1:68" x14ac:dyDescent="0.2">
      <c r="A134" s="28">
        <f>ROW()</f>
        <v>134</v>
      </c>
      <c r="B134" s="111"/>
      <c r="C134" s="59">
        <f>IFERROR(VALUE(INDEX('CSV Import'!$D$7:$D$359, MATCH($BP134, 'CSV Import'!$C$7:$C$359, 0))),0)</f>
        <v>0</v>
      </c>
      <c r="D134" s="60">
        <f>IFERROR(VALUE(INDEX('CSV Import'!$E$7:$E$359, MATCH($BP134, 'CSV Import'!$C$7:$C$359, 0))),0)</f>
        <v>0</v>
      </c>
      <c r="E134" s="59">
        <f>IFERROR(VALUE(INDEX('CSV Import'!$J$7:$J$359, MATCH($BP134, 'CSV Import'!$I$7:$I$359, 0))),0)</f>
        <v>0</v>
      </c>
      <c r="F134" s="60">
        <f>IFERROR(VALUE(INDEX('CSV Import'!$K$7:$K$359, MATCH($BP134, 'CSV Import'!$I$7:$I$359, 0))),0)</f>
        <v>0</v>
      </c>
      <c r="G134" s="59">
        <f>IFERROR(VALUE(INDEX('CSV Import'!$P$7:$P$359, MATCH($BP134, 'CSV Import'!$O$7:$O$359, 0))),0)</f>
        <v>0</v>
      </c>
      <c r="H134" s="60">
        <f>IFERROR(VALUE(INDEX('CSV Import'!$Q$7:$Q$359, MATCH($BP134, 'CSV Import'!$O$7:$O$359, 0))),0)</f>
        <v>0</v>
      </c>
      <c r="I134" s="59">
        <f>IFERROR(VALUE(INDEX('CSV Import'!$V$7:$V$359, MATCH($BP134, 'CSV Import'!$U$7:$U$359, 0))),0)</f>
        <v>0</v>
      </c>
      <c r="J134" s="60">
        <f>IFERROR(VALUE(INDEX('CSV Import'!$W$7:$W$359, MATCH($BP134, 'CSV Import'!$U$7:$U$359, 0))),0)</f>
        <v>0</v>
      </c>
      <c r="K134" s="59">
        <f>IFERROR(VALUE(INDEX('CSV Import'!$AB$7:$AB$359, MATCH($BP134, 'CSV Import'!$AA$7:$AA$359, 0))),0)</f>
        <v>0</v>
      </c>
      <c r="L134" s="60">
        <f>IFERROR(VALUE(INDEX('CSV Import'!$AC$7:$AC$359, MATCH($BP134, 'CSV Import'!$AA$7:$AA$359, 0))),0)</f>
        <v>0</v>
      </c>
      <c r="M134" s="59">
        <f>IFERROR(VALUE(INDEX('CSV Import'!$AH$7:$AH$359, MATCH($BP134, 'CSV Import'!$AG$7:$AG$359, 0))),0)</f>
        <v>0</v>
      </c>
      <c r="N134" s="60">
        <f>IFERROR(VALUE(INDEX('CSV Import'!$AI$7:$AI$359, MATCH($BP134, 'CSV Import'!$AG$7:$AG$359, 0))),0)</f>
        <v>0</v>
      </c>
      <c r="O134" s="59">
        <f>IFERROR(VALUE(INDEX('CSV Import'!$AN$7:$AN$359, MATCH($BP134, 'CSV Import'!$AM$7:$AM$359, 0))),0)</f>
        <v>0</v>
      </c>
      <c r="P134" s="60">
        <f>IFERROR(VALUE(INDEX('CSV Import'!$AO$7:$AO$359, MATCH($BP134, 'CSV Import'!$AM$7:$AM$359, 0))),0)</f>
        <v>0</v>
      </c>
      <c r="Q134" s="59">
        <f>IFERROR(VALUE(INDEX('CSV Import'!$AT$7:$AT$359, MATCH($BP134, 'CSV Import'!$AS$7:$AS$359, 0))),0)</f>
        <v>0</v>
      </c>
      <c r="R134" s="60">
        <f>IFERROR(VALUE(INDEX('CSV Import'!$AU$7:$AU$359, MATCH($BP134, 'CSV Import'!$AS$7:$AS$359, 0))),0)</f>
        <v>0</v>
      </c>
      <c r="S134" s="59">
        <f>IFERROR(VALUE(INDEX('CSV Import'!$AZ$7:$AZ$359, MATCH($BP134, 'CSV Import'!$AY$7:$AY$359, 0))),0)</f>
        <v>0</v>
      </c>
      <c r="T134" s="60">
        <f>IFERROR(VALUE(INDEX('CSV Import'!$BA$7:$BA$359, MATCH($BP134, 'CSV Import'!$AY$7:$AY$359, 0))),0)</f>
        <v>0</v>
      </c>
      <c r="U134" s="59">
        <f>IFERROR(VALUE(INDEX('CSV Import'!$BF$7:$BF$359, MATCH($BP134, 'CSV Import'!$BE$7:$BE$359, 0))),0)</f>
        <v>0</v>
      </c>
      <c r="V134" s="60">
        <f>IFERROR(VALUE(INDEX('CSV Import'!$BG$7:$BG$359, MATCH($BP134, 'CSV Import'!$BE$7:$BE$359, 0))),0)</f>
        <v>0</v>
      </c>
      <c r="W134" s="59">
        <f>IFERROR(VALUE(INDEX('CSV Import'!$BL$7:$BL$359, MATCH($BP134, 'CSV Import'!$BK$7:$BK$359, 0))),0)</f>
        <v>0</v>
      </c>
      <c r="X134" s="60">
        <f>IFERROR(VALUE(INDEX('CSV Import'!$BM$7:$BM$359, MATCH($BP134, 'CSV Import'!$BK$7:$BK$359, 0))),0)</f>
        <v>0</v>
      </c>
      <c r="Y134" s="59">
        <f>IFERROR(VALUE(INDEX('CSV Import'!$BR$7:$BR$359, MATCH($BP134, 'CSV Import'!$BQ$7:$BQ$359, 0))),0)</f>
        <v>0</v>
      </c>
      <c r="Z134" s="60">
        <f>IFERROR(VALUE(INDEX('CSV Import'!$BS$7:$BS$359, MATCH($BP134, 'CSV Import'!$BQ$7:$BQ$359, 0))),0)</f>
        <v>0</v>
      </c>
      <c r="AA134" s="59">
        <f>IFERROR(VALUE(INDEX('CSV Import'!$BX$7:$BX$359, MATCH($BP134, 'CSV Import'!$BW$7:$BW$359, 0))),0)</f>
        <v>0</v>
      </c>
      <c r="AB134" s="60">
        <f>IFERROR(VALUE(INDEX('CSV Import'!$BY$7:$BY$359, MATCH($BP134, 'CSV Import'!$BW$7:$BW$359, 0))),0)</f>
        <v>0</v>
      </c>
      <c r="AC134" s="59">
        <f>IFERROR(VALUE(INDEX('CSV Import'!$CD$7:$CD$359, MATCH($BP134, 'CSV Import'!$CC$7:$CC$359, 0))),0)</f>
        <v>0</v>
      </c>
      <c r="AD134" s="60">
        <f>IFERROR(VALUE(INDEX('CSV Import'!$CE$7:$CE$359, MATCH($BP134, 'CSV Import'!$CC$7:$CC$359, 0))),0)</f>
        <v>0</v>
      </c>
      <c r="AE134" s="59">
        <f>IFERROR(VALUE(INDEX('CSV Import'!$CJ$7:$CJ$359, MATCH($BP134, 'CSV Import'!$CI$7:$CI$359, 0))),0)</f>
        <v>0</v>
      </c>
      <c r="AF134" s="60">
        <f>IFERROR(VALUE(INDEX('CSV Import'!$CK$7:$CK$359, MATCH($BP134, 'CSV Import'!$CI$7:$CI$359, 0))),0)</f>
        <v>0</v>
      </c>
      <c r="AG134" s="59">
        <f>IFERROR(VALUE(INDEX('CSV Import'!$CP$7:$CP$359, MATCH($BP134, 'CSV Import'!$CO$7:$CO$359, 0))),0)</f>
        <v>0</v>
      </c>
      <c r="AH134" s="60">
        <f>IFERROR(VALUE(INDEX('CSV Import'!$CQ$7:$CQ$359, MATCH($BP134, 'CSV Import'!$CO$7:$CO$359, 0))),0)</f>
        <v>0</v>
      </c>
      <c r="AI134" s="59">
        <f>IFERROR(VALUE(INDEX('CSV Import'!$CV$7:$CV$359, MATCH($BP134, 'CSV Import'!$CU$7:$CU$359, 0))),0)</f>
        <v>0</v>
      </c>
      <c r="AJ134" s="60">
        <f>IFERROR(VALUE(INDEX('CSV Import'!$CW$7:$CW$359, MATCH($BP134, 'CSV Import'!$CU$7:$CU$359, 0))),0)</f>
        <v>0</v>
      </c>
      <c r="AK134" s="59">
        <f>IFERROR(VALUE(INDEX('CSV Import'!$DB$7:$DB$359, MATCH($BP134, 'CSV Import'!$DA$7:$DA$359, 0))),0)</f>
        <v>0</v>
      </c>
      <c r="AL134" s="60">
        <f>IFERROR(VALUE(INDEX('CSV Import'!$DC$7:$DC$359, MATCH($BP134, 'CSV Import'!$DA$7:$DA$359, 0))),0)</f>
        <v>0</v>
      </c>
      <c r="AM134" s="59">
        <f>IFERROR(VALUE(INDEX('CSV Import'!$DH$7:$DH$359, MATCH($BP134, 'CSV Import'!$DG$7:$DG$359, 0))),0)</f>
        <v>0</v>
      </c>
      <c r="AN134" s="60">
        <f>IFERROR(VALUE(INDEX('CSV Import'!$DI$7:$DI$359, MATCH($BP134, 'CSV Import'!$DG$7:$DG$359, 0))),0)</f>
        <v>0</v>
      </c>
      <c r="AO134" s="59">
        <f>IFERROR(VALUE(INDEX('CSV Import'!$DN$7:$DN$359, MATCH($BP134, 'CSV Import'!$DM$7:$DM$359, 0))),0)</f>
        <v>0</v>
      </c>
      <c r="AP134" s="60">
        <f>IFERROR(VALUE(INDEX('CSV Import'!$DO$7:$DO$359, MATCH($BP134, 'CSV Import'!$DM$7:$DM$359, 0))),0)</f>
        <v>0</v>
      </c>
      <c r="AQ134" s="59">
        <f>IFERROR(VALUE(INDEX('CSV Import'!$DT$7:$DT$359, MATCH($BP134, 'CSV Import'!$DS$7:$DS$359, 0))),0)</f>
        <v>0</v>
      </c>
      <c r="AR134" s="60">
        <f>IFERROR(VALUE(INDEX('CSV Import'!$DU$7:$DU$359, MATCH($BP134, 'CSV Import'!$DS$7:$DS$359, 0))),0)</f>
        <v>0</v>
      </c>
      <c r="AS134" s="59">
        <f>IFERROR(VALUE(INDEX('CSV Import'!$DZ$7:$DZ$359, MATCH($BP134, 'CSV Import'!$DY$7:$DY$359, 0))),0)</f>
        <v>0</v>
      </c>
      <c r="AT134" s="60">
        <f>IFERROR(VALUE(INDEX('CSV Import'!$EA$7:$EA$359, MATCH($BP134, 'CSV Import'!$DY$7:$DY$359, 0))),0)</f>
        <v>0</v>
      </c>
      <c r="AU134" s="59">
        <f>IFERROR(VALUE(INDEX('CSV Import'!$EF$7:$EF$359, MATCH($BP134, 'CSV Import'!$EE$7:$EE$359, 0))),0)</f>
        <v>0</v>
      </c>
      <c r="AV134" s="60">
        <f>IFERROR(VALUE(INDEX('CSV Import'!$EG$7:$EG$359, MATCH($BP134, 'CSV Import'!$EE$7:$EE$359, 0))),0)</f>
        <v>0</v>
      </c>
      <c r="AW134" s="59">
        <f>IFERROR(VALUE(INDEX('CSV Import'!$EL$7:$EL$359, MATCH($BP134, 'CSV Import'!$EK$7:$EK$359, 0))),0)</f>
        <v>0</v>
      </c>
      <c r="AX134" s="60">
        <f>IFERROR(VALUE(INDEX('CSV Import'!$EM$7:$EM$359, MATCH($BP134, 'CSV Import'!$EK$7:$EK$359, 0))),0)</f>
        <v>0</v>
      </c>
      <c r="AY134" s="59">
        <f>IFERROR(VALUE(INDEX('CSV Import'!$ER$7:$ER$359, MATCH($BP134, 'CSV Import'!$EQ$7:$EQ$359, 0))),0)</f>
        <v>0</v>
      </c>
      <c r="AZ134" s="60">
        <f>IFERROR(VALUE(INDEX('CSV Import'!$ES$7:$ES$359, MATCH($BP134, 'CSV Import'!$EQ$7:$EQ$359, 0))),0)</f>
        <v>0</v>
      </c>
      <c r="BA134" s="59">
        <f>IFERROR(VALUE(INDEX('CSV Import'!$EX$7:$EX$359, MATCH($BP134, 'CSV Import'!$EW$7:$EW$359, 0))),0)</f>
        <v>0</v>
      </c>
      <c r="BB134" s="60">
        <f>IFERROR(VALUE(INDEX('CSV Import'!$EY$7:$EY$359, MATCH($BP134, 'CSV Import'!$EW$7:$EW$359, 0))),0)</f>
        <v>0</v>
      </c>
      <c r="BC134" s="59">
        <f>IFERROR(VALUE(INDEX('CSV Import'!$FD$7:$FD$359, MATCH($BP134, 'CSV Import'!$FC$7:$FC$359, 0))),0)</f>
        <v>0</v>
      </c>
      <c r="BD134" s="60">
        <f>IFERROR(VALUE(INDEX('CSV Import'!$FE$7:$FE$359, MATCH($BP134, 'CSV Import'!$FC$7:$FC$359, 0))),0)</f>
        <v>0</v>
      </c>
      <c r="BE134" s="59">
        <f>IFERROR(VALUE(INDEX('CSV Import'!$FJ$7:$FJ$359, MATCH($BP134, 'CSV Import'!$FI$7:$FI$359, 0))),0)</f>
        <v>0</v>
      </c>
      <c r="BF134" s="60">
        <f>IFERROR(VALUE(INDEX('CSV Import'!$FK$7:$FK$359, MATCH($BP134, 'CSV Import'!$FI$7:$FI$359, 0))),0)</f>
        <v>0</v>
      </c>
      <c r="BG134" s="59">
        <f>IFERROR(VALUE(INDEX('CSV Import'!$FP$7:$FP$359, MATCH($BP134, 'CSV Import'!$FO$7:$FO$359, 0))),0)</f>
        <v>0</v>
      </c>
      <c r="BH134" s="60">
        <f>IFERROR(VALUE(INDEX('CSV Import'!$FQ$7:$FQ$359, MATCH($BP134, 'CSV Import'!$FO$7:$FO$359, 0))),0)</f>
        <v>0</v>
      </c>
      <c r="BI134" s="59">
        <f>IFERROR(VALUE(INDEX('CSV Import'!$FV$7:$FV$359, MATCH($BP134, 'CSV Import'!$FU$7:$FU$359, 0))),0)</f>
        <v>0</v>
      </c>
      <c r="BJ134" s="60">
        <f>IFERROR(VALUE(INDEX('CSV Import'!$FW$7:$FW$359, MATCH($BP134, 'CSV Import'!$FU$7:$FU$359, 0))),0)</f>
        <v>0</v>
      </c>
      <c r="BK134" s="59">
        <f>IFERROR(VALUE(INDEX('CSV Import'!$GB$7:$GB$359, MATCH($BP134, 'CSV Import'!$GA$7:$GA$359, 0))),0)</f>
        <v>0</v>
      </c>
      <c r="BL134" s="60">
        <f>IFERROR(VALUE(INDEX('CSV Import'!$GC$7:$GC$359, MATCH($BP134, 'CSV Import'!$GA$7:$GA$359, 0))),0)</f>
        <v>0</v>
      </c>
      <c r="BM134" s="61">
        <f t="shared" si="539"/>
        <v>0</v>
      </c>
      <c r="BN134" s="62">
        <f t="shared" si="539"/>
        <v>0</v>
      </c>
      <c r="BP134" s="33" t="str">
        <f t="shared" si="540"/>
        <v>VOUCHERED</v>
      </c>
    </row>
    <row r="135" spans="1:68" x14ac:dyDescent="0.2">
      <c r="A135" s="28">
        <f>ROW()</f>
        <v>135</v>
      </c>
      <c r="B135" s="112"/>
      <c r="C135" s="59">
        <f>IFERROR(VALUE(INDEX('CSV Import'!$D$7:$D$359, MATCH($BP135, 'CSV Import'!$C$7:$C$359, 0))),0)</f>
        <v>0</v>
      </c>
      <c r="D135" s="60">
        <f>IFERROR(VALUE(INDEX('CSV Import'!$E$7:$E$359, MATCH($BP135, 'CSV Import'!$C$7:$C$359, 0))),0)</f>
        <v>0</v>
      </c>
      <c r="E135" s="59">
        <f>IFERROR(VALUE(INDEX('CSV Import'!$J$7:$J$359, MATCH($BP135, 'CSV Import'!$I$7:$I$359, 0))),0)</f>
        <v>0</v>
      </c>
      <c r="F135" s="60">
        <f>IFERROR(VALUE(INDEX('CSV Import'!$K$7:$K$359, MATCH($BP135, 'CSV Import'!$I$7:$I$359, 0))),0)</f>
        <v>0</v>
      </c>
      <c r="G135" s="59">
        <f>IFERROR(VALUE(INDEX('CSV Import'!$P$7:$P$359, MATCH($BP135, 'CSV Import'!$O$7:$O$359, 0))),0)</f>
        <v>0</v>
      </c>
      <c r="H135" s="60">
        <f>IFERROR(VALUE(INDEX('CSV Import'!$Q$7:$Q$359, MATCH($BP135, 'CSV Import'!$O$7:$O$359, 0))),0)</f>
        <v>0</v>
      </c>
      <c r="I135" s="59">
        <f>IFERROR(VALUE(INDEX('CSV Import'!$V$7:$V$359, MATCH($BP135, 'CSV Import'!$U$7:$U$359, 0))),0)</f>
        <v>0</v>
      </c>
      <c r="J135" s="60">
        <f>IFERROR(VALUE(INDEX('CSV Import'!$W$7:$W$359, MATCH($BP135, 'CSV Import'!$U$7:$U$359, 0))),0)</f>
        <v>0</v>
      </c>
      <c r="K135" s="59">
        <f>IFERROR(VALUE(INDEX('CSV Import'!$AB$7:$AB$359, MATCH($BP135, 'CSV Import'!$AA$7:$AA$359, 0))),0)</f>
        <v>0</v>
      </c>
      <c r="L135" s="60">
        <f>IFERROR(VALUE(INDEX('CSV Import'!$AC$7:$AC$359, MATCH($BP135, 'CSV Import'!$AA$7:$AA$359, 0))),0)</f>
        <v>0</v>
      </c>
      <c r="M135" s="59">
        <f>IFERROR(VALUE(INDEX('CSV Import'!$AH$7:$AH$359, MATCH($BP135, 'CSV Import'!$AG$7:$AG$359, 0))),0)</f>
        <v>0</v>
      </c>
      <c r="N135" s="60">
        <f>IFERROR(VALUE(INDEX('CSV Import'!$AI$7:$AI$359, MATCH($BP135, 'CSV Import'!$AG$7:$AG$359, 0))),0)</f>
        <v>0</v>
      </c>
      <c r="O135" s="59">
        <f>IFERROR(VALUE(INDEX('CSV Import'!$AN$7:$AN$359, MATCH($BP135, 'CSV Import'!$AM$7:$AM$359, 0))),0)</f>
        <v>0</v>
      </c>
      <c r="P135" s="60">
        <f>IFERROR(VALUE(INDEX('CSV Import'!$AO$7:$AO$359, MATCH($BP135, 'CSV Import'!$AM$7:$AM$359, 0))),0)</f>
        <v>0</v>
      </c>
      <c r="Q135" s="59">
        <f>IFERROR(VALUE(INDEX('CSV Import'!$AT$7:$AT$359, MATCH($BP135, 'CSV Import'!$AS$7:$AS$359, 0))),0)</f>
        <v>0</v>
      </c>
      <c r="R135" s="60">
        <f>IFERROR(VALUE(INDEX('CSV Import'!$AU$7:$AU$359, MATCH($BP135, 'CSV Import'!$AS$7:$AS$359, 0))),0)</f>
        <v>0</v>
      </c>
      <c r="S135" s="59">
        <f>IFERROR(VALUE(INDEX('CSV Import'!$AZ$7:$AZ$359, MATCH($BP135, 'CSV Import'!$AY$7:$AY$359, 0))),0)</f>
        <v>0</v>
      </c>
      <c r="T135" s="60">
        <f>IFERROR(VALUE(INDEX('CSV Import'!$BA$7:$BA$359, MATCH($BP135, 'CSV Import'!$AY$7:$AY$359, 0))),0)</f>
        <v>0</v>
      </c>
      <c r="U135" s="59">
        <f>IFERROR(VALUE(INDEX('CSV Import'!$BF$7:$BF$359, MATCH($BP135, 'CSV Import'!$BE$7:$BE$359, 0))),0)</f>
        <v>0</v>
      </c>
      <c r="V135" s="60">
        <f>IFERROR(VALUE(INDEX('CSV Import'!$BG$7:$BG$359, MATCH($BP135, 'CSV Import'!$BE$7:$BE$359, 0))),0)</f>
        <v>0</v>
      </c>
      <c r="W135" s="59">
        <f>IFERROR(VALUE(INDEX('CSV Import'!$BL$7:$BL$359, MATCH($BP135, 'CSV Import'!$BK$7:$BK$359, 0))),0)</f>
        <v>0</v>
      </c>
      <c r="X135" s="60">
        <f>IFERROR(VALUE(INDEX('CSV Import'!$BM$7:$BM$359, MATCH($BP135, 'CSV Import'!$BK$7:$BK$359, 0))),0)</f>
        <v>0</v>
      </c>
      <c r="Y135" s="59">
        <f>IFERROR(VALUE(INDEX('CSV Import'!$BR$7:$BR$359, MATCH($BP135, 'CSV Import'!$BQ$7:$BQ$359, 0))),0)</f>
        <v>0</v>
      </c>
      <c r="Z135" s="60">
        <f>IFERROR(VALUE(INDEX('CSV Import'!$BS$7:$BS$359, MATCH($BP135, 'CSV Import'!$BQ$7:$BQ$359, 0))),0)</f>
        <v>0</v>
      </c>
      <c r="AA135" s="59">
        <f>IFERROR(VALUE(INDEX('CSV Import'!$BX$7:$BX$359, MATCH($BP135, 'CSV Import'!$BW$7:$BW$359, 0))),0)</f>
        <v>0</v>
      </c>
      <c r="AB135" s="60">
        <f>IFERROR(VALUE(INDEX('CSV Import'!$BY$7:$BY$359, MATCH($BP135, 'CSV Import'!$BW$7:$BW$359, 0))),0)</f>
        <v>0</v>
      </c>
      <c r="AC135" s="59">
        <f>IFERROR(VALUE(INDEX('CSV Import'!$CD$7:$CD$359, MATCH($BP135, 'CSV Import'!$CC$7:$CC$359, 0))),0)</f>
        <v>0</v>
      </c>
      <c r="AD135" s="60">
        <f>IFERROR(VALUE(INDEX('CSV Import'!$CE$7:$CE$359, MATCH($BP135, 'CSV Import'!$CC$7:$CC$359, 0))),0)</f>
        <v>0</v>
      </c>
      <c r="AE135" s="59">
        <f>IFERROR(VALUE(INDEX('CSV Import'!$CJ$7:$CJ$359, MATCH($BP135, 'CSV Import'!$CI$7:$CI$359, 0))),0)</f>
        <v>0</v>
      </c>
      <c r="AF135" s="60">
        <f>IFERROR(VALUE(INDEX('CSV Import'!$CK$7:$CK$359, MATCH($BP135, 'CSV Import'!$CI$7:$CI$359, 0))),0)</f>
        <v>0</v>
      </c>
      <c r="AG135" s="59">
        <f>IFERROR(VALUE(INDEX('CSV Import'!$CP$7:$CP$359, MATCH($BP135, 'CSV Import'!$CO$7:$CO$359, 0))),0)</f>
        <v>0</v>
      </c>
      <c r="AH135" s="60">
        <f>IFERROR(VALUE(INDEX('CSV Import'!$CQ$7:$CQ$359, MATCH($BP135, 'CSV Import'!$CO$7:$CO$359, 0))),0)</f>
        <v>0</v>
      </c>
      <c r="AI135" s="59">
        <f>IFERROR(VALUE(INDEX('CSV Import'!$CV$7:$CV$359, MATCH($BP135, 'CSV Import'!$CU$7:$CU$359, 0))),0)</f>
        <v>0</v>
      </c>
      <c r="AJ135" s="60">
        <f>IFERROR(VALUE(INDEX('CSV Import'!$CW$7:$CW$359, MATCH($BP135, 'CSV Import'!$CU$7:$CU$359, 0))),0)</f>
        <v>0</v>
      </c>
      <c r="AK135" s="59">
        <f>IFERROR(VALUE(INDEX('CSV Import'!$DB$7:$DB$359, MATCH($BP135, 'CSV Import'!$DA$7:$DA$359, 0))),0)</f>
        <v>0</v>
      </c>
      <c r="AL135" s="60">
        <f>IFERROR(VALUE(INDEX('CSV Import'!$DC$7:$DC$359, MATCH($BP135, 'CSV Import'!$DA$7:$DA$359, 0))),0)</f>
        <v>0</v>
      </c>
      <c r="AM135" s="59">
        <f>IFERROR(VALUE(INDEX('CSV Import'!$DH$7:$DH$359, MATCH($BP135, 'CSV Import'!$DG$7:$DG$359, 0))),0)</f>
        <v>0</v>
      </c>
      <c r="AN135" s="60">
        <f>IFERROR(VALUE(INDEX('CSV Import'!$DI$7:$DI$359, MATCH($BP135, 'CSV Import'!$DG$7:$DG$359, 0))),0)</f>
        <v>0</v>
      </c>
      <c r="AO135" s="59">
        <f>IFERROR(VALUE(INDEX('CSV Import'!$DN$7:$DN$359, MATCH($BP135, 'CSV Import'!$DM$7:$DM$359, 0))),0)</f>
        <v>0</v>
      </c>
      <c r="AP135" s="60">
        <f>IFERROR(VALUE(INDEX('CSV Import'!$DO$7:$DO$359, MATCH($BP135, 'CSV Import'!$DM$7:$DM$359, 0))),0)</f>
        <v>0</v>
      </c>
      <c r="AQ135" s="59">
        <f>IFERROR(VALUE(INDEX('CSV Import'!$DT$7:$DT$359, MATCH($BP135, 'CSV Import'!$DS$7:$DS$359, 0))),0)</f>
        <v>0</v>
      </c>
      <c r="AR135" s="60">
        <f>IFERROR(VALUE(INDEX('CSV Import'!$DU$7:$DU$359, MATCH($BP135, 'CSV Import'!$DS$7:$DS$359, 0))),0)</f>
        <v>0</v>
      </c>
      <c r="AS135" s="59">
        <f>IFERROR(VALUE(INDEX('CSV Import'!$DZ$7:$DZ$359, MATCH($BP135, 'CSV Import'!$DY$7:$DY$359, 0))),0)</f>
        <v>0</v>
      </c>
      <c r="AT135" s="60">
        <f>IFERROR(VALUE(INDEX('CSV Import'!$EA$7:$EA$359, MATCH($BP135, 'CSV Import'!$DY$7:$DY$359, 0))),0)</f>
        <v>0</v>
      </c>
      <c r="AU135" s="59">
        <f>IFERROR(VALUE(INDEX('CSV Import'!$EF$7:$EF$359, MATCH($BP135, 'CSV Import'!$EE$7:$EE$359, 0))),0)</f>
        <v>0</v>
      </c>
      <c r="AV135" s="60">
        <f>IFERROR(VALUE(INDEX('CSV Import'!$EG$7:$EG$359, MATCH($BP135, 'CSV Import'!$EE$7:$EE$359, 0))),0)</f>
        <v>0</v>
      </c>
      <c r="AW135" s="59">
        <f>IFERROR(VALUE(INDEX('CSV Import'!$EL$7:$EL$359, MATCH($BP135, 'CSV Import'!$EK$7:$EK$359, 0))),0)</f>
        <v>0</v>
      </c>
      <c r="AX135" s="60">
        <f>IFERROR(VALUE(INDEX('CSV Import'!$EM$7:$EM$359, MATCH($BP135, 'CSV Import'!$EK$7:$EK$359, 0))),0)</f>
        <v>0</v>
      </c>
      <c r="AY135" s="59">
        <f>IFERROR(VALUE(INDEX('CSV Import'!$ER$7:$ER$359, MATCH($BP135, 'CSV Import'!$EQ$7:$EQ$359, 0))),0)</f>
        <v>0</v>
      </c>
      <c r="AZ135" s="60">
        <f>IFERROR(VALUE(INDEX('CSV Import'!$ES$7:$ES$359, MATCH($BP135, 'CSV Import'!$EQ$7:$EQ$359, 0))),0)</f>
        <v>0</v>
      </c>
      <c r="BA135" s="59">
        <f>IFERROR(VALUE(INDEX('CSV Import'!$EX$7:$EX$359, MATCH($BP135, 'CSV Import'!$EW$7:$EW$359, 0))),0)</f>
        <v>0</v>
      </c>
      <c r="BB135" s="60">
        <f>IFERROR(VALUE(INDEX('CSV Import'!$EY$7:$EY$359, MATCH($BP135, 'CSV Import'!$EW$7:$EW$359, 0))),0)</f>
        <v>0</v>
      </c>
      <c r="BC135" s="59">
        <f>IFERROR(VALUE(INDEX('CSV Import'!$FD$7:$FD$359, MATCH($BP135, 'CSV Import'!$FC$7:$FC$359, 0))),0)</f>
        <v>0</v>
      </c>
      <c r="BD135" s="60">
        <f>IFERROR(VALUE(INDEX('CSV Import'!$FE$7:$FE$359, MATCH($BP135, 'CSV Import'!$FC$7:$FC$359, 0))),0)</f>
        <v>0</v>
      </c>
      <c r="BE135" s="59">
        <f>IFERROR(VALUE(INDEX('CSV Import'!$FJ$7:$FJ$359, MATCH($BP135, 'CSV Import'!$FI$7:$FI$359, 0))),0)</f>
        <v>0</v>
      </c>
      <c r="BF135" s="60">
        <f>IFERROR(VALUE(INDEX('CSV Import'!$FK$7:$FK$359, MATCH($BP135, 'CSV Import'!$FI$7:$FI$359, 0))),0)</f>
        <v>0</v>
      </c>
      <c r="BG135" s="59">
        <f>IFERROR(VALUE(INDEX('CSV Import'!$FP$7:$FP$359, MATCH($BP135, 'CSV Import'!$FO$7:$FO$359, 0))),0)</f>
        <v>0</v>
      </c>
      <c r="BH135" s="60">
        <f>IFERROR(VALUE(INDEX('CSV Import'!$FQ$7:$FQ$359, MATCH($BP135, 'CSV Import'!$FO$7:$FO$359, 0))),0)</f>
        <v>0</v>
      </c>
      <c r="BI135" s="59">
        <f>IFERROR(VALUE(INDEX('CSV Import'!$FV$7:$FV$359, MATCH($BP135, 'CSV Import'!$FU$7:$FU$359, 0))),0)</f>
        <v>0</v>
      </c>
      <c r="BJ135" s="60">
        <f>IFERROR(VALUE(INDEX('CSV Import'!$FW$7:$FW$359, MATCH($BP135, 'CSV Import'!$FU$7:$FU$359, 0))),0)</f>
        <v>0</v>
      </c>
      <c r="BK135" s="59">
        <f>IFERROR(VALUE(INDEX('CSV Import'!$GB$7:$GB$359, MATCH($BP135, 'CSV Import'!$GA$7:$GA$359, 0))),0)</f>
        <v>0</v>
      </c>
      <c r="BL135" s="60">
        <f>IFERROR(VALUE(INDEX('CSV Import'!$GC$7:$GC$359, MATCH($BP135, 'CSV Import'!$GA$7:$GA$359, 0))),0)</f>
        <v>0</v>
      </c>
      <c r="BM135" s="61">
        <f t="shared" si="539"/>
        <v>0</v>
      </c>
      <c r="BN135" s="62">
        <f t="shared" si="539"/>
        <v>0</v>
      </c>
      <c r="BP135" s="33" t="str">
        <f t="shared" si="540"/>
        <v>VOUCHERED</v>
      </c>
    </row>
    <row r="136" spans="1:68" x14ac:dyDescent="0.2">
      <c r="A136" s="28">
        <f>ROW()</f>
        <v>136</v>
      </c>
      <c r="B136" s="112"/>
      <c r="C136" s="59">
        <f>IFERROR(VALUE(INDEX('CSV Import'!$D$7:$D$359, MATCH($BP136, 'CSV Import'!$C$7:$C$359, 0))),0)</f>
        <v>0</v>
      </c>
      <c r="D136" s="60">
        <f>IFERROR(VALUE(INDEX('CSV Import'!$E$7:$E$359, MATCH($BP136, 'CSV Import'!$C$7:$C$359, 0))),0)</f>
        <v>0</v>
      </c>
      <c r="E136" s="59">
        <f>IFERROR(VALUE(INDEX('CSV Import'!$J$7:$J$359, MATCH($BP136, 'CSV Import'!$I$7:$I$359, 0))),0)</f>
        <v>0</v>
      </c>
      <c r="F136" s="60">
        <f>IFERROR(VALUE(INDEX('CSV Import'!$K$7:$K$359, MATCH($BP136, 'CSV Import'!$I$7:$I$359, 0))),0)</f>
        <v>0</v>
      </c>
      <c r="G136" s="59">
        <f>IFERROR(VALUE(INDEX('CSV Import'!$P$7:$P$359, MATCH($BP136, 'CSV Import'!$O$7:$O$359, 0))),0)</f>
        <v>0</v>
      </c>
      <c r="H136" s="60">
        <f>IFERROR(VALUE(INDEX('CSV Import'!$Q$7:$Q$359, MATCH($BP136, 'CSV Import'!$O$7:$O$359, 0))),0)</f>
        <v>0</v>
      </c>
      <c r="I136" s="59">
        <f>IFERROR(VALUE(INDEX('CSV Import'!$V$7:$V$359, MATCH($BP136, 'CSV Import'!$U$7:$U$359, 0))),0)</f>
        <v>0</v>
      </c>
      <c r="J136" s="60">
        <f>IFERROR(VALUE(INDEX('CSV Import'!$W$7:$W$359, MATCH($BP136, 'CSV Import'!$U$7:$U$359, 0))),0)</f>
        <v>0</v>
      </c>
      <c r="K136" s="59">
        <f>IFERROR(VALUE(INDEX('CSV Import'!$AB$7:$AB$359, MATCH($BP136, 'CSV Import'!$AA$7:$AA$359, 0))),0)</f>
        <v>0</v>
      </c>
      <c r="L136" s="60">
        <f>IFERROR(VALUE(INDEX('CSV Import'!$AC$7:$AC$359, MATCH($BP136, 'CSV Import'!$AA$7:$AA$359, 0))),0)</f>
        <v>0</v>
      </c>
      <c r="M136" s="59">
        <f>IFERROR(VALUE(INDEX('CSV Import'!$AH$7:$AH$359, MATCH($BP136, 'CSV Import'!$AG$7:$AG$359, 0))),0)</f>
        <v>0</v>
      </c>
      <c r="N136" s="60">
        <f>IFERROR(VALUE(INDEX('CSV Import'!$AI$7:$AI$359, MATCH($BP136, 'CSV Import'!$AG$7:$AG$359, 0))),0)</f>
        <v>0</v>
      </c>
      <c r="O136" s="59">
        <f>IFERROR(VALUE(INDEX('CSV Import'!$AN$7:$AN$359, MATCH($BP136, 'CSV Import'!$AM$7:$AM$359, 0))),0)</f>
        <v>0</v>
      </c>
      <c r="P136" s="60">
        <f>IFERROR(VALUE(INDEX('CSV Import'!$AO$7:$AO$359, MATCH($BP136, 'CSV Import'!$AM$7:$AM$359, 0))),0)</f>
        <v>0</v>
      </c>
      <c r="Q136" s="59">
        <f>IFERROR(VALUE(INDEX('CSV Import'!$AT$7:$AT$359, MATCH($BP136, 'CSV Import'!$AS$7:$AS$359, 0))),0)</f>
        <v>0</v>
      </c>
      <c r="R136" s="60">
        <f>IFERROR(VALUE(INDEX('CSV Import'!$AU$7:$AU$359, MATCH($BP136, 'CSV Import'!$AS$7:$AS$359, 0))),0)</f>
        <v>0</v>
      </c>
      <c r="S136" s="59">
        <f>IFERROR(VALUE(INDEX('CSV Import'!$AZ$7:$AZ$359, MATCH($BP136, 'CSV Import'!$AY$7:$AY$359, 0))),0)</f>
        <v>0</v>
      </c>
      <c r="T136" s="60">
        <f>IFERROR(VALUE(INDEX('CSV Import'!$BA$7:$BA$359, MATCH($BP136, 'CSV Import'!$AY$7:$AY$359, 0))),0)</f>
        <v>0</v>
      </c>
      <c r="U136" s="59">
        <f>IFERROR(VALUE(INDEX('CSV Import'!$BF$7:$BF$359, MATCH($BP136, 'CSV Import'!$BE$7:$BE$359, 0))),0)</f>
        <v>0</v>
      </c>
      <c r="V136" s="60">
        <f>IFERROR(VALUE(INDEX('CSV Import'!$BG$7:$BG$359, MATCH($BP136, 'CSV Import'!$BE$7:$BE$359, 0))),0)</f>
        <v>0</v>
      </c>
      <c r="W136" s="59">
        <f>IFERROR(VALUE(INDEX('CSV Import'!$BL$7:$BL$359, MATCH($BP136, 'CSV Import'!$BK$7:$BK$359, 0))),0)</f>
        <v>0</v>
      </c>
      <c r="X136" s="60">
        <f>IFERROR(VALUE(INDEX('CSV Import'!$BM$7:$BM$359, MATCH($BP136, 'CSV Import'!$BK$7:$BK$359, 0))),0)</f>
        <v>0</v>
      </c>
      <c r="Y136" s="59">
        <f>IFERROR(VALUE(INDEX('CSV Import'!$BR$7:$BR$359, MATCH($BP136, 'CSV Import'!$BQ$7:$BQ$359, 0))),0)</f>
        <v>0</v>
      </c>
      <c r="Z136" s="60">
        <f>IFERROR(VALUE(INDEX('CSV Import'!$BS$7:$BS$359, MATCH($BP136, 'CSV Import'!$BQ$7:$BQ$359, 0))),0)</f>
        <v>0</v>
      </c>
      <c r="AA136" s="59">
        <f>IFERROR(VALUE(INDEX('CSV Import'!$BX$7:$BX$359, MATCH($BP136, 'CSV Import'!$BW$7:$BW$359, 0))),0)</f>
        <v>0</v>
      </c>
      <c r="AB136" s="60">
        <f>IFERROR(VALUE(INDEX('CSV Import'!$BY$7:$BY$359, MATCH($BP136, 'CSV Import'!$BW$7:$BW$359, 0))),0)</f>
        <v>0</v>
      </c>
      <c r="AC136" s="59">
        <f>IFERROR(VALUE(INDEX('CSV Import'!$CD$7:$CD$359, MATCH($BP136, 'CSV Import'!$CC$7:$CC$359, 0))),0)</f>
        <v>0</v>
      </c>
      <c r="AD136" s="60">
        <f>IFERROR(VALUE(INDEX('CSV Import'!$CE$7:$CE$359, MATCH($BP136, 'CSV Import'!$CC$7:$CC$359, 0))),0)</f>
        <v>0</v>
      </c>
      <c r="AE136" s="59">
        <f>IFERROR(VALUE(INDEX('CSV Import'!$CJ$7:$CJ$359, MATCH($BP136, 'CSV Import'!$CI$7:$CI$359, 0))),0)</f>
        <v>0</v>
      </c>
      <c r="AF136" s="60">
        <f>IFERROR(VALUE(INDEX('CSV Import'!$CK$7:$CK$359, MATCH($BP136, 'CSV Import'!$CI$7:$CI$359, 0))),0)</f>
        <v>0</v>
      </c>
      <c r="AG136" s="59">
        <f>IFERROR(VALUE(INDEX('CSV Import'!$CP$7:$CP$359, MATCH($BP136, 'CSV Import'!$CO$7:$CO$359, 0))),0)</f>
        <v>0</v>
      </c>
      <c r="AH136" s="60">
        <f>IFERROR(VALUE(INDEX('CSV Import'!$CQ$7:$CQ$359, MATCH($BP136, 'CSV Import'!$CO$7:$CO$359, 0))),0)</f>
        <v>0</v>
      </c>
      <c r="AI136" s="59">
        <f>IFERROR(VALUE(INDEX('CSV Import'!$CV$7:$CV$359, MATCH($BP136, 'CSV Import'!$CU$7:$CU$359, 0))),0)</f>
        <v>0</v>
      </c>
      <c r="AJ136" s="60">
        <f>IFERROR(VALUE(INDEX('CSV Import'!$CW$7:$CW$359, MATCH($BP136, 'CSV Import'!$CU$7:$CU$359, 0))),0)</f>
        <v>0</v>
      </c>
      <c r="AK136" s="59">
        <f>IFERROR(VALUE(INDEX('CSV Import'!$DB$7:$DB$359, MATCH($BP136, 'CSV Import'!$DA$7:$DA$359, 0))),0)</f>
        <v>0</v>
      </c>
      <c r="AL136" s="60">
        <f>IFERROR(VALUE(INDEX('CSV Import'!$DC$7:$DC$359, MATCH($BP136, 'CSV Import'!$DA$7:$DA$359, 0))),0)</f>
        <v>0</v>
      </c>
      <c r="AM136" s="59">
        <f>IFERROR(VALUE(INDEX('CSV Import'!$DH$7:$DH$359, MATCH($BP136, 'CSV Import'!$DG$7:$DG$359, 0))),0)</f>
        <v>0</v>
      </c>
      <c r="AN136" s="60">
        <f>IFERROR(VALUE(INDEX('CSV Import'!$DI$7:$DI$359, MATCH($BP136, 'CSV Import'!$DG$7:$DG$359, 0))),0)</f>
        <v>0</v>
      </c>
      <c r="AO136" s="59">
        <f>IFERROR(VALUE(INDEX('CSV Import'!$DN$7:$DN$359, MATCH($BP136, 'CSV Import'!$DM$7:$DM$359, 0))),0)</f>
        <v>0</v>
      </c>
      <c r="AP136" s="60">
        <f>IFERROR(VALUE(INDEX('CSV Import'!$DO$7:$DO$359, MATCH($BP136, 'CSV Import'!$DM$7:$DM$359, 0))),0)</f>
        <v>0</v>
      </c>
      <c r="AQ136" s="59">
        <f>IFERROR(VALUE(INDEX('CSV Import'!$DT$7:$DT$359, MATCH($BP136, 'CSV Import'!$DS$7:$DS$359, 0))),0)</f>
        <v>0</v>
      </c>
      <c r="AR136" s="60">
        <f>IFERROR(VALUE(INDEX('CSV Import'!$DU$7:$DU$359, MATCH($BP136, 'CSV Import'!$DS$7:$DS$359, 0))),0)</f>
        <v>0</v>
      </c>
      <c r="AS136" s="59">
        <f>IFERROR(VALUE(INDEX('CSV Import'!$DZ$7:$DZ$359, MATCH($BP136, 'CSV Import'!$DY$7:$DY$359, 0))),0)</f>
        <v>0</v>
      </c>
      <c r="AT136" s="60">
        <f>IFERROR(VALUE(INDEX('CSV Import'!$EA$7:$EA$359, MATCH($BP136, 'CSV Import'!$DY$7:$DY$359, 0))),0)</f>
        <v>0</v>
      </c>
      <c r="AU136" s="59">
        <f>IFERROR(VALUE(INDEX('CSV Import'!$EF$7:$EF$359, MATCH($BP136, 'CSV Import'!$EE$7:$EE$359, 0))),0)</f>
        <v>0</v>
      </c>
      <c r="AV136" s="60">
        <f>IFERROR(VALUE(INDEX('CSV Import'!$EG$7:$EG$359, MATCH($BP136, 'CSV Import'!$EE$7:$EE$359, 0))),0)</f>
        <v>0</v>
      </c>
      <c r="AW136" s="59">
        <f>IFERROR(VALUE(INDEX('CSV Import'!$EL$7:$EL$359, MATCH($BP136, 'CSV Import'!$EK$7:$EK$359, 0))),0)</f>
        <v>0</v>
      </c>
      <c r="AX136" s="60">
        <f>IFERROR(VALUE(INDEX('CSV Import'!$EM$7:$EM$359, MATCH($BP136, 'CSV Import'!$EK$7:$EK$359, 0))),0)</f>
        <v>0</v>
      </c>
      <c r="AY136" s="59">
        <f>IFERROR(VALUE(INDEX('CSV Import'!$ER$7:$ER$359, MATCH($BP136, 'CSV Import'!$EQ$7:$EQ$359, 0))),0)</f>
        <v>0</v>
      </c>
      <c r="AZ136" s="60">
        <f>IFERROR(VALUE(INDEX('CSV Import'!$ES$7:$ES$359, MATCH($BP136, 'CSV Import'!$EQ$7:$EQ$359, 0))),0)</f>
        <v>0</v>
      </c>
      <c r="BA136" s="59">
        <f>IFERROR(VALUE(INDEX('CSV Import'!$EX$7:$EX$359, MATCH($BP136, 'CSV Import'!$EW$7:$EW$359, 0))),0)</f>
        <v>0</v>
      </c>
      <c r="BB136" s="60">
        <f>IFERROR(VALUE(INDEX('CSV Import'!$EY$7:$EY$359, MATCH($BP136, 'CSV Import'!$EW$7:$EW$359, 0))),0)</f>
        <v>0</v>
      </c>
      <c r="BC136" s="59">
        <f>IFERROR(VALUE(INDEX('CSV Import'!$FD$7:$FD$359, MATCH($BP136, 'CSV Import'!$FC$7:$FC$359, 0))),0)</f>
        <v>0</v>
      </c>
      <c r="BD136" s="60">
        <f>IFERROR(VALUE(INDEX('CSV Import'!$FE$7:$FE$359, MATCH($BP136, 'CSV Import'!$FC$7:$FC$359, 0))),0)</f>
        <v>0</v>
      </c>
      <c r="BE136" s="59">
        <f>IFERROR(VALUE(INDEX('CSV Import'!$FJ$7:$FJ$359, MATCH($BP136, 'CSV Import'!$FI$7:$FI$359, 0))),0)</f>
        <v>0</v>
      </c>
      <c r="BF136" s="60">
        <f>IFERROR(VALUE(INDEX('CSV Import'!$FK$7:$FK$359, MATCH($BP136, 'CSV Import'!$FI$7:$FI$359, 0))),0)</f>
        <v>0</v>
      </c>
      <c r="BG136" s="59">
        <f>IFERROR(VALUE(INDEX('CSV Import'!$FP$7:$FP$359, MATCH($BP136, 'CSV Import'!$FO$7:$FO$359, 0))),0)</f>
        <v>0</v>
      </c>
      <c r="BH136" s="60">
        <f>IFERROR(VALUE(INDEX('CSV Import'!$FQ$7:$FQ$359, MATCH($BP136, 'CSV Import'!$FO$7:$FO$359, 0))),0)</f>
        <v>0</v>
      </c>
      <c r="BI136" s="59">
        <f>IFERROR(VALUE(INDEX('CSV Import'!$FV$7:$FV$359, MATCH($BP136, 'CSV Import'!$FU$7:$FU$359, 0))),0)</f>
        <v>0</v>
      </c>
      <c r="BJ136" s="60">
        <f>IFERROR(VALUE(INDEX('CSV Import'!$FW$7:$FW$359, MATCH($BP136, 'CSV Import'!$FU$7:$FU$359, 0))),0)</f>
        <v>0</v>
      </c>
      <c r="BK136" s="59">
        <f>IFERROR(VALUE(INDEX('CSV Import'!$GB$7:$GB$359, MATCH($BP136, 'CSV Import'!$GA$7:$GA$359, 0))),0)</f>
        <v>0</v>
      </c>
      <c r="BL136" s="60">
        <f>IFERROR(VALUE(INDEX('CSV Import'!$GC$7:$GC$359, MATCH($BP136, 'CSV Import'!$GA$7:$GA$359, 0))),0)</f>
        <v>0</v>
      </c>
      <c r="BM136" s="61">
        <f t="shared" si="539"/>
        <v>0</v>
      </c>
      <c r="BN136" s="62">
        <f t="shared" si="539"/>
        <v>0</v>
      </c>
      <c r="BP136" s="33" t="str">
        <f t="shared" si="540"/>
        <v>VOUCHERED</v>
      </c>
    </row>
    <row r="137" spans="1:68" x14ac:dyDescent="0.2">
      <c r="A137" s="28">
        <f>ROW()</f>
        <v>137</v>
      </c>
      <c r="B137" s="112"/>
      <c r="C137" s="59">
        <f>IFERROR(VALUE(INDEX('CSV Import'!$D$7:$D$359, MATCH($BP137, 'CSV Import'!$C$7:$C$359, 0))),0)</f>
        <v>0</v>
      </c>
      <c r="D137" s="60">
        <f>IFERROR(VALUE(INDEX('CSV Import'!$E$7:$E$359, MATCH($BP137, 'CSV Import'!$C$7:$C$359, 0))),0)</f>
        <v>0</v>
      </c>
      <c r="E137" s="59">
        <f>IFERROR(VALUE(INDEX('CSV Import'!$J$7:$J$359, MATCH($BP137, 'CSV Import'!$I$7:$I$359, 0))),0)</f>
        <v>0</v>
      </c>
      <c r="F137" s="60">
        <f>IFERROR(VALUE(INDEX('CSV Import'!$K$7:$K$359, MATCH($BP137, 'CSV Import'!$I$7:$I$359, 0))),0)</f>
        <v>0</v>
      </c>
      <c r="G137" s="59">
        <f>IFERROR(VALUE(INDEX('CSV Import'!$P$7:$P$359, MATCH($BP137, 'CSV Import'!$O$7:$O$359, 0))),0)</f>
        <v>0</v>
      </c>
      <c r="H137" s="60">
        <f>IFERROR(VALUE(INDEX('CSV Import'!$Q$7:$Q$359, MATCH($BP137, 'CSV Import'!$O$7:$O$359, 0))),0)</f>
        <v>0</v>
      </c>
      <c r="I137" s="59">
        <f>IFERROR(VALUE(INDEX('CSV Import'!$V$7:$V$359, MATCH($BP137, 'CSV Import'!$U$7:$U$359, 0))),0)</f>
        <v>0</v>
      </c>
      <c r="J137" s="60">
        <f>IFERROR(VALUE(INDEX('CSV Import'!$W$7:$W$359, MATCH($BP137, 'CSV Import'!$U$7:$U$359, 0))),0)</f>
        <v>0</v>
      </c>
      <c r="K137" s="59">
        <f>IFERROR(VALUE(INDEX('CSV Import'!$AB$7:$AB$359, MATCH($BP137, 'CSV Import'!$AA$7:$AA$359, 0))),0)</f>
        <v>0</v>
      </c>
      <c r="L137" s="60">
        <f>IFERROR(VALUE(INDEX('CSV Import'!$AC$7:$AC$359, MATCH($BP137, 'CSV Import'!$AA$7:$AA$359, 0))),0)</f>
        <v>0</v>
      </c>
      <c r="M137" s="59">
        <f>IFERROR(VALUE(INDEX('CSV Import'!$AH$7:$AH$359, MATCH($BP137, 'CSV Import'!$AG$7:$AG$359, 0))),0)</f>
        <v>0</v>
      </c>
      <c r="N137" s="60">
        <f>IFERROR(VALUE(INDEX('CSV Import'!$AI$7:$AI$359, MATCH($BP137, 'CSV Import'!$AG$7:$AG$359, 0))),0)</f>
        <v>0</v>
      </c>
      <c r="O137" s="59">
        <f>IFERROR(VALUE(INDEX('CSV Import'!$AN$7:$AN$359, MATCH($BP137, 'CSV Import'!$AM$7:$AM$359, 0))),0)</f>
        <v>0</v>
      </c>
      <c r="P137" s="60">
        <f>IFERROR(VALUE(INDEX('CSV Import'!$AO$7:$AO$359, MATCH($BP137, 'CSV Import'!$AM$7:$AM$359, 0))),0)</f>
        <v>0</v>
      </c>
      <c r="Q137" s="59">
        <f>IFERROR(VALUE(INDEX('CSV Import'!$AT$7:$AT$359, MATCH($BP137, 'CSV Import'!$AS$7:$AS$359, 0))),0)</f>
        <v>0</v>
      </c>
      <c r="R137" s="60">
        <f>IFERROR(VALUE(INDEX('CSV Import'!$AU$7:$AU$359, MATCH($BP137, 'CSV Import'!$AS$7:$AS$359, 0))),0)</f>
        <v>0</v>
      </c>
      <c r="S137" s="59">
        <f>IFERROR(VALUE(INDEX('CSV Import'!$AZ$7:$AZ$359, MATCH($BP137, 'CSV Import'!$AY$7:$AY$359, 0))),0)</f>
        <v>0</v>
      </c>
      <c r="T137" s="60">
        <f>IFERROR(VALUE(INDEX('CSV Import'!$BA$7:$BA$359, MATCH($BP137, 'CSV Import'!$AY$7:$AY$359, 0))),0)</f>
        <v>0</v>
      </c>
      <c r="U137" s="59">
        <f>IFERROR(VALUE(INDEX('CSV Import'!$BF$7:$BF$359, MATCH($BP137, 'CSV Import'!$BE$7:$BE$359, 0))),0)</f>
        <v>0</v>
      </c>
      <c r="V137" s="60">
        <f>IFERROR(VALUE(INDEX('CSV Import'!$BG$7:$BG$359, MATCH($BP137, 'CSV Import'!$BE$7:$BE$359, 0))),0)</f>
        <v>0</v>
      </c>
      <c r="W137" s="59">
        <f>IFERROR(VALUE(INDEX('CSV Import'!$BL$7:$BL$359, MATCH($BP137, 'CSV Import'!$BK$7:$BK$359, 0))),0)</f>
        <v>0</v>
      </c>
      <c r="X137" s="60">
        <f>IFERROR(VALUE(INDEX('CSV Import'!$BM$7:$BM$359, MATCH($BP137, 'CSV Import'!$BK$7:$BK$359, 0))),0)</f>
        <v>0</v>
      </c>
      <c r="Y137" s="59">
        <f>IFERROR(VALUE(INDEX('CSV Import'!$BR$7:$BR$359, MATCH($BP137, 'CSV Import'!$BQ$7:$BQ$359, 0))),0)</f>
        <v>0</v>
      </c>
      <c r="Z137" s="60">
        <f>IFERROR(VALUE(INDEX('CSV Import'!$BS$7:$BS$359, MATCH($BP137, 'CSV Import'!$BQ$7:$BQ$359, 0))),0)</f>
        <v>0</v>
      </c>
      <c r="AA137" s="59">
        <f>IFERROR(VALUE(INDEX('CSV Import'!$BX$7:$BX$359, MATCH($BP137, 'CSV Import'!$BW$7:$BW$359, 0))),0)</f>
        <v>0</v>
      </c>
      <c r="AB137" s="60">
        <f>IFERROR(VALUE(INDEX('CSV Import'!$BY$7:$BY$359, MATCH($BP137, 'CSV Import'!$BW$7:$BW$359, 0))),0)</f>
        <v>0</v>
      </c>
      <c r="AC137" s="59">
        <f>IFERROR(VALUE(INDEX('CSV Import'!$CD$7:$CD$359, MATCH($BP137, 'CSV Import'!$CC$7:$CC$359, 0))),0)</f>
        <v>0</v>
      </c>
      <c r="AD137" s="60">
        <f>IFERROR(VALUE(INDEX('CSV Import'!$CE$7:$CE$359, MATCH($BP137, 'CSV Import'!$CC$7:$CC$359, 0))),0)</f>
        <v>0</v>
      </c>
      <c r="AE137" s="59">
        <f>IFERROR(VALUE(INDEX('CSV Import'!$CJ$7:$CJ$359, MATCH($BP137, 'CSV Import'!$CI$7:$CI$359, 0))),0)</f>
        <v>0</v>
      </c>
      <c r="AF137" s="60">
        <f>IFERROR(VALUE(INDEX('CSV Import'!$CK$7:$CK$359, MATCH($BP137, 'CSV Import'!$CI$7:$CI$359, 0))),0)</f>
        <v>0</v>
      </c>
      <c r="AG137" s="59">
        <f>IFERROR(VALUE(INDEX('CSV Import'!$CP$7:$CP$359, MATCH($BP137, 'CSV Import'!$CO$7:$CO$359, 0))),0)</f>
        <v>0</v>
      </c>
      <c r="AH137" s="60">
        <f>IFERROR(VALUE(INDEX('CSV Import'!$CQ$7:$CQ$359, MATCH($BP137, 'CSV Import'!$CO$7:$CO$359, 0))),0)</f>
        <v>0</v>
      </c>
      <c r="AI137" s="59">
        <f>IFERROR(VALUE(INDEX('CSV Import'!$CV$7:$CV$359, MATCH($BP137, 'CSV Import'!$CU$7:$CU$359, 0))),0)</f>
        <v>0</v>
      </c>
      <c r="AJ137" s="60">
        <f>IFERROR(VALUE(INDEX('CSV Import'!$CW$7:$CW$359, MATCH($BP137, 'CSV Import'!$CU$7:$CU$359, 0))),0)</f>
        <v>0</v>
      </c>
      <c r="AK137" s="59">
        <f>IFERROR(VALUE(INDEX('CSV Import'!$DB$7:$DB$359, MATCH($BP137, 'CSV Import'!$DA$7:$DA$359, 0))),0)</f>
        <v>0</v>
      </c>
      <c r="AL137" s="60">
        <f>IFERROR(VALUE(INDEX('CSV Import'!$DC$7:$DC$359, MATCH($BP137, 'CSV Import'!$DA$7:$DA$359, 0))),0)</f>
        <v>0</v>
      </c>
      <c r="AM137" s="59">
        <f>IFERROR(VALUE(INDEX('CSV Import'!$DH$7:$DH$359, MATCH($BP137, 'CSV Import'!$DG$7:$DG$359, 0))),0)</f>
        <v>0</v>
      </c>
      <c r="AN137" s="60">
        <f>IFERROR(VALUE(INDEX('CSV Import'!$DI$7:$DI$359, MATCH($BP137, 'CSV Import'!$DG$7:$DG$359, 0))),0)</f>
        <v>0</v>
      </c>
      <c r="AO137" s="59">
        <f>IFERROR(VALUE(INDEX('CSV Import'!$DN$7:$DN$359, MATCH($BP137, 'CSV Import'!$DM$7:$DM$359, 0))),0)</f>
        <v>0</v>
      </c>
      <c r="AP137" s="60">
        <f>IFERROR(VALUE(INDEX('CSV Import'!$DO$7:$DO$359, MATCH($BP137, 'CSV Import'!$DM$7:$DM$359, 0))),0)</f>
        <v>0</v>
      </c>
      <c r="AQ137" s="59">
        <f>IFERROR(VALUE(INDEX('CSV Import'!$DT$7:$DT$359, MATCH($BP137, 'CSV Import'!$DS$7:$DS$359, 0))),0)</f>
        <v>0</v>
      </c>
      <c r="AR137" s="60">
        <f>IFERROR(VALUE(INDEX('CSV Import'!$DU$7:$DU$359, MATCH($BP137, 'CSV Import'!$DS$7:$DS$359, 0))),0)</f>
        <v>0</v>
      </c>
      <c r="AS137" s="59">
        <f>IFERROR(VALUE(INDEX('CSV Import'!$DZ$7:$DZ$359, MATCH($BP137, 'CSV Import'!$DY$7:$DY$359, 0))),0)</f>
        <v>0</v>
      </c>
      <c r="AT137" s="60">
        <f>IFERROR(VALUE(INDEX('CSV Import'!$EA$7:$EA$359, MATCH($BP137, 'CSV Import'!$DY$7:$DY$359, 0))),0)</f>
        <v>0</v>
      </c>
      <c r="AU137" s="59">
        <f>IFERROR(VALUE(INDEX('CSV Import'!$EF$7:$EF$359, MATCH($BP137, 'CSV Import'!$EE$7:$EE$359, 0))),0)</f>
        <v>0</v>
      </c>
      <c r="AV137" s="60">
        <f>IFERROR(VALUE(INDEX('CSV Import'!$EG$7:$EG$359, MATCH($BP137, 'CSV Import'!$EE$7:$EE$359, 0))),0)</f>
        <v>0</v>
      </c>
      <c r="AW137" s="59">
        <f>IFERROR(VALUE(INDEX('CSV Import'!$EL$7:$EL$359, MATCH($BP137, 'CSV Import'!$EK$7:$EK$359, 0))),0)</f>
        <v>0</v>
      </c>
      <c r="AX137" s="60">
        <f>IFERROR(VALUE(INDEX('CSV Import'!$EM$7:$EM$359, MATCH($BP137, 'CSV Import'!$EK$7:$EK$359, 0))),0)</f>
        <v>0</v>
      </c>
      <c r="AY137" s="59">
        <f>IFERROR(VALUE(INDEX('CSV Import'!$ER$7:$ER$359, MATCH($BP137, 'CSV Import'!$EQ$7:$EQ$359, 0))),0)</f>
        <v>0</v>
      </c>
      <c r="AZ137" s="60">
        <f>IFERROR(VALUE(INDEX('CSV Import'!$ES$7:$ES$359, MATCH($BP137, 'CSV Import'!$EQ$7:$EQ$359, 0))),0)</f>
        <v>0</v>
      </c>
      <c r="BA137" s="59">
        <f>IFERROR(VALUE(INDEX('CSV Import'!$EX$7:$EX$359, MATCH($BP137, 'CSV Import'!$EW$7:$EW$359, 0))),0)</f>
        <v>0</v>
      </c>
      <c r="BB137" s="60">
        <f>IFERROR(VALUE(INDEX('CSV Import'!$EY$7:$EY$359, MATCH($BP137, 'CSV Import'!$EW$7:$EW$359, 0))),0)</f>
        <v>0</v>
      </c>
      <c r="BC137" s="59">
        <f>IFERROR(VALUE(INDEX('CSV Import'!$FD$7:$FD$359, MATCH($BP137, 'CSV Import'!$FC$7:$FC$359, 0))),0)</f>
        <v>0</v>
      </c>
      <c r="BD137" s="60">
        <f>IFERROR(VALUE(INDEX('CSV Import'!$FE$7:$FE$359, MATCH($BP137, 'CSV Import'!$FC$7:$FC$359, 0))),0)</f>
        <v>0</v>
      </c>
      <c r="BE137" s="59">
        <f>IFERROR(VALUE(INDEX('CSV Import'!$FJ$7:$FJ$359, MATCH($BP137, 'CSV Import'!$FI$7:$FI$359, 0))),0)</f>
        <v>0</v>
      </c>
      <c r="BF137" s="60">
        <f>IFERROR(VALUE(INDEX('CSV Import'!$FK$7:$FK$359, MATCH($BP137, 'CSV Import'!$FI$7:$FI$359, 0))),0)</f>
        <v>0</v>
      </c>
      <c r="BG137" s="59">
        <f>IFERROR(VALUE(INDEX('CSV Import'!$FP$7:$FP$359, MATCH($BP137, 'CSV Import'!$FO$7:$FO$359, 0))),0)</f>
        <v>0</v>
      </c>
      <c r="BH137" s="60">
        <f>IFERROR(VALUE(INDEX('CSV Import'!$FQ$7:$FQ$359, MATCH($BP137, 'CSV Import'!$FO$7:$FO$359, 0))),0)</f>
        <v>0</v>
      </c>
      <c r="BI137" s="59">
        <f>IFERROR(VALUE(INDEX('CSV Import'!$FV$7:$FV$359, MATCH($BP137, 'CSV Import'!$FU$7:$FU$359, 0))),0)</f>
        <v>0</v>
      </c>
      <c r="BJ137" s="60">
        <f>IFERROR(VALUE(INDEX('CSV Import'!$FW$7:$FW$359, MATCH($BP137, 'CSV Import'!$FU$7:$FU$359, 0))),0)</f>
        <v>0</v>
      </c>
      <c r="BK137" s="59">
        <f>IFERROR(VALUE(INDEX('CSV Import'!$GB$7:$GB$359, MATCH($BP137, 'CSV Import'!$GA$7:$GA$359, 0))),0)</f>
        <v>0</v>
      </c>
      <c r="BL137" s="60">
        <f>IFERROR(VALUE(INDEX('CSV Import'!$GC$7:$GC$359, MATCH($BP137, 'CSV Import'!$GA$7:$GA$359, 0))),0)</f>
        <v>0</v>
      </c>
      <c r="BM137" s="61">
        <f t="shared" si="539"/>
        <v>0</v>
      </c>
      <c r="BN137" s="62">
        <f t="shared" si="539"/>
        <v>0</v>
      </c>
      <c r="BP137" s="33" t="str">
        <f t="shared" si="540"/>
        <v>VOUCHERED</v>
      </c>
    </row>
    <row r="138" spans="1:68" x14ac:dyDescent="0.2">
      <c r="A138" s="28">
        <f>ROW()</f>
        <v>138</v>
      </c>
      <c r="B138" s="112"/>
      <c r="C138" s="59">
        <f>IFERROR(VALUE(INDEX('CSV Import'!$D$7:$D$359, MATCH($BP138, 'CSV Import'!$C$7:$C$359, 0))),0)</f>
        <v>0</v>
      </c>
      <c r="D138" s="60">
        <f>IFERROR(VALUE(INDEX('CSV Import'!$E$7:$E$359, MATCH($BP138, 'CSV Import'!$C$7:$C$359, 0))),0)</f>
        <v>0</v>
      </c>
      <c r="E138" s="59">
        <f>IFERROR(VALUE(INDEX('CSV Import'!$J$7:$J$359, MATCH($BP138, 'CSV Import'!$I$7:$I$359, 0))),0)</f>
        <v>0</v>
      </c>
      <c r="F138" s="60">
        <f>IFERROR(VALUE(INDEX('CSV Import'!$K$7:$K$359, MATCH($BP138, 'CSV Import'!$I$7:$I$359, 0))),0)</f>
        <v>0</v>
      </c>
      <c r="G138" s="59">
        <f>IFERROR(VALUE(INDEX('CSV Import'!$P$7:$P$359, MATCH($BP138, 'CSV Import'!$O$7:$O$359, 0))),0)</f>
        <v>0</v>
      </c>
      <c r="H138" s="60">
        <f>IFERROR(VALUE(INDEX('CSV Import'!$Q$7:$Q$359, MATCH($BP138, 'CSV Import'!$O$7:$O$359, 0))),0)</f>
        <v>0</v>
      </c>
      <c r="I138" s="59">
        <f>IFERROR(VALUE(INDEX('CSV Import'!$V$7:$V$359, MATCH($BP138, 'CSV Import'!$U$7:$U$359, 0))),0)</f>
        <v>0</v>
      </c>
      <c r="J138" s="60">
        <f>IFERROR(VALUE(INDEX('CSV Import'!$W$7:$W$359, MATCH($BP138, 'CSV Import'!$U$7:$U$359, 0))),0)</f>
        <v>0</v>
      </c>
      <c r="K138" s="59">
        <f>IFERROR(VALUE(INDEX('CSV Import'!$AB$7:$AB$359, MATCH($BP138, 'CSV Import'!$AA$7:$AA$359, 0))),0)</f>
        <v>0</v>
      </c>
      <c r="L138" s="60">
        <f>IFERROR(VALUE(INDEX('CSV Import'!$AC$7:$AC$359, MATCH($BP138, 'CSV Import'!$AA$7:$AA$359, 0))),0)</f>
        <v>0</v>
      </c>
      <c r="M138" s="59">
        <f>IFERROR(VALUE(INDEX('CSV Import'!$AH$7:$AH$359, MATCH($BP138, 'CSV Import'!$AG$7:$AG$359, 0))),0)</f>
        <v>0</v>
      </c>
      <c r="N138" s="60">
        <f>IFERROR(VALUE(INDEX('CSV Import'!$AI$7:$AI$359, MATCH($BP138, 'CSV Import'!$AG$7:$AG$359, 0))),0)</f>
        <v>0</v>
      </c>
      <c r="O138" s="59">
        <f>IFERROR(VALUE(INDEX('CSV Import'!$AN$7:$AN$359, MATCH($BP138, 'CSV Import'!$AM$7:$AM$359, 0))),0)</f>
        <v>0</v>
      </c>
      <c r="P138" s="60">
        <f>IFERROR(VALUE(INDEX('CSV Import'!$AO$7:$AO$359, MATCH($BP138, 'CSV Import'!$AM$7:$AM$359, 0))),0)</f>
        <v>0</v>
      </c>
      <c r="Q138" s="59">
        <f>IFERROR(VALUE(INDEX('CSV Import'!$AT$7:$AT$359, MATCH($BP138, 'CSV Import'!$AS$7:$AS$359, 0))),0)</f>
        <v>0</v>
      </c>
      <c r="R138" s="60">
        <f>IFERROR(VALUE(INDEX('CSV Import'!$AU$7:$AU$359, MATCH($BP138, 'CSV Import'!$AS$7:$AS$359, 0))),0)</f>
        <v>0</v>
      </c>
      <c r="S138" s="59">
        <f>IFERROR(VALUE(INDEX('CSV Import'!$AZ$7:$AZ$359, MATCH($BP138, 'CSV Import'!$AY$7:$AY$359, 0))),0)</f>
        <v>0</v>
      </c>
      <c r="T138" s="60">
        <f>IFERROR(VALUE(INDEX('CSV Import'!$BA$7:$BA$359, MATCH($BP138, 'CSV Import'!$AY$7:$AY$359, 0))),0)</f>
        <v>0</v>
      </c>
      <c r="U138" s="59">
        <f>IFERROR(VALUE(INDEX('CSV Import'!$BF$7:$BF$359, MATCH($BP138, 'CSV Import'!$BE$7:$BE$359, 0))),0)</f>
        <v>0</v>
      </c>
      <c r="V138" s="60">
        <f>IFERROR(VALUE(INDEX('CSV Import'!$BG$7:$BG$359, MATCH($BP138, 'CSV Import'!$BE$7:$BE$359, 0))),0)</f>
        <v>0</v>
      </c>
      <c r="W138" s="59">
        <f>IFERROR(VALUE(INDEX('CSV Import'!$BL$7:$BL$359, MATCH($BP138, 'CSV Import'!$BK$7:$BK$359, 0))),0)</f>
        <v>0</v>
      </c>
      <c r="X138" s="60">
        <f>IFERROR(VALUE(INDEX('CSV Import'!$BM$7:$BM$359, MATCH($BP138, 'CSV Import'!$BK$7:$BK$359, 0))),0)</f>
        <v>0</v>
      </c>
      <c r="Y138" s="59">
        <f>IFERROR(VALUE(INDEX('CSV Import'!$BR$7:$BR$359, MATCH($BP138, 'CSV Import'!$BQ$7:$BQ$359, 0))),0)</f>
        <v>0</v>
      </c>
      <c r="Z138" s="60">
        <f>IFERROR(VALUE(INDEX('CSV Import'!$BS$7:$BS$359, MATCH($BP138, 'CSV Import'!$BQ$7:$BQ$359, 0))),0)</f>
        <v>0</v>
      </c>
      <c r="AA138" s="59">
        <f>IFERROR(VALUE(INDEX('CSV Import'!$BX$7:$BX$359, MATCH($BP138, 'CSV Import'!$BW$7:$BW$359, 0))),0)</f>
        <v>0</v>
      </c>
      <c r="AB138" s="60">
        <f>IFERROR(VALUE(INDEX('CSV Import'!$BY$7:$BY$359, MATCH($BP138, 'CSV Import'!$BW$7:$BW$359, 0))),0)</f>
        <v>0</v>
      </c>
      <c r="AC138" s="59">
        <f>IFERROR(VALUE(INDEX('CSV Import'!$CD$7:$CD$359, MATCH($BP138, 'CSV Import'!$CC$7:$CC$359, 0))),0)</f>
        <v>0</v>
      </c>
      <c r="AD138" s="60">
        <f>IFERROR(VALUE(INDEX('CSV Import'!$CE$7:$CE$359, MATCH($BP138, 'CSV Import'!$CC$7:$CC$359, 0))),0)</f>
        <v>0</v>
      </c>
      <c r="AE138" s="59">
        <f>IFERROR(VALUE(INDEX('CSV Import'!$CJ$7:$CJ$359, MATCH($BP138, 'CSV Import'!$CI$7:$CI$359, 0))),0)</f>
        <v>0</v>
      </c>
      <c r="AF138" s="60">
        <f>IFERROR(VALUE(INDEX('CSV Import'!$CK$7:$CK$359, MATCH($BP138, 'CSV Import'!$CI$7:$CI$359, 0))),0)</f>
        <v>0</v>
      </c>
      <c r="AG138" s="59">
        <f>IFERROR(VALUE(INDEX('CSV Import'!$CP$7:$CP$359, MATCH($BP138, 'CSV Import'!$CO$7:$CO$359, 0))),0)</f>
        <v>0</v>
      </c>
      <c r="AH138" s="60">
        <f>IFERROR(VALUE(INDEX('CSV Import'!$CQ$7:$CQ$359, MATCH($BP138, 'CSV Import'!$CO$7:$CO$359, 0))),0)</f>
        <v>0</v>
      </c>
      <c r="AI138" s="59">
        <f>IFERROR(VALUE(INDEX('CSV Import'!$CV$7:$CV$359, MATCH($BP138, 'CSV Import'!$CU$7:$CU$359, 0))),0)</f>
        <v>0</v>
      </c>
      <c r="AJ138" s="60">
        <f>IFERROR(VALUE(INDEX('CSV Import'!$CW$7:$CW$359, MATCH($BP138, 'CSV Import'!$CU$7:$CU$359, 0))),0)</f>
        <v>0</v>
      </c>
      <c r="AK138" s="59">
        <f>IFERROR(VALUE(INDEX('CSV Import'!$DB$7:$DB$359, MATCH($BP138, 'CSV Import'!$DA$7:$DA$359, 0))),0)</f>
        <v>0</v>
      </c>
      <c r="AL138" s="60">
        <f>IFERROR(VALUE(INDEX('CSV Import'!$DC$7:$DC$359, MATCH($BP138, 'CSV Import'!$DA$7:$DA$359, 0))),0)</f>
        <v>0</v>
      </c>
      <c r="AM138" s="59">
        <f>IFERROR(VALUE(INDEX('CSV Import'!$DH$7:$DH$359, MATCH($BP138, 'CSV Import'!$DG$7:$DG$359, 0))),0)</f>
        <v>0</v>
      </c>
      <c r="AN138" s="60">
        <f>IFERROR(VALUE(INDEX('CSV Import'!$DI$7:$DI$359, MATCH($BP138, 'CSV Import'!$DG$7:$DG$359, 0))),0)</f>
        <v>0</v>
      </c>
      <c r="AO138" s="59">
        <f>IFERROR(VALUE(INDEX('CSV Import'!$DN$7:$DN$359, MATCH($BP138, 'CSV Import'!$DM$7:$DM$359, 0))),0)</f>
        <v>0</v>
      </c>
      <c r="AP138" s="60">
        <f>IFERROR(VALUE(INDEX('CSV Import'!$DO$7:$DO$359, MATCH($BP138, 'CSV Import'!$DM$7:$DM$359, 0))),0)</f>
        <v>0</v>
      </c>
      <c r="AQ138" s="59">
        <f>IFERROR(VALUE(INDEX('CSV Import'!$DT$7:$DT$359, MATCH($BP138, 'CSV Import'!$DS$7:$DS$359, 0))),0)</f>
        <v>0</v>
      </c>
      <c r="AR138" s="60">
        <f>IFERROR(VALUE(INDEX('CSV Import'!$DU$7:$DU$359, MATCH($BP138, 'CSV Import'!$DS$7:$DS$359, 0))),0)</f>
        <v>0</v>
      </c>
      <c r="AS138" s="59">
        <f>IFERROR(VALUE(INDEX('CSV Import'!$DZ$7:$DZ$359, MATCH($BP138, 'CSV Import'!$DY$7:$DY$359, 0))),0)</f>
        <v>0</v>
      </c>
      <c r="AT138" s="60">
        <f>IFERROR(VALUE(INDEX('CSV Import'!$EA$7:$EA$359, MATCH($BP138, 'CSV Import'!$DY$7:$DY$359, 0))),0)</f>
        <v>0</v>
      </c>
      <c r="AU138" s="59">
        <f>IFERROR(VALUE(INDEX('CSV Import'!$EF$7:$EF$359, MATCH($BP138, 'CSV Import'!$EE$7:$EE$359, 0))),0)</f>
        <v>0</v>
      </c>
      <c r="AV138" s="60">
        <f>IFERROR(VALUE(INDEX('CSV Import'!$EG$7:$EG$359, MATCH($BP138, 'CSV Import'!$EE$7:$EE$359, 0))),0)</f>
        <v>0</v>
      </c>
      <c r="AW138" s="59">
        <f>IFERROR(VALUE(INDEX('CSV Import'!$EL$7:$EL$359, MATCH($BP138, 'CSV Import'!$EK$7:$EK$359, 0))),0)</f>
        <v>0</v>
      </c>
      <c r="AX138" s="60">
        <f>IFERROR(VALUE(INDEX('CSV Import'!$EM$7:$EM$359, MATCH($BP138, 'CSV Import'!$EK$7:$EK$359, 0))),0)</f>
        <v>0</v>
      </c>
      <c r="AY138" s="59">
        <f>IFERROR(VALUE(INDEX('CSV Import'!$ER$7:$ER$359, MATCH($BP138, 'CSV Import'!$EQ$7:$EQ$359, 0))),0)</f>
        <v>0</v>
      </c>
      <c r="AZ138" s="60">
        <f>IFERROR(VALUE(INDEX('CSV Import'!$ES$7:$ES$359, MATCH($BP138, 'CSV Import'!$EQ$7:$EQ$359, 0))),0)</f>
        <v>0</v>
      </c>
      <c r="BA138" s="59">
        <f>IFERROR(VALUE(INDEX('CSV Import'!$EX$7:$EX$359, MATCH($BP138, 'CSV Import'!$EW$7:$EW$359, 0))),0)</f>
        <v>0</v>
      </c>
      <c r="BB138" s="60">
        <f>IFERROR(VALUE(INDEX('CSV Import'!$EY$7:$EY$359, MATCH($BP138, 'CSV Import'!$EW$7:$EW$359, 0))),0)</f>
        <v>0</v>
      </c>
      <c r="BC138" s="59">
        <f>IFERROR(VALUE(INDEX('CSV Import'!$FD$7:$FD$359, MATCH($BP138, 'CSV Import'!$FC$7:$FC$359, 0))),0)</f>
        <v>0</v>
      </c>
      <c r="BD138" s="60">
        <f>IFERROR(VALUE(INDEX('CSV Import'!$FE$7:$FE$359, MATCH($BP138, 'CSV Import'!$FC$7:$FC$359, 0))),0)</f>
        <v>0</v>
      </c>
      <c r="BE138" s="59">
        <f>IFERROR(VALUE(INDEX('CSV Import'!$FJ$7:$FJ$359, MATCH($BP138, 'CSV Import'!$FI$7:$FI$359, 0))),0)</f>
        <v>0</v>
      </c>
      <c r="BF138" s="60">
        <f>IFERROR(VALUE(INDEX('CSV Import'!$FK$7:$FK$359, MATCH($BP138, 'CSV Import'!$FI$7:$FI$359, 0))),0)</f>
        <v>0</v>
      </c>
      <c r="BG138" s="59">
        <f>IFERROR(VALUE(INDEX('CSV Import'!$FP$7:$FP$359, MATCH($BP138, 'CSV Import'!$FO$7:$FO$359, 0))),0)</f>
        <v>0</v>
      </c>
      <c r="BH138" s="60">
        <f>IFERROR(VALUE(INDEX('CSV Import'!$FQ$7:$FQ$359, MATCH($BP138, 'CSV Import'!$FO$7:$FO$359, 0))),0)</f>
        <v>0</v>
      </c>
      <c r="BI138" s="59">
        <f>IFERROR(VALUE(INDEX('CSV Import'!$FV$7:$FV$359, MATCH($BP138, 'CSV Import'!$FU$7:$FU$359, 0))),0)</f>
        <v>0</v>
      </c>
      <c r="BJ138" s="60">
        <f>IFERROR(VALUE(INDEX('CSV Import'!$FW$7:$FW$359, MATCH($BP138, 'CSV Import'!$FU$7:$FU$359, 0))),0)</f>
        <v>0</v>
      </c>
      <c r="BK138" s="59">
        <f>IFERROR(VALUE(INDEX('CSV Import'!$GB$7:$GB$359, MATCH($BP138, 'CSV Import'!$GA$7:$GA$359, 0))),0)</f>
        <v>0</v>
      </c>
      <c r="BL138" s="60">
        <f>IFERROR(VALUE(INDEX('CSV Import'!$GC$7:$GC$359, MATCH($BP138, 'CSV Import'!$GA$7:$GA$359, 0))),0)</f>
        <v>0</v>
      </c>
      <c r="BM138" s="61">
        <f t="shared" si="539"/>
        <v>0</v>
      </c>
      <c r="BN138" s="62">
        <f t="shared" si="539"/>
        <v>0</v>
      </c>
      <c r="BP138" s="33" t="str">
        <f t="shared" si="540"/>
        <v>VOUCHERED</v>
      </c>
    </row>
    <row r="139" spans="1:68" x14ac:dyDescent="0.2">
      <c r="A139" s="28">
        <f>ROW()</f>
        <v>139</v>
      </c>
      <c r="B139" s="112"/>
      <c r="C139" s="59">
        <f>IFERROR(VALUE(INDEX('CSV Import'!$D$7:$D$359, MATCH($BP139, 'CSV Import'!$C$7:$C$359, 0))),0)</f>
        <v>0</v>
      </c>
      <c r="D139" s="60">
        <f>IFERROR(VALUE(INDEX('CSV Import'!$E$7:$E$359, MATCH($BP139, 'CSV Import'!$C$7:$C$359, 0))),0)</f>
        <v>0</v>
      </c>
      <c r="E139" s="59">
        <f>IFERROR(VALUE(INDEX('CSV Import'!$J$7:$J$359, MATCH($BP139, 'CSV Import'!$I$7:$I$359, 0))),0)</f>
        <v>0</v>
      </c>
      <c r="F139" s="60">
        <f>IFERROR(VALUE(INDEX('CSV Import'!$K$7:$K$359, MATCH($BP139, 'CSV Import'!$I$7:$I$359, 0))),0)</f>
        <v>0</v>
      </c>
      <c r="G139" s="59">
        <f>IFERROR(VALUE(INDEX('CSV Import'!$P$7:$P$359, MATCH($BP139, 'CSV Import'!$O$7:$O$359, 0))),0)</f>
        <v>0</v>
      </c>
      <c r="H139" s="60">
        <f>IFERROR(VALUE(INDEX('CSV Import'!$Q$7:$Q$359, MATCH($BP139, 'CSV Import'!$O$7:$O$359, 0))),0)</f>
        <v>0</v>
      </c>
      <c r="I139" s="59">
        <f>IFERROR(VALUE(INDEX('CSV Import'!$V$7:$V$359, MATCH($BP139, 'CSV Import'!$U$7:$U$359, 0))),0)</f>
        <v>0</v>
      </c>
      <c r="J139" s="60">
        <f>IFERROR(VALUE(INDEX('CSV Import'!$W$7:$W$359, MATCH($BP139, 'CSV Import'!$U$7:$U$359, 0))),0)</f>
        <v>0</v>
      </c>
      <c r="K139" s="59">
        <f>IFERROR(VALUE(INDEX('CSV Import'!$AB$7:$AB$359, MATCH($BP139, 'CSV Import'!$AA$7:$AA$359, 0))),0)</f>
        <v>0</v>
      </c>
      <c r="L139" s="60">
        <f>IFERROR(VALUE(INDEX('CSV Import'!$AC$7:$AC$359, MATCH($BP139, 'CSV Import'!$AA$7:$AA$359, 0))),0)</f>
        <v>0</v>
      </c>
      <c r="M139" s="59">
        <f>IFERROR(VALUE(INDEX('CSV Import'!$AH$7:$AH$359, MATCH($BP139, 'CSV Import'!$AG$7:$AG$359, 0))),0)</f>
        <v>0</v>
      </c>
      <c r="N139" s="60">
        <f>IFERROR(VALUE(INDEX('CSV Import'!$AI$7:$AI$359, MATCH($BP139, 'CSV Import'!$AG$7:$AG$359, 0))),0)</f>
        <v>0</v>
      </c>
      <c r="O139" s="59">
        <f>IFERROR(VALUE(INDEX('CSV Import'!$AN$7:$AN$359, MATCH($BP139, 'CSV Import'!$AM$7:$AM$359, 0))),0)</f>
        <v>0</v>
      </c>
      <c r="P139" s="60">
        <f>IFERROR(VALUE(INDEX('CSV Import'!$AO$7:$AO$359, MATCH($BP139, 'CSV Import'!$AM$7:$AM$359, 0))),0)</f>
        <v>0</v>
      </c>
      <c r="Q139" s="59">
        <f>IFERROR(VALUE(INDEX('CSV Import'!$AT$7:$AT$359, MATCH($BP139, 'CSV Import'!$AS$7:$AS$359, 0))),0)</f>
        <v>0</v>
      </c>
      <c r="R139" s="60">
        <f>IFERROR(VALUE(INDEX('CSV Import'!$AU$7:$AU$359, MATCH($BP139, 'CSV Import'!$AS$7:$AS$359, 0))),0)</f>
        <v>0</v>
      </c>
      <c r="S139" s="59">
        <f>IFERROR(VALUE(INDEX('CSV Import'!$AZ$7:$AZ$359, MATCH($BP139, 'CSV Import'!$AY$7:$AY$359, 0))),0)</f>
        <v>0</v>
      </c>
      <c r="T139" s="60">
        <f>IFERROR(VALUE(INDEX('CSV Import'!$BA$7:$BA$359, MATCH($BP139, 'CSV Import'!$AY$7:$AY$359, 0))),0)</f>
        <v>0</v>
      </c>
      <c r="U139" s="59">
        <f>IFERROR(VALUE(INDEX('CSV Import'!$BF$7:$BF$359, MATCH($BP139, 'CSV Import'!$BE$7:$BE$359, 0))),0)</f>
        <v>0</v>
      </c>
      <c r="V139" s="60">
        <f>IFERROR(VALUE(INDEX('CSV Import'!$BG$7:$BG$359, MATCH($BP139, 'CSV Import'!$BE$7:$BE$359, 0))),0)</f>
        <v>0</v>
      </c>
      <c r="W139" s="59">
        <f>IFERROR(VALUE(INDEX('CSV Import'!$BL$7:$BL$359, MATCH($BP139, 'CSV Import'!$BK$7:$BK$359, 0))),0)</f>
        <v>0</v>
      </c>
      <c r="X139" s="60">
        <f>IFERROR(VALUE(INDEX('CSV Import'!$BM$7:$BM$359, MATCH($BP139, 'CSV Import'!$BK$7:$BK$359, 0))),0)</f>
        <v>0</v>
      </c>
      <c r="Y139" s="59">
        <f>IFERROR(VALUE(INDEX('CSV Import'!$BR$7:$BR$359, MATCH($BP139, 'CSV Import'!$BQ$7:$BQ$359, 0))),0)</f>
        <v>0</v>
      </c>
      <c r="Z139" s="60">
        <f>IFERROR(VALUE(INDEX('CSV Import'!$BS$7:$BS$359, MATCH($BP139, 'CSV Import'!$BQ$7:$BQ$359, 0))),0)</f>
        <v>0</v>
      </c>
      <c r="AA139" s="59">
        <f>IFERROR(VALUE(INDEX('CSV Import'!$BX$7:$BX$359, MATCH($BP139, 'CSV Import'!$BW$7:$BW$359, 0))),0)</f>
        <v>0</v>
      </c>
      <c r="AB139" s="60">
        <f>IFERROR(VALUE(INDEX('CSV Import'!$BY$7:$BY$359, MATCH($BP139, 'CSV Import'!$BW$7:$BW$359, 0))),0)</f>
        <v>0</v>
      </c>
      <c r="AC139" s="59">
        <f>IFERROR(VALUE(INDEX('CSV Import'!$CD$7:$CD$359, MATCH($BP139, 'CSV Import'!$CC$7:$CC$359, 0))),0)</f>
        <v>0</v>
      </c>
      <c r="AD139" s="60">
        <f>IFERROR(VALUE(INDEX('CSV Import'!$CE$7:$CE$359, MATCH($BP139, 'CSV Import'!$CC$7:$CC$359, 0))),0)</f>
        <v>0</v>
      </c>
      <c r="AE139" s="59">
        <f>IFERROR(VALUE(INDEX('CSV Import'!$CJ$7:$CJ$359, MATCH($BP139, 'CSV Import'!$CI$7:$CI$359, 0))),0)</f>
        <v>0</v>
      </c>
      <c r="AF139" s="60">
        <f>IFERROR(VALUE(INDEX('CSV Import'!$CK$7:$CK$359, MATCH($BP139, 'CSV Import'!$CI$7:$CI$359, 0))),0)</f>
        <v>0</v>
      </c>
      <c r="AG139" s="59">
        <f>IFERROR(VALUE(INDEX('CSV Import'!$CP$7:$CP$359, MATCH($BP139, 'CSV Import'!$CO$7:$CO$359, 0))),0)</f>
        <v>0</v>
      </c>
      <c r="AH139" s="60">
        <f>IFERROR(VALUE(INDEX('CSV Import'!$CQ$7:$CQ$359, MATCH($BP139, 'CSV Import'!$CO$7:$CO$359, 0))),0)</f>
        <v>0</v>
      </c>
      <c r="AI139" s="59">
        <f>IFERROR(VALUE(INDEX('CSV Import'!$CV$7:$CV$359, MATCH($BP139, 'CSV Import'!$CU$7:$CU$359, 0))),0)</f>
        <v>0</v>
      </c>
      <c r="AJ139" s="60">
        <f>IFERROR(VALUE(INDEX('CSV Import'!$CW$7:$CW$359, MATCH($BP139, 'CSV Import'!$CU$7:$CU$359, 0))),0)</f>
        <v>0</v>
      </c>
      <c r="AK139" s="59">
        <f>IFERROR(VALUE(INDEX('CSV Import'!$DB$7:$DB$359, MATCH($BP139, 'CSV Import'!$DA$7:$DA$359, 0))),0)</f>
        <v>0</v>
      </c>
      <c r="AL139" s="60">
        <f>IFERROR(VALUE(INDEX('CSV Import'!$DC$7:$DC$359, MATCH($BP139, 'CSV Import'!$DA$7:$DA$359, 0))),0)</f>
        <v>0</v>
      </c>
      <c r="AM139" s="59">
        <f>IFERROR(VALUE(INDEX('CSV Import'!$DH$7:$DH$359, MATCH($BP139, 'CSV Import'!$DG$7:$DG$359, 0))),0)</f>
        <v>0</v>
      </c>
      <c r="AN139" s="60">
        <f>IFERROR(VALUE(INDEX('CSV Import'!$DI$7:$DI$359, MATCH($BP139, 'CSV Import'!$DG$7:$DG$359, 0))),0)</f>
        <v>0</v>
      </c>
      <c r="AO139" s="59">
        <f>IFERROR(VALUE(INDEX('CSV Import'!$DN$7:$DN$359, MATCH($BP139, 'CSV Import'!$DM$7:$DM$359, 0))),0)</f>
        <v>0</v>
      </c>
      <c r="AP139" s="60">
        <f>IFERROR(VALUE(INDEX('CSV Import'!$DO$7:$DO$359, MATCH($BP139, 'CSV Import'!$DM$7:$DM$359, 0))),0)</f>
        <v>0</v>
      </c>
      <c r="AQ139" s="59">
        <f>IFERROR(VALUE(INDEX('CSV Import'!$DT$7:$DT$359, MATCH($BP139, 'CSV Import'!$DS$7:$DS$359, 0))),0)</f>
        <v>0</v>
      </c>
      <c r="AR139" s="60">
        <f>IFERROR(VALUE(INDEX('CSV Import'!$DU$7:$DU$359, MATCH($BP139, 'CSV Import'!$DS$7:$DS$359, 0))),0)</f>
        <v>0</v>
      </c>
      <c r="AS139" s="59">
        <f>IFERROR(VALUE(INDEX('CSV Import'!$DZ$7:$DZ$359, MATCH($BP139, 'CSV Import'!$DY$7:$DY$359, 0))),0)</f>
        <v>0</v>
      </c>
      <c r="AT139" s="60">
        <f>IFERROR(VALUE(INDEX('CSV Import'!$EA$7:$EA$359, MATCH($BP139, 'CSV Import'!$DY$7:$DY$359, 0))),0)</f>
        <v>0</v>
      </c>
      <c r="AU139" s="59">
        <f>IFERROR(VALUE(INDEX('CSV Import'!$EF$7:$EF$359, MATCH($BP139, 'CSV Import'!$EE$7:$EE$359, 0))),0)</f>
        <v>0</v>
      </c>
      <c r="AV139" s="60">
        <f>IFERROR(VALUE(INDEX('CSV Import'!$EG$7:$EG$359, MATCH($BP139, 'CSV Import'!$EE$7:$EE$359, 0))),0)</f>
        <v>0</v>
      </c>
      <c r="AW139" s="59">
        <f>IFERROR(VALUE(INDEX('CSV Import'!$EL$7:$EL$359, MATCH($BP139, 'CSV Import'!$EK$7:$EK$359, 0))),0)</f>
        <v>0</v>
      </c>
      <c r="AX139" s="60">
        <f>IFERROR(VALUE(INDEX('CSV Import'!$EM$7:$EM$359, MATCH($BP139, 'CSV Import'!$EK$7:$EK$359, 0))),0)</f>
        <v>0</v>
      </c>
      <c r="AY139" s="59">
        <f>IFERROR(VALUE(INDEX('CSV Import'!$ER$7:$ER$359, MATCH($BP139, 'CSV Import'!$EQ$7:$EQ$359, 0))),0)</f>
        <v>0</v>
      </c>
      <c r="AZ139" s="60">
        <f>IFERROR(VALUE(INDEX('CSV Import'!$ES$7:$ES$359, MATCH($BP139, 'CSV Import'!$EQ$7:$EQ$359, 0))),0)</f>
        <v>0</v>
      </c>
      <c r="BA139" s="59">
        <f>IFERROR(VALUE(INDEX('CSV Import'!$EX$7:$EX$359, MATCH($BP139, 'CSV Import'!$EW$7:$EW$359, 0))),0)</f>
        <v>0</v>
      </c>
      <c r="BB139" s="60">
        <f>IFERROR(VALUE(INDEX('CSV Import'!$EY$7:$EY$359, MATCH($BP139, 'CSV Import'!$EW$7:$EW$359, 0))),0)</f>
        <v>0</v>
      </c>
      <c r="BC139" s="59">
        <f>IFERROR(VALUE(INDEX('CSV Import'!$FD$7:$FD$359, MATCH($BP139, 'CSV Import'!$FC$7:$FC$359, 0))),0)</f>
        <v>0</v>
      </c>
      <c r="BD139" s="60">
        <f>IFERROR(VALUE(INDEX('CSV Import'!$FE$7:$FE$359, MATCH($BP139, 'CSV Import'!$FC$7:$FC$359, 0))),0)</f>
        <v>0</v>
      </c>
      <c r="BE139" s="59">
        <f>IFERROR(VALUE(INDEX('CSV Import'!$FJ$7:$FJ$359, MATCH($BP139, 'CSV Import'!$FI$7:$FI$359, 0))),0)</f>
        <v>0</v>
      </c>
      <c r="BF139" s="60">
        <f>IFERROR(VALUE(INDEX('CSV Import'!$FK$7:$FK$359, MATCH($BP139, 'CSV Import'!$FI$7:$FI$359, 0))),0)</f>
        <v>0</v>
      </c>
      <c r="BG139" s="59">
        <f>IFERROR(VALUE(INDEX('CSV Import'!$FP$7:$FP$359, MATCH($BP139, 'CSV Import'!$FO$7:$FO$359, 0))),0)</f>
        <v>0</v>
      </c>
      <c r="BH139" s="60">
        <f>IFERROR(VALUE(INDEX('CSV Import'!$FQ$7:$FQ$359, MATCH($BP139, 'CSV Import'!$FO$7:$FO$359, 0))),0)</f>
        <v>0</v>
      </c>
      <c r="BI139" s="59">
        <f>IFERROR(VALUE(INDEX('CSV Import'!$FV$7:$FV$359, MATCH($BP139, 'CSV Import'!$FU$7:$FU$359, 0))),0)</f>
        <v>0</v>
      </c>
      <c r="BJ139" s="60">
        <f>IFERROR(VALUE(INDEX('CSV Import'!$FW$7:$FW$359, MATCH($BP139, 'CSV Import'!$FU$7:$FU$359, 0))),0)</f>
        <v>0</v>
      </c>
      <c r="BK139" s="59">
        <f>IFERROR(VALUE(INDEX('CSV Import'!$GB$7:$GB$359, MATCH($BP139, 'CSV Import'!$GA$7:$GA$359, 0))),0)</f>
        <v>0</v>
      </c>
      <c r="BL139" s="60">
        <f>IFERROR(VALUE(INDEX('CSV Import'!$GC$7:$GC$359, MATCH($BP139, 'CSV Import'!$GA$7:$GA$359, 0))),0)</f>
        <v>0</v>
      </c>
      <c r="BM139" s="61">
        <f t="shared" si="539"/>
        <v>0</v>
      </c>
      <c r="BN139" s="62">
        <f t="shared" si="539"/>
        <v>0</v>
      </c>
      <c r="BP139" s="33" t="str">
        <f t="shared" si="540"/>
        <v>VOUCHERED</v>
      </c>
    </row>
    <row r="140" spans="1:68" x14ac:dyDescent="0.2">
      <c r="A140" s="28">
        <f>ROW()</f>
        <v>140</v>
      </c>
      <c r="B140" s="112"/>
      <c r="C140" s="59">
        <f>IFERROR(VALUE(INDEX('CSV Import'!$D$7:$D$359, MATCH($BP140, 'CSV Import'!$C$7:$C$359, 0))),0)</f>
        <v>0</v>
      </c>
      <c r="D140" s="60">
        <f>IFERROR(VALUE(INDEX('CSV Import'!$E$7:$E$359, MATCH($BP140, 'CSV Import'!$C$7:$C$359, 0))),0)</f>
        <v>0</v>
      </c>
      <c r="E140" s="59">
        <f>IFERROR(VALUE(INDEX('CSV Import'!$J$7:$J$359, MATCH($BP140, 'CSV Import'!$I$7:$I$359, 0))),0)</f>
        <v>0</v>
      </c>
      <c r="F140" s="60">
        <f>IFERROR(VALUE(INDEX('CSV Import'!$K$7:$K$359, MATCH($BP140, 'CSV Import'!$I$7:$I$359, 0))),0)</f>
        <v>0</v>
      </c>
      <c r="G140" s="59">
        <f>IFERROR(VALUE(INDEX('CSV Import'!$P$7:$P$359, MATCH($BP140, 'CSV Import'!$O$7:$O$359, 0))),0)</f>
        <v>0</v>
      </c>
      <c r="H140" s="60">
        <f>IFERROR(VALUE(INDEX('CSV Import'!$Q$7:$Q$359, MATCH($BP140, 'CSV Import'!$O$7:$O$359, 0))),0)</f>
        <v>0</v>
      </c>
      <c r="I140" s="59">
        <f>IFERROR(VALUE(INDEX('CSV Import'!$V$7:$V$359, MATCH($BP140, 'CSV Import'!$U$7:$U$359, 0))),0)</f>
        <v>0</v>
      </c>
      <c r="J140" s="60">
        <f>IFERROR(VALUE(INDEX('CSV Import'!$W$7:$W$359, MATCH($BP140, 'CSV Import'!$U$7:$U$359, 0))),0)</f>
        <v>0</v>
      </c>
      <c r="K140" s="59">
        <f>IFERROR(VALUE(INDEX('CSV Import'!$AB$7:$AB$359, MATCH($BP140, 'CSV Import'!$AA$7:$AA$359, 0))),0)</f>
        <v>0</v>
      </c>
      <c r="L140" s="60">
        <f>IFERROR(VALUE(INDEX('CSV Import'!$AC$7:$AC$359, MATCH($BP140, 'CSV Import'!$AA$7:$AA$359, 0))),0)</f>
        <v>0</v>
      </c>
      <c r="M140" s="59">
        <f>IFERROR(VALUE(INDEX('CSV Import'!$AH$7:$AH$359, MATCH($BP140, 'CSV Import'!$AG$7:$AG$359, 0))),0)</f>
        <v>0</v>
      </c>
      <c r="N140" s="60">
        <f>IFERROR(VALUE(INDEX('CSV Import'!$AI$7:$AI$359, MATCH($BP140, 'CSV Import'!$AG$7:$AG$359, 0))),0)</f>
        <v>0</v>
      </c>
      <c r="O140" s="59">
        <f>IFERROR(VALUE(INDEX('CSV Import'!$AN$7:$AN$359, MATCH($BP140, 'CSV Import'!$AM$7:$AM$359, 0))),0)</f>
        <v>0</v>
      </c>
      <c r="P140" s="60">
        <f>IFERROR(VALUE(INDEX('CSV Import'!$AO$7:$AO$359, MATCH($BP140, 'CSV Import'!$AM$7:$AM$359, 0))),0)</f>
        <v>0</v>
      </c>
      <c r="Q140" s="59">
        <f>IFERROR(VALUE(INDEX('CSV Import'!$AT$7:$AT$359, MATCH($BP140, 'CSV Import'!$AS$7:$AS$359, 0))),0)</f>
        <v>0</v>
      </c>
      <c r="R140" s="60">
        <f>IFERROR(VALUE(INDEX('CSV Import'!$AU$7:$AU$359, MATCH($BP140, 'CSV Import'!$AS$7:$AS$359, 0))),0)</f>
        <v>0</v>
      </c>
      <c r="S140" s="59">
        <f>IFERROR(VALUE(INDEX('CSV Import'!$AZ$7:$AZ$359, MATCH($BP140, 'CSV Import'!$AY$7:$AY$359, 0))),0)</f>
        <v>0</v>
      </c>
      <c r="T140" s="60">
        <f>IFERROR(VALUE(INDEX('CSV Import'!$BA$7:$BA$359, MATCH($BP140, 'CSV Import'!$AY$7:$AY$359, 0))),0)</f>
        <v>0</v>
      </c>
      <c r="U140" s="59">
        <f>IFERROR(VALUE(INDEX('CSV Import'!$BF$7:$BF$359, MATCH($BP140, 'CSV Import'!$BE$7:$BE$359, 0))),0)</f>
        <v>0</v>
      </c>
      <c r="V140" s="60">
        <f>IFERROR(VALUE(INDEX('CSV Import'!$BG$7:$BG$359, MATCH($BP140, 'CSV Import'!$BE$7:$BE$359, 0))),0)</f>
        <v>0</v>
      </c>
      <c r="W140" s="59">
        <f>IFERROR(VALUE(INDEX('CSV Import'!$BL$7:$BL$359, MATCH($BP140, 'CSV Import'!$BK$7:$BK$359, 0))),0)</f>
        <v>0</v>
      </c>
      <c r="X140" s="60">
        <f>IFERROR(VALUE(INDEX('CSV Import'!$BM$7:$BM$359, MATCH($BP140, 'CSV Import'!$BK$7:$BK$359, 0))),0)</f>
        <v>0</v>
      </c>
      <c r="Y140" s="59">
        <f>IFERROR(VALUE(INDEX('CSV Import'!$BR$7:$BR$359, MATCH($BP140, 'CSV Import'!$BQ$7:$BQ$359, 0))),0)</f>
        <v>0</v>
      </c>
      <c r="Z140" s="60">
        <f>IFERROR(VALUE(INDEX('CSV Import'!$BS$7:$BS$359, MATCH($BP140, 'CSV Import'!$BQ$7:$BQ$359, 0))),0)</f>
        <v>0</v>
      </c>
      <c r="AA140" s="59">
        <f>IFERROR(VALUE(INDEX('CSV Import'!$BX$7:$BX$359, MATCH($BP140, 'CSV Import'!$BW$7:$BW$359, 0))),0)</f>
        <v>0</v>
      </c>
      <c r="AB140" s="60">
        <f>IFERROR(VALUE(INDEX('CSV Import'!$BY$7:$BY$359, MATCH($BP140, 'CSV Import'!$BW$7:$BW$359, 0))),0)</f>
        <v>0</v>
      </c>
      <c r="AC140" s="59">
        <f>IFERROR(VALUE(INDEX('CSV Import'!$CD$7:$CD$359, MATCH($BP140, 'CSV Import'!$CC$7:$CC$359, 0))),0)</f>
        <v>0</v>
      </c>
      <c r="AD140" s="60">
        <f>IFERROR(VALUE(INDEX('CSV Import'!$CE$7:$CE$359, MATCH($BP140, 'CSV Import'!$CC$7:$CC$359, 0))),0)</f>
        <v>0</v>
      </c>
      <c r="AE140" s="59">
        <f>IFERROR(VALUE(INDEX('CSV Import'!$CJ$7:$CJ$359, MATCH($BP140, 'CSV Import'!$CI$7:$CI$359, 0))),0)</f>
        <v>0</v>
      </c>
      <c r="AF140" s="60">
        <f>IFERROR(VALUE(INDEX('CSV Import'!$CK$7:$CK$359, MATCH($BP140, 'CSV Import'!$CI$7:$CI$359, 0))),0)</f>
        <v>0</v>
      </c>
      <c r="AG140" s="59">
        <f>IFERROR(VALUE(INDEX('CSV Import'!$CP$7:$CP$359, MATCH($BP140, 'CSV Import'!$CO$7:$CO$359, 0))),0)</f>
        <v>0</v>
      </c>
      <c r="AH140" s="60">
        <f>IFERROR(VALUE(INDEX('CSV Import'!$CQ$7:$CQ$359, MATCH($BP140, 'CSV Import'!$CO$7:$CO$359, 0))),0)</f>
        <v>0</v>
      </c>
      <c r="AI140" s="59">
        <f>IFERROR(VALUE(INDEX('CSV Import'!$CV$7:$CV$359, MATCH($BP140, 'CSV Import'!$CU$7:$CU$359, 0))),0)</f>
        <v>0</v>
      </c>
      <c r="AJ140" s="60">
        <f>IFERROR(VALUE(INDEX('CSV Import'!$CW$7:$CW$359, MATCH($BP140, 'CSV Import'!$CU$7:$CU$359, 0))),0)</f>
        <v>0</v>
      </c>
      <c r="AK140" s="59">
        <f>IFERROR(VALUE(INDEX('CSV Import'!$DB$7:$DB$359, MATCH($BP140, 'CSV Import'!$DA$7:$DA$359, 0))),0)</f>
        <v>0</v>
      </c>
      <c r="AL140" s="60">
        <f>IFERROR(VALUE(INDEX('CSV Import'!$DC$7:$DC$359, MATCH($BP140, 'CSV Import'!$DA$7:$DA$359, 0))),0)</f>
        <v>0</v>
      </c>
      <c r="AM140" s="59">
        <f>IFERROR(VALUE(INDEX('CSV Import'!$DH$7:$DH$359, MATCH($BP140, 'CSV Import'!$DG$7:$DG$359, 0))),0)</f>
        <v>0</v>
      </c>
      <c r="AN140" s="60">
        <f>IFERROR(VALUE(INDEX('CSV Import'!$DI$7:$DI$359, MATCH($BP140, 'CSV Import'!$DG$7:$DG$359, 0))),0)</f>
        <v>0</v>
      </c>
      <c r="AO140" s="59">
        <f>IFERROR(VALUE(INDEX('CSV Import'!$DN$7:$DN$359, MATCH($BP140, 'CSV Import'!$DM$7:$DM$359, 0))),0)</f>
        <v>0</v>
      </c>
      <c r="AP140" s="60">
        <f>IFERROR(VALUE(INDEX('CSV Import'!$DO$7:$DO$359, MATCH($BP140, 'CSV Import'!$DM$7:$DM$359, 0))),0)</f>
        <v>0</v>
      </c>
      <c r="AQ140" s="59">
        <f>IFERROR(VALUE(INDEX('CSV Import'!$DT$7:$DT$359, MATCH($BP140, 'CSV Import'!$DS$7:$DS$359, 0))),0)</f>
        <v>0</v>
      </c>
      <c r="AR140" s="60">
        <f>IFERROR(VALUE(INDEX('CSV Import'!$DU$7:$DU$359, MATCH($BP140, 'CSV Import'!$DS$7:$DS$359, 0))),0)</f>
        <v>0</v>
      </c>
      <c r="AS140" s="59">
        <f>IFERROR(VALUE(INDEX('CSV Import'!$DZ$7:$DZ$359, MATCH($BP140, 'CSV Import'!$DY$7:$DY$359, 0))),0)</f>
        <v>0</v>
      </c>
      <c r="AT140" s="60">
        <f>IFERROR(VALUE(INDEX('CSV Import'!$EA$7:$EA$359, MATCH($BP140, 'CSV Import'!$DY$7:$DY$359, 0))),0)</f>
        <v>0</v>
      </c>
      <c r="AU140" s="59">
        <f>IFERROR(VALUE(INDEX('CSV Import'!$EF$7:$EF$359, MATCH($BP140, 'CSV Import'!$EE$7:$EE$359, 0))),0)</f>
        <v>0</v>
      </c>
      <c r="AV140" s="60">
        <f>IFERROR(VALUE(INDEX('CSV Import'!$EG$7:$EG$359, MATCH($BP140, 'CSV Import'!$EE$7:$EE$359, 0))),0)</f>
        <v>0</v>
      </c>
      <c r="AW140" s="59">
        <f>IFERROR(VALUE(INDEX('CSV Import'!$EL$7:$EL$359, MATCH($BP140, 'CSV Import'!$EK$7:$EK$359, 0))),0)</f>
        <v>0</v>
      </c>
      <c r="AX140" s="60">
        <f>IFERROR(VALUE(INDEX('CSV Import'!$EM$7:$EM$359, MATCH($BP140, 'CSV Import'!$EK$7:$EK$359, 0))),0)</f>
        <v>0</v>
      </c>
      <c r="AY140" s="59">
        <f>IFERROR(VALUE(INDEX('CSV Import'!$ER$7:$ER$359, MATCH($BP140, 'CSV Import'!$EQ$7:$EQ$359, 0))),0)</f>
        <v>0</v>
      </c>
      <c r="AZ140" s="60">
        <f>IFERROR(VALUE(INDEX('CSV Import'!$ES$7:$ES$359, MATCH($BP140, 'CSV Import'!$EQ$7:$EQ$359, 0))),0)</f>
        <v>0</v>
      </c>
      <c r="BA140" s="59">
        <f>IFERROR(VALUE(INDEX('CSV Import'!$EX$7:$EX$359, MATCH($BP140, 'CSV Import'!$EW$7:$EW$359, 0))),0)</f>
        <v>0</v>
      </c>
      <c r="BB140" s="60">
        <f>IFERROR(VALUE(INDEX('CSV Import'!$EY$7:$EY$359, MATCH($BP140, 'CSV Import'!$EW$7:$EW$359, 0))),0)</f>
        <v>0</v>
      </c>
      <c r="BC140" s="59">
        <f>IFERROR(VALUE(INDEX('CSV Import'!$FD$7:$FD$359, MATCH($BP140, 'CSV Import'!$FC$7:$FC$359, 0))),0)</f>
        <v>0</v>
      </c>
      <c r="BD140" s="60">
        <f>IFERROR(VALUE(INDEX('CSV Import'!$FE$7:$FE$359, MATCH($BP140, 'CSV Import'!$FC$7:$FC$359, 0))),0)</f>
        <v>0</v>
      </c>
      <c r="BE140" s="59">
        <f>IFERROR(VALUE(INDEX('CSV Import'!$FJ$7:$FJ$359, MATCH($BP140, 'CSV Import'!$FI$7:$FI$359, 0))),0)</f>
        <v>0</v>
      </c>
      <c r="BF140" s="60">
        <f>IFERROR(VALUE(INDEX('CSV Import'!$FK$7:$FK$359, MATCH($BP140, 'CSV Import'!$FI$7:$FI$359, 0))),0)</f>
        <v>0</v>
      </c>
      <c r="BG140" s="59">
        <f>IFERROR(VALUE(INDEX('CSV Import'!$FP$7:$FP$359, MATCH($BP140, 'CSV Import'!$FO$7:$FO$359, 0))),0)</f>
        <v>0</v>
      </c>
      <c r="BH140" s="60">
        <f>IFERROR(VALUE(INDEX('CSV Import'!$FQ$7:$FQ$359, MATCH($BP140, 'CSV Import'!$FO$7:$FO$359, 0))),0)</f>
        <v>0</v>
      </c>
      <c r="BI140" s="59">
        <f>IFERROR(VALUE(INDEX('CSV Import'!$FV$7:$FV$359, MATCH($BP140, 'CSV Import'!$FU$7:$FU$359, 0))),0)</f>
        <v>0</v>
      </c>
      <c r="BJ140" s="60">
        <f>IFERROR(VALUE(INDEX('CSV Import'!$FW$7:$FW$359, MATCH($BP140, 'CSV Import'!$FU$7:$FU$359, 0))),0)</f>
        <v>0</v>
      </c>
      <c r="BK140" s="59">
        <f>IFERROR(VALUE(INDEX('CSV Import'!$GB$7:$GB$359, MATCH($BP140, 'CSV Import'!$GA$7:$GA$359, 0))),0)</f>
        <v>0</v>
      </c>
      <c r="BL140" s="60">
        <f>IFERROR(VALUE(INDEX('CSV Import'!$GC$7:$GC$359, MATCH($BP140, 'CSV Import'!$GA$7:$GA$359, 0))),0)</f>
        <v>0</v>
      </c>
      <c r="BM140" s="61">
        <f t="shared" si="539"/>
        <v>0</v>
      </c>
      <c r="BN140" s="62">
        <f t="shared" si="539"/>
        <v>0</v>
      </c>
      <c r="BP140" s="33" t="str">
        <f t="shared" si="540"/>
        <v>VOUCHERED</v>
      </c>
    </row>
    <row r="141" spans="1:68" x14ac:dyDescent="0.2">
      <c r="A141" s="28">
        <f>ROW()</f>
        <v>141</v>
      </c>
      <c r="B141" s="112"/>
      <c r="C141" s="59">
        <f>IFERROR(VALUE(INDEX('CSV Import'!$D$7:$D$359, MATCH($BP141, 'CSV Import'!$C$7:$C$359, 0))),0)</f>
        <v>0</v>
      </c>
      <c r="D141" s="60">
        <f>IFERROR(VALUE(INDEX('CSV Import'!$E$7:$E$359, MATCH($BP141, 'CSV Import'!$C$7:$C$359, 0))),0)</f>
        <v>0</v>
      </c>
      <c r="E141" s="59">
        <f>IFERROR(VALUE(INDEX('CSV Import'!$J$7:$J$359, MATCH($BP141, 'CSV Import'!$I$7:$I$359, 0))),0)</f>
        <v>0</v>
      </c>
      <c r="F141" s="60">
        <f>IFERROR(VALUE(INDEX('CSV Import'!$K$7:$K$359, MATCH($BP141, 'CSV Import'!$I$7:$I$359, 0))),0)</f>
        <v>0</v>
      </c>
      <c r="G141" s="59">
        <f>IFERROR(VALUE(INDEX('CSV Import'!$P$7:$P$359, MATCH($BP141, 'CSV Import'!$O$7:$O$359, 0))),0)</f>
        <v>0</v>
      </c>
      <c r="H141" s="60">
        <f>IFERROR(VALUE(INDEX('CSV Import'!$Q$7:$Q$359, MATCH($BP141, 'CSV Import'!$O$7:$O$359, 0))),0)</f>
        <v>0</v>
      </c>
      <c r="I141" s="59">
        <f>IFERROR(VALUE(INDEX('CSV Import'!$V$7:$V$359, MATCH($BP141, 'CSV Import'!$U$7:$U$359, 0))),0)</f>
        <v>0</v>
      </c>
      <c r="J141" s="60">
        <f>IFERROR(VALUE(INDEX('CSV Import'!$W$7:$W$359, MATCH($BP141, 'CSV Import'!$U$7:$U$359, 0))),0)</f>
        <v>0</v>
      </c>
      <c r="K141" s="59">
        <f>IFERROR(VALUE(INDEX('CSV Import'!$AB$7:$AB$359, MATCH($BP141, 'CSV Import'!$AA$7:$AA$359, 0))),0)</f>
        <v>0</v>
      </c>
      <c r="L141" s="60">
        <f>IFERROR(VALUE(INDEX('CSV Import'!$AC$7:$AC$359, MATCH($BP141, 'CSV Import'!$AA$7:$AA$359, 0))),0)</f>
        <v>0</v>
      </c>
      <c r="M141" s="59">
        <f>IFERROR(VALUE(INDEX('CSV Import'!$AH$7:$AH$359, MATCH($BP141, 'CSV Import'!$AG$7:$AG$359, 0))),0)</f>
        <v>0</v>
      </c>
      <c r="N141" s="60">
        <f>IFERROR(VALUE(INDEX('CSV Import'!$AI$7:$AI$359, MATCH($BP141, 'CSV Import'!$AG$7:$AG$359, 0))),0)</f>
        <v>0</v>
      </c>
      <c r="O141" s="59">
        <f>IFERROR(VALUE(INDEX('CSV Import'!$AN$7:$AN$359, MATCH($BP141, 'CSV Import'!$AM$7:$AM$359, 0))),0)</f>
        <v>0</v>
      </c>
      <c r="P141" s="60">
        <f>IFERROR(VALUE(INDEX('CSV Import'!$AO$7:$AO$359, MATCH($BP141, 'CSV Import'!$AM$7:$AM$359, 0))),0)</f>
        <v>0</v>
      </c>
      <c r="Q141" s="59">
        <f>IFERROR(VALUE(INDEX('CSV Import'!$AT$7:$AT$359, MATCH($BP141, 'CSV Import'!$AS$7:$AS$359, 0))),0)</f>
        <v>0</v>
      </c>
      <c r="R141" s="60">
        <f>IFERROR(VALUE(INDEX('CSV Import'!$AU$7:$AU$359, MATCH($BP141, 'CSV Import'!$AS$7:$AS$359, 0))),0)</f>
        <v>0</v>
      </c>
      <c r="S141" s="59">
        <f>IFERROR(VALUE(INDEX('CSV Import'!$AZ$7:$AZ$359, MATCH($BP141, 'CSV Import'!$AY$7:$AY$359, 0))),0)</f>
        <v>0</v>
      </c>
      <c r="T141" s="60">
        <f>IFERROR(VALUE(INDEX('CSV Import'!$BA$7:$BA$359, MATCH($BP141, 'CSV Import'!$AY$7:$AY$359, 0))),0)</f>
        <v>0</v>
      </c>
      <c r="U141" s="59">
        <f>IFERROR(VALUE(INDEX('CSV Import'!$BF$7:$BF$359, MATCH($BP141, 'CSV Import'!$BE$7:$BE$359, 0))),0)</f>
        <v>0</v>
      </c>
      <c r="V141" s="60">
        <f>IFERROR(VALUE(INDEX('CSV Import'!$BG$7:$BG$359, MATCH($BP141, 'CSV Import'!$BE$7:$BE$359, 0))),0)</f>
        <v>0</v>
      </c>
      <c r="W141" s="59">
        <f>IFERROR(VALUE(INDEX('CSV Import'!$BL$7:$BL$359, MATCH($BP141, 'CSV Import'!$BK$7:$BK$359, 0))),0)</f>
        <v>0</v>
      </c>
      <c r="X141" s="60">
        <f>IFERROR(VALUE(INDEX('CSV Import'!$BM$7:$BM$359, MATCH($BP141, 'CSV Import'!$BK$7:$BK$359, 0))),0)</f>
        <v>0</v>
      </c>
      <c r="Y141" s="59">
        <f>IFERROR(VALUE(INDEX('CSV Import'!$BR$7:$BR$359, MATCH($BP141, 'CSV Import'!$BQ$7:$BQ$359, 0))),0)</f>
        <v>0</v>
      </c>
      <c r="Z141" s="60">
        <f>IFERROR(VALUE(INDEX('CSV Import'!$BS$7:$BS$359, MATCH($BP141, 'CSV Import'!$BQ$7:$BQ$359, 0))),0)</f>
        <v>0</v>
      </c>
      <c r="AA141" s="59">
        <f>IFERROR(VALUE(INDEX('CSV Import'!$BX$7:$BX$359, MATCH($BP141, 'CSV Import'!$BW$7:$BW$359, 0))),0)</f>
        <v>0</v>
      </c>
      <c r="AB141" s="60">
        <f>IFERROR(VALUE(INDEX('CSV Import'!$BY$7:$BY$359, MATCH($BP141, 'CSV Import'!$BW$7:$BW$359, 0))),0)</f>
        <v>0</v>
      </c>
      <c r="AC141" s="59">
        <f>IFERROR(VALUE(INDEX('CSV Import'!$CD$7:$CD$359, MATCH($BP141, 'CSV Import'!$CC$7:$CC$359, 0))),0)</f>
        <v>0</v>
      </c>
      <c r="AD141" s="60">
        <f>IFERROR(VALUE(INDEX('CSV Import'!$CE$7:$CE$359, MATCH($BP141, 'CSV Import'!$CC$7:$CC$359, 0))),0)</f>
        <v>0</v>
      </c>
      <c r="AE141" s="59">
        <f>IFERROR(VALUE(INDEX('CSV Import'!$CJ$7:$CJ$359, MATCH($BP141, 'CSV Import'!$CI$7:$CI$359, 0))),0)</f>
        <v>0</v>
      </c>
      <c r="AF141" s="60">
        <f>IFERROR(VALUE(INDEX('CSV Import'!$CK$7:$CK$359, MATCH($BP141, 'CSV Import'!$CI$7:$CI$359, 0))),0)</f>
        <v>0</v>
      </c>
      <c r="AG141" s="59">
        <f>IFERROR(VALUE(INDEX('CSV Import'!$CP$7:$CP$359, MATCH($BP141, 'CSV Import'!$CO$7:$CO$359, 0))),0)</f>
        <v>0</v>
      </c>
      <c r="AH141" s="60">
        <f>IFERROR(VALUE(INDEX('CSV Import'!$CQ$7:$CQ$359, MATCH($BP141, 'CSV Import'!$CO$7:$CO$359, 0))),0)</f>
        <v>0</v>
      </c>
      <c r="AI141" s="59">
        <f>IFERROR(VALUE(INDEX('CSV Import'!$CV$7:$CV$359, MATCH($BP141, 'CSV Import'!$CU$7:$CU$359, 0))),0)</f>
        <v>0</v>
      </c>
      <c r="AJ141" s="60">
        <f>IFERROR(VALUE(INDEX('CSV Import'!$CW$7:$CW$359, MATCH($BP141, 'CSV Import'!$CU$7:$CU$359, 0))),0)</f>
        <v>0</v>
      </c>
      <c r="AK141" s="59">
        <f>IFERROR(VALUE(INDEX('CSV Import'!$DB$7:$DB$359, MATCH($BP141, 'CSV Import'!$DA$7:$DA$359, 0))),0)</f>
        <v>0</v>
      </c>
      <c r="AL141" s="60">
        <f>IFERROR(VALUE(INDEX('CSV Import'!$DC$7:$DC$359, MATCH($BP141, 'CSV Import'!$DA$7:$DA$359, 0))),0)</f>
        <v>0</v>
      </c>
      <c r="AM141" s="59">
        <f>IFERROR(VALUE(INDEX('CSV Import'!$DH$7:$DH$359, MATCH($BP141, 'CSV Import'!$DG$7:$DG$359, 0))),0)</f>
        <v>0</v>
      </c>
      <c r="AN141" s="60">
        <f>IFERROR(VALUE(INDEX('CSV Import'!$DI$7:$DI$359, MATCH($BP141, 'CSV Import'!$DG$7:$DG$359, 0))),0)</f>
        <v>0</v>
      </c>
      <c r="AO141" s="59">
        <f>IFERROR(VALUE(INDEX('CSV Import'!$DN$7:$DN$359, MATCH($BP141, 'CSV Import'!$DM$7:$DM$359, 0))),0)</f>
        <v>0</v>
      </c>
      <c r="AP141" s="60">
        <f>IFERROR(VALUE(INDEX('CSV Import'!$DO$7:$DO$359, MATCH($BP141, 'CSV Import'!$DM$7:$DM$359, 0))),0)</f>
        <v>0</v>
      </c>
      <c r="AQ141" s="59">
        <f>IFERROR(VALUE(INDEX('CSV Import'!$DT$7:$DT$359, MATCH($BP141, 'CSV Import'!$DS$7:$DS$359, 0))),0)</f>
        <v>0</v>
      </c>
      <c r="AR141" s="60">
        <f>IFERROR(VALUE(INDEX('CSV Import'!$DU$7:$DU$359, MATCH($BP141, 'CSV Import'!$DS$7:$DS$359, 0))),0)</f>
        <v>0</v>
      </c>
      <c r="AS141" s="59">
        <f>IFERROR(VALUE(INDEX('CSV Import'!$DZ$7:$DZ$359, MATCH($BP141, 'CSV Import'!$DY$7:$DY$359, 0))),0)</f>
        <v>0</v>
      </c>
      <c r="AT141" s="60">
        <f>IFERROR(VALUE(INDEX('CSV Import'!$EA$7:$EA$359, MATCH($BP141, 'CSV Import'!$DY$7:$DY$359, 0))),0)</f>
        <v>0</v>
      </c>
      <c r="AU141" s="59">
        <f>IFERROR(VALUE(INDEX('CSV Import'!$EF$7:$EF$359, MATCH($BP141, 'CSV Import'!$EE$7:$EE$359, 0))),0)</f>
        <v>0</v>
      </c>
      <c r="AV141" s="60">
        <f>IFERROR(VALUE(INDEX('CSV Import'!$EG$7:$EG$359, MATCH($BP141, 'CSV Import'!$EE$7:$EE$359, 0))),0)</f>
        <v>0</v>
      </c>
      <c r="AW141" s="59">
        <f>IFERROR(VALUE(INDEX('CSV Import'!$EL$7:$EL$359, MATCH($BP141, 'CSV Import'!$EK$7:$EK$359, 0))),0)</f>
        <v>0</v>
      </c>
      <c r="AX141" s="60">
        <f>IFERROR(VALUE(INDEX('CSV Import'!$EM$7:$EM$359, MATCH($BP141, 'CSV Import'!$EK$7:$EK$359, 0))),0)</f>
        <v>0</v>
      </c>
      <c r="AY141" s="59">
        <f>IFERROR(VALUE(INDEX('CSV Import'!$ER$7:$ER$359, MATCH($BP141, 'CSV Import'!$EQ$7:$EQ$359, 0))),0)</f>
        <v>0</v>
      </c>
      <c r="AZ141" s="60">
        <f>IFERROR(VALUE(INDEX('CSV Import'!$ES$7:$ES$359, MATCH($BP141, 'CSV Import'!$EQ$7:$EQ$359, 0))),0)</f>
        <v>0</v>
      </c>
      <c r="BA141" s="59">
        <f>IFERROR(VALUE(INDEX('CSV Import'!$EX$7:$EX$359, MATCH($BP141, 'CSV Import'!$EW$7:$EW$359, 0))),0)</f>
        <v>0</v>
      </c>
      <c r="BB141" s="60">
        <f>IFERROR(VALUE(INDEX('CSV Import'!$EY$7:$EY$359, MATCH($BP141, 'CSV Import'!$EW$7:$EW$359, 0))),0)</f>
        <v>0</v>
      </c>
      <c r="BC141" s="59">
        <f>IFERROR(VALUE(INDEX('CSV Import'!$FD$7:$FD$359, MATCH($BP141, 'CSV Import'!$FC$7:$FC$359, 0))),0)</f>
        <v>0</v>
      </c>
      <c r="BD141" s="60">
        <f>IFERROR(VALUE(INDEX('CSV Import'!$FE$7:$FE$359, MATCH($BP141, 'CSV Import'!$FC$7:$FC$359, 0))),0)</f>
        <v>0</v>
      </c>
      <c r="BE141" s="59">
        <f>IFERROR(VALUE(INDEX('CSV Import'!$FJ$7:$FJ$359, MATCH($BP141, 'CSV Import'!$FI$7:$FI$359, 0))),0)</f>
        <v>0</v>
      </c>
      <c r="BF141" s="60">
        <f>IFERROR(VALUE(INDEX('CSV Import'!$FK$7:$FK$359, MATCH($BP141, 'CSV Import'!$FI$7:$FI$359, 0))),0)</f>
        <v>0</v>
      </c>
      <c r="BG141" s="59">
        <f>IFERROR(VALUE(INDEX('CSV Import'!$FP$7:$FP$359, MATCH($BP141, 'CSV Import'!$FO$7:$FO$359, 0))),0)</f>
        <v>0</v>
      </c>
      <c r="BH141" s="60">
        <f>IFERROR(VALUE(INDEX('CSV Import'!$FQ$7:$FQ$359, MATCH($BP141, 'CSV Import'!$FO$7:$FO$359, 0))),0)</f>
        <v>0</v>
      </c>
      <c r="BI141" s="59">
        <f>IFERROR(VALUE(INDEX('CSV Import'!$FV$7:$FV$359, MATCH($BP141, 'CSV Import'!$FU$7:$FU$359, 0))),0)</f>
        <v>0</v>
      </c>
      <c r="BJ141" s="60">
        <f>IFERROR(VALUE(INDEX('CSV Import'!$FW$7:$FW$359, MATCH($BP141, 'CSV Import'!$FU$7:$FU$359, 0))),0)</f>
        <v>0</v>
      </c>
      <c r="BK141" s="59">
        <f>IFERROR(VALUE(INDEX('CSV Import'!$GB$7:$GB$359, MATCH($BP141, 'CSV Import'!$GA$7:$GA$359, 0))),0)</f>
        <v>0</v>
      </c>
      <c r="BL141" s="60">
        <f>IFERROR(VALUE(INDEX('CSV Import'!$GC$7:$GC$359, MATCH($BP141, 'CSV Import'!$GA$7:$GA$359, 0))),0)</f>
        <v>0</v>
      </c>
      <c r="BM141" s="61">
        <f t="shared" si="539"/>
        <v>0</v>
      </c>
      <c r="BN141" s="62">
        <f t="shared" si="539"/>
        <v>0</v>
      </c>
      <c r="BP141" s="33" t="str">
        <f t="shared" si="540"/>
        <v>VOUCHERED</v>
      </c>
    </row>
    <row r="142" spans="1:68" x14ac:dyDescent="0.2">
      <c r="A142" s="28">
        <f>ROW()</f>
        <v>142</v>
      </c>
      <c r="B142" s="112"/>
      <c r="C142" s="59">
        <f>IFERROR(VALUE(INDEX('CSV Import'!$D$7:$D$359, MATCH($BP142, 'CSV Import'!$C$7:$C$359, 0))),0)</f>
        <v>0</v>
      </c>
      <c r="D142" s="60">
        <f>IFERROR(VALUE(INDEX('CSV Import'!$E$7:$E$359, MATCH($BP142, 'CSV Import'!$C$7:$C$359, 0))),0)</f>
        <v>0</v>
      </c>
      <c r="E142" s="59">
        <f>IFERROR(VALUE(INDEX('CSV Import'!$J$7:$J$359, MATCH($BP142, 'CSV Import'!$I$7:$I$359, 0))),0)</f>
        <v>0</v>
      </c>
      <c r="F142" s="60">
        <f>IFERROR(VALUE(INDEX('CSV Import'!$K$7:$K$359, MATCH($BP142, 'CSV Import'!$I$7:$I$359, 0))),0)</f>
        <v>0</v>
      </c>
      <c r="G142" s="59">
        <f>IFERROR(VALUE(INDEX('CSV Import'!$P$7:$P$359, MATCH($BP142, 'CSV Import'!$O$7:$O$359, 0))),0)</f>
        <v>0</v>
      </c>
      <c r="H142" s="60">
        <f>IFERROR(VALUE(INDEX('CSV Import'!$Q$7:$Q$359, MATCH($BP142, 'CSV Import'!$O$7:$O$359, 0))),0)</f>
        <v>0</v>
      </c>
      <c r="I142" s="59">
        <f>IFERROR(VALUE(INDEX('CSV Import'!$V$7:$V$359, MATCH($BP142, 'CSV Import'!$U$7:$U$359, 0))),0)</f>
        <v>0</v>
      </c>
      <c r="J142" s="60">
        <f>IFERROR(VALUE(INDEX('CSV Import'!$W$7:$W$359, MATCH($BP142, 'CSV Import'!$U$7:$U$359, 0))),0)</f>
        <v>0</v>
      </c>
      <c r="K142" s="59">
        <f>IFERROR(VALUE(INDEX('CSV Import'!$AB$7:$AB$359, MATCH($BP142, 'CSV Import'!$AA$7:$AA$359, 0))),0)</f>
        <v>0</v>
      </c>
      <c r="L142" s="60">
        <f>IFERROR(VALUE(INDEX('CSV Import'!$AC$7:$AC$359, MATCH($BP142, 'CSV Import'!$AA$7:$AA$359, 0))),0)</f>
        <v>0</v>
      </c>
      <c r="M142" s="59">
        <f>IFERROR(VALUE(INDEX('CSV Import'!$AH$7:$AH$359, MATCH($BP142, 'CSV Import'!$AG$7:$AG$359, 0))),0)</f>
        <v>0</v>
      </c>
      <c r="N142" s="60">
        <f>IFERROR(VALUE(INDEX('CSV Import'!$AI$7:$AI$359, MATCH($BP142, 'CSV Import'!$AG$7:$AG$359, 0))),0)</f>
        <v>0</v>
      </c>
      <c r="O142" s="59">
        <f>IFERROR(VALUE(INDEX('CSV Import'!$AN$7:$AN$359, MATCH($BP142, 'CSV Import'!$AM$7:$AM$359, 0))),0)</f>
        <v>0</v>
      </c>
      <c r="P142" s="60">
        <f>IFERROR(VALUE(INDEX('CSV Import'!$AO$7:$AO$359, MATCH($BP142, 'CSV Import'!$AM$7:$AM$359, 0))),0)</f>
        <v>0</v>
      </c>
      <c r="Q142" s="59">
        <f>IFERROR(VALUE(INDEX('CSV Import'!$AT$7:$AT$359, MATCH($BP142, 'CSV Import'!$AS$7:$AS$359, 0))),0)</f>
        <v>0</v>
      </c>
      <c r="R142" s="60">
        <f>IFERROR(VALUE(INDEX('CSV Import'!$AU$7:$AU$359, MATCH($BP142, 'CSV Import'!$AS$7:$AS$359, 0))),0)</f>
        <v>0</v>
      </c>
      <c r="S142" s="59">
        <f>IFERROR(VALUE(INDEX('CSV Import'!$AZ$7:$AZ$359, MATCH($BP142, 'CSV Import'!$AY$7:$AY$359, 0))),0)</f>
        <v>0</v>
      </c>
      <c r="T142" s="60">
        <f>IFERROR(VALUE(INDEX('CSV Import'!$BA$7:$BA$359, MATCH($BP142, 'CSV Import'!$AY$7:$AY$359, 0))),0)</f>
        <v>0</v>
      </c>
      <c r="U142" s="59">
        <f>IFERROR(VALUE(INDEX('CSV Import'!$BF$7:$BF$359, MATCH($BP142, 'CSV Import'!$BE$7:$BE$359, 0))),0)</f>
        <v>0</v>
      </c>
      <c r="V142" s="60">
        <f>IFERROR(VALUE(INDEX('CSV Import'!$BG$7:$BG$359, MATCH($BP142, 'CSV Import'!$BE$7:$BE$359, 0))),0)</f>
        <v>0</v>
      </c>
      <c r="W142" s="59">
        <f>IFERROR(VALUE(INDEX('CSV Import'!$BL$7:$BL$359, MATCH($BP142, 'CSV Import'!$BK$7:$BK$359, 0))),0)</f>
        <v>0</v>
      </c>
      <c r="X142" s="60">
        <f>IFERROR(VALUE(INDEX('CSV Import'!$BM$7:$BM$359, MATCH($BP142, 'CSV Import'!$BK$7:$BK$359, 0))),0)</f>
        <v>0</v>
      </c>
      <c r="Y142" s="59">
        <f>IFERROR(VALUE(INDEX('CSV Import'!$BR$7:$BR$359, MATCH($BP142, 'CSV Import'!$BQ$7:$BQ$359, 0))),0)</f>
        <v>0</v>
      </c>
      <c r="Z142" s="60">
        <f>IFERROR(VALUE(INDEX('CSV Import'!$BS$7:$BS$359, MATCH($BP142, 'CSV Import'!$BQ$7:$BQ$359, 0))),0)</f>
        <v>0</v>
      </c>
      <c r="AA142" s="59">
        <f>IFERROR(VALUE(INDEX('CSV Import'!$BX$7:$BX$359, MATCH($BP142, 'CSV Import'!$BW$7:$BW$359, 0))),0)</f>
        <v>0</v>
      </c>
      <c r="AB142" s="60">
        <f>IFERROR(VALUE(INDEX('CSV Import'!$BY$7:$BY$359, MATCH($BP142, 'CSV Import'!$BW$7:$BW$359, 0))),0)</f>
        <v>0</v>
      </c>
      <c r="AC142" s="59">
        <f>IFERROR(VALUE(INDEX('CSV Import'!$CD$7:$CD$359, MATCH($BP142, 'CSV Import'!$CC$7:$CC$359, 0))),0)</f>
        <v>0</v>
      </c>
      <c r="AD142" s="60">
        <f>IFERROR(VALUE(INDEX('CSV Import'!$CE$7:$CE$359, MATCH($BP142, 'CSV Import'!$CC$7:$CC$359, 0))),0)</f>
        <v>0</v>
      </c>
      <c r="AE142" s="59">
        <f>IFERROR(VALUE(INDEX('CSV Import'!$CJ$7:$CJ$359, MATCH($BP142, 'CSV Import'!$CI$7:$CI$359, 0))),0)</f>
        <v>0</v>
      </c>
      <c r="AF142" s="60">
        <f>IFERROR(VALUE(INDEX('CSV Import'!$CK$7:$CK$359, MATCH($BP142, 'CSV Import'!$CI$7:$CI$359, 0))),0)</f>
        <v>0</v>
      </c>
      <c r="AG142" s="59">
        <f>IFERROR(VALUE(INDEX('CSV Import'!$CP$7:$CP$359, MATCH($BP142, 'CSV Import'!$CO$7:$CO$359, 0))),0)</f>
        <v>0</v>
      </c>
      <c r="AH142" s="60">
        <f>IFERROR(VALUE(INDEX('CSV Import'!$CQ$7:$CQ$359, MATCH($BP142, 'CSV Import'!$CO$7:$CO$359, 0))),0)</f>
        <v>0</v>
      </c>
      <c r="AI142" s="59">
        <f>IFERROR(VALUE(INDEX('CSV Import'!$CV$7:$CV$359, MATCH($BP142, 'CSV Import'!$CU$7:$CU$359, 0))),0)</f>
        <v>0</v>
      </c>
      <c r="AJ142" s="60">
        <f>IFERROR(VALUE(INDEX('CSV Import'!$CW$7:$CW$359, MATCH($BP142, 'CSV Import'!$CU$7:$CU$359, 0))),0)</f>
        <v>0</v>
      </c>
      <c r="AK142" s="59">
        <f>IFERROR(VALUE(INDEX('CSV Import'!$DB$7:$DB$359, MATCH($BP142, 'CSV Import'!$DA$7:$DA$359, 0))),0)</f>
        <v>0</v>
      </c>
      <c r="AL142" s="60">
        <f>IFERROR(VALUE(INDEX('CSV Import'!$DC$7:$DC$359, MATCH($BP142, 'CSV Import'!$DA$7:$DA$359, 0))),0)</f>
        <v>0</v>
      </c>
      <c r="AM142" s="59">
        <f>IFERROR(VALUE(INDEX('CSV Import'!$DH$7:$DH$359, MATCH($BP142, 'CSV Import'!$DG$7:$DG$359, 0))),0)</f>
        <v>0</v>
      </c>
      <c r="AN142" s="60">
        <f>IFERROR(VALUE(INDEX('CSV Import'!$DI$7:$DI$359, MATCH($BP142, 'CSV Import'!$DG$7:$DG$359, 0))),0)</f>
        <v>0</v>
      </c>
      <c r="AO142" s="59">
        <f>IFERROR(VALUE(INDEX('CSV Import'!$DN$7:$DN$359, MATCH($BP142, 'CSV Import'!$DM$7:$DM$359, 0))),0)</f>
        <v>0</v>
      </c>
      <c r="AP142" s="60">
        <f>IFERROR(VALUE(INDEX('CSV Import'!$DO$7:$DO$359, MATCH($BP142, 'CSV Import'!$DM$7:$DM$359, 0))),0)</f>
        <v>0</v>
      </c>
      <c r="AQ142" s="59">
        <f>IFERROR(VALUE(INDEX('CSV Import'!$DT$7:$DT$359, MATCH($BP142, 'CSV Import'!$DS$7:$DS$359, 0))),0)</f>
        <v>0</v>
      </c>
      <c r="AR142" s="60">
        <f>IFERROR(VALUE(INDEX('CSV Import'!$DU$7:$DU$359, MATCH($BP142, 'CSV Import'!$DS$7:$DS$359, 0))),0)</f>
        <v>0</v>
      </c>
      <c r="AS142" s="59">
        <f>IFERROR(VALUE(INDEX('CSV Import'!$DZ$7:$DZ$359, MATCH($BP142, 'CSV Import'!$DY$7:$DY$359, 0))),0)</f>
        <v>0</v>
      </c>
      <c r="AT142" s="60">
        <f>IFERROR(VALUE(INDEX('CSV Import'!$EA$7:$EA$359, MATCH($BP142, 'CSV Import'!$DY$7:$DY$359, 0))),0)</f>
        <v>0</v>
      </c>
      <c r="AU142" s="59">
        <f>IFERROR(VALUE(INDEX('CSV Import'!$EF$7:$EF$359, MATCH($BP142, 'CSV Import'!$EE$7:$EE$359, 0))),0)</f>
        <v>0</v>
      </c>
      <c r="AV142" s="60">
        <f>IFERROR(VALUE(INDEX('CSV Import'!$EG$7:$EG$359, MATCH($BP142, 'CSV Import'!$EE$7:$EE$359, 0))),0)</f>
        <v>0</v>
      </c>
      <c r="AW142" s="59">
        <f>IFERROR(VALUE(INDEX('CSV Import'!$EL$7:$EL$359, MATCH($BP142, 'CSV Import'!$EK$7:$EK$359, 0))),0)</f>
        <v>0</v>
      </c>
      <c r="AX142" s="60">
        <f>IFERROR(VALUE(INDEX('CSV Import'!$EM$7:$EM$359, MATCH($BP142, 'CSV Import'!$EK$7:$EK$359, 0))),0)</f>
        <v>0</v>
      </c>
      <c r="AY142" s="59">
        <f>IFERROR(VALUE(INDEX('CSV Import'!$ER$7:$ER$359, MATCH($BP142, 'CSV Import'!$EQ$7:$EQ$359, 0))),0)</f>
        <v>0</v>
      </c>
      <c r="AZ142" s="60">
        <f>IFERROR(VALUE(INDEX('CSV Import'!$ES$7:$ES$359, MATCH($BP142, 'CSV Import'!$EQ$7:$EQ$359, 0))),0)</f>
        <v>0</v>
      </c>
      <c r="BA142" s="59">
        <f>IFERROR(VALUE(INDEX('CSV Import'!$EX$7:$EX$359, MATCH($BP142, 'CSV Import'!$EW$7:$EW$359, 0))),0)</f>
        <v>0</v>
      </c>
      <c r="BB142" s="60">
        <f>IFERROR(VALUE(INDEX('CSV Import'!$EY$7:$EY$359, MATCH($BP142, 'CSV Import'!$EW$7:$EW$359, 0))),0)</f>
        <v>0</v>
      </c>
      <c r="BC142" s="59">
        <f>IFERROR(VALUE(INDEX('CSV Import'!$FD$7:$FD$359, MATCH($BP142, 'CSV Import'!$FC$7:$FC$359, 0))),0)</f>
        <v>0</v>
      </c>
      <c r="BD142" s="60">
        <f>IFERROR(VALUE(INDEX('CSV Import'!$FE$7:$FE$359, MATCH($BP142, 'CSV Import'!$FC$7:$FC$359, 0))),0)</f>
        <v>0</v>
      </c>
      <c r="BE142" s="59">
        <f>IFERROR(VALUE(INDEX('CSV Import'!$FJ$7:$FJ$359, MATCH($BP142, 'CSV Import'!$FI$7:$FI$359, 0))),0)</f>
        <v>0</v>
      </c>
      <c r="BF142" s="60">
        <f>IFERROR(VALUE(INDEX('CSV Import'!$FK$7:$FK$359, MATCH($BP142, 'CSV Import'!$FI$7:$FI$359, 0))),0)</f>
        <v>0</v>
      </c>
      <c r="BG142" s="59">
        <f>IFERROR(VALUE(INDEX('CSV Import'!$FP$7:$FP$359, MATCH($BP142, 'CSV Import'!$FO$7:$FO$359, 0))),0)</f>
        <v>0</v>
      </c>
      <c r="BH142" s="60">
        <f>IFERROR(VALUE(INDEX('CSV Import'!$FQ$7:$FQ$359, MATCH($BP142, 'CSV Import'!$FO$7:$FO$359, 0))),0)</f>
        <v>0</v>
      </c>
      <c r="BI142" s="59">
        <f>IFERROR(VALUE(INDEX('CSV Import'!$FV$7:$FV$359, MATCH($BP142, 'CSV Import'!$FU$7:$FU$359, 0))),0)</f>
        <v>0</v>
      </c>
      <c r="BJ142" s="60">
        <f>IFERROR(VALUE(INDEX('CSV Import'!$FW$7:$FW$359, MATCH($BP142, 'CSV Import'!$FU$7:$FU$359, 0))),0)</f>
        <v>0</v>
      </c>
      <c r="BK142" s="59">
        <f>IFERROR(VALUE(INDEX('CSV Import'!$GB$7:$GB$359, MATCH($BP142, 'CSV Import'!$GA$7:$GA$359, 0))),0)</f>
        <v>0</v>
      </c>
      <c r="BL142" s="60">
        <f>IFERROR(VALUE(INDEX('CSV Import'!$GC$7:$GC$359, MATCH($BP142, 'CSV Import'!$GA$7:$GA$359, 0))),0)</f>
        <v>0</v>
      </c>
      <c r="BM142" s="61">
        <f t="shared" si="539"/>
        <v>0</v>
      </c>
      <c r="BN142" s="62">
        <f t="shared" si="539"/>
        <v>0</v>
      </c>
      <c r="BP142" s="33" t="str">
        <f t="shared" si="540"/>
        <v>VOUCHERED</v>
      </c>
    </row>
    <row r="143" spans="1:68" x14ac:dyDescent="0.2">
      <c r="A143" s="28">
        <f>ROW()</f>
        <v>143</v>
      </c>
      <c r="B143" s="112"/>
      <c r="C143" s="59">
        <f>IFERROR(VALUE(INDEX('CSV Import'!$D$7:$D$359, MATCH($BP143, 'CSV Import'!$C$7:$C$359, 0))),0)</f>
        <v>0</v>
      </c>
      <c r="D143" s="60">
        <f>IFERROR(VALUE(INDEX('CSV Import'!$E$7:$E$359, MATCH($BP143, 'CSV Import'!$C$7:$C$359, 0))),0)</f>
        <v>0</v>
      </c>
      <c r="E143" s="59">
        <f>IFERROR(VALUE(INDEX('CSV Import'!$J$7:$J$359, MATCH($BP143, 'CSV Import'!$I$7:$I$359, 0))),0)</f>
        <v>0</v>
      </c>
      <c r="F143" s="60">
        <f>IFERROR(VALUE(INDEX('CSV Import'!$K$7:$K$359, MATCH($BP143, 'CSV Import'!$I$7:$I$359, 0))),0)</f>
        <v>0</v>
      </c>
      <c r="G143" s="59">
        <f>IFERROR(VALUE(INDEX('CSV Import'!$P$7:$P$359, MATCH($BP143, 'CSV Import'!$O$7:$O$359, 0))),0)</f>
        <v>0</v>
      </c>
      <c r="H143" s="60">
        <f>IFERROR(VALUE(INDEX('CSV Import'!$Q$7:$Q$359, MATCH($BP143, 'CSV Import'!$O$7:$O$359, 0))),0)</f>
        <v>0</v>
      </c>
      <c r="I143" s="59">
        <f>IFERROR(VALUE(INDEX('CSV Import'!$V$7:$V$359, MATCH($BP143, 'CSV Import'!$U$7:$U$359, 0))),0)</f>
        <v>0</v>
      </c>
      <c r="J143" s="60">
        <f>IFERROR(VALUE(INDEX('CSV Import'!$W$7:$W$359, MATCH($BP143, 'CSV Import'!$U$7:$U$359, 0))),0)</f>
        <v>0</v>
      </c>
      <c r="K143" s="59">
        <f>IFERROR(VALUE(INDEX('CSV Import'!$AB$7:$AB$359, MATCH($BP143, 'CSV Import'!$AA$7:$AA$359, 0))),0)</f>
        <v>0</v>
      </c>
      <c r="L143" s="60">
        <f>IFERROR(VALUE(INDEX('CSV Import'!$AC$7:$AC$359, MATCH($BP143, 'CSV Import'!$AA$7:$AA$359, 0))),0)</f>
        <v>0</v>
      </c>
      <c r="M143" s="59">
        <f>IFERROR(VALUE(INDEX('CSV Import'!$AH$7:$AH$359, MATCH($BP143, 'CSV Import'!$AG$7:$AG$359, 0))),0)</f>
        <v>0</v>
      </c>
      <c r="N143" s="60">
        <f>IFERROR(VALUE(INDEX('CSV Import'!$AI$7:$AI$359, MATCH($BP143, 'CSV Import'!$AG$7:$AG$359, 0))),0)</f>
        <v>0</v>
      </c>
      <c r="O143" s="59">
        <f>IFERROR(VALUE(INDEX('CSV Import'!$AN$7:$AN$359, MATCH($BP143, 'CSV Import'!$AM$7:$AM$359, 0))),0)</f>
        <v>0</v>
      </c>
      <c r="P143" s="60">
        <f>IFERROR(VALUE(INDEX('CSV Import'!$AO$7:$AO$359, MATCH($BP143, 'CSV Import'!$AM$7:$AM$359, 0))),0)</f>
        <v>0</v>
      </c>
      <c r="Q143" s="59">
        <f>IFERROR(VALUE(INDEX('CSV Import'!$AT$7:$AT$359, MATCH($BP143, 'CSV Import'!$AS$7:$AS$359, 0))),0)</f>
        <v>0</v>
      </c>
      <c r="R143" s="60">
        <f>IFERROR(VALUE(INDEX('CSV Import'!$AU$7:$AU$359, MATCH($BP143, 'CSV Import'!$AS$7:$AS$359, 0))),0)</f>
        <v>0</v>
      </c>
      <c r="S143" s="59">
        <f>IFERROR(VALUE(INDEX('CSV Import'!$AZ$7:$AZ$359, MATCH($BP143, 'CSV Import'!$AY$7:$AY$359, 0))),0)</f>
        <v>0</v>
      </c>
      <c r="T143" s="60">
        <f>IFERROR(VALUE(INDEX('CSV Import'!$BA$7:$BA$359, MATCH($BP143, 'CSV Import'!$AY$7:$AY$359, 0))),0)</f>
        <v>0</v>
      </c>
      <c r="U143" s="59">
        <f>IFERROR(VALUE(INDEX('CSV Import'!$BF$7:$BF$359, MATCH($BP143, 'CSV Import'!$BE$7:$BE$359, 0))),0)</f>
        <v>0</v>
      </c>
      <c r="V143" s="60">
        <f>IFERROR(VALUE(INDEX('CSV Import'!$BG$7:$BG$359, MATCH($BP143, 'CSV Import'!$BE$7:$BE$359, 0))),0)</f>
        <v>0</v>
      </c>
      <c r="W143" s="59">
        <f>IFERROR(VALUE(INDEX('CSV Import'!$BL$7:$BL$359, MATCH($BP143, 'CSV Import'!$BK$7:$BK$359, 0))),0)</f>
        <v>0</v>
      </c>
      <c r="X143" s="60">
        <f>IFERROR(VALUE(INDEX('CSV Import'!$BM$7:$BM$359, MATCH($BP143, 'CSV Import'!$BK$7:$BK$359, 0))),0)</f>
        <v>0</v>
      </c>
      <c r="Y143" s="59">
        <f>IFERROR(VALUE(INDEX('CSV Import'!$BR$7:$BR$359, MATCH($BP143, 'CSV Import'!$BQ$7:$BQ$359, 0))),0)</f>
        <v>0</v>
      </c>
      <c r="Z143" s="60">
        <f>IFERROR(VALUE(INDEX('CSV Import'!$BS$7:$BS$359, MATCH($BP143, 'CSV Import'!$BQ$7:$BQ$359, 0))),0)</f>
        <v>0</v>
      </c>
      <c r="AA143" s="59">
        <f>IFERROR(VALUE(INDEX('CSV Import'!$BX$7:$BX$359, MATCH($BP143, 'CSV Import'!$BW$7:$BW$359, 0))),0)</f>
        <v>0</v>
      </c>
      <c r="AB143" s="60">
        <f>IFERROR(VALUE(INDEX('CSV Import'!$BY$7:$BY$359, MATCH($BP143, 'CSV Import'!$BW$7:$BW$359, 0))),0)</f>
        <v>0</v>
      </c>
      <c r="AC143" s="59">
        <f>IFERROR(VALUE(INDEX('CSV Import'!$CD$7:$CD$359, MATCH($BP143, 'CSV Import'!$CC$7:$CC$359, 0))),0)</f>
        <v>0</v>
      </c>
      <c r="AD143" s="60">
        <f>IFERROR(VALUE(INDEX('CSV Import'!$CE$7:$CE$359, MATCH($BP143, 'CSV Import'!$CC$7:$CC$359, 0))),0)</f>
        <v>0</v>
      </c>
      <c r="AE143" s="59">
        <f>IFERROR(VALUE(INDEX('CSV Import'!$CJ$7:$CJ$359, MATCH($BP143, 'CSV Import'!$CI$7:$CI$359, 0))),0)</f>
        <v>0</v>
      </c>
      <c r="AF143" s="60">
        <f>IFERROR(VALUE(INDEX('CSV Import'!$CK$7:$CK$359, MATCH($BP143, 'CSV Import'!$CI$7:$CI$359, 0))),0)</f>
        <v>0</v>
      </c>
      <c r="AG143" s="59">
        <f>IFERROR(VALUE(INDEX('CSV Import'!$CP$7:$CP$359, MATCH($BP143, 'CSV Import'!$CO$7:$CO$359, 0))),0)</f>
        <v>0</v>
      </c>
      <c r="AH143" s="60">
        <f>IFERROR(VALUE(INDEX('CSV Import'!$CQ$7:$CQ$359, MATCH($BP143, 'CSV Import'!$CO$7:$CO$359, 0))),0)</f>
        <v>0</v>
      </c>
      <c r="AI143" s="59">
        <f>IFERROR(VALUE(INDEX('CSV Import'!$CV$7:$CV$359, MATCH($BP143, 'CSV Import'!$CU$7:$CU$359, 0))),0)</f>
        <v>0</v>
      </c>
      <c r="AJ143" s="60">
        <f>IFERROR(VALUE(INDEX('CSV Import'!$CW$7:$CW$359, MATCH($BP143, 'CSV Import'!$CU$7:$CU$359, 0))),0)</f>
        <v>0</v>
      </c>
      <c r="AK143" s="59">
        <f>IFERROR(VALUE(INDEX('CSV Import'!$DB$7:$DB$359, MATCH($BP143, 'CSV Import'!$DA$7:$DA$359, 0))),0)</f>
        <v>0</v>
      </c>
      <c r="AL143" s="60">
        <f>IFERROR(VALUE(INDEX('CSV Import'!$DC$7:$DC$359, MATCH($BP143, 'CSV Import'!$DA$7:$DA$359, 0))),0)</f>
        <v>0</v>
      </c>
      <c r="AM143" s="59">
        <f>IFERROR(VALUE(INDEX('CSV Import'!$DH$7:$DH$359, MATCH($BP143, 'CSV Import'!$DG$7:$DG$359, 0))),0)</f>
        <v>0</v>
      </c>
      <c r="AN143" s="60">
        <f>IFERROR(VALUE(INDEX('CSV Import'!$DI$7:$DI$359, MATCH($BP143, 'CSV Import'!$DG$7:$DG$359, 0))),0)</f>
        <v>0</v>
      </c>
      <c r="AO143" s="59">
        <f>IFERROR(VALUE(INDEX('CSV Import'!$DN$7:$DN$359, MATCH($BP143, 'CSV Import'!$DM$7:$DM$359, 0))),0)</f>
        <v>0</v>
      </c>
      <c r="AP143" s="60">
        <f>IFERROR(VALUE(INDEX('CSV Import'!$DO$7:$DO$359, MATCH($BP143, 'CSV Import'!$DM$7:$DM$359, 0))),0)</f>
        <v>0</v>
      </c>
      <c r="AQ143" s="59">
        <f>IFERROR(VALUE(INDEX('CSV Import'!$DT$7:$DT$359, MATCH($BP143, 'CSV Import'!$DS$7:$DS$359, 0))),0)</f>
        <v>0</v>
      </c>
      <c r="AR143" s="60">
        <f>IFERROR(VALUE(INDEX('CSV Import'!$DU$7:$DU$359, MATCH($BP143, 'CSV Import'!$DS$7:$DS$359, 0))),0)</f>
        <v>0</v>
      </c>
      <c r="AS143" s="59">
        <f>IFERROR(VALUE(INDEX('CSV Import'!$DZ$7:$DZ$359, MATCH($BP143, 'CSV Import'!$DY$7:$DY$359, 0))),0)</f>
        <v>0</v>
      </c>
      <c r="AT143" s="60">
        <f>IFERROR(VALUE(INDEX('CSV Import'!$EA$7:$EA$359, MATCH($BP143, 'CSV Import'!$DY$7:$DY$359, 0))),0)</f>
        <v>0</v>
      </c>
      <c r="AU143" s="59">
        <f>IFERROR(VALUE(INDEX('CSV Import'!$EF$7:$EF$359, MATCH($BP143, 'CSV Import'!$EE$7:$EE$359, 0))),0)</f>
        <v>0</v>
      </c>
      <c r="AV143" s="60">
        <f>IFERROR(VALUE(INDEX('CSV Import'!$EG$7:$EG$359, MATCH($BP143, 'CSV Import'!$EE$7:$EE$359, 0))),0)</f>
        <v>0</v>
      </c>
      <c r="AW143" s="59">
        <f>IFERROR(VALUE(INDEX('CSV Import'!$EL$7:$EL$359, MATCH($BP143, 'CSV Import'!$EK$7:$EK$359, 0))),0)</f>
        <v>0</v>
      </c>
      <c r="AX143" s="60">
        <f>IFERROR(VALUE(INDEX('CSV Import'!$EM$7:$EM$359, MATCH($BP143, 'CSV Import'!$EK$7:$EK$359, 0))),0)</f>
        <v>0</v>
      </c>
      <c r="AY143" s="59">
        <f>IFERROR(VALUE(INDEX('CSV Import'!$ER$7:$ER$359, MATCH($BP143, 'CSV Import'!$EQ$7:$EQ$359, 0))),0)</f>
        <v>0</v>
      </c>
      <c r="AZ143" s="60">
        <f>IFERROR(VALUE(INDEX('CSV Import'!$ES$7:$ES$359, MATCH($BP143, 'CSV Import'!$EQ$7:$EQ$359, 0))),0)</f>
        <v>0</v>
      </c>
      <c r="BA143" s="59">
        <f>IFERROR(VALUE(INDEX('CSV Import'!$EX$7:$EX$359, MATCH($BP143, 'CSV Import'!$EW$7:$EW$359, 0))),0)</f>
        <v>0</v>
      </c>
      <c r="BB143" s="60">
        <f>IFERROR(VALUE(INDEX('CSV Import'!$EY$7:$EY$359, MATCH($BP143, 'CSV Import'!$EW$7:$EW$359, 0))),0)</f>
        <v>0</v>
      </c>
      <c r="BC143" s="59">
        <f>IFERROR(VALUE(INDEX('CSV Import'!$FD$7:$FD$359, MATCH($BP143, 'CSV Import'!$FC$7:$FC$359, 0))),0)</f>
        <v>0</v>
      </c>
      <c r="BD143" s="60">
        <f>IFERROR(VALUE(INDEX('CSV Import'!$FE$7:$FE$359, MATCH($BP143, 'CSV Import'!$FC$7:$FC$359, 0))),0)</f>
        <v>0</v>
      </c>
      <c r="BE143" s="59">
        <f>IFERROR(VALUE(INDEX('CSV Import'!$FJ$7:$FJ$359, MATCH($BP143, 'CSV Import'!$FI$7:$FI$359, 0))),0)</f>
        <v>0</v>
      </c>
      <c r="BF143" s="60">
        <f>IFERROR(VALUE(INDEX('CSV Import'!$FK$7:$FK$359, MATCH($BP143, 'CSV Import'!$FI$7:$FI$359, 0))),0)</f>
        <v>0</v>
      </c>
      <c r="BG143" s="59">
        <f>IFERROR(VALUE(INDEX('CSV Import'!$FP$7:$FP$359, MATCH($BP143, 'CSV Import'!$FO$7:$FO$359, 0))),0)</f>
        <v>0</v>
      </c>
      <c r="BH143" s="60">
        <f>IFERROR(VALUE(INDEX('CSV Import'!$FQ$7:$FQ$359, MATCH($BP143, 'CSV Import'!$FO$7:$FO$359, 0))),0)</f>
        <v>0</v>
      </c>
      <c r="BI143" s="59">
        <f>IFERROR(VALUE(INDEX('CSV Import'!$FV$7:$FV$359, MATCH($BP143, 'CSV Import'!$FU$7:$FU$359, 0))),0)</f>
        <v>0</v>
      </c>
      <c r="BJ143" s="60">
        <f>IFERROR(VALUE(INDEX('CSV Import'!$FW$7:$FW$359, MATCH($BP143, 'CSV Import'!$FU$7:$FU$359, 0))),0)</f>
        <v>0</v>
      </c>
      <c r="BK143" s="59">
        <f>IFERROR(VALUE(INDEX('CSV Import'!$GB$7:$GB$359, MATCH($BP143, 'CSV Import'!$GA$7:$GA$359, 0))),0)</f>
        <v>0</v>
      </c>
      <c r="BL143" s="60">
        <f>IFERROR(VALUE(INDEX('CSV Import'!$GC$7:$GC$359, MATCH($BP143, 'CSV Import'!$GA$7:$GA$359, 0))),0)</f>
        <v>0</v>
      </c>
      <c r="BM143" s="61">
        <f t="shared" si="539"/>
        <v>0</v>
      </c>
      <c r="BN143" s="62">
        <f t="shared" si="539"/>
        <v>0</v>
      </c>
      <c r="BP143" s="33" t="str">
        <f t="shared" si="540"/>
        <v>VOUCHERED</v>
      </c>
    </row>
    <row r="144" spans="1:68" x14ac:dyDescent="0.2">
      <c r="A144" s="28">
        <f>ROW()</f>
        <v>144</v>
      </c>
      <c r="B144" s="112"/>
      <c r="C144" s="59">
        <f>IFERROR(VALUE(INDEX('CSV Import'!$D$7:$D$359, MATCH($BP144, 'CSV Import'!$C$7:$C$359, 0))),0)</f>
        <v>0</v>
      </c>
      <c r="D144" s="60">
        <f>IFERROR(VALUE(INDEX('CSV Import'!$E$7:$E$359, MATCH($BP144, 'CSV Import'!$C$7:$C$359, 0))),0)</f>
        <v>0</v>
      </c>
      <c r="E144" s="59">
        <f>IFERROR(VALUE(INDEX('CSV Import'!$J$7:$J$359, MATCH($BP144, 'CSV Import'!$I$7:$I$359, 0))),0)</f>
        <v>0</v>
      </c>
      <c r="F144" s="60">
        <f>IFERROR(VALUE(INDEX('CSV Import'!$K$7:$K$359, MATCH($BP144, 'CSV Import'!$I$7:$I$359, 0))),0)</f>
        <v>0</v>
      </c>
      <c r="G144" s="59">
        <f>IFERROR(VALUE(INDEX('CSV Import'!$P$7:$P$359, MATCH($BP144, 'CSV Import'!$O$7:$O$359, 0))),0)</f>
        <v>0</v>
      </c>
      <c r="H144" s="60">
        <f>IFERROR(VALUE(INDEX('CSV Import'!$Q$7:$Q$359, MATCH($BP144, 'CSV Import'!$O$7:$O$359, 0))),0)</f>
        <v>0</v>
      </c>
      <c r="I144" s="59">
        <f>IFERROR(VALUE(INDEX('CSV Import'!$V$7:$V$359, MATCH($BP144, 'CSV Import'!$U$7:$U$359, 0))),0)</f>
        <v>0</v>
      </c>
      <c r="J144" s="60">
        <f>IFERROR(VALUE(INDEX('CSV Import'!$W$7:$W$359, MATCH($BP144, 'CSV Import'!$U$7:$U$359, 0))),0)</f>
        <v>0</v>
      </c>
      <c r="K144" s="59">
        <f>IFERROR(VALUE(INDEX('CSV Import'!$AB$7:$AB$359, MATCH($BP144, 'CSV Import'!$AA$7:$AA$359, 0))),0)</f>
        <v>0</v>
      </c>
      <c r="L144" s="60">
        <f>IFERROR(VALUE(INDEX('CSV Import'!$AC$7:$AC$359, MATCH($BP144, 'CSV Import'!$AA$7:$AA$359, 0))),0)</f>
        <v>0</v>
      </c>
      <c r="M144" s="59">
        <f>IFERROR(VALUE(INDEX('CSV Import'!$AH$7:$AH$359, MATCH($BP144, 'CSV Import'!$AG$7:$AG$359, 0))),0)</f>
        <v>0</v>
      </c>
      <c r="N144" s="60">
        <f>IFERROR(VALUE(INDEX('CSV Import'!$AI$7:$AI$359, MATCH($BP144, 'CSV Import'!$AG$7:$AG$359, 0))),0)</f>
        <v>0</v>
      </c>
      <c r="O144" s="59">
        <f>IFERROR(VALUE(INDEX('CSV Import'!$AN$7:$AN$359, MATCH($BP144, 'CSV Import'!$AM$7:$AM$359, 0))),0)</f>
        <v>0</v>
      </c>
      <c r="P144" s="60">
        <f>IFERROR(VALUE(INDEX('CSV Import'!$AO$7:$AO$359, MATCH($BP144, 'CSV Import'!$AM$7:$AM$359, 0))),0)</f>
        <v>0</v>
      </c>
      <c r="Q144" s="59">
        <f>IFERROR(VALUE(INDEX('CSV Import'!$AT$7:$AT$359, MATCH($BP144, 'CSV Import'!$AS$7:$AS$359, 0))),0)</f>
        <v>0</v>
      </c>
      <c r="R144" s="60">
        <f>IFERROR(VALUE(INDEX('CSV Import'!$AU$7:$AU$359, MATCH($BP144, 'CSV Import'!$AS$7:$AS$359, 0))),0)</f>
        <v>0</v>
      </c>
      <c r="S144" s="59">
        <f>IFERROR(VALUE(INDEX('CSV Import'!$AZ$7:$AZ$359, MATCH($BP144, 'CSV Import'!$AY$7:$AY$359, 0))),0)</f>
        <v>0</v>
      </c>
      <c r="T144" s="60">
        <f>IFERROR(VALUE(INDEX('CSV Import'!$BA$7:$BA$359, MATCH($BP144, 'CSV Import'!$AY$7:$AY$359, 0))),0)</f>
        <v>0</v>
      </c>
      <c r="U144" s="59">
        <f>IFERROR(VALUE(INDEX('CSV Import'!$BF$7:$BF$359, MATCH($BP144, 'CSV Import'!$BE$7:$BE$359, 0))),0)</f>
        <v>0</v>
      </c>
      <c r="V144" s="60">
        <f>IFERROR(VALUE(INDEX('CSV Import'!$BG$7:$BG$359, MATCH($BP144, 'CSV Import'!$BE$7:$BE$359, 0))),0)</f>
        <v>0</v>
      </c>
      <c r="W144" s="59">
        <f>IFERROR(VALUE(INDEX('CSV Import'!$BL$7:$BL$359, MATCH($BP144, 'CSV Import'!$BK$7:$BK$359, 0))),0)</f>
        <v>0</v>
      </c>
      <c r="X144" s="60">
        <f>IFERROR(VALUE(INDEX('CSV Import'!$BM$7:$BM$359, MATCH($BP144, 'CSV Import'!$BK$7:$BK$359, 0))),0)</f>
        <v>0</v>
      </c>
      <c r="Y144" s="59">
        <f>IFERROR(VALUE(INDEX('CSV Import'!$BR$7:$BR$359, MATCH($BP144, 'CSV Import'!$BQ$7:$BQ$359, 0))),0)</f>
        <v>0</v>
      </c>
      <c r="Z144" s="60">
        <f>IFERROR(VALUE(INDEX('CSV Import'!$BS$7:$BS$359, MATCH($BP144, 'CSV Import'!$BQ$7:$BQ$359, 0))),0)</f>
        <v>0</v>
      </c>
      <c r="AA144" s="59">
        <f>IFERROR(VALUE(INDEX('CSV Import'!$BX$7:$BX$359, MATCH($BP144, 'CSV Import'!$BW$7:$BW$359, 0))),0)</f>
        <v>0</v>
      </c>
      <c r="AB144" s="60">
        <f>IFERROR(VALUE(INDEX('CSV Import'!$BY$7:$BY$359, MATCH($BP144, 'CSV Import'!$BW$7:$BW$359, 0))),0)</f>
        <v>0</v>
      </c>
      <c r="AC144" s="59">
        <f>IFERROR(VALUE(INDEX('CSV Import'!$CD$7:$CD$359, MATCH($BP144, 'CSV Import'!$CC$7:$CC$359, 0))),0)</f>
        <v>0</v>
      </c>
      <c r="AD144" s="60">
        <f>IFERROR(VALUE(INDEX('CSV Import'!$CE$7:$CE$359, MATCH($BP144, 'CSV Import'!$CC$7:$CC$359, 0))),0)</f>
        <v>0</v>
      </c>
      <c r="AE144" s="59">
        <f>IFERROR(VALUE(INDEX('CSV Import'!$CJ$7:$CJ$359, MATCH($BP144, 'CSV Import'!$CI$7:$CI$359, 0))),0)</f>
        <v>0</v>
      </c>
      <c r="AF144" s="60">
        <f>IFERROR(VALUE(INDEX('CSV Import'!$CK$7:$CK$359, MATCH($BP144, 'CSV Import'!$CI$7:$CI$359, 0))),0)</f>
        <v>0</v>
      </c>
      <c r="AG144" s="59">
        <f>IFERROR(VALUE(INDEX('CSV Import'!$CP$7:$CP$359, MATCH($BP144, 'CSV Import'!$CO$7:$CO$359, 0))),0)</f>
        <v>0</v>
      </c>
      <c r="AH144" s="60">
        <f>IFERROR(VALUE(INDEX('CSV Import'!$CQ$7:$CQ$359, MATCH($BP144, 'CSV Import'!$CO$7:$CO$359, 0))),0)</f>
        <v>0</v>
      </c>
      <c r="AI144" s="59">
        <f>IFERROR(VALUE(INDEX('CSV Import'!$CV$7:$CV$359, MATCH($BP144, 'CSV Import'!$CU$7:$CU$359, 0))),0)</f>
        <v>0</v>
      </c>
      <c r="AJ144" s="60">
        <f>IFERROR(VALUE(INDEX('CSV Import'!$CW$7:$CW$359, MATCH($BP144, 'CSV Import'!$CU$7:$CU$359, 0))),0)</f>
        <v>0</v>
      </c>
      <c r="AK144" s="59">
        <f>IFERROR(VALUE(INDEX('CSV Import'!$DB$7:$DB$359, MATCH($BP144, 'CSV Import'!$DA$7:$DA$359, 0))),0)</f>
        <v>0</v>
      </c>
      <c r="AL144" s="60">
        <f>IFERROR(VALUE(INDEX('CSV Import'!$DC$7:$DC$359, MATCH($BP144, 'CSV Import'!$DA$7:$DA$359, 0))),0)</f>
        <v>0</v>
      </c>
      <c r="AM144" s="59">
        <f>IFERROR(VALUE(INDEX('CSV Import'!$DH$7:$DH$359, MATCH($BP144, 'CSV Import'!$DG$7:$DG$359, 0))),0)</f>
        <v>0</v>
      </c>
      <c r="AN144" s="60">
        <f>IFERROR(VALUE(INDEX('CSV Import'!$DI$7:$DI$359, MATCH($BP144, 'CSV Import'!$DG$7:$DG$359, 0))),0)</f>
        <v>0</v>
      </c>
      <c r="AO144" s="59">
        <f>IFERROR(VALUE(INDEX('CSV Import'!$DN$7:$DN$359, MATCH($BP144, 'CSV Import'!$DM$7:$DM$359, 0))),0)</f>
        <v>0</v>
      </c>
      <c r="AP144" s="60">
        <f>IFERROR(VALUE(INDEX('CSV Import'!$DO$7:$DO$359, MATCH($BP144, 'CSV Import'!$DM$7:$DM$359, 0))),0)</f>
        <v>0</v>
      </c>
      <c r="AQ144" s="59">
        <f>IFERROR(VALUE(INDEX('CSV Import'!$DT$7:$DT$359, MATCH($BP144, 'CSV Import'!$DS$7:$DS$359, 0))),0)</f>
        <v>0</v>
      </c>
      <c r="AR144" s="60">
        <f>IFERROR(VALUE(INDEX('CSV Import'!$DU$7:$DU$359, MATCH($BP144, 'CSV Import'!$DS$7:$DS$359, 0))),0)</f>
        <v>0</v>
      </c>
      <c r="AS144" s="59">
        <f>IFERROR(VALUE(INDEX('CSV Import'!$DZ$7:$DZ$359, MATCH($BP144, 'CSV Import'!$DY$7:$DY$359, 0))),0)</f>
        <v>0</v>
      </c>
      <c r="AT144" s="60">
        <f>IFERROR(VALUE(INDEX('CSV Import'!$EA$7:$EA$359, MATCH($BP144, 'CSV Import'!$DY$7:$DY$359, 0))),0)</f>
        <v>0</v>
      </c>
      <c r="AU144" s="59">
        <f>IFERROR(VALUE(INDEX('CSV Import'!$EF$7:$EF$359, MATCH($BP144, 'CSV Import'!$EE$7:$EE$359, 0))),0)</f>
        <v>0</v>
      </c>
      <c r="AV144" s="60">
        <f>IFERROR(VALUE(INDEX('CSV Import'!$EG$7:$EG$359, MATCH($BP144, 'CSV Import'!$EE$7:$EE$359, 0))),0)</f>
        <v>0</v>
      </c>
      <c r="AW144" s="59">
        <f>IFERROR(VALUE(INDEX('CSV Import'!$EL$7:$EL$359, MATCH($BP144, 'CSV Import'!$EK$7:$EK$359, 0))),0)</f>
        <v>0</v>
      </c>
      <c r="AX144" s="60">
        <f>IFERROR(VALUE(INDEX('CSV Import'!$EM$7:$EM$359, MATCH($BP144, 'CSV Import'!$EK$7:$EK$359, 0))),0)</f>
        <v>0</v>
      </c>
      <c r="AY144" s="59">
        <f>IFERROR(VALUE(INDEX('CSV Import'!$ER$7:$ER$359, MATCH($BP144, 'CSV Import'!$EQ$7:$EQ$359, 0))),0)</f>
        <v>0</v>
      </c>
      <c r="AZ144" s="60">
        <f>IFERROR(VALUE(INDEX('CSV Import'!$ES$7:$ES$359, MATCH($BP144, 'CSV Import'!$EQ$7:$EQ$359, 0))),0)</f>
        <v>0</v>
      </c>
      <c r="BA144" s="59">
        <f>IFERROR(VALUE(INDEX('CSV Import'!$EX$7:$EX$359, MATCH($BP144, 'CSV Import'!$EW$7:$EW$359, 0))),0)</f>
        <v>0</v>
      </c>
      <c r="BB144" s="60">
        <f>IFERROR(VALUE(INDEX('CSV Import'!$EY$7:$EY$359, MATCH($BP144, 'CSV Import'!$EW$7:$EW$359, 0))),0)</f>
        <v>0</v>
      </c>
      <c r="BC144" s="59">
        <f>IFERROR(VALUE(INDEX('CSV Import'!$FD$7:$FD$359, MATCH($BP144, 'CSV Import'!$FC$7:$FC$359, 0))),0)</f>
        <v>0</v>
      </c>
      <c r="BD144" s="60">
        <f>IFERROR(VALUE(INDEX('CSV Import'!$FE$7:$FE$359, MATCH($BP144, 'CSV Import'!$FC$7:$FC$359, 0))),0)</f>
        <v>0</v>
      </c>
      <c r="BE144" s="59">
        <f>IFERROR(VALUE(INDEX('CSV Import'!$FJ$7:$FJ$359, MATCH($BP144, 'CSV Import'!$FI$7:$FI$359, 0))),0)</f>
        <v>0</v>
      </c>
      <c r="BF144" s="60">
        <f>IFERROR(VALUE(INDEX('CSV Import'!$FK$7:$FK$359, MATCH($BP144, 'CSV Import'!$FI$7:$FI$359, 0))),0)</f>
        <v>0</v>
      </c>
      <c r="BG144" s="59">
        <f>IFERROR(VALUE(INDEX('CSV Import'!$FP$7:$FP$359, MATCH($BP144, 'CSV Import'!$FO$7:$FO$359, 0))),0)</f>
        <v>0</v>
      </c>
      <c r="BH144" s="60">
        <f>IFERROR(VALUE(INDEX('CSV Import'!$FQ$7:$FQ$359, MATCH($BP144, 'CSV Import'!$FO$7:$FO$359, 0))),0)</f>
        <v>0</v>
      </c>
      <c r="BI144" s="59">
        <f>IFERROR(VALUE(INDEX('CSV Import'!$FV$7:$FV$359, MATCH($BP144, 'CSV Import'!$FU$7:$FU$359, 0))),0)</f>
        <v>0</v>
      </c>
      <c r="BJ144" s="60">
        <f>IFERROR(VALUE(INDEX('CSV Import'!$FW$7:$FW$359, MATCH($BP144, 'CSV Import'!$FU$7:$FU$359, 0))),0)</f>
        <v>0</v>
      </c>
      <c r="BK144" s="59">
        <f>IFERROR(VALUE(INDEX('CSV Import'!$GB$7:$GB$359, MATCH($BP144, 'CSV Import'!$GA$7:$GA$359, 0))),0)</f>
        <v>0</v>
      </c>
      <c r="BL144" s="60">
        <f>IFERROR(VALUE(INDEX('CSV Import'!$GC$7:$GC$359, MATCH($BP144, 'CSV Import'!$GA$7:$GA$359, 0))),0)</f>
        <v>0</v>
      </c>
      <c r="BM144" s="61">
        <f t="shared" si="539"/>
        <v>0</v>
      </c>
      <c r="BN144" s="62">
        <f t="shared" si="539"/>
        <v>0</v>
      </c>
      <c r="BP144" s="33" t="str">
        <f t="shared" si="540"/>
        <v>VOUCHERED</v>
      </c>
    </row>
    <row r="145" spans="1:68" x14ac:dyDescent="0.2">
      <c r="A145" s="28">
        <f>ROW()</f>
        <v>145</v>
      </c>
      <c r="B145" s="112"/>
      <c r="C145" s="59">
        <f>IFERROR(VALUE(INDEX('CSV Import'!$D$7:$D$359, MATCH($BP145, 'CSV Import'!$C$7:$C$359, 0))),0)</f>
        <v>0</v>
      </c>
      <c r="D145" s="60">
        <f>IFERROR(VALUE(INDEX('CSV Import'!$E$7:$E$359, MATCH($BP145, 'CSV Import'!$C$7:$C$359, 0))),0)</f>
        <v>0</v>
      </c>
      <c r="E145" s="59">
        <f>IFERROR(VALUE(INDEX('CSV Import'!$J$7:$J$359, MATCH($BP145, 'CSV Import'!$I$7:$I$359, 0))),0)</f>
        <v>0</v>
      </c>
      <c r="F145" s="60">
        <f>IFERROR(VALUE(INDEX('CSV Import'!$K$7:$K$359, MATCH($BP145, 'CSV Import'!$I$7:$I$359, 0))),0)</f>
        <v>0</v>
      </c>
      <c r="G145" s="59">
        <f>IFERROR(VALUE(INDEX('CSV Import'!$P$7:$P$359, MATCH($BP145, 'CSV Import'!$O$7:$O$359, 0))),0)</f>
        <v>0</v>
      </c>
      <c r="H145" s="60">
        <f>IFERROR(VALUE(INDEX('CSV Import'!$Q$7:$Q$359, MATCH($BP145, 'CSV Import'!$O$7:$O$359, 0))),0)</f>
        <v>0</v>
      </c>
      <c r="I145" s="59">
        <f>IFERROR(VALUE(INDEX('CSV Import'!$V$7:$V$359, MATCH($BP145, 'CSV Import'!$U$7:$U$359, 0))),0)</f>
        <v>0</v>
      </c>
      <c r="J145" s="60">
        <f>IFERROR(VALUE(INDEX('CSV Import'!$W$7:$W$359, MATCH($BP145, 'CSV Import'!$U$7:$U$359, 0))),0)</f>
        <v>0</v>
      </c>
      <c r="K145" s="59">
        <f>IFERROR(VALUE(INDEX('CSV Import'!$AB$7:$AB$359, MATCH($BP145, 'CSV Import'!$AA$7:$AA$359, 0))),0)</f>
        <v>0</v>
      </c>
      <c r="L145" s="60">
        <f>IFERROR(VALUE(INDEX('CSV Import'!$AC$7:$AC$359, MATCH($BP145, 'CSV Import'!$AA$7:$AA$359, 0))),0)</f>
        <v>0</v>
      </c>
      <c r="M145" s="59">
        <f>IFERROR(VALUE(INDEX('CSV Import'!$AH$7:$AH$359, MATCH($BP145, 'CSV Import'!$AG$7:$AG$359, 0))),0)</f>
        <v>0</v>
      </c>
      <c r="N145" s="60">
        <f>IFERROR(VALUE(INDEX('CSV Import'!$AI$7:$AI$359, MATCH($BP145, 'CSV Import'!$AG$7:$AG$359, 0))),0)</f>
        <v>0</v>
      </c>
      <c r="O145" s="59">
        <f>IFERROR(VALUE(INDEX('CSV Import'!$AN$7:$AN$359, MATCH($BP145, 'CSV Import'!$AM$7:$AM$359, 0))),0)</f>
        <v>0</v>
      </c>
      <c r="P145" s="60">
        <f>IFERROR(VALUE(INDEX('CSV Import'!$AO$7:$AO$359, MATCH($BP145, 'CSV Import'!$AM$7:$AM$359, 0))),0)</f>
        <v>0</v>
      </c>
      <c r="Q145" s="59">
        <f>IFERROR(VALUE(INDEX('CSV Import'!$AT$7:$AT$359, MATCH($BP145, 'CSV Import'!$AS$7:$AS$359, 0))),0)</f>
        <v>0</v>
      </c>
      <c r="R145" s="60">
        <f>IFERROR(VALUE(INDEX('CSV Import'!$AU$7:$AU$359, MATCH($BP145, 'CSV Import'!$AS$7:$AS$359, 0))),0)</f>
        <v>0</v>
      </c>
      <c r="S145" s="59">
        <f>IFERROR(VALUE(INDEX('CSV Import'!$AZ$7:$AZ$359, MATCH($BP145, 'CSV Import'!$AY$7:$AY$359, 0))),0)</f>
        <v>0</v>
      </c>
      <c r="T145" s="60">
        <f>IFERROR(VALUE(INDEX('CSV Import'!$BA$7:$BA$359, MATCH($BP145, 'CSV Import'!$AY$7:$AY$359, 0))),0)</f>
        <v>0</v>
      </c>
      <c r="U145" s="59">
        <f>IFERROR(VALUE(INDEX('CSV Import'!$BF$7:$BF$359, MATCH($BP145, 'CSV Import'!$BE$7:$BE$359, 0))),0)</f>
        <v>0</v>
      </c>
      <c r="V145" s="60">
        <f>IFERROR(VALUE(INDEX('CSV Import'!$BG$7:$BG$359, MATCH($BP145, 'CSV Import'!$BE$7:$BE$359, 0))),0)</f>
        <v>0</v>
      </c>
      <c r="W145" s="59">
        <f>IFERROR(VALUE(INDEX('CSV Import'!$BL$7:$BL$359, MATCH($BP145, 'CSV Import'!$BK$7:$BK$359, 0))),0)</f>
        <v>0</v>
      </c>
      <c r="X145" s="60">
        <f>IFERROR(VALUE(INDEX('CSV Import'!$BM$7:$BM$359, MATCH($BP145, 'CSV Import'!$BK$7:$BK$359, 0))),0)</f>
        <v>0</v>
      </c>
      <c r="Y145" s="59">
        <f>IFERROR(VALUE(INDEX('CSV Import'!$BR$7:$BR$359, MATCH($BP145, 'CSV Import'!$BQ$7:$BQ$359, 0))),0)</f>
        <v>0</v>
      </c>
      <c r="Z145" s="60">
        <f>IFERROR(VALUE(INDEX('CSV Import'!$BS$7:$BS$359, MATCH($BP145, 'CSV Import'!$BQ$7:$BQ$359, 0))),0)</f>
        <v>0</v>
      </c>
      <c r="AA145" s="59">
        <f>IFERROR(VALUE(INDEX('CSV Import'!$BX$7:$BX$359, MATCH($BP145, 'CSV Import'!$BW$7:$BW$359, 0))),0)</f>
        <v>0</v>
      </c>
      <c r="AB145" s="60">
        <f>IFERROR(VALUE(INDEX('CSV Import'!$BY$7:$BY$359, MATCH($BP145, 'CSV Import'!$BW$7:$BW$359, 0))),0)</f>
        <v>0</v>
      </c>
      <c r="AC145" s="59">
        <f>IFERROR(VALUE(INDEX('CSV Import'!$CD$7:$CD$359, MATCH($BP145, 'CSV Import'!$CC$7:$CC$359, 0))),0)</f>
        <v>0</v>
      </c>
      <c r="AD145" s="60">
        <f>IFERROR(VALUE(INDEX('CSV Import'!$CE$7:$CE$359, MATCH($BP145, 'CSV Import'!$CC$7:$CC$359, 0))),0)</f>
        <v>0</v>
      </c>
      <c r="AE145" s="59">
        <f>IFERROR(VALUE(INDEX('CSV Import'!$CJ$7:$CJ$359, MATCH($BP145, 'CSV Import'!$CI$7:$CI$359, 0))),0)</f>
        <v>0</v>
      </c>
      <c r="AF145" s="60">
        <f>IFERROR(VALUE(INDEX('CSV Import'!$CK$7:$CK$359, MATCH($BP145, 'CSV Import'!$CI$7:$CI$359, 0))),0)</f>
        <v>0</v>
      </c>
      <c r="AG145" s="59">
        <f>IFERROR(VALUE(INDEX('CSV Import'!$CP$7:$CP$359, MATCH($BP145, 'CSV Import'!$CO$7:$CO$359, 0))),0)</f>
        <v>0</v>
      </c>
      <c r="AH145" s="60">
        <f>IFERROR(VALUE(INDEX('CSV Import'!$CQ$7:$CQ$359, MATCH($BP145, 'CSV Import'!$CO$7:$CO$359, 0))),0)</f>
        <v>0</v>
      </c>
      <c r="AI145" s="59">
        <f>IFERROR(VALUE(INDEX('CSV Import'!$CV$7:$CV$359, MATCH($BP145, 'CSV Import'!$CU$7:$CU$359, 0))),0)</f>
        <v>0</v>
      </c>
      <c r="AJ145" s="60">
        <f>IFERROR(VALUE(INDEX('CSV Import'!$CW$7:$CW$359, MATCH($BP145, 'CSV Import'!$CU$7:$CU$359, 0))),0)</f>
        <v>0</v>
      </c>
      <c r="AK145" s="59">
        <f>IFERROR(VALUE(INDEX('CSV Import'!$DB$7:$DB$359, MATCH($BP145, 'CSV Import'!$DA$7:$DA$359, 0))),0)</f>
        <v>0</v>
      </c>
      <c r="AL145" s="60">
        <f>IFERROR(VALUE(INDEX('CSV Import'!$DC$7:$DC$359, MATCH($BP145, 'CSV Import'!$DA$7:$DA$359, 0))),0)</f>
        <v>0</v>
      </c>
      <c r="AM145" s="59">
        <f>IFERROR(VALUE(INDEX('CSV Import'!$DH$7:$DH$359, MATCH($BP145, 'CSV Import'!$DG$7:$DG$359, 0))),0)</f>
        <v>0</v>
      </c>
      <c r="AN145" s="60">
        <f>IFERROR(VALUE(INDEX('CSV Import'!$DI$7:$DI$359, MATCH($BP145, 'CSV Import'!$DG$7:$DG$359, 0))),0)</f>
        <v>0</v>
      </c>
      <c r="AO145" s="59">
        <f>IFERROR(VALUE(INDEX('CSV Import'!$DN$7:$DN$359, MATCH($BP145, 'CSV Import'!$DM$7:$DM$359, 0))),0)</f>
        <v>0</v>
      </c>
      <c r="AP145" s="60">
        <f>IFERROR(VALUE(INDEX('CSV Import'!$DO$7:$DO$359, MATCH($BP145, 'CSV Import'!$DM$7:$DM$359, 0))),0)</f>
        <v>0</v>
      </c>
      <c r="AQ145" s="59">
        <f>IFERROR(VALUE(INDEX('CSV Import'!$DT$7:$DT$359, MATCH($BP145, 'CSV Import'!$DS$7:$DS$359, 0))),0)</f>
        <v>0</v>
      </c>
      <c r="AR145" s="60">
        <f>IFERROR(VALUE(INDEX('CSV Import'!$DU$7:$DU$359, MATCH($BP145, 'CSV Import'!$DS$7:$DS$359, 0))),0)</f>
        <v>0</v>
      </c>
      <c r="AS145" s="59">
        <f>IFERROR(VALUE(INDEX('CSV Import'!$DZ$7:$DZ$359, MATCH($BP145, 'CSV Import'!$DY$7:$DY$359, 0))),0)</f>
        <v>0</v>
      </c>
      <c r="AT145" s="60">
        <f>IFERROR(VALUE(INDEX('CSV Import'!$EA$7:$EA$359, MATCH($BP145, 'CSV Import'!$DY$7:$DY$359, 0))),0)</f>
        <v>0</v>
      </c>
      <c r="AU145" s="59">
        <f>IFERROR(VALUE(INDEX('CSV Import'!$EF$7:$EF$359, MATCH($BP145, 'CSV Import'!$EE$7:$EE$359, 0))),0)</f>
        <v>0</v>
      </c>
      <c r="AV145" s="60">
        <f>IFERROR(VALUE(INDEX('CSV Import'!$EG$7:$EG$359, MATCH($BP145, 'CSV Import'!$EE$7:$EE$359, 0))),0)</f>
        <v>0</v>
      </c>
      <c r="AW145" s="59">
        <f>IFERROR(VALUE(INDEX('CSV Import'!$EL$7:$EL$359, MATCH($BP145, 'CSV Import'!$EK$7:$EK$359, 0))),0)</f>
        <v>0</v>
      </c>
      <c r="AX145" s="60">
        <f>IFERROR(VALUE(INDEX('CSV Import'!$EM$7:$EM$359, MATCH($BP145, 'CSV Import'!$EK$7:$EK$359, 0))),0)</f>
        <v>0</v>
      </c>
      <c r="AY145" s="59">
        <f>IFERROR(VALUE(INDEX('CSV Import'!$ER$7:$ER$359, MATCH($BP145, 'CSV Import'!$EQ$7:$EQ$359, 0))),0)</f>
        <v>0</v>
      </c>
      <c r="AZ145" s="60">
        <f>IFERROR(VALUE(INDEX('CSV Import'!$ES$7:$ES$359, MATCH($BP145, 'CSV Import'!$EQ$7:$EQ$359, 0))),0)</f>
        <v>0</v>
      </c>
      <c r="BA145" s="59">
        <f>IFERROR(VALUE(INDEX('CSV Import'!$EX$7:$EX$359, MATCH($BP145, 'CSV Import'!$EW$7:$EW$359, 0))),0)</f>
        <v>0</v>
      </c>
      <c r="BB145" s="60">
        <f>IFERROR(VALUE(INDEX('CSV Import'!$EY$7:$EY$359, MATCH($BP145, 'CSV Import'!$EW$7:$EW$359, 0))),0)</f>
        <v>0</v>
      </c>
      <c r="BC145" s="59">
        <f>IFERROR(VALUE(INDEX('CSV Import'!$FD$7:$FD$359, MATCH($BP145, 'CSV Import'!$FC$7:$FC$359, 0))),0)</f>
        <v>0</v>
      </c>
      <c r="BD145" s="60">
        <f>IFERROR(VALUE(INDEX('CSV Import'!$FE$7:$FE$359, MATCH($BP145, 'CSV Import'!$FC$7:$FC$359, 0))),0)</f>
        <v>0</v>
      </c>
      <c r="BE145" s="59">
        <f>IFERROR(VALUE(INDEX('CSV Import'!$FJ$7:$FJ$359, MATCH($BP145, 'CSV Import'!$FI$7:$FI$359, 0))),0)</f>
        <v>0</v>
      </c>
      <c r="BF145" s="60">
        <f>IFERROR(VALUE(INDEX('CSV Import'!$FK$7:$FK$359, MATCH($BP145, 'CSV Import'!$FI$7:$FI$359, 0))),0)</f>
        <v>0</v>
      </c>
      <c r="BG145" s="59">
        <f>IFERROR(VALUE(INDEX('CSV Import'!$FP$7:$FP$359, MATCH($BP145, 'CSV Import'!$FO$7:$FO$359, 0))),0)</f>
        <v>0</v>
      </c>
      <c r="BH145" s="60">
        <f>IFERROR(VALUE(INDEX('CSV Import'!$FQ$7:$FQ$359, MATCH($BP145, 'CSV Import'!$FO$7:$FO$359, 0))),0)</f>
        <v>0</v>
      </c>
      <c r="BI145" s="59">
        <f>IFERROR(VALUE(INDEX('CSV Import'!$FV$7:$FV$359, MATCH($BP145, 'CSV Import'!$FU$7:$FU$359, 0))),0)</f>
        <v>0</v>
      </c>
      <c r="BJ145" s="60">
        <f>IFERROR(VALUE(INDEX('CSV Import'!$FW$7:$FW$359, MATCH($BP145, 'CSV Import'!$FU$7:$FU$359, 0))),0)</f>
        <v>0</v>
      </c>
      <c r="BK145" s="59">
        <f>IFERROR(VALUE(INDEX('CSV Import'!$GB$7:$GB$359, MATCH($BP145, 'CSV Import'!$GA$7:$GA$359, 0))),0)</f>
        <v>0</v>
      </c>
      <c r="BL145" s="60">
        <f>IFERROR(VALUE(INDEX('CSV Import'!$GC$7:$GC$359, MATCH($BP145, 'CSV Import'!$GA$7:$GA$359, 0))),0)</f>
        <v>0</v>
      </c>
      <c r="BM145" s="61">
        <f t="shared" si="539"/>
        <v>0</v>
      </c>
      <c r="BN145" s="62">
        <f t="shared" si="539"/>
        <v>0</v>
      </c>
      <c r="BP145" s="33" t="str">
        <f t="shared" si="540"/>
        <v>VOUCHERED</v>
      </c>
    </row>
    <row r="146" spans="1:68" x14ac:dyDescent="0.2">
      <c r="A146" s="28">
        <f>ROW()</f>
        <v>146</v>
      </c>
      <c r="B146" s="111"/>
      <c r="C146" s="59">
        <f>IFERROR(VALUE(INDEX('CSV Import'!$D$7:$D$359, MATCH($BP146, 'CSV Import'!$C$7:$C$359, 0))),0)</f>
        <v>0</v>
      </c>
      <c r="D146" s="60">
        <f>IFERROR(VALUE(INDEX('CSV Import'!$E$7:$E$359, MATCH($BP146, 'CSV Import'!$C$7:$C$359, 0))),0)</f>
        <v>0</v>
      </c>
      <c r="E146" s="59">
        <f>IFERROR(VALUE(INDEX('CSV Import'!$J$7:$J$359, MATCH($BP146, 'CSV Import'!$I$7:$I$359, 0))),0)</f>
        <v>0</v>
      </c>
      <c r="F146" s="60">
        <f>IFERROR(VALUE(INDEX('CSV Import'!$K$7:$K$359, MATCH($BP146, 'CSV Import'!$I$7:$I$359, 0))),0)</f>
        <v>0</v>
      </c>
      <c r="G146" s="59">
        <f>IFERROR(VALUE(INDEX('CSV Import'!$P$7:$P$359, MATCH($BP146, 'CSV Import'!$O$7:$O$359, 0))),0)</f>
        <v>0</v>
      </c>
      <c r="H146" s="60">
        <f>IFERROR(VALUE(INDEX('CSV Import'!$Q$7:$Q$359, MATCH($BP146, 'CSV Import'!$O$7:$O$359, 0))),0)</f>
        <v>0</v>
      </c>
      <c r="I146" s="59">
        <f>IFERROR(VALUE(INDEX('CSV Import'!$V$7:$V$359, MATCH($BP146, 'CSV Import'!$U$7:$U$359, 0))),0)</f>
        <v>0</v>
      </c>
      <c r="J146" s="60">
        <f>IFERROR(VALUE(INDEX('CSV Import'!$W$7:$W$359, MATCH($BP146, 'CSV Import'!$U$7:$U$359, 0))),0)</f>
        <v>0</v>
      </c>
      <c r="K146" s="59">
        <f>IFERROR(VALUE(INDEX('CSV Import'!$AB$7:$AB$359, MATCH($BP146, 'CSV Import'!$AA$7:$AA$359, 0))),0)</f>
        <v>0</v>
      </c>
      <c r="L146" s="60">
        <f>IFERROR(VALUE(INDEX('CSV Import'!$AC$7:$AC$359, MATCH($BP146, 'CSV Import'!$AA$7:$AA$359, 0))),0)</f>
        <v>0</v>
      </c>
      <c r="M146" s="59">
        <f>IFERROR(VALUE(INDEX('CSV Import'!$AH$7:$AH$359, MATCH($BP146, 'CSV Import'!$AG$7:$AG$359, 0))),0)</f>
        <v>0</v>
      </c>
      <c r="N146" s="60">
        <f>IFERROR(VALUE(INDEX('CSV Import'!$AI$7:$AI$359, MATCH($BP146, 'CSV Import'!$AG$7:$AG$359, 0))),0)</f>
        <v>0</v>
      </c>
      <c r="O146" s="59">
        <f>IFERROR(VALUE(INDEX('CSV Import'!$AN$7:$AN$359, MATCH($BP146, 'CSV Import'!$AM$7:$AM$359, 0))),0)</f>
        <v>0</v>
      </c>
      <c r="P146" s="60">
        <f>IFERROR(VALUE(INDEX('CSV Import'!$AO$7:$AO$359, MATCH($BP146, 'CSV Import'!$AM$7:$AM$359, 0))),0)</f>
        <v>0</v>
      </c>
      <c r="Q146" s="59">
        <f>IFERROR(VALUE(INDEX('CSV Import'!$AT$7:$AT$359, MATCH($BP146, 'CSV Import'!$AS$7:$AS$359, 0))),0)</f>
        <v>0</v>
      </c>
      <c r="R146" s="60">
        <f>IFERROR(VALUE(INDEX('CSV Import'!$AU$7:$AU$359, MATCH($BP146, 'CSV Import'!$AS$7:$AS$359, 0))),0)</f>
        <v>0</v>
      </c>
      <c r="S146" s="59">
        <f>IFERROR(VALUE(INDEX('CSV Import'!$AZ$7:$AZ$359, MATCH($BP146, 'CSV Import'!$AY$7:$AY$359, 0))),0)</f>
        <v>0</v>
      </c>
      <c r="T146" s="60">
        <f>IFERROR(VALUE(INDEX('CSV Import'!$BA$7:$BA$359, MATCH($BP146, 'CSV Import'!$AY$7:$AY$359, 0))),0)</f>
        <v>0</v>
      </c>
      <c r="U146" s="59">
        <f>IFERROR(VALUE(INDEX('CSV Import'!$BF$7:$BF$359, MATCH($BP146, 'CSV Import'!$BE$7:$BE$359, 0))),0)</f>
        <v>0</v>
      </c>
      <c r="V146" s="60">
        <f>IFERROR(VALUE(INDEX('CSV Import'!$BG$7:$BG$359, MATCH($BP146, 'CSV Import'!$BE$7:$BE$359, 0))),0)</f>
        <v>0</v>
      </c>
      <c r="W146" s="59">
        <f>IFERROR(VALUE(INDEX('CSV Import'!$BL$7:$BL$359, MATCH($BP146, 'CSV Import'!$BK$7:$BK$359, 0))),0)</f>
        <v>0</v>
      </c>
      <c r="X146" s="60">
        <f>IFERROR(VALUE(INDEX('CSV Import'!$BM$7:$BM$359, MATCH($BP146, 'CSV Import'!$BK$7:$BK$359, 0))),0)</f>
        <v>0</v>
      </c>
      <c r="Y146" s="59">
        <f>IFERROR(VALUE(INDEX('CSV Import'!$BR$7:$BR$359, MATCH($BP146, 'CSV Import'!$BQ$7:$BQ$359, 0))),0)</f>
        <v>0</v>
      </c>
      <c r="Z146" s="60">
        <f>IFERROR(VALUE(INDEX('CSV Import'!$BS$7:$BS$359, MATCH($BP146, 'CSV Import'!$BQ$7:$BQ$359, 0))),0)</f>
        <v>0</v>
      </c>
      <c r="AA146" s="59">
        <f>IFERROR(VALUE(INDEX('CSV Import'!$BX$7:$BX$359, MATCH($BP146, 'CSV Import'!$BW$7:$BW$359, 0))),0)</f>
        <v>0</v>
      </c>
      <c r="AB146" s="60">
        <f>IFERROR(VALUE(INDEX('CSV Import'!$BY$7:$BY$359, MATCH($BP146, 'CSV Import'!$BW$7:$BW$359, 0))),0)</f>
        <v>0</v>
      </c>
      <c r="AC146" s="59">
        <f>IFERROR(VALUE(INDEX('CSV Import'!$CD$7:$CD$359, MATCH($BP146, 'CSV Import'!$CC$7:$CC$359, 0))),0)</f>
        <v>0</v>
      </c>
      <c r="AD146" s="60">
        <f>IFERROR(VALUE(INDEX('CSV Import'!$CE$7:$CE$359, MATCH($BP146, 'CSV Import'!$CC$7:$CC$359, 0))),0)</f>
        <v>0</v>
      </c>
      <c r="AE146" s="59">
        <f>IFERROR(VALUE(INDEX('CSV Import'!$CJ$7:$CJ$359, MATCH($BP146, 'CSV Import'!$CI$7:$CI$359, 0))),0)</f>
        <v>0</v>
      </c>
      <c r="AF146" s="60">
        <f>IFERROR(VALUE(INDEX('CSV Import'!$CK$7:$CK$359, MATCH($BP146, 'CSV Import'!$CI$7:$CI$359, 0))),0)</f>
        <v>0</v>
      </c>
      <c r="AG146" s="59">
        <f>IFERROR(VALUE(INDEX('CSV Import'!$CP$7:$CP$359, MATCH($BP146, 'CSV Import'!$CO$7:$CO$359, 0))),0)</f>
        <v>0</v>
      </c>
      <c r="AH146" s="60">
        <f>IFERROR(VALUE(INDEX('CSV Import'!$CQ$7:$CQ$359, MATCH($BP146, 'CSV Import'!$CO$7:$CO$359, 0))),0)</f>
        <v>0</v>
      </c>
      <c r="AI146" s="59">
        <f>IFERROR(VALUE(INDEX('CSV Import'!$CV$7:$CV$359, MATCH($BP146, 'CSV Import'!$CU$7:$CU$359, 0))),0)</f>
        <v>0</v>
      </c>
      <c r="AJ146" s="60">
        <f>IFERROR(VALUE(INDEX('CSV Import'!$CW$7:$CW$359, MATCH($BP146, 'CSV Import'!$CU$7:$CU$359, 0))),0)</f>
        <v>0</v>
      </c>
      <c r="AK146" s="59">
        <f>IFERROR(VALUE(INDEX('CSV Import'!$DB$7:$DB$359, MATCH($BP146, 'CSV Import'!$DA$7:$DA$359, 0))),0)</f>
        <v>0</v>
      </c>
      <c r="AL146" s="60">
        <f>IFERROR(VALUE(INDEX('CSV Import'!$DC$7:$DC$359, MATCH($BP146, 'CSV Import'!$DA$7:$DA$359, 0))),0)</f>
        <v>0</v>
      </c>
      <c r="AM146" s="59">
        <f>IFERROR(VALUE(INDEX('CSV Import'!$DH$7:$DH$359, MATCH($BP146, 'CSV Import'!$DG$7:$DG$359, 0))),0)</f>
        <v>0</v>
      </c>
      <c r="AN146" s="60">
        <f>IFERROR(VALUE(INDEX('CSV Import'!$DI$7:$DI$359, MATCH($BP146, 'CSV Import'!$DG$7:$DG$359, 0))),0)</f>
        <v>0</v>
      </c>
      <c r="AO146" s="59">
        <f>IFERROR(VALUE(INDEX('CSV Import'!$DN$7:$DN$359, MATCH($BP146, 'CSV Import'!$DM$7:$DM$359, 0))),0)</f>
        <v>0</v>
      </c>
      <c r="AP146" s="60">
        <f>IFERROR(VALUE(INDEX('CSV Import'!$DO$7:$DO$359, MATCH($BP146, 'CSV Import'!$DM$7:$DM$359, 0))),0)</f>
        <v>0</v>
      </c>
      <c r="AQ146" s="59">
        <f>IFERROR(VALUE(INDEX('CSV Import'!$DT$7:$DT$359, MATCH($BP146, 'CSV Import'!$DS$7:$DS$359, 0))),0)</f>
        <v>0</v>
      </c>
      <c r="AR146" s="60">
        <f>IFERROR(VALUE(INDEX('CSV Import'!$DU$7:$DU$359, MATCH($BP146, 'CSV Import'!$DS$7:$DS$359, 0))),0)</f>
        <v>0</v>
      </c>
      <c r="AS146" s="59">
        <f>IFERROR(VALUE(INDEX('CSV Import'!$DZ$7:$DZ$359, MATCH($BP146, 'CSV Import'!$DY$7:$DY$359, 0))),0)</f>
        <v>0</v>
      </c>
      <c r="AT146" s="60">
        <f>IFERROR(VALUE(INDEX('CSV Import'!$EA$7:$EA$359, MATCH($BP146, 'CSV Import'!$DY$7:$DY$359, 0))),0)</f>
        <v>0</v>
      </c>
      <c r="AU146" s="59">
        <f>IFERROR(VALUE(INDEX('CSV Import'!$EF$7:$EF$359, MATCH($BP146, 'CSV Import'!$EE$7:$EE$359, 0))),0)</f>
        <v>0</v>
      </c>
      <c r="AV146" s="60">
        <f>IFERROR(VALUE(INDEX('CSV Import'!$EG$7:$EG$359, MATCH($BP146, 'CSV Import'!$EE$7:$EE$359, 0))),0)</f>
        <v>0</v>
      </c>
      <c r="AW146" s="59">
        <f>IFERROR(VALUE(INDEX('CSV Import'!$EL$7:$EL$359, MATCH($BP146, 'CSV Import'!$EK$7:$EK$359, 0))),0)</f>
        <v>0</v>
      </c>
      <c r="AX146" s="60">
        <f>IFERROR(VALUE(INDEX('CSV Import'!$EM$7:$EM$359, MATCH($BP146, 'CSV Import'!$EK$7:$EK$359, 0))),0)</f>
        <v>0</v>
      </c>
      <c r="AY146" s="59">
        <f>IFERROR(VALUE(INDEX('CSV Import'!$ER$7:$ER$359, MATCH($BP146, 'CSV Import'!$EQ$7:$EQ$359, 0))),0)</f>
        <v>0</v>
      </c>
      <c r="AZ146" s="60">
        <f>IFERROR(VALUE(INDEX('CSV Import'!$ES$7:$ES$359, MATCH($BP146, 'CSV Import'!$EQ$7:$EQ$359, 0))),0)</f>
        <v>0</v>
      </c>
      <c r="BA146" s="59">
        <f>IFERROR(VALUE(INDEX('CSV Import'!$EX$7:$EX$359, MATCH($BP146, 'CSV Import'!$EW$7:$EW$359, 0))),0)</f>
        <v>0</v>
      </c>
      <c r="BB146" s="60">
        <f>IFERROR(VALUE(INDEX('CSV Import'!$EY$7:$EY$359, MATCH($BP146, 'CSV Import'!$EW$7:$EW$359, 0))),0)</f>
        <v>0</v>
      </c>
      <c r="BC146" s="59">
        <f>IFERROR(VALUE(INDEX('CSV Import'!$FD$7:$FD$359, MATCH($BP146, 'CSV Import'!$FC$7:$FC$359, 0))),0)</f>
        <v>0</v>
      </c>
      <c r="BD146" s="60">
        <f>IFERROR(VALUE(INDEX('CSV Import'!$FE$7:$FE$359, MATCH($BP146, 'CSV Import'!$FC$7:$FC$359, 0))),0)</f>
        <v>0</v>
      </c>
      <c r="BE146" s="59">
        <f>IFERROR(VALUE(INDEX('CSV Import'!$FJ$7:$FJ$359, MATCH($BP146, 'CSV Import'!$FI$7:$FI$359, 0))),0)</f>
        <v>0</v>
      </c>
      <c r="BF146" s="60">
        <f>IFERROR(VALUE(INDEX('CSV Import'!$FK$7:$FK$359, MATCH($BP146, 'CSV Import'!$FI$7:$FI$359, 0))),0)</f>
        <v>0</v>
      </c>
      <c r="BG146" s="59">
        <f>IFERROR(VALUE(INDEX('CSV Import'!$FP$7:$FP$359, MATCH($BP146, 'CSV Import'!$FO$7:$FO$359, 0))),0)</f>
        <v>0</v>
      </c>
      <c r="BH146" s="60">
        <f>IFERROR(VALUE(INDEX('CSV Import'!$FQ$7:$FQ$359, MATCH($BP146, 'CSV Import'!$FO$7:$FO$359, 0))),0)</f>
        <v>0</v>
      </c>
      <c r="BI146" s="59">
        <f>IFERROR(VALUE(INDEX('CSV Import'!$FV$7:$FV$359, MATCH($BP146, 'CSV Import'!$FU$7:$FU$359, 0))),0)</f>
        <v>0</v>
      </c>
      <c r="BJ146" s="60">
        <f>IFERROR(VALUE(INDEX('CSV Import'!$FW$7:$FW$359, MATCH($BP146, 'CSV Import'!$FU$7:$FU$359, 0))),0)</f>
        <v>0</v>
      </c>
      <c r="BK146" s="59">
        <f>IFERROR(VALUE(INDEX('CSV Import'!$GB$7:$GB$359, MATCH($BP146, 'CSV Import'!$GA$7:$GA$359, 0))),0)</f>
        <v>0</v>
      </c>
      <c r="BL146" s="60">
        <f>IFERROR(VALUE(INDEX('CSV Import'!$GC$7:$GC$359, MATCH($BP146, 'CSV Import'!$GA$7:$GA$359, 0))),0)</f>
        <v>0</v>
      </c>
      <c r="BM146" s="61">
        <f t="shared" ref="BM146:BN204" si="541">SUM(C146,E146,G146,I146,K146,M146,O146,Q146,S146,U146,W146,Y146,AA146,AC146,AE146)+SUM(AG146,AI146,AK146,AM146,AO146,AQ146,AS146,AU146,AW146,AY146,BA146,BC146,BE146,BG146,BI146,BK146)</f>
        <v>0</v>
      </c>
      <c r="BN146" s="62">
        <f t="shared" si="541"/>
        <v>0</v>
      </c>
      <c r="BP146" s="33" t="str">
        <f t="shared" si="540"/>
        <v>VOUCHERED</v>
      </c>
    </row>
    <row r="147" spans="1:68" x14ac:dyDescent="0.2">
      <c r="A147" s="28">
        <f>ROW()</f>
        <v>147</v>
      </c>
      <c r="B147" s="111"/>
      <c r="C147" s="59">
        <f>IFERROR(VALUE(INDEX('CSV Import'!$D$7:$D$359, MATCH($BP147, 'CSV Import'!$C$7:$C$359, 0))),0)</f>
        <v>0</v>
      </c>
      <c r="D147" s="60">
        <f>IFERROR(VALUE(INDEX('CSV Import'!$E$7:$E$359, MATCH($BP147, 'CSV Import'!$C$7:$C$359, 0))),0)</f>
        <v>0</v>
      </c>
      <c r="E147" s="59">
        <f>IFERROR(VALUE(INDEX('CSV Import'!$J$7:$J$359, MATCH($BP147, 'CSV Import'!$I$7:$I$359, 0))),0)</f>
        <v>0</v>
      </c>
      <c r="F147" s="60">
        <f>IFERROR(VALUE(INDEX('CSV Import'!$K$7:$K$359, MATCH($BP147, 'CSV Import'!$I$7:$I$359, 0))),0)</f>
        <v>0</v>
      </c>
      <c r="G147" s="59">
        <f>IFERROR(VALUE(INDEX('CSV Import'!$P$7:$P$359, MATCH($BP147, 'CSV Import'!$O$7:$O$359, 0))),0)</f>
        <v>0</v>
      </c>
      <c r="H147" s="60">
        <f>IFERROR(VALUE(INDEX('CSV Import'!$Q$7:$Q$359, MATCH($BP147, 'CSV Import'!$O$7:$O$359, 0))),0)</f>
        <v>0</v>
      </c>
      <c r="I147" s="59">
        <f>IFERROR(VALUE(INDEX('CSV Import'!$V$7:$V$359, MATCH($BP147, 'CSV Import'!$U$7:$U$359, 0))),0)</f>
        <v>0</v>
      </c>
      <c r="J147" s="60">
        <f>IFERROR(VALUE(INDEX('CSV Import'!$W$7:$W$359, MATCH($BP147, 'CSV Import'!$U$7:$U$359, 0))),0)</f>
        <v>0</v>
      </c>
      <c r="K147" s="59">
        <f>IFERROR(VALUE(INDEX('CSV Import'!$AB$7:$AB$359, MATCH($BP147, 'CSV Import'!$AA$7:$AA$359, 0))),0)</f>
        <v>0</v>
      </c>
      <c r="L147" s="60">
        <f>IFERROR(VALUE(INDEX('CSV Import'!$AC$7:$AC$359, MATCH($BP147, 'CSV Import'!$AA$7:$AA$359, 0))),0)</f>
        <v>0</v>
      </c>
      <c r="M147" s="59">
        <f>IFERROR(VALUE(INDEX('CSV Import'!$AH$7:$AH$359, MATCH($BP147, 'CSV Import'!$AG$7:$AG$359, 0))),0)</f>
        <v>0</v>
      </c>
      <c r="N147" s="60">
        <f>IFERROR(VALUE(INDEX('CSV Import'!$AI$7:$AI$359, MATCH($BP147, 'CSV Import'!$AG$7:$AG$359, 0))),0)</f>
        <v>0</v>
      </c>
      <c r="O147" s="59">
        <f>IFERROR(VALUE(INDEX('CSV Import'!$AN$7:$AN$359, MATCH($BP147, 'CSV Import'!$AM$7:$AM$359, 0))),0)</f>
        <v>0</v>
      </c>
      <c r="P147" s="60">
        <f>IFERROR(VALUE(INDEX('CSV Import'!$AO$7:$AO$359, MATCH($BP147, 'CSV Import'!$AM$7:$AM$359, 0))),0)</f>
        <v>0</v>
      </c>
      <c r="Q147" s="59">
        <f>IFERROR(VALUE(INDEX('CSV Import'!$AT$7:$AT$359, MATCH($BP147, 'CSV Import'!$AS$7:$AS$359, 0))),0)</f>
        <v>0</v>
      </c>
      <c r="R147" s="60">
        <f>IFERROR(VALUE(INDEX('CSV Import'!$AU$7:$AU$359, MATCH($BP147, 'CSV Import'!$AS$7:$AS$359, 0))),0)</f>
        <v>0</v>
      </c>
      <c r="S147" s="59">
        <f>IFERROR(VALUE(INDEX('CSV Import'!$AZ$7:$AZ$359, MATCH($BP147, 'CSV Import'!$AY$7:$AY$359, 0))),0)</f>
        <v>0</v>
      </c>
      <c r="T147" s="60">
        <f>IFERROR(VALUE(INDEX('CSV Import'!$BA$7:$BA$359, MATCH($BP147, 'CSV Import'!$AY$7:$AY$359, 0))),0)</f>
        <v>0</v>
      </c>
      <c r="U147" s="59">
        <f>IFERROR(VALUE(INDEX('CSV Import'!$BF$7:$BF$359, MATCH($BP147, 'CSV Import'!$BE$7:$BE$359, 0))),0)</f>
        <v>0</v>
      </c>
      <c r="V147" s="60">
        <f>IFERROR(VALUE(INDEX('CSV Import'!$BG$7:$BG$359, MATCH($BP147, 'CSV Import'!$BE$7:$BE$359, 0))),0)</f>
        <v>0</v>
      </c>
      <c r="W147" s="59">
        <f>IFERROR(VALUE(INDEX('CSV Import'!$BL$7:$BL$359, MATCH($BP147, 'CSV Import'!$BK$7:$BK$359, 0))),0)</f>
        <v>0</v>
      </c>
      <c r="X147" s="60">
        <f>IFERROR(VALUE(INDEX('CSV Import'!$BM$7:$BM$359, MATCH($BP147, 'CSV Import'!$BK$7:$BK$359, 0))),0)</f>
        <v>0</v>
      </c>
      <c r="Y147" s="59">
        <f>IFERROR(VALUE(INDEX('CSV Import'!$BR$7:$BR$359, MATCH($BP147, 'CSV Import'!$BQ$7:$BQ$359, 0))),0)</f>
        <v>0</v>
      </c>
      <c r="Z147" s="60">
        <f>IFERROR(VALUE(INDEX('CSV Import'!$BS$7:$BS$359, MATCH($BP147, 'CSV Import'!$BQ$7:$BQ$359, 0))),0)</f>
        <v>0</v>
      </c>
      <c r="AA147" s="59">
        <f>IFERROR(VALUE(INDEX('CSV Import'!$BX$7:$BX$359, MATCH($BP147, 'CSV Import'!$BW$7:$BW$359, 0))),0)</f>
        <v>0</v>
      </c>
      <c r="AB147" s="60">
        <f>IFERROR(VALUE(INDEX('CSV Import'!$BY$7:$BY$359, MATCH($BP147, 'CSV Import'!$BW$7:$BW$359, 0))),0)</f>
        <v>0</v>
      </c>
      <c r="AC147" s="59">
        <f>IFERROR(VALUE(INDEX('CSV Import'!$CD$7:$CD$359, MATCH($BP147, 'CSV Import'!$CC$7:$CC$359, 0))),0)</f>
        <v>0</v>
      </c>
      <c r="AD147" s="60">
        <f>IFERROR(VALUE(INDEX('CSV Import'!$CE$7:$CE$359, MATCH($BP147, 'CSV Import'!$CC$7:$CC$359, 0))),0)</f>
        <v>0</v>
      </c>
      <c r="AE147" s="59">
        <f>IFERROR(VALUE(INDEX('CSV Import'!$CJ$7:$CJ$359, MATCH($BP147, 'CSV Import'!$CI$7:$CI$359, 0))),0)</f>
        <v>0</v>
      </c>
      <c r="AF147" s="60">
        <f>IFERROR(VALUE(INDEX('CSV Import'!$CK$7:$CK$359, MATCH($BP147, 'CSV Import'!$CI$7:$CI$359, 0))),0)</f>
        <v>0</v>
      </c>
      <c r="AG147" s="59">
        <f>IFERROR(VALUE(INDEX('CSV Import'!$CP$7:$CP$359, MATCH($BP147, 'CSV Import'!$CO$7:$CO$359, 0))),0)</f>
        <v>0</v>
      </c>
      <c r="AH147" s="60">
        <f>IFERROR(VALUE(INDEX('CSV Import'!$CQ$7:$CQ$359, MATCH($BP147, 'CSV Import'!$CO$7:$CO$359, 0))),0)</f>
        <v>0</v>
      </c>
      <c r="AI147" s="59">
        <f>IFERROR(VALUE(INDEX('CSV Import'!$CV$7:$CV$359, MATCH($BP147, 'CSV Import'!$CU$7:$CU$359, 0))),0)</f>
        <v>0</v>
      </c>
      <c r="AJ147" s="60">
        <f>IFERROR(VALUE(INDEX('CSV Import'!$CW$7:$CW$359, MATCH($BP147, 'CSV Import'!$CU$7:$CU$359, 0))),0)</f>
        <v>0</v>
      </c>
      <c r="AK147" s="59">
        <f>IFERROR(VALUE(INDEX('CSV Import'!$DB$7:$DB$359, MATCH($BP147, 'CSV Import'!$DA$7:$DA$359, 0))),0)</f>
        <v>0</v>
      </c>
      <c r="AL147" s="60">
        <f>IFERROR(VALUE(INDEX('CSV Import'!$DC$7:$DC$359, MATCH($BP147, 'CSV Import'!$DA$7:$DA$359, 0))),0)</f>
        <v>0</v>
      </c>
      <c r="AM147" s="59">
        <f>IFERROR(VALUE(INDEX('CSV Import'!$DH$7:$DH$359, MATCH($BP147, 'CSV Import'!$DG$7:$DG$359, 0))),0)</f>
        <v>0</v>
      </c>
      <c r="AN147" s="60">
        <f>IFERROR(VALUE(INDEX('CSV Import'!$DI$7:$DI$359, MATCH($BP147, 'CSV Import'!$DG$7:$DG$359, 0))),0)</f>
        <v>0</v>
      </c>
      <c r="AO147" s="59">
        <f>IFERROR(VALUE(INDEX('CSV Import'!$DN$7:$DN$359, MATCH($BP147, 'CSV Import'!$DM$7:$DM$359, 0))),0)</f>
        <v>0</v>
      </c>
      <c r="AP147" s="60">
        <f>IFERROR(VALUE(INDEX('CSV Import'!$DO$7:$DO$359, MATCH($BP147, 'CSV Import'!$DM$7:$DM$359, 0))),0)</f>
        <v>0</v>
      </c>
      <c r="AQ147" s="59">
        <f>IFERROR(VALUE(INDEX('CSV Import'!$DT$7:$DT$359, MATCH($BP147, 'CSV Import'!$DS$7:$DS$359, 0))),0)</f>
        <v>0</v>
      </c>
      <c r="AR147" s="60">
        <f>IFERROR(VALUE(INDEX('CSV Import'!$DU$7:$DU$359, MATCH($BP147, 'CSV Import'!$DS$7:$DS$359, 0))),0)</f>
        <v>0</v>
      </c>
      <c r="AS147" s="59">
        <f>IFERROR(VALUE(INDEX('CSV Import'!$DZ$7:$DZ$359, MATCH($BP147, 'CSV Import'!$DY$7:$DY$359, 0))),0)</f>
        <v>0</v>
      </c>
      <c r="AT147" s="60">
        <f>IFERROR(VALUE(INDEX('CSV Import'!$EA$7:$EA$359, MATCH($BP147, 'CSV Import'!$DY$7:$DY$359, 0))),0)</f>
        <v>0</v>
      </c>
      <c r="AU147" s="59">
        <f>IFERROR(VALUE(INDEX('CSV Import'!$EF$7:$EF$359, MATCH($BP147, 'CSV Import'!$EE$7:$EE$359, 0))),0)</f>
        <v>0</v>
      </c>
      <c r="AV147" s="60">
        <f>IFERROR(VALUE(INDEX('CSV Import'!$EG$7:$EG$359, MATCH($BP147, 'CSV Import'!$EE$7:$EE$359, 0))),0)</f>
        <v>0</v>
      </c>
      <c r="AW147" s="59">
        <f>IFERROR(VALUE(INDEX('CSV Import'!$EL$7:$EL$359, MATCH($BP147, 'CSV Import'!$EK$7:$EK$359, 0))),0)</f>
        <v>0</v>
      </c>
      <c r="AX147" s="60">
        <f>IFERROR(VALUE(INDEX('CSV Import'!$EM$7:$EM$359, MATCH($BP147, 'CSV Import'!$EK$7:$EK$359, 0))),0)</f>
        <v>0</v>
      </c>
      <c r="AY147" s="59">
        <f>IFERROR(VALUE(INDEX('CSV Import'!$ER$7:$ER$359, MATCH($BP147, 'CSV Import'!$EQ$7:$EQ$359, 0))),0)</f>
        <v>0</v>
      </c>
      <c r="AZ147" s="60">
        <f>IFERROR(VALUE(INDEX('CSV Import'!$ES$7:$ES$359, MATCH($BP147, 'CSV Import'!$EQ$7:$EQ$359, 0))),0)</f>
        <v>0</v>
      </c>
      <c r="BA147" s="59">
        <f>IFERROR(VALUE(INDEX('CSV Import'!$EX$7:$EX$359, MATCH($BP147, 'CSV Import'!$EW$7:$EW$359, 0))),0)</f>
        <v>0</v>
      </c>
      <c r="BB147" s="60">
        <f>IFERROR(VALUE(INDEX('CSV Import'!$EY$7:$EY$359, MATCH($BP147, 'CSV Import'!$EW$7:$EW$359, 0))),0)</f>
        <v>0</v>
      </c>
      <c r="BC147" s="59">
        <f>IFERROR(VALUE(INDEX('CSV Import'!$FD$7:$FD$359, MATCH($BP147, 'CSV Import'!$FC$7:$FC$359, 0))),0)</f>
        <v>0</v>
      </c>
      <c r="BD147" s="60">
        <f>IFERROR(VALUE(INDEX('CSV Import'!$FE$7:$FE$359, MATCH($BP147, 'CSV Import'!$FC$7:$FC$359, 0))),0)</f>
        <v>0</v>
      </c>
      <c r="BE147" s="59">
        <f>IFERROR(VALUE(INDEX('CSV Import'!$FJ$7:$FJ$359, MATCH($BP147, 'CSV Import'!$FI$7:$FI$359, 0))),0)</f>
        <v>0</v>
      </c>
      <c r="BF147" s="60">
        <f>IFERROR(VALUE(INDEX('CSV Import'!$FK$7:$FK$359, MATCH($BP147, 'CSV Import'!$FI$7:$FI$359, 0))),0)</f>
        <v>0</v>
      </c>
      <c r="BG147" s="59">
        <f>IFERROR(VALUE(INDEX('CSV Import'!$FP$7:$FP$359, MATCH($BP147, 'CSV Import'!$FO$7:$FO$359, 0))),0)</f>
        <v>0</v>
      </c>
      <c r="BH147" s="60">
        <f>IFERROR(VALUE(INDEX('CSV Import'!$FQ$7:$FQ$359, MATCH($BP147, 'CSV Import'!$FO$7:$FO$359, 0))),0)</f>
        <v>0</v>
      </c>
      <c r="BI147" s="59">
        <f>IFERROR(VALUE(INDEX('CSV Import'!$FV$7:$FV$359, MATCH($BP147, 'CSV Import'!$FU$7:$FU$359, 0))),0)</f>
        <v>0</v>
      </c>
      <c r="BJ147" s="60">
        <f>IFERROR(VALUE(INDEX('CSV Import'!$FW$7:$FW$359, MATCH($BP147, 'CSV Import'!$FU$7:$FU$359, 0))),0)</f>
        <v>0</v>
      </c>
      <c r="BK147" s="59">
        <f>IFERROR(VALUE(INDEX('CSV Import'!$GB$7:$GB$359, MATCH($BP147, 'CSV Import'!$GA$7:$GA$359, 0))),0)</f>
        <v>0</v>
      </c>
      <c r="BL147" s="60">
        <f>IFERROR(VALUE(INDEX('CSV Import'!$GC$7:$GC$359, MATCH($BP147, 'CSV Import'!$GA$7:$GA$359, 0))),0)</f>
        <v>0</v>
      </c>
      <c r="BM147" s="61">
        <f t="shared" si="541"/>
        <v>0</v>
      </c>
      <c r="BN147" s="62">
        <f t="shared" si="541"/>
        <v>0</v>
      </c>
      <c r="BP147" s="33" t="str">
        <f t="shared" si="540"/>
        <v>VOUCHERED</v>
      </c>
    </row>
    <row r="148" spans="1:68" x14ac:dyDescent="0.2">
      <c r="A148" s="28">
        <f>ROW()</f>
        <v>148</v>
      </c>
      <c r="B148" s="111"/>
      <c r="C148" s="59">
        <f>IFERROR(VALUE(INDEX('CSV Import'!$D$7:$D$359, MATCH($BP148, 'CSV Import'!$C$7:$C$359, 0))),0)</f>
        <v>0</v>
      </c>
      <c r="D148" s="60">
        <f>IFERROR(VALUE(INDEX('CSV Import'!$E$7:$E$359, MATCH($BP148, 'CSV Import'!$C$7:$C$359, 0))),0)</f>
        <v>0</v>
      </c>
      <c r="E148" s="59">
        <f>IFERROR(VALUE(INDEX('CSV Import'!$J$7:$J$359, MATCH($BP148, 'CSV Import'!$I$7:$I$359, 0))),0)</f>
        <v>0</v>
      </c>
      <c r="F148" s="60">
        <f>IFERROR(VALUE(INDEX('CSV Import'!$K$7:$K$359, MATCH($BP148, 'CSV Import'!$I$7:$I$359, 0))),0)</f>
        <v>0</v>
      </c>
      <c r="G148" s="59">
        <f>IFERROR(VALUE(INDEX('CSV Import'!$P$7:$P$359, MATCH($BP148, 'CSV Import'!$O$7:$O$359, 0))),0)</f>
        <v>0</v>
      </c>
      <c r="H148" s="60">
        <f>IFERROR(VALUE(INDEX('CSV Import'!$Q$7:$Q$359, MATCH($BP148, 'CSV Import'!$O$7:$O$359, 0))),0)</f>
        <v>0</v>
      </c>
      <c r="I148" s="59">
        <f>IFERROR(VALUE(INDEX('CSV Import'!$V$7:$V$359, MATCH($BP148, 'CSV Import'!$U$7:$U$359, 0))),0)</f>
        <v>0</v>
      </c>
      <c r="J148" s="60">
        <f>IFERROR(VALUE(INDEX('CSV Import'!$W$7:$W$359, MATCH($BP148, 'CSV Import'!$U$7:$U$359, 0))),0)</f>
        <v>0</v>
      </c>
      <c r="K148" s="59">
        <f>IFERROR(VALUE(INDEX('CSV Import'!$AB$7:$AB$359, MATCH($BP148, 'CSV Import'!$AA$7:$AA$359, 0))),0)</f>
        <v>0</v>
      </c>
      <c r="L148" s="60">
        <f>IFERROR(VALUE(INDEX('CSV Import'!$AC$7:$AC$359, MATCH($BP148, 'CSV Import'!$AA$7:$AA$359, 0))),0)</f>
        <v>0</v>
      </c>
      <c r="M148" s="59">
        <f>IFERROR(VALUE(INDEX('CSV Import'!$AH$7:$AH$359, MATCH($BP148, 'CSV Import'!$AG$7:$AG$359, 0))),0)</f>
        <v>0</v>
      </c>
      <c r="N148" s="60">
        <f>IFERROR(VALUE(INDEX('CSV Import'!$AI$7:$AI$359, MATCH($BP148, 'CSV Import'!$AG$7:$AG$359, 0))),0)</f>
        <v>0</v>
      </c>
      <c r="O148" s="59">
        <f>IFERROR(VALUE(INDEX('CSV Import'!$AN$7:$AN$359, MATCH($BP148, 'CSV Import'!$AM$7:$AM$359, 0))),0)</f>
        <v>0</v>
      </c>
      <c r="P148" s="60">
        <f>IFERROR(VALUE(INDEX('CSV Import'!$AO$7:$AO$359, MATCH($BP148, 'CSV Import'!$AM$7:$AM$359, 0))),0)</f>
        <v>0</v>
      </c>
      <c r="Q148" s="59">
        <f>IFERROR(VALUE(INDEX('CSV Import'!$AT$7:$AT$359, MATCH($BP148, 'CSV Import'!$AS$7:$AS$359, 0))),0)</f>
        <v>0</v>
      </c>
      <c r="R148" s="60">
        <f>IFERROR(VALUE(INDEX('CSV Import'!$AU$7:$AU$359, MATCH($BP148, 'CSV Import'!$AS$7:$AS$359, 0))),0)</f>
        <v>0</v>
      </c>
      <c r="S148" s="59">
        <f>IFERROR(VALUE(INDEX('CSV Import'!$AZ$7:$AZ$359, MATCH($BP148, 'CSV Import'!$AY$7:$AY$359, 0))),0)</f>
        <v>0</v>
      </c>
      <c r="T148" s="60">
        <f>IFERROR(VALUE(INDEX('CSV Import'!$BA$7:$BA$359, MATCH($BP148, 'CSV Import'!$AY$7:$AY$359, 0))),0)</f>
        <v>0</v>
      </c>
      <c r="U148" s="59">
        <f>IFERROR(VALUE(INDEX('CSV Import'!$BF$7:$BF$359, MATCH($BP148, 'CSV Import'!$BE$7:$BE$359, 0))),0)</f>
        <v>0</v>
      </c>
      <c r="V148" s="60">
        <f>IFERROR(VALUE(INDEX('CSV Import'!$BG$7:$BG$359, MATCH($BP148, 'CSV Import'!$BE$7:$BE$359, 0))),0)</f>
        <v>0</v>
      </c>
      <c r="W148" s="59">
        <f>IFERROR(VALUE(INDEX('CSV Import'!$BL$7:$BL$359, MATCH($BP148, 'CSV Import'!$BK$7:$BK$359, 0))),0)</f>
        <v>0</v>
      </c>
      <c r="X148" s="60">
        <f>IFERROR(VALUE(INDEX('CSV Import'!$BM$7:$BM$359, MATCH($BP148, 'CSV Import'!$BK$7:$BK$359, 0))),0)</f>
        <v>0</v>
      </c>
      <c r="Y148" s="59">
        <f>IFERROR(VALUE(INDEX('CSV Import'!$BR$7:$BR$359, MATCH($BP148, 'CSV Import'!$BQ$7:$BQ$359, 0))),0)</f>
        <v>0</v>
      </c>
      <c r="Z148" s="60">
        <f>IFERROR(VALUE(INDEX('CSV Import'!$BS$7:$BS$359, MATCH($BP148, 'CSV Import'!$BQ$7:$BQ$359, 0))),0)</f>
        <v>0</v>
      </c>
      <c r="AA148" s="59">
        <f>IFERROR(VALUE(INDEX('CSV Import'!$BX$7:$BX$359, MATCH($BP148, 'CSV Import'!$BW$7:$BW$359, 0))),0)</f>
        <v>0</v>
      </c>
      <c r="AB148" s="60">
        <f>IFERROR(VALUE(INDEX('CSV Import'!$BY$7:$BY$359, MATCH($BP148, 'CSV Import'!$BW$7:$BW$359, 0))),0)</f>
        <v>0</v>
      </c>
      <c r="AC148" s="59">
        <f>IFERROR(VALUE(INDEX('CSV Import'!$CD$7:$CD$359, MATCH($BP148, 'CSV Import'!$CC$7:$CC$359, 0))),0)</f>
        <v>0</v>
      </c>
      <c r="AD148" s="60">
        <f>IFERROR(VALUE(INDEX('CSV Import'!$CE$7:$CE$359, MATCH($BP148, 'CSV Import'!$CC$7:$CC$359, 0))),0)</f>
        <v>0</v>
      </c>
      <c r="AE148" s="59">
        <f>IFERROR(VALUE(INDEX('CSV Import'!$CJ$7:$CJ$359, MATCH($BP148, 'CSV Import'!$CI$7:$CI$359, 0))),0)</f>
        <v>0</v>
      </c>
      <c r="AF148" s="60">
        <f>IFERROR(VALUE(INDEX('CSV Import'!$CK$7:$CK$359, MATCH($BP148, 'CSV Import'!$CI$7:$CI$359, 0))),0)</f>
        <v>0</v>
      </c>
      <c r="AG148" s="59">
        <f>IFERROR(VALUE(INDEX('CSV Import'!$CP$7:$CP$359, MATCH($BP148, 'CSV Import'!$CO$7:$CO$359, 0))),0)</f>
        <v>0</v>
      </c>
      <c r="AH148" s="60">
        <f>IFERROR(VALUE(INDEX('CSV Import'!$CQ$7:$CQ$359, MATCH($BP148, 'CSV Import'!$CO$7:$CO$359, 0))),0)</f>
        <v>0</v>
      </c>
      <c r="AI148" s="59">
        <f>IFERROR(VALUE(INDEX('CSV Import'!$CV$7:$CV$359, MATCH($BP148, 'CSV Import'!$CU$7:$CU$359, 0))),0)</f>
        <v>0</v>
      </c>
      <c r="AJ148" s="60">
        <f>IFERROR(VALUE(INDEX('CSV Import'!$CW$7:$CW$359, MATCH($BP148, 'CSV Import'!$CU$7:$CU$359, 0))),0)</f>
        <v>0</v>
      </c>
      <c r="AK148" s="59">
        <f>IFERROR(VALUE(INDEX('CSV Import'!$DB$7:$DB$359, MATCH($BP148, 'CSV Import'!$DA$7:$DA$359, 0))),0)</f>
        <v>0</v>
      </c>
      <c r="AL148" s="60">
        <f>IFERROR(VALUE(INDEX('CSV Import'!$DC$7:$DC$359, MATCH($BP148, 'CSV Import'!$DA$7:$DA$359, 0))),0)</f>
        <v>0</v>
      </c>
      <c r="AM148" s="59">
        <f>IFERROR(VALUE(INDEX('CSV Import'!$DH$7:$DH$359, MATCH($BP148, 'CSV Import'!$DG$7:$DG$359, 0))),0)</f>
        <v>0</v>
      </c>
      <c r="AN148" s="60">
        <f>IFERROR(VALUE(INDEX('CSV Import'!$DI$7:$DI$359, MATCH($BP148, 'CSV Import'!$DG$7:$DG$359, 0))),0)</f>
        <v>0</v>
      </c>
      <c r="AO148" s="59">
        <f>IFERROR(VALUE(INDEX('CSV Import'!$DN$7:$DN$359, MATCH($BP148, 'CSV Import'!$DM$7:$DM$359, 0))),0)</f>
        <v>0</v>
      </c>
      <c r="AP148" s="60">
        <f>IFERROR(VALUE(INDEX('CSV Import'!$DO$7:$DO$359, MATCH($BP148, 'CSV Import'!$DM$7:$DM$359, 0))),0)</f>
        <v>0</v>
      </c>
      <c r="AQ148" s="59">
        <f>IFERROR(VALUE(INDEX('CSV Import'!$DT$7:$DT$359, MATCH($BP148, 'CSV Import'!$DS$7:$DS$359, 0))),0)</f>
        <v>0</v>
      </c>
      <c r="AR148" s="60">
        <f>IFERROR(VALUE(INDEX('CSV Import'!$DU$7:$DU$359, MATCH($BP148, 'CSV Import'!$DS$7:$DS$359, 0))),0)</f>
        <v>0</v>
      </c>
      <c r="AS148" s="59">
        <f>IFERROR(VALUE(INDEX('CSV Import'!$DZ$7:$DZ$359, MATCH($BP148, 'CSV Import'!$DY$7:$DY$359, 0))),0)</f>
        <v>0</v>
      </c>
      <c r="AT148" s="60">
        <f>IFERROR(VALUE(INDEX('CSV Import'!$EA$7:$EA$359, MATCH($BP148, 'CSV Import'!$DY$7:$DY$359, 0))),0)</f>
        <v>0</v>
      </c>
      <c r="AU148" s="59">
        <f>IFERROR(VALUE(INDEX('CSV Import'!$EF$7:$EF$359, MATCH($BP148, 'CSV Import'!$EE$7:$EE$359, 0))),0)</f>
        <v>0</v>
      </c>
      <c r="AV148" s="60">
        <f>IFERROR(VALUE(INDEX('CSV Import'!$EG$7:$EG$359, MATCH($BP148, 'CSV Import'!$EE$7:$EE$359, 0))),0)</f>
        <v>0</v>
      </c>
      <c r="AW148" s="59">
        <f>IFERROR(VALUE(INDEX('CSV Import'!$EL$7:$EL$359, MATCH($BP148, 'CSV Import'!$EK$7:$EK$359, 0))),0)</f>
        <v>0</v>
      </c>
      <c r="AX148" s="60">
        <f>IFERROR(VALUE(INDEX('CSV Import'!$EM$7:$EM$359, MATCH($BP148, 'CSV Import'!$EK$7:$EK$359, 0))),0)</f>
        <v>0</v>
      </c>
      <c r="AY148" s="59">
        <f>IFERROR(VALUE(INDEX('CSV Import'!$ER$7:$ER$359, MATCH($BP148, 'CSV Import'!$EQ$7:$EQ$359, 0))),0)</f>
        <v>0</v>
      </c>
      <c r="AZ148" s="60">
        <f>IFERROR(VALUE(INDEX('CSV Import'!$ES$7:$ES$359, MATCH($BP148, 'CSV Import'!$EQ$7:$EQ$359, 0))),0)</f>
        <v>0</v>
      </c>
      <c r="BA148" s="59">
        <f>IFERROR(VALUE(INDEX('CSV Import'!$EX$7:$EX$359, MATCH($BP148, 'CSV Import'!$EW$7:$EW$359, 0))),0)</f>
        <v>0</v>
      </c>
      <c r="BB148" s="60">
        <f>IFERROR(VALUE(INDEX('CSV Import'!$EY$7:$EY$359, MATCH($BP148, 'CSV Import'!$EW$7:$EW$359, 0))),0)</f>
        <v>0</v>
      </c>
      <c r="BC148" s="59">
        <f>IFERROR(VALUE(INDEX('CSV Import'!$FD$7:$FD$359, MATCH($BP148, 'CSV Import'!$FC$7:$FC$359, 0))),0)</f>
        <v>0</v>
      </c>
      <c r="BD148" s="60">
        <f>IFERROR(VALUE(INDEX('CSV Import'!$FE$7:$FE$359, MATCH($BP148, 'CSV Import'!$FC$7:$FC$359, 0))),0)</f>
        <v>0</v>
      </c>
      <c r="BE148" s="59">
        <f>IFERROR(VALUE(INDEX('CSV Import'!$FJ$7:$FJ$359, MATCH($BP148, 'CSV Import'!$FI$7:$FI$359, 0))),0)</f>
        <v>0</v>
      </c>
      <c r="BF148" s="60">
        <f>IFERROR(VALUE(INDEX('CSV Import'!$FK$7:$FK$359, MATCH($BP148, 'CSV Import'!$FI$7:$FI$359, 0))),0)</f>
        <v>0</v>
      </c>
      <c r="BG148" s="59">
        <f>IFERROR(VALUE(INDEX('CSV Import'!$FP$7:$FP$359, MATCH($BP148, 'CSV Import'!$FO$7:$FO$359, 0))),0)</f>
        <v>0</v>
      </c>
      <c r="BH148" s="60">
        <f>IFERROR(VALUE(INDEX('CSV Import'!$FQ$7:$FQ$359, MATCH($BP148, 'CSV Import'!$FO$7:$FO$359, 0))),0)</f>
        <v>0</v>
      </c>
      <c r="BI148" s="59">
        <f>IFERROR(VALUE(INDEX('CSV Import'!$FV$7:$FV$359, MATCH($BP148, 'CSV Import'!$FU$7:$FU$359, 0))),0)</f>
        <v>0</v>
      </c>
      <c r="BJ148" s="60">
        <f>IFERROR(VALUE(INDEX('CSV Import'!$FW$7:$FW$359, MATCH($BP148, 'CSV Import'!$FU$7:$FU$359, 0))),0)</f>
        <v>0</v>
      </c>
      <c r="BK148" s="59">
        <f>IFERROR(VALUE(INDEX('CSV Import'!$GB$7:$GB$359, MATCH($BP148, 'CSV Import'!$GA$7:$GA$359, 0))),0)</f>
        <v>0</v>
      </c>
      <c r="BL148" s="60">
        <f>IFERROR(VALUE(INDEX('CSV Import'!$GC$7:$GC$359, MATCH($BP148, 'CSV Import'!$GA$7:$GA$359, 0))),0)</f>
        <v>0</v>
      </c>
      <c r="BM148" s="61">
        <f t="shared" si="541"/>
        <v>0</v>
      </c>
      <c r="BN148" s="62">
        <f t="shared" si="541"/>
        <v>0</v>
      </c>
      <c r="BP148" s="33" t="str">
        <f t="shared" si="540"/>
        <v>VOUCHERED</v>
      </c>
    </row>
    <row r="149" spans="1:68" x14ac:dyDescent="0.2">
      <c r="A149" s="28">
        <f>ROW()</f>
        <v>149</v>
      </c>
      <c r="B149" s="112"/>
      <c r="C149" s="59">
        <f>IFERROR(VALUE(INDEX('CSV Import'!$D$7:$D$359, MATCH($BP149, 'CSV Import'!$C$7:$C$359, 0))),0)</f>
        <v>0</v>
      </c>
      <c r="D149" s="60">
        <f>IFERROR(VALUE(INDEX('CSV Import'!$E$7:$E$359, MATCH($BP149, 'CSV Import'!$C$7:$C$359, 0))),0)</f>
        <v>0</v>
      </c>
      <c r="E149" s="59">
        <f>IFERROR(VALUE(INDEX('CSV Import'!$J$7:$J$359, MATCH($BP149, 'CSV Import'!$I$7:$I$359, 0))),0)</f>
        <v>0</v>
      </c>
      <c r="F149" s="60">
        <f>IFERROR(VALUE(INDEX('CSV Import'!$K$7:$K$359, MATCH($BP149, 'CSV Import'!$I$7:$I$359, 0))),0)</f>
        <v>0</v>
      </c>
      <c r="G149" s="59">
        <f>IFERROR(VALUE(INDEX('CSV Import'!$P$7:$P$359, MATCH($BP149, 'CSV Import'!$O$7:$O$359, 0))),0)</f>
        <v>0</v>
      </c>
      <c r="H149" s="60">
        <f>IFERROR(VALUE(INDEX('CSV Import'!$Q$7:$Q$359, MATCH($BP149, 'CSV Import'!$O$7:$O$359, 0))),0)</f>
        <v>0</v>
      </c>
      <c r="I149" s="59">
        <f>IFERROR(VALUE(INDEX('CSV Import'!$V$7:$V$359, MATCH($BP149, 'CSV Import'!$U$7:$U$359, 0))),0)</f>
        <v>0</v>
      </c>
      <c r="J149" s="60">
        <f>IFERROR(VALUE(INDEX('CSV Import'!$W$7:$W$359, MATCH($BP149, 'CSV Import'!$U$7:$U$359, 0))),0)</f>
        <v>0</v>
      </c>
      <c r="K149" s="59">
        <f>IFERROR(VALUE(INDEX('CSV Import'!$AB$7:$AB$359, MATCH($BP149, 'CSV Import'!$AA$7:$AA$359, 0))),0)</f>
        <v>0</v>
      </c>
      <c r="L149" s="60">
        <f>IFERROR(VALUE(INDEX('CSV Import'!$AC$7:$AC$359, MATCH($BP149, 'CSV Import'!$AA$7:$AA$359, 0))),0)</f>
        <v>0</v>
      </c>
      <c r="M149" s="59">
        <f>IFERROR(VALUE(INDEX('CSV Import'!$AH$7:$AH$359, MATCH($BP149, 'CSV Import'!$AG$7:$AG$359, 0))),0)</f>
        <v>0</v>
      </c>
      <c r="N149" s="60">
        <f>IFERROR(VALUE(INDEX('CSV Import'!$AI$7:$AI$359, MATCH($BP149, 'CSV Import'!$AG$7:$AG$359, 0))),0)</f>
        <v>0</v>
      </c>
      <c r="O149" s="59">
        <f>IFERROR(VALUE(INDEX('CSV Import'!$AN$7:$AN$359, MATCH($BP149, 'CSV Import'!$AM$7:$AM$359, 0))),0)</f>
        <v>0</v>
      </c>
      <c r="P149" s="60">
        <f>IFERROR(VALUE(INDEX('CSV Import'!$AO$7:$AO$359, MATCH($BP149, 'CSV Import'!$AM$7:$AM$359, 0))),0)</f>
        <v>0</v>
      </c>
      <c r="Q149" s="59">
        <f>IFERROR(VALUE(INDEX('CSV Import'!$AT$7:$AT$359, MATCH($BP149, 'CSV Import'!$AS$7:$AS$359, 0))),0)</f>
        <v>0</v>
      </c>
      <c r="R149" s="60">
        <f>IFERROR(VALUE(INDEX('CSV Import'!$AU$7:$AU$359, MATCH($BP149, 'CSV Import'!$AS$7:$AS$359, 0))),0)</f>
        <v>0</v>
      </c>
      <c r="S149" s="59">
        <f>IFERROR(VALUE(INDEX('CSV Import'!$AZ$7:$AZ$359, MATCH($BP149, 'CSV Import'!$AY$7:$AY$359, 0))),0)</f>
        <v>0</v>
      </c>
      <c r="T149" s="60">
        <f>IFERROR(VALUE(INDEX('CSV Import'!$BA$7:$BA$359, MATCH($BP149, 'CSV Import'!$AY$7:$AY$359, 0))),0)</f>
        <v>0</v>
      </c>
      <c r="U149" s="59">
        <f>IFERROR(VALUE(INDEX('CSV Import'!$BF$7:$BF$359, MATCH($BP149, 'CSV Import'!$BE$7:$BE$359, 0))),0)</f>
        <v>0</v>
      </c>
      <c r="V149" s="60">
        <f>IFERROR(VALUE(INDEX('CSV Import'!$BG$7:$BG$359, MATCH($BP149, 'CSV Import'!$BE$7:$BE$359, 0))),0)</f>
        <v>0</v>
      </c>
      <c r="W149" s="59">
        <f>IFERROR(VALUE(INDEX('CSV Import'!$BL$7:$BL$359, MATCH($BP149, 'CSV Import'!$BK$7:$BK$359, 0))),0)</f>
        <v>0</v>
      </c>
      <c r="X149" s="60">
        <f>IFERROR(VALUE(INDEX('CSV Import'!$BM$7:$BM$359, MATCH($BP149, 'CSV Import'!$BK$7:$BK$359, 0))),0)</f>
        <v>0</v>
      </c>
      <c r="Y149" s="59">
        <f>IFERROR(VALUE(INDEX('CSV Import'!$BR$7:$BR$359, MATCH($BP149, 'CSV Import'!$BQ$7:$BQ$359, 0))),0)</f>
        <v>0</v>
      </c>
      <c r="Z149" s="60">
        <f>IFERROR(VALUE(INDEX('CSV Import'!$BS$7:$BS$359, MATCH($BP149, 'CSV Import'!$BQ$7:$BQ$359, 0))),0)</f>
        <v>0</v>
      </c>
      <c r="AA149" s="59">
        <f>IFERROR(VALUE(INDEX('CSV Import'!$BX$7:$BX$359, MATCH($BP149, 'CSV Import'!$BW$7:$BW$359, 0))),0)</f>
        <v>0</v>
      </c>
      <c r="AB149" s="60">
        <f>IFERROR(VALUE(INDEX('CSV Import'!$BY$7:$BY$359, MATCH($BP149, 'CSV Import'!$BW$7:$BW$359, 0))),0)</f>
        <v>0</v>
      </c>
      <c r="AC149" s="59">
        <f>IFERROR(VALUE(INDEX('CSV Import'!$CD$7:$CD$359, MATCH($BP149, 'CSV Import'!$CC$7:$CC$359, 0))),0)</f>
        <v>0</v>
      </c>
      <c r="AD149" s="60">
        <f>IFERROR(VALUE(INDEX('CSV Import'!$CE$7:$CE$359, MATCH($BP149, 'CSV Import'!$CC$7:$CC$359, 0))),0)</f>
        <v>0</v>
      </c>
      <c r="AE149" s="59">
        <f>IFERROR(VALUE(INDEX('CSV Import'!$CJ$7:$CJ$359, MATCH($BP149, 'CSV Import'!$CI$7:$CI$359, 0))),0)</f>
        <v>0</v>
      </c>
      <c r="AF149" s="60">
        <f>IFERROR(VALUE(INDEX('CSV Import'!$CK$7:$CK$359, MATCH($BP149, 'CSV Import'!$CI$7:$CI$359, 0))),0)</f>
        <v>0</v>
      </c>
      <c r="AG149" s="59">
        <f>IFERROR(VALUE(INDEX('CSV Import'!$CP$7:$CP$359, MATCH($BP149, 'CSV Import'!$CO$7:$CO$359, 0))),0)</f>
        <v>0</v>
      </c>
      <c r="AH149" s="60">
        <f>IFERROR(VALUE(INDEX('CSV Import'!$CQ$7:$CQ$359, MATCH($BP149, 'CSV Import'!$CO$7:$CO$359, 0))),0)</f>
        <v>0</v>
      </c>
      <c r="AI149" s="59">
        <f>IFERROR(VALUE(INDEX('CSV Import'!$CV$7:$CV$359, MATCH($BP149, 'CSV Import'!$CU$7:$CU$359, 0))),0)</f>
        <v>0</v>
      </c>
      <c r="AJ149" s="60">
        <f>IFERROR(VALUE(INDEX('CSV Import'!$CW$7:$CW$359, MATCH($BP149, 'CSV Import'!$CU$7:$CU$359, 0))),0)</f>
        <v>0</v>
      </c>
      <c r="AK149" s="59">
        <f>IFERROR(VALUE(INDEX('CSV Import'!$DB$7:$DB$359, MATCH($BP149, 'CSV Import'!$DA$7:$DA$359, 0))),0)</f>
        <v>0</v>
      </c>
      <c r="AL149" s="60">
        <f>IFERROR(VALUE(INDEX('CSV Import'!$DC$7:$DC$359, MATCH($BP149, 'CSV Import'!$DA$7:$DA$359, 0))),0)</f>
        <v>0</v>
      </c>
      <c r="AM149" s="59">
        <f>IFERROR(VALUE(INDEX('CSV Import'!$DH$7:$DH$359, MATCH($BP149, 'CSV Import'!$DG$7:$DG$359, 0))),0)</f>
        <v>0</v>
      </c>
      <c r="AN149" s="60">
        <f>IFERROR(VALUE(INDEX('CSV Import'!$DI$7:$DI$359, MATCH($BP149, 'CSV Import'!$DG$7:$DG$359, 0))),0)</f>
        <v>0</v>
      </c>
      <c r="AO149" s="59">
        <f>IFERROR(VALUE(INDEX('CSV Import'!$DN$7:$DN$359, MATCH($BP149, 'CSV Import'!$DM$7:$DM$359, 0))),0)</f>
        <v>0</v>
      </c>
      <c r="AP149" s="60">
        <f>IFERROR(VALUE(INDEX('CSV Import'!$DO$7:$DO$359, MATCH($BP149, 'CSV Import'!$DM$7:$DM$359, 0))),0)</f>
        <v>0</v>
      </c>
      <c r="AQ149" s="59">
        <f>IFERROR(VALUE(INDEX('CSV Import'!$DT$7:$DT$359, MATCH($BP149, 'CSV Import'!$DS$7:$DS$359, 0))),0)</f>
        <v>0</v>
      </c>
      <c r="AR149" s="60">
        <f>IFERROR(VALUE(INDEX('CSV Import'!$DU$7:$DU$359, MATCH($BP149, 'CSV Import'!$DS$7:$DS$359, 0))),0)</f>
        <v>0</v>
      </c>
      <c r="AS149" s="59">
        <f>IFERROR(VALUE(INDEX('CSV Import'!$DZ$7:$DZ$359, MATCH($BP149, 'CSV Import'!$DY$7:$DY$359, 0))),0)</f>
        <v>0</v>
      </c>
      <c r="AT149" s="60">
        <f>IFERROR(VALUE(INDEX('CSV Import'!$EA$7:$EA$359, MATCH($BP149, 'CSV Import'!$DY$7:$DY$359, 0))),0)</f>
        <v>0</v>
      </c>
      <c r="AU149" s="59">
        <f>IFERROR(VALUE(INDEX('CSV Import'!$EF$7:$EF$359, MATCH($BP149, 'CSV Import'!$EE$7:$EE$359, 0))),0)</f>
        <v>0</v>
      </c>
      <c r="AV149" s="60">
        <f>IFERROR(VALUE(INDEX('CSV Import'!$EG$7:$EG$359, MATCH($BP149, 'CSV Import'!$EE$7:$EE$359, 0))),0)</f>
        <v>0</v>
      </c>
      <c r="AW149" s="59">
        <f>IFERROR(VALUE(INDEX('CSV Import'!$EL$7:$EL$359, MATCH($BP149, 'CSV Import'!$EK$7:$EK$359, 0))),0)</f>
        <v>0</v>
      </c>
      <c r="AX149" s="60">
        <f>IFERROR(VALUE(INDEX('CSV Import'!$EM$7:$EM$359, MATCH($BP149, 'CSV Import'!$EK$7:$EK$359, 0))),0)</f>
        <v>0</v>
      </c>
      <c r="AY149" s="59">
        <f>IFERROR(VALUE(INDEX('CSV Import'!$ER$7:$ER$359, MATCH($BP149, 'CSV Import'!$EQ$7:$EQ$359, 0))),0)</f>
        <v>0</v>
      </c>
      <c r="AZ149" s="60">
        <f>IFERROR(VALUE(INDEX('CSV Import'!$ES$7:$ES$359, MATCH($BP149, 'CSV Import'!$EQ$7:$EQ$359, 0))),0)</f>
        <v>0</v>
      </c>
      <c r="BA149" s="59">
        <f>IFERROR(VALUE(INDEX('CSV Import'!$EX$7:$EX$359, MATCH($BP149, 'CSV Import'!$EW$7:$EW$359, 0))),0)</f>
        <v>0</v>
      </c>
      <c r="BB149" s="60">
        <f>IFERROR(VALUE(INDEX('CSV Import'!$EY$7:$EY$359, MATCH($BP149, 'CSV Import'!$EW$7:$EW$359, 0))),0)</f>
        <v>0</v>
      </c>
      <c r="BC149" s="59">
        <f>IFERROR(VALUE(INDEX('CSV Import'!$FD$7:$FD$359, MATCH($BP149, 'CSV Import'!$FC$7:$FC$359, 0))),0)</f>
        <v>0</v>
      </c>
      <c r="BD149" s="60">
        <f>IFERROR(VALUE(INDEX('CSV Import'!$FE$7:$FE$359, MATCH($BP149, 'CSV Import'!$FC$7:$FC$359, 0))),0)</f>
        <v>0</v>
      </c>
      <c r="BE149" s="59">
        <f>IFERROR(VALUE(INDEX('CSV Import'!$FJ$7:$FJ$359, MATCH($BP149, 'CSV Import'!$FI$7:$FI$359, 0))),0)</f>
        <v>0</v>
      </c>
      <c r="BF149" s="60">
        <f>IFERROR(VALUE(INDEX('CSV Import'!$FK$7:$FK$359, MATCH($BP149, 'CSV Import'!$FI$7:$FI$359, 0))),0)</f>
        <v>0</v>
      </c>
      <c r="BG149" s="59">
        <f>IFERROR(VALUE(INDEX('CSV Import'!$FP$7:$FP$359, MATCH($BP149, 'CSV Import'!$FO$7:$FO$359, 0))),0)</f>
        <v>0</v>
      </c>
      <c r="BH149" s="60">
        <f>IFERROR(VALUE(INDEX('CSV Import'!$FQ$7:$FQ$359, MATCH($BP149, 'CSV Import'!$FO$7:$FO$359, 0))),0)</f>
        <v>0</v>
      </c>
      <c r="BI149" s="59">
        <f>IFERROR(VALUE(INDEX('CSV Import'!$FV$7:$FV$359, MATCH($BP149, 'CSV Import'!$FU$7:$FU$359, 0))),0)</f>
        <v>0</v>
      </c>
      <c r="BJ149" s="60">
        <f>IFERROR(VALUE(INDEX('CSV Import'!$FW$7:$FW$359, MATCH($BP149, 'CSV Import'!$FU$7:$FU$359, 0))),0)</f>
        <v>0</v>
      </c>
      <c r="BK149" s="59">
        <f>IFERROR(VALUE(INDEX('CSV Import'!$GB$7:$GB$359, MATCH($BP149, 'CSV Import'!$GA$7:$GA$359, 0))),0)</f>
        <v>0</v>
      </c>
      <c r="BL149" s="60">
        <f>IFERROR(VALUE(INDEX('CSV Import'!$GC$7:$GC$359, MATCH($BP149, 'CSV Import'!$GA$7:$GA$359, 0))),0)</f>
        <v>0</v>
      </c>
      <c r="BM149" s="61">
        <f t="shared" si="541"/>
        <v>0</v>
      </c>
      <c r="BN149" s="62">
        <f t="shared" si="541"/>
        <v>0</v>
      </c>
      <c r="BP149" s="33" t="str">
        <f t="shared" si="540"/>
        <v>VOUCHERED</v>
      </c>
    </row>
    <row r="150" spans="1:68" x14ac:dyDescent="0.2">
      <c r="A150" s="28">
        <f>ROW()</f>
        <v>150</v>
      </c>
      <c r="B150" s="112"/>
      <c r="C150" s="59">
        <f>IFERROR(VALUE(INDEX('CSV Import'!$D$7:$D$359, MATCH($BP150, 'CSV Import'!$C$7:$C$359, 0))),0)</f>
        <v>0</v>
      </c>
      <c r="D150" s="60">
        <f>IFERROR(VALUE(INDEX('CSV Import'!$E$7:$E$359, MATCH($BP150, 'CSV Import'!$C$7:$C$359, 0))),0)</f>
        <v>0</v>
      </c>
      <c r="E150" s="59">
        <f>IFERROR(VALUE(INDEX('CSV Import'!$J$7:$J$359, MATCH($BP150, 'CSV Import'!$I$7:$I$359, 0))),0)</f>
        <v>0</v>
      </c>
      <c r="F150" s="60">
        <f>IFERROR(VALUE(INDEX('CSV Import'!$K$7:$K$359, MATCH($BP150, 'CSV Import'!$I$7:$I$359, 0))),0)</f>
        <v>0</v>
      </c>
      <c r="G150" s="59">
        <f>IFERROR(VALUE(INDEX('CSV Import'!$P$7:$P$359, MATCH($BP150, 'CSV Import'!$O$7:$O$359, 0))),0)</f>
        <v>0</v>
      </c>
      <c r="H150" s="60">
        <f>IFERROR(VALUE(INDEX('CSV Import'!$Q$7:$Q$359, MATCH($BP150, 'CSV Import'!$O$7:$O$359, 0))),0)</f>
        <v>0</v>
      </c>
      <c r="I150" s="59">
        <f>IFERROR(VALUE(INDEX('CSV Import'!$V$7:$V$359, MATCH($BP150, 'CSV Import'!$U$7:$U$359, 0))),0)</f>
        <v>0</v>
      </c>
      <c r="J150" s="60">
        <f>IFERROR(VALUE(INDEX('CSV Import'!$W$7:$W$359, MATCH($BP150, 'CSV Import'!$U$7:$U$359, 0))),0)</f>
        <v>0</v>
      </c>
      <c r="K150" s="59">
        <f>IFERROR(VALUE(INDEX('CSV Import'!$AB$7:$AB$359, MATCH($BP150, 'CSV Import'!$AA$7:$AA$359, 0))),0)</f>
        <v>0</v>
      </c>
      <c r="L150" s="60">
        <f>IFERROR(VALUE(INDEX('CSV Import'!$AC$7:$AC$359, MATCH($BP150, 'CSV Import'!$AA$7:$AA$359, 0))),0)</f>
        <v>0</v>
      </c>
      <c r="M150" s="59">
        <f>IFERROR(VALUE(INDEX('CSV Import'!$AH$7:$AH$359, MATCH($BP150, 'CSV Import'!$AG$7:$AG$359, 0))),0)</f>
        <v>0</v>
      </c>
      <c r="N150" s="60">
        <f>IFERROR(VALUE(INDEX('CSV Import'!$AI$7:$AI$359, MATCH($BP150, 'CSV Import'!$AG$7:$AG$359, 0))),0)</f>
        <v>0</v>
      </c>
      <c r="O150" s="59">
        <f>IFERROR(VALUE(INDEX('CSV Import'!$AN$7:$AN$359, MATCH($BP150, 'CSV Import'!$AM$7:$AM$359, 0))),0)</f>
        <v>0</v>
      </c>
      <c r="P150" s="60">
        <f>IFERROR(VALUE(INDEX('CSV Import'!$AO$7:$AO$359, MATCH($BP150, 'CSV Import'!$AM$7:$AM$359, 0))),0)</f>
        <v>0</v>
      </c>
      <c r="Q150" s="59">
        <f>IFERROR(VALUE(INDEX('CSV Import'!$AT$7:$AT$359, MATCH($BP150, 'CSV Import'!$AS$7:$AS$359, 0))),0)</f>
        <v>0</v>
      </c>
      <c r="R150" s="60">
        <f>IFERROR(VALUE(INDEX('CSV Import'!$AU$7:$AU$359, MATCH($BP150, 'CSV Import'!$AS$7:$AS$359, 0))),0)</f>
        <v>0</v>
      </c>
      <c r="S150" s="59">
        <f>IFERROR(VALUE(INDEX('CSV Import'!$AZ$7:$AZ$359, MATCH($BP150, 'CSV Import'!$AY$7:$AY$359, 0))),0)</f>
        <v>0</v>
      </c>
      <c r="T150" s="60">
        <f>IFERROR(VALUE(INDEX('CSV Import'!$BA$7:$BA$359, MATCH($BP150, 'CSV Import'!$AY$7:$AY$359, 0))),0)</f>
        <v>0</v>
      </c>
      <c r="U150" s="59">
        <f>IFERROR(VALUE(INDEX('CSV Import'!$BF$7:$BF$359, MATCH($BP150, 'CSV Import'!$BE$7:$BE$359, 0))),0)</f>
        <v>0</v>
      </c>
      <c r="V150" s="60">
        <f>IFERROR(VALUE(INDEX('CSV Import'!$BG$7:$BG$359, MATCH($BP150, 'CSV Import'!$BE$7:$BE$359, 0))),0)</f>
        <v>0</v>
      </c>
      <c r="W150" s="59">
        <f>IFERROR(VALUE(INDEX('CSV Import'!$BL$7:$BL$359, MATCH($BP150, 'CSV Import'!$BK$7:$BK$359, 0))),0)</f>
        <v>0</v>
      </c>
      <c r="X150" s="60">
        <f>IFERROR(VALUE(INDEX('CSV Import'!$BM$7:$BM$359, MATCH($BP150, 'CSV Import'!$BK$7:$BK$359, 0))),0)</f>
        <v>0</v>
      </c>
      <c r="Y150" s="59">
        <f>IFERROR(VALUE(INDEX('CSV Import'!$BR$7:$BR$359, MATCH($BP150, 'CSV Import'!$BQ$7:$BQ$359, 0))),0)</f>
        <v>0</v>
      </c>
      <c r="Z150" s="60">
        <f>IFERROR(VALUE(INDEX('CSV Import'!$BS$7:$BS$359, MATCH($BP150, 'CSV Import'!$BQ$7:$BQ$359, 0))),0)</f>
        <v>0</v>
      </c>
      <c r="AA150" s="59">
        <f>IFERROR(VALUE(INDEX('CSV Import'!$BX$7:$BX$359, MATCH($BP150, 'CSV Import'!$BW$7:$BW$359, 0))),0)</f>
        <v>0</v>
      </c>
      <c r="AB150" s="60">
        <f>IFERROR(VALUE(INDEX('CSV Import'!$BY$7:$BY$359, MATCH($BP150, 'CSV Import'!$BW$7:$BW$359, 0))),0)</f>
        <v>0</v>
      </c>
      <c r="AC150" s="59">
        <f>IFERROR(VALUE(INDEX('CSV Import'!$CD$7:$CD$359, MATCH($BP150, 'CSV Import'!$CC$7:$CC$359, 0))),0)</f>
        <v>0</v>
      </c>
      <c r="AD150" s="60">
        <f>IFERROR(VALUE(INDEX('CSV Import'!$CE$7:$CE$359, MATCH($BP150, 'CSV Import'!$CC$7:$CC$359, 0))),0)</f>
        <v>0</v>
      </c>
      <c r="AE150" s="59">
        <f>IFERROR(VALUE(INDEX('CSV Import'!$CJ$7:$CJ$359, MATCH($BP150, 'CSV Import'!$CI$7:$CI$359, 0))),0)</f>
        <v>0</v>
      </c>
      <c r="AF150" s="60">
        <f>IFERROR(VALUE(INDEX('CSV Import'!$CK$7:$CK$359, MATCH($BP150, 'CSV Import'!$CI$7:$CI$359, 0))),0)</f>
        <v>0</v>
      </c>
      <c r="AG150" s="59">
        <f>IFERROR(VALUE(INDEX('CSV Import'!$CP$7:$CP$359, MATCH($BP150, 'CSV Import'!$CO$7:$CO$359, 0))),0)</f>
        <v>0</v>
      </c>
      <c r="AH150" s="60">
        <f>IFERROR(VALUE(INDEX('CSV Import'!$CQ$7:$CQ$359, MATCH($BP150, 'CSV Import'!$CO$7:$CO$359, 0))),0)</f>
        <v>0</v>
      </c>
      <c r="AI150" s="59">
        <f>IFERROR(VALUE(INDEX('CSV Import'!$CV$7:$CV$359, MATCH($BP150, 'CSV Import'!$CU$7:$CU$359, 0))),0)</f>
        <v>0</v>
      </c>
      <c r="AJ150" s="60">
        <f>IFERROR(VALUE(INDEX('CSV Import'!$CW$7:$CW$359, MATCH($BP150, 'CSV Import'!$CU$7:$CU$359, 0))),0)</f>
        <v>0</v>
      </c>
      <c r="AK150" s="59">
        <f>IFERROR(VALUE(INDEX('CSV Import'!$DB$7:$DB$359, MATCH($BP150, 'CSV Import'!$DA$7:$DA$359, 0))),0)</f>
        <v>0</v>
      </c>
      <c r="AL150" s="60">
        <f>IFERROR(VALUE(INDEX('CSV Import'!$DC$7:$DC$359, MATCH($BP150, 'CSV Import'!$DA$7:$DA$359, 0))),0)</f>
        <v>0</v>
      </c>
      <c r="AM150" s="59">
        <f>IFERROR(VALUE(INDEX('CSV Import'!$DH$7:$DH$359, MATCH($BP150, 'CSV Import'!$DG$7:$DG$359, 0))),0)</f>
        <v>0</v>
      </c>
      <c r="AN150" s="60">
        <f>IFERROR(VALUE(INDEX('CSV Import'!$DI$7:$DI$359, MATCH($BP150, 'CSV Import'!$DG$7:$DG$359, 0))),0)</f>
        <v>0</v>
      </c>
      <c r="AO150" s="59">
        <f>IFERROR(VALUE(INDEX('CSV Import'!$DN$7:$DN$359, MATCH($BP150, 'CSV Import'!$DM$7:$DM$359, 0))),0)</f>
        <v>0</v>
      </c>
      <c r="AP150" s="60">
        <f>IFERROR(VALUE(INDEX('CSV Import'!$DO$7:$DO$359, MATCH($BP150, 'CSV Import'!$DM$7:$DM$359, 0))),0)</f>
        <v>0</v>
      </c>
      <c r="AQ150" s="59">
        <f>IFERROR(VALUE(INDEX('CSV Import'!$DT$7:$DT$359, MATCH($BP150, 'CSV Import'!$DS$7:$DS$359, 0))),0)</f>
        <v>0</v>
      </c>
      <c r="AR150" s="60">
        <f>IFERROR(VALUE(INDEX('CSV Import'!$DU$7:$DU$359, MATCH($BP150, 'CSV Import'!$DS$7:$DS$359, 0))),0)</f>
        <v>0</v>
      </c>
      <c r="AS150" s="59">
        <f>IFERROR(VALUE(INDEX('CSV Import'!$DZ$7:$DZ$359, MATCH($BP150, 'CSV Import'!$DY$7:$DY$359, 0))),0)</f>
        <v>0</v>
      </c>
      <c r="AT150" s="60">
        <f>IFERROR(VALUE(INDEX('CSV Import'!$EA$7:$EA$359, MATCH($BP150, 'CSV Import'!$DY$7:$DY$359, 0))),0)</f>
        <v>0</v>
      </c>
      <c r="AU150" s="59">
        <f>IFERROR(VALUE(INDEX('CSV Import'!$EF$7:$EF$359, MATCH($BP150, 'CSV Import'!$EE$7:$EE$359, 0))),0)</f>
        <v>0</v>
      </c>
      <c r="AV150" s="60">
        <f>IFERROR(VALUE(INDEX('CSV Import'!$EG$7:$EG$359, MATCH($BP150, 'CSV Import'!$EE$7:$EE$359, 0))),0)</f>
        <v>0</v>
      </c>
      <c r="AW150" s="59">
        <f>IFERROR(VALUE(INDEX('CSV Import'!$EL$7:$EL$359, MATCH($BP150, 'CSV Import'!$EK$7:$EK$359, 0))),0)</f>
        <v>0</v>
      </c>
      <c r="AX150" s="60">
        <f>IFERROR(VALUE(INDEX('CSV Import'!$EM$7:$EM$359, MATCH($BP150, 'CSV Import'!$EK$7:$EK$359, 0))),0)</f>
        <v>0</v>
      </c>
      <c r="AY150" s="59">
        <f>IFERROR(VALUE(INDEX('CSV Import'!$ER$7:$ER$359, MATCH($BP150, 'CSV Import'!$EQ$7:$EQ$359, 0))),0)</f>
        <v>0</v>
      </c>
      <c r="AZ150" s="60">
        <f>IFERROR(VALUE(INDEX('CSV Import'!$ES$7:$ES$359, MATCH($BP150, 'CSV Import'!$EQ$7:$EQ$359, 0))),0)</f>
        <v>0</v>
      </c>
      <c r="BA150" s="59">
        <f>IFERROR(VALUE(INDEX('CSV Import'!$EX$7:$EX$359, MATCH($BP150, 'CSV Import'!$EW$7:$EW$359, 0))),0)</f>
        <v>0</v>
      </c>
      <c r="BB150" s="60">
        <f>IFERROR(VALUE(INDEX('CSV Import'!$EY$7:$EY$359, MATCH($BP150, 'CSV Import'!$EW$7:$EW$359, 0))),0)</f>
        <v>0</v>
      </c>
      <c r="BC150" s="59">
        <f>IFERROR(VALUE(INDEX('CSV Import'!$FD$7:$FD$359, MATCH($BP150, 'CSV Import'!$FC$7:$FC$359, 0))),0)</f>
        <v>0</v>
      </c>
      <c r="BD150" s="60">
        <f>IFERROR(VALUE(INDEX('CSV Import'!$FE$7:$FE$359, MATCH($BP150, 'CSV Import'!$FC$7:$FC$359, 0))),0)</f>
        <v>0</v>
      </c>
      <c r="BE150" s="59">
        <f>IFERROR(VALUE(INDEX('CSV Import'!$FJ$7:$FJ$359, MATCH($BP150, 'CSV Import'!$FI$7:$FI$359, 0))),0)</f>
        <v>0</v>
      </c>
      <c r="BF150" s="60">
        <f>IFERROR(VALUE(INDEX('CSV Import'!$FK$7:$FK$359, MATCH($BP150, 'CSV Import'!$FI$7:$FI$359, 0))),0)</f>
        <v>0</v>
      </c>
      <c r="BG150" s="59">
        <f>IFERROR(VALUE(INDEX('CSV Import'!$FP$7:$FP$359, MATCH($BP150, 'CSV Import'!$FO$7:$FO$359, 0))),0)</f>
        <v>0</v>
      </c>
      <c r="BH150" s="60">
        <f>IFERROR(VALUE(INDEX('CSV Import'!$FQ$7:$FQ$359, MATCH($BP150, 'CSV Import'!$FO$7:$FO$359, 0))),0)</f>
        <v>0</v>
      </c>
      <c r="BI150" s="59">
        <f>IFERROR(VALUE(INDEX('CSV Import'!$FV$7:$FV$359, MATCH($BP150, 'CSV Import'!$FU$7:$FU$359, 0))),0)</f>
        <v>0</v>
      </c>
      <c r="BJ150" s="60">
        <f>IFERROR(VALUE(INDEX('CSV Import'!$FW$7:$FW$359, MATCH($BP150, 'CSV Import'!$FU$7:$FU$359, 0))),0)</f>
        <v>0</v>
      </c>
      <c r="BK150" s="59">
        <f>IFERROR(VALUE(INDEX('CSV Import'!$GB$7:$GB$359, MATCH($BP150, 'CSV Import'!$GA$7:$GA$359, 0))),0)</f>
        <v>0</v>
      </c>
      <c r="BL150" s="60">
        <f>IFERROR(VALUE(INDEX('CSV Import'!$GC$7:$GC$359, MATCH($BP150, 'CSV Import'!$GA$7:$GA$359, 0))),0)</f>
        <v>0</v>
      </c>
      <c r="BM150" s="61">
        <f t="shared" si="541"/>
        <v>0</v>
      </c>
      <c r="BN150" s="62">
        <f t="shared" si="541"/>
        <v>0</v>
      </c>
      <c r="BP150" s="33" t="str">
        <f t="shared" si="540"/>
        <v>VOUCHERED</v>
      </c>
    </row>
    <row r="151" spans="1:68" x14ac:dyDescent="0.2">
      <c r="A151" s="28">
        <f>ROW()</f>
        <v>151</v>
      </c>
      <c r="B151" s="112"/>
      <c r="C151" s="59">
        <f>IFERROR(VALUE(INDEX('CSV Import'!$D$7:$D$359, MATCH($BP151, 'CSV Import'!$C$7:$C$359, 0))),0)</f>
        <v>0</v>
      </c>
      <c r="D151" s="60">
        <f>IFERROR(VALUE(INDEX('CSV Import'!$E$7:$E$359, MATCH($BP151, 'CSV Import'!$C$7:$C$359, 0))),0)</f>
        <v>0</v>
      </c>
      <c r="E151" s="59">
        <f>IFERROR(VALUE(INDEX('CSV Import'!$J$7:$J$359, MATCH($BP151, 'CSV Import'!$I$7:$I$359, 0))),0)</f>
        <v>0</v>
      </c>
      <c r="F151" s="60">
        <f>IFERROR(VALUE(INDEX('CSV Import'!$K$7:$K$359, MATCH($BP151, 'CSV Import'!$I$7:$I$359, 0))),0)</f>
        <v>0</v>
      </c>
      <c r="G151" s="59">
        <f>IFERROR(VALUE(INDEX('CSV Import'!$P$7:$P$359, MATCH($BP151, 'CSV Import'!$O$7:$O$359, 0))),0)</f>
        <v>0</v>
      </c>
      <c r="H151" s="60">
        <f>IFERROR(VALUE(INDEX('CSV Import'!$Q$7:$Q$359, MATCH($BP151, 'CSV Import'!$O$7:$O$359, 0))),0)</f>
        <v>0</v>
      </c>
      <c r="I151" s="59">
        <f>IFERROR(VALUE(INDEX('CSV Import'!$V$7:$V$359, MATCH($BP151, 'CSV Import'!$U$7:$U$359, 0))),0)</f>
        <v>0</v>
      </c>
      <c r="J151" s="60">
        <f>IFERROR(VALUE(INDEX('CSV Import'!$W$7:$W$359, MATCH($BP151, 'CSV Import'!$U$7:$U$359, 0))),0)</f>
        <v>0</v>
      </c>
      <c r="K151" s="59">
        <f>IFERROR(VALUE(INDEX('CSV Import'!$AB$7:$AB$359, MATCH($BP151, 'CSV Import'!$AA$7:$AA$359, 0))),0)</f>
        <v>0</v>
      </c>
      <c r="L151" s="60">
        <f>IFERROR(VALUE(INDEX('CSV Import'!$AC$7:$AC$359, MATCH($BP151, 'CSV Import'!$AA$7:$AA$359, 0))),0)</f>
        <v>0</v>
      </c>
      <c r="M151" s="59">
        <f>IFERROR(VALUE(INDEX('CSV Import'!$AH$7:$AH$359, MATCH($BP151, 'CSV Import'!$AG$7:$AG$359, 0))),0)</f>
        <v>0</v>
      </c>
      <c r="N151" s="60">
        <f>IFERROR(VALUE(INDEX('CSV Import'!$AI$7:$AI$359, MATCH($BP151, 'CSV Import'!$AG$7:$AG$359, 0))),0)</f>
        <v>0</v>
      </c>
      <c r="O151" s="59">
        <f>IFERROR(VALUE(INDEX('CSV Import'!$AN$7:$AN$359, MATCH($BP151, 'CSV Import'!$AM$7:$AM$359, 0))),0)</f>
        <v>0</v>
      </c>
      <c r="P151" s="60">
        <f>IFERROR(VALUE(INDEX('CSV Import'!$AO$7:$AO$359, MATCH($BP151, 'CSV Import'!$AM$7:$AM$359, 0))),0)</f>
        <v>0</v>
      </c>
      <c r="Q151" s="59">
        <f>IFERROR(VALUE(INDEX('CSV Import'!$AT$7:$AT$359, MATCH($BP151, 'CSV Import'!$AS$7:$AS$359, 0))),0)</f>
        <v>0</v>
      </c>
      <c r="R151" s="60">
        <f>IFERROR(VALUE(INDEX('CSV Import'!$AU$7:$AU$359, MATCH($BP151, 'CSV Import'!$AS$7:$AS$359, 0))),0)</f>
        <v>0</v>
      </c>
      <c r="S151" s="59">
        <f>IFERROR(VALUE(INDEX('CSV Import'!$AZ$7:$AZ$359, MATCH($BP151, 'CSV Import'!$AY$7:$AY$359, 0))),0)</f>
        <v>0</v>
      </c>
      <c r="T151" s="60">
        <f>IFERROR(VALUE(INDEX('CSV Import'!$BA$7:$BA$359, MATCH($BP151, 'CSV Import'!$AY$7:$AY$359, 0))),0)</f>
        <v>0</v>
      </c>
      <c r="U151" s="59">
        <f>IFERROR(VALUE(INDEX('CSV Import'!$BF$7:$BF$359, MATCH($BP151, 'CSV Import'!$BE$7:$BE$359, 0))),0)</f>
        <v>0</v>
      </c>
      <c r="V151" s="60">
        <f>IFERROR(VALUE(INDEX('CSV Import'!$BG$7:$BG$359, MATCH($BP151, 'CSV Import'!$BE$7:$BE$359, 0))),0)</f>
        <v>0</v>
      </c>
      <c r="W151" s="59">
        <f>IFERROR(VALUE(INDEX('CSV Import'!$BL$7:$BL$359, MATCH($BP151, 'CSV Import'!$BK$7:$BK$359, 0))),0)</f>
        <v>0</v>
      </c>
      <c r="X151" s="60">
        <f>IFERROR(VALUE(INDEX('CSV Import'!$BM$7:$BM$359, MATCH($BP151, 'CSV Import'!$BK$7:$BK$359, 0))),0)</f>
        <v>0</v>
      </c>
      <c r="Y151" s="59">
        <f>IFERROR(VALUE(INDEX('CSV Import'!$BR$7:$BR$359, MATCH($BP151, 'CSV Import'!$BQ$7:$BQ$359, 0))),0)</f>
        <v>0</v>
      </c>
      <c r="Z151" s="60">
        <f>IFERROR(VALUE(INDEX('CSV Import'!$BS$7:$BS$359, MATCH($BP151, 'CSV Import'!$BQ$7:$BQ$359, 0))),0)</f>
        <v>0</v>
      </c>
      <c r="AA151" s="59">
        <f>IFERROR(VALUE(INDEX('CSV Import'!$BX$7:$BX$359, MATCH($BP151, 'CSV Import'!$BW$7:$BW$359, 0))),0)</f>
        <v>0</v>
      </c>
      <c r="AB151" s="60">
        <f>IFERROR(VALUE(INDEX('CSV Import'!$BY$7:$BY$359, MATCH($BP151, 'CSV Import'!$BW$7:$BW$359, 0))),0)</f>
        <v>0</v>
      </c>
      <c r="AC151" s="59">
        <f>IFERROR(VALUE(INDEX('CSV Import'!$CD$7:$CD$359, MATCH($BP151, 'CSV Import'!$CC$7:$CC$359, 0))),0)</f>
        <v>0</v>
      </c>
      <c r="AD151" s="60">
        <f>IFERROR(VALUE(INDEX('CSV Import'!$CE$7:$CE$359, MATCH($BP151, 'CSV Import'!$CC$7:$CC$359, 0))),0)</f>
        <v>0</v>
      </c>
      <c r="AE151" s="59">
        <f>IFERROR(VALUE(INDEX('CSV Import'!$CJ$7:$CJ$359, MATCH($BP151, 'CSV Import'!$CI$7:$CI$359, 0))),0)</f>
        <v>0</v>
      </c>
      <c r="AF151" s="60">
        <f>IFERROR(VALUE(INDEX('CSV Import'!$CK$7:$CK$359, MATCH($BP151, 'CSV Import'!$CI$7:$CI$359, 0))),0)</f>
        <v>0</v>
      </c>
      <c r="AG151" s="59">
        <f>IFERROR(VALUE(INDEX('CSV Import'!$CP$7:$CP$359, MATCH($BP151, 'CSV Import'!$CO$7:$CO$359, 0))),0)</f>
        <v>0</v>
      </c>
      <c r="AH151" s="60">
        <f>IFERROR(VALUE(INDEX('CSV Import'!$CQ$7:$CQ$359, MATCH($BP151, 'CSV Import'!$CO$7:$CO$359, 0))),0)</f>
        <v>0</v>
      </c>
      <c r="AI151" s="59">
        <f>IFERROR(VALUE(INDEX('CSV Import'!$CV$7:$CV$359, MATCH($BP151, 'CSV Import'!$CU$7:$CU$359, 0))),0)</f>
        <v>0</v>
      </c>
      <c r="AJ151" s="60">
        <f>IFERROR(VALUE(INDEX('CSV Import'!$CW$7:$CW$359, MATCH($BP151, 'CSV Import'!$CU$7:$CU$359, 0))),0)</f>
        <v>0</v>
      </c>
      <c r="AK151" s="59">
        <f>IFERROR(VALUE(INDEX('CSV Import'!$DB$7:$DB$359, MATCH($BP151, 'CSV Import'!$DA$7:$DA$359, 0))),0)</f>
        <v>0</v>
      </c>
      <c r="AL151" s="60">
        <f>IFERROR(VALUE(INDEX('CSV Import'!$DC$7:$DC$359, MATCH($BP151, 'CSV Import'!$DA$7:$DA$359, 0))),0)</f>
        <v>0</v>
      </c>
      <c r="AM151" s="59">
        <f>IFERROR(VALUE(INDEX('CSV Import'!$DH$7:$DH$359, MATCH($BP151, 'CSV Import'!$DG$7:$DG$359, 0))),0)</f>
        <v>0</v>
      </c>
      <c r="AN151" s="60">
        <f>IFERROR(VALUE(INDEX('CSV Import'!$DI$7:$DI$359, MATCH($BP151, 'CSV Import'!$DG$7:$DG$359, 0))),0)</f>
        <v>0</v>
      </c>
      <c r="AO151" s="59">
        <f>IFERROR(VALUE(INDEX('CSV Import'!$DN$7:$DN$359, MATCH($BP151, 'CSV Import'!$DM$7:$DM$359, 0))),0)</f>
        <v>0</v>
      </c>
      <c r="AP151" s="60">
        <f>IFERROR(VALUE(INDEX('CSV Import'!$DO$7:$DO$359, MATCH($BP151, 'CSV Import'!$DM$7:$DM$359, 0))),0)</f>
        <v>0</v>
      </c>
      <c r="AQ151" s="59">
        <f>IFERROR(VALUE(INDEX('CSV Import'!$DT$7:$DT$359, MATCH($BP151, 'CSV Import'!$DS$7:$DS$359, 0))),0)</f>
        <v>0</v>
      </c>
      <c r="AR151" s="60">
        <f>IFERROR(VALUE(INDEX('CSV Import'!$DU$7:$DU$359, MATCH($BP151, 'CSV Import'!$DS$7:$DS$359, 0))),0)</f>
        <v>0</v>
      </c>
      <c r="AS151" s="59">
        <f>IFERROR(VALUE(INDEX('CSV Import'!$DZ$7:$DZ$359, MATCH($BP151, 'CSV Import'!$DY$7:$DY$359, 0))),0)</f>
        <v>0</v>
      </c>
      <c r="AT151" s="60">
        <f>IFERROR(VALUE(INDEX('CSV Import'!$EA$7:$EA$359, MATCH($BP151, 'CSV Import'!$DY$7:$DY$359, 0))),0)</f>
        <v>0</v>
      </c>
      <c r="AU151" s="59">
        <f>IFERROR(VALUE(INDEX('CSV Import'!$EF$7:$EF$359, MATCH($BP151, 'CSV Import'!$EE$7:$EE$359, 0))),0)</f>
        <v>0</v>
      </c>
      <c r="AV151" s="60">
        <f>IFERROR(VALUE(INDEX('CSV Import'!$EG$7:$EG$359, MATCH($BP151, 'CSV Import'!$EE$7:$EE$359, 0))),0)</f>
        <v>0</v>
      </c>
      <c r="AW151" s="59">
        <f>IFERROR(VALUE(INDEX('CSV Import'!$EL$7:$EL$359, MATCH($BP151, 'CSV Import'!$EK$7:$EK$359, 0))),0)</f>
        <v>0</v>
      </c>
      <c r="AX151" s="60">
        <f>IFERROR(VALUE(INDEX('CSV Import'!$EM$7:$EM$359, MATCH($BP151, 'CSV Import'!$EK$7:$EK$359, 0))),0)</f>
        <v>0</v>
      </c>
      <c r="AY151" s="59">
        <f>IFERROR(VALUE(INDEX('CSV Import'!$ER$7:$ER$359, MATCH($BP151, 'CSV Import'!$EQ$7:$EQ$359, 0))),0)</f>
        <v>0</v>
      </c>
      <c r="AZ151" s="60">
        <f>IFERROR(VALUE(INDEX('CSV Import'!$ES$7:$ES$359, MATCH($BP151, 'CSV Import'!$EQ$7:$EQ$359, 0))),0)</f>
        <v>0</v>
      </c>
      <c r="BA151" s="59">
        <f>IFERROR(VALUE(INDEX('CSV Import'!$EX$7:$EX$359, MATCH($BP151, 'CSV Import'!$EW$7:$EW$359, 0))),0)</f>
        <v>0</v>
      </c>
      <c r="BB151" s="60">
        <f>IFERROR(VALUE(INDEX('CSV Import'!$EY$7:$EY$359, MATCH($BP151, 'CSV Import'!$EW$7:$EW$359, 0))),0)</f>
        <v>0</v>
      </c>
      <c r="BC151" s="59">
        <f>IFERROR(VALUE(INDEX('CSV Import'!$FD$7:$FD$359, MATCH($BP151, 'CSV Import'!$FC$7:$FC$359, 0))),0)</f>
        <v>0</v>
      </c>
      <c r="BD151" s="60">
        <f>IFERROR(VALUE(INDEX('CSV Import'!$FE$7:$FE$359, MATCH($BP151, 'CSV Import'!$FC$7:$FC$359, 0))),0)</f>
        <v>0</v>
      </c>
      <c r="BE151" s="59">
        <f>IFERROR(VALUE(INDEX('CSV Import'!$FJ$7:$FJ$359, MATCH($BP151, 'CSV Import'!$FI$7:$FI$359, 0))),0)</f>
        <v>0</v>
      </c>
      <c r="BF151" s="60">
        <f>IFERROR(VALUE(INDEX('CSV Import'!$FK$7:$FK$359, MATCH($BP151, 'CSV Import'!$FI$7:$FI$359, 0))),0)</f>
        <v>0</v>
      </c>
      <c r="BG151" s="59">
        <f>IFERROR(VALUE(INDEX('CSV Import'!$FP$7:$FP$359, MATCH($BP151, 'CSV Import'!$FO$7:$FO$359, 0))),0)</f>
        <v>0</v>
      </c>
      <c r="BH151" s="60">
        <f>IFERROR(VALUE(INDEX('CSV Import'!$FQ$7:$FQ$359, MATCH($BP151, 'CSV Import'!$FO$7:$FO$359, 0))),0)</f>
        <v>0</v>
      </c>
      <c r="BI151" s="59">
        <f>IFERROR(VALUE(INDEX('CSV Import'!$FV$7:$FV$359, MATCH($BP151, 'CSV Import'!$FU$7:$FU$359, 0))),0)</f>
        <v>0</v>
      </c>
      <c r="BJ151" s="60">
        <f>IFERROR(VALUE(INDEX('CSV Import'!$FW$7:$FW$359, MATCH($BP151, 'CSV Import'!$FU$7:$FU$359, 0))),0)</f>
        <v>0</v>
      </c>
      <c r="BK151" s="59">
        <f>IFERROR(VALUE(INDEX('CSV Import'!$GB$7:$GB$359, MATCH($BP151, 'CSV Import'!$GA$7:$GA$359, 0))),0)</f>
        <v>0</v>
      </c>
      <c r="BL151" s="60">
        <f>IFERROR(VALUE(INDEX('CSV Import'!$GC$7:$GC$359, MATCH($BP151, 'CSV Import'!$GA$7:$GA$359, 0))),0)</f>
        <v>0</v>
      </c>
      <c r="BM151" s="61">
        <f t="shared" si="541"/>
        <v>0</v>
      </c>
      <c r="BN151" s="62">
        <f t="shared" si="541"/>
        <v>0</v>
      </c>
      <c r="BP151" s="33" t="str">
        <f t="shared" si="540"/>
        <v>VOUCHERED</v>
      </c>
    </row>
    <row r="152" spans="1:68" x14ac:dyDescent="0.2">
      <c r="A152" s="28">
        <f>ROW()</f>
        <v>152</v>
      </c>
      <c r="B152" s="112"/>
      <c r="C152" s="59">
        <f>IFERROR(VALUE(INDEX('CSV Import'!$D$7:$D$359, MATCH($BP152, 'CSV Import'!$C$7:$C$359, 0))),0)</f>
        <v>0</v>
      </c>
      <c r="D152" s="60">
        <f>IFERROR(VALUE(INDEX('CSV Import'!$E$7:$E$359, MATCH($BP152, 'CSV Import'!$C$7:$C$359, 0))),0)</f>
        <v>0</v>
      </c>
      <c r="E152" s="59">
        <f>IFERROR(VALUE(INDEX('CSV Import'!$J$7:$J$359, MATCH($BP152, 'CSV Import'!$I$7:$I$359, 0))),0)</f>
        <v>0</v>
      </c>
      <c r="F152" s="60">
        <f>IFERROR(VALUE(INDEX('CSV Import'!$K$7:$K$359, MATCH($BP152, 'CSV Import'!$I$7:$I$359, 0))),0)</f>
        <v>0</v>
      </c>
      <c r="G152" s="59">
        <f>IFERROR(VALUE(INDEX('CSV Import'!$P$7:$P$359, MATCH($BP152, 'CSV Import'!$O$7:$O$359, 0))),0)</f>
        <v>0</v>
      </c>
      <c r="H152" s="60">
        <f>IFERROR(VALUE(INDEX('CSV Import'!$Q$7:$Q$359, MATCH($BP152, 'CSV Import'!$O$7:$O$359, 0))),0)</f>
        <v>0</v>
      </c>
      <c r="I152" s="59">
        <f>IFERROR(VALUE(INDEX('CSV Import'!$V$7:$V$359, MATCH($BP152, 'CSV Import'!$U$7:$U$359, 0))),0)</f>
        <v>0</v>
      </c>
      <c r="J152" s="60">
        <f>IFERROR(VALUE(INDEX('CSV Import'!$W$7:$W$359, MATCH($BP152, 'CSV Import'!$U$7:$U$359, 0))),0)</f>
        <v>0</v>
      </c>
      <c r="K152" s="59">
        <f>IFERROR(VALUE(INDEX('CSV Import'!$AB$7:$AB$359, MATCH($BP152, 'CSV Import'!$AA$7:$AA$359, 0))),0)</f>
        <v>0</v>
      </c>
      <c r="L152" s="60">
        <f>IFERROR(VALUE(INDEX('CSV Import'!$AC$7:$AC$359, MATCH($BP152, 'CSV Import'!$AA$7:$AA$359, 0))),0)</f>
        <v>0</v>
      </c>
      <c r="M152" s="59">
        <f>IFERROR(VALUE(INDEX('CSV Import'!$AH$7:$AH$359, MATCH($BP152, 'CSV Import'!$AG$7:$AG$359, 0))),0)</f>
        <v>0</v>
      </c>
      <c r="N152" s="60">
        <f>IFERROR(VALUE(INDEX('CSV Import'!$AI$7:$AI$359, MATCH($BP152, 'CSV Import'!$AG$7:$AG$359, 0))),0)</f>
        <v>0</v>
      </c>
      <c r="O152" s="59">
        <f>IFERROR(VALUE(INDEX('CSV Import'!$AN$7:$AN$359, MATCH($BP152, 'CSV Import'!$AM$7:$AM$359, 0))),0)</f>
        <v>0</v>
      </c>
      <c r="P152" s="60">
        <f>IFERROR(VALUE(INDEX('CSV Import'!$AO$7:$AO$359, MATCH($BP152, 'CSV Import'!$AM$7:$AM$359, 0))),0)</f>
        <v>0</v>
      </c>
      <c r="Q152" s="59">
        <f>IFERROR(VALUE(INDEX('CSV Import'!$AT$7:$AT$359, MATCH($BP152, 'CSV Import'!$AS$7:$AS$359, 0))),0)</f>
        <v>0</v>
      </c>
      <c r="R152" s="60">
        <f>IFERROR(VALUE(INDEX('CSV Import'!$AU$7:$AU$359, MATCH($BP152, 'CSV Import'!$AS$7:$AS$359, 0))),0)</f>
        <v>0</v>
      </c>
      <c r="S152" s="59">
        <f>IFERROR(VALUE(INDEX('CSV Import'!$AZ$7:$AZ$359, MATCH($BP152, 'CSV Import'!$AY$7:$AY$359, 0))),0)</f>
        <v>0</v>
      </c>
      <c r="T152" s="60">
        <f>IFERROR(VALUE(INDEX('CSV Import'!$BA$7:$BA$359, MATCH($BP152, 'CSV Import'!$AY$7:$AY$359, 0))),0)</f>
        <v>0</v>
      </c>
      <c r="U152" s="59">
        <f>IFERROR(VALUE(INDEX('CSV Import'!$BF$7:$BF$359, MATCH($BP152, 'CSV Import'!$BE$7:$BE$359, 0))),0)</f>
        <v>0</v>
      </c>
      <c r="V152" s="60">
        <f>IFERROR(VALUE(INDEX('CSV Import'!$BG$7:$BG$359, MATCH($BP152, 'CSV Import'!$BE$7:$BE$359, 0))),0)</f>
        <v>0</v>
      </c>
      <c r="W152" s="59">
        <f>IFERROR(VALUE(INDEX('CSV Import'!$BL$7:$BL$359, MATCH($BP152, 'CSV Import'!$BK$7:$BK$359, 0))),0)</f>
        <v>0</v>
      </c>
      <c r="X152" s="60">
        <f>IFERROR(VALUE(INDEX('CSV Import'!$BM$7:$BM$359, MATCH($BP152, 'CSV Import'!$BK$7:$BK$359, 0))),0)</f>
        <v>0</v>
      </c>
      <c r="Y152" s="59">
        <f>IFERROR(VALUE(INDEX('CSV Import'!$BR$7:$BR$359, MATCH($BP152, 'CSV Import'!$BQ$7:$BQ$359, 0))),0)</f>
        <v>0</v>
      </c>
      <c r="Z152" s="60">
        <f>IFERROR(VALUE(INDEX('CSV Import'!$BS$7:$BS$359, MATCH($BP152, 'CSV Import'!$BQ$7:$BQ$359, 0))),0)</f>
        <v>0</v>
      </c>
      <c r="AA152" s="59">
        <f>IFERROR(VALUE(INDEX('CSV Import'!$BX$7:$BX$359, MATCH($BP152, 'CSV Import'!$BW$7:$BW$359, 0))),0)</f>
        <v>0</v>
      </c>
      <c r="AB152" s="60">
        <f>IFERROR(VALUE(INDEX('CSV Import'!$BY$7:$BY$359, MATCH($BP152, 'CSV Import'!$BW$7:$BW$359, 0))),0)</f>
        <v>0</v>
      </c>
      <c r="AC152" s="59">
        <f>IFERROR(VALUE(INDEX('CSV Import'!$CD$7:$CD$359, MATCH($BP152, 'CSV Import'!$CC$7:$CC$359, 0))),0)</f>
        <v>0</v>
      </c>
      <c r="AD152" s="60">
        <f>IFERROR(VALUE(INDEX('CSV Import'!$CE$7:$CE$359, MATCH($BP152, 'CSV Import'!$CC$7:$CC$359, 0))),0)</f>
        <v>0</v>
      </c>
      <c r="AE152" s="59">
        <f>IFERROR(VALUE(INDEX('CSV Import'!$CJ$7:$CJ$359, MATCH($BP152, 'CSV Import'!$CI$7:$CI$359, 0))),0)</f>
        <v>0</v>
      </c>
      <c r="AF152" s="60">
        <f>IFERROR(VALUE(INDEX('CSV Import'!$CK$7:$CK$359, MATCH($BP152, 'CSV Import'!$CI$7:$CI$359, 0))),0)</f>
        <v>0</v>
      </c>
      <c r="AG152" s="59">
        <f>IFERROR(VALUE(INDEX('CSV Import'!$CP$7:$CP$359, MATCH($BP152, 'CSV Import'!$CO$7:$CO$359, 0))),0)</f>
        <v>0</v>
      </c>
      <c r="AH152" s="60">
        <f>IFERROR(VALUE(INDEX('CSV Import'!$CQ$7:$CQ$359, MATCH($BP152, 'CSV Import'!$CO$7:$CO$359, 0))),0)</f>
        <v>0</v>
      </c>
      <c r="AI152" s="59">
        <f>IFERROR(VALUE(INDEX('CSV Import'!$CV$7:$CV$359, MATCH($BP152, 'CSV Import'!$CU$7:$CU$359, 0))),0)</f>
        <v>0</v>
      </c>
      <c r="AJ152" s="60">
        <f>IFERROR(VALUE(INDEX('CSV Import'!$CW$7:$CW$359, MATCH($BP152, 'CSV Import'!$CU$7:$CU$359, 0))),0)</f>
        <v>0</v>
      </c>
      <c r="AK152" s="59">
        <f>IFERROR(VALUE(INDEX('CSV Import'!$DB$7:$DB$359, MATCH($BP152, 'CSV Import'!$DA$7:$DA$359, 0))),0)</f>
        <v>0</v>
      </c>
      <c r="AL152" s="60">
        <f>IFERROR(VALUE(INDEX('CSV Import'!$DC$7:$DC$359, MATCH($BP152, 'CSV Import'!$DA$7:$DA$359, 0))),0)</f>
        <v>0</v>
      </c>
      <c r="AM152" s="59">
        <f>IFERROR(VALUE(INDEX('CSV Import'!$DH$7:$DH$359, MATCH($BP152, 'CSV Import'!$DG$7:$DG$359, 0))),0)</f>
        <v>0</v>
      </c>
      <c r="AN152" s="60">
        <f>IFERROR(VALUE(INDEX('CSV Import'!$DI$7:$DI$359, MATCH($BP152, 'CSV Import'!$DG$7:$DG$359, 0))),0)</f>
        <v>0</v>
      </c>
      <c r="AO152" s="59">
        <f>IFERROR(VALUE(INDEX('CSV Import'!$DN$7:$DN$359, MATCH($BP152, 'CSV Import'!$DM$7:$DM$359, 0))),0)</f>
        <v>0</v>
      </c>
      <c r="AP152" s="60">
        <f>IFERROR(VALUE(INDEX('CSV Import'!$DO$7:$DO$359, MATCH($BP152, 'CSV Import'!$DM$7:$DM$359, 0))),0)</f>
        <v>0</v>
      </c>
      <c r="AQ152" s="59">
        <f>IFERROR(VALUE(INDEX('CSV Import'!$DT$7:$DT$359, MATCH($BP152, 'CSV Import'!$DS$7:$DS$359, 0))),0)</f>
        <v>0</v>
      </c>
      <c r="AR152" s="60">
        <f>IFERROR(VALUE(INDEX('CSV Import'!$DU$7:$DU$359, MATCH($BP152, 'CSV Import'!$DS$7:$DS$359, 0))),0)</f>
        <v>0</v>
      </c>
      <c r="AS152" s="59">
        <f>IFERROR(VALUE(INDEX('CSV Import'!$DZ$7:$DZ$359, MATCH($BP152, 'CSV Import'!$DY$7:$DY$359, 0))),0)</f>
        <v>0</v>
      </c>
      <c r="AT152" s="60">
        <f>IFERROR(VALUE(INDEX('CSV Import'!$EA$7:$EA$359, MATCH($BP152, 'CSV Import'!$DY$7:$DY$359, 0))),0)</f>
        <v>0</v>
      </c>
      <c r="AU152" s="59">
        <f>IFERROR(VALUE(INDEX('CSV Import'!$EF$7:$EF$359, MATCH($BP152, 'CSV Import'!$EE$7:$EE$359, 0))),0)</f>
        <v>0</v>
      </c>
      <c r="AV152" s="60">
        <f>IFERROR(VALUE(INDEX('CSV Import'!$EG$7:$EG$359, MATCH($BP152, 'CSV Import'!$EE$7:$EE$359, 0))),0)</f>
        <v>0</v>
      </c>
      <c r="AW152" s="59">
        <f>IFERROR(VALUE(INDEX('CSV Import'!$EL$7:$EL$359, MATCH($BP152, 'CSV Import'!$EK$7:$EK$359, 0))),0)</f>
        <v>0</v>
      </c>
      <c r="AX152" s="60">
        <f>IFERROR(VALUE(INDEX('CSV Import'!$EM$7:$EM$359, MATCH($BP152, 'CSV Import'!$EK$7:$EK$359, 0))),0)</f>
        <v>0</v>
      </c>
      <c r="AY152" s="59">
        <f>IFERROR(VALUE(INDEX('CSV Import'!$ER$7:$ER$359, MATCH($BP152, 'CSV Import'!$EQ$7:$EQ$359, 0))),0)</f>
        <v>0</v>
      </c>
      <c r="AZ152" s="60">
        <f>IFERROR(VALUE(INDEX('CSV Import'!$ES$7:$ES$359, MATCH($BP152, 'CSV Import'!$EQ$7:$EQ$359, 0))),0)</f>
        <v>0</v>
      </c>
      <c r="BA152" s="59">
        <f>IFERROR(VALUE(INDEX('CSV Import'!$EX$7:$EX$359, MATCH($BP152, 'CSV Import'!$EW$7:$EW$359, 0))),0)</f>
        <v>0</v>
      </c>
      <c r="BB152" s="60">
        <f>IFERROR(VALUE(INDEX('CSV Import'!$EY$7:$EY$359, MATCH($BP152, 'CSV Import'!$EW$7:$EW$359, 0))),0)</f>
        <v>0</v>
      </c>
      <c r="BC152" s="59">
        <f>IFERROR(VALUE(INDEX('CSV Import'!$FD$7:$FD$359, MATCH($BP152, 'CSV Import'!$FC$7:$FC$359, 0))),0)</f>
        <v>0</v>
      </c>
      <c r="BD152" s="60">
        <f>IFERROR(VALUE(INDEX('CSV Import'!$FE$7:$FE$359, MATCH($BP152, 'CSV Import'!$FC$7:$FC$359, 0))),0)</f>
        <v>0</v>
      </c>
      <c r="BE152" s="59">
        <f>IFERROR(VALUE(INDEX('CSV Import'!$FJ$7:$FJ$359, MATCH($BP152, 'CSV Import'!$FI$7:$FI$359, 0))),0)</f>
        <v>0</v>
      </c>
      <c r="BF152" s="60">
        <f>IFERROR(VALUE(INDEX('CSV Import'!$FK$7:$FK$359, MATCH($BP152, 'CSV Import'!$FI$7:$FI$359, 0))),0)</f>
        <v>0</v>
      </c>
      <c r="BG152" s="59">
        <f>IFERROR(VALUE(INDEX('CSV Import'!$FP$7:$FP$359, MATCH($BP152, 'CSV Import'!$FO$7:$FO$359, 0))),0)</f>
        <v>0</v>
      </c>
      <c r="BH152" s="60">
        <f>IFERROR(VALUE(INDEX('CSV Import'!$FQ$7:$FQ$359, MATCH($BP152, 'CSV Import'!$FO$7:$FO$359, 0))),0)</f>
        <v>0</v>
      </c>
      <c r="BI152" s="59">
        <f>IFERROR(VALUE(INDEX('CSV Import'!$FV$7:$FV$359, MATCH($BP152, 'CSV Import'!$FU$7:$FU$359, 0))),0)</f>
        <v>0</v>
      </c>
      <c r="BJ152" s="60">
        <f>IFERROR(VALUE(INDEX('CSV Import'!$FW$7:$FW$359, MATCH($BP152, 'CSV Import'!$FU$7:$FU$359, 0))),0)</f>
        <v>0</v>
      </c>
      <c r="BK152" s="59">
        <f>IFERROR(VALUE(INDEX('CSV Import'!$GB$7:$GB$359, MATCH($BP152, 'CSV Import'!$GA$7:$GA$359, 0))),0)</f>
        <v>0</v>
      </c>
      <c r="BL152" s="60">
        <f>IFERROR(VALUE(INDEX('CSV Import'!$GC$7:$GC$359, MATCH($BP152, 'CSV Import'!$GA$7:$GA$359, 0))),0)</f>
        <v>0</v>
      </c>
      <c r="BM152" s="61">
        <f t="shared" si="541"/>
        <v>0</v>
      </c>
      <c r="BN152" s="62">
        <f t="shared" si="541"/>
        <v>0</v>
      </c>
      <c r="BP152" s="33" t="str">
        <f t="shared" si="540"/>
        <v>VOUCHERED</v>
      </c>
    </row>
    <row r="153" spans="1:68" x14ac:dyDescent="0.2">
      <c r="A153" s="28">
        <f>ROW()</f>
        <v>153</v>
      </c>
      <c r="B153" s="112"/>
      <c r="C153" s="59">
        <f>IFERROR(VALUE(INDEX('CSV Import'!$D$7:$D$359, MATCH($BP153, 'CSV Import'!$C$7:$C$359, 0))),0)</f>
        <v>0</v>
      </c>
      <c r="D153" s="60">
        <f>IFERROR(VALUE(INDEX('CSV Import'!$E$7:$E$359, MATCH($BP153, 'CSV Import'!$C$7:$C$359, 0))),0)</f>
        <v>0</v>
      </c>
      <c r="E153" s="59">
        <f>IFERROR(VALUE(INDEX('CSV Import'!$J$7:$J$359, MATCH($BP153, 'CSV Import'!$I$7:$I$359, 0))),0)</f>
        <v>0</v>
      </c>
      <c r="F153" s="60">
        <f>IFERROR(VALUE(INDEX('CSV Import'!$K$7:$K$359, MATCH($BP153, 'CSV Import'!$I$7:$I$359, 0))),0)</f>
        <v>0</v>
      </c>
      <c r="G153" s="59">
        <f>IFERROR(VALUE(INDEX('CSV Import'!$P$7:$P$359, MATCH($BP153, 'CSV Import'!$O$7:$O$359, 0))),0)</f>
        <v>0</v>
      </c>
      <c r="H153" s="60">
        <f>IFERROR(VALUE(INDEX('CSV Import'!$Q$7:$Q$359, MATCH($BP153, 'CSV Import'!$O$7:$O$359, 0))),0)</f>
        <v>0</v>
      </c>
      <c r="I153" s="59">
        <f>IFERROR(VALUE(INDEX('CSV Import'!$V$7:$V$359, MATCH($BP153, 'CSV Import'!$U$7:$U$359, 0))),0)</f>
        <v>0</v>
      </c>
      <c r="J153" s="60">
        <f>IFERROR(VALUE(INDEX('CSV Import'!$W$7:$W$359, MATCH($BP153, 'CSV Import'!$U$7:$U$359, 0))),0)</f>
        <v>0</v>
      </c>
      <c r="K153" s="59">
        <f>IFERROR(VALUE(INDEX('CSV Import'!$AB$7:$AB$359, MATCH($BP153, 'CSV Import'!$AA$7:$AA$359, 0))),0)</f>
        <v>0</v>
      </c>
      <c r="L153" s="60">
        <f>IFERROR(VALUE(INDEX('CSV Import'!$AC$7:$AC$359, MATCH($BP153, 'CSV Import'!$AA$7:$AA$359, 0))),0)</f>
        <v>0</v>
      </c>
      <c r="M153" s="59">
        <f>IFERROR(VALUE(INDEX('CSV Import'!$AH$7:$AH$359, MATCH($BP153, 'CSV Import'!$AG$7:$AG$359, 0))),0)</f>
        <v>0</v>
      </c>
      <c r="N153" s="60">
        <f>IFERROR(VALUE(INDEX('CSV Import'!$AI$7:$AI$359, MATCH($BP153, 'CSV Import'!$AG$7:$AG$359, 0))),0)</f>
        <v>0</v>
      </c>
      <c r="O153" s="59">
        <f>IFERROR(VALUE(INDEX('CSV Import'!$AN$7:$AN$359, MATCH($BP153, 'CSV Import'!$AM$7:$AM$359, 0))),0)</f>
        <v>0</v>
      </c>
      <c r="P153" s="60">
        <f>IFERROR(VALUE(INDEX('CSV Import'!$AO$7:$AO$359, MATCH($BP153, 'CSV Import'!$AM$7:$AM$359, 0))),0)</f>
        <v>0</v>
      </c>
      <c r="Q153" s="59">
        <f>IFERROR(VALUE(INDEX('CSV Import'!$AT$7:$AT$359, MATCH($BP153, 'CSV Import'!$AS$7:$AS$359, 0))),0)</f>
        <v>0</v>
      </c>
      <c r="R153" s="60">
        <f>IFERROR(VALUE(INDEX('CSV Import'!$AU$7:$AU$359, MATCH($BP153, 'CSV Import'!$AS$7:$AS$359, 0))),0)</f>
        <v>0</v>
      </c>
      <c r="S153" s="59">
        <f>IFERROR(VALUE(INDEX('CSV Import'!$AZ$7:$AZ$359, MATCH($BP153, 'CSV Import'!$AY$7:$AY$359, 0))),0)</f>
        <v>0</v>
      </c>
      <c r="T153" s="60">
        <f>IFERROR(VALUE(INDEX('CSV Import'!$BA$7:$BA$359, MATCH($BP153, 'CSV Import'!$AY$7:$AY$359, 0))),0)</f>
        <v>0</v>
      </c>
      <c r="U153" s="59">
        <f>IFERROR(VALUE(INDEX('CSV Import'!$BF$7:$BF$359, MATCH($BP153, 'CSV Import'!$BE$7:$BE$359, 0))),0)</f>
        <v>0</v>
      </c>
      <c r="V153" s="60">
        <f>IFERROR(VALUE(INDEX('CSV Import'!$BG$7:$BG$359, MATCH($BP153, 'CSV Import'!$BE$7:$BE$359, 0))),0)</f>
        <v>0</v>
      </c>
      <c r="W153" s="59">
        <f>IFERROR(VALUE(INDEX('CSV Import'!$BL$7:$BL$359, MATCH($BP153, 'CSV Import'!$BK$7:$BK$359, 0))),0)</f>
        <v>0</v>
      </c>
      <c r="X153" s="60">
        <f>IFERROR(VALUE(INDEX('CSV Import'!$BM$7:$BM$359, MATCH($BP153, 'CSV Import'!$BK$7:$BK$359, 0))),0)</f>
        <v>0</v>
      </c>
      <c r="Y153" s="59">
        <f>IFERROR(VALUE(INDEX('CSV Import'!$BR$7:$BR$359, MATCH($BP153, 'CSV Import'!$BQ$7:$BQ$359, 0))),0)</f>
        <v>0</v>
      </c>
      <c r="Z153" s="60">
        <f>IFERROR(VALUE(INDEX('CSV Import'!$BS$7:$BS$359, MATCH($BP153, 'CSV Import'!$BQ$7:$BQ$359, 0))),0)</f>
        <v>0</v>
      </c>
      <c r="AA153" s="59">
        <f>IFERROR(VALUE(INDEX('CSV Import'!$BX$7:$BX$359, MATCH($BP153, 'CSV Import'!$BW$7:$BW$359, 0))),0)</f>
        <v>0</v>
      </c>
      <c r="AB153" s="60">
        <f>IFERROR(VALUE(INDEX('CSV Import'!$BY$7:$BY$359, MATCH($BP153, 'CSV Import'!$BW$7:$BW$359, 0))),0)</f>
        <v>0</v>
      </c>
      <c r="AC153" s="59">
        <f>IFERROR(VALUE(INDEX('CSV Import'!$CD$7:$CD$359, MATCH($BP153, 'CSV Import'!$CC$7:$CC$359, 0))),0)</f>
        <v>0</v>
      </c>
      <c r="AD153" s="60">
        <f>IFERROR(VALUE(INDEX('CSV Import'!$CE$7:$CE$359, MATCH($BP153, 'CSV Import'!$CC$7:$CC$359, 0))),0)</f>
        <v>0</v>
      </c>
      <c r="AE153" s="59">
        <f>IFERROR(VALUE(INDEX('CSV Import'!$CJ$7:$CJ$359, MATCH($BP153, 'CSV Import'!$CI$7:$CI$359, 0))),0)</f>
        <v>0</v>
      </c>
      <c r="AF153" s="60">
        <f>IFERROR(VALUE(INDEX('CSV Import'!$CK$7:$CK$359, MATCH($BP153, 'CSV Import'!$CI$7:$CI$359, 0))),0)</f>
        <v>0</v>
      </c>
      <c r="AG153" s="59">
        <f>IFERROR(VALUE(INDEX('CSV Import'!$CP$7:$CP$359, MATCH($BP153, 'CSV Import'!$CO$7:$CO$359, 0))),0)</f>
        <v>0</v>
      </c>
      <c r="AH153" s="60">
        <f>IFERROR(VALUE(INDEX('CSV Import'!$CQ$7:$CQ$359, MATCH($BP153, 'CSV Import'!$CO$7:$CO$359, 0))),0)</f>
        <v>0</v>
      </c>
      <c r="AI153" s="59">
        <f>IFERROR(VALUE(INDEX('CSV Import'!$CV$7:$CV$359, MATCH($BP153, 'CSV Import'!$CU$7:$CU$359, 0))),0)</f>
        <v>0</v>
      </c>
      <c r="AJ153" s="60">
        <f>IFERROR(VALUE(INDEX('CSV Import'!$CW$7:$CW$359, MATCH($BP153, 'CSV Import'!$CU$7:$CU$359, 0))),0)</f>
        <v>0</v>
      </c>
      <c r="AK153" s="59">
        <f>IFERROR(VALUE(INDEX('CSV Import'!$DB$7:$DB$359, MATCH($BP153, 'CSV Import'!$DA$7:$DA$359, 0))),0)</f>
        <v>0</v>
      </c>
      <c r="AL153" s="60">
        <f>IFERROR(VALUE(INDEX('CSV Import'!$DC$7:$DC$359, MATCH($BP153, 'CSV Import'!$DA$7:$DA$359, 0))),0)</f>
        <v>0</v>
      </c>
      <c r="AM153" s="59">
        <f>IFERROR(VALUE(INDEX('CSV Import'!$DH$7:$DH$359, MATCH($BP153, 'CSV Import'!$DG$7:$DG$359, 0))),0)</f>
        <v>0</v>
      </c>
      <c r="AN153" s="60">
        <f>IFERROR(VALUE(INDEX('CSV Import'!$DI$7:$DI$359, MATCH($BP153, 'CSV Import'!$DG$7:$DG$359, 0))),0)</f>
        <v>0</v>
      </c>
      <c r="AO153" s="59">
        <f>IFERROR(VALUE(INDEX('CSV Import'!$DN$7:$DN$359, MATCH($BP153, 'CSV Import'!$DM$7:$DM$359, 0))),0)</f>
        <v>0</v>
      </c>
      <c r="AP153" s="60">
        <f>IFERROR(VALUE(INDEX('CSV Import'!$DO$7:$DO$359, MATCH($BP153, 'CSV Import'!$DM$7:$DM$359, 0))),0)</f>
        <v>0</v>
      </c>
      <c r="AQ153" s="59">
        <f>IFERROR(VALUE(INDEX('CSV Import'!$DT$7:$DT$359, MATCH($BP153, 'CSV Import'!$DS$7:$DS$359, 0))),0)</f>
        <v>0</v>
      </c>
      <c r="AR153" s="60">
        <f>IFERROR(VALUE(INDEX('CSV Import'!$DU$7:$DU$359, MATCH($BP153, 'CSV Import'!$DS$7:$DS$359, 0))),0)</f>
        <v>0</v>
      </c>
      <c r="AS153" s="59">
        <f>IFERROR(VALUE(INDEX('CSV Import'!$DZ$7:$DZ$359, MATCH($BP153, 'CSV Import'!$DY$7:$DY$359, 0))),0)</f>
        <v>0</v>
      </c>
      <c r="AT153" s="60">
        <f>IFERROR(VALUE(INDEX('CSV Import'!$EA$7:$EA$359, MATCH($BP153, 'CSV Import'!$DY$7:$DY$359, 0))),0)</f>
        <v>0</v>
      </c>
      <c r="AU153" s="59">
        <f>IFERROR(VALUE(INDEX('CSV Import'!$EF$7:$EF$359, MATCH($BP153, 'CSV Import'!$EE$7:$EE$359, 0))),0)</f>
        <v>0</v>
      </c>
      <c r="AV153" s="60">
        <f>IFERROR(VALUE(INDEX('CSV Import'!$EG$7:$EG$359, MATCH($BP153, 'CSV Import'!$EE$7:$EE$359, 0))),0)</f>
        <v>0</v>
      </c>
      <c r="AW153" s="59">
        <f>IFERROR(VALUE(INDEX('CSV Import'!$EL$7:$EL$359, MATCH($BP153, 'CSV Import'!$EK$7:$EK$359, 0))),0)</f>
        <v>0</v>
      </c>
      <c r="AX153" s="60">
        <f>IFERROR(VALUE(INDEX('CSV Import'!$EM$7:$EM$359, MATCH($BP153, 'CSV Import'!$EK$7:$EK$359, 0))),0)</f>
        <v>0</v>
      </c>
      <c r="AY153" s="59">
        <f>IFERROR(VALUE(INDEX('CSV Import'!$ER$7:$ER$359, MATCH($BP153, 'CSV Import'!$EQ$7:$EQ$359, 0))),0)</f>
        <v>0</v>
      </c>
      <c r="AZ153" s="60">
        <f>IFERROR(VALUE(INDEX('CSV Import'!$ES$7:$ES$359, MATCH($BP153, 'CSV Import'!$EQ$7:$EQ$359, 0))),0)</f>
        <v>0</v>
      </c>
      <c r="BA153" s="59">
        <f>IFERROR(VALUE(INDEX('CSV Import'!$EX$7:$EX$359, MATCH($BP153, 'CSV Import'!$EW$7:$EW$359, 0))),0)</f>
        <v>0</v>
      </c>
      <c r="BB153" s="60">
        <f>IFERROR(VALUE(INDEX('CSV Import'!$EY$7:$EY$359, MATCH($BP153, 'CSV Import'!$EW$7:$EW$359, 0))),0)</f>
        <v>0</v>
      </c>
      <c r="BC153" s="59">
        <f>IFERROR(VALUE(INDEX('CSV Import'!$FD$7:$FD$359, MATCH($BP153, 'CSV Import'!$FC$7:$FC$359, 0))),0)</f>
        <v>0</v>
      </c>
      <c r="BD153" s="60">
        <f>IFERROR(VALUE(INDEX('CSV Import'!$FE$7:$FE$359, MATCH($BP153, 'CSV Import'!$FC$7:$FC$359, 0))),0)</f>
        <v>0</v>
      </c>
      <c r="BE153" s="59">
        <f>IFERROR(VALUE(INDEX('CSV Import'!$FJ$7:$FJ$359, MATCH($BP153, 'CSV Import'!$FI$7:$FI$359, 0))),0)</f>
        <v>0</v>
      </c>
      <c r="BF153" s="60">
        <f>IFERROR(VALUE(INDEX('CSV Import'!$FK$7:$FK$359, MATCH($BP153, 'CSV Import'!$FI$7:$FI$359, 0))),0)</f>
        <v>0</v>
      </c>
      <c r="BG153" s="59">
        <f>IFERROR(VALUE(INDEX('CSV Import'!$FP$7:$FP$359, MATCH($BP153, 'CSV Import'!$FO$7:$FO$359, 0))),0)</f>
        <v>0</v>
      </c>
      <c r="BH153" s="60">
        <f>IFERROR(VALUE(INDEX('CSV Import'!$FQ$7:$FQ$359, MATCH($BP153, 'CSV Import'!$FO$7:$FO$359, 0))),0)</f>
        <v>0</v>
      </c>
      <c r="BI153" s="59">
        <f>IFERROR(VALUE(INDEX('CSV Import'!$FV$7:$FV$359, MATCH($BP153, 'CSV Import'!$FU$7:$FU$359, 0))),0)</f>
        <v>0</v>
      </c>
      <c r="BJ153" s="60">
        <f>IFERROR(VALUE(INDEX('CSV Import'!$FW$7:$FW$359, MATCH($BP153, 'CSV Import'!$FU$7:$FU$359, 0))),0)</f>
        <v>0</v>
      </c>
      <c r="BK153" s="59">
        <f>IFERROR(VALUE(INDEX('CSV Import'!$GB$7:$GB$359, MATCH($BP153, 'CSV Import'!$GA$7:$GA$359, 0))),0)</f>
        <v>0</v>
      </c>
      <c r="BL153" s="60">
        <f>IFERROR(VALUE(INDEX('CSV Import'!$GC$7:$GC$359, MATCH($BP153, 'CSV Import'!$GA$7:$GA$359, 0))),0)</f>
        <v>0</v>
      </c>
      <c r="BM153" s="61">
        <f t="shared" si="541"/>
        <v>0</v>
      </c>
      <c r="BN153" s="62">
        <f t="shared" si="541"/>
        <v>0</v>
      </c>
      <c r="BP153" s="33" t="str">
        <f t="shared" si="540"/>
        <v>VOUCHERED</v>
      </c>
    </row>
    <row r="154" spans="1:68" x14ac:dyDescent="0.2">
      <c r="A154" s="28">
        <f>ROW()</f>
        <v>154</v>
      </c>
      <c r="B154" s="111"/>
      <c r="C154" s="59">
        <f>IFERROR(VALUE(INDEX('CSV Import'!$D$7:$D$359, MATCH($BP154, 'CSV Import'!$C$7:$C$359, 0))),0)</f>
        <v>0</v>
      </c>
      <c r="D154" s="60">
        <f>IFERROR(VALUE(INDEX('CSV Import'!$E$7:$E$359, MATCH($BP154, 'CSV Import'!$C$7:$C$359, 0))),0)</f>
        <v>0</v>
      </c>
      <c r="E154" s="59">
        <f>IFERROR(VALUE(INDEX('CSV Import'!$J$7:$J$359, MATCH($BP154, 'CSV Import'!$I$7:$I$359, 0))),0)</f>
        <v>0</v>
      </c>
      <c r="F154" s="60">
        <f>IFERROR(VALUE(INDEX('CSV Import'!$K$7:$K$359, MATCH($BP154, 'CSV Import'!$I$7:$I$359, 0))),0)</f>
        <v>0</v>
      </c>
      <c r="G154" s="59">
        <f>IFERROR(VALUE(INDEX('CSV Import'!$P$7:$P$359, MATCH($BP154, 'CSV Import'!$O$7:$O$359, 0))),0)</f>
        <v>0</v>
      </c>
      <c r="H154" s="60">
        <f>IFERROR(VALUE(INDEX('CSV Import'!$Q$7:$Q$359, MATCH($BP154, 'CSV Import'!$O$7:$O$359, 0))),0)</f>
        <v>0</v>
      </c>
      <c r="I154" s="59">
        <f>IFERROR(VALUE(INDEX('CSV Import'!$V$7:$V$359, MATCH($BP154, 'CSV Import'!$U$7:$U$359, 0))),0)</f>
        <v>0</v>
      </c>
      <c r="J154" s="60">
        <f>IFERROR(VALUE(INDEX('CSV Import'!$W$7:$W$359, MATCH($BP154, 'CSV Import'!$U$7:$U$359, 0))),0)</f>
        <v>0</v>
      </c>
      <c r="K154" s="59">
        <f>IFERROR(VALUE(INDEX('CSV Import'!$AB$7:$AB$359, MATCH($BP154, 'CSV Import'!$AA$7:$AA$359, 0))),0)</f>
        <v>0</v>
      </c>
      <c r="L154" s="60">
        <f>IFERROR(VALUE(INDEX('CSV Import'!$AC$7:$AC$359, MATCH($BP154, 'CSV Import'!$AA$7:$AA$359, 0))),0)</f>
        <v>0</v>
      </c>
      <c r="M154" s="59">
        <f>IFERROR(VALUE(INDEX('CSV Import'!$AH$7:$AH$359, MATCH($BP154, 'CSV Import'!$AG$7:$AG$359, 0))),0)</f>
        <v>0</v>
      </c>
      <c r="N154" s="60">
        <f>IFERROR(VALUE(INDEX('CSV Import'!$AI$7:$AI$359, MATCH($BP154, 'CSV Import'!$AG$7:$AG$359, 0))),0)</f>
        <v>0</v>
      </c>
      <c r="O154" s="59">
        <f>IFERROR(VALUE(INDEX('CSV Import'!$AN$7:$AN$359, MATCH($BP154, 'CSV Import'!$AM$7:$AM$359, 0))),0)</f>
        <v>0</v>
      </c>
      <c r="P154" s="60">
        <f>IFERROR(VALUE(INDEX('CSV Import'!$AO$7:$AO$359, MATCH($BP154, 'CSV Import'!$AM$7:$AM$359, 0))),0)</f>
        <v>0</v>
      </c>
      <c r="Q154" s="59">
        <f>IFERROR(VALUE(INDEX('CSV Import'!$AT$7:$AT$359, MATCH($BP154, 'CSV Import'!$AS$7:$AS$359, 0))),0)</f>
        <v>0</v>
      </c>
      <c r="R154" s="60">
        <f>IFERROR(VALUE(INDEX('CSV Import'!$AU$7:$AU$359, MATCH($BP154, 'CSV Import'!$AS$7:$AS$359, 0))),0)</f>
        <v>0</v>
      </c>
      <c r="S154" s="59">
        <f>IFERROR(VALUE(INDEX('CSV Import'!$AZ$7:$AZ$359, MATCH($BP154, 'CSV Import'!$AY$7:$AY$359, 0))),0)</f>
        <v>0</v>
      </c>
      <c r="T154" s="60">
        <f>IFERROR(VALUE(INDEX('CSV Import'!$BA$7:$BA$359, MATCH($BP154, 'CSV Import'!$AY$7:$AY$359, 0))),0)</f>
        <v>0</v>
      </c>
      <c r="U154" s="59">
        <f>IFERROR(VALUE(INDEX('CSV Import'!$BF$7:$BF$359, MATCH($BP154, 'CSV Import'!$BE$7:$BE$359, 0))),0)</f>
        <v>0</v>
      </c>
      <c r="V154" s="60">
        <f>IFERROR(VALUE(INDEX('CSV Import'!$BG$7:$BG$359, MATCH($BP154, 'CSV Import'!$BE$7:$BE$359, 0))),0)</f>
        <v>0</v>
      </c>
      <c r="W154" s="59">
        <f>IFERROR(VALUE(INDEX('CSV Import'!$BL$7:$BL$359, MATCH($BP154, 'CSV Import'!$BK$7:$BK$359, 0))),0)</f>
        <v>0</v>
      </c>
      <c r="X154" s="60">
        <f>IFERROR(VALUE(INDEX('CSV Import'!$BM$7:$BM$359, MATCH($BP154, 'CSV Import'!$BK$7:$BK$359, 0))),0)</f>
        <v>0</v>
      </c>
      <c r="Y154" s="59">
        <f>IFERROR(VALUE(INDEX('CSV Import'!$BR$7:$BR$359, MATCH($BP154, 'CSV Import'!$BQ$7:$BQ$359, 0))),0)</f>
        <v>0</v>
      </c>
      <c r="Z154" s="60">
        <f>IFERROR(VALUE(INDEX('CSV Import'!$BS$7:$BS$359, MATCH($BP154, 'CSV Import'!$BQ$7:$BQ$359, 0))),0)</f>
        <v>0</v>
      </c>
      <c r="AA154" s="59">
        <f>IFERROR(VALUE(INDEX('CSV Import'!$BX$7:$BX$359, MATCH($BP154, 'CSV Import'!$BW$7:$BW$359, 0))),0)</f>
        <v>0</v>
      </c>
      <c r="AB154" s="60">
        <f>IFERROR(VALUE(INDEX('CSV Import'!$BY$7:$BY$359, MATCH($BP154, 'CSV Import'!$BW$7:$BW$359, 0))),0)</f>
        <v>0</v>
      </c>
      <c r="AC154" s="59">
        <f>IFERROR(VALUE(INDEX('CSV Import'!$CD$7:$CD$359, MATCH($BP154, 'CSV Import'!$CC$7:$CC$359, 0))),0)</f>
        <v>0</v>
      </c>
      <c r="AD154" s="60">
        <f>IFERROR(VALUE(INDEX('CSV Import'!$CE$7:$CE$359, MATCH($BP154, 'CSV Import'!$CC$7:$CC$359, 0))),0)</f>
        <v>0</v>
      </c>
      <c r="AE154" s="59">
        <f>IFERROR(VALUE(INDEX('CSV Import'!$CJ$7:$CJ$359, MATCH($BP154, 'CSV Import'!$CI$7:$CI$359, 0))),0)</f>
        <v>0</v>
      </c>
      <c r="AF154" s="60">
        <f>IFERROR(VALUE(INDEX('CSV Import'!$CK$7:$CK$359, MATCH($BP154, 'CSV Import'!$CI$7:$CI$359, 0))),0)</f>
        <v>0</v>
      </c>
      <c r="AG154" s="59">
        <f>IFERROR(VALUE(INDEX('CSV Import'!$CP$7:$CP$359, MATCH($BP154, 'CSV Import'!$CO$7:$CO$359, 0))),0)</f>
        <v>0</v>
      </c>
      <c r="AH154" s="60">
        <f>IFERROR(VALUE(INDEX('CSV Import'!$CQ$7:$CQ$359, MATCH($BP154, 'CSV Import'!$CO$7:$CO$359, 0))),0)</f>
        <v>0</v>
      </c>
      <c r="AI154" s="59">
        <f>IFERROR(VALUE(INDEX('CSV Import'!$CV$7:$CV$359, MATCH($BP154, 'CSV Import'!$CU$7:$CU$359, 0))),0)</f>
        <v>0</v>
      </c>
      <c r="AJ154" s="60">
        <f>IFERROR(VALUE(INDEX('CSV Import'!$CW$7:$CW$359, MATCH($BP154, 'CSV Import'!$CU$7:$CU$359, 0))),0)</f>
        <v>0</v>
      </c>
      <c r="AK154" s="59">
        <f>IFERROR(VALUE(INDEX('CSV Import'!$DB$7:$DB$359, MATCH($BP154, 'CSV Import'!$DA$7:$DA$359, 0))),0)</f>
        <v>0</v>
      </c>
      <c r="AL154" s="60">
        <f>IFERROR(VALUE(INDEX('CSV Import'!$DC$7:$DC$359, MATCH($BP154, 'CSV Import'!$DA$7:$DA$359, 0))),0)</f>
        <v>0</v>
      </c>
      <c r="AM154" s="59">
        <f>IFERROR(VALUE(INDEX('CSV Import'!$DH$7:$DH$359, MATCH($BP154, 'CSV Import'!$DG$7:$DG$359, 0))),0)</f>
        <v>0</v>
      </c>
      <c r="AN154" s="60">
        <f>IFERROR(VALUE(INDEX('CSV Import'!$DI$7:$DI$359, MATCH($BP154, 'CSV Import'!$DG$7:$DG$359, 0))),0)</f>
        <v>0</v>
      </c>
      <c r="AO154" s="59">
        <f>IFERROR(VALUE(INDEX('CSV Import'!$DN$7:$DN$359, MATCH($BP154, 'CSV Import'!$DM$7:$DM$359, 0))),0)</f>
        <v>0</v>
      </c>
      <c r="AP154" s="60">
        <f>IFERROR(VALUE(INDEX('CSV Import'!$DO$7:$DO$359, MATCH($BP154, 'CSV Import'!$DM$7:$DM$359, 0))),0)</f>
        <v>0</v>
      </c>
      <c r="AQ154" s="59">
        <f>IFERROR(VALUE(INDEX('CSV Import'!$DT$7:$DT$359, MATCH($BP154, 'CSV Import'!$DS$7:$DS$359, 0))),0)</f>
        <v>0</v>
      </c>
      <c r="AR154" s="60">
        <f>IFERROR(VALUE(INDEX('CSV Import'!$DU$7:$DU$359, MATCH($BP154, 'CSV Import'!$DS$7:$DS$359, 0))),0)</f>
        <v>0</v>
      </c>
      <c r="AS154" s="59">
        <f>IFERROR(VALUE(INDEX('CSV Import'!$DZ$7:$DZ$359, MATCH($BP154, 'CSV Import'!$DY$7:$DY$359, 0))),0)</f>
        <v>0</v>
      </c>
      <c r="AT154" s="60">
        <f>IFERROR(VALUE(INDEX('CSV Import'!$EA$7:$EA$359, MATCH($BP154, 'CSV Import'!$DY$7:$DY$359, 0))),0)</f>
        <v>0</v>
      </c>
      <c r="AU154" s="59">
        <f>IFERROR(VALUE(INDEX('CSV Import'!$EF$7:$EF$359, MATCH($BP154, 'CSV Import'!$EE$7:$EE$359, 0))),0)</f>
        <v>0</v>
      </c>
      <c r="AV154" s="60">
        <f>IFERROR(VALUE(INDEX('CSV Import'!$EG$7:$EG$359, MATCH($BP154, 'CSV Import'!$EE$7:$EE$359, 0))),0)</f>
        <v>0</v>
      </c>
      <c r="AW154" s="59">
        <f>IFERROR(VALUE(INDEX('CSV Import'!$EL$7:$EL$359, MATCH($BP154, 'CSV Import'!$EK$7:$EK$359, 0))),0)</f>
        <v>0</v>
      </c>
      <c r="AX154" s="60">
        <f>IFERROR(VALUE(INDEX('CSV Import'!$EM$7:$EM$359, MATCH($BP154, 'CSV Import'!$EK$7:$EK$359, 0))),0)</f>
        <v>0</v>
      </c>
      <c r="AY154" s="59">
        <f>IFERROR(VALUE(INDEX('CSV Import'!$ER$7:$ER$359, MATCH($BP154, 'CSV Import'!$EQ$7:$EQ$359, 0))),0)</f>
        <v>0</v>
      </c>
      <c r="AZ154" s="60">
        <f>IFERROR(VALUE(INDEX('CSV Import'!$ES$7:$ES$359, MATCH($BP154, 'CSV Import'!$EQ$7:$EQ$359, 0))),0)</f>
        <v>0</v>
      </c>
      <c r="BA154" s="59">
        <f>IFERROR(VALUE(INDEX('CSV Import'!$EX$7:$EX$359, MATCH($BP154, 'CSV Import'!$EW$7:$EW$359, 0))),0)</f>
        <v>0</v>
      </c>
      <c r="BB154" s="60">
        <f>IFERROR(VALUE(INDEX('CSV Import'!$EY$7:$EY$359, MATCH($BP154, 'CSV Import'!$EW$7:$EW$359, 0))),0)</f>
        <v>0</v>
      </c>
      <c r="BC154" s="59">
        <f>IFERROR(VALUE(INDEX('CSV Import'!$FD$7:$FD$359, MATCH($BP154, 'CSV Import'!$FC$7:$FC$359, 0))),0)</f>
        <v>0</v>
      </c>
      <c r="BD154" s="60">
        <f>IFERROR(VALUE(INDEX('CSV Import'!$FE$7:$FE$359, MATCH($BP154, 'CSV Import'!$FC$7:$FC$359, 0))),0)</f>
        <v>0</v>
      </c>
      <c r="BE154" s="59">
        <f>IFERROR(VALUE(INDEX('CSV Import'!$FJ$7:$FJ$359, MATCH($BP154, 'CSV Import'!$FI$7:$FI$359, 0))),0)</f>
        <v>0</v>
      </c>
      <c r="BF154" s="60">
        <f>IFERROR(VALUE(INDEX('CSV Import'!$FK$7:$FK$359, MATCH($BP154, 'CSV Import'!$FI$7:$FI$359, 0))),0)</f>
        <v>0</v>
      </c>
      <c r="BG154" s="59">
        <f>IFERROR(VALUE(INDEX('CSV Import'!$FP$7:$FP$359, MATCH($BP154, 'CSV Import'!$FO$7:$FO$359, 0))),0)</f>
        <v>0</v>
      </c>
      <c r="BH154" s="60">
        <f>IFERROR(VALUE(INDEX('CSV Import'!$FQ$7:$FQ$359, MATCH($BP154, 'CSV Import'!$FO$7:$FO$359, 0))),0)</f>
        <v>0</v>
      </c>
      <c r="BI154" s="59">
        <f>IFERROR(VALUE(INDEX('CSV Import'!$FV$7:$FV$359, MATCH($BP154, 'CSV Import'!$FU$7:$FU$359, 0))),0)</f>
        <v>0</v>
      </c>
      <c r="BJ154" s="60">
        <f>IFERROR(VALUE(INDEX('CSV Import'!$FW$7:$FW$359, MATCH($BP154, 'CSV Import'!$FU$7:$FU$359, 0))),0)</f>
        <v>0</v>
      </c>
      <c r="BK154" s="59">
        <f>IFERROR(VALUE(INDEX('CSV Import'!$GB$7:$GB$359, MATCH($BP154, 'CSV Import'!$GA$7:$GA$359, 0))),0)</f>
        <v>0</v>
      </c>
      <c r="BL154" s="60">
        <f>IFERROR(VALUE(INDEX('CSV Import'!$GC$7:$GC$359, MATCH($BP154, 'CSV Import'!$GA$7:$GA$359, 0))),0)</f>
        <v>0</v>
      </c>
      <c r="BM154" s="61">
        <f t="shared" si="541"/>
        <v>0</v>
      </c>
      <c r="BN154" s="62">
        <f t="shared" si="541"/>
        <v>0</v>
      </c>
      <c r="BP154" s="33" t="str">
        <f t="shared" si="540"/>
        <v>VOUCHERED</v>
      </c>
    </row>
    <row r="155" spans="1:68" x14ac:dyDescent="0.2">
      <c r="A155" s="28">
        <f>ROW()</f>
        <v>155</v>
      </c>
      <c r="B155" s="112"/>
      <c r="C155" s="59">
        <f>IFERROR(VALUE(INDEX('CSV Import'!$D$7:$D$359, MATCH($BP155, 'CSV Import'!$C$7:$C$359, 0))),0)</f>
        <v>0</v>
      </c>
      <c r="D155" s="60">
        <f>IFERROR(VALUE(INDEX('CSV Import'!$E$7:$E$359, MATCH($BP155, 'CSV Import'!$C$7:$C$359, 0))),0)</f>
        <v>0</v>
      </c>
      <c r="E155" s="59">
        <f>IFERROR(VALUE(INDEX('CSV Import'!$J$7:$J$359, MATCH($BP155, 'CSV Import'!$I$7:$I$359, 0))),0)</f>
        <v>0</v>
      </c>
      <c r="F155" s="60">
        <f>IFERROR(VALUE(INDEX('CSV Import'!$K$7:$K$359, MATCH($BP155, 'CSV Import'!$I$7:$I$359, 0))),0)</f>
        <v>0</v>
      </c>
      <c r="G155" s="59">
        <f>IFERROR(VALUE(INDEX('CSV Import'!$P$7:$P$359, MATCH($BP155, 'CSV Import'!$O$7:$O$359, 0))),0)</f>
        <v>0</v>
      </c>
      <c r="H155" s="60">
        <f>IFERROR(VALUE(INDEX('CSV Import'!$Q$7:$Q$359, MATCH($BP155, 'CSV Import'!$O$7:$O$359, 0))),0)</f>
        <v>0</v>
      </c>
      <c r="I155" s="59">
        <f>IFERROR(VALUE(INDEX('CSV Import'!$V$7:$V$359, MATCH($BP155, 'CSV Import'!$U$7:$U$359, 0))),0)</f>
        <v>0</v>
      </c>
      <c r="J155" s="60">
        <f>IFERROR(VALUE(INDEX('CSV Import'!$W$7:$W$359, MATCH($BP155, 'CSV Import'!$U$7:$U$359, 0))),0)</f>
        <v>0</v>
      </c>
      <c r="K155" s="59">
        <f>IFERROR(VALUE(INDEX('CSV Import'!$AB$7:$AB$359, MATCH($BP155, 'CSV Import'!$AA$7:$AA$359, 0))),0)</f>
        <v>0</v>
      </c>
      <c r="L155" s="60">
        <f>IFERROR(VALUE(INDEX('CSV Import'!$AC$7:$AC$359, MATCH($BP155, 'CSV Import'!$AA$7:$AA$359, 0))),0)</f>
        <v>0</v>
      </c>
      <c r="M155" s="59">
        <f>IFERROR(VALUE(INDEX('CSV Import'!$AH$7:$AH$359, MATCH($BP155, 'CSV Import'!$AG$7:$AG$359, 0))),0)</f>
        <v>0</v>
      </c>
      <c r="N155" s="60">
        <f>IFERROR(VALUE(INDEX('CSV Import'!$AI$7:$AI$359, MATCH($BP155, 'CSV Import'!$AG$7:$AG$359, 0))),0)</f>
        <v>0</v>
      </c>
      <c r="O155" s="59">
        <f>IFERROR(VALUE(INDEX('CSV Import'!$AN$7:$AN$359, MATCH($BP155, 'CSV Import'!$AM$7:$AM$359, 0))),0)</f>
        <v>0</v>
      </c>
      <c r="P155" s="60">
        <f>IFERROR(VALUE(INDEX('CSV Import'!$AO$7:$AO$359, MATCH($BP155, 'CSV Import'!$AM$7:$AM$359, 0))),0)</f>
        <v>0</v>
      </c>
      <c r="Q155" s="59">
        <f>IFERROR(VALUE(INDEX('CSV Import'!$AT$7:$AT$359, MATCH($BP155, 'CSV Import'!$AS$7:$AS$359, 0))),0)</f>
        <v>0</v>
      </c>
      <c r="R155" s="60">
        <f>IFERROR(VALUE(INDEX('CSV Import'!$AU$7:$AU$359, MATCH($BP155, 'CSV Import'!$AS$7:$AS$359, 0))),0)</f>
        <v>0</v>
      </c>
      <c r="S155" s="59">
        <f>IFERROR(VALUE(INDEX('CSV Import'!$AZ$7:$AZ$359, MATCH($BP155, 'CSV Import'!$AY$7:$AY$359, 0))),0)</f>
        <v>0</v>
      </c>
      <c r="T155" s="60">
        <f>IFERROR(VALUE(INDEX('CSV Import'!$BA$7:$BA$359, MATCH($BP155, 'CSV Import'!$AY$7:$AY$359, 0))),0)</f>
        <v>0</v>
      </c>
      <c r="U155" s="59">
        <f>IFERROR(VALUE(INDEX('CSV Import'!$BF$7:$BF$359, MATCH($BP155, 'CSV Import'!$BE$7:$BE$359, 0))),0)</f>
        <v>0</v>
      </c>
      <c r="V155" s="60">
        <f>IFERROR(VALUE(INDEX('CSV Import'!$BG$7:$BG$359, MATCH($BP155, 'CSV Import'!$BE$7:$BE$359, 0))),0)</f>
        <v>0</v>
      </c>
      <c r="W155" s="59">
        <f>IFERROR(VALUE(INDEX('CSV Import'!$BL$7:$BL$359, MATCH($BP155, 'CSV Import'!$BK$7:$BK$359, 0))),0)</f>
        <v>0</v>
      </c>
      <c r="X155" s="60">
        <f>IFERROR(VALUE(INDEX('CSV Import'!$BM$7:$BM$359, MATCH($BP155, 'CSV Import'!$BK$7:$BK$359, 0))),0)</f>
        <v>0</v>
      </c>
      <c r="Y155" s="59">
        <f>IFERROR(VALUE(INDEX('CSV Import'!$BR$7:$BR$359, MATCH($BP155, 'CSV Import'!$BQ$7:$BQ$359, 0))),0)</f>
        <v>0</v>
      </c>
      <c r="Z155" s="60">
        <f>IFERROR(VALUE(INDEX('CSV Import'!$BS$7:$BS$359, MATCH($BP155, 'CSV Import'!$BQ$7:$BQ$359, 0))),0)</f>
        <v>0</v>
      </c>
      <c r="AA155" s="59">
        <f>IFERROR(VALUE(INDEX('CSV Import'!$BX$7:$BX$359, MATCH($BP155, 'CSV Import'!$BW$7:$BW$359, 0))),0)</f>
        <v>0</v>
      </c>
      <c r="AB155" s="60">
        <f>IFERROR(VALUE(INDEX('CSV Import'!$BY$7:$BY$359, MATCH($BP155, 'CSV Import'!$BW$7:$BW$359, 0))),0)</f>
        <v>0</v>
      </c>
      <c r="AC155" s="59">
        <f>IFERROR(VALUE(INDEX('CSV Import'!$CD$7:$CD$359, MATCH($BP155, 'CSV Import'!$CC$7:$CC$359, 0))),0)</f>
        <v>0</v>
      </c>
      <c r="AD155" s="60">
        <f>IFERROR(VALUE(INDEX('CSV Import'!$CE$7:$CE$359, MATCH($BP155, 'CSV Import'!$CC$7:$CC$359, 0))),0)</f>
        <v>0</v>
      </c>
      <c r="AE155" s="59">
        <f>IFERROR(VALUE(INDEX('CSV Import'!$CJ$7:$CJ$359, MATCH($BP155, 'CSV Import'!$CI$7:$CI$359, 0))),0)</f>
        <v>0</v>
      </c>
      <c r="AF155" s="60">
        <f>IFERROR(VALUE(INDEX('CSV Import'!$CK$7:$CK$359, MATCH($BP155, 'CSV Import'!$CI$7:$CI$359, 0))),0)</f>
        <v>0</v>
      </c>
      <c r="AG155" s="59">
        <f>IFERROR(VALUE(INDEX('CSV Import'!$CP$7:$CP$359, MATCH($BP155, 'CSV Import'!$CO$7:$CO$359, 0))),0)</f>
        <v>0</v>
      </c>
      <c r="AH155" s="60">
        <f>IFERROR(VALUE(INDEX('CSV Import'!$CQ$7:$CQ$359, MATCH($BP155, 'CSV Import'!$CO$7:$CO$359, 0))),0)</f>
        <v>0</v>
      </c>
      <c r="AI155" s="59">
        <f>IFERROR(VALUE(INDEX('CSV Import'!$CV$7:$CV$359, MATCH($BP155, 'CSV Import'!$CU$7:$CU$359, 0))),0)</f>
        <v>0</v>
      </c>
      <c r="AJ155" s="60">
        <f>IFERROR(VALUE(INDEX('CSV Import'!$CW$7:$CW$359, MATCH($BP155, 'CSV Import'!$CU$7:$CU$359, 0))),0)</f>
        <v>0</v>
      </c>
      <c r="AK155" s="59">
        <f>IFERROR(VALUE(INDEX('CSV Import'!$DB$7:$DB$359, MATCH($BP155, 'CSV Import'!$DA$7:$DA$359, 0))),0)</f>
        <v>0</v>
      </c>
      <c r="AL155" s="60">
        <f>IFERROR(VALUE(INDEX('CSV Import'!$DC$7:$DC$359, MATCH($BP155, 'CSV Import'!$DA$7:$DA$359, 0))),0)</f>
        <v>0</v>
      </c>
      <c r="AM155" s="59">
        <f>IFERROR(VALUE(INDEX('CSV Import'!$DH$7:$DH$359, MATCH($BP155, 'CSV Import'!$DG$7:$DG$359, 0))),0)</f>
        <v>0</v>
      </c>
      <c r="AN155" s="60">
        <f>IFERROR(VALUE(INDEX('CSV Import'!$DI$7:$DI$359, MATCH($BP155, 'CSV Import'!$DG$7:$DG$359, 0))),0)</f>
        <v>0</v>
      </c>
      <c r="AO155" s="59">
        <f>IFERROR(VALUE(INDEX('CSV Import'!$DN$7:$DN$359, MATCH($BP155, 'CSV Import'!$DM$7:$DM$359, 0))),0)</f>
        <v>0</v>
      </c>
      <c r="AP155" s="60">
        <f>IFERROR(VALUE(INDEX('CSV Import'!$DO$7:$DO$359, MATCH($BP155, 'CSV Import'!$DM$7:$DM$359, 0))),0)</f>
        <v>0</v>
      </c>
      <c r="AQ155" s="59">
        <f>IFERROR(VALUE(INDEX('CSV Import'!$DT$7:$DT$359, MATCH($BP155, 'CSV Import'!$DS$7:$DS$359, 0))),0)</f>
        <v>0</v>
      </c>
      <c r="AR155" s="60">
        <f>IFERROR(VALUE(INDEX('CSV Import'!$DU$7:$DU$359, MATCH($BP155, 'CSV Import'!$DS$7:$DS$359, 0))),0)</f>
        <v>0</v>
      </c>
      <c r="AS155" s="59">
        <f>IFERROR(VALUE(INDEX('CSV Import'!$DZ$7:$DZ$359, MATCH($BP155, 'CSV Import'!$DY$7:$DY$359, 0))),0)</f>
        <v>0</v>
      </c>
      <c r="AT155" s="60">
        <f>IFERROR(VALUE(INDEX('CSV Import'!$EA$7:$EA$359, MATCH($BP155, 'CSV Import'!$DY$7:$DY$359, 0))),0)</f>
        <v>0</v>
      </c>
      <c r="AU155" s="59">
        <f>IFERROR(VALUE(INDEX('CSV Import'!$EF$7:$EF$359, MATCH($BP155, 'CSV Import'!$EE$7:$EE$359, 0))),0)</f>
        <v>0</v>
      </c>
      <c r="AV155" s="60">
        <f>IFERROR(VALUE(INDEX('CSV Import'!$EG$7:$EG$359, MATCH($BP155, 'CSV Import'!$EE$7:$EE$359, 0))),0)</f>
        <v>0</v>
      </c>
      <c r="AW155" s="59">
        <f>IFERROR(VALUE(INDEX('CSV Import'!$EL$7:$EL$359, MATCH($BP155, 'CSV Import'!$EK$7:$EK$359, 0))),0)</f>
        <v>0</v>
      </c>
      <c r="AX155" s="60">
        <f>IFERROR(VALUE(INDEX('CSV Import'!$EM$7:$EM$359, MATCH($BP155, 'CSV Import'!$EK$7:$EK$359, 0))),0)</f>
        <v>0</v>
      </c>
      <c r="AY155" s="59">
        <f>IFERROR(VALUE(INDEX('CSV Import'!$ER$7:$ER$359, MATCH($BP155, 'CSV Import'!$EQ$7:$EQ$359, 0))),0)</f>
        <v>0</v>
      </c>
      <c r="AZ155" s="60">
        <f>IFERROR(VALUE(INDEX('CSV Import'!$ES$7:$ES$359, MATCH($BP155, 'CSV Import'!$EQ$7:$EQ$359, 0))),0)</f>
        <v>0</v>
      </c>
      <c r="BA155" s="59">
        <f>IFERROR(VALUE(INDEX('CSV Import'!$EX$7:$EX$359, MATCH($BP155, 'CSV Import'!$EW$7:$EW$359, 0))),0)</f>
        <v>0</v>
      </c>
      <c r="BB155" s="60">
        <f>IFERROR(VALUE(INDEX('CSV Import'!$EY$7:$EY$359, MATCH($BP155, 'CSV Import'!$EW$7:$EW$359, 0))),0)</f>
        <v>0</v>
      </c>
      <c r="BC155" s="59">
        <f>IFERROR(VALUE(INDEX('CSV Import'!$FD$7:$FD$359, MATCH($BP155, 'CSV Import'!$FC$7:$FC$359, 0))),0)</f>
        <v>0</v>
      </c>
      <c r="BD155" s="60">
        <f>IFERROR(VALUE(INDEX('CSV Import'!$FE$7:$FE$359, MATCH($BP155, 'CSV Import'!$FC$7:$FC$359, 0))),0)</f>
        <v>0</v>
      </c>
      <c r="BE155" s="59">
        <f>IFERROR(VALUE(INDEX('CSV Import'!$FJ$7:$FJ$359, MATCH($BP155, 'CSV Import'!$FI$7:$FI$359, 0))),0)</f>
        <v>0</v>
      </c>
      <c r="BF155" s="60">
        <f>IFERROR(VALUE(INDEX('CSV Import'!$FK$7:$FK$359, MATCH($BP155, 'CSV Import'!$FI$7:$FI$359, 0))),0)</f>
        <v>0</v>
      </c>
      <c r="BG155" s="59">
        <f>IFERROR(VALUE(INDEX('CSV Import'!$FP$7:$FP$359, MATCH($BP155, 'CSV Import'!$FO$7:$FO$359, 0))),0)</f>
        <v>0</v>
      </c>
      <c r="BH155" s="60">
        <f>IFERROR(VALUE(INDEX('CSV Import'!$FQ$7:$FQ$359, MATCH($BP155, 'CSV Import'!$FO$7:$FO$359, 0))),0)</f>
        <v>0</v>
      </c>
      <c r="BI155" s="59">
        <f>IFERROR(VALUE(INDEX('CSV Import'!$FV$7:$FV$359, MATCH($BP155, 'CSV Import'!$FU$7:$FU$359, 0))),0)</f>
        <v>0</v>
      </c>
      <c r="BJ155" s="60">
        <f>IFERROR(VALUE(INDEX('CSV Import'!$FW$7:$FW$359, MATCH($BP155, 'CSV Import'!$FU$7:$FU$359, 0))),0)</f>
        <v>0</v>
      </c>
      <c r="BK155" s="59">
        <f>IFERROR(VALUE(INDEX('CSV Import'!$GB$7:$GB$359, MATCH($BP155, 'CSV Import'!$GA$7:$GA$359, 0))),0)</f>
        <v>0</v>
      </c>
      <c r="BL155" s="60">
        <f>IFERROR(VALUE(INDEX('CSV Import'!$GC$7:$GC$359, MATCH($BP155, 'CSV Import'!$GA$7:$GA$359, 0))),0)</f>
        <v>0</v>
      </c>
      <c r="BM155" s="61">
        <f t="shared" si="541"/>
        <v>0</v>
      </c>
      <c r="BN155" s="62">
        <f t="shared" si="541"/>
        <v>0</v>
      </c>
      <c r="BP155" s="33" t="str">
        <f t="shared" si="540"/>
        <v>VOUCHERED</v>
      </c>
    </row>
    <row r="156" spans="1:68" x14ac:dyDescent="0.2">
      <c r="A156" s="28">
        <f>ROW()</f>
        <v>156</v>
      </c>
      <c r="B156" s="112"/>
      <c r="C156" s="59">
        <f>IFERROR(VALUE(INDEX('CSV Import'!$D$7:$D$359, MATCH($BP156, 'CSV Import'!$C$7:$C$359, 0))),0)</f>
        <v>0</v>
      </c>
      <c r="D156" s="60">
        <f>IFERROR(VALUE(INDEX('CSV Import'!$E$7:$E$359, MATCH($BP156, 'CSV Import'!$C$7:$C$359, 0))),0)</f>
        <v>0</v>
      </c>
      <c r="E156" s="59">
        <f>IFERROR(VALUE(INDEX('CSV Import'!$J$7:$J$359, MATCH($BP156, 'CSV Import'!$I$7:$I$359, 0))),0)</f>
        <v>0</v>
      </c>
      <c r="F156" s="60">
        <f>IFERROR(VALUE(INDEX('CSV Import'!$K$7:$K$359, MATCH($BP156, 'CSV Import'!$I$7:$I$359, 0))),0)</f>
        <v>0</v>
      </c>
      <c r="G156" s="59">
        <f>IFERROR(VALUE(INDEX('CSV Import'!$P$7:$P$359, MATCH($BP156, 'CSV Import'!$O$7:$O$359, 0))),0)</f>
        <v>0</v>
      </c>
      <c r="H156" s="60">
        <f>IFERROR(VALUE(INDEX('CSV Import'!$Q$7:$Q$359, MATCH($BP156, 'CSV Import'!$O$7:$O$359, 0))),0)</f>
        <v>0</v>
      </c>
      <c r="I156" s="59">
        <f>IFERROR(VALUE(INDEX('CSV Import'!$V$7:$V$359, MATCH($BP156, 'CSV Import'!$U$7:$U$359, 0))),0)</f>
        <v>0</v>
      </c>
      <c r="J156" s="60">
        <f>IFERROR(VALUE(INDEX('CSV Import'!$W$7:$W$359, MATCH($BP156, 'CSV Import'!$U$7:$U$359, 0))),0)</f>
        <v>0</v>
      </c>
      <c r="K156" s="59">
        <f>IFERROR(VALUE(INDEX('CSV Import'!$AB$7:$AB$359, MATCH($BP156, 'CSV Import'!$AA$7:$AA$359, 0))),0)</f>
        <v>0</v>
      </c>
      <c r="L156" s="60">
        <f>IFERROR(VALUE(INDEX('CSV Import'!$AC$7:$AC$359, MATCH($BP156, 'CSV Import'!$AA$7:$AA$359, 0))),0)</f>
        <v>0</v>
      </c>
      <c r="M156" s="59">
        <f>IFERROR(VALUE(INDEX('CSV Import'!$AH$7:$AH$359, MATCH($BP156, 'CSV Import'!$AG$7:$AG$359, 0))),0)</f>
        <v>0</v>
      </c>
      <c r="N156" s="60">
        <f>IFERROR(VALUE(INDEX('CSV Import'!$AI$7:$AI$359, MATCH($BP156, 'CSV Import'!$AG$7:$AG$359, 0))),0)</f>
        <v>0</v>
      </c>
      <c r="O156" s="59">
        <f>IFERROR(VALUE(INDEX('CSV Import'!$AN$7:$AN$359, MATCH($BP156, 'CSV Import'!$AM$7:$AM$359, 0))),0)</f>
        <v>0</v>
      </c>
      <c r="P156" s="60">
        <f>IFERROR(VALUE(INDEX('CSV Import'!$AO$7:$AO$359, MATCH($BP156, 'CSV Import'!$AM$7:$AM$359, 0))),0)</f>
        <v>0</v>
      </c>
      <c r="Q156" s="59">
        <f>IFERROR(VALUE(INDEX('CSV Import'!$AT$7:$AT$359, MATCH($BP156, 'CSV Import'!$AS$7:$AS$359, 0))),0)</f>
        <v>0</v>
      </c>
      <c r="R156" s="60">
        <f>IFERROR(VALUE(INDEX('CSV Import'!$AU$7:$AU$359, MATCH($BP156, 'CSV Import'!$AS$7:$AS$359, 0))),0)</f>
        <v>0</v>
      </c>
      <c r="S156" s="59">
        <f>IFERROR(VALUE(INDEX('CSV Import'!$AZ$7:$AZ$359, MATCH($BP156, 'CSV Import'!$AY$7:$AY$359, 0))),0)</f>
        <v>0</v>
      </c>
      <c r="T156" s="60">
        <f>IFERROR(VALUE(INDEX('CSV Import'!$BA$7:$BA$359, MATCH($BP156, 'CSV Import'!$AY$7:$AY$359, 0))),0)</f>
        <v>0</v>
      </c>
      <c r="U156" s="59">
        <f>IFERROR(VALUE(INDEX('CSV Import'!$BF$7:$BF$359, MATCH($BP156, 'CSV Import'!$BE$7:$BE$359, 0))),0)</f>
        <v>0</v>
      </c>
      <c r="V156" s="60">
        <f>IFERROR(VALUE(INDEX('CSV Import'!$BG$7:$BG$359, MATCH($BP156, 'CSV Import'!$BE$7:$BE$359, 0))),0)</f>
        <v>0</v>
      </c>
      <c r="W156" s="59">
        <f>IFERROR(VALUE(INDEX('CSV Import'!$BL$7:$BL$359, MATCH($BP156, 'CSV Import'!$BK$7:$BK$359, 0))),0)</f>
        <v>0</v>
      </c>
      <c r="X156" s="60">
        <f>IFERROR(VALUE(INDEX('CSV Import'!$BM$7:$BM$359, MATCH($BP156, 'CSV Import'!$BK$7:$BK$359, 0))),0)</f>
        <v>0</v>
      </c>
      <c r="Y156" s="59">
        <f>IFERROR(VALUE(INDEX('CSV Import'!$BR$7:$BR$359, MATCH($BP156, 'CSV Import'!$BQ$7:$BQ$359, 0))),0)</f>
        <v>0</v>
      </c>
      <c r="Z156" s="60">
        <f>IFERROR(VALUE(INDEX('CSV Import'!$BS$7:$BS$359, MATCH($BP156, 'CSV Import'!$BQ$7:$BQ$359, 0))),0)</f>
        <v>0</v>
      </c>
      <c r="AA156" s="59">
        <f>IFERROR(VALUE(INDEX('CSV Import'!$BX$7:$BX$359, MATCH($BP156, 'CSV Import'!$BW$7:$BW$359, 0))),0)</f>
        <v>0</v>
      </c>
      <c r="AB156" s="60">
        <f>IFERROR(VALUE(INDEX('CSV Import'!$BY$7:$BY$359, MATCH($BP156, 'CSV Import'!$BW$7:$BW$359, 0))),0)</f>
        <v>0</v>
      </c>
      <c r="AC156" s="59">
        <f>IFERROR(VALUE(INDEX('CSV Import'!$CD$7:$CD$359, MATCH($BP156, 'CSV Import'!$CC$7:$CC$359, 0))),0)</f>
        <v>0</v>
      </c>
      <c r="AD156" s="60">
        <f>IFERROR(VALUE(INDEX('CSV Import'!$CE$7:$CE$359, MATCH($BP156, 'CSV Import'!$CC$7:$CC$359, 0))),0)</f>
        <v>0</v>
      </c>
      <c r="AE156" s="59">
        <f>IFERROR(VALUE(INDEX('CSV Import'!$CJ$7:$CJ$359, MATCH($BP156, 'CSV Import'!$CI$7:$CI$359, 0))),0)</f>
        <v>0</v>
      </c>
      <c r="AF156" s="60">
        <f>IFERROR(VALUE(INDEX('CSV Import'!$CK$7:$CK$359, MATCH($BP156, 'CSV Import'!$CI$7:$CI$359, 0))),0)</f>
        <v>0</v>
      </c>
      <c r="AG156" s="59">
        <f>IFERROR(VALUE(INDEX('CSV Import'!$CP$7:$CP$359, MATCH($BP156, 'CSV Import'!$CO$7:$CO$359, 0))),0)</f>
        <v>0</v>
      </c>
      <c r="AH156" s="60">
        <f>IFERROR(VALUE(INDEX('CSV Import'!$CQ$7:$CQ$359, MATCH($BP156, 'CSV Import'!$CO$7:$CO$359, 0))),0)</f>
        <v>0</v>
      </c>
      <c r="AI156" s="59">
        <f>IFERROR(VALUE(INDEX('CSV Import'!$CV$7:$CV$359, MATCH($BP156, 'CSV Import'!$CU$7:$CU$359, 0))),0)</f>
        <v>0</v>
      </c>
      <c r="AJ156" s="60">
        <f>IFERROR(VALUE(INDEX('CSV Import'!$CW$7:$CW$359, MATCH($BP156, 'CSV Import'!$CU$7:$CU$359, 0))),0)</f>
        <v>0</v>
      </c>
      <c r="AK156" s="59">
        <f>IFERROR(VALUE(INDEX('CSV Import'!$DB$7:$DB$359, MATCH($BP156, 'CSV Import'!$DA$7:$DA$359, 0))),0)</f>
        <v>0</v>
      </c>
      <c r="AL156" s="60">
        <f>IFERROR(VALUE(INDEX('CSV Import'!$DC$7:$DC$359, MATCH($BP156, 'CSV Import'!$DA$7:$DA$359, 0))),0)</f>
        <v>0</v>
      </c>
      <c r="AM156" s="59">
        <f>IFERROR(VALUE(INDEX('CSV Import'!$DH$7:$DH$359, MATCH($BP156, 'CSV Import'!$DG$7:$DG$359, 0))),0)</f>
        <v>0</v>
      </c>
      <c r="AN156" s="60">
        <f>IFERROR(VALUE(INDEX('CSV Import'!$DI$7:$DI$359, MATCH($BP156, 'CSV Import'!$DG$7:$DG$359, 0))),0)</f>
        <v>0</v>
      </c>
      <c r="AO156" s="59">
        <f>IFERROR(VALUE(INDEX('CSV Import'!$DN$7:$DN$359, MATCH($BP156, 'CSV Import'!$DM$7:$DM$359, 0))),0)</f>
        <v>0</v>
      </c>
      <c r="AP156" s="60">
        <f>IFERROR(VALUE(INDEX('CSV Import'!$DO$7:$DO$359, MATCH($BP156, 'CSV Import'!$DM$7:$DM$359, 0))),0)</f>
        <v>0</v>
      </c>
      <c r="AQ156" s="59">
        <f>IFERROR(VALUE(INDEX('CSV Import'!$DT$7:$DT$359, MATCH($BP156, 'CSV Import'!$DS$7:$DS$359, 0))),0)</f>
        <v>0</v>
      </c>
      <c r="AR156" s="60">
        <f>IFERROR(VALUE(INDEX('CSV Import'!$DU$7:$DU$359, MATCH($BP156, 'CSV Import'!$DS$7:$DS$359, 0))),0)</f>
        <v>0</v>
      </c>
      <c r="AS156" s="59">
        <f>IFERROR(VALUE(INDEX('CSV Import'!$DZ$7:$DZ$359, MATCH($BP156, 'CSV Import'!$DY$7:$DY$359, 0))),0)</f>
        <v>0</v>
      </c>
      <c r="AT156" s="60">
        <f>IFERROR(VALUE(INDEX('CSV Import'!$EA$7:$EA$359, MATCH($BP156, 'CSV Import'!$DY$7:$DY$359, 0))),0)</f>
        <v>0</v>
      </c>
      <c r="AU156" s="59">
        <f>IFERROR(VALUE(INDEX('CSV Import'!$EF$7:$EF$359, MATCH($BP156, 'CSV Import'!$EE$7:$EE$359, 0))),0)</f>
        <v>0</v>
      </c>
      <c r="AV156" s="60">
        <f>IFERROR(VALUE(INDEX('CSV Import'!$EG$7:$EG$359, MATCH($BP156, 'CSV Import'!$EE$7:$EE$359, 0))),0)</f>
        <v>0</v>
      </c>
      <c r="AW156" s="59">
        <f>IFERROR(VALUE(INDEX('CSV Import'!$EL$7:$EL$359, MATCH($BP156, 'CSV Import'!$EK$7:$EK$359, 0))),0)</f>
        <v>0</v>
      </c>
      <c r="AX156" s="60">
        <f>IFERROR(VALUE(INDEX('CSV Import'!$EM$7:$EM$359, MATCH($BP156, 'CSV Import'!$EK$7:$EK$359, 0))),0)</f>
        <v>0</v>
      </c>
      <c r="AY156" s="59">
        <f>IFERROR(VALUE(INDEX('CSV Import'!$ER$7:$ER$359, MATCH($BP156, 'CSV Import'!$EQ$7:$EQ$359, 0))),0)</f>
        <v>0</v>
      </c>
      <c r="AZ156" s="60">
        <f>IFERROR(VALUE(INDEX('CSV Import'!$ES$7:$ES$359, MATCH($BP156, 'CSV Import'!$EQ$7:$EQ$359, 0))),0)</f>
        <v>0</v>
      </c>
      <c r="BA156" s="59">
        <f>IFERROR(VALUE(INDEX('CSV Import'!$EX$7:$EX$359, MATCH($BP156, 'CSV Import'!$EW$7:$EW$359, 0))),0)</f>
        <v>0</v>
      </c>
      <c r="BB156" s="60">
        <f>IFERROR(VALUE(INDEX('CSV Import'!$EY$7:$EY$359, MATCH($BP156, 'CSV Import'!$EW$7:$EW$359, 0))),0)</f>
        <v>0</v>
      </c>
      <c r="BC156" s="59">
        <f>IFERROR(VALUE(INDEX('CSV Import'!$FD$7:$FD$359, MATCH($BP156, 'CSV Import'!$FC$7:$FC$359, 0))),0)</f>
        <v>0</v>
      </c>
      <c r="BD156" s="60">
        <f>IFERROR(VALUE(INDEX('CSV Import'!$FE$7:$FE$359, MATCH($BP156, 'CSV Import'!$FC$7:$FC$359, 0))),0)</f>
        <v>0</v>
      </c>
      <c r="BE156" s="59">
        <f>IFERROR(VALUE(INDEX('CSV Import'!$FJ$7:$FJ$359, MATCH($BP156, 'CSV Import'!$FI$7:$FI$359, 0))),0)</f>
        <v>0</v>
      </c>
      <c r="BF156" s="60">
        <f>IFERROR(VALUE(INDEX('CSV Import'!$FK$7:$FK$359, MATCH($BP156, 'CSV Import'!$FI$7:$FI$359, 0))),0)</f>
        <v>0</v>
      </c>
      <c r="BG156" s="59">
        <f>IFERROR(VALUE(INDEX('CSV Import'!$FP$7:$FP$359, MATCH($BP156, 'CSV Import'!$FO$7:$FO$359, 0))),0)</f>
        <v>0</v>
      </c>
      <c r="BH156" s="60">
        <f>IFERROR(VALUE(INDEX('CSV Import'!$FQ$7:$FQ$359, MATCH($BP156, 'CSV Import'!$FO$7:$FO$359, 0))),0)</f>
        <v>0</v>
      </c>
      <c r="BI156" s="59">
        <f>IFERROR(VALUE(INDEX('CSV Import'!$FV$7:$FV$359, MATCH($BP156, 'CSV Import'!$FU$7:$FU$359, 0))),0)</f>
        <v>0</v>
      </c>
      <c r="BJ156" s="60">
        <f>IFERROR(VALUE(INDEX('CSV Import'!$FW$7:$FW$359, MATCH($BP156, 'CSV Import'!$FU$7:$FU$359, 0))),0)</f>
        <v>0</v>
      </c>
      <c r="BK156" s="59">
        <f>IFERROR(VALUE(INDEX('CSV Import'!$GB$7:$GB$359, MATCH($BP156, 'CSV Import'!$GA$7:$GA$359, 0))),0)</f>
        <v>0</v>
      </c>
      <c r="BL156" s="60">
        <f>IFERROR(VALUE(INDEX('CSV Import'!$GC$7:$GC$359, MATCH($BP156, 'CSV Import'!$GA$7:$GA$359, 0))),0)</f>
        <v>0</v>
      </c>
      <c r="BM156" s="61">
        <f t="shared" si="541"/>
        <v>0</v>
      </c>
      <c r="BN156" s="62">
        <f t="shared" si="541"/>
        <v>0</v>
      </c>
      <c r="BP156" s="33" t="str">
        <f t="shared" si="540"/>
        <v>VOUCHERED</v>
      </c>
    </row>
    <row r="157" spans="1:68" x14ac:dyDescent="0.2">
      <c r="A157" s="28">
        <f>ROW()</f>
        <v>157</v>
      </c>
      <c r="B157" s="112"/>
      <c r="C157" s="59">
        <f>IFERROR(VALUE(INDEX('CSV Import'!$D$7:$D$359, MATCH($BP157, 'CSV Import'!$C$7:$C$359, 0))),0)</f>
        <v>0</v>
      </c>
      <c r="D157" s="60">
        <f>IFERROR(VALUE(INDEX('CSV Import'!$E$7:$E$359, MATCH($BP157, 'CSV Import'!$C$7:$C$359, 0))),0)</f>
        <v>0</v>
      </c>
      <c r="E157" s="59">
        <f>IFERROR(VALUE(INDEX('CSV Import'!$J$7:$J$359, MATCH($BP157, 'CSV Import'!$I$7:$I$359, 0))),0)</f>
        <v>0</v>
      </c>
      <c r="F157" s="60">
        <f>IFERROR(VALUE(INDEX('CSV Import'!$K$7:$K$359, MATCH($BP157, 'CSV Import'!$I$7:$I$359, 0))),0)</f>
        <v>0</v>
      </c>
      <c r="G157" s="59">
        <f>IFERROR(VALUE(INDEX('CSV Import'!$P$7:$P$359, MATCH($BP157, 'CSV Import'!$O$7:$O$359, 0))),0)</f>
        <v>0</v>
      </c>
      <c r="H157" s="60">
        <f>IFERROR(VALUE(INDEX('CSV Import'!$Q$7:$Q$359, MATCH($BP157, 'CSV Import'!$O$7:$O$359, 0))),0)</f>
        <v>0</v>
      </c>
      <c r="I157" s="59">
        <f>IFERROR(VALUE(INDEX('CSV Import'!$V$7:$V$359, MATCH($BP157, 'CSV Import'!$U$7:$U$359, 0))),0)</f>
        <v>0</v>
      </c>
      <c r="J157" s="60">
        <f>IFERROR(VALUE(INDEX('CSV Import'!$W$7:$W$359, MATCH($BP157, 'CSV Import'!$U$7:$U$359, 0))),0)</f>
        <v>0</v>
      </c>
      <c r="K157" s="59">
        <f>IFERROR(VALUE(INDEX('CSV Import'!$AB$7:$AB$359, MATCH($BP157, 'CSV Import'!$AA$7:$AA$359, 0))),0)</f>
        <v>0</v>
      </c>
      <c r="L157" s="60">
        <f>IFERROR(VALUE(INDEX('CSV Import'!$AC$7:$AC$359, MATCH($BP157, 'CSV Import'!$AA$7:$AA$359, 0))),0)</f>
        <v>0</v>
      </c>
      <c r="M157" s="59">
        <f>IFERROR(VALUE(INDEX('CSV Import'!$AH$7:$AH$359, MATCH($BP157, 'CSV Import'!$AG$7:$AG$359, 0))),0)</f>
        <v>0</v>
      </c>
      <c r="N157" s="60">
        <f>IFERROR(VALUE(INDEX('CSV Import'!$AI$7:$AI$359, MATCH($BP157, 'CSV Import'!$AG$7:$AG$359, 0))),0)</f>
        <v>0</v>
      </c>
      <c r="O157" s="59">
        <f>IFERROR(VALUE(INDEX('CSV Import'!$AN$7:$AN$359, MATCH($BP157, 'CSV Import'!$AM$7:$AM$359, 0))),0)</f>
        <v>0</v>
      </c>
      <c r="P157" s="60">
        <f>IFERROR(VALUE(INDEX('CSV Import'!$AO$7:$AO$359, MATCH($BP157, 'CSV Import'!$AM$7:$AM$359, 0))),0)</f>
        <v>0</v>
      </c>
      <c r="Q157" s="59">
        <f>IFERROR(VALUE(INDEX('CSV Import'!$AT$7:$AT$359, MATCH($BP157, 'CSV Import'!$AS$7:$AS$359, 0))),0)</f>
        <v>0</v>
      </c>
      <c r="R157" s="60">
        <f>IFERROR(VALUE(INDEX('CSV Import'!$AU$7:$AU$359, MATCH($BP157, 'CSV Import'!$AS$7:$AS$359, 0))),0)</f>
        <v>0</v>
      </c>
      <c r="S157" s="59">
        <f>IFERROR(VALUE(INDEX('CSV Import'!$AZ$7:$AZ$359, MATCH($BP157, 'CSV Import'!$AY$7:$AY$359, 0))),0)</f>
        <v>0</v>
      </c>
      <c r="T157" s="60">
        <f>IFERROR(VALUE(INDEX('CSV Import'!$BA$7:$BA$359, MATCH($BP157, 'CSV Import'!$AY$7:$AY$359, 0))),0)</f>
        <v>0</v>
      </c>
      <c r="U157" s="59">
        <f>IFERROR(VALUE(INDEX('CSV Import'!$BF$7:$BF$359, MATCH($BP157, 'CSV Import'!$BE$7:$BE$359, 0))),0)</f>
        <v>0</v>
      </c>
      <c r="V157" s="60">
        <f>IFERROR(VALUE(INDEX('CSV Import'!$BG$7:$BG$359, MATCH($BP157, 'CSV Import'!$BE$7:$BE$359, 0))),0)</f>
        <v>0</v>
      </c>
      <c r="W157" s="59">
        <f>IFERROR(VALUE(INDEX('CSV Import'!$BL$7:$BL$359, MATCH($BP157, 'CSV Import'!$BK$7:$BK$359, 0))),0)</f>
        <v>0</v>
      </c>
      <c r="X157" s="60">
        <f>IFERROR(VALUE(INDEX('CSV Import'!$BM$7:$BM$359, MATCH($BP157, 'CSV Import'!$BK$7:$BK$359, 0))),0)</f>
        <v>0</v>
      </c>
      <c r="Y157" s="59">
        <f>IFERROR(VALUE(INDEX('CSV Import'!$BR$7:$BR$359, MATCH($BP157, 'CSV Import'!$BQ$7:$BQ$359, 0))),0)</f>
        <v>0</v>
      </c>
      <c r="Z157" s="60">
        <f>IFERROR(VALUE(INDEX('CSV Import'!$BS$7:$BS$359, MATCH($BP157, 'CSV Import'!$BQ$7:$BQ$359, 0))),0)</f>
        <v>0</v>
      </c>
      <c r="AA157" s="59">
        <f>IFERROR(VALUE(INDEX('CSV Import'!$BX$7:$BX$359, MATCH($BP157, 'CSV Import'!$BW$7:$BW$359, 0))),0)</f>
        <v>0</v>
      </c>
      <c r="AB157" s="60">
        <f>IFERROR(VALUE(INDEX('CSV Import'!$BY$7:$BY$359, MATCH($BP157, 'CSV Import'!$BW$7:$BW$359, 0))),0)</f>
        <v>0</v>
      </c>
      <c r="AC157" s="59">
        <f>IFERROR(VALUE(INDEX('CSV Import'!$CD$7:$CD$359, MATCH($BP157, 'CSV Import'!$CC$7:$CC$359, 0))),0)</f>
        <v>0</v>
      </c>
      <c r="AD157" s="60">
        <f>IFERROR(VALUE(INDEX('CSV Import'!$CE$7:$CE$359, MATCH($BP157, 'CSV Import'!$CC$7:$CC$359, 0))),0)</f>
        <v>0</v>
      </c>
      <c r="AE157" s="59">
        <f>IFERROR(VALUE(INDEX('CSV Import'!$CJ$7:$CJ$359, MATCH($BP157, 'CSV Import'!$CI$7:$CI$359, 0))),0)</f>
        <v>0</v>
      </c>
      <c r="AF157" s="60">
        <f>IFERROR(VALUE(INDEX('CSV Import'!$CK$7:$CK$359, MATCH($BP157, 'CSV Import'!$CI$7:$CI$359, 0))),0)</f>
        <v>0</v>
      </c>
      <c r="AG157" s="59">
        <f>IFERROR(VALUE(INDEX('CSV Import'!$CP$7:$CP$359, MATCH($BP157, 'CSV Import'!$CO$7:$CO$359, 0))),0)</f>
        <v>0</v>
      </c>
      <c r="AH157" s="60">
        <f>IFERROR(VALUE(INDEX('CSV Import'!$CQ$7:$CQ$359, MATCH($BP157, 'CSV Import'!$CO$7:$CO$359, 0))),0)</f>
        <v>0</v>
      </c>
      <c r="AI157" s="59">
        <f>IFERROR(VALUE(INDEX('CSV Import'!$CV$7:$CV$359, MATCH($BP157, 'CSV Import'!$CU$7:$CU$359, 0))),0)</f>
        <v>0</v>
      </c>
      <c r="AJ157" s="60">
        <f>IFERROR(VALUE(INDEX('CSV Import'!$CW$7:$CW$359, MATCH($BP157, 'CSV Import'!$CU$7:$CU$359, 0))),0)</f>
        <v>0</v>
      </c>
      <c r="AK157" s="59">
        <f>IFERROR(VALUE(INDEX('CSV Import'!$DB$7:$DB$359, MATCH($BP157, 'CSV Import'!$DA$7:$DA$359, 0))),0)</f>
        <v>0</v>
      </c>
      <c r="AL157" s="60">
        <f>IFERROR(VALUE(INDEX('CSV Import'!$DC$7:$DC$359, MATCH($BP157, 'CSV Import'!$DA$7:$DA$359, 0))),0)</f>
        <v>0</v>
      </c>
      <c r="AM157" s="59">
        <f>IFERROR(VALUE(INDEX('CSV Import'!$DH$7:$DH$359, MATCH($BP157, 'CSV Import'!$DG$7:$DG$359, 0))),0)</f>
        <v>0</v>
      </c>
      <c r="AN157" s="60">
        <f>IFERROR(VALUE(INDEX('CSV Import'!$DI$7:$DI$359, MATCH($BP157, 'CSV Import'!$DG$7:$DG$359, 0))),0)</f>
        <v>0</v>
      </c>
      <c r="AO157" s="59">
        <f>IFERROR(VALUE(INDEX('CSV Import'!$DN$7:$DN$359, MATCH($BP157, 'CSV Import'!$DM$7:$DM$359, 0))),0)</f>
        <v>0</v>
      </c>
      <c r="AP157" s="60">
        <f>IFERROR(VALUE(INDEX('CSV Import'!$DO$7:$DO$359, MATCH($BP157, 'CSV Import'!$DM$7:$DM$359, 0))),0)</f>
        <v>0</v>
      </c>
      <c r="AQ157" s="59">
        <f>IFERROR(VALUE(INDEX('CSV Import'!$DT$7:$DT$359, MATCH($BP157, 'CSV Import'!$DS$7:$DS$359, 0))),0)</f>
        <v>0</v>
      </c>
      <c r="AR157" s="60">
        <f>IFERROR(VALUE(INDEX('CSV Import'!$DU$7:$DU$359, MATCH($BP157, 'CSV Import'!$DS$7:$DS$359, 0))),0)</f>
        <v>0</v>
      </c>
      <c r="AS157" s="59">
        <f>IFERROR(VALUE(INDEX('CSV Import'!$DZ$7:$DZ$359, MATCH($BP157, 'CSV Import'!$DY$7:$DY$359, 0))),0)</f>
        <v>0</v>
      </c>
      <c r="AT157" s="60">
        <f>IFERROR(VALUE(INDEX('CSV Import'!$EA$7:$EA$359, MATCH($BP157, 'CSV Import'!$DY$7:$DY$359, 0))),0)</f>
        <v>0</v>
      </c>
      <c r="AU157" s="59">
        <f>IFERROR(VALUE(INDEX('CSV Import'!$EF$7:$EF$359, MATCH($BP157, 'CSV Import'!$EE$7:$EE$359, 0))),0)</f>
        <v>0</v>
      </c>
      <c r="AV157" s="60">
        <f>IFERROR(VALUE(INDEX('CSV Import'!$EG$7:$EG$359, MATCH($BP157, 'CSV Import'!$EE$7:$EE$359, 0))),0)</f>
        <v>0</v>
      </c>
      <c r="AW157" s="59">
        <f>IFERROR(VALUE(INDEX('CSV Import'!$EL$7:$EL$359, MATCH($BP157, 'CSV Import'!$EK$7:$EK$359, 0))),0)</f>
        <v>0</v>
      </c>
      <c r="AX157" s="60">
        <f>IFERROR(VALUE(INDEX('CSV Import'!$EM$7:$EM$359, MATCH($BP157, 'CSV Import'!$EK$7:$EK$359, 0))),0)</f>
        <v>0</v>
      </c>
      <c r="AY157" s="59">
        <f>IFERROR(VALUE(INDEX('CSV Import'!$ER$7:$ER$359, MATCH($BP157, 'CSV Import'!$EQ$7:$EQ$359, 0))),0)</f>
        <v>0</v>
      </c>
      <c r="AZ157" s="60">
        <f>IFERROR(VALUE(INDEX('CSV Import'!$ES$7:$ES$359, MATCH($BP157, 'CSV Import'!$EQ$7:$EQ$359, 0))),0)</f>
        <v>0</v>
      </c>
      <c r="BA157" s="59">
        <f>IFERROR(VALUE(INDEX('CSV Import'!$EX$7:$EX$359, MATCH($BP157, 'CSV Import'!$EW$7:$EW$359, 0))),0)</f>
        <v>0</v>
      </c>
      <c r="BB157" s="60">
        <f>IFERROR(VALUE(INDEX('CSV Import'!$EY$7:$EY$359, MATCH($BP157, 'CSV Import'!$EW$7:$EW$359, 0))),0)</f>
        <v>0</v>
      </c>
      <c r="BC157" s="59">
        <f>IFERROR(VALUE(INDEX('CSV Import'!$FD$7:$FD$359, MATCH($BP157, 'CSV Import'!$FC$7:$FC$359, 0))),0)</f>
        <v>0</v>
      </c>
      <c r="BD157" s="60">
        <f>IFERROR(VALUE(INDEX('CSV Import'!$FE$7:$FE$359, MATCH($BP157, 'CSV Import'!$FC$7:$FC$359, 0))),0)</f>
        <v>0</v>
      </c>
      <c r="BE157" s="59">
        <f>IFERROR(VALUE(INDEX('CSV Import'!$FJ$7:$FJ$359, MATCH($BP157, 'CSV Import'!$FI$7:$FI$359, 0))),0)</f>
        <v>0</v>
      </c>
      <c r="BF157" s="60">
        <f>IFERROR(VALUE(INDEX('CSV Import'!$FK$7:$FK$359, MATCH($BP157, 'CSV Import'!$FI$7:$FI$359, 0))),0)</f>
        <v>0</v>
      </c>
      <c r="BG157" s="59">
        <f>IFERROR(VALUE(INDEX('CSV Import'!$FP$7:$FP$359, MATCH($BP157, 'CSV Import'!$FO$7:$FO$359, 0))),0)</f>
        <v>0</v>
      </c>
      <c r="BH157" s="60">
        <f>IFERROR(VALUE(INDEX('CSV Import'!$FQ$7:$FQ$359, MATCH($BP157, 'CSV Import'!$FO$7:$FO$359, 0))),0)</f>
        <v>0</v>
      </c>
      <c r="BI157" s="59">
        <f>IFERROR(VALUE(INDEX('CSV Import'!$FV$7:$FV$359, MATCH($BP157, 'CSV Import'!$FU$7:$FU$359, 0))),0)</f>
        <v>0</v>
      </c>
      <c r="BJ157" s="60">
        <f>IFERROR(VALUE(INDEX('CSV Import'!$FW$7:$FW$359, MATCH($BP157, 'CSV Import'!$FU$7:$FU$359, 0))),0)</f>
        <v>0</v>
      </c>
      <c r="BK157" s="59">
        <f>IFERROR(VALUE(INDEX('CSV Import'!$GB$7:$GB$359, MATCH($BP157, 'CSV Import'!$GA$7:$GA$359, 0))),0)</f>
        <v>0</v>
      </c>
      <c r="BL157" s="60">
        <f>IFERROR(VALUE(INDEX('CSV Import'!$GC$7:$GC$359, MATCH($BP157, 'CSV Import'!$GA$7:$GA$359, 0))),0)</f>
        <v>0</v>
      </c>
      <c r="BM157" s="61">
        <f t="shared" si="541"/>
        <v>0</v>
      </c>
      <c r="BN157" s="62">
        <f t="shared" si="541"/>
        <v>0</v>
      </c>
      <c r="BP157" s="33" t="str">
        <f t="shared" si="540"/>
        <v>VOUCHERED</v>
      </c>
    </row>
    <row r="158" spans="1:68" x14ac:dyDescent="0.2">
      <c r="A158" s="28">
        <f>ROW()</f>
        <v>158</v>
      </c>
      <c r="B158" s="111"/>
      <c r="C158" s="59">
        <f>IFERROR(VALUE(INDEX('CSV Import'!$D$7:$D$359, MATCH($BP158, 'CSV Import'!$C$7:$C$359, 0))),0)</f>
        <v>0</v>
      </c>
      <c r="D158" s="60">
        <f>IFERROR(VALUE(INDEX('CSV Import'!$E$7:$E$359, MATCH($BP158, 'CSV Import'!$C$7:$C$359, 0))),0)</f>
        <v>0</v>
      </c>
      <c r="E158" s="59">
        <f>IFERROR(VALUE(INDEX('CSV Import'!$J$7:$J$359, MATCH($BP158, 'CSV Import'!$I$7:$I$359, 0))),0)</f>
        <v>0</v>
      </c>
      <c r="F158" s="60">
        <f>IFERROR(VALUE(INDEX('CSV Import'!$K$7:$K$359, MATCH($BP158, 'CSV Import'!$I$7:$I$359, 0))),0)</f>
        <v>0</v>
      </c>
      <c r="G158" s="59">
        <f>IFERROR(VALUE(INDEX('CSV Import'!$P$7:$P$359, MATCH($BP158, 'CSV Import'!$O$7:$O$359, 0))),0)</f>
        <v>0</v>
      </c>
      <c r="H158" s="60">
        <f>IFERROR(VALUE(INDEX('CSV Import'!$Q$7:$Q$359, MATCH($BP158, 'CSV Import'!$O$7:$O$359, 0))),0)</f>
        <v>0</v>
      </c>
      <c r="I158" s="59">
        <f>IFERROR(VALUE(INDEX('CSV Import'!$V$7:$V$359, MATCH($BP158, 'CSV Import'!$U$7:$U$359, 0))),0)</f>
        <v>0</v>
      </c>
      <c r="J158" s="60">
        <f>IFERROR(VALUE(INDEX('CSV Import'!$W$7:$W$359, MATCH($BP158, 'CSV Import'!$U$7:$U$359, 0))),0)</f>
        <v>0</v>
      </c>
      <c r="K158" s="59">
        <f>IFERROR(VALUE(INDEX('CSV Import'!$AB$7:$AB$359, MATCH($BP158, 'CSV Import'!$AA$7:$AA$359, 0))),0)</f>
        <v>0</v>
      </c>
      <c r="L158" s="60">
        <f>IFERROR(VALUE(INDEX('CSV Import'!$AC$7:$AC$359, MATCH($BP158, 'CSV Import'!$AA$7:$AA$359, 0))),0)</f>
        <v>0</v>
      </c>
      <c r="M158" s="59">
        <f>IFERROR(VALUE(INDEX('CSV Import'!$AH$7:$AH$359, MATCH($BP158, 'CSV Import'!$AG$7:$AG$359, 0))),0)</f>
        <v>0</v>
      </c>
      <c r="N158" s="60">
        <f>IFERROR(VALUE(INDEX('CSV Import'!$AI$7:$AI$359, MATCH($BP158, 'CSV Import'!$AG$7:$AG$359, 0))),0)</f>
        <v>0</v>
      </c>
      <c r="O158" s="59">
        <f>IFERROR(VALUE(INDEX('CSV Import'!$AN$7:$AN$359, MATCH($BP158, 'CSV Import'!$AM$7:$AM$359, 0))),0)</f>
        <v>0</v>
      </c>
      <c r="P158" s="60">
        <f>IFERROR(VALUE(INDEX('CSV Import'!$AO$7:$AO$359, MATCH($BP158, 'CSV Import'!$AM$7:$AM$359, 0))),0)</f>
        <v>0</v>
      </c>
      <c r="Q158" s="59">
        <f>IFERROR(VALUE(INDEX('CSV Import'!$AT$7:$AT$359, MATCH($BP158, 'CSV Import'!$AS$7:$AS$359, 0))),0)</f>
        <v>0</v>
      </c>
      <c r="R158" s="60">
        <f>IFERROR(VALUE(INDEX('CSV Import'!$AU$7:$AU$359, MATCH($BP158, 'CSV Import'!$AS$7:$AS$359, 0))),0)</f>
        <v>0</v>
      </c>
      <c r="S158" s="59">
        <f>IFERROR(VALUE(INDEX('CSV Import'!$AZ$7:$AZ$359, MATCH($BP158, 'CSV Import'!$AY$7:$AY$359, 0))),0)</f>
        <v>0</v>
      </c>
      <c r="T158" s="60">
        <f>IFERROR(VALUE(INDEX('CSV Import'!$BA$7:$BA$359, MATCH($BP158, 'CSV Import'!$AY$7:$AY$359, 0))),0)</f>
        <v>0</v>
      </c>
      <c r="U158" s="59">
        <f>IFERROR(VALUE(INDEX('CSV Import'!$BF$7:$BF$359, MATCH($BP158, 'CSV Import'!$BE$7:$BE$359, 0))),0)</f>
        <v>0</v>
      </c>
      <c r="V158" s="60">
        <f>IFERROR(VALUE(INDEX('CSV Import'!$BG$7:$BG$359, MATCH($BP158, 'CSV Import'!$BE$7:$BE$359, 0))),0)</f>
        <v>0</v>
      </c>
      <c r="W158" s="59">
        <f>IFERROR(VALUE(INDEX('CSV Import'!$BL$7:$BL$359, MATCH($BP158, 'CSV Import'!$BK$7:$BK$359, 0))),0)</f>
        <v>0</v>
      </c>
      <c r="X158" s="60">
        <f>IFERROR(VALUE(INDEX('CSV Import'!$BM$7:$BM$359, MATCH($BP158, 'CSV Import'!$BK$7:$BK$359, 0))),0)</f>
        <v>0</v>
      </c>
      <c r="Y158" s="59">
        <f>IFERROR(VALUE(INDEX('CSV Import'!$BR$7:$BR$359, MATCH($BP158, 'CSV Import'!$BQ$7:$BQ$359, 0))),0)</f>
        <v>0</v>
      </c>
      <c r="Z158" s="60">
        <f>IFERROR(VALUE(INDEX('CSV Import'!$BS$7:$BS$359, MATCH($BP158, 'CSV Import'!$BQ$7:$BQ$359, 0))),0)</f>
        <v>0</v>
      </c>
      <c r="AA158" s="59">
        <f>IFERROR(VALUE(INDEX('CSV Import'!$BX$7:$BX$359, MATCH($BP158, 'CSV Import'!$BW$7:$BW$359, 0))),0)</f>
        <v>0</v>
      </c>
      <c r="AB158" s="60">
        <f>IFERROR(VALUE(INDEX('CSV Import'!$BY$7:$BY$359, MATCH($BP158, 'CSV Import'!$BW$7:$BW$359, 0))),0)</f>
        <v>0</v>
      </c>
      <c r="AC158" s="59">
        <f>IFERROR(VALUE(INDEX('CSV Import'!$CD$7:$CD$359, MATCH($BP158, 'CSV Import'!$CC$7:$CC$359, 0))),0)</f>
        <v>0</v>
      </c>
      <c r="AD158" s="60">
        <f>IFERROR(VALUE(INDEX('CSV Import'!$CE$7:$CE$359, MATCH($BP158, 'CSV Import'!$CC$7:$CC$359, 0))),0)</f>
        <v>0</v>
      </c>
      <c r="AE158" s="59">
        <f>IFERROR(VALUE(INDEX('CSV Import'!$CJ$7:$CJ$359, MATCH($BP158, 'CSV Import'!$CI$7:$CI$359, 0))),0)</f>
        <v>0</v>
      </c>
      <c r="AF158" s="60">
        <f>IFERROR(VALUE(INDEX('CSV Import'!$CK$7:$CK$359, MATCH($BP158, 'CSV Import'!$CI$7:$CI$359, 0))),0)</f>
        <v>0</v>
      </c>
      <c r="AG158" s="59">
        <f>IFERROR(VALUE(INDEX('CSV Import'!$CP$7:$CP$359, MATCH($BP158, 'CSV Import'!$CO$7:$CO$359, 0))),0)</f>
        <v>0</v>
      </c>
      <c r="AH158" s="60">
        <f>IFERROR(VALUE(INDEX('CSV Import'!$CQ$7:$CQ$359, MATCH($BP158, 'CSV Import'!$CO$7:$CO$359, 0))),0)</f>
        <v>0</v>
      </c>
      <c r="AI158" s="59">
        <f>IFERROR(VALUE(INDEX('CSV Import'!$CV$7:$CV$359, MATCH($BP158, 'CSV Import'!$CU$7:$CU$359, 0))),0)</f>
        <v>0</v>
      </c>
      <c r="AJ158" s="60">
        <f>IFERROR(VALUE(INDEX('CSV Import'!$CW$7:$CW$359, MATCH($BP158, 'CSV Import'!$CU$7:$CU$359, 0))),0)</f>
        <v>0</v>
      </c>
      <c r="AK158" s="59">
        <f>IFERROR(VALUE(INDEX('CSV Import'!$DB$7:$DB$359, MATCH($BP158, 'CSV Import'!$DA$7:$DA$359, 0))),0)</f>
        <v>0</v>
      </c>
      <c r="AL158" s="60">
        <f>IFERROR(VALUE(INDEX('CSV Import'!$DC$7:$DC$359, MATCH($BP158, 'CSV Import'!$DA$7:$DA$359, 0))),0)</f>
        <v>0</v>
      </c>
      <c r="AM158" s="59">
        <f>IFERROR(VALUE(INDEX('CSV Import'!$DH$7:$DH$359, MATCH($BP158, 'CSV Import'!$DG$7:$DG$359, 0))),0)</f>
        <v>0</v>
      </c>
      <c r="AN158" s="60">
        <f>IFERROR(VALUE(INDEX('CSV Import'!$DI$7:$DI$359, MATCH($BP158, 'CSV Import'!$DG$7:$DG$359, 0))),0)</f>
        <v>0</v>
      </c>
      <c r="AO158" s="59">
        <f>IFERROR(VALUE(INDEX('CSV Import'!$DN$7:$DN$359, MATCH($BP158, 'CSV Import'!$DM$7:$DM$359, 0))),0)</f>
        <v>0</v>
      </c>
      <c r="AP158" s="60">
        <f>IFERROR(VALUE(INDEX('CSV Import'!$DO$7:$DO$359, MATCH($BP158, 'CSV Import'!$DM$7:$DM$359, 0))),0)</f>
        <v>0</v>
      </c>
      <c r="AQ158" s="59">
        <f>IFERROR(VALUE(INDEX('CSV Import'!$DT$7:$DT$359, MATCH($BP158, 'CSV Import'!$DS$7:$DS$359, 0))),0)</f>
        <v>0</v>
      </c>
      <c r="AR158" s="60">
        <f>IFERROR(VALUE(INDEX('CSV Import'!$DU$7:$DU$359, MATCH($BP158, 'CSV Import'!$DS$7:$DS$359, 0))),0)</f>
        <v>0</v>
      </c>
      <c r="AS158" s="59">
        <f>IFERROR(VALUE(INDEX('CSV Import'!$DZ$7:$DZ$359, MATCH($BP158, 'CSV Import'!$DY$7:$DY$359, 0))),0)</f>
        <v>0</v>
      </c>
      <c r="AT158" s="60">
        <f>IFERROR(VALUE(INDEX('CSV Import'!$EA$7:$EA$359, MATCH($BP158, 'CSV Import'!$DY$7:$DY$359, 0))),0)</f>
        <v>0</v>
      </c>
      <c r="AU158" s="59">
        <f>IFERROR(VALUE(INDEX('CSV Import'!$EF$7:$EF$359, MATCH($BP158, 'CSV Import'!$EE$7:$EE$359, 0))),0)</f>
        <v>0</v>
      </c>
      <c r="AV158" s="60">
        <f>IFERROR(VALUE(INDEX('CSV Import'!$EG$7:$EG$359, MATCH($BP158, 'CSV Import'!$EE$7:$EE$359, 0))),0)</f>
        <v>0</v>
      </c>
      <c r="AW158" s="59">
        <f>IFERROR(VALUE(INDEX('CSV Import'!$EL$7:$EL$359, MATCH($BP158, 'CSV Import'!$EK$7:$EK$359, 0))),0)</f>
        <v>0</v>
      </c>
      <c r="AX158" s="60">
        <f>IFERROR(VALUE(INDEX('CSV Import'!$EM$7:$EM$359, MATCH($BP158, 'CSV Import'!$EK$7:$EK$359, 0))),0)</f>
        <v>0</v>
      </c>
      <c r="AY158" s="59">
        <f>IFERROR(VALUE(INDEX('CSV Import'!$ER$7:$ER$359, MATCH($BP158, 'CSV Import'!$EQ$7:$EQ$359, 0))),0)</f>
        <v>0</v>
      </c>
      <c r="AZ158" s="60">
        <f>IFERROR(VALUE(INDEX('CSV Import'!$ES$7:$ES$359, MATCH($BP158, 'CSV Import'!$EQ$7:$EQ$359, 0))),0)</f>
        <v>0</v>
      </c>
      <c r="BA158" s="59">
        <f>IFERROR(VALUE(INDEX('CSV Import'!$EX$7:$EX$359, MATCH($BP158, 'CSV Import'!$EW$7:$EW$359, 0))),0)</f>
        <v>0</v>
      </c>
      <c r="BB158" s="60">
        <f>IFERROR(VALUE(INDEX('CSV Import'!$EY$7:$EY$359, MATCH($BP158, 'CSV Import'!$EW$7:$EW$359, 0))),0)</f>
        <v>0</v>
      </c>
      <c r="BC158" s="59">
        <f>IFERROR(VALUE(INDEX('CSV Import'!$FD$7:$FD$359, MATCH($BP158, 'CSV Import'!$FC$7:$FC$359, 0))),0)</f>
        <v>0</v>
      </c>
      <c r="BD158" s="60">
        <f>IFERROR(VALUE(INDEX('CSV Import'!$FE$7:$FE$359, MATCH($BP158, 'CSV Import'!$FC$7:$FC$359, 0))),0)</f>
        <v>0</v>
      </c>
      <c r="BE158" s="59">
        <f>IFERROR(VALUE(INDEX('CSV Import'!$FJ$7:$FJ$359, MATCH($BP158, 'CSV Import'!$FI$7:$FI$359, 0))),0)</f>
        <v>0</v>
      </c>
      <c r="BF158" s="60">
        <f>IFERROR(VALUE(INDEX('CSV Import'!$FK$7:$FK$359, MATCH($BP158, 'CSV Import'!$FI$7:$FI$359, 0))),0)</f>
        <v>0</v>
      </c>
      <c r="BG158" s="59">
        <f>IFERROR(VALUE(INDEX('CSV Import'!$FP$7:$FP$359, MATCH($BP158, 'CSV Import'!$FO$7:$FO$359, 0))),0)</f>
        <v>0</v>
      </c>
      <c r="BH158" s="60">
        <f>IFERROR(VALUE(INDEX('CSV Import'!$FQ$7:$FQ$359, MATCH($BP158, 'CSV Import'!$FO$7:$FO$359, 0))),0)</f>
        <v>0</v>
      </c>
      <c r="BI158" s="59">
        <f>IFERROR(VALUE(INDEX('CSV Import'!$FV$7:$FV$359, MATCH($BP158, 'CSV Import'!$FU$7:$FU$359, 0))),0)</f>
        <v>0</v>
      </c>
      <c r="BJ158" s="60">
        <f>IFERROR(VALUE(INDEX('CSV Import'!$FW$7:$FW$359, MATCH($BP158, 'CSV Import'!$FU$7:$FU$359, 0))),0)</f>
        <v>0</v>
      </c>
      <c r="BK158" s="59">
        <f>IFERROR(VALUE(INDEX('CSV Import'!$GB$7:$GB$359, MATCH($BP158, 'CSV Import'!$GA$7:$GA$359, 0))),0)</f>
        <v>0</v>
      </c>
      <c r="BL158" s="60">
        <f>IFERROR(VALUE(INDEX('CSV Import'!$GC$7:$GC$359, MATCH($BP158, 'CSV Import'!$GA$7:$GA$359, 0))),0)</f>
        <v>0</v>
      </c>
      <c r="BM158" s="61">
        <f t="shared" si="541"/>
        <v>0</v>
      </c>
      <c r="BN158" s="62">
        <f t="shared" si="541"/>
        <v>0</v>
      </c>
      <c r="BP158" s="33" t="str">
        <f t="shared" si="540"/>
        <v>VOUCHERED</v>
      </c>
    </row>
    <row r="159" spans="1:68" x14ac:dyDescent="0.2">
      <c r="A159" s="28">
        <f>ROW()</f>
        <v>159</v>
      </c>
      <c r="B159" s="111"/>
      <c r="C159" s="59">
        <f>IFERROR(VALUE(INDEX('CSV Import'!$D$7:$D$359, MATCH($BP159, 'CSV Import'!$C$7:$C$359, 0))),0)</f>
        <v>0</v>
      </c>
      <c r="D159" s="60">
        <f>IFERROR(VALUE(INDEX('CSV Import'!$E$7:$E$359, MATCH($BP159, 'CSV Import'!$C$7:$C$359, 0))),0)</f>
        <v>0</v>
      </c>
      <c r="E159" s="59">
        <f>IFERROR(VALUE(INDEX('CSV Import'!$J$7:$J$359, MATCH($BP159, 'CSV Import'!$I$7:$I$359, 0))),0)</f>
        <v>0</v>
      </c>
      <c r="F159" s="60">
        <f>IFERROR(VALUE(INDEX('CSV Import'!$K$7:$K$359, MATCH($BP159, 'CSV Import'!$I$7:$I$359, 0))),0)</f>
        <v>0</v>
      </c>
      <c r="G159" s="59">
        <f>IFERROR(VALUE(INDEX('CSV Import'!$P$7:$P$359, MATCH($BP159, 'CSV Import'!$O$7:$O$359, 0))),0)</f>
        <v>0</v>
      </c>
      <c r="H159" s="60">
        <f>IFERROR(VALUE(INDEX('CSV Import'!$Q$7:$Q$359, MATCH($BP159, 'CSV Import'!$O$7:$O$359, 0))),0)</f>
        <v>0</v>
      </c>
      <c r="I159" s="59">
        <f>IFERROR(VALUE(INDEX('CSV Import'!$V$7:$V$359, MATCH($BP159, 'CSV Import'!$U$7:$U$359, 0))),0)</f>
        <v>0</v>
      </c>
      <c r="J159" s="60">
        <f>IFERROR(VALUE(INDEX('CSV Import'!$W$7:$W$359, MATCH($BP159, 'CSV Import'!$U$7:$U$359, 0))),0)</f>
        <v>0</v>
      </c>
      <c r="K159" s="59">
        <f>IFERROR(VALUE(INDEX('CSV Import'!$AB$7:$AB$359, MATCH($BP159, 'CSV Import'!$AA$7:$AA$359, 0))),0)</f>
        <v>0</v>
      </c>
      <c r="L159" s="60">
        <f>IFERROR(VALUE(INDEX('CSV Import'!$AC$7:$AC$359, MATCH($BP159, 'CSV Import'!$AA$7:$AA$359, 0))),0)</f>
        <v>0</v>
      </c>
      <c r="M159" s="59">
        <f>IFERROR(VALUE(INDEX('CSV Import'!$AH$7:$AH$359, MATCH($BP159, 'CSV Import'!$AG$7:$AG$359, 0))),0)</f>
        <v>0</v>
      </c>
      <c r="N159" s="60">
        <f>IFERROR(VALUE(INDEX('CSV Import'!$AI$7:$AI$359, MATCH($BP159, 'CSV Import'!$AG$7:$AG$359, 0))),0)</f>
        <v>0</v>
      </c>
      <c r="O159" s="59">
        <f>IFERROR(VALUE(INDEX('CSV Import'!$AN$7:$AN$359, MATCH($BP159, 'CSV Import'!$AM$7:$AM$359, 0))),0)</f>
        <v>0</v>
      </c>
      <c r="P159" s="60">
        <f>IFERROR(VALUE(INDEX('CSV Import'!$AO$7:$AO$359, MATCH($BP159, 'CSV Import'!$AM$7:$AM$359, 0))),0)</f>
        <v>0</v>
      </c>
      <c r="Q159" s="59">
        <f>IFERROR(VALUE(INDEX('CSV Import'!$AT$7:$AT$359, MATCH($BP159, 'CSV Import'!$AS$7:$AS$359, 0))),0)</f>
        <v>0</v>
      </c>
      <c r="R159" s="60">
        <f>IFERROR(VALUE(INDEX('CSV Import'!$AU$7:$AU$359, MATCH($BP159, 'CSV Import'!$AS$7:$AS$359, 0))),0)</f>
        <v>0</v>
      </c>
      <c r="S159" s="59">
        <f>IFERROR(VALUE(INDEX('CSV Import'!$AZ$7:$AZ$359, MATCH($BP159, 'CSV Import'!$AY$7:$AY$359, 0))),0)</f>
        <v>0</v>
      </c>
      <c r="T159" s="60">
        <f>IFERROR(VALUE(INDEX('CSV Import'!$BA$7:$BA$359, MATCH($BP159, 'CSV Import'!$AY$7:$AY$359, 0))),0)</f>
        <v>0</v>
      </c>
      <c r="U159" s="59">
        <f>IFERROR(VALUE(INDEX('CSV Import'!$BF$7:$BF$359, MATCH($BP159, 'CSV Import'!$BE$7:$BE$359, 0))),0)</f>
        <v>0</v>
      </c>
      <c r="V159" s="60">
        <f>IFERROR(VALUE(INDEX('CSV Import'!$BG$7:$BG$359, MATCH($BP159, 'CSV Import'!$BE$7:$BE$359, 0))),0)</f>
        <v>0</v>
      </c>
      <c r="W159" s="59">
        <f>IFERROR(VALUE(INDEX('CSV Import'!$BL$7:$BL$359, MATCH($BP159, 'CSV Import'!$BK$7:$BK$359, 0))),0)</f>
        <v>0</v>
      </c>
      <c r="X159" s="60">
        <f>IFERROR(VALUE(INDEX('CSV Import'!$BM$7:$BM$359, MATCH($BP159, 'CSV Import'!$BK$7:$BK$359, 0))),0)</f>
        <v>0</v>
      </c>
      <c r="Y159" s="59">
        <f>IFERROR(VALUE(INDEX('CSV Import'!$BR$7:$BR$359, MATCH($BP159, 'CSV Import'!$BQ$7:$BQ$359, 0))),0)</f>
        <v>0</v>
      </c>
      <c r="Z159" s="60">
        <f>IFERROR(VALUE(INDEX('CSV Import'!$BS$7:$BS$359, MATCH($BP159, 'CSV Import'!$BQ$7:$BQ$359, 0))),0)</f>
        <v>0</v>
      </c>
      <c r="AA159" s="59">
        <f>IFERROR(VALUE(INDEX('CSV Import'!$BX$7:$BX$359, MATCH($BP159, 'CSV Import'!$BW$7:$BW$359, 0))),0)</f>
        <v>0</v>
      </c>
      <c r="AB159" s="60">
        <f>IFERROR(VALUE(INDEX('CSV Import'!$BY$7:$BY$359, MATCH($BP159, 'CSV Import'!$BW$7:$BW$359, 0))),0)</f>
        <v>0</v>
      </c>
      <c r="AC159" s="59">
        <f>IFERROR(VALUE(INDEX('CSV Import'!$CD$7:$CD$359, MATCH($BP159, 'CSV Import'!$CC$7:$CC$359, 0))),0)</f>
        <v>0</v>
      </c>
      <c r="AD159" s="60">
        <f>IFERROR(VALUE(INDEX('CSV Import'!$CE$7:$CE$359, MATCH($BP159, 'CSV Import'!$CC$7:$CC$359, 0))),0)</f>
        <v>0</v>
      </c>
      <c r="AE159" s="59">
        <f>IFERROR(VALUE(INDEX('CSV Import'!$CJ$7:$CJ$359, MATCH($BP159, 'CSV Import'!$CI$7:$CI$359, 0))),0)</f>
        <v>0</v>
      </c>
      <c r="AF159" s="60">
        <f>IFERROR(VALUE(INDEX('CSV Import'!$CK$7:$CK$359, MATCH($BP159, 'CSV Import'!$CI$7:$CI$359, 0))),0)</f>
        <v>0</v>
      </c>
      <c r="AG159" s="59">
        <f>IFERROR(VALUE(INDEX('CSV Import'!$CP$7:$CP$359, MATCH($BP159, 'CSV Import'!$CO$7:$CO$359, 0))),0)</f>
        <v>0</v>
      </c>
      <c r="AH159" s="60">
        <f>IFERROR(VALUE(INDEX('CSV Import'!$CQ$7:$CQ$359, MATCH($BP159, 'CSV Import'!$CO$7:$CO$359, 0))),0)</f>
        <v>0</v>
      </c>
      <c r="AI159" s="59">
        <f>IFERROR(VALUE(INDEX('CSV Import'!$CV$7:$CV$359, MATCH($BP159, 'CSV Import'!$CU$7:$CU$359, 0))),0)</f>
        <v>0</v>
      </c>
      <c r="AJ159" s="60">
        <f>IFERROR(VALUE(INDEX('CSV Import'!$CW$7:$CW$359, MATCH($BP159, 'CSV Import'!$CU$7:$CU$359, 0))),0)</f>
        <v>0</v>
      </c>
      <c r="AK159" s="59">
        <f>IFERROR(VALUE(INDEX('CSV Import'!$DB$7:$DB$359, MATCH($BP159, 'CSV Import'!$DA$7:$DA$359, 0))),0)</f>
        <v>0</v>
      </c>
      <c r="AL159" s="60">
        <f>IFERROR(VALUE(INDEX('CSV Import'!$DC$7:$DC$359, MATCH($BP159, 'CSV Import'!$DA$7:$DA$359, 0))),0)</f>
        <v>0</v>
      </c>
      <c r="AM159" s="59">
        <f>IFERROR(VALUE(INDEX('CSV Import'!$DH$7:$DH$359, MATCH($BP159, 'CSV Import'!$DG$7:$DG$359, 0))),0)</f>
        <v>0</v>
      </c>
      <c r="AN159" s="60">
        <f>IFERROR(VALUE(INDEX('CSV Import'!$DI$7:$DI$359, MATCH($BP159, 'CSV Import'!$DG$7:$DG$359, 0))),0)</f>
        <v>0</v>
      </c>
      <c r="AO159" s="59">
        <f>IFERROR(VALUE(INDEX('CSV Import'!$DN$7:$DN$359, MATCH($BP159, 'CSV Import'!$DM$7:$DM$359, 0))),0)</f>
        <v>0</v>
      </c>
      <c r="AP159" s="60">
        <f>IFERROR(VALUE(INDEX('CSV Import'!$DO$7:$DO$359, MATCH($BP159, 'CSV Import'!$DM$7:$DM$359, 0))),0)</f>
        <v>0</v>
      </c>
      <c r="AQ159" s="59">
        <f>IFERROR(VALUE(INDEX('CSV Import'!$DT$7:$DT$359, MATCH($BP159, 'CSV Import'!$DS$7:$DS$359, 0))),0)</f>
        <v>0</v>
      </c>
      <c r="AR159" s="60">
        <f>IFERROR(VALUE(INDEX('CSV Import'!$DU$7:$DU$359, MATCH($BP159, 'CSV Import'!$DS$7:$DS$359, 0))),0)</f>
        <v>0</v>
      </c>
      <c r="AS159" s="59">
        <f>IFERROR(VALUE(INDEX('CSV Import'!$DZ$7:$DZ$359, MATCH($BP159, 'CSV Import'!$DY$7:$DY$359, 0))),0)</f>
        <v>0</v>
      </c>
      <c r="AT159" s="60">
        <f>IFERROR(VALUE(INDEX('CSV Import'!$EA$7:$EA$359, MATCH($BP159, 'CSV Import'!$DY$7:$DY$359, 0))),0)</f>
        <v>0</v>
      </c>
      <c r="AU159" s="59">
        <f>IFERROR(VALUE(INDEX('CSV Import'!$EF$7:$EF$359, MATCH($BP159, 'CSV Import'!$EE$7:$EE$359, 0))),0)</f>
        <v>0</v>
      </c>
      <c r="AV159" s="60">
        <f>IFERROR(VALUE(INDEX('CSV Import'!$EG$7:$EG$359, MATCH($BP159, 'CSV Import'!$EE$7:$EE$359, 0))),0)</f>
        <v>0</v>
      </c>
      <c r="AW159" s="59">
        <f>IFERROR(VALUE(INDEX('CSV Import'!$EL$7:$EL$359, MATCH($BP159, 'CSV Import'!$EK$7:$EK$359, 0))),0)</f>
        <v>0</v>
      </c>
      <c r="AX159" s="60">
        <f>IFERROR(VALUE(INDEX('CSV Import'!$EM$7:$EM$359, MATCH($BP159, 'CSV Import'!$EK$7:$EK$359, 0))),0)</f>
        <v>0</v>
      </c>
      <c r="AY159" s="59">
        <f>IFERROR(VALUE(INDEX('CSV Import'!$ER$7:$ER$359, MATCH($BP159, 'CSV Import'!$EQ$7:$EQ$359, 0))),0)</f>
        <v>0</v>
      </c>
      <c r="AZ159" s="60">
        <f>IFERROR(VALUE(INDEX('CSV Import'!$ES$7:$ES$359, MATCH($BP159, 'CSV Import'!$EQ$7:$EQ$359, 0))),0)</f>
        <v>0</v>
      </c>
      <c r="BA159" s="59">
        <f>IFERROR(VALUE(INDEX('CSV Import'!$EX$7:$EX$359, MATCH($BP159, 'CSV Import'!$EW$7:$EW$359, 0))),0)</f>
        <v>0</v>
      </c>
      <c r="BB159" s="60">
        <f>IFERROR(VALUE(INDEX('CSV Import'!$EY$7:$EY$359, MATCH($BP159, 'CSV Import'!$EW$7:$EW$359, 0))),0)</f>
        <v>0</v>
      </c>
      <c r="BC159" s="59">
        <f>IFERROR(VALUE(INDEX('CSV Import'!$FD$7:$FD$359, MATCH($BP159, 'CSV Import'!$FC$7:$FC$359, 0))),0)</f>
        <v>0</v>
      </c>
      <c r="BD159" s="60">
        <f>IFERROR(VALUE(INDEX('CSV Import'!$FE$7:$FE$359, MATCH($BP159, 'CSV Import'!$FC$7:$FC$359, 0))),0)</f>
        <v>0</v>
      </c>
      <c r="BE159" s="59">
        <f>IFERROR(VALUE(INDEX('CSV Import'!$FJ$7:$FJ$359, MATCH($BP159, 'CSV Import'!$FI$7:$FI$359, 0))),0)</f>
        <v>0</v>
      </c>
      <c r="BF159" s="60">
        <f>IFERROR(VALUE(INDEX('CSV Import'!$FK$7:$FK$359, MATCH($BP159, 'CSV Import'!$FI$7:$FI$359, 0))),0)</f>
        <v>0</v>
      </c>
      <c r="BG159" s="59">
        <f>IFERROR(VALUE(INDEX('CSV Import'!$FP$7:$FP$359, MATCH($BP159, 'CSV Import'!$FO$7:$FO$359, 0))),0)</f>
        <v>0</v>
      </c>
      <c r="BH159" s="60">
        <f>IFERROR(VALUE(INDEX('CSV Import'!$FQ$7:$FQ$359, MATCH($BP159, 'CSV Import'!$FO$7:$FO$359, 0))),0)</f>
        <v>0</v>
      </c>
      <c r="BI159" s="59">
        <f>IFERROR(VALUE(INDEX('CSV Import'!$FV$7:$FV$359, MATCH($BP159, 'CSV Import'!$FU$7:$FU$359, 0))),0)</f>
        <v>0</v>
      </c>
      <c r="BJ159" s="60">
        <f>IFERROR(VALUE(INDEX('CSV Import'!$FW$7:$FW$359, MATCH($BP159, 'CSV Import'!$FU$7:$FU$359, 0))),0)</f>
        <v>0</v>
      </c>
      <c r="BK159" s="59">
        <f>IFERROR(VALUE(INDEX('CSV Import'!$GB$7:$GB$359, MATCH($BP159, 'CSV Import'!$GA$7:$GA$359, 0))),0)</f>
        <v>0</v>
      </c>
      <c r="BL159" s="60">
        <f>IFERROR(VALUE(INDEX('CSV Import'!$GC$7:$GC$359, MATCH($BP159, 'CSV Import'!$GA$7:$GA$359, 0))),0)</f>
        <v>0</v>
      </c>
      <c r="BM159" s="61">
        <f t="shared" si="541"/>
        <v>0</v>
      </c>
      <c r="BN159" s="62">
        <f t="shared" si="541"/>
        <v>0</v>
      </c>
      <c r="BP159" s="33" t="str">
        <f t="shared" si="540"/>
        <v>VOUCHERED</v>
      </c>
    </row>
    <row r="160" spans="1:68" x14ac:dyDescent="0.2">
      <c r="A160" s="28">
        <f>ROW()</f>
        <v>160</v>
      </c>
      <c r="B160" s="111"/>
      <c r="C160" s="59">
        <f>IFERROR(VALUE(INDEX('CSV Import'!$D$7:$D$359, MATCH($BP160, 'CSV Import'!$C$7:$C$359, 0))),0)</f>
        <v>0</v>
      </c>
      <c r="D160" s="60">
        <f>IFERROR(VALUE(INDEX('CSV Import'!$E$7:$E$359, MATCH($BP160, 'CSV Import'!$C$7:$C$359, 0))),0)</f>
        <v>0</v>
      </c>
      <c r="E160" s="59">
        <f>IFERROR(VALUE(INDEX('CSV Import'!$J$7:$J$359, MATCH($BP160, 'CSV Import'!$I$7:$I$359, 0))),0)</f>
        <v>0</v>
      </c>
      <c r="F160" s="60">
        <f>IFERROR(VALUE(INDEX('CSV Import'!$K$7:$K$359, MATCH($BP160, 'CSV Import'!$I$7:$I$359, 0))),0)</f>
        <v>0</v>
      </c>
      <c r="G160" s="59">
        <f>IFERROR(VALUE(INDEX('CSV Import'!$P$7:$P$359, MATCH($BP160, 'CSV Import'!$O$7:$O$359, 0))),0)</f>
        <v>0</v>
      </c>
      <c r="H160" s="60">
        <f>IFERROR(VALUE(INDEX('CSV Import'!$Q$7:$Q$359, MATCH($BP160, 'CSV Import'!$O$7:$O$359, 0))),0)</f>
        <v>0</v>
      </c>
      <c r="I160" s="59">
        <f>IFERROR(VALUE(INDEX('CSV Import'!$V$7:$V$359, MATCH($BP160, 'CSV Import'!$U$7:$U$359, 0))),0)</f>
        <v>0</v>
      </c>
      <c r="J160" s="60">
        <f>IFERROR(VALUE(INDEX('CSV Import'!$W$7:$W$359, MATCH($BP160, 'CSV Import'!$U$7:$U$359, 0))),0)</f>
        <v>0</v>
      </c>
      <c r="K160" s="59">
        <f>IFERROR(VALUE(INDEX('CSV Import'!$AB$7:$AB$359, MATCH($BP160, 'CSV Import'!$AA$7:$AA$359, 0))),0)</f>
        <v>0</v>
      </c>
      <c r="L160" s="60">
        <f>IFERROR(VALUE(INDEX('CSV Import'!$AC$7:$AC$359, MATCH($BP160, 'CSV Import'!$AA$7:$AA$359, 0))),0)</f>
        <v>0</v>
      </c>
      <c r="M160" s="59">
        <f>IFERROR(VALUE(INDEX('CSV Import'!$AH$7:$AH$359, MATCH($BP160, 'CSV Import'!$AG$7:$AG$359, 0))),0)</f>
        <v>0</v>
      </c>
      <c r="N160" s="60">
        <f>IFERROR(VALUE(INDEX('CSV Import'!$AI$7:$AI$359, MATCH($BP160, 'CSV Import'!$AG$7:$AG$359, 0))),0)</f>
        <v>0</v>
      </c>
      <c r="O160" s="59">
        <f>IFERROR(VALUE(INDEX('CSV Import'!$AN$7:$AN$359, MATCH($BP160, 'CSV Import'!$AM$7:$AM$359, 0))),0)</f>
        <v>0</v>
      </c>
      <c r="P160" s="60">
        <f>IFERROR(VALUE(INDEX('CSV Import'!$AO$7:$AO$359, MATCH($BP160, 'CSV Import'!$AM$7:$AM$359, 0))),0)</f>
        <v>0</v>
      </c>
      <c r="Q160" s="59">
        <f>IFERROR(VALUE(INDEX('CSV Import'!$AT$7:$AT$359, MATCH($BP160, 'CSV Import'!$AS$7:$AS$359, 0))),0)</f>
        <v>0</v>
      </c>
      <c r="R160" s="60">
        <f>IFERROR(VALUE(INDEX('CSV Import'!$AU$7:$AU$359, MATCH($BP160, 'CSV Import'!$AS$7:$AS$359, 0))),0)</f>
        <v>0</v>
      </c>
      <c r="S160" s="59">
        <f>IFERROR(VALUE(INDEX('CSV Import'!$AZ$7:$AZ$359, MATCH($BP160, 'CSV Import'!$AY$7:$AY$359, 0))),0)</f>
        <v>0</v>
      </c>
      <c r="T160" s="60">
        <f>IFERROR(VALUE(INDEX('CSV Import'!$BA$7:$BA$359, MATCH($BP160, 'CSV Import'!$AY$7:$AY$359, 0))),0)</f>
        <v>0</v>
      </c>
      <c r="U160" s="59">
        <f>IFERROR(VALUE(INDEX('CSV Import'!$BF$7:$BF$359, MATCH($BP160, 'CSV Import'!$BE$7:$BE$359, 0))),0)</f>
        <v>0</v>
      </c>
      <c r="V160" s="60">
        <f>IFERROR(VALUE(INDEX('CSV Import'!$BG$7:$BG$359, MATCH($BP160, 'CSV Import'!$BE$7:$BE$359, 0))),0)</f>
        <v>0</v>
      </c>
      <c r="W160" s="59">
        <f>IFERROR(VALUE(INDEX('CSV Import'!$BL$7:$BL$359, MATCH($BP160, 'CSV Import'!$BK$7:$BK$359, 0))),0)</f>
        <v>0</v>
      </c>
      <c r="X160" s="60">
        <f>IFERROR(VALUE(INDEX('CSV Import'!$BM$7:$BM$359, MATCH($BP160, 'CSV Import'!$BK$7:$BK$359, 0))),0)</f>
        <v>0</v>
      </c>
      <c r="Y160" s="59">
        <f>IFERROR(VALUE(INDEX('CSV Import'!$BR$7:$BR$359, MATCH($BP160, 'CSV Import'!$BQ$7:$BQ$359, 0))),0)</f>
        <v>0</v>
      </c>
      <c r="Z160" s="60">
        <f>IFERROR(VALUE(INDEX('CSV Import'!$BS$7:$BS$359, MATCH($BP160, 'CSV Import'!$BQ$7:$BQ$359, 0))),0)</f>
        <v>0</v>
      </c>
      <c r="AA160" s="59">
        <f>IFERROR(VALUE(INDEX('CSV Import'!$BX$7:$BX$359, MATCH($BP160, 'CSV Import'!$BW$7:$BW$359, 0))),0)</f>
        <v>0</v>
      </c>
      <c r="AB160" s="60">
        <f>IFERROR(VALUE(INDEX('CSV Import'!$BY$7:$BY$359, MATCH($BP160, 'CSV Import'!$BW$7:$BW$359, 0))),0)</f>
        <v>0</v>
      </c>
      <c r="AC160" s="59">
        <f>IFERROR(VALUE(INDEX('CSV Import'!$CD$7:$CD$359, MATCH($BP160, 'CSV Import'!$CC$7:$CC$359, 0))),0)</f>
        <v>0</v>
      </c>
      <c r="AD160" s="60">
        <f>IFERROR(VALUE(INDEX('CSV Import'!$CE$7:$CE$359, MATCH($BP160, 'CSV Import'!$CC$7:$CC$359, 0))),0)</f>
        <v>0</v>
      </c>
      <c r="AE160" s="59">
        <f>IFERROR(VALUE(INDEX('CSV Import'!$CJ$7:$CJ$359, MATCH($BP160, 'CSV Import'!$CI$7:$CI$359, 0))),0)</f>
        <v>0</v>
      </c>
      <c r="AF160" s="60">
        <f>IFERROR(VALUE(INDEX('CSV Import'!$CK$7:$CK$359, MATCH($BP160, 'CSV Import'!$CI$7:$CI$359, 0))),0)</f>
        <v>0</v>
      </c>
      <c r="AG160" s="59">
        <f>IFERROR(VALUE(INDEX('CSV Import'!$CP$7:$CP$359, MATCH($BP160, 'CSV Import'!$CO$7:$CO$359, 0))),0)</f>
        <v>0</v>
      </c>
      <c r="AH160" s="60">
        <f>IFERROR(VALUE(INDEX('CSV Import'!$CQ$7:$CQ$359, MATCH($BP160, 'CSV Import'!$CO$7:$CO$359, 0))),0)</f>
        <v>0</v>
      </c>
      <c r="AI160" s="59">
        <f>IFERROR(VALUE(INDEX('CSV Import'!$CV$7:$CV$359, MATCH($BP160, 'CSV Import'!$CU$7:$CU$359, 0))),0)</f>
        <v>0</v>
      </c>
      <c r="AJ160" s="60">
        <f>IFERROR(VALUE(INDEX('CSV Import'!$CW$7:$CW$359, MATCH($BP160, 'CSV Import'!$CU$7:$CU$359, 0))),0)</f>
        <v>0</v>
      </c>
      <c r="AK160" s="59">
        <f>IFERROR(VALUE(INDEX('CSV Import'!$DB$7:$DB$359, MATCH($BP160, 'CSV Import'!$DA$7:$DA$359, 0))),0)</f>
        <v>0</v>
      </c>
      <c r="AL160" s="60">
        <f>IFERROR(VALUE(INDEX('CSV Import'!$DC$7:$DC$359, MATCH($BP160, 'CSV Import'!$DA$7:$DA$359, 0))),0)</f>
        <v>0</v>
      </c>
      <c r="AM160" s="59">
        <f>IFERROR(VALUE(INDEX('CSV Import'!$DH$7:$DH$359, MATCH($BP160, 'CSV Import'!$DG$7:$DG$359, 0))),0)</f>
        <v>0</v>
      </c>
      <c r="AN160" s="60">
        <f>IFERROR(VALUE(INDEX('CSV Import'!$DI$7:$DI$359, MATCH($BP160, 'CSV Import'!$DG$7:$DG$359, 0))),0)</f>
        <v>0</v>
      </c>
      <c r="AO160" s="59">
        <f>IFERROR(VALUE(INDEX('CSV Import'!$DN$7:$DN$359, MATCH($BP160, 'CSV Import'!$DM$7:$DM$359, 0))),0)</f>
        <v>0</v>
      </c>
      <c r="AP160" s="60">
        <f>IFERROR(VALUE(INDEX('CSV Import'!$DO$7:$DO$359, MATCH($BP160, 'CSV Import'!$DM$7:$DM$359, 0))),0)</f>
        <v>0</v>
      </c>
      <c r="AQ160" s="59">
        <f>IFERROR(VALUE(INDEX('CSV Import'!$DT$7:$DT$359, MATCH($BP160, 'CSV Import'!$DS$7:$DS$359, 0))),0)</f>
        <v>0</v>
      </c>
      <c r="AR160" s="60">
        <f>IFERROR(VALUE(INDEX('CSV Import'!$DU$7:$DU$359, MATCH($BP160, 'CSV Import'!$DS$7:$DS$359, 0))),0)</f>
        <v>0</v>
      </c>
      <c r="AS160" s="59">
        <f>IFERROR(VALUE(INDEX('CSV Import'!$DZ$7:$DZ$359, MATCH($BP160, 'CSV Import'!$DY$7:$DY$359, 0))),0)</f>
        <v>0</v>
      </c>
      <c r="AT160" s="60">
        <f>IFERROR(VALUE(INDEX('CSV Import'!$EA$7:$EA$359, MATCH($BP160, 'CSV Import'!$DY$7:$DY$359, 0))),0)</f>
        <v>0</v>
      </c>
      <c r="AU160" s="59">
        <f>IFERROR(VALUE(INDEX('CSV Import'!$EF$7:$EF$359, MATCH($BP160, 'CSV Import'!$EE$7:$EE$359, 0))),0)</f>
        <v>0</v>
      </c>
      <c r="AV160" s="60">
        <f>IFERROR(VALUE(INDEX('CSV Import'!$EG$7:$EG$359, MATCH($BP160, 'CSV Import'!$EE$7:$EE$359, 0))),0)</f>
        <v>0</v>
      </c>
      <c r="AW160" s="59">
        <f>IFERROR(VALUE(INDEX('CSV Import'!$EL$7:$EL$359, MATCH($BP160, 'CSV Import'!$EK$7:$EK$359, 0))),0)</f>
        <v>0</v>
      </c>
      <c r="AX160" s="60">
        <f>IFERROR(VALUE(INDEX('CSV Import'!$EM$7:$EM$359, MATCH($BP160, 'CSV Import'!$EK$7:$EK$359, 0))),0)</f>
        <v>0</v>
      </c>
      <c r="AY160" s="59">
        <f>IFERROR(VALUE(INDEX('CSV Import'!$ER$7:$ER$359, MATCH($BP160, 'CSV Import'!$EQ$7:$EQ$359, 0))),0)</f>
        <v>0</v>
      </c>
      <c r="AZ160" s="60">
        <f>IFERROR(VALUE(INDEX('CSV Import'!$ES$7:$ES$359, MATCH($BP160, 'CSV Import'!$EQ$7:$EQ$359, 0))),0)</f>
        <v>0</v>
      </c>
      <c r="BA160" s="59">
        <f>IFERROR(VALUE(INDEX('CSV Import'!$EX$7:$EX$359, MATCH($BP160, 'CSV Import'!$EW$7:$EW$359, 0))),0)</f>
        <v>0</v>
      </c>
      <c r="BB160" s="60">
        <f>IFERROR(VALUE(INDEX('CSV Import'!$EY$7:$EY$359, MATCH($BP160, 'CSV Import'!$EW$7:$EW$359, 0))),0)</f>
        <v>0</v>
      </c>
      <c r="BC160" s="59">
        <f>IFERROR(VALUE(INDEX('CSV Import'!$FD$7:$FD$359, MATCH($BP160, 'CSV Import'!$FC$7:$FC$359, 0))),0)</f>
        <v>0</v>
      </c>
      <c r="BD160" s="60">
        <f>IFERROR(VALUE(INDEX('CSV Import'!$FE$7:$FE$359, MATCH($BP160, 'CSV Import'!$FC$7:$FC$359, 0))),0)</f>
        <v>0</v>
      </c>
      <c r="BE160" s="59">
        <f>IFERROR(VALUE(INDEX('CSV Import'!$FJ$7:$FJ$359, MATCH($BP160, 'CSV Import'!$FI$7:$FI$359, 0))),0)</f>
        <v>0</v>
      </c>
      <c r="BF160" s="60">
        <f>IFERROR(VALUE(INDEX('CSV Import'!$FK$7:$FK$359, MATCH($BP160, 'CSV Import'!$FI$7:$FI$359, 0))),0)</f>
        <v>0</v>
      </c>
      <c r="BG160" s="59">
        <f>IFERROR(VALUE(INDEX('CSV Import'!$FP$7:$FP$359, MATCH($BP160, 'CSV Import'!$FO$7:$FO$359, 0))),0)</f>
        <v>0</v>
      </c>
      <c r="BH160" s="60">
        <f>IFERROR(VALUE(INDEX('CSV Import'!$FQ$7:$FQ$359, MATCH($BP160, 'CSV Import'!$FO$7:$FO$359, 0))),0)</f>
        <v>0</v>
      </c>
      <c r="BI160" s="59">
        <f>IFERROR(VALUE(INDEX('CSV Import'!$FV$7:$FV$359, MATCH($BP160, 'CSV Import'!$FU$7:$FU$359, 0))),0)</f>
        <v>0</v>
      </c>
      <c r="BJ160" s="60">
        <f>IFERROR(VALUE(INDEX('CSV Import'!$FW$7:$FW$359, MATCH($BP160, 'CSV Import'!$FU$7:$FU$359, 0))),0)</f>
        <v>0</v>
      </c>
      <c r="BK160" s="59">
        <f>IFERROR(VALUE(INDEX('CSV Import'!$GB$7:$GB$359, MATCH($BP160, 'CSV Import'!$GA$7:$GA$359, 0))),0)</f>
        <v>0</v>
      </c>
      <c r="BL160" s="60">
        <f>IFERROR(VALUE(INDEX('CSV Import'!$GC$7:$GC$359, MATCH($BP160, 'CSV Import'!$GA$7:$GA$359, 0))),0)</f>
        <v>0</v>
      </c>
      <c r="BM160" s="61">
        <f t="shared" si="541"/>
        <v>0</v>
      </c>
      <c r="BN160" s="62">
        <f t="shared" si="541"/>
        <v>0</v>
      </c>
      <c r="BP160" s="33" t="str">
        <f t="shared" si="540"/>
        <v>VOUCHERED</v>
      </c>
    </row>
    <row r="161" spans="1:68" x14ac:dyDescent="0.2">
      <c r="A161" s="28">
        <f>ROW()</f>
        <v>161</v>
      </c>
      <c r="B161" s="111"/>
      <c r="C161" s="59">
        <f>IFERROR(VALUE(INDEX('CSV Import'!$D$7:$D$359, MATCH($BP161, 'CSV Import'!$C$7:$C$359, 0))),0)</f>
        <v>0</v>
      </c>
      <c r="D161" s="60">
        <f>IFERROR(VALUE(INDEX('CSV Import'!$E$7:$E$359, MATCH($BP161, 'CSV Import'!$C$7:$C$359, 0))),0)</f>
        <v>0</v>
      </c>
      <c r="E161" s="59">
        <f>IFERROR(VALUE(INDEX('CSV Import'!$J$7:$J$359, MATCH($BP161, 'CSV Import'!$I$7:$I$359, 0))),0)</f>
        <v>0</v>
      </c>
      <c r="F161" s="60">
        <f>IFERROR(VALUE(INDEX('CSV Import'!$K$7:$K$359, MATCH($BP161, 'CSV Import'!$I$7:$I$359, 0))),0)</f>
        <v>0</v>
      </c>
      <c r="G161" s="59">
        <f>IFERROR(VALUE(INDEX('CSV Import'!$P$7:$P$359, MATCH($BP161, 'CSV Import'!$O$7:$O$359, 0))),0)</f>
        <v>0</v>
      </c>
      <c r="H161" s="60">
        <f>IFERROR(VALUE(INDEX('CSV Import'!$Q$7:$Q$359, MATCH($BP161, 'CSV Import'!$O$7:$O$359, 0))),0)</f>
        <v>0</v>
      </c>
      <c r="I161" s="59">
        <f>IFERROR(VALUE(INDEX('CSV Import'!$V$7:$V$359, MATCH($BP161, 'CSV Import'!$U$7:$U$359, 0))),0)</f>
        <v>0</v>
      </c>
      <c r="J161" s="60">
        <f>IFERROR(VALUE(INDEX('CSV Import'!$W$7:$W$359, MATCH($BP161, 'CSV Import'!$U$7:$U$359, 0))),0)</f>
        <v>0</v>
      </c>
      <c r="K161" s="59">
        <f>IFERROR(VALUE(INDEX('CSV Import'!$AB$7:$AB$359, MATCH($BP161, 'CSV Import'!$AA$7:$AA$359, 0))),0)</f>
        <v>0</v>
      </c>
      <c r="L161" s="60">
        <f>IFERROR(VALUE(INDEX('CSV Import'!$AC$7:$AC$359, MATCH($BP161, 'CSV Import'!$AA$7:$AA$359, 0))),0)</f>
        <v>0</v>
      </c>
      <c r="M161" s="59">
        <f>IFERROR(VALUE(INDEX('CSV Import'!$AH$7:$AH$359, MATCH($BP161, 'CSV Import'!$AG$7:$AG$359, 0))),0)</f>
        <v>0</v>
      </c>
      <c r="N161" s="60">
        <f>IFERROR(VALUE(INDEX('CSV Import'!$AI$7:$AI$359, MATCH($BP161, 'CSV Import'!$AG$7:$AG$359, 0))),0)</f>
        <v>0</v>
      </c>
      <c r="O161" s="59">
        <f>IFERROR(VALUE(INDEX('CSV Import'!$AN$7:$AN$359, MATCH($BP161, 'CSV Import'!$AM$7:$AM$359, 0))),0)</f>
        <v>0</v>
      </c>
      <c r="P161" s="60">
        <f>IFERROR(VALUE(INDEX('CSV Import'!$AO$7:$AO$359, MATCH($BP161, 'CSV Import'!$AM$7:$AM$359, 0))),0)</f>
        <v>0</v>
      </c>
      <c r="Q161" s="59">
        <f>IFERROR(VALUE(INDEX('CSV Import'!$AT$7:$AT$359, MATCH($BP161, 'CSV Import'!$AS$7:$AS$359, 0))),0)</f>
        <v>0</v>
      </c>
      <c r="R161" s="60">
        <f>IFERROR(VALUE(INDEX('CSV Import'!$AU$7:$AU$359, MATCH($BP161, 'CSV Import'!$AS$7:$AS$359, 0))),0)</f>
        <v>0</v>
      </c>
      <c r="S161" s="59">
        <f>IFERROR(VALUE(INDEX('CSV Import'!$AZ$7:$AZ$359, MATCH($BP161, 'CSV Import'!$AY$7:$AY$359, 0))),0)</f>
        <v>0</v>
      </c>
      <c r="T161" s="60">
        <f>IFERROR(VALUE(INDEX('CSV Import'!$BA$7:$BA$359, MATCH($BP161, 'CSV Import'!$AY$7:$AY$359, 0))),0)</f>
        <v>0</v>
      </c>
      <c r="U161" s="59">
        <f>IFERROR(VALUE(INDEX('CSV Import'!$BF$7:$BF$359, MATCH($BP161, 'CSV Import'!$BE$7:$BE$359, 0))),0)</f>
        <v>0</v>
      </c>
      <c r="V161" s="60">
        <f>IFERROR(VALUE(INDEX('CSV Import'!$BG$7:$BG$359, MATCH($BP161, 'CSV Import'!$BE$7:$BE$359, 0))),0)</f>
        <v>0</v>
      </c>
      <c r="W161" s="59">
        <f>IFERROR(VALUE(INDEX('CSV Import'!$BL$7:$BL$359, MATCH($BP161, 'CSV Import'!$BK$7:$BK$359, 0))),0)</f>
        <v>0</v>
      </c>
      <c r="X161" s="60">
        <f>IFERROR(VALUE(INDEX('CSV Import'!$BM$7:$BM$359, MATCH($BP161, 'CSV Import'!$BK$7:$BK$359, 0))),0)</f>
        <v>0</v>
      </c>
      <c r="Y161" s="59">
        <f>IFERROR(VALUE(INDEX('CSV Import'!$BR$7:$BR$359, MATCH($BP161, 'CSV Import'!$BQ$7:$BQ$359, 0))),0)</f>
        <v>0</v>
      </c>
      <c r="Z161" s="60">
        <f>IFERROR(VALUE(INDEX('CSV Import'!$BS$7:$BS$359, MATCH($BP161, 'CSV Import'!$BQ$7:$BQ$359, 0))),0)</f>
        <v>0</v>
      </c>
      <c r="AA161" s="59">
        <f>IFERROR(VALUE(INDEX('CSV Import'!$BX$7:$BX$359, MATCH($BP161, 'CSV Import'!$BW$7:$BW$359, 0))),0)</f>
        <v>0</v>
      </c>
      <c r="AB161" s="60">
        <f>IFERROR(VALUE(INDEX('CSV Import'!$BY$7:$BY$359, MATCH($BP161, 'CSV Import'!$BW$7:$BW$359, 0))),0)</f>
        <v>0</v>
      </c>
      <c r="AC161" s="59">
        <f>IFERROR(VALUE(INDEX('CSV Import'!$CD$7:$CD$359, MATCH($BP161, 'CSV Import'!$CC$7:$CC$359, 0))),0)</f>
        <v>0</v>
      </c>
      <c r="AD161" s="60">
        <f>IFERROR(VALUE(INDEX('CSV Import'!$CE$7:$CE$359, MATCH($BP161, 'CSV Import'!$CC$7:$CC$359, 0))),0)</f>
        <v>0</v>
      </c>
      <c r="AE161" s="59">
        <f>IFERROR(VALUE(INDEX('CSV Import'!$CJ$7:$CJ$359, MATCH($BP161, 'CSV Import'!$CI$7:$CI$359, 0))),0)</f>
        <v>0</v>
      </c>
      <c r="AF161" s="60">
        <f>IFERROR(VALUE(INDEX('CSV Import'!$CK$7:$CK$359, MATCH($BP161, 'CSV Import'!$CI$7:$CI$359, 0))),0)</f>
        <v>0</v>
      </c>
      <c r="AG161" s="59">
        <f>IFERROR(VALUE(INDEX('CSV Import'!$CP$7:$CP$359, MATCH($BP161, 'CSV Import'!$CO$7:$CO$359, 0))),0)</f>
        <v>0</v>
      </c>
      <c r="AH161" s="60">
        <f>IFERROR(VALUE(INDEX('CSV Import'!$CQ$7:$CQ$359, MATCH($BP161, 'CSV Import'!$CO$7:$CO$359, 0))),0)</f>
        <v>0</v>
      </c>
      <c r="AI161" s="59">
        <f>IFERROR(VALUE(INDEX('CSV Import'!$CV$7:$CV$359, MATCH($BP161, 'CSV Import'!$CU$7:$CU$359, 0))),0)</f>
        <v>0</v>
      </c>
      <c r="AJ161" s="60">
        <f>IFERROR(VALUE(INDEX('CSV Import'!$CW$7:$CW$359, MATCH($BP161, 'CSV Import'!$CU$7:$CU$359, 0))),0)</f>
        <v>0</v>
      </c>
      <c r="AK161" s="59">
        <f>IFERROR(VALUE(INDEX('CSV Import'!$DB$7:$DB$359, MATCH($BP161, 'CSV Import'!$DA$7:$DA$359, 0))),0)</f>
        <v>0</v>
      </c>
      <c r="AL161" s="60">
        <f>IFERROR(VALUE(INDEX('CSV Import'!$DC$7:$DC$359, MATCH($BP161, 'CSV Import'!$DA$7:$DA$359, 0))),0)</f>
        <v>0</v>
      </c>
      <c r="AM161" s="59">
        <f>IFERROR(VALUE(INDEX('CSV Import'!$DH$7:$DH$359, MATCH($BP161, 'CSV Import'!$DG$7:$DG$359, 0))),0)</f>
        <v>0</v>
      </c>
      <c r="AN161" s="60">
        <f>IFERROR(VALUE(INDEX('CSV Import'!$DI$7:$DI$359, MATCH($BP161, 'CSV Import'!$DG$7:$DG$359, 0))),0)</f>
        <v>0</v>
      </c>
      <c r="AO161" s="59">
        <f>IFERROR(VALUE(INDEX('CSV Import'!$DN$7:$DN$359, MATCH($BP161, 'CSV Import'!$DM$7:$DM$359, 0))),0)</f>
        <v>0</v>
      </c>
      <c r="AP161" s="60">
        <f>IFERROR(VALUE(INDEX('CSV Import'!$DO$7:$DO$359, MATCH($BP161, 'CSV Import'!$DM$7:$DM$359, 0))),0)</f>
        <v>0</v>
      </c>
      <c r="AQ161" s="59">
        <f>IFERROR(VALUE(INDEX('CSV Import'!$DT$7:$DT$359, MATCH($BP161, 'CSV Import'!$DS$7:$DS$359, 0))),0)</f>
        <v>0</v>
      </c>
      <c r="AR161" s="60">
        <f>IFERROR(VALUE(INDEX('CSV Import'!$DU$7:$DU$359, MATCH($BP161, 'CSV Import'!$DS$7:$DS$359, 0))),0)</f>
        <v>0</v>
      </c>
      <c r="AS161" s="59">
        <f>IFERROR(VALUE(INDEX('CSV Import'!$DZ$7:$DZ$359, MATCH($BP161, 'CSV Import'!$DY$7:$DY$359, 0))),0)</f>
        <v>0</v>
      </c>
      <c r="AT161" s="60">
        <f>IFERROR(VALUE(INDEX('CSV Import'!$EA$7:$EA$359, MATCH($BP161, 'CSV Import'!$DY$7:$DY$359, 0))),0)</f>
        <v>0</v>
      </c>
      <c r="AU161" s="59">
        <f>IFERROR(VALUE(INDEX('CSV Import'!$EF$7:$EF$359, MATCH($BP161, 'CSV Import'!$EE$7:$EE$359, 0))),0)</f>
        <v>0</v>
      </c>
      <c r="AV161" s="60">
        <f>IFERROR(VALUE(INDEX('CSV Import'!$EG$7:$EG$359, MATCH($BP161, 'CSV Import'!$EE$7:$EE$359, 0))),0)</f>
        <v>0</v>
      </c>
      <c r="AW161" s="59">
        <f>IFERROR(VALUE(INDEX('CSV Import'!$EL$7:$EL$359, MATCH($BP161, 'CSV Import'!$EK$7:$EK$359, 0))),0)</f>
        <v>0</v>
      </c>
      <c r="AX161" s="60">
        <f>IFERROR(VALUE(INDEX('CSV Import'!$EM$7:$EM$359, MATCH($BP161, 'CSV Import'!$EK$7:$EK$359, 0))),0)</f>
        <v>0</v>
      </c>
      <c r="AY161" s="59">
        <f>IFERROR(VALUE(INDEX('CSV Import'!$ER$7:$ER$359, MATCH($BP161, 'CSV Import'!$EQ$7:$EQ$359, 0))),0)</f>
        <v>0</v>
      </c>
      <c r="AZ161" s="60">
        <f>IFERROR(VALUE(INDEX('CSV Import'!$ES$7:$ES$359, MATCH($BP161, 'CSV Import'!$EQ$7:$EQ$359, 0))),0)</f>
        <v>0</v>
      </c>
      <c r="BA161" s="59">
        <f>IFERROR(VALUE(INDEX('CSV Import'!$EX$7:$EX$359, MATCH($BP161, 'CSV Import'!$EW$7:$EW$359, 0))),0)</f>
        <v>0</v>
      </c>
      <c r="BB161" s="60">
        <f>IFERROR(VALUE(INDEX('CSV Import'!$EY$7:$EY$359, MATCH($BP161, 'CSV Import'!$EW$7:$EW$359, 0))),0)</f>
        <v>0</v>
      </c>
      <c r="BC161" s="59">
        <f>IFERROR(VALUE(INDEX('CSV Import'!$FD$7:$FD$359, MATCH($BP161, 'CSV Import'!$FC$7:$FC$359, 0))),0)</f>
        <v>0</v>
      </c>
      <c r="BD161" s="60">
        <f>IFERROR(VALUE(INDEX('CSV Import'!$FE$7:$FE$359, MATCH($BP161, 'CSV Import'!$FC$7:$FC$359, 0))),0)</f>
        <v>0</v>
      </c>
      <c r="BE161" s="59">
        <f>IFERROR(VALUE(INDEX('CSV Import'!$FJ$7:$FJ$359, MATCH($BP161, 'CSV Import'!$FI$7:$FI$359, 0))),0)</f>
        <v>0</v>
      </c>
      <c r="BF161" s="60">
        <f>IFERROR(VALUE(INDEX('CSV Import'!$FK$7:$FK$359, MATCH($BP161, 'CSV Import'!$FI$7:$FI$359, 0))),0)</f>
        <v>0</v>
      </c>
      <c r="BG161" s="59">
        <f>IFERROR(VALUE(INDEX('CSV Import'!$FP$7:$FP$359, MATCH($BP161, 'CSV Import'!$FO$7:$FO$359, 0))),0)</f>
        <v>0</v>
      </c>
      <c r="BH161" s="60">
        <f>IFERROR(VALUE(INDEX('CSV Import'!$FQ$7:$FQ$359, MATCH($BP161, 'CSV Import'!$FO$7:$FO$359, 0))),0)</f>
        <v>0</v>
      </c>
      <c r="BI161" s="59">
        <f>IFERROR(VALUE(INDEX('CSV Import'!$FV$7:$FV$359, MATCH($BP161, 'CSV Import'!$FU$7:$FU$359, 0))),0)</f>
        <v>0</v>
      </c>
      <c r="BJ161" s="60">
        <f>IFERROR(VALUE(INDEX('CSV Import'!$FW$7:$FW$359, MATCH($BP161, 'CSV Import'!$FU$7:$FU$359, 0))),0)</f>
        <v>0</v>
      </c>
      <c r="BK161" s="59">
        <f>IFERROR(VALUE(INDEX('CSV Import'!$GB$7:$GB$359, MATCH($BP161, 'CSV Import'!$GA$7:$GA$359, 0))),0)</f>
        <v>0</v>
      </c>
      <c r="BL161" s="60">
        <f>IFERROR(VALUE(INDEX('CSV Import'!$GC$7:$GC$359, MATCH($BP161, 'CSV Import'!$GA$7:$GA$359, 0))),0)</f>
        <v>0</v>
      </c>
      <c r="BM161" s="61">
        <f t="shared" si="541"/>
        <v>0</v>
      </c>
      <c r="BN161" s="62">
        <f t="shared" si="541"/>
        <v>0</v>
      </c>
      <c r="BP161" s="33" t="str">
        <f t="shared" si="540"/>
        <v>VOUCHERED</v>
      </c>
    </row>
    <row r="162" spans="1:68" x14ac:dyDescent="0.2">
      <c r="A162" s="28">
        <f>ROW()</f>
        <v>162</v>
      </c>
      <c r="B162" s="111"/>
      <c r="C162" s="59">
        <f>IFERROR(VALUE(INDEX('CSV Import'!$D$7:$D$359, MATCH($BP162, 'CSV Import'!$C$7:$C$359, 0))),0)</f>
        <v>0</v>
      </c>
      <c r="D162" s="60">
        <f>IFERROR(VALUE(INDEX('CSV Import'!$E$7:$E$359, MATCH($BP162, 'CSV Import'!$C$7:$C$359, 0))),0)</f>
        <v>0</v>
      </c>
      <c r="E162" s="59">
        <f>IFERROR(VALUE(INDEX('CSV Import'!$J$7:$J$359, MATCH($BP162, 'CSV Import'!$I$7:$I$359, 0))),0)</f>
        <v>0</v>
      </c>
      <c r="F162" s="60">
        <f>IFERROR(VALUE(INDEX('CSV Import'!$K$7:$K$359, MATCH($BP162, 'CSV Import'!$I$7:$I$359, 0))),0)</f>
        <v>0</v>
      </c>
      <c r="G162" s="59">
        <f>IFERROR(VALUE(INDEX('CSV Import'!$P$7:$P$359, MATCH($BP162, 'CSV Import'!$O$7:$O$359, 0))),0)</f>
        <v>0</v>
      </c>
      <c r="H162" s="60">
        <f>IFERROR(VALUE(INDEX('CSV Import'!$Q$7:$Q$359, MATCH($BP162, 'CSV Import'!$O$7:$O$359, 0))),0)</f>
        <v>0</v>
      </c>
      <c r="I162" s="59">
        <f>IFERROR(VALUE(INDEX('CSV Import'!$V$7:$V$359, MATCH($BP162, 'CSV Import'!$U$7:$U$359, 0))),0)</f>
        <v>0</v>
      </c>
      <c r="J162" s="60">
        <f>IFERROR(VALUE(INDEX('CSV Import'!$W$7:$W$359, MATCH($BP162, 'CSV Import'!$U$7:$U$359, 0))),0)</f>
        <v>0</v>
      </c>
      <c r="K162" s="59">
        <f>IFERROR(VALUE(INDEX('CSV Import'!$AB$7:$AB$359, MATCH($BP162, 'CSV Import'!$AA$7:$AA$359, 0))),0)</f>
        <v>0</v>
      </c>
      <c r="L162" s="60">
        <f>IFERROR(VALUE(INDEX('CSV Import'!$AC$7:$AC$359, MATCH($BP162, 'CSV Import'!$AA$7:$AA$359, 0))),0)</f>
        <v>0</v>
      </c>
      <c r="M162" s="59">
        <f>IFERROR(VALUE(INDEX('CSV Import'!$AH$7:$AH$359, MATCH($BP162, 'CSV Import'!$AG$7:$AG$359, 0))),0)</f>
        <v>0</v>
      </c>
      <c r="N162" s="60">
        <f>IFERROR(VALUE(INDEX('CSV Import'!$AI$7:$AI$359, MATCH($BP162, 'CSV Import'!$AG$7:$AG$359, 0))),0)</f>
        <v>0</v>
      </c>
      <c r="O162" s="59">
        <f>IFERROR(VALUE(INDEX('CSV Import'!$AN$7:$AN$359, MATCH($BP162, 'CSV Import'!$AM$7:$AM$359, 0))),0)</f>
        <v>0</v>
      </c>
      <c r="P162" s="60">
        <f>IFERROR(VALUE(INDEX('CSV Import'!$AO$7:$AO$359, MATCH($BP162, 'CSV Import'!$AM$7:$AM$359, 0))),0)</f>
        <v>0</v>
      </c>
      <c r="Q162" s="59">
        <f>IFERROR(VALUE(INDEX('CSV Import'!$AT$7:$AT$359, MATCH($BP162, 'CSV Import'!$AS$7:$AS$359, 0))),0)</f>
        <v>0</v>
      </c>
      <c r="R162" s="60">
        <f>IFERROR(VALUE(INDEX('CSV Import'!$AU$7:$AU$359, MATCH($BP162, 'CSV Import'!$AS$7:$AS$359, 0))),0)</f>
        <v>0</v>
      </c>
      <c r="S162" s="59">
        <f>IFERROR(VALUE(INDEX('CSV Import'!$AZ$7:$AZ$359, MATCH($BP162, 'CSV Import'!$AY$7:$AY$359, 0))),0)</f>
        <v>0</v>
      </c>
      <c r="T162" s="60">
        <f>IFERROR(VALUE(INDEX('CSV Import'!$BA$7:$BA$359, MATCH($BP162, 'CSV Import'!$AY$7:$AY$359, 0))),0)</f>
        <v>0</v>
      </c>
      <c r="U162" s="59">
        <f>IFERROR(VALUE(INDEX('CSV Import'!$BF$7:$BF$359, MATCH($BP162, 'CSV Import'!$BE$7:$BE$359, 0))),0)</f>
        <v>0</v>
      </c>
      <c r="V162" s="60">
        <f>IFERROR(VALUE(INDEX('CSV Import'!$BG$7:$BG$359, MATCH($BP162, 'CSV Import'!$BE$7:$BE$359, 0))),0)</f>
        <v>0</v>
      </c>
      <c r="W162" s="59">
        <f>IFERROR(VALUE(INDEX('CSV Import'!$BL$7:$BL$359, MATCH($BP162, 'CSV Import'!$BK$7:$BK$359, 0))),0)</f>
        <v>0</v>
      </c>
      <c r="X162" s="60">
        <f>IFERROR(VALUE(INDEX('CSV Import'!$BM$7:$BM$359, MATCH($BP162, 'CSV Import'!$BK$7:$BK$359, 0))),0)</f>
        <v>0</v>
      </c>
      <c r="Y162" s="59">
        <f>IFERROR(VALUE(INDEX('CSV Import'!$BR$7:$BR$359, MATCH($BP162, 'CSV Import'!$BQ$7:$BQ$359, 0))),0)</f>
        <v>0</v>
      </c>
      <c r="Z162" s="60">
        <f>IFERROR(VALUE(INDEX('CSV Import'!$BS$7:$BS$359, MATCH($BP162, 'CSV Import'!$BQ$7:$BQ$359, 0))),0)</f>
        <v>0</v>
      </c>
      <c r="AA162" s="59">
        <f>IFERROR(VALUE(INDEX('CSV Import'!$BX$7:$BX$359, MATCH($BP162, 'CSV Import'!$BW$7:$BW$359, 0))),0)</f>
        <v>0</v>
      </c>
      <c r="AB162" s="60">
        <f>IFERROR(VALUE(INDEX('CSV Import'!$BY$7:$BY$359, MATCH($BP162, 'CSV Import'!$BW$7:$BW$359, 0))),0)</f>
        <v>0</v>
      </c>
      <c r="AC162" s="59">
        <f>IFERROR(VALUE(INDEX('CSV Import'!$CD$7:$CD$359, MATCH($BP162, 'CSV Import'!$CC$7:$CC$359, 0))),0)</f>
        <v>0</v>
      </c>
      <c r="AD162" s="60">
        <f>IFERROR(VALUE(INDEX('CSV Import'!$CE$7:$CE$359, MATCH($BP162, 'CSV Import'!$CC$7:$CC$359, 0))),0)</f>
        <v>0</v>
      </c>
      <c r="AE162" s="59">
        <f>IFERROR(VALUE(INDEX('CSV Import'!$CJ$7:$CJ$359, MATCH($BP162, 'CSV Import'!$CI$7:$CI$359, 0))),0)</f>
        <v>0</v>
      </c>
      <c r="AF162" s="60">
        <f>IFERROR(VALUE(INDEX('CSV Import'!$CK$7:$CK$359, MATCH($BP162, 'CSV Import'!$CI$7:$CI$359, 0))),0)</f>
        <v>0</v>
      </c>
      <c r="AG162" s="59">
        <f>IFERROR(VALUE(INDEX('CSV Import'!$CP$7:$CP$359, MATCH($BP162, 'CSV Import'!$CO$7:$CO$359, 0))),0)</f>
        <v>0</v>
      </c>
      <c r="AH162" s="60">
        <f>IFERROR(VALUE(INDEX('CSV Import'!$CQ$7:$CQ$359, MATCH($BP162, 'CSV Import'!$CO$7:$CO$359, 0))),0)</f>
        <v>0</v>
      </c>
      <c r="AI162" s="59">
        <f>IFERROR(VALUE(INDEX('CSV Import'!$CV$7:$CV$359, MATCH($BP162, 'CSV Import'!$CU$7:$CU$359, 0))),0)</f>
        <v>0</v>
      </c>
      <c r="AJ162" s="60">
        <f>IFERROR(VALUE(INDEX('CSV Import'!$CW$7:$CW$359, MATCH($BP162, 'CSV Import'!$CU$7:$CU$359, 0))),0)</f>
        <v>0</v>
      </c>
      <c r="AK162" s="59">
        <f>IFERROR(VALUE(INDEX('CSV Import'!$DB$7:$DB$359, MATCH($BP162, 'CSV Import'!$DA$7:$DA$359, 0))),0)</f>
        <v>0</v>
      </c>
      <c r="AL162" s="60">
        <f>IFERROR(VALUE(INDEX('CSV Import'!$DC$7:$DC$359, MATCH($BP162, 'CSV Import'!$DA$7:$DA$359, 0))),0)</f>
        <v>0</v>
      </c>
      <c r="AM162" s="59">
        <f>IFERROR(VALUE(INDEX('CSV Import'!$DH$7:$DH$359, MATCH($BP162, 'CSV Import'!$DG$7:$DG$359, 0))),0)</f>
        <v>0</v>
      </c>
      <c r="AN162" s="60">
        <f>IFERROR(VALUE(INDEX('CSV Import'!$DI$7:$DI$359, MATCH($BP162, 'CSV Import'!$DG$7:$DG$359, 0))),0)</f>
        <v>0</v>
      </c>
      <c r="AO162" s="59">
        <f>IFERROR(VALUE(INDEX('CSV Import'!$DN$7:$DN$359, MATCH($BP162, 'CSV Import'!$DM$7:$DM$359, 0))),0)</f>
        <v>0</v>
      </c>
      <c r="AP162" s="60">
        <f>IFERROR(VALUE(INDEX('CSV Import'!$DO$7:$DO$359, MATCH($BP162, 'CSV Import'!$DM$7:$DM$359, 0))),0)</f>
        <v>0</v>
      </c>
      <c r="AQ162" s="59">
        <f>IFERROR(VALUE(INDEX('CSV Import'!$DT$7:$DT$359, MATCH($BP162, 'CSV Import'!$DS$7:$DS$359, 0))),0)</f>
        <v>0</v>
      </c>
      <c r="AR162" s="60">
        <f>IFERROR(VALUE(INDEX('CSV Import'!$DU$7:$DU$359, MATCH($BP162, 'CSV Import'!$DS$7:$DS$359, 0))),0)</f>
        <v>0</v>
      </c>
      <c r="AS162" s="59">
        <f>IFERROR(VALUE(INDEX('CSV Import'!$DZ$7:$DZ$359, MATCH($BP162, 'CSV Import'!$DY$7:$DY$359, 0))),0)</f>
        <v>0</v>
      </c>
      <c r="AT162" s="60">
        <f>IFERROR(VALUE(INDEX('CSV Import'!$EA$7:$EA$359, MATCH($BP162, 'CSV Import'!$DY$7:$DY$359, 0))),0)</f>
        <v>0</v>
      </c>
      <c r="AU162" s="59">
        <f>IFERROR(VALUE(INDEX('CSV Import'!$EF$7:$EF$359, MATCH($BP162, 'CSV Import'!$EE$7:$EE$359, 0))),0)</f>
        <v>0</v>
      </c>
      <c r="AV162" s="60">
        <f>IFERROR(VALUE(INDEX('CSV Import'!$EG$7:$EG$359, MATCH($BP162, 'CSV Import'!$EE$7:$EE$359, 0))),0)</f>
        <v>0</v>
      </c>
      <c r="AW162" s="59">
        <f>IFERROR(VALUE(INDEX('CSV Import'!$EL$7:$EL$359, MATCH($BP162, 'CSV Import'!$EK$7:$EK$359, 0))),0)</f>
        <v>0</v>
      </c>
      <c r="AX162" s="60">
        <f>IFERROR(VALUE(INDEX('CSV Import'!$EM$7:$EM$359, MATCH($BP162, 'CSV Import'!$EK$7:$EK$359, 0))),0)</f>
        <v>0</v>
      </c>
      <c r="AY162" s="59">
        <f>IFERROR(VALUE(INDEX('CSV Import'!$ER$7:$ER$359, MATCH($BP162, 'CSV Import'!$EQ$7:$EQ$359, 0))),0)</f>
        <v>0</v>
      </c>
      <c r="AZ162" s="60">
        <f>IFERROR(VALUE(INDEX('CSV Import'!$ES$7:$ES$359, MATCH($BP162, 'CSV Import'!$EQ$7:$EQ$359, 0))),0)</f>
        <v>0</v>
      </c>
      <c r="BA162" s="59">
        <f>IFERROR(VALUE(INDEX('CSV Import'!$EX$7:$EX$359, MATCH($BP162, 'CSV Import'!$EW$7:$EW$359, 0))),0)</f>
        <v>0</v>
      </c>
      <c r="BB162" s="60">
        <f>IFERROR(VALUE(INDEX('CSV Import'!$EY$7:$EY$359, MATCH($BP162, 'CSV Import'!$EW$7:$EW$359, 0))),0)</f>
        <v>0</v>
      </c>
      <c r="BC162" s="59">
        <f>IFERROR(VALUE(INDEX('CSV Import'!$FD$7:$FD$359, MATCH($BP162, 'CSV Import'!$FC$7:$FC$359, 0))),0)</f>
        <v>0</v>
      </c>
      <c r="BD162" s="60">
        <f>IFERROR(VALUE(INDEX('CSV Import'!$FE$7:$FE$359, MATCH($BP162, 'CSV Import'!$FC$7:$FC$359, 0))),0)</f>
        <v>0</v>
      </c>
      <c r="BE162" s="59">
        <f>IFERROR(VALUE(INDEX('CSV Import'!$FJ$7:$FJ$359, MATCH($BP162, 'CSV Import'!$FI$7:$FI$359, 0))),0)</f>
        <v>0</v>
      </c>
      <c r="BF162" s="60">
        <f>IFERROR(VALUE(INDEX('CSV Import'!$FK$7:$FK$359, MATCH($BP162, 'CSV Import'!$FI$7:$FI$359, 0))),0)</f>
        <v>0</v>
      </c>
      <c r="BG162" s="59">
        <f>IFERROR(VALUE(INDEX('CSV Import'!$FP$7:$FP$359, MATCH($BP162, 'CSV Import'!$FO$7:$FO$359, 0))),0)</f>
        <v>0</v>
      </c>
      <c r="BH162" s="60">
        <f>IFERROR(VALUE(INDEX('CSV Import'!$FQ$7:$FQ$359, MATCH($BP162, 'CSV Import'!$FO$7:$FO$359, 0))),0)</f>
        <v>0</v>
      </c>
      <c r="BI162" s="59">
        <f>IFERROR(VALUE(INDEX('CSV Import'!$FV$7:$FV$359, MATCH($BP162, 'CSV Import'!$FU$7:$FU$359, 0))),0)</f>
        <v>0</v>
      </c>
      <c r="BJ162" s="60">
        <f>IFERROR(VALUE(INDEX('CSV Import'!$FW$7:$FW$359, MATCH($BP162, 'CSV Import'!$FU$7:$FU$359, 0))),0)</f>
        <v>0</v>
      </c>
      <c r="BK162" s="59">
        <f>IFERROR(VALUE(INDEX('CSV Import'!$GB$7:$GB$359, MATCH($BP162, 'CSV Import'!$GA$7:$GA$359, 0))),0)</f>
        <v>0</v>
      </c>
      <c r="BL162" s="60">
        <f>IFERROR(VALUE(INDEX('CSV Import'!$GC$7:$GC$359, MATCH($BP162, 'CSV Import'!$GA$7:$GA$359, 0))),0)</f>
        <v>0</v>
      </c>
      <c r="BM162" s="61">
        <f t="shared" si="541"/>
        <v>0</v>
      </c>
      <c r="BN162" s="62">
        <f t="shared" si="541"/>
        <v>0</v>
      </c>
      <c r="BP162" s="33" t="str">
        <f t="shared" si="540"/>
        <v>VOUCHERED</v>
      </c>
    </row>
    <row r="163" spans="1:68" x14ac:dyDescent="0.2">
      <c r="A163" s="28">
        <f>ROW()</f>
        <v>163</v>
      </c>
      <c r="B163" s="111"/>
      <c r="C163" s="59">
        <f>IFERROR(VALUE(INDEX('CSV Import'!$D$7:$D$359, MATCH($BP163, 'CSV Import'!$C$7:$C$359, 0))),0)</f>
        <v>0</v>
      </c>
      <c r="D163" s="60">
        <f>IFERROR(VALUE(INDEX('CSV Import'!$E$7:$E$359, MATCH($BP163, 'CSV Import'!$C$7:$C$359, 0))),0)</f>
        <v>0</v>
      </c>
      <c r="E163" s="59">
        <f>IFERROR(VALUE(INDEX('CSV Import'!$J$7:$J$359, MATCH($BP163, 'CSV Import'!$I$7:$I$359, 0))),0)</f>
        <v>0</v>
      </c>
      <c r="F163" s="60">
        <f>IFERROR(VALUE(INDEX('CSV Import'!$K$7:$K$359, MATCH($BP163, 'CSV Import'!$I$7:$I$359, 0))),0)</f>
        <v>0</v>
      </c>
      <c r="G163" s="59">
        <f>IFERROR(VALUE(INDEX('CSV Import'!$P$7:$P$359, MATCH($BP163, 'CSV Import'!$O$7:$O$359, 0))),0)</f>
        <v>0</v>
      </c>
      <c r="H163" s="60">
        <f>IFERROR(VALUE(INDEX('CSV Import'!$Q$7:$Q$359, MATCH($BP163, 'CSV Import'!$O$7:$O$359, 0))),0)</f>
        <v>0</v>
      </c>
      <c r="I163" s="59">
        <f>IFERROR(VALUE(INDEX('CSV Import'!$V$7:$V$359, MATCH($BP163, 'CSV Import'!$U$7:$U$359, 0))),0)</f>
        <v>0</v>
      </c>
      <c r="J163" s="60">
        <f>IFERROR(VALUE(INDEX('CSV Import'!$W$7:$W$359, MATCH($BP163, 'CSV Import'!$U$7:$U$359, 0))),0)</f>
        <v>0</v>
      </c>
      <c r="K163" s="59">
        <f>IFERROR(VALUE(INDEX('CSV Import'!$AB$7:$AB$359, MATCH($BP163, 'CSV Import'!$AA$7:$AA$359, 0))),0)</f>
        <v>0</v>
      </c>
      <c r="L163" s="60">
        <f>IFERROR(VALUE(INDEX('CSV Import'!$AC$7:$AC$359, MATCH($BP163, 'CSV Import'!$AA$7:$AA$359, 0))),0)</f>
        <v>0</v>
      </c>
      <c r="M163" s="59">
        <f>IFERROR(VALUE(INDEX('CSV Import'!$AH$7:$AH$359, MATCH($BP163, 'CSV Import'!$AG$7:$AG$359, 0))),0)</f>
        <v>0</v>
      </c>
      <c r="N163" s="60">
        <f>IFERROR(VALUE(INDEX('CSV Import'!$AI$7:$AI$359, MATCH($BP163, 'CSV Import'!$AG$7:$AG$359, 0))),0)</f>
        <v>0</v>
      </c>
      <c r="O163" s="59">
        <f>IFERROR(VALUE(INDEX('CSV Import'!$AN$7:$AN$359, MATCH($BP163, 'CSV Import'!$AM$7:$AM$359, 0))),0)</f>
        <v>0</v>
      </c>
      <c r="P163" s="60">
        <f>IFERROR(VALUE(INDEX('CSV Import'!$AO$7:$AO$359, MATCH($BP163, 'CSV Import'!$AM$7:$AM$359, 0))),0)</f>
        <v>0</v>
      </c>
      <c r="Q163" s="59">
        <f>IFERROR(VALUE(INDEX('CSV Import'!$AT$7:$AT$359, MATCH($BP163, 'CSV Import'!$AS$7:$AS$359, 0))),0)</f>
        <v>0</v>
      </c>
      <c r="R163" s="60">
        <f>IFERROR(VALUE(INDEX('CSV Import'!$AU$7:$AU$359, MATCH($BP163, 'CSV Import'!$AS$7:$AS$359, 0))),0)</f>
        <v>0</v>
      </c>
      <c r="S163" s="59">
        <f>IFERROR(VALUE(INDEX('CSV Import'!$AZ$7:$AZ$359, MATCH($BP163, 'CSV Import'!$AY$7:$AY$359, 0))),0)</f>
        <v>0</v>
      </c>
      <c r="T163" s="60">
        <f>IFERROR(VALUE(INDEX('CSV Import'!$BA$7:$BA$359, MATCH($BP163, 'CSV Import'!$AY$7:$AY$359, 0))),0)</f>
        <v>0</v>
      </c>
      <c r="U163" s="59">
        <f>IFERROR(VALUE(INDEX('CSV Import'!$BF$7:$BF$359, MATCH($BP163, 'CSV Import'!$BE$7:$BE$359, 0))),0)</f>
        <v>0</v>
      </c>
      <c r="V163" s="60">
        <f>IFERROR(VALUE(INDEX('CSV Import'!$BG$7:$BG$359, MATCH($BP163, 'CSV Import'!$BE$7:$BE$359, 0))),0)</f>
        <v>0</v>
      </c>
      <c r="W163" s="59">
        <f>IFERROR(VALUE(INDEX('CSV Import'!$BL$7:$BL$359, MATCH($BP163, 'CSV Import'!$BK$7:$BK$359, 0))),0)</f>
        <v>0</v>
      </c>
      <c r="X163" s="60">
        <f>IFERROR(VALUE(INDEX('CSV Import'!$BM$7:$BM$359, MATCH($BP163, 'CSV Import'!$BK$7:$BK$359, 0))),0)</f>
        <v>0</v>
      </c>
      <c r="Y163" s="59">
        <f>IFERROR(VALUE(INDEX('CSV Import'!$BR$7:$BR$359, MATCH($BP163, 'CSV Import'!$BQ$7:$BQ$359, 0))),0)</f>
        <v>0</v>
      </c>
      <c r="Z163" s="60">
        <f>IFERROR(VALUE(INDEX('CSV Import'!$BS$7:$BS$359, MATCH($BP163, 'CSV Import'!$BQ$7:$BQ$359, 0))),0)</f>
        <v>0</v>
      </c>
      <c r="AA163" s="59">
        <f>IFERROR(VALUE(INDEX('CSV Import'!$BX$7:$BX$359, MATCH($BP163, 'CSV Import'!$BW$7:$BW$359, 0))),0)</f>
        <v>0</v>
      </c>
      <c r="AB163" s="60">
        <f>IFERROR(VALUE(INDEX('CSV Import'!$BY$7:$BY$359, MATCH($BP163, 'CSV Import'!$BW$7:$BW$359, 0))),0)</f>
        <v>0</v>
      </c>
      <c r="AC163" s="59">
        <f>IFERROR(VALUE(INDEX('CSV Import'!$CD$7:$CD$359, MATCH($BP163, 'CSV Import'!$CC$7:$CC$359, 0))),0)</f>
        <v>0</v>
      </c>
      <c r="AD163" s="60">
        <f>IFERROR(VALUE(INDEX('CSV Import'!$CE$7:$CE$359, MATCH($BP163, 'CSV Import'!$CC$7:$CC$359, 0))),0)</f>
        <v>0</v>
      </c>
      <c r="AE163" s="59">
        <f>IFERROR(VALUE(INDEX('CSV Import'!$CJ$7:$CJ$359, MATCH($BP163, 'CSV Import'!$CI$7:$CI$359, 0))),0)</f>
        <v>0</v>
      </c>
      <c r="AF163" s="60">
        <f>IFERROR(VALUE(INDEX('CSV Import'!$CK$7:$CK$359, MATCH($BP163, 'CSV Import'!$CI$7:$CI$359, 0))),0)</f>
        <v>0</v>
      </c>
      <c r="AG163" s="59">
        <f>IFERROR(VALUE(INDEX('CSV Import'!$CP$7:$CP$359, MATCH($BP163, 'CSV Import'!$CO$7:$CO$359, 0))),0)</f>
        <v>0</v>
      </c>
      <c r="AH163" s="60">
        <f>IFERROR(VALUE(INDEX('CSV Import'!$CQ$7:$CQ$359, MATCH($BP163, 'CSV Import'!$CO$7:$CO$359, 0))),0)</f>
        <v>0</v>
      </c>
      <c r="AI163" s="59">
        <f>IFERROR(VALUE(INDEX('CSV Import'!$CV$7:$CV$359, MATCH($BP163, 'CSV Import'!$CU$7:$CU$359, 0))),0)</f>
        <v>0</v>
      </c>
      <c r="AJ163" s="60">
        <f>IFERROR(VALUE(INDEX('CSV Import'!$CW$7:$CW$359, MATCH($BP163, 'CSV Import'!$CU$7:$CU$359, 0))),0)</f>
        <v>0</v>
      </c>
      <c r="AK163" s="59">
        <f>IFERROR(VALUE(INDEX('CSV Import'!$DB$7:$DB$359, MATCH($BP163, 'CSV Import'!$DA$7:$DA$359, 0))),0)</f>
        <v>0</v>
      </c>
      <c r="AL163" s="60">
        <f>IFERROR(VALUE(INDEX('CSV Import'!$DC$7:$DC$359, MATCH($BP163, 'CSV Import'!$DA$7:$DA$359, 0))),0)</f>
        <v>0</v>
      </c>
      <c r="AM163" s="59">
        <f>IFERROR(VALUE(INDEX('CSV Import'!$DH$7:$DH$359, MATCH($BP163, 'CSV Import'!$DG$7:$DG$359, 0))),0)</f>
        <v>0</v>
      </c>
      <c r="AN163" s="60">
        <f>IFERROR(VALUE(INDEX('CSV Import'!$DI$7:$DI$359, MATCH($BP163, 'CSV Import'!$DG$7:$DG$359, 0))),0)</f>
        <v>0</v>
      </c>
      <c r="AO163" s="59">
        <f>IFERROR(VALUE(INDEX('CSV Import'!$DN$7:$DN$359, MATCH($BP163, 'CSV Import'!$DM$7:$DM$359, 0))),0)</f>
        <v>0</v>
      </c>
      <c r="AP163" s="60">
        <f>IFERROR(VALUE(INDEX('CSV Import'!$DO$7:$DO$359, MATCH($BP163, 'CSV Import'!$DM$7:$DM$359, 0))),0)</f>
        <v>0</v>
      </c>
      <c r="AQ163" s="59">
        <f>IFERROR(VALUE(INDEX('CSV Import'!$DT$7:$DT$359, MATCH($BP163, 'CSV Import'!$DS$7:$DS$359, 0))),0)</f>
        <v>0</v>
      </c>
      <c r="AR163" s="60">
        <f>IFERROR(VALUE(INDEX('CSV Import'!$DU$7:$DU$359, MATCH($BP163, 'CSV Import'!$DS$7:$DS$359, 0))),0)</f>
        <v>0</v>
      </c>
      <c r="AS163" s="59">
        <f>IFERROR(VALUE(INDEX('CSV Import'!$DZ$7:$DZ$359, MATCH($BP163, 'CSV Import'!$DY$7:$DY$359, 0))),0)</f>
        <v>0</v>
      </c>
      <c r="AT163" s="60">
        <f>IFERROR(VALUE(INDEX('CSV Import'!$EA$7:$EA$359, MATCH($BP163, 'CSV Import'!$DY$7:$DY$359, 0))),0)</f>
        <v>0</v>
      </c>
      <c r="AU163" s="59">
        <f>IFERROR(VALUE(INDEX('CSV Import'!$EF$7:$EF$359, MATCH($BP163, 'CSV Import'!$EE$7:$EE$359, 0))),0)</f>
        <v>0</v>
      </c>
      <c r="AV163" s="60">
        <f>IFERROR(VALUE(INDEX('CSV Import'!$EG$7:$EG$359, MATCH($BP163, 'CSV Import'!$EE$7:$EE$359, 0))),0)</f>
        <v>0</v>
      </c>
      <c r="AW163" s="59">
        <f>IFERROR(VALUE(INDEX('CSV Import'!$EL$7:$EL$359, MATCH($BP163, 'CSV Import'!$EK$7:$EK$359, 0))),0)</f>
        <v>0</v>
      </c>
      <c r="AX163" s="60">
        <f>IFERROR(VALUE(INDEX('CSV Import'!$EM$7:$EM$359, MATCH($BP163, 'CSV Import'!$EK$7:$EK$359, 0))),0)</f>
        <v>0</v>
      </c>
      <c r="AY163" s="59">
        <f>IFERROR(VALUE(INDEX('CSV Import'!$ER$7:$ER$359, MATCH($BP163, 'CSV Import'!$EQ$7:$EQ$359, 0))),0)</f>
        <v>0</v>
      </c>
      <c r="AZ163" s="60">
        <f>IFERROR(VALUE(INDEX('CSV Import'!$ES$7:$ES$359, MATCH($BP163, 'CSV Import'!$EQ$7:$EQ$359, 0))),0)</f>
        <v>0</v>
      </c>
      <c r="BA163" s="59">
        <f>IFERROR(VALUE(INDEX('CSV Import'!$EX$7:$EX$359, MATCH($BP163, 'CSV Import'!$EW$7:$EW$359, 0))),0)</f>
        <v>0</v>
      </c>
      <c r="BB163" s="60">
        <f>IFERROR(VALUE(INDEX('CSV Import'!$EY$7:$EY$359, MATCH($BP163, 'CSV Import'!$EW$7:$EW$359, 0))),0)</f>
        <v>0</v>
      </c>
      <c r="BC163" s="59">
        <f>IFERROR(VALUE(INDEX('CSV Import'!$FD$7:$FD$359, MATCH($BP163, 'CSV Import'!$FC$7:$FC$359, 0))),0)</f>
        <v>0</v>
      </c>
      <c r="BD163" s="60">
        <f>IFERROR(VALUE(INDEX('CSV Import'!$FE$7:$FE$359, MATCH($BP163, 'CSV Import'!$FC$7:$FC$359, 0))),0)</f>
        <v>0</v>
      </c>
      <c r="BE163" s="59">
        <f>IFERROR(VALUE(INDEX('CSV Import'!$FJ$7:$FJ$359, MATCH($BP163, 'CSV Import'!$FI$7:$FI$359, 0))),0)</f>
        <v>0</v>
      </c>
      <c r="BF163" s="60">
        <f>IFERROR(VALUE(INDEX('CSV Import'!$FK$7:$FK$359, MATCH($BP163, 'CSV Import'!$FI$7:$FI$359, 0))),0)</f>
        <v>0</v>
      </c>
      <c r="BG163" s="59">
        <f>IFERROR(VALUE(INDEX('CSV Import'!$FP$7:$FP$359, MATCH($BP163, 'CSV Import'!$FO$7:$FO$359, 0))),0)</f>
        <v>0</v>
      </c>
      <c r="BH163" s="60">
        <f>IFERROR(VALUE(INDEX('CSV Import'!$FQ$7:$FQ$359, MATCH($BP163, 'CSV Import'!$FO$7:$FO$359, 0))),0)</f>
        <v>0</v>
      </c>
      <c r="BI163" s="59">
        <f>IFERROR(VALUE(INDEX('CSV Import'!$FV$7:$FV$359, MATCH($BP163, 'CSV Import'!$FU$7:$FU$359, 0))),0)</f>
        <v>0</v>
      </c>
      <c r="BJ163" s="60">
        <f>IFERROR(VALUE(INDEX('CSV Import'!$FW$7:$FW$359, MATCH($BP163, 'CSV Import'!$FU$7:$FU$359, 0))),0)</f>
        <v>0</v>
      </c>
      <c r="BK163" s="59">
        <f>IFERROR(VALUE(INDEX('CSV Import'!$GB$7:$GB$359, MATCH($BP163, 'CSV Import'!$GA$7:$GA$359, 0))),0)</f>
        <v>0</v>
      </c>
      <c r="BL163" s="60">
        <f>IFERROR(VALUE(INDEX('CSV Import'!$GC$7:$GC$359, MATCH($BP163, 'CSV Import'!$GA$7:$GA$359, 0))),0)</f>
        <v>0</v>
      </c>
      <c r="BM163" s="61">
        <f t="shared" si="541"/>
        <v>0</v>
      </c>
      <c r="BN163" s="62">
        <f t="shared" si="541"/>
        <v>0</v>
      </c>
      <c r="BP163" s="33" t="str">
        <f t="shared" si="540"/>
        <v>VOUCHERED</v>
      </c>
    </row>
    <row r="164" spans="1:68" x14ac:dyDescent="0.2">
      <c r="A164" s="28">
        <f>ROW()</f>
        <v>164</v>
      </c>
      <c r="B164" s="111"/>
      <c r="C164" s="59">
        <f>IFERROR(VALUE(INDEX('CSV Import'!$D$7:$D$359, MATCH($BP164, 'CSV Import'!$C$7:$C$359, 0))),0)</f>
        <v>0</v>
      </c>
      <c r="D164" s="60">
        <f>IFERROR(VALUE(INDEX('CSV Import'!$E$7:$E$359, MATCH($BP164, 'CSV Import'!$C$7:$C$359, 0))),0)</f>
        <v>0</v>
      </c>
      <c r="E164" s="59">
        <f>IFERROR(VALUE(INDEX('CSV Import'!$J$7:$J$359, MATCH($BP164, 'CSV Import'!$I$7:$I$359, 0))),0)</f>
        <v>0</v>
      </c>
      <c r="F164" s="60">
        <f>IFERROR(VALUE(INDEX('CSV Import'!$K$7:$K$359, MATCH($BP164, 'CSV Import'!$I$7:$I$359, 0))),0)</f>
        <v>0</v>
      </c>
      <c r="G164" s="59">
        <f>IFERROR(VALUE(INDEX('CSV Import'!$P$7:$P$359, MATCH($BP164, 'CSV Import'!$O$7:$O$359, 0))),0)</f>
        <v>0</v>
      </c>
      <c r="H164" s="60">
        <f>IFERROR(VALUE(INDEX('CSV Import'!$Q$7:$Q$359, MATCH($BP164, 'CSV Import'!$O$7:$O$359, 0))),0)</f>
        <v>0</v>
      </c>
      <c r="I164" s="59">
        <f>IFERROR(VALUE(INDEX('CSV Import'!$V$7:$V$359, MATCH($BP164, 'CSV Import'!$U$7:$U$359, 0))),0)</f>
        <v>0</v>
      </c>
      <c r="J164" s="60">
        <f>IFERROR(VALUE(INDEX('CSV Import'!$W$7:$W$359, MATCH($BP164, 'CSV Import'!$U$7:$U$359, 0))),0)</f>
        <v>0</v>
      </c>
      <c r="K164" s="59">
        <f>IFERROR(VALUE(INDEX('CSV Import'!$AB$7:$AB$359, MATCH($BP164, 'CSV Import'!$AA$7:$AA$359, 0))),0)</f>
        <v>0</v>
      </c>
      <c r="L164" s="60">
        <f>IFERROR(VALUE(INDEX('CSV Import'!$AC$7:$AC$359, MATCH($BP164, 'CSV Import'!$AA$7:$AA$359, 0))),0)</f>
        <v>0</v>
      </c>
      <c r="M164" s="59">
        <f>IFERROR(VALUE(INDEX('CSV Import'!$AH$7:$AH$359, MATCH($BP164, 'CSV Import'!$AG$7:$AG$359, 0))),0)</f>
        <v>0</v>
      </c>
      <c r="N164" s="60">
        <f>IFERROR(VALUE(INDEX('CSV Import'!$AI$7:$AI$359, MATCH($BP164, 'CSV Import'!$AG$7:$AG$359, 0))),0)</f>
        <v>0</v>
      </c>
      <c r="O164" s="59">
        <f>IFERROR(VALUE(INDEX('CSV Import'!$AN$7:$AN$359, MATCH($BP164, 'CSV Import'!$AM$7:$AM$359, 0))),0)</f>
        <v>0</v>
      </c>
      <c r="P164" s="60">
        <f>IFERROR(VALUE(INDEX('CSV Import'!$AO$7:$AO$359, MATCH($BP164, 'CSV Import'!$AM$7:$AM$359, 0))),0)</f>
        <v>0</v>
      </c>
      <c r="Q164" s="59">
        <f>IFERROR(VALUE(INDEX('CSV Import'!$AT$7:$AT$359, MATCH($BP164, 'CSV Import'!$AS$7:$AS$359, 0))),0)</f>
        <v>0</v>
      </c>
      <c r="R164" s="60">
        <f>IFERROR(VALUE(INDEX('CSV Import'!$AU$7:$AU$359, MATCH($BP164, 'CSV Import'!$AS$7:$AS$359, 0))),0)</f>
        <v>0</v>
      </c>
      <c r="S164" s="59">
        <f>IFERROR(VALUE(INDEX('CSV Import'!$AZ$7:$AZ$359, MATCH($BP164, 'CSV Import'!$AY$7:$AY$359, 0))),0)</f>
        <v>0</v>
      </c>
      <c r="T164" s="60">
        <f>IFERROR(VALUE(INDEX('CSV Import'!$BA$7:$BA$359, MATCH($BP164, 'CSV Import'!$AY$7:$AY$359, 0))),0)</f>
        <v>0</v>
      </c>
      <c r="U164" s="59">
        <f>IFERROR(VALUE(INDEX('CSV Import'!$BF$7:$BF$359, MATCH($BP164, 'CSV Import'!$BE$7:$BE$359, 0))),0)</f>
        <v>0</v>
      </c>
      <c r="V164" s="60">
        <f>IFERROR(VALUE(INDEX('CSV Import'!$BG$7:$BG$359, MATCH($BP164, 'CSV Import'!$BE$7:$BE$359, 0))),0)</f>
        <v>0</v>
      </c>
      <c r="W164" s="59">
        <f>IFERROR(VALUE(INDEX('CSV Import'!$BL$7:$BL$359, MATCH($BP164, 'CSV Import'!$BK$7:$BK$359, 0))),0)</f>
        <v>0</v>
      </c>
      <c r="X164" s="60">
        <f>IFERROR(VALUE(INDEX('CSV Import'!$BM$7:$BM$359, MATCH($BP164, 'CSV Import'!$BK$7:$BK$359, 0))),0)</f>
        <v>0</v>
      </c>
      <c r="Y164" s="59">
        <f>IFERROR(VALUE(INDEX('CSV Import'!$BR$7:$BR$359, MATCH($BP164, 'CSV Import'!$BQ$7:$BQ$359, 0))),0)</f>
        <v>0</v>
      </c>
      <c r="Z164" s="60">
        <f>IFERROR(VALUE(INDEX('CSV Import'!$BS$7:$BS$359, MATCH($BP164, 'CSV Import'!$BQ$7:$BQ$359, 0))),0)</f>
        <v>0</v>
      </c>
      <c r="AA164" s="59">
        <f>IFERROR(VALUE(INDEX('CSV Import'!$BX$7:$BX$359, MATCH($BP164, 'CSV Import'!$BW$7:$BW$359, 0))),0)</f>
        <v>0</v>
      </c>
      <c r="AB164" s="60">
        <f>IFERROR(VALUE(INDEX('CSV Import'!$BY$7:$BY$359, MATCH($BP164, 'CSV Import'!$BW$7:$BW$359, 0))),0)</f>
        <v>0</v>
      </c>
      <c r="AC164" s="59">
        <f>IFERROR(VALUE(INDEX('CSV Import'!$CD$7:$CD$359, MATCH($BP164, 'CSV Import'!$CC$7:$CC$359, 0))),0)</f>
        <v>0</v>
      </c>
      <c r="AD164" s="60">
        <f>IFERROR(VALUE(INDEX('CSV Import'!$CE$7:$CE$359, MATCH($BP164, 'CSV Import'!$CC$7:$CC$359, 0))),0)</f>
        <v>0</v>
      </c>
      <c r="AE164" s="59">
        <f>IFERROR(VALUE(INDEX('CSV Import'!$CJ$7:$CJ$359, MATCH($BP164, 'CSV Import'!$CI$7:$CI$359, 0))),0)</f>
        <v>0</v>
      </c>
      <c r="AF164" s="60">
        <f>IFERROR(VALUE(INDEX('CSV Import'!$CK$7:$CK$359, MATCH($BP164, 'CSV Import'!$CI$7:$CI$359, 0))),0)</f>
        <v>0</v>
      </c>
      <c r="AG164" s="59">
        <f>IFERROR(VALUE(INDEX('CSV Import'!$CP$7:$CP$359, MATCH($BP164, 'CSV Import'!$CO$7:$CO$359, 0))),0)</f>
        <v>0</v>
      </c>
      <c r="AH164" s="60">
        <f>IFERROR(VALUE(INDEX('CSV Import'!$CQ$7:$CQ$359, MATCH($BP164, 'CSV Import'!$CO$7:$CO$359, 0))),0)</f>
        <v>0</v>
      </c>
      <c r="AI164" s="59">
        <f>IFERROR(VALUE(INDEX('CSV Import'!$CV$7:$CV$359, MATCH($BP164, 'CSV Import'!$CU$7:$CU$359, 0))),0)</f>
        <v>0</v>
      </c>
      <c r="AJ164" s="60">
        <f>IFERROR(VALUE(INDEX('CSV Import'!$CW$7:$CW$359, MATCH($BP164, 'CSV Import'!$CU$7:$CU$359, 0))),0)</f>
        <v>0</v>
      </c>
      <c r="AK164" s="59">
        <f>IFERROR(VALUE(INDEX('CSV Import'!$DB$7:$DB$359, MATCH($BP164, 'CSV Import'!$DA$7:$DA$359, 0))),0)</f>
        <v>0</v>
      </c>
      <c r="AL164" s="60">
        <f>IFERROR(VALUE(INDEX('CSV Import'!$DC$7:$DC$359, MATCH($BP164, 'CSV Import'!$DA$7:$DA$359, 0))),0)</f>
        <v>0</v>
      </c>
      <c r="AM164" s="59">
        <f>IFERROR(VALUE(INDEX('CSV Import'!$DH$7:$DH$359, MATCH($BP164, 'CSV Import'!$DG$7:$DG$359, 0))),0)</f>
        <v>0</v>
      </c>
      <c r="AN164" s="60">
        <f>IFERROR(VALUE(INDEX('CSV Import'!$DI$7:$DI$359, MATCH($BP164, 'CSV Import'!$DG$7:$DG$359, 0))),0)</f>
        <v>0</v>
      </c>
      <c r="AO164" s="59">
        <f>IFERROR(VALUE(INDEX('CSV Import'!$DN$7:$DN$359, MATCH($BP164, 'CSV Import'!$DM$7:$DM$359, 0))),0)</f>
        <v>0</v>
      </c>
      <c r="AP164" s="60">
        <f>IFERROR(VALUE(INDEX('CSV Import'!$DO$7:$DO$359, MATCH($BP164, 'CSV Import'!$DM$7:$DM$359, 0))),0)</f>
        <v>0</v>
      </c>
      <c r="AQ164" s="59">
        <f>IFERROR(VALUE(INDEX('CSV Import'!$DT$7:$DT$359, MATCH($BP164, 'CSV Import'!$DS$7:$DS$359, 0))),0)</f>
        <v>0</v>
      </c>
      <c r="AR164" s="60">
        <f>IFERROR(VALUE(INDEX('CSV Import'!$DU$7:$DU$359, MATCH($BP164, 'CSV Import'!$DS$7:$DS$359, 0))),0)</f>
        <v>0</v>
      </c>
      <c r="AS164" s="59">
        <f>IFERROR(VALUE(INDEX('CSV Import'!$DZ$7:$DZ$359, MATCH($BP164, 'CSV Import'!$DY$7:$DY$359, 0))),0)</f>
        <v>0</v>
      </c>
      <c r="AT164" s="60">
        <f>IFERROR(VALUE(INDEX('CSV Import'!$EA$7:$EA$359, MATCH($BP164, 'CSV Import'!$DY$7:$DY$359, 0))),0)</f>
        <v>0</v>
      </c>
      <c r="AU164" s="59">
        <f>IFERROR(VALUE(INDEX('CSV Import'!$EF$7:$EF$359, MATCH($BP164, 'CSV Import'!$EE$7:$EE$359, 0))),0)</f>
        <v>0</v>
      </c>
      <c r="AV164" s="60">
        <f>IFERROR(VALUE(INDEX('CSV Import'!$EG$7:$EG$359, MATCH($BP164, 'CSV Import'!$EE$7:$EE$359, 0))),0)</f>
        <v>0</v>
      </c>
      <c r="AW164" s="59">
        <f>IFERROR(VALUE(INDEX('CSV Import'!$EL$7:$EL$359, MATCH($BP164, 'CSV Import'!$EK$7:$EK$359, 0))),0)</f>
        <v>0</v>
      </c>
      <c r="AX164" s="60">
        <f>IFERROR(VALUE(INDEX('CSV Import'!$EM$7:$EM$359, MATCH($BP164, 'CSV Import'!$EK$7:$EK$359, 0))),0)</f>
        <v>0</v>
      </c>
      <c r="AY164" s="59">
        <f>IFERROR(VALUE(INDEX('CSV Import'!$ER$7:$ER$359, MATCH($BP164, 'CSV Import'!$EQ$7:$EQ$359, 0))),0)</f>
        <v>0</v>
      </c>
      <c r="AZ164" s="60">
        <f>IFERROR(VALUE(INDEX('CSV Import'!$ES$7:$ES$359, MATCH($BP164, 'CSV Import'!$EQ$7:$EQ$359, 0))),0)</f>
        <v>0</v>
      </c>
      <c r="BA164" s="59">
        <f>IFERROR(VALUE(INDEX('CSV Import'!$EX$7:$EX$359, MATCH($BP164, 'CSV Import'!$EW$7:$EW$359, 0))),0)</f>
        <v>0</v>
      </c>
      <c r="BB164" s="60">
        <f>IFERROR(VALUE(INDEX('CSV Import'!$EY$7:$EY$359, MATCH($BP164, 'CSV Import'!$EW$7:$EW$359, 0))),0)</f>
        <v>0</v>
      </c>
      <c r="BC164" s="59">
        <f>IFERROR(VALUE(INDEX('CSV Import'!$FD$7:$FD$359, MATCH($BP164, 'CSV Import'!$FC$7:$FC$359, 0))),0)</f>
        <v>0</v>
      </c>
      <c r="BD164" s="60">
        <f>IFERROR(VALUE(INDEX('CSV Import'!$FE$7:$FE$359, MATCH($BP164, 'CSV Import'!$FC$7:$FC$359, 0))),0)</f>
        <v>0</v>
      </c>
      <c r="BE164" s="59">
        <f>IFERROR(VALUE(INDEX('CSV Import'!$FJ$7:$FJ$359, MATCH($BP164, 'CSV Import'!$FI$7:$FI$359, 0))),0)</f>
        <v>0</v>
      </c>
      <c r="BF164" s="60">
        <f>IFERROR(VALUE(INDEX('CSV Import'!$FK$7:$FK$359, MATCH($BP164, 'CSV Import'!$FI$7:$FI$359, 0))),0)</f>
        <v>0</v>
      </c>
      <c r="BG164" s="59">
        <f>IFERROR(VALUE(INDEX('CSV Import'!$FP$7:$FP$359, MATCH($BP164, 'CSV Import'!$FO$7:$FO$359, 0))),0)</f>
        <v>0</v>
      </c>
      <c r="BH164" s="60">
        <f>IFERROR(VALUE(INDEX('CSV Import'!$FQ$7:$FQ$359, MATCH($BP164, 'CSV Import'!$FO$7:$FO$359, 0))),0)</f>
        <v>0</v>
      </c>
      <c r="BI164" s="59">
        <f>IFERROR(VALUE(INDEX('CSV Import'!$FV$7:$FV$359, MATCH($BP164, 'CSV Import'!$FU$7:$FU$359, 0))),0)</f>
        <v>0</v>
      </c>
      <c r="BJ164" s="60">
        <f>IFERROR(VALUE(INDEX('CSV Import'!$FW$7:$FW$359, MATCH($BP164, 'CSV Import'!$FU$7:$FU$359, 0))),0)</f>
        <v>0</v>
      </c>
      <c r="BK164" s="59">
        <f>IFERROR(VALUE(INDEX('CSV Import'!$GB$7:$GB$359, MATCH($BP164, 'CSV Import'!$GA$7:$GA$359, 0))),0)</f>
        <v>0</v>
      </c>
      <c r="BL164" s="60">
        <f>IFERROR(VALUE(INDEX('CSV Import'!$GC$7:$GC$359, MATCH($BP164, 'CSV Import'!$GA$7:$GA$359, 0))),0)</f>
        <v>0</v>
      </c>
      <c r="BM164" s="61">
        <f t="shared" si="541"/>
        <v>0</v>
      </c>
      <c r="BN164" s="62">
        <f t="shared" si="541"/>
        <v>0</v>
      </c>
      <c r="BP164" s="33" t="str">
        <f t="shared" si="540"/>
        <v>VOUCHERED</v>
      </c>
    </row>
    <row r="165" spans="1:68" x14ac:dyDescent="0.2">
      <c r="A165" s="28">
        <f>ROW()</f>
        <v>165</v>
      </c>
      <c r="B165" s="111"/>
      <c r="C165" s="59">
        <f>IFERROR(VALUE(INDEX('CSV Import'!$D$7:$D$359, MATCH($BP165, 'CSV Import'!$C$7:$C$359, 0))),0)</f>
        <v>0</v>
      </c>
      <c r="D165" s="60">
        <f>IFERROR(VALUE(INDEX('CSV Import'!$E$7:$E$359, MATCH($BP165, 'CSV Import'!$C$7:$C$359, 0))),0)</f>
        <v>0</v>
      </c>
      <c r="E165" s="59">
        <f>IFERROR(VALUE(INDEX('CSV Import'!$J$7:$J$359, MATCH($BP165, 'CSV Import'!$I$7:$I$359, 0))),0)</f>
        <v>0</v>
      </c>
      <c r="F165" s="60">
        <f>IFERROR(VALUE(INDEX('CSV Import'!$K$7:$K$359, MATCH($BP165, 'CSV Import'!$I$7:$I$359, 0))),0)</f>
        <v>0</v>
      </c>
      <c r="G165" s="59">
        <f>IFERROR(VALUE(INDEX('CSV Import'!$P$7:$P$359, MATCH($BP165, 'CSV Import'!$O$7:$O$359, 0))),0)</f>
        <v>0</v>
      </c>
      <c r="H165" s="60">
        <f>IFERROR(VALUE(INDEX('CSV Import'!$Q$7:$Q$359, MATCH($BP165, 'CSV Import'!$O$7:$O$359, 0))),0)</f>
        <v>0</v>
      </c>
      <c r="I165" s="59">
        <f>IFERROR(VALUE(INDEX('CSV Import'!$V$7:$V$359, MATCH($BP165, 'CSV Import'!$U$7:$U$359, 0))),0)</f>
        <v>0</v>
      </c>
      <c r="J165" s="60">
        <f>IFERROR(VALUE(INDEX('CSV Import'!$W$7:$W$359, MATCH($BP165, 'CSV Import'!$U$7:$U$359, 0))),0)</f>
        <v>0</v>
      </c>
      <c r="K165" s="59">
        <f>IFERROR(VALUE(INDEX('CSV Import'!$AB$7:$AB$359, MATCH($BP165, 'CSV Import'!$AA$7:$AA$359, 0))),0)</f>
        <v>0</v>
      </c>
      <c r="L165" s="60">
        <f>IFERROR(VALUE(INDEX('CSV Import'!$AC$7:$AC$359, MATCH($BP165, 'CSV Import'!$AA$7:$AA$359, 0))),0)</f>
        <v>0</v>
      </c>
      <c r="M165" s="59">
        <f>IFERROR(VALUE(INDEX('CSV Import'!$AH$7:$AH$359, MATCH($BP165, 'CSV Import'!$AG$7:$AG$359, 0))),0)</f>
        <v>0</v>
      </c>
      <c r="N165" s="60">
        <f>IFERROR(VALUE(INDEX('CSV Import'!$AI$7:$AI$359, MATCH($BP165, 'CSV Import'!$AG$7:$AG$359, 0))),0)</f>
        <v>0</v>
      </c>
      <c r="O165" s="59">
        <f>IFERROR(VALUE(INDEX('CSV Import'!$AN$7:$AN$359, MATCH($BP165, 'CSV Import'!$AM$7:$AM$359, 0))),0)</f>
        <v>0</v>
      </c>
      <c r="P165" s="60">
        <f>IFERROR(VALUE(INDEX('CSV Import'!$AO$7:$AO$359, MATCH($BP165, 'CSV Import'!$AM$7:$AM$359, 0))),0)</f>
        <v>0</v>
      </c>
      <c r="Q165" s="59">
        <f>IFERROR(VALUE(INDEX('CSV Import'!$AT$7:$AT$359, MATCH($BP165, 'CSV Import'!$AS$7:$AS$359, 0))),0)</f>
        <v>0</v>
      </c>
      <c r="R165" s="60">
        <f>IFERROR(VALUE(INDEX('CSV Import'!$AU$7:$AU$359, MATCH($BP165, 'CSV Import'!$AS$7:$AS$359, 0))),0)</f>
        <v>0</v>
      </c>
      <c r="S165" s="59">
        <f>IFERROR(VALUE(INDEX('CSV Import'!$AZ$7:$AZ$359, MATCH($BP165, 'CSV Import'!$AY$7:$AY$359, 0))),0)</f>
        <v>0</v>
      </c>
      <c r="T165" s="60">
        <f>IFERROR(VALUE(INDEX('CSV Import'!$BA$7:$BA$359, MATCH($BP165, 'CSV Import'!$AY$7:$AY$359, 0))),0)</f>
        <v>0</v>
      </c>
      <c r="U165" s="59">
        <f>IFERROR(VALUE(INDEX('CSV Import'!$BF$7:$BF$359, MATCH($BP165, 'CSV Import'!$BE$7:$BE$359, 0))),0)</f>
        <v>0</v>
      </c>
      <c r="V165" s="60">
        <f>IFERROR(VALUE(INDEX('CSV Import'!$BG$7:$BG$359, MATCH($BP165, 'CSV Import'!$BE$7:$BE$359, 0))),0)</f>
        <v>0</v>
      </c>
      <c r="W165" s="59">
        <f>IFERROR(VALUE(INDEX('CSV Import'!$BL$7:$BL$359, MATCH($BP165, 'CSV Import'!$BK$7:$BK$359, 0))),0)</f>
        <v>0</v>
      </c>
      <c r="X165" s="60">
        <f>IFERROR(VALUE(INDEX('CSV Import'!$BM$7:$BM$359, MATCH($BP165, 'CSV Import'!$BK$7:$BK$359, 0))),0)</f>
        <v>0</v>
      </c>
      <c r="Y165" s="59">
        <f>IFERROR(VALUE(INDEX('CSV Import'!$BR$7:$BR$359, MATCH($BP165, 'CSV Import'!$BQ$7:$BQ$359, 0))),0)</f>
        <v>0</v>
      </c>
      <c r="Z165" s="60">
        <f>IFERROR(VALUE(INDEX('CSV Import'!$BS$7:$BS$359, MATCH($BP165, 'CSV Import'!$BQ$7:$BQ$359, 0))),0)</f>
        <v>0</v>
      </c>
      <c r="AA165" s="59">
        <f>IFERROR(VALUE(INDEX('CSV Import'!$BX$7:$BX$359, MATCH($BP165, 'CSV Import'!$BW$7:$BW$359, 0))),0)</f>
        <v>0</v>
      </c>
      <c r="AB165" s="60">
        <f>IFERROR(VALUE(INDEX('CSV Import'!$BY$7:$BY$359, MATCH($BP165, 'CSV Import'!$BW$7:$BW$359, 0))),0)</f>
        <v>0</v>
      </c>
      <c r="AC165" s="59">
        <f>IFERROR(VALUE(INDEX('CSV Import'!$CD$7:$CD$359, MATCH($BP165, 'CSV Import'!$CC$7:$CC$359, 0))),0)</f>
        <v>0</v>
      </c>
      <c r="AD165" s="60">
        <f>IFERROR(VALUE(INDEX('CSV Import'!$CE$7:$CE$359, MATCH($BP165, 'CSV Import'!$CC$7:$CC$359, 0))),0)</f>
        <v>0</v>
      </c>
      <c r="AE165" s="59">
        <f>IFERROR(VALUE(INDEX('CSV Import'!$CJ$7:$CJ$359, MATCH($BP165, 'CSV Import'!$CI$7:$CI$359, 0))),0)</f>
        <v>0</v>
      </c>
      <c r="AF165" s="60">
        <f>IFERROR(VALUE(INDEX('CSV Import'!$CK$7:$CK$359, MATCH($BP165, 'CSV Import'!$CI$7:$CI$359, 0))),0)</f>
        <v>0</v>
      </c>
      <c r="AG165" s="59">
        <f>IFERROR(VALUE(INDEX('CSV Import'!$CP$7:$CP$359, MATCH($BP165, 'CSV Import'!$CO$7:$CO$359, 0))),0)</f>
        <v>0</v>
      </c>
      <c r="AH165" s="60">
        <f>IFERROR(VALUE(INDEX('CSV Import'!$CQ$7:$CQ$359, MATCH($BP165, 'CSV Import'!$CO$7:$CO$359, 0))),0)</f>
        <v>0</v>
      </c>
      <c r="AI165" s="59">
        <f>IFERROR(VALUE(INDEX('CSV Import'!$CV$7:$CV$359, MATCH($BP165, 'CSV Import'!$CU$7:$CU$359, 0))),0)</f>
        <v>0</v>
      </c>
      <c r="AJ165" s="60">
        <f>IFERROR(VALUE(INDEX('CSV Import'!$CW$7:$CW$359, MATCH($BP165, 'CSV Import'!$CU$7:$CU$359, 0))),0)</f>
        <v>0</v>
      </c>
      <c r="AK165" s="59">
        <f>IFERROR(VALUE(INDEX('CSV Import'!$DB$7:$DB$359, MATCH($BP165, 'CSV Import'!$DA$7:$DA$359, 0))),0)</f>
        <v>0</v>
      </c>
      <c r="AL165" s="60">
        <f>IFERROR(VALUE(INDEX('CSV Import'!$DC$7:$DC$359, MATCH($BP165, 'CSV Import'!$DA$7:$DA$359, 0))),0)</f>
        <v>0</v>
      </c>
      <c r="AM165" s="59">
        <f>IFERROR(VALUE(INDEX('CSV Import'!$DH$7:$DH$359, MATCH($BP165, 'CSV Import'!$DG$7:$DG$359, 0))),0)</f>
        <v>0</v>
      </c>
      <c r="AN165" s="60">
        <f>IFERROR(VALUE(INDEX('CSV Import'!$DI$7:$DI$359, MATCH($BP165, 'CSV Import'!$DG$7:$DG$359, 0))),0)</f>
        <v>0</v>
      </c>
      <c r="AO165" s="59">
        <f>IFERROR(VALUE(INDEX('CSV Import'!$DN$7:$DN$359, MATCH($BP165, 'CSV Import'!$DM$7:$DM$359, 0))),0)</f>
        <v>0</v>
      </c>
      <c r="AP165" s="60">
        <f>IFERROR(VALUE(INDEX('CSV Import'!$DO$7:$DO$359, MATCH($BP165, 'CSV Import'!$DM$7:$DM$359, 0))),0)</f>
        <v>0</v>
      </c>
      <c r="AQ165" s="59">
        <f>IFERROR(VALUE(INDEX('CSV Import'!$DT$7:$DT$359, MATCH($BP165, 'CSV Import'!$DS$7:$DS$359, 0))),0)</f>
        <v>0</v>
      </c>
      <c r="AR165" s="60">
        <f>IFERROR(VALUE(INDEX('CSV Import'!$DU$7:$DU$359, MATCH($BP165, 'CSV Import'!$DS$7:$DS$359, 0))),0)</f>
        <v>0</v>
      </c>
      <c r="AS165" s="59">
        <f>IFERROR(VALUE(INDEX('CSV Import'!$DZ$7:$DZ$359, MATCH($BP165, 'CSV Import'!$DY$7:$DY$359, 0))),0)</f>
        <v>0</v>
      </c>
      <c r="AT165" s="60">
        <f>IFERROR(VALUE(INDEX('CSV Import'!$EA$7:$EA$359, MATCH($BP165, 'CSV Import'!$DY$7:$DY$359, 0))),0)</f>
        <v>0</v>
      </c>
      <c r="AU165" s="59">
        <f>IFERROR(VALUE(INDEX('CSV Import'!$EF$7:$EF$359, MATCH($BP165, 'CSV Import'!$EE$7:$EE$359, 0))),0)</f>
        <v>0</v>
      </c>
      <c r="AV165" s="60">
        <f>IFERROR(VALUE(INDEX('CSV Import'!$EG$7:$EG$359, MATCH($BP165, 'CSV Import'!$EE$7:$EE$359, 0))),0)</f>
        <v>0</v>
      </c>
      <c r="AW165" s="59">
        <f>IFERROR(VALUE(INDEX('CSV Import'!$EL$7:$EL$359, MATCH($BP165, 'CSV Import'!$EK$7:$EK$359, 0))),0)</f>
        <v>0</v>
      </c>
      <c r="AX165" s="60">
        <f>IFERROR(VALUE(INDEX('CSV Import'!$EM$7:$EM$359, MATCH($BP165, 'CSV Import'!$EK$7:$EK$359, 0))),0)</f>
        <v>0</v>
      </c>
      <c r="AY165" s="59">
        <f>IFERROR(VALUE(INDEX('CSV Import'!$ER$7:$ER$359, MATCH($BP165, 'CSV Import'!$EQ$7:$EQ$359, 0))),0)</f>
        <v>0</v>
      </c>
      <c r="AZ165" s="60">
        <f>IFERROR(VALUE(INDEX('CSV Import'!$ES$7:$ES$359, MATCH($BP165, 'CSV Import'!$EQ$7:$EQ$359, 0))),0)</f>
        <v>0</v>
      </c>
      <c r="BA165" s="59">
        <f>IFERROR(VALUE(INDEX('CSV Import'!$EX$7:$EX$359, MATCH($BP165, 'CSV Import'!$EW$7:$EW$359, 0))),0)</f>
        <v>0</v>
      </c>
      <c r="BB165" s="60">
        <f>IFERROR(VALUE(INDEX('CSV Import'!$EY$7:$EY$359, MATCH($BP165, 'CSV Import'!$EW$7:$EW$359, 0))),0)</f>
        <v>0</v>
      </c>
      <c r="BC165" s="59">
        <f>IFERROR(VALUE(INDEX('CSV Import'!$FD$7:$FD$359, MATCH($BP165, 'CSV Import'!$FC$7:$FC$359, 0))),0)</f>
        <v>0</v>
      </c>
      <c r="BD165" s="60">
        <f>IFERROR(VALUE(INDEX('CSV Import'!$FE$7:$FE$359, MATCH($BP165, 'CSV Import'!$FC$7:$FC$359, 0))),0)</f>
        <v>0</v>
      </c>
      <c r="BE165" s="59">
        <f>IFERROR(VALUE(INDEX('CSV Import'!$FJ$7:$FJ$359, MATCH($BP165, 'CSV Import'!$FI$7:$FI$359, 0))),0)</f>
        <v>0</v>
      </c>
      <c r="BF165" s="60">
        <f>IFERROR(VALUE(INDEX('CSV Import'!$FK$7:$FK$359, MATCH($BP165, 'CSV Import'!$FI$7:$FI$359, 0))),0)</f>
        <v>0</v>
      </c>
      <c r="BG165" s="59">
        <f>IFERROR(VALUE(INDEX('CSV Import'!$FP$7:$FP$359, MATCH($BP165, 'CSV Import'!$FO$7:$FO$359, 0))),0)</f>
        <v>0</v>
      </c>
      <c r="BH165" s="60">
        <f>IFERROR(VALUE(INDEX('CSV Import'!$FQ$7:$FQ$359, MATCH($BP165, 'CSV Import'!$FO$7:$FO$359, 0))),0)</f>
        <v>0</v>
      </c>
      <c r="BI165" s="59">
        <f>IFERROR(VALUE(INDEX('CSV Import'!$FV$7:$FV$359, MATCH($BP165, 'CSV Import'!$FU$7:$FU$359, 0))),0)</f>
        <v>0</v>
      </c>
      <c r="BJ165" s="60">
        <f>IFERROR(VALUE(INDEX('CSV Import'!$FW$7:$FW$359, MATCH($BP165, 'CSV Import'!$FU$7:$FU$359, 0))),0)</f>
        <v>0</v>
      </c>
      <c r="BK165" s="59">
        <f>IFERROR(VALUE(INDEX('CSV Import'!$GB$7:$GB$359, MATCH($BP165, 'CSV Import'!$GA$7:$GA$359, 0))),0)</f>
        <v>0</v>
      </c>
      <c r="BL165" s="60">
        <f>IFERROR(VALUE(INDEX('CSV Import'!$GC$7:$GC$359, MATCH($BP165, 'CSV Import'!$GA$7:$GA$359, 0))),0)</f>
        <v>0</v>
      </c>
      <c r="BM165" s="61">
        <f t="shared" si="541"/>
        <v>0</v>
      </c>
      <c r="BN165" s="62">
        <f t="shared" si="541"/>
        <v>0</v>
      </c>
      <c r="BP165" s="33" t="str">
        <f t="shared" si="540"/>
        <v>VOUCHERED</v>
      </c>
    </row>
    <row r="166" spans="1:68" x14ac:dyDescent="0.2">
      <c r="A166" s="28">
        <f>ROW()</f>
        <v>166</v>
      </c>
      <c r="B166" s="111"/>
      <c r="C166" s="59">
        <f>IFERROR(VALUE(INDEX('CSV Import'!$D$7:$D$359, MATCH($BP166, 'CSV Import'!$C$7:$C$359, 0))),0)</f>
        <v>0</v>
      </c>
      <c r="D166" s="60">
        <f>IFERROR(VALUE(INDEX('CSV Import'!$E$7:$E$359, MATCH($BP166, 'CSV Import'!$C$7:$C$359, 0))),0)</f>
        <v>0</v>
      </c>
      <c r="E166" s="59">
        <f>IFERROR(VALUE(INDEX('CSV Import'!$J$7:$J$359, MATCH($BP166, 'CSV Import'!$I$7:$I$359, 0))),0)</f>
        <v>0</v>
      </c>
      <c r="F166" s="60">
        <f>IFERROR(VALUE(INDEX('CSV Import'!$K$7:$K$359, MATCH($BP166, 'CSV Import'!$I$7:$I$359, 0))),0)</f>
        <v>0</v>
      </c>
      <c r="G166" s="59">
        <f>IFERROR(VALUE(INDEX('CSV Import'!$P$7:$P$359, MATCH($BP166, 'CSV Import'!$O$7:$O$359, 0))),0)</f>
        <v>0</v>
      </c>
      <c r="H166" s="60">
        <f>IFERROR(VALUE(INDEX('CSV Import'!$Q$7:$Q$359, MATCH($BP166, 'CSV Import'!$O$7:$O$359, 0))),0)</f>
        <v>0</v>
      </c>
      <c r="I166" s="59">
        <f>IFERROR(VALUE(INDEX('CSV Import'!$V$7:$V$359, MATCH($BP166, 'CSV Import'!$U$7:$U$359, 0))),0)</f>
        <v>0</v>
      </c>
      <c r="J166" s="60">
        <f>IFERROR(VALUE(INDEX('CSV Import'!$W$7:$W$359, MATCH($BP166, 'CSV Import'!$U$7:$U$359, 0))),0)</f>
        <v>0</v>
      </c>
      <c r="K166" s="59">
        <f>IFERROR(VALUE(INDEX('CSV Import'!$AB$7:$AB$359, MATCH($BP166, 'CSV Import'!$AA$7:$AA$359, 0))),0)</f>
        <v>0</v>
      </c>
      <c r="L166" s="60">
        <f>IFERROR(VALUE(INDEX('CSV Import'!$AC$7:$AC$359, MATCH($BP166, 'CSV Import'!$AA$7:$AA$359, 0))),0)</f>
        <v>0</v>
      </c>
      <c r="M166" s="59">
        <f>IFERROR(VALUE(INDEX('CSV Import'!$AH$7:$AH$359, MATCH($BP166, 'CSV Import'!$AG$7:$AG$359, 0))),0)</f>
        <v>0</v>
      </c>
      <c r="N166" s="60">
        <f>IFERROR(VALUE(INDEX('CSV Import'!$AI$7:$AI$359, MATCH($BP166, 'CSV Import'!$AG$7:$AG$359, 0))),0)</f>
        <v>0</v>
      </c>
      <c r="O166" s="59">
        <f>IFERROR(VALUE(INDEX('CSV Import'!$AN$7:$AN$359, MATCH($BP166, 'CSV Import'!$AM$7:$AM$359, 0))),0)</f>
        <v>0</v>
      </c>
      <c r="P166" s="60">
        <f>IFERROR(VALUE(INDEX('CSV Import'!$AO$7:$AO$359, MATCH($BP166, 'CSV Import'!$AM$7:$AM$359, 0))),0)</f>
        <v>0</v>
      </c>
      <c r="Q166" s="59">
        <f>IFERROR(VALUE(INDEX('CSV Import'!$AT$7:$AT$359, MATCH($BP166, 'CSV Import'!$AS$7:$AS$359, 0))),0)</f>
        <v>0</v>
      </c>
      <c r="R166" s="60">
        <f>IFERROR(VALUE(INDEX('CSV Import'!$AU$7:$AU$359, MATCH($BP166, 'CSV Import'!$AS$7:$AS$359, 0))),0)</f>
        <v>0</v>
      </c>
      <c r="S166" s="59">
        <f>IFERROR(VALUE(INDEX('CSV Import'!$AZ$7:$AZ$359, MATCH($BP166, 'CSV Import'!$AY$7:$AY$359, 0))),0)</f>
        <v>0</v>
      </c>
      <c r="T166" s="60">
        <f>IFERROR(VALUE(INDEX('CSV Import'!$BA$7:$BA$359, MATCH($BP166, 'CSV Import'!$AY$7:$AY$359, 0))),0)</f>
        <v>0</v>
      </c>
      <c r="U166" s="59">
        <f>IFERROR(VALUE(INDEX('CSV Import'!$BF$7:$BF$359, MATCH($BP166, 'CSV Import'!$BE$7:$BE$359, 0))),0)</f>
        <v>0</v>
      </c>
      <c r="V166" s="60">
        <f>IFERROR(VALUE(INDEX('CSV Import'!$BG$7:$BG$359, MATCH($BP166, 'CSV Import'!$BE$7:$BE$359, 0))),0)</f>
        <v>0</v>
      </c>
      <c r="W166" s="59">
        <f>IFERROR(VALUE(INDEX('CSV Import'!$BL$7:$BL$359, MATCH($BP166, 'CSV Import'!$BK$7:$BK$359, 0))),0)</f>
        <v>0</v>
      </c>
      <c r="X166" s="60">
        <f>IFERROR(VALUE(INDEX('CSV Import'!$BM$7:$BM$359, MATCH($BP166, 'CSV Import'!$BK$7:$BK$359, 0))),0)</f>
        <v>0</v>
      </c>
      <c r="Y166" s="59">
        <f>IFERROR(VALUE(INDEX('CSV Import'!$BR$7:$BR$359, MATCH($BP166, 'CSV Import'!$BQ$7:$BQ$359, 0))),0)</f>
        <v>0</v>
      </c>
      <c r="Z166" s="60">
        <f>IFERROR(VALUE(INDEX('CSV Import'!$BS$7:$BS$359, MATCH($BP166, 'CSV Import'!$BQ$7:$BQ$359, 0))),0)</f>
        <v>0</v>
      </c>
      <c r="AA166" s="59">
        <f>IFERROR(VALUE(INDEX('CSV Import'!$BX$7:$BX$359, MATCH($BP166, 'CSV Import'!$BW$7:$BW$359, 0))),0)</f>
        <v>0</v>
      </c>
      <c r="AB166" s="60">
        <f>IFERROR(VALUE(INDEX('CSV Import'!$BY$7:$BY$359, MATCH($BP166, 'CSV Import'!$BW$7:$BW$359, 0))),0)</f>
        <v>0</v>
      </c>
      <c r="AC166" s="59">
        <f>IFERROR(VALUE(INDEX('CSV Import'!$CD$7:$CD$359, MATCH($BP166, 'CSV Import'!$CC$7:$CC$359, 0))),0)</f>
        <v>0</v>
      </c>
      <c r="AD166" s="60">
        <f>IFERROR(VALUE(INDEX('CSV Import'!$CE$7:$CE$359, MATCH($BP166, 'CSV Import'!$CC$7:$CC$359, 0))),0)</f>
        <v>0</v>
      </c>
      <c r="AE166" s="59">
        <f>IFERROR(VALUE(INDEX('CSV Import'!$CJ$7:$CJ$359, MATCH($BP166, 'CSV Import'!$CI$7:$CI$359, 0))),0)</f>
        <v>0</v>
      </c>
      <c r="AF166" s="60">
        <f>IFERROR(VALUE(INDEX('CSV Import'!$CK$7:$CK$359, MATCH($BP166, 'CSV Import'!$CI$7:$CI$359, 0))),0)</f>
        <v>0</v>
      </c>
      <c r="AG166" s="59">
        <f>IFERROR(VALUE(INDEX('CSV Import'!$CP$7:$CP$359, MATCH($BP166, 'CSV Import'!$CO$7:$CO$359, 0))),0)</f>
        <v>0</v>
      </c>
      <c r="AH166" s="60">
        <f>IFERROR(VALUE(INDEX('CSV Import'!$CQ$7:$CQ$359, MATCH($BP166, 'CSV Import'!$CO$7:$CO$359, 0))),0)</f>
        <v>0</v>
      </c>
      <c r="AI166" s="59">
        <f>IFERROR(VALUE(INDEX('CSV Import'!$CV$7:$CV$359, MATCH($BP166, 'CSV Import'!$CU$7:$CU$359, 0))),0)</f>
        <v>0</v>
      </c>
      <c r="AJ166" s="60">
        <f>IFERROR(VALUE(INDEX('CSV Import'!$CW$7:$CW$359, MATCH($BP166, 'CSV Import'!$CU$7:$CU$359, 0))),0)</f>
        <v>0</v>
      </c>
      <c r="AK166" s="59">
        <f>IFERROR(VALUE(INDEX('CSV Import'!$DB$7:$DB$359, MATCH($BP166, 'CSV Import'!$DA$7:$DA$359, 0))),0)</f>
        <v>0</v>
      </c>
      <c r="AL166" s="60">
        <f>IFERROR(VALUE(INDEX('CSV Import'!$DC$7:$DC$359, MATCH($BP166, 'CSV Import'!$DA$7:$DA$359, 0))),0)</f>
        <v>0</v>
      </c>
      <c r="AM166" s="59">
        <f>IFERROR(VALUE(INDEX('CSV Import'!$DH$7:$DH$359, MATCH($BP166, 'CSV Import'!$DG$7:$DG$359, 0))),0)</f>
        <v>0</v>
      </c>
      <c r="AN166" s="60">
        <f>IFERROR(VALUE(INDEX('CSV Import'!$DI$7:$DI$359, MATCH($BP166, 'CSV Import'!$DG$7:$DG$359, 0))),0)</f>
        <v>0</v>
      </c>
      <c r="AO166" s="59">
        <f>IFERROR(VALUE(INDEX('CSV Import'!$DN$7:$DN$359, MATCH($BP166, 'CSV Import'!$DM$7:$DM$359, 0))),0)</f>
        <v>0</v>
      </c>
      <c r="AP166" s="60">
        <f>IFERROR(VALUE(INDEX('CSV Import'!$DO$7:$DO$359, MATCH($BP166, 'CSV Import'!$DM$7:$DM$359, 0))),0)</f>
        <v>0</v>
      </c>
      <c r="AQ166" s="59">
        <f>IFERROR(VALUE(INDEX('CSV Import'!$DT$7:$DT$359, MATCH($BP166, 'CSV Import'!$DS$7:$DS$359, 0))),0)</f>
        <v>0</v>
      </c>
      <c r="AR166" s="60">
        <f>IFERROR(VALUE(INDEX('CSV Import'!$DU$7:$DU$359, MATCH($BP166, 'CSV Import'!$DS$7:$DS$359, 0))),0)</f>
        <v>0</v>
      </c>
      <c r="AS166" s="59">
        <f>IFERROR(VALUE(INDEX('CSV Import'!$DZ$7:$DZ$359, MATCH($BP166, 'CSV Import'!$DY$7:$DY$359, 0))),0)</f>
        <v>0</v>
      </c>
      <c r="AT166" s="60">
        <f>IFERROR(VALUE(INDEX('CSV Import'!$EA$7:$EA$359, MATCH($BP166, 'CSV Import'!$DY$7:$DY$359, 0))),0)</f>
        <v>0</v>
      </c>
      <c r="AU166" s="59">
        <f>IFERROR(VALUE(INDEX('CSV Import'!$EF$7:$EF$359, MATCH($BP166, 'CSV Import'!$EE$7:$EE$359, 0))),0)</f>
        <v>0</v>
      </c>
      <c r="AV166" s="60">
        <f>IFERROR(VALUE(INDEX('CSV Import'!$EG$7:$EG$359, MATCH($BP166, 'CSV Import'!$EE$7:$EE$359, 0))),0)</f>
        <v>0</v>
      </c>
      <c r="AW166" s="59">
        <f>IFERROR(VALUE(INDEX('CSV Import'!$EL$7:$EL$359, MATCH($BP166, 'CSV Import'!$EK$7:$EK$359, 0))),0)</f>
        <v>0</v>
      </c>
      <c r="AX166" s="60">
        <f>IFERROR(VALUE(INDEX('CSV Import'!$EM$7:$EM$359, MATCH($BP166, 'CSV Import'!$EK$7:$EK$359, 0))),0)</f>
        <v>0</v>
      </c>
      <c r="AY166" s="59">
        <f>IFERROR(VALUE(INDEX('CSV Import'!$ER$7:$ER$359, MATCH($BP166, 'CSV Import'!$EQ$7:$EQ$359, 0))),0)</f>
        <v>0</v>
      </c>
      <c r="AZ166" s="60">
        <f>IFERROR(VALUE(INDEX('CSV Import'!$ES$7:$ES$359, MATCH($BP166, 'CSV Import'!$EQ$7:$EQ$359, 0))),0)</f>
        <v>0</v>
      </c>
      <c r="BA166" s="59">
        <f>IFERROR(VALUE(INDEX('CSV Import'!$EX$7:$EX$359, MATCH($BP166, 'CSV Import'!$EW$7:$EW$359, 0))),0)</f>
        <v>0</v>
      </c>
      <c r="BB166" s="60">
        <f>IFERROR(VALUE(INDEX('CSV Import'!$EY$7:$EY$359, MATCH($BP166, 'CSV Import'!$EW$7:$EW$359, 0))),0)</f>
        <v>0</v>
      </c>
      <c r="BC166" s="59">
        <f>IFERROR(VALUE(INDEX('CSV Import'!$FD$7:$FD$359, MATCH($BP166, 'CSV Import'!$FC$7:$FC$359, 0))),0)</f>
        <v>0</v>
      </c>
      <c r="BD166" s="60">
        <f>IFERROR(VALUE(INDEX('CSV Import'!$FE$7:$FE$359, MATCH($BP166, 'CSV Import'!$FC$7:$FC$359, 0))),0)</f>
        <v>0</v>
      </c>
      <c r="BE166" s="59">
        <f>IFERROR(VALUE(INDEX('CSV Import'!$FJ$7:$FJ$359, MATCH($BP166, 'CSV Import'!$FI$7:$FI$359, 0))),0)</f>
        <v>0</v>
      </c>
      <c r="BF166" s="60">
        <f>IFERROR(VALUE(INDEX('CSV Import'!$FK$7:$FK$359, MATCH($BP166, 'CSV Import'!$FI$7:$FI$359, 0))),0)</f>
        <v>0</v>
      </c>
      <c r="BG166" s="59">
        <f>IFERROR(VALUE(INDEX('CSV Import'!$FP$7:$FP$359, MATCH($BP166, 'CSV Import'!$FO$7:$FO$359, 0))),0)</f>
        <v>0</v>
      </c>
      <c r="BH166" s="60">
        <f>IFERROR(VALUE(INDEX('CSV Import'!$FQ$7:$FQ$359, MATCH($BP166, 'CSV Import'!$FO$7:$FO$359, 0))),0)</f>
        <v>0</v>
      </c>
      <c r="BI166" s="59">
        <f>IFERROR(VALUE(INDEX('CSV Import'!$FV$7:$FV$359, MATCH($BP166, 'CSV Import'!$FU$7:$FU$359, 0))),0)</f>
        <v>0</v>
      </c>
      <c r="BJ166" s="60">
        <f>IFERROR(VALUE(INDEX('CSV Import'!$FW$7:$FW$359, MATCH($BP166, 'CSV Import'!$FU$7:$FU$359, 0))),0)</f>
        <v>0</v>
      </c>
      <c r="BK166" s="59">
        <f>IFERROR(VALUE(INDEX('CSV Import'!$GB$7:$GB$359, MATCH($BP166, 'CSV Import'!$GA$7:$GA$359, 0))),0)</f>
        <v>0</v>
      </c>
      <c r="BL166" s="60">
        <f>IFERROR(VALUE(INDEX('CSV Import'!$GC$7:$GC$359, MATCH($BP166, 'CSV Import'!$GA$7:$GA$359, 0))),0)</f>
        <v>0</v>
      </c>
      <c r="BM166" s="61">
        <f t="shared" ref="BM166:BM167" si="542">SUM(C166,E166,G166,I166,K166,M166,O166,Q166,S166,U166,W166,Y166,AA166,AC166,AE166)+SUM(AG166,AI166,AK166,AM166,AO166,AQ166,AS166,AU166,AW166,AY166,BA166,BC166,BE166,BG166,BI166,BK166)</f>
        <v>0</v>
      </c>
      <c r="BN166" s="62">
        <f t="shared" ref="BN166:BN167" si="543">SUM(D166,F166,H166,J166,L166,N166,P166,R166,T166,V166,X166,Z166,AB166,AD166,AF166)+SUM(AH166,AJ166,AL166,AN166,AP166,AR166,AT166,AV166,AX166,AZ166,BB166,BD166,BF166,BH166,BJ166,BL166)</f>
        <v>0</v>
      </c>
      <c r="BP166" s="33" t="str">
        <f t="shared" si="540"/>
        <v>VOUCHERED</v>
      </c>
    </row>
    <row r="167" spans="1:68" x14ac:dyDescent="0.2">
      <c r="A167" s="28">
        <f>ROW()</f>
        <v>167</v>
      </c>
      <c r="B167" s="111"/>
      <c r="C167" s="59">
        <f>IFERROR(VALUE(INDEX('CSV Import'!$D$7:$D$359, MATCH($BP167, 'CSV Import'!$C$7:$C$359, 0))),0)</f>
        <v>0</v>
      </c>
      <c r="D167" s="60">
        <f>IFERROR(VALUE(INDEX('CSV Import'!$E$7:$E$359, MATCH($BP167, 'CSV Import'!$C$7:$C$359, 0))),0)</f>
        <v>0</v>
      </c>
      <c r="E167" s="59">
        <f>IFERROR(VALUE(INDEX('CSV Import'!$J$7:$J$359, MATCH($BP167, 'CSV Import'!$I$7:$I$359, 0))),0)</f>
        <v>0</v>
      </c>
      <c r="F167" s="60">
        <f>IFERROR(VALUE(INDEX('CSV Import'!$K$7:$K$359, MATCH($BP167, 'CSV Import'!$I$7:$I$359, 0))),0)</f>
        <v>0</v>
      </c>
      <c r="G167" s="59">
        <f>IFERROR(VALUE(INDEX('CSV Import'!$P$7:$P$359, MATCH($BP167, 'CSV Import'!$O$7:$O$359, 0))),0)</f>
        <v>0</v>
      </c>
      <c r="H167" s="60">
        <f>IFERROR(VALUE(INDEX('CSV Import'!$Q$7:$Q$359, MATCH($BP167, 'CSV Import'!$O$7:$O$359, 0))),0)</f>
        <v>0</v>
      </c>
      <c r="I167" s="59">
        <f>IFERROR(VALUE(INDEX('CSV Import'!$V$7:$V$359, MATCH($BP167, 'CSV Import'!$U$7:$U$359, 0))),0)</f>
        <v>0</v>
      </c>
      <c r="J167" s="60">
        <f>IFERROR(VALUE(INDEX('CSV Import'!$W$7:$W$359, MATCH($BP167, 'CSV Import'!$U$7:$U$359, 0))),0)</f>
        <v>0</v>
      </c>
      <c r="K167" s="59">
        <f>IFERROR(VALUE(INDEX('CSV Import'!$AB$7:$AB$359, MATCH($BP167, 'CSV Import'!$AA$7:$AA$359, 0))),0)</f>
        <v>0</v>
      </c>
      <c r="L167" s="60">
        <f>IFERROR(VALUE(INDEX('CSV Import'!$AC$7:$AC$359, MATCH($BP167, 'CSV Import'!$AA$7:$AA$359, 0))),0)</f>
        <v>0</v>
      </c>
      <c r="M167" s="59">
        <f>IFERROR(VALUE(INDEX('CSV Import'!$AH$7:$AH$359, MATCH($BP167, 'CSV Import'!$AG$7:$AG$359, 0))),0)</f>
        <v>0</v>
      </c>
      <c r="N167" s="60">
        <f>IFERROR(VALUE(INDEX('CSV Import'!$AI$7:$AI$359, MATCH($BP167, 'CSV Import'!$AG$7:$AG$359, 0))),0)</f>
        <v>0</v>
      </c>
      <c r="O167" s="59">
        <f>IFERROR(VALUE(INDEX('CSV Import'!$AN$7:$AN$359, MATCH($BP167, 'CSV Import'!$AM$7:$AM$359, 0))),0)</f>
        <v>0</v>
      </c>
      <c r="P167" s="60">
        <f>IFERROR(VALUE(INDEX('CSV Import'!$AO$7:$AO$359, MATCH($BP167, 'CSV Import'!$AM$7:$AM$359, 0))),0)</f>
        <v>0</v>
      </c>
      <c r="Q167" s="59">
        <f>IFERROR(VALUE(INDEX('CSV Import'!$AT$7:$AT$359, MATCH($BP167, 'CSV Import'!$AS$7:$AS$359, 0))),0)</f>
        <v>0</v>
      </c>
      <c r="R167" s="60">
        <f>IFERROR(VALUE(INDEX('CSV Import'!$AU$7:$AU$359, MATCH($BP167, 'CSV Import'!$AS$7:$AS$359, 0))),0)</f>
        <v>0</v>
      </c>
      <c r="S167" s="59">
        <f>IFERROR(VALUE(INDEX('CSV Import'!$AZ$7:$AZ$359, MATCH($BP167, 'CSV Import'!$AY$7:$AY$359, 0))),0)</f>
        <v>0</v>
      </c>
      <c r="T167" s="60">
        <f>IFERROR(VALUE(INDEX('CSV Import'!$BA$7:$BA$359, MATCH($BP167, 'CSV Import'!$AY$7:$AY$359, 0))),0)</f>
        <v>0</v>
      </c>
      <c r="U167" s="59">
        <f>IFERROR(VALUE(INDEX('CSV Import'!$BF$7:$BF$359, MATCH($BP167, 'CSV Import'!$BE$7:$BE$359, 0))),0)</f>
        <v>0</v>
      </c>
      <c r="V167" s="60">
        <f>IFERROR(VALUE(INDEX('CSV Import'!$BG$7:$BG$359, MATCH($BP167, 'CSV Import'!$BE$7:$BE$359, 0))),0)</f>
        <v>0</v>
      </c>
      <c r="W167" s="59">
        <f>IFERROR(VALUE(INDEX('CSV Import'!$BL$7:$BL$359, MATCH($BP167, 'CSV Import'!$BK$7:$BK$359, 0))),0)</f>
        <v>0</v>
      </c>
      <c r="X167" s="60">
        <f>IFERROR(VALUE(INDEX('CSV Import'!$BM$7:$BM$359, MATCH($BP167, 'CSV Import'!$BK$7:$BK$359, 0))),0)</f>
        <v>0</v>
      </c>
      <c r="Y167" s="59">
        <f>IFERROR(VALUE(INDEX('CSV Import'!$BR$7:$BR$359, MATCH($BP167, 'CSV Import'!$BQ$7:$BQ$359, 0))),0)</f>
        <v>0</v>
      </c>
      <c r="Z167" s="60">
        <f>IFERROR(VALUE(INDEX('CSV Import'!$BS$7:$BS$359, MATCH($BP167, 'CSV Import'!$BQ$7:$BQ$359, 0))),0)</f>
        <v>0</v>
      </c>
      <c r="AA167" s="59">
        <f>IFERROR(VALUE(INDEX('CSV Import'!$BX$7:$BX$359, MATCH($BP167, 'CSV Import'!$BW$7:$BW$359, 0))),0)</f>
        <v>0</v>
      </c>
      <c r="AB167" s="60">
        <f>IFERROR(VALUE(INDEX('CSV Import'!$BY$7:$BY$359, MATCH($BP167, 'CSV Import'!$BW$7:$BW$359, 0))),0)</f>
        <v>0</v>
      </c>
      <c r="AC167" s="59">
        <f>IFERROR(VALUE(INDEX('CSV Import'!$CD$7:$CD$359, MATCH($BP167, 'CSV Import'!$CC$7:$CC$359, 0))),0)</f>
        <v>0</v>
      </c>
      <c r="AD167" s="60">
        <f>IFERROR(VALUE(INDEX('CSV Import'!$CE$7:$CE$359, MATCH($BP167, 'CSV Import'!$CC$7:$CC$359, 0))),0)</f>
        <v>0</v>
      </c>
      <c r="AE167" s="59">
        <f>IFERROR(VALUE(INDEX('CSV Import'!$CJ$7:$CJ$359, MATCH($BP167, 'CSV Import'!$CI$7:$CI$359, 0))),0)</f>
        <v>0</v>
      </c>
      <c r="AF167" s="60">
        <f>IFERROR(VALUE(INDEX('CSV Import'!$CK$7:$CK$359, MATCH($BP167, 'CSV Import'!$CI$7:$CI$359, 0))),0)</f>
        <v>0</v>
      </c>
      <c r="AG167" s="59">
        <f>IFERROR(VALUE(INDEX('CSV Import'!$CP$7:$CP$359, MATCH($BP167, 'CSV Import'!$CO$7:$CO$359, 0))),0)</f>
        <v>0</v>
      </c>
      <c r="AH167" s="60">
        <f>IFERROR(VALUE(INDEX('CSV Import'!$CQ$7:$CQ$359, MATCH($BP167, 'CSV Import'!$CO$7:$CO$359, 0))),0)</f>
        <v>0</v>
      </c>
      <c r="AI167" s="59">
        <f>IFERROR(VALUE(INDEX('CSV Import'!$CV$7:$CV$359, MATCH($BP167, 'CSV Import'!$CU$7:$CU$359, 0))),0)</f>
        <v>0</v>
      </c>
      <c r="AJ167" s="60">
        <f>IFERROR(VALUE(INDEX('CSV Import'!$CW$7:$CW$359, MATCH($BP167, 'CSV Import'!$CU$7:$CU$359, 0))),0)</f>
        <v>0</v>
      </c>
      <c r="AK167" s="59">
        <f>IFERROR(VALUE(INDEX('CSV Import'!$DB$7:$DB$359, MATCH($BP167, 'CSV Import'!$DA$7:$DA$359, 0))),0)</f>
        <v>0</v>
      </c>
      <c r="AL167" s="60">
        <f>IFERROR(VALUE(INDEX('CSV Import'!$DC$7:$DC$359, MATCH($BP167, 'CSV Import'!$DA$7:$DA$359, 0))),0)</f>
        <v>0</v>
      </c>
      <c r="AM167" s="59">
        <f>IFERROR(VALUE(INDEX('CSV Import'!$DH$7:$DH$359, MATCH($BP167, 'CSV Import'!$DG$7:$DG$359, 0))),0)</f>
        <v>0</v>
      </c>
      <c r="AN167" s="60">
        <f>IFERROR(VALUE(INDEX('CSV Import'!$DI$7:$DI$359, MATCH($BP167, 'CSV Import'!$DG$7:$DG$359, 0))),0)</f>
        <v>0</v>
      </c>
      <c r="AO167" s="59">
        <f>IFERROR(VALUE(INDEX('CSV Import'!$DN$7:$DN$359, MATCH($BP167, 'CSV Import'!$DM$7:$DM$359, 0))),0)</f>
        <v>0</v>
      </c>
      <c r="AP167" s="60">
        <f>IFERROR(VALUE(INDEX('CSV Import'!$DO$7:$DO$359, MATCH($BP167, 'CSV Import'!$DM$7:$DM$359, 0))),0)</f>
        <v>0</v>
      </c>
      <c r="AQ167" s="59">
        <f>IFERROR(VALUE(INDEX('CSV Import'!$DT$7:$DT$359, MATCH($BP167, 'CSV Import'!$DS$7:$DS$359, 0))),0)</f>
        <v>0</v>
      </c>
      <c r="AR167" s="60">
        <f>IFERROR(VALUE(INDEX('CSV Import'!$DU$7:$DU$359, MATCH($BP167, 'CSV Import'!$DS$7:$DS$359, 0))),0)</f>
        <v>0</v>
      </c>
      <c r="AS167" s="59">
        <f>IFERROR(VALUE(INDEX('CSV Import'!$DZ$7:$DZ$359, MATCH($BP167, 'CSV Import'!$DY$7:$DY$359, 0))),0)</f>
        <v>0</v>
      </c>
      <c r="AT167" s="60">
        <f>IFERROR(VALUE(INDEX('CSV Import'!$EA$7:$EA$359, MATCH($BP167, 'CSV Import'!$DY$7:$DY$359, 0))),0)</f>
        <v>0</v>
      </c>
      <c r="AU167" s="59">
        <f>IFERROR(VALUE(INDEX('CSV Import'!$EF$7:$EF$359, MATCH($BP167, 'CSV Import'!$EE$7:$EE$359, 0))),0)</f>
        <v>0</v>
      </c>
      <c r="AV167" s="60">
        <f>IFERROR(VALUE(INDEX('CSV Import'!$EG$7:$EG$359, MATCH($BP167, 'CSV Import'!$EE$7:$EE$359, 0))),0)</f>
        <v>0</v>
      </c>
      <c r="AW167" s="59">
        <f>IFERROR(VALUE(INDEX('CSV Import'!$EL$7:$EL$359, MATCH($BP167, 'CSV Import'!$EK$7:$EK$359, 0))),0)</f>
        <v>0</v>
      </c>
      <c r="AX167" s="60">
        <f>IFERROR(VALUE(INDEX('CSV Import'!$EM$7:$EM$359, MATCH($BP167, 'CSV Import'!$EK$7:$EK$359, 0))),0)</f>
        <v>0</v>
      </c>
      <c r="AY167" s="59">
        <f>IFERROR(VALUE(INDEX('CSV Import'!$ER$7:$ER$359, MATCH($BP167, 'CSV Import'!$EQ$7:$EQ$359, 0))),0)</f>
        <v>0</v>
      </c>
      <c r="AZ167" s="60">
        <f>IFERROR(VALUE(INDEX('CSV Import'!$ES$7:$ES$359, MATCH($BP167, 'CSV Import'!$EQ$7:$EQ$359, 0))),0)</f>
        <v>0</v>
      </c>
      <c r="BA167" s="59">
        <f>IFERROR(VALUE(INDEX('CSV Import'!$EX$7:$EX$359, MATCH($BP167, 'CSV Import'!$EW$7:$EW$359, 0))),0)</f>
        <v>0</v>
      </c>
      <c r="BB167" s="60">
        <f>IFERROR(VALUE(INDEX('CSV Import'!$EY$7:$EY$359, MATCH($BP167, 'CSV Import'!$EW$7:$EW$359, 0))),0)</f>
        <v>0</v>
      </c>
      <c r="BC167" s="59">
        <f>IFERROR(VALUE(INDEX('CSV Import'!$FD$7:$FD$359, MATCH($BP167, 'CSV Import'!$FC$7:$FC$359, 0))),0)</f>
        <v>0</v>
      </c>
      <c r="BD167" s="60">
        <f>IFERROR(VALUE(INDEX('CSV Import'!$FE$7:$FE$359, MATCH($BP167, 'CSV Import'!$FC$7:$FC$359, 0))),0)</f>
        <v>0</v>
      </c>
      <c r="BE167" s="59">
        <f>IFERROR(VALUE(INDEX('CSV Import'!$FJ$7:$FJ$359, MATCH($BP167, 'CSV Import'!$FI$7:$FI$359, 0))),0)</f>
        <v>0</v>
      </c>
      <c r="BF167" s="60">
        <f>IFERROR(VALUE(INDEX('CSV Import'!$FK$7:$FK$359, MATCH($BP167, 'CSV Import'!$FI$7:$FI$359, 0))),0)</f>
        <v>0</v>
      </c>
      <c r="BG167" s="59">
        <f>IFERROR(VALUE(INDEX('CSV Import'!$FP$7:$FP$359, MATCH($BP167, 'CSV Import'!$FO$7:$FO$359, 0))),0)</f>
        <v>0</v>
      </c>
      <c r="BH167" s="60">
        <f>IFERROR(VALUE(INDEX('CSV Import'!$FQ$7:$FQ$359, MATCH($BP167, 'CSV Import'!$FO$7:$FO$359, 0))),0)</f>
        <v>0</v>
      </c>
      <c r="BI167" s="59">
        <f>IFERROR(VALUE(INDEX('CSV Import'!$FV$7:$FV$359, MATCH($BP167, 'CSV Import'!$FU$7:$FU$359, 0))),0)</f>
        <v>0</v>
      </c>
      <c r="BJ167" s="60">
        <f>IFERROR(VALUE(INDEX('CSV Import'!$FW$7:$FW$359, MATCH($BP167, 'CSV Import'!$FU$7:$FU$359, 0))),0)</f>
        <v>0</v>
      </c>
      <c r="BK167" s="59">
        <f>IFERROR(VALUE(INDEX('CSV Import'!$GB$7:$GB$359, MATCH($BP167, 'CSV Import'!$GA$7:$GA$359, 0))),0)</f>
        <v>0</v>
      </c>
      <c r="BL167" s="60">
        <f>IFERROR(VALUE(INDEX('CSV Import'!$GC$7:$GC$359, MATCH($BP167, 'CSV Import'!$GA$7:$GA$359, 0))),0)</f>
        <v>0</v>
      </c>
      <c r="BM167" s="61">
        <f t="shared" si="542"/>
        <v>0</v>
      </c>
      <c r="BN167" s="62">
        <f t="shared" si="543"/>
        <v>0</v>
      </c>
      <c r="BP167" s="33" t="str">
        <f t="shared" si="540"/>
        <v>VOUCHERED</v>
      </c>
    </row>
    <row r="168" spans="1:68" x14ac:dyDescent="0.2">
      <c r="A168" s="28">
        <f>ROW()</f>
        <v>168</v>
      </c>
      <c r="B168" s="111"/>
      <c r="C168" s="59">
        <f>IFERROR(VALUE(INDEX('CSV Import'!$D$7:$D$359, MATCH($BP168, 'CSV Import'!$C$7:$C$359, 0))),0)</f>
        <v>0</v>
      </c>
      <c r="D168" s="60">
        <f>IFERROR(VALUE(INDEX('CSV Import'!$E$7:$E$359, MATCH($BP168, 'CSV Import'!$C$7:$C$359, 0))),0)</f>
        <v>0</v>
      </c>
      <c r="E168" s="59">
        <f>IFERROR(VALUE(INDEX('CSV Import'!$J$7:$J$359, MATCH($BP168, 'CSV Import'!$I$7:$I$359, 0))),0)</f>
        <v>0</v>
      </c>
      <c r="F168" s="60">
        <f>IFERROR(VALUE(INDEX('CSV Import'!$K$7:$K$359, MATCH($BP168, 'CSV Import'!$I$7:$I$359, 0))),0)</f>
        <v>0</v>
      </c>
      <c r="G168" s="59">
        <f>IFERROR(VALUE(INDEX('CSV Import'!$P$7:$P$359, MATCH($BP168, 'CSV Import'!$O$7:$O$359, 0))),0)</f>
        <v>0</v>
      </c>
      <c r="H168" s="60">
        <f>IFERROR(VALUE(INDEX('CSV Import'!$Q$7:$Q$359, MATCH($BP168, 'CSV Import'!$O$7:$O$359, 0))),0)</f>
        <v>0</v>
      </c>
      <c r="I168" s="59">
        <f>IFERROR(VALUE(INDEX('CSV Import'!$V$7:$V$359, MATCH($BP168, 'CSV Import'!$U$7:$U$359, 0))),0)</f>
        <v>0</v>
      </c>
      <c r="J168" s="60">
        <f>IFERROR(VALUE(INDEX('CSV Import'!$W$7:$W$359, MATCH($BP168, 'CSV Import'!$U$7:$U$359, 0))),0)</f>
        <v>0</v>
      </c>
      <c r="K168" s="59">
        <f>IFERROR(VALUE(INDEX('CSV Import'!$AB$7:$AB$359, MATCH($BP168, 'CSV Import'!$AA$7:$AA$359, 0))),0)</f>
        <v>0</v>
      </c>
      <c r="L168" s="60">
        <f>IFERROR(VALUE(INDEX('CSV Import'!$AC$7:$AC$359, MATCH($BP168, 'CSV Import'!$AA$7:$AA$359, 0))),0)</f>
        <v>0</v>
      </c>
      <c r="M168" s="59">
        <f>IFERROR(VALUE(INDEX('CSV Import'!$AH$7:$AH$359, MATCH($BP168, 'CSV Import'!$AG$7:$AG$359, 0))),0)</f>
        <v>0</v>
      </c>
      <c r="N168" s="60">
        <f>IFERROR(VALUE(INDEX('CSV Import'!$AI$7:$AI$359, MATCH($BP168, 'CSV Import'!$AG$7:$AG$359, 0))),0)</f>
        <v>0</v>
      </c>
      <c r="O168" s="59">
        <f>IFERROR(VALUE(INDEX('CSV Import'!$AN$7:$AN$359, MATCH($BP168, 'CSV Import'!$AM$7:$AM$359, 0))),0)</f>
        <v>0</v>
      </c>
      <c r="P168" s="60">
        <f>IFERROR(VALUE(INDEX('CSV Import'!$AO$7:$AO$359, MATCH($BP168, 'CSV Import'!$AM$7:$AM$359, 0))),0)</f>
        <v>0</v>
      </c>
      <c r="Q168" s="59">
        <f>IFERROR(VALUE(INDEX('CSV Import'!$AT$7:$AT$359, MATCH($BP168, 'CSV Import'!$AS$7:$AS$359, 0))),0)</f>
        <v>0</v>
      </c>
      <c r="R168" s="60">
        <f>IFERROR(VALUE(INDEX('CSV Import'!$AU$7:$AU$359, MATCH($BP168, 'CSV Import'!$AS$7:$AS$359, 0))),0)</f>
        <v>0</v>
      </c>
      <c r="S168" s="59">
        <f>IFERROR(VALUE(INDEX('CSV Import'!$AZ$7:$AZ$359, MATCH($BP168, 'CSV Import'!$AY$7:$AY$359, 0))),0)</f>
        <v>0</v>
      </c>
      <c r="T168" s="60">
        <f>IFERROR(VALUE(INDEX('CSV Import'!$BA$7:$BA$359, MATCH($BP168, 'CSV Import'!$AY$7:$AY$359, 0))),0)</f>
        <v>0</v>
      </c>
      <c r="U168" s="59">
        <f>IFERROR(VALUE(INDEX('CSV Import'!$BF$7:$BF$359, MATCH($BP168, 'CSV Import'!$BE$7:$BE$359, 0))),0)</f>
        <v>0</v>
      </c>
      <c r="V168" s="60">
        <f>IFERROR(VALUE(INDEX('CSV Import'!$BG$7:$BG$359, MATCH($BP168, 'CSV Import'!$BE$7:$BE$359, 0))),0)</f>
        <v>0</v>
      </c>
      <c r="W168" s="59">
        <f>IFERROR(VALUE(INDEX('CSV Import'!$BL$7:$BL$359, MATCH($BP168, 'CSV Import'!$BK$7:$BK$359, 0))),0)</f>
        <v>0</v>
      </c>
      <c r="X168" s="60">
        <f>IFERROR(VALUE(INDEX('CSV Import'!$BM$7:$BM$359, MATCH($BP168, 'CSV Import'!$BK$7:$BK$359, 0))),0)</f>
        <v>0</v>
      </c>
      <c r="Y168" s="59">
        <f>IFERROR(VALUE(INDEX('CSV Import'!$BR$7:$BR$359, MATCH($BP168, 'CSV Import'!$BQ$7:$BQ$359, 0))),0)</f>
        <v>0</v>
      </c>
      <c r="Z168" s="60">
        <f>IFERROR(VALUE(INDEX('CSV Import'!$BS$7:$BS$359, MATCH($BP168, 'CSV Import'!$BQ$7:$BQ$359, 0))),0)</f>
        <v>0</v>
      </c>
      <c r="AA168" s="59">
        <f>IFERROR(VALUE(INDEX('CSV Import'!$BX$7:$BX$359, MATCH($BP168, 'CSV Import'!$BW$7:$BW$359, 0))),0)</f>
        <v>0</v>
      </c>
      <c r="AB168" s="60">
        <f>IFERROR(VALUE(INDEX('CSV Import'!$BY$7:$BY$359, MATCH($BP168, 'CSV Import'!$BW$7:$BW$359, 0))),0)</f>
        <v>0</v>
      </c>
      <c r="AC168" s="59">
        <f>IFERROR(VALUE(INDEX('CSV Import'!$CD$7:$CD$359, MATCH($BP168, 'CSV Import'!$CC$7:$CC$359, 0))),0)</f>
        <v>0</v>
      </c>
      <c r="AD168" s="60">
        <f>IFERROR(VALUE(INDEX('CSV Import'!$CE$7:$CE$359, MATCH($BP168, 'CSV Import'!$CC$7:$CC$359, 0))),0)</f>
        <v>0</v>
      </c>
      <c r="AE168" s="59">
        <f>IFERROR(VALUE(INDEX('CSV Import'!$CJ$7:$CJ$359, MATCH($BP168, 'CSV Import'!$CI$7:$CI$359, 0))),0)</f>
        <v>0</v>
      </c>
      <c r="AF168" s="60">
        <f>IFERROR(VALUE(INDEX('CSV Import'!$CK$7:$CK$359, MATCH($BP168, 'CSV Import'!$CI$7:$CI$359, 0))),0)</f>
        <v>0</v>
      </c>
      <c r="AG168" s="59">
        <f>IFERROR(VALUE(INDEX('CSV Import'!$CP$7:$CP$359, MATCH($BP168, 'CSV Import'!$CO$7:$CO$359, 0))),0)</f>
        <v>0</v>
      </c>
      <c r="AH168" s="60">
        <f>IFERROR(VALUE(INDEX('CSV Import'!$CQ$7:$CQ$359, MATCH($BP168, 'CSV Import'!$CO$7:$CO$359, 0))),0)</f>
        <v>0</v>
      </c>
      <c r="AI168" s="59">
        <f>IFERROR(VALUE(INDEX('CSV Import'!$CV$7:$CV$359, MATCH($BP168, 'CSV Import'!$CU$7:$CU$359, 0))),0)</f>
        <v>0</v>
      </c>
      <c r="AJ168" s="60">
        <f>IFERROR(VALUE(INDEX('CSV Import'!$CW$7:$CW$359, MATCH($BP168, 'CSV Import'!$CU$7:$CU$359, 0))),0)</f>
        <v>0</v>
      </c>
      <c r="AK168" s="59">
        <f>IFERROR(VALUE(INDEX('CSV Import'!$DB$7:$DB$359, MATCH($BP168, 'CSV Import'!$DA$7:$DA$359, 0))),0)</f>
        <v>0</v>
      </c>
      <c r="AL168" s="60">
        <f>IFERROR(VALUE(INDEX('CSV Import'!$DC$7:$DC$359, MATCH($BP168, 'CSV Import'!$DA$7:$DA$359, 0))),0)</f>
        <v>0</v>
      </c>
      <c r="AM168" s="59">
        <f>IFERROR(VALUE(INDEX('CSV Import'!$DH$7:$DH$359, MATCH($BP168, 'CSV Import'!$DG$7:$DG$359, 0))),0)</f>
        <v>0</v>
      </c>
      <c r="AN168" s="60">
        <f>IFERROR(VALUE(INDEX('CSV Import'!$DI$7:$DI$359, MATCH($BP168, 'CSV Import'!$DG$7:$DG$359, 0))),0)</f>
        <v>0</v>
      </c>
      <c r="AO168" s="59">
        <f>IFERROR(VALUE(INDEX('CSV Import'!$DN$7:$DN$359, MATCH($BP168, 'CSV Import'!$DM$7:$DM$359, 0))),0)</f>
        <v>0</v>
      </c>
      <c r="AP168" s="60">
        <f>IFERROR(VALUE(INDEX('CSV Import'!$DO$7:$DO$359, MATCH($BP168, 'CSV Import'!$DM$7:$DM$359, 0))),0)</f>
        <v>0</v>
      </c>
      <c r="AQ168" s="59">
        <f>IFERROR(VALUE(INDEX('CSV Import'!$DT$7:$DT$359, MATCH($BP168, 'CSV Import'!$DS$7:$DS$359, 0))),0)</f>
        <v>0</v>
      </c>
      <c r="AR168" s="60">
        <f>IFERROR(VALUE(INDEX('CSV Import'!$DU$7:$DU$359, MATCH($BP168, 'CSV Import'!$DS$7:$DS$359, 0))),0)</f>
        <v>0</v>
      </c>
      <c r="AS168" s="59">
        <f>IFERROR(VALUE(INDEX('CSV Import'!$DZ$7:$DZ$359, MATCH($BP168, 'CSV Import'!$DY$7:$DY$359, 0))),0)</f>
        <v>0</v>
      </c>
      <c r="AT168" s="60">
        <f>IFERROR(VALUE(INDEX('CSV Import'!$EA$7:$EA$359, MATCH($BP168, 'CSV Import'!$DY$7:$DY$359, 0))),0)</f>
        <v>0</v>
      </c>
      <c r="AU168" s="59">
        <f>IFERROR(VALUE(INDEX('CSV Import'!$EF$7:$EF$359, MATCH($BP168, 'CSV Import'!$EE$7:$EE$359, 0))),0)</f>
        <v>0</v>
      </c>
      <c r="AV168" s="60">
        <f>IFERROR(VALUE(INDEX('CSV Import'!$EG$7:$EG$359, MATCH($BP168, 'CSV Import'!$EE$7:$EE$359, 0))),0)</f>
        <v>0</v>
      </c>
      <c r="AW168" s="59">
        <f>IFERROR(VALUE(INDEX('CSV Import'!$EL$7:$EL$359, MATCH($BP168, 'CSV Import'!$EK$7:$EK$359, 0))),0)</f>
        <v>0</v>
      </c>
      <c r="AX168" s="60">
        <f>IFERROR(VALUE(INDEX('CSV Import'!$EM$7:$EM$359, MATCH($BP168, 'CSV Import'!$EK$7:$EK$359, 0))),0)</f>
        <v>0</v>
      </c>
      <c r="AY168" s="59">
        <f>IFERROR(VALUE(INDEX('CSV Import'!$ER$7:$ER$359, MATCH($BP168, 'CSV Import'!$EQ$7:$EQ$359, 0))),0)</f>
        <v>0</v>
      </c>
      <c r="AZ168" s="60">
        <f>IFERROR(VALUE(INDEX('CSV Import'!$ES$7:$ES$359, MATCH($BP168, 'CSV Import'!$EQ$7:$EQ$359, 0))),0)</f>
        <v>0</v>
      </c>
      <c r="BA168" s="59">
        <f>IFERROR(VALUE(INDEX('CSV Import'!$EX$7:$EX$359, MATCH($BP168, 'CSV Import'!$EW$7:$EW$359, 0))),0)</f>
        <v>0</v>
      </c>
      <c r="BB168" s="60">
        <f>IFERROR(VALUE(INDEX('CSV Import'!$EY$7:$EY$359, MATCH($BP168, 'CSV Import'!$EW$7:$EW$359, 0))),0)</f>
        <v>0</v>
      </c>
      <c r="BC168" s="59">
        <f>IFERROR(VALUE(INDEX('CSV Import'!$FD$7:$FD$359, MATCH($BP168, 'CSV Import'!$FC$7:$FC$359, 0))),0)</f>
        <v>0</v>
      </c>
      <c r="BD168" s="60">
        <f>IFERROR(VALUE(INDEX('CSV Import'!$FE$7:$FE$359, MATCH($BP168, 'CSV Import'!$FC$7:$FC$359, 0))),0)</f>
        <v>0</v>
      </c>
      <c r="BE168" s="59">
        <f>IFERROR(VALUE(INDEX('CSV Import'!$FJ$7:$FJ$359, MATCH($BP168, 'CSV Import'!$FI$7:$FI$359, 0))),0)</f>
        <v>0</v>
      </c>
      <c r="BF168" s="60">
        <f>IFERROR(VALUE(INDEX('CSV Import'!$FK$7:$FK$359, MATCH($BP168, 'CSV Import'!$FI$7:$FI$359, 0))),0)</f>
        <v>0</v>
      </c>
      <c r="BG168" s="59">
        <f>IFERROR(VALUE(INDEX('CSV Import'!$FP$7:$FP$359, MATCH($BP168, 'CSV Import'!$FO$7:$FO$359, 0))),0)</f>
        <v>0</v>
      </c>
      <c r="BH168" s="60">
        <f>IFERROR(VALUE(INDEX('CSV Import'!$FQ$7:$FQ$359, MATCH($BP168, 'CSV Import'!$FO$7:$FO$359, 0))),0)</f>
        <v>0</v>
      </c>
      <c r="BI168" s="59">
        <f>IFERROR(VALUE(INDEX('CSV Import'!$FV$7:$FV$359, MATCH($BP168, 'CSV Import'!$FU$7:$FU$359, 0))),0)</f>
        <v>0</v>
      </c>
      <c r="BJ168" s="60">
        <f>IFERROR(VALUE(INDEX('CSV Import'!$FW$7:$FW$359, MATCH($BP168, 'CSV Import'!$FU$7:$FU$359, 0))),0)</f>
        <v>0</v>
      </c>
      <c r="BK168" s="59">
        <f>IFERROR(VALUE(INDEX('CSV Import'!$GB$7:$GB$359, MATCH($BP168, 'CSV Import'!$GA$7:$GA$359, 0))),0)</f>
        <v>0</v>
      </c>
      <c r="BL168" s="60">
        <f>IFERROR(VALUE(INDEX('CSV Import'!$GC$7:$GC$359, MATCH($BP168, 'CSV Import'!$GA$7:$GA$359, 0))),0)</f>
        <v>0</v>
      </c>
      <c r="BM168" s="61">
        <f t="shared" si="541"/>
        <v>0</v>
      </c>
      <c r="BN168" s="62">
        <f t="shared" si="541"/>
        <v>0</v>
      </c>
      <c r="BP168" s="33" t="str">
        <f t="shared" si="540"/>
        <v>VOUCHERED</v>
      </c>
    </row>
    <row r="169" spans="1:68" x14ac:dyDescent="0.2">
      <c r="A169" s="28">
        <f>ROW()</f>
        <v>169</v>
      </c>
      <c r="B169" s="111"/>
      <c r="C169" s="59">
        <f>IFERROR(VALUE(INDEX('CSV Import'!$D$7:$D$359, MATCH($BP169, 'CSV Import'!$C$7:$C$359, 0))),0)</f>
        <v>0</v>
      </c>
      <c r="D169" s="60">
        <f>IFERROR(VALUE(INDEX('CSV Import'!$E$7:$E$359, MATCH($BP169, 'CSV Import'!$C$7:$C$359, 0))),0)</f>
        <v>0</v>
      </c>
      <c r="E169" s="59">
        <f>IFERROR(VALUE(INDEX('CSV Import'!$J$7:$J$359, MATCH($BP169, 'CSV Import'!$I$7:$I$359, 0))),0)</f>
        <v>0</v>
      </c>
      <c r="F169" s="60">
        <f>IFERROR(VALUE(INDEX('CSV Import'!$K$7:$K$359, MATCH($BP169, 'CSV Import'!$I$7:$I$359, 0))),0)</f>
        <v>0</v>
      </c>
      <c r="G169" s="59">
        <f>IFERROR(VALUE(INDEX('CSV Import'!$P$7:$P$359, MATCH($BP169, 'CSV Import'!$O$7:$O$359, 0))),0)</f>
        <v>0</v>
      </c>
      <c r="H169" s="60">
        <f>IFERROR(VALUE(INDEX('CSV Import'!$Q$7:$Q$359, MATCH($BP169, 'CSV Import'!$O$7:$O$359, 0))),0)</f>
        <v>0</v>
      </c>
      <c r="I169" s="59">
        <f>IFERROR(VALUE(INDEX('CSV Import'!$V$7:$V$359, MATCH($BP169, 'CSV Import'!$U$7:$U$359, 0))),0)</f>
        <v>0</v>
      </c>
      <c r="J169" s="60">
        <f>IFERROR(VALUE(INDEX('CSV Import'!$W$7:$W$359, MATCH($BP169, 'CSV Import'!$U$7:$U$359, 0))),0)</f>
        <v>0</v>
      </c>
      <c r="K169" s="59">
        <f>IFERROR(VALUE(INDEX('CSV Import'!$AB$7:$AB$359, MATCH($BP169, 'CSV Import'!$AA$7:$AA$359, 0))),0)</f>
        <v>0</v>
      </c>
      <c r="L169" s="60">
        <f>IFERROR(VALUE(INDEX('CSV Import'!$AC$7:$AC$359, MATCH($BP169, 'CSV Import'!$AA$7:$AA$359, 0))),0)</f>
        <v>0</v>
      </c>
      <c r="M169" s="59">
        <f>IFERROR(VALUE(INDEX('CSV Import'!$AH$7:$AH$359, MATCH($BP169, 'CSV Import'!$AG$7:$AG$359, 0))),0)</f>
        <v>0</v>
      </c>
      <c r="N169" s="60">
        <f>IFERROR(VALUE(INDEX('CSV Import'!$AI$7:$AI$359, MATCH($BP169, 'CSV Import'!$AG$7:$AG$359, 0))),0)</f>
        <v>0</v>
      </c>
      <c r="O169" s="59">
        <f>IFERROR(VALUE(INDEX('CSV Import'!$AN$7:$AN$359, MATCH($BP169, 'CSV Import'!$AM$7:$AM$359, 0))),0)</f>
        <v>0</v>
      </c>
      <c r="P169" s="60">
        <f>IFERROR(VALUE(INDEX('CSV Import'!$AO$7:$AO$359, MATCH($BP169, 'CSV Import'!$AM$7:$AM$359, 0))),0)</f>
        <v>0</v>
      </c>
      <c r="Q169" s="59">
        <f>IFERROR(VALUE(INDEX('CSV Import'!$AT$7:$AT$359, MATCH($BP169, 'CSV Import'!$AS$7:$AS$359, 0))),0)</f>
        <v>0</v>
      </c>
      <c r="R169" s="60">
        <f>IFERROR(VALUE(INDEX('CSV Import'!$AU$7:$AU$359, MATCH($BP169, 'CSV Import'!$AS$7:$AS$359, 0))),0)</f>
        <v>0</v>
      </c>
      <c r="S169" s="59">
        <f>IFERROR(VALUE(INDEX('CSV Import'!$AZ$7:$AZ$359, MATCH($BP169, 'CSV Import'!$AY$7:$AY$359, 0))),0)</f>
        <v>0</v>
      </c>
      <c r="T169" s="60">
        <f>IFERROR(VALUE(INDEX('CSV Import'!$BA$7:$BA$359, MATCH($BP169, 'CSV Import'!$AY$7:$AY$359, 0))),0)</f>
        <v>0</v>
      </c>
      <c r="U169" s="59">
        <f>IFERROR(VALUE(INDEX('CSV Import'!$BF$7:$BF$359, MATCH($BP169, 'CSV Import'!$BE$7:$BE$359, 0))),0)</f>
        <v>0</v>
      </c>
      <c r="V169" s="60">
        <f>IFERROR(VALUE(INDEX('CSV Import'!$BG$7:$BG$359, MATCH($BP169, 'CSV Import'!$BE$7:$BE$359, 0))),0)</f>
        <v>0</v>
      </c>
      <c r="W169" s="59">
        <f>IFERROR(VALUE(INDEX('CSV Import'!$BL$7:$BL$359, MATCH($BP169, 'CSV Import'!$BK$7:$BK$359, 0))),0)</f>
        <v>0</v>
      </c>
      <c r="X169" s="60">
        <f>IFERROR(VALUE(INDEX('CSV Import'!$BM$7:$BM$359, MATCH($BP169, 'CSV Import'!$BK$7:$BK$359, 0))),0)</f>
        <v>0</v>
      </c>
      <c r="Y169" s="59">
        <f>IFERROR(VALUE(INDEX('CSV Import'!$BR$7:$BR$359, MATCH($BP169, 'CSV Import'!$BQ$7:$BQ$359, 0))),0)</f>
        <v>0</v>
      </c>
      <c r="Z169" s="60">
        <f>IFERROR(VALUE(INDEX('CSV Import'!$BS$7:$BS$359, MATCH($BP169, 'CSV Import'!$BQ$7:$BQ$359, 0))),0)</f>
        <v>0</v>
      </c>
      <c r="AA169" s="59">
        <f>IFERROR(VALUE(INDEX('CSV Import'!$BX$7:$BX$359, MATCH($BP169, 'CSV Import'!$BW$7:$BW$359, 0))),0)</f>
        <v>0</v>
      </c>
      <c r="AB169" s="60">
        <f>IFERROR(VALUE(INDEX('CSV Import'!$BY$7:$BY$359, MATCH($BP169, 'CSV Import'!$BW$7:$BW$359, 0))),0)</f>
        <v>0</v>
      </c>
      <c r="AC169" s="59">
        <f>IFERROR(VALUE(INDEX('CSV Import'!$CD$7:$CD$359, MATCH($BP169, 'CSV Import'!$CC$7:$CC$359, 0))),0)</f>
        <v>0</v>
      </c>
      <c r="AD169" s="60">
        <f>IFERROR(VALUE(INDEX('CSV Import'!$CE$7:$CE$359, MATCH($BP169, 'CSV Import'!$CC$7:$CC$359, 0))),0)</f>
        <v>0</v>
      </c>
      <c r="AE169" s="59">
        <f>IFERROR(VALUE(INDEX('CSV Import'!$CJ$7:$CJ$359, MATCH($BP169, 'CSV Import'!$CI$7:$CI$359, 0))),0)</f>
        <v>0</v>
      </c>
      <c r="AF169" s="60">
        <f>IFERROR(VALUE(INDEX('CSV Import'!$CK$7:$CK$359, MATCH($BP169, 'CSV Import'!$CI$7:$CI$359, 0))),0)</f>
        <v>0</v>
      </c>
      <c r="AG169" s="59">
        <f>IFERROR(VALUE(INDEX('CSV Import'!$CP$7:$CP$359, MATCH($BP169, 'CSV Import'!$CO$7:$CO$359, 0))),0)</f>
        <v>0</v>
      </c>
      <c r="AH169" s="60">
        <f>IFERROR(VALUE(INDEX('CSV Import'!$CQ$7:$CQ$359, MATCH($BP169, 'CSV Import'!$CO$7:$CO$359, 0))),0)</f>
        <v>0</v>
      </c>
      <c r="AI169" s="59">
        <f>IFERROR(VALUE(INDEX('CSV Import'!$CV$7:$CV$359, MATCH($BP169, 'CSV Import'!$CU$7:$CU$359, 0))),0)</f>
        <v>0</v>
      </c>
      <c r="AJ169" s="60">
        <f>IFERROR(VALUE(INDEX('CSV Import'!$CW$7:$CW$359, MATCH($BP169, 'CSV Import'!$CU$7:$CU$359, 0))),0)</f>
        <v>0</v>
      </c>
      <c r="AK169" s="59">
        <f>IFERROR(VALUE(INDEX('CSV Import'!$DB$7:$DB$359, MATCH($BP169, 'CSV Import'!$DA$7:$DA$359, 0))),0)</f>
        <v>0</v>
      </c>
      <c r="AL169" s="60">
        <f>IFERROR(VALUE(INDEX('CSV Import'!$DC$7:$DC$359, MATCH($BP169, 'CSV Import'!$DA$7:$DA$359, 0))),0)</f>
        <v>0</v>
      </c>
      <c r="AM169" s="59">
        <f>IFERROR(VALUE(INDEX('CSV Import'!$DH$7:$DH$359, MATCH($BP169, 'CSV Import'!$DG$7:$DG$359, 0))),0)</f>
        <v>0</v>
      </c>
      <c r="AN169" s="60">
        <f>IFERROR(VALUE(INDEX('CSV Import'!$DI$7:$DI$359, MATCH($BP169, 'CSV Import'!$DG$7:$DG$359, 0))),0)</f>
        <v>0</v>
      </c>
      <c r="AO169" s="59">
        <f>IFERROR(VALUE(INDEX('CSV Import'!$DN$7:$DN$359, MATCH($BP169, 'CSV Import'!$DM$7:$DM$359, 0))),0)</f>
        <v>0</v>
      </c>
      <c r="AP169" s="60">
        <f>IFERROR(VALUE(INDEX('CSV Import'!$DO$7:$DO$359, MATCH($BP169, 'CSV Import'!$DM$7:$DM$359, 0))),0)</f>
        <v>0</v>
      </c>
      <c r="AQ169" s="59">
        <f>IFERROR(VALUE(INDEX('CSV Import'!$DT$7:$DT$359, MATCH($BP169, 'CSV Import'!$DS$7:$DS$359, 0))),0)</f>
        <v>0</v>
      </c>
      <c r="AR169" s="60">
        <f>IFERROR(VALUE(INDEX('CSV Import'!$DU$7:$DU$359, MATCH($BP169, 'CSV Import'!$DS$7:$DS$359, 0))),0)</f>
        <v>0</v>
      </c>
      <c r="AS169" s="59">
        <f>IFERROR(VALUE(INDEX('CSV Import'!$DZ$7:$DZ$359, MATCH($BP169, 'CSV Import'!$DY$7:$DY$359, 0))),0)</f>
        <v>0</v>
      </c>
      <c r="AT169" s="60">
        <f>IFERROR(VALUE(INDEX('CSV Import'!$EA$7:$EA$359, MATCH($BP169, 'CSV Import'!$DY$7:$DY$359, 0))),0)</f>
        <v>0</v>
      </c>
      <c r="AU169" s="59">
        <f>IFERROR(VALUE(INDEX('CSV Import'!$EF$7:$EF$359, MATCH($BP169, 'CSV Import'!$EE$7:$EE$359, 0))),0)</f>
        <v>0</v>
      </c>
      <c r="AV169" s="60">
        <f>IFERROR(VALUE(INDEX('CSV Import'!$EG$7:$EG$359, MATCH($BP169, 'CSV Import'!$EE$7:$EE$359, 0))),0)</f>
        <v>0</v>
      </c>
      <c r="AW169" s="59">
        <f>IFERROR(VALUE(INDEX('CSV Import'!$EL$7:$EL$359, MATCH($BP169, 'CSV Import'!$EK$7:$EK$359, 0))),0)</f>
        <v>0</v>
      </c>
      <c r="AX169" s="60">
        <f>IFERROR(VALUE(INDEX('CSV Import'!$EM$7:$EM$359, MATCH($BP169, 'CSV Import'!$EK$7:$EK$359, 0))),0)</f>
        <v>0</v>
      </c>
      <c r="AY169" s="59">
        <f>IFERROR(VALUE(INDEX('CSV Import'!$ER$7:$ER$359, MATCH($BP169, 'CSV Import'!$EQ$7:$EQ$359, 0))),0)</f>
        <v>0</v>
      </c>
      <c r="AZ169" s="60">
        <f>IFERROR(VALUE(INDEX('CSV Import'!$ES$7:$ES$359, MATCH($BP169, 'CSV Import'!$EQ$7:$EQ$359, 0))),0)</f>
        <v>0</v>
      </c>
      <c r="BA169" s="59">
        <f>IFERROR(VALUE(INDEX('CSV Import'!$EX$7:$EX$359, MATCH($BP169, 'CSV Import'!$EW$7:$EW$359, 0))),0)</f>
        <v>0</v>
      </c>
      <c r="BB169" s="60">
        <f>IFERROR(VALUE(INDEX('CSV Import'!$EY$7:$EY$359, MATCH($BP169, 'CSV Import'!$EW$7:$EW$359, 0))),0)</f>
        <v>0</v>
      </c>
      <c r="BC169" s="59">
        <f>IFERROR(VALUE(INDEX('CSV Import'!$FD$7:$FD$359, MATCH($BP169, 'CSV Import'!$FC$7:$FC$359, 0))),0)</f>
        <v>0</v>
      </c>
      <c r="BD169" s="60">
        <f>IFERROR(VALUE(INDEX('CSV Import'!$FE$7:$FE$359, MATCH($BP169, 'CSV Import'!$FC$7:$FC$359, 0))),0)</f>
        <v>0</v>
      </c>
      <c r="BE169" s="59">
        <f>IFERROR(VALUE(INDEX('CSV Import'!$FJ$7:$FJ$359, MATCH($BP169, 'CSV Import'!$FI$7:$FI$359, 0))),0)</f>
        <v>0</v>
      </c>
      <c r="BF169" s="60">
        <f>IFERROR(VALUE(INDEX('CSV Import'!$FK$7:$FK$359, MATCH($BP169, 'CSV Import'!$FI$7:$FI$359, 0))),0)</f>
        <v>0</v>
      </c>
      <c r="BG169" s="59">
        <f>IFERROR(VALUE(INDEX('CSV Import'!$FP$7:$FP$359, MATCH($BP169, 'CSV Import'!$FO$7:$FO$359, 0))),0)</f>
        <v>0</v>
      </c>
      <c r="BH169" s="60">
        <f>IFERROR(VALUE(INDEX('CSV Import'!$FQ$7:$FQ$359, MATCH($BP169, 'CSV Import'!$FO$7:$FO$359, 0))),0)</f>
        <v>0</v>
      </c>
      <c r="BI169" s="59">
        <f>IFERROR(VALUE(INDEX('CSV Import'!$FV$7:$FV$359, MATCH($BP169, 'CSV Import'!$FU$7:$FU$359, 0))),0)</f>
        <v>0</v>
      </c>
      <c r="BJ169" s="60">
        <f>IFERROR(VALUE(INDEX('CSV Import'!$FW$7:$FW$359, MATCH($BP169, 'CSV Import'!$FU$7:$FU$359, 0))),0)</f>
        <v>0</v>
      </c>
      <c r="BK169" s="59">
        <f>IFERROR(VALUE(INDEX('CSV Import'!$GB$7:$GB$359, MATCH($BP169, 'CSV Import'!$GA$7:$GA$359, 0))),0)</f>
        <v>0</v>
      </c>
      <c r="BL169" s="60">
        <f>IFERROR(VALUE(INDEX('CSV Import'!$GC$7:$GC$359, MATCH($BP169, 'CSV Import'!$GA$7:$GA$359, 0))),0)</f>
        <v>0</v>
      </c>
      <c r="BM169" s="61">
        <f t="shared" si="541"/>
        <v>0</v>
      </c>
      <c r="BN169" s="62">
        <f t="shared" si="541"/>
        <v>0</v>
      </c>
      <c r="BP169" s="33" t="str">
        <f t="shared" si="540"/>
        <v>VOUCHERED</v>
      </c>
    </row>
    <row r="170" spans="1:68" x14ac:dyDescent="0.2">
      <c r="A170" s="28">
        <f>ROW()</f>
        <v>170</v>
      </c>
      <c r="B170" s="111"/>
      <c r="C170" s="59">
        <f>IFERROR(VALUE(INDEX('CSV Import'!$D$7:$D$359, MATCH($BP170, 'CSV Import'!$C$7:$C$359, 0))),0)</f>
        <v>0</v>
      </c>
      <c r="D170" s="60">
        <f>IFERROR(VALUE(INDEX('CSV Import'!$E$7:$E$359, MATCH($BP170, 'CSV Import'!$C$7:$C$359, 0))),0)</f>
        <v>0</v>
      </c>
      <c r="E170" s="59">
        <f>IFERROR(VALUE(INDEX('CSV Import'!$J$7:$J$359, MATCH($BP170, 'CSV Import'!$I$7:$I$359, 0))),0)</f>
        <v>0</v>
      </c>
      <c r="F170" s="60">
        <f>IFERROR(VALUE(INDEX('CSV Import'!$K$7:$K$359, MATCH($BP170, 'CSV Import'!$I$7:$I$359, 0))),0)</f>
        <v>0</v>
      </c>
      <c r="G170" s="59">
        <f>IFERROR(VALUE(INDEX('CSV Import'!$P$7:$P$359, MATCH($BP170, 'CSV Import'!$O$7:$O$359, 0))),0)</f>
        <v>0</v>
      </c>
      <c r="H170" s="60">
        <f>IFERROR(VALUE(INDEX('CSV Import'!$Q$7:$Q$359, MATCH($BP170, 'CSV Import'!$O$7:$O$359, 0))),0)</f>
        <v>0</v>
      </c>
      <c r="I170" s="59">
        <f>IFERROR(VALUE(INDEX('CSV Import'!$V$7:$V$359, MATCH($BP170, 'CSV Import'!$U$7:$U$359, 0))),0)</f>
        <v>0</v>
      </c>
      <c r="J170" s="60">
        <f>IFERROR(VALUE(INDEX('CSV Import'!$W$7:$W$359, MATCH($BP170, 'CSV Import'!$U$7:$U$359, 0))),0)</f>
        <v>0</v>
      </c>
      <c r="K170" s="59">
        <f>IFERROR(VALUE(INDEX('CSV Import'!$AB$7:$AB$359, MATCH($BP170, 'CSV Import'!$AA$7:$AA$359, 0))),0)</f>
        <v>0</v>
      </c>
      <c r="L170" s="60">
        <f>IFERROR(VALUE(INDEX('CSV Import'!$AC$7:$AC$359, MATCH($BP170, 'CSV Import'!$AA$7:$AA$359, 0))),0)</f>
        <v>0</v>
      </c>
      <c r="M170" s="59">
        <f>IFERROR(VALUE(INDEX('CSV Import'!$AH$7:$AH$359, MATCH($BP170, 'CSV Import'!$AG$7:$AG$359, 0))),0)</f>
        <v>0</v>
      </c>
      <c r="N170" s="60">
        <f>IFERROR(VALUE(INDEX('CSV Import'!$AI$7:$AI$359, MATCH($BP170, 'CSV Import'!$AG$7:$AG$359, 0))),0)</f>
        <v>0</v>
      </c>
      <c r="O170" s="59">
        <f>IFERROR(VALUE(INDEX('CSV Import'!$AN$7:$AN$359, MATCH($BP170, 'CSV Import'!$AM$7:$AM$359, 0))),0)</f>
        <v>0</v>
      </c>
      <c r="P170" s="60">
        <f>IFERROR(VALUE(INDEX('CSV Import'!$AO$7:$AO$359, MATCH($BP170, 'CSV Import'!$AM$7:$AM$359, 0))),0)</f>
        <v>0</v>
      </c>
      <c r="Q170" s="59">
        <f>IFERROR(VALUE(INDEX('CSV Import'!$AT$7:$AT$359, MATCH($BP170, 'CSV Import'!$AS$7:$AS$359, 0))),0)</f>
        <v>0</v>
      </c>
      <c r="R170" s="60">
        <f>IFERROR(VALUE(INDEX('CSV Import'!$AU$7:$AU$359, MATCH($BP170, 'CSV Import'!$AS$7:$AS$359, 0))),0)</f>
        <v>0</v>
      </c>
      <c r="S170" s="59">
        <f>IFERROR(VALUE(INDEX('CSV Import'!$AZ$7:$AZ$359, MATCH($BP170, 'CSV Import'!$AY$7:$AY$359, 0))),0)</f>
        <v>0</v>
      </c>
      <c r="T170" s="60">
        <f>IFERROR(VALUE(INDEX('CSV Import'!$BA$7:$BA$359, MATCH($BP170, 'CSV Import'!$AY$7:$AY$359, 0))),0)</f>
        <v>0</v>
      </c>
      <c r="U170" s="59">
        <f>IFERROR(VALUE(INDEX('CSV Import'!$BF$7:$BF$359, MATCH($BP170, 'CSV Import'!$BE$7:$BE$359, 0))),0)</f>
        <v>0</v>
      </c>
      <c r="V170" s="60">
        <f>IFERROR(VALUE(INDEX('CSV Import'!$BG$7:$BG$359, MATCH($BP170, 'CSV Import'!$BE$7:$BE$359, 0))),0)</f>
        <v>0</v>
      </c>
      <c r="W170" s="59">
        <f>IFERROR(VALUE(INDEX('CSV Import'!$BL$7:$BL$359, MATCH($BP170, 'CSV Import'!$BK$7:$BK$359, 0))),0)</f>
        <v>0</v>
      </c>
      <c r="X170" s="60">
        <f>IFERROR(VALUE(INDEX('CSV Import'!$BM$7:$BM$359, MATCH($BP170, 'CSV Import'!$BK$7:$BK$359, 0))),0)</f>
        <v>0</v>
      </c>
      <c r="Y170" s="59">
        <f>IFERROR(VALUE(INDEX('CSV Import'!$BR$7:$BR$359, MATCH($BP170, 'CSV Import'!$BQ$7:$BQ$359, 0))),0)</f>
        <v>0</v>
      </c>
      <c r="Z170" s="60">
        <f>IFERROR(VALUE(INDEX('CSV Import'!$BS$7:$BS$359, MATCH($BP170, 'CSV Import'!$BQ$7:$BQ$359, 0))),0)</f>
        <v>0</v>
      </c>
      <c r="AA170" s="59">
        <f>IFERROR(VALUE(INDEX('CSV Import'!$BX$7:$BX$359, MATCH($BP170, 'CSV Import'!$BW$7:$BW$359, 0))),0)</f>
        <v>0</v>
      </c>
      <c r="AB170" s="60">
        <f>IFERROR(VALUE(INDEX('CSV Import'!$BY$7:$BY$359, MATCH($BP170, 'CSV Import'!$BW$7:$BW$359, 0))),0)</f>
        <v>0</v>
      </c>
      <c r="AC170" s="59">
        <f>IFERROR(VALUE(INDEX('CSV Import'!$CD$7:$CD$359, MATCH($BP170, 'CSV Import'!$CC$7:$CC$359, 0))),0)</f>
        <v>0</v>
      </c>
      <c r="AD170" s="60">
        <f>IFERROR(VALUE(INDEX('CSV Import'!$CE$7:$CE$359, MATCH($BP170, 'CSV Import'!$CC$7:$CC$359, 0))),0)</f>
        <v>0</v>
      </c>
      <c r="AE170" s="59">
        <f>IFERROR(VALUE(INDEX('CSV Import'!$CJ$7:$CJ$359, MATCH($BP170, 'CSV Import'!$CI$7:$CI$359, 0))),0)</f>
        <v>0</v>
      </c>
      <c r="AF170" s="60">
        <f>IFERROR(VALUE(INDEX('CSV Import'!$CK$7:$CK$359, MATCH($BP170, 'CSV Import'!$CI$7:$CI$359, 0))),0)</f>
        <v>0</v>
      </c>
      <c r="AG170" s="59">
        <f>IFERROR(VALUE(INDEX('CSV Import'!$CP$7:$CP$359, MATCH($BP170, 'CSV Import'!$CO$7:$CO$359, 0))),0)</f>
        <v>0</v>
      </c>
      <c r="AH170" s="60">
        <f>IFERROR(VALUE(INDEX('CSV Import'!$CQ$7:$CQ$359, MATCH($BP170, 'CSV Import'!$CO$7:$CO$359, 0))),0)</f>
        <v>0</v>
      </c>
      <c r="AI170" s="59">
        <f>IFERROR(VALUE(INDEX('CSV Import'!$CV$7:$CV$359, MATCH($BP170, 'CSV Import'!$CU$7:$CU$359, 0))),0)</f>
        <v>0</v>
      </c>
      <c r="AJ170" s="60">
        <f>IFERROR(VALUE(INDEX('CSV Import'!$CW$7:$CW$359, MATCH($BP170, 'CSV Import'!$CU$7:$CU$359, 0))),0)</f>
        <v>0</v>
      </c>
      <c r="AK170" s="59">
        <f>IFERROR(VALUE(INDEX('CSV Import'!$DB$7:$DB$359, MATCH($BP170, 'CSV Import'!$DA$7:$DA$359, 0))),0)</f>
        <v>0</v>
      </c>
      <c r="AL170" s="60">
        <f>IFERROR(VALUE(INDEX('CSV Import'!$DC$7:$DC$359, MATCH($BP170, 'CSV Import'!$DA$7:$DA$359, 0))),0)</f>
        <v>0</v>
      </c>
      <c r="AM170" s="59">
        <f>IFERROR(VALUE(INDEX('CSV Import'!$DH$7:$DH$359, MATCH($BP170, 'CSV Import'!$DG$7:$DG$359, 0))),0)</f>
        <v>0</v>
      </c>
      <c r="AN170" s="60">
        <f>IFERROR(VALUE(INDEX('CSV Import'!$DI$7:$DI$359, MATCH($BP170, 'CSV Import'!$DG$7:$DG$359, 0))),0)</f>
        <v>0</v>
      </c>
      <c r="AO170" s="59">
        <f>IFERROR(VALUE(INDEX('CSV Import'!$DN$7:$DN$359, MATCH($BP170, 'CSV Import'!$DM$7:$DM$359, 0))),0)</f>
        <v>0</v>
      </c>
      <c r="AP170" s="60">
        <f>IFERROR(VALUE(INDEX('CSV Import'!$DO$7:$DO$359, MATCH($BP170, 'CSV Import'!$DM$7:$DM$359, 0))),0)</f>
        <v>0</v>
      </c>
      <c r="AQ170" s="59">
        <f>IFERROR(VALUE(INDEX('CSV Import'!$DT$7:$DT$359, MATCH($BP170, 'CSV Import'!$DS$7:$DS$359, 0))),0)</f>
        <v>0</v>
      </c>
      <c r="AR170" s="60">
        <f>IFERROR(VALUE(INDEX('CSV Import'!$DU$7:$DU$359, MATCH($BP170, 'CSV Import'!$DS$7:$DS$359, 0))),0)</f>
        <v>0</v>
      </c>
      <c r="AS170" s="59">
        <f>IFERROR(VALUE(INDEX('CSV Import'!$DZ$7:$DZ$359, MATCH($BP170, 'CSV Import'!$DY$7:$DY$359, 0))),0)</f>
        <v>0</v>
      </c>
      <c r="AT170" s="60">
        <f>IFERROR(VALUE(INDEX('CSV Import'!$EA$7:$EA$359, MATCH($BP170, 'CSV Import'!$DY$7:$DY$359, 0))),0)</f>
        <v>0</v>
      </c>
      <c r="AU170" s="59">
        <f>IFERROR(VALUE(INDEX('CSV Import'!$EF$7:$EF$359, MATCH($BP170, 'CSV Import'!$EE$7:$EE$359, 0))),0)</f>
        <v>0</v>
      </c>
      <c r="AV170" s="60">
        <f>IFERROR(VALUE(INDEX('CSV Import'!$EG$7:$EG$359, MATCH($BP170, 'CSV Import'!$EE$7:$EE$359, 0))),0)</f>
        <v>0</v>
      </c>
      <c r="AW170" s="59">
        <f>IFERROR(VALUE(INDEX('CSV Import'!$EL$7:$EL$359, MATCH($BP170, 'CSV Import'!$EK$7:$EK$359, 0))),0)</f>
        <v>0</v>
      </c>
      <c r="AX170" s="60">
        <f>IFERROR(VALUE(INDEX('CSV Import'!$EM$7:$EM$359, MATCH($BP170, 'CSV Import'!$EK$7:$EK$359, 0))),0)</f>
        <v>0</v>
      </c>
      <c r="AY170" s="59">
        <f>IFERROR(VALUE(INDEX('CSV Import'!$ER$7:$ER$359, MATCH($BP170, 'CSV Import'!$EQ$7:$EQ$359, 0))),0)</f>
        <v>0</v>
      </c>
      <c r="AZ170" s="60">
        <f>IFERROR(VALUE(INDEX('CSV Import'!$ES$7:$ES$359, MATCH($BP170, 'CSV Import'!$EQ$7:$EQ$359, 0))),0)</f>
        <v>0</v>
      </c>
      <c r="BA170" s="59">
        <f>IFERROR(VALUE(INDEX('CSV Import'!$EX$7:$EX$359, MATCH($BP170, 'CSV Import'!$EW$7:$EW$359, 0))),0)</f>
        <v>0</v>
      </c>
      <c r="BB170" s="60">
        <f>IFERROR(VALUE(INDEX('CSV Import'!$EY$7:$EY$359, MATCH($BP170, 'CSV Import'!$EW$7:$EW$359, 0))),0)</f>
        <v>0</v>
      </c>
      <c r="BC170" s="59">
        <f>IFERROR(VALUE(INDEX('CSV Import'!$FD$7:$FD$359, MATCH($BP170, 'CSV Import'!$FC$7:$FC$359, 0))),0)</f>
        <v>0</v>
      </c>
      <c r="BD170" s="60">
        <f>IFERROR(VALUE(INDEX('CSV Import'!$FE$7:$FE$359, MATCH($BP170, 'CSV Import'!$FC$7:$FC$359, 0))),0)</f>
        <v>0</v>
      </c>
      <c r="BE170" s="59">
        <f>IFERROR(VALUE(INDEX('CSV Import'!$FJ$7:$FJ$359, MATCH($BP170, 'CSV Import'!$FI$7:$FI$359, 0))),0)</f>
        <v>0</v>
      </c>
      <c r="BF170" s="60">
        <f>IFERROR(VALUE(INDEX('CSV Import'!$FK$7:$FK$359, MATCH($BP170, 'CSV Import'!$FI$7:$FI$359, 0))),0)</f>
        <v>0</v>
      </c>
      <c r="BG170" s="59">
        <f>IFERROR(VALUE(INDEX('CSV Import'!$FP$7:$FP$359, MATCH($BP170, 'CSV Import'!$FO$7:$FO$359, 0))),0)</f>
        <v>0</v>
      </c>
      <c r="BH170" s="60">
        <f>IFERROR(VALUE(INDEX('CSV Import'!$FQ$7:$FQ$359, MATCH($BP170, 'CSV Import'!$FO$7:$FO$359, 0))),0)</f>
        <v>0</v>
      </c>
      <c r="BI170" s="59">
        <f>IFERROR(VALUE(INDEX('CSV Import'!$FV$7:$FV$359, MATCH($BP170, 'CSV Import'!$FU$7:$FU$359, 0))),0)</f>
        <v>0</v>
      </c>
      <c r="BJ170" s="60">
        <f>IFERROR(VALUE(INDEX('CSV Import'!$FW$7:$FW$359, MATCH($BP170, 'CSV Import'!$FU$7:$FU$359, 0))),0)</f>
        <v>0</v>
      </c>
      <c r="BK170" s="59">
        <f>IFERROR(VALUE(INDEX('CSV Import'!$GB$7:$GB$359, MATCH($BP170, 'CSV Import'!$GA$7:$GA$359, 0))),0)</f>
        <v>0</v>
      </c>
      <c r="BL170" s="60">
        <f>IFERROR(VALUE(INDEX('CSV Import'!$GC$7:$GC$359, MATCH($BP170, 'CSV Import'!$GA$7:$GA$359, 0))),0)</f>
        <v>0</v>
      </c>
      <c r="BM170" s="61">
        <f t="shared" si="541"/>
        <v>0</v>
      </c>
      <c r="BN170" s="62">
        <f t="shared" si="541"/>
        <v>0</v>
      </c>
      <c r="BP170" s="33" t="str">
        <f t="shared" si="540"/>
        <v>VOUCHERED</v>
      </c>
    </row>
    <row r="171" spans="1:68" x14ac:dyDescent="0.2">
      <c r="A171" s="28">
        <f>ROW()</f>
        <v>171</v>
      </c>
      <c r="B171" s="111"/>
      <c r="C171" s="59">
        <f>IFERROR(VALUE(INDEX('CSV Import'!$D$7:$D$359, MATCH($BP171, 'CSV Import'!$C$7:$C$359, 0))),0)</f>
        <v>0</v>
      </c>
      <c r="D171" s="60">
        <f>IFERROR(VALUE(INDEX('CSV Import'!$E$7:$E$359, MATCH($BP171, 'CSV Import'!$C$7:$C$359, 0))),0)</f>
        <v>0</v>
      </c>
      <c r="E171" s="59">
        <f>IFERROR(VALUE(INDEX('CSV Import'!$J$7:$J$359, MATCH($BP171, 'CSV Import'!$I$7:$I$359, 0))),0)</f>
        <v>0</v>
      </c>
      <c r="F171" s="60">
        <f>IFERROR(VALUE(INDEX('CSV Import'!$K$7:$K$359, MATCH($BP171, 'CSV Import'!$I$7:$I$359, 0))),0)</f>
        <v>0</v>
      </c>
      <c r="G171" s="59">
        <f>IFERROR(VALUE(INDEX('CSV Import'!$P$7:$P$359, MATCH($BP171, 'CSV Import'!$O$7:$O$359, 0))),0)</f>
        <v>0</v>
      </c>
      <c r="H171" s="60">
        <f>IFERROR(VALUE(INDEX('CSV Import'!$Q$7:$Q$359, MATCH($BP171, 'CSV Import'!$O$7:$O$359, 0))),0)</f>
        <v>0</v>
      </c>
      <c r="I171" s="59">
        <f>IFERROR(VALUE(INDEX('CSV Import'!$V$7:$V$359, MATCH($BP171, 'CSV Import'!$U$7:$U$359, 0))),0)</f>
        <v>0</v>
      </c>
      <c r="J171" s="60">
        <f>IFERROR(VALUE(INDEX('CSV Import'!$W$7:$W$359, MATCH($BP171, 'CSV Import'!$U$7:$U$359, 0))),0)</f>
        <v>0</v>
      </c>
      <c r="K171" s="59">
        <f>IFERROR(VALUE(INDEX('CSV Import'!$AB$7:$AB$359, MATCH($BP171, 'CSV Import'!$AA$7:$AA$359, 0))),0)</f>
        <v>0</v>
      </c>
      <c r="L171" s="60">
        <f>IFERROR(VALUE(INDEX('CSV Import'!$AC$7:$AC$359, MATCH($BP171, 'CSV Import'!$AA$7:$AA$359, 0))),0)</f>
        <v>0</v>
      </c>
      <c r="M171" s="59">
        <f>IFERROR(VALUE(INDEX('CSV Import'!$AH$7:$AH$359, MATCH($BP171, 'CSV Import'!$AG$7:$AG$359, 0))),0)</f>
        <v>0</v>
      </c>
      <c r="N171" s="60">
        <f>IFERROR(VALUE(INDEX('CSV Import'!$AI$7:$AI$359, MATCH($BP171, 'CSV Import'!$AG$7:$AG$359, 0))),0)</f>
        <v>0</v>
      </c>
      <c r="O171" s="59">
        <f>IFERROR(VALUE(INDEX('CSV Import'!$AN$7:$AN$359, MATCH($BP171, 'CSV Import'!$AM$7:$AM$359, 0))),0)</f>
        <v>0</v>
      </c>
      <c r="P171" s="60">
        <f>IFERROR(VALUE(INDEX('CSV Import'!$AO$7:$AO$359, MATCH($BP171, 'CSV Import'!$AM$7:$AM$359, 0))),0)</f>
        <v>0</v>
      </c>
      <c r="Q171" s="59">
        <f>IFERROR(VALUE(INDEX('CSV Import'!$AT$7:$AT$359, MATCH($BP171, 'CSV Import'!$AS$7:$AS$359, 0))),0)</f>
        <v>0</v>
      </c>
      <c r="R171" s="60">
        <f>IFERROR(VALUE(INDEX('CSV Import'!$AU$7:$AU$359, MATCH($BP171, 'CSV Import'!$AS$7:$AS$359, 0))),0)</f>
        <v>0</v>
      </c>
      <c r="S171" s="59">
        <f>IFERROR(VALUE(INDEX('CSV Import'!$AZ$7:$AZ$359, MATCH($BP171, 'CSV Import'!$AY$7:$AY$359, 0))),0)</f>
        <v>0</v>
      </c>
      <c r="T171" s="60">
        <f>IFERROR(VALUE(INDEX('CSV Import'!$BA$7:$BA$359, MATCH($BP171, 'CSV Import'!$AY$7:$AY$359, 0))),0)</f>
        <v>0</v>
      </c>
      <c r="U171" s="59">
        <f>IFERROR(VALUE(INDEX('CSV Import'!$BF$7:$BF$359, MATCH($BP171, 'CSV Import'!$BE$7:$BE$359, 0))),0)</f>
        <v>0</v>
      </c>
      <c r="V171" s="60">
        <f>IFERROR(VALUE(INDEX('CSV Import'!$BG$7:$BG$359, MATCH($BP171, 'CSV Import'!$BE$7:$BE$359, 0))),0)</f>
        <v>0</v>
      </c>
      <c r="W171" s="59">
        <f>IFERROR(VALUE(INDEX('CSV Import'!$BL$7:$BL$359, MATCH($BP171, 'CSV Import'!$BK$7:$BK$359, 0))),0)</f>
        <v>0</v>
      </c>
      <c r="X171" s="60">
        <f>IFERROR(VALUE(INDEX('CSV Import'!$BM$7:$BM$359, MATCH($BP171, 'CSV Import'!$BK$7:$BK$359, 0))),0)</f>
        <v>0</v>
      </c>
      <c r="Y171" s="59">
        <f>IFERROR(VALUE(INDEX('CSV Import'!$BR$7:$BR$359, MATCH($BP171, 'CSV Import'!$BQ$7:$BQ$359, 0))),0)</f>
        <v>0</v>
      </c>
      <c r="Z171" s="60">
        <f>IFERROR(VALUE(INDEX('CSV Import'!$BS$7:$BS$359, MATCH($BP171, 'CSV Import'!$BQ$7:$BQ$359, 0))),0)</f>
        <v>0</v>
      </c>
      <c r="AA171" s="59">
        <f>IFERROR(VALUE(INDEX('CSV Import'!$BX$7:$BX$359, MATCH($BP171, 'CSV Import'!$BW$7:$BW$359, 0))),0)</f>
        <v>0</v>
      </c>
      <c r="AB171" s="60">
        <f>IFERROR(VALUE(INDEX('CSV Import'!$BY$7:$BY$359, MATCH($BP171, 'CSV Import'!$BW$7:$BW$359, 0))),0)</f>
        <v>0</v>
      </c>
      <c r="AC171" s="59">
        <f>IFERROR(VALUE(INDEX('CSV Import'!$CD$7:$CD$359, MATCH($BP171, 'CSV Import'!$CC$7:$CC$359, 0))),0)</f>
        <v>0</v>
      </c>
      <c r="AD171" s="60">
        <f>IFERROR(VALUE(INDEX('CSV Import'!$CE$7:$CE$359, MATCH($BP171, 'CSV Import'!$CC$7:$CC$359, 0))),0)</f>
        <v>0</v>
      </c>
      <c r="AE171" s="59">
        <f>IFERROR(VALUE(INDEX('CSV Import'!$CJ$7:$CJ$359, MATCH($BP171, 'CSV Import'!$CI$7:$CI$359, 0))),0)</f>
        <v>0</v>
      </c>
      <c r="AF171" s="60">
        <f>IFERROR(VALUE(INDEX('CSV Import'!$CK$7:$CK$359, MATCH($BP171, 'CSV Import'!$CI$7:$CI$359, 0))),0)</f>
        <v>0</v>
      </c>
      <c r="AG171" s="59">
        <f>IFERROR(VALUE(INDEX('CSV Import'!$CP$7:$CP$359, MATCH($BP171, 'CSV Import'!$CO$7:$CO$359, 0))),0)</f>
        <v>0</v>
      </c>
      <c r="AH171" s="60">
        <f>IFERROR(VALUE(INDEX('CSV Import'!$CQ$7:$CQ$359, MATCH($BP171, 'CSV Import'!$CO$7:$CO$359, 0))),0)</f>
        <v>0</v>
      </c>
      <c r="AI171" s="59">
        <f>IFERROR(VALUE(INDEX('CSV Import'!$CV$7:$CV$359, MATCH($BP171, 'CSV Import'!$CU$7:$CU$359, 0))),0)</f>
        <v>0</v>
      </c>
      <c r="AJ171" s="60">
        <f>IFERROR(VALUE(INDEX('CSV Import'!$CW$7:$CW$359, MATCH($BP171, 'CSV Import'!$CU$7:$CU$359, 0))),0)</f>
        <v>0</v>
      </c>
      <c r="AK171" s="59">
        <f>IFERROR(VALUE(INDEX('CSV Import'!$DB$7:$DB$359, MATCH($BP171, 'CSV Import'!$DA$7:$DA$359, 0))),0)</f>
        <v>0</v>
      </c>
      <c r="AL171" s="60">
        <f>IFERROR(VALUE(INDEX('CSV Import'!$DC$7:$DC$359, MATCH($BP171, 'CSV Import'!$DA$7:$DA$359, 0))),0)</f>
        <v>0</v>
      </c>
      <c r="AM171" s="59">
        <f>IFERROR(VALUE(INDEX('CSV Import'!$DH$7:$DH$359, MATCH($BP171, 'CSV Import'!$DG$7:$DG$359, 0))),0)</f>
        <v>0</v>
      </c>
      <c r="AN171" s="60">
        <f>IFERROR(VALUE(INDEX('CSV Import'!$DI$7:$DI$359, MATCH($BP171, 'CSV Import'!$DG$7:$DG$359, 0))),0)</f>
        <v>0</v>
      </c>
      <c r="AO171" s="59">
        <f>IFERROR(VALUE(INDEX('CSV Import'!$DN$7:$DN$359, MATCH($BP171, 'CSV Import'!$DM$7:$DM$359, 0))),0)</f>
        <v>0</v>
      </c>
      <c r="AP171" s="60">
        <f>IFERROR(VALUE(INDEX('CSV Import'!$DO$7:$DO$359, MATCH($BP171, 'CSV Import'!$DM$7:$DM$359, 0))),0)</f>
        <v>0</v>
      </c>
      <c r="AQ171" s="59">
        <f>IFERROR(VALUE(INDEX('CSV Import'!$DT$7:$DT$359, MATCH($BP171, 'CSV Import'!$DS$7:$DS$359, 0))),0)</f>
        <v>0</v>
      </c>
      <c r="AR171" s="60">
        <f>IFERROR(VALUE(INDEX('CSV Import'!$DU$7:$DU$359, MATCH($BP171, 'CSV Import'!$DS$7:$DS$359, 0))),0)</f>
        <v>0</v>
      </c>
      <c r="AS171" s="59">
        <f>IFERROR(VALUE(INDEX('CSV Import'!$DZ$7:$DZ$359, MATCH($BP171, 'CSV Import'!$DY$7:$DY$359, 0))),0)</f>
        <v>0</v>
      </c>
      <c r="AT171" s="60">
        <f>IFERROR(VALUE(INDEX('CSV Import'!$EA$7:$EA$359, MATCH($BP171, 'CSV Import'!$DY$7:$DY$359, 0))),0)</f>
        <v>0</v>
      </c>
      <c r="AU171" s="59">
        <f>IFERROR(VALUE(INDEX('CSV Import'!$EF$7:$EF$359, MATCH($BP171, 'CSV Import'!$EE$7:$EE$359, 0))),0)</f>
        <v>0</v>
      </c>
      <c r="AV171" s="60">
        <f>IFERROR(VALUE(INDEX('CSV Import'!$EG$7:$EG$359, MATCH($BP171, 'CSV Import'!$EE$7:$EE$359, 0))),0)</f>
        <v>0</v>
      </c>
      <c r="AW171" s="59">
        <f>IFERROR(VALUE(INDEX('CSV Import'!$EL$7:$EL$359, MATCH($BP171, 'CSV Import'!$EK$7:$EK$359, 0))),0)</f>
        <v>0</v>
      </c>
      <c r="AX171" s="60">
        <f>IFERROR(VALUE(INDEX('CSV Import'!$EM$7:$EM$359, MATCH($BP171, 'CSV Import'!$EK$7:$EK$359, 0))),0)</f>
        <v>0</v>
      </c>
      <c r="AY171" s="59">
        <f>IFERROR(VALUE(INDEX('CSV Import'!$ER$7:$ER$359, MATCH($BP171, 'CSV Import'!$EQ$7:$EQ$359, 0))),0)</f>
        <v>0</v>
      </c>
      <c r="AZ171" s="60">
        <f>IFERROR(VALUE(INDEX('CSV Import'!$ES$7:$ES$359, MATCH($BP171, 'CSV Import'!$EQ$7:$EQ$359, 0))),0)</f>
        <v>0</v>
      </c>
      <c r="BA171" s="59">
        <f>IFERROR(VALUE(INDEX('CSV Import'!$EX$7:$EX$359, MATCH($BP171, 'CSV Import'!$EW$7:$EW$359, 0))),0)</f>
        <v>0</v>
      </c>
      <c r="BB171" s="60">
        <f>IFERROR(VALUE(INDEX('CSV Import'!$EY$7:$EY$359, MATCH($BP171, 'CSV Import'!$EW$7:$EW$359, 0))),0)</f>
        <v>0</v>
      </c>
      <c r="BC171" s="59">
        <f>IFERROR(VALUE(INDEX('CSV Import'!$FD$7:$FD$359, MATCH($BP171, 'CSV Import'!$FC$7:$FC$359, 0))),0)</f>
        <v>0</v>
      </c>
      <c r="BD171" s="60">
        <f>IFERROR(VALUE(INDEX('CSV Import'!$FE$7:$FE$359, MATCH($BP171, 'CSV Import'!$FC$7:$FC$359, 0))),0)</f>
        <v>0</v>
      </c>
      <c r="BE171" s="59">
        <f>IFERROR(VALUE(INDEX('CSV Import'!$FJ$7:$FJ$359, MATCH($BP171, 'CSV Import'!$FI$7:$FI$359, 0))),0)</f>
        <v>0</v>
      </c>
      <c r="BF171" s="60">
        <f>IFERROR(VALUE(INDEX('CSV Import'!$FK$7:$FK$359, MATCH($BP171, 'CSV Import'!$FI$7:$FI$359, 0))),0)</f>
        <v>0</v>
      </c>
      <c r="BG171" s="59">
        <f>IFERROR(VALUE(INDEX('CSV Import'!$FP$7:$FP$359, MATCH($BP171, 'CSV Import'!$FO$7:$FO$359, 0))),0)</f>
        <v>0</v>
      </c>
      <c r="BH171" s="60">
        <f>IFERROR(VALUE(INDEX('CSV Import'!$FQ$7:$FQ$359, MATCH($BP171, 'CSV Import'!$FO$7:$FO$359, 0))),0)</f>
        <v>0</v>
      </c>
      <c r="BI171" s="59">
        <f>IFERROR(VALUE(INDEX('CSV Import'!$FV$7:$FV$359, MATCH($BP171, 'CSV Import'!$FU$7:$FU$359, 0))),0)</f>
        <v>0</v>
      </c>
      <c r="BJ171" s="60">
        <f>IFERROR(VALUE(INDEX('CSV Import'!$FW$7:$FW$359, MATCH($BP171, 'CSV Import'!$FU$7:$FU$359, 0))),0)</f>
        <v>0</v>
      </c>
      <c r="BK171" s="59">
        <f>IFERROR(VALUE(INDEX('CSV Import'!$GB$7:$GB$359, MATCH($BP171, 'CSV Import'!$GA$7:$GA$359, 0))),0)</f>
        <v>0</v>
      </c>
      <c r="BL171" s="60">
        <f>IFERROR(VALUE(INDEX('CSV Import'!$GC$7:$GC$359, MATCH($BP171, 'CSV Import'!$GA$7:$GA$359, 0))),0)</f>
        <v>0</v>
      </c>
      <c r="BM171" s="61">
        <f t="shared" si="541"/>
        <v>0</v>
      </c>
      <c r="BN171" s="62">
        <f t="shared" si="541"/>
        <v>0</v>
      </c>
      <c r="BP171" s="33" t="str">
        <f t="shared" si="540"/>
        <v>VOUCHERED</v>
      </c>
    </row>
    <row r="172" spans="1:68" x14ac:dyDescent="0.2">
      <c r="A172" s="28">
        <f>ROW()</f>
        <v>172</v>
      </c>
      <c r="B172" s="111"/>
      <c r="C172" s="59">
        <f>IFERROR(VALUE(INDEX('CSV Import'!$D$7:$D$359, MATCH($BP172, 'CSV Import'!$C$7:$C$359, 0))),0)</f>
        <v>0</v>
      </c>
      <c r="D172" s="60">
        <f>IFERROR(VALUE(INDEX('CSV Import'!$E$7:$E$359, MATCH($BP172, 'CSV Import'!$C$7:$C$359, 0))),0)</f>
        <v>0</v>
      </c>
      <c r="E172" s="59">
        <f>IFERROR(VALUE(INDEX('CSV Import'!$J$7:$J$359, MATCH($BP172, 'CSV Import'!$I$7:$I$359, 0))),0)</f>
        <v>0</v>
      </c>
      <c r="F172" s="60">
        <f>IFERROR(VALUE(INDEX('CSV Import'!$K$7:$K$359, MATCH($BP172, 'CSV Import'!$I$7:$I$359, 0))),0)</f>
        <v>0</v>
      </c>
      <c r="G172" s="59">
        <f>IFERROR(VALUE(INDEX('CSV Import'!$P$7:$P$359, MATCH($BP172, 'CSV Import'!$O$7:$O$359, 0))),0)</f>
        <v>0</v>
      </c>
      <c r="H172" s="60">
        <f>IFERROR(VALUE(INDEX('CSV Import'!$Q$7:$Q$359, MATCH($BP172, 'CSV Import'!$O$7:$O$359, 0))),0)</f>
        <v>0</v>
      </c>
      <c r="I172" s="59">
        <f>IFERROR(VALUE(INDEX('CSV Import'!$V$7:$V$359, MATCH($BP172, 'CSV Import'!$U$7:$U$359, 0))),0)</f>
        <v>0</v>
      </c>
      <c r="J172" s="60">
        <f>IFERROR(VALUE(INDEX('CSV Import'!$W$7:$W$359, MATCH($BP172, 'CSV Import'!$U$7:$U$359, 0))),0)</f>
        <v>0</v>
      </c>
      <c r="K172" s="59">
        <f>IFERROR(VALUE(INDEX('CSV Import'!$AB$7:$AB$359, MATCH($BP172, 'CSV Import'!$AA$7:$AA$359, 0))),0)</f>
        <v>0</v>
      </c>
      <c r="L172" s="60">
        <f>IFERROR(VALUE(INDEX('CSV Import'!$AC$7:$AC$359, MATCH($BP172, 'CSV Import'!$AA$7:$AA$359, 0))),0)</f>
        <v>0</v>
      </c>
      <c r="M172" s="59">
        <f>IFERROR(VALUE(INDEX('CSV Import'!$AH$7:$AH$359, MATCH($BP172, 'CSV Import'!$AG$7:$AG$359, 0))),0)</f>
        <v>0</v>
      </c>
      <c r="N172" s="60">
        <f>IFERROR(VALUE(INDEX('CSV Import'!$AI$7:$AI$359, MATCH($BP172, 'CSV Import'!$AG$7:$AG$359, 0))),0)</f>
        <v>0</v>
      </c>
      <c r="O172" s="59">
        <f>IFERROR(VALUE(INDEX('CSV Import'!$AN$7:$AN$359, MATCH($BP172, 'CSV Import'!$AM$7:$AM$359, 0))),0)</f>
        <v>0</v>
      </c>
      <c r="P172" s="60">
        <f>IFERROR(VALUE(INDEX('CSV Import'!$AO$7:$AO$359, MATCH($BP172, 'CSV Import'!$AM$7:$AM$359, 0))),0)</f>
        <v>0</v>
      </c>
      <c r="Q172" s="59">
        <f>IFERROR(VALUE(INDEX('CSV Import'!$AT$7:$AT$359, MATCH($BP172, 'CSV Import'!$AS$7:$AS$359, 0))),0)</f>
        <v>0</v>
      </c>
      <c r="R172" s="60">
        <f>IFERROR(VALUE(INDEX('CSV Import'!$AU$7:$AU$359, MATCH($BP172, 'CSV Import'!$AS$7:$AS$359, 0))),0)</f>
        <v>0</v>
      </c>
      <c r="S172" s="59">
        <f>IFERROR(VALUE(INDEX('CSV Import'!$AZ$7:$AZ$359, MATCH($BP172, 'CSV Import'!$AY$7:$AY$359, 0))),0)</f>
        <v>0</v>
      </c>
      <c r="T172" s="60">
        <f>IFERROR(VALUE(INDEX('CSV Import'!$BA$7:$BA$359, MATCH($BP172, 'CSV Import'!$AY$7:$AY$359, 0))),0)</f>
        <v>0</v>
      </c>
      <c r="U172" s="59">
        <f>IFERROR(VALUE(INDEX('CSV Import'!$BF$7:$BF$359, MATCH($BP172, 'CSV Import'!$BE$7:$BE$359, 0))),0)</f>
        <v>0</v>
      </c>
      <c r="V172" s="60">
        <f>IFERROR(VALUE(INDEX('CSV Import'!$BG$7:$BG$359, MATCH($BP172, 'CSV Import'!$BE$7:$BE$359, 0))),0)</f>
        <v>0</v>
      </c>
      <c r="W172" s="59">
        <f>IFERROR(VALUE(INDEX('CSV Import'!$BL$7:$BL$359, MATCH($BP172, 'CSV Import'!$BK$7:$BK$359, 0))),0)</f>
        <v>0</v>
      </c>
      <c r="X172" s="60">
        <f>IFERROR(VALUE(INDEX('CSV Import'!$BM$7:$BM$359, MATCH($BP172, 'CSV Import'!$BK$7:$BK$359, 0))),0)</f>
        <v>0</v>
      </c>
      <c r="Y172" s="59">
        <f>IFERROR(VALUE(INDEX('CSV Import'!$BR$7:$BR$359, MATCH($BP172, 'CSV Import'!$BQ$7:$BQ$359, 0))),0)</f>
        <v>0</v>
      </c>
      <c r="Z172" s="60">
        <f>IFERROR(VALUE(INDEX('CSV Import'!$BS$7:$BS$359, MATCH($BP172, 'CSV Import'!$BQ$7:$BQ$359, 0))),0)</f>
        <v>0</v>
      </c>
      <c r="AA172" s="59">
        <f>IFERROR(VALUE(INDEX('CSV Import'!$BX$7:$BX$359, MATCH($BP172, 'CSV Import'!$BW$7:$BW$359, 0))),0)</f>
        <v>0</v>
      </c>
      <c r="AB172" s="60">
        <f>IFERROR(VALUE(INDEX('CSV Import'!$BY$7:$BY$359, MATCH($BP172, 'CSV Import'!$BW$7:$BW$359, 0))),0)</f>
        <v>0</v>
      </c>
      <c r="AC172" s="59">
        <f>IFERROR(VALUE(INDEX('CSV Import'!$CD$7:$CD$359, MATCH($BP172, 'CSV Import'!$CC$7:$CC$359, 0))),0)</f>
        <v>0</v>
      </c>
      <c r="AD172" s="60">
        <f>IFERROR(VALUE(INDEX('CSV Import'!$CE$7:$CE$359, MATCH($BP172, 'CSV Import'!$CC$7:$CC$359, 0))),0)</f>
        <v>0</v>
      </c>
      <c r="AE172" s="59">
        <f>IFERROR(VALUE(INDEX('CSV Import'!$CJ$7:$CJ$359, MATCH($BP172, 'CSV Import'!$CI$7:$CI$359, 0))),0)</f>
        <v>0</v>
      </c>
      <c r="AF172" s="60">
        <f>IFERROR(VALUE(INDEX('CSV Import'!$CK$7:$CK$359, MATCH($BP172, 'CSV Import'!$CI$7:$CI$359, 0))),0)</f>
        <v>0</v>
      </c>
      <c r="AG172" s="59">
        <f>IFERROR(VALUE(INDEX('CSV Import'!$CP$7:$CP$359, MATCH($BP172, 'CSV Import'!$CO$7:$CO$359, 0))),0)</f>
        <v>0</v>
      </c>
      <c r="AH172" s="60">
        <f>IFERROR(VALUE(INDEX('CSV Import'!$CQ$7:$CQ$359, MATCH($BP172, 'CSV Import'!$CO$7:$CO$359, 0))),0)</f>
        <v>0</v>
      </c>
      <c r="AI172" s="59">
        <f>IFERROR(VALUE(INDEX('CSV Import'!$CV$7:$CV$359, MATCH($BP172, 'CSV Import'!$CU$7:$CU$359, 0))),0)</f>
        <v>0</v>
      </c>
      <c r="AJ172" s="60">
        <f>IFERROR(VALUE(INDEX('CSV Import'!$CW$7:$CW$359, MATCH($BP172, 'CSV Import'!$CU$7:$CU$359, 0))),0)</f>
        <v>0</v>
      </c>
      <c r="AK172" s="59">
        <f>IFERROR(VALUE(INDEX('CSV Import'!$DB$7:$DB$359, MATCH($BP172, 'CSV Import'!$DA$7:$DA$359, 0))),0)</f>
        <v>0</v>
      </c>
      <c r="AL172" s="60">
        <f>IFERROR(VALUE(INDEX('CSV Import'!$DC$7:$DC$359, MATCH($BP172, 'CSV Import'!$DA$7:$DA$359, 0))),0)</f>
        <v>0</v>
      </c>
      <c r="AM172" s="59">
        <f>IFERROR(VALUE(INDEX('CSV Import'!$DH$7:$DH$359, MATCH($BP172, 'CSV Import'!$DG$7:$DG$359, 0))),0)</f>
        <v>0</v>
      </c>
      <c r="AN172" s="60">
        <f>IFERROR(VALUE(INDEX('CSV Import'!$DI$7:$DI$359, MATCH($BP172, 'CSV Import'!$DG$7:$DG$359, 0))),0)</f>
        <v>0</v>
      </c>
      <c r="AO172" s="59">
        <f>IFERROR(VALUE(INDEX('CSV Import'!$DN$7:$DN$359, MATCH($BP172, 'CSV Import'!$DM$7:$DM$359, 0))),0)</f>
        <v>0</v>
      </c>
      <c r="AP172" s="60">
        <f>IFERROR(VALUE(INDEX('CSV Import'!$DO$7:$DO$359, MATCH($BP172, 'CSV Import'!$DM$7:$DM$359, 0))),0)</f>
        <v>0</v>
      </c>
      <c r="AQ172" s="59">
        <f>IFERROR(VALUE(INDEX('CSV Import'!$DT$7:$DT$359, MATCH($BP172, 'CSV Import'!$DS$7:$DS$359, 0))),0)</f>
        <v>0</v>
      </c>
      <c r="AR172" s="60">
        <f>IFERROR(VALUE(INDEX('CSV Import'!$DU$7:$DU$359, MATCH($BP172, 'CSV Import'!$DS$7:$DS$359, 0))),0)</f>
        <v>0</v>
      </c>
      <c r="AS172" s="59">
        <f>IFERROR(VALUE(INDEX('CSV Import'!$DZ$7:$DZ$359, MATCH($BP172, 'CSV Import'!$DY$7:$DY$359, 0))),0)</f>
        <v>0</v>
      </c>
      <c r="AT172" s="60">
        <f>IFERROR(VALUE(INDEX('CSV Import'!$EA$7:$EA$359, MATCH($BP172, 'CSV Import'!$DY$7:$DY$359, 0))),0)</f>
        <v>0</v>
      </c>
      <c r="AU172" s="59">
        <f>IFERROR(VALUE(INDEX('CSV Import'!$EF$7:$EF$359, MATCH($BP172, 'CSV Import'!$EE$7:$EE$359, 0))),0)</f>
        <v>0</v>
      </c>
      <c r="AV172" s="60">
        <f>IFERROR(VALUE(INDEX('CSV Import'!$EG$7:$EG$359, MATCH($BP172, 'CSV Import'!$EE$7:$EE$359, 0))),0)</f>
        <v>0</v>
      </c>
      <c r="AW172" s="59">
        <f>IFERROR(VALUE(INDEX('CSV Import'!$EL$7:$EL$359, MATCH($BP172, 'CSV Import'!$EK$7:$EK$359, 0))),0)</f>
        <v>0</v>
      </c>
      <c r="AX172" s="60">
        <f>IFERROR(VALUE(INDEX('CSV Import'!$EM$7:$EM$359, MATCH($BP172, 'CSV Import'!$EK$7:$EK$359, 0))),0)</f>
        <v>0</v>
      </c>
      <c r="AY172" s="59">
        <f>IFERROR(VALUE(INDEX('CSV Import'!$ER$7:$ER$359, MATCH($BP172, 'CSV Import'!$EQ$7:$EQ$359, 0))),0)</f>
        <v>0</v>
      </c>
      <c r="AZ172" s="60">
        <f>IFERROR(VALUE(INDEX('CSV Import'!$ES$7:$ES$359, MATCH($BP172, 'CSV Import'!$EQ$7:$EQ$359, 0))),0)</f>
        <v>0</v>
      </c>
      <c r="BA172" s="59">
        <f>IFERROR(VALUE(INDEX('CSV Import'!$EX$7:$EX$359, MATCH($BP172, 'CSV Import'!$EW$7:$EW$359, 0))),0)</f>
        <v>0</v>
      </c>
      <c r="BB172" s="60">
        <f>IFERROR(VALUE(INDEX('CSV Import'!$EY$7:$EY$359, MATCH($BP172, 'CSV Import'!$EW$7:$EW$359, 0))),0)</f>
        <v>0</v>
      </c>
      <c r="BC172" s="59">
        <f>IFERROR(VALUE(INDEX('CSV Import'!$FD$7:$FD$359, MATCH($BP172, 'CSV Import'!$FC$7:$FC$359, 0))),0)</f>
        <v>0</v>
      </c>
      <c r="BD172" s="60">
        <f>IFERROR(VALUE(INDEX('CSV Import'!$FE$7:$FE$359, MATCH($BP172, 'CSV Import'!$FC$7:$FC$359, 0))),0)</f>
        <v>0</v>
      </c>
      <c r="BE172" s="59">
        <f>IFERROR(VALUE(INDEX('CSV Import'!$FJ$7:$FJ$359, MATCH($BP172, 'CSV Import'!$FI$7:$FI$359, 0))),0)</f>
        <v>0</v>
      </c>
      <c r="BF172" s="60">
        <f>IFERROR(VALUE(INDEX('CSV Import'!$FK$7:$FK$359, MATCH($BP172, 'CSV Import'!$FI$7:$FI$359, 0))),0)</f>
        <v>0</v>
      </c>
      <c r="BG172" s="59">
        <f>IFERROR(VALUE(INDEX('CSV Import'!$FP$7:$FP$359, MATCH($BP172, 'CSV Import'!$FO$7:$FO$359, 0))),0)</f>
        <v>0</v>
      </c>
      <c r="BH172" s="60">
        <f>IFERROR(VALUE(INDEX('CSV Import'!$FQ$7:$FQ$359, MATCH($BP172, 'CSV Import'!$FO$7:$FO$359, 0))),0)</f>
        <v>0</v>
      </c>
      <c r="BI172" s="59">
        <f>IFERROR(VALUE(INDEX('CSV Import'!$FV$7:$FV$359, MATCH($BP172, 'CSV Import'!$FU$7:$FU$359, 0))),0)</f>
        <v>0</v>
      </c>
      <c r="BJ172" s="60">
        <f>IFERROR(VALUE(INDEX('CSV Import'!$FW$7:$FW$359, MATCH($BP172, 'CSV Import'!$FU$7:$FU$359, 0))),0)</f>
        <v>0</v>
      </c>
      <c r="BK172" s="59">
        <f>IFERROR(VALUE(INDEX('CSV Import'!$GB$7:$GB$359, MATCH($BP172, 'CSV Import'!$GA$7:$GA$359, 0))),0)</f>
        <v>0</v>
      </c>
      <c r="BL172" s="60">
        <f>IFERROR(VALUE(INDEX('CSV Import'!$GC$7:$GC$359, MATCH($BP172, 'CSV Import'!$GA$7:$GA$359, 0))),0)</f>
        <v>0</v>
      </c>
      <c r="BM172" s="61">
        <f t="shared" ref="BM172:BM174" si="544">SUM(C172,E172,G172,I172,K172,M172,O172,Q172,S172,U172,W172,Y172,AA172,AC172,AE172)+SUM(AG172,AI172,AK172,AM172,AO172,AQ172,AS172,AU172,AW172,AY172,BA172,BC172,BE172,BG172,BI172,BK172)</f>
        <v>0</v>
      </c>
      <c r="BN172" s="62">
        <f t="shared" ref="BN172:BN174" si="545">SUM(D172,F172,H172,J172,L172,N172,P172,R172,T172,V172,X172,Z172,AB172,AD172,AF172)+SUM(AH172,AJ172,AL172,AN172,AP172,AR172,AT172,AV172,AX172,AZ172,BB172,BD172,BF172,BH172,BJ172,BL172)</f>
        <v>0</v>
      </c>
      <c r="BP172" s="33" t="str">
        <f t="shared" si="540"/>
        <v>VOUCHERED</v>
      </c>
    </row>
    <row r="173" spans="1:68" x14ac:dyDescent="0.2">
      <c r="A173" s="28">
        <f>ROW()</f>
        <v>173</v>
      </c>
      <c r="B173" s="111"/>
      <c r="C173" s="59">
        <f>IFERROR(VALUE(INDEX('CSV Import'!$D$7:$D$359, MATCH($BP173, 'CSV Import'!$C$7:$C$359, 0))),0)</f>
        <v>0</v>
      </c>
      <c r="D173" s="60">
        <f>IFERROR(VALUE(INDEX('CSV Import'!$E$7:$E$359, MATCH($BP173, 'CSV Import'!$C$7:$C$359, 0))),0)</f>
        <v>0</v>
      </c>
      <c r="E173" s="59">
        <f>IFERROR(VALUE(INDEX('CSV Import'!$J$7:$J$359, MATCH($BP173, 'CSV Import'!$I$7:$I$359, 0))),0)</f>
        <v>0</v>
      </c>
      <c r="F173" s="60">
        <f>IFERROR(VALUE(INDEX('CSV Import'!$K$7:$K$359, MATCH($BP173, 'CSV Import'!$I$7:$I$359, 0))),0)</f>
        <v>0</v>
      </c>
      <c r="G173" s="59">
        <f>IFERROR(VALUE(INDEX('CSV Import'!$P$7:$P$359, MATCH($BP173, 'CSV Import'!$O$7:$O$359, 0))),0)</f>
        <v>0</v>
      </c>
      <c r="H173" s="60">
        <f>IFERROR(VALUE(INDEX('CSV Import'!$Q$7:$Q$359, MATCH($BP173, 'CSV Import'!$O$7:$O$359, 0))),0)</f>
        <v>0</v>
      </c>
      <c r="I173" s="59">
        <f>IFERROR(VALUE(INDEX('CSV Import'!$V$7:$V$359, MATCH($BP173, 'CSV Import'!$U$7:$U$359, 0))),0)</f>
        <v>0</v>
      </c>
      <c r="J173" s="60">
        <f>IFERROR(VALUE(INDEX('CSV Import'!$W$7:$W$359, MATCH($BP173, 'CSV Import'!$U$7:$U$359, 0))),0)</f>
        <v>0</v>
      </c>
      <c r="K173" s="59">
        <f>IFERROR(VALUE(INDEX('CSV Import'!$AB$7:$AB$359, MATCH($BP173, 'CSV Import'!$AA$7:$AA$359, 0))),0)</f>
        <v>0</v>
      </c>
      <c r="L173" s="60">
        <f>IFERROR(VALUE(INDEX('CSV Import'!$AC$7:$AC$359, MATCH($BP173, 'CSV Import'!$AA$7:$AA$359, 0))),0)</f>
        <v>0</v>
      </c>
      <c r="M173" s="59">
        <f>IFERROR(VALUE(INDEX('CSV Import'!$AH$7:$AH$359, MATCH($BP173, 'CSV Import'!$AG$7:$AG$359, 0))),0)</f>
        <v>0</v>
      </c>
      <c r="N173" s="60">
        <f>IFERROR(VALUE(INDEX('CSV Import'!$AI$7:$AI$359, MATCH($BP173, 'CSV Import'!$AG$7:$AG$359, 0))),0)</f>
        <v>0</v>
      </c>
      <c r="O173" s="59">
        <f>IFERROR(VALUE(INDEX('CSV Import'!$AN$7:$AN$359, MATCH($BP173, 'CSV Import'!$AM$7:$AM$359, 0))),0)</f>
        <v>0</v>
      </c>
      <c r="P173" s="60">
        <f>IFERROR(VALUE(INDEX('CSV Import'!$AO$7:$AO$359, MATCH($BP173, 'CSV Import'!$AM$7:$AM$359, 0))),0)</f>
        <v>0</v>
      </c>
      <c r="Q173" s="59">
        <f>IFERROR(VALUE(INDEX('CSV Import'!$AT$7:$AT$359, MATCH($BP173, 'CSV Import'!$AS$7:$AS$359, 0))),0)</f>
        <v>0</v>
      </c>
      <c r="R173" s="60">
        <f>IFERROR(VALUE(INDEX('CSV Import'!$AU$7:$AU$359, MATCH($BP173, 'CSV Import'!$AS$7:$AS$359, 0))),0)</f>
        <v>0</v>
      </c>
      <c r="S173" s="59">
        <f>IFERROR(VALUE(INDEX('CSV Import'!$AZ$7:$AZ$359, MATCH($BP173, 'CSV Import'!$AY$7:$AY$359, 0))),0)</f>
        <v>0</v>
      </c>
      <c r="T173" s="60">
        <f>IFERROR(VALUE(INDEX('CSV Import'!$BA$7:$BA$359, MATCH($BP173, 'CSV Import'!$AY$7:$AY$359, 0))),0)</f>
        <v>0</v>
      </c>
      <c r="U173" s="59">
        <f>IFERROR(VALUE(INDEX('CSV Import'!$BF$7:$BF$359, MATCH($BP173, 'CSV Import'!$BE$7:$BE$359, 0))),0)</f>
        <v>0</v>
      </c>
      <c r="V173" s="60">
        <f>IFERROR(VALUE(INDEX('CSV Import'!$BG$7:$BG$359, MATCH($BP173, 'CSV Import'!$BE$7:$BE$359, 0))),0)</f>
        <v>0</v>
      </c>
      <c r="W173" s="59">
        <f>IFERROR(VALUE(INDEX('CSV Import'!$BL$7:$BL$359, MATCH($BP173, 'CSV Import'!$BK$7:$BK$359, 0))),0)</f>
        <v>0</v>
      </c>
      <c r="X173" s="60">
        <f>IFERROR(VALUE(INDEX('CSV Import'!$BM$7:$BM$359, MATCH($BP173, 'CSV Import'!$BK$7:$BK$359, 0))),0)</f>
        <v>0</v>
      </c>
      <c r="Y173" s="59">
        <f>IFERROR(VALUE(INDEX('CSV Import'!$BR$7:$BR$359, MATCH($BP173, 'CSV Import'!$BQ$7:$BQ$359, 0))),0)</f>
        <v>0</v>
      </c>
      <c r="Z173" s="60">
        <f>IFERROR(VALUE(INDEX('CSV Import'!$BS$7:$BS$359, MATCH($BP173, 'CSV Import'!$BQ$7:$BQ$359, 0))),0)</f>
        <v>0</v>
      </c>
      <c r="AA173" s="59">
        <f>IFERROR(VALUE(INDEX('CSV Import'!$BX$7:$BX$359, MATCH($BP173, 'CSV Import'!$BW$7:$BW$359, 0))),0)</f>
        <v>0</v>
      </c>
      <c r="AB173" s="60">
        <f>IFERROR(VALUE(INDEX('CSV Import'!$BY$7:$BY$359, MATCH($BP173, 'CSV Import'!$BW$7:$BW$359, 0))),0)</f>
        <v>0</v>
      </c>
      <c r="AC173" s="59">
        <f>IFERROR(VALUE(INDEX('CSV Import'!$CD$7:$CD$359, MATCH($BP173, 'CSV Import'!$CC$7:$CC$359, 0))),0)</f>
        <v>0</v>
      </c>
      <c r="AD173" s="60">
        <f>IFERROR(VALUE(INDEX('CSV Import'!$CE$7:$CE$359, MATCH($BP173, 'CSV Import'!$CC$7:$CC$359, 0))),0)</f>
        <v>0</v>
      </c>
      <c r="AE173" s="59">
        <f>IFERROR(VALUE(INDEX('CSV Import'!$CJ$7:$CJ$359, MATCH($BP173, 'CSV Import'!$CI$7:$CI$359, 0))),0)</f>
        <v>0</v>
      </c>
      <c r="AF173" s="60">
        <f>IFERROR(VALUE(INDEX('CSV Import'!$CK$7:$CK$359, MATCH($BP173, 'CSV Import'!$CI$7:$CI$359, 0))),0)</f>
        <v>0</v>
      </c>
      <c r="AG173" s="59">
        <f>IFERROR(VALUE(INDEX('CSV Import'!$CP$7:$CP$359, MATCH($BP173, 'CSV Import'!$CO$7:$CO$359, 0))),0)</f>
        <v>0</v>
      </c>
      <c r="AH173" s="60">
        <f>IFERROR(VALUE(INDEX('CSV Import'!$CQ$7:$CQ$359, MATCH($BP173, 'CSV Import'!$CO$7:$CO$359, 0))),0)</f>
        <v>0</v>
      </c>
      <c r="AI173" s="59">
        <f>IFERROR(VALUE(INDEX('CSV Import'!$CV$7:$CV$359, MATCH($BP173, 'CSV Import'!$CU$7:$CU$359, 0))),0)</f>
        <v>0</v>
      </c>
      <c r="AJ173" s="60">
        <f>IFERROR(VALUE(INDEX('CSV Import'!$CW$7:$CW$359, MATCH($BP173, 'CSV Import'!$CU$7:$CU$359, 0))),0)</f>
        <v>0</v>
      </c>
      <c r="AK173" s="59">
        <f>IFERROR(VALUE(INDEX('CSV Import'!$DB$7:$DB$359, MATCH($BP173, 'CSV Import'!$DA$7:$DA$359, 0))),0)</f>
        <v>0</v>
      </c>
      <c r="AL173" s="60">
        <f>IFERROR(VALUE(INDEX('CSV Import'!$DC$7:$DC$359, MATCH($BP173, 'CSV Import'!$DA$7:$DA$359, 0))),0)</f>
        <v>0</v>
      </c>
      <c r="AM173" s="59">
        <f>IFERROR(VALUE(INDEX('CSV Import'!$DH$7:$DH$359, MATCH($BP173, 'CSV Import'!$DG$7:$DG$359, 0))),0)</f>
        <v>0</v>
      </c>
      <c r="AN173" s="60">
        <f>IFERROR(VALUE(INDEX('CSV Import'!$DI$7:$DI$359, MATCH($BP173, 'CSV Import'!$DG$7:$DG$359, 0))),0)</f>
        <v>0</v>
      </c>
      <c r="AO173" s="59">
        <f>IFERROR(VALUE(INDEX('CSV Import'!$DN$7:$DN$359, MATCH($BP173, 'CSV Import'!$DM$7:$DM$359, 0))),0)</f>
        <v>0</v>
      </c>
      <c r="AP173" s="60">
        <f>IFERROR(VALUE(INDEX('CSV Import'!$DO$7:$DO$359, MATCH($BP173, 'CSV Import'!$DM$7:$DM$359, 0))),0)</f>
        <v>0</v>
      </c>
      <c r="AQ173" s="59">
        <f>IFERROR(VALUE(INDEX('CSV Import'!$DT$7:$DT$359, MATCH($BP173, 'CSV Import'!$DS$7:$DS$359, 0))),0)</f>
        <v>0</v>
      </c>
      <c r="AR173" s="60">
        <f>IFERROR(VALUE(INDEX('CSV Import'!$DU$7:$DU$359, MATCH($BP173, 'CSV Import'!$DS$7:$DS$359, 0))),0)</f>
        <v>0</v>
      </c>
      <c r="AS173" s="59">
        <f>IFERROR(VALUE(INDEX('CSV Import'!$DZ$7:$DZ$359, MATCH($BP173, 'CSV Import'!$DY$7:$DY$359, 0))),0)</f>
        <v>0</v>
      </c>
      <c r="AT173" s="60">
        <f>IFERROR(VALUE(INDEX('CSV Import'!$EA$7:$EA$359, MATCH($BP173, 'CSV Import'!$DY$7:$DY$359, 0))),0)</f>
        <v>0</v>
      </c>
      <c r="AU173" s="59">
        <f>IFERROR(VALUE(INDEX('CSV Import'!$EF$7:$EF$359, MATCH($BP173, 'CSV Import'!$EE$7:$EE$359, 0))),0)</f>
        <v>0</v>
      </c>
      <c r="AV173" s="60">
        <f>IFERROR(VALUE(INDEX('CSV Import'!$EG$7:$EG$359, MATCH($BP173, 'CSV Import'!$EE$7:$EE$359, 0))),0)</f>
        <v>0</v>
      </c>
      <c r="AW173" s="59">
        <f>IFERROR(VALUE(INDEX('CSV Import'!$EL$7:$EL$359, MATCH($BP173, 'CSV Import'!$EK$7:$EK$359, 0))),0)</f>
        <v>0</v>
      </c>
      <c r="AX173" s="60">
        <f>IFERROR(VALUE(INDEX('CSV Import'!$EM$7:$EM$359, MATCH($BP173, 'CSV Import'!$EK$7:$EK$359, 0))),0)</f>
        <v>0</v>
      </c>
      <c r="AY173" s="59">
        <f>IFERROR(VALUE(INDEX('CSV Import'!$ER$7:$ER$359, MATCH($BP173, 'CSV Import'!$EQ$7:$EQ$359, 0))),0)</f>
        <v>0</v>
      </c>
      <c r="AZ173" s="60">
        <f>IFERROR(VALUE(INDEX('CSV Import'!$ES$7:$ES$359, MATCH($BP173, 'CSV Import'!$EQ$7:$EQ$359, 0))),0)</f>
        <v>0</v>
      </c>
      <c r="BA173" s="59">
        <f>IFERROR(VALUE(INDEX('CSV Import'!$EX$7:$EX$359, MATCH($BP173, 'CSV Import'!$EW$7:$EW$359, 0))),0)</f>
        <v>0</v>
      </c>
      <c r="BB173" s="60">
        <f>IFERROR(VALUE(INDEX('CSV Import'!$EY$7:$EY$359, MATCH($BP173, 'CSV Import'!$EW$7:$EW$359, 0))),0)</f>
        <v>0</v>
      </c>
      <c r="BC173" s="59">
        <f>IFERROR(VALUE(INDEX('CSV Import'!$FD$7:$FD$359, MATCH($BP173, 'CSV Import'!$FC$7:$FC$359, 0))),0)</f>
        <v>0</v>
      </c>
      <c r="BD173" s="60">
        <f>IFERROR(VALUE(INDEX('CSV Import'!$FE$7:$FE$359, MATCH($BP173, 'CSV Import'!$FC$7:$FC$359, 0))),0)</f>
        <v>0</v>
      </c>
      <c r="BE173" s="59">
        <f>IFERROR(VALUE(INDEX('CSV Import'!$FJ$7:$FJ$359, MATCH($BP173, 'CSV Import'!$FI$7:$FI$359, 0))),0)</f>
        <v>0</v>
      </c>
      <c r="BF173" s="60">
        <f>IFERROR(VALUE(INDEX('CSV Import'!$FK$7:$FK$359, MATCH($BP173, 'CSV Import'!$FI$7:$FI$359, 0))),0)</f>
        <v>0</v>
      </c>
      <c r="BG173" s="59">
        <f>IFERROR(VALUE(INDEX('CSV Import'!$FP$7:$FP$359, MATCH($BP173, 'CSV Import'!$FO$7:$FO$359, 0))),0)</f>
        <v>0</v>
      </c>
      <c r="BH173" s="60">
        <f>IFERROR(VALUE(INDEX('CSV Import'!$FQ$7:$FQ$359, MATCH($BP173, 'CSV Import'!$FO$7:$FO$359, 0))),0)</f>
        <v>0</v>
      </c>
      <c r="BI173" s="59">
        <f>IFERROR(VALUE(INDEX('CSV Import'!$FV$7:$FV$359, MATCH($BP173, 'CSV Import'!$FU$7:$FU$359, 0))),0)</f>
        <v>0</v>
      </c>
      <c r="BJ173" s="60">
        <f>IFERROR(VALUE(INDEX('CSV Import'!$FW$7:$FW$359, MATCH($BP173, 'CSV Import'!$FU$7:$FU$359, 0))),0)</f>
        <v>0</v>
      </c>
      <c r="BK173" s="59">
        <f>IFERROR(VALUE(INDEX('CSV Import'!$GB$7:$GB$359, MATCH($BP173, 'CSV Import'!$GA$7:$GA$359, 0))),0)</f>
        <v>0</v>
      </c>
      <c r="BL173" s="60">
        <f>IFERROR(VALUE(INDEX('CSV Import'!$GC$7:$GC$359, MATCH($BP173, 'CSV Import'!$GA$7:$GA$359, 0))),0)</f>
        <v>0</v>
      </c>
      <c r="BM173" s="61">
        <f t="shared" si="544"/>
        <v>0</v>
      </c>
      <c r="BN173" s="62">
        <f t="shared" si="545"/>
        <v>0</v>
      </c>
      <c r="BP173" s="33" t="str">
        <f t="shared" si="540"/>
        <v>VOUCHERED</v>
      </c>
    </row>
    <row r="174" spans="1:68" x14ac:dyDescent="0.2">
      <c r="A174" s="28">
        <f>ROW()</f>
        <v>174</v>
      </c>
      <c r="B174" s="111"/>
      <c r="C174" s="59">
        <f>IFERROR(VALUE(INDEX('CSV Import'!$D$7:$D$359, MATCH($BP174, 'CSV Import'!$C$7:$C$359, 0))),0)</f>
        <v>0</v>
      </c>
      <c r="D174" s="60">
        <f>IFERROR(VALUE(INDEX('CSV Import'!$E$7:$E$359, MATCH($BP174, 'CSV Import'!$C$7:$C$359, 0))),0)</f>
        <v>0</v>
      </c>
      <c r="E174" s="59">
        <f>IFERROR(VALUE(INDEX('CSV Import'!$J$7:$J$359, MATCH($BP174, 'CSV Import'!$I$7:$I$359, 0))),0)</f>
        <v>0</v>
      </c>
      <c r="F174" s="60">
        <f>IFERROR(VALUE(INDEX('CSV Import'!$K$7:$K$359, MATCH($BP174, 'CSV Import'!$I$7:$I$359, 0))),0)</f>
        <v>0</v>
      </c>
      <c r="G174" s="59">
        <f>IFERROR(VALUE(INDEX('CSV Import'!$P$7:$P$359, MATCH($BP174, 'CSV Import'!$O$7:$O$359, 0))),0)</f>
        <v>0</v>
      </c>
      <c r="H174" s="60">
        <f>IFERROR(VALUE(INDEX('CSV Import'!$Q$7:$Q$359, MATCH($BP174, 'CSV Import'!$O$7:$O$359, 0))),0)</f>
        <v>0</v>
      </c>
      <c r="I174" s="59">
        <f>IFERROR(VALUE(INDEX('CSV Import'!$V$7:$V$359, MATCH($BP174, 'CSV Import'!$U$7:$U$359, 0))),0)</f>
        <v>0</v>
      </c>
      <c r="J174" s="60">
        <f>IFERROR(VALUE(INDEX('CSV Import'!$W$7:$W$359, MATCH($BP174, 'CSV Import'!$U$7:$U$359, 0))),0)</f>
        <v>0</v>
      </c>
      <c r="K174" s="59">
        <f>IFERROR(VALUE(INDEX('CSV Import'!$AB$7:$AB$359, MATCH($BP174, 'CSV Import'!$AA$7:$AA$359, 0))),0)</f>
        <v>0</v>
      </c>
      <c r="L174" s="60">
        <f>IFERROR(VALUE(INDEX('CSV Import'!$AC$7:$AC$359, MATCH($BP174, 'CSV Import'!$AA$7:$AA$359, 0))),0)</f>
        <v>0</v>
      </c>
      <c r="M174" s="59">
        <f>IFERROR(VALUE(INDEX('CSV Import'!$AH$7:$AH$359, MATCH($BP174, 'CSV Import'!$AG$7:$AG$359, 0))),0)</f>
        <v>0</v>
      </c>
      <c r="N174" s="60">
        <f>IFERROR(VALUE(INDEX('CSV Import'!$AI$7:$AI$359, MATCH($BP174, 'CSV Import'!$AG$7:$AG$359, 0))),0)</f>
        <v>0</v>
      </c>
      <c r="O174" s="59">
        <f>IFERROR(VALUE(INDEX('CSV Import'!$AN$7:$AN$359, MATCH($BP174, 'CSV Import'!$AM$7:$AM$359, 0))),0)</f>
        <v>0</v>
      </c>
      <c r="P174" s="60">
        <f>IFERROR(VALUE(INDEX('CSV Import'!$AO$7:$AO$359, MATCH($BP174, 'CSV Import'!$AM$7:$AM$359, 0))),0)</f>
        <v>0</v>
      </c>
      <c r="Q174" s="59">
        <f>IFERROR(VALUE(INDEX('CSV Import'!$AT$7:$AT$359, MATCH($BP174, 'CSV Import'!$AS$7:$AS$359, 0))),0)</f>
        <v>0</v>
      </c>
      <c r="R174" s="60">
        <f>IFERROR(VALUE(INDEX('CSV Import'!$AU$7:$AU$359, MATCH($BP174, 'CSV Import'!$AS$7:$AS$359, 0))),0)</f>
        <v>0</v>
      </c>
      <c r="S174" s="59">
        <f>IFERROR(VALUE(INDEX('CSV Import'!$AZ$7:$AZ$359, MATCH($BP174, 'CSV Import'!$AY$7:$AY$359, 0))),0)</f>
        <v>0</v>
      </c>
      <c r="T174" s="60">
        <f>IFERROR(VALUE(INDEX('CSV Import'!$BA$7:$BA$359, MATCH($BP174, 'CSV Import'!$AY$7:$AY$359, 0))),0)</f>
        <v>0</v>
      </c>
      <c r="U174" s="59">
        <f>IFERROR(VALUE(INDEX('CSV Import'!$BF$7:$BF$359, MATCH($BP174, 'CSV Import'!$BE$7:$BE$359, 0))),0)</f>
        <v>0</v>
      </c>
      <c r="V174" s="60">
        <f>IFERROR(VALUE(INDEX('CSV Import'!$BG$7:$BG$359, MATCH($BP174, 'CSV Import'!$BE$7:$BE$359, 0))),0)</f>
        <v>0</v>
      </c>
      <c r="W174" s="59">
        <f>IFERROR(VALUE(INDEX('CSV Import'!$BL$7:$BL$359, MATCH($BP174, 'CSV Import'!$BK$7:$BK$359, 0))),0)</f>
        <v>0</v>
      </c>
      <c r="X174" s="60">
        <f>IFERROR(VALUE(INDEX('CSV Import'!$BM$7:$BM$359, MATCH($BP174, 'CSV Import'!$BK$7:$BK$359, 0))),0)</f>
        <v>0</v>
      </c>
      <c r="Y174" s="59">
        <f>IFERROR(VALUE(INDEX('CSV Import'!$BR$7:$BR$359, MATCH($BP174, 'CSV Import'!$BQ$7:$BQ$359, 0))),0)</f>
        <v>0</v>
      </c>
      <c r="Z174" s="60">
        <f>IFERROR(VALUE(INDEX('CSV Import'!$BS$7:$BS$359, MATCH($BP174, 'CSV Import'!$BQ$7:$BQ$359, 0))),0)</f>
        <v>0</v>
      </c>
      <c r="AA174" s="59">
        <f>IFERROR(VALUE(INDEX('CSV Import'!$BX$7:$BX$359, MATCH($BP174, 'CSV Import'!$BW$7:$BW$359, 0))),0)</f>
        <v>0</v>
      </c>
      <c r="AB174" s="60">
        <f>IFERROR(VALUE(INDEX('CSV Import'!$BY$7:$BY$359, MATCH($BP174, 'CSV Import'!$BW$7:$BW$359, 0))),0)</f>
        <v>0</v>
      </c>
      <c r="AC174" s="59">
        <f>IFERROR(VALUE(INDEX('CSV Import'!$CD$7:$CD$359, MATCH($BP174, 'CSV Import'!$CC$7:$CC$359, 0))),0)</f>
        <v>0</v>
      </c>
      <c r="AD174" s="60">
        <f>IFERROR(VALUE(INDEX('CSV Import'!$CE$7:$CE$359, MATCH($BP174, 'CSV Import'!$CC$7:$CC$359, 0))),0)</f>
        <v>0</v>
      </c>
      <c r="AE174" s="59">
        <f>IFERROR(VALUE(INDEX('CSV Import'!$CJ$7:$CJ$359, MATCH($BP174, 'CSV Import'!$CI$7:$CI$359, 0))),0)</f>
        <v>0</v>
      </c>
      <c r="AF174" s="60">
        <f>IFERROR(VALUE(INDEX('CSV Import'!$CK$7:$CK$359, MATCH($BP174, 'CSV Import'!$CI$7:$CI$359, 0))),0)</f>
        <v>0</v>
      </c>
      <c r="AG174" s="59">
        <f>IFERROR(VALUE(INDEX('CSV Import'!$CP$7:$CP$359, MATCH($BP174, 'CSV Import'!$CO$7:$CO$359, 0))),0)</f>
        <v>0</v>
      </c>
      <c r="AH174" s="60">
        <f>IFERROR(VALUE(INDEX('CSV Import'!$CQ$7:$CQ$359, MATCH($BP174, 'CSV Import'!$CO$7:$CO$359, 0))),0)</f>
        <v>0</v>
      </c>
      <c r="AI174" s="59">
        <f>IFERROR(VALUE(INDEX('CSV Import'!$CV$7:$CV$359, MATCH($BP174, 'CSV Import'!$CU$7:$CU$359, 0))),0)</f>
        <v>0</v>
      </c>
      <c r="AJ174" s="60">
        <f>IFERROR(VALUE(INDEX('CSV Import'!$CW$7:$CW$359, MATCH($BP174, 'CSV Import'!$CU$7:$CU$359, 0))),0)</f>
        <v>0</v>
      </c>
      <c r="AK174" s="59">
        <f>IFERROR(VALUE(INDEX('CSV Import'!$DB$7:$DB$359, MATCH($BP174, 'CSV Import'!$DA$7:$DA$359, 0))),0)</f>
        <v>0</v>
      </c>
      <c r="AL174" s="60">
        <f>IFERROR(VALUE(INDEX('CSV Import'!$DC$7:$DC$359, MATCH($BP174, 'CSV Import'!$DA$7:$DA$359, 0))),0)</f>
        <v>0</v>
      </c>
      <c r="AM174" s="59">
        <f>IFERROR(VALUE(INDEX('CSV Import'!$DH$7:$DH$359, MATCH($BP174, 'CSV Import'!$DG$7:$DG$359, 0))),0)</f>
        <v>0</v>
      </c>
      <c r="AN174" s="60">
        <f>IFERROR(VALUE(INDEX('CSV Import'!$DI$7:$DI$359, MATCH($BP174, 'CSV Import'!$DG$7:$DG$359, 0))),0)</f>
        <v>0</v>
      </c>
      <c r="AO174" s="59">
        <f>IFERROR(VALUE(INDEX('CSV Import'!$DN$7:$DN$359, MATCH($BP174, 'CSV Import'!$DM$7:$DM$359, 0))),0)</f>
        <v>0</v>
      </c>
      <c r="AP174" s="60">
        <f>IFERROR(VALUE(INDEX('CSV Import'!$DO$7:$DO$359, MATCH($BP174, 'CSV Import'!$DM$7:$DM$359, 0))),0)</f>
        <v>0</v>
      </c>
      <c r="AQ174" s="59">
        <f>IFERROR(VALUE(INDEX('CSV Import'!$DT$7:$DT$359, MATCH($BP174, 'CSV Import'!$DS$7:$DS$359, 0))),0)</f>
        <v>0</v>
      </c>
      <c r="AR174" s="60">
        <f>IFERROR(VALUE(INDEX('CSV Import'!$DU$7:$DU$359, MATCH($BP174, 'CSV Import'!$DS$7:$DS$359, 0))),0)</f>
        <v>0</v>
      </c>
      <c r="AS174" s="59">
        <f>IFERROR(VALUE(INDEX('CSV Import'!$DZ$7:$DZ$359, MATCH($BP174, 'CSV Import'!$DY$7:$DY$359, 0))),0)</f>
        <v>0</v>
      </c>
      <c r="AT174" s="60">
        <f>IFERROR(VALUE(INDEX('CSV Import'!$EA$7:$EA$359, MATCH($BP174, 'CSV Import'!$DY$7:$DY$359, 0))),0)</f>
        <v>0</v>
      </c>
      <c r="AU174" s="59">
        <f>IFERROR(VALUE(INDEX('CSV Import'!$EF$7:$EF$359, MATCH($BP174, 'CSV Import'!$EE$7:$EE$359, 0))),0)</f>
        <v>0</v>
      </c>
      <c r="AV174" s="60">
        <f>IFERROR(VALUE(INDEX('CSV Import'!$EG$7:$EG$359, MATCH($BP174, 'CSV Import'!$EE$7:$EE$359, 0))),0)</f>
        <v>0</v>
      </c>
      <c r="AW174" s="59">
        <f>IFERROR(VALUE(INDEX('CSV Import'!$EL$7:$EL$359, MATCH($BP174, 'CSV Import'!$EK$7:$EK$359, 0))),0)</f>
        <v>0</v>
      </c>
      <c r="AX174" s="60">
        <f>IFERROR(VALUE(INDEX('CSV Import'!$EM$7:$EM$359, MATCH($BP174, 'CSV Import'!$EK$7:$EK$359, 0))),0)</f>
        <v>0</v>
      </c>
      <c r="AY174" s="59">
        <f>IFERROR(VALUE(INDEX('CSV Import'!$ER$7:$ER$359, MATCH($BP174, 'CSV Import'!$EQ$7:$EQ$359, 0))),0)</f>
        <v>0</v>
      </c>
      <c r="AZ174" s="60">
        <f>IFERROR(VALUE(INDEX('CSV Import'!$ES$7:$ES$359, MATCH($BP174, 'CSV Import'!$EQ$7:$EQ$359, 0))),0)</f>
        <v>0</v>
      </c>
      <c r="BA174" s="59">
        <f>IFERROR(VALUE(INDEX('CSV Import'!$EX$7:$EX$359, MATCH($BP174, 'CSV Import'!$EW$7:$EW$359, 0))),0)</f>
        <v>0</v>
      </c>
      <c r="BB174" s="60">
        <f>IFERROR(VALUE(INDEX('CSV Import'!$EY$7:$EY$359, MATCH($BP174, 'CSV Import'!$EW$7:$EW$359, 0))),0)</f>
        <v>0</v>
      </c>
      <c r="BC174" s="59">
        <f>IFERROR(VALUE(INDEX('CSV Import'!$FD$7:$FD$359, MATCH($BP174, 'CSV Import'!$FC$7:$FC$359, 0))),0)</f>
        <v>0</v>
      </c>
      <c r="BD174" s="60">
        <f>IFERROR(VALUE(INDEX('CSV Import'!$FE$7:$FE$359, MATCH($BP174, 'CSV Import'!$FC$7:$FC$359, 0))),0)</f>
        <v>0</v>
      </c>
      <c r="BE174" s="59">
        <f>IFERROR(VALUE(INDEX('CSV Import'!$FJ$7:$FJ$359, MATCH($BP174, 'CSV Import'!$FI$7:$FI$359, 0))),0)</f>
        <v>0</v>
      </c>
      <c r="BF174" s="60">
        <f>IFERROR(VALUE(INDEX('CSV Import'!$FK$7:$FK$359, MATCH($BP174, 'CSV Import'!$FI$7:$FI$359, 0))),0)</f>
        <v>0</v>
      </c>
      <c r="BG174" s="59">
        <f>IFERROR(VALUE(INDEX('CSV Import'!$FP$7:$FP$359, MATCH($BP174, 'CSV Import'!$FO$7:$FO$359, 0))),0)</f>
        <v>0</v>
      </c>
      <c r="BH174" s="60">
        <f>IFERROR(VALUE(INDEX('CSV Import'!$FQ$7:$FQ$359, MATCH($BP174, 'CSV Import'!$FO$7:$FO$359, 0))),0)</f>
        <v>0</v>
      </c>
      <c r="BI174" s="59">
        <f>IFERROR(VALUE(INDEX('CSV Import'!$FV$7:$FV$359, MATCH($BP174, 'CSV Import'!$FU$7:$FU$359, 0))),0)</f>
        <v>0</v>
      </c>
      <c r="BJ174" s="60">
        <f>IFERROR(VALUE(INDEX('CSV Import'!$FW$7:$FW$359, MATCH($BP174, 'CSV Import'!$FU$7:$FU$359, 0))),0)</f>
        <v>0</v>
      </c>
      <c r="BK174" s="59">
        <f>IFERROR(VALUE(INDEX('CSV Import'!$GB$7:$GB$359, MATCH($BP174, 'CSV Import'!$GA$7:$GA$359, 0))),0)</f>
        <v>0</v>
      </c>
      <c r="BL174" s="60">
        <f>IFERROR(VALUE(INDEX('CSV Import'!$GC$7:$GC$359, MATCH($BP174, 'CSV Import'!$GA$7:$GA$359, 0))),0)</f>
        <v>0</v>
      </c>
      <c r="BM174" s="61">
        <f t="shared" si="544"/>
        <v>0</v>
      </c>
      <c r="BN174" s="62">
        <f t="shared" si="545"/>
        <v>0</v>
      </c>
      <c r="BP174" s="33" t="str">
        <f t="shared" si="540"/>
        <v>VOUCHERED</v>
      </c>
    </row>
    <row r="175" spans="1:68" x14ac:dyDescent="0.2">
      <c r="A175" s="28">
        <f>ROW()</f>
        <v>175</v>
      </c>
      <c r="B175" s="111"/>
      <c r="C175" s="59">
        <f>IFERROR(VALUE(INDEX('CSV Import'!$D$7:$D$359, MATCH($BP175, 'CSV Import'!$C$7:$C$359, 0))),0)</f>
        <v>0</v>
      </c>
      <c r="D175" s="60">
        <f>IFERROR(VALUE(INDEX('CSV Import'!$E$7:$E$359, MATCH($BP175, 'CSV Import'!$C$7:$C$359, 0))),0)</f>
        <v>0</v>
      </c>
      <c r="E175" s="59">
        <f>IFERROR(VALUE(INDEX('CSV Import'!$J$7:$J$359, MATCH($BP175, 'CSV Import'!$I$7:$I$359, 0))),0)</f>
        <v>0</v>
      </c>
      <c r="F175" s="60">
        <f>IFERROR(VALUE(INDEX('CSV Import'!$K$7:$K$359, MATCH($BP175, 'CSV Import'!$I$7:$I$359, 0))),0)</f>
        <v>0</v>
      </c>
      <c r="G175" s="59">
        <f>IFERROR(VALUE(INDEX('CSV Import'!$P$7:$P$359, MATCH($BP175, 'CSV Import'!$O$7:$O$359, 0))),0)</f>
        <v>0</v>
      </c>
      <c r="H175" s="60">
        <f>IFERROR(VALUE(INDEX('CSV Import'!$Q$7:$Q$359, MATCH($BP175, 'CSV Import'!$O$7:$O$359, 0))),0)</f>
        <v>0</v>
      </c>
      <c r="I175" s="59">
        <f>IFERROR(VALUE(INDEX('CSV Import'!$V$7:$V$359, MATCH($BP175, 'CSV Import'!$U$7:$U$359, 0))),0)</f>
        <v>0</v>
      </c>
      <c r="J175" s="60">
        <f>IFERROR(VALUE(INDEX('CSV Import'!$W$7:$W$359, MATCH($BP175, 'CSV Import'!$U$7:$U$359, 0))),0)</f>
        <v>0</v>
      </c>
      <c r="K175" s="59">
        <f>IFERROR(VALUE(INDEX('CSV Import'!$AB$7:$AB$359, MATCH($BP175, 'CSV Import'!$AA$7:$AA$359, 0))),0)</f>
        <v>0</v>
      </c>
      <c r="L175" s="60">
        <f>IFERROR(VALUE(INDEX('CSV Import'!$AC$7:$AC$359, MATCH($BP175, 'CSV Import'!$AA$7:$AA$359, 0))),0)</f>
        <v>0</v>
      </c>
      <c r="M175" s="59">
        <f>IFERROR(VALUE(INDEX('CSV Import'!$AH$7:$AH$359, MATCH($BP175, 'CSV Import'!$AG$7:$AG$359, 0))),0)</f>
        <v>0</v>
      </c>
      <c r="N175" s="60">
        <f>IFERROR(VALUE(INDEX('CSV Import'!$AI$7:$AI$359, MATCH($BP175, 'CSV Import'!$AG$7:$AG$359, 0))),0)</f>
        <v>0</v>
      </c>
      <c r="O175" s="59">
        <f>IFERROR(VALUE(INDEX('CSV Import'!$AN$7:$AN$359, MATCH($BP175, 'CSV Import'!$AM$7:$AM$359, 0))),0)</f>
        <v>0</v>
      </c>
      <c r="P175" s="60">
        <f>IFERROR(VALUE(INDEX('CSV Import'!$AO$7:$AO$359, MATCH($BP175, 'CSV Import'!$AM$7:$AM$359, 0))),0)</f>
        <v>0</v>
      </c>
      <c r="Q175" s="59">
        <f>IFERROR(VALUE(INDEX('CSV Import'!$AT$7:$AT$359, MATCH($BP175, 'CSV Import'!$AS$7:$AS$359, 0))),0)</f>
        <v>0</v>
      </c>
      <c r="R175" s="60">
        <f>IFERROR(VALUE(INDEX('CSV Import'!$AU$7:$AU$359, MATCH($BP175, 'CSV Import'!$AS$7:$AS$359, 0))),0)</f>
        <v>0</v>
      </c>
      <c r="S175" s="59">
        <f>IFERROR(VALUE(INDEX('CSV Import'!$AZ$7:$AZ$359, MATCH($BP175, 'CSV Import'!$AY$7:$AY$359, 0))),0)</f>
        <v>0</v>
      </c>
      <c r="T175" s="60">
        <f>IFERROR(VALUE(INDEX('CSV Import'!$BA$7:$BA$359, MATCH($BP175, 'CSV Import'!$AY$7:$AY$359, 0))),0)</f>
        <v>0</v>
      </c>
      <c r="U175" s="59">
        <f>IFERROR(VALUE(INDEX('CSV Import'!$BF$7:$BF$359, MATCH($BP175, 'CSV Import'!$BE$7:$BE$359, 0))),0)</f>
        <v>0</v>
      </c>
      <c r="V175" s="60">
        <f>IFERROR(VALUE(INDEX('CSV Import'!$BG$7:$BG$359, MATCH($BP175, 'CSV Import'!$BE$7:$BE$359, 0))),0)</f>
        <v>0</v>
      </c>
      <c r="W175" s="59">
        <f>IFERROR(VALUE(INDEX('CSV Import'!$BL$7:$BL$359, MATCH($BP175, 'CSV Import'!$BK$7:$BK$359, 0))),0)</f>
        <v>0</v>
      </c>
      <c r="X175" s="60">
        <f>IFERROR(VALUE(INDEX('CSV Import'!$BM$7:$BM$359, MATCH($BP175, 'CSV Import'!$BK$7:$BK$359, 0))),0)</f>
        <v>0</v>
      </c>
      <c r="Y175" s="59">
        <f>IFERROR(VALUE(INDEX('CSV Import'!$BR$7:$BR$359, MATCH($BP175, 'CSV Import'!$BQ$7:$BQ$359, 0))),0)</f>
        <v>0</v>
      </c>
      <c r="Z175" s="60">
        <f>IFERROR(VALUE(INDEX('CSV Import'!$BS$7:$BS$359, MATCH($BP175, 'CSV Import'!$BQ$7:$BQ$359, 0))),0)</f>
        <v>0</v>
      </c>
      <c r="AA175" s="59">
        <f>IFERROR(VALUE(INDEX('CSV Import'!$BX$7:$BX$359, MATCH($BP175, 'CSV Import'!$BW$7:$BW$359, 0))),0)</f>
        <v>0</v>
      </c>
      <c r="AB175" s="60">
        <f>IFERROR(VALUE(INDEX('CSV Import'!$BY$7:$BY$359, MATCH($BP175, 'CSV Import'!$BW$7:$BW$359, 0))),0)</f>
        <v>0</v>
      </c>
      <c r="AC175" s="59">
        <f>IFERROR(VALUE(INDEX('CSV Import'!$CD$7:$CD$359, MATCH($BP175, 'CSV Import'!$CC$7:$CC$359, 0))),0)</f>
        <v>0</v>
      </c>
      <c r="AD175" s="60">
        <f>IFERROR(VALUE(INDEX('CSV Import'!$CE$7:$CE$359, MATCH($BP175, 'CSV Import'!$CC$7:$CC$359, 0))),0)</f>
        <v>0</v>
      </c>
      <c r="AE175" s="59">
        <f>IFERROR(VALUE(INDEX('CSV Import'!$CJ$7:$CJ$359, MATCH($BP175, 'CSV Import'!$CI$7:$CI$359, 0))),0)</f>
        <v>0</v>
      </c>
      <c r="AF175" s="60">
        <f>IFERROR(VALUE(INDEX('CSV Import'!$CK$7:$CK$359, MATCH($BP175, 'CSV Import'!$CI$7:$CI$359, 0))),0)</f>
        <v>0</v>
      </c>
      <c r="AG175" s="59">
        <f>IFERROR(VALUE(INDEX('CSV Import'!$CP$7:$CP$359, MATCH($BP175, 'CSV Import'!$CO$7:$CO$359, 0))),0)</f>
        <v>0</v>
      </c>
      <c r="AH175" s="60">
        <f>IFERROR(VALUE(INDEX('CSV Import'!$CQ$7:$CQ$359, MATCH($BP175, 'CSV Import'!$CO$7:$CO$359, 0))),0)</f>
        <v>0</v>
      </c>
      <c r="AI175" s="59">
        <f>IFERROR(VALUE(INDEX('CSV Import'!$CV$7:$CV$359, MATCH($BP175, 'CSV Import'!$CU$7:$CU$359, 0))),0)</f>
        <v>0</v>
      </c>
      <c r="AJ175" s="60">
        <f>IFERROR(VALUE(INDEX('CSV Import'!$CW$7:$CW$359, MATCH($BP175, 'CSV Import'!$CU$7:$CU$359, 0))),0)</f>
        <v>0</v>
      </c>
      <c r="AK175" s="59">
        <f>IFERROR(VALUE(INDEX('CSV Import'!$DB$7:$DB$359, MATCH($BP175, 'CSV Import'!$DA$7:$DA$359, 0))),0)</f>
        <v>0</v>
      </c>
      <c r="AL175" s="60">
        <f>IFERROR(VALUE(INDEX('CSV Import'!$DC$7:$DC$359, MATCH($BP175, 'CSV Import'!$DA$7:$DA$359, 0))),0)</f>
        <v>0</v>
      </c>
      <c r="AM175" s="59">
        <f>IFERROR(VALUE(INDEX('CSV Import'!$DH$7:$DH$359, MATCH($BP175, 'CSV Import'!$DG$7:$DG$359, 0))),0)</f>
        <v>0</v>
      </c>
      <c r="AN175" s="60">
        <f>IFERROR(VALUE(INDEX('CSV Import'!$DI$7:$DI$359, MATCH($BP175, 'CSV Import'!$DG$7:$DG$359, 0))),0)</f>
        <v>0</v>
      </c>
      <c r="AO175" s="59">
        <f>IFERROR(VALUE(INDEX('CSV Import'!$DN$7:$DN$359, MATCH($BP175, 'CSV Import'!$DM$7:$DM$359, 0))),0)</f>
        <v>0</v>
      </c>
      <c r="AP175" s="60">
        <f>IFERROR(VALUE(INDEX('CSV Import'!$DO$7:$DO$359, MATCH($BP175, 'CSV Import'!$DM$7:$DM$359, 0))),0)</f>
        <v>0</v>
      </c>
      <c r="AQ175" s="59">
        <f>IFERROR(VALUE(INDEX('CSV Import'!$DT$7:$DT$359, MATCH($BP175, 'CSV Import'!$DS$7:$DS$359, 0))),0)</f>
        <v>0</v>
      </c>
      <c r="AR175" s="60">
        <f>IFERROR(VALUE(INDEX('CSV Import'!$DU$7:$DU$359, MATCH($BP175, 'CSV Import'!$DS$7:$DS$359, 0))),0)</f>
        <v>0</v>
      </c>
      <c r="AS175" s="59">
        <f>IFERROR(VALUE(INDEX('CSV Import'!$DZ$7:$DZ$359, MATCH($BP175, 'CSV Import'!$DY$7:$DY$359, 0))),0)</f>
        <v>0</v>
      </c>
      <c r="AT175" s="60">
        <f>IFERROR(VALUE(INDEX('CSV Import'!$EA$7:$EA$359, MATCH($BP175, 'CSV Import'!$DY$7:$DY$359, 0))),0)</f>
        <v>0</v>
      </c>
      <c r="AU175" s="59">
        <f>IFERROR(VALUE(INDEX('CSV Import'!$EF$7:$EF$359, MATCH($BP175, 'CSV Import'!$EE$7:$EE$359, 0))),0)</f>
        <v>0</v>
      </c>
      <c r="AV175" s="60">
        <f>IFERROR(VALUE(INDEX('CSV Import'!$EG$7:$EG$359, MATCH($BP175, 'CSV Import'!$EE$7:$EE$359, 0))),0)</f>
        <v>0</v>
      </c>
      <c r="AW175" s="59">
        <f>IFERROR(VALUE(INDEX('CSV Import'!$EL$7:$EL$359, MATCH($BP175, 'CSV Import'!$EK$7:$EK$359, 0))),0)</f>
        <v>0</v>
      </c>
      <c r="AX175" s="60">
        <f>IFERROR(VALUE(INDEX('CSV Import'!$EM$7:$EM$359, MATCH($BP175, 'CSV Import'!$EK$7:$EK$359, 0))),0)</f>
        <v>0</v>
      </c>
      <c r="AY175" s="59">
        <f>IFERROR(VALUE(INDEX('CSV Import'!$ER$7:$ER$359, MATCH($BP175, 'CSV Import'!$EQ$7:$EQ$359, 0))),0)</f>
        <v>0</v>
      </c>
      <c r="AZ175" s="60">
        <f>IFERROR(VALUE(INDEX('CSV Import'!$ES$7:$ES$359, MATCH($BP175, 'CSV Import'!$EQ$7:$EQ$359, 0))),0)</f>
        <v>0</v>
      </c>
      <c r="BA175" s="59">
        <f>IFERROR(VALUE(INDEX('CSV Import'!$EX$7:$EX$359, MATCH($BP175, 'CSV Import'!$EW$7:$EW$359, 0))),0)</f>
        <v>0</v>
      </c>
      <c r="BB175" s="60">
        <f>IFERROR(VALUE(INDEX('CSV Import'!$EY$7:$EY$359, MATCH($BP175, 'CSV Import'!$EW$7:$EW$359, 0))),0)</f>
        <v>0</v>
      </c>
      <c r="BC175" s="59">
        <f>IFERROR(VALUE(INDEX('CSV Import'!$FD$7:$FD$359, MATCH($BP175, 'CSV Import'!$FC$7:$FC$359, 0))),0)</f>
        <v>0</v>
      </c>
      <c r="BD175" s="60">
        <f>IFERROR(VALUE(INDEX('CSV Import'!$FE$7:$FE$359, MATCH($BP175, 'CSV Import'!$FC$7:$FC$359, 0))),0)</f>
        <v>0</v>
      </c>
      <c r="BE175" s="59">
        <f>IFERROR(VALUE(INDEX('CSV Import'!$FJ$7:$FJ$359, MATCH($BP175, 'CSV Import'!$FI$7:$FI$359, 0))),0)</f>
        <v>0</v>
      </c>
      <c r="BF175" s="60">
        <f>IFERROR(VALUE(INDEX('CSV Import'!$FK$7:$FK$359, MATCH($BP175, 'CSV Import'!$FI$7:$FI$359, 0))),0)</f>
        <v>0</v>
      </c>
      <c r="BG175" s="59">
        <f>IFERROR(VALUE(INDEX('CSV Import'!$FP$7:$FP$359, MATCH($BP175, 'CSV Import'!$FO$7:$FO$359, 0))),0)</f>
        <v>0</v>
      </c>
      <c r="BH175" s="60">
        <f>IFERROR(VALUE(INDEX('CSV Import'!$FQ$7:$FQ$359, MATCH($BP175, 'CSV Import'!$FO$7:$FO$359, 0))),0)</f>
        <v>0</v>
      </c>
      <c r="BI175" s="59">
        <f>IFERROR(VALUE(INDEX('CSV Import'!$FV$7:$FV$359, MATCH($BP175, 'CSV Import'!$FU$7:$FU$359, 0))),0)</f>
        <v>0</v>
      </c>
      <c r="BJ175" s="60">
        <f>IFERROR(VALUE(INDEX('CSV Import'!$FW$7:$FW$359, MATCH($BP175, 'CSV Import'!$FU$7:$FU$359, 0))),0)</f>
        <v>0</v>
      </c>
      <c r="BK175" s="59">
        <f>IFERROR(VALUE(INDEX('CSV Import'!$GB$7:$GB$359, MATCH($BP175, 'CSV Import'!$GA$7:$GA$359, 0))),0)</f>
        <v>0</v>
      </c>
      <c r="BL175" s="60">
        <f>IFERROR(VALUE(INDEX('CSV Import'!$GC$7:$GC$359, MATCH($BP175, 'CSV Import'!$GA$7:$GA$359, 0))),0)</f>
        <v>0</v>
      </c>
      <c r="BM175" s="61">
        <f t="shared" ref="BM175:BM186" si="546">SUM(C175,E175,G175,I175,K175,M175,O175,Q175,S175,U175,W175,Y175,AA175,AC175,AE175)+SUM(AG175,AI175,AK175,AM175,AO175,AQ175,AS175,AU175,AW175,AY175,BA175,BC175,BE175,BG175,BI175,BK175)</f>
        <v>0</v>
      </c>
      <c r="BN175" s="62">
        <f t="shared" ref="BN175:BN186" si="547">SUM(D175,F175,H175,J175,L175,N175,P175,R175,T175,V175,X175,Z175,AB175,AD175,AF175)+SUM(AH175,AJ175,AL175,AN175,AP175,AR175,AT175,AV175,AX175,AZ175,BB175,BD175,BF175,BH175,BJ175,BL175)</f>
        <v>0</v>
      </c>
      <c r="BP175" s="33" t="str">
        <f t="shared" si="540"/>
        <v>VOUCHERED</v>
      </c>
    </row>
    <row r="176" spans="1:68" x14ac:dyDescent="0.2">
      <c r="A176" s="28">
        <f>ROW()</f>
        <v>176</v>
      </c>
      <c r="B176" s="111"/>
      <c r="C176" s="59">
        <f>IFERROR(VALUE(INDEX('CSV Import'!$D$7:$D$359, MATCH($BP176, 'CSV Import'!$C$7:$C$359, 0))),0)</f>
        <v>0</v>
      </c>
      <c r="D176" s="60">
        <f>IFERROR(VALUE(INDEX('CSV Import'!$E$7:$E$359, MATCH($BP176, 'CSV Import'!$C$7:$C$359, 0))),0)</f>
        <v>0</v>
      </c>
      <c r="E176" s="59">
        <f>IFERROR(VALUE(INDEX('CSV Import'!$J$7:$J$359, MATCH($BP176, 'CSV Import'!$I$7:$I$359, 0))),0)</f>
        <v>0</v>
      </c>
      <c r="F176" s="60">
        <f>IFERROR(VALUE(INDEX('CSV Import'!$K$7:$K$359, MATCH($BP176, 'CSV Import'!$I$7:$I$359, 0))),0)</f>
        <v>0</v>
      </c>
      <c r="G176" s="59">
        <f>IFERROR(VALUE(INDEX('CSV Import'!$P$7:$P$359, MATCH($BP176, 'CSV Import'!$O$7:$O$359, 0))),0)</f>
        <v>0</v>
      </c>
      <c r="H176" s="60">
        <f>IFERROR(VALUE(INDEX('CSV Import'!$Q$7:$Q$359, MATCH($BP176, 'CSV Import'!$O$7:$O$359, 0))),0)</f>
        <v>0</v>
      </c>
      <c r="I176" s="59">
        <f>IFERROR(VALUE(INDEX('CSV Import'!$V$7:$V$359, MATCH($BP176, 'CSV Import'!$U$7:$U$359, 0))),0)</f>
        <v>0</v>
      </c>
      <c r="J176" s="60">
        <f>IFERROR(VALUE(INDEX('CSV Import'!$W$7:$W$359, MATCH($BP176, 'CSV Import'!$U$7:$U$359, 0))),0)</f>
        <v>0</v>
      </c>
      <c r="K176" s="59">
        <f>IFERROR(VALUE(INDEX('CSV Import'!$AB$7:$AB$359, MATCH($BP176, 'CSV Import'!$AA$7:$AA$359, 0))),0)</f>
        <v>0</v>
      </c>
      <c r="L176" s="60">
        <f>IFERROR(VALUE(INDEX('CSV Import'!$AC$7:$AC$359, MATCH($BP176, 'CSV Import'!$AA$7:$AA$359, 0))),0)</f>
        <v>0</v>
      </c>
      <c r="M176" s="59">
        <f>IFERROR(VALUE(INDEX('CSV Import'!$AH$7:$AH$359, MATCH($BP176, 'CSV Import'!$AG$7:$AG$359, 0))),0)</f>
        <v>0</v>
      </c>
      <c r="N176" s="60">
        <f>IFERROR(VALUE(INDEX('CSV Import'!$AI$7:$AI$359, MATCH($BP176, 'CSV Import'!$AG$7:$AG$359, 0))),0)</f>
        <v>0</v>
      </c>
      <c r="O176" s="59">
        <f>IFERROR(VALUE(INDEX('CSV Import'!$AN$7:$AN$359, MATCH($BP176, 'CSV Import'!$AM$7:$AM$359, 0))),0)</f>
        <v>0</v>
      </c>
      <c r="P176" s="60">
        <f>IFERROR(VALUE(INDEX('CSV Import'!$AO$7:$AO$359, MATCH($BP176, 'CSV Import'!$AM$7:$AM$359, 0))),0)</f>
        <v>0</v>
      </c>
      <c r="Q176" s="59">
        <f>IFERROR(VALUE(INDEX('CSV Import'!$AT$7:$AT$359, MATCH($BP176, 'CSV Import'!$AS$7:$AS$359, 0))),0)</f>
        <v>0</v>
      </c>
      <c r="R176" s="60">
        <f>IFERROR(VALUE(INDEX('CSV Import'!$AU$7:$AU$359, MATCH($BP176, 'CSV Import'!$AS$7:$AS$359, 0))),0)</f>
        <v>0</v>
      </c>
      <c r="S176" s="59">
        <f>IFERROR(VALUE(INDEX('CSV Import'!$AZ$7:$AZ$359, MATCH($BP176, 'CSV Import'!$AY$7:$AY$359, 0))),0)</f>
        <v>0</v>
      </c>
      <c r="T176" s="60">
        <f>IFERROR(VALUE(INDEX('CSV Import'!$BA$7:$BA$359, MATCH($BP176, 'CSV Import'!$AY$7:$AY$359, 0))),0)</f>
        <v>0</v>
      </c>
      <c r="U176" s="59">
        <f>IFERROR(VALUE(INDEX('CSV Import'!$BF$7:$BF$359, MATCH($BP176, 'CSV Import'!$BE$7:$BE$359, 0))),0)</f>
        <v>0</v>
      </c>
      <c r="V176" s="60">
        <f>IFERROR(VALUE(INDEX('CSV Import'!$BG$7:$BG$359, MATCH($BP176, 'CSV Import'!$BE$7:$BE$359, 0))),0)</f>
        <v>0</v>
      </c>
      <c r="W176" s="59">
        <f>IFERROR(VALUE(INDEX('CSV Import'!$BL$7:$BL$359, MATCH($BP176, 'CSV Import'!$BK$7:$BK$359, 0))),0)</f>
        <v>0</v>
      </c>
      <c r="X176" s="60">
        <f>IFERROR(VALUE(INDEX('CSV Import'!$BM$7:$BM$359, MATCH($BP176, 'CSV Import'!$BK$7:$BK$359, 0))),0)</f>
        <v>0</v>
      </c>
      <c r="Y176" s="59">
        <f>IFERROR(VALUE(INDEX('CSV Import'!$BR$7:$BR$359, MATCH($BP176, 'CSV Import'!$BQ$7:$BQ$359, 0))),0)</f>
        <v>0</v>
      </c>
      <c r="Z176" s="60">
        <f>IFERROR(VALUE(INDEX('CSV Import'!$BS$7:$BS$359, MATCH($BP176, 'CSV Import'!$BQ$7:$BQ$359, 0))),0)</f>
        <v>0</v>
      </c>
      <c r="AA176" s="59">
        <f>IFERROR(VALUE(INDEX('CSV Import'!$BX$7:$BX$359, MATCH($BP176, 'CSV Import'!$BW$7:$BW$359, 0))),0)</f>
        <v>0</v>
      </c>
      <c r="AB176" s="60">
        <f>IFERROR(VALUE(INDEX('CSV Import'!$BY$7:$BY$359, MATCH($BP176, 'CSV Import'!$BW$7:$BW$359, 0))),0)</f>
        <v>0</v>
      </c>
      <c r="AC176" s="59">
        <f>IFERROR(VALUE(INDEX('CSV Import'!$CD$7:$CD$359, MATCH($BP176, 'CSV Import'!$CC$7:$CC$359, 0))),0)</f>
        <v>0</v>
      </c>
      <c r="AD176" s="60">
        <f>IFERROR(VALUE(INDEX('CSV Import'!$CE$7:$CE$359, MATCH($BP176, 'CSV Import'!$CC$7:$CC$359, 0))),0)</f>
        <v>0</v>
      </c>
      <c r="AE176" s="59">
        <f>IFERROR(VALUE(INDEX('CSV Import'!$CJ$7:$CJ$359, MATCH($BP176, 'CSV Import'!$CI$7:$CI$359, 0))),0)</f>
        <v>0</v>
      </c>
      <c r="AF176" s="60">
        <f>IFERROR(VALUE(INDEX('CSV Import'!$CK$7:$CK$359, MATCH($BP176, 'CSV Import'!$CI$7:$CI$359, 0))),0)</f>
        <v>0</v>
      </c>
      <c r="AG176" s="59">
        <f>IFERROR(VALUE(INDEX('CSV Import'!$CP$7:$CP$359, MATCH($BP176, 'CSV Import'!$CO$7:$CO$359, 0))),0)</f>
        <v>0</v>
      </c>
      <c r="AH176" s="60">
        <f>IFERROR(VALUE(INDEX('CSV Import'!$CQ$7:$CQ$359, MATCH($BP176, 'CSV Import'!$CO$7:$CO$359, 0))),0)</f>
        <v>0</v>
      </c>
      <c r="AI176" s="59">
        <f>IFERROR(VALUE(INDEX('CSV Import'!$CV$7:$CV$359, MATCH($BP176, 'CSV Import'!$CU$7:$CU$359, 0))),0)</f>
        <v>0</v>
      </c>
      <c r="AJ176" s="60">
        <f>IFERROR(VALUE(INDEX('CSV Import'!$CW$7:$CW$359, MATCH($BP176, 'CSV Import'!$CU$7:$CU$359, 0))),0)</f>
        <v>0</v>
      </c>
      <c r="AK176" s="59">
        <f>IFERROR(VALUE(INDEX('CSV Import'!$DB$7:$DB$359, MATCH($BP176, 'CSV Import'!$DA$7:$DA$359, 0))),0)</f>
        <v>0</v>
      </c>
      <c r="AL176" s="60">
        <f>IFERROR(VALUE(INDEX('CSV Import'!$DC$7:$DC$359, MATCH($BP176, 'CSV Import'!$DA$7:$DA$359, 0))),0)</f>
        <v>0</v>
      </c>
      <c r="AM176" s="59">
        <f>IFERROR(VALUE(INDEX('CSV Import'!$DH$7:$DH$359, MATCH($BP176, 'CSV Import'!$DG$7:$DG$359, 0))),0)</f>
        <v>0</v>
      </c>
      <c r="AN176" s="60">
        <f>IFERROR(VALUE(INDEX('CSV Import'!$DI$7:$DI$359, MATCH($BP176, 'CSV Import'!$DG$7:$DG$359, 0))),0)</f>
        <v>0</v>
      </c>
      <c r="AO176" s="59">
        <f>IFERROR(VALUE(INDEX('CSV Import'!$DN$7:$DN$359, MATCH($BP176, 'CSV Import'!$DM$7:$DM$359, 0))),0)</f>
        <v>0</v>
      </c>
      <c r="AP176" s="60">
        <f>IFERROR(VALUE(INDEX('CSV Import'!$DO$7:$DO$359, MATCH($BP176, 'CSV Import'!$DM$7:$DM$359, 0))),0)</f>
        <v>0</v>
      </c>
      <c r="AQ176" s="59">
        <f>IFERROR(VALUE(INDEX('CSV Import'!$DT$7:$DT$359, MATCH($BP176, 'CSV Import'!$DS$7:$DS$359, 0))),0)</f>
        <v>0</v>
      </c>
      <c r="AR176" s="60">
        <f>IFERROR(VALUE(INDEX('CSV Import'!$DU$7:$DU$359, MATCH($BP176, 'CSV Import'!$DS$7:$DS$359, 0))),0)</f>
        <v>0</v>
      </c>
      <c r="AS176" s="59">
        <f>IFERROR(VALUE(INDEX('CSV Import'!$DZ$7:$DZ$359, MATCH($BP176, 'CSV Import'!$DY$7:$DY$359, 0))),0)</f>
        <v>0</v>
      </c>
      <c r="AT176" s="60">
        <f>IFERROR(VALUE(INDEX('CSV Import'!$EA$7:$EA$359, MATCH($BP176, 'CSV Import'!$DY$7:$DY$359, 0))),0)</f>
        <v>0</v>
      </c>
      <c r="AU176" s="59">
        <f>IFERROR(VALUE(INDEX('CSV Import'!$EF$7:$EF$359, MATCH($BP176, 'CSV Import'!$EE$7:$EE$359, 0))),0)</f>
        <v>0</v>
      </c>
      <c r="AV176" s="60">
        <f>IFERROR(VALUE(INDEX('CSV Import'!$EG$7:$EG$359, MATCH($BP176, 'CSV Import'!$EE$7:$EE$359, 0))),0)</f>
        <v>0</v>
      </c>
      <c r="AW176" s="59">
        <f>IFERROR(VALUE(INDEX('CSV Import'!$EL$7:$EL$359, MATCH($BP176, 'CSV Import'!$EK$7:$EK$359, 0))),0)</f>
        <v>0</v>
      </c>
      <c r="AX176" s="60">
        <f>IFERROR(VALUE(INDEX('CSV Import'!$EM$7:$EM$359, MATCH($BP176, 'CSV Import'!$EK$7:$EK$359, 0))),0)</f>
        <v>0</v>
      </c>
      <c r="AY176" s="59">
        <f>IFERROR(VALUE(INDEX('CSV Import'!$ER$7:$ER$359, MATCH($BP176, 'CSV Import'!$EQ$7:$EQ$359, 0))),0)</f>
        <v>0</v>
      </c>
      <c r="AZ176" s="60">
        <f>IFERROR(VALUE(INDEX('CSV Import'!$ES$7:$ES$359, MATCH($BP176, 'CSV Import'!$EQ$7:$EQ$359, 0))),0)</f>
        <v>0</v>
      </c>
      <c r="BA176" s="59">
        <f>IFERROR(VALUE(INDEX('CSV Import'!$EX$7:$EX$359, MATCH($BP176, 'CSV Import'!$EW$7:$EW$359, 0))),0)</f>
        <v>0</v>
      </c>
      <c r="BB176" s="60">
        <f>IFERROR(VALUE(INDEX('CSV Import'!$EY$7:$EY$359, MATCH($BP176, 'CSV Import'!$EW$7:$EW$359, 0))),0)</f>
        <v>0</v>
      </c>
      <c r="BC176" s="59">
        <f>IFERROR(VALUE(INDEX('CSV Import'!$FD$7:$FD$359, MATCH($BP176, 'CSV Import'!$FC$7:$FC$359, 0))),0)</f>
        <v>0</v>
      </c>
      <c r="BD176" s="60">
        <f>IFERROR(VALUE(INDEX('CSV Import'!$FE$7:$FE$359, MATCH($BP176, 'CSV Import'!$FC$7:$FC$359, 0))),0)</f>
        <v>0</v>
      </c>
      <c r="BE176" s="59">
        <f>IFERROR(VALUE(INDEX('CSV Import'!$FJ$7:$FJ$359, MATCH($BP176, 'CSV Import'!$FI$7:$FI$359, 0))),0)</f>
        <v>0</v>
      </c>
      <c r="BF176" s="60">
        <f>IFERROR(VALUE(INDEX('CSV Import'!$FK$7:$FK$359, MATCH($BP176, 'CSV Import'!$FI$7:$FI$359, 0))),0)</f>
        <v>0</v>
      </c>
      <c r="BG176" s="59">
        <f>IFERROR(VALUE(INDEX('CSV Import'!$FP$7:$FP$359, MATCH($BP176, 'CSV Import'!$FO$7:$FO$359, 0))),0)</f>
        <v>0</v>
      </c>
      <c r="BH176" s="60">
        <f>IFERROR(VALUE(INDEX('CSV Import'!$FQ$7:$FQ$359, MATCH($BP176, 'CSV Import'!$FO$7:$FO$359, 0))),0)</f>
        <v>0</v>
      </c>
      <c r="BI176" s="59">
        <f>IFERROR(VALUE(INDEX('CSV Import'!$FV$7:$FV$359, MATCH($BP176, 'CSV Import'!$FU$7:$FU$359, 0))),0)</f>
        <v>0</v>
      </c>
      <c r="BJ176" s="60">
        <f>IFERROR(VALUE(INDEX('CSV Import'!$FW$7:$FW$359, MATCH($BP176, 'CSV Import'!$FU$7:$FU$359, 0))),0)</f>
        <v>0</v>
      </c>
      <c r="BK176" s="59">
        <f>IFERROR(VALUE(INDEX('CSV Import'!$GB$7:$GB$359, MATCH($BP176, 'CSV Import'!$GA$7:$GA$359, 0))),0)</f>
        <v>0</v>
      </c>
      <c r="BL176" s="60">
        <f>IFERROR(VALUE(INDEX('CSV Import'!$GC$7:$GC$359, MATCH($BP176, 'CSV Import'!$GA$7:$GA$359, 0))),0)</f>
        <v>0</v>
      </c>
      <c r="BM176" s="61">
        <f t="shared" si="546"/>
        <v>0</v>
      </c>
      <c r="BN176" s="62">
        <f t="shared" si="547"/>
        <v>0</v>
      </c>
      <c r="BP176" s="33" t="str">
        <f t="shared" si="540"/>
        <v>VOUCHERED</v>
      </c>
    </row>
    <row r="177" spans="1:68" x14ac:dyDescent="0.2">
      <c r="A177" s="28">
        <f>ROW()</f>
        <v>177</v>
      </c>
      <c r="B177" s="111"/>
      <c r="C177" s="59">
        <f>IFERROR(VALUE(INDEX('CSV Import'!$D$7:$D$359, MATCH($BP177, 'CSV Import'!$C$7:$C$359, 0))),0)</f>
        <v>0</v>
      </c>
      <c r="D177" s="60">
        <f>IFERROR(VALUE(INDEX('CSV Import'!$E$7:$E$359, MATCH($BP177, 'CSV Import'!$C$7:$C$359, 0))),0)</f>
        <v>0</v>
      </c>
      <c r="E177" s="59">
        <f>IFERROR(VALUE(INDEX('CSV Import'!$J$7:$J$359, MATCH($BP177, 'CSV Import'!$I$7:$I$359, 0))),0)</f>
        <v>0</v>
      </c>
      <c r="F177" s="60">
        <f>IFERROR(VALUE(INDEX('CSV Import'!$K$7:$K$359, MATCH($BP177, 'CSV Import'!$I$7:$I$359, 0))),0)</f>
        <v>0</v>
      </c>
      <c r="G177" s="59">
        <f>IFERROR(VALUE(INDEX('CSV Import'!$P$7:$P$359, MATCH($BP177, 'CSV Import'!$O$7:$O$359, 0))),0)</f>
        <v>0</v>
      </c>
      <c r="H177" s="60">
        <f>IFERROR(VALUE(INDEX('CSV Import'!$Q$7:$Q$359, MATCH($BP177, 'CSV Import'!$O$7:$O$359, 0))),0)</f>
        <v>0</v>
      </c>
      <c r="I177" s="59">
        <f>IFERROR(VALUE(INDEX('CSV Import'!$V$7:$V$359, MATCH($BP177, 'CSV Import'!$U$7:$U$359, 0))),0)</f>
        <v>0</v>
      </c>
      <c r="J177" s="60">
        <f>IFERROR(VALUE(INDEX('CSV Import'!$W$7:$W$359, MATCH($BP177, 'CSV Import'!$U$7:$U$359, 0))),0)</f>
        <v>0</v>
      </c>
      <c r="K177" s="59">
        <f>IFERROR(VALUE(INDEX('CSV Import'!$AB$7:$AB$359, MATCH($BP177, 'CSV Import'!$AA$7:$AA$359, 0))),0)</f>
        <v>0</v>
      </c>
      <c r="L177" s="60">
        <f>IFERROR(VALUE(INDEX('CSV Import'!$AC$7:$AC$359, MATCH($BP177, 'CSV Import'!$AA$7:$AA$359, 0))),0)</f>
        <v>0</v>
      </c>
      <c r="M177" s="59">
        <f>IFERROR(VALUE(INDEX('CSV Import'!$AH$7:$AH$359, MATCH($BP177, 'CSV Import'!$AG$7:$AG$359, 0))),0)</f>
        <v>0</v>
      </c>
      <c r="N177" s="60">
        <f>IFERROR(VALUE(INDEX('CSV Import'!$AI$7:$AI$359, MATCH($BP177, 'CSV Import'!$AG$7:$AG$359, 0))),0)</f>
        <v>0</v>
      </c>
      <c r="O177" s="59">
        <f>IFERROR(VALUE(INDEX('CSV Import'!$AN$7:$AN$359, MATCH($BP177, 'CSV Import'!$AM$7:$AM$359, 0))),0)</f>
        <v>0</v>
      </c>
      <c r="P177" s="60">
        <f>IFERROR(VALUE(INDEX('CSV Import'!$AO$7:$AO$359, MATCH($BP177, 'CSV Import'!$AM$7:$AM$359, 0))),0)</f>
        <v>0</v>
      </c>
      <c r="Q177" s="59">
        <f>IFERROR(VALUE(INDEX('CSV Import'!$AT$7:$AT$359, MATCH($BP177, 'CSV Import'!$AS$7:$AS$359, 0))),0)</f>
        <v>0</v>
      </c>
      <c r="R177" s="60">
        <f>IFERROR(VALUE(INDEX('CSV Import'!$AU$7:$AU$359, MATCH($BP177, 'CSV Import'!$AS$7:$AS$359, 0))),0)</f>
        <v>0</v>
      </c>
      <c r="S177" s="59">
        <f>IFERROR(VALUE(INDEX('CSV Import'!$AZ$7:$AZ$359, MATCH($BP177, 'CSV Import'!$AY$7:$AY$359, 0))),0)</f>
        <v>0</v>
      </c>
      <c r="T177" s="60">
        <f>IFERROR(VALUE(INDEX('CSV Import'!$BA$7:$BA$359, MATCH($BP177, 'CSV Import'!$AY$7:$AY$359, 0))),0)</f>
        <v>0</v>
      </c>
      <c r="U177" s="59">
        <f>IFERROR(VALUE(INDEX('CSV Import'!$BF$7:$BF$359, MATCH($BP177, 'CSV Import'!$BE$7:$BE$359, 0))),0)</f>
        <v>0</v>
      </c>
      <c r="V177" s="60">
        <f>IFERROR(VALUE(INDEX('CSV Import'!$BG$7:$BG$359, MATCH($BP177, 'CSV Import'!$BE$7:$BE$359, 0))),0)</f>
        <v>0</v>
      </c>
      <c r="W177" s="59">
        <f>IFERROR(VALUE(INDEX('CSV Import'!$BL$7:$BL$359, MATCH($BP177, 'CSV Import'!$BK$7:$BK$359, 0))),0)</f>
        <v>0</v>
      </c>
      <c r="X177" s="60">
        <f>IFERROR(VALUE(INDEX('CSV Import'!$BM$7:$BM$359, MATCH($BP177, 'CSV Import'!$BK$7:$BK$359, 0))),0)</f>
        <v>0</v>
      </c>
      <c r="Y177" s="59">
        <f>IFERROR(VALUE(INDEX('CSV Import'!$BR$7:$BR$359, MATCH($BP177, 'CSV Import'!$BQ$7:$BQ$359, 0))),0)</f>
        <v>0</v>
      </c>
      <c r="Z177" s="60">
        <f>IFERROR(VALUE(INDEX('CSV Import'!$BS$7:$BS$359, MATCH($BP177, 'CSV Import'!$BQ$7:$BQ$359, 0))),0)</f>
        <v>0</v>
      </c>
      <c r="AA177" s="59">
        <f>IFERROR(VALUE(INDEX('CSV Import'!$BX$7:$BX$359, MATCH($BP177, 'CSV Import'!$BW$7:$BW$359, 0))),0)</f>
        <v>0</v>
      </c>
      <c r="AB177" s="60">
        <f>IFERROR(VALUE(INDEX('CSV Import'!$BY$7:$BY$359, MATCH($BP177, 'CSV Import'!$BW$7:$BW$359, 0))),0)</f>
        <v>0</v>
      </c>
      <c r="AC177" s="59">
        <f>IFERROR(VALUE(INDEX('CSV Import'!$CD$7:$CD$359, MATCH($BP177, 'CSV Import'!$CC$7:$CC$359, 0))),0)</f>
        <v>0</v>
      </c>
      <c r="AD177" s="60">
        <f>IFERROR(VALUE(INDEX('CSV Import'!$CE$7:$CE$359, MATCH($BP177, 'CSV Import'!$CC$7:$CC$359, 0))),0)</f>
        <v>0</v>
      </c>
      <c r="AE177" s="59">
        <f>IFERROR(VALUE(INDEX('CSV Import'!$CJ$7:$CJ$359, MATCH($BP177, 'CSV Import'!$CI$7:$CI$359, 0))),0)</f>
        <v>0</v>
      </c>
      <c r="AF177" s="60">
        <f>IFERROR(VALUE(INDEX('CSV Import'!$CK$7:$CK$359, MATCH($BP177, 'CSV Import'!$CI$7:$CI$359, 0))),0)</f>
        <v>0</v>
      </c>
      <c r="AG177" s="59">
        <f>IFERROR(VALUE(INDEX('CSV Import'!$CP$7:$CP$359, MATCH($BP177, 'CSV Import'!$CO$7:$CO$359, 0))),0)</f>
        <v>0</v>
      </c>
      <c r="AH177" s="60">
        <f>IFERROR(VALUE(INDEX('CSV Import'!$CQ$7:$CQ$359, MATCH($BP177, 'CSV Import'!$CO$7:$CO$359, 0))),0)</f>
        <v>0</v>
      </c>
      <c r="AI177" s="59">
        <f>IFERROR(VALUE(INDEX('CSV Import'!$CV$7:$CV$359, MATCH($BP177, 'CSV Import'!$CU$7:$CU$359, 0))),0)</f>
        <v>0</v>
      </c>
      <c r="AJ177" s="60">
        <f>IFERROR(VALUE(INDEX('CSV Import'!$CW$7:$CW$359, MATCH($BP177, 'CSV Import'!$CU$7:$CU$359, 0))),0)</f>
        <v>0</v>
      </c>
      <c r="AK177" s="59">
        <f>IFERROR(VALUE(INDEX('CSV Import'!$DB$7:$DB$359, MATCH($BP177, 'CSV Import'!$DA$7:$DA$359, 0))),0)</f>
        <v>0</v>
      </c>
      <c r="AL177" s="60">
        <f>IFERROR(VALUE(INDEX('CSV Import'!$DC$7:$DC$359, MATCH($BP177, 'CSV Import'!$DA$7:$DA$359, 0))),0)</f>
        <v>0</v>
      </c>
      <c r="AM177" s="59">
        <f>IFERROR(VALUE(INDEX('CSV Import'!$DH$7:$DH$359, MATCH($BP177, 'CSV Import'!$DG$7:$DG$359, 0))),0)</f>
        <v>0</v>
      </c>
      <c r="AN177" s="60">
        <f>IFERROR(VALUE(INDEX('CSV Import'!$DI$7:$DI$359, MATCH($BP177, 'CSV Import'!$DG$7:$DG$359, 0))),0)</f>
        <v>0</v>
      </c>
      <c r="AO177" s="59">
        <f>IFERROR(VALUE(INDEX('CSV Import'!$DN$7:$DN$359, MATCH($BP177, 'CSV Import'!$DM$7:$DM$359, 0))),0)</f>
        <v>0</v>
      </c>
      <c r="AP177" s="60">
        <f>IFERROR(VALUE(INDEX('CSV Import'!$DO$7:$DO$359, MATCH($BP177, 'CSV Import'!$DM$7:$DM$359, 0))),0)</f>
        <v>0</v>
      </c>
      <c r="AQ177" s="59">
        <f>IFERROR(VALUE(INDEX('CSV Import'!$DT$7:$DT$359, MATCH($BP177, 'CSV Import'!$DS$7:$DS$359, 0))),0)</f>
        <v>0</v>
      </c>
      <c r="AR177" s="60">
        <f>IFERROR(VALUE(INDEX('CSV Import'!$DU$7:$DU$359, MATCH($BP177, 'CSV Import'!$DS$7:$DS$359, 0))),0)</f>
        <v>0</v>
      </c>
      <c r="AS177" s="59">
        <f>IFERROR(VALUE(INDEX('CSV Import'!$DZ$7:$DZ$359, MATCH($BP177, 'CSV Import'!$DY$7:$DY$359, 0))),0)</f>
        <v>0</v>
      </c>
      <c r="AT177" s="60">
        <f>IFERROR(VALUE(INDEX('CSV Import'!$EA$7:$EA$359, MATCH($BP177, 'CSV Import'!$DY$7:$DY$359, 0))),0)</f>
        <v>0</v>
      </c>
      <c r="AU177" s="59">
        <f>IFERROR(VALUE(INDEX('CSV Import'!$EF$7:$EF$359, MATCH($BP177, 'CSV Import'!$EE$7:$EE$359, 0))),0)</f>
        <v>0</v>
      </c>
      <c r="AV177" s="60">
        <f>IFERROR(VALUE(INDEX('CSV Import'!$EG$7:$EG$359, MATCH($BP177, 'CSV Import'!$EE$7:$EE$359, 0))),0)</f>
        <v>0</v>
      </c>
      <c r="AW177" s="59">
        <f>IFERROR(VALUE(INDEX('CSV Import'!$EL$7:$EL$359, MATCH($BP177, 'CSV Import'!$EK$7:$EK$359, 0))),0)</f>
        <v>0</v>
      </c>
      <c r="AX177" s="60">
        <f>IFERROR(VALUE(INDEX('CSV Import'!$EM$7:$EM$359, MATCH($BP177, 'CSV Import'!$EK$7:$EK$359, 0))),0)</f>
        <v>0</v>
      </c>
      <c r="AY177" s="59">
        <f>IFERROR(VALUE(INDEX('CSV Import'!$ER$7:$ER$359, MATCH($BP177, 'CSV Import'!$EQ$7:$EQ$359, 0))),0)</f>
        <v>0</v>
      </c>
      <c r="AZ177" s="60">
        <f>IFERROR(VALUE(INDEX('CSV Import'!$ES$7:$ES$359, MATCH($BP177, 'CSV Import'!$EQ$7:$EQ$359, 0))),0)</f>
        <v>0</v>
      </c>
      <c r="BA177" s="59">
        <f>IFERROR(VALUE(INDEX('CSV Import'!$EX$7:$EX$359, MATCH($BP177, 'CSV Import'!$EW$7:$EW$359, 0))),0)</f>
        <v>0</v>
      </c>
      <c r="BB177" s="60">
        <f>IFERROR(VALUE(INDEX('CSV Import'!$EY$7:$EY$359, MATCH($BP177, 'CSV Import'!$EW$7:$EW$359, 0))),0)</f>
        <v>0</v>
      </c>
      <c r="BC177" s="59">
        <f>IFERROR(VALUE(INDEX('CSV Import'!$FD$7:$FD$359, MATCH($BP177, 'CSV Import'!$FC$7:$FC$359, 0))),0)</f>
        <v>0</v>
      </c>
      <c r="BD177" s="60">
        <f>IFERROR(VALUE(INDEX('CSV Import'!$FE$7:$FE$359, MATCH($BP177, 'CSV Import'!$FC$7:$FC$359, 0))),0)</f>
        <v>0</v>
      </c>
      <c r="BE177" s="59">
        <f>IFERROR(VALUE(INDEX('CSV Import'!$FJ$7:$FJ$359, MATCH($BP177, 'CSV Import'!$FI$7:$FI$359, 0))),0)</f>
        <v>0</v>
      </c>
      <c r="BF177" s="60">
        <f>IFERROR(VALUE(INDEX('CSV Import'!$FK$7:$FK$359, MATCH($BP177, 'CSV Import'!$FI$7:$FI$359, 0))),0)</f>
        <v>0</v>
      </c>
      <c r="BG177" s="59">
        <f>IFERROR(VALUE(INDEX('CSV Import'!$FP$7:$FP$359, MATCH($BP177, 'CSV Import'!$FO$7:$FO$359, 0))),0)</f>
        <v>0</v>
      </c>
      <c r="BH177" s="60">
        <f>IFERROR(VALUE(INDEX('CSV Import'!$FQ$7:$FQ$359, MATCH($BP177, 'CSV Import'!$FO$7:$FO$359, 0))),0)</f>
        <v>0</v>
      </c>
      <c r="BI177" s="59">
        <f>IFERROR(VALUE(INDEX('CSV Import'!$FV$7:$FV$359, MATCH($BP177, 'CSV Import'!$FU$7:$FU$359, 0))),0)</f>
        <v>0</v>
      </c>
      <c r="BJ177" s="60">
        <f>IFERROR(VALUE(INDEX('CSV Import'!$FW$7:$FW$359, MATCH($BP177, 'CSV Import'!$FU$7:$FU$359, 0))),0)</f>
        <v>0</v>
      </c>
      <c r="BK177" s="59">
        <f>IFERROR(VALUE(INDEX('CSV Import'!$GB$7:$GB$359, MATCH($BP177, 'CSV Import'!$GA$7:$GA$359, 0))),0)</f>
        <v>0</v>
      </c>
      <c r="BL177" s="60">
        <f>IFERROR(VALUE(INDEX('CSV Import'!$GC$7:$GC$359, MATCH($BP177, 'CSV Import'!$GA$7:$GA$359, 0))),0)</f>
        <v>0</v>
      </c>
      <c r="BM177" s="61">
        <f t="shared" si="546"/>
        <v>0</v>
      </c>
      <c r="BN177" s="62">
        <f t="shared" si="547"/>
        <v>0</v>
      </c>
      <c r="BP177" s="33" t="str">
        <f t="shared" si="540"/>
        <v>VOUCHERED</v>
      </c>
    </row>
    <row r="178" spans="1:68" x14ac:dyDescent="0.2">
      <c r="A178" s="28">
        <f>ROW()</f>
        <v>178</v>
      </c>
      <c r="B178" s="111"/>
      <c r="C178" s="59">
        <f>IFERROR(VALUE(INDEX('CSV Import'!$D$7:$D$359, MATCH($BP178, 'CSV Import'!$C$7:$C$359, 0))),0)</f>
        <v>0</v>
      </c>
      <c r="D178" s="60">
        <f>IFERROR(VALUE(INDEX('CSV Import'!$E$7:$E$359, MATCH($BP178, 'CSV Import'!$C$7:$C$359, 0))),0)</f>
        <v>0</v>
      </c>
      <c r="E178" s="59">
        <f>IFERROR(VALUE(INDEX('CSV Import'!$J$7:$J$359, MATCH($BP178, 'CSV Import'!$I$7:$I$359, 0))),0)</f>
        <v>0</v>
      </c>
      <c r="F178" s="60">
        <f>IFERROR(VALUE(INDEX('CSV Import'!$K$7:$K$359, MATCH($BP178, 'CSV Import'!$I$7:$I$359, 0))),0)</f>
        <v>0</v>
      </c>
      <c r="G178" s="59">
        <f>IFERROR(VALUE(INDEX('CSV Import'!$P$7:$P$359, MATCH($BP178, 'CSV Import'!$O$7:$O$359, 0))),0)</f>
        <v>0</v>
      </c>
      <c r="H178" s="60">
        <f>IFERROR(VALUE(INDEX('CSV Import'!$Q$7:$Q$359, MATCH($BP178, 'CSV Import'!$O$7:$O$359, 0))),0)</f>
        <v>0</v>
      </c>
      <c r="I178" s="59">
        <f>IFERROR(VALUE(INDEX('CSV Import'!$V$7:$V$359, MATCH($BP178, 'CSV Import'!$U$7:$U$359, 0))),0)</f>
        <v>0</v>
      </c>
      <c r="J178" s="60">
        <f>IFERROR(VALUE(INDEX('CSV Import'!$W$7:$W$359, MATCH($BP178, 'CSV Import'!$U$7:$U$359, 0))),0)</f>
        <v>0</v>
      </c>
      <c r="K178" s="59">
        <f>IFERROR(VALUE(INDEX('CSV Import'!$AB$7:$AB$359, MATCH($BP178, 'CSV Import'!$AA$7:$AA$359, 0))),0)</f>
        <v>0</v>
      </c>
      <c r="L178" s="60">
        <f>IFERROR(VALUE(INDEX('CSV Import'!$AC$7:$AC$359, MATCH($BP178, 'CSV Import'!$AA$7:$AA$359, 0))),0)</f>
        <v>0</v>
      </c>
      <c r="M178" s="59">
        <f>IFERROR(VALUE(INDEX('CSV Import'!$AH$7:$AH$359, MATCH($BP178, 'CSV Import'!$AG$7:$AG$359, 0))),0)</f>
        <v>0</v>
      </c>
      <c r="N178" s="60">
        <f>IFERROR(VALUE(INDEX('CSV Import'!$AI$7:$AI$359, MATCH($BP178, 'CSV Import'!$AG$7:$AG$359, 0))),0)</f>
        <v>0</v>
      </c>
      <c r="O178" s="59">
        <f>IFERROR(VALUE(INDEX('CSV Import'!$AN$7:$AN$359, MATCH($BP178, 'CSV Import'!$AM$7:$AM$359, 0))),0)</f>
        <v>0</v>
      </c>
      <c r="P178" s="60">
        <f>IFERROR(VALUE(INDEX('CSV Import'!$AO$7:$AO$359, MATCH($BP178, 'CSV Import'!$AM$7:$AM$359, 0))),0)</f>
        <v>0</v>
      </c>
      <c r="Q178" s="59">
        <f>IFERROR(VALUE(INDEX('CSV Import'!$AT$7:$AT$359, MATCH($BP178, 'CSV Import'!$AS$7:$AS$359, 0))),0)</f>
        <v>0</v>
      </c>
      <c r="R178" s="60">
        <f>IFERROR(VALUE(INDEX('CSV Import'!$AU$7:$AU$359, MATCH($BP178, 'CSV Import'!$AS$7:$AS$359, 0))),0)</f>
        <v>0</v>
      </c>
      <c r="S178" s="59">
        <f>IFERROR(VALUE(INDEX('CSV Import'!$AZ$7:$AZ$359, MATCH($BP178, 'CSV Import'!$AY$7:$AY$359, 0))),0)</f>
        <v>0</v>
      </c>
      <c r="T178" s="60">
        <f>IFERROR(VALUE(INDEX('CSV Import'!$BA$7:$BA$359, MATCH($BP178, 'CSV Import'!$AY$7:$AY$359, 0))),0)</f>
        <v>0</v>
      </c>
      <c r="U178" s="59">
        <f>IFERROR(VALUE(INDEX('CSV Import'!$BF$7:$BF$359, MATCH($BP178, 'CSV Import'!$BE$7:$BE$359, 0))),0)</f>
        <v>0</v>
      </c>
      <c r="V178" s="60">
        <f>IFERROR(VALUE(INDEX('CSV Import'!$BG$7:$BG$359, MATCH($BP178, 'CSV Import'!$BE$7:$BE$359, 0))),0)</f>
        <v>0</v>
      </c>
      <c r="W178" s="59">
        <f>IFERROR(VALUE(INDEX('CSV Import'!$BL$7:$BL$359, MATCH($BP178, 'CSV Import'!$BK$7:$BK$359, 0))),0)</f>
        <v>0</v>
      </c>
      <c r="X178" s="60">
        <f>IFERROR(VALUE(INDEX('CSV Import'!$BM$7:$BM$359, MATCH($BP178, 'CSV Import'!$BK$7:$BK$359, 0))),0)</f>
        <v>0</v>
      </c>
      <c r="Y178" s="59">
        <f>IFERROR(VALUE(INDEX('CSV Import'!$BR$7:$BR$359, MATCH($BP178, 'CSV Import'!$BQ$7:$BQ$359, 0))),0)</f>
        <v>0</v>
      </c>
      <c r="Z178" s="60">
        <f>IFERROR(VALUE(INDEX('CSV Import'!$BS$7:$BS$359, MATCH($BP178, 'CSV Import'!$BQ$7:$BQ$359, 0))),0)</f>
        <v>0</v>
      </c>
      <c r="AA178" s="59">
        <f>IFERROR(VALUE(INDEX('CSV Import'!$BX$7:$BX$359, MATCH($BP178, 'CSV Import'!$BW$7:$BW$359, 0))),0)</f>
        <v>0</v>
      </c>
      <c r="AB178" s="60">
        <f>IFERROR(VALUE(INDEX('CSV Import'!$BY$7:$BY$359, MATCH($BP178, 'CSV Import'!$BW$7:$BW$359, 0))),0)</f>
        <v>0</v>
      </c>
      <c r="AC178" s="59">
        <f>IFERROR(VALUE(INDEX('CSV Import'!$CD$7:$CD$359, MATCH($BP178, 'CSV Import'!$CC$7:$CC$359, 0))),0)</f>
        <v>0</v>
      </c>
      <c r="AD178" s="60">
        <f>IFERROR(VALUE(INDEX('CSV Import'!$CE$7:$CE$359, MATCH($BP178, 'CSV Import'!$CC$7:$CC$359, 0))),0)</f>
        <v>0</v>
      </c>
      <c r="AE178" s="59">
        <f>IFERROR(VALUE(INDEX('CSV Import'!$CJ$7:$CJ$359, MATCH($BP178, 'CSV Import'!$CI$7:$CI$359, 0))),0)</f>
        <v>0</v>
      </c>
      <c r="AF178" s="60">
        <f>IFERROR(VALUE(INDEX('CSV Import'!$CK$7:$CK$359, MATCH($BP178, 'CSV Import'!$CI$7:$CI$359, 0))),0)</f>
        <v>0</v>
      </c>
      <c r="AG178" s="59">
        <f>IFERROR(VALUE(INDEX('CSV Import'!$CP$7:$CP$359, MATCH($BP178, 'CSV Import'!$CO$7:$CO$359, 0))),0)</f>
        <v>0</v>
      </c>
      <c r="AH178" s="60">
        <f>IFERROR(VALUE(INDEX('CSV Import'!$CQ$7:$CQ$359, MATCH($BP178, 'CSV Import'!$CO$7:$CO$359, 0))),0)</f>
        <v>0</v>
      </c>
      <c r="AI178" s="59">
        <f>IFERROR(VALUE(INDEX('CSV Import'!$CV$7:$CV$359, MATCH($BP178, 'CSV Import'!$CU$7:$CU$359, 0))),0)</f>
        <v>0</v>
      </c>
      <c r="AJ178" s="60">
        <f>IFERROR(VALUE(INDEX('CSV Import'!$CW$7:$CW$359, MATCH($BP178, 'CSV Import'!$CU$7:$CU$359, 0))),0)</f>
        <v>0</v>
      </c>
      <c r="AK178" s="59">
        <f>IFERROR(VALUE(INDEX('CSV Import'!$DB$7:$DB$359, MATCH($BP178, 'CSV Import'!$DA$7:$DA$359, 0))),0)</f>
        <v>0</v>
      </c>
      <c r="AL178" s="60">
        <f>IFERROR(VALUE(INDEX('CSV Import'!$DC$7:$DC$359, MATCH($BP178, 'CSV Import'!$DA$7:$DA$359, 0))),0)</f>
        <v>0</v>
      </c>
      <c r="AM178" s="59">
        <f>IFERROR(VALUE(INDEX('CSV Import'!$DH$7:$DH$359, MATCH($BP178, 'CSV Import'!$DG$7:$DG$359, 0))),0)</f>
        <v>0</v>
      </c>
      <c r="AN178" s="60">
        <f>IFERROR(VALUE(INDEX('CSV Import'!$DI$7:$DI$359, MATCH($BP178, 'CSV Import'!$DG$7:$DG$359, 0))),0)</f>
        <v>0</v>
      </c>
      <c r="AO178" s="59">
        <f>IFERROR(VALUE(INDEX('CSV Import'!$DN$7:$DN$359, MATCH($BP178, 'CSV Import'!$DM$7:$DM$359, 0))),0)</f>
        <v>0</v>
      </c>
      <c r="AP178" s="60">
        <f>IFERROR(VALUE(INDEX('CSV Import'!$DO$7:$DO$359, MATCH($BP178, 'CSV Import'!$DM$7:$DM$359, 0))),0)</f>
        <v>0</v>
      </c>
      <c r="AQ178" s="59">
        <f>IFERROR(VALUE(INDEX('CSV Import'!$DT$7:$DT$359, MATCH($BP178, 'CSV Import'!$DS$7:$DS$359, 0))),0)</f>
        <v>0</v>
      </c>
      <c r="AR178" s="60">
        <f>IFERROR(VALUE(INDEX('CSV Import'!$DU$7:$DU$359, MATCH($BP178, 'CSV Import'!$DS$7:$DS$359, 0))),0)</f>
        <v>0</v>
      </c>
      <c r="AS178" s="59">
        <f>IFERROR(VALUE(INDEX('CSV Import'!$DZ$7:$DZ$359, MATCH($BP178, 'CSV Import'!$DY$7:$DY$359, 0))),0)</f>
        <v>0</v>
      </c>
      <c r="AT178" s="60">
        <f>IFERROR(VALUE(INDEX('CSV Import'!$EA$7:$EA$359, MATCH($BP178, 'CSV Import'!$DY$7:$DY$359, 0))),0)</f>
        <v>0</v>
      </c>
      <c r="AU178" s="59">
        <f>IFERROR(VALUE(INDEX('CSV Import'!$EF$7:$EF$359, MATCH($BP178, 'CSV Import'!$EE$7:$EE$359, 0))),0)</f>
        <v>0</v>
      </c>
      <c r="AV178" s="60">
        <f>IFERROR(VALUE(INDEX('CSV Import'!$EG$7:$EG$359, MATCH($BP178, 'CSV Import'!$EE$7:$EE$359, 0))),0)</f>
        <v>0</v>
      </c>
      <c r="AW178" s="59">
        <f>IFERROR(VALUE(INDEX('CSV Import'!$EL$7:$EL$359, MATCH($BP178, 'CSV Import'!$EK$7:$EK$359, 0))),0)</f>
        <v>0</v>
      </c>
      <c r="AX178" s="60">
        <f>IFERROR(VALUE(INDEX('CSV Import'!$EM$7:$EM$359, MATCH($BP178, 'CSV Import'!$EK$7:$EK$359, 0))),0)</f>
        <v>0</v>
      </c>
      <c r="AY178" s="59">
        <f>IFERROR(VALUE(INDEX('CSV Import'!$ER$7:$ER$359, MATCH($BP178, 'CSV Import'!$EQ$7:$EQ$359, 0))),0)</f>
        <v>0</v>
      </c>
      <c r="AZ178" s="60">
        <f>IFERROR(VALUE(INDEX('CSV Import'!$ES$7:$ES$359, MATCH($BP178, 'CSV Import'!$EQ$7:$EQ$359, 0))),0)</f>
        <v>0</v>
      </c>
      <c r="BA178" s="59">
        <f>IFERROR(VALUE(INDEX('CSV Import'!$EX$7:$EX$359, MATCH($BP178, 'CSV Import'!$EW$7:$EW$359, 0))),0)</f>
        <v>0</v>
      </c>
      <c r="BB178" s="60">
        <f>IFERROR(VALUE(INDEX('CSV Import'!$EY$7:$EY$359, MATCH($BP178, 'CSV Import'!$EW$7:$EW$359, 0))),0)</f>
        <v>0</v>
      </c>
      <c r="BC178" s="59">
        <f>IFERROR(VALUE(INDEX('CSV Import'!$FD$7:$FD$359, MATCH($BP178, 'CSV Import'!$FC$7:$FC$359, 0))),0)</f>
        <v>0</v>
      </c>
      <c r="BD178" s="60">
        <f>IFERROR(VALUE(INDEX('CSV Import'!$FE$7:$FE$359, MATCH($BP178, 'CSV Import'!$FC$7:$FC$359, 0))),0)</f>
        <v>0</v>
      </c>
      <c r="BE178" s="59">
        <f>IFERROR(VALUE(INDEX('CSV Import'!$FJ$7:$FJ$359, MATCH($BP178, 'CSV Import'!$FI$7:$FI$359, 0))),0)</f>
        <v>0</v>
      </c>
      <c r="BF178" s="60">
        <f>IFERROR(VALUE(INDEX('CSV Import'!$FK$7:$FK$359, MATCH($BP178, 'CSV Import'!$FI$7:$FI$359, 0))),0)</f>
        <v>0</v>
      </c>
      <c r="BG178" s="59">
        <f>IFERROR(VALUE(INDEX('CSV Import'!$FP$7:$FP$359, MATCH($BP178, 'CSV Import'!$FO$7:$FO$359, 0))),0)</f>
        <v>0</v>
      </c>
      <c r="BH178" s="60">
        <f>IFERROR(VALUE(INDEX('CSV Import'!$FQ$7:$FQ$359, MATCH($BP178, 'CSV Import'!$FO$7:$FO$359, 0))),0)</f>
        <v>0</v>
      </c>
      <c r="BI178" s="59">
        <f>IFERROR(VALUE(INDEX('CSV Import'!$FV$7:$FV$359, MATCH($BP178, 'CSV Import'!$FU$7:$FU$359, 0))),0)</f>
        <v>0</v>
      </c>
      <c r="BJ178" s="60">
        <f>IFERROR(VALUE(INDEX('CSV Import'!$FW$7:$FW$359, MATCH($BP178, 'CSV Import'!$FU$7:$FU$359, 0))),0)</f>
        <v>0</v>
      </c>
      <c r="BK178" s="59">
        <f>IFERROR(VALUE(INDEX('CSV Import'!$GB$7:$GB$359, MATCH($BP178, 'CSV Import'!$GA$7:$GA$359, 0))),0)</f>
        <v>0</v>
      </c>
      <c r="BL178" s="60">
        <f>IFERROR(VALUE(INDEX('CSV Import'!$GC$7:$GC$359, MATCH($BP178, 'CSV Import'!$GA$7:$GA$359, 0))),0)</f>
        <v>0</v>
      </c>
      <c r="BM178" s="61">
        <f t="shared" si="546"/>
        <v>0</v>
      </c>
      <c r="BN178" s="62">
        <f t="shared" si="547"/>
        <v>0</v>
      </c>
      <c r="BP178" s="33" t="str">
        <f t="shared" si="540"/>
        <v>VOUCHERED</v>
      </c>
    </row>
    <row r="179" spans="1:68" x14ac:dyDescent="0.2">
      <c r="A179" s="28">
        <f>ROW()</f>
        <v>179</v>
      </c>
      <c r="B179" s="111"/>
      <c r="C179" s="59">
        <f>IFERROR(VALUE(INDEX('CSV Import'!$D$7:$D$359, MATCH($BP179, 'CSV Import'!$C$7:$C$359, 0))),0)</f>
        <v>0</v>
      </c>
      <c r="D179" s="60">
        <f>IFERROR(VALUE(INDEX('CSV Import'!$E$7:$E$359, MATCH($BP179, 'CSV Import'!$C$7:$C$359, 0))),0)</f>
        <v>0</v>
      </c>
      <c r="E179" s="59">
        <f>IFERROR(VALUE(INDEX('CSV Import'!$J$7:$J$359, MATCH($BP179, 'CSV Import'!$I$7:$I$359, 0))),0)</f>
        <v>0</v>
      </c>
      <c r="F179" s="60">
        <f>IFERROR(VALUE(INDEX('CSV Import'!$K$7:$K$359, MATCH($BP179, 'CSV Import'!$I$7:$I$359, 0))),0)</f>
        <v>0</v>
      </c>
      <c r="G179" s="59">
        <f>IFERROR(VALUE(INDEX('CSV Import'!$P$7:$P$359, MATCH($BP179, 'CSV Import'!$O$7:$O$359, 0))),0)</f>
        <v>0</v>
      </c>
      <c r="H179" s="60">
        <f>IFERROR(VALUE(INDEX('CSV Import'!$Q$7:$Q$359, MATCH($BP179, 'CSV Import'!$O$7:$O$359, 0))),0)</f>
        <v>0</v>
      </c>
      <c r="I179" s="59">
        <f>IFERROR(VALUE(INDEX('CSV Import'!$V$7:$V$359, MATCH($BP179, 'CSV Import'!$U$7:$U$359, 0))),0)</f>
        <v>0</v>
      </c>
      <c r="J179" s="60">
        <f>IFERROR(VALUE(INDEX('CSV Import'!$W$7:$W$359, MATCH($BP179, 'CSV Import'!$U$7:$U$359, 0))),0)</f>
        <v>0</v>
      </c>
      <c r="K179" s="59">
        <f>IFERROR(VALUE(INDEX('CSV Import'!$AB$7:$AB$359, MATCH($BP179, 'CSV Import'!$AA$7:$AA$359, 0))),0)</f>
        <v>0</v>
      </c>
      <c r="L179" s="60">
        <f>IFERROR(VALUE(INDEX('CSV Import'!$AC$7:$AC$359, MATCH($BP179, 'CSV Import'!$AA$7:$AA$359, 0))),0)</f>
        <v>0</v>
      </c>
      <c r="M179" s="59">
        <f>IFERROR(VALUE(INDEX('CSV Import'!$AH$7:$AH$359, MATCH($BP179, 'CSV Import'!$AG$7:$AG$359, 0))),0)</f>
        <v>0</v>
      </c>
      <c r="N179" s="60">
        <f>IFERROR(VALUE(INDEX('CSV Import'!$AI$7:$AI$359, MATCH($BP179, 'CSV Import'!$AG$7:$AG$359, 0))),0)</f>
        <v>0</v>
      </c>
      <c r="O179" s="59">
        <f>IFERROR(VALUE(INDEX('CSV Import'!$AN$7:$AN$359, MATCH($BP179, 'CSV Import'!$AM$7:$AM$359, 0))),0)</f>
        <v>0</v>
      </c>
      <c r="P179" s="60">
        <f>IFERROR(VALUE(INDEX('CSV Import'!$AO$7:$AO$359, MATCH($BP179, 'CSV Import'!$AM$7:$AM$359, 0))),0)</f>
        <v>0</v>
      </c>
      <c r="Q179" s="59">
        <f>IFERROR(VALUE(INDEX('CSV Import'!$AT$7:$AT$359, MATCH($BP179, 'CSV Import'!$AS$7:$AS$359, 0))),0)</f>
        <v>0</v>
      </c>
      <c r="R179" s="60">
        <f>IFERROR(VALUE(INDEX('CSV Import'!$AU$7:$AU$359, MATCH($BP179, 'CSV Import'!$AS$7:$AS$359, 0))),0)</f>
        <v>0</v>
      </c>
      <c r="S179" s="59">
        <f>IFERROR(VALUE(INDEX('CSV Import'!$AZ$7:$AZ$359, MATCH($BP179, 'CSV Import'!$AY$7:$AY$359, 0))),0)</f>
        <v>0</v>
      </c>
      <c r="T179" s="60">
        <f>IFERROR(VALUE(INDEX('CSV Import'!$BA$7:$BA$359, MATCH($BP179, 'CSV Import'!$AY$7:$AY$359, 0))),0)</f>
        <v>0</v>
      </c>
      <c r="U179" s="59">
        <f>IFERROR(VALUE(INDEX('CSV Import'!$BF$7:$BF$359, MATCH($BP179, 'CSV Import'!$BE$7:$BE$359, 0))),0)</f>
        <v>0</v>
      </c>
      <c r="V179" s="60">
        <f>IFERROR(VALUE(INDEX('CSV Import'!$BG$7:$BG$359, MATCH($BP179, 'CSV Import'!$BE$7:$BE$359, 0))),0)</f>
        <v>0</v>
      </c>
      <c r="W179" s="59">
        <f>IFERROR(VALUE(INDEX('CSV Import'!$BL$7:$BL$359, MATCH($BP179, 'CSV Import'!$BK$7:$BK$359, 0))),0)</f>
        <v>0</v>
      </c>
      <c r="X179" s="60">
        <f>IFERROR(VALUE(INDEX('CSV Import'!$BM$7:$BM$359, MATCH($BP179, 'CSV Import'!$BK$7:$BK$359, 0))),0)</f>
        <v>0</v>
      </c>
      <c r="Y179" s="59">
        <f>IFERROR(VALUE(INDEX('CSV Import'!$BR$7:$BR$359, MATCH($BP179, 'CSV Import'!$BQ$7:$BQ$359, 0))),0)</f>
        <v>0</v>
      </c>
      <c r="Z179" s="60">
        <f>IFERROR(VALUE(INDEX('CSV Import'!$BS$7:$BS$359, MATCH($BP179, 'CSV Import'!$BQ$7:$BQ$359, 0))),0)</f>
        <v>0</v>
      </c>
      <c r="AA179" s="59">
        <f>IFERROR(VALUE(INDEX('CSV Import'!$BX$7:$BX$359, MATCH($BP179, 'CSV Import'!$BW$7:$BW$359, 0))),0)</f>
        <v>0</v>
      </c>
      <c r="AB179" s="60">
        <f>IFERROR(VALUE(INDEX('CSV Import'!$BY$7:$BY$359, MATCH($BP179, 'CSV Import'!$BW$7:$BW$359, 0))),0)</f>
        <v>0</v>
      </c>
      <c r="AC179" s="59">
        <f>IFERROR(VALUE(INDEX('CSV Import'!$CD$7:$CD$359, MATCH($BP179, 'CSV Import'!$CC$7:$CC$359, 0))),0)</f>
        <v>0</v>
      </c>
      <c r="AD179" s="60">
        <f>IFERROR(VALUE(INDEX('CSV Import'!$CE$7:$CE$359, MATCH($BP179, 'CSV Import'!$CC$7:$CC$359, 0))),0)</f>
        <v>0</v>
      </c>
      <c r="AE179" s="59">
        <f>IFERROR(VALUE(INDEX('CSV Import'!$CJ$7:$CJ$359, MATCH($BP179, 'CSV Import'!$CI$7:$CI$359, 0))),0)</f>
        <v>0</v>
      </c>
      <c r="AF179" s="60">
        <f>IFERROR(VALUE(INDEX('CSV Import'!$CK$7:$CK$359, MATCH($BP179, 'CSV Import'!$CI$7:$CI$359, 0))),0)</f>
        <v>0</v>
      </c>
      <c r="AG179" s="59">
        <f>IFERROR(VALUE(INDEX('CSV Import'!$CP$7:$CP$359, MATCH($BP179, 'CSV Import'!$CO$7:$CO$359, 0))),0)</f>
        <v>0</v>
      </c>
      <c r="AH179" s="60">
        <f>IFERROR(VALUE(INDEX('CSV Import'!$CQ$7:$CQ$359, MATCH($BP179, 'CSV Import'!$CO$7:$CO$359, 0))),0)</f>
        <v>0</v>
      </c>
      <c r="AI179" s="59">
        <f>IFERROR(VALUE(INDEX('CSV Import'!$CV$7:$CV$359, MATCH($BP179, 'CSV Import'!$CU$7:$CU$359, 0))),0)</f>
        <v>0</v>
      </c>
      <c r="AJ179" s="60">
        <f>IFERROR(VALUE(INDEX('CSV Import'!$CW$7:$CW$359, MATCH($BP179, 'CSV Import'!$CU$7:$CU$359, 0))),0)</f>
        <v>0</v>
      </c>
      <c r="AK179" s="59">
        <f>IFERROR(VALUE(INDEX('CSV Import'!$DB$7:$DB$359, MATCH($BP179, 'CSV Import'!$DA$7:$DA$359, 0))),0)</f>
        <v>0</v>
      </c>
      <c r="AL179" s="60">
        <f>IFERROR(VALUE(INDEX('CSV Import'!$DC$7:$DC$359, MATCH($BP179, 'CSV Import'!$DA$7:$DA$359, 0))),0)</f>
        <v>0</v>
      </c>
      <c r="AM179" s="59">
        <f>IFERROR(VALUE(INDEX('CSV Import'!$DH$7:$DH$359, MATCH($BP179, 'CSV Import'!$DG$7:$DG$359, 0))),0)</f>
        <v>0</v>
      </c>
      <c r="AN179" s="60">
        <f>IFERROR(VALUE(INDEX('CSV Import'!$DI$7:$DI$359, MATCH($BP179, 'CSV Import'!$DG$7:$DG$359, 0))),0)</f>
        <v>0</v>
      </c>
      <c r="AO179" s="59">
        <f>IFERROR(VALUE(INDEX('CSV Import'!$DN$7:$DN$359, MATCH($BP179, 'CSV Import'!$DM$7:$DM$359, 0))),0)</f>
        <v>0</v>
      </c>
      <c r="AP179" s="60">
        <f>IFERROR(VALUE(INDEX('CSV Import'!$DO$7:$DO$359, MATCH($BP179, 'CSV Import'!$DM$7:$DM$359, 0))),0)</f>
        <v>0</v>
      </c>
      <c r="AQ179" s="59">
        <f>IFERROR(VALUE(INDEX('CSV Import'!$DT$7:$DT$359, MATCH($BP179, 'CSV Import'!$DS$7:$DS$359, 0))),0)</f>
        <v>0</v>
      </c>
      <c r="AR179" s="60">
        <f>IFERROR(VALUE(INDEX('CSV Import'!$DU$7:$DU$359, MATCH($BP179, 'CSV Import'!$DS$7:$DS$359, 0))),0)</f>
        <v>0</v>
      </c>
      <c r="AS179" s="59">
        <f>IFERROR(VALUE(INDEX('CSV Import'!$DZ$7:$DZ$359, MATCH($BP179, 'CSV Import'!$DY$7:$DY$359, 0))),0)</f>
        <v>0</v>
      </c>
      <c r="AT179" s="60">
        <f>IFERROR(VALUE(INDEX('CSV Import'!$EA$7:$EA$359, MATCH($BP179, 'CSV Import'!$DY$7:$DY$359, 0))),0)</f>
        <v>0</v>
      </c>
      <c r="AU179" s="59">
        <f>IFERROR(VALUE(INDEX('CSV Import'!$EF$7:$EF$359, MATCH($BP179, 'CSV Import'!$EE$7:$EE$359, 0))),0)</f>
        <v>0</v>
      </c>
      <c r="AV179" s="60">
        <f>IFERROR(VALUE(INDEX('CSV Import'!$EG$7:$EG$359, MATCH($BP179, 'CSV Import'!$EE$7:$EE$359, 0))),0)</f>
        <v>0</v>
      </c>
      <c r="AW179" s="59">
        <f>IFERROR(VALUE(INDEX('CSV Import'!$EL$7:$EL$359, MATCH($BP179, 'CSV Import'!$EK$7:$EK$359, 0))),0)</f>
        <v>0</v>
      </c>
      <c r="AX179" s="60">
        <f>IFERROR(VALUE(INDEX('CSV Import'!$EM$7:$EM$359, MATCH($BP179, 'CSV Import'!$EK$7:$EK$359, 0))),0)</f>
        <v>0</v>
      </c>
      <c r="AY179" s="59">
        <f>IFERROR(VALUE(INDEX('CSV Import'!$ER$7:$ER$359, MATCH($BP179, 'CSV Import'!$EQ$7:$EQ$359, 0))),0)</f>
        <v>0</v>
      </c>
      <c r="AZ179" s="60">
        <f>IFERROR(VALUE(INDEX('CSV Import'!$ES$7:$ES$359, MATCH($BP179, 'CSV Import'!$EQ$7:$EQ$359, 0))),0)</f>
        <v>0</v>
      </c>
      <c r="BA179" s="59">
        <f>IFERROR(VALUE(INDEX('CSV Import'!$EX$7:$EX$359, MATCH($BP179, 'CSV Import'!$EW$7:$EW$359, 0))),0)</f>
        <v>0</v>
      </c>
      <c r="BB179" s="60">
        <f>IFERROR(VALUE(INDEX('CSV Import'!$EY$7:$EY$359, MATCH($BP179, 'CSV Import'!$EW$7:$EW$359, 0))),0)</f>
        <v>0</v>
      </c>
      <c r="BC179" s="59">
        <f>IFERROR(VALUE(INDEX('CSV Import'!$FD$7:$FD$359, MATCH($BP179, 'CSV Import'!$FC$7:$FC$359, 0))),0)</f>
        <v>0</v>
      </c>
      <c r="BD179" s="60">
        <f>IFERROR(VALUE(INDEX('CSV Import'!$FE$7:$FE$359, MATCH($BP179, 'CSV Import'!$FC$7:$FC$359, 0))),0)</f>
        <v>0</v>
      </c>
      <c r="BE179" s="59">
        <f>IFERROR(VALUE(INDEX('CSV Import'!$FJ$7:$FJ$359, MATCH($BP179, 'CSV Import'!$FI$7:$FI$359, 0))),0)</f>
        <v>0</v>
      </c>
      <c r="BF179" s="60">
        <f>IFERROR(VALUE(INDEX('CSV Import'!$FK$7:$FK$359, MATCH($BP179, 'CSV Import'!$FI$7:$FI$359, 0))),0)</f>
        <v>0</v>
      </c>
      <c r="BG179" s="59">
        <f>IFERROR(VALUE(INDEX('CSV Import'!$FP$7:$FP$359, MATCH($BP179, 'CSV Import'!$FO$7:$FO$359, 0))),0)</f>
        <v>0</v>
      </c>
      <c r="BH179" s="60">
        <f>IFERROR(VALUE(INDEX('CSV Import'!$FQ$7:$FQ$359, MATCH($BP179, 'CSV Import'!$FO$7:$FO$359, 0))),0)</f>
        <v>0</v>
      </c>
      <c r="BI179" s="59">
        <f>IFERROR(VALUE(INDEX('CSV Import'!$FV$7:$FV$359, MATCH($BP179, 'CSV Import'!$FU$7:$FU$359, 0))),0)</f>
        <v>0</v>
      </c>
      <c r="BJ179" s="60">
        <f>IFERROR(VALUE(INDEX('CSV Import'!$FW$7:$FW$359, MATCH($BP179, 'CSV Import'!$FU$7:$FU$359, 0))),0)</f>
        <v>0</v>
      </c>
      <c r="BK179" s="59">
        <f>IFERROR(VALUE(INDEX('CSV Import'!$GB$7:$GB$359, MATCH($BP179, 'CSV Import'!$GA$7:$GA$359, 0))),0)</f>
        <v>0</v>
      </c>
      <c r="BL179" s="60">
        <f>IFERROR(VALUE(INDEX('CSV Import'!$GC$7:$GC$359, MATCH($BP179, 'CSV Import'!$GA$7:$GA$359, 0))),0)</f>
        <v>0</v>
      </c>
      <c r="BM179" s="61">
        <f t="shared" si="546"/>
        <v>0</v>
      </c>
      <c r="BN179" s="62">
        <f t="shared" si="547"/>
        <v>0</v>
      </c>
      <c r="BP179" s="33" t="str">
        <f t="shared" si="540"/>
        <v>VOUCHERED</v>
      </c>
    </row>
    <row r="180" spans="1:68" x14ac:dyDescent="0.2">
      <c r="A180" s="28">
        <f>ROW()</f>
        <v>180</v>
      </c>
      <c r="B180" s="111"/>
      <c r="C180" s="59">
        <f>IFERROR(VALUE(INDEX('CSV Import'!$D$7:$D$359, MATCH($BP180, 'CSV Import'!$C$7:$C$359, 0))),0)</f>
        <v>0</v>
      </c>
      <c r="D180" s="60">
        <f>IFERROR(VALUE(INDEX('CSV Import'!$E$7:$E$359, MATCH($BP180, 'CSV Import'!$C$7:$C$359, 0))),0)</f>
        <v>0</v>
      </c>
      <c r="E180" s="59">
        <f>IFERROR(VALUE(INDEX('CSV Import'!$J$7:$J$359, MATCH($BP180, 'CSV Import'!$I$7:$I$359, 0))),0)</f>
        <v>0</v>
      </c>
      <c r="F180" s="60">
        <f>IFERROR(VALUE(INDEX('CSV Import'!$K$7:$K$359, MATCH($BP180, 'CSV Import'!$I$7:$I$359, 0))),0)</f>
        <v>0</v>
      </c>
      <c r="G180" s="59">
        <f>IFERROR(VALUE(INDEX('CSV Import'!$P$7:$P$359, MATCH($BP180, 'CSV Import'!$O$7:$O$359, 0))),0)</f>
        <v>0</v>
      </c>
      <c r="H180" s="60">
        <f>IFERROR(VALUE(INDEX('CSV Import'!$Q$7:$Q$359, MATCH($BP180, 'CSV Import'!$O$7:$O$359, 0))),0)</f>
        <v>0</v>
      </c>
      <c r="I180" s="59">
        <f>IFERROR(VALUE(INDEX('CSV Import'!$V$7:$V$359, MATCH($BP180, 'CSV Import'!$U$7:$U$359, 0))),0)</f>
        <v>0</v>
      </c>
      <c r="J180" s="60">
        <f>IFERROR(VALUE(INDEX('CSV Import'!$W$7:$W$359, MATCH($BP180, 'CSV Import'!$U$7:$U$359, 0))),0)</f>
        <v>0</v>
      </c>
      <c r="K180" s="59">
        <f>IFERROR(VALUE(INDEX('CSV Import'!$AB$7:$AB$359, MATCH($BP180, 'CSV Import'!$AA$7:$AA$359, 0))),0)</f>
        <v>0</v>
      </c>
      <c r="L180" s="60">
        <f>IFERROR(VALUE(INDEX('CSV Import'!$AC$7:$AC$359, MATCH($BP180, 'CSV Import'!$AA$7:$AA$359, 0))),0)</f>
        <v>0</v>
      </c>
      <c r="M180" s="59">
        <f>IFERROR(VALUE(INDEX('CSV Import'!$AH$7:$AH$359, MATCH($BP180, 'CSV Import'!$AG$7:$AG$359, 0))),0)</f>
        <v>0</v>
      </c>
      <c r="N180" s="60">
        <f>IFERROR(VALUE(INDEX('CSV Import'!$AI$7:$AI$359, MATCH($BP180, 'CSV Import'!$AG$7:$AG$359, 0))),0)</f>
        <v>0</v>
      </c>
      <c r="O180" s="59">
        <f>IFERROR(VALUE(INDEX('CSV Import'!$AN$7:$AN$359, MATCH($BP180, 'CSV Import'!$AM$7:$AM$359, 0))),0)</f>
        <v>0</v>
      </c>
      <c r="P180" s="60">
        <f>IFERROR(VALUE(INDEX('CSV Import'!$AO$7:$AO$359, MATCH($BP180, 'CSV Import'!$AM$7:$AM$359, 0))),0)</f>
        <v>0</v>
      </c>
      <c r="Q180" s="59">
        <f>IFERROR(VALUE(INDEX('CSV Import'!$AT$7:$AT$359, MATCH($BP180, 'CSV Import'!$AS$7:$AS$359, 0))),0)</f>
        <v>0</v>
      </c>
      <c r="R180" s="60">
        <f>IFERROR(VALUE(INDEX('CSV Import'!$AU$7:$AU$359, MATCH($BP180, 'CSV Import'!$AS$7:$AS$359, 0))),0)</f>
        <v>0</v>
      </c>
      <c r="S180" s="59">
        <f>IFERROR(VALUE(INDEX('CSV Import'!$AZ$7:$AZ$359, MATCH($BP180, 'CSV Import'!$AY$7:$AY$359, 0))),0)</f>
        <v>0</v>
      </c>
      <c r="T180" s="60">
        <f>IFERROR(VALUE(INDEX('CSV Import'!$BA$7:$BA$359, MATCH($BP180, 'CSV Import'!$AY$7:$AY$359, 0))),0)</f>
        <v>0</v>
      </c>
      <c r="U180" s="59">
        <f>IFERROR(VALUE(INDEX('CSV Import'!$BF$7:$BF$359, MATCH($BP180, 'CSV Import'!$BE$7:$BE$359, 0))),0)</f>
        <v>0</v>
      </c>
      <c r="V180" s="60">
        <f>IFERROR(VALUE(INDEX('CSV Import'!$BG$7:$BG$359, MATCH($BP180, 'CSV Import'!$BE$7:$BE$359, 0))),0)</f>
        <v>0</v>
      </c>
      <c r="W180" s="59">
        <f>IFERROR(VALUE(INDEX('CSV Import'!$BL$7:$BL$359, MATCH($BP180, 'CSV Import'!$BK$7:$BK$359, 0))),0)</f>
        <v>0</v>
      </c>
      <c r="X180" s="60">
        <f>IFERROR(VALUE(INDEX('CSV Import'!$BM$7:$BM$359, MATCH($BP180, 'CSV Import'!$BK$7:$BK$359, 0))),0)</f>
        <v>0</v>
      </c>
      <c r="Y180" s="59">
        <f>IFERROR(VALUE(INDEX('CSV Import'!$BR$7:$BR$359, MATCH($BP180, 'CSV Import'!$BQ$7:$BQ$359, 0))),0)</f>
        <v>0</v>
      </c>
      <c r="Z180" s="60">
        <f>IFERROR(VALUE(INDEX('CSV Import'!$BS$7:$BS$359, MATCH($BP180, 'CSV Import'!$BQ$7:$BQ$359, 0))),0)</f>
        <v>0</v>
      </c>
      <c r="AA180" s="59">
        <f>IFERROR(VALUE(INDEX('CSV Import'!$BX$7:$BX$359, MATCH($BP180, 'CSV Import'!$BW$7:$BW$359, 0))),0)</f>
        <v>0</v>
      </c>
      <c r="AB180" s="60">
        <f>IFERROR(VALUE(INDEX('CSV Import'!$BY$7:$BY$359, MATCH($BP180, 'CSV Import'!$BW$7:$BW$359, 0))),0)</f>
        <v>0</v>
      </c>
      <c r="AC180" s="59">
        <f>IFERROR(VALUE(INDEX('CSV Import'!$CD$7:$CD$359, MATCH($BP180, 'CSV Import'!$CC$7:$CC$359, 0))),0)</f>
        <v>0</v>
      </c>
      <c r="AD180" s="60">
        <f>IFERROR(VALUE(INDEX('CSV Import'!$CE$7:$CE$359, MATCH($BP180, 'CSV Import'!$CC$7:$CC$359, 0))),0)</f>
        <v>0</v>
      </c>
      <c r="AE180" s="59">
        <f>IFERROR(VALUE(INDEX('CSV Import'!$CJ$7:$CJ$359, MATCH($BP180, 'CSV Import'!$CI$7:$CI$359, 0))),0)</f>
        <v>0</v>
      </c>
      <c r="AF180" s="60">
        <f>IFERROR(VALUE(INDEX('CSV Import'!$CK$7:$CK$359, MATCH($BP180, 'CSV Import'!$CI$7:$CI$359, 0))),0)</f>
        <v>0</v>
      </c>
      <c r="AG180" s="59">
        <f>IFERROR(VALUE(INDEX('CSV Import'!$CP$7:$CP$359, MATCH($BP180, 'CSV Import'!$CO$7:$CO$359, 0))),0)</f>
        <v>0</v>
      </c>
      <c r="AH180" s="60">
        <f>IFERROR(VALUE(INDEX('CSV Import'!$CQ$7:$CQ$359, MATCH($BP180, 'CSV Import'!$CO$7:$CO$359, 0))),0)</f>
        <v>0</v>
      </c>
      <c r="AI180" s="59">
        <f>IFERROR(VALUE(INDEX('CSV Import'!$CV$7:$CV$359, MATCH($BP180, 'CSV Import'!$CU$7:$CU$359, 0))),0)</f>
        <v>0</v>
      </c>
      <c r="AJ180" s="60">
        <f>IFERROR(VALUE(INDEX('CSV Import'!$CW$7:$CW$359, MATCH($BP180, 'CSV Import'!$CU$7:$CU$359, 0))),0)</f>
        <v>0</v>
      </c>
      <c r="AK180" s="59">
        <f>IFERROR(VALUE(INDEX('CSV Import'!$DB$7:$DB$359, MATCH($BP180, 'CSV Import'!$DA$7:$DA$359, 0))),0)</f>
        <v>0</v>
      </c>
      <c r="AL180" s="60">
        <f>IFERROR(VALUE(INDEX('CSV Import'!$DC$7:$DC$359, MATCH($BP180, 'CSV Import'!$DA$7:$DA$359, 0))),0)</f>
        <v>0</v>
      </c>
      <c r="AM180" s="59">
        <f>IFERROR(VALUE(INDEX('CSV Import'!$DH$7:$DH$359, MATCH($BP180, 'CSV Import'!$DG$7:$DG$359, 0))),0)</f>
        <v>0</v>
      </c>
      <c r="AN180" s="60">
        <f>IFERROR(VALUE(INDEX('CSV Import'!$DI$7:$DI$359, MATCH($BP180, 'CSV Import'!$DG$7:$DG$359, 0))),0)</f>
        <v>0</v>
      </c>
      <c r="AO180" s="59">
        <f>IFERROR(VALUE(INDEX('CSV Import'!$DN$7:$DN$359, MATCH($BP180, 'CSV Import'!$DM$7:$DM$359, 0))),0)</f>
        <v>0</v>
      </c>
      <c r="AP180" s="60">
        <f>IFERROR(VALUE(INDEX('CSV Import'!$DO$7:$DO$359, MATCH($BP180, 'CSV Import'!$DM$7:$DM$359, 0))),0)</f>
        <v>0</v>
      </c>
      <c r="AQ180" s="59">
        <f>IFERROR(VALUE(INDEX('CSV Import'!$DT$7:$DT$359, MATCH($BP180, 'CSV Import'!$DS$7:$DS$359, 0))),0)</f>
        <v>0</v>
      </c>
      <c r="AR180" s="60">
        <f>IFERROR(VALUE(INDEX('CSV Import'!$DU$7:$DU$359, MATCH($BP180, 'CSV Import'!$DS$7:$DS$359, 0))),0)</f>
        <v>0</v>
      </c>
      <c r="AS180" s="59">
        <f>IFERROR(VALUE(INDEX('CSV Import'!$DZ$7:$DZ$359, MATCH($BP180, 'CSV Import'!$DY$7:$DY$359, 0))),0)</f>
        <v>0</v>
      </c>
      <c r="AT180" s="60">
        <f>IFERROR(VALUE(INDEX('CSV Import'!$EA$7:$EA$359, MATCH($BP180, 'CSV Import'!$DY$7:$DY$359, 0))),0)</f>
        <v>0</v>
      </c>
      <c r="AU180" s="59">
        <f>IFERROR(VALUE(INDEX('CSV Import'!$EF$7:$EF$359, MATCH($BP180, 'CSV Import'!$EE$7:$EE$359, 0))),0)</f>
        <v>0</v>
      </c>
      <c r="AV180" s="60">
        <f>IFERROR(VALUE(INDEX('CSV Import'!$EG$7:$EG$359, MATCH($BP180, 'CSV Import'!$EE$7:$EE$359, 0))),0)</f>
        <v>0</v>
      </c>
      <c r="AW180" s="59">
        <f>IFERROR(VALUE(INDEX('CSV Import'!$EL$7:$EL$359, MATCH($BP180, 'CSV Import'!$EK$7:$EK$359, 0))),0)</f>
        <v>0</v>
      </c>
      <c r="AX180" s="60">
        <f>IFERROR(VALUE(INDEX('CSV Import'!$EM$7:$EM$359, MATCH($BP180, 'CSV Import'!$EK$7:$EK$359, 0))),0)</f>
        <v>0</v>
      </c>
      <c r="AY180" s="59">
        <f>IFERROR(VALUE(INDEX('CSV Import'!$ER$7:$ER$359, MATCH($BP180, 'CSV Import'!$EQ$7:$EQ$359, 0))),0)</f>
        <v>0</v>
      </c>
      <c r="AZ180" s="60">
        <f>IFERROR(VALUE(INDEX('CSV Import'!$ES$7:$ES$359, MATCH($BP180, 'CSV Import'!$EQ$7:$EQ$359, 0))),0)</f>
        <v>0</v>
      </c>
      <c r="BA180" s="59">
        <f>IFERROR(VALUE(INDEX('CSV Import'!$EX$7:$EX$359, MATCH($BP180, 'CSV Import'!$EW$7:$EW$359, 0))),0)</f>
        <v>0</v>
      </c>
      <c r="BB180" s="60">
        <f>IFERROR(VALUE(INDEX('CSV Import'!$EY$7:$EY$359, MATCH($BP180, 'CSV Import'!$EW$7:$EW$359, 0))),0)</f>
        <v>0</v>
      </c>
      <c r="BC180" s="59">
        <f>IFERROR(VALUE(INDEX('CSV Import'!$FD$7:$FD$359, MATCH($BP180, 'CSV Import'!$FC$7:$FC$359, 0))),0)</f>
        <v>0</v>
      </c>
      <c r="BD180" s="60">
        <f>IFERROR(VALUE(INDEX('CSV Import'!$FE$7:$FE$359, MATCH($BP180, 'CSV Import'!$FC$7:$FC$359, 0))),0)</f>
        <v>0</v>
      </c>
      <c r="BE180" s="59">
        <f>IFERROR(VALUE(INDEX('CSV Import'!$FJ$7:$FJ$359, MATCH($BP180, 'CSV Import'!$FI$7:$FI$359, 0))),0)</f>
        <v>0</v>
      </c>
      <c r="BF180" s="60">
        <f>IFERROR(VALUE(INDEX('CSV Import'!$FK$7:$FK$359, MATCH($BP180, 'CSV Import'!$FI$7:$FI$359, 0))),0)</f>
        <v>0</v>
      </c>
      <c r="BG180" s="59">
        <f>IFERROR(VALUE(INDEX('CSV Import'!$FP$7:$FP$359, MATCH($BP180, 'CSV Import'!$FO$7:$FO$359, 0))),0)</f>
        <v>0</v>
      </c>
      <c r="BH180" s="60">
        <f>IFERROR(VALUE(INDEX('CSV Import'!$FQ$7:$FQ$359, MATCH($BP180, 'CSV Import'!$FO$7:$FO$359, 0))),0)</f>
        <v>0</v>
      </c>
      <c r="BI180" s="59">
        <f>IFERROR(VALUE(INDEX('CSV Import'!$FV$7:$FV$359, MATCH($BP180, 'CSV Import'!$FU$7:$FU$359, 0))),0)</f>
        <v>0</v>
      </c>
      <c r="BJ180" s="60">
        <f>IFERROR(VALUE(INDEX('CSV Import'!$FW$7:$FW$359, MATCH($BP180, 'CSV Import'!$FU$7:$FU$359, 0))),0)</f>
        <v>0</v>
      </c>
      <c r="BK180" s="59">
        <f>IFERROR(VALUE(INDEX('CSV Import'!$GB$7:$GB$359, MATCH($BP180, 'CSV Import'!$GA$7:$GA$359, 0))),0)</f>
        <v>0</v>
      </c>
      <c r="BL180" s="60">
        <f>IFERROR(VALUE(INDEX('CSV Import'!$GC$7:$GC$359, MATCH($BP180, 'CSV Import'!$GA$7:$GA$359, 0))),0)</f>
        <v>0</v>
      </c>
      <c r="BM180" s="61">
        <f t="shared" si="546"/>
        <v>0</v>
      </c>
      <c r="BN180" s="62">
        <f t="shared" si="547"/>
        <v>0</v>
      </c>
      <c r="BP180" s="33" t="str">
        <f t="shared" si="540"/>
        <v>VOUCHERED</v>
      </c>
    </row>
    <row r="181" spans="1:68" x14ac:dyDescent="0.2">
      <c r="A181" s="28">
        <f>ROW()</f>
        <v>181</v>
      </c>
      <c r="B181" s="111"/>
      <c r="C181" s="59">
        <f>IFERROR(VALUE(INDEX('CSV Import'!$D$7:$D$359, MATCH($BP181, 'CSV Import'!$C$7:$C$359, 0))),0)</f>
        <v>0</v>
      </c>
      <c r="D181" s="60">
        <f>IFERROR(VALUE(INDEX('CSV Import'!$E$7:$E$359, MATCH($BP181, 'CSV Import'!$C$7:$C$359, 0))),0)</f>
        <v>0</v>
      </c>
      <c r="E181" s="59">
        <f>IFERROR(VALUE(INDEX('CSV Import'!$J$7:$J$359, MATCH($BP181, 'CSV Import'!$I$7:$I$359, 0))),0)</f>
        <v>0</v>
      </c>
      <c r="F181" s="60">
        <f>IFERROR(VALUE(INDEX('CSV Import'!$K$7:$K$359, MATCH($BP181, 'CSV Import'!$I$7:$I$359, 0))),0)</f>
        <v>0</v>
      </c>
      <c r="G181" s="59">
        <f>IFERROR(VALUE(INDEX('CSV Import'!$P$7:$P$359, MATCH($BP181, 'CSV Import'!$O$7:$O$359, 0))),0)</f>
        <v>0</v>
      </c>
      <c r="H181" s="60">
        <f>IFERROR(VALUE(INDEX('CSV Import'!$Q$7:$Q$359, MATCH($BP181, 'CSV Import'!$O$7:$O$359, 0))),0)</f>
        <v>0</v>
      </c>
      <c r="I181" s="59">
        <f>IFERROR(VALUE(INDEX('CSV Import'!$V$7:$V$359, MATCH($BP181, 'CSV Import'!$U$7:$U$359, 0))),0)</f>
        <v>0</v>
      </c>
      <c r="J181" s="60">
        <f>IFERROR(VALUE(INDEX('CSV Import'!$W$7:$W$359, MATCH($BP181, 'CSV Import'!$U$7:$U$359, 0))),0)</f>
        <v>0</v>
      </c>
      <c r="K181" s="59">
        <f>IFERROR(VALUE(INDEX('CSV Import'!$AB$7:$AB$359, MATCH($BP181, 'CSV Import'!$AA$7:$AA$359, 0))),0)</f>
        <v>0</v>
      </c>
      <c r="L181" s="60">
        <f>IFERROR(VALUE(INDEX('CSV Import'!$AC$7:$AC$359, MATCH($BP181, 'CSV Import'!$AA$7:$AA$359, 0))),0)</f>
        <v>0</v>
      </c>
      <c r="M181" s="59">
        <f>IFERROR(VALUE(INDEX('CSV Import'!$AH$7:$AH$359, MATCH($BP181, 'CSV Import'!$AG$7:$AG$359, 0))),0)</f>
        <v>0</v>
      </c>
      <c r="N181" s="60">
        <f>IFERROR(VALUE(INDEX('CSV Import'!$AI$7:$AI$359, MATCH($BP181, 'CSV Import'!$AG$7:$AG$359, 0))),0)</f>
        <v>0</v>
      </c>
      <c r="O181" s="59">
        <f>IFERROR(VALUE(INDEX('CSV Import'!$AN$7:$AN$359, MATCH($BP181, 'CSV Import'!$AM$7:$AM$359, 0))),0)</f>
        <v>0</v>
      </c>
      <c r="P181" s="60">
        <f>IFERROR(VALUE(INDEX('CSV Import'!$AO$7:$AO$359, MATCH($BP181, 'CSV Import'!$AM$7:$AM$359, 0))),0)</f>
        <v>0</v>
      </c>
      <c r="Q181" s="59">
        <f>IFERROR(VALUE(INDEX('CSV Import'!$AT$7:$AT$359, MATCH($BP181, 'CSV Import'!$AS$7:$AS$359, 0))),0)</f>
        <v>0</v>
      </c>
      <c r="R181" s="60">
        <f>IFERROR(VALUE(INDEX('CSV Import'!$AU$7:$AU$359, MATCH($BP181, 'CSV Import'!$AS$7:$AS$359, 0))),0)</f>
        <v>0</v>
      </c>
      <c r="S181" s="59">
        <f>IFERROR(VALUE(INDEX('CSV Import'!$AZ$7:$AZ$359, MATCH($BP181, 'CSV Import'!$AY$7:$AY$359, 0))),0)</f>
        <v>0</v>
      </c>
      <c r="T181" s="60">
        <f>IFERROR(VALUE(INDEX('CSV Import'!$BA$7:$BA$359, MATCH($BP181, 'CSV Import'!$AY$7:$AY$359, 0))),0)</f>
        <v>0</v>
      </c>
      <c r="U181" s="59">
        <f>IFERROR(VALUE(INDEX('CSV Import'!$BF$7:$BF$359, MATCH($BP181, 'CSV Import'!$BE$7:$BE$359, 0))),0)</f>
        <v>0</v>
      </c>
      <c r="V181" s="60">
        <f>IFERROR(VALUE(INDEX('CSV Import'!$BG$7:$BG$359, MATCH($BP181, 'CSV Import'!$BE$7:$BE$359, 0))),0)</f>
        <v>0</v>
      </c>
      <c r="W181" s="59">
        <f>IFERROR(VALUE(INDEX('CSV Import'!$BL$7:$BL$359, MATCH($BP181, 'CSV Import'!$BK$7:$BK$359, 0))),0)</f>
        <v>0</v>
      </c>
      <c r="X181" s="60">
        <f>IFERROR(VALUE(INDEX('CSV Import'!$BM$7:$BM$359, MATCH($BP181, 'CSV Import'!$BK$7:$BK$359, 0))),0)</f>
        <v>0</v>
      </c>
      <c r="Y181" s="59">
        <f>IFERROR(VALUE(INDEX('CSV Import'!$BR$7:$BR$359, MATCH($BP181, 'CSV Import'!$BQ$7:$BQ$359, 0))),0)</f>
        <v>0</v>
      </c>
      <c r="Z181" s="60">
        <f>IFERROR(VALUE(INDEX('CSV Import'!$BS$7:$BS$359, MATCH($BP181, 'CSV Import'!$BQ$7:$BQ$359, 0))),0)</f>
        <v>0</v>
      </c>
      <c r="AA181" s="59">
        <f>IFERROR(VALUE(INDEX('CSV Import'!$BX$7:$BX$359, MATCH($BP181, 'CSV Import'!$BW$7:$BW$359, 0))),0)</f>
        <v>0</v>
      </c>
      <c r="AB181" s="60">
        <f>IFERROR(VALUE(INDEX('CSV Import'!$BY$7:$BY$359, MATCH($BP181, 'CSV Import'!$BW$7:$BW$359, 0))),0)</f>
        <v>0</v>
      </c>
      <c r="AC181" s="59">
        <f>IFERROR(VALUE(INDEX('CSV Import'!$CD$7:$CD$359, MATCH($BP181, 'CSV Import'!$CC$7:$CC$359, 0))),0)</f>
        <v>0</v>
      </c>
      <c r="AD181" s="60">
        <f>IFERROR(VALUE(INDEX('CSV Import'!$CE$7:$CE$359, MATCH($BP181, 'CSV Import'!$CC$7:$CC$359, 0))),0)</f>
        <v>0</v>
      </c>
      <c r="AE181" s="59">
        <f>IFERROR(VALUE(INDEX('CSV Import'!$CJ$7:$CJ$359, MATCH($BP181, 'CSV Import'!$CI$7:$CI$359, 0))),0)</f>
        <v>0</v>
      </c>
      <c r="AF181" s="60">
        <f>IFERROR(VALUE(INDEX('CSV Import'!$CK$7:$CK$359, MATCH($BP181, 'CSV Import'!$CI$7:$CI$359, 0))),0)</f>
        <v>0</v>
      </c>
      <c r="AG181" s="59">
        <f>IFERROR(VALUE(INDEX('CSV Import'!$CP$7:$CP$359, MATCH($BP181, 'CSV Import'!$CO$7:$CO$359, 0))),0)</f>
        <v>0</v>
      </c>
      <c r="AH181" s="60">
        <f>IFERROR(VALUE(INDEX('CSV Import'!$CQ$7:$CQ$359, MATCH($BP181, 'CSV Import'!$CO$7:$CO$359, 0))),0)</f>
        <v>0</v>
      </c>
      <c r="AI181" s="59">
        <f>IFERROR(VALUE(INDEX('CSV Import'!$CV$7:$CV$359, MATCH($BP181, 'CSV Import'!$CU$7:$CU$359, 0))),0)</f>
        <v>0</v>
      </c>
      <c r="AJ181" s="60">
        <f>IFERROR(VALUE(INDEX('CSV Import'!$CW$7:$CW$359, MATCH($BP181, 'CSV Import'!$CU$7:$CU$359, 0))),0)</f>
        <v>0</v>
      </c>
      <c r="AK181" s="59">
        <f>IFERROR(VALUE(INDEX('CSV Import'!$DB$7:$DB$359, MATCH($BP181, 'CSV Import'!$DA$7:$DA$359, 0))),0)</f>
        <v>0</v>
      </c>
      <c r="AL181" s="60">
        <f>IFERROR(VALUE(INDEX('CSV Import'!$DC$7:$DC$359, MATCH($BP181, 'CSV Import'!$DA$7:$DA$359, 0))),0)</f>
        <v>0</v>
      </c>
      <c r="AM181" s="59">
        <f>IFERROR(VALUE(INDEX('CSV Import'!$DH$7:$DH$359, MATCH($BP181, 'CSV Import'!$DG$7:$DG$359, 0))),0)</f>
        <v>0</v>
      </c>
      <c r="AN181" s="60">
        <f>IFERROR(VALUE(INDEX('CSV Import'!$DI$7:$DI$359, MATCH($BP181, 'CSV Import'!$DG$7:$DG$359, 0))),0)</f>
        <v>0</v>
      </c>
      <c r="AO181" s="59">
        <f>IFERROR(VALUE(INDEX('CSV Import'!$DN$7:$DN$359, MATCH($BP181, 'CSV Import'!$DM$7:$DM$359, 0))),0)</f>
        <v>0</v>
      </c>
      <c r="AP181" s="60">
        <f>IFERROR(VALUE(INDEX('CSV Import'!$DO$7:$DO$359, MATCH($BP181, 'CSV Import'!$DM$7:$DM$359, 0))),0)</f>
        <v>0</v>
      </c>
      <c r="AQ181" s="59">
        <f>IFERROR(VALUE(INDEX('CSV Import'!$DT$7:$DT$359, MATCH($BP181, 'CSV Import'!$DS$7:$DS$359, 0))),0)</f>
        <v>0</v>
      </c>
      <c r="AR181" s="60">
        <f>IFERROR(VALUE(INDEX('CSV Import'!$DU$7:$DU$359, MATCH($BP181, 'CSV Import'!$DS$7:$DS$359, 0))),0)</f>
        <v>0</v>
      </c>
      <c r="AS181" s="59">
        <f>IFERROR(VALUE(INDEX('CSV Import'!$DZ$7:$DZ$359, MATCH($BP181, 'CSV Import'!$DY$7:$DY$359, 0))),0)</f>
        <v>0</v>
      </c>
      <c r="AT181" s="60">
        <f>IFERROR(VALUE(INDEX('CSV Import'!$EA$7:$EA$359, MATCH($BP181, 'CSV Import'!$DY$7:$DY$359, 0))),0)</f>
        <v>0</v>
      </c>
      <c r="AU181" s="59">
        <f>IFERROR(VALUE(INDEX('CSV Import'!$EF$7:$EF$359, MATCH($BP181, 'CSV Import'!$EE$7:$EE$359, 0))),0)</f>
        <v>0</v>
      </c>
      <c r="AV181" s="60">
        <f>IFERROR(VALUE(INDEX('CSV Import'!$EG$7:$EG$359, MATCH($BP181, 'CSV Import'!$EE$7:$EE$359, 0))),0)</f>
        <v>0</v>
      </c>
      <c r="AW181" s="59">
        <f>IFERROR(VALUE(INDEX('CSV Import'!$EL$7:$EL$359, MATCH($BP181, 'CSV Import'!$EK$7:$EK$359, 0))),0)</f>
        <v>0</v>
      </c>
      <c r="AX181" s="60">
        <f>IFERROR(VALUE(INDEX('CSV Import'!$EM$7:$EM$359, MATCH($BP181, 'CSV Import'!$EK$7:$EK$359, 0))),0)</f>
        <v>0</v>
      </c>
      <c r="AY181" s="59">
        <f>IFERROR(VALUE(INDEX('CSV Import'!$ER$7:$ER$359, MATCH($BP181, 'CSV Import'!$EQ$7:$EQ$359, 0))),0)</f>
        <v>0</v>
      </c>
      <c r="AZ181" s="60">
        <f>IFERROR(VALUE(INDEX('CSV Import'!$ES$7:$ES$359, MATCH($BP181, 'CSV Import'!$EQ$7:$EQ$359, 0))),0)</f>
        <v>0</v>
      </c>
      <c r="BA181" s="59">
        <f>IFERROR(VALUE(INDEX('CSV Import'!$EX$7:$EX$359, MATCH($BP181, 'CSV Import'!$EW$7:$EW$359, 0))),0)</f>
        <v>0</v>
      </c>
      <c r="BB181" s="60">
        <f>IFERROR(VALUE(INDEX('CSV Import'!$EY$7:$EY$359, MATCH($BP181, 'CSV Import'!$EW$7:$EW$359, 0))),0)</f>
        <v>0</v>
      </c>
      <c r="BC181" s="59">
        <f>IFERROR(VALUE(INDEX('CSV Import'!$FD$7:$FD$359, MATCH($BP181, 'CSV Import'!$FC$7:$FC$359, 0))),0)</f>
        <v>0</v>
      </c>
      <c r="BD181" s="60">
        <f>IFERROR(VALUE(INDEX('CSV Import'!$FE$7:$FE$359, MATCH($BP181, 'CSV Import'!$FC$7:$FC$359, 0))),0)</f>
        <v>0</v>
      </c>
      <c r="BE181" s="59">
        <f>IFERROR(VALUE(INDEX('CSV Import'!$FJ$7:$FJ$359, MATCH($BP181, 'CSV Import'!$FI$7:$FI$359, 0))),0)</f>
        <v>0</v>
      </c>
      <c r="BF181" s="60">
        <f>IFERROR(VALUE(INDEX('CSV Import'!$FK$7:$FK$359, MATCH($BP181, 'CSV Import'!$FI$7:$FI$359, 0))),0)</f>
        <v>0</v>
      </c>
      <c r="BG181" s="59">
        <f>IFERROR(VALUE(INDEX('CSV Import'!$FP$7:$FP$359, MATCH($BP181, 'CSV Import'!$FO$7:$FO$359, 0))),0)</f>
        <v>0</v>
      </c>
      <c r="BH181" s="60">
        <f>IFERROR(VALUE(INDEX('CSV Import'!$FQ$7:$FQ$359, MATCH($BP181, 'CSV Import'!$FO$7:$FO$359, 0))),0)</f>
        <v>0</v>
      </c>
      <c r="BI181" s="59">
        <f>IFERROR(VALUE(INDEX('CSV Import'!$FV$7:$FV$359, MATCH($BP181, 'CSV Import'!$FU$7:$FU$359, 0))),0)</f>
        <v>0</v>
      </c>
      <c r="BJ181" s="60">
        <f>IFERROR(VALUE(INDEX('CSV Import'!$FW$7:$FW$359, MATCH($BP181, 'CSV Import'!$FU$7:$FU$359, 0))),0)</f>
        <v>0</v>
      </c>
      <c r="BK181" s="59">
        <f>IFERROR(VALUE(INDEX('CSV Import'!$GB$7:$GB$359, MATCH($BP181, 'CSV Import'!$GA$7:$GA$359, 0))),0)</f>
        <v>0</v>
      </c>
      <c r="BL181" s="60">
        <f>IFERROR(VALUE(INDEX('CSV Import'!$GC$7:$GC$359, MATCH($BP181, 'CSV Import'!$GA$7:$GA$359, 0))),0)</f>
        <v>0</v>
      </c>
      <c r="BM181" s="61">
        <f t="shared" si="546"/>
        <v>0</v>
      </c>
      <c r="BN181" s="62">
        <f t="shared" si="547"/>
        <v>0</v>
      </c>
      <c r="BP181" s="33" t="str">
        <f t="shared" si="540"/>
        <v>VOUCHERED</v>
      </c>
    </row>
    <row r="182" spans="1:68" x14ac:dyDescent="0.2">
      <c r="A182" s="28">
        <f>ROW()</f>
        <v>182</v>
      </c>
      <c r="B182" s="111"/>
      <c r="C182" s="59">
        <f>IFERROR(VALUE(INDEX('CSV Import'!$D$7:$D$359, MATCH($BP182, 'CSV Import'!$C$7:$C$359, 0))),0)</f>
        <v>0</v>
      </c>
      <c r="D182" s="60">
        <f>IFERROR(VALUE(INDEX('CSV Import'!$E$7:$E$359, MATCH($BP182, 'CSV Import'!$C$7:$C$359, 0))),0)</f>
        <v>0</v>
      </c>
      <c r="E182" s="59">
        <f>IFERROR(VALUE(INDEX('CSV Import'!$J$7:$J$359, MATCH($BP182, 'CSV Import'!$I$7:$I$359, 0))),0)</f>
        <v>0</v>
      </c>
      <c r="F182" s="60">
        <f>IFERROR(VALUE(INDEX('CSV Import'!$K$7:$K$359, MATCH($BP182, 'CSV Import'!$I$7:$I$359, 0))),0)</f>
        <v>0</v>
      </c>
      <c r="G182" s="59">
        <f>IFERROR(VALUE(INDEX('CSV Import'!$P$7:$P$359, MATCH($BP182, 'CSV Import'!$O$7:$O$359, 0))),0)</f>
        <v>0</v>
      </c>
      <c r="H182" s="60">
        <f>IFERROR(VALUE(INDEX('CSV Import'!$Q$7:$Q$359, MATCH($BP182, 'CSV Import'!$O$7:$O$359, 0))),0)</f>
        <v>0</v>
      </c>
      <c r="I182" s="59">
        <f>IFERROR(VALUE(INDEX('CSV Import'!$V$7:$V$359, MATCH($BP182, 'CSV Import'!$U$7:$U$359, 0))),0)</f>
        <v>0</v>
      </c>
      <c r="J182" s="60">
        <f>IFERROR(VALUE(INDEX('CSV Import'!$W$7:$W$359, MATCH($BP182, 'CSV Import'!$U$7:$U$359, 0))),0)</f>
        <v>0</v>
      </c>
      <c r="K182" s="59">
        <f>IFERROR(VALUE(INDEX('CSV Import'!$AB$7:$AB$359, MATCH($BP182, 'CSV Import'!$AA$7:$AA$359, 0))),0)</f>
        <v>0</v>
      </c>
      <c r="L182" s="60">
        <f>IFERROR(VALUE(INDEX('CSV Import'!$AC$7:$AC$359, MATCH($BP182, 'CSV Import'!$AA$7:$AA$359, 0))),0)</f>
        <v>0</v>
      </c>
      <c r="M182" s="59">
        <f>IFERROR(VALUE(INDEX('CSV Import'!$AH$7:$AH$359, MATCH($BP182, 'CSV Import'!$AG$7:$AG$359, 0))),0)</f>
        <v>0</v>
      </c>
      <c r="N182" s="60">
        <f>IFERROR(VALUE(INDEX('CSV Import'!$AI$7:$AI$359, MATCH($BP182, 'CSV Import'!$AG$7:$AG$359, 0))),0)</f>
        <v>0</v>
      </c>
      <c r="O182" s="59">
        <f>IFERROR(VALUE(INDEX('CSV Import'!$AN$7:$AN$359, MATCH($BP182, 'CSV Import'!$AM$7:$AM$359, 0))),0)</f>
        <v>0</v>
      </c>
      <c r="P182" s="60">
        <f>IFERROR(VALUE(INDEX('CSV Import'!$AO$7:$AO$359, MATCH($BP182, 'CSV Import'!$AM$7:$AM$359, 0))),0)</f>
        <v>0</v>
      </c>
      <c r="Q182" s="59">
        <f>IFERROR(VALUE(INDEX('CSV Import'!$AT$7:$AT$359, MATCH($BP182, 'CSV Import'!$AS$7:$AS$359, 0))),0)</f>
        <v>0</v>
      </c>
      <c r="R182" s="60">
        <f>IFERROR(VALUE(INDEX('CSV Import'!$AU$7:$AU$359, MATCH($BP182, 'CSV Import'!$AS$7:$AS$359, 0))),0)</f>
        <v>0</v>
      </c>
      <c r="S182" s="59">
        <f>IFERROR(VALUE(INDEX('CSV Import'!$AZ$7:$AZ$359, MATCH($BP182, 'CSV Import'!$AY$7:$AY$359, 0))),0)</f>
        <v>0</v>
      </c>
      <c r="T182" s="60">
        <f>IFERROR(VALUE(INDEX('CSV Import'!$BA$7:$BA$359, MATCH($BP182, 'CSV Import'!$AY$7:$AY$359, 0))),0)</f>
        <v>0</v>
      </c>
      <c r="U182" s="59">
        <f>IFERROR(VALUE(INDEX('CSV Import'!$BF$7:$BF$359, MATCH($BP182, 'CSV Import'!$BE$7:$BE$359, 0))),0)</f>
        <v>0</v>
      </c>
      <c r="V182" s="60">
        <f>IFERROR(VALUE(INDEX('CSV Import'!$BG$7:$BG$359, MATCH($BP182, 'CSV Import'!$BE$7:$BE$359, 0))),0)</f>
        <v>0</v>
      </c>
      <c r="W182" s="59">
        <f>IFERROR(VALUE(INDEX('CSV Import'!$BL$7:$BL$359, MATCH($BP182, 'CSV Import'!$BK$7:$BK$359, 0))),0)</f>
        <v>0</v>
      </c>
      <c r="X182" s="60">
        <f>IFERROR(VALUE(INDEX('CSV Import'!$BM$7:$BM$359, MATCH($BP182, 'CSV Import'!$BK$7:$BK$359, 0))),0)</f>
        <v>0</v>
      </c>
      <c r="Y182" s="59">
        <f>IFERROR(VALUE(INDEX('CSV Import'!$BR$7:$BR$359, MATCH($BP182, 'CSV Import'!$BQ$7:$BQ$359, 0))),0)</f>
        <v>0</v>
      </c>
      <c r="Z182" s="60">
        <f>IFERROR(VALUE(INDEX('CSV Import'!$BS$7:$BS$359, MATCH($BP182, 'CSV Import'!$BQ$7:$BQ$359, 0))),0)</f>
        <v>0</v>
      </c>
      <c r="AA182" s="59">
        <f>IFERROR(VALUE(INDEX('CSV Import'!$BX$7:$BX$359, MATCH($BP182, 'CSV Import'!$BW$7:$BW$359, 0))),0)</f>
        <v>0</v>
      </c>
      <c r="AB182" s="60">
        <f>IFERROR(VALUE(INDEX('CSV Import'!$BY$7:$BY$359, MATCH($BP182, 'CSV Import'!$BW$7:$BW$359, 0))),0)</f>
        <v>0</v>
      </c>
      <c r="AC182" s="59">
        <f>IFERROR(VALUE(INDEX('CSV Import'!$CD$7:$CD$359, MATCH($BP182, 'CSV Import'!$CC$7:$CC$359, 0))),0)</f>
        <v>0</v>
      </c>
      <c r="AD182" s="60">
        <f>IFERROR(VALUE(INDEX('CSV Import'!$CE$7:$CE$359, MATCH($BP182, 'CSV Import'!$CC$7:$CC$359, 0))),0)</f>
        <v>0</v>
      </c>
      <c r="AE182" s="59">
        <f>IFERROR(VALUE(INDEX('CSV Import'!$CJ$7:$CJ$359, MATCH($BP182, 'CSV Import'!$CI$7:$CI$359, 0))),0)</f>
        <v>0</v>
      </c>
      <c r="AF182" s="60">
        <f>IFERROR(VALUE(INDEX('CSV Import'!$CK$7:$CK$359, MATCH($BP182, 'CSV Import'!$CI$7:$CI$359, 0))),0)</f>
        <v>0</v>
      </c>
      <c r="AG182" s="59">
        <f>IFERROR(VALUE(INDEX('CSV Import'!$CP$7:$CP$359, MATCH($BP182, 'CSV Import'!$CO$7:$CO$359, 0))),0)</f>
        <v>0</v>
      </c>
      <c r="AH182" s="60">
        <f>IFERROR(VALUE(INDEX('CSV Import'!$CQ$7:$CQ$359, MATCH($BP182, 'CSV Import'!$CO$7:$CO$359, 0))),0)</f>
        <v>0</v>
      </c>
      <c r="AI182" s="59">
        <f>IFERROR(VALUE(INDEX('CSV Import'!$CV$7:$CV$359, MATCH($BP182, 'CSV Import'!$CU$7:$CU$359, 0))),0)</f>
        <v>0</v>
      </c>
      <c r="AJ182" s="60">
        <f>IFERROR(VALUE(INDEX('CSV Import'!$CW$7:$CW$359, MATCH($BP182, 'CSV Import'!$CU$7:$CU$359, 0))),0)</f>
        <v>0</v>
      </c>
      <c r="AK182" s="59">
        <f>IFERROR(VALUE(INDEX('CSV Import'!$DB$7:$DB$359, MATCH($BP182, 'CSV Import'!$DA$7:$DA$359, 0))),0)</f>
        <v>0</v>
      </c>
      <c r="AL182" s="60">
        <f>IFERROR(VALUE(INDEX('CSV Import'!$DC$7:$DC$359, MATCH($BP182, 'CSV Import'!$DA$7:$DA$359, 0))),0)</f>
        <v>0</v>
      </c>
      <c r="AM182" s="59">
        <f>IFERROR(VALUE(INDEX('CSV Import'!$DH$7:$DH$359, MATCH($BP182, 'CSV Import'!$DG$7:$DG$359, 0))),0)</f>
        <v>0</v>
      </c>
      <c r="AN182" s="60">
        <f>IFERROR(VALUE(INDEX('CSV Import'!$DI$7:$DI$359, MATCH($BP182, 'CSV Import'!$DG$7:$DG$359, 0))),0)</f>
        <v>0</v>
      </c>
      <c r="AO182" s="59">
        <f>IFERROR(VALUE(INDEX('CSV Import'!$DN$7:$DN$359, MATCH($BP182, 'CSV Import'!$DM$7:$DM$359, 0))),0)</f>
        <v>0</v>
      </c>
      <c r="AP182" s="60">
        <f>IFERROR(VALUE(INDEX('CSV Import'!$DO$7:$DO$359, MATCH($BP182, 'CSV Import'!$DM$7:$DM$359, 0))),0)</f>
        <v>0</v>
      </c>
      <c r="AQ182" s="59">
        <f>IFERROR(VALUE(INDEX('CSV Import'!$DT$7:$DT$359, MATCH($BP182, 'CSV Import'!$DS$7:$DS$359, 0))),0)</f>
        <v>0</v>
      </c>
      <c r="AR182" s="60">
        <f>IFERROR(VALUE(INDEX('CSV Import'!$DU$7:$DU$359, MATCH($BP182, 'CSV Import'!$DS$7:$DS$359, 0))),0)</f>
        <v>0</v>
      </c>
      <c r="AS182" s="59">
        <f>IFERROR(VALUE(INDEX('CSV Import'!$DZ$7:$DZ$359, MATCH($BP182, 'CSV Import'!$DY$7:$DY$359, 0))),0)</f>
        <v>0</v>
      </c>
      <c r="AT182" s="60">
        <f>IFERROR(VALUE(INDEX('CSV Import'!$EA$7:$EA$359, MATCH($BP182, 'CSV Import'!$DY$7:$DY$359, 0))),0)</f>
        <v>0</v>
      </c>
      <c r="AU182" s="59">
        <f>IFERROR(VALUE(INDEX('CSV Import'!$EF$7:$EF$359, MATCH($BP182, 'CSV Import'!$EE$7:$EE$359, 0))),0)</f>
        <v>0</v>
      </c>
      <c r="AV182" s="60">
        <f>IFERROR(VALUE(INDEX('CSV Import'!$EG$7:$EG$359, MATCH($BP182, 'CSV Import'!$EE$7:$EE$359, 0))),0)</f>
        <v>0</v>
      </c>
      <c r="AW182" s="59">
        <f>IFERROR(VALUE(INDEX('CSV Import'!$EL$7:$EL$359, MATCH($BP182, 'CSV Import'!$EK$7:$EK$359, 0))),0)</f>
        <v>0</v>
      </c>
      <c r="AX182" s="60">
        <f>IFERROR(VALUE(INDEX('CSV Import'!$EM$7:$EM$359, MATCH($BP182, 'CSV Import'!$EK$7:$EK$359, 0))),0)</f>
        <v>0</v>
      </c>
      <c r="AY182" s="59">
        <f>IFERROR(VALUE(INDEX('CSV Import'!$ER$7:$ER$359, MATCH($BP182, 'CSV Import'!$EQ$7:$EQ$359, 0))),0)</f>
        <v>0</v>
      </c>
      <c r="AZ182" s="60">
        <f>IFERROR(VALUE(INDEX('CSV Import'!$ES$7:$ES$359, MATCH($BP182, 'CSV Import'!$EQ$7:$EQ$359, 0))),0)</f>
        <v>0</v>
      </c>
      <c r="BA182" s="59">
        <f>IFERROR(VALUE(INDEX('CSV Import'!$EX$7:$EX$359, MATCH($BP182, 'CSV Import'!$EW$7:$EW$359, 0))),0)</f>
        <v>0</v>
      </c>
      <c r="BB182" s="60">
        <f>IFERROR(VALUE(INDEX('CSV Import'!$EY$7:$EY$359, MATCH($BP182, 'CSV Import'!$EW$7:$EW$359, 0))),0)</f>
        <v>0</v>
      </c>
      <c r="BC182" s="59">
        <f>IFERROR(VALUE(INDEX('CSV Import'!$FD$7:$FD$359, MATCH($BP182, 'CSV Import'!$FC$7:$FC$359, 0))),0)</f>
        <v>0</v>
      </c>
      <c r="BD182" s="60">
        <f>IFERROR(VALUE(INDEX('CSV Import'!$FE$7:$FE$359, MATCH($BP182, 'CSV Import'!$FC$7:$FC$359, 0))),0)</f>
        <v>0</v>
      </c>
      <c r="BE182" s="59">
        <f>IFERROR(VALUE(INDEX('CSV Import'!$FJ$7:$FJ$359, MATCH($BP182, 'CSV Import'!$FI$7:$FI$359, 0))),0)</f>
        <v>0</v>
      </c>
      <c r="BF182" s="60">
        <f>IFERROR(VALUE(INDEX('CSV Import'!$FK$7:$FK$359, MATCH($BP182, 'CSV Import'!$FI$7:$FI$359, 0))),0)</f>
        <v>0</v>
      </c>
      <c r="BG182" s="59">
        <f>IFERROR(VALUE(INDEX('CSV Import'!$FP$7:$FP$359, MATCH($BP182, 'CSV Import'!$FO$7:$FO$359, 0))),0)</f>
        <v>0</v>
      </c>
      <c r="BH182" s="60">
        <f>IFERROR(VALUE(INDEX('CSV Import'!$FQ$7:$FQ$359, MATCH($BP182, 'CSV Import'!$FO$7:$FO$359, 0))),0)</f>
        <v>0</v>
      </c>
      <c r="BI182" s="59">
        <f>IFERROR(VALUE(INDEX('CSV Import'!$FV$7:$FV$359, MATCH($BP182, 'CSV Import'!$FU$7:$FU$359, 0))),0)</f>
        <v>0</v>
      </c>
      <c r="BJ182" s="60">
        <f>IFERROR(VALUE(INDEX('CSV Import'!$FW$7:$FW$359, MATCH($BP182, 'CSV Import'!$FU$7:$FU$359, 0))),0)</f>
        <v>0</v>
      </c>
      <c r="BK182" s="59">
        <f>IFERROR(VALUE(INDEX('CSV Import'!$GB$7:$GB$359, MATCH($BP182, 'CSV Import'!$GA$7:$GA$359, 0))),0)</f>
        <v>0</v>
      </c>
      <c r="BL182" s="60">
        <f>IFERROR(VALUE(INDEX('CSV Import'!$GC$7:$GC$359, MATCH($BP182, 'CSV Import'!$GA$7:$GA$359, 0))),0)</f>
        <v>0</v>
      </c>
      <c r="BM182" s="61">
        <f t="shared" si="546"/>
        <v>0</v>
      </c>
      <c r="BN182" s="62">
        <f t="shared" si="547"/>
        <v>0</v>
      </c>
      <c r="BP182" s="33" t="str">
        <f t="shared" si="540"/>
        <v>VOUCHERED</v>
      </c>
    </row>
    <row r="183" spans="1:68" x14ac:dyDescent="0.2">
      <c r="A183" s="28">
        <f>ROW()</f>
        <v>183</v>
      </c>
      <c r="B183" s="111"/>
      <c r="C183" s="59">
        <f>IFERROR(VALUE(INDEX('CSV Import'!$D$7:$D$359, MATCH($BP183, 'CSV Import'!$C$7:$C$359, 0))),0)</f>
        <v>0</v>
      </c>
      <c r="D183" s="60">
        <f>IFERROR(VALUE(INDEX('CSV Import'!$E$7:$E$359, MATCH($BP183, 'CSV Import'!$C$7:$C$359, 0))),0)</f>
        <v>0</v>
      </c>
      <c r="E183" s="59">
        <f>IFERROR(VALUE(INDEX('CSV Import'!$J$7:$J$359, MATCH($BP183, 'CSV Import'!$I$7:$I$359, 0))),0)</f>
        <v>0</v>
      </c>
      <c r="F183" s="60">
        <f>IFERROR(VALUE(INDEX('CSV Import'!$K$7:$K$359, MATCH($BP183, 'CSV Import'!$I$7:$I$359, 0))),0)</f>
        <v>0</v>
      </c>
      <c r="G183" s="59">
        <f>IFERROR(VALUE(INDEX('CSV Import'!$P$7:$P$359, MATCH($BP183, 'CSV Import'!$O$7:$O$359, 0))),0)</f>
        <v>0</v>
      </c>
      <c r="H183" s="60">
        <f>IFERROR(VALUE(INDEX('CSV Import'!$Q$7:$Q$359, MATCH($BP183, 'CSV Import'!$O$7:$O$359, 0))),0)</f>
        <v>0</v>
      </c>
      <c r="I183" s="59">
        <f>IFERROR(VALUE(INDEX('CSV Import'!$V$7:$V$359, MATCH($BP183, 'CSV Import'!$U$7:$U$359, 0))),0)</f>
        <v>0</v>
      </c>
      <c r="J183" s="60">
        <f>IFERROR(VALUE(INDEX('CSV Import'!$W$7:$W$359, MATCH($BP183, 'CSV Import'!$U$7:$U$359, 0))),0)</f>
        <v>0</v>
      </c>
      <c r="K183" s="59">
        <f>IFERROR(VALUE(INDEX('CSV Import'!$AB$7:$AB$359, MATCH($BP183, 'CSV Import'!$AA$7:$AA$359, 0))),0)</f>
        <v>0</v>
      </c>
      <c r="L183" s="60">
        <f>IFERROR(VALUE(INDEX('CSV Import'!$AC$7:$AC$359, MATCH($BP183, 'CSV Import'!$AA$7:$AA$359, 0))),0)</f>
        <v>0</v>
      </c>
      <c r="M183" s="59">
        <f>IFERROR(VALUE(INDEX('CSV Import'!$AH$7:$AH$359, MATCH($BP183, 'CSV Import'!$AG$7:$AG$359, 0))),0)</f>
        <v>0</v>
      </c>
      <c r="N183" s="60">
        <f>IFERROR(VALUE(INDEX('CSV Import'!$AI$7:$AI$359, MATCH($BP183, 'CSV Import'!$AG$7:$AG$359, 0))),0)</f>
        <v>0</v>
      </c>
      <c r="O183" s="59">
        <f>IFERROR(VALUE(INDEX('CSV Import'!$AN$7:$AN$359, MATCH($BP183, 'CSV Import'!$AM$7:$AM$359, 0))),0)</f>
        <v>0</v>
      </c>
      <c r="P183" s="60">
        <f>IFERROR(VALUE(INDEX('CSV Import'!$AO$7:$AO$359, MATCH($BP183, 'CSV Import'!$AM$7:$AM$359, 0))),0)</f>
        <v>0</v>
      </c>
      <c r="Q183" s="59">
        <f>IFERROR(VALUE(INDEX('CSV Import'!$AT$7:$AT$359, MATCH($BP183, 'CSV Import'!$AS$7:$AS$359, 0))),0)</f>
        <v>0</v>
      </c>
      <c r="R183" s="60">
        <f>IFERROR(VALUE(INDEX('CSV Import'!$AU$7:$AU$359, MATCH($BP183, 'CSV Import'!$AS$7:$AS$359, 0))),0)</f>
        <v>0</v>
      </c>
      <c r="S183" s="59">
        <f>IFERROR(VALUE(INDEX('CSV Import'!$AZ$7:$AZ$359, MATCH($BP183, 'CSV Import'!$AY$7:$AY$359, 0))),0)</f>
        <v>0</v>
      </c>
      <c r="T183" s="60">
        <f>IFERROR(VALUE(INDEX('CSV Import'!$BA$7:$BA$359, MATCH($BP183, 'CSV Import'!$AY$7:$AY$359, 0))),0)</f>
        <v>0</v>
      </c>
      <c r="U183" s="59">
        <f>IFERROR(VALUE(INDEX('CSV Import'!$BF$7:$BF$359, MATCH($BP183, 'CSV Import'!$BE$7:$BE$359, 0))),0)</f>
        <v>0</v>
      </c>
      <c r="V183" s="60">
        <f>IFERROR(VALUE(INDEX('CSV Import'!$BG$7:$BG$359, MATCH($BP183, 'CSV Import'!$BE$7:$BE$359, 0))),0)</f>
        <v>0</v>
      </c>
      <c r="W183" s="59">
        <f>IFERROR(VALUE(INDEX('CSV Import'!$BL$7:$BL$359, MATCH($BP183, 'CSV Import'!$BK$7:$BK$359, 0))),0)</f>
        <v>0</v>
      </c>
      <c r="X183" s="60">
        <f>IFERROR(VALUE(INDEX('CSV Import'!$BM$7:$BM$359, MATCH($BP183, 'CSV Import'!$BK$7:$BK$359, 0))),0)</f>
        <v>0</v>
      </c>
      <c r="Y183" s="59">
        <f>IFERROR(VALUE(INDEX('CSV Import'!$BR$7:$BR$359, MATCH($BP183, 'CSV Import'!$BQ$7:$BQ$359, 0))),0)</f>
        <v>0</v>
      </c>
      <c r="Z183" s="60">
        <f>IFERROR(VALUE(INDEX('CSV Import'!$BS$7:$BS$359, MATCH($BP183, 'CSV Import'!$BQ$7:$BQ$359, 0))),0)</f>
        <v>0</v>
      </c>
      <c r="AA183" s="59">
        <f>IFERROR(VALUE(INDEX('CSV Import'!$BX$7:$BX$359, MATCH($BP183, 'CSV Import'!$BW$7:$BW$359, 0))),0)</f>
        <v>0</v>
      </c>
      <c r="AB183" s="60">
        <f>IFERROR(VALUE(INDEX('CSV Import'!$BY$7:$BY$359, MATCH($BP183, 'CSV Import'!$BW$7:$BW$359, 0))),0)</f>
        <v>0</v>
      </c>
      <c r="AC183" s="59">
        <f>IFERROR(VALUE(INDEX('CSV Import'!$CD$7:$CD$359, MATCH($BP183, 'CSV Import'!$CC$7:$CC$359, 0))),0)</f>
        <v>0</v>
      </c>
      <c r="AD183" s="60">
        <f>IFERROR(VALUE(INDEX('CSV Import'!$CE$7:$CE$359, MATCH($BP183, 'CSV Import'!$CC$7:$CC$359, 0))),0)</f>
        <v>0</v>
      </c>
      <c r="AE183" s="59">
        <f>IFERROR(VALUE(INDEX('CSV Import'!$CJ$7:$CJ$359, MATCH($BP183, 'CSV Import'!$CI$7:$CI$359, 0))),0)</f>
        <v>0</v>
      </c>
      <c r="AF183" s="60">
        <f>IFERROR(VALUE(INDEX('CSV Import'!$CK$7:$CK$359, MATCH($BP183, 'CSV Import'!$CI$7:$CI$359, 0))),0)</f>
        <v>0</v>
      </c>
      <c r="AG183" s="59">
        <f>IFERROR(VALUE(INDEX('CSV Import'!$CP$7:$CP$359, MATCH($BP183, 'CSV Import'!$CO$7:$CO$359, 0))),0)</f>
        <v>0</v>
      </c>
      <c r="AH183" s="60">
        <f>IFERROR(VALUE(INDEX('CSV Import'!$CQ$7:$CQ$359, MATCH($BP183, 'CSV Import'!$CO$7:$CO$359, 0))),0)</f>
        <v>0</v>
      </c>
      <c r="AI183" s="59">
        <f>IFERROR(VALUE(INDEX('CSV Import'!$CV$7:$CV$359, MATCH($BP183, 'CSV Import'!$CU$7:$CU$359, 0))),0)</f>
        <v>0</v>
      </c>
      <c r="AJ183" s="60">
        <f>IFERROR(VALUE(INDEX('CSV Import'!$CW$7:$CW$359, MATCH($BP183, 'CSV Import'!$CU$7:$CU$359, 0))),0)</f>
        <v>0</v>
      </c>
      <c r="AK183" s="59">
        <f>IFERROR(VALUE(INDEX('CSV Import'!$DB$7:$DB$359, MATCH($BP183, 'CSV Import'!$DA$7:$DA$359, 0))),0)</f>
        <v>0</v>
      </c>
      <c r="AL183" s="60">
        <f>IFERROR(VALUE(INDEX('CSV Import'!$DC$7:$DC$359, MATCH($BP183, 'CSV Import'!$DA$7:$DA$359, 0))),0)</f>
        <v>0</v>
      </c>
      <c r="AM183" s="59">
        <f>IFERROR(VALUE(INDEX('CSV Import'!$DH$7:$DH$359, MATCH($BP183, 'CSV Import'!$DG$7:$DG$359, 0))),0)</f>
        <v>0</v>
      </c>
      <c r="AN183" s="60">
        <f>IFERROR(VALUE(INDEX('CSV Import'!$DI$7:$DI$359, MATCH($BP183, 'CSV Import'!$DG$7:$DG$359, 0))),0)</f>
        <v>0</v>
      </c>
      <c r="AO183" s="59">
        <f>IFERROR(VALUE(INDEX('CSV Import'!$DN$7:$DN$359, MATCH($BP183, 'CSV Import'!$DM$7:$DM$359, 0))),0)</f>
        <v>0</v>
      </c>
      <c r="AP183" s="60">
        <f>IFERROR(VALUE(INDEX('CSV Import'!$DO$7:$DO$359, MATCH($BP183, 'CSV Import'!$DM$7:$DM$359, 0))),0)</f>
        <v>0</v>
      </c>
      <c r="AQ183" s="59">
        <f>IFERROR(VALUE(INDEX('CSV Import'!$DT$7:$DT$359, MATCH($BP183, 'CSV Import'!$DS$7:$DS$359, 0))),0)</f>
        <v>0</v>
      </c>
      <c r="AR183" s="60">
        <f>IFERROR(VALUE(INDEX('CSV Import'!$DU$7:$DU$359, MATCH($BP183, 'CSV Import'!$DS$7:$DS$359, 0))),0)</f>
        <v>0</v>
      </c>
      <c r="AS183" s="59">
        <f>IFERROR(VALUE(INDEX('CSV Import'!$DZ$7:$DZ$359, MATCH($BP183, 'CSV Import'!$DY$7:$DY$359, 0))),0)</f>
        <v>0</v>
      </c>
      <c r="AT183" s="60">
        <f>IFERROR(VALUE(INDEX('CSV Import'!$EA$7:$EA$359, MATCH($BP183, 'CSV Import'!$DY$7:$DY$359, 0))),0)</f>
        <v>0</v>
      </c>
      <c r="AU183" s="59">
        <f>IFERROR(VALUE(INDEX('CSV Import'!$EF$7:$EF$359, MATCH($BP183, 'CSV Import'!$EE$7:$EE$359, 0))),0)</f>
        <v>0</v>
      </c>
      <c r="AV183" s="60">
        <f>IFERROR(VALUE(INDEX('CSV Import'!$EG$7:$EG$359, MATCH($BP183, 'CSV Import'!$EE$7:$EE$359, 0))),0)</f>
        <v>0</v>
      </c>
      <c r="AW183" s="59">
        <f>IFERROR(VALUE(INDEX('CSV Import'!$EL$7:$EL$359, MATCH($BP183, 'CSV Import'!$EK$7:$EK$359, 0))),0)</f>
        <v>0</v>
      </c>
      <c r="AX183" s="60">
        <f>IFERROR(VALUE(INDEX('CSV Import'!$EM$7:$EM$359, MATCH($BP183, 'CSV Import'!$EK$7:$EK$359, 0))),0)</f>
        <v>0</v>
      </c>
      <c r="AY183" s="59">
        <f>IFERROR(VALUE(INDEX('CSV Import'!$ER$7:$ER$359, MATCH($BP183, 'CSV Import'!$EQ$7:$EQ$359, 0))),0)</f>
        <v>0</v>
      </c>
      <c r="AZ183" s="60">
        <f>IFERROR(VALUE(INDEX('CSV Import'!$ES$7:$ES$359, MATCH($BP183, 'CSV Import'!$EQ$7:$EQ$359, 0))),0)</f>
        <v>0</v>
      </c>
      <c r="BA183" s="59">
        <f>IFERROR(VALUE(INDEX('CSV Import'!$EX$7:$EX$359, MATCH($BP183, 'CSV Import'!$EW$7:$EW$359, 0))),0)</f>
        <v>0</v>
      </c>
      <c r="BB183" s="60">
        <f>IFERROR(VALUE(INDEX('CSV Import'!$EY$7:$EY$359, MATCH($BP183, 'CSV Import'!$EW$7:$EW$359, 0))),0)</f>
        <v>0</v>
      </c>
      <c r="BC183" s="59">
        <f>IFERROR(VALUE(INDEX('CSV Import'!$FD$7:$FD$359, MATCH($BP183, 'CSV Import'!$FC$7:$FC$359, 0))),0)</f>
        <v>0</v>
      </c>
      <c r="BD183" s="60">
        <f>IFERROR(VALUE(INDEX('CSV Import'!$FE$7:$FE$359, MATCH($BP183, 'CSV Import'!$FC$7:$FC$359, 0))),0)</f>
        <v>0</v>
      </c>
      <c r="BE183" s="59">
        <f>IFERROR(VALUE(INDEX('CSV Import'!$FJ$7:$FJ$359, MATCH($BP183, 'CSV Import'!$FI$7:$FI$359, 0))),0)</f>
        <v>0</v>
      </c>
      <c r="BF183" s="60">
        <f>IFERROR(VALUE(INDEX('CSV Import'!$FK$7:$FK$359, MATCH($BP183, 'CSV Import'!$FI$7:$FI$359, 0))),0)</f>
        <v>0</v>
      </c>
      <c r="BG183" s="59">
        <f>IFERROR(VALUE(INDEX('CSV Import'!$FP$7:$FP$359, MATCH($BP183, 'CSV Import'!$FO$7:$FO$359, 0))),0)</f>
        <v>0</v>
      </c>
      <c r="BH183" s="60">
        <f>IFERROR(VALUE(INDEX('CSV Import'!$FQ$7:$FQ$359, MATCH($BP183, 'CSV Import'!$FO$7:$FO$359, 0))),0)</f>
        <v>0</v>
      </c>
      <c r="BI183" s="59">
        <f>IFERROR(VALUE(INDEX('CSV Import'!$FV$7:$FV$359, MATCH($BP183, 'CSV Import'!$FU$7:$FU$359, 0))),0)</f>
        <v>0</v>
      </c>
      <c r="BJ183" s="60">
        <f>IFERROR(VALUE(INDEX('CSV Import'!$FW$7:$FW$359, MATCH($BP183, 'CSV Import'!$FU$7:$FU$359, 0))),0)</f>
        <v>0</v>
      </c>
      <c r="BK183" s="59">
        <f>IFERROR(VALUE(INDEX('CSV Import'!$GB$7:$GB$359, MATCH($BP183, 'CSV Import'!$GA$7:$GA$359, 0))),0)</f>
        <v>0</v>
      </c>
      <c r="BL183" s="60">
        <f>IFERROR(VALUE(INDEX('CSV Import'!$GC$7:$GC$359, MATCH($BP183, 'CSV Import'!$GA$7:$GA$359, 0))),0)</f>
        <v>0</v>
      </c>
      <c r="BM183" s="61">
        <f t="shared" si="546"/>
        <v>0</v>
      </c>
      <c r="BN183" s="62">
        <f t="shared" si="547"/>
        <v>0</v>
      </c>
      <c r="BP183" s="33" t="str">
        <f t="shared" si="540"/>
        <v>VOUCHERED</v>
      </c>
    </row>
    <row r="184" spans="1:68" x14ac:dyDescent="0.2">
      <c r="A184" s="28">
        <f>ROW()</f>
        <v>184</v>
      </c>
      <c r="B184" s="111"/>
      <c r="C184" s="59">
        <f>IFERROR(VALUE(INDEX('CSV Import'!$D$7:$D$359, MATCH($BP184, 'CSV Import'!$C$7:$C$359, 0))),0)</f>
        <v>0</v>
      </c>
      <c r="D184" s="60">
        <f>IFERROR(VALUE(INDEX('CSV Import'!$E$7:$E$359, MATCH($BP184, 'CSV Import'!$C$7:$C$359, 0))),0)</f>
        <v>0</v>
      </c>
      <c r="E184" s="59">
        <f>IFERROR(VALUE(INDEX('CSV Import'!$J$7:$J$359, MATCH($BP184, 'CSV Import'!$I$7:$I$359, 0))),0)</f>
        <v>0</v>
      </c>
      <c r="F184" s="60">
        <f>IFERROR(VALUE(INDEX('CSV Import'!$K$7:$K$359, MATCH($BP184, 'CSV Import'!$I$7:$I$359, 0))),0)</f>
        <v>0</v>
      </c>
      <c r="G184" s="59">
        <f>IFERROR(VALUE(INDEX('CSV Import'!$P$7:$P$359, MATCH($BP184, 'CSV Import'!$O$7:$O$359, 0))),0)</f>
        <v>0</v>
      </c>
      <c r="H184" s="60">
        <f>IFERROR(VALUE(INDEX('CSV Import'!$Q$7:$Q$359, MATCH($BP184, 'CSV Import'!$O$7:$O$359, 0))),0)</f>
        <v>0</v>
      </c>
      <c r="I184" s="59">
        <f>IFERROR(VALUE(INDEX('CSV Import'!$V$7:$V$359, MATCH($BP184, 'CSV Import'!$U$7:$U$359, 0))),0)</f>
        <v>0</v>
      </c>
      <c r="J184" s="60">
        <f>IFERROR(VALUE(INDEX('CSV Import'!$W$7:$W$359, MATCH($BP184, 'CSV Import'!$U$7:$U$359, 0))),0)</f>
        <v>0</v>
      </c>
      <c r="K184" s="59">
        <f>IFERROR(VALUE(INDEX('CSV Import'!$AB$7:$AB$359, MATCH($BP184, 'CSV Import'!$AA$7:$AA$359, 0))),0)</f>
        <v>0</v>
      </c>
      <c r="L184" s="60">
        <f>IFERROR(VALUE(INDEX('CSV Import'!$AC$7:$AC$359, MATCH($BP184, 'CSV Import'!$AA$7:$AA$359, 0))),0)</f>
        <v>0</v>
      </c>
      <c r="M184" s="59">
        <f>IFERROR(VALUE(INDEX('CSV Import'!$AH$7:$AH$359, MATCH($BP184, 'CSV Import'!$AG$7:$AG$359, 0))),0)</f>
        <v>0</v>
      </c>
      <c r="N184" s="60">
        <f>IFERROR(VALUE(INDEX('CSV Import'!$AI$7:$AI$359, MATCH($BP184, 'CSV Import'!$AG$7:$AG$359, 0))),0)</f>
        <v>0</v>
      </c>
      <c r="O184" s="59">
        <f>IFERROR(VALUE(INDEX('CSV Import'!$AN$7:$AN$359, MATCH($BP184, 'CSV Import'!$AM$7:$AM$359, 0))),0)</f>
        <v>0</v>
      </c>
      <c r="P184" s="60">
        <f>IFERROR(VALUE(INDEX('CSV Import'!$AO$7:$AO$359, MATCH($BP184, 'CSV Import'!$AM$7:$AM$359, 0))),0)</f>
        <v>0</v>
      </c>
      <c r="Q184" s="59">
        <f>IFERROR(VALUE(INDEX('CSV Import'!$AT$7:$AT$359, MATCH($BP184, 'CSV Import'!$AS$7:$AS$359, 0))),0)</f>
        <v>0</v>
      </c>
      <c r="R184" s="60">
        <f>IFERROR(VALUE(INDEX('CSV Import'!$AU$7:$AU$359, MATCH($BP184, 'CSV Import'!$AS$7:$AS$359, 0))),0)</f>
        <v>0</v>
      </c>
      <c r="S184" s="59">
        <f>IFERROR(VALUE(INDEX('CSV Import'!$AZ$7:$AZ$359, MATCH($BP184, 'CSV Import'!$AY$7:$AY$359, 0))),0)</f>
        <v>0</v>
      </c>
      <c r="T184" s="60">
        <f>IFERROR(VALUE(INDEX('CSV Import'!$BA$7:$BA$359, MATCH($BP184, 'CSV Import'!$AY$7:$AY$359, 0))),0)</f>
        <v>0</v>
      </c>
      <c r="U184" s="59">
        <f>IFERROR(VALUE(INDEX('CSV Import'!$BF$7:$BF$359, MATCH($BP184, 'CSV Import'!$BE$7:$BE$359, 0))),0)</f>
        <v>0</v>
      </c>
      <c r="V184" s="60">
        <f>IFERROR(VALUE(INDEX('CSV Import'!$BG$7:$BG$359, MATCH($BP184, 'CSV Import'!$BE$7:$BE$359, 0))),0)</f>
        <v>0</v>
      </c>
      <c r="W184" s="59">
        <f>IFERROR(VALUE(INDEX('CSV Import'!$BL$7:$BL$359, MATCH($BP184, 'CSV Import'!$BK$7:$BK$359, 0))),0)</f>
        <v>0</v>
      </c>
      <c r="X184" s="60">
        <f>IFERROR(VALUE(INDEX('CSV Import'!$BM$7:$BM$359, MATCH($BP184, 'CSV Import'!$BK$7:$BK$359, 0))),0)</f>
        <v>0</v>
      </c>
      <c r="Y184" s="59">
        <f>IFERROR(VALUE(INDEX('CSV Import'!$BR$7:$BR$359, MATCH($BP184, 'CSV Import'!$BQ$7:$BQ$359, 0))),0)</f>
        <v>0</v>
      </c>
      <c r="Z184" s="60">
        <f>IFERROR(VALUE(INDEX('CSV Import'!$BS$7:$BS$359, MATCH($BP184, 'CSV Import'!$BQ$7:$BQ$359, 0))),0)</f>
        <v>0</v>
      </c>
      <c r="AA184" s="59">
        <f>IFERROR(VALUE(INDEX('CSV Import'!$BX$7:$BX$359, MATCH($BP184, 'CSV Import'!$BW$7:$BW$359, 0))),0)</f>
        <v>0</v>
      </c>
      <c r="AB184" s="60">
        <f>IFERROR(VALUE(INDEX('CSV Import'!$BY$7:$BY$359, MATCH($BP184, 'CSV Import'!$BW$7:$BW$359, 0))),0)</f>
        <v>0</v>
      </c>
      <c r="AC184" s="59">
        <f>IFERROR(VALUE(INDEX('CSV Import'!$CD$7:$CD$359, MATCH($BP184, 'CSV Import'!$CC$7:$CC$359, 0))),0)</f>
        <v>0</v>
      </c>
      <c r="AD184" s="60">
        <f>IFERROR(VALUE(INDEX('CSV Import'!$CE$7:$CE$359, MATCH($BP184, 'CSV Import'!$CC$7:$CC$359, 0))),0)</f>
        <v>0</v>
      </c>
      <c r="AE184" s="59">
        <f>IFERROR(VALUE(INDEX('CSV Import'!$CJ$7:$CJ$359, MATCH($BP184, 'CSV Import'!$CI$7:$CI$359, 0))),0)</f>
        <v>0</v>
      </c>
      <c r="AF184" s="60">
        <f>IFERROR(VALUE(INDEX('CSV Import'!$CK$7:$CK$359, MATCH($BP184, 'CSV Import'!$CI$7:$CI$359, 0))),0)</f>
        <v>0</v>
      </c>
      <c r="AG184" s="59">
        <f>IFERROR(VALUE(INDEX('CSV Import'!$CP$7:$CP$359, MATCH($BP184, 'CSV Import'!$CO$7:$CO$359, 0))),0)</f>
        <v>0</v>
      </c>
      <c r="AH184" s="60">
        <f>IFERROR(VALUE(INDEX('CSV Import'!$CQ$7:$CQ$359, MATCH($BP184, 'CSV Import'!$CO$7:$CO$359, 0))),0)</f>
        <v>0</v>
      </c>
      <c r="AI184" s="59">
        <f>IFERROR(VALUE(INDEX('CSV Import'!$CV$7:$CV$359, MATCH($BP184, 'CSV Import'!$CU$7:$CU$359, 0))),0)</f>
        <v>0</v>
      </c>
      <c r="AJ184" s="60">
        <f>IFERROR(VALUE(INDEX('CSV Import'!$CW$7:$CW$359, MATCH($BP184, 'CSV Import'!$CU$7:$CU$359, 0))),0)</f>
        <v>0</v>
      </c>
      <c r="AK184" s="59">
        <f>IFERROR(VALUE(INDEX('CSV Import'!$DB$7:$DB$359, MATCH($BP184, 'CSV Import'!$DA$7:$DA$359, 0))),0)</f>
        <v>0</v>
      </c>
      <c r="AL184" s="60">
        <f>IFERROR(VALUE(INDEX('CSV Import'!$DC$7:$DC$359, MATCH($BP184, 'CSV Import'!$DA$7:$DA$359, 0))),0)</f>
        <v>0</v>
      </c>
      <c r="AM184" s="59">
        <f>IFERROR(VALUE(INDEX('CSV Import'!$DH$7:$DH$359, MATCH($BP184, 'CSV Import'!$DG$7:$DG$359, 0))),0)</f>
        <v>0</v>
      </c>
      <c r="AN184" s="60">
        <f>IFERROR(VALUE(INDEX('CSV Import'!$DI$7:$DI$359, MATCH($BP184, 'CSV Import'!$DG$7:$DG$359, 0))),0)</f>
        <v>0</v>
      </c>
      <c r="AO184" s="59">
        <f>IFERROR(VALUE(INDEX('CSV Import'!$DN$7:$DN$359, MATCH($BP184, 'CSV Import'!$DM$7:$DM$359, 0))),0)</f>
        <v>0</v>
      </c>
      <c r="AP184" s="60">
        <f>IFERROR(VALUE(INDEX('CSV Import'!$DO$7:$DO$359, MATCH($BP184, 'CSV Import'!$DM$7:$DM$359, 0))),0)</f>
        <v>0</v>
      </c>
      <c r="AQ184" s="59">
        <f>IFERROR(VALUE(INDEX('CSV Import'!$DT$7:$DT$359, MATCH($BP184, 'CSV Import'!$DS$7:$DS$359, 0))),0)</f>
        <v>0</v>
      </c>
      <c r="AR184" s="60">
        <f>IFERROR(VALUE(INDEX('CSV Import'!$DU$7:$DU$359, MATCH($BP184, 'CSV Import'!$DS$7:$DS$359, 0))),0)</f>
        <v>0</v>
      </c>
      <c r="AS184" s="59">
        <f>IFERROR(VALUE(INDEX('CSV Import'!$DZ$7:$DZ$359, MATCH($BP184, 'CSV Import'!$DY$7:$DY$359, 0))),0)</f>
        <v>0</v>
      </c>
      <c r="AT184" s="60">
        <f>IFERROR(VALUE(INDEX('CSV Import'!$EA$7:$EA$359, MATCH($BP184, 'CSV Import'!$DY$7:$DY$359, 0))),0)</f>
        <v>0</v>
      </c>
      <c r="AU184" s="59">
        <f>IFERROR(VALUE(INDEX('CSV Import'!$EF$7:$EF$359, MATCH($BP184, 'CSV Import'!$EE$7:$EE$359, 0))),0)</f>
        <v>0</v>
      </c>
      <c r="AV184" s="60">
        <f>IFERROR(VALUE(INDEX('CSV Import'!$EG$7:$EG$359, MATCH($BP184, 'CSV Import'!$EE$7:$EE$359, 0))),0)</f>
        <v>0</v>
      </c>
      <c r="AW184" s="59">
        <f>IFERROR(VALUE(INDEX('CSV Import'!$EL$7:$EL$359, MATCH($BP184, 'CSV Import'!$EK$7:$EK$359, 0))),0)</f>
        <v>0</v>
      </c>
      <c r="AX184" s="60">
        <f>IFERROR(VALUE(INDEX('CSV Import'!$EM$7:$EM$359, MATCH($BP184, 'CSV Import'!$EK$7:$EK$359, 0))),0)</f>
        <v>0</v>
      </c>
      <c r="AY184" s="59">
        <f>IFERROR(VALUE(INDEX('CSV Import'!$ER$7:$ER$359, MATCH($BP184, 'CSV Import'!$EQ$7:$EQ$359, 0))),0)</f>
        <v>0</v>
      </c>
      <c r="AZ184" s="60">
        <f>IFERROR(VALUE(INDEX('CSV Import'!$ES$7:$ES$359, MATCH($BP184, 'CSV Import'!$EQ$7:$EQ$359, 0))),0)</f>
        <v>0</v>
      </c>
      <c r="BA184" s="59">
        <f>IFERROR(VALUE(INDEX('CSV Import'!$EX$7:$EX$359, MATCH($BP184, 'CSV Import'!$EW$7:$EW$359, 0))),0)</f>
        <v>0</v>
      </c>
      <c r="BB184" s="60">
        <f>IFERROR(VALUE(INDEX('CSV Import'!$EY$7:$EY$359, MATCH($BP184, 'CSV Import'!$EW$7:$EW$359, 0))),0)</f>
        <v>0</v>
      </c>
      <c r="BC184" s="59">
        <f>IFERROR(VALUE(INDEX('CSV Import'!$FD$7:$FD$359, MATCH($BP184, 'CSV Import'!$FC$7:$FC$359, 0))),0)</f>
        <v>0</v>
      </c>
      <c r="BD184" s="60">
        <f>IFERROR(VALUE(INDEX('CSV Import'!$FE$7:$FE$359, MATCH($BP184, 'CSV Import'!$FC$7:$FC$359, 0))),0)</f>
        <v>0</v>
      </c>
      <c r="BE184" s="59">
        <f>IFERROR(VALUE(INDEX('CSV Import'!$FJ$7:$FJ$359, MATCH($BP184, 'CSV Import'!$FI$7:$FI$359, 0))),0)</f>
        <v>0</v>
      </c>
      <c r="BF184" s="60">
        <f>IFERROR(VALUE(INDEX('CSV Import'!$FK$7:$FK$359, MATCH($BP184, 'CSV Import'!$FI$7:$FI$359, 0))),0)</f>
        <v>0</v>
      </c>
      <c r="BG184" s="59">
        <f>IFERROR(VALUE(INDEX('CSV Import'!$FP$7:$FP$359, MATCH($BP184, 'CSV Import'!$FO$7:$FO$359, 0))),0)</f>
        <v>0</v>
      </c>
      <c r="BH184" s="60">
        <f>IFERROR(VALUE(INDEX('CSV Import'!$FQ$7:$FQ$359, MATCH($BP184, 'CSV Import'!$FO$7:$FO$359, 0))),0)</f>
        <v>0</v>
      </c>
      <c r="BI184" s="59">
        <f>IFERROR(VALUE(INDEX('CSV Import'!$FV$7:$FV$359, MATCH($BP184, 'CSV Import'!$FU$7:$FU$359, 0))),0)</f>
        <v>0</v>
      </c>
      <c r="BJ184" s="60">
        <f>IFERROR(VALUE(INDEX('CSV Import'!$FW$7:$FW$359, MATCH($BP184, 'CSV Import'!$FU$7:$FU$359, 0))),0)</f>
        <v>0</v>
      </c>
      <c r="BK184" s="59">
        <f>IFERROR(VALUE(INDEX('CSV Import'!$GB$7:$GB$359, MATCH($BP184, 'CSV Import'!$GA$7:$GA$359, 0))),0)</f>
        <v>0</v>
      </c>
      <c r="BL184" s="60">
        <f>IFERROR(VALUE(INDEX('CSV Import'!$GC$7:$GC$359, MATCH($BP184, 'CSV Import'!$GA$7:$GA$359, 0))),0)</f>
        <v>0</v>
      </c>
      <c r="BM184" s="61">
        <f t="shared" si="546"/>
        <v>0</v>
      </c>
      <c r="BN184" s="62">
        <f t="shared" si="547"/>
        <v>0</v>
      </c>
      <c r="BP184" s="33" t="str">
        <f t="shared" si="540"/>
        <v>VOUCHERED</v>
      </c>
    </row>
    <row r="185" spans="1:68" x14ac:dyDescent="0.2">
      <c r="A185" s="28">
        <f>ROW()</f>
        <v>185</v>
      </c>
      <c r="B185" s="111"/>
      <c r="C185" s="59">
        <f>IFERROR(VALUE(INDEX('CSV Import'!$D$7:$D$359, MATCH($BP185, 'CSV Import'!$C$7:$C$359, 0))),0)</f>
        <v>0</v>
      </c>
      <c r="D185" s="60">
        <f>IFERROR(VALUE(INDEX('CSV Import'!$E$7:$E$359, MATCH($BP185, 'CSV Import'!$C$7:$C$359, 0))),0)</f>
        <v>0</v>
      </c>
      <c r="E185" s="59">
        <f>IFERROR(VALUE(INDEX('CSV Import'!$J$7:$J$359, MATCH($BP185, 'CSV Import'!$I$7:$I$359, 0))),0)</f>
        <v>0</v>
      </c>
      <c r="F185" s="60">
        <f>IFERROR(VALUE(INDEX('CSV Import'!$K$7:$K$359, MATCH($BP185, 'CSV Import'!$I$7:$I$359, 0))),0)</f>
        <v>0</v>
      </c>
      <c r="G185" s="59">
        <f>IFERROR(VALUE(INDEX('CSV Import'!$P$7:$P$359, MATCH($BP185, 'CSV Import'!$O$7:$O$359, 0))),0)</f>
        <v>0</v>
      </c>
      <c r="H185" s="60">
        <f>IFERROR(VALUE(INDEX('CSV Import'!$Q$7:$Q$359, MATCH($BP185, 'CSV Import'!$O$7:$O$359, 0))),0)</f>
        <v>0</v>
      </c>
      <c r="I185" s="59">
        <f>IFERROR(VALUE(INDEX('CSV Import'!$V$7:$V$359, MATCH($BP185, 'CSV Import'!$U$7:$U$359, 0))),0)</f>
        <v>0</v>
      </c>
      <c r="J185" s="60">
        <f>IFERROR(VALUE(INDEX('CSV Import'!$W$7:$W$359, MATCH($BP185, 'CSV Import'!$U$7:$U$359, 0))),0)</f>
        <v>0</v>
      </c>
      <c r="K185" s="59">
        <f>IFERROR(VALUE(INDEX('CSV Import'!$AB$7:$AB$359, MATCH($BP185, 'CSV Import'!$AA$7:$AA$359, 0))),0)</f>
        <v>0</v>
      </c>
      <c r="L185" s="60">
        <f>IFERROR(VALUE(INDEX('CSV Import'!$AC$7:$AC$359, MATCH($BP185, 'CSV Import'!$AA$7:$AA$359, 0))),0)</f>
        <v>0</v>
      </c>
      <c r="M185" s="59">
        <f>IFERROR(VALUE(INDEX('CSV Import'!$AH$7:$AH$359, MATCH($BP185, 'CSV Import'!$AG$7:$AG$359, 0))),0)</f>
        <v>0</v>
      </c>
      <c r="N185" s="60">
        <f>IFERROR(VALUE(INDEX('CSV Import'!$AI$7:$AI$359, MATCH($BP185, 'CSV Import'!$AG$7:$AG$359, 0))),0)</f>
        <v>0</v>
      </c>
      <c r="O185" s="59">
        <f>IFERROR(VALUE(INDEX('CSV Import'!$AN$7:$AN$359, MATCH($BP185, 'CSV Import'!$AM$7:$AM$359, 0))),0)</f>
        <v>0</v>
      </c>
      <c r="P185" s="60">
        <f>IFERROR(VALUE(INDEX('CSV Import'!$AO$7:$AO$359, MATCH($BP185, 'CSV Import'!$AM$7:$AM$359, 0))),0)</f>
        <v>0</v>
      </c>
      <c r="Q185" s="59">
        <f>IFERROR(VALUE(INDEX('CSV Import'!$AT$7:$AT$359, MATCH($BP185, 'CSV Import'!$AS$7:$AS$359, 0))),0)</f>
        <v>0</v>
      </c>
      <c r="R185" s="60">
        <f>IFERROR(VALUE(INDEX('CSV Import'!$AU$7:$AU$359, MATCH($BP185, 'CSV Import'!$AS$7:$AS$359, 0))),0)</f>
        <v>0</v>
      </c>
      <c r="S185" s="59">
        <f>IFERROR(VALUE(INDEX('CSV Import'!$AZ$7:$AZ$359, MATCH($BP185, 'CSV Import'!$AY$7:$AY$359, 0))),0)</f>
        <v>0</v>
      </c>
      <c r="T185" s="60">
        <f>IFERROR(VALUE(INDEX('CSV Import'!$BA$7:$BA$359, MATCH($BP185, 'CSV Import'!$AY$7:$AY$359, 0))),0)</f>
        <v>0</v>
      </c>
      <c r="U185" s="59">
        <f>IFERROR(VALUE(INDEX('CSV Import'!$BF$7:$BF$359, MATCH($BP185, 'CSV Import'!$BE$7:$BE$359, 0))),0)</f>
        <v>0</v>
      </c>
      <c r="V185" s="60">
        <f>IFERROR(VALUE(INDEX('CSV Import'!$BG$7:$BG$359, MATCH($BP185, 'CSV Import'!$BE$7:$BE$359, 0))),0)</f>
        <v>0</v>
      </c>
      <c r="W185" s="59">
        <f>IFERROR(VALUE(INDEX('CSV Import'!$BL$7:$BL$359, MATCH($BP185, 'CSV Import'!$BK$7:$BK$359, 0))),0)</f>
        <v>0</v>
      </c>
      <c r="X185" s="60">
        <f>IFERROR(VALUE(INDEX('CSV Import'!$BM$7:$BM$359, MATCH($BP185, 'CSV Import'!$BK$7:$BK$359, 0))),0)</f>
        <v>0</v>
      </c>
      <c r="Y185" s="59">
        <f>IFERROR(VALUE(INDEX('CSV Import'!$BR$7:$BR$359, MATCH($BP185, 'CSV Import'!$BQ$7:$BQ$359, 0))),0)</f>
        <v>0</v>
      </c>
      <c r="Z185" s="60">
        <f>IFERROR(VALUE(INDEX('CSV Import'!$BS$7:$BS$359, MATCH($BP185, 'CSV Import'!$BQ$7:$BQ$359, 0))),0)</f>
        <v>0</v>
      </c>
      <c r="AA185" s="59">
        <f>IFERROR(VALUE(INDEX('CSV Import'!$BX$7:$BX$359, MATCH($BP185, 'CSV Import'!$BW$7:$BW$359, 0))),0)</f>
        <v>0</v>
      </c>
      <c r="AB185" s="60">
        <f>IFERROR(VALUE(INDEX('CSV Import'!$BY$7:$BY$359, MATCH($BP185, 'CSV Import'!$BW$7:$BW$359, 0))),0)</f>
        <v>0</v>
      </c>
      <c r="AC185" s="59">
        <f>IFERROR(VALUE(INDEX('CSV Import'!$CD$7:$CD$359, MATCH($BP185, 'CSV Import'!$CC$7:$CC$359, 0))),0)</f>
        <v>0</v>
      </c>
      <c r="AD185" s="60">
        <f>IFERROR(VALUE(INDEX('CSV Import'!$CE$7:$CE$359, MATCH($BP185, 'CSV Import'!$CC$7:$CC$359, 0))),0)</f>
        <v>0</v>
      </c>
      <c r="AE185" s="59">
        <f>IFERROR(VALUE(INDEX('CSV Import'!$CJ$7:$CJ$359, MATCH($BP185, 'CSV Import'!$CI$7:$CI$359, 0))),0)</f>
        <v>0</v>
      </c>
      <c r="AF185" s="60">
        <f>IFERROR(VALUE(INDEX('CSV Import'!$CK$7:$CK$359, MATCH($BP185, 'CSV Import'!$CI$7:$CI$359, 0))),0)</f>
        <v>0</v>
      </c>
      <c r="AG185" s="59">
        <f>IFERROR(VALUE(INDEX('CSV Import'!$CP$7:$CP$359, MATCH($BP185, 'CSV Import'!$CO$7:$CO$359, 0))),0)</f>
        <v>0</v>
      </c>
      <c r="AH185" s="60">
        <f>IFERROR(VALUE(INDEX('CSV Import'!$CQ$7:$CQ$359, MATCH($BP185, 'CSV Import'!$CO$7:$CO$359, 0))),0)</f>
        <v>0</v>
      </c>
      <c r="AI185" s="59">
        <f>IFERROR(VALUE(INDEX('CSV Import'!$CV$7:$CV$359, MATCH($BP185, 'CSV Import'!$CU$7:$CU$359, 0))),0)</f>
        <v>0</v>
      </c>
      <c r="AJ185" s="60">
        <f>IFERROR(VALUE(INDEX('CSV Import'!$CW$7:$CW$359, MATCH($BP185, 'CSV Import'!$CU$7:$CU$359, 0))),0)</f>
        <v>0</v>
      </c>
      <c r="AK185" s="59">
        <f>IFERROR(VALUE(INDEX('CSV Import'!$DB$7:$DB$359, MATCH($BP185, 'CSV Import'!$DA$7:$DA$359, 0))),0)</f>
        <v>0</v>
      </c>
      <c r="AL185" s="60">
        <f>IFERROR(VALUE(INDEX('CSV Import'!$DC$7:$DC$359, MATCH($BP185, 'CSV Import'!$DA$7:$DA$359, 0))),0)</f>
        <v>0</v>
      </c>
      <c r="AM185" s="59">
        <f>IFERROR(VALUE(INDEX('CSV Import'!$DH$7:$DH$359, MATCH($BP185, 'CSV Import'!$DG$7:$DG$359, 0))),0)</f>
        <v>0</v>
      </c>
      <c r="AN185" s="60">
        <f>IFERROR(VALUE(INDEX('CSV Import'!$DI$7:$DI$359, MATCH($BP185, 'CSV Import'!$DG$7:$DG$359, 0))),0)</f>
        <v>0</v>
      </c>
      <c r="AO185" s="59">
        <f>IFERROR(VALUE(INDEX('CSV Import'!$DN$7:$DN$359, MATCH($BP185, 'CSV Import'!$DM$7:$DM$359, 0))),0)</f>
        <v>0</v>
      </c>
      <c r="AP185" s="60">
        <f>IFERROR(VALUE(INDEX('CSV Import'!$DO$7:$DO$359, MATCH($BP185, 'CSV Import'!$DM$7:$DM$359, 0))),0)</f>
        <v>0</v>
      </c>
      <c r="AQ185" s="59">
        <f>IFERROR(VALUE(INDEX('CSV Import'!$DT$7:$DT$359, MATCH($BP185, 'CSV Import'!$DS$7:$DS$359, 0))),0)</f>
        <v>0</v>
      </c>
      <c r="AR185" s="60">
        <f>IFERROR(VALUE(INDEX('CSV Import'!$DU$7:$DU$359, MATCH($BP185, 'CSV Import'!$DS$7:$DS$359, 0))),0)</f>
        <v>0</v>
      </c>
      <c r="AS185" s="59">
        <f>IFERROR(VALUE(INDEX('CSV Import'!$DZ$7:$DZ$359, MATCH($BP185, 'CSV Import'!$DY$7:$DY$359, 0))),0)</f>
        <v>0</v>
      </c>
      <c r="AT185" s="60">
        <f>IFERROR(VALUE(INDEX('CSV Import'!$EA$7:$EA$359, MATCH($BP185, 'CSV Import'!$DY$7:$DY$359, 0))),0)</f>
        <v>0</v>
      </c>
      <c r="AU185" s="59">
        <f>IFERROR(VALUE(INDEX('CSV Import'!$EF$7:$EF$359, MATCH($BP185, 'CSV Import'!$EE$7:$EE$359, 0))),0)</f>
        <v>0</v>
      </c>
      <c r="AV185" s="60">
        <f>IFERROR(VALUE(INDEX('CSV Import'!$EG$7:$EG$359, MATCH($BP185, 'CSV Import'!$EE$7:$EE$359, 0))),0)</f>
        <v>0</v>
      </c>
      <c r="AW185" s="59">
        <f>IFERROR(VALUE(INDEX('CSV Import'!$EL$7:$EL$359, MATCH($BP185, 'CSV Import'!$EK$7:$EK$359, 0))),0)</f>
        <v>0</v>
      </c>
      <c r="AX185" s="60">
        <f>IFERROR(VALUE(INDEX('CSV Import'!$EM$7:$EM$359, MATCH($BP185, 'CSV Import'!$EK$7:$EK$359, 0))),0)</f>
        <v>0</v>
      </c>
      <c r="AY185" s="59">
        <f>IFERROR(VALUE(INDEX('CSV Import'!$ER$7:$ER$359, MATCH($BP185, 'CSV Import'!$EQ$7:$EQ$359, 0))),0)</f>
        <v>0</v>
      </c>
      <c r="AZ185" s="60">
        <f>IFERROR(VALUE(INDEX('CSV Import'!$ES$7:$ES$359, MATCH($BP185, 'CSV Import'!$EQ$7:$EQ$359, 0))),0)</f>
        <v>0</v>
      </c>
      <c r="BA185" s="59">
        <f>IFERROR(VALUE(INDEX('CSV Import'!$EX$7:$EX$359, MATCH($BP185, 'CSV Import'!$EW$7:$EW$359, 0))),0)</f>
        <v>0</v>
      </c>
      <c r="BB185" s="60">
        <f>IFERROR(VALUE(INDEX('CSV Import'!$EY$7:$EY$359, MATCH($BP185, 'CSV Import'!$EW$7:$EW$359, 0))),0)</f>
        <v>0</v>
      </c>
      <c r="BC185" s="59">
        <f>IFERROR(VALUE(INDEX('CSV Import'!$FD$7:$FD$359, MATCH($BP185, 'CSV Import'!$FC$7:$FC$359, 0))),0)</f>
        <v>0</v>
      </c>
      <c r="BD185" s="60">
        <f>IFERROR(VALUE(INDEX('CSV Import'!$FE$7:$FE$359, MATCH($BP185, 'CSV Import'!$FC$7:$FC$359, 0))),0)</f>
        <v>0</v>
      </c>
      <c r="BE185" s="59">
        <f>IFERROR(VALUE(INDEX('CSV Import'!$FJ$7:$FJ$359, MATCH($BP185, 'CSV Import'!$FI$7:$FI$359, 0))),0)</f>
        <v>0</v>
      </c>
      <c r="BF185" s="60">
        <f>IFERROR(VALUE(INDEX('CSV Import'!$FK$7:$FK$359, MATCH($BP185, 'CSV Import'!$FI$7:$FI$359, 0))),0)</f>
        <v>0</v>
      </c>
      <c r="BG185" s="59">
        <f>IFERROR(VALUE(INDEX('CSV Import'!$FP$7:$FP$359, MATCH($BP185, 'CSV Import'!$FO$7:$FO$359, 0))),0)</f>
        <v>0</v>
      </c>
      <c r="BH185" s="60">
        <f>IFERROR(VALUE(INDEX('CSV Import'!$FQ$7:$FQ$359, MATCH($BP185, 'CSV Import'!$FO$7:$FO$359, 0))),0)</f>
        <v>0</v>
      </c>
      <c r="BI185" s="59">
        <f>IFERROR(VALUE(INDEX('CSV Import'!$FV$7:$FV$359, MATCH($BP185, 'CSV Import'!$FU$7:$FU$359, 0))),0)</f>
        <v>0</v>
      </c>
      <c r="BJ185" s="60">
        <f>IFERROR(VALUE(INDEX('CSV Import'!$FW$7:$FW$359, MATCH($BP185, 'CSV Import'!$FU$7:$FU$359, 0))),0)</f>
        <v>0</v>
      </c>
      <c r="BK185" s="59">
        <f>IFERROR(VALUE(INDEX('CSV Import'!$GB$7:$GB$359, MATCH($BP185, 'CSV Import'!$GA$7:$GA$359, 0))),0)</f>
        <v>0</v>
      </c>
      <c r="BL185" s="60">
        <f>IFERROR(VALUE(INDEX('CSV Import'!$GC$7:$GC$359, MATCH($BP185, 'CSV Import'!$GA$7:$GA$359, 0))),0)</f>
        <v>0</v>
      </c>
      <c r="BM185" s="61">
        <f t="shared" si="546"/>
        <v>0</v>
      </c>
      <c r="BN185" s="62">
        <f t="shared" si="547"/>
        <v>0</v>
      </c>
      <c r="BP185" s="33" t="str">
        <f t="shared" si="540"/>
        <v>VOUCHERED</v>
      </c>
    </row>
    <row r="186" spans="1:68" x14ac:dyDescent="0.2">
      <c r="A186" s="28">
        <f>ROW()</f>
        <v>186</v>
      </c>
      <c r="B186" s="111" t="s">
        <v>15</v>
      </c>
      <c r="C186" s="59">
        <f>IFERROR(VALUE(INDEX('CSV Import'!$D$7:$D$359, MATCH($BP186, 'CSV Import'!$C$7:$C$359, 0))),0)</f>
        <v>0</v>
      </c>
      <c r="D186" s="60">
        <f>IFERROR(VALUE(INDEX('CSV Import'!$E$7:$E$359, MATCH($BP186, 'CSV Import'!$C$7:$C$359, 0))),0)</f>
        <v>0</v>
      </c>
      <c r="E186" s="59">
        <f>IFERROR(VALUE(INDEX('CSV Import'!$J$7:$J$359, MATCH($BP186, 'CSV Import'!$I$7:$I$359, 0))),0)</f>
        <v>0</v>
      </c>
      <c r="F186" s="60">
        <f>IFERROR(VALUE(INDEX('CSV Import'!$K$7:$K$359, MATCH($BP186, 'CSV Import'!$I$7:$I$359, 0))),0)</f>
        <v>0</v>
      </c>
      <c r="G186" s="59">
        <f>IFERROR(VALUE(INDEX('CSV Import'!$P$7:$P$359, MATCH($BP186, 'CSV Import'!$O$7:$O$359, 0))),0)</f>
        <v>0</v>
      </c>
      <c r="H186" s="60">
        <f>IFERROR(VALUE(INDEX('CSV Import'!$Q$7:$Q$359, MATCH($BP186, 'CSV Import'!$O$7:$O$359, 0))),0)</f>
        <v>0</v>
      </c>
      <c r="I186" s="59">
        <f>IFERROR(VALUE(INDEX('CSV Import'!$V$7:$V$359, MATCH($BP186, 'CSV Import'!$U$7:$U$359, 0))),0)</f>
        <v>0</v>
      </c>
      <c r="J186" s="60">
        <f>IFERROR(VALUE(INDEX('CSV Import'!$W$7:$W$359, MATCH($BP186, 'CSV Import'!$U$7:$U$359, 0))),0)</f>
        <v>0</v>
      </c>
      <c r="K186" s="59">
        <f>IFERROR(VALUE(INDEX('CSV Import'!$AB$7:$AB$359, MATCH($BP186, 'CSV Import'!$AA$7:$AA$359, 0))),0)</f>
        <v>0</v>
      </c>
      <c r="L186" s="60">
        <f>IFERROR(VALUE(INDEX('CSV Import'!$AC$7:$AC$359, MATCH($BP186, 'CSV Import'!$AA$7:$AA$359, 0))),0)</f>
        <v>0</v>
      </c>
      <c r="M186" s="59">
        <f>IFERROR(VALUE(INDEX('CSV Import'!$AH$7:$AH$359, MATCH($BP186, 'CSV Import'!$AG$7:$AG$359, 0))),0)</f>
        <v>0</v>
      </c>
      <c r="N186" s="60">
        <f>IFERROR(VALUE(INDEX('CSV Import'!$AI$7:$AI$359, MATCH($BP186, 'CSV Import'!$AG$7:$AG$359, 0))),0)</f>
        <v>0</v>
      </c>
      <c r="O186" s="59">
        <f>IFERROR(VALUE(INDEX('CSV Import'!$AN$7:$AN$359, MATCH($BP186, 'CSV Import'!$AM$7:$AM$359, 0))),0)</f>
        <v>0</v>
      </c>
      <c r="P186" s="60">
        <f>IFERROR(VALUE(INDEX('CSV Import'!$AO$7:$AO$359, MATCH($BP186, 'CSV Import'!$AM$7:$AM$359, 0))),0)</f>
        <v>0</v>
      </c>
      <c r="Q186" s="59">
        <f>IFERROR(VALUE(INDEX('CSV Import'!$AT$7:$AT$359, MATCH($BP186, 'CSV Import'!$AS$7:$AS$359, 0))),0)</f>
        <v>0</v>
      </c>
      <c r="R186" s="60">
        <f>IFERROR(VALUE(INDEX('CSV Import'!$AU$7:$AU$359, MATCH($BP186, 'CSV Import'!$AS$7:$AS$359, 0))),0)</f>
        <v>0</v>
      </c>
      <c r="S186" s="59">
        <f>IFERROR(VALUE(INDEX('CSV Import'!$AZ$7:$AZ$359, MATCH($BP186, 'CSV Import'!$AY$7:$AY$359, 0))),0)</f>
        <v>0</v>
      </c>
      <c r="T186" s="60">
        <f>IFERROR(VALUE(INDEX('CSV Import'!$BA$7:$BA$359, MATCH($BP186, 'CSV Import'!$AY$7:$AY$359, 0))),0)</f>
        <v>0</v>
      </c>
      <c r="U186" s="59">
        <f>IFERROR(VALUE(INDEX('CSV Import'!$BF$7:$BF$359, MATCH($BP186, 'CSV Import'!$BE$7:$BE$359, 0))),0)</f>
        <v>0</v>
      </c>
      <c r="V186" s="60">
        <f>IFERROR(VALUE(INDEX('CSV Import'!$BG$7:$BG$359, MATCH($BP186, 'CSV Import'!$BE$7:$BE$359, 0))),0)</f>
        <v>0</v>
      </c>
      <c r="W186" s="59">
        <f>IFERROR(VALUE(INDEX('CSV Import'!$BL$7:$BL$359, MATCH($BP186, 'CSV Import'!$BK$7:$BK$359, 0))),0)</f>
        <v>0</v>
      </c>
      <c r="X186" s="60">
        <f>IFERROR(VALUE(INDEX('CSV Import'!$BM$7:$BM$359, MATCH($BP186, 'CSV Import'!$BK$7:$BK$359, 0))),0)</f>
        <v>0</v>
      </c>
      <c r="Y186" s="59">
        <f>IFERROR(VALUE(INDEX('CSV Import'!$BR$7:$BR$359, MATCH($BP186, 'CSV Import'!$BQ$7:$BQ$359, 0))),0)</f>
        <v>0</v>
      </c>
      <c r="Z186" s="60">
        <f>IFERROR(VALUE(INDEX('CSV Import'!$BS$7:$BS$359, MATCH($BP186, 'CSV Import'!$BQ$7:$BQ$359, 0))),0)</f>
        <v>0</v>
      </c>
      <c r="AA186" s="59">
        <f>IFERROR(VALUE(INDEX('CSV Import'!$BX$7:$BX$359, MATCH($BP186, 'CSV Import'!$BW$7:$BW$359, 0))),0)</f>
        <v>0</v>
      </c>
      <c r="AB186" s="60">
        <f>IFERROR(VALUE(INDEX('CSV Import'!$BY$7:$BY$359, MATCH($BP186, 'CSV Import'!$BW$7:$BW$359, 0))),0)</f>
        <v>0</v>
      </c>
      <c r="AC186" s="59">
        <f>IFERROR(VALUE(INDEX('CSV Import'!$CD$7:$CD$359, MATCH($BP186, 'CSV Import'!$CC$7:$CC$359, 0))),0)</f>
        <v>0</v>
      </c>
      <c r="AD186" s="60">
        <f>IFERROR(VALUE(INDEX('CSV Import'!$CE$7:$CE$359, MATCH($BP186, 'CSV Import'!$CC$7:$CC$359, 0))),0)</f>
        <v>0</v>
      </c>
      <c r="AE186" s="59">
        <f>IFERROR(VALUE(INDEX('CSV Import'!$CJ$7:$CJ$359, MATCH($BP186, 'CSV Import'!$CI$7:$CI$359, 0))),0)</f>
        <v>0</v>
      </c>
      <c r="AF186" s="60">
        <f>IFERROR(VALUE(INDEX('CSV Import'!$CK$7:$CK$359, MATCH($BP186, 'CSV Import'!$CI$7:$CI$359, 0))),0)</f>
        <v>0</v>
      </c>
      <c r="AG186" s="59">
        <f>IFERROR(VALUE(INDEX('CSV Import'!$CP$7:$CP$359, MATCH($BP186, 'CSV Import'!$CO$7:$CO$359, 0))),0)</f>
        <v>0</v>
      </c>
      <c r="AH186" s="60">
        <f>IFERROR(VALUE(INDEX('CSV Import'!$CQ$7:$CQ$359, MATCH($BP186, 'CSV Import'!$CO$7:$CO$359, 0))),0)</f>
        <v>0</v>
      </c>
      <c r="AI186" s="59">
        <f>IFERROR(VALUE(INDEX('CSV Import'!$CV$7:$CV$359, MATCH($BP186, 'CSV Import'!$CU$7:$CU$359, 0))),0)</f>
        <v>0</v>
      </c>
      <c r="AJ186" s="60">
        <f>IFERROR(VALUE(INDEX('CSV Import'!$CW$7:$CW$359, MATCH($BP186, 'CSV Import'!$CU$7:$CU$359, 0))),0)</f>
        <v>0</v>
      </c>
      <c r="AK186" s="59">
        <f>IFERROR(VALUE(INDEX('CSV Import'!$DB$7:$DB$359, MATCH($BP186, 'CSV Import'!$DA$7:$DA$359, 0))),0)</f>
        <v>0</v>
      </c>
      <c r="AL186" s="60">
        <f>IFERROR(VALUE(INDEX('CSV Import'!$DC$7:$DC$359, MATCH($BP186, 'CSV Import'!$DA$7:$DA$359, 0))),0)</f>
        <v>0</v>
      </c>
      <c r="AM186" s="59">
        <f>IFERROR(VALUE(INDEX('CSV Import'!$DH$7:$DH$359, MATCH($BP186, 'CSV Import'!$DG$7:$DG$359, 0))),0)</f>
        <v>0</v>
      </c>
      <c r="AN186" s="60">
        <f>IFERROR(VALUE(INDEX('CSV Import'!$DI$7:$DI$359, MATCH($BP186, 'CSV Import'!$DG$7:$DG$359, 0))),0)</f>
        <v>0</v>
      </c>
      <c r="AO186" s="59">
        <f>IFERROR(VALUE(INDEX('CSV Import'!$DN$7:$DN$359, MATCH($BP186, 'CSV Import'!$DM$7:$DM$359, 0))),0)</f>
        <v>0</v>
      </c>
      <c r="AP186" s="60">
        <f>IFERROR(VALUE(INDEX('CSV Import'!$DO$7:$DO$359, MATCH($BP186, 'CSV Import'!$DM$7:$DM$359, 0))),0)</f>
        <v>0</v>
      </c>
      <c r="AQ186" s="59">
        <f>IFERROR(VALUE(INDEX('CSV Import'!$DT$7:$DT$359, MATCH($BP186, 'CSV Import'!$DS$7:$DS$359, 0))),0)</f>
        <v>0</v>
      </c>
      <c r="AR186" s="60">
        <f>IFERROR(VALUE(INDEX('CSV Import'!$DU$7:$DU$359, MATCH($BP186, 'CSV Import'!$DS$7:$DS$359, 0))),0)</f>
        <v>0</v>
      </c>
      <c r="AS186" s="59">
        <f>IFERROR(VALUE(INDEX('CSV Import'!$DZ$7:$DZ$359, MATCH($BP186, 'CSV Import'!$DY$7:$DY$359, 0))),0)</f>
        <v>0</v>
      </c>
      <c r="AT186" s="60">
        <f>IFERROR(VALUE(INDEX('CSV Import'!$EA$7:$EA$359, MATCH($BP186, 'CSV Import'!$DY$7:$DY$359, 0))),0)</f>
        <v>0</v>
      </c>
      <c r="AU186" s="59">
        <f>IFERROR(VALUE(INDEX('CSV Import'!$EF$7:$EF$359, MATCH($BP186, 'CSV Import'!$EE$7:$EE$359, 0))),0)</f>
        <v>0</v>
      </c>
      <c r="AV186" s="60">
        <f>IFERROR(VALUE(INDEX('CSV Import'!$EG$7:$EG$359, MATCH($BP186, 'CSV Import'!$EE$7:$EE$359, 0))),0)</f>
        <v>0</v>
      </c>
      <c r="AW186" s="59">
        <f>IFERROR(VALUE(INDEX('CSV Import'!$EL$7:$EL$359, MATCH($BP186, 'CSV Import'!$EK$7:$EK$359, 0))),0)</f>
        <v>0</v>
      </c>
      <c r="AX186" s="60">
        <f>IFERROR(VALUE(INDEX('CSV Import'!$EM$7:$EM$359, MATCH($BP186, 'CSV Import'!$EK$7:$EK$359, 0))),0)</f>
        <v>0</v>
      </c>
      <c r="AY186" s="59">
        <f>IFERROR(VALUE(INDEX('CSV Import'!$ER$7:$ER$359, MATCH($BP186, 'CSV Import'!$EQ$7:$EQ$359, 0))),0)</f>
        <v>0</v>
      </c>
      <c r="AZ186" s="60">
        <f>IFERROR(VALUE(INDEX('CSV Import'!$ES$7:$ES$359, MATCH($BP186, 'CSV Import'!$EQ$7:$EQ$359, 0))),0)</f>
        <v>0</v>
      </c>
      <c r="BA186" s="59">
        <f>IFERROR(VALUE(INDEX('CSV Import'!$EX$7:$EX$359, MATCH($BP186, 'CSV Import'!$EW$7:$EW$359, 0))),0)</f>
        <v>0</v>
      </c>
      <c r="BB186" s="60">
        <f>IFERROR(VALUE(INDEX('CSV Import'!$EY$7:$EY$359, MATCH($BP186, 'CSV Import'!$EW$7:$EW$359, 0))),0)</f>
        <v>0</v>
      </c>
      <c r="BC186" s="59">
        <f>IFERROR(VALUE(INDEX('CSV Import'!$FD$7:$FD$359, MATCH($BP186, 'CSV Import'!$FC$7:$FC$359, 0))),0)</f>
        <v>0</v>
      </c>
      <c r="BD186" s="60">
        <f>IFERROR(VALUE(INDEX('CSV Import'!$FE$7:$FE$359, MATCH($BP186, 'CSV Import'!$FC$7:$FC$359, 0))),0)</f>
        <v>0</v>
      </c>
      <c r="BE186" s="59">
        <f>IFERROR(VALUE(INDEX('CSV Import'!$FJ$7:$FJ$359, MATCH($BP186, 'CSV Import'!$FI$7:$FI$359, 0))),0)</f>
        <v>0</v>
      </c>
      <c r="BF186" s="60">
        <f>IFERROR(VALUE(INDEX('CSV Import'!$FK$7:$FK$359, MATCH($BP186, 'CSV Import'!$FI$7:$FI$359, 0))),0)</f>
        <v>0</v>
      </c>
      <c r="BG186" s="59">
        <f>IFERROR(VALUE(INDEX('CSV Import'!$FP$7:$FP$359, MATCH($BP186, 'CSV Import'!$FO$7:$FO$359, 0))),0)</f>
        <v>0</v>
      </c>
      <c r="BH186" s="60">
        <f>IFERROR(VALUE(INDEX('CSV Import'!$FQ$7:$FQ$359, MATCH($BP186, 'CSV Import'!$FO$7:$FO$359, 0))),0)</f>
        <v>0</v>
      </c>
      <c r="BI186" s="59">
        <f>IFERROR(VALUE(INDEX('CSV Import'!$FV$7:$FV$359, MATCH($BP186, 'CSV Import'!$FU$7:$FU$359, 0))),0)</f>
        <v>0</v>
      </c>
      <c r="BJ186" s="60">
        <f>IFERROR(VALUE(INDEX('CSV Import'!$FW$7:$FW$359, MATCH($BP186, 'CSV Import'!$FU$7:$FU$359, 0))),0)</f>
        <v>0</v>
      </c>
      <c r="BK186" s="59">
        <f>IFERROR(VALUE(INDEX('CSV Import'!$GB$7:$GB$359, MATCH($BP186, 'CSV Import'!$GA$7:$GA$359, 0))),0)</f>
        <v>0</v>
      </c>
      <c r="BL186" s="60">
        <f>IFERROR(VALUE(INDEX('CSV Import'!$GC$7:$GC$359, MATCH($BP186, 'CSV Import'!$GA$7:$GA$359, 0))),0)</f>
        <v>0</v>
      </c>
      <c r="BM186" s="61">
        <f t="shared" si="546"/>
        <v>0</v>
      </c>
      <c r="BN186" s="62">
        <f t="shared" si="547"/>
        <v>0</v>
      </c>
      <c r="BP186" s="33" t="str">
        <f t="shared" si="540"/>
        <v>VOUCHERED---</v>
      </c>
    </row>
    <row r="187" spans="1:68" x14ac:dyDescent="0.2">
      <c r="A187" s="28">
        <f>ROW()</f>
        <v>187</v>
      </c>
      <c r="B187" s="111" t="s">
        <v>15</v>
      </c>
      <c r="C187" s="59">
        <f>IFERROR(VALUE(INDEX('CSV Import'!$D$7:$D$359, MATCH($BP187, 'CSV Import'!$C$7:$C$359, 0))),0)</f>
        <v>0</v>
      </c>
      <c r="D187" s="60">
        <f>IFERROR(VALUE(INDEX('CSV Import'!$E$7:$E$359, MATCH($BP187, 'CSV Import'!$C$7:$C$359, 0))),0)</f>
        <v>0</v>
      </c>
      <c r="E187" s="59">
        <f>IFERROR(VALUE(INDEX('CSV Import'!$J$7:$J$359, MATCH($BP187, 'CSV Import'!$I$7:$I$359, 0))),0)</f>
        <v>0</v>
      </c>
      <c r="F187" s="60">
        <f>IFERROR(VALUE(INDEX('CSV Import'!$K$7:$K$359, MATCH($BP187, 'CSV Import'!$I$7:$I$359, 0))),0)</f>
        <v>0</v>
      </c>
      <c r="G187" s="59">
        <f>IFERROR(VALUE(INDEX('CSV Import'!$P$7:$P$359, MATCH($BP187, 'CSV Import'!$O$7:$O$359, 0))),0)</f>
        <v>0</v>
      </c>
      <c r="H187" s="60">
        <f>IFERROR(VALUE(INDEX('CSV Import'!$Q$7:$Q$359, MATCH($BP187, 'CSV Import'!$O$7:$O$359, 0))),0)</f>
        <v>0</v>
      </c>
      <c r="I187" s="59">
        <f>IFERROR(VALUE(INDEX('CSV Import'!$V$7:$V$359, MATCH($BP187, 'CSV Import'!$U$7:$U$359, 0))),0)</f>
        <v>0</v>
      </c>
      <c r="J187" s="60">
        <f>IFERROR(VALUE(INDEX('CSV Import'!$W$7:$W$359, MATCH($BP187, 'CSV Import'!$U$7:$U$359, 0))),0)</f>
        <v>0</v>
      </c>
      <c r="K187" s="59">
        <f>IFERROR(VALUE(INDEX('CSV Import'!$AB$7:$AB$359, MATCH($BP187, 'CSV Import'!$AA$7:$AA$359, 0))),0)</f>
        <v>0</v>
      </c>
      <c r="L187" s="60">
        <f>IFERROR(VALUE(INDEX('CSV Import'!$AC$7:$AC$359, MATCH($BP187, 'CSV Import'!$AA$7:$AA$359, 0))),0)</f>
        <v>0</v>
      </c>
      <c r="M187" s="59">
        <f>IFERROR(VALUE(INDEX('CSV Import'!$AH$7:$AH$359, MATCH($BP187, 'CSV Import'!$AG$7:$AG$359, 0))),0)</f>
        <v>0</v>
      </c>
      <c r="N187" s="60">
        <f>IFERROR(VALUE(INDEX('CSV Import'!$AI$7:$AI$359, MATCH($BP187, 'CSV Import'!$AG$7:$AG$359, 0))),0)</f>
        <v>0</v>
      </c>
      <c r="O187" s="59">
        <f>IFERROR(VALUE(INDEX('CSV Import'!$AN$7:$AN$359, MATCH($BP187, 'CSV Import'!$AM$7:$AM$359, 0))),0)</f>
        <v>0</v>
      </c>
      <c r="P187" s="60">
        <f>IFERROR(VALUE(INDEX('CSV Import'!$AO$7:$AO$359, MATCH($BP187, 'CSV Import'!$AM$7:$AM$359, 0))),0)</f>
        <v>0</v>
      </c>
      <c r="Q187" s="59">
        <f>IFERROR(VALUE(INDEX('CSV Import'!$AT$7:$AT$359, MATCH($BP187, 'CSV Import'!$AS$7:$AS$359, 0))),0)</f>
        <v>0</v>
      </c>
      <c r="R187" s="60">
        <f>IFERROR(VALUE(INDEX('CSV Import'!$AU$7:$AU$359, MATCH($BP187, 'CSV Import'!$AS$7:$AS$359, 0))),0)</f>
        <v>0</v>
      </c>
      <c r="S187" s="59">
        <f>IFERROR(VALUE(INDEX('CSV Import'!$AZ$7:$AZ$359, MATCH($BP187, 'CSV Import'!$AY$7:$AY$359, 0))),0)</f>
        <v>0</v>
      </c>
      <c r="T187" s="60">
        <f>IFERROR(VALUE(INDEX('CSV Import'!$BA$7:$BA$359, MATCH($BP187, 'CSV Import'!$AY$7:$AY$359, 0))),0)</f>
        <v>0</v>
      </c>
      <c r="U187" s="59">
        <f>IFERROR(VALUE(INDEX('CSV Import'!$BF$7:$BF$359, MATCH($BP187, 'CSV Import'!$BE$7:$BE$359, 0))),0)</f>
        <v>0</v>
      </c>
      <c r="V187" s="60">
        <f>IFERROR(VALUE(INDEX('CSV Import'!$BG$7:$BG$359, MATCH($BP187, 'CSV Import'!$BE$7:$BE$359, 0))),0)</f>
        <v>0</v>
      </c>
      <c r="W187" s="59">
        <f>IFERROR(VALUE(INDEX('CSV Import'!$BL$7:$BL$359, MATCH($BP187, 'CSV Import'!$BK$7:$BK$359, 0))),0)</f>
        <v>0</v>
      </c>
      <c r="X187" s="60">
        <f>IFERROR(VALUE(INDEX('CSV Import'!$BM$7:$BM$359, MATCH($BP187, 'CSV Import'!$BK$7:$BK$359, 0))),0)</f>
        <v>0</v>
      </c>
      <c r="Y187" s="59">
        <f>IFERROR(VALUE(INDEX('CSV Import'!$BR$7:$BR$359, MATCH($BP187, 'CSV Import'!$BQ$7:$BQ$359, 0))),0)</f>
        <v>0</v>
      </c>
      <c r="Z187" s="60">
        <f>IFERROR(VALUE(INDEX('CSV Import'!$BS$7:$BS$359, MATCH($BP187, 'CSV Import'!$BQ$7:$BQ$359, 0))),0)</f>
        <v>0</v>
      </c>
      <c r="AA187" s="59">
        <f>IFERROR(VALUE(INDEX('CSV Import'!$BX$7:$BX$359, MATCH($BP187, 'CSV Import'!$BW$7:$BW$359, 0))),0)</f>
        <v>0</v>
      </c>
      <c r="AB187" s="60">
        <f>IFERROR(VALUE(INDEX('CSV Import'!$BY$7:$BY$359, MATCH($BP187, 'CSV Import'!$BW$7:$BW$359, 0))),0)</f>
        <v>0</v>
      </c>
      <c r="AC187" s="59">
        <f>IFERROR(VALUE(INDEX('CSV Import'!$CD$7:$CD$359, MATCH($BP187, 'CSV Import'!$CC$7:$CC$359, 0))),0)</f>
        <v>0</v>
      </c>
      <c r="AD187" s="60">
        <f>IFERROR(VALUE(INDEX('CSV Import'!$CE$7:$CE$359, MATCH($BP187, 'CSV Import'!$CC$7:$CC$359, 0))),0)</f>
        <v>0</v>
      </c>
      <c r="AE187" s="59">
        <f>IFERROR(VALUE(INDEX('CSV Import'!$CJ$7:$CJ$359, MATCH($BP187, 'CSV Import'!$CI$7:$CI$359, 0))),0)</f>
        <v>0</v>
      </c>
      <c r="AF187" s="60">
        <f>IFERROR(VALUE(INDEX('CSV Import'!$CK$7:$CK$359, MATCH($BP187, 'CSV Import'!$CI$7:$CI$359, 0))),0)</f>
        <v>0</v>
      </c>
      <c r="AG187" s="59">
        <f>IFERROR(VALUE(INDEX('CSV Import'!$CP$7:$CP$359, MATCH($BP187, 'CSV Import'!$CO$7:$CO$359, 0))),0)</f>
        <v>0</v>
      </c>
      <c r="AH187" s="60">
        <f>IFERROR(VALUE(INDEX('CSV Import'!$CQ$7:$CQ$359, MATCH($BP187, 'CSV Import'!$CO$7:$CO$359, 0))),0)</f>
        <v>0</v>
      </c>
      <c r="AI187" s="59">
        <f>IFERROR(VALUE(INDEX('CSV Import'!$CV$7:$CV$359, MATCH($BP187, 'CSV Import'!$CU$7:$CU$359, 0))),0)</f>
        <v>0</v>
      </c>
      <c r="AJ187" s="60">
        <f>IFERROR(VALUE(INDEX('CSV Import'!$CW$7:$CW$359, MATCH($BP187, 'CSV Import'!$CU$7:$CU$359, 0))),0)</f>
        <v>0</v>
      </c>
      <c r="AK187" s="59">
        <f>IFERROR(VALUE(INDEX('CSV Import'!$DB$7:$DB$359, MATCH($BP187, 'CSV Import'!$DA$7:$DA$359, 0))),0)</f>
        <v>0</v>
      </c>
      <c r="AL187" s="60">
        <f>IFERROR(VALUE(INDEX('CSV Import'!$DC$7:$DC$359, MATCH($BP187, 'CSV Import'!$DA$7:$DA$359, 0))),0)</f>
        <v>0</v>
      </c>
      <c r="AM187" s="59">
        <f>IFERROR(VALUE(INDEX('CSV Import'!$DH$7:$DH$359, MATCH($BP187, 'CSV Import'!$DG$7:$DG$359, 0))),0)</f>
        <v>0</v>
      </c>
      <c r="AN187" s="60">
        <f>IFERROR(VALUE(INDEX('CSV Import'!$DI$7:$DI$359, MATCH($BP187, 'CSV Import'!$DG$7:$DG$359, 0))),0)</f>
        <v>0</v>
      </c>
      <c r="AO187" s="59">
        <f>IFERROR(VALUE(INDEX('CSV Import'!$DN$7:$DN$359, MATCH($BP187, 'CSV Import'!$DM$7:$DM$359, 0))),0)</f>
        <v>0</v>
      </c>
      <c r="AP187" s="60">
        <f>IFERROR(VALUE(INDEX('CSV Import'!$DO$7:$DO$359, MATCH($BP187, 'CSV Import'!$DM$7:$DM$359, 0))),0)</f>
        <v>0</v>
      </c>
      <c r="AQ187" s="59">
        <f>IFERROR(VALUE(INDEX('CSV Import'!$DT$7:$DT$359, MATCH($BP187, 'CSV Import'!$DS$7:$DS$359, 0))),0)</f>
        <v>0</v>
      </c>
      <c r="AR187" s="60">
        <f>IFERROR(VALUE(INDEX('CSV Import'!$DU$7:$DU$359, MATCH($BP187, 'CSV Import'!$DS$7:$DS$359, 0))),0)</f>
        <v>0</v>
      </c>
      <c r="AS187" s="59">
        <f>IFERROR(VALUE(INDEX('CSV Import'!$DZ$7:$DZ$359, MATCH($BP187, 'CSV Import'!$DY$7:$DY$359, 0))),0)</f>
        <v>0</v>
      </c>
      <c r="AT187" s="60">
        <f>IFERROR(VALUE(INDEX('CSV Import'!$EA$7:$EA$359, MATCH($BP187, 'CSV Import'!$DY$7:$DY$359, 0))),0)</f>
        <v>0</v>
      </c>
      <c r="AU187" s="59">
        <f>IFERROR(VALUE(INDEX('CSV Import'!$EF$7:$EF$359, MATCH($BP187, 'CSV Import'!$EE$7:$EE$359, 0))),0)</f>
        <v>0</v>
      </c>
      <c r="AV187" s="60">
        <f>IFERROR(VALUE(INDEX('CSV Import'!$EG$7:$EG$359, MATCH($BP187, 'CSV Import'!$EE$7:$EE$359, 0))),0)</f>
        <v>0</v>
      </c>
      <c r="AW187" s="59">
        <f>IFERROR(VALUE(INDEX('CSV Import'!$EL$7:$EL$359, MATCH($BP187, 'CSV Import'!$EK$7:$EK$359, 0))),0)</f>
        <v>0</v>
      </c>
      <c r="AX187" s="60">
        <f>IFERROR(VALUE(INDEX('CSV Import'!$EM$7:$EM$359, MATCH($BP187, 'CSV Import'!$EK$7:$EK$359, 0))),0)</f>
        <v>0</v>
      </c>
      <c r="AY187" s="59">
        <f>IFERROR(VALUE(INDEX('CSV Import'!$ER$7:$ER$359, MATCH($BP187, 'CSV Import'!$EQ$7:$EQ$359, 0))),0)</f>
        <v>0</v>
      </c>
      <c r="AZ187" s="60">
        <f>IFERROR(VALUE(INDEX('CSV Import'!$ES$7:$ES$359, MATCH($BP187, 'CSV Import'!$EQ$7:$EQ$359, 0))),0)</f>
        <v>0</v>
      </c>
      <c r="BA187" s="59">
        <f>IFERROR(VALUE(INDEX('CSV Import'!$EX$7:$EX$359, MATCH($BP187, 'CSV Import'!$EW$7:$EW$359, 0))),0)</f>
        <v>0</v>
      </c>
      <c r="BB187" s="60">
        <f>IFERROR(VALUE(INDEX('CSV Import'!$EY$7:$EY$359, MATCH($BP187, 'CSV Import'!$EW$7:$EW$359, 0))),0)</f>
        <v>0</v>
      </c>
      <c r="BC187" s="59">
        <f>IFERROR(VALUE(INDEX('CSV Import'!$FD$7:$FD$359, MATCH($BP187, 'CSV Import'!$FC$7:$FC$359, 0))),0)</f>
        <v>0</v>
      </c>
      <c r="BD187" s="60">
        <f>IFERROR(VALUE(INDEX('CSV Import'!$FE$7:$FE$359, MATCH($BP187, 'CSV Import'!$FC$7:$FC$359, 0))),0)</f>
        <v>0</v>
      </c>
      <c r="BE187" s="59">
        <f>IFERROR(VALUE(INDEX('CSV Import'!$FJ$7:$FJ$359, MATCH($BP187, 'CSV Import'!$FI$7:$FI$359, 0))),0)</f>
        <v>0</v>
      </c>
      <c r="BF187" s="60">
        <f>IFERROR(VALUE(INDEX('CSV Import'!$FK$7:$FK$359, MATCH($BP187, 'CSV Import'!$FI$7:$FI$359, 0))),0)</f>
        <v>0</v>
      </c>
      <c r="BG187" s="59">
        <f>IFERROR(VALUE(INDEX('CSV Import'!$FP$7:$FP$359, MATCH($BP187, 'CSV Import'!$FO$7:$FO$359, 0))),0)</f>
        <v>0</v>
      </c>
      <c r="BH187" s="60">
        <f>IFERROR(VALUE(INDEX('CSV Import'!$FQ$7:$FQ$359, MATCH($BP187, 'CSV Import'!$FO$7:$FO$359, 0))),0)</f>
        <v>0</v>
      </c>
      <c r="BI187" s="59">
        <f>IFERROR(VALUE(INDEX('CSV Import'!$FV$7:$FV$359, MATCH($BP187, 'CSV Import'!$FU$7:$FU$359, 0))),0)</f>
        <v>0</v>
      </c>
      <c r="BJ187" s="60">
        <f>IFERROR(VALUE(INDEX('CSV Import'!$FW$7:$FW$359, MATCH($BP187, 'CSV Import'!$FU$7:$FU$359, 0))),0)</f>
        <v>0</v>
      </c>
      <c r="BK187" s="59">
        <f>IFERROR(VALUE(INDEX('CSV Import'!$GB$7:$GB$359, MATCH($BP187, 'CSV Import'!$GA$7:$GA$359, 0))),0)</f>
        <v>0</v>
      </c>
      <c r="BL187" s="60">
        <f>IFERROR(VALUE(INDEX('CSV Import'!$GC$7:$GC$359, MATCH($BP187, 'CSV Import'!$GA$7:$GA$359, 0))),0)</f>
        <v>0</v>
      </c>
      <c r="BM187" s="61">
        <f t="shared" ref="BM187" si="548">SUM(C187,E187,G187,I187,K187,M187,O187,Q187,S187,U187,W187,Y187,AA187,AC187,AE187)+SUM(AG187,AI187,AK187,AM187,AO187,AQ187,AS187,AU187,AW187,AY187,BA187,BC187,BE187,BG187,BI187,BK187)</f>
        <v>0</v>
      </c>
      <c r="BN187" s="62">
        <f t="shared" ref="BN187" si="549">SUM(D187,F187,H187,J187,L187,N187,P187,R187,T187,V187,X187,Z187,AB187,AD187,AF187)+SUM(AH187,AJ187,AL187,AN187,AP187,AR187,AT187,AV187,AX187,AZ187,BB187,BD187,BF187,BH187,BJ187,BL187)</f>
        <v>0</v>
      </c>
      <c r="BP187" s="33" t="str">
        <f t="shared" si="540"/>
        <v>VOUCHERED---</v>
      </c>
    </row>
    <row r="188" spans="1:68" x14ac:dyDescent="0.2">
      <c r="A188" s="28">
        <f>ROW()</f>
        <v>188</v>
      </c>
      <c r="B188" s="111" t="s">
        <v>15</v>
      </c>
      <c r="C188" s="59">
        <f>IFERROR(VALUE(INDEX('CSV Import'!$D$7:$D$359, MATCH($BP188, 'CSV Import'!$C$7:$C$359, 0))),0)</f>
        <v>0</v>
      </c>
      <c r="D188" s="60">
        <f>IFERROR(VALUE(INDEX('CSV Import'!$E$7:$E$359, MATCH($BP188, 'CSV Import'!$C$7:$C$359, 0))),0)</f>
        <v>0</v>
      </c>
      <c r="E188" s="59">
        <f>IFERROR(VALUE(INDEX('CSV Import'!$J$7:$J$359, MATCH($BP188, 'CSV Import'!$I$7:$I$359, 0))),0)</f>
        <v>0</v>
      </c>
      <c r="F188" s="60">
        <f>IFERROR(VALUE(INDEX('CSV Import'!$K$7:$K$359, MATCH($BP188, 'CSV Import'!$I$7:$I$359, 0))),0)</f>
        <v>0</v>
      </c>
      <c r="G188" s="59">
        <f>IFERROR(VALUE(INDEX('CSV Import'!$P$7:$P$359, MATCH($BP188, 'CSV Import'!$O$7:$O$359, 0))),0)</f>
        <v>0</v>
      </c>
      <c r="H188" s="60">
        <f>IFERROR(VALUE(INDEX('CSV Import'!$Q$7:$Q$359, MATCH($BP188, 'CSV Import'!$O$7:$O$359, 0))),0)</f>
        <v>0</v>
      </c>
      <c r="I188" s="59">
        <f>IFERROR(VALUE(INDEX('CSV Import'!$V$7:$V$359, MATCH($BP188, 'CSV Import'!$U$7:$U$359, 0))),0)</f>
        <v>0</v>
      </c>
      <c r="J188" s="60">
        <f>IFERROR(VALUE(INDEX('CSV Import'!$W$7:$W$359, MATCH($BP188, 'CSV Import'!$U$7:$U$359, 0))),0)</f>
        <v>0</v>
      </c>
      <c r="K188" s="59">
        <f>IFERROR(VALUE(INDEX('CSV Import'!$AB$7:$AB$359, MATCH($BP188, 'CSV Import'!$AA$7:$AA$359, 0))),0)</f>
        <v>0</v>
      </c>
      <c r="L188" s="60">
        <f>IFERROR(VALUE(INDEX('CSV Import'!$AC$7:$AC$359, MATCH($BP188, 'CSV Import'!$AA$7:$AA$359, 0))),0)</f>
        <v>0</v>
      </c>
      <c r="M188" s="59">
        <f>IFERROR(VALUE(INDEX('CSV Import'!$AH$7:$AH$359, MATCH($BP188, 'CSV Import'!$AG$7:$AG$359, 0))),0)</f>
        <v>0</v>
      </c>
      <c r="N188" s="60">
        <f>IFERROR(VALUE(INDEX('CSV Import'!$AI$7:$AI$359, MATCH($BP188, 'CSV Import'!$AG$7:$AG$359, 0))),0)</f>
        <v>0</v>
      </c>
      <c r="O188" s="59">
        <f>IFERROR(VALUE(INDEX('CSV Import'!$AN$7:$AN$359, MATCH($BP188, 'CSV Import'!$AM$7:$AM$359, 0))),0)</f>
        <v>0</v>
      </c>
      <c r="P188" s="60">
        <f>IFERROR(VALUE(INDEX('CSV Import'!$AO$7:$AO$359, MATCH($BP188, 'CSV Import'!$AM$7:$AM$359, 0))),0)</f>
        <v>0</v>
      </c>
      <c r="Q188" s="59">
        <f>IFERROR(VALUE(INDEX('CSV Import'!$AT$7:$AT$359, MATCH($BP188, 'CSV Import'!$AS$7:$AS$359, 0))),0)</f>
        <v>0</v>
      </c>
      <c r="R188" s="60">
        <f>IFERROR(VALUE(INDEX('CSV Import'!$AU$7:$AU$359, MATCH($BP188, 'CSV Import'!$AS$7:$AS$359, 0))),0)</f>
        <v>0</v>
      </c>
      <c r="S188" s="59">
        <f>IFERROR(VALUE(INDEX('CSV Import'!$AZ$7:$AZ$359, MATCH($BP188, 'CSV Import'!$AY$7:$AY$359, 0))),0)</f>
        <v>0</v>
      </c>
      <c r="T188" s="60">
        <f>IFERROR(VALUE(INDEX('CSV Import'!$BA$7:$BA$359, MATCH($BP188, 'CSV Import'!$AY$7:$AY$359, 0))),0)</f>
        <v>0</v>
      </c>
      <c r="U188" s="59">
        <f>IFERROR(VALUE(INDEX('CSV Import'!$BF$7:$BF$359, MATCH($BP188, 'CSV Import'!$BE$7:$BE$359, 0))),0)</f>
        <v>0</v>
      </c>
      <c r="V188" s="60">
        <f>IFERROR(VALUE(INDEX('CSV Import'!$BG$7:$BG$359, MATCH($BP188, 'CSV Import'!$BE$7:$BE$359, 0))),0)</f>
        <v>0</v>
      </c>
      <c r="W188" s="59">
        <f>IFERROR(VALUE(INDEX('CSV Import'!$BL$7:$BL$359, MATCH($BP188, 'CSV Import'!$BK$7:$BK$359, 0))),0)</f>
        <v>0</v>
      </c>
      <c r="X188" s="60">
        <f>IFERROR(VALUE(INDEX('CSV Import'!$BM$7:$BM$359, MATCH($BP188, 'CSV Import'!$BK$7:$BK$359, 0))),0)</f>
        <v>0</v>
      </c>
      <c r="Y188" s="59">
        <f>IFERROR(VALUE(INDEX('CSV Import'!$BR$7:$BR$359, MATCH($BP188, 'CSV Import'!$BQ$7:$BQ$359, 0))),0)</f>
        <v>0</v>
      </c>
      <c r="Z188" s="60">
        <f>IFERROR(VALUE(INDEX('CSV Import'!$BS$7:$BS$359, MATCH($BP188, 'CSV Import'!$BQ$7:$BQ$359, 0))),0)</f>
        <v>0</v>
      </c>
      <c r="AA188" s="59">
        <f>IFERROR(VALUE(INDEX('CSV Import'!$BX$7:$BX$359, MATCH($BP188, 'CSV Import'!$BW$7:$BW$359, 0))),0)</f>
        <v>0</v>
      </c>
      <c r="AB188" s="60">
        <f>IFERROR(VALUE(INDEX('CSV Import'!$BY$7:$BY$359, MATCH($BP188, 'CSV Import'!$BW$7:$BW$359, 0))),0)</f>
        <v>0</v>
      </c>
      <c r="AC188" s="59">
        <f>IFERROR(VALUE(INDEX('CSV Import'!$CD$7:$CD$359, MATCH($BP188, 'CSV Import'!$CC$7:$CC$359, 0))),0)</f>
        <v>0</v>
      </c>
      <c r="AD188" s="60">
        <f>IFERROR(VALUE(INDEX('CSV Import'!$CE$7:$CE$359, MATCH($BP188, 'CSV Import'!$CC$7:$CC$359, 0))),0)</f>
        <v>0</v>
      </c>
      <c r="AE188" s="59">
        <f>IFERROR(VALUE(INDEX('CSV Import'!$CJ$7:$CJ$359, MATCH($BP188, 'CSV Import'!$CI$7:$CI$359, 0))),0)</f>
        <v>0</v>
      </c>
      <c r="AF188" s="60">
        <f>IFERROR(VALUE(INDEX('CSV Import'!$CK$7:$CK$359, MATCH($BP188, 'CSV Import'!$CI$7:$CI$359, 0))),0)</f>
        <v>0</v>
      </c>
      <c r="AG188" s="59">
        <f>IFERROR(VALUE(INDEX('CSV Import'!$CP$7:$CP$359, MATCH($BP188, 'CSV Import'!$CO$7:$CO$359, 0))),0)</f>
        <v>0</v>
      </c>
      <c r="AH188" s="60">
        <f>IFERROR(VALUE(INDEX('CSV Import'!$CQ$7:$CQ$359, MATCH($BP188, 'CSV Import'!$CO$7:$CO$359, 0))),0)</f>
        <v>0</v>
      </c>
      <c r="AI188" s="59">
        <f>IFERROR(VALUE(INDEX('CSV Import'!$CV$7:$CV$359, MATCH($BP188, 'CSV Import'!$CU$7:$CU$359, 0))),0)</f>
        <v>0</v>
      </c>
      <c r="AJ188" s="60">
        <f>IFERROR(VALUE(INDEX('CSV Import'!$CW$7:$CW$359, MATCH($BP188, 'CSV Import'!$CU$7:$CU$359, 0))),0)</f>
        <v>0</v>
      </c>
      <c r="AK188" s="59">
        <f>IFERROR(VALUE(INDEX('CSV Import'!$DB$7:$DB$359, MATCH($BP188, 'CSV Import'!$DA$7:$DA$359, 0))),0)</f>
        <v>0</v>
      </c>
      <c r="AL188" s="60">
        <f>IFERROR(VALUE(INDEX('CSV Import'!$DC$7:$DC$359, MATCH($BP188, 'CSV Import'!$DA$7:$DA$359, 0))),0)</f>
        <v>0</v>
      </c>
      <c r="AM188" s="59">
        <f>IFERROR(VALUE(INDEX('CSV Import'!$DH$7:$DH$359, MATCH($BP188, 'CSV Import'!$DG$7:$DG$359, 0))),0)</f>
        <v>0</v>
      </c>
      <c r="AN188" s="60">
        <f>IFERROR(VALUE(INDEX('CSV Import'!$DI$7:$DI$359, MATCH($BP188, 'CSV Import'!$DG$7:$DG$359, 0))),0)</f>
        <v>0</v>
      </c>
      <c r="AO188" s="59">
        <f>IFERROR(VALUE(INDEX('CSV Import'!$DN$7:$DN$359, MATCH($BP188, 'CSV Import'!$DM$7:$DM$359, 0))),0)</f>
        <v>0</v>
      </c>
      <c r="AP188" s="60">
        <f>IFERROR(VALUE(INDEX('CSV Import'!$DO$7:$DO$359, MATCH($BP188, 'CSV Import'!$DM$7:$DM$359, 0))),0)</f>
        <v>0</v>
      </c>
      <c r="AQ188" s="59">
        <f>IFERROR(VALUE(INDEX('CSV Import'!$DT$7:$DT$359, MATCH($BP188, 'CSV Import'!$DS$7:$DS$359, 0))),0)</f>
        <v>0</v>
      </c>
      <c r="AR188" s="60">
        <f>IFERROR(VALUE(INDEX('CSV Import'!$DU$7:$DU$359, MATCH($BP188, 'CSV Import'!$DS$7:$DS$359, 0))),0)</f>
        <v>0</v>
      </c>
      <c r="AS188" s="59">
        <f>IFERROR(VALUE(INDEX('CSV Import'!$DZ$7:$DZ$359, MATCH($BP188, 'CSV Import'!$DY$7:$DY$359, 0))),0)</f>
        <v>0</v>
      </c>
      <c r="AT188" s="60">
        <f>IFERROR(VALUE(INDEX('CSV Import'!$EA$7:$EA$359, MATCH($BP188, 'CSV Import'!$DY$7:$DY$359, 0))),0)</f>
        <v>0</v>
      </c>
      <c r="AU188" s="59">
        <f>IFERROR(VALUE(INDEX('CSV Import'!$EF$7:$EF$359, MATCH($BP188, 'CSV Import'!$EE$7:$EE$359, 0))),0)</f>
        <v>0</v>
      </c>
      <c r="AV188" s="60">
        <f>IFERROR(VALUE(INDEX('CSV Import'!$EG$7:$EG$359, MATCH($BP188, 'CSV Import'!$EE$7:$EE$359, 0))),0)</f>
        <v>0</v>
      </c>
      <c r="AW188" s="59">
        <f>IFERROR(VALUE(INDEX('CSV Import'!$EL$7:$EL$359, MATCH($BP188, 'CSV Import'!$EK$7:$EK$359, 0))),0)</f>
        <v>0</v>
      </c>
      <c r="AX188" s="60">
        <f>IFERROR(VALUE(INDEX('CSV Import'!$EM$7:$EM$359, MATCH($BP188, 'CSV Import'!$EK$7:$EK$359, 0))),0)</f>
        <v>0</v>
      </c>
      <c r="AY188" s="59">
        <f>IFERROR(VALUE(INDEX('CSV Import'!$ER$7:$ER$359, MATCH($BP188, 'CSV Import'!$EQ$7:$EQ$359, 0))),0)</f>
        <v>0</v>
      </c>
      <c r="AZ188" s="60">
        <f>IFERROR(VALUE(INDEX('CSV Import'!$ES$7:$ES$359, MATCH($BP188, 'CSV Import'!$EQ$7:$EQ$359, 0))),0)</f>
        <v>0</v>
      </c>
      <c r="BA188" s="59">
        <f>IFERROR(VALUE(INDEX('CSV Import'!$EX$7:$EX$359, MATCH($BP188, 'CSV Import'!$EW$7:$EW$359, 0))),0)</f>
        <v>0</v>
      </c>
      <c r="BB188" s="60">
        <f>IFERROR(VALUE(INDEX('CSV Import'!$EY$7:$EY$359, MATCH($BP188, 'CSV Import'!$EW$7:$EW$359, 0))),0)</f>
        <v>0</v>
      </c>
      <c r="BC188" s="59">
        <f>IFERROR(VALUE(INDEX('CSV Import'!$FD$7:$FD$359, MATCH($BP188, 'CSV Import'!$FC$7:$FC$359, 0))),0)</f>
        <v>0</v>
      </c>
      <c r="BD188" s="60">
        <f>IFERROR(VALUE(INDEX('CSV Import'!$FE$7:$FE$359, MATCH($BP188, 'CSV Import'!$FC$7:$FC$359, 0))),0)</f>
        <v>0</v>
      </c>
      <c r="BE188" s="59">
        <f>IFERROR(VALUE(INDEX('CSV Import'!$FJ$7:$FJ$359, MATCH($BP188, 'CSV Import'!$FI$7:$FI$359, 0))),0)</f>
        <v>0</v>
      </c>
      <c r="BF188" s="60">
        <f>IFERROR(VALUE(INDEX('CSV Import'!$FK$7:$FK$359, MATCH($BP188, 'CSV Import'!$FI$7:$FI$359, 0))),0)</f>
        <v>0</v>
      </c>
      <c r="BG188" s="59">
        <f>IFERROR(VALUE(INDEX('CSV Import'!$FP$7:$FP$359, MATCH($BP188, 'CSV Import'!$FO$7:$FO$359, 0))),0)</f>
        <v>0</v>
      </c>
      <c r="BH188" s="60">
        <f>IFERROR(VALUE(INDEX('CSV Import'!$FQ$7:$FQ$359, MATCH($BP188, 'CSV Import'!$FO$7:$FO$359, 0))),0)</f>
        <v>0</v>
      </c>
      <c r="BI188" s="59">
        <f>IFERROR(VALUE(INDEX('CSV Import'!$FV$7:$FV$359, MATCH($BP188, 'CSV Import'!$FU$7:$FU$359, 0))),0)</f>
        <v>0</v>
      </c>
      <c r="BJ188" s="60">
        <f>IFERROR(VALUE(INDEX('CSV Import'!$FW$7:$FW$359, MATCH($BP188, 'CSV Import'!$FU$7:$FU$359, 0))),0)</f>
        <v>0</v>
      </c>
      <c r="BK188" s="59">
        <f>IFERROR(VALUE(INDEX('CSV Import'!$GB$7:$GB$359, MATCH($BP188, 'CSV Import'!$GA$7:$GA$359, 0))),0)</f>
        <v>0</v>
      </c>
      <c r="BL188" s="60">
        <f>IFERROR(VALUE(INDEX('CSV Import'!$GC$7:$GC$359, MATCH($BP188, 'CSV Import'!$GA$7:$GA$359, 0))),0)</f>
        <v>0</v>
      </c>
      <c r="BM188" s="61">
        <f t="shared" ref="BM188:BM193" si="550">SUM(C188,E188,G188,I188,K188,M188,O188,Q188,S188,U188,W188,Y188,AA188,AC188,AE188)+SUM(AG188,AI188,AK188,AM188,AO188,AQ188,AS188,AU188,AW188,AY188,BA188,BC188,BE188,BG188,BI188,BK188)</f>
        <v>0</v>
      </c>
      <c r="BN188" s="62">
        <f t="shared" ref="BN188:BN193" si="551">SUM(D188,F188,H188,J188,L188,N188,P188,R188,T188,V188,X188,Z188,AB188,AD188,AF188)+SUM(AH188,AJ188,AL188,AN188,AP188,AR188,AT188,AV188,AX188,AZ188,BB188,BD188,BF188,BH188,BJ188,BL188)</f>
        <v>0</v>
      </c>
      <c r="BP188" s="33" t="str">
        <f t="shared" si="540"/>
        <v>VOUCHERED---</v>
      </c>
    </row>
    <row r="189" spans="1:68" x14ac:dyDescent="0.2">
      <c r="A189" s="28">
        <f>ROW()</f>
        <v>189</v>
      </c>
      <c r="B189" s="111" t="s">
        <v>15</v>
      </c>
      <c r="C189" s="59">
        <f>IFERROR(VALUE(INDEX('CSV Import'!$D$7:$D$359, MATCH($BP189, 'CSV Import'!$C$7:$C$359, 0))),0)</f>
        <v>0</v>
      </c>
      <c r="D189" s="60">
        <f>IFERROR(VALUE(INDEX('CSV Import'!$E$7:$E$359, MATCH($BP189, 'CSV Import'!$C$7:$C$359, 0))),0)</f>
        <v>0</v>
      </c>
      <c r="E189" s="59">
        <f>IFERROR(VALUE(INDEX('CSV Import'!$J$7:$J$359, MATCH($BP189, 'CSV Import'!$I$7:$I$359, 0))),0)</f>
        <v>0</v>
      </c>
      <c r="F189" s="60">
        <f>IFERROR(VALUE(INDEX('CSV Import'!$K$7:$K$359, MATCH($BP189, 'CSV Import'!$I$7:$I$359, 0))),0)</f>
        <v>0</v>
      </c>
      <c r="G189" s="59">
        <f>IFERROR(VALUE(INDEX('CSV Import'!$P$7:$P$359, MATCH($BP189, 'CSV Import'!$O$7:$O$359, 0))),0)</f>
        <v>0</v>
      </c>
      <c r="H189" s="60">
        <f>IFERROR(VALUE(INDEX('CSV Import'!$Q$7:$Q$359, MATCH($BP189, 'CSV Import'!$O$7:$O$359, 0))),0)</f>
        <v>0</v>
      </c>
      <c r="I189" s="59">
        <f>IFERROR(VALUE(INDEX('CSV Import'!$V$7:$V$359, MATCH($BP189, 'CSV Import'!$U$7:$U$359, 0))),0)</f>
        <v>0</v>
      </c>
      <c r="J189" s="60">
        <f>IFERROR(VALUE(INDEX('CSV Import'!$W$7:$W$359, MATCH($BP189, 'CSV Import'!$U$7:$U$359, 0))),0)</f>
        <v>0</v>
      </c>
      <c r="K189" s="59">
        <f>IFERROR(VALUE(INDEX('CSV Import'!$AB$7:$AB$359, MATCH($BP189, 'CSV Import'!$AA$7:$AA$359, 0))),0)</f>
        <v>0</v>
      </c>
      <c r="L189" s="60">
        <f>IFERROR(VALUE(INDEX('CSV Import'!$AC$7:$AC$359, MATCH($BP189, 'CSV Import'!$AA$7:$AA$359, 0))),0)</f>
        <v>0</v>
      </c>
      <c r="M189" s="59">
        <f>IFERROR(VALUE(INDEX('CSV Import'!$AH$7:$AH$359, MATCH($BP189, 'CSV Import'!$AG$7:$AG$359, 0))),0)</f>
        <v>0</v>
      </c>
      <c r="N189" s="60">
        <f>IFERROR(VALUE(INDEX('CSV Import'!$AI$7:$AI$359, MATCH($BP189, 'CSV Import'!$AG$7:$AG$359, 0))),0)</f>
        <v>0</v>
      </c>
      <c r="O189" s="59">
        <f>IFERROR(VALUE(INDEX('CSV Import'!$AN$7:$AN$359, MATCH($BP189, 'CSV Import'!$AM$7:$AM$359, 0))),0)</f>
        <v>0</v>
      </c>
      <c r="P189" s="60">
        <f>IFERROR(VALUE(INDEX('CSV Import'!$AO$7:$AO$359, MATCH($BP189, 'CSV Import'!$AM$7:$AM$359, 0))),0)</f>
        <v>0</v>
      </c>
      <c r="Q189" s="59">
        <f>IFERROR(VALUE(INDEX('CSV Import'!$AT$7:$AT$359, MATCH($BP189, 'CSV Import'!$AS$7:$AS$359, 0))),0)</f>
        <v>0</v>
      </c>
      <c r="R189" s="60">
        <f>IFERROR(VALUE(INDEX('CSV Import'!$AU$7:$AU$359, MATCH($BP189, 'CSV Import'!$AS$7:$AS$359, 0))),0)</f>
        <v>0</v>
      </c>
      <c r="S189" s="59">
        <f>IFERROR(VALUE(INDEX('CSV Import'!$AZ$7:$AZ$359, MATCH($BP189, 'CSV Import'!$AY$7:$AY$359, 0))),0)</f>
        <v>0</v>
      </c>
      <c r="T189" s="60">
        <f>IFERROR(VALUE(INDEX('CSV Import'!$BA$7:$BA$359, MATCH($BP189, 'CSV Import'!$AY$7:$AY$359, 0))),0)</f>
        <v>0</v>
      </c>
      <c r="U189" s="59">
        <f>IFERROR(VALUE(INDEX('CSV Import'!$BF$7:$BF$359, MATCH($BP189, 'CSV Import'!$BE$7:$BE$359, 0))),0)</f>
        <v>0</v>
      </c>
      <c r="V189" s="60">
        <f>IFERROR(VALUE(INDEX('CSV Import'!$BG$7:$BG$359, MATCH($BP189, 'CSV Import'!$BE$7:$BE$359, 0))),0)</f>
        <v>0</v>
      </c>
      <c r="W189" s="59">
        <f>IFERROR(VALUE(INDEX('CSV Import'!$BL$7:$BL$359, MATCH($BP189, 'CSV Import'!$BK$7:$BK$359, 0))),0)</f>
        <v>0</v>
      </c>
      <c r="X189" s="60">
        <f>IFERROR(VALUE(INDEX('CSV Import'!$BM$7:$BM$359, MATCH($BP189, 'CSV Import'!$BK$7:$BK$359, 0))),0)</f>
        <v>0</v>
      </c>
      <c r="Y189" s="59">
        <f>IFERROR(VALUE(INDEX('CSV Import'!$BR$7:$BR$359, MATCH($BP189, 'CSV Import'!$BQ$7:$BQ$359, 0))),0)</f>
        <v>0</v>
      </c>
      <c r="Z189" s="60">
        <f>IFERROR(VALUE(INDEX('CSV Import'!$BS$7:$BS$359, MATCH($BP189, 'CSV Import'!$BQ$7:$BQ$359, 0))),0)</f>
        <v>0</v>
      </c>
      <c r="AA189" s="59">
        <f>IFERROR(VALUE(INDEX('CSV Import'!$BX$7:$BX$359, MATCH($BP189, 'CSV Import'!$BW$7:$BW$359, 0))),0)</f>
        <v>0</v>
      </c>
      <c r="AB189" s="60">
        <f>IFERROR(VALUE(INDEX('CSV Import'!$BY$7:$BY$359, MATCH($BP189, 'CSV Import'!$BW$7:$BW$359, 0))),0)</f>
        <v>0</v>
      </c>
      <c r="AC189" s="59">
        <f>IFERROR(VALUE(INDEX('CSV Import'!$CD$7:$CD$359, MATCH($BP189, 'CSV Import'!$CC$7:$CC$359, 0))),0)</f>
        <v>0</v>
      </c>
      <c r="AD189" s="60">
        <f>IFERROR(VALUE(INDEX('CSV Import'!$CE$7:$CE$359, MATCH($BP189, 'CSV Import'!$CC$7:$CC$359, 0))),0)</f>
        <v>0</v>
      </c>
      <c r="AE189" s="59">
        <f>IFERROR(VALUE(INDEX('CSV Import'!$CJ$7:$CJ$359, MATCH($BP189, 'CSV Import'!$CI$7:$CI$359, 0))),0)</f>
        <v>0</v>
      </c>
      <c r="AF189" s="60">
        <f>IFERROR(VALUE(INDEX('CSV Import'!$CK$7:$CK$359, MATCH($BP189, 'CSV Import'!$CI$7:$CI$359, 0))),0)</f>
        <v>0</v>
      </c>
      <c r="AG189" s="59">
        <f>IFERROR(VALUE(INDEX('CSV Import'!$CP$7:$CP$359, MATCH($BP189, 'CSV Import'!$CO$7:$CO$359, 0))),0)</f>
        <v>0</v>
      </c>
      <c r="AH189" s="60">
        <f>IFERROR(VALUE(INDEX('CSV Import'!$CQ$7:$CQ$359, MATCH($BP189, 'CSV Import'!$CO$7:$CO$359, 0))),0)</f>
        <v>0</v>
      </c>
      <c r="AI189" s="59">
        <f>IFERROR(VALUE(INDEX('CSV Import'!$CV$7:$CV$359, MATCH($BP189, 'CSV Import'!$CU$7:$CU$359, 0))),0)</f>
        <v>0</v>
      </c>
      <c r="AJ189" s="60">
        <f>IFERROR(VALUE(INDEX('CSV Import'!$CW$7:$CW$359, MATCH($BP189, 'CSV Import'!$CU$7:$CU$359, 0))),0)</f>
        <v>0</v>
      </c>
      <c r="AK189" s="59">
        <f>IFERROR(VALUE(INDEX('CSV Import'!$DB$7:$DB$359, MATCH($BP189, 'CSV Import'!$DA$7:$DA$359, 0))),0)</f>
        <v>0</v>
      </c>
      <c r="AL189" s="60">
        <f>IFERROR(VALUE(INDEX('CSV Import'!$DC$7:$DC$359, MATCH($BP189, 'CSV Import'!$DA$7:$DA$359, 0))),0)</f>
        <v>0</v>
      </c>
      <c r="AM189" s="59">
        <f>IFERROR(VALUE(INDEX('CSV Import'!$DH$7:$DH$359, MATCH($BP189, 'CSV Import'!$DG$7:$DG$359, 0))),0)</f>
        <v>0</v>
      </c>
      <c r="AN189" s="60">
        <f>IFERROR(VALUE(INDEX('CSV Import'!$DI$7:$DI$359, MATCH($BP189, 'CSV Import'!$DG$7:$DG$359, 0))),0)</f>
        <v>0</v>
      </c>
      <c r="AO189" s="59">
        <f>IFERROR(VALUE(INDEX('CSV Import'!$DN$7:$DN$359, MATCH($BP189, 'CSV Import'!$DM$7:$DM$359, 0))),0)</f>
        <v>0</v>
      </c>
      <c r="AP189" s="60">
        <f>IFERROR(VALUE(INDEX('CSV Import'!$DO$7:$DO$359, MATCH($BP189, 'CSV Import'!$DM$7:$DM$359, 0))),0)</f>
        <v>0</v>
      </c>
      <c r="AQ189" s="59">
        <f>IFERROR(VALUE(INDEX('CSV Import'!$DT$7:$DT$359, MATCH($BP189, 'CSV Import'!$DS$7:$DS$359, 0))),0)</f>
        <v>0</v>
      </c>
      <c r="AR189" s="60">
        <f>IFERROR(VALUE(INDEX('CSV Import'!$DU$7:$DU$359, MATCH($BP189, 'CSV Import'!$DS$7:$DS$359, 0))),0)</f>
        <v>0</v>
      </c>
      <c r="AS189" s="59">
        <f>IFERROR(VALUE(INDEX('CSV Import'!$DZ$7:$DZ$359, MATCH($BP189, 'CSV Import'!$DY$7:$DY$359, 0))),0)</f>
        <v>0</v>
      </c>
      <c r="AT189" s="60">
        <f>IFERROR(VALUE(INDEX('CSV Import'!$EA$7:$EA$359, MATCH($BP189, 'CSV Import'!$DY$7:$DY$359, 0))),0)</f>
        <v>0</v>
      </c>
      <c r="AU189" s="59">
        <f>IFERROR(VALUE(INDEX('CSV Import'!$EF$7:$EF$359, MATCH($BP189, 'CSV Import'!$EE$7:$EE$359, 0))),0)</f>
        <v>0</v>
      </c>
      <c r="AV189" s="60">
        <f>IFERROR(VALUE(INDEX('CSV Import'!$EG$7:$EG$359, MATCH($BP189, 'CSV Import'!$EE$7:$EE$359, 0))),0)</f>
        <v>0</v>
      </c>
      <c r="AW189" s="59">
        <f>IFERROR(VALUE(INDEX('CSV Import'!$EL$7:$EL$359, MATCH($BP189, 'CSV Import'!$EK$7:$EK$359, 0))),0)</f>
        <v>0</v>
      </c>
      <c r="AX189" s="60">
        <f>IFERROR(VALUE(INDEX('CSV Import'!$EM$7:$EM$359, MATCH($BP189, 'CSV Import'!$EK$7:$EK$359, 0))),0)</f>
        <v>0</v>
      </c>
      <c r="AY189" s="59">
        <f>IFERROR(VALUE(INDEX('CSV Import'!$ER$7:$ER$359, MATCH($BP189, 'CSV Import'!$EQ$7:$EQ$359, 0))),0)</f>
        <v>0</v>
      </c>
      <c r="AZ189" s="60">
        <f>IFERROR(VALUE(INDEX('CSV Import'!$ES$7:$ES$359, MATCH($BP189, 'CSV Import'!$EQ$7:$EQ$359, 0))),0)</f>
        <v>0</v>
      </c>
      <c r="BA189" s="59">
        <f>IFERROR(VALUE(INDEX('CSV Import'!$EX$7:$EX$359, MATCH($BP189, 'CSV Import'!$EW$7:$EW$359, 0))),0)</f>
        <v>0</v>
      </c>
      <c r="BB189" s="60">
        <f>IFERROR(VALUE(INDEX('CSV Import'!$EY$7:$EY$359, MATCH($BP189, 'CSV Import'!$EW$7:$EW$359, 0))),0)</f>
        <v>0</v>
      </c>
      <c r="BC189" s="59">
        <f>IFERROR(VALUE(INDEX('CSV Import'!$FD$7:$FD$359, MATCH($BP189, 'CSV Import'!$FC$7:$FC$359, 0))),0)</f>
        <v>0</v>
      </c>
      <c r="BD189" s="60">
        <f>IFERROR(VALUE(INDEX('CSV Import'!$FE$7:$FE$359, MATCH($BP189, 'CSV Import'!$FC$7:$FC$359, 0))),0)</f>
        <v>0</v>
      </c>
      <c r="BE189" s="59">
        <f>IFERROR(VALUE(INDEX('CSV Import'!$FJ$7:$FJ$359, MATCH($BP189, 'CSV Import'!$FI$7:$FI$359, 0))),0)</f>
        <v>0</v>
      </c>
      <c r="BF189" s="60">
        <f>IFERROR(VALUE(INDEX('CSV Import'!$FK$7:$FK$359, MATCH($BP189, 'CSV Import'!$FI$7:$FI$359, 0))),0)</f>
        <v>0</v>
      </c>
      <c r="BG189" s="59">
        <f>IFERROR(VALUE(INDEX('CSV Import'!$FP$7:$FP$359, MATCH($BP189, 'CSV Import'!$FO$7:$FO$359, 0))),0)</f>
        <v>0</v>
      </c>
      <c r="BH189" s="60">
        <f>IFERROR(VALUE(INDEX('CSV Import'!$FQ$7:$FQ$359, MATCH($BP189, 'CSV Import'!$FO$7:$FO$359, 0))),0)</f>
        <v>0</v>
      </c>
      <c r="BI189" s="59">
        <f>IFERROR(VALUE(INDEX('CSV Import'!$FV$7:$FV$359, MATCH($BP189, 'CSV Import'!$FU$7:$FU$359, 0))),0)</f>
        <v>0</v>
      </c>
      <c r="BJ189" s="60">
        <f>IFERROR(VALUE(INDEX('CSV Import'!$FW$7:$FW$359, MATCH($BP189, 'CSV Import'!$FU$7:$FU$359, 0))),0)</f>
        <v>0</v>
      </c>
      <c r="BK189" s="59">
        <f>IFERROR(VALUE(INDEX('CSV Import'!$GB$7:$GB$359, MATCH($BP189, 'CSV Import'!$GA$7:$GA$359, 0))),0)</f>
        <v>0</v>
      </c>
      <c r="BL189" s="60">
        <f>IFERROR(VALUE(INDEX('CSV Import'!$GC$7:$GC$359, MATCH($BP189, 'CSV Import'!$GA$7:$GA$359, 0))),0)</f>
        <v>0</v>
      </c>
      <c r="BM189" s="61">
        <f t="shared" si="550"/>
        <v>0</v>
      </c>
      <c r="BN189" s="62">
        <f t="shared" si="551"/>
        <v>0</v>
      </c>
      <c r="BP189" s="33" t="str">
        <f t="shared" si="540"/>
        <v>VOUCHERED---</v>
      </c>
    </row>
    <row r="190" spans="1:68" x14ac:dyDescent="0.2">
      <c r="A190" s="28">
        <f>ROW()</f>
        <v>190</v>
      </c>
      <c r="B190" s="111" t="s">
        <v>15</v>
      </c>
      <c r="C190" s="59">
        <f>IFERROR(VALUE(INDEX('CSV Import'!$D$7:$D$359, MATCH($BP190, 'CSV Import'!$C$7:$C$359, 0))),0)</f>
        <v>0</v>
      </c>
      <c r="D190" s="60">
        <f>IFERROR(VALUE(INDEX('CSV Import'!$E$7:$E$359, MATCH($BP190, 'CSV Import'!$C$7:$C$359, 0))),0)</f>
        <v>0</v>
      </c>
      <c r="E190" s="59">
        <f>IFERROR(VALUE(INDEX('CSV Import'!$J$7:$J$359, MATCH($BP190, 'CSV Import'!$I$7:$I$359, 0))),0)</f>
        <v>0</v>
      </c>
      <c r="F190" s="60">
        <f>IFERROR(VALUE(INDEX('CSV Import'!$K$7:$K$359, MATCH($BP190, 'CSV Import'!$I$7:$I$359, 0))),0)</f>
        <v>0</v>
      </c>
      <c r="G190" s="59">
        <f>IFERROR(VALUE(INDEX('CSV Import'!$P$7:$P$359, MATCH($BP190, 'CSV Import'!$O$7:$O$359, 0))),0)</f>
        <v>0</v>
      </c>
      <c r="H190" s="60">
        <f>IFERROR(VALUE(INDEX('CSV Import'!$Q$7:$Q$359, MATCH($BP190, 'CSV Import'!$O$7:$O$359, 0))),0)</f>
        <v>0</v>
      </c>
      <c r="I190" s="59">
        <f>IFERROR(VALUE(INDEX('CSV Import'!$V$7:$V$359, MATCH($BP190, 'CSV Import'!$U$7:$U$359, 0))),0)</f>
        <v>0</v>
      </c>
      <c r="J190" s="60">
        <f>IFERROR(VALUE(INDEX('CSV Import'!$W$7:$W$359, MATCH($BP190, 'CSV Import'!$U$7:$U$359, 0))),0)</f>
        <v>0</v>
      </c>
      <c r="K190" s="59">
        <f>IFERROR(VALUE(INDEX('CSV Import'!$AB$7:$AB$359, MATCH($BP190, 'CSV Import'!$AA$7:$AA$359, 0))),0)</f>
        <v>0</v>
      </c>
      <c r="L190" s="60">
        <f>IFERROR(VALUE(INDEX('CSV Import'!$AC$7:$AC$359, MATCH($BP190, 'CSV Import'!$AA$7:$AA$359, 0))),0)</f>
        <v>0</v>
      </c>
      <c r="M190" s="59">
        <f>IFERROR(VALUE(INDEX('CSV Import'!$AH$7:$AH$359, MATCH($BP190, 'CSV Import'!$AG$7:$AG$359, 0))),0)</f>
        <v>0</v>
      </c>
      <c r="N190" s="60">
        <f>IFERROR(VALUE(INDEX('CSV Import'!$AI$7:$AI$359, MATCH($BP190, 'CSV Import'!$AG$7:$AG$359, 0))),0)</f>
        <v>0</v>
      </c>
      <c r="O190" s="59">
        <f>IFERROR(VALUE(INDEX('CSV Import'!$AN$7:$AN$359, MATCH($BP190, 'CSV Import'!$AM$7:$AM$359, 0))),0)</f>
        <v>0</v>
      </c>
      <c r="P190" s="60">
        <f>IFERROR(VALUE(INDEX('CSV Import'!$AO$7:$AO$359, MATCH($BP190, 'CSV Import'!$AM$7:$AM$359, 0))),0)</f>
        <v>0</v>
      </c>
      <c r="Q190" s="59">
        <f>IFERROR(VALUE(INDEX('CSV Import'!$AT$7:$AT$359, MATCH($BP190, 'CSV Import'!$AS$7:$AS$359, 0))),0)</f>
        <v>0</v>
      </c>
      <c r="R190" s="60">
        <f>IFERROR(VALUE(INDEX('CSV Import'!$AU$7:$AU$359, MATCH($BP190, 'CSV Import'!$AS$7:$AS$359, 0))),0)</f>
        <v>0</v>
      </c>
      <c r="S190" s="59">
        <f>IFERROR(VALUE(INDEX('CSV Import'!$AZ$7:$AZ$359, MATCH($BP190, 'CSV Import'!$AY$7:$AY$359, 0))),0)</f>
        <v>0</v>
      </c>
      <c r="T190" s="60">
        <f>IFERROR(VALUE(INDEX('CSV Import'!$BA$7:$BA$359, MATCH($BP190, 'CSV Import'!$AY$7:$AY$359, 0))),0)</f>
        <v>0</v>
      </c>
      <c r="U190" s="59">
        <f>IFERROR(VALUE(INDEX('CSV Import'!$BF$7:$BF$359, MATCH($BP190, 'CSV Import'!$BE$7:$BE$359, 0))),0)</f>
        <v>0</v>
      </c>
      <c r="V190" s="60">
        <f>IFERROR(VALUE(INDEX('CSV Import'!$BG$7:$BG$359, MATCH($BP190, 'CSV Import'!$BE$7:$BE$359, 0))),0)</f>
        <v>0</v>
      </c>
      <c r="W190" s="59">
        <f>IFERROR(VALUE(INDEX('CSV Import'!$BL$7:$BL$359, MATCH($BP190, 'CSV Import'!$BK$7:$BK$359, 0))),0)</f>
        <v>0</v>
      </c>
      <c r="X190" s="60">
        <f>IFERROR(VALUE(INDEX('CSV Import'!$BM$7:$BM$359, MATCH($BP190, 'CSV Import'!$BK$7:$BK$359, 0))),0)</f>
        <v>0</v>
      </c>
      <c r="Y190" s="59">
        <f>IFERROR(VALUE(INDEX('CSV Import'!$BR$7:$BR$359, MATCH($BP190, 'CSV Import'!$BQ$7:$BQ$359, 0))),0)</f>
        <v>0</v>
      </c>
      <c r="Z190" s="60">
        <f>IFERROR(VALUE(INDEX('CSV Import'!$BS$7:$BS$359, MATCH($BP190, 'CSV Import'!$BQ$7:$BQ$359, 0))),0)</f>
        <v>0</v>
      </c>
      <c r="AA190" s="59">
        <f>IFERROR(VALUE(INDEX('CSV Import'!$BX$7:$BX$359, MATCH($BP190, 'CSV Import'!$BW$7:$BW$359, 0))),0)</f>
        <v>0</v>
      </c>
      <c r="AB190" s="60">
        <f>IFERROR(VALUE(INDEX('CSV Import'!$BY$7:$BY$359, MATCH($BP190, 'CSV Import'!$BW$7:$BW$359, 0))),0)</f>
        <v>0</v>
      </c>
      <c r="AC190" s="59">
        <f>IFERROR(VALUE(INDEX('CSV Import'!$CD$7:$CD$359, MATCH($BP190, 'CSV Import'!$CC$7:$CC$359, 0))),0)</f>
        <v>0</v>
      </c>
      <c r="AD190" s="60">
        <f>IFERROR(VALUE(INDEX('CSV Import'!$CE$7:$CE$359, MATCH($BP190, 'CSV Import'!$CC$7:$CC$359, 0))),0)</f>
        <v>0</v>
      </c>
      <c r="AE190" s="59">
        <f>IFERROR(VALUE(INDEX('CSV Import'!$CJ$7:$CJ$359, MATCH($BP190, 'CSV Import'!$CI$7:$CI$359, 0))),0)</f>
        <v>0</v>
      </c>
      <c r="AF190" s="60">
        <f>IFERROR(VALUE(INDEX('CSV Import'!$CK$7:$CK$359, MATCH($BP190, 'CSV Import'!$CI$7:$CI$359, 0))),0)</f>
        <v>0</v>
      </c>
      <c r="AG190" s="59">
        <f>IFERROR(VALUE(INDEX('CSV Import'!$CP$7:$CP$359, MATCH($BP190, 'CSV Import'!$CO$7:$CO$359, 0))),0)</f>
        <v>0</v>
      </c>
      <c r="AH190" s="60">
        <f>IFERROR(VALUE(INDEX('CSV Import'!$CQ$7:$CQ$359, MATCH($BP190, 'CSV Import'!$CO$7:$CO$359, 0))),0)</f>
        <v>0</v>
      </c>
      <c r="AI190" s="59">
        <f>IFERROR(VALUE(INDEX('CSV Import'!$CV$7:$CV$359, MATCH($BP190, 'CSV Import'!$CU$7:$CU$359, 0))),0)</f>
        <v>0</v>
      </c>
      <c r="AJ190" s="60">
        <f>IFERROR(VALUE(INDEX('CSV Import'!$CW$7:$CW$359, MATCH($BP190, 'CSV Import'!$CU$7:$CU$359, 0))),0)</f>
        <v>0</v>
      </c>
      <c r="AK190" s="59">
        <f>IFERROR(VALUE(INDEX('CSV Import'!$DB$7:$DB$359, MATCH($BP190, 'CSV Import'!$DA$7:$DA$359, 0))),0)</f>
        <v>0</v>
      </c>
      <c r="AL190" s="60">
        <f>IFERROR(VALUE(INDEX('CSV Import'!$DC$7:$DC$359, MATCH($BP190, 'CSV Import'!$DA$7:$DA$359, 0))),0)</f>
        <v>0</v>
      </c>
      <c r="AM190" s="59">
        <f>IFERROR(VALUE(INDEX('CSV Import'!$DH$7:$DH$359, MATCH($BP190, 'CSV Import'!$DG$7:$DG$359, 0))),0)</f>
        <v>0</v>
      </c>
      <c r="AN190" s="60">
        <f>IFERROR(VALUE(INDEX('CSV Import'!$DI$7:$DI$359, MATCH($BP190, 'CSV Import'!$DG$7:$DG$359, 0))),0)</f>
        <v>0</v>
      </c>
      <c r="AO190" s="59">
        <f>IFERROR(VALUE(INDEX('CSV Import'!$DN$7:$DN$359, MATCH($BP190, 'CSV Import'!$DM$7:$DM$359, 0))),0)</f>
        <v>0</v>
      </c>
      <c r="AP190" s="60">
        <f>IFERROR(VALUE(INDEX('CSV Import'!$DO$7:$DO$359, MATCH($BP190, 'CSV Import'!$DM$7:$DM$359, 0))),0)</f>
        <v>0</v>
      </c>
      <c r="AQ190" s="59">
        <f>IFERROR(VALUE(INDEX('CSV Import'!$DT$7:$DT$359, MATCH($BP190, 'CSV Import'!$DS$7:$DS$359, 0))),0)</f>
        <v>0</v>
      </c>
      <c r="AR190" s="60">
        <f>IFERROR(VALUE(INDEX('CSV Import'!$DU$7:$DU$359, MATCH($BP190, 'CSV Import'!$DS$7:$DS$359, 0))),0)</f>
        <v>0</v>
      </c>
      <c r="AS190" s="59">
        <f>IFERROR(VALUE(INDEX('CSV Import'!$DZ$7:$DZ$359, MATCH($BP190, 'CSV Import'!$DY$7:$DY$359, 0))),0)</f>
        <v>0</v>
      </c>
      <c r="AT190" s="60">
        <f>IFERROR(VALUE(INDEX('CSV Import'!$EA$7:$EA$359, MATCH($BP190, 'CSV Import'!$DY$7:$DY$359, 0))),0)</f>
        <v>0</v>
      </c>
      <c r="AU190" s="59">
        <f>IFERROR(VALUE(INDEX('CSV Import'!$EF$7:$EF$359, MATCH($BP190, 'CSV Import'!$EE$7:$EE$359, 0))),0)</f>
        <v>0</v>
      </c>
      <c r="AV190" s="60">
        <f>IFERROR(VALUE(INDEX('CSV Import'!$EG$7:$EG$359, MATCH($BP190, 'CSV Import'!$EE$7:$EE$359, 0))),0)</f>
        <v>0</v>
      </c>
      <c r="AW190" s="59">
        <f>IFERROR(VALUE(INDEX('CSV Import'!$EL$7:$EL$359, MATCH($BP190, 'CSV Import'!$EK$7:$EK$359, 0))),0)</f>
        <v>0</v>
      </c>
      <c r="AX190" s="60">
        <f>IFERROR(VALUE(INDEX('CSV Import'!$EM$7:$EM$359, MATCH($BP190, 'CSV Import'!$EK$7:$EK$359, 0))),0)</f>
        <v>0</v>
      </c>
      <c r="AY190" s="59">
        <f>IFERROR(VALUE(INDEX('CSV Import'!$ER$7:$ER$359, MATCH($BP190, 'CSV Import'!$EQ$7:$EQ$359, 0))),0)</f>
        <v>0</v>
      </c>
      <c r="AZ190" s="60">
        <f>IFERROR(VALUE(INDEX('CSV Import'!$ES$7:$ES$359, MATCH($BP190, 'CSV Import'!$EQ$7:$EQ$359, 0))),0)</f>
        <v>0</v>
      </c>
      <c r="BA190" s="59">
        <f>IFERROR(VALUE(INDEX('CSV Import'!$EX$7:$EX$359, MATCH($BP190, 'CSV Import'!$EW$7:$EW$359, 0))),0)</f>
        <v>0</v>
      </c>
      <c r="BB190" s="60">
        <f>IFERROR(VALUE(INDEX('CSV Import'!$EY$7:$EY$359, MATCH($BP190, 'CSV Import'!$EW$7:$EW$359, 0))),0)</f>
        <v>0</v>
      </c>
      <c r="BC190" s="59">
        <f>IFERROR(VALUE(INDEX('CSV Import'!$FD$7:$FD$359, MATCH($BP190, 'CSV Import'!$FC$7:$FC$359, 0))),0)</f>
        <v>0</v>
      </c>
      <c r="BD190" s="60">
        <f>IFERROR(VALUE(INDEX('CSV Import'!$FE$7:$FE$359, MATCH($BP190, 'CSV Import'!$FC$7:$FC$359, 0))),0)</f>
        <v>0</v>
      </c>
      <c r="BE190" s="59">
        <f>IFERROR(VALUE(INDEX('CSV Import'!$FJ$7:$FJ$359, MATCH($BP190, 'CSV Import'!$FI$7:$FI$359, 0))),0)</f>
        <v>0</v>
      </c>
      <c r="BF190" s="60">
        <f>IFERROR(VALUE(INDEX('CSV Import'!$FK$7:$FK$359, MATCH($BP190, 'CSV Import'!$FI$7:$FI$359, 0))),0)</f>
        <v>0</v>
      </c>
      <c r="BG190" s="59">
        <f>IFERROR(VALUE(INDEX('CSV Import'!$FP$7:$FP$359, MATCH($BP190, 'CSV Import'!$FO$7:$FO$359, 0))),0)</f>
        <v>0</v>
      </c>
      <c r="BH190" s="60">
        <f>IFERROR(VALUE(INDEX('CSV Import'!$FQ$7:$FQ$359, MATCH($BP190, 'CSV Import'!$FO$7:$FO$359, 0))),0)</f>
        <v>0</v>
      </c>
      <c r="BI190" s="59">
        <f>IFERROR(VALUE(INDEX('CSV Import'!$FV$7:$FV$359, MATCH($BP190, 'CSV Import'!$FU$7:$FU$359, 0))),0)</f>
        <v>0</v>
      </c>
      <c r="BJ190" s="60">
        <f>IFERROR(VALUE(INDEX('CSV Import'!$FW$7:$FW$359, MATCH($BP190, 'CSV Import'!$FU$7:$FU$359, 0))),0)</f>
        <v>0</v>
      </c>
      <c r="BK190" s="59">
        <f>IFERROR(VALUE(INDEX('CSV Import'!$GB$7:$GB$359, MATCH($BP190, 'CSV Import'!$GA$7:$GA$359, 0))),0)</f>
        <v>0</v>
      </c>
      <c r="BL190" s="60">
        <f>IFERROR(VALUE(INDEX('CSV Import'!$GC$7:$GC$359, MATCH($BP190, 'CSV Import'!$GA$7:$GA$359, 0))),0)</f>
        <v>0</v>
      </c>
      <c r="BM190" s="61">
        <f t="shared" si="550"/>
        <v>0</v>
      </c>
      <c r="BN190" s="62">
        <f t="shared" si="551"/>
        <v>0</v>
      </c>
      <c r="BP190" s="33" t="str">
        <f t="shared" si="540"/>
        <v>VOUCHERED---</v>
      </c>
    </row>
    <row r="191" spans="1:68" x14ac:dyDescent="0.2">
      <c r="A191" s="28">
        <f>ROW()</f>
        <v>191</v>
      </c>
      <c r="B191" s="111" t="s">
        <v>15</v>
      </c>
      <c r="C191" s="59">
        <f>IFERROR(VALUE(INDEX('CSV Import'!$D$7:$D$359, MATCH($BP191, 'CSV Import'!$C$7:$C$359, 0))),0)</f>
        <v>0</v>
      </c>
      <c r="D191" s="60">
        <f>IFERROR(VALUE(INDEX('CSV Import'!$E$7:$E$359, MATCH($BP191, 'CSV Import'!$C$7:$C$359, 0))),0)</f>
        <v>0</v>
      </c>
      <c r="E191" s="59">
        <f>IFERROR(VALUE(INDEX('CSV Import'!$J$7:$J$359, MATCH($BP191, 'CSV Import'!$I$7:$I$359, 0))),0)</f>
        <v>0</v>
      </c>
      <c r="F191" s="60">
        <f>IFERROR(VALUE(INDEX('CSV Import'!$K$7:$K$359, MATCH($BP191, 'CSV Import'!$I$7:$I$359, 0))),0)</f>
        <v>0</v>
      </c>
      <c r="G191" s="59">
        <f>IFERROR(VALUE(INDEX('CSV Import'!$P$7:$P$359, MATCH($BP191, 'CSV Import'!$O$7:$O$359, 0))),0)</f>
        <v>0</v>
      </c>
      <c r="H191" s="60">
        <f>IFERROR(VALUE(INDEX('CSV Import'!$Q$7:$Q$359, MATCH($BP191, 'CSV Import'!$O$7:$O$359, 0))),0)</f>
        <v>0</v>
      </c>
      <c r="I191" s="59">
        <f>IFERROR(VALUE(INDEX('CSV Import'!$V$7:$V$359, MATCH($BP191, 'CSV Import'!$U$7:$U$359, 0))),0)</f>
        <v>0</v>
      </c>
      <c r="J191" s="60">
        <f>IFERROR(VALUE(INDEX('CSV Import'!$W$7:$W$359, MATCH($BP191, 'CSV Import'!$U$7:$U$359, 0))),0)</f>
        <v>0</v>
      </c>
      <c r="K191" s="59">
        <f>IFERROR(VALUE(INDEX('CSV Import'!$AB$7:$AB$359, MATCH($BP191, 'CSV Import'!$AA$7:$AA$359, 0))),0)</f>
        <v>0</v>
      </c>
      <c r="L191" s="60">
        <f>IFERROR(VALUE(INDEX('CSV Import'!$AC$7:$AC$359, MATCH($BP191, 'CSV Import'!$AA$7:$AA$359, 0))),0)</f>
        <v>0</v>
      </c>
      <c r="M191" s="59">
        <f>IFERROR(VALUE(INDEX('CSV Import'!$AH$7:$AH$359, MATCH($BP191, 'CSV Import'!$AG$7:$AG$359, 0))),0)</f>
        <v>0</v>
      </c>
      <c r="N191" s="60">
        <f>IFERROR(VALUE(INDEX('CSV Import'!$AI$7:$AI$359, MATCH($BP191, 'CSV Import'!$AG$7:$AG$359, 0))),0)</f>
        <v>0</v>
      </c>
      <c r="O191" s="59">
        <f>IFERROR(VALUE(INDEX('CSV Import'!$AN$7:$AN$359, MATCH($BP191, 'CSV Import'!$AM$7:$AM$359, 0))),0)</f>
        <v>0</v>
      </c>
      <c r="P191" s="60">
        <f>IFERROR(VALUE(INDEX('CSV Import'!$AO$7:$AO$359, MATCH($BP191, 'CSV Import'!$AM$7:$AM$359, 0))),0)</f>
        <v>0</v>
      </c>
      <c r="Q191" s="59">
        <f>IFERROR(VALUE(INDEX('CSV Import'!$AT$7:$AT$359, MATCH($BP191, 'CSV Import'!$AS$7:$AS$359, 0))),0)</f>
        <v>0</v>
      </c>
      <c r="R191" s="60">
        <f>IFERROR(VALUE(INDEX('CSV Import'!$AU$7:$AU$359, MATCH($BP191, 'CSV Import'!$AS$7:$AS$359, 0))),0)</f>
        <v>0</v>
      </c>
      <c r="S191" s="59">
        <f>IFERROR(VALUE(INDEX('CSV Import'!$AZ$7:$AZ$359, MATCH($BP191, 'CSV Import'!$AY$7:$AY$359, 0))),0)</f>
        <v>0</v>
      </c>
      <c r="T191" s="60">
        <f>IFERROR(VALUE(INDEX('CSV Import'!$BA$7:$BA$359, MATCH($BP191, 'CSV Import'!$AY$7:$AY$359, 0))),0)</f>
        <v>0</v>
      </c>
      <c r="U191" s="59">
        <f>IFERROR(VALUE(INDEX('CSV Import'!$BF$7:$BF$359, MATCH($BP191, 'CSV Import'!$BE$7:$BE$359, 0))),0)</f>
        <v>0</v>
      </c>
      <c r="V191" s="60">
        <f>IFERROR(VALUE(INDEX('CSV Import'!$BG$7:$BG$359, MATCH($BP191, 'CSV Import'!$BE$7:$BE$359, 0))),0)</f>
        <v>0</v>
      </c>
      <c r="W191" s="59">
        <f>IFERROR(VALUE(INDEX('CSV Import'!$BL$7:$BL$359, MATCH($BP191, 'CSV Import'!$BK$7:$BK$359, 0))),0)</f>
        <v>0</v>
      </c>
      <c r="X191" s="60">
        <f>IFERROR(VALUE(INDEX('CSV Import'!$BM$7:$BM$359, MATCH($BP191, 'CSV Import'!$BK$7:$BK$359, 0))),0)</f>
        <v>0</v>
      </c>
      <c r="Y191" s="59">
        <f>IFERROR(VALUE(INDEX('CSV Import'!$BR$7:$BR$359, MATCH($BP191, 'CSV Import'!$BQ$7:$BQ$359, 0))),0)</f>
        <v>0</v>
      </c>
      <c r="Z191" s="60">
        <f>IFERROR(VALUE(INDEX('CSV Import'!$BS$7:$BS$359, MATCH($BP191, 'CSV Import'!$BQ$7:$BQ$359, 0))),0)</f>
        <v>0</v>
      </c>
      <c r="AA191" s="59">
        <f>IFERROR(VALUE(INDEX('CSV Import'!$BX$7:$BX$359, MATCH($BP191, 'CSV Import'!$BW$7:$BW$359, 0))),0)</f>
        <v>0</v>
      </c>
      <c r="AB191" s="60">
        <f>IFERROR(VALUE(INDEX('CSV Import'!$BY$7:$BY$359, MATCH($BP191, 'CSV Import'!$BW$7:$BW$359, 0))),0)</f>
        <v>0</v>
      </c>
      <c r="AC191" s="59">
        <f>IFERROR(VALUE(INDEX('CSV Import'!$CD$7:$CD$359, MATCH($BP191, 'CSV Import'!$CC$7:$CC$359, 0))),0)</f>
        <v>0</v>
      </c>
      <c r="AD191" s="60">
        <f>IFERROR(VALUE(INDEX('CSV Import'!$CE$7:$CE$359, MATCH($BP191, 'CSV Import'!$CC$7:$CC$359, 0))),0)</f>
        <v>0</v>
      </c>
      <c r="AE191" s="59">
        <f>IFERROR(VALUE(INDEX('CSV Import'!$CJ$7:$CJ$359, MATCH($BP191, 'CSV Import'!$CI$7:$CI$359, 0))),0)</f>
        <v>0</v>
      </c>
      <c r="AF191" s="60">
        <f>IFERROR(VALUE(INDEX('CSV Import'!$CK$7:$CK$359, MATCH($BP191, 'CSV Import'!$CI$7:$CI$359, 0))),0)</f>
        <v>0</v>
      </c>
      <c r="AG191" s="59">
        <f>IFERROR(VALUE(INDEX('CSV Import'!$CP$7:$CP$359, MATCH($BP191, 'CSV Import'!$CO$7:$CO$359, 0))),0)</f>
        <v>0</v>
      </c>
      <c r="AH191" s="60">
        <f>IFERROR(VALUE(INDEX('CSV Import'!$CQ$7:$CQ$359, MATCH($BP191, 'CSV Import'!$CO$7:$CO$359, 0))),0)</f>
        <v>0</v>
      </c>
      <c r="AI191" s="59">
        <f>IFERROR(VALUE(INDEX('CSV Import'!$CV$7:$CV$359, MATCH($BP191, 'CSV Import'!$CU$7:$CU$359, 0))),0)</f>
        <v>0</v>
      </c>
      <c r="AJ191" s="60">
        <f>IFERROR(VALUE(INDEX('CSV Import'!$CW$7:$CW$359, MATCH($BP191, 'CSV Import'!$CU$7:$CU$359, 0))),0)</f>
        <v>0</v>
      </c>
      <c r="AK191" s="59">
        <f>IFERROR(VALUE(INDEX('CSV Import'!$DB$7:$DB$359, MATCH($BP191, 'CSV Import'!$DA$7:$DA$359, 0))),0)</f>
        <v>0</v>
      </c>
      <c r="AL191" s="60">
        <f>IFERROR(VALUE(INDEX('CSV Import'!$DC$7:$DC$359, MATCH($BP191, 'CSV Import'!$DA$7:$DA$359, 0))),0)</f>
        <v>0</v>
      </c>
      <c r="AM191" s="59">
        <f>IFERROR(VALUE(INDEX('CSV Import'!$DH$7:$DH$359, MATCH($BP191, 'CSV Import'!$DG$7:$DG$359, 0))),0)</f>
        <v>0</v>
      </c>
      <c r="AN191" s="60">
        <f>IFERROR(VALUE(INDEX('CSV Import'!$DI$7:$DI$359, MATCH($BP191, 'CSV Import'!$DG$7:$DG$359, 0))),0)</f>
        <v>0</v>
      </c>
      <c r="AO191" s="59">
        <f>IFERROR(VALUE(INDEX('CSV Import'!$DN$7:$DN$359, MATCH($BP191, 'CSV Import'!$DM$7:$DM$359, 0))),0)</f>
        <v>0</v>
      </c>
      <c r="AP191" s="60">
        <f>IFERROR(VALUE(INDEX('CSV Import'!$DO$7:$DO$359, MATCH($BP191, 'CSV Import'!$DM$7:$DM$359, 0))),0)</f>
        <v>0</v>
      </c>
      <c r="AQ191" s="59">
        <f>IFERROR(VALUE(INDEX('CSV Import'!$DT$7:$DT$359, MATCH($BP191, 'CSV Import'!$DS$7:$DS$359, 0))),0)</f>
        <v>0</v>
      </c>
      <c r="AR191" s="60">
        <f>IFERROR(VALUE(INDEX('CSV Import'!$DU$7:$DU$359, MATCH($BP191, 'CSV Import'!$DS$7:$DS$359, 0))),0)</f>
        <v>0</v>
      </c>
      <c r="AS191" s="59">
        <f>IFERROR(VALUE(INDEX('CSV Import'!$DZ$7:$DZ$359, MATCH($BP191, 'CSV Import'!$DY$7:$DY$359, 0))),0)</f>
        <v>0</v>
      </c>
      <c r="AT191" s="60">
        <f>IFERROR(VALUE(INDEX('CSV Import'!$EA$7:$EA$359, MATCH($BP191, 'CSV Import'!$DY$7:$DY$359, 0))),0)</f>
        <v>0</v>
      </c>
      <c r="AU191" s="59">
        <f>IFERROR(VALUE(INDEX('CSV Import'!$EF$7:$EF$359, MATCH($BP191, 'CSV Import'!$EE$7:$EE$359, 0))),0)</f>
        <v>0</v>
      </c>
      <c r="AV191" s="60">
        <f>IFERROR(VALUE(INDEX('CSV Import'!$EG$7:$EG$359, MATCH($BP191, 'CSV Import'!$EE$7:$EE$359, 0))),0)</f>
        <v>0</v>
      </c>
      <c r="AW191" s="59">
        <f>IFERROR(VALUE(INDEX('CSV Import'!$EL$7:$EL$359, MATCH($BP191, 'CSV Import'!$EK$7:$EK$359, 0))),0)</f>
        <v>0</v>
      </c>
      <c r="AX191" s="60">
        <f>IFERROR(VALUE(INDEX('CSV Import'!$EM$7:$EM$359, MATCH($BP191, 'CSV Import'!$EK$7:$EK$359, 0))),0)</f>
        <v>0</v>
      </c>
      <c r="AY191" s="59">
        <f>IFERROR(VALUE(INDEX('CSV Import'!$ER$7:$ER$359, MATCH($BP191, 'CSV Import'!$EQ$7:$EQ$359, 0))),0)</f>
        <v>0</v>
      </c>
      <c r="AZ191" s="60">
        <f>IFERROR(VALUE(INDEX('CSV Import'!$ES$7:$ES$359, MATCH($BP191, 'CSV Import'!$EQ$7:$EQ$359, 0))),0)</f>
        <v>0</v>
      </c>
      <c r="BA191" s="59">
        <f>IFERROR(VALUE(INDEX('CSV Import'!$EX$7:$EX$359, MATCH($BP191, 'CSV Import'!$EW$7:$EW$359, 0))),0)</f>
        <v>0</v>
      </c>
      <c r="BB191" s="60">
        <f>IFERROR(VALUE(INDEX('CSV Import'!$EY$7:$EY$359, MATCH($BP191, 'CSV Import'!$EW$7:$EW$359, 0))),0)</f>
        <v>0</v>
      </c>
      <c r="BC191" s="59">
        <f>IFERROR(VALUE(INDEX('CSV Import'!$FD$7:$FD$359, MATCH($BP191, 'CSV Import'!$FC$7:$FC$359, 0))),0)</f>
        <v>0</v>
      </c>
      <c r="BD191" s="60">
        <f>IFERROR(VALUE(INDEX('CSV Import'!$FE$7:$FE$359, MATCH($BP191, 'CSV Import'!$FC$7:$FC$359, 0))),0)</f>
        <v>0</v>
      </c>
      <c r="BE191" s="59">
        <f>IFERROR(VALUE(INDEX('CSV Import'!$FJ$7:$FJ$359, MATCH($BP191, 'CSV Import'!$FI$7:$FI$359, 0))),0)</f>
        <v>0</v>
      </c>
      <c r="BF191" s="60">
        <f>IFERROR(VALUE(INDEX('CSV Import'!$FK$7:$FK$359, MATCH($BP191, 'CSV Import'!$FI$7:$FI$359, 0))),0)</f>
        <v>0</v>
      </c>
      <c r="BG191" s="59">
        <f>IFERROR(VALUE(INDEX('CSV Import'!$FP$7:$FP$359, MATCH($BP191, 'CSV Import'!$FO$7:$FO$359, 0))),0)</f>
        <v>0</v>
      </c>
      <c r="BH191" s="60">
        <f>IFERROR(VALUE(INDEX('CSV Import'!$FQ$7:$FQ$359, MATCH($BP191, 'CSV Import'!$FO$7:$FO$359, 0))),0)</f>
        <v>0</v>
      </c>
      <c r="BI191" s="59">
        <f>IFERROR(VALUE(INDEX('CSV Import'!$FV$7:$FV$359, MATCH($BP191, 'CSV Import'!$FU$7:$FU$359, 0))),0)</f>
        <v>0</v>
      </c>
      <c r="BJ191" s="60">
        <f>IFERROR(VALUE(INDEX('CSV Import'!$FW$7:$FW$359, MATCH($BP191, 'CSV Import'!$FU$7:$FU$359, 0))),0)</f>
        <v>0</v>
      </c>
      <c r="BK191" s="59">
        <f>IFERROR(VALUE(INDEX('CSV Import'!$GB$7:$GB$359, MATCH($BP191, 'CSV Import'!$GA$7:$GA$359, 0))),0)</f>
        <v>0</v>
      </c>
      <c r="BL191" s="60">
        <f>IFERROR(VALUE(INDEX('CSV Import'!$GC$7:$GC$359, MATCH($BP191, 'CSV Import'!$GA$7:$GA$359, 0))),0)</f>
        <v>0</v>
      </c>
      <c r="BM191" s="61">
        <f t="shared" si="550"/>
        <v>0</v>
      </c>
      <c r="BN191" s="62">
        <f t="shared" si="551"/>
        <v>0</v>
      </c>
      <c r="BP191" s="33" t="str">
        <f t="shared" si="540"/>
        <v>VOUCHERED---</v>
      </c>
    </row>
    <row r="192" spans="1:68" x14ac:dyDescent="0.2">
      <c r="A192" s="28">
        <f>ROW()</f>
        <v>192</v>
      </c>
      <c r="B192" s="111" t="s">
        <v>15</v>
      </c>
      <c r="C192" s="59">
        <f>IFERROR(VALUE(INDEX('CSV Import'!$D$7:$D$359, MATCH($BP192, 'CSV Import'!$C$7:$C$359, 0))),0)</f>
        <v>0</v>
      </c>
      <c r="D192" s="60">
        <f>IFERROR(VALUE(INDEX('CSV Import'!$E$7:$E$359, MATCH($BP192, 'CSV Import'!$C$7:$C$359, 0))),0)</f>
        <v>0</v>
      </c>
      <c r="E192" s="59">
        <f>IFERROR(VALUE(INDEX('CSV Import'!$J$7:$J$359, MATCH($BP192, 'CSV Import'!$I$7:$I$359, 0))),0)</f>
        <v>0</v>
      </c>
      <c r="F192" s="60">
        <f>IFERROR(VALUE(INDEX('CSV Import'!$K$7:$K$359, MATCH($BP192, 'CSV Import'!$I$7:$I$359, 0))),0)</f>
        <v>0</v>
      </c>
      <c r="G192" s="59">
        <f>IFERROR(VALUE(INDEX('CSV Import'!$P$7:$P$359, MATCH($BP192, 'CSV Import'!$O$7:$O$359, 0))),0)</f>
        <v>0</v>
      </c>
      <c r="H192" s="60">
        <f>IFERROR(VALUE(INDEX('CSV Import'!$Q$7:$Q$359, MATCH($BP192, 'CSV Import'!$O$7:$O$359, 0))),0)</f>
        <v>0</v>
      </c>
      <c r="I192" s="59">
        <f>IFERROR(VALUE(INDEX('CSV Import'!$V$7:$V$359, MATCH($BP192, 'CSV Import'!$U$7:$U$359, 0))),0)</f>
        <v>0</v>
      </c>
      <c r="J192" s="60">
        <f>IFERROR(VALUE(INDEX('CSV Import'!$W$7:$W$359, MATCH($BP192, 'CSV Import'!$U$7:$U$359, 0))),0)</f>
        <v>0</v>
      </c>
      <c r="K192" s="59">
        <f>IFERROR(VALUE(INDEX('CSV Import'!$AB$7:$AB$359, MATCH($BP192, 'CSV Import'!$AA$7:$AA$359, 0))),0)</f>
        <v>0</v>
      </c>
      <c r="L192" s="60">
        <f>IFERROR(VALUE(INDEX('CSV Import'!$AC$7:$AC$359, MATCH($BP192, 'CSV Import'!$AA$7:$AA$359, 0))),0)</f>
        <v>0</v>
      </c>
      <c r="M192" s="59">
        <f>IFERROR(VALUE(INDEX('CSV Import'!$AH$7:$AH$359, MATCH($BP192, 'CSV Import'!$AG$7:$AG$359, 0))),0)</f>
        <v>0</v>
      </c>
      <c r="N192" s="60">
        <f>IFERROR(VALUE(INDEX('CSV Import'!$AI$7:$AI$359, MATCH($BP192, 'CSV Import'!$AG$7:$AG$359, 0))),0)</f>
        <v>0</v>
      </c>
      <c r="O192" s="59">
        <f>IFERROR(VALUE(INDEX('CSV Import'!$AN$7:$AN$359, MATCH($BP192, 'CSV Import'!$AM$7:$AM$359, 0))),0)</f>
        <v>0</v>
      </c>
      <c r="P192" s="60">
        <f>IFERROR(VALUE(INDEX('CSV Import'!$AO$7:$AO$359, MATCH($BP192, 'CSV Import'!$AM$7:$AM$359, 0))),0)</f>
        <v>0</v>
      </c>
      <c r="Q192" s="59">
        <f>IFERROR(VALUE(INDEX('CSV Import'!$AT$7:$AT$359, MATCH($BP192, 'CSV Import'!$AS$7:$AS$359, 0))),0)</f>
        <v>0</v>
      </c>
      <c r="R192" s="60">
        <f>IFERROR(VALUE(INDEX('CSV Import'!$AU$7:$AU$359, MATCH($BP192, 'CSV Import'!$AS$7:$AS$359, 0))),0)</f>
        <v>0</v>
      </c>
      <c r="S192" s="59">
        <f>IFERROR(VALUE(INDEX('CSV Import'!$AZ$7:$AZ$359, MATCH($BP192, 'CSV Import'!$AY$7:$AY$359, 0))),0)</f>
        <v>0</v>
      </c>
      <c r="T192" s="60">
        <f>IFERROR(VALUE(INDEX('CSV Import'!$BA$7:$BA$359, MATCH($BP192, 'CSV Import'!$AY$7:$AY$359, 0))),0)</f>
        <v>0</v>
      </c>
      <c r="U192" s="59">
        <f>IFERROR(VALUE(INDEX('CSV Import'!$BF$7:$BF$359, MATCH($BP192, 'CSV Import'!$BE$7:$BE$359, 0))),0)</f>
        <v>0</v>
      </c>
      <c r="V192" s="60">
        <f>IFERROR(VALUE(INDEX('CSV Import'!$BG$7:$BG$359, MATCH($BP192, 'CSV Import'!$BE$7:$BE$359, 0))),0)</f>
        <v>0</v>
      </c>
      <c r="W192" s="59">
        <f>IFERROR(VALUE(INDEX('CSV Import'!$BL$7:$BL$359, MATCH($BP192, 'CSV Import'!$BK$7:$BK$359, 0))),0)</f>
        <v>0</v>
      </c>
      <c r="X192" s="60">
        <f>IFERROR(VALUE(INDEX('CSV Import'!$BM$7:$BM$359, MATCH($BP192, 'CSV Import'!$BK$7:$BK$359, 0))),0)</f>
        <v>0</v>
      </c>
      <c r="Y192" s="59">
        <f>IFERROR(VALUE(INDEX('CSV Import'!$BR$7:$BR$359, MATCH($BP192, 'CSV Import'!$BQ$7:$BQ$359, 0))),0)</f>
        <v>0</v>
      </c>
      <c r="Z192" s="60">
        <f>IFERROR(VALUE(INDEX('CSV Import'!$BS$7:$BS$359, MATCH($BP192, 'CSV Import'!$BQ$7:$BQ$359, 0))),0)</f>
        <v>0</v>
      </c>
      <c r="AA192" s="59">
        <f>IFERROR(VALUE(INDEX('CSV Import'!$BX$7:$BX$359, MATCH($BP192, 'CSV Import'!$BW$7:$BW$359, 0))),0)</f>
        <v>0</v>
      </c>
      <c r="AB192" s="60">
        <f>IFERROR(VALUE(INDEX('CSV Import'!$BY$7:$BY$359, MATCH($BP192, 'CSV Import'!$BW$7:$BW$359, 0))),0)</f>
        <v>0</v>
      </c>
      <c r="AC192" s="59">
        <f>IFERROR(VALUE(INDEX('CSV Import'!$CD$7:$CD$359, MATCH($BP192, 'CSV Import'!$CC$7:$CC$359, 0))),0)</f>
        <v>0</v>
      </c>
      <c r="AD192" s="60">
        <f>IFERROR(VALUE(INDEX('CSV Import'!$CE$7:$CE$359, MATCH($BP192, 'CSV Import'!$CC$7:$CC$359, 0))),0)</f>
        <v>0</v>
      </c>
      <c r="AE192" s="59">
        <f>IFERROR(VALUE(INDEX('CSV Import'!$CJ$7:$CJ$359, MATCH($BP192, 'CSV Import'!$CI$7:$CI$359, 0))),0)</f>
        <v>0</v>
      </c>
      <c r="AF192" s="60">
        <f>IFERROR(VALUE(INDEX('CSV Import'!$CK$7:$CK$359, MATCH($BP192, 'CSV Import'!$CI$7:$CI$359, 0))),0)</f>
        <v>0</v>
      </c>
      <c r="AG192" s="59">
        <f>IFERROR(VALUE(INDEX('CSV Import'!$CP$7:$CP$359, MATCH($BP192, 'CSV Import'!$CO$7:$CO$359, 0))),0)</f>
        <v>0</v>
      </c>
      <c r="AH192" s="60">
        <f>IFERROR(VALUE(INDEX('CSV Import'!$CQ$7:$CQ$359, MATCH($BP192, 'CSV Import'!$CO$7:$CO$359, 0))),0)</f>
        <v>0</v>
      </c>
      <c r="AI192" s="59">
        <f>IFERROR(VALUE(INDEX('CSV Import'!$CV$7:$CV$359, MATCH($BP192, 'CSV Import'!$CU$7:$CU$359, 0))),0)</f>
        <v>0</v>
      </c>
      <c r="AJ192" s="60">
        <f>IFERROR(VALUE(INDEX('CSV Import'!$CW$7:$CW$359, MATCH($BP192, 'CSV Import'!$CU$7:$CU$359, 0))),0)</f>
        <v>0</v>
      </c>
      <c r="AK192" s="59">
        <f>IFERROR(VALUE(INDEX('CSV Import'!$DB$7:$DB$359, MATCH($BP192, 'CSV Import'!$DA$7:$DA$359, 0))),0)</f>
        <v>0</v>
      </c>
      <c r="AL192" s="60">
        <f>IFERROR(VALUE(INDEX('CSV Import'!$DC$7:$DC$359, MATCH($BP192, 'CSV Import'!$DA$7:$DA$359, 0))),0)</f>
        <v>0</v>
      </c>
      <c r="AM192" s="59">
        <f>IFERROR(VALUE(INDEX('CSV Import'!$DH$7:$DH$359, MATCH($BP192, 'CSV Import'!$DG$7:$DG$359, 0))),0)</f>
        <v>0</v>
      </c>
      <c r="AN192" s="60">
        <f>IFERROR(VALUE(INDEX('CSV Import'!$DI$7:$DI$359, MATCH($BP192, 'CSV Import'!$DG$7:$DG$359, 0))),0)</f>
        <v>0</v>
      </c>
      <c r="AO192" s="59">
        <f>IFERROR(VALUE(INDEX('CSV Import'!$DN$7:$DN$359, MATCH($BP192, 'CSV Import'!$DM$7:$DM$359, 0))),0)</f>
        <v>0</v>
      </c>
      <c r="AP192" s="60">
        <f>IFERROR(VALUE(INDEX('CSV Import'!$DO$7:$DO$359, MATCH($BP192, 'CSV Import'!$DM$7:$DM$359, 0))),0)</f>
        <v>0</v>
      </c>
      <c r="AQ192" s="59">
        <f>IFERROR(VALUE(INDEX('CSV Import'!$DT$7:$DT$359, MATCH($BP192, 'CSV Import'!$DS$7:$DS$359, 0))),0)</f>
        <v>0</v>
      </c>
      <c r="AR192" s="60">
        <f>IFERROR(VALUE(INDEX('CSV Import'!$DU$7:$DU$359, MATCH($BP192, 'CSV Import'!$DS$7:$DS$359, 0))),0)</f>
        <v>0</v>
      </c>
      <c r="AS192" s="59">
        <f>IFERROR(VALUE(INDEX('CSV Import'!$DZ$7:$DZ$359, MATCH($BP192, 'CSV Import'!$DY$7:$DY$359, 0))),0)</f>
        <v>0</v>
      </c>
      <c r="AT192" s="60">
        <f>IFERROR(VALUE(INDEX('CSV Import'!$EA$7:$EA$359, MATCH($BP192, 'CSV Import'!$DY$7:$DY$359, 0))),0)</f>
        <v>0</v>
      </c>
      <c r="AU192" s="59">
        <f>IFERROR(VALUE(INDEX('CSV Import'!$EF$7:$EF$359, MATCH($BP192, 'CSV Import'!$EE$7:$EE$359, 0))),0)</f>
        <v>0</v>
      </c>
      <c r="AV192" s="60">
        <f>IFERROR(VALUE(INDEX('CSV Import'!$EG$7:$EG$359, MATCH($BP192, 'CSV Import'!$EE$7:$EE$359, 0))),0)</f>
        <v>0</v>
      </c>
      <c r="AW192" s="59">
        <f>IFERROR(VALUE(INDEX('CSV Import'!$EL$7:$EL$359, MATCH($BP192, 'CSV Import'!$EK$7:$EK$359, 0))),0)</f>
        <v>0</v>
      </c>
      <c r="AX192" s="60">
        <f>IFERROR(VALUE(INDEX('CSV Import'!$EM$7:$EM$359, MATCH($BP192, 'CSV Import'!$EK$7:$EK$359, 0))),0)</f>
        <v>0</v>
      </c>
      <c r="AY192" s="59">
        <f>IFERROR(VALUE(INDEX('CSV Import'!$ER$7:$ER$359, MATCH($BP192, 'CSV Import'!$EQ$7:$EQ$359, 0))),0)</f>
        <v>0</v>
      </c>
      <c r="AZ192" s="60">
        <f>IFERROR(VALUE(INDEX('CSV Import'!$ES$7:$ES$359, MATCH($BP192, 'CSV Import'!$EQ$7:$EQ$359, 0))),0)</f>
        <v>0</v>
      </c>
      <c r="BA192" s="59">
        <f>IFERROR(VALUE(INDEX('CSV Import'!$EX$7:$EX$359, MATCH($BP192, 'CSV Import'!$EW$7:$EW$359, 0))),0)</f>
        <v>0</v>
      </c>
      <c r="BB192" s="60">
        <f>IFERROR(VALUE(INDEX('CSV Import'!$EY$7:$EY$359, MATCH($BP192, 'CSV Import'!$EW$7:$EW$359, 0))),0)</f>
        <v>0</v>
      </c>
      <c r="BC192" s="59">
        <f>IFERROR(VALUE(INDEX('CSV Import'!$FD$7:$FD$359, MATCH($BP192, 'CSV Import'!$FC$7:$FC$359, 0))),0)</f>
        <v>0</v>
      </c>
      <c r="BD192" s="60">
        <f>IFERROR(VALUE(INDEX('CSV Import'!$FE$7:$FE$359, MATCH($BP192, 'CSV Import'!$FC$7:$FC$359, 0))),0)</f>
        <v>0</v>
      </c>
      <c r="BE192" s="59">
        <f>IFERROR(VALUE(INDEX('CSV Import'!$FJ$7:$FJ$359, MATCH($BP192, 'CSV Import'!$FI$7:$FI$359, 0))),0)</f>
        <v>0</v>
      </c>
      <c r="BF192" s="60">
        <f>IFERROR(VALUE(INDEX('CSV Import'!$FK$7:$FK$359, MATCH($BP192, 'CSV Import'!$FI$7:$FI$359, 0))),0)</f>
        <v>0</v>
      </c>
      <c r="BG192" s="59">
        <f>IFERROR(VALUE(INDEX('CSV Import'!$FP$7:$FP$359, MATCH($BP192, 'CSV Import'!$FO$7:$FO$359, 0))),0)</f>
        <v>0</v>
      </c>
      <c r="BH192" s="60">
        <f>IFERROR(VALUE(INDEX('CSV Import'!$FQ$7:$FQ$359, MATCH($BP192, 'CSV Import'!$FO$7:$FO$359, 0))),0)</f>
        <v>0</v>
      </c>
      <c r="BI192" s="59">
        <f>IFERROR(VALUE(INDEX('CSV Import'!$FV$7:$FV$359, MATCH($BP192, 'CSV Import'!$FU$7:$FU$359, 0))),0)</f>
        <v>0</v>
      </c>
      <c r="BJ192" s="60">
        <f>IFERROR(VALUE(INDEX('CSV Import'!$FW$7:$FW$359, MATCH($BP192, 'CSV Import'!$FU$7:$FU$359, 0))),0)</f>
        <v>0</v>
      </c>
      <c r="BK192" s="59">
        <f>IFERROR(VALUE(INDEX('CSV Import'!$GB$7:$GB$359, MATCH($BP192, 'CSV Import'!$GA$7:$GA$359, 0))),0)</f>
        <v>0</v>
      </c>
      <c r="BL192" s="60">
        <f>IFERROR(VALUE(INDEX('CSV Import'!$GC$7:$GC$359, MATCH($BP192, 'CSV Import'!$GA$7:$GA$359, 0))),0)</f>
        <v>0</v>
      </c>
      <c r="BM192" s="61">
        <f t="shared" si="550"/>
        <v>0</v>
      </c>
      <c r="BN192" s="62">
        <f t="shared" si="551"/>
        <v>0</v>
      </c>
      <c r="BP192" s="33" t="str">
        <f t="shared" si="540"/>
        <v>VOUCHERED---</v>
      </c>
    </row>
    <row r="193" spans="1:68" x14ac:dyDescent="0.2">
      <c r="A193" s="28">
        <f>ROW()</f>
        <v>193</v>
      </c>
      <c r="B193" s="111" t="s">
        <v>15</v>
      </c>
      <c r="C193" s="59">
        <f>IFERROR(VALUE(INDEX('CSV Import'!$D$7:$D$359, MATCH($BP193, 'CSV Import'!$C$7:$C$359, 0))),0)</f>
        <v>0</v>
      </c>
      <c r="D193" s="60">
        <f>IFERROR(VALUE(INDEX('CSV Import'!$E$7:$E$359, MATCH($BP193, 'CSV Import'!$C$7:$C$359, 0))),0)</f>
        <v>0</v>
      </c>
      <c r="E193" s="59">
        <f>IFERROR(VALUE(INDEX('CSV Import'!$J$7:$J$359, MATCH($BP193, 'CSV Import'!$I$7:$I$359, 0))),0)</f>
        <v>0</v>
      </c>
      <c r="F193" s="60">
        <f>IFERROR(VALUE(INDEX('CSV Import'!$K$7:$K$359, MATCH($BP193, 'CSV Import'!$I$7:$I$359, 0))),0)</f>
        <v>0</v>
      </c>
      <c r="G193" s="59">
        <f>IFERROR(VALUE(INDEX('CSV Import'!$P$7:$P$359, MATCH($BP193, 'CSV Import'!$O$7:$O$359, 0))),0)</f>
        <v>0</v>
      </c>
      <c r="H193" s="60">
        <f>IFERROR(VALUE(INDEX('CSV Import'!$Q$7:$Q$359, MATCH($BP193, 'CSV Import'!$O$7:$O$359, 0))),0)</f>
        <v>0</v>
      </c>
      <c r="I193" s="59">
        <f>IFERROR(VALUE(INDEX('CSV Import'!$V$7:$V$359, MATCH($BP193, 'CSV Import'!$U$7:$U$359, 0))),0)</f>
        <v>0</v>
      </c>
      <c r="J193" s="60">
        <f>IFERROR(VALUE(INDEX('CSV Import'!$W$7:$W$359, MATCH($BP193, 'CSV Import'!$U$7:$U$359, 0))),0)</f>
        <v>0</v>
      </c>
      <c r="K193" s="59">
        <f>IFERROR(VALUE(INDEX('CSV Import'!$AB$7:$AB$359, MATCH($BP193, 'CSV Import'!$AA$7:$AA$359, 0))),0)</f>
        <v>0</v>
      </c>
      <c r="L193" s="60">
        <f>IFERROR(VALUE(INDEX('CSV Import'!$AC$7:$AC$359, MATCH($BP193, 'CSV Import'!$AA$7:$AA$359, 0))),0)</f>
        <v>0</v>
      </c>
      <c r="M193" s="59">
        <f>IFERROR(VALUE(INDEX('CSV Import'!$AH$7:$AH$359, MATCH($BP193, 'CSV Import'!$AG$7:$AG$359, 0))),0)</f>
        <v>0</v>
      </c>
      <c r="N193" s="60">
        <f>IFERROR(VALUE(INDEX('CSV Import'!$AI$7:$AI$359, MATCH($BP193, 'CSV Import'!$AG$7:$AG$359, 0))),0)</f>
        <v>0</v>
      </c>
      <c r="O193" s="59">
        <f>IFERROR(VALUE(INDEX('CSV Import'!$AN$7:$AN$359, MATCH($BP193, 'CSV Import'!$AM$7:$AM$359, 0))),0)</f>
        <v>0</v>
      </c>
      <c r="P193" s="60">
        <f>IFERROR(VALUE(INDEX('CSV Import'!$AO$7:$AO$359, MATCH($BP193, 'CSV Import'!$AM$7:$AM$359, 0))),0)</f>
        <v>0</v>
      </c>
      <c r="Q193" s="59">
        <f>IFERROR(VALUE(INDEX('CSV Import'!$AT$7:$AT$359, MATCH($BP193, 'CSV Import'!$AS$7:$AS$359, 0))),0)</f>
        <v>0</v>
      </c>
      <c r="R193" s="60">
        <f>IFERROR(VALUE(INDEX('CSV Import'!$AU$7:$AU$359, MATCH($BP193, 'CSV Import'!$AS$7:$AS$359, 0))),0)</f>
        <v>0</v>
      </c>
      <c r="S193" s="59">
        <f>IFERROR(VALUE(INDEX('CSV Import'!$AZ$7:$AZ$359, MATCH($BP193, 'CSV Import'!$AY$7:$AY$359, 0))),0)</f>
        <v>0</v>
      </c>
      <c r="T193" s="60">
        <f>IFERROR(VALUE(INDEX('CSV Import'!$BA$7:$BA$359, MATCH($BP193, 'CSV Import'!$AY$7:$AY$359, 0))),0)</f>
        <v>0</v>
      </c>
      <c r="U193" s="59">
        <f>IFERROR(VALUE(INDEX('CSV Import'!$BF$7:$BF$359, MATCH($BP193, 'CSV Import'!$BE$7:$BE$359, 0))),0)</f>
        <v>0</v>
      </c>
      <c r="V193" s="60">
        <f>IFERROR(VALUE(INDEX('CSV Import'!$BG$7:$BG$359, MATCH($BP193, 'CSV Import'!$BE$7:$BE$359, 0))),0)</f>
        <v>0</v>
      </c>
      <c r="W193" s="59">
        <f>IFERROR(VALUE(INDEX('CSV Import'!$BL$7:$BL$359, MATCH($BP193, 'CSV Import'!$BK$7:$BK$359, 0))),0)</f>
        <v>0</v>
      </c>
      <c r="X193" s="60">
        <f>IFERROR(VALUE(INDEX('CSV Import'!$BM$7:$BM$359, MATCH($BP193, 'CSV Import'!$BK$7:$BK$359, 0))),0)</f>
        <v>0</v>
      </c>
      <c r="Y193" s="59">
        <f>IFERROR(VALUE(INDEX('CSV Import'!$BR$7:$BR$359, MATCH($BP193, 'CSV Import'!$BQ$7:$BQ$359, 0))),0)</f>
        <v>0</v>
      </c>
      <c r="Z193" s="60">
        <f>IFERROR(VALUE(INDEX('CSV Import'!$BS$7:$BS$359, MATCH($BP193, 'CSV Import'!$BQ$7:$BQ$359, 0))),0)</f>
        <v>0</v>
      </c>
      <c r="AA193" s="59">
        <f>IFERROR(VALUE(INDEX('CSV Import'!$BX$7:$BX$359, MATCH($BP193, 'CSV Import'!$BW$7:$BW$359, 0))),0)</f>
        <v>0</v>
      </c>
      <c r="AB193" s="60">
        <f>IFERROR(VALUE(INDEX('CSV Import'!$BY$7:$BY$359, MATCH($BP193, 'CSV Import'!$BW$7:$BW$359, 0))),0)</f>
        <v>0</v>
      </c>
      <c r="AC193" s="59">
        <f>IFERROR(VALUE(INDEX('CSV Import'!$CD$7:$CD$359, MATCH($BP193, 'CSV Import'!$CC$7:$CC$359, 0))),0)</f>
        <v>0</v>
      </c>
      <c r="AD193" s="60">
        <f>IFERROR(VALUE(INDEX('CSV Import'!$CE$7:$CE$359, MATCH($BP193, 'CSV Import'!$CC$7:$CC$359, 0))),0)</f>
        <v>0</v>
      </c>
      <c r="AE193" s="59">
        <f>IFERROR(VALUE(INDEX('CSV Import'!$CJ$7:$CJ$359, MATCH($BP193, 'CSV Import'!$CI$7:$CI$359, 0))),0)</f>
        <v>0</v>
      </c>
      <c r="AF193" s="60">
        <f>IFERROR(VALUE(INDEX('CSV Import'!$CK$7:$CK$359, MATCH($BP193, 'CSV Import'!$CI$7:$CI$359, 0))),0)</f>
        <v>0</v>
      </c>
      <c r="AG193" s="59">
        <f>IFERROR(VALUE(INDEX('CSV Import'!$CP$7:$CP$359, MATCH($BP193, 'CSV Import'!$CO$7:$CO$359, 0))),0)</f>
        <v>0</v>
      </c>
      <c r="AH193" s="60">
        <f>IFERROR(VALUE(INDEX('CSV Import'!$CQ$7:$CQ$359, MATCH($BP193, 'CSV Import'!$CO$7:$CO$359, 0))),0)</f>
        <v>0</v>
      </c>
      <c r="AI193" s="59">
        <f>IFERROR(VALUE(INDEX('CSV Import'!$CV$7:$CV$359, MATCH($BP193, 'CSV Import'!$CU$7:$CU$359, 0))),0)</f>
        <v>0</v>
      </c>
      <c r="AJ193" s="60">
        <f>IFERROR(VALUE(INDEX('CSV Import'!$CW$7:$CW$359, MATCH($BP193, 'CSV Import'!$CU$7:$CU$359, 0))),0)</f>
        <v>0</v>
      </c>
      <c r="AK193" s="59">
        <f>IFERROR(VALUE(INDEX('CSV Import'!$DB$7:$DB$359, MATCH($BP193, 'CSV Import'!$DA$7:$DA$359, 0))),0)</f>
        <v>0</v>
      </c>
      <c r="AL193" s="60">
        <f>IFERROR(VALUE(INDEX('CSV Import'!$DC$7:$DC$359, MATCH($BP193, 'CSV Import'!$DA$7:$DA$359, 0))),0)</f>
        <v>0</v>
      </c>
      <c r="AM193" s="59">
        <f>IFERROR(VALUE(INDEX('CSV Import'!$DH$7:$DH$359, MATCH($BP193, 'CSV Import'!$DG$7:$DG$359, 0))),0)</f>
        <v>0</v>
      </c>
      <c r="AN193" s="60">
        <f>IFERROR(VALUE(INDEX('CSV Import'!$DI$7:$DI$359, MATCH($BP193, 'CSV Import'!$DG$7:$DG$359, 0))),0)</f>
        <v>0</v>
      </c>
      <c r="AO193" s="59">
        <f>IFERROR(VALUE(INDEX('CSV Import'!$DN$7:$DN$359, MATCH($BP193, 'CSV Import'!$DM$7:$DM$359, 0))),0)</f>
        <v>0</v>
      </c>
      <c r="AP193" s="60">
        <f>IFERROR(VALUE(INDEX('CSV Import'!$DO$7:$DO$359, MATCH($BP193, 'CSV Import'!$DM$7:$DM$359, 0))),0)</f>
        <v>0</v>
      </c>
      <c r="AQ193" s="59">
        <f>IFERROR(VALUE(INDEX('CSV Import'!$DT$7:$DT$359, MATCH($BP193, 'CSV Import'!$DS$7:$DS$359, 0))),0)</f>
        <v>0</v>
      </c>
      <c r="AR193" s="60">
        <f>IFERROR(VALUE(INDEX('CSV Import'!$DU$7:$DU$359, MATCH($BP193, 'CSV Import'!$DS$7:$DS$359, 0))),0)</f>
        <v>0</v>
      </c>
      <c r="AS193" s="59">
        <f>IFERROR(VALUE(INDEX('CSV Import'!$DZ$7:$DZ$359, MATCH($BP193, 'CSV Import'!$DY$7:$DY$359, 0))),0)</f>
        <v>0</v>
      </c>
      <c r="AT193" s="60">
        <f>IFERROR(VALUE(INDEX('CSV Import'!$EA$7:$EA$359, MATCH($BP193, 'CSV Import'!$DY$7:$DY$359, 0))),0)</f>
        <v>0</v>
      </c>
      <c r="AU193" s="59">
        <f>IFERROR(VALUE(INDEX('CSV Import'!$EF$7:$EF$359, MATCH($BP193, 'CSV Import'!$EE$7:$EE$359, 0))),0)</f>
        <v>0</v>
      </c>
      <c r="AV193" s="60">
        <f>IFERROR(VALUE(INDEX('CSV Import'!$EG$7:$EG$359, MATCH($BP193, 'CSV Import'!$EE$7:$EE$359, 0))),0)</f>
        <v>0</v>
      </c>
      <c r="AW193" s="59">
        <f>IFERROR(VALUE(INDEX('CSV Import'!$EL$7:$EL$359, MATCH($BP193, 'CSV Import'!$EK$7:$EK$359, 0))),0)</f>
        <v>0</v>
      </c>
      <c r="AX193" s="60">
        <f>IFERROR(VALUE(INDEX('CSV Import'!$EM$7:$EM$359, MATCH($BP193, 'CSV Import'!$EK$7:$EK$359, 0))),0)</f>
        <v>0</v>
      </c>
      <c r="AY193" s="59">
        <f>IFERROR(VALUE(INDEX('CSV Import'!$ER$7:$ER$359, MATCH($BP193, 'CSV Import'!$EQ$7:$EQ$359, 0))),0)</f>
        <v>0</v>
      </c>
      <c r="AZ193" s="60">
        <f>IFERROR(VALUE(INDEX('CSV Import'!$ES$7:$ES$359, MATCH($BP193, 'CSV Import'!$EQ$7:$EQ$359, 0))),0)</f>
        <v>0</v>
      </c>
      <c r="BA193" s="59">
        <f>IFERROR(VALUE(INDEX('CSV Import'!$EX$7:$EX$359, MATCH($BP193, 'CSV Import'!$EW$7:$EW$359, 0))),0)</f>
        <v>0</v>
      </c>
      <c r="BB193" s="60">
        <f>IFERROR(VALUE(INDEX('CSV Import'!$EY$7:$EY$359, MATCH($BP193, 'CSV Import'!$EW$7:$EW$359, 0))),0)</f>
        <v>0</v>
      </c>
      <c r="BC193" s="59">
        <f>IFERROR(VALUE(INDEX('CSV Import'!$FD$7:$FD$359, MATCH($BP193, 'CSV Import'!$FC$7:$FC$359, 0))),0)</f>
        <v>0</v>
      </c>
      <c r="BD193" s="60">
        <f>IFERROR(VALUE(INDEX('CSV Import'!$FE$7:$FE$359, MATCH($BP193, 'CSV Import'!$FC$7:$FC$359, 0))),0)</f>
        <v>0</v>
      </c>
      <c r="BE193" s="59">
        <f>IFERROR(VALUE(INDEX('CSV Import'!$FJ$7:$FJ$359, MATCH($BP193, 'CSV Import'!$FI$7:$FI$359, 0))),0)</f>
        <v>0</v>
      </c>
      <c r="BF193" s="60">
        <f>IFERROR(VALUE(INDEX('CSV Import'!$FK$7:$FK$359, MATCH($BP193, 'CSV Import'!$FI$7:$FI$359, 0))),0)</f>
        <v>0</v>
      </c>
      <c r="BG193" s="59">
        <f>IFERROR(VALUE(INDEX('CSV Import'!$FP$7:$FP$359, MATCH($BP193, 'CSV Import'!$FO$7:$FO$359, 0))),0)</f>
        <v>0</v>
      </c>
      <c r="BH193" s="60">
        <f>IFERROR(VALUE(INDEX('CSV Import'!$FQ$7:$FQ$359, MATCH($BP193, 'CSV Import'!$FO$7:$FO$359, 0))),0)</f>
        <v>0</v>
      </c>
      <c r="BI193" s="59">
        <f>IFERROR(VALUE(INDEX('CSV Import'!$FV$7:$FV$359, MATCH($BP193, 'CSV Import'!$FU$7:$FU$359, 0))),0)</f>
        <v>0</v>
      </c>
      <c r="BJ193" s="60">
        <f>IFERROR(VALUE(INDEX('CSV Import'!$FW$7:$FW$359, MATCH($BP193, 'CSV Import'!$FU$7:$FU$359, 0))),0)</f>
        <v>0</v>
      </c>
      <c r="BK193" s="59">
        <f>IFERROR(VALUE(INDEX('CSV Import'!$GB$7:$GB$359, MATCH($BP193, 'CSV Import'!$GA$7:$GA$359, 0))),0)</f>
        <v>0</v>
      </c>
      <c r="BL193" s="60">
        <f>IFERROR(VALUE(INDEX('CSV Import'!$GC$7:$GC$359, MATCH($BP193, 'CSV Import'!$GA$7:$GA$359, 0))),0)</f>
        <v>0</v>
      </c>
      <c r="BM193" s="61">
        <f t="shared" si="550"/>
        <v>0</v>
      </c>
      <c r="BN193" s="62">
        <f t="shared" si="551"/>
        <v>0</v>
      </c>
      <c r="BP193" s="33" t="str">
        <f t="shared" si="540"/>
        <v>VOUCHERED---</v>
      </c>
    </row>
    <row r="194" spans="1:68" x14ac:dyDescent="0.2">
      <c r="A194" s="28">
        <f>ROW()</f>
        <v>194</v>
      </c>
      <c r="B194" s="111" t="s">
        <v>15</v>
      </c>
      <c r="C194" s="59">
        <f>IFERROR(VALUE(INDEX('CSV Import'!$D$7:$D$359, MATCH($BP194, 'CSV Import'!$C$7:$C$359, 0))),0)</f>
        <v>0</v>
      </c>
      <c r="D194" s="60">
        <f>IFERROR(VALUE(INDEX('CSV Import'!$E$7:$E$359, MATCH($BP194, 'CSV Import'!$C$7:$C$359, 0))),0)</f>
        <v>0</v>
      </c>
      <c r="E194" s="59">
        <f>IFERROR(VALUE(INDEX('CSV Import'!$J$7:$J$359, MATCH($BP194, 'CSV Import'!$I$7:$I$359, 0))),0)</f>
        <v>0</v>
      </c>
      <c r="F194" s="60">
        <f>IFERROR(VALUE(INDEX('CSV Import'!$K$7:$K$359, MATCH($BP194, 'CSV Import'!$I$7:$I$359, 0))),0)</f>
        <v>0</v>
      </c>
      <c r="G194" s="59">
        <f>IFERROR(VALUE(INDEX('CSV Import'!$P$7:$P$359, MATCH($BP194, 'CSV Import'!$O$7:$O$359, 0))),0)</f>
        <v>0</v>
      </c>
      <c r="H194" s="60">
        <f>IFERROR(VALUE(INDEX('CSV Import'!$Q$7:$Q$359, MATCH($BP194, 'CSV Import'!$O$7:$O$359, 0))),0)</f>
        <v>0</v>
      </c>
      <c r="I194" s="59">
        <f>IFERROR(VALUE(INDEX('CSV Import'!$V$7:$V$359, MATCH($BP194, 'CSV Import'!$U$7:$U$359, 0))),0)</f>
        <v>0</v>
      </c>
      <c r="J194" s="60">
        <f>IFERROR(VALUE(INDEX('CSV Import'!$W$7:$W$359, MATCH($BP194, 'CSV Import'!$U$7:$U$359, 0))),0)</f>
        <v>0</v>
      </c>
      <c r="K194" s="59">
        <f>IFERROR(VALUE(INDEX('CSV Import'!$AB$7:$AB$359, MATCH($BP194, 'CSV Import'!$AA$7:$AA$359, 0))),0)</f>
        <v>0</v>
      </c>
      <c r="L194" s="60">
        <f>IFERROR(VALUE(INDEX('CSV Import'!$AC$7:$AC$359, MATCH($BP194, 'CSV Import'!$AA$7:$AA$359, 0))),0)</f>
        <v>0</v>
      </c>
      <c r="M194" s="59">
        <f>IFERROR(VALUE(INDEX('CSV Import'!$AH$7:$AH$359, MATCH($BP194, 'CSV Import'!$AG$7:$AG$359, 0))),0)</f>
        <v>0</v>
      </c>
      <c r="N194" s="60">
        <f>IFERROR(VALUE(INDEX('CSV Import'!$AI$7:$AI$359, MATCH($BP194, 'CSV Import'!$AG$7:$AG$359, 0))),0)</f>
        <v>0</v>
      </c>
      <c r="O194" s="59">
        <f>IFERROR(VALUE(INDEX('CSV Import'!$AN$7:$AN$359, MATCH($BP194, 'CSV Import'!$AM$7:$AM$359, 0))),0)</f>
        <v>0</v>
      </c>
      <c r="P194" s="60">
        <f>IFERROR(VALUE(INDEX('CSV Import'!$AO$7:$AO$359, MATCH($BP194, 'CSV Import'!$AM$7:$AM$359, 0))),0)</f>
        <v>0</v>
      </c>
      <c r="Q194" s="59">
        <f>IFERROR(VALUE(INDEX('CSV Import'!$AT$7:$AT$359, MATCH($BP194, 'CSV Import'!$AS$7:$AS$359, 0))),0)</f>
        <v>0</v>
      </c>
      <c r="R194" s="60">
        <f>IFERROR(VALUE(INDEX('CSV Import'!$AU$7:$AU$359, MATCH($BP194, 'CSV Import'!$AS$7:$AS$359, 0))),0)</f>
        <v>0</v>
      </c>
      <c r="S194" s="59">
        <f>IFERROR(VALUE(INDEX('CSV Import'!$AZ$7:$AZ$359, MATCH($BP194, 'CSV Import'!$AY$7:$AY$359, 0))),0)</f>
        <v>0</v>
      </c>
      <c r="T194" s="60">
        <f>IFERROR(VALUE(INDEX('CSV Import'!$BA$7:$BA$359, MATCH($BP194, 'CSV Import'!$AY$7:$AY$359, 0))),0)</f>
        <v>0</v>
      </c>
      <c r="U194" s="59">
        <f>IFERROR(VALUE(INDEX('CSV Import'!$BF$7:$BF$359, MATCH($BP194, 'CSV Import'!$BE$7:$BE$359, 0))),0)</f>
        <v>0</v>
      </c>
      <c r="V194" s="60">
        <f>IFERROR(VALUE(INDEX('CSV Import'!$BG$7:$BG$359, MATCH($BP194, 'CSV Import'!$BE$7:$BE$359, 0))),0)</f>
        <v>0</v>
      </c>
      <c r="W194" s="59">
        <f>IFERROR(VALUE(INDEX('CSV Import'!$BL$7:$BL$359, MATCH($BP194, 'CSV Import'!$BK$7:$BK$359, 0))),0)</f>
        <v>0</v>
      </c>
      <c r="X194" s="60">
        <f>IFERROR(VALUE(INDEX('CSV Import'!$BM$7:$BM$359, MATCH($BP194, 'CSV Import'!$BK$7:$BK$359, 0))),0)</f>
        <v>0</v>
      </c>
      <c r="Y194" s="59">
        <f>IFERROR(VALUE(INDEX('CSV Import'!$BR$7:$BR$359, MATCH($BP194, 'CSV Import'!$BQ$7:$BQ$359, 0))),0)</f>
        <v>0</v>
      </c>
      <c r="Z194" s="60">
        <f>IFERROR(VALUE(INDEX('CSV Import'!$BS$7:$BS$359, MATCH($BP194, 'CSV Import'!$BQ$7:$BQ$359, 0))),0)</f>
        <v>0</v>
      </c>
      <c r="AA194" s="59">
        <f>IFERROR(VALUE(INDEX('CSV Import'!$BX$7:$BX$359, MATCH($BP194, 'CSV Import'!$BW$7:$BW$359, 0))),0)</f>
        <v>0</v>
      </c>
      <c r="AB194" s="60">
        <f>IFERROR(VALUE(INDEX('CSV Import'!$BY$7:$BY$359, MATCH($BP194, 'CSV Import'!$BW$7:$BW$359, 0))),0)</f>
        <v>0</v>
      </c>
      <c r="AC194" s="59">
        <f>IFERROR(VALUE(INDEX('CSV Import'!$CD$7:$CD$359, MATCH($BP194, 'CSV Import'!$CC$7:$CC$359, 0))),0)</f>
        <v>0</v>
      </c>
      <c r="AD194" s="60">
        <f>IFERROR(VALUE(INDEX('CSV Import'!$CE$7:$CE$359, MATCH($BP194, 'CSV Import'!$CC$7:$CC$359, 0))),0)</f>
        <v>0</v>
      </c>
      <c r="AE194" s="59">
        <f>IFERROR(VALUE(INDEX('CSV Import'!$CJ$7:$CJ$359, MATCH($BP194, 'CSV Import'!$CI$7:$CI$359, 0))),0)</f>
        <v>0</v>
      </c>
      <c r="AF194" s="60">
        <f>IFERROR(VALUE(INDEX('CSV Import'!$CK$7:$CK$359, MATCH($BP194, 'CSV Import'!$CI$7:$CI$359, 0))),0)</f>
        <v>0</v>
      </c>
      <c r="AG194" s="59">
        <f>IFERROR(VALUE(INDEX('CSV Import'!$CP$7:$CP$359, MATCH($BP194, 'CSV Import'!$CO$7:$CO$359, 0))),0)</f>
        <v>0</v>
      </c>
      <c r="AH194" s="60">
        <f>IFERROR(VALUE(INDEX('CSV Import'!$CQ$7:$CQ$359, MATCH($BP194, 'CSV Import'!$CO$7:$CO$359, 0))),0)</f>
        <v>0</v>
      </c>
      <c r="AI194" s="59">
        <f>IFERROR(VALUE(INDEX('CSV Import'!$CV$7:$CV$359, MATCH($BP194, 'CSV Import'!$CU$7:$CU$359, 0))),0)</f>
        <v>0</v>
      </c>
      <c r="AJ194" s="60">
        <f>IFERROR(VALUE(INDEX('CSV Import'!$CW$7:$CW$359, MATCH($BP194, 'CSV Import'!$CU$7:$CU$359, 0))),0)</f>
        <v>0</v>
      </c>
      <c r="AK194" s="59">
        <f>IFERROR(VALUE(INDEX('CSV Import'!$DB$7:$DB$359, MATCH($BP194, 'CSV Import'!$DA$7:$DA$359, 0))),0)</f>
        <v>0</v>
      </c>
      <c r="AL194" s="60">
        <f>IFERROR(VALUE(INDEX('CSV Import'!$DC$7:$DC$359, MATCH($BP194, 'CSV Import'!$DA$7:$DA$359, 0))),0)</f>
        <v>0</v>
      </c>
      <c r="AM194" s="59">
        <f>IFERROR(VALUE(INDEX('CSV Import'!$DH$7:$DH$359, MATCH($BP194, 'CSV Import'!$DG$7:$DG$359, 0))),0)</f>
        <v>0</v>
      </c>
      <c r="AN194" s="60">
        <f>IFERROR(VALUE(INDEX('CSV Import'!$DI$7:$DI$359, MATCH($BP194, 'CSV Import'!$DG$7:$DG$359, 0))),0)</f>
        <v>0</v>
      </c>
      <c r="AO194" s="59">
        <f>IFERROR(VALUE(INDEX('CSV Import'!$DN$7:$DN$359, MATCH($BP194, 'CSV Import'!$DM$7:$DM$359, 0))),0)</f>
        <v>0</v>
      </c>
      <c r="AP194" s="60">
        <f>IFERROR(VALUE(INDEX('CSV Import'!$DO$7:$DO$359, MATCH($BP194, 'CSV Import'!$DM$7:$DM$359, 0))),0)</f>
        <v>0</v>
      </c>
      <c r="AQ194" s="59">
        <f>IFERROR(VALUE(INDEX('CSV Import'!$DT$7:$DT$359, MATCH($BP194, 'CSV Import'!$DS$7:$DS$359, 0))),0)</f>
        <v>0</v>
      </c>
      <c r="AR194" s="60">
        <f>IFERROR(VALUE(INDEX('CSV Import'!$DU$7:$DU$359, MATCH($BP194, 'CSV Import'!$DS$7:$DS$359, 0))),0)</f>
        <v>0</v>
      </c>
      <c r="AS194" s="59">
        <f>IFERROR(VALUE(INDEX('CSV Import'!$DZ$7:$DZ$359, MATCH($BP194, 'CSV Import'!$DY$7:$DY$359, 0))),0)</f>
        <v>0</v>
      </c>
      <c r="AT194" s="60">
        <f>IFERROR(VALUE(INDEX('CSV Import'!$EA$7:$EA$359, MATCH($BP194, 'CSV Import'!$DY$7:$DY$359, 0))),0)</f>
        <v>0</v>
      </c>
      <c r="AU194" s="59">
        <f>IFERROR(VALUE(INDEX('CSV Import'!$EF$7:$EF$359, MATCH($BP194, 'CSV Import'!$EE$7:$EE$359, 0))),0)</f>
        <v>0</v>
      </c>
      <c r="AV194" s="60">
        <f>IFERROR(VALUE(INDEX('CSV Import'!$EG$7:$EG$359, MATCH($BP194, 'CSV Import'!$EE$7:$EE$359, 0))),0)</f>
        <v>0</v>
      </c>
      <c r="AW194" s="59">
        <f>IFERROR(VALUE(INDEX('CSV Import'!$EL$7:$EL$359, MATCH($BP194, 'CSV Import'!$EK$7:$EK$359, 0))),0)</f>
        <v>0</v>
      </c>
      <c r="AX194" s="60">
        <f>IFERROR(VALUE(INDEX('CSV Import'!$EM$7:$EM$359, MATCH($BP194, 'CSV Import'!$EK$7:$EK$359, 0))),0)</f>
        <v>0</v>
      </c>
      <c r="AY194" s="59">
        <f>IFERROR(VALUE(INDEX('CSV Import'!$ER$7:$ER$359, MATCH($BP194, 'CSV Import'!$EQ$7:$EQ$359, 0))),0)</f>
        <v>0</v>
      </c>
      <c r="AZ194" s="60">
        <f>IFERROR(VALUE(INDEX('CSV Import'!$ES$7:$ES$359, MATCH($BP194, 'CSV Import'!$EQ$7:$EQ$359, 0))),0)</f>
        <v>0</v>
      </c>
      <c r="BA194" s="59">
        <f>IFERROR(VALUE(INDEX('CSV Import'!$EX$7:$EX$359, MATCH($BP194, 'CSV Import'!$EW$7:$EW$359, 0))),0)</f>
        <v>0</v>
      </c>
      <c r="BB194" s="60">
        <f>IFERROR(VALUE(INDEX('CSV Import'!$EY$7:$EY$359, MATCH($BP194, 'CSV Import'!$EW$7:$EW$359, 0))),0)</f>
        <v>0</v>
      </c>
      <c r="BC194" s="59">
        <f>IFERROR(VALUE(INDEX('CSV Import'!$FD$7:$FD$359, MATCH($BP194, 'CSV Import'!$FC$7:$FC$359, 0))),0)</f>
        <v>0</v>
      </c>
      <c r="BD194" s="60">
        <f>IFERROR(VALUE(INDEX('CSV Import'!$FE$7:$FE$359, MATCH($BP194, 'CSV Import'!$FC$7:$FC$359, 0))),0)</f>
        <v>0</v>
      </c>
      <c r="BE194" s="59">
        <f>IFERROR(VALUE(INDEX('CSV Import'!$FJ$7:$FJ$359, MATCH($BP194, 'CSV Import'!$FI$7:$FI$359, 0))),0)</f>
        <v>0</v>
      </c>
      <c r="BF194" s="60">
        <f>IFERROR(VALUE(INDEX('CSV Import'!$FK$7:$FK$359, MATCH($BP194, 'CSV Import'!$FI$7:$FI$359, 0))),0)</f>
        <v>0</v>
      </c>
      <c r="BG194" s="59">
        <f>IFERROR(VALUE(INDEX('CSV Import'!$FP$7:$FP$359, MATCH($BP194, 'CSV Import'!$FO$7:$FO$359, 0))),0)</f>
        <v>0</v>
      </c>
      <c r="BH194" s="60">
        <f>IFERROR(VALUE(INDEX('CSV Import'!$FQ$7:$FQ$359, MATCH($BP194, 'CSV Import'!$FO$7:$FO$359, 0))),0)</f>
        <v>0</v>
      </c>
      <c r="BI194" s="59">
        <f>IFERROR(VALUE(INDEX('CSV Import'!$FV$7:$FV$359, MATCH($BP194, 'CSV Import'!$FU$7:$FU$359, 0))),0)</f>
        <v>0</v>
      </c>
      <c r="BJ194" s="60">
        <f>IFERROR(VALUE(INDEX('CSV Import'!$FW$7:$FW$359, MATCH($BP194, 'CSV Import'!$FU$7:$FU$359, 0))),0)</f>
        <v>0</v>
      </c>
      <c r="BK194" s="59">
        <f>IFERROR(VALUE(INDEX('CSV Import'!$GB$7:$GB$359, MATCH($BP194, 'CSV Import'!$GA$7:$GA$359, 0))),0)</f>
        <v>0</v>
      </c>
      <c r="BL194" s="60">
        <f>IFERROR(VALUE(INDEX('CSV Import'!$GC$7:$GC$359, MATCH($BP194, 'CSV Import'!$GA$7:$GA$359, 0))),0)</f>
        <v>0</v>
      </c>
      <c r="BM194" s="61">
        <f t="shared" si="541"/>
        <v>0</v>
      </c>
      <c r="BN194" s="62">
        <f t="shared" si="541"/>
        <v>0</v>
      </c>
      <c r="BP194" s="33" t="str">
        <f t="shared" si="540"/>
        <v>VOUCHERED---</v>
      </c>
    </row>
    <row r="195" spans="1:68" x14ac:dyDescent="0.2">
      <c r="A195" s="28">
        <f>ROW()</f>
        <v>195</v>
      </c>
      <c r="B195" s="111" t="s">
        <v>15</v>
      </c>
      <c r="C195" s="59">
        <f>IFERROR(VALUE(INDEX('CSV Import'!$D$7:$D$359, MATCH($BP195, 'CSV Import'!$C$7:$C$359, 0))),0)</f>
        <v>0</v>
      </c>
      <c r="D195" s="60">
        <f>IFERROR(VALUE(INDEX('CSV Import'!$E$7:$E$359, MATCH($BP195, 'CSV Import'!$C$7:$C$359, 0))),0)</f>
        <v>0</v>
      </c>
      <c r="E195" s="59">
        <f>IFERROR(VALUE(INDEX('CSV Import'!$J$7:$J$359, MATCH($BP195, 'CSV Import'!$I$7:$I$359, 0))),0)</f>
        <v>0</v>
      </c>
      <c r="F195" s="60">
        <f>IFERROR(VALUE(INDEX('CSV Import'!$K$7:$K$359, MATCH($BP195, 'CSV Import'!$I$7:$I$359, 0))),0)</f>
        <v>0</v>
      </c>
      <c r="G195" s="59">
        <f>IFERROR(VALUE(INDEX('CSV Import'!$P$7:$P$359, MATCH($BP195, 'CSV Import'!$O$7:$O$359, 0))),0)</f>
        <v>0</v>
      </c>
      <c r="H195" s="60">
        <f>IFERROR(VALUE(INDEX('CSV Import'!$Q$7:$Q$359, MATCH($BP195, 'CSV Import'!$O$7:$O$359, 0))),0)</f>
        <v>0</v>
      </c>
      <c r="I195" s="59">
        <f>IFERROR(VALUE(INDEX('CSV Import'!$V$7:$V$359, MATCH($BP195, 'CSV Import'!$U$7:$U$359, 0))),0)</f>
        <v>0</v>
      </c>
      <c r="J195" s="60">
        <f>IFERROR(VALUE(INDEX('CSV Import'!$W$7:$W$359, MATCH($BP195, 'CSV Import'!$U$7:$U$359, 0))),0)</f>
        <v>0</v>
      </c>
      <c r="K195" s="59">
        <f>IFERROR(VALUE(INDEX('CSV Import'!$AB$7:$AB$359, MATCH($BP195, 'CSV Import'!$AA$7:$AA$359, 0))),0)</f>
        <v>0</v>
      </c>
      <c r="L195" s="60">
        <f>IFERROR(VALUE(INDEX('CSV Import'!$AC$7:$AC$359, MATCH($BP195, 'CSV Import'!$AA$7:$AA$359, 0))),0)</f>
        <v>0</v>
      </c>
      <c r="M195" s="59">
        <f>IFERROR(VALUE(INDEX('CSV Import'!$AH$7:$AH$359, MATCH($BP195, 'CSV Import'!$AG$7:$AG$359, 0))),0)</f>
        <v>0</v>
      </c>
      <c r="N195" s="60">
        <f>IFERROR(VALUE(INDEX('CSV Import'!$AI$7:$AI$359, MATCH($BP195, 'CSV Import'!$AG$7:$AG$359, 0))),0)</f>
        <v>0</v>
      </c>
      <c r="O195" s="59">
        <f>IFERROR(VALUE(INDEX('CSV Import'!$AN$7:$AN$359, MATCH($BP195, 'CSV Import'!$AM$7:$AM$359, 0))),0)</f>
        <v>0</v>
      </c>
      <c r="P195" s="60">
        <f>IFERROR(VALUE(INDEX('CSV Import'!$AO$7:$AO$359, MATCH($BP195, 'CSV Import'!$AM$7:$AM$359, 0))),0)</f>
        <v>0</v>
      </c>
      <c r="Q195" s="59">
        <f>IFERROR(VALUE(INDEX('CSV Import'!$AT$7:$AT$359, MATCH($BP195, 'CSV Import'!$AS$7:$AS$359, 0))),0)</f>
        <v>0</v>
      </c>
      <c r="R195" s="60">
        <f>IFERROR(VALUE(INDEX('CSV Import'!$AU$7:$AU$359, MATCH($BP195, 'CSV Import'!$AS$7:$AS$359, 0))),0)</f>
        <v>0</v>
      </c>
      <c r="S195" s="59">
        <f>IFERROR(VALUE(INDEX('CSV Import'!$AZ$7:$AZ$359, MATCH($BP195, 'CSV Import'!$AY$7:$AY$359, 0))),0)</f>
        <v>0</v>
      </c>
      <c r="T195" s="60">
        <f>IFERROR(VALUE(INDEX('CSV Import'!$BA$7:$BA$359, MATCH($BP195, 'CSV Import'!$AY$7:$AY$359, 0))),0)</f>
        <v>0</v>
      </c>
      <c r="U195" s="59">
        <f>IFERROR(VALUE(INDEX('CSV Import'!$BF$7:$BF$359, MATCH($BP195, 'CSV Import'!$BE$7:$BE$359, 0))),0)</f>
        <v>0</v>
      </c>
      <c r="V195" s="60">
        <f>IFERROR(VALUE(INDEX('CSV Import'!$BG$7:$BG$359, MATCH($BP195, 'CSV Import'!$BE$7:$BE$359, 0))),0)</f>
        <v>0</v>
      </c>
      <c r="W195" s="59">
        <f>IFERROR(VALUE(INDEX('CSV Import'!$BL$7:$BL$359, MATCH($BP195, 'CSV Import'!$BK$7:$BK$359, 0))),0)</f>
        <v>0</v>
      </c>
      <c r="X195" s="60">
        <f>IFERROR(VALUE(INDEX('CSV Import'!$BM$7:$BM$359, MATCH($BP195, 'CSV Import'!$BK$7:$BK$359, 0))),0)</f>
        <v>0</v>
      </c>
      <c r="Y195" s="59">
        <f>IFERROR(VALUE(INDEX('CSV Import'!$BR$7:$BR$359, MATCH($BP195, 'CSV Import'!$BQ$7:$BQ$359, 0))),0)</f>
        <v>0</v>
      </c>
      <c r="Z195" s="60">
        <f>IFERROR(VALUE(INDEX('CSV Import'!$BS$7:$BS$359, MATCH($BP195, 'CSV Import'!$BQ$7:$BQ$359, 0))),0)</f>
        <v>0</v>
      </c>
      <c r="AA195" s="59">
        <f>IFERROR(VALUE(INDEX('CSV Import'!$BX$7:$BX$359, MATCH($BP195, 'CSV Import'!$BW$7:$BW$359, 0))),0)</f>
        <v>0</v>
      </c>
      <c r="AB195" s="60">
        <f>IFERROR(VALUE(INDEX('CSV Import'!$BY$7:$BY$359, MATCH($BP195, 'CSV Import'!$BW$7:$BW$359, 0))),0)</f>
        <v>0</v>
      </c>
      <c r="AC195" s="59">
        <f>IFERROR(VALUE(INDEX('CSV Import'!$CD$7:$CD$359, MATCH($BP195, 'CSV Import'!$CC$7:$CC$359, 0))),0)</f>
        <v>0</v>
      </c>
      <c r="AD195" s="60">
        <f>IFERROR(VALUE(INDEX('CSV Import'!$CE$7:$CE$359, MATCH($BP195, 'CSV Import'!$CC$7:$CC$359, 0))),0)</f>
        <v>0</v>
      </c>
      <c r="AE195" s="59">
        <f>IFERROR(VALUE(INDEX('CSV Import'!$CJ$7:$CJ$359, MATCH($BP195, 'CSV Import'!$CI$7:$CI$359, 0))),0)</f>
        <v>0</v>
      </c>
      <c r="AF195" s="60">
        <f>IFERROR(VALUE(INDEX('CSV Import'!$CK$7:$CK$359, MATCH($BP195, 'CSV Import'!$CI$7:$CI$359, 0))),0)</f>
        <v>0</v>
      </c>
      <c r="AG195" s="59">
        <f>IFERROR(VALUE(INDEX('CSV Import'!$CP$7:$CP$359, MATCH($BP195, 'CSV Import'!$CO$7:$CO$359, 0))),0)</f>
        <v>0</v>
      </c>
      <c r="AH195" s="60">
        <f>IFERROR(VALUE(INDEX('CSV Import'!$CQ$7:$CQ$359, MATCH($BP195, 'CSV Import'!$CO$7:$CO$359, 0))),0)</f>
        <v>0</v>
      </c>
      <c r="AI195" s="59">
        <f>IFERROR(VALUE(INDEX('CSV Import'!$CV$7:$CV$359, MATCH($BP195, 'CSV Import'!$CU$7:$CU$359, 0))),0)</f>
        <v>0</v>
      </c>
      <c r="AJ195" s="60">
        <f>IFERROR(VALUE(INDEX('CSV Import'!$CW$7:$CW$359, MATCH($BP195, 'CSV Import'!$CU$7:$CU$359, 0))),0)</f>
        <v>0</v>
      </c>
      <c r="AK195" s="59">
        <f>IFERROR(VALUE(INDEX('CSV Import'!$DB$7:$DB$359, MATCH($BP195, 'CSV Import'!$DA$7:$DA$359, 0))),0)</f>
        <v>0</v>
      </c>
      <c r="AL195" s="60">
        <f>IFERROR(VALUE(INDEX('CSV Import'!$DC$7:$DC$359, MATCH($BP195, 'CSV Import'!$DA$7:$DA$359, 0))),0)</f>
        <v>0</v>
      </c>
      <c r="AM195" s="59">
        <f>IFERROR(VALUE(INDEX('CSV Import'!$DH$7:$DH$359, MATCH($BP195, 'CSV Import'!$DG$7:$DG$359, 0))),0)</f>
        <v>0</v>
      </c>
      <c r="AN195" s="60">
        <f>IFERROR(VALUE(INDEX('CSV Import'!$DI$7:$DI$359, MATCH($BP195, 'CSV Import'!$DG$7:$DG$359, 0))),0)</f>
        <v>0</v>
      </c>
      <c r="AO195" s="59">
        <f>IFERROR(VALUE(INDEX('CSV Import'!$DN$7:$DN$359, MATCH($BP195, 'CSV Import'!$DM$7:$DM$359, 0))),0)</f>
        <v>0</v>
      </c>
      <c r="AP195" s="60">
        <f>IFERROR(VALUE(INDEX('CSV Import'!$DO$7:$DO$359, MATCH($BP195, 'CSV Import'!$DM$7:$DM$359, 0))),0)</f>
        <v>0</v>
      </c>
      <c r="AQ195" s="59">
        <f>IFERROR(VALUE(INDEX('CSV Import'!$DT$7:$DT$359, MATCH($BP195, 'CSV Import'!$DS$7:$DS$359, 0))),0)</f>
        <v>0</v>
      </c>
      <c r="AR195" s="60">
        <f>IFERROR(VALUE(INDEX('CSV Import'!$DU$7:$DU$359, MATCH($BP195, 'CSV Import'!$DS$7:$DS$359, 0))),0)</f>
        <v>0</v>
      </c>
      <c r="AS195" s="59">
        <f>IFERROR(VALUE(INDEX('CSV Import'!$DZ$7:$DZ$359, MATCH($BP195, 'CSV Import'!$DY$7:$DY$359, 0))),0)</f>
        <v>0</v>
      </c>
      <c r="AT195" s="60">
        <f>IFERROR(VALUE(INDEX('CSV Import'!$EA$7:$EA$359, MATCH($BP195, 'CSV Import'!$DY$7:$DY$359, 0))),0)</f>
        <v>0</v>
      </c>
      <c r="AU195" s="59">
        <f>IFERROR(VALUE(INDEX('CSV Import'!$EF$7:$EF$359, MATCH($BP195, 'CSV Import'!$EE$7:$EE$359, 0))),0)</f>
        <v>0</v>
      </c>
      <c r="AV195" s="60">
        <f>IFERROR(VALUE(INDEX('CSV Import'!$EG$7:$EG$359, MATCH($BP195, 'CSV Import'!$EE$7:$EE$359, 0))),0)</f>
        <v>0</v>
      </c>
      <c r="AW195" s="59">
        <f>IFERROR(VALUE(INDEX('CSV Import'!$EL$7:$EL$359, MATCH($BP195, 'CSV Import'!$EK$7:$EK$359, 0))),0)</f>
        <v>0</v>
      </c>
      <c r="AX195" s="60">
        <f>IFERROR(VALUE(INDEX('CSV Import'!$EM$7:$EM$359, MATCH($BP195, 'CSV Import'!$EK$7:$EK$359, 0))),0)</f>
        <v>0</v>
      </c>
      <c r="AY195" s="59">
        <f>IFERROR(VALUE(INDEX('CSV Import'!$ER$7:$ER$359, MATCH($BP195, 'CSV Import'!$EQ$7:$EQ$359, 0))),0)</f>
        <v>0</v>
      </c>
      <c r="AZ195" s="60">
        <f>IFERROR(VALUE(INDEX('CSV Import'!$ES$7:$ES$359, MATCH($BP195, 'CSV Import'!$EQ$7:$EQ$359, 0))),0)</f>
        <v>0</v>
      </c>
      <c r="BA195" s="59">
        <f>IFERROR(VALUE(INDEX('CSV Import'!$EX$7:$EX$359, MATCH($BP195, 'CSV Import'!$EW$7:$EW$359, 0))),0)</f>
        <v>0</v>
      </c>
      <c r="BB195" s="60">
        <f>IFERROR(VALUE(INDEX('CSV Import'!$EY$7:$EY$359, MATCH($BP195, 'CSV Import'!$EW$7:$EW$359, 0))),0)</f>
        <v>0</v>
      </c>
      <c r="BC195" s="59">
        <f>IFERROR(VALUE(INDEX('CSV Import'!$FD$7:$FD$359, MATCH($BP195, 'CSV Import'!$FC$7:$FC$359, 0))),0)</f>
        <v>0</v>
      </c>
      <c r="BD195" s="60">
        <f>IFERROR(VALUE(INDEX('CSV Import'!$FE$7:$FE$359, MATCH($BP195, 'CSV Import'!$FC$7:$FC$359, 0))),0)</f>
        <v>0</v>
      </c>
      <c r="BE195" s="59">
        <f>IFERROR(VALUE(INDEX('CSV Import'!$FJ$7:$FJ$359, MATCH($BP195, 'CSV Import'!$FI$7:$FI$359, 0))),0)</f>
        <v>0</v>
      </c>
      <c r="BF195" s="60">
        <f>IFERROR(VALUE(INDEX('CSV Import'!$FK$7:$FK$359, MATCH($BP195, 'CSV Import'!$FI$7:$FI$359, 0))),0)</f>
        <v>0</v>
      </c>
      <c r="BG195" s="59">
        <f>IFERROR(VALUE(INDEX('CSV Import'!$FP$7:$FP$359, MATCH($BP195, 'CSV Import'!$FO$7:$FO$359, 0))),0)</f>
        <v>0</v>
      </c>
      <c r="BH195" s="60">
        <f>IFERROR(VALUE(INDEX('CSV Import'!$FQ$7:$FQ$359, MATCH($BP195, 'CSV Import'!$FO$7:$FO$359, 0))),0)</f>
        <v>0</v>
      </c>
      <c r="BI195" s="59">
        <f>IFERROR(VALUE(INDEX('CSV Import'!$FV$7:$FV$359, MATCH($BP195, 'CSV Import'!$FU$7:$FU$359, 0))),0)</f>
        <v>0</v>
      </c>
      <c r="BJ195" s="60">
        <f>IFERROR(VALUE(INDEX('CSV Import'!$FW$7:$FW$359, MATCH($BP195, 'CSV Import'!$FU$7:$FU$359, 0))),0)</f>
        <v>0</v>
      </c>
      <c r="BK195" s="59">
        <f>IFERROR(VALUE(INDEX('CSV Import'!$GB$7:$GB$359, MATCH($BP195, 'CSV Import'!$GA$7:$GA$359, 0))),0)</f>
        <v>0</v>
      </c>
      <c r="BL195" s="60">
        <f>IFERROR(VALUE(INDEX('CSV Import'!$GC$7:$GC$359, MATCH($BP195, 'CSV Import'!$GA$7:$GA$359, 0))),0)</f>
        <v>0</v>
      </c>
      <c r="BM195" s="61">
        <f t="shared" si="541"/>
        <v>0</v>
      </c>
      <c r="BN195" s="62">
        <f t="shared" si="541"/>
        <v>0</v>
      </c>
      <c r="BP195" s="33" t="str">
        <f t="shared" si="540"/>
        <v>VOUCHERED---</v>
      </c>
    </row>
    <row r="196" spans="1:68" x14ac:dyDescent="0.2">
      <c r="A196" s="28">
        <f>ROW()</f>
        <v>196</v>
      </c>
      <c r="B196" s="111" t="s">
        <v>15</v>
      </c>
      <c r="C196" s="59">
        <f>IFERROR(VALUE(INDEX('CSV Import'!$D$7:$D$359, MATCH($BP196, 'CSV Import'!$C$7:$C$359, 0))),0)</f>
        <v>0</v>
      </c>
      <c r="D196" s="60">
        <f>IFERROR(VALUE(INDEX('CSV Import'!$E$7:$E$359, MATCH($BP196, 'CSV Import'!$C$7:$C$359, 0))),0)</f>
        <v>0</v>
      </c>
      <c r="E196" s="59">
        <f>IFERROR(VALUE(INDEX('CSV Import'!$J$7:$J$359, MATCH($BP196, 'CSV Import'!$I$7:$I$359, 0))),0)</f>
        <v>0</v>
      </c>
      <c r="F196" s="60">
        <f>IFERROR(VALUE(INDEX('CSV Import'!$K$7:$K$359, MATCH($BP196, 'CSV Import'!$I$7:$I$359, 0))),0)</f>
        <v>0</v>
      </c>
      <c r="G196" s="59">
        <f>IFERROR(VALUE(INDEX('CSV Import'!$P$7:$P$359, MATCH($BP196, 'CSV Import'!$O$7:$O$359, 0))),0)</f>
        <v>0</v>
      </c>
      <c r="H196" s="60">
        <f>IFERROR(VALUE(INDEX('CSV Import'!$Q$7:$Q$359, MATCH($BP196, 'CSV Import'!$O$7:$O$359, 0))),0)</f>
        <v>0</v>
      </c>
      <c r="I196" s="59">
        <f>IFERROR(VALUE(INDEX('CSV Import'!$V$7:$V$359, MATCH($BP196, 'CSV Import'!$U$7:$U$359, 0))),0)</f>
        <v>0</v>
      </c>
      <c r="J196" s="60">
        <f>IFERROR(VALUE(INDEX('CSV Import'!$W$7:$W$359, MATCH($BP196, 'CSV Import'!$U$7:$U$359, 0))),0)</f>
        <v>0</v>
      </c>
      <c r="K196" s="59">
        <f>IFERROR(VALUE(INDEX('CSV Import'!$AB$7:$AB$359, MATCH($BP196, 'CSV Import'!$AA$7:$AA$359, 0))),0)</f>
        <v>0</v>
      </c>
      <c r="L196" s="60">
        <f>IFERROR(VALUE(INDEX('CSV Import'!$AC$7:$AC$359, MATCH($BP196, 'CSV Import'!$AA$7:$AA$359, 0))),0)</f>
        <v>0</v>
      </c>
      <c r="M196" s="59">
        <f>IFERROR(VALUE(INDEX('CSV Import'!$AH$7:$AH$359, MATCH($BP196, 'CSV Import'!$AG$7:$AG$359, 0))),0)</f>
        <v>0</v>
      </c>
      <c r="N196" s="60">
        <f>IFERROR(VALUE(INDEX('CSV Import'!$AI$7:$AI$359, MATCH($BP196, 'CSV Import'!$AG$7:$AG$359, 0))),0)</f>
        <v>0</v>
      </c>
      <c r="O196" s="59">
        <f>IFERROR(VALUE(INDEX('CSV Import'!$AN$7:$AN$359, MATCH($BP196, 'CSV Import'!$AM$7:$AM$359, 0))),0)</f>
        <v>0</v>
      </c>
      <c r="P196" s="60">
        <f>IFERROR(VALUE(INDEX('CSV Import'!$AO$7:$AO$359, MATCH($BP196, 'CSV Import'!$AM$7:$AM$359, 0))),0)</f>
        <v>0</v>
      </c>
      <c r="Q196" s="59">
        <f>IFERROR(VALUE(INDEX('CSV Import'!$AT$7:$AT$359, MATCH($BP196, 'CSV Import'!$AS$7:$AS$359, 0))),0)</f>
        <v>0</v>
      </c>
      <c r="R196" s="60">
        <f>IFERROR(VALUE(INDEX('CSV Import'!$AU$7:$AU$359, MATCH($BP196, 'CSV Import'!$AS$7:$AS$359, 0))),0)</f>
        <v>0</v>
      </c>
      <c r="S196" s="59">
        <f>IFERROR(VALUE(INDEX('CSV Import'!$AZ$7:$AZ$359, MATCH($BP196, 'CSV Import'!$AY$7:$AY$359, 0))),0)</f>
        <v>0</v>
      </c>
      <c r="T196" s="60">
        <f>IFERROR(VALUE(INDEX('CSV Import'!$BA$7:$BA$359, MATCH($BP196, 'CSV Import'!$AY$7:$AY$359, 0))),0)</f>
        <v>0</v>
      </c>
      <c r="U196" s="59">
        <f>IFERROR(VALUE(INDEX('CSV Import'!$BF$7:$BF$359, MATCH($BP196, 'CSV Import'!$BE$7:$BE$359, 0))),0)</f>
        <v>0</v>
      </c>
      <c r="V196" s="60">
        <f>IFERROR(VALUE(INDEX('CSV Import'!$BG$7:$BG$359, MATCH($BP196, 'CSV Import'!$BE$7:$BE$359, 0))),0)</f>
        <v>0</v>
      </c>
      <c r="W196" s="59">
        <f>IFERROR(VALUE(INDEX('CSV Import'!$BL$7:$BL$359, MATCH($BP196, 'CSV Import'!$BK$7:$BK$359, 0))),0)</f>
        <v>0</v>
      </c>
      <c r="X196" s="60">
        <f>IFERROR(VALUE(INDEX('CSV Import'!$BM$7:$BM$359, MATCH($BP196, 'CSV Import'!$BK$7:$BK$359, 0))),0)</f>
        <v>0</v>
      </c>
      <c r="Y196" s="59">
        <f>IFERROR(VALUE(INDEX('CSV Import'!$BR$7:$BR$359, MATCH($BP196, 'CSV Import'!$BQ$7:$BQ$359, 0))),0)</f>
        <v>0</v>
      </c>
      <c r="Z196" s="60">
        <f>IFERROR(VALUE(INDEX('CSV Import'!$BS$7:$BS$359, MATCH($BP196, 'CSV Import'!$BQ$7:$BQ$359, 0))),0)</f>
        <v>0</v>
      </c>
      <c r="AA196" s="59">
        <f>IFERROR(VALUE(INDEX('CSV Import'!$BX$7:$BX$359, MATCH($BP196, 'CSV Import'!$BW$7:$BW$359, 0))),0)</f>
        <v>0</v>
      </c>
      <c r="AB196" s="60">
        <f>IFERROR(VALUE(INDEX('CSV Import'!$BY$7:$BY$359, MATCH($BP196, 'CSV Import'!$BW$7:$BW$359, 0))),0)</f>
        <v>0</v>
      </c>
      <c r="AC196" s="59">
        <f>IFERROR(VALUE(INDEX('CSV Import'!$CD$7:$CD$359, MATCH($BP196, 'CSV Import'!$CC$7:$CC$359, 0))),0)</f>
        <v>0</v>
      </c>
      <c r="AD196" s="60">
        <f>IFERROR(VALUE(INDEX('CSV Import'!$CE$7:$CE$359, MATCH($BP196, 'CSV Import'!$CC$7:$CC$359, 0))),0)</f>
        <v>0</v>
      </c>
      <c r="AE196" s="59">
        <f>IFERROR(VALUE(INDEX('CSV Import'!$CJ$7:$CJ$359, MATCH($BP196, 'CSV Import'!$CI$7:$CI$359, 0))),0)</f>
        <v>0</v>
      </c>
      <c r="AF196" s="60">
        <f>IFERROR(VALUE(INDEX('CSV Import'!$CK$7:$CK$359, MATCH($BP196, 'CSV Import'!$CI$7:$CI$359, 0))),0)</f>
        <v>0</v>
      </c>
      <c r="AG196" s="59">
        <f>IFERROR(VALUE(INDEX('CSV Import'!$CP$7:$CP$359, MATCH($BP196, 'CSV Import'!$CO$7:$CO$359, 0))),0)</f>
        <v>0</v>
      </c>
      <c r="AH196" s="60">
        <f>IFERROR(VALUE(INDEX('CSV Import'!$CQ$7:$CQ$359, MATCH($BP196, 'CSV Import'!$CO$7:$CO$359, 0))),0)</f>
        <v>0</v>
      </c>
      <c r="AI196" s="59">
        <f>IFERROR(VALUE(INDEX('CSV Import'!$CV$7:$CV$359, MATCH($BP196, 'CSV Import'!$CU$7:$CU$359, 0))),0)</f>
        <v>0</v>
      </c>
      <c r="AJ196" s="60">
        <f>IFERROR(VALUE(INDEX('CSV Import'!$CW$7:$CW$359, MATCH($BP196, 'CSV Import'!$CU$7:$CU$359, 0))),0)</f>
        <v>0</v>
      </c>
      <c r="AK196" s="59">
        <f>IFERROR(VALUE(INDEX('CSV Import'!$DB$7:$DB$359, MATCH($BP196, 'CSV Import'!$DA$7:$DA$359, 0))),0)</f>
        <v>0</v>
      </c>
      <c r="AL196" s="60">
        <f>IFERROR(VALUE(INDEX('CSV Import'!$DC$7:$DC$359, MATCH($BP196, 'CSV Import'!$DA$7:$DA$359, 0))),0)</f>
        <v>0</v>
      </c>
      <c r="AM196" s="59">
        <f>IFERROR(VALUE(INDEX('CSV Import'!$DH$7:$DH$359, MATCH($BP196, 'CSV Import'!$DG$7:$DG$359, 0))),0)</f>
        <v>0</v>
      </c>
      <c r="AN196" s="60">
        <f>IFERROR(VALUE(INDEX('CSV Import'!$DI$7:$DI$359, MATCH($BP196, 'CSV Import'!$DG$7:$DG$359, 0))),0)</f>
        <v>0</v>
      </c>
      <c r="AO196" s="59">
        <f>IFERROR(VALUE(INDEX('CSV Import'!$DN$7:$DN$359, MATCH($BP196, 'CSV Import'!$DM$7:$DM$359, 0))),0)</f>
        <v>0</v>
      </c>
      <c r="AP196" s="60">
        <f>IFERROR(VALUE(INDEX('CSV Import'!$DO$7:$DO$359, MATCH($BP196, 'CSV Import'!$DM$7:$DM$359, 0))),0)</f>
        <v>0</v>
      </c>
      <c r="AQ196" s="59">
        <f>IFERROR(VALUE(INDEX('CSV Import'!$DT$7:$DT$359, MATCH($BP196, 'CSV Import'!$DS$7:$DS$359, 0))),0)</f>
        <v>0</v>
      </c>
      <c r="AR196" s="60">
        <f>IFERROR(VALUE(INDEX('CSV Import'!$DU$7:$DU$359, MATCH($BP196, 'CSV Import'!$DS$7:$DS$359, 0))),0)</f>
        <v>0</v>
      </c>
      <c r="AS196" s="59">
        <f>IFERROR(VALUE(INDEX('CSV Import'!$DZ$7:$DZ$359, MATCH($BP196, 'CSV Import'!$DY$7:$DY$359, 0))),0)</f>
        <v>0</v>
      </c>
      <c r="AT196" s="60">
        <f>IFERROR(VALUE(INDEX('CSV Import'!$EA$7:$EA$359, MATCH($BP196, 'CSV Import'!$DY$7:$DY$359, 0))),0)</f>
        <v>0</v>
      </c>
      <c r="AU196" s="59">
        <f>IFERROR(VALUE(INDEX('CSV Import'!$EF$7:$EF$359, MATCH($BP196, 'CSV Import'!$EE$7:$EE$359, 0))),0)</f>
        <v>0</v>
      </c>
      <c r="AV196" s="60">
        <f>IFERROR(VALUE(INDEX('CSV Import'!$EG$7:$EG$359, MATCH($BP196, 'CSV Import'!$EE$7:$EE$359, 0))),0)</f>
        <v>0</v>
      </c>
      <c r="AW196" s="59">
        <f>IFERROR(VALUE(INDEX('CSV Import'!$EL$7:$EL$359, MATCH($BP196, 'CSV Import'!$EK$7:$EK$359, 0))),0)</f>
        <v>0</v>
      </c>
      <c r="AX196" s="60">
        <f>IFERROR(VALUE(INDEX('CSV Import'!$EM$7:$EM$359, MATCH($BP196, 'CSV Import'!$EK$7:$EK$359, 0))),0)</f>
        <v>0</v>
      </c>
      <c r="AY196" s="59">
        <f>IFERROR(VALUE(INDEX('CSV Import'!$ER$7:$ER$359, MATCH($BP196, 'CSV Import'!$EQ$7:$EQ$359, 0))),0)</f>
        <v>0</v>
      </c>
      <c r="AZ196" s="60">
        <f>IFERROR(VALUE(INDEX('CSV Import'!$ES$7:$ES$359, MATCH($BP196, 'CSV Import'!$EQ$7:$EQ$359, 0))),0)</f>
        <v>0</v>
      </c>
      <c r="BA196" s="59">
        <f>IFERROR(VALUE(INDEX('CSV Import'!$EX$7:$EX$359, MATCH($BP196, 'CSV Import'!$EW$7:$EW$359, 0))),0)</f>
        <v>0</v>
      </c>
      <c r="BB196" s="60">
        <f>IFERROR(VALUE(INDEX('CSV Import'!$EY$7:$EY$359, MATCH($BP196, 'CSV Import'!$EW$7:$EW$359, 0))),0)</f>
        <v>0</v>
      </c>
      <c r="BC196" s="59">
        <f>IFERROR(VALUE(INDEX('CSV Import'!$FD$7:$FD$359, MATCH($BP196, 'CSV Import'!$FC$7:$FC$359, 0))),0)</f>
        <v>0</v>
      </c>
      <c r="BD196" s="60">
        <f>IFERROR(VALUE(INDEX('CSV Import'!$FE$7:$FE$359, MATCH($BP196, 'CSV Import'!$FC$7:$FC$359, 0))),0)</f>
        <v>0</v>
      </c>
      <c r="BE196" s="59">
        <f>IFERROR(VALUE(INDEX('CSV Import'!$FJ$7:$FJ$359, MATCH($BP196, 'CSV Import'!$FI$7:$FI$359, 0))),0)</f>
        <v>0</v>
      </c>
      <c r="BF196" s="60">
        <f>IFERROR(VALUE(INDEX('CSV Import'!$FK$7:$FK$359, MATCH($BP196, 'CSV Import'!$FI$7:$FI$359, 0))),0)</f>
        <v>0</v>
      </c>
      <c r="BG196" s="59">
        <f>IFERROR(VALUE(INDEX('CSV Import'!$FP$7:$FP$359, MATCH($BP196, 'CSV Import'!$FO$7:$FO$359, 0))),0)</f>
        <v>0</v>
      </c>
      <c r="BH196" s="60">
        <f>IFERROR(VALUE(INDEX('CSV Import'!$FQ$7:$FQ$359, MATCH($BP196, 'CSV Import'!$FO$7:$FO$359, 0))),0)</f>
        <v>0</v>
      </c>
      <c r="BI196" s="59">
        <f>IFERROR(VALUE(INDEX('CSV Import'!$FV$7:$FV$359, MATCH($BP196, 'CSV Import'!$FU$7:$FU$359, 0))),0)</f>
        <v>0</v>
      </c>
      <c r="BJ196" s="60">
        <f>IFERROR(VALUE(INDEX('CSV Import'!$FW$7:$FW$359, MATCH($BP196, 'CSV Import'!$FU$7:$FU$359, 0))),0)</f>
        <v>0</v>
      </c>
      <c r="BK196" s="59">
        <f>IFERROR(VALUE(INDEX('CSV Import'!$GB$7:$GB$359, MATCH($BP196, 'CSV Import'!$GA$7:$GA$359, 0))),0)</f>
        <v>0</v>
      </c>
      <c r="BL196" s="60">
        <f>IFERROR(VALUE(INDEX('CSV Import'!$GC$7:$GC$359, MATCH($BP196, 'CSV Import'!$GA$7:$GA$359, 0))),0)</f>
        <v>0</v>
      </c>
      <c r="BM196" s="61">
        <f t="shared" si="541"/>
        <v>0</v>
      </c>
      <c r="BN196" s="62">
        <f t="shared" si="541"/>
        <v>0</v>
      </c>
      <c r="BP196" s="33" t="str">
        <f t="shared" si="540"/>
        <v>VOUCHERED---</v>
      </c>
    </row>
    <row r="197" spans="1:68" x14ac:dyDescent="0.2">
      <c r="A197" s="28">
        <f>ROW()</f>
        <v>197</v>
      </c>
      <c r="B197" s="111" t="s">
        <v>15</v>
      </c>
      <c r="C197" s="59">
        <f>IFERROR(VALUE(INDEX('CSV Import'!$D$7:$D$359, MATCH($BP197, 'CSV Import'!$C$7:$C$359, 0))),0)</f>
        <v>0</v>
      </c>
      <c r="D197" s="60">
        <f>IFERROR(VALUE(INDEX('CSV Import'!$E$7:$E$359, MATCH($BP197, 'CSV Import'!$C$7:$C$359, 0))),0)</f>
        <v>0</v>
      </c>
      <c r="E197" s="59">
        <f>IFERROR(VALUE(INDEX('CSV Import'!$J$7:$J$359, MATCH($BP197, 'CSV Import'!$I$7:$I$359, 0))),0)</f>
        <v>0</v>
      </c>
      <c r="F197" s="60">
        <f>IFERROR(VALUE(INDEX('CSV Import'!$K$7:$K$359, MATCH($BP197, 'CSV Import'!$I$7:$I$359, 0))),0)</f>
        <v>0</v>
      </c>
      <c r="G197" s="59">
        <f>IFERROR(VALUE(INDEX('CSV Import'!$P$7:$P$359, MATCH($BP197, 'CSV Import'!$O$7:$O$359, 0))),0)</f>
        <v>0</v>
      </c>
      <c r="H197" s="60">
        <f>IFERROR(VALUE(INDEX('CSV Import'!$Q$7:$Q$359, MATCH($BP197, 'CSV Import'!$O$7:$O$359, 0))),0)</f>
        <v>0</v>
      </c>
      <c r="I197" s="59">
        <f>IFERROR(VALUE(INDEX('CSV Import'!$V$7:$V$359, MATCH($BP197, 'CSV Import'!$U$7:$U$359, 0))),0)</f>
        <v>0</v>
      </c>
      <c r="J197" s="60">
        <f>IFERROR(VALUE(INDEX('CSV Import'!$W$7:$W$359, MATCH($BP197, 'CSV Import'!$U$7:$U$359, 0))),0)</f>
        <v>0</v>
      </c>
      <c r="K197" s="59">
        <f>IFERROR(VALUE(INDEX('CSV Import'!$AB$7:$AB$359, MATCH($BP197, 'CSV Import'!$AA$7:$AA$359, 0))),0)</f>
        <v>0</v>
      </c>
      <c r="L197" s="60">
        <f>IFERROR(VALUE(INDEX('CSV Import'!$AC$7:$AC$359, MATCH($BP197, 'CSV Import'!$AA$7:$AA$359, 0))),0)</f>
        <v>0</v>
      </c>
      <c r="M197" s="59">
        <f>IFERROR(VALUE(INDEX('CSV Import'!$AH$7:$AH$359, MATCH($BP197, 'CSV Import'!$AG$7:$AG$359, 0))),0)</f>
        <v>0</v>
      </c>
      <c r="N197" s="60">
        <f>IFERROR(VALUE(INDEX('CSV Import'!$AI$7:$AI$359, MATCH($BP197, 'CSV Import'!$AG$7:$AG$359, 0))),0)</f>
        <v>0</v>
      </c>
      <c r="O197" s="59">
        <f>IFERROR(VALUE(INDEX('CSV Import'!$AN$7:$AN$359, MATCH($BP197, 'CSV Import'!$AM$7:$AM$359, 0))),0)</f>
        <v>0</v>
      </c>
      <c r="P197" s="60">
        <f>IFERROR(VALUE(INDEX('CSV Import'!$AO$7:$AO$359, MATCH($BP197, 'CSV Import'!$AM$7:$AM$359, 0))),0)</f>
        <v>0</v>
      </c>
      <c r="Q197" s="59">
        <f>IFERROR(VALUE(INDEX('CSV Import'!$AT$7:$AT$359, MATCH($BP197, 'CSV Import'!$AS$7:$AS$359, 0))),0)</f>
        <v>0</v>
      </c>
      <c r="R197" s="60">
        <f>IFERROR(VALUE(INDEX('CSV Import'!$AU$7:$AU$359, MATCH($BP197, 'CSV Import'!$AS$7:$AS$359, 0))),0)</f>
        <v>0</v>
      </c>
      <c r="S197" s="59">
        <f>IFERROR(VALUE(INDEX('CSV Import'!$AZ$7:$AZ$359, MATCH($BP197, 'CSV Import'!$AY$7:$AY$359, 0))),0)</f>
        <v>0</v>
      </c>
      <c r="T197" s="60">
        <f>IFERROR(VALUE(INDEX('CSV Import'!$BA$7:$BA$359, MATCH($BP197, 'CSV Import'!$AY$7:$AY$359, 0))),0)</f>
        <v>0</v>
      </c>
      <c r="U197" s="59">
        <f>IFERROR(VALUE(INDEX('CSV Import'!$BF$7:$BF$359, MATCH($BP197, 'CSV Import'!$BE$7:$BE$359, 0))),0)</f>
        <v>0</v>
      </c>
      <c r="V197" s="60">
        <f>IFERROR(VALUE(INDEX('CSV Import'!$BG$7:$BG$359, MATCH($BP197, 'CSV Import'!$BE$7:$BE$359, 0))),0)</f>
        <v>0</v>
      </c>
      <c r="W197" s="59">
        <f>IFERROR(VALUE(INDEX('CSV Import'!$BL$7:$BL$359, MATCH($BP197, 'CSV Import'!$BK$7:$BK$359, 0))),0)</f>
        <v>0</v>
      </c>
      <c r="X197" s="60">
        <f>IFERROR(VALUE(INDEX('CSV Import'!$BM$7:$BM$359, MATCH($BP197, 'CSV Import'!$BK$7:$BK$359, 0))),0)</f>
        <v>0</v>
      </c>
      <c r="Y197" s="59">
        <f>IFERROR(VALUE(INDEX('CSV Import'!$BR$7:$BR$359, MATCH($BP197, 'CSV Import'!$BQ$7:$BQ$359, 0))),0)</f>
        <v>0</v>
      </c>
      <c r="Z197" s="60">
        <f>IFERROR(VALUE(INDEX('CSV Import'!$BS$7:$BS$359, MATCH($BP197, 'CSV Import'!$BQ$7:$BQ$359, 0))),0)</f>
        <v>0</v>
      </c>
      <c r="AA197" s="59">
        <f>IFERROR(VALUE(INDEX('CSV Import'!$BX$7:$BX$359, MATCH($BP197, 'CSV Import'!$BW$7:$BW$359, 0))),0)</f>
        <v>0</v>
      </c>
      <c r="AB197" s="60">
        <f>IFERROR(VALUE(INDEX('CSV Import'!$BY$7:$BY$359, MATCH($BP197, 'CSV Import'!$BW$7:$BW$359, 0))),0)</f>
        <v>0</v>
      </c>
      <c r="AC197" s="59">
        <f>IFERROR(VALUE(INDEX('CSV Import'!$CD$7:$CD$359, MATCH($BP197, 'CSV Import'!$CC$7:$CC$359, 0))),0)</f>
        <v>0</v>
      </c>
      <c r="AD197" s="60">
        <f>IFERROR(VALUE(INDEX('CSV Import'!$CE$7:$CE$359, MATCH($BP197, 'CSV Import'!$CC$7:$CC$359, 0))),0)</f>
        <v>0</v>
      </c>
      <c r="AE197" s="59">
        <f>IFERROR(VALUE(INDEX('CSV Import'!$CJ$7:$CJ$359, MATCH($BP197, 'CSV Import'!$CI$7:$CI$359, 0))),0)</f>
        <v>0</v>
      </c>
      <c r="AF197" s="60">
        <f>IFERROR(VALUE(INDEX('CSV Import'!$CK$7:$CK$359, MATCH($BP197, 'CSV Import'!$CI$7:$CI$359, 0))),0)</f>
        <v>0</v>
      </c>
      <c r="AG197" s="59">
        <f>IFERROR(VALUE(INDEX('CSV Import'!$CP$7:$CP$359, MATCH($BP197, 'CSV Import'!$CO$7:$CO$359, 0))),0)</f>
        <v>0</v>
      </c>
      <c r="AH197" s="60">
        <f>IFERROR(VALUE(INDEX('CSV Import'!$CQ$7:$CQ$359, MATCH($BP197, 'CSV Import'!$CO$7:$CO$359, 0))),0)</f>
        <v>0</v>
      </c>
      <c r="AI197" s="59">
        <f>IFERROR(VALUE(INDEX('CSV Import'!$CV$7:$CV$359, MATCH($BP197, 'CSV Import'!$CU$7:$CU$359, 0))),0)</f>
        <v>0</v>
      </c>
      <c r="AJ197" s="60">
        <f>IFERROR(VALUE(INDEX('CSV Import'!$CW$7:$CW$359, MATCH($BP197, 'CSV Import'!$CU$7:$CU$359, 0))),0)</f>
        <v>0</v>
      </c>
      <c r="AK197" s="59">
        <f>IFERROR(VALUE(INDEX('CSV Import'!$DB$7:$DB$359, MATCH($BP197, 'CSV Import'!$DA$7:$DA$359, 0))),0)</f>
        <v>0</v>
      </c>
      <c r="AL197" s="60">
        <f>IFERROR(VALUE(INDEX('CSV Import'!$DC$7:$DC$359, MATCH($BP197, 'CSV Import'!$DA$7:$DA$359, 0))),0)</f>
        <v>0</v>
      </c>
      <c r="AM197" s="59">
        <f>IFERROR(VALUE(INDEX('CSV Import'!$DH$7:$DH$359, MATCH($BP197, 'CSV Import'!$DG$7:$DG$359, 0))),0)</f>
        <v>0</v>
      </c>
      <c r="AN197" s="60">
        <f>IFERROR(VALUE(INDEX('CSV Import'!$DI$7:$DI$359, MATCH($BP197, 'CSV Import'!$DG$7:$DG$359, 0))),0)</f>
        <v>0</v>
      </c>
      <c r="AO197" s="59">
        <f>IFERROR(VALUE(INDEX('CSV Import'!$DN$7:$DN$359, MATCH($BP197, 'CSV Import'!$DM$7:$DM$359, 0))),0)</f>
        <v>0</v>
      </c>
      <c r="AP197" s="60">
        <f>IFERROR(VALUE(INDEX('CSV Import'!$DO$7:$DO$359, MATCH($BP197, 'CSV Import'!$DM$7:$DM$359, 0))),0)</f>
        <v>0</v>
      </c>
      <c r="AQ197" s="59">
        <f>IFERROR(VALUE(INDEX('CSV Import'!$DT$7:$DT$359, MATCH($BP197, 'CSV Import'!$DS$7:$DS$359, 0))),0)</f>
        <v>0</v>
      </c>
      <c r="AR197" s="60">
        <f>IFERROR(VALUE(INDEX('CSV Import'!$DU$7:$DU$359, MATCH($BP197, 'CSV Import'!$DS$7:$DS$359, 0))),0)</f>
        <v>0</v>
      </c>
      <c r="AS197" s="59">
        <f>IFERROR(VALUE(INDEX('CSV Import'!$DZ$7:$DZ$359, MATCH($BP197, 'CSV Import'!$DY$7:$DY$359, 0))),0)</f>
        <v>0</v>
      </c>
      <c r="AT197" s="60">
        <f>IFERROR(VALUE(INDEX('CSV Import'!$EA$7:$EA$359, MATCH($BP197, 'CSV Import'!$DY$7:$DY$359, 0))),0)</f>
        <v>0</v>
      </c>
      <c r="AU197" s="59">
        <f>IFERROR(VALUE(INDEX('CSV Import'!$EF$7:$EF$359, MATCH($BP197, 'CSV Import'!$EE$7:$EE$359, 0))),0)</f>
        <v>0</v>
      </c>
      <c r="AV197" s="60">
        <f>IFERROR(VALUE(INDEX('CSV Import'!$EG$7:$EG$359, MATCH($BP197, 'CSV Import'!$EE$7:$EE$359, 0))),0)</f>
        <v>0</v>
      </c>
      <c r="AW197" s="59">
        <f>IFERROR(VALUE(INDEX('CSV Import'!$EL$7:$EL$359, MATCH($BP197, 'CSV Import'!$EK$7:$EK$359, 0))),0)</f>
        <v>0</v>
      </c>
      <c r="AX197" s="60">
        <f>IFERROR(VALUE(INDEX('CSV Import'!$EM$7:$EM$359, MATCH($BP197, 'CSV Import'!$EK$7:$EK$359, 0))),0)</f>
        <v>0</v>
      </c>
      <c r="AY197" s="59">
        <f>IFERROR(VALUE(INDEX('CSV Import'!$ER$7:$ER$359, MATCH($BP197, 'CSV Import'!$EQ$7:$EQ$359, 0))),0)</f>
        <v>0</v>
      </c>
      <c r="AZ197" s="60">
        <f>IFERROR(VALUE(INDEX('CSV Import'!$ES$7:$ES$359, MATCH($BP197, 'CSV Import'!$EQ$7:$EQ$359, 0))),0)</f>
        <v>0</v>
      </c>
      <c r="BA197" s="59">
        <f>IFERROR(VALUE(INDEX('CSV Import'!$EX$7:$EX$359, MATCH($BP197, 'CSV Import'!$EW$7:$EW$359, 0))),0)</f>
        <v>0</v>
      </c>
      <c r="BB197" s="60">
        <f>IFERROR(VALUE(INDEX('CSV Import'!$EY$7:$EY$359, MATCH($BP197, 'CSV Import'!$EW$7:$EW$359, 0))),0)</f>
        <v>0</v>
      </c>
      <c r="BC197" s="59">
        <f>IFERROR(VALUE(INDEX('CSV Import'!$FD$7:$FD$359, MATCH($BP197, 'CSV Import'!$FC$7:$FC$359, 0))),0)</f>
        <v>0</v>
      </c>
      <c r="BD197" s="60">
        <f>IFERROR(VALUE(INDEX('CSV Import'!$FE$7:$FE$359, MATCH($BP197, 'CSV Import'!$FC$7:$FC$359, 0))),0)</f>
        <v>0</v>
      </c>
      <c r="BE197" s="59">
        <f>IFERROR(VALUE(INDEX('CSV Import'!$FJ$7:$FJ$359, MATCH($BP197, 'CSV Import'!$FI$7:$FI$359, 0))),0)</f>
        <v>0</v>
      </c>
      <c r="BF197" s="60">
        <f>IFERROR(VALUE(INDEX('CSV Import'!$FK$7:$FK$359, MATCH($BP197, 'CSV Import'!$FI$7:$FI$359, 0))),0)</f>
        <v>0</v>
      </c>
      <c r="BG197" s="59">
        <f>IFERROR(VALUE(INDEX('CSV Import'!$FP$7:$FP$359, MATCH($BP197, 'CSV Import'!$FO$7:$FO$359, 0))),0)</f>
        <v>0</v>
      </c>
      <c r="BH197" s="60">
        <f>IFERROR(VALUE(INDEX('CSV Import'!$FQ$7:$FQ$359, MATCH($BP197, 'CSV Import'!$FO$7:$FO$359, 0))),0)</f>
        <v>0</v>
      </c>
      <c r="BI197" s="59">
        <f>IFERROR(VALUE(INDEX('CSV Import'!$FV$7:$FV$359, MATCH($BP197, 'CSV Import'!$FU$7:$FU$359, 0))),0)</f>
        <v>0</v>
      </c>
      <c r="BJ197" s="60">
        <f>IFERROR(VALUE(INDEX('CSV Import'!$FW$7:$FW$359, MATCH($BP197, 'CSV Import'!$FU$7:$FU$359, 0))),0)</f>
        <v>0</v>
      </c>
      <c r="BK197" s="59">
        <f>IFERROR(VALUE(INDEX('CSV Import'!$GB$7:$GB$359, MATCH($BP197, 'CSV Import'!$GA$7:$GA$359, 0))),0)</f>
        <v>0</v>
      </c>
      <c r="BL197" s="60">
        <f>IFERROR(VALUE(INDEX('CSV Import'!$GC$7:$GC$359, MATCH($BP197, 'CSV Import'!$GA$7:$GA$359, 0))),0)</f>
        <v>0</v>
      </c>
      <c r="BM197" s="61">
        <f t="shared" si="541"/>
        <v>0</v>
      </c>
      <c r="BN197" s="62">
        <f t="shared" si="541"/>
        <v>0</v>
      </c>
      <c r="BP197" s="33" t="str">
        <f t="shared" si="540"/>
        <v>VOUCHERED---</v>
      </c>
    </row>
    <row r="198" spans="1:68" x14ac:dyDescent="0.2">
      <c r="A198" s="28">
        <f>ROW()</f>
        <v>198</v>
      </c>
      <c r="B198" s="111" t="s">
        <v>15</v>
      </c>
      <c r="C198" s="59">
        <f>IFERROR(VALUE(INDEX('CSV Import'!$D$7:$D$359, MATCH($BP198, 'CSV Import'!$C$7:$C$359, 0))),0)</f>
        <v>0</v>
      </c>
      <c r="D198" s="60">
        <f>IFERROR(VALUE(INDEX('CSV Import'!$E$7:$E$359, MATCH($BP198, 'CSV Import'!$C$7:$C$359, 0))),0)</f>
        <v>0</v>
      </c>
      <c r="E198" s="59">
        <f>IFERROR(VALUE(INDEX('CSV Import'!$J$7:$J$359, MATCH($BP198, 'CSV Import'!$I$7:$I$359, 0))),0)</f>
        <v>0</v>
      </c>
      <c r="F198" s="60">
        <f>IFERROR(VALUE(INDEX('CSV Import'!$K$7:$K$359, MATCH($BP198, 'CSV Import'!$I$7:$I$359, 0))),0)</f>
        <v>0</v>
      </c>
      <c r="G198" s="59">
        <f>IFERROR(VALUE(INDEX('CSV Import'!$P$7:$P$359, MATCH($BP198, 'CSV Import'!$O$7:$O$359, 0))),0)</f>
        <v>0</v>
      </c>
      <c r="H198" s="60">
        <f>IFERROR(VALUE(INDEX('CSV Import'!$Q$7:$Q$359, MATCH($BP198, 'CSV Import'!$O$7:$O$359, 0))),0)</f>
        <v>0</v>
      </c>
      <c r="I198" s="59">
        <f>IFERROR(VALUE(INDEX('CSV Import'!$V$7:$V$359, MATCH($BP198, 'CSV Import'!$U$7:$U$359, 0))),0)</f>
        <v>0</v>
      </c>
      <c r="J198" s="60">
        <f>IFERROR(VALUE(INDEX('CSV Import'!$W$7:$W$359, MATCH($BP198, 'CSV Import'!$U$7:$U$359, 0))),0)</f>
        <v>0</v>
      </c>
      <c r="K198" s="59">
        <f>IFERROR(VALUE(INDEX('CSV Import'!$AB$7:$AB$359, MATCH($BP198, 'CSV Import'!$AA$7:$AA$359, 0))),0)</f>
        <v>0</v>
      </c>
      <c r="L198" s="60">
        <f>IFERROR(VALUE(INDEX('CSV Import'!$AC$7:$AC$359, MATCH($BP198, 'CSV Import'!$AA$7:$AA$359, 0))),0)</f>
        <v>0</v>
      </c>
      <c r="M198" s="59">
        <f>IFERROR(VALUE(INDEX('CSV Import'!$AH$7:$AH$359, MATCH($BP198, 'CSV Import'!$AG$7:$AG$359, 0))),0)</f>
        <v>0</v>
      </c>
      <c r="N198" s="60">
        <f>IFERROR(VALUE(INDEX('CSV Import'!$AI$7:$AI$359, MATCH($BP198, 'CSV Import'!$AG$7:$AG$359, 0))),0)</f>
        <v>0</v>
      </c>
      <c r="O198" s="59">
        <f>IFERROR(VALUE(INDEX('CSV Import'!$AN$7:$AN$359, MATCH($BP198, 'CSV Import'!$AM$7:$AM$359, 0))),0)</f>
        <v>0</v>
      </c>
      <c r="P198" s="60">
        <f>IFERROR(VALUE(INDEX('CSV Import'!$AO$7:$AO$359, MATCH($BP198, 'CSV Import'!$AM$7:$AM$359, 0))),0)</f>
        <v>0</v>
      </c>
      <c r="Q198" s="59">
        <f>IFERROR(VALUE(INDEX('CSV Import'!$AT$7:$AT$359, MATCH($BP198, 'CSV Import'!$AS$7:$AS$359, 0))),0)</f>
        <v>0</v>
      </c>
      <c r="R198" s="60">
        <f>IFERROR(VALUE(INDEX('CSV Import'!$AU$7:$AU$359, MATCH($BP198, 'CSV Import'!$AS$7:$AS$359, 0))),0)</f>
        <v>0</v>
      </c>
      <c r="S198" s="59">
        <f>IFERROR(VALUE(INDEX('CSV Import'!$AZ$7:$AZ$359, MATCH($BP198, 'CSV Import'!$AY$7:$AY$359, 0))),0)</f>
        <v>0</v>
      </c>
      <c r="T198" s="60">
        <f>IFERROR(VALUE(INDEX('CSV Import'!$BA$7:$BA$359, MATCH($BP198, 'CSV Import'!$AY$7:$AY$359, 0))),0)</f>
        <v>0</v>
      </c>
      <c r="U198" s="59">
        <f>IFERROR(VALUE(INDEX('CSV Import'!$BF$7:$BF$359, MATCH($BP198, 'CSV Import'!$BE$7:$BE$359, 0))),0)</f>
        <v>0</v>
      </c>
      <c r="V198" s="60">
        <f>IFERROR(VALUE(INDEX('CSV Import'!$BG$7:$BG$359, MATCH($BP198, 'CSV Import'!$BE$7:$BE$359, 0))),0)</f>
        <v>0</v>
      </c>
      <c r="W198" s="59">
        <f>IFERROR(VALUE(INDEX('CSV Import'!$BL$7:$BL$359, MATCH($BP198, 'CSV Import'!$BK$7:$BK$359, 0))),0)</f>
        <v>0</v>
      </c>
      <c r="X198" s="60">
        <f>IFERROR(VALUE(INDEX('CSV Import'!$BM$7:$BM$359, MATCH($BP198, 'CSV Import'!$BK$7:$BK$359, 0))),0)</f>
        <v>0</v>
      </c>
      <c r="Y198" s="59">
        <f>IFERROR(VALUE(INDEX('CSV Import'!$BR$7:$BR$359, MATCH($BP198, 'CSV Import'!$BQ$7:$BQ$359, 0))),0)</f>
        <v>0</v>
      </c>
      <c r="Z198" s="60">
        <f>IFERROR(VALUE(INDEX('CSV Import'!$BS$7:$BS$359, MATCH($BP198, 'CSV Import'!$BQ$7:$BQ$359, 0))),0)</f>
        <v>0</v>
      </c>
      <c r="AA198" s="59">
        <f>IFERROR(VALUE(INDEX('CSV Import'!$BX$7:$BX$359, MATCH($BP198, 'CSV Import'!$BW$7:$BW$359, 0))),0)</f>
        <v>0</v>
      </c>
      <c r="AB198" s="60">
        <f>IFERROR(VALUE(INDEX('CSV Import'!$BY$7:$BY$359, MATCH($BP198, 'CSV Import'!$BW$7:$BW$359, 0))),0)</f>
        <v>0</v>
      </c>
      <c r="AC198" s="59">
        <f>IFERROR(VALUE(INDEX('CSV Import'!$CD$7:$CD$359, MATCH($BP198, 'CSV Import'!$CC$7:$CC$359, 0))),0)</f>
        <v>0</v>
      </c>
      <c r="AD198" s="60">
        <f>IFERROR(VALUE(INDEX('CSV Import'!$CE$7:$CE$359, MATCH($BP198, 'CSV Import'!$CC$7:$CC$359, 0))),0)</f>
        <v>0</v>
      </c>
      <c r="AE198" s="59">
        <f>IFERROR(VALUE(INDEX('CSV Import'!$CJ$7:$CJ$359, MATCH($BP198, 'CSV Import'!$CI$7:$CI$359, 0))),0)</f>
        <v>0</v>
      </c>
      <c r="AF198" s="60">
        <f>IFERROR(VALUE(INDEX('CSV Import'!$CK$7:$CK$359, MATCH($BP198, 'CSV Import'!$CI$7:$CI$359, 0))),0)</f>
        <v>0</v>
      </c>
      <c r="AG198" s="59">
        <f>IFERROR(VALUE(INDEX('CSV Import'!$CP$7:$CP$359, MATCH($BP198, 'CSV Import'!$CO$7:$CO$359, 0))),0)</f>
        <v>0</v>
      </c>
      <c r="AH198" s="60">
        <f>IFERROR(VALUE(INDEX('CSV Import'!$CQ$7:$CQ$359, MATCH($BP198, 'CSV Import'!$CO$7:$CO$359, 0))),0)</f>
        <v>0</v>
      </c>
      <c r="AI198" s="59">
        <f>IFERROR(VALUE(INDEX('CSV Import'!$CV$7:$CV$359, MATCH($BP198, 'CSV Import'!$CU$7:$CU$359, 0))),0)</f>
        <v>0</v>
      </c>
      <c r="AJ198" s="60">
        <f>IFERROR(VALUE(INDEX('CSV Import'!$CW$7:$CW$359, MATCH($BP198, 'CSV Import'!$CU$7:$CU$359, 0))),0)</f>
        <v>0</v>
      </c>
      <c r="AK198" s="59">
        <f>IFERROR(VALUE(INDEX('CSV Import'!$DB$7:$DB$359, MATCH($BP198, 'CSV Import'!$DA$7:$DA$359, 0))),0)</f>
        <v>0</v>
      </c>
      <c r="AL198" s="60">
        <f>IFERROR(VALUE(INDEX('CSV Import'!$DC$7:$DC$359, MATCH($BP198, 'CSV Import'!$DA$7:$DA$359, 0))),0)</f>
        <v>0</v>
      </c>
      <c r="AM198" s="59">
        <f>IFERROR(VALUE(INDEX('CSV Import'!$DH$7:$DH$359, MATCH($BP198, 'CSV Import'!$DG$7:$DG$359, 0))),0)</f>
        <v>0</v>
      </c>
      <c r="AN198" s="60">
        <f>IFERROR(VALUE(INDEX('CSV Import'!$DI$7:$DI$359, MATCH($BP198, 'CSV Import'!$DG$7:$DG$359, 0))),0)</f>
        <v>0</v>
      </c>
      <c r="AO198" s="59">
        <f>IFERROR(VALUE(INDEX('CSV Import'!$DN$7:$DN$359, MATCH($BP198, 'CSV Import'!$DM$7:$DM$359, 0))),0)</f>
        <v>0</v>
      </c>
      <c r="AP198" s="60">
        <f>IFERROR(VALUE(INDEX('CSV Import'!$DO$7:$DO$359, MATCH($BP198, 'CSV Import'!$DM$7:$DM$359, 0))),0)</f>
        <v>0</v>
      </c>
      <c r="AQ198" s="59">
        <f>IFERROR(VALUE(INDEX('CSV Import'!$DT$7:$DT$359, MATCH($BP198, 'CSV Import'!$DS$7:$DS$359, 0))),0)</f>
        <v>0</v>
      </c>
      <c r="AR198" s="60">
        <f>IFERROR(VALUE(INDEX('CSV Import'!$DU$7:$DU$359, MATCH($BP198, 'CSV Import'!$DS$7:$DS$359, 0))),0)</f>
        <v>0</v>
      </c>
      <c r="AS198" s="59">
        <f>IFERROR(VALUE(INDEX('CSV Import'!$DZ$7:$DZ$359, MATCH($BP198, 'CSV Import'!$DY$7:$DY$359, 0))),0)</f>
        <v>0</v>
      </c>
      <c r="AT198" s="60">
        <f>IFERROR(VALUE(INDEX('CSV Import'!$EA$7:$EA$359, MATCH($BP198, 'CSV Import'!$DY$7:$DY$359, 0))),0)</f>
        <v>0</v>
      </c>
      <c r="AU198" s="59">
        <f>IFERROR(VALUE(INDEX('CSV Import'!$EF$7:$EF$359, MATCH($BP198, 'CSV Import'!$EE$7:$EE$359, 0))),0)</f>
        <v>0</v>
      </c>
      <c r="AV198" s="60">
        <f>IFERROR(VALUE(INDEX('CSV Import'!$EG$7:$EG$359, MATCH($BP198, 'CSV Import'!$EE$7:$EE$359, 0))),0)</f>
        <v>0</v>
      </c>
      <c r="AW198" s="59">
        <f>IFERROR(VALUE(INDEX('CSV Import'!$EL$7:$EL$359, MATCH($BP198, 'CSV Import'!$EK$7:$EK$359, 0))),0)</f>
        <v>0</v>
      </c>
      <c r="AX198" s="60">
        <f>IFERROR(VALUE(INDEX('CSV Import'!$EM$7:$EM$359, MATCH($BP198, 'CSV Import'!$EK$7:$EK$359, 0))),0)</f>
        <v>0</v>
      </c>
      <c r="AY198" s="59">
        <f>IFERROR(VALUE(INDEX('CSV Import'!$ER$7:$ER$359, MATCH($BP198, 'CSV Import'!$EQ$7:$EQ$359, 0))),0)</f>
        <v>0</v>
      </c>
      <c r="AZ198" s="60">
        <f>IFERROR(VALUE(INDEX('CSV Import'!$ES$7:$ES$359, MATCH($BP198, 'CSV Import'!$EQ$7:$EQ$359, 0))),0)</f>
        <v>0</v>
      </c>
      <c r="BA198" s="59">
        <f>IFERROR(VALUE(INDEX('CSV Import'!$EX$7:$EX$359, MATCH($BP198, 'CSV Import'!$EW$7:$EW$359, 0))),0)</f>
        <v>0</v>
      </c>
      <c r="BB198" s="60">
        <f>IFERROR(VALUE(INDEX('CSV Import'!$EY$7:$EY$359, MATCH($BP198, 'CSV Import'!$EW$7:$EW$359, 0))),0)</f>
        <v>0</v>
      </c>
      <c r="BC198" s="59">
        <f>IFERROR(VALUE(INDEX('CSV Import'!$FD$7:$FD$359, MATCH($BP198, 'CSV Import'!$FC$7:$FC$359, 0))),0)</f>
        <v>0</v>
      </c>
      <c r="BD198" s="60">
        <f>IFERROR(VALUE(INDEX('CSV Import'!$FE$7:$FE$359, MATCH($BP198, 'CSV Import'!$FC$7:$FC$359, 0))),0)</f>
        <v>0</v>
      </c>
      <c r="BE198" s="59">
        <f>IFERROR(VALUE(INDEX('CSV Import'!$FJ$7:$FJ$359, MATCH($BP198, 'CSV Import'!$FI$7:$FI$359, 0))),0)</f>
        <v>0</v>
      </c>
      <c r="BF198" s="60">
        <f>IFERROR(VALUE(INDEX('CSV Import'!$FK$7:$FK$359, MATCH($BP198, 'CSV Import'!$FI$7:$FI$359, 0))),0)</f>
        <v>0</v>
      </c>
      <c r="BG198" s="59">
        <f>IFERROR(VALUE(INDEX('CSV Import'!$FP$7:$FP$359, MATCH($BP198, 'CSV Import'!$FO$7:$FO$359, 0))),0)</f>
        <v>0</v>
      </c>
      <c r="BH198" s="60">
        <f>IFERROR(VALUE(INDEX('CSV Import'!$FQ$7:$FQ$359, MATCH($BP198, 'CSV Import'!$FO$7:$FO$359, 0))),0)</f>
        <v>0</v>
      </c>
      <c r="BI198" s="59">
        <f>IFERROR(VALUE(INDEX('CSV Import'!$FV$7:$FV$359, MATCH($BP198, 'CSV Import'!$FU$7:$FU$359, 0))),0)</f>
        <v>0</v>
      </c>
      <c r="BJ198" s="60">
        <f>IFERROR(VALUE(INDEX('CSV Import'!$FW$7:$FW$359, MATCH($BP198, 'CSV Import'!$FU$7:$FU$359, 0))),0)</f>
        <v>0</v>
      </c>
      <c r="BK198" s="59">
        <f>IFERROR(VALUE(INDEX('CSV Import'!$GB$7:$GB$359, MATCH($BP198, 'CSV Import'!$GA$7:$GA$359, 0))),0)</f>
        <v>0</v>
      </c>
      <c r="BL198" s="60">
        <f>IFERROR(VALUE(INDEX('CSV Import'!$GC$7:$GC$359, MATCH($BP198, 'CSV Import'!$GA$7:$GA$359, 0))),0)</f>
        <v>0</v>
      </c>
      <c r="BM198" s="61">
        <f t="shared" si="541"/>
        <v>0</v>
      </c>
      <c r="BN198" s="62">
        <f t="shared" si="541"/>
        <v>0</v>
      </c>
      <c r="BP198" s="33" t="str">
        <f t="shared" si="540"/>
        <v>VOUCHERED---</v>
      </c>
    </row>
    <row r="199" spans="1:68" x14ac:dyDescent="0.2">
      <c r="A199" s="28">
        <f>ROW()</f>
        <v>199</v>
      </c>
      <c r="B199" s="111" t="s">
        <v>15</v>
      </c>
      <c r="C199" s="59">
        <f>IFERROR(VALUE(INDEX('CSV Import'!$D$7:$D$359, MATCH($BP199, 'CSV Import'!$C$7:$C$359, 0))),0)</f>
        <v>0</v>
      </c>
      <c r="D199" s="60">
        <f>IFERROR(VALUE(INDEX('CSV Import'!$E$7:$E$359, MATCH($BP199, 'CSV Import'!$C$7:$C$359, 0))),0)</f>
        <v>0</v>
      </c>
      <c r="E199" s="59">
        <f>IFERROR(VALUE(INDEX('CSV Import'!$J$7:$J$359, MATCH($BP199, 'CSV Import'!$I$7:$I$359, 0))),0)</f>
        <v>0</v>
      </c>
      <c r="F199" s="60">
        <f>IFERROR(VALUE(INDEX('CSV Import'!$K$7:$K$359, MATCH($BP199, 'CSV Import'!$I$7:$I$359, 0))),0)</f>
        <v>0</v>
      </c>
      <c r="G199" s="59">
        <f>IFERROR(VALUE(INDEX('CSV Import'!$P$7:$P$359, MATCH($BP199, 'CSV Import'!$O$7:$O$359, 0))),0)</f>
        <v>0</v>
      </c>
      <c r="H199" s="60">
        <f>IFERROR(VALUE(INDEX('CSV Import'!$Q$7:$Q$359, MATCH($BP199, 'CSV Import'!$O$7:$O$359, 0))),0)</f>
        <v>0</v>
      </c>
      <c r="I199" s="59">
        <f>IFERROR(VALUE(INDEX('CSV Import'!$V$7:$V$359, MATCH($BP199, 'CSV Import'!$U$7:$U$359, 0))),0)</f>
        <v>0</v>
      </c>
      <c r="J199" s="60">
        <f>IFERROR(VALUE(INDEX('CSV Import'!$W$7:$W$359, MATCH($BP199, 'CSV Import'!$U$7:$U$359, 0))),0)</f>
        <v>0</v>
      </c>
      <c r="K199" s="59">
        <f>IFERROR(VALUE(INDEX('CSV Import'!$AB$7:$AB$359, MATCH($BP199, 'CSV Import'!$AA$7:$AA$359, 0))),0)</f>
        <v>0</v>
      </c>
      <c r="L199" s="60">
        <f>IFERROR(VALUE(INDEX('CSV Import'!$AC$7:$AC$359, MATCH($BP199, 'CSV Import'!$AA$7:$AA$359, 0))),0)</f>
        <v>0</v>
      </c>
      <c r="M199" s="59">
        <f>IFERROR(VALUE(INDEX('CSV Import'!$AH$7:$AH$359, MATCH($BP199, 'CSV Import'!$AG$7:$AG$359, 0))),0)</f>
        <v>0</v>
      </c>
      <c r="N199" s="60">
        <f>IFERROR(VALUE(INDEX('CSV Import'!$AI$7:$AI$359, MATCH($BP199, 'CSV Import'!$AG$7:$AG$359, 0))),0)</f>
        <v>0</v>
      </c>
      <c r="O199" s="59">
        <f>IFERROR(VALUE(INDEX('CSV Import'!$AN$7:$AN$359, MATCH($BP199, 'CSV Import'!$AM$7:$AM$359, 0))),0)</f>
        <v>0</v>
      </c>
      <c r="P199" s="60">
        <f>IFERROR(VALUE(INDEX('CSV Import'!$AO$7:$AO$359, MATCH($BP199, 'CSV Import'!$AM$7:$AM$359, 0))),0)</f>
        <v>0</v>
      </c>
      <c r="Q199" s="59">
        <f>IFERROR(VALUE(INDEX('CSV Import'!$AT$7:$AT$359, MATCH($BP199, 'CSV Import'!$AS$7:$AS$359, 0))),0)</f>
        <v>0</v>
      </c>
      <c r="R199" s="60">
        <f>IFERROR(VALUE(INDEX('CSV Import'!$AU$7:$AU$359, MATCH($BP199, 'CSV Import'!$AS$7:$AS$359, 0))),0)</f>
        <v>0</v>
      </c>
      <c r="S199" s="59">
        <f>IFERROR(VALUE(INDEX('CSV Import'!$AZ$7:$AZ$359, MATCH($BP199, 'CSV Import'!$AY$7:$AY$359, 0))),0)</f>
        <v>0</v>
      </c>
      <c r="T199" s="60">
        <f>IFERROR(VALUE(INDEX('CSV Import'!$BA$7:$BA$359, MATCH($BP199, 'CSV Import'!$AY$7:$AY$359, 0))),0)</f>
        <v>0</v>
      </c>
      <c r="U199" s="59">
        <f>IFERROR(VALUE(INDEX('CSV Import'!$BF$7:$BF$359, MATCH($BP199, 'CSV Import'!$BE$7:$BE$359, 0))),0)</f>
        <v>0</v>
      </c>
      <c r="V199" s="60">
        <f>IFERROR(VALUE(INDEX('CSV Import'!$BG$7:$BG$359, MATCH($BP199, 'CSV Import'!$BE$7:$BE$359, 0))),0)</f>
        <v>0</v>
      </c>
      <c r="W199" s="59">
        <f>IFERROR(VALUE(INDEX('CSV Import'!$BL$7:$BL$359, MATCH($BP199, 'CSV Import'!$BK$7:$BK$359, 0))),0)</f>
        <v>0</v>
      </c>
      <c r="X199" s="60">
        <f>IFERROR(VALUE(INDEX('CSV Import'!$BM$7:$BM$359, MATCH($BP199, 'CSV Import'!$BK$7:$BK$359, 0))),0)</f>
        <v>0</v>
      </c>
      <c r="Y199" s="59">
        <f>IFERROR(VALUE(INDEX('CSV Import'!$BR$7:$BR$359, MATCH($BP199, 'CSV Import'!$BQ$7:$BQ$359, 0))),0)</f>
        <v>0</v>
      </c>
      <c r="Z199" s="60">
        <f>IFERROR(VALUE(INDEX('CSV Import'!$BS$7:$BS$359, MATCH($BP199, 'CSV Import'!$BQ$7:$BQ$359, 0))),0)</f>
        <v>0</v>
      </c>
      <c r="AA199" s="59">
        <f>IFERROR(VALUE(INDEX('CSV Import'!$BX$7:$BX$359, MATCH($BP199, 'CSV Import'!$BW$7:$BW$359, 0))),0)</f>
        <v>0</v>
      </c>
      <c r="AB199" s="60">
        <f>IFERROR(VALUE(INDEX('CSV Import'!$BY$7:$BY$359, MATCH($BP199, 'CSV Import'!$BW$7:$BW$359, 0))),0)</f>
        <v>0</v>
      </c>
      <c r="AC199" s="59">
        <f>IFERROR(VALUE(INDEX('CSV Import'!$CD$7:$CD$359, MATCH($BP199, 'CSV Import'!$CC$7:$CC$359, 0))),0)</f>
        <v>0</v>
      </c>
      <c r="AD199" s="60">
        <f>IFERROR(VALUE(INDEX('CSV Import'!$CE$7:$CE$359, MATCH($BP199, 'CSV Import'!$CC$7:$CC$359, 0))),0)</f>
        <v>0</v>
      </c>
      <c r="AE199" s="59">
        <f>IFERROR(VALUE(INDEX('CSV Import'!$CJ$7:$CJ$359, MATCH($BP199, 'CSV Import'!$CI$7:$CI$359, 0))),0)</f>
        <v>0</v>
      </c>
      <c r="AF199" s="60">
        <f>IFERROR(VALUE(INDEX('CSV Import'!$CK$7:$CK$359, MATCH($BP199, 'CSV Import'!$CI$7:$CI$359, 0))),0)</f>
        <v>0</v>
      </c>
      <c r="AG199" s="59">
        <f>IFERROR(VALUE(INDEX('CSV Import'!$CP$7:$CP$359, MATCH($BP199, 'CSV Import'!$CO$7:$CO$359, 0))),0)</f>
        <v>0</v>
      </c>
      <c r="AH199" s="60">
        <f>IFERROR(VALUE(INDEX('CSV Import'!$CQ$7:$CQ$359, MATCH($BP199, 'CSV Import'!$CO$7:$CO$359, 0))),0)</f>
        <v>0</v>
      </c>
      <c r="AI199" s="59">
        <f>IFERROR(VALUE(INDEX('CSV Import'!$CV$7:$CV$359, MATCH($BP199, 'CSV Import'!$CU$7:$CU$359, 0))),0)</f>
        <v>0</v>
      </c>
      <c r="AJ199" s="60">
        <f>IFERROR(VALUE(INDEX('CSV Import'!$CW$7:$CW$359, MATCH($BP199, 'CSV Import'!$CU$7:$CU$359, 0))),0)</f>
        <v>0</v>
      </c>
      <c r="AK199" s="59">
        <f>IFERROR(VALUE(INDEX('CSV Import'!$DB$7:$DB$359, MATCH($BP199, 'CSV Import'!$DA$7:$DA$359, 0))),0)</f>
        <v>0</v>
      </c>
      <c r="AL199" s="60">
        <f>IFERROR(VALUE(INDEX('CSV Import'!$DC$7:$DC$359, MATCH($BP199, 'CSV Import'!$DA$7:$DA$359, 0))),0)</f>
        <v>0</v>
      </c>
      <c r="AM199" s="59">
        <f>IFERROR(VALUE(INDEX('CSV Import'!$DH$7:$DH$359, MATCH($BP199, 'CSV Import'!$DG$7:$DG$359, 0))),0)</f>
        <v>0</v>
      </c>
      <c r="AN199" s="60">
        <f>IFERROR(VALUE(INDEX('CSV Import'!$DI$7:$DI$359, MATCH($BP199, 'CSV Import'!$DG$7:$DG$359, 0))),0)</f>
        <v>0</v>
      </c>
      <c r="AO199" s="59">
        <f>IFERROR(VALUE(INDEX('CSV Import'!$DN$7:$DN$359, MATCH($BP199, 'CSV Import'!$DM$7:$DM$359, 0))),0)</f>
        <v>0</v>
      </c>
      <c r="AP199" s="60">
        <f>IFERROR(VALUE(INDEX('CSV Import'!$DO$7:$DO$359, MATCH($BP199, 'CSV Import'!$DM$7:$DM$359, 0))),0)</f>
        <v>0</v>
      </c>
      <c r="AQ199" s="59">
        <f>IFERROR(VALUE(INDEX('CSV Import'!$DT$7:$DT$359, MATCH($BP199, 'CSV Import'!$DS$7:$DS$359, 0))),0)</f>
        <v>0</v>
      </c>
      <c r="AR199" s="60">
        <f>IFERROR(VALUE(INDEX('CSV Import'!$DU$7:$DU$359, MATCH($BP199, 'CSV Import'!$DS$7:$DS$359, 0))),0)</f>
        <v>0</v>
      </c>
      <c r="AS199" s="59">
        <f>IFERROR(VALUE(INDEX('CSV Import'!$DZ$7:$DZ$359, MATCH($BP199, 'CSV Import'!$DY$7:$DY$359, 0))),0)</f>
        <v>0</v>
      </c>
      <c r="AT199" s="60">
        <f>IFERROR(VALUE(INDEX('CSV Import'!$EA$7:$EA$359, MATCH($BP199, 'CSV Import'!$DY$7:$DY$359, 0))),0)</f>
        <v>0</v>
      </c>
      <c r="AU199" s="59">
        <f>IFERROR(VALUE(INDEX('CSV Import'!$EF$7:$EF$359, MATCH($BP199, 'CSV Import'!$EE$7:$EE$359, 0))),0)</f>
        <v>0</v>
      </c>
      <c r="AV199" s="60">
        <f>IFERROR(VALUE(INDEX('CSV Import'!$EG$7:$EG$359, MATCH($BP199, 'CSV Import'!$EE$7:$EE$359, 0))),0)</f>
        <v>0</v>
      </c>
      <c r="AW199" s="59">
        <f>IFERROR(VALUE(INDEX('CSV Import'!$EL$7:$EL$359, MATCH($BP199, 'CSV Import'!$EK$7:$EK$359, 0))),0)</f>
        <v>0</v>
      </c>
      <c r="AX199" s="60">
        <f>IFERROR(VALUE(INDEX('CSV Import'!$EM$7:$EM$359, MATCH($BP199, 'CSV Import'!$EK$7:$EK$359, 0))),0)</f>
        <v>0</v>
      </c>
      <c r="AY199" s="59">
        <f>IFERROR(VALUE(INDEX('CSV Import'!$ER$7:$ER$359, MATCH($BP199, 'CSV Import'!$EQ$7:$EQ$359, 0))),0)</f>
        <v>0</v>
      </c>
      <c r="AZ199" s="60">
        <f>IFERROR(VALUE(INDEX('CSV Import'!$ES$7:$ES$359, MATCH($BP199, 'CSV Import'!$EQ$7:$EQ$359, 0))),0)</f>
        <v>0</v>
      </c>
      <c r="BA199" s="59">
        <f>IFERROR(VALUE(INDEX('CSV Import'!$EX$7:$EX$359, MATCH($BP199, 'CSV Import'!$EW$7:$EW$359, 0))),0)</f>
        <v>0</v>
      </c>
      <c r="BB199" s="60">
        <f>IFERROR(VALUE(INDEX('CSV Import'!$EY$7:$EY$359, MATCH($BP199, 'CSV Import'!$EW$7:$EW$359, 0))),0)</f>
        <v>0</v>
      </c>
      <c r="BC199" s="59">
        <f>IFERROR(VALUE(INDEX('CSV Import'!$FD$7:$FD$359, MATCH($BP199, 'CSV Import'!$FC$7:$FC$359, 0))),0)</f>
        <v>0</v>
      </c>
      <c r="BD199" s="60">
        <f>IFERROR(VALUE(INDEX('CSV Import'!$FE$7:$FE$359, MATCH($BP199, 'CSV Import'!$FC$7:$FC$359, 0))),0)</f>
        <v>0</v>
      </c>
      <c r="BE199" s="59">
        <f>IFERROR(VALUE(INDEX('CSV Import'!$FJ$7:$FJ$359, MATCH($BP199, 'CSV Import'!$FI$7:$FI$359, 0))),0)</f>
        <v>0</v>
      </c>
      <c r="BF199" s="60">
        <f>IFERROR(VALUE(INDEX('CSV Import'!$FK$7:$FK$359, MATCH($BP199, 'CSV Import'!$FI$7:$FI$359, 0))),0)</f>
        <v>0</v>
      </c>
      <c r="BG199" s="59">
        <f>IFERROR(VALUE(INDEX('CSV Import'!$FP$7:$FP$359, MATCH($BP199, 'CSV Import'!$FO$7:$FO$359, 0))),0)</f>
        <v>0</v>
      </c>
      <c r="BH199" s="60">
        <f>IFERROR(VALUE(INDEX('CSV Import'!$FQ$7:$FQ$359, MATCH($BP199, 'CSV Import'!$FO$7:$FO$359, 0))),0)</f>
        <v>0</v>
      </c>
      <c r="BI199" s="59">
        <f>IFERROR(VALUE(INDEX('CSV Import'!$FV$7:$FV$359, MATCH($BP199, 'CSV Import'!$FU$7:$FU$359, 0))),0)</f>
        <v>0</v>
      </c>
      <c r="BJ199" s="60">
        <f>IFERROR(VALUE(INDEX('CSV Import'!$FW$7:$FW$359, MATCH($BP199, 'CSV Import'!$FU$7:$FU$359, 0))),0)</f>
        <v>0</v>
      </c>
      <c r="BK199" s="59">
        <f>IFERROR(VALUE(INDEX('CSV Import'!$GB$7:$GB$359, MATCH($BP199, 'CSV Import'!$GA$7:$GA$359, 0))),0)</f>
        <v>0</v>
      </c>
      <c r="BL199" s="60">
        <f>IFERROR(VALUE(INDEX('CSV Import'!$GC$7:$GC$359, MATCH($BP199, 'CSV Import'!$GA$7:$GA$359, 0))),0)</f>
        <v>0</v>
      </c>
      <c r="BM199" s="61">
        <f t="shared" si="541"/>
        <v>0</v>
      </c>
      <c r="BN199" s="62">
        <f t="shared" si="541"/>
        <v>0</v>
      </c>
      <c r="BP199" s="33" t="str">
        <f t="shared" si="540"/>
        <v>VOUCHERED---</v>
      </c>
    </row>
    <row r="200" spans="1:68" x14ac:dyDescent="0.2">
      <c r="A200" s="28">
        <f>ROW()</f>
        <v>200</v>
      </c>
      <c r="B200" s="111" t="s">
        <v>15</v>
      </c>
      <c r="C200" s="59">
        <f>IFERROR(VALUE(INDEX('CSV Import'!$D$7:$D$359, MATCH($BP200, 'CSV Import'!$C$7:$C$359, 0))),0)</f>
        <v>0</v>
      </c>
      <c r="D200" s="60">
        <f>IFERROR(VALUE(INDEX('CSV Import'!$E$7:$E$359, MATCH($BP200, 'CSV Import'!$C$7:$C$359, 0))),0)</f>
        <v>0</v>
      </c>
      <c r="E200" s="59">
        <f>IFERROR(VALUE(INDEX('CSV Import'!$J$7:$J$359, MATCH($BP200, 'CSV Import'!$I$7:$I$359, 0))),0)</f>
        <v>0</v>
      </c>
      <c r="F200" s="60">
        <f>IFERROR(VALUE(INDEX('CSV Import'!$K$7:$K$359, MATCH($BP200, 'CSV Import'!$I$7:$I$359, 0))),0)</f>
        <v>0</v>
      </c>
      <c r="G200" s="59">
        <f>IFERROR(VALUE(INDEX('CSV Import'!$P$7:$P$359, MATCH($BP200, 'CSV Import'!$O$7:$O$359, 0))),0)</f>
        <v>0</v>
      </c>
      <c r="H200" s="60">
        <f>IFERROR(VALUE(INDEX('CSV Import'!$Q$7:$Q$359, MATCH($BP200, 'CSV Import'!$O$7:$O$359, 0))),0)</f>
        <v>0</v>
      </c>
      <c r="I200" s="59">
        <f>IFERROR(VALUE(INDEX('CSV Import'!$V$7:$V$359, MATCH($BP200, 'CSV Import'!$U$7:$U$359, 0))),0)</f>
        <v>0</v>
      </c>
      <c r="J200" s="60">
        <f>IFERROR(VALUE(INDEX('CSV Import'!$W$7:$W$359, MATCH($BP200, 'CSV Import'!$U$7:$U$359, 0))),0)</f>
        <v>0</v>
      </c>
      <c r="K200" s="59">
        <f>IFERROR(VALUE(INDEX('CSV Import'!$AB$7:$AB$359, MATCH($BP200, 'CSV Import'!$AA$7:$AA$359, 0))),0)</f>
        <v>0</v>
      </c>
      <c r="L200" s="60">
        <f>IFERROR(VALUE(INDEX('CSV Import'!$AC$7:$AC$359, MATCH($BP200, 'CSV Import'!$AA$7:$AA$359, 0))),0)</f>
        <v>0</v>
      </c>
      <c r="M200" s="59">
        <f>IFERROR(VALUE(INDEX('CSV Import'!$AH$7:$AH$359, MATCH($BP200, 'CSV Import'!$AG$7:$AG$359, 0))),0)</f>
        <v>0</v>
      </c>
      <c r="N200" s="60">
        <f>IFERROR(VALUE(INDEX('CSV Import'!$AI$7:$AI$359, MATCH($BP200, 'CSV Import'!$AG$7:$AG$359, 0))),0)</f>
        <v>0</v>
      </c>
      <c r="O200" s="59">
        <f>IFERROR(VALUE(INDEX('CSV Import'!$AN$7:$AN$359, MATCH($BP200, 'CSV Import'!$AM$7:$AM$359, 0))),0)</f>
        <v>0</v>
      </c>
      <c r="P200" s="60">
        <f>IFERROR(VALUE(INDEX('CSV Import'!$AO$7:$AO$359, MATCH($BP200, 'CSV Import'!$AM$7:$AM$359, 0))),0)</f>
        <v>0</v>
      </c>
      <c r="Q200" s="59">
        <f>IFERROR(VALUE(INDEX('CSV Import'!$AT$7:$AT$359, MATCH($BP200, 'CSV Import'!$AS$7:$AS$359, 0))),0)</f>
        <v>0</v>
      </c>
      <c r="R200" s="60">
        <f>IFERROR(VALUE(INDEX('CSV Import'!$AU$7:$AU$359, MATCH($BP200, 'CSV Import'!$AS$7:$AS$359, 0))),0)</f>
        <v>0</v>
      </c>
      <c r="S200" s="59">
        <f>IFERROR(VALUE(INDEX('CSV Import'!$AZ$7:$AZ$359, MATCH($BP200, 'CSV Import'!$AY$7:$AY$359, 0))),0)</f>
        <v>0</v>
      </c>
      <c r="T200" s="60">
        <f>IFERROR(VALUE(INDEX('CSV Import'!$BA$7:$BA$359, MATCH($BP200, 'CSV Import'!$AY$7:$AY$359, 0))),0)</f>
        <v>0</v>
      </c>
      <c r="U200" s="59">
        <f>IFERROR(VALUE(INDEX('CSV Import'!$BF$7:$BF$359, MATCH($BP200, 'CSV Import'!$BE$7:$BE$359, 0))),0)</f>
        <v>0</v>
      </c>
      <c r="V200" s="60">
        <f>IFERROR(VALUE(INDEX('CSV Import'!$BG$7:$BG$359, MATCH($BP200, 'CSV Import'!$BE$7:$BE$359, 0))),0)</f>
        <v>0</v>
      </c>
      <c r="W200" s="59">
        <f>IFERROR(VALUE(INDEX('CSV Import'!$BL$7:$BL$359, MATCH($BP200, 'CSV Import'!$BK$7:$BK$359, 0))),0)</f>
        <v>0</v>
      </c>
      <c r="X200" s="60">
        <f>IFERROR(VALUE(INDEX('CSV Import'!$BM$7:$BM$359, MATCH($BP200, 'CSV Import'!$BK$7:$BK$359, 0))),0)</f>
        <v>0</v>
      </c>
      <c r="Y200" s="59">
        <f>IFERROR(VALUE(INDEX('CSV Import'!$BR$7:$BR$359, MATCH($BP200, 'CSV Import'!$BQ$7:$BQ$359, 0))),0)</f>
        <v>0</v>
      </c>
      <c r="Z200" s="60">
        <f>IFERROR(VALUE(INDEX('CSV Import'!$BS$7:$BS$359, MATCH($BP200, 'CSV Import'!$BQ$7:$BQ$359, 0))),0)</f>
        <v>0</v>
      </c>
      <c r="AA200" s="59">
        <f>IFERROR(VALUE(INDEX('CSV Import'!$BX$7:$BX$359, MATCH($BP200, 'CSV Import'!$BW$7:$BW$359, 0))),0)</f>
        <v>0</v>
      </c>
      <c r="AB200" s="60">
        <f>IFERROR(VALUE(INDEX('CSV Import'!$BY$7:$BY$359, MATCH($BP200, 'CSV Import'!$BW$7:$BW$359, 0))),0)</f>
        <v>0</v>
      </c>
      <c r="AC200" s="59">
        <f>IFERROR(VALUE(INDEX('CSV Import'!$CD$7:$CD$359, MATCH($BP200, 'CSV Import'!$CC$7:$CC$359, 0))),0)</f>
        <v>0</v>
      </c>
      <c r="AD200" s="60">
        <f>IFERROR(VALUE(INDEX('CSV Import'!$CE$7:$CE$359, MATCH($BP200, 'CSV Import'!$CC$7:$CC$359, 0))),0)</f>
        <v>0</v>
      </c>
      <c r="AE200" s="59">
        <f>IFERROR(VALUE(INDEX('CSV Import'!$CJ$7:$CJ$359, MATCH($BP200, 'CSV Import'!$CI$7:$CI$359, 0))),0)</f>
        <v>0</v>
      </c>
      <c r="AF200" s="60">
        <f>IFERROR(VALUE(INDEX('CSV Import'!$CK$7:$CK$359, MATCH($BP200, 'CSV Import'!$CI$7:$CI$359, 0))),0)</f>
        <v>0</v>
      </c>
      <c r="AG200" s="59">
        <f>IFERROR(VALUE(INDEX('CSV Import'!$CP$7:$CP$359, MATCH($BP200, 'CSV Import'!$CO$7:$CO$359, 0))),0)</f>
        <v>0</v>
      </c>
      <c r="AH200" s="60">
        <f>IFERROR(VALUE(INDEX('CSV Import'!$CQ$7:$CQ$359, MATCH($BP200, 'CSV Import'!$CO$7:$CO$359, 0))),0)</f>
        <v>0</v>
      </c>
      <c r="AI200" s="59">
        <f>IFERROR(VALUE(INDEX('CSV Import'!$CV$7:$CV$359, MATCH($BP200, 'CSV Import'!$CU$7:$CU$359, 0))),0)</f>
        <v>0</v>
      </c>
      <c r="AJ200" s="60">
        <f>IFERROR(VALUE(INDEX('CSV Import'!$CW$7:$CW$359, MATCH($BP200, 'CSV Import'!$CU$7:$CU$359, 0))),0)</f>
        <v>0</v>
      </c>
      <c r="AK200" s="59">
        <f>IFERROR(VALUE(INDEX('CSV Import'!$DB$7:$DB$359, MATCH($BP200, 'CSV Import'!$DA$7:$DA$359, 0))),0)</f>
        <v>0</v>
      </c>
      <c r="AL200" s="60">
        <f>IFERROR(VALUE(INDEX('CSV Import'!$DC$7:$DC$359, MATCH($BP200, 'CSV Import'!$DA$7:$DA$359, 0))),0)</f>
        <v>0</v>
      </c>
      <c r="AM200" s="59">
        <f>IFERROR(VALUE(INDEX('CSV Import'!$DH$7:$DH$359, MATCH($BP200, 'CSV Import'!$DG$7:$DG$359, 0))),0)</f>
        <v>0</v>
      </c>
      <c r="AN200" s="60">
        <f>IFERROR(VALUE(INDEX('CSV Import'!$DI$7:$DI$359, MATCH($BP200, 'CSV Import'!$DG$7:$DG$359, 0))),0)</f>
        <v>0</v>
      </c>
      <c r="AO200" s="59">
        <f>IFERROR(VALUE(INDEX('CSV Import'!$DN$7:$DN$359, MATCH($BP200, 'CSV Import'!$DM$7:$DM$359, 0))),0)</f>
        <v>0</v>
      </c>
      <c r="AP200" s="60">
        <f>IFERROR(VALUE(INDEX('CSV Import'!$DO$7:$DO$359, MATCH($BP200, 'CSV Import'!$DM$7:$DM$359, 0))),0)</f>
        <v>0</v>
      </c>
      <c r="AQ200" s="59">
        <f>IFERROR(VALUE(INDEX('CSV Import'!$DT$7:$DT$359, MATCH($BP200, 'CSV Import'!$DS$7:$DS$359, 0))),0)</f>
        <v>0</v>
      </c>
      <c r="AR200" s="60">
        <f>IFERROR(VALUE(INDEX('CSV Import'!$DU$7:$DU$359, MATCH($BP200, 'CSV Import'!$DS$7:$DS$359, 0))),0)</f>
        <v>0</v>
      </c>
      <c r="AS200" s="59">
        <f>IFERROR(VALUE(INDEX('CSV Import'!$DZ$7:$DZ$359, MATCH($BP200, 'CSV Import'!$DY$7:$DY$359, 0))),0)</f>
        <v>0</v>
      </c>
      <c r="AT200" s="60">
        <f>IFERROR(VALUE(INDEX('CSV Import'!$EA$7:$EA$359, MATCH($BP200, 'CSV Import'!$DY$7:$DY$359, 0))),0)</f>
        <v>0</v>
      </c>
      <c r="AU200" s="59">
        <f>IFERROR(VALUE(INDEX('CSV Import'!$EF$7:$EF$359, MATCH($BP200, 'CSV Import'!$EE$7:$EE$359, 0))),0)</f>
        <v>0</v>
      </c>
      <c r="AV200" s="60">
        <f>IFERROR(VALUE(INDEX('CSV Import'!$EG$7:$EG$359, MATCH($BP200, 'CSV Import'!$EE$7:$EE$359, 0))),0)</f>
        <v>0</v>
      </c>
      <c r="AW200" s="59">
        <f>IFERROR(VALUE(INDEX('CSV Import'!$EL$7:$EL$359, MATCH($BP200, 'CSV Import'!$EK$7:$EK$359, 0))),0)</f>
        <v>0</v>
      </c>
      <c r="AX200" s="60">
        <f>IFERROR(VALUE(INDEX('CSV Import'!$EM$7:$EM$359, MATCH($BP200, 'CSV Import'!$EK$7:$EK$359, 0))),0)</f>
        <v>0</v>
      </c>
      <c r="AY200" s="59">
        <f>IFERROR(VALUE(INDEX('CSV Import'!$ER$7:$ER$359, MATCH($BP200, 'CSV Import'!$EQ$7:$EQ$359, 0))),0)</f>
        <v>0</v>
      </c>
      <c r="AZ200" s="60">
        <f>IFERROR(VALUE(INDEX('CSV Import'!$ES$7:$ES$359, MATCH($BP200, 'CSV Import'!$EQ$7:$EQ$359, 0))),0)</f>
        <v>0</v>
      </c>
      <c r="BA200" s="59">
        <f>IFERROR(VALUE(INDEX('CSV Import'!$EX$7:$EX$359, MATCH($BP200, 'CSV Import'!$EW$7:$EW$359, 0))),0)</f>
        <v>0</v>
      </c>
      <c r="BB200" s="60">
        <f>IFERROR(VALUE(INDEX('CSV Import'!$EY$7:$EY$359, MATCH($BP200, 'CSV Import'!$EW$7:$EW$359, 0))),0)</f>
        <v>0</v>
      </c>
      <c r="BC200" s="59">
        <f>IFERROR(VALUE(INDEX('CSV Import'!$FD$7:$FD$359, MATCH($BP200, 'CSV Import'!$FC$7:$FC$359, 0))),0)</f>
        <v>0</v>
      </c>
      <c r="BD200" s="60">
        <f>IFERROR(VALUE(INDEX('CSV Import'!$FE$7:$FE$359, MATCH($BP200, 'CSV Import'!$FC$7:$FC$359, 0))),0)</f>
        <v>0</v>
      </c>
      <c r="BE200" s="59">
        <f>IFERROR(VALUE(INDEX('CSV Import'!$FJ$7:$FJ$359, MATCH($BP200, 'CSV Import'!$FI$7:$FI$359, 0))),0)</f>
        <v>0</v>
      </c>
      <c r="BF200" s="60">
        <f>IFERROR(VALUE(INDEX('CSV Import'!$FK$7:$FK$359, MATCH($BP200, 'CSV Import'!$FI$7:$FI$359, 0))),0)</f>
        <v>0</v>
      </c>
      <c r="BG200" s="59">
        <f>IFERROR(VALUE(INDEX('CSV Import'!$FP$7:$FP$359, MATCH($BP200, 'CSV Import'!$FO$7:$FO$359, 0))),0)</f>
        <v>0</v>
      </c>
      <c r="BH200" s="60">
        <f>IFERROR(VALUE(INDEX('CSV Import'!$FQ$7:$FQ$359, MATCH($BP200, 'CSV Import'!$FO$7:$FO$359, 0))),0)</f>
        <v>0</v>
      </c>
      <c r="BI200" s="59">
        <f>IFERROR(VALUE(INDEX('CSV Import'!$FV$7:$FV$359, MATCH($BP200, 'CSV Import'!$FU$7:$FU$359, 0))),0)</f>
        <v>0</v>
      </c>
      <c r="BJ200" s="60">
        <f>IFERROR(VALUE(INDEX('CSV Import'!$FW$7:$FW$359, MATCH($BP200, 'CSV Import'!$FU$7:$FU$359, 0))),0)</f>
        <v>0</v>
      </c>
      <c r="BK200" s="59">
        <f>IFERROR(VALUE(INDEX('CSV Import'!$GB$7:$GB$359, MATCH($BP200, 'CSV Import'!$GA$7:$GA$359, 0))),0)</f>
        <v>0</v>
      </c>
      <c r="BL200" s="60">
        <f>IFERROR(VALUE(INDEX('CSV Import'!$GC$7:$GC$359, MATCH($BP200, 'CSV Import'!$GA$7:$GA$359, 0))),0)</f>
        <v>0</v>
      </c>
      <c r="BM200" s="61">
        <f t="shared" si="541"/>
        <v>0</v>
      </c>
      <c r="BN200" s="62">
        <f t="shared" si="541"/>
        <v>0</v>
      </c>
      <c r="BP200" s="33" t="str">
        <f t="shared" si="540"/>
        <v>VOUCHERED---</v>
      </c>
    </row>
    <row r="201" spans="1:68" x14ac:dyDescent="0.2">
      <c r="A201" s="28">
        <f>ROW()</f>
        <v>201</v>
      </c>
      <c r="B201" s="111" t="s">
        <v>15</v>
      </c>
      <c r="C201" s="59">
        <f>IFERROR(VALUE(INDEX('CSV Import'!$D$7:$D$359, MATCH($BP201, 'CSV Import'!$C$7:$C$359, 0))),0)</f>
        <v>0</v>
      </c>
      <c r="D201" s="60">
        <f>IFERROR(VALUE(INDEX('CSV Import'!$E$7:$E$359, MATCH($BP201, 'CSV Import'!$C$7:$C$359, 0))),0)</f>
        <v>0</v>
      </c>
      <c r="E201" s="59">
        <f>IFERROR(VALUE(INDEX('CSV Import'!$J$7:$J$359, MATCH($BP201, 'CSV Import'!$I$7:$I$359, 0))),0)</f>
        <v>0</v>
      </c>
      <c r="F201" s="60">
        <f>IFERROR(VALUE(INDEX('CSV Import'!$K$7:$K$359, MATCH($BP201, 'CSV Import'!$I$7:$I$359, 0))),0)</f>
        <v>0</v>
      </c>
      <c r="G201" s="59">
        <f>IFERROR(VALUE(INDEX('CSV Import'!$P$7:$P$359, MATCH($BP201, 'CSV Import'!$O$7:$O$359, 0))),0)</f>
        <v>0</v>
      </c>
      <c r="H201" s="60">
        <f>IFERROR(VALUE(INDEX('CSV Import'!$Q$7:$Q$359, MATCH($BP201, 'CSV Import'!$O$7:$O$359, 0))),0)</f>
        <v>0</v>
      </c>
      <c r="I201" s="59">
        <f>IFERROR(VALUE(INDEX('CSV Import'!$V$7:$V$359, MATCH($BP201, 'CSV Import'!$U$7:$U$359, 0))),0)</f>
        <v>0</v>
      </c>
      <c r="J201" s="60">
        <f>IFERROR(VALUE(INDEX('CSV Import'!$W$7:$W$359, MATCH($BP201, 'CSV Import'!$U$7:$U$359, 0))),0)</f>
        <v>0</v>
      </c>
      <c r="K201" s="59">
        <f>IFERROR(VALUE(INDEX('CSV Import'!$AB$7:$AB$359, MATCH($BP201, 'CSV Import'!$AA$7:$AA$359, 0))),0)</f>
        <v>0</v>
      </c>
      <c r="L201" s="60">
        <f>IFERROR(VALUE(INDEX('CSV Import'!$AC$7:$AC$359, MATCH($BP201, 'CSV Import'!$AA$7:$AA$359, 0))),0)</f>
        <v>0</v>
      </c>
      <c r="M201" s="59">
        <f>IFERROR(VALUE(INDEX('CSV Import'!$AH$7:$AH$359, MATCH($BP201, 'CSV Import'!$AG$7:$AG$359, 0))),0)</f>
        <v>0</v>
      </c>
      <c r="N201" s="60">
        <f>IFERROR(VALUE(INDEX('CSV Import'!$AI$7:$AI$359, MATCH($BP201, 'CSV Import'!$AG$7:$AG$359, 0))),0)</f>
        <v>0</v>
      </c>
      <c r="O201" s="59">
        <f>IFERROR(VALUE(INDEX('CSV Import'!$AN$7:$AN$359, MATCH($BP201, 'CSV Import'!$AM$7:$AM$359, 0))),0)</f>
        <v>0</v>
      </c>
      <c r="P201" s="60">
        <f>IFERROR(VALUE(INDEX('CSV Import'!$AO$7:$AO$359, MATCH($BP201, 'CSV Import'!$AM$7:$AM$359, 0))),0)</f>
        <v>0</v>
      </c>
      <c r="Q201" s="59">
        <f>IFERROR(VALUE(INDEX('CSV Import'!$AT$7:$AT$359, MATCH($BP201, 'CSV Import'!$AS$7:$AS$359, 0))),0)</f>
        <v>0</v>
      </c>
      <c r="R201" s="60">
        <f>IFERROR(VALUE(INDEX('CSV Import'!$AU$7:$AU$359, MATCH($BP201, 'CSV Import'!$AS$7:$AS$359, 0))),0)</f>
        <v>0</v>
      </c>
      <c r="S201" s="59">
        <f>IFERROR(VALUE(INDEX('CSV Import'!$AZ$7:$AZ$359, MATCH($BP201, 'CSV Import'!$AY$7:$AY$359, 0))),0)</f>
        <v>0</v>
      </c>
      <c r="T201" s="60">
        <f>IFERROR(VALUE(INDEX('CSV Import'!$BA$7:$BA$359, MATCH($BP201, 'CSV Import'!$AY$7:$AY$359, 0))),0)</f>
        <v>0</v>
      </c>
      <c r="U201" s="59">
        <f>IFERROR(VALUE(INDEX('CSV Import'!$BF$7:$BF$359, MATCH($BP201, 'CSV Import'!$BE$7:$BE$359, 0))),0)</f>
        <v>0</v>
      </c>
      <c r="V201" s="60">
        <f>IFERROR(VALUE(INDEX('CSV Import'!$BG$7:$BG$359, MATCH($BP201, 'CSV Import'!$BE$7:$BE$359, 0))),0)</f>
        <v>0</v>
      </c>
      <c r="W201" s="59">
        <f>IFERROR(VALUE(INDEX('CSV Import'!$BL$7:$BL$359, MATCH($BP201, 'CSV Import'!$BK$7:$BK$359, 0))),0)</f>
        <v>0</v>
      </c>
      <c r="X201" s="60">
        <f>IFERROR(VALUE(INDEX('CSV Import'!$BM$7:$BM$359, MATCH($BP201, 'CSV Import'!$BK$7:$BK$359, 0))),0)</f>
        <v>0</v>
      </c>
      <c r="Y201" s="59">
        <f>IFERROR(VALUE(INDEX('CSV Import'!$BR$7:$BR$359, MATCH($BP201, 'CSV Import'!$BQ$7:$BQ$359, 0))),0)</f>
        <v>0</v>
      </c>
      <c r="Z201" s="60">
        <f>IFERROR(VALUE(INDEX('CSV Import'!$BS$7:$BS$359, MATCH($BP201, 'CSV Import'!$BQ$7:$BQ$359, 0))),0)</f>
        <v>0</v>
      </c>
      <c r="AA201" s="59">
        <f>IFERROR(VALUE(INDEX('CSV Import'!$BX$7:$BX$359, MATCH($BP201, 'CSV Import'!$BW$7:$BW$359, 0))),0)</f>
        <v>0</v>
      </c>
      <c r="AB201" s="60">
        <f>IFERROR(VALUE(INDEX('CSV Import'!$BY$7:$BY$359, MATCH($BP201, 'CSV Import'!$BW$7:$BW$359, 0))),0)</f>
        <v>0</v>
      </c>
      <c r="AC201" s="59">
        <f>IFERROR(VALUE(INDEX('CSV Import'!$CD$7:$CD$359, MATCH($BP201, 'CSV Import'!$CC$7:$CC$359, 0))),0)</f>
        <v>0</v>
      </c>
      <c r="AD201" s="60">
        <f>IFERROR(VALUE(INDEX('CSV Import'!$CE$7:$CE$359, MATCH($BP201, 'CSV Import'!$CC$7:$CC$359, 0))),0)</f>
        <v>0</v>
      </c>
      <c r="AE201" s="59">
        <f>IFERROR(VALUE(INDEX('CSV Import'!$CJ$7:$CJ$359, MATCH($BP201, 'CSV Import'!$CI$7:$CI$359, 0))),0)</f>
        <v>0</v>
      </c>
      <c r="AF201" s="60">
        <f>IFERROR(VALUE(INDEX('CSV Import'!$CK$7:$CK$359, MATCH($BP201, 'CSV Import'!$CI$7:$CI$359, 0))),0)</f>
        <v>0</v>
      </c>
      <c r="AG201" s="59">
        <f>IFERROR(VALUE(INDEX('CSV Import'!$CP$7:$CP$359, MATCH($BP201, 'CSV Import'!$CO$7:$CO$359, 0))),0)</f>
        <v>0</v>
      </c>
      <c r="AH201" s="60">
        <f>IFERROR(VALUE(INDEX('CSV Import'!$CQ$7:$CQ$359, MATCH($BP201, 'CSV Import'!$CO$7:$CO$359, 0))),0)</f>
        <v>0</v>
      </c>
      <c r="AI201" s="59">
        <f>IFERROR(VALUE(INDEX('CSV Import'!$CV$7:$CV$359, MATCH($BP201, 'CSV Import'!$CU$7:$CU$359, 0))),0)</f>
        <v>0</v>
      </c>
      <c r="AJ201" s="60">
        <f>IFERROR(VALUE(INDEX('CSV Import'!$CW$7:$CW$359, MATCH($BP201, 'CSV Import'!$CU$7:$CU$359, 0))),0)</f>
        <v>0</v>
      </c>
      <c r="AK201" s="59">
        <f>IFERROR(VALUE(INDEX('CSV Import'!$DB$7:$DB$359, MATCH($BP201, 'CSV Import'!$DA$7:$DA$359, 0))),0)</f>
        <v>0</v>
      </c>
      <c r="AL201" s="60">
        <f>IFERROR(VALUE(INDEX('CSV Import'!$DC$7:$DC$359, MATCH($BP201, 'CSV Import'!$DA$7:$DA$359, 0))),0)</f>
        <v>0</v>
      </c>
      <c r="AM201" s="59">
        <f>IFERROR(VALUE(INDEX('CSV Import'!$DH$7:$DH$359, MATCH($BP201, 'CSV Import'!$DG$7:$DG$359, 0))),0)</f>
        <v>0</v>
      </c>
      <c r="AN201" s="60">
        <f>IFERROR(VALUE(INDEX('CSV Import'!$DI$7:$DI$359, MATCH($BP201, 'CSV Import'!$DG$7:$DG$359, 0))),0)</f>
        <v>0</v>
      </c>
      <c r="AO201" s="59">
        <f>IFERROR(VALUE(INDEX('CSV Import'!$DN$7:$DN$359, MATCH($BP201, 'CSV Import'!$DM$7:$DM$359, 0))),0)</f>
        <v>0</v>
      </c>
      <c r="AP201" s="60">
        <f>IFERROR(VALUE(INDEX('CSV Import'!$DO$7:$DO$359, MATCH($BP201, 'CSV Import'!$DM$7:$DM$359, 0))),0)</f>
        <v>0</v>
      </c>
      <c r="AQ201" s="59">
        <f>IFERROR(VALUE(INDEX('CSV Import'!$DT$7:$DT$359, MATCH($BP201, 'CSV Import'!$DS$7:$DS$359, 0))),0)</f>
        <v>0</v>
      </c>
      <c r="AR201" s="60">
        <f>IFERROR(VALUE(INDEX('CSV Import'!$DU$7:$DU$359, MATCH($BP201, 'CSV Import'!$DS$7:$DS$359, 0))),0)</f>
        <v>0</v>
      </c>
      <c r="AS201" s="59">
        <f>IFERROR(VALUE(INDEX('CSV Import'!$DZ$7:$DZ$359, MATCH($BP201, 'CSV Import'!$DY$7:$DY$359, 0))),0)</f>
        <v>0</v>
      </c>
      <c r="AT201" s="60">
        <f>IFERROR(VALUE(INDEX('CSV Import'!$EA$7:$EA$359, MATCH($BP201, 'CSV Import'!$DY$7:$DY$359, 0))),0)</f>
        <v>0</v>
      </c>
      <c r="AU201" s="59">
        <f>IFERROR(VALUE(INDEX('CSV Import'!$EF$7:$EF$359, MATCH($BP201, 'CSV Import'!$EE$7:$EE$359, 0))),0)</f>
        <v>0</v>
      </c>
      <c r="AV201" s="60">
        <f>IFERROR(VALUE(INDEX('CSV Import'!$EG$7:$EG$359, MATCH($BP201, 'CSV Import'!$EE$7:$EE$359, 0))),0)</f>
        <v>0</v>
      </c>
      <c r="AW201" s="59">
        <f>IFERROR(VALUE(INDEX('CSV Import'!$EL$7:$EL$359, MATCH($BP201, 'CSV Import'!$EK$7:$EK$359, 0))),0)</f>
        <v>0</v>
      </c>
      <c r="AX201" s="60">
        <f>IFERROR(VALUE(INDEX('CSV Import'!$EM$7:$EM$359, MATCH($BP201, 'CSV Import'!$EK$7:$EK$359, 0))),0)</f>
        <v>0</v>
      </c>
      <c r="AY201" s="59">
        <f>IFERROR(VALUE(INDEX('CSV Import'!$ER$7:$ER$359, MATCH($BP201, 'CSV Import'!$EQ$7:$EQ$359, 0))),0)</f>
        <v>0</v>
      </c>
      <c r="AZ201" s="60">
        <f>IFERROR(VALUE(INDEX('CSV Import'!$ES$7:$ES$359, MATCH($BP201, 'CSV Import'!$EQ$7:$EQ$359, 0))),0)</f>
        <v>0</v>
      </c>
      <c r="BA201" s="59">
        <f>IFERROR(VALUE(INDEX('CSV Import'!$EX$7:$EX$359, MATCH($BP201, 'CSV Import'!$EW$7:$EW$359, 0))),0)</f>
        <v>0</v>
      </c>
      <c r="BB201" s="60">
        <f>IFERROR(VALUE(INDEX('CSV Import'!$EY$7:$EY$359, MATCH($BP201, 'CSV Import'!$EW$7:$EW$359, 0))),0)</f>
        <v>0</v>
      </c>
      <c r="BC201" s="59">
        <f>IFERROR(VALUE(INDEX('CSV Import'!$FD$7:$FD$359, MATCH($BP201, 'CSV Import'!$FC$7:$FC$359, 0))),0)</f>
        <v>0</v>
      </c>
      <c r="BD201" s="60">
        <f>IFERROR(VALUE(INDEX('CSV Import'!$FE$7:$FE$359, MATCH($BP201, 'CSV Import'!$FC$7:$FC$359, 0))),0)</f>
        <v>0</v>
      </c>
      <c r="BE201" s="59">
        <f>IFERROR(VALUE(INDEX('CSV Import'!$FJ$7:$FJ$359, MATCH($BP201, 'CSV Import'!$FI$7:$FI$359, 0))),0)</f>
        <v>0</v>
      </c>
      <c r="BF201" s="60">
        <f>IFERROR(VALUE(INDEX('CSV Import'!$FK$7:$FK$359, MATCH($BP201, 'CSV Import'!$FI$7:$FI$359, 0))),0)</f>
        <v>0</v>
      </c>
      <c r="BG201" s="59">
        <f>IFERROR(VALUE(INDEX('CSV Import'!$FP$7:$FP$359, MATCH($BP201, 'CSV Import'!$FO$7:$FO$359, 0))),0)</f>
        <v>0</v>
      </c>
      <c r="BH201" s="60">
        <f>IFERROR(VALUE(INDEX('CSV Import'!$FQ$7:$FQ$359, MATCH($BP201, 'CSV Import'!$FO$7:$FO$359, 0))),0)</f>
        <v>0</v>
      </c>
      <c r="BI201" s="59">
        <f>IFERROR(VALUE(INDEX('CSV Import'!$FV$7:$FV$359, MATCH($BP201, 'CSV Import'!$FU$7:$FU$359, 0))),0)</f>
        <v>0</v>
      </c>
      <c r="BJ201" s="60">
        <f>IFERROR(VALUE(INDEX('CSV Import'!$FW$7:$FW$359, MATCH($BP201, 'CSV Import'!$FU$7:$FU$359, 0))),0)</f>
        <v>0</v>
      </c>
      <c r="BK201" s="59">
        <f>IFERROR(VALUE(INDEX('CSV Import'!$GB$7:$GB$359, MATCH($BP201, 'CSV Import'!$GA$7:$GA$359, 0))),0)</f>
        <v>0</v>
      </c>
      <c r="BL201" s="60">
        <f>IFERROR(VALUE(INDEX('CSV Import'!$GC$7:$GC$359, MATCH($BP201, 'CSV Import'!$GA$7:$GA$359, 0))),0)</f>
        <v>0</v>
      </c>
      <c r="BM201" s="61">
        <f t="shared" si="541"/>
        <v>0</v>
      </c>
      <c r="BN201" s="62">
        <f t="shared" si="541"/>
        <v>0</v>
      </c>
      <c r="BP201" s="33" t="str">
        <f t="shared" si="540"/>
        <v>VOUCHERED---</v>
      </c>
    </row>
    <row r="202" spans="1:68" x14ac:dyDescent="0.2">
      <c r="A202" s="28">
        <f>ROW()</f>
        <v>202</v>
      </c>
      <c r="B202" s="111" t="s">
        <v>15</v>
      </c>
      <c r="C202" s="59">
        <f>IFERROR(VALUE(INDEX('CSV Import'!$D$7:$D$359, MATCH($BP202, 'CSV Import'!$C$7:$C$359, 0))),0)</f>
        <v>0</v>
      </c>
      <c r="D202" s="60">
        <f>IFERROR(VALUE(INDEX('CSV Import'!$E$7:$E$359, MATCH($BP202, 'CSV Import'!$C$7:$C$359, 0))),0)</f>
        <v>0</v>
      </c>
      <c r="E202" s="59">
        <f>IFERROR(VALUE(INDEX('CSV Import'!$J$7:$J$359, MATCH($BP202, 'CSV Import'!$I$7:$I$359, 0))),0)</f>
        <v>0</v>
      </c>
      <c r="F202" s="60">
        <f>IFERROR(VALUE(INDEX('CSV Import'!$K$7:$K$359, MATCH($BP202, 'CSV Import'!$I$7:$I$359, 0))),0)</f>
        <v>0</v>
      </c>
      <c r="G202" s="59">
        <f>IFERROR(VALUE(INDEX('CSV Import'!$P$7:$P$359, MATCH($BP202, 'CSV Import'!$O$7:$O$359, 0))),0)</f>
        <v>0</v>
      </c>
      <c r="H202" s="60">
        <f>IFERROR(VALUE(INDEX('CSV Import'!$Q$7:$Q$359, MATCH($BP202, 'CSV Import'!$O$7:$O$359, 0))),0)</f>
        <v>0</v>
      </c>
      <c r="I202" s="59">
        <f>IFERROR(VALUE(INDEX('CSV Import'!$V$7:$V$359, MATCH($BP202, 'CSV Import'!$U$7:$U$359, 0))),0)</f>
        <v>0</v>
      </c>
      <c r="J202" s="60">
        <f>IFERROR(VALUE(INDEX('CSV Import'!$W$7:$W$359, MATCH($BP202, 'CSV Import'!$U$7:$U$359, 0))),0)</f>
        <v>0</v>
      </c>
      <c r="K202" s="59">
        <f>IFERROR(VALUE(INDEX('CSV Import'!$AB$7:$AB$359, MATCH($BP202, 'CSV Import'!$AA$7:$AA$359, 0))),0)</f>
        <v>0</v>
      </c>
      <c r="L202" s="60">
        <f>IFERROR(VALUE(INDEX('CSV Import'!$AC$7:$AC$359, MATCH($BP202, 'CSV Import'!$AA$7:$AA$359, 0))),0)</f>
        <v>0</v>
      </c>
      <c r="M202" s="59">
        <f>IFERROR(VALUE(INDEX('CSV Import'!$AH$7:$AH$359, MATCH($BP202, 'CSV Import'!$AG$7:$AG$359, 0))),0)</f>
        <v>0</v>
      </c>
      <c r="N202" s="60">
        <f>IFERROR(VALUE(INDEX('CSV Import'!$AI$7:$AI$359, MATCH($BP202, 'CSV Import'!$AG$7:$AG$359, 0))),0)</f>
        <v>0</v>
      </c>
      <c r="O202" s="59">
        <f>IFERROR(VALUE(INDEX('CSV Import'!$AN$7:$AN$359, MATCH($BP202, 'CSV Import'!$AM$7:$AM$359, 0))),0)</f>
        <v>0</v>
      </c>
      <c r="P202" s="60">
        <f>IFERROR(VALUE(INDEX('CSV Import'!$AO$7:$AO$359, MATCH($BP202, 'CSV Import'!$AM$7:$AM$359, 0))),0)</f>
        <v>0</v>
      </c>
      <c r="Q202" s="59">
        <f>IFERROR(VALUE(INDEX('CSV Import'!$AT$7:$AT$359, MATCH($BP202, 'CSV Import'!$AS$7:$AS$359, 0))),0)</f>
        <v>0</v>
      </c>
      <c r="R202" s="60">
        <f>IFERROR(VALUE(INDEX('CSV Import'!$AU$7:$AU$359, MATCH($BP202, 'CSV Import'!$AS$7:$AS$359, 0))),0)</f>
        <v>0</v>
      </c>
      <c r="S202" s="59">
        <f>IFERROR(VALUE(INDEX('CSV Import'!$AZ$7:$AZ$359, MATCH($BP202, 'CSV Import'!$AY$7:$AY$359, 0))),0)</f>
        <v>0</v>
      </c>
      <c r="T202" s="60">
        <f>IFERROR(VALUE(INDEX('CSV Import'!$BA$7:$BA$359, MATCH($BP202, 'CSV Import'!$AY$7:$AY$359, 0))),0)</f>
        <v>0</v>
      </c>
      <c r="U202" s="59">
        <f>IFERROR(VALUE(INDEX('CSV Import'!$BF$7:$BF$359, MATCH($BP202, 'CSV Import'!$BE$7:$BE$359, 0))),0)</f>
        <v>0</v>
      </c>
      <c r="V202" s="60">
        <f>IFERROR(VALUE(INDEX('CSV Import'!$BG$7:$BG$359, MATCH($BP202, 'CSV Import'!$BE$7:$BE$359, 0))),0)</f>
        <v>0</v>
      </c>
      <c r="W202" s="59">
        <f>IFERROR(VALUE(INDEX('CSV Import'!$BL$7:$BL$359, MATCH($BP202, 'CSV Import'!$BK$7:$BK$359, 0))),0)</f>
        <v>0</v>
      </c>
      <c r="X202" s="60">
        <f>IFERROR(VALUE(INDEX('CSV Import'!$BM$7:$BM$359, MATCH($BP202, 'CSV Import'!$BK$7:$BK$359, 0))),0)</f>
        <v>0</v>
      </c>
      <c r="Y202" s="59">
        <f>IFERROR(VALUE(INDEX('CSV Import'!$BR$7:$BR$359, MATCH($BP202, 'CSV Import'!$BQ$7:$BQ$359, 0))),0)</f>
        <v>0</v>
      </c>
      <c r="Z202" s="60">
        <f>IFERROR(VALUE(INDEX('CSV Import'!$BS$7:$BS$359, MATCH($BP202, 'CSV Import'!$BQ$7:$BQ$359, 0))),0)</f>
        <v>0</v>
      </c>
      <c r="AA202" s="59">
        <f>IFERROR(VALUE(INDEX('CSV Import'!$BX$7:$BX$359, MATCH($BP202, 'CSV Import'!$BW$7:$BW$359, 0))),0)</f>
        <v>0</v>
      </c>
      <c r="AB202" s="60">
        <f>IFERROR(VALUE(INDEX('CSV Import'!$BY$7:$BY$359, MATCH($BP202, 'CSV Import'!$BW$7:$BW$359, 0))),0)</f>
        <v>0</v>
      </c>
      <c r="AC202" s="59">
        <f>IFERROR(VALUE(INDEX('CSV Import'!$CD$7:$CD$359, MATCH($BP202, 'CSV Import'!$CC$7:$CC$359, 0))),0)</f>
        <v>0</v>
      </c>
      <c r="AD202" s="60">
        <f>IFERROR(VALUE(INDEX('CSV Import'!$CE$7:$CE$359, MATCH($BP202, 'CSV Import'!$CC$7:$CC$359, 0))),0)</f>
        <v>0</v>
      </c>
      <c r="AE202" s="59">
        <f>IFERROR(VALUE(INDEX('CSV Import'!$CJ$7:$CJ$359, MATCH($BP202, 'CSV Import'!$CI$7:$CI$359, 0))),0)</f>
        <v>0</v>
      </c>
      <c r="AF202" s="60">
        <f>IFERROR(VALUE(INDEX('CSV Import'!$CK$7:$CK$359, MATCH($BP202, 'CSV Import'!$CI$7:$CI$359, 0))),0)</f>
        <v>0</v>
      </c>
      <c r="AG202" s="59">
        <f>IFERROR(VALUE(INDEX('CSV Import'!$CP$7:$CP$359, MATCH($BP202, 'CSV Import'!$CO$7:$CO$359, 0))),0)</f>
        <v>0</v>
      </c>
      <c r="AH202" s="60">
        <f>IFERROR(VALUE(INDEX('CSV Import'!$CQ$7:$CQ$359, MATCH($BP202, 'CSV Import'!$CO$7:$CO$359, 0))),0)</f>
        <v>0</v>
      </c>
      <c r="AI202" s="59">
        <f>IFERROR(VALUE(INDEX('CSV Import'!$CV$7:$CV$359, MATCH($BP202, 'CSV Import'!$CU$7:$CU$359, 0))),0)</f>
        <v>0</v>
      </c>
      <c r="AJ202" s="60">
        <f>IFERROR(VALUE(INDEX('CSV Import'!$CW$7:$CW$359, MATCH($BP202, 'CSV Import'!$CU$7:$CU$359, 0))),0)</f>
        <v>0</v>
      </c>
      <c r="AK202" s="59">
        <f>IFERROR(VALUE(INDEX('CSV Import'!$DB$7:$DB$359, MATCH($BP202, 'CSV Import'!$DA$7:$DA$359, 0))),0)</f>
        <v>0</v>
      </c>
      <c r="AL202" s="60">
        <f>IFERROR(VALUE(INDEX('CSV Import'!$DC$7:$DC$359, MATCH($BP202, 'CSV Import'!$DA$7:$DA$359, 0))),0)</f>
        <v>0</v>
      </c>
      <c r="AM202" s="59">
        <f>IFERROR(VALUE(INDEX('CSV Import'!$DH$7:$DH$359, MATCH($BP202, 'CSV Import'!$DG$7:$DG$359, 0))),0)</f>
        <v>0</v>
      </c>
      <c r="AN202" s="60">
        <f>IFERROR(VALUE(INDEX('CSV Import'!$DI$7:$DI$359, MATCH($BP202, 'CSV Import'!$DG$7:$DG$359, 0))),0)</f>
        <v>0</v>
      </c>
      <c r="AO202" s="59">
        <f>IFERROR(VALUE(INDEX('CSV Import'!$DN$7:$DN$359, MATCH($BP202, 'CSV Import'!$DM$7:$DM$359, 0))),0)</f>
        <v>0</v>
      </c>
      <c r="AP202" s="60">
        <f>IFERROR(VALUE(INDEX('CSV Import'!$DO$7:$DO$359, MATCH($BP202, 'CSV Import'!$DM$7:$DM$359, 0))),0)</f>
        <v>0</v>
      </c>
      <c r="AQ202" s="59">
        <f>IFERROR(VALUE(INDEX('CSV Import'!$DT$7:$DT$359, MATCH($BP202, 'CSV Import'!$DS$7:$DS$359, 0))),0)</f>
        <v>0</v>
      </c>
      <c r="AR202" s="60">
        <f>IFERROR(VALUE(INDEX('CSV Import'!$DU$7:$DU$359, MATCH($BP202, 'CSV Import'!$DS$7:$DS$359, 0))),0)</f>
        <v>0</v>
      </c>
      <c r="AS202" s="59">
        <f>IFERROR(VALUE(INDEX('CSV Import'!$DZ$7:$DZ$359, MATCH($BP202, 'CSV Import'!$DY$7:$DY$359, 0))),0)</f>
        <v>0</v>
      </c>
      <c r="AT202" s="60">
        <f>IFERROR(VALUE(INDEX('CSV Import'!$EA$7:$EA$359, MATCH($BP202, 'CSV Import'!$DY$7:$DY$359, 0))),0)</f>
        <v>0</v>
      </c>
      <c r="AU202" s="59">
        <f>IFERROR(VALUE(INDEX('CSV Import'!$EF$7:$EF$359, MATCH($BP202, 'CSV Import'!$EE$7:$EE$359, 0))),0)</f>
        <v>0</v>
      </c>
      <c r="AV202" s="60">
        <f>IFERROR(VALUE(INDEX('CSV Import'!$EG$7:$EG$359, MATCH($BP202, 'CSV Import'!$EE$7:$EE$359, 0))),0)</f>
        <v>0</v>
      </c>
      <c r="AW202" s="59">
        <f>IFERROR(VALUE(INDEX('CSV Import'!$EL$7:$EL$359, MATCH($BP202, 'CSV Import'!$EK$7:$EK$359, 0))),0)</f>
        <v>0</v>
      </c>
      <c r="AX202" s="60">
        <f>IFERROR(VALUE(INDEX('CSV Import'!$EM$7:$EM$359, MATCH($BP202, 'CSV Import'!$EK$7:$EK$359, 0))),0)</f>
        <v>0</v>
      </c>
      <c r="AY202" s="59">
        <f>IFERROR(VALUE(INDEX('CSV Import'!$ER$7:$ER$359, MATCH($BP202, 'CSV Import'!$EQ$7:$EQ$359, 0))),0)</f>
        <v>0</v>
      </c>
      <c r="AZ202" s="60">
        <f>IFERROR(VALUE(INDEX('CSV Import'!$ES$7:$ES$359, MATCH($BP202, 'CSV Import'!$EQ$7:$EQ$359, 0))),0)</f>
        <v>0</v>
      </c>
      <c r="BA202" s="59">
        <f>IFERROR(VALUE(INDEX('CSV Import'!$EX$7:$EX$359, MATCH($BP202, 'CSV Import'!$EW$7:$EW$359, 0))),0)</f>
        <v>0</v>
      </c>
      <c r="BB202" s="60">
        <f>IFERROR(VALUE(INDEX('CSV Import'!$EY$7:$EY$359, MATCH($BP202, 'CSV Import'!$EW$7:$EW$359, 0))),0)</f>
        <v>0</v>
      </c>
      <c r="BC202" s="59">
        <f>IFERROR(VALUE(INDEX('CSV Import'!$FD$7:$FD$359, MATCH($BP202, 'CSV Import'!$FC$7:$FC$359, 0))),0)</f>
        <v>0</v>
      </c>
      <c r="BD202" s="60">
        <f>IFERROR(VALUE(INDEX('CSV Import'!$FE$7:$FE$359, MATCH($BP202, 'CSV Import'!$FC$7:$FC$359, 0))),0)</f>
        <v>0</v>
      </c>
      <c r="BE202" s="59">
        <f>IFERROR(VALUE(INDEX('CSV Import'!$FJ$7:$FJ$359, MATCH($BP202, 'CSV Import'!$FI$7:$FI$359, 0))),0)</f>
        <v>0</v>
      </c>
      <c r="BF202" s="60">
        <f>IFERROR(VALUE(INDEX('CSV Import'!$FK$7:$FK$359, MATCH($BP202, 'CSV Import'!$FI$7:$FI$359, 0))),0)</f>
        <v>0</v>
      </c>
      <c r="BG202" s="59">
        <f>IFERROR(VALUE(INDEX('CSV Import'!$FP$7:$FP$359, MATCH($BP202, 'CSV Import'!$FO$7:$FO$359, 0))),0)</f>
        <v>0</v>
      </c>
      <c r="BH202" s="60">
        <f>IFERROR(VALUE(INDEX('CSV Import'!$FQ$7:$FQ$359, MATCH($BP202, 'CSV Import'!$FO$7:$FO$359, 0))),0)</f>
        <v>0</v>
      </c>
      <c r="BI202" s="59">
        <f>IFERROR(VALUE(INDEX('CSV Import'!$FV$7:$FV$359, MATCH($BP202, 'CSV Import'!$FU$7:$FU$359, 0))),0)</f>
        <v>0</v>
      </c>
      <c r="BJ202" s="60">
        <f>IFERROR(VALUE(INDEX('CSV Import'!$FW$7:$FW$359, MATCH($BP202, 'CSV Import'!$FU$7:$FU$359, 0))),0)</f>
        <v>0</v>
      </c>
      <c r="BK202" s="59">
        <f>IFERROR(VALUE(INDEX('CSV Import'!$GB$7:$GB$359, MATCH($BP202, 'CSV Import'!$GA$7:$GA$359, 0))),0)</f>
        <v>0</v>
      </c>
      <c r="BL202" s="60">
        <f>IFERROR(VALUE(INDEX('CSV Import'!$GC$7:$GC$359, MATCH($BP202, 'CSV Import'!$GA$7:$GA$359, 0))),0)</f>
        <v>0</v>
      </c>
      <c r="BM202" s="61">
        <f t="shared" si="541"/>
        <v>0</v>
      </c>
      <c r="BN202" s="62">
        <f t="shared" si="541"/>
        <v>0</v>
      </c>
      <c r="BP202" s="33" t="str">
        <f t="shared" si="540"/>
        <v>VOUCHERED---</v>
      </c>
    </row>
    <row r="203" spans="1:68" x14ac:dyDescent="0.2">
      <c r="A203" s="28">
        <f>ROW()</f>
        <v>203</v>
      </c>
      <c r="B203" s="111" t="s">
        <v>15</v>
      </c>
      <c r="C203" s="59">
        <f>IFERROR(VALUE(INDEX('CSV Import'!$D$7:$D$359, MATCH($BP203, 'CSV Import'!$C$7:$C$359, 0))),0)</f>
        <v>0</v>
      </c>
      <c r="D203" s="60">
        <f>IFERROR(VALUE(INDEX('CSV Import'!$E$7:$E$359, MATCH($BP203, 'CSV Import'!$C$7:$C$359, 0))),0)</f>
        <v>0</v>
      </c>
      <c r="E203" s="59">
        <f>IFERROR(VALUE(INDEX('CSV Import'!$J$7:$J$359, MATCH($BP203, 'CSV Import'!$I$7:$I$359, 0))),0)</f>
        <v>0</v>
      </c>
      <c r="F203" s="60">
        <f>IFERROR(VALUE(INDEX('CSV Import'!$K$7:$K$359, MATCH($BP203, 'CSV Import'!$I$7:$I$359, 0))),0)</f>
        <v>0</v>
      </c>
      <c r="G203" s="59">
        <f>IFERROR(VALUE(INDEX('CSV Import'!$P$7:$P$359, MATCH($BP203, 'CSV Import'!$O$7:$O$359, 0))),0)</f>
        <v>0</v>
      </c>
      <c r="H203" s="60">
        <f>IFERROR(VALUE(INDEX('CSV Import'!$Q$7:$Q$359, MATCH($BP203, 'CSV Import'!$O$7:$O$359, 0))),0)</f>
        <v>0</v>
      </c>
      <c r="I203" s="59">
        <f>IFERROR(VALUE(INDEX('CSV Import'!$V$7:$V$359, MATCH($BP203, 'CSV Import'!$U$7:$U$359, 0))),0)</f>
        <v>0</v>
      </c>
      <c r="J203" s="60">
        <f>IFERROR(VALUE(INDEX('CSV Import'!$W$7:$W$359, MATCH($BP203, 'CSV Import'!$U$7:$U$359, 0))),0)</f>
        <v>0</v>
      </c>
      <c r="K203" s="59">
        <f>IFERROR(VALUE(INDEX('CSV Import'!$AB$7:$AB$359, MATCH($BP203, 'CSV Import'!$AA$7:$AA$359, 0))),0)</f>
        <v>0</v>
      </c>
      <c r="L203" s="60">
        <f>IFERROR(VALUE(INDEX('CSV Import'!$AC$7:$AC$359, MATCH($BP203, 'CSV Import'!$AA$7:$AA$359, 0))),0)</f>
        <v>0</v>
      </c>
      <c r="M203" s="59">
        <f>IFERROR(VALUE(INDEX('CSV Import'!$AH$7:$AH$359, MATCH($BP203, 'CSV Import'!$AG$7:$AG$359, 0))),0)</f>
        <v>0</v>
      </c>
      <c r="N203" s="60">
        <f>IFERROR(VALUE(INDEX('CSV Import'!$AI$7:$AI$359, MATCH($BP203, 'CSV Import'!$AG$7:$AG$359, 0))),0)</f>
        <v>0</v>
      </c>
      <c r="O203" s="59">
        <f>IFERROR(VALUE(INDEX('CSV Import'!$AN$7:$AN$359, MATCH($BP203, 'CSV Import'!$AM$7:$AM$359, 0))),0)</f>
        <v>0</v>
      </c>
      <c r="P203" s="60">
        <f>IFERROR(VALUE(INDEX('CSV Import'!$AO$7:$AO$359, MATCH($BP203, 'CSV Import'!$AM$7:$AM$359, 0))),0)</f>
        <v>0</v>
      </c>
      <c r="Q203" s="59">
        <f>IFERROR(VALUE(INDEX('CSV Import'!$AT$7:$AT$359, MATCH($BP203, 'CSV Import'!$AS$7:$AS$359, 0))),0)</f>
        <v>0</v>
      </c>
      <c r="R203" s="60">
        <f>IFERROR(VALUE(INDEX('CSV Import'!$AU$7:$AU$359, MATCH($BP203, 'CSV Import'!$AS$7:$AS$359, 0))),0)</f>
        <v>0</v>
      </c>
      <c r="S203" s="59">
        <f>IFERROR(VALUE(INDEX('CSV Import'!$AZ$7:$AZ$359, MATCH($BP203, 'CSV Import'!$AY$7:$AY$359, 0))),0)</f>
        <v>0</v>
      </c>
      <c r="T203" s="60">
        <f>IFERROR(VALUE(INDEX('CSV Import'!$BA$7:$BA$359, MATCH($BP203, 'CSV Import'!$AY$7:$AY$359, 0))),0)</f>
        <v>0</v>
      </c>
      <c r="U203" s="59">
        <f>IFERROR(VALUE(INDEX('CSV Import'!$BF$7:$BF$359, MATCH($BP203, 'CSV Import'!$BE$7:$BE$359, 0))),0)</f>
        <v>0</v>
      </c>
      <c r="V203" s="60">
        <f>IFERROR(VALUE(INDEX('CSV Import'!$BG$7:$BG$359, MATCH($BP203, 'CSV Import'!$BE$7:$BE$359, 0))),0)</f>
        <v>0</v>
      </c>
      <c r="W203" s="59">
        <f>IFERROR(VALUE(INDEX('CSV Import'!$BL$7:$BL$359, MATCH($BP203, 'CSV Import'!$BK$7:$BK$359, 0))),0)</f>
        <v>0</v>
      </c>
      <c r="X203" s="60">
        <f>IFERROR(VALUE(INDEX('CSV Import'!$BM$7:$BM$359, MATCH($BP203, 'CSV Import'!$BK$7:$BK$359, 0))),0)</f>
        <v>0</v>
      </c>
      <c r="Y203" s="59">
        <f>IFERROR(VALUE(INDEX('CSV Import'!$BR$7:$BR$359, MATCH($BP203, 'CSV Import'!$BQ$7:$BQ$359, 0))),0)</f>
        <v>0</v>
      </c>
      <c r="Z203" s="60">
        <f>IFERROR(VALUE(INDEX('CSV Import'!$BS$7:$BS$359, MATCH($BP203, 'CSV Import'!$BQ$7:$BQ$359, 0))),0)</f>
        <v>0</v>
      </c>
      <c r="AA203" s="59">
        <f>IFERROR(VALUE(INDEX('CSV Import'!$BX$7:$BX$359, MATCH($BP203, 'CSV Import'!$BW$7:$BW$359, 0))),0)</f>
        <v>0</v>
      </c>
      <c r="AB203" s="60">
        <f>IFERROR(VALUE(INDEX('CSV Import'!$BY$7:$BY$359, MATCH($BP203, 'CSV Import'!$BW$7:$BW$359, 0))),0)</f>
        <v>0</v>
      </c>
      <c r="AC203" s="59">
        <f>IFERROR(VALUE(INDEX('CSV Import'!$CD$7:$CD$359, MATCH($BP203, 'CSV Import'!$CC$7:$CC$359, 0))),0)</f>
        <v>0</v>
      </c>
      <c r="AD203" s="60">
        <f>IFERROR(VALUE(INDEX('CSV Import'!$CE$7:$CE$359, MATCH($BP203, 'CSV Import'!$CC$7:$CC$359, 0))),0)</f>
        <v>0</v>
      </c>
      <c r="AE203" s="59">
        <f>IFERROR(VALUE(INDEX('CSV Import'!$CJ$7:$CJ$359, MATCH($BP203, 'CSV Import'!$CI$7:$CI$359, 0))),0)</f>
        <v>0</v>
      </c>
      <c r="AF203" s="60">
        <f>IFERROR(VALUE(INDEX('CSV Import'!$CK$7:$CK$359, MATCH($BP203, 'CSV Import'!$CI$7:$CI$359, 0))),0)</f>
        <v>0</v>
      </c>
      <c r="AG203" s="59">
        <f>IFERROR(VALUE(INDEX('CSV Import'!$CP$7:$CP$359, MATCH($BP203, 'CSV Import'!$CO$7:$CO$359, 0))),0)</f>
        <v>0</v>
      </c>
      <c r="AH203" s="60">
        <f>IFERROR(VALUE(INDEX('CSV Import'!$CQ$7:$CQ$359, MATCH($BP203, 'CSV Import'!$CO$7:$CO$359, 0))),0)</f>
        <v>0</v>
      </c>
      <c r="AI203" s="59">
        <f>IFERROR(VALUE(INDEX('CSV Import'!$CV$7:$CV$359, MATCH($BP203, 'CSV Import'!$CU$7:$CU$359, 0))),0)</f>
        <v>0</v>
      </c>
      <c r="AJ203" s="60">
        <f>IFERROR(VALUE(INDEX('CSV Import'!$CW$7:$CW$359, MATCH($BP203, 'CSV Import'!$CU$7:$CU$359, 0))),0)</f>
        <v>0</v>
      </c>
      <c r="AK203" s="59">
        <f>IFERROR(VALUE(INDEX('CSV Import'!$DB$7:$DB$359, MATCH($BP203, 'CSV Import'!$DA$7:$DA$359, 0))),0)</f>
        <v>0</v>
      </c>
      <c r="AL203" s="60">
        <f>IFERROR(VALUE(INDEX('CSV Import'!$DC$7:$DC$359, MATCH($BP203, 'CSV Import'!$DA$7:$DA$359, 0))),0)</f>
        <v>0</v>
      </c>
      <c r="AM203" s="59">
        <f>IFERROR(VALUE(INDEX('CSV Import'!$DH$7:$DH$359, MATCH($BP203, 'CSV Import'!$DG$7:$DG$359, 0))),0)</f>
        <v>0</v>
      </c>
      <c r="AN203" s="60">
        <f>IFERROR(VALUE(INDEX('CSV Import'!$DI$7:$DI$359, MATCH($BP203, 'CSV Import'!$DG$7:$DG$359, 0))),0)</f>
        <v>0</v>
      </c>
      <c r="AO203" s="59">
        <f>IFERROR(VALUE(INDEX('CSV Import'!$DN$7:$DN$359, MATCH($BP203, 'CSV Import'!$DM$7:$DM$359, 0))),0)</f>
        <v>0</v>
      </c>
      <c r="AP203" s="60">
        <f>IFERROR(VALUE(INDEX('CSV Import'!$DO$7:$DO$359, MATCH($BP203, 'CSV Import'!$DM$7:$DM$359, 0))),0)</f>
        <v>0</v>
      </c>
      <c r="AQ203" s="59">
        <f>IFERROR(VALUE(INDEX('CSV Import'!$DT$7:$DT$359, MATCH($BP203, 'CSV Import'!$DS$7:$DS$359, 0))),0)</f>
        <v>0</v>
      </c>
      <c r="AR203" s="60">
        <f>IFERROR(VALUE(INDEX('CSV Import'!$DU$7:$DU$359, MATCH($BP203, 'CSV Import'!$DS$7:$DS$359, 0))),0)</f>
        <v>0</v>
      </c>
      <c r="AS203" s="59">
        <f>IFERROR(VALUE(INDEX('CSV Import'!$DZ$7:$DZ$359, MATCH($BP203, 'CSV Import'!$DY$7:$DY$359, 0))),0)</f>
        <v>0</v>
      </c>
      <c r="AT203" s="60">
        <f>IFERROR(VALUE(INDEX('CSV Import'!$EA$7:$EA$359, MATCH($BP203, 'CSV Import'!$DY$7:$DY$359, 0))),0)</f>
        <v>0</v>
      </c>
      <c r="AU203" s="59">
        <f>IFERROR(VALUE(INDEX('CSV Import'!$EF$7:$EF$359, MATCH($BP203, 'CSV Import'!$EE$7:$EE$359, 0))),0)</f>
        <v>0</v>
      </c>
      <c r="AV203" s="60">
        <f>IFERROR(VALUE(INDEX('CSV Import'!$EG$7:$EG$359, MATCH($BP203, 'CSV Import'!$EE$7:$EE$359, 0))),0)</f>
        <v>0</v>
      </c>
      <c r="AW203" s="59">
        <f>IFERROR(VALUE(INDEX('CSV Import'!$EL$7:$EL$359, MATCH($BP203, 'CSV Import'!$EK$7:$EK$359, 0))),0)</f>
        <v>0</v>
      </c>
      <c r="AX203" s="60">
        <f>IFERROR(VALUE(INDEX('CSV Import'!$EM$7:$EM$359, MATCH($BP203, 'CSV Import'!$EK$7:$EK$359, 0))),0)</f>
        <v>0</v>
      </c>
      <c r="AY203" s="59">
        <f>IFERROR(VALUE(INDEX('CSV Import'!$ER$7:$ER$359, MATCH($BP203, 'CSV Import'!$EQ$7:$EQ$359, 0))),0)</f>
        <v>0</v>
      </c>
      <c r="AZ203" s="60">
        <f>IFERROR(VALUE(INDEX('CSV Import'!$ES$7:$ES$359, MATCH($BP203, 'CSV Import'!$EQ$7:$EQ$359, 0))),0)</f>
        <v>0</v>
      </c>
      <c r="BA203" s="59">
        <f>IFERROR(VALUE(INDEX('CSV Import'!$EX$7:$EX$359, MATCH($BP203, 'CSV Import'!$EW$7:$EW$359, 0))),0)</f>
        <v>0</v>
      </c>
      <c r="BB203" s="60">
        <f>IFERROR(VALUE(INDEX('CSV Import'!$EY$7:$EY$359, MATCH($BP203, 'CSV Import'!$EW$7:$EW$359, 0))),0)</f>
        <v>0</v>
      </c>
      <c r="BC203" s="59">
        <f>IFERROR(VALUE(INDEX('CSV Import'!$FD$7:$FD$359, MATCH($BP203, 'CSV Import'!$FC$7:$FC$359, 0))),0)</f>
        <v>0</v>
      </c>
      <c r="BD203" s="60">
        <f>IFERROR(VALUE(INDEX('CSV Import'!$FE$7:$FE$359, MATCH($BP203, 'CSV Import'!$FC$7:$FC$359, 0))),0)</f>
        <v>0</v>
      </c>
      <c r="BE203" s="59">
        <f>IFERROR(VALUE(INDEX('CSV Import'!$FJ$7:$FJ$359, MATCH($BP203, 'CSV Import'!$FI$7:$FI$359, 0))),0)</f>
        <v>0</v>
      </c>
      <c r="BF203" s="60">
        <f>IFERROR(VALUE(INDEX('CSV Import'!$FK$7:$FK$359, MATCH($BP203, 'CSV Import'!$FI$7:$FI$359, 0))),0)</f>
        <v>0</v>
      </c>
      <c r="BG203" s="59">
        <f>IFERROR(VALUE(INDEX('CSV Import'!$FP$7:$FP$359, MATCH($BP203, 'CSV Import'!$FO$7:$FO$359, 0))),0)</f>
        <v>0</v>
      </c>
      <c r="BH203" s="60">
        <f>IFERROR(VALUE(INDEX('CSV Import'!$FQ$7:$FQ$359, MATCH($BP203, 'CSV Import'!$FO$7:$FO$359, 0))),0)</f>
        <v>0</v>
      </c>
      <c r="BI203" s="59">
        <f>IFERROR(VALUE(INDEX('CSV Import'!$FV$7:$FV$359, MATCH($BP203, 'CSV Import'!$FU$7:$FU$359, 0))),0)</f>
        <v>0</v>
      </c>
      <c r="BJ203" s="60">
        <f>IFERROR(VALUE(INDEX('CSV Import'!$FW$7:$FW$359, MATCH($BP203, 'CSV Import'!$FU$7:$FU$359, 0))),0)</f>
        <v>0</v>
      </c>
      <c r="BK203" s="59">
        <f>IFERROR(VALUE(INDEX('CSV Import'!$GB$7:$GB$359, MATCH($BP203, 'CSV Import'!$GA$7:$GA$359, 0))),0)</f>
        <v>0</v>
      </c>
      <c r="BL203" s="60">
        <f>IFERROR(VALUE(INDEX('CSV Import'!$GC$7:$GC$359, MATCH($BP203, 'CSV Import'!$GA$7:$GA$359, 0))),0)</f>
        <v>0</v>
      </c>
      <c r="BM203" s="61">
        <f t="shared" si="541"/>
        <v>0</v>
      </c>
      <c r="BN203" s="62">
        <f t="shared" si="541"/>
        <v>0</v>
      </c>
      <c r="BP203" s="33" t="str">
        <f t="shared" si="540"/>
        <v>VOUCHERED---</v>
      </c>
    </row>
    <row r="204" spans="1:68" x14ac:dyDescent="0.2">
      <c r="A204" s="28">
        <f>ROW()</f>
        <v>204</v>
      </c>
      <c r="B204" s="111" t="s">
        <v>15</v>
      </c>
      <c r="C204" s="59">
        <f>IFERROR(VALUE(INDEX('CSV Import'!$D$7:$D$359, MATCH($BP204, 'CSV Import'!$C$7:$C$359, 0))),0)</f>
        <v>0</v>
      </c>
      <c r="D204" s="60">
        <f>IFERROR(VALUE(INDEX('CSV Import'!$E$7:$E$359, MATCH($BP204, 'CSV Import'!$C$7:$C$359, 0))),0)</f>
        <v>0</v>
      </c>
      <c r="E204" s="59">
        <f>IFERROR(VALUE(INDEX('CSV Import'!$J$7:$J$359, MATCH($BP204, 'CSV Import'!$I$7:$I$359, 0))),0)</f>
        <v>0</v>
      </c>
      <c r="F204" s="60">
        <f>IFERROR(VALUE(INDEX('CSV Import'!$K$7:$K$359, MATCH($BP204, 'CSV Import'!$I$7:$I$359, 0))),0)</f>
        <v>0</v>
      </c>
      <c r="G204" s="59">
        <f>IFERROR(VALUE(INDEX('CSV Import'!$P$7:$P$359, MATCH($BP204, 'CSV Import'!$O$7:$O$359, 0))),0)</f>
        <v>0</v>
      </c>
      <c r="H204" s="60">
        <f>IFERROR(VALUE(INDEX('CSV Import'!$Q$7:$Q$359, MATCH($BP204, 'CSV Import'!$O$7:$O$359, 0))),0)</f>
        <v>0</v>
      </c>
      <c r="I204" s="59">
        <f>IFERROR(VALUE(INDEX('CSV Import'!$V$7:$V$359, MATCH($BP204, 'CSV Import'!$U$7:$U$359, 0))),0)</f>
        <v>0</v>
      </c>
      <c r="J204" s="60">
        <f>IFERROR(VALUE(INDEX('CSV Import'!$W$7:$W$359, MATCH($BP204, 'CSV Import'!$U$7:$U$359, 0))),0)</f>
        <v>0</v>
      </c>
      <c r="K204" s="59">
        <f>IFERROR(VALUE(INDEX('CSV Import'!$AB$7:$AB$359, MATCH($BP204, 'CSV Import'!$AA$7:$AA$359, 0))),0)</f>
        <v>0</v>
      </c>
      <c r="L204" s="60">
        <f>IFERROR(VALUE(INDEX('CSV Import'!$AC$7:$AC$359, MATCH($BP204, 'CSV Import'!$AA$7:$AA$359, 0))),0)</f>
        <v>0</v>
      </c>
      <c r="M204" s="59">
        <f>IFERROR(VALUE(INDEX('CSV Import'!$AH$7:$AH$359, MATCH($BP204, 'CSV Import'!$AG$7:$AG$359, 0))),0)</f>
        <v>0</v>
      </c>
      <c r="N204" s="60">
        <f>IFERROR(VALUE(INDEX('CSV Import'!$AI$7:$AI$359, MATCH($BP204, 'CSV Import'!$AG$7:$AG$359, 0))),0)</f>
        <v>0</v>
      </c>
      <c r="O204" s="59">
        <f>IFERROR(VALUE(INDEX('CSV Import'!$AN$7:$AN$359, MATCH($BP204, 'CSV Import'!$AM$7:$AM$359, 0))),0)</f>
        <v>0</v>
      </c>
      <c r="P204" s="60">
        <f>IFERROR(VALUE(INDEX('CSV Import'!$AO$7:$AO$359, MATCH($BP204, 'CSV Import'!$AM$7:$AM$359, 0))),0)</f>
        <v>0</v>
      </c>
      <c r="Q204" s="59">
        <f>IFERROR(VALUE(INDEX('CSV Import'!$AT$7:$AT$359, MATCH($BP204, 'CSV Import'!$AS$7:$AS$359, 0))),0)</f>
        <v>0</v>
      </c>
      <c r="R204" s="60">
        <f>IFERROR(VALUE(INDEX('CSV Import'!$AU$7:$AU$359, MATCH($BP204, 'CSV Import'!$AS$7:$AS$359, 0))),0)</f>
        <v>0</v>
      </c>
      <c r="S204" s="59">
        <f>IFERROR(VALUE(INDEX('CSV Import'!$AZ$7:$AZ$359, MATCH($BP204, 'CSV Import'!$AY$7:$AY$359, 0))),0)</f>
        <v>0</v>
      </c>
      <c r="T204" s="60">
        <f>IFERROR(VALUE(INDEX('CSV Import'!$BA$7:$BA$359, MATCH($BP204, 'CSV Import'!$AY$7:$AY$359, 0))),0)</f>
        <v>0</v>
      </c>
      <c r="U204" s="59">
        <f>IFERROR(VALUE(INDEX('CSV Import'!$BF$7:$BF$359, MATCH($BP204, 'CSV Import'!$BE$7:$BE$359, 0))),0)</f>
        <v>0</v>
      </c>
      <c r="V204" s="60">
        <f>IFERROR(VALUE(INDEX('CSV Import'!$BG$7:$BG$359, MATCH($BP204, 'CSV Import'!$BE$7:$BE$359, 0))),0)</f>
        <v>0</v>
      </c>
      <c r="W204" s="59">
        <f>IFERROR(VALUE(INDEX('CSV Import'!$BL$7:$BL$359, MATCH($BP204, 'CSV Import'!$BK$7:$BK$359, 0))),0)</f>
        <v>0</v>
      </c>
      <c r="X204" s="60">
        <f>IFERROR(VALUE(INDEX('CSV Import'!$BM$7:$BM$359, MATCH($BP204, 'CSV Import'!$BK$7:$BK$359, 0))),0)</f>
        <v>0</v>
      </c>
      <c r="Y204" s="59">
        <f>IFERROR(VALUE(INDEX('CSV Import'!$BR$7:$BR$359, MATCH($BP204, 'CSV Import'!$BQ$7:$BQ$359, 0))),0)</f>
        <v>0</v>
      </c>
      <c r="Z204" s="60">
        <f>IFERROR(VALUE(INDEX('CSV Import'!$BS$7:$BS$359, MATCH($BP204, 'CSV Import'!$BQ$7:$BQ$359, 0))),0)</f>
        <v>0</v>
      </c>
      <c r="AA204" s="59">
        <f>IFERROR(VALUE(INDEX('CSV Import'!$BX$7:$BX$359, MATCH($BP204, 'CSV Import'!$BW$7:$BW$359, 0))),0)</f>
        <v>0</v>
      </c>
      <c r="AB204" s="60">
        <f>IFERROR(VALUE(INDEX('CSV Import'!$BY$7:$BY$359, MATCH($BP204, 'CSV Import'!$BW$7:$BW$359, 0))),0)</f>
        <v>0</v>
      </c>
      <c r="AC204" s="59">
        <f>IFERROR(VALUE(INDEX('CSV Import'!$CD$7:$CD$359, MATCH($BP204, 'CSV Import'!$CC$7:$CC$359, 0))),0)</f>
        <v>0</v>
      </c>
      <c r="AD204" s="60">
        <f>IFERROR(VALUE(INDEX('CSV Import'!$CE$7:$CE$359, MATCH($BP204, 'CSV Import'!$CC$7:$CC$359, 0))),0)</f>
        <v>0</v>
      </c>
      <c r="AE204" s="59">
        <f>IFERROR(VALUE(INDEX('CSV Import'!$CJ$7:$CJ$359, MATCH($BP204, 'CSV Import'!$CI$7:$CI$359, 0))),0)</f>
        <v>0</v>
      </c>
      <c r="AF204" s="60">
        <f>IFERROR(VALUE(INDEX('CSV Import'!$CK$7:$CK$359, MATCH($BP204, 'CSV Import'!$CI$7:$CI$359, 0))),0)</f>
        <v>0</v>
      </c>
      <c r="AG204" s="59">
        <f>IFERROR(VALUE(INDEX('CSV Import'!$CP$7:$CP$359, MATCH($BP204, 'CSV Import'!$CO$7:$CO$359, 0))),0)</f>
        <v>0</v>
      </c>
      <c r="AH204" s="60">
        <f>IFERROR(VALUE(INDEX('CSV Import'!$CQ$7:$CQ$359, MATCH($BP204, 'CSV Import'!$CO$7:$CO$359, 0))),0)</f>
        <v>0</v>
      </c>
      <c r="AI204" s="59">
        <f>IFERROR(VALUE(INDEX('CSV Import'!$CV$7:$CV$359, MATCH($BP204, 'CSV Import'!$CU$7:$CU$359, 0))),0)</f>
        <v>0</v>
      </c>
      <c r="AJ204" s="60">
        <f>IFERROR(VALUE(INDEX('CSV Import'!$CW$7:$CW$359, MATCH($BP204, 'CSV Import'!$CU$7:$CU$359, 0))),0)</f>
        <v>0</v>
      </c>
      <c r="AK204" s="59">
        <f>IFERROR(VALUE(INDEX('CSV Import'!$DB$7:$DB$359, MATCH($BP204, 'CSV Import'!$DA$7:$DA$359, 0))),0)</f>
        <v>0</v>
      </c>
      <c r="AL204" s="60">
        <f>IFERROR(VALUE(INDEX('CSV Import'!$DC$7:$DC$359, MATCH($BP204, 'CSV Import'!$DA$7:$DA$359, 0))),0)</f>
        <v>0</v>
      </c>
      <c r="AM204" s="59">
        <f>IFERROR(VALUE(INDEX('CSV Import'!$DH$7:$DH$359, MATCH($BP204, 'CSV Import'!$DG$7:$DG$359, 0))),0)</f>
        <v>0</v>
      </c>
      <c r="AN204" s="60">
        <f>IFERROR(VALUE(INDEX('CSV Import'!$DI$7:$DI$359, MATCH($BP204, 'CSV Import'!$DG$7:$DG$359, 0))),0)</f>
        <v>0</v>
      </c>
      <c r="AO204" s="59">
        <f>IFERROR(VALUE(INDEX('CSV Import'!$DN$7:$DN$359, MATCH($BP204, 'CSV Import'!$DM$7:$DM$359, 0))),0)</f>
        <v>0</v>
      </c>
      <c r="AP204" s="60">
        <f>IFERROR(VALUE(INDEX('CSV Import'!$DO$7:$DO$359, MATCH($BP204, 'CSV Import'!$DM$7:$DM$359, 0))),0)</f>
        <v>0</v>
      </c>
      <c r="AQ204" s="59">
        <f>IFERROR(VALUE(INDEX('CSV Import'!$DT$7:$DT$359, MATCH($BP204, 'CSV Import'!$DS$7:$DS$359, 0))),0)</f>
        <v>0</v>
      </c>
      <c r="AR204" s="60">
        <f>IFERROR(VALUE(INDEX('CSV Import'!$DU$7:$DU$359, MATCH($BP204, 'CSV Import'!$DS$7:$DS$359, 0))),0)</f>
        <v>0</v>
      </c>
      <c r="AS204" s="59">
        <f>IFERROR(VALUE(INDEX('CSV Import'!$DZ$7:$DZ$359, MATCH($BP204, 'CSV Import'!$DY$7:$DY$359, 0))),0)</f>
        <v>0</v>
      </c>
      <c r="AT204" s="60">
        <f>IFERROR(VALUE(INDEX('CSV Import'!$EA$7:$EA$359, MATCH($BP204, 'CSV Import'!$DY$7:$DY$359, 0))),0)</f>
        <v>0</v>
      </c>
      <c r="AU204" s="59">
        <f>IFERROR(VALUE(INDEX('CSV Import'!$EF$7:$EF$359, MATCH($BP204, 'CSV Import'!$EE$7:$EE$359, 0))),0)</f>
        <v>0</v>
      </c>
      <c r="AV204" s="60">
        <f>IFERROR(VALUE(INDEX('CSV Import'!$EG$7:$EG$359, MATCH($BP204, 'CSV Import'!$EE$7:$EE$359, 0))),0)</f>
        <v>0</v>
      </c>
      <c r="AW204" s="59">
        <f>IFERROR(VALUE(INDEX('CSV Import'!$EL$7:$EL$359, MATCH($BP204, 'CSV Import'!$EK$7:$EK$359, 0))),0)</f>
        <v>0</v>
      </c>
      <c r="AX204" s="60">
        <f>IFERROR(VALUE(INDEX('CSV Import'!$EM$7:$EM$359, MATCH($BP204, 'CSV Import'!$EK$7:$EK$359, 0))),0)</f>
        <v>0</v>
      </c>
      <c r="AY204" s="59">
        <f>IFERROR(VALUE(INDEX('CSV Import'!$ER$7:$ER$359, MATCH($BP204, 'CSV Import'!$EQ$7:$EQ$359, 0))),0)</f>
        <v>0</v>
      </c>
      <c r="AZ204" s="60">
        <f>IFERROR(VALUE(INDEX('CSV Import'!$ES$7:$ES$359, MATCH($BP204, 'CSV Import'!$EQ$7:$EQ$359, 0))),0)</f>
        <v>0</v>
      </c>
      <c r="BA204" s="59">
        <f>IFERROR(VALUE(INDEX('CSV Import'!$EX$7:$EX$359, MATCH($BP204, 'CSV Import'!$EW$7:$EW$359, 0))),0)</f>
        <v>0</v>
      </c>
      <c r="BB204" s="60">
        <f>IFERROR(VALUE(INDEX('CSV Import'!$EY$7:$EY$359, MATCH($BP204, 'CSV Import'!$EW$7:$EW$359, 0))),0)</f>
        <v>0</v>
      </c>
      <c r="BC204" s="59">
        <f>IFERROR(VALUE(INDEX('CSV Import'!$FD$7:$FD$359, MATCH($BP204, 'CSV Import'!$FC$7:$FC$359, 0))),0)</f>
        <v>0</v>
      </c>
      <c r="BD204" s="60">
        <f>IFERROR(VALUE(INDEX('CSV Import'!$FE$7:$FE$359, MATCH($BP204, 'CSV Import'!$FC$7:$FC$359, 0))),0)</f>
        <v>0</v>
      </c>
      <c r="BE204" s="59">
        <f>IFERROR(VALUE(INDEX('CSV Import'!$FJ$7:$FJ$359, MATCH($BP204, 'CSV Import'!$FI$7:$FI$359, 0))),0)</f>
        <v>0</v>
      </c>
      <c r="BF204" s="60">
        <f>IFERROR(VALUE(INDEX('CSV Import'!$FK$7:$FK$359, MATCH($BP204, 'CSV Import'!$FI$7:$FI$359, 0))),0)</f>
        <v>0</v>
      </c>
      <c r="BG204" s="59">
        <f>IFERROR(VALUE(INDEX('CSV Import'!$FP$7:$FP$359, MATCH($BP204, 'CSV Import'!$FO$7:$FO$359, 0))),0)</f>
        <v>0</v>
      </c>
      <c r="BH204" s="60">
        <f>IFERROR(VALUE(INDEX('CSV Import'!$FQ$7:$FQ$359, MATCH($BP204, 'CSV Import'!$FO$7:$FO$359, 0))),0)</f>
        <v>0</v>
      </c>
      <c r="BI204" s="59">
        <f>IFERROR(VALUE(INDEX('CSV Import'!$FV$7:$FV$359, MATCH($BP204, 'CSV Import'!$FU$7:$FU$359, 0))),0)</f>
        <v>0</v>
      </c>
      <c r="BJ204" s="60">
        <f>IFERROR(VALUE(INDEX('CSV Import'!$FW$7:$FW$359, MATCH($BP204, 'CSV Import'!$FU$7:$FU$359, 0))),0)</f>
        <v>0</v>
      </c>
      <c r="BK204" s="59">
        <f>IFERROR(VALUE(INDEX('CSV Import'!$GB$7:$GB$359, MATCH($BP204, 'CSV Import'!$GA$7:$GA$359, 0))),0)</f>
        <v>0</v>
      </c>
      <c r="BL204" s="60">
        <f>IFERROR(VALUE(INDEX('CSV Import'!$GC$7:$GC$359, MATCH($BP204, 'CSV Import'!$GA$7:$GA$359, 0))),0)</f>
        <v>0</v>
      </c>
      <c r="BM204" s="61">
        <f t="shared" si="541"/>
        <v>0</v>
      </c>
      <c r="BN204" s="62">
        <f t="shared" si="541"/>
        <v>0</v>
      </c>
      <c r="BP204" s="33" t="str">
        <f t="shared" si="540"/>
        <v>VOUCHERED---</v>
      </c>
    </row>
    <row r="205" spans="1:68" ht="15" thickBot="1" x14ac:dyDescent="0.25">
      <c r="A205" s="28">
        <f>ROW()</f>
        <v>205</v>
      </c>
      <c r="B205" s="113" t="s">
        <v>15</v>
      </c>
      <c r="C205" s="105">
        <f>IFERROR(VALUE(INDEX('CSV Import'!$D$7:$D$359, MATCH($BP205, 'CSV Import'!$C$7:$C$359, 0))),0)</f>
        <v>0</v>
      </c>
      <c r="D205" s="106">
        <f>IFERROR(VALUE(INDEX('CSV Import'!$E$7:$E$359, MATCH($BP205, 'CSV Import'!$C$7:$C$359, 0))),0)</f>
        <v>0</v>
      </c>
      <c r="E205" s="105">
        <f>IFERROR(VALUE(INDEX('CSV Import'!$J$7:$J$359, MATCH($BP205, 'CSV Import'!$I$7:$I$359, 0))),0)</f>
        <v>0</v>
      </c>
      <c r="F205" s="106">
        <f>IFERROR(VALUE(INDEX('CSV Import'!$K$7:$K$359, MATCH($BP205, 'CSV Import'!$I$7:$I$359, 0))),0)</f>
        <v>0</v>
      </c>
      <c r="G205" s="105">
        <f>IFERROR(VALUE(INDEX('CSV Import'!$P$7:$P$359, MATCH($BP205, 'CSV Import'!$O$7:$O$359, 0))),0)</f>
        <v>0</v>
      </c>
      <c r="H205" s="106">
        <f>IFERROR(VALUE(INDEX('CSV Import'!$Q$7:$Q$359, MATCH($BP205, 'CSV Import'!$O$7:$O$359, 0))),0)</f>
        <v>0</v>
      </c>
      <c r="I205" s="105">
        <f>IFERROR(VALUE(INDEX('CSV Import'!$V$7:$V$359, MATCH($BP205, 'CSV Import'!$U$7:$U$359, 0))),0)</f>
        <v>0</v>
      </c>
      <c r="J205" s="106">
        <f>IFERROR(VALUE(INDEX('CSV Import'!$W$7:$W$359, MATCH($BP205, 'CSV Import'!$U$7:$U$359, 0))),0)</f>
        <v>0</v>
      </c>
      <c r="K205" s="105">
        <f>IFERROR(VALUE(INDEX('CSV Import'!$AB$7:$AB$359, MATCH($BP205, 'CSV Import'!$AA$7:$AA$359, 0))),0)</f>
        <v>0</v>
      </c>
      <c r="L205" s="106">
        <f>IFERROR(VALUE(INDEX('CSV Import'!$AC$7:$AC$359, MATCH($BP205, 'CSV Import'!$AA$7:$AA$359, 0))),0)</f>
        <v>0</v>
      </c>
      <c r="M205" s="105">
        <f>IFERROR(VALUE(INDEX('CSV Import'!$AH$7:$AH$359, MATCH($BP205, 'CSV Import'!$AG$7:$AG$359, 0))),0)</f>
        <v>0</v>
      </c>
      <c r="N205" s="106">
        <f>IFERROR(VALUE(INDEX('CSV Import'!$AI$7:$AI$359, MATCH($BP205, 'CSV Import'!$AG$7:$AG$359, 0))),0)</f>
        <v>0</v>
      </c>
      <c r="O205" s="105">
        <f>IFERROR(VALUE(INDEX('CSV Import'!$AN$7:$AN$359, MATCH($BP205, 'CSV Import'!$AM$7:$AM$359, 0))),0)</f>
        <v>0</v>
      </c>
      <c r="P205" s="106">
        <f>IFERROR(VALUE(INDEX('CSV Import'!$AO$7:$AO$359, MATCH($BP205, 'CSV Import'!$AM$7:$AM$359, 0))),0)</f>
        <v>0</v>
      </c>
      <c r="Q205" s="105">
        <f>IFERROR(VALUE(INDEX('CSV Import'!$AT$7:$AT$359, MATCH($BP205, 'CSV Import'!$AS$7:$AS$359, 0))),0)</f>
        <v>0</v>
      </c>
      <c r="R205" s="106">
        <f>IFERROR(VALUE(INDEX('CSV Import'!$AU$7:$AU$359, MATCH($BP205, 'CSV Import'!$AS$7:$AS$359, 0))),0)</f>
        <v>0</v>
      </c>
      <c r="S205" s="105">
        <f>IFERROR(VALUE(INDEX('CSV Import'!$AZ$7:$AZ$359, MATCH($BP205, 'CSV Import'!$AY$7:$AY$359, 0))),0)</f>
        <v>0</v>
      </c>
      <c r="T205" s="106">
        <f>IFERROR(VALUE(INDEX('CSV Import'!$BA$7:$BA$359, MATCH($BP205, 'CSV Import'!$AY$7:$AY$359, 0))),0)</f>
        <v>0</v>
      </c>
      <c r="U205" s="105">
        <f>IFERROR(VALUE(INDEX('CSV Import'!$BF$7:$BF$359, MATCH($BP205, 'CSV Import'!$BE$7:$BE$359, 0))),0)</f>
        <v>0</v>
      </c>
      <c r="V205" s="106">
        <f>IFERROR(VALUE(INDEX('CSV Import'!$BG$7:$BG$359, MATCH($BP205, 'CSV Import'!$BE$7:$BE$359, 0))),0)</f>
        <v>0</v>
      </c>
      <c r="W205" s="105">
        <f>IFERROR(VALUE(INDEX('CSV Import'!$BL$7:$BL$359, MATCH($BP205, 'CSV Import'!$BK$7:$BK$359, 0))),0)</f>
        <v>0</v>
      </c>
      <c r="X205" s="106">
        <f>IFERROR(VALUE(INDEX('CSV Import'!$BM$7:$BM$359, MATCH($BP205, 'CSV Import'!$BK$7:$BK$359, 0))),0)</f>
        <v>0</v>
      </c>
      <c r="Y205" s="105">
        <f>IFERROR(VALUE(INDEX('CSV Import'!$BR$7:$BR$359, MATCH($BP205, 'CSV Import'!$BQ$7:$BQ$359, 0))),0)</f>
        <v>0</v>
      </c>
      <c r="Z205" s="106">
        <f>IFERROR(VALUE(INDEX('CSV Import'!$BS$7:$BS$359, MATCH($BP205, 'CSV Import'!$BQ$7:$BQ$359, 0))),0)</f>
        <v>0</v>
      </c>
      <c r="AA205" s="105">
        <f>IFERROR(VALUE(INDEX('CSV Import'!$BX$7:$BX$359, MATCH($BP205, 'CSV Import'!$BW$7:$BW$359, 0))),0)</f>
        <v>0</v>
      </c>
      <c r="AB205" s="106">
        <f>IFERROR(VALUE(INDEX('CSV Import'!$BY$7:$BY$359, MATCH($BP205, 'CSV Import'!$BW$7:$BW$359, 0))),0)</f>
        <v>0</v>
      </c>
      <c r="AC205" s="105">
        <f>IFERROR(VALUE(INDEX('CSV Import'!$CD$7:$CD$359, MATCH($BP205, 'CSV Import'!$CC$7:$CC$359, 0))),0)</f>
        <v>0</v>
      </c>
      <c r="AD205" s="106">
        <f>IFERROR(VALUE(INDEX('CSV Import'!$CE$7:$CE$359, MATCH($BP205, 'CSV Import'!$CC$7:$CC$359, 0))),0)</f>
        <v>0</v>
      </c>
      <c r="AE205" s="105">
        <f>IFERROR(VALUE(INDEX('CSV Import'!$CJ$7:$CJ$359, MATCH($BP205, 'CSV Import'!$CI$7:$CI$359, 0))),0)</f>
        <v>0</v>
      </c>
      <c r="AF205" s="106">
        <f>IFERROR(VALUE(INDEX('CSV Import'!$CK$7:$CK$359, MATCH($BP205, 'CSV Import'!$CI$7:$CI$359, 0))),0)</f>
        <v>0</v>
      </c>
      <c r="AG205" s="105">
        <f>IFERROR(VALUE(INDEX('CSV Import'!$CP$7:$CP$359, MATCH($BP205, 'CSV Import'!$CO$7:$CO$359, 0))),0)</f>
        <v>0</v>
      </c>
      <c r="AH205" s="106">
        <f>IFERROR(VALUE(INDEX('CSV Import'!$CQ$7:$CQ$359, MATCH($BP205, 'CSV Import'!$CO$7:$CO$359, 0))),0)</f>
        <v>0</v>
      </c>
      <c r="AI205" s="105">
        <f>IFERROR(VALUE(INDEX('CSV Import'!$CV$7:$CV$359, MATCH($BP205, 'CSV Import'!$CU$7:$CU$359, 0))),0)</f>
        <v>0</v>
      </c>
      <c r="AJ205" s="106">
        <f>IFERROR(VALUE(INDEX('CSV Import'!$CW$7:$CW$359, MATCH($BP205, 'CSV Import'!$CU$7:$CU$359, 0))),0)</f>
        <v>0</v>
      </c>
      <c r="AK205" s="105">
        <f>IFERROR(VALUE(INDEX('CSV Import'!$DB$7:$DB$359, MATCH($BP205, 'CSV Import'!$DA$7:$DA$359, 0))),0)</f>
        <v>0</v>
      </c>
      <c r="AL205" s="106">
        <f>IFERROR(VALUE(INDEX('CSV Import'!$DC$7:$DC$359, MATCH($BP205, 'CSV Import'!$DA$7:$DA$359, 0))),0)</f>
        <v>0</v>
      </c>
      <c r="AM205" s="105">
        <f>IFERROR(VALUE(INDEX('CSV Import'!$DH$7:$DH$359, MATCH($BP205, 'CSV Import'!$DG$7:$DG$359, 0))),0)</f>
        <v>0</v>
      </c>
      <c r="AN205" s="106">
        <f>IFERROR(VALUE(INDEX('CSV Import'!$DI$7:$DI$359, MATCH($BP205, 'CSV Import'!$DG$7:$DG$359, 0))),0)</f>
        <v>0</v>
      </c>
      <c r="AO205" s="105">
        <f>IFERROR(VALUE(INDEX('CSV Import'!$DN$7:$DN$359, MATCH($BP205, 'CSV Import'!$DM$7:$DM$359, 0))),0)</f>
        <v>0</v>
      </c>
      <c r="AP205" s="106">
        <f>IFERROR(VALUE(INDEX('CSV Import'!$DO$7:$DO$359, MATCH($BP205, 'CSV Import'!$DM$7:$DM$359, 0))),0)</f>
        <v>0</v>
      </c>
      <c r="AQ205" s="105">
        <f>IFERROR(VALUE(INDEX('CSV Import'!$DT$7:$DT$359, MATCH($BP205, 'CSV Import'!$DS$7:$DS$359, 0))),0)</f>
        <v>0</v>
      </c>
      <c r="AR205" s="106">
        <f>IFERROR(VALUE(INDEX('CSV Import'!$DU$7:$DU$359, MATCH($BP205, 'CSV Import'!$DS$7:$DS$359, 0))),0)</f>
        <v>0</v>
      </c>
      <c r="AS205" s="105">
        <f>IFERROR(VALUE(INDEX('CSV Import'!$DZ$7:$DZ$359, MATCH($BP205, 'CSV Import'!$DY$7:$DY$359, 0))),0)</f>
        <v>0</v>
      </c>
      <c r="AT205" s="106">
        <f>IFERROR(VALUE(INDEX('CSV Import'!$EA$7:$EA$359, MATCH($BP205, 'CSV Import'!$DY$7:$DY$359, 0))),0)</f>
        <v>0</v>
      </c>
      <c r="AU205" s="105">
        <f>IFERROR(VALUE(INDEX('CSV Import'!$EF$7:$EF$359, MATCH($BP205, 'CSV Import'!$EE$7:$EE$359, 0))),0)</f>
        <v>0</v>
      </c>
      <c r="AV205" s="106">
        <f>IFERROR(VALUE(INDEX('CSV Import'!$EG$7:$EG$359, MATCH($BP205, 'CSV Import'!$EE$7:$EE$359, 0))),0)</f>
        <v>0</v>
      </c>
      <c r="AW205" s="105">
        <f>IFERROR(VALUE(INDEX('CSV Import'!$EL$7:$EL$359, MATCH($BP205, 'CSV Import'!$EK$7:$EK$359, 0))),0)</f>
        <v>0</v>
      </c>
      <c r="AX205" s="106">
        <f>IFERROR(VALUE(INDEX('CSV Import'!$EM$7:$EM$359, MATCH($BP205, 'CSV Import'!$EK$7:$EK$359, 0))),0)</f>
        <v>0</v>
      </c>
      <c r="AY205" s="105">
        <f>IFERROR(VALUE(INDEX('CSV Import'!$ER$7:$ER$359, MATCH($BP205, 'CSV Import'!$EQ$7:$EQ$359, 0))),0)</f>
        <v>0</v>
      </c>
      <c r="AZ205" s="106">
        <f>IFERROR(VALUE(INDEX('CSV Import'!$ES$7:$ES$359, MATCH($BP205, 'CSV Import'!$EQ$7:$EQ$359, 0))),0)</f>
        <v>0</v>
      </c>
      <c r="BA205" s="105">
        <f>IFERROR(VALUE(INDEX('CSV Import'!$EX$7:$EX$359, MATCH($BP205, 'CSV Import'!$EW$7:$EW$359, 0))),0)</f>
        <v>0</v>
      </c>
      <c r="BB205" s="106">
        <f>IFERROR(VALUE(INDEX('CSV Import'!$EY$7:$EY$359, MATCH($BP205, 'CSV Import'!$EW$7:$EW$359, 0))),0)</f>
        <v>0</v>
      </c>
      <c r="BC205" s="105">
        <f>IFERROR(VALUE(INDEX('CSV Import'!$FD$7:$FD$359, MATCH($BP205, 'CSV Import'!$FC$7:$FC$359, 0))),0)</f>
        <v>0</v>
      </c>
      <c r="BD205" s="106">
        <f>IFERROR(VALUE(INDEX('CSV Import'!$FE$7:$FE$359, MATCH($BP205, 'CSV Import'!$FC$7:$FC$359, 0))),0)</f>
        <v>0</v>
      </c>
      <c r="BE205" s="105">
        <f>IFERROR(VALUE(INDEX('CSV Import'!$FJ$7:$FJ$359, MATCH($BP205, 'CSV Import'!$FI$7:$FI$359, 0))),0)</f>
        <v>0</v>
      </c>
      <c r="BF205" s="106">
        <f>IFERROR(VALUE(INDEX('CSV Import'!$FK$7:$FK$359, MATCH($BP205, 'CSV Import'!$FI$7:$FI$359, 0))),0)</f>
        <v>0</v>
      </c>
      <c r="BG205" s="105">
        <f>IFERROR(VALUE(INDEX('CSV Import'!$FP$7:$FP$359, MATCH($BP205, 'CSV Import'!$FO$7:$FO$359, 0))),0)</f>
        <v>0</v>
      </c>
      <c r="BH205" s="106">
        <f>IFERROR(VALUE(INDEX('CSV Import'!$FQ$7:$FQ$359, MATCH($BP205, 'CSV Import'!$FO$7:$FO$359, 0))),0)</f>
        <v>0</v>
      </c>
      <c r="BI205" s="105">
        <f>IFERROR(VALUE(INDEX('CSV Import'!$FV$7:$FV$359, MATCH($BP205, 'CSV Import'!$FU$7:$FU$359, 0))),0)</f>
        <v>0</v>
      </c>
      <c r="BJ205" s="106">
        <f>IFERROR(VALUE(INDEX('CSV Import'!$FW$7:$FW$359, MATCH($BP205, 'CSV Import'!$FU$7:$FU$359, 0))),0)</f>
        <v>0</v>
      </c>
      <c r="BK205" s="105">
        <f>IFERROR(VALUE(INDEX('CSV Import'!$GB$7:$GB$359, MATCH($BP205, 'CSV Import'!$GA$7:$GA$359, 0))),0)</f>
        <v>0</v>
      </c>
      <c r="BL205" s="106">
        <f>IFERROR(VALUE(INDEX('CSV Import'!$GC$7:$GC$359, MATCH($BP205, 'CSV Import'!$GA$7:$GA$359, 0))),0)</f>
        <v>0</v>
      </c>
      <c r="BM205" s="61">
        <f>SUM(C205,E205,G205,I205,K205,M205,O205,Q205,S205,U205,W205,Y205,AA205,AC205,AE205)+SUM(AG205,AI205,AK205,AM205,AO205,AQ205,AS205,AU205,AW205,AY205,BA205,BC205,BE205,BG205,BI205,BK205)</f>
        <v>0</v>
      </c>
      <c r="BN205" s="62">
        <f>SUM(D205,F205,H205,J205,L205,N205,P205,R205,T205,V205,X205,Z205,AB205,AD205,AF205)+SUM(AH205,AJ205,AL205,AN205,AP205,AR205,AT205,AV205,AX205,AZ205,BB205,BD205,BF205,BH205,BJ205,BL205)</f>
        <v>0</v>
      </c>
      <c r="BP205" s="33" t="str">
        <f t="shared" si="540"/>
        <v>VOUCHERED---</v>
      </c>
    </row>
    <row r="206" spans="1:68" ht="15" thickBot="1" x14ac:dyDescent="0.25">
      <c r="A206" s="28">
        <f>ROW()</f>
        <v>206</v>
      </c>
      <c r="B206" s="42" t="s">
        <v>307</v>
      </c>
      <c r="C206" s="89">
        <f t="shared" ref="C206:AH206" si="552">SUM(C130:C205)</f>
        <v>0</v>
      </c>
      <c r="D206" s="74">
        <f t="shared" si="552"/>
        <v>0</v>
      </c>
      <c r="E206" s="89">
        <f t="shared" si="552"/>
        <v>0</v>
      </c>
      <c r="F206" s="74">
        <f t="shared" si="552"/>
        <v>0</v>
      </c>
      <c r="G206" s="89">
        <f t="shared" si="552"/>
        <v>0</v>
      </c>
      <c r="H206" s="74">
        <f t="shared" si="552"/>
        <v>0</v>
      </c>
      <c r="I206" s="89">
        <f t="shared" si="552"/>
        <v>0</v>
      </c>
      <c r="J206" s="74">
        <f t="shared" si="552"/>
        <v>0</v>
      </c>
      <c r="K206" s="89">
        <f t="shared" si="552"/>
        <v>0</v>
      </c>
      <c r="L206" s="74">
        <f t="shared" si="552"/>
        <v>0</v>
      </c>
      <c r="M206" s="89">
        <f t="shared" si="552"/>
        <v>0</v>
      </c>
      <c r="N206" s="74">
        <f t="shared" si="552"/>
        <v>0</v>
      </c>
      <c r="O206" s="89">
        <f t="shared" si="552"/>
        <v>0</v>
      </c>
      <c r="P206" s="74">
        <f t="shared" si="552"/>
        <v>0</v>
      </c>
      <c r="Q206" s="89">
        <f t="shared" si="552"/>
        <v>0</v>
      </c>
      <c r="R206" s="74">
        <f t="shared" si="552"/>
        <v>0</v>
      </c>
      <c r="S206" s="89">
        <f t="shared" si="552"/>
        <v>0</v>
      </c>
      <c r="T206" s="74">
        <f t="shared" si="552"/>
        <v>0</v>
      </c>
      <c r="U206" s="89">
        <f t="shared" si="552"/>
        <v>0</v>
      </c>
      <c r="V206" s="74">
        <f t="shared" si="552"/>
        <v>0</v>
      </c>
      <c r="W206" s="89">
        <f t="shared" si="552"/>
        <v>0</v>
      </c>
      <c r="X206" s="74">
        <f t="shared" si="552"/>
        <v>0</v>
      </c>
      <c r="Y206" s="89">
        <f t="shared" si="552"/>
        <v>0</v>
      </c>
      <c r="Z206" s="74">
        <f t="shared" si="552"/>
        <v>0</v>
      </c>
      <c r="AA206" s="89">
        <f t="shared" si="552"/>
        <v>0</v>
      </c>
      <c r="AB206" s="74">
        <f t="shared" si="552"/>
        <v>0</v>
      </c>
      <c r="AC206" s="89">
        <f t="shared" si="552"/>
        <v>0</v>
      </c>
      <c r="AD206" s="74">
        <f t="shared" si="552"/>
        <v>0</v>
      </c>
      <c r="AE206" s="89">
        <f t="shared" si="552"/>
        <v>0</v>
      </c>
      <c r="AF206" s="74">
        <f t="shared" si="552"/>
        <v>0</v>
      </c>
      <c r="AG206" s="89">
        <f t="shared" si="552"/>
        <v>0</v>
      </c>
      <c r="AH206" s="74">
        <f t="shared" si="552"/>
        <v>0</v>
      </c>
      <c r="AI206" s="89">
        <f t="shared" ref="AI206:BN206" si="553">SUM(AI130:AI205)</f>
        <v>0</v>
      </c>
      <c r="AJ206" s="74">
        <f t="shared" si="553"/>
        <v>0</v>
      </c>
      <c r="AK206" s="89">
        <f t="shared" si="553"/>
        <v>0</v>
      </c>
      <c r="AL206" s="74">
        <f t="shared" si="553"/>
        <v>0</v>
      </c>
      <c r="AM206" s="89">
        <f t="shared" si="553"/>
        <v>0</v>
      </c>
      <c r="AN206" s="74">
        <f t="shared" si="553"/>
        <v>0</v>
      </c>
      <c r="AO206" s="89">
        <f t="shared" si="553"/>
        <v>0</v>
      </c>
      <c r="AP206" s="74">
        <f t="shared" si="553"/>
        <v>0</v>
      </c>
      <c r="AQ206" s="89">
        <f t="shared" si="553"/>
        <v>0</v>
      </c>
      <c r="AR206" s="74">
        <f t="shared" si="553"/>
        <v>0</v>
      </c>
      <c r="AS206" s="89">
        <f t="shared" si="553"/>
        <v>0</v>
      </c>
      <c r="AT206" s="74">
        <f t="shared" si="553"/>
        <v>0</v>
      </c>
      <c r="AU206" s="89">
        <f t="shared" si="553"/>
        <v>0</v>
      </c>
      <c r="AV206" s="74">
        <f t="shared" si="553"/>
        <v>0</v>
      </c>
      <c r="AW206" s="89">
        <f t="shared" si="553"/>
        <v>0</v>
      </c>
      <c r="AX206" s="74">
        <f t="shared" si="553"/>
        <v>0</v>
      </c>
      <c r="AY206" s="89">
        <f t="shared" si="553"/>
        <v>0</v>
      </c>
      <c r="AZ206" s="74">
        <f t="shared" si="553"/>
        <v>0</v>
      </c>
      <c r="BA206" s="89">
        <f t="shared" si="553"/>
        <v>0</v>
      </c>
      <c r="BB206" s="74">
        <f t="shared" si="553"/>
        <v>0</v>
      </c>
      <c r="BC206" s="89">
        <f t="shared" si="553"/>
        <v>0</v>
      </c>
      <c r="BD206" s="74">
        <f t="shared" si="553"/>
        <v>0</v>
      </c>
      <c r="BE206" s="89">
        <f t="shared" si="553"/>
        <v>0</v>
      </c>
      <c r="BF206" s="74">
        <f t="shared" si="553"/>
        <v>0</v>
      </c>
      <c r="BG206" s="89">
        <f t="shared" si="553"/>
        <v>0</v>
      </c>
      <c r="BH206" s="74">
        <f t="shared" si="553"/>
        <v>0</v>
      </c>
      <c r="BI206" s="89">
        <f t="shared" si="553"/>
        <v>0</v>
      </c>
      <c r="BJ206" s="74">
        <f t="shared" si="553"/>
        <v>0</v>
      </c>
      <c r="BK206" s="89">
        <f t="shared" si="553"/>
        <v>0</v>
      </c>
      <c r="BL206" s="74">
        <f t="shared" si="553"/>
        <v>0</v>
      </c>
      <c r="BM206" s="89">
        <f t="shared" si="553"/>
        <v>0</v>
      </c>
      <c r="BN206" s="74">
        <f t="shared" si="553"/>
        <v>0</v>
      </c>
    </row>
    <row r="207" spans="1:68" x14ac:dyDescent="0.2">
      <c r="A207" s="28">
        <f>ROW()</f>
        <v>207</v>
      </c>
      <c r="B207" s="90" t="str">
        <f>"Balance total to Vouchered (row "&amp;TEXT(ROW(B14),"0")&amp;")"</f>
        <v>Balance total to Vouchered (row 14)</v>
      </c>
      <c r="C207" s="91" t="str">
        <f t="shared" ref="C207:AH207" si="554">IF(C14=C206,"Balanced", "Out of Bal.")</f>
        <v>Out of Bal.</v>
      </c>
      <c r="D207" s="91" t="str">
        <f t="shared" si="554"/>
        <v>Out of Bal.</v>
      </c>
      <c r="E207" s="91" t="str">
        <f t="shared" si="554"/>
        <v>Out of Bal.</v>
      </c>
      <c r="F207" s="91" t="str">
        <f t="shared" si="554"/>
        <v>Out of Bal.</v>
      </c>
      <c r="G207" s="91" t="str">
        <f t="shared" si="554"/>
        <v>Out of Bal.</v>
      </c>
      <c r="H207" s="91" t="str">
        <f t="shared" si="554"/>
        <v>Out of Bal.</v>
      </c>
      <c r="I207" s="91" t="str">
        <f t="shared" si="554"/>
        <v>Out of Bal.</v>
      </c>
      <c r="J207" s="91" t="str">
        <f t="shared" si="554"/>
        <v>Out of Bal.</v>
      </c>
      <c r="K207" s="91" t="str">
        <f t="shared" si="554"/>
        <v>Out of Bal.</v>
      </c>
      <c r="L207" s="91" t="str">
        <f t="shared" si="554"/>
        <v>Out of Bal.</v>
      </c>
      <c r="M207" s="91" t="str">
        <f t="shared" si="554"/>
        <v>Out of Bal.</v>
      </c>
      <c r="N207" s="91" t="str">
        <f t="shared" si="554"/>
        <v>Out of Bal.</v>
      </c>
      <c r="O207" s="91" t="str">
        <f t="shared" si="554"/>
        <v>Out of Bal.</v>
      </c>
      <c r="P207" s="91" t="str">
        <f t="shared" si="554"/>
        <v>Out of Bal.</v>
      </c>
      <c r="Q207" s="91" t="str">
        <f t="shared" si="554"/>
        <v>Out of Bal.</v>
      </c>
      <c r="R207" s="91" t="str">
        <f t="shared" si="554"/>
        <v>Out of Bal.</v>
      </c>
      <c r="S207" s="91" t="str">
        <f t="shared" si="554"/>
        <v>Out of Bal.</v>
      </c>
      <c r="T207" s="91" t="str">
        <f t="shared" si="554"/>
        <v>Out of Bal.</v>
      </c>
      <c r="U207" s="91" t="str">
        <f t="shared" si="554"/>
        <v>Out of Bal.</v>
      </c>
      <c r="V207" s="91" t="str">
        <f t="shared" si="554"/>
        <v>Out of Bal.</v>
      </c>
      <c r="W207" s="91" t="str">
        <f t="shared" si="554"/>
        <v>Out of Bal.</v>
      </c>
      <c r="X207" s="91" t="str">
        <f t="shared" si="554"/>
        <v>Out of Bal.</v>
      </c>
      <c r="Y207" s="91" t="str">
        <f t="shared" si="554"/>
        <v>Out of Bal.</v>
      </c>
      <c r="Z207" s="91" t="str">
        <f t="shared" si="554"/>
        <v>Out of Bal.</v>
      </c>
      <c r="AA207" s="91" t="str">
        <f t="shared" si="554"/>
        <v>Out of Bal.</v>
      </c>
      <c r="AB207" s="91" t="str">
        <f t="shared" si="554"/>
        <v>Out of Bal.</v>
      </c>
      <c r="AC207" s="91" t="str">
        <f t="shared" si="554"/>
        <v>Out of Bal.</v>
      </c>
      <c r="AD207" s="91" t="str">
        <f t="shared" si="554"/>
        <v>Out of Bal.</v>
      </c>
      <c r="AE207" s="91" t="str">
        <f t="shared" si="554"/>
        <v>Out of Bal.</v>
      </c>
      <c r="AF207" s="91" t="str">
        <f t="shared" si="554"/>
        <v>Out of Bal.</v>
      </c>
      <c r="AG207" s="91" t="str">
        <f t="shared" si="554"/>
        <v>Out of Bal.</v>
      </c>
      <c r="AH207" s="91" t="str">
        <f t="shared" si="554"/>
        <v>Out of Bal.</v>
      </c>
      <c r="AI207" s="91" t="str">
        <f t="shared" ref="AI207:BN207" si="555">IF(AI14=AI206,"Balanced", "Out of Bal.")</f>
        <v>Out of Bal.</v>
      </c>
      <c r="AJ207" s="91" t="str">
        <f t="shared" si="555"/>
        <v>Out of Bal.</v>
      </c>
      <c r="AK207" s="91" t="str">
        <f t="shared" si="555"/>
        <v>Out of Bal.</v>
      </c>
      <c r="AL207" s="91" t="str">
        <f t="shared" si="555"/>
        <v>Out of Bal.</v>
      </c>
      <c r="AM207" s="91" t="str">
        <f t="shared" si="555"/>
        <v>Out of Bal.</v>
      </c>
      <c r="AN207" s="91" t="str">
        <f t="shared" si="555"/>
        <v>Out of Bal.</v>
      </c>
      <c r="AO207" s="91" t="str">
        <f t="shared" si="555"/>
        <v>Out of Bal.</v>
      </c>
      <c r="AP207" s="91" t="str">
        <f t="shared" si="555"/>
        <v>Out of Bal.</v>
      </c>
      <c r="AQ207" s="91" t="str">
        <f t="shared" si="555"/>
        <v>Out of Bal.</v>
      </c>
      <c r="AR207" s="91" t="str">
        <f t="shared" si="555"/>
        <v>Out of Bal.</v>
      </c>
      <c r="AS207" s="91" t="str">
        <f t="shared" si="555"/>
        <v>Out of Bal.</v>
      </c>
      <c r="AT207" s="91" t="str">
        <f t="shared" si="555"/>
        <v>Out of Bal.</v>
      </c>
      <c r="AU207" s="91" t="str">
        <f t="shared" si="555"/>
        <v>Out of Bal.</v>
      </c>
      <c r="AV207" s="91" t="str">
        <f t="shared" si="555"/>
        <v>Out of Bal.</v>
      </c>
      <c r="AW207" s="91" t="str">
        <f t="shared" si="555"/>
        <v>Out of Bal.</v>
      </c>
      <c r="AX207" s="91" t="str">
        <f t="shared" si="555"/>
        <v>Out of Bal.</v>
      </c>
      <c r="AY207" s="91" t="str">
        <f t="shared" si="555"/>
        <v>Out of Bal.</v>
      </c>
      <c r="AZ207" s="91" t="str">
        <f t="shared" si="555"/>
        <v>Out of Bal.</v>
      </c>
      <c r="BA207" s="91" t="str">
        <f t="shared" si="555"/>
        <v>Out of Bal.</v>
      </c>
      <c r="BB207" s="91" t="str">
        <f t="shared" si="555"/>
        <v>Out of Bal.</v>
      </c>
      <c r="BC207" s="91" t="str">
        <f t="shared" si="555"/>
        <v>Out of Bal.</v>
      </c>
      <c r="BD207" s="91" t="str">
        <f t="shared" si="555"/>
        <v>Out of Bal.</v>
      </c>
      <c r="BE207" s="91" t="str">
        <f t="shared" si="555"/>
        <v>Out of Bal.</v>
      </c>
      <c r="BF207" s="91" t="str">
        <f t="shared" si="555"/>
        <v>Out of Bal.</v>
      </c>
      <c r="BG207" s="91" t="str">
        <f t="shared" si="555"/>
        <v>Out of Bal.</v>
      </c>
      <c r="BH207" s="91" t="str">
        <f t="shared" si="555"/>
        <v>Out of Bal.</v>
      </c>
      <c r="BI207" s="91" t="str">
        <f t="shared" si="555"/>
        <v>Out of Bal.</v>
      </c>
      <c r="BJ207" s="91" t="str">
        <f t="shared" si="555"/>
        <v>Out of Bal.</v>
      </c>
      <c r="BK207" s="91" t="str">
        <f t="shared" si="555"/>
        <v>Balanced</v>
      </c>
      <c r="BL207" s="91" t="str">
        <f t="shared" si="555"/>
        <v>Balanced</v>
      </c>
      <c r="BM207" s="91" t="str">
        <f t="shared" si="555"/>
        <v>Out of Bal.</v>
      </c>
      <c r="BN207" s="91" t="str">
        <f t="shared" si="555"/>
        <v>Out of Bal.</v>
      </c>
    </row>
    <row r="208" spans="1:68" ht="15" thickBot="1" x14ac:dyDescent="0.25">
      <c r="A208" s="28">
        <f>ROW()</f>
        <v>208</v>
      </c>
      <c r="B208" s="114"/>
      <c r="C208" s="51"/>
      <c r="D208" s="76"/>
      <c r="E208" s="51"/>
      <c r="F208" s="76"/>
      <c r="G208" s="51"/>
      <c r="H208" s="76"/>
      <c r="I208" s="51"/>
      <c r="J208" s="76"/>
      <c r="K208" s="51"/>
      <c r="L208" s="76"/>
      <c r="M208" s="51"/>
      <c r="N208" s="76"/>
      <c r="O208" s="51"/>
      <c r="P208" s="76"/>
      <c r="Q208" s="51"/>
      <c r="R208" s="76"/>
      <c r="S208" s="51"/>
      <c r="T208" s="76"/>
      <c r="U208" s="51"/>
      <c r="V208" s="76"/>
      <c r="W208" s="51"/>
      <c r="X208" s="76"/>
      <c r="Y208" s="51"/>
      <c r="Z208" s="76"/>
      <c r="AA208" s="51"/>
      <c r="AB208" s="76"/>
      <c r="AC208" s="51"/>
      <c r="AD208" s="76"/>
      <c r="AE208" s="51"/>
      <c r="AF208" s="76"/>
      <c r="AG208" s="51"/>
      <c r="AH208" s="76"/>
      <c r="AI208" s="51"/>
      <c r="AJ208" s="76"/>
      <c r="AK208" s="51"/>
      <c r="AL208" s="76"/>
      <c r="AM208" s="51"/>
      <c r="AN208" s="76"/>
      <c r="AO208" s="51"/>
      <c r="AP208" s="76"/>
      <c r="AQ208" s="51"/>
      <c r="AR208" s="76"/>
      <c r="AS208" s="51"/>
      <c r="AT208" s="76"/>
      <c r="AU208" s="51"/>
      <c r="AV208" s="76"/>
      <c r="AW208" s="51"/>
      <c r="AX208" s="76"/>
      <c r="AY208" s="51"/>
      <c r="AZ208" s="76"/>
      <c r="BA208" s="51"/>
      <c r="BB208" s="76"/>
      <c r="BC208" s="51"/>
      <c r="BD208" s="76"/>
      <c r="BE208" s="51"/>
      <c r="BF208" s="76"/>
      <c r="BG208" s="51"/>
      <c r="BH208" s="76"/>
      <c r="BI208" s="51"/>
      <c r="BJ208" s="76"/>
      <c r="BK208" s="51"/>
      <c r="BL208" s="76"/>
    </row>
    <row r="209" spans="1:68" ht="15" thickBot="1" x14ac:dyDescent="0.25">
      <c r="A209" s="28">
        <f>ROW()</f>
        <v>209</v>
      </c>
      <c r="B209" s="109" t="s">
        <v>308</v>
      </c>
      <c r="C209" s="51"/>
      <c r="D209" s="76"/>
      <c r="E209" s="51"/>
      <c r="F209" s="76"/>
      <c r="G209" s="51"/>
      <c r="H209" s="76"/>
      <c r="I209" s="51"/>
      <c r="J209" s="76"/>
      <c r="K209" s="51"/>
      <c r="L209" s="76"/>
      <c r="M209" s="51"/>
      <c r="N209" s="76"/>
      <c r="O209" s="51"/>
      <c r="P209" s="76"/>
      <c r="Q209" s="51"/>
      <c r="R209" s="76"/>
      <c r="S209" s="51"/>
      <c r="T209" s="76"/>
      <c r="U209" s="51"/>
      <c r="V209" s="76"/>
      <c r="W209" s="51"/>
      <c r="X209" s="76"/>
      <c r="Y209" s="51"/>
      <c r="Z209" s="76"/>
      <c r="AA209" s="51"/>
      <c r="AB209" s="76"/>
      <c r="AC209" s="51"/>
      <c r="AD209" s="76"/>
      <c r="AE209" s="51"/>
      <c r="AF209" s="76"/>
      <c r="AG209" s="51"/>
      <c r="AH209" s="76"/>
      <c r="AI209" s="51"/>
      <c r="AJ209" s="76"/>
      <c r="AK209" s="51"/>
      <c r="AL209" s="76"/>
      <c r="AM209" s="51"/>
      <c r="AN209" s="76"/>
      <c r="AO209" s="51"/>
      <c r="AP209" s="76"/>
      <c r="AQ209" s="51"/>
      <c r="AR209" s="76"/>
      <c r="AS209" s="51"/>
      <c r="AT209" s="76"/>
      <c r="AU209" s="51"/>
      <c r="AV209" s="76"/>
      <c r="AW209" s="51"/>
      <c r="AX209" s="76"/>
      <c r="AY209" s="51"/>
      <c r="AZ209" s="76"/>
      <c r="BA209" s="51"/>
      <c r="BB209" s="76"/>
      <c r="BC209" s="51"/>
      <c r="BD209" s="76"/>
      <c r="BE209" s="51"/>
      <c r="BF209" s="76"/>
      <c r="BG209" s="51"/>
      <c r="BH209" s="76"/>
      <c r="BI209" s="51"/>
      <c r="BJ209" s="76"/>
      <c r="BK209" s="51"/>
      <c r="BL209" s="76"/>
    </row>
    <row r="210" spans="1:68" x14ac:dyDescent="0.2">
      <c r="A210" s="28">
        <f>ROW()</f>
        <v>210</v>
      </c>
      <c r="B210" s="115"/>
      <c r="C210" s="54">
        <f>IFERROR(VALUE(INDEX('CSV Import'!$D$7:$D$359, MATCH($BP210, 'CSV Import'!$C$7:$C$359, 0))),0)</f>
        <v>0</v>
      </c>
      <c r="D210" s="55">
        <f>IFERROR(VALUE(INDEX('CSV Import'!$E$7:$E$359, MATCH($BP210, 'CSV Import'!$C$7:$C$359, 0))),0)</f>
        <v>0</v>
      </c>
      <c r="E210" s="54">
        <f>IFERROR(VALUE(INDEX('CSV Import'!$J$7:$J$359, MATCH($BP210, 'CSV Import'!$I$7:$I$359, 0))),0)</f>
        <v>0</v>
      </c>
      <c r="F210" s="55">
        <f>IFERROR(VALUE(INDEX('CSV Import'!$K$7:$K$359, MATCH($BP210, 'CSV Import'!$I$7:$I$359, 0))),0)</f>
        <v>0</v>
      </c>
      <c r="G210" s="54">
        <f>IFERROR(VALUE(INDEX('CSV Import'!$P$7:$P$359, MATCH($BP210, 'CSV Import'!$O$7:$O$359, 0))),0)</f>
        <v>0</v>
      </c>
      <c r="H210" s="55">
        <f>IFERROR(VALUE(INDEX('CSV Import'!$Q$7:$Q$359, MATCH($BP210, 'CSV Import'!$O$7:$O$359, 0))),0)</f>
        <v>0</v>
      </c>
      <c r="I210" s="54">
        <f>IFERROR(VALUE(INDEX('CSV Import'!$V$7:$V$359, MATCH($BP210, 'CSV Import'!$U$7:$U$359, 0))),0)</f>
        <v>0</v>
      </c>
      <c r="J210" s="55">
        <f>IFERROR(VALUE(INDEX('CSV Import'!$W$7:$W$359, MATCH($BP210, 'CSV Import'!$U$7:$U$359, 0))),0)</f>
        <v>0</v>
      </c>
      <c r="K210" s="54">
        <f>IFERROR(VALUE(INDEX('CSV Import'!$AB$7:$AB$359, MATCH($BP210, 'CSV Import'!$AA$7:$AA$359, 0))),0)</f>
        <v>0</v>
      </c>
      <c r="L210" s="55">
        <f>IFERROR(VALUE(INDEX('CSV Import'!$AC$7:$AC$359, MATCH($BP210, 'CSV Import'!$AA$7:$AA$359, 0))),0)</f>
        <v>0</v>
      </c>
      <c r="M210" s="54">
        <f>IFERROR(VALUE(INDEX('CSV Import'!$AH$7:$AH$359, MATCH($BP210, 'CSV Import'!$AG$7:$AG$359, 0))),0)</f>
        <v>0</v>
      </c>
      <c r="N210" s="55">
        <f>IFERROR(VALUE(INDEX('CSV Import'!$AI$7:$AI$359, MATCH($BP210, 'CSV Import'!$AG$7:$AG$359, 0))),0)</f>
        <v>0</v>
      </c>
      <c r="O210" s="54">
        <f>IFERROR(VALUE(INDEX('CSV Import'!$AN$7:$AN$359, MATCH($BP210, 'CSV Import'!$AM$7:$AM$359, 0))),0)</f>
        <v>0</v>
      </c>
      <c r="P210" s="55">
        <f>IFERROR(VALUE(INDEX('CSV Import'!$AO$7:$AO$359, MATCH($BP210, 'CSV Import'!$AM$7:$AM$359, 0))),0)</f>
        <v>0</v>
      </c>
      <c r="Q210" s="54">
        <f>IFERROR(VALUE(INDEX('CSV Import'!$AT$7:$AT$359, MATCH($BP210, 'CSV Import'!$AS$7:$AS$359, 0))),0)</f>
        <v>0</v>
      </c>
      <c r="R210" s="55">
        <f>IFERROR(VALUE(INDEX('CSV Import'!$AU$7:$AU$359, MATCH($BP210, 'CSV Import'!$AS$7:$AS$359, 0))),0)</f>
        <v>0</v>
      </c>
      <c r="S210" s="54">
        <f>IFERROR(VALUE(INDEX('CSV Import'!$AZ$7:$AZ$359, MATCH($BP210, 'CSV Import'!$AY$7:$AY$359, 0))),0)</f>
        <v>0</v>
      </c>
      <c r="T210" s="55">
        <f>IFERROR(VALUE(INDEX('CSV Import'!$BA$7:$BA$359, MATCH($BP210, 'CSV Import'!$AY$7:$AY$359, 0))),0)</f>
        <v>0</v>
      </c>
      <c r="U210" s="54">
        <f>IFERROR(VALUE(INDEX('CSV Import'!$BF$7:$BF$359, MATCH($BP210, 'CSV Import'!$BE$7:$BE$359, 0))),0)</f>
        <v>0</v>
      </c>
      <c r="V210" s="55">
        <f>IFERROR(VALUE(INDEX('CSV Import'!$BG$7:$BG$359, MATCH($BP210, 'CSV Import'!$BE$7:$BE$359, 0))),0)</f>
        <v>0</v>
      </c>
      <c r="W210" s="54">
        <f>IFERROR(VALUE(INDEX('CSV Import'!$BL$7:$BL$359, MATCH($BP210, 'CSV Import'!$BK$7:$BK$359, 0))),0)</f>
        <v>0</v>
      </c>
      <c r="X210" s="55">
        <f>IFERROR(VALUE(INDEX('CSV Import'!$BM$7:$BM$359, MATCH($BP210, 'CSV Import'!$BK$7:$BK$359, 0))),0)</f>
        <v>0</v>
      </c>
      <c r="Y210" s="54">
        <f>IFERROR(VALUE(INDEX('CSV Import'!$BR$7:$BR$359, MATCH($BP210, 'CSV Import'!$BQ$7:$BQ$359, 0))),0)</f>
        <v>0</v>
      </c>
      <c r="Z210" s="55">
        <f>IFERROR(VALUE(INDEX('CSV Import'!$BS$7:$BS$359, MATCH($BP210, 'CSV Import'!$BQ$7:$BQ$359, 0))),0)</f>
        <v>0</v>
      </c>
      <c r="AA210" s="54">
        <f>IFERROR(VALUE(INDEX('CSV Import'!$BX$7:$BX$359, MATCH($BP210, 'CSV Import'!$BW$7:$BW$359, 0))),0)</f>
        <v>0</v>
      </c>
      <c r="AB210" s="55">
        <f>IFERROR(VALUE(INDEX('CSV Import'!$BY$7:$BY$359, MATCH($BP210, 'CSV Import'!$BW$7:$BW$359, 0))),0)</f>
        <v>0</v>
      </c>
      <c r="AC210" s="54">
        <f>IFERROR(VALUE(INDEX('CSV Import'!$CD$7:$CD$359, MATCH($BP210, 'CSV Import'!$CC$7:$CC$359, 0))),0)</f>
        <v>0</v>
      </c>
      <c r="AD210" s="55">
        <f>IFERROR(VALUE(INDEX('CSV Import'!$CE$7:$CE$359, MATCH($BP210, 'CSV Import'!$CC$7:$CC$359, 0))),0)</f>
        <v>0</v>
      </c>
      <c r="AE210" s="54">
        <f>IFERROR(VALUE(INDEX('CSV Import'!$CJ$7:$CJ$359, MATCH($BP210, 'CSV Import'!$CI$7:$CI$359, 0))),0)</f>
        <v>0</v>
      </c>
      <c r="AF210" s="55">
        <f>IFERROR(VALUE(INDEX('CSV Import'!$CK$7:$CK$359, MATCH($BP210, 'CSV Import'!$CI$7:$CI$359, 0))),0)</f>
        <v>0</v>
      </c>
      <c r="AG210" s="54">
        <f>IFERROR(VALUE(INDEX('CSV Import'!$CP$7:$CP$359, MATCH($BP210, 'CSV Import'!$CO$7:$CO$359, 0))),0)</f>
        <v>0</v>
      </c>
      <c r="AH210" s="55">
        <f>IFERROR(VALUE(INDEX('CSV Import'!$CQ$7:$CQ$359, MATCH($BP210, 'CSV Import'!$CO$7:$CO$359, 0))),0)</f>
        <v>0</v>
      </c>
      <c r="AI210" s="54">
        <f>IFERROR(VALUE(INDEX('CSV Import'!$CV$7:$CV$359, MATCH($BP210, 'CSV Import'!$CU$7:$CU$359, 0))),0)</f>
        <v>0</v>
      </c>
      <c r="AJ210" s="55">
        <f>IFERROR(VALUE(INDEX('CSV Import'!$CW$7:$CW$359, MATCH($BP210, 'CSV Import'!$CU$7:$CU$359, 0))),0)</f>
        <v>0</v>
      </c>
      <c r="AK210" s="54">
        <f>IFERROR(VALUE(INDEX('CSV Import'!$DB$7:$DB$359, MATCH($BP210, 'CSV Import'!$DA$7:$DA$359, 0))),0)</f>
        <v>0</v>
      </c>
      <c r="AL210" s="55">
        <f>IFERROR(VALUE(INDEX('CSV Import'!$DC$7:$DC$359, MATCH($BP210, 'CSV Import'!$DA$7:$DA$359, 0))),0)</f>
        <v>0</v>
      </c>
      <c r="AM210" s="54">
        <f>IFERROR(VALUE(INDEX('CSV Import'!$DH$7:$DH$359, MATCH($BP210, 'CSV Import'!$DG$7:$DG$359, 0))),0)</f>
        <v>0</v>
      </c>
      <c r="AN210" s="55">
        <f>IFERROR(VALUE(INDEX('CSV Import'!$DI$7:$DI$359, MATCH($BP210, 'CSV Import'!$DG$7:$DG$359, 0))),0)</f>
        <v>0</v>
      </c>
      <c r="AO210" s="54">
        <f>IFERROR(VALUE(INDEX('CSV Import'!$DN$7:$DN$359, MATCH($BP210, 'CSV Import'!$DM$7:$DM$359, 0))),0)</f>
        <v>0</v>
      </c>
      <c r="AP210" s="55">
        <f>IFERROR(VALUE(INDEX('CSV Import'!$DO$7:$DO$359, MATCH($BP210, 'CSV Import'!$DM$7:$DM$359, 0))),0)</f>
        <v>0</v>
      </c>
      <c r="AQ210" s="54">
        <f>IFERROR(VALUE(INDEX('CSV Import'!$DT$7:$DT$359, MATCH($BP210, 'CSV Import'!$DS$7:$DS$359, 0))),0)</f>
        <v>0</v>
      </c>
      <c r="AR210" s="55">
        <f>IFERROR(VALUE(INDEX('CSV Import'!$DU$7:$DU$359, MATCH($BP210, 'CSV Import'!$DS$7:$DS$359, 0))),0)</f>
        <v>0</v>
      </c>
      <c r="AS210" s="54">
        <f>IFERROR(VALUE(INDEX('CSV Import'!$DZ$7:$DZ$359, MATCH($BP210, 'CSV Import'!$DY$7:$DY$359, 0))),0)</f>
        <v>0</v>
      </c>
      <c r="AT210" s="55">
        <f>IFERROR(VALUE(INDEX('CSV Import'!$EA$7:$EA$359, MATCH($BP210, 'CSV Import'!$DY$7:$DY$359, 0))),0)</f>
        <v>0</v>
      </c>
      <c r="AU210" s="54">
        <f>IFERROR(VALUE(INDEX('CSV Import'!$EF$7:$EF$359, MATCH($BP210, 'CSV Import'!$EE$7:$EE$359, 0))),0)</f>
        <v>0</v>
      </c>
      <c r="AV210" s="55">
        <f>IFERROR(VALUE(INDEX('CSV Import'!$EG$7:$EG$359, MATCH($BP210, 'CSV Import'!$EE$7:$EE$359, 0))),0)</f>
        <v>0</v>
      </c>
      <c r="AW210" s="54">
        <f>IFERROR(VALUE(INDEX('CSV Import'!$EL$7:$EL$359, MATCH($BP210, 'CSV Import'!$EK$7:$EK$359, 0))),0)</f>
        <v>0</v>
      </c>
      <c r="AX210" s="55">
        <f>IFERROR(VALUE(INDEX('CSV Import'!$EM$7:$EM$359, MATCH($BP210, 'CSV Import'!$EK$7:$EK$359, 0))),0)</f>
        <v>0</v>
      </c>
      <c r="AY210" s="54">
        <f>IFERROR(VALUE(INDEX('CSV Import'!$ER$7:$ER$359, MATCH($BP210, 'CSV Import'!$EQ$7:$EQ$359, 0))),0)</f>
        <v>0</v>
      </c>
      <c r="AZ210" s="55">
        <f>IFERROR(VALUE(INDEX('CSV Import'!$ES$7:$ES$359, MATCH($BP210, 'CSV Import'!$EQ$7:$EQ$359, 0))),0)</f>
        <v>0</v>
      </c>
      <c r="BA210" s="54">
        <f>IFERROR(VALUE(INDEX('CSV Import'!$EX$7:$EX$359, MATCH($BP210, 'CSV Import'!$EW$7:$EW$359, 0))),0)</f>
        <v>0</v>
      </c>
      <c r="BB210" s="55">
        <f>IFERROR(VALUE(INDEX('CSV Import'!$EY$7:$EY$359, MATCH($BP210, 'CSV Import'!$EW$7:$EW$359, 0))),0)</f>
        <v>0</v>
      </c>
      <c r="BC210" s="54">
        <f>IFERROR(VALUE(INDEX('CSV Import'!$FD$7:$FD$359, MATCH($BP210, 'CSV Import'!$FC$7:$FC$359, 0))),0)</f>
        <v>0</v>
      </c>
      <c r="BD210" s="55">
        <f>IFERROR(VALUE(INDEX('CSV Import'!$FE$7:$FE$359, MATCH($BP210, 'CSV Import'!$FC$7:$FC$359, 0))),0)</f>
        <v>0</v>
      </c>
      <c r="BE210" s="54">
        <f>IFERROR(VALUE(INDEX('CSV Import'!$FJ$7:$FJ$359, MATCH($BP210, 'CSV Import'!$FI$7:$FI$359, 0))),0)</f>
        <v>0</v>
      </c>
      <c r="BF210" s="55">
        <f>IFERROR(VALUE(INDEX('CSV Import'!$FK$7:$FK$359, MATCH($BP210, 'CSV Import'!$FI$7:$FI$359, 0))),0)</f>
        <v>0</v>
      </c>
      <c r="BG210" s="54">
        <f>IFERROR(VALUE(INDEX('CSV Import'!$FP$7:$FP$359, MATCH($BP210, 'CSV Import'!$FO$7:$FO$359, 0))),0)</f>
        <v>0</v>
      </c>
      <c r="BH210" s="55">
        <f>IFERROR(VALUE(INDEX('CSV Import'!$FQ$7:$FQ$359, MATCH($BP210, 'CSV Import'!$FO$7:$FO$359, 0))),0)</f>
        <v>0</v>
      </c>
      <c r="BI210" s="54">
        <f>IFERROR(VALUE(INDEX('CSV Import'!$FV$7:$FV$359, MATCH($BP210, 'CSV Import'!$FU$7:$FU$359, 0))),0)</f>
        <v>0</v>
      </c>
      <c r="BJ210" s="55">
        <f>IFERROR(VALUE(INDEX('CSV Import'!$FW$7:$FW$359, MATCH($BP210, 'CSV Import'!$FU$7:$FU$359, 0))),0)</f>
        <v>0</v>
      </c>
      <c r="BK210" s="54">
        <f>IFERROR(VALUE(INDEX('CSV Import'!$GB$7:$GB$359, MATCH($BP210, 'CSV Import'!$GA$7:$GA$359, 0))),0)</f>
        <v>0</v>
      </c>
      <c r="BL210" s="55">
        <f>IFERROR(VALUE(INDEX('CSV Import'!$GC$7:$GC$359, MATCH($BP210, 'CSV Import'!$GA$7:$GA$359, 0))),0)</f>
        <v>0</v>
      </c>
      <c r="BM210" s="56">
        <f t="shared" ref="BM210:BN282" si="556">SUM(C210,E210,G210,I210,K210,M210,O210,Q210,S210,U210,W210,Y210,AA210,AC210,AE210)+SUM(AG210,AI210,AK210,AM210,AO210,AQ210,AS210,AU210,AW210,AY210,BA210,BC210,BE210,BG210,BI210,BK210)</f>
        <v>0</v>
      </c>
      <c r="BN210" s="57">
        <f t="shared" si="556"/>
        <v>0</v>
      </c>
      <c r="BP210" s="33" t="str">
        <f>$B$209&amp;$B210</f>
        <v>NON-VOUCHERED</v>
      </c>
    </row>
    <row r="211" spans="1:68" x14ac:dyDescent="0.2">
      <c r="A211" s="28">
        <f>ROW()</f>
        <v>211</v>
      </c>
      <c r="B211" s="111"/>
      <c r="C211" s="59">
        <f>IFERROR(VALUE(INDEX('CSV Import'!$D$7:$D$359, MATCH($BP211, 'CSV Import'!$C$7:$C$359, 0))),0)</f>
        <v>0</v>
      </c>
      <c r="D211" s="60">
        <f>IFERROR(VALUE(INDEX('CSV Import'!$E$7:$E$359, MATCH($BP211, 'CSV Import'!$C$7:$C$359, 0))),0)</f>
        <v>0</v>
      </c>
      <c r="E211" s="59">
        <f>IFERROR(VALUE(INDEX('CSV Import'!$J$7:$J$359, MATCH($BP211, 'CSV Import'!$I$7:$I$359, 0))),0)</f>
        <v>0</v>
      </c>
      <c r="F211" s="60">
        <f>IFERROR(VALUE(INDEX('CSV Import'!$K$7:$K$359, MATCH($BP211, 'CSV Import'!$I$7:$I$359, 0))),0)</f>
        <v>0</v>
      </c>
      <c r="G211" s="59">
        <f>IFERROR(VALUE(INDEX('CSV Import'!$P$7:$P$359, MATCH($BP211, 'CSV Import'!$O$7:$O$359, 0))),0)</f>
        <v>0</v>
      </c>
      <c r="H211" s="60">
        <f>IFERROR(VALUE(INDEX('CSV Import'!$Q$7:$Q$359, MATCH($BP211, 'CSV Import'!$O$7:$O$359, 0))),0)</f>
        <v>0</v>
      </c>
      <c r="I211" s="59">
        <f>IFERROR(VALUE(INDEX('CSV Import'!$V$7:$V$359, MATCH($BP211, 'CSV Import'!$U$7:$U$359, 0))),0)</f>
        <v>0</v>
      </c>
      <c r="J211" s="60">
        <f>IFERROR(VALUE(INDEX('CSV Import'!$W$7:$W$359, MATCH($BP211, 'CSV Import'!$U$7:$U$359, 0))),0)</f>
        <v>0</v>
      </c>
      <c r="K211" s="59">
        <f>IFERROR(VALUE(INDEX('CSV Import'!$AB$7:$AB$359, MATCH($BP211, 'CSV Import'!$AA$7:$AA$359, 0))),0)</f>
        <v>0</v>
      </c>
      <c r="L211" s="60">
        <f>IFERROR(VALUE(INDEX('CSV Import'!$AC$7:$AC$359, MATCH($BP211, 'CSV Import'!$AA$7:$AA$359, 0))),0)</f>
        <v>0</v>
      </c>
      <c r="M211" s="59">
        <f>IFERROR(VALUE(INDEX('CSV Import'!$AH$7:$AH$359, MATCH($BP211, 'CSV Import'!$AG$7:$AG$359, 0))),0)</f>
        <v>0</v>
      </c>
      <c r="N211" s="60">
        <f>IFERROR(VALUE(INDEX('CSV Import'!$AI$7:$AI$359, MATCH($BP211, 'CSV Import'!$AG$7:$AG$359, 0))),0)</f>
        <v>0</v>
      </c>
      <c r="O211" s="59">
        <f>IFERROR(VALUE(INDEX('CSV Import'!$AN$7:$AN$359, MATCH($BP211, 'CSV Import'!$AM$7:$AM$359, 0))),0)</f>
        <v>0</v>
      </c>
      <c r="P211" s="60">
        <f>IFERROR(VALUE(INDEX('CSV Import'!$AO$7:$AO$359, MATCH($BP211, 'CSV Import'!$AM$7:$AM$359, 0))),0)</f>
        <v>0</v>
      </c>
      <c r="Q211" s="59">
        <f>IFERROR(VALUE(INDEX('CSV Import'!$AT$7:$AT$359, MATCH($BP211, 'CSV Import'!$AS$7:$AS$359, 0))),0)</f>
        <v>0</v>
      </c>
      <c r="R211" s="60">
        <f>IFERROR(VALUE(INDEX('CSV Import'!$AU$7:$AU$359, MATCH($BP211, 'CSV Import'!$AS$7:$AS$359, 0))),0)</f>
        <v>0</v>
      </c>
      <c r="S211" s="59">
        <f>IFERROR(VALUE(INDEX('CSV Import'!$AZ$7:$AZ$359, MATCH($BP211, 'CSV Import'!$AY$7:$AY$359, 0))),0)</f>
        <v>0</v>
      </c>
      <c r="T211" s="60">
        <f>IFERROR(VALUE(INDEX('CSV Import'!$BA$7:$BA$359, MATCH($BP211, 'CSV Import'!$AY$7:$AY$359, 0))),0)</f>
        <v>0</v>
      </c>
      <c r="U211" s="59">
        <f>IFERROR(VALUE(INDEX('CSV Import'!$BF$7:$BF$359, MATCH($BP211, 'CSV Import'!$BE$7:$BE$359, 0))),0)</f>
        <v>0</v>
      </c>
      <c r="V211" s="60">
        <f>IFERROR(VALUE(INDEX('CSV Import'!$BG$7:$BG$359, MATCH($BP211, 'CSV Import'!$BE$7:$BE$359, 0))),0)</f>
        <v>0</v>
      </c>
      <c r="W211" s="59">
        <f>IFERROR(VALUE(INDEX('CSV Import'!$BL$7:$BL$359, MATCH($BP211, 'CSV Import'!$BK$7:$BK$359, 0))),0)</f>
        <v>0</v>
      </c>
      <c r="X211" s="60">
        <f>IFERROR(VALUE(INDEX('CSV Import'!$BM$7:$BM$359, MATCH($BP211, 'CSV Import'!$BK$7:$BK$359, 0))),0)</f>
        <v>0</v>
      </c>
      <c r="Y211" s="59">
        <f>IFERROR(VALUE(INDEX('CSV Import'!$BR$7:$BR$359, MATCH($BP211, 'CSV Import'!$BQ$7:$BQ$359, 0))),0)</f>
        <v>0</v>
      </c>
      <c r="Z211" s="60">
        <f>IFERROR(VALUE(INDEX('CSV Import'!$BS$7:$BS$359, MATCH($BP211, 'CSV Import'!$BQ$7:$BQ$359, 0))),0)</f>
        <v>0</v>
      </c>
      <c r="AA211" s="59">
        <f>IFERROR(VALUE(INDEX('CSV Import'!$BX$7:$BX$359, MATCH($BP211, 'CSV Import'!$BW$7:$BW$359, 0))),0)</f>
        <v>0</v>
      </c>
      <c r="AB211" s="60">
        <f>IFERROR(VALUE(INDEX('CSV Import'!$BY$7:$BY$359, MATCH($BP211, 'CSV Import'!$BW$7:$BW$359, 0))),0)</f>
        <v>0</v>
      </c>
      <c r="AC211" s="59">
        <f>IFERROR(VALUE(INDEX('CSV Import'!$CD$7:$CD$359, MATCH($BP211, 'CSV Import'!$CC$7:$CC$359, 0))),0)</f>
        <v>0</v>
      </c>
      <c r="AD211" s="60">
        <f>IFERROR(VALUE(INDEX('CSV Import'!$CE$7:$CE$359, MATCH($BP211, 'CSV Import'!$CC$7:$CC$359, 0))),0)</f>
        <v>0</v>
      </c>
      <c r="AE211" s="59">
        <f>IFERROR(VALUE(INDEX('CSV Import'!$CJ$7:$CJ$359, MATCH($BP211, 'CSV Import'!$CI$7:$CI$359, 0))),0)</f>
        <v>0</v>
      </c>
      <c r="AF211" s="60">
        <f>IFERROR(VALUE(INDEX('CSV Import'!$CK$7:$CK$359, MATCH($BP211, 'CSV Import'!$CI$7:$CI$359, 0))),0)</f>
        <v>0</v>
      </c>
      <c r="AG211" s="59">
        <f>IFERROR(VALUE(INDEX('CSV Import'!$CP$7:$CP$359, MATCH($BP211, 'CSV Import'!$CO$7:$CO$359, 0))),0)</f>
        <v>0</v>
      </c>
      <c r="AH211" s="60">
        <f>IFERROR(VALUE(INDEX('CSV Import'!$CQ$7:$CQ$359, MATCH($BP211, 'CSV Import'!$CO$7:$CO$359, 0))),0)</f>
        <v>0</v>
      </c>
      <c r="AI211" s="59">
        <f>IFERROR(VALUE(INDEX('CSV Import'!$CV$7:$CV$359, MATCH($BP211, 'CSV Import'!$CU$7:$CU$359, 0))),0)</f>
        <v>0</v>
      </c>
      <c r="AJ211" s="60">
        <f>IFERROR(VALUE(INDEX('CSV Import'!$CW$7:$CW$359, MATCH($BP211, 'CSV Import'!$CU$7:$CU$359, 0))),0)</f>
        <v>0</v>
      </c>
      <c r="AK211" s="59">
        <f>IFERROR(VALUE(INDEX('CSV Import'!$DB$7:$DB$359, MATCH($BP211, 'CSV Import'!$DA$7:$DA$359, 0))),0)</f>
        <v>0</v>
      </c>
      <c r="AL211" s="60">
        <f>IFERROR(VALUE(INDEX('CSV Import'!$DC$7:$DC$359, MATCH($BP211, 'CSV Import'!$DA$7:$DA$359, 0))),0)</f>
        <v>0</v>
      </c>
      <c r="AM211" s="59">
        <f>IFERROR(VALUE(INDEX('CSV Import'!$DH$7:$DH$359, MATCH($BP211, 'CSV Import'!$DG$7:$DG$359, 0))),0)</f>
        <v>0</v>
      </c>
      <c r="AN211" s="60">
        <f>IFERROR(VALUE(INDEX('CSV Import'!$DI$7:$DI$359, MATCH($BP211, 'CSV Import'!$DG$7:$DG$359, 0))),0)</f>
        <v>0</v>
      </c>
      <c r="AO211" s="59">
        <f>IFERROR(VALUE(INDEX('CSV Import'!$DN$7:$DN$359, MATCH($BP211, 'CSV Import'!$DM$7:$DM$359, 0))),0)</f>
        <v>0</v>
      </c>
      <c r="AP211" s="60">
        <f>IFERROR(VALUE(INDEX('CSV Import'!$DO$7:$DO$359, MATCH($BP211, 'CSV Import'!$DM$7:$DM$359, 0))),0)</f>
        <v>0</v>
      </c>
      <c r="AQ211" s="59">
        <f>IFERROR(VALUE(INDEX('CSV Import'!$DT$7:$DT$359, MATCH($BP211, 'CSV Import'!$DS$7:$DS$359, 0))),0)</f>
        <v>0</v>
      </c>
      <c r="AR211" s="60">
        <f>IFERROR(VALUE(INDEX('CSV Import'!$DU$7:$DU$359, MATCH($BP211, 'CSV Import'!$DS$7:$DS$359, 0))),0)</f>
        <v>0</v>
      </c>
      <c r="AS211" s="59">
        <f>IFERROR(VALUE(INDEX('CSV Import'!$DZ$7:$DZ$359, MATCH($BP211, 'CSV Import'!$DY$7:$DY$359, 0))),0)</f>
        <v>0</v>
      </c>
      <c r="AT211" s="60">
        <f>IFERROR(VALUE(INDEX('CSV Import'!$EA$7:$EA$359, MATCH($BP211, 'CSV Import'!$DY$7:$DY$359, 0))),0)</f>
        <v>0</v>
      </c>
      <c r="AU211" s="59">
        <f>IFERROR(VALUE(INDEX('CSV Import'!$EF$7:$EF$359, MATCH($BP211, 'CSV Import'!$EE$7:$EE$359, 0))),0)</f>
        <v>0</v>
      </c>
      <c r="AV211" s="60">
        <f>IFERROR(VALUE(INDEX('CSV Import'!$EG$7:$EG$359, MATCH($BP211, 'CSV Import'!$EE$7:$EE$359, 0))),0)</f>
        <v>0</v>
      </c>
      <c r="AW211" s="59">
        <f>IFERROR(VALUE(INDEX('CSV Import'!$EL$7:$EL$359, MATCH($BP211, 'CSV Import'!$EK$7:$EK$359, 0))),0)</f>
        <v>0</v>
      </c>
      <c r="AX211" s="60">
        <f>IFERROR(VALUE(INDEX('CSV Import'!$EM$7:$EM$359, MATCH($BP211, 'CSV Import'!$EK$7:$EK$359, 0))),0)</f>
        <v>0</v>
      </c>
      <c r="AY211" s="59">
        <f>IFERROR(VALUE(INDEX('CSV Import'!$ER$7:$ER$359, MATCH($BP211, 'CSV Import'!$EQ$7:$EQ$359, 0))),0)</f>
        <v>0</v>
      </c>
      <c r="AZ211" s="60">
        <f>IFERROR(VALUE(INDEX('CSV Import'!$ES$7:$ES$359, MATCH($BP211, 'CSV Import'!$EQ$7:$EQ$359, 0))),0)</f>
        <v>0</v>
      </c>
      <c r="BA211" s="59">
        <f>IFERROR(VALUE(INDEX('CSV Import'!$EX$7:$EX$359, MATCH($BP211, 'CSV Import'!$EW$7:$EW$359, 0))),0)</f>
        <v>0</v>
      </c>
      <c r="BB211" s="60">
        <f>IFERROR(VALUE(INDEX('CSV Import'!$EY$7:$EY$359, MATCH($BP211, 'CSV Import'!$EW$7:$EW$359, 0))),0)</f>
        <v>0</v>
      </c>
      <c r="BC211" s="59">
        <f>IFERROR(VALUE(INDEX('CSV Import'!$FD$7:$FD$359, MATCH($BP211, 'CSV Import'!$FC$7:$FC$359, 0))),0)</f>
        <v>0</v>
      </c>
      <c r="BD211" s="60">
        <f>IFERROR(VALUE(INDEX('CSV Import'!$FE$7:$FE$359, MATCH($BP211, 'CSV Import'!$FC$7:$FC$359, 0))),0)</f>
        <v>0</v>
      </c>
      <c r="BE211" s="59">
        <f>IFERROR(VALUE(INDEX('CSV Import'!$FJ$7:$FJ$359, MATCH($BP211, 'CSV Import'!$FI$7:$FI$359, 0))),0)</f>
        <v>0</v>
      </c>
      <c r="BF211" s="60">
        <f>IFERROR(VALUE(INDEX('CSV Import'!$FK$7:$FK$359, MATCH($BP211, 'CSV Import'!$FI$7:$FI$359, 0))),0)</f>
        <v>0</v>
      </c>
      <c r="BG211" s="59">
        <f>IFERROR(VALUE(INDEX('CSV Import'!$FP$7:$FP$359, MATCH($BP211, 'CSV Import'!$FO$7:$FO$359, 0))),0)</f>
        <v>0</v>
      </c>
      <c r="BH211" s="60">
        <f>IFERROR(VALUE(INDEX('CSV Import'!$FQ$7:$FQ$359, MATCH($BP211, 'CSV Import'!$FO$7:$FO$359, 0))),0)</f>
        <v>0</v>
      </c>
      <c r="BI211" s="59">
        <f>IFERROR(VALUE(INDEX('CSV Import'!$FV$7:$FV$359, MATCH($BP211, 'CSV Import'!$FU$7:$FU$359, 0))),0)</f>
        <v>0</v>
      </c>
      <c r="BJ211" s="60">
        <f>IFERROR(VALUE(INDEX('CSV Import'!$FW$7:$FW$359, MATCH($BP211, 'CSV Import'!$FU$7:$FU$359, 0))),0)</f>
        <v>0</v>
      </c>
      <c r="BK211" s="59">
        <f>IFERROR(VALUE(INDEX('CSV Import'!$GB$7:$GB$359, MATCH($BP211, 'CSV Import'!$GA$7:$GA$359, 0))),0)</f>
        <v>0</v>
      </c>
      <c r="BL211" s="60">
        <f>IFERROR(VALUE(INDEX('CSV Import'!$GC$7:$GC$359, MATCH($BP211, 'CSV Import'!$GA$7:$GA$359, 0))),0)</f>
        <v>0</v>
      </c>
      <c r="BM211" s="61">
        <f t="shared" si="556"/>
        <v>0</v>
      </c>
      <c r="BN211" s="62">
        <f t="shared" si="556"/>
        <v>0</v>
      </c>
      <c r="BP211" s="33" t="str">
        <f t="shared" ref="BP211:BP280" si="557">$B$209&amp;$B211</f>
        <v>NON-VOUCHERED</v>
      </c>
    </row>
    <row r="212" spans="1:68" x14ac:dyDescent="0.2">
      <c r="A212" s="28">
        <f>ROW()</f>
        <v>212</v>
      </c>
      <c r="B212" s="111"/>
      <c r="C212" s="59">
        <f>IFERROR(VALUE(INDEX('CSV Import'!$D$7:$D$359, MATCH($BP212, 'CSV Import'!$C$7:$C$359, 0))),0)</f>
        <v>0</v>
      </c>
      <c r="D212" s="60">
        <f>IFERROR(VALUE(INDEX('CSV Import'!$E$7:$E$359, MATCH($BP212, 'CSV Import'!$C$7:$C$359, 0))),0)</f>
        <v>0</v>
      </c>
      <c r="E212" s="59">
        <f>IFERROR(VALUE(INDEX('CSV Import'!$J$7:$J$359, MATCH($BP212, 'CSV Import'!$I$7:$I$359, 0))),0)</f>
        <v>0</v>
      </c>
      <c r="F212" s="60">
        <f>IFERROR(VALUE(INDEX('CSV Import'!$K$7:$K$359, MATCH($BP212, 'CSV Import'!$I$7:$I$359, 0))),0)</f>
        <v>0</v>
      </c>
      <c r="G212" s="59">
        <f>IFERROR(VALUE(INDEX('CSV Import'!$P$7:$P$359, MATCH($BP212, 'CSV Import'!$O$7:$O$359, 0))),0)</f>
        <v>0</v>
      </c>
      <c r="H212" s="60">
        <f>IFERROR(VALUE(INDEX('CSV Import'!$Q$7:$Q$359, MATCH($BP212, 'CSV Import'!$O$7:$O$359, 0))),0)</f>
        <v>0</v>
      </c>
      <c r="I212" s="59">
        <f>IFERROR(VALUE(INDEX('CSV Import'!$V$7:$V$359, MATCH($BP212, 'CSV Import'!$U$7:$U$359, 0))),0)</f>
        <v>0</v>
      </c>
      <c r="J212" s="60">
        <f>IFERROR(VALUE(INDEX('CSV Import'!$W$7:$W$359, MATCH($BP212, 'CSV Import'!$U$7:$U$359, 0))),0)</f>
        <v>0</v>
      </c>
      <c r="K212" s="59">
        <f>IFERROR(VALUE(INDEX('CSV Import'!$AB$7:$AB$359, MATCH($BP212, 'CSV Import'!$AA$7:$AA$359, 0))),0)</f>
        <v>0</v>
      </c>
      <c r="L212" s="60">
        <f>IFERROR(VALUE(INDEX('CSV Import'!$AC$7:$AC$359, MATCH($BP212, 'CSV Import'!$AA$7:$AA$359, 0))),0)</f>
        <v>0</v>
      </c>
      <c r="M212" s="59">
        <f>IFERROR(VALUE(INDEX('CSV Import'!$AH$7:$AH$359, MATCH($BP212, 'CSV Import'!$AG$7:$AG$359, 0))),0)</f>
        <v>0</v>
      </c>
      <c r="N212" s="60">
        <f>IFERROR(VALUE(INDEX('CSV Import'!$AI$7:$AI$359, MATCH($BP212, 'CSV Import'!$AG$7:$AG$359, 0))),0)</f>
        <v>0</v>
      </c>
      <c r="O212" s="59">
        <f>IFERROR(VALUE(INDEX('CSV Import'!$AN$7:$AN$359, MATCH($BP212, 'CSV Import'!$AM$7:$AM$359, 0))),0)</f>
        <v>0</v>
      </c>
      <c r="P212" s="60">
        <f>IFERROR(VALUE(INDEX('CSV Import'!$AO$7:$AO$359, MATCH($BP212, 'CSV Import'!$AM$7:$AM$359, 0))),0)</f>
        <v>0</v>
      </c>
      <c r="Q212" s="59">
        <f>IFERROR(VALUE(INDEX('CSV Import'!$AT$7:$AT$359, MATCH($BP212, 'CSV Import'!$AS$7:$AS$359, 0))),0)</f>
        <v>0</v>
      </c>
      <c r="R212" s="60">
        <f>IFERROR(VALUE(INDEX('CSV Import'!$AU$7:$AU$359, MATCH($BP212, 'CSV Import'!$AS$7:$AS$359, 0))),0)</f>
        <v>0</v>
      </c>
      <c r="S212" s="59">
        <f>IFERROR(VALUE(INDEX('CSV Import'!$AZ$7:$AZ$359, MATCH($BP212, 'CSV Import'!$AY$7:$AY$359, 0))),0)</f>
        <v>0</v>
      </c>
      <c r="T212" s="60">
        <f>IFERROR(VALUE(INDEX('CSV Import'!$BA$7:$BA$359, MATCH($BP212, 'CSV Import'!$AY$7:$AY$359, 0))),0)</f>
        <v>0</v>
      </c>
      <c r="U212" s="59">
        <f>IFERROR(VALUE(INDEX('CSV Import'!$BF$7:$BF$359, MATCH($BP212, 'CSV Import'!$BE$7:$BE$359, 0))),0)</f>
        <v>0</v>
      </c>
      <c r="V212" s="60">
        <f>IFERROR(VALUE(INDEX('CSV Import'!$BG$7:$BG$359, MATCH($BP212, 'CSV Import'!$BE$7:$BE$359, 0))),0)</f>
        <v>0</v>
      </c>
      <c r="W212" s="59">
        <f>IFERROR(VALUE(INDEX('CSV Import'!$BL$7:$BL$359, MATCH($BP212, 'CSV Import'!$BK$7:$BK$359, 0))),0)</f>
        <v>0</v>
      </c>
      <c r="X212" s="60">
        <f>IFERROR(VALUE(INDEX('CSV Import'!$BM$7:$BM$359, MATCH($BP212, 'CSV Import'!$BK$7:$BK$359, 0))),0)</f>
        <v>0</v>
      </c>
      <c r="Y212" s="59">
        <f>IFERROR(VALUE(INDEX('CSV Import'!$BR$7:$BR$359, MATCH($BP212, 'CSV Import'!$BQ$7:$BQ$359, 0))),0)</f>
        <v>0</v>
      </c>
      <c r="Z212" s="60">
        <f>IFERROR(VALUE(INDEX('CSV Import'!$BS$7:$BS$359, MATCH($BP212, 'CSV Import'!$BQ$7:$BQ$359, 0))),0)</f>
        <v>0</v>
      </c>
      <c r="AA212" s="59">
        <f>IFERROR(VALUE(INDEX('CSV Import'!$BX$7:$BX$359, MATCH($BP212, 'CSV Import'!$BW$7:$BW$359, 0))),0)</f>
        <v>0</v>
      </c>
      <c r="AB212" s="60">
        <f>IFERROR(VALUE(INDEX('CSV Import'!$BY$7:$BY$359, MATCH($BP212, 'CSV Import'!$BW$7:$BW$359, 0))),0)</f>
        <v>0</v>
      </c>
      <c r="AC212" s="59">
        <f>IFERROR(VALUE(INDEX('CSV Import'!$CD$7:$CD$359, MATCH($BP212, 'CSV Import'!$CC$7:$CC$359, 0))),0)</f>
        <v>0</v>
      </c>
      <c r="AD212" s="60">
        <f>IFERROR(VALUE(INDEX('CSV Import'!$CE$7:$CE$359, MATCH($BP212, 'CSV Import'!$CC$7:$CC$359, 0))),0)</f>
        <v>0</v>
      </c>
      <c r="AE212" s="59">
        <f>IFERROR(VALUE(INDEX('CSV Import'!$CJ$7:$CJ$359, MATCH($BP212, 'CSV Import'!$CI$7:$CI$359, 0))),0)</f>
        <v>0</v>
      </c>
      <c r="AF212" s="60">
        <f>IFERROR(VALUE(INDEX('CSV Import'!$CK$7:$CK$359, MATCH($BP212, 'CSV Import'!$CI$7:$CI$359, 0))),0)</f>
        <v>0</v>
      </c>
      <c r="AG212" s="59">
        <f>IFERROR(VALUE(INDEX('CSV Import'!$CP$7:$CP$359, MATCH($BP212, 'CSV Import'!$CO$7:$CO$359, 0))),0)</f>
        <v>0</v>
      </c>
      <c r="AH212" s="60">
        <f>IFERROR(VALUE(INDEX('CSV Import'!$CQ$7:$CQ$359, MATCH($BP212, 'CSV Import'!$CO$7:$CO$359, 0))),0)</f>
        <v>0</v>
      </c>
      <c r="AI212" s="59">
        <f>IFERROR(VALUE(INDEX('CSV Import'!$CV$7:$CV$359, MATCH($BP212, 'CSV Import'!$CU$7:$CU$359, 0))),0)</f>
        <v>0</v>
      </c>
      <c r="AJ212" s="60">
        <f>IFERROR(VALUE(INDEX('CSV Import'!$CW$7:$CW$359, MATCH($BP212, 'CSV Import'!$CU$7:$CU$359, 0))),0)</f>
        <v>0</v>
      </c>
      <c r="AK212" s="59">
        <f>IFERROR(VALUE(INDEX('CSV Import'!$DB$7:$DB$359, MATCH($BP212, 'CSV Import'!$DA$7:$DA$359, 0))),0)</f>
        <v>0</v>
      </c>
      <c r="AL212" s="60">
        <f>IFERROR(VALUE(INDEX('CSV Import'!$DC$7:$DC$359, MATCH($BP212, 'CSV Import'!$DA$7:$DA$359, 0))),0)</f>
        <v>0</v>
      </c>
      <c r="AM212" s="59">
        <f>IFERROR(VALUE(INDEX('CSV Import'!$DH$7:$DH$359, MATCH($BP212, 'CSV Import'!$DG$7:$DG$359, 0))),0)</f>
        <v>0</v>
      </c>
      <c r="AN212" s="60">
        <f>IFERROR(VALUE(INDEX('CSV Import'!$DI$7:$DI$359, MATCH($BP212, 'CSV Import'!$DG$7:$DG$359, 0))),0)</f>
        <v>0</v>
      </c>
      <c r="AO212" s="59">
        <f>IFERROR(VALUE(INDEX('CSV Import'!$DN$7:$DN$359, MATCH($BP212, 'CSV Import'!$DM$7:$DM$359, 0))),0)</f>
        <v>0</v>
      </c>
      <c r="AP212" s="60">
        <f>IFERROR(VALUE(INDEX('CSV Import'!$DO$7:$DO$359, MATCH($BP212, 'CSV Import'!$DM$7:$DM$359, 0))),0)</f>
        <v>0</v>
      </c>
      <c r="AQ212" s="59">
        <f>IFERROR(VALUE(INDEX('CSV Import'!$DT$7:$DT$359, MATCH($BP212, 'CSV Import'!$DS$7:$DS$359, 0))),0)</f>
        <v>0</v>
      </c>
      <c r="AR212" s="60">
        <f>IFERROR(VALUE(INDEX('CSV Import'!$DU$7:$DU$359, MATCH($BP212, 'CSV Import'!$DS$7:$DS$359, 0))),0)</f>
        <v>0</v>
      </c>
      <c r="AS212" s="59">
        <f>IFERROR(VALUE(INDEX('CSV Import'!$DZ$7:$DZ$359, MATCH($BP212, 'CSV Import'!$DY$7:$DY$359, 0))),0)</f>
        <v>0</v>
      </c>
      <c r="AT212" s="60">
        <f>IFERROR(VALUE(INDEX('CSV Import'!$EA$7:$EA$359, MATCH($BP212, 'CSV Import'!$DY$7:$DY$359, 0))),0)</f>
        <v>0</v>
      </c>
      <c r="AU212" s="59">
        <f>IFERROR(VALUE(INDEX('CSV Import'!$EF$7:$EF$359, MATCH($BP212, 'CSV Import'!$EE$7:$EE$359, 0))),0)</f>
        <v>0</v>
      </c>
      <c r="AV212" s="60">
        <f>IFERROR(VALUE(INDEX('CSV Import'!$EG$7:$EG$359, MATCH($BP212, 'CSV Import'!$EE$7:$EE$359, 0))),0)</f>
        <v>0</v>
      </c>
      <c r="AW212" s="59">
        <f>IFERROR(VALUE(INDEX('CSV Import'!$EL$7:$EL$359, MATCH($BP212, 'CSV Import'!$EK$7:$EK$359, 0))),0)</f>
        <v>0</v>
      </c>
      <c r="AX212" s="60">
        <f>IFERROR(VALUE(INDEX('CSV Import'!$EM$7:$EM$359, MATCH($BP212, 'CSV Import'!$EK$7:$EK$359, 0))),0)</f>
        <v>0</v>
      </c>
      <c r="AY212" s="59">
        <f>IFERROR(VALUE(INDEX('CSV Import'!$ER$7:$ER$359, MATCH($BP212, 'CSV Import'!$EQ$7:$EQ$359, 0))),0)</f>
        <v>0</v>
      </c>
      <c r="AZ212" s="60">
        <f>IFERROR(VALUE(INDEX('CSV Import'!$ES$7:$ES$359, MATCH($BP212, 'CSV Import'!$EQ$7:$EQ$359, 0))),0)</f>
        <v>0</v>
      </c>
      <c r="BA212" s="59">
        <f>IFERROR(VALUE(INDEX('CSV Import'!$EX$7:$EX$359, MATCH($BP212, 'CSV Import'!$EW$7:$EW$359, 0))),0)</f>
        <v>0</v>
      </c>
      <c r="BB212" s="60">
        <f>IFERROR(VALUE(INDEX('CSV Import'!$EY$7:$EY$359, MATCH($BP212, 'CSV Import'!$EW$7:$EW$359, 0))),0)</f>
        <v>0</v>
      </c>
      <c r="BC212" s="59">
        <f>IFERROR(VALUE(INDEX('CSV Import'!$FD$7:$FD$359, MATCH($BP212, 'CSV Import'!$FC$7:$FC$359, 0))),0)</f>
        <v>0</v>
      </c>
      <c r="BD212" s="60">
        <f>IFERROR(VALUE(INDEX('CSV Import'!$FE$7:$FE$359, MATCH($BP212, 'CSV Import'!$FC$7:$FC$359, 0))),0)</f>
        <v>0</v>
      </c>
      <c r="BE212" s="59">
        <f>IFERROR(VALUE(INDEX('CSV Import'!$FJ$7:$FJ$359, MATCH($BP212, 'CSV Import'!$FI$7:$FI$359, 0))),0)</f>
        <v>0</v>
      </c>
      <c r="BF212" s="60">
        <f>IFERROR(VALUE(INDEX('CSV Import'!$FK$7:$FK$359, MATCH($BP212, 'CSV Import'!$FI$7:$FI$359, 0))),0)</f>
        <v>0</v>
      </c>
      <c r="BG212" s="59">
        <f>IFERROR(VALUE(INDEX('CSV Import'!$FP$7:$FP$359, MATCH($BP212, 'CSV Import'!$FO$7:$FO$359, 0))),0)</f>
        <v>0</v>
      </c>
      <c r="BH212" s="60">
        <f>IFERROR(VALUE(INDEX('CSV Import'!$FQ$7:$FQ$359, MATCH($BP212, 'CSV Import'!$FO$7:$FO$359, 0))),0)</f>
        <v>0</v>
      </c>
      <c r="BI212" s="59">
        <f>IFERROR(VALUE(INDEX('CSV Import'!$FV$7:$FV$359, MATCH($BP212, 'CSV Import'!$FU$7:$FU$359, 0))),0)</f>
        <v>0</v>
      </c>
      <c r="BJ212" s="60">
        <f>IFERROR(VALUE(INDEX('CSV Import'!$FW$7:$FW$359, MATCH($BP212, 'CSV Import'!$FU$7:$FU$359, 0))),0)</f>
        <v>0</v>
      </c>
      <c r="BK212" s="59">
        <f>IFERROR(VALUE(INDEX('CSV Import'!$GB$7:$GB$359, MATCH($BP212, 'CSV Import'!$GA$7:$GA$359, 0))),0)</f>
        <v>0</v>
      </c>
      <c r="BL212" s="60">
        <f>IFERROR(VALUE(INDEX('CSV Import'!$GC$7:$GC$359, MATCH($BP212, 'CSV Import'!$GA$7:$GA$359, 0))),0)</f>
        <v>0</v>
      </c>
      <c r="BM212" s="61">
        <f t="shared" si="556"/>
        <v>0</v>
      </c>
      <c r="BN212" s="62">
        <f t="shared" si="556"/>
        <v>0</v>
      </c>
      <c r="BP212" s="33" t="str">
        <f t="shared" si="557"/>
        <v>NON-VOUCHERED</v>
      </c>
    </row>
    <row r="213" spans="1:68" x14ac:dyDescent="0.2">
      <c r="A213" s="28">
        <f>ROW()</f>
        <v>213</v>
      </c>
      <c r="B213" s="111"/>
      <c r="C213" s="59">
        <f>IFERROR(VALUE(INDEX('CSV Import'!$D$7:$D$359, MATCH($BP213, 'CSV Import'!$C$7:$C$359, 0))),0)</f>
        <v>0</v>
      </c>
      <c r="D213" s="60">
        <f>IFERROR(VALUE(INDEX('CSV Import'!$E$7:$E$359, MATCH($BP213, 'CSV Import'!$C$7:$C$359, 0))),0)</f>
        <v>0</v>
      </c>
      <c r="E213" s="59">
        <f>IFERROR(VALUE(INDEX('CSV Import'!$J$7:$J$359, MATCH($BP213, 'CSV Import'!$I$7:$I$359, 0))),0)</f>
        <v>0</v>
      </c>
      <c r="F213" s="60">
        <f>IFERROR(VALUE(INDEX('CSV Import'!$K$7:$K$359, MATCH($BP213, 'CSV Import'!$I$7:$I$359, 0))),0)</f>
        <v>0</v>
      </c>
      <c r="G213" s="59">
        <f>IFERROR(VALUE(INDEX('CSV Import'!$P$7:$P$359, MATCH($BP213, 'CSV Import'!$O$7:$O$359, 0))),0)</f>
        <v>0</v>
      </c>
      <c r="H213" s="60">
        <f>IFERROR(VALUE(INDEX('CSV Import'!$Q$7:$Q$359, MATCH($BP213, 'CSV Import'!$O$7:$O$359, 0))),0)</f>
        <v>0</v>
      </c>
      <c r="I213" s="59">
        <f>IFERROR(VALUE(INDEX('CSV Import'!$V$7:$V$359, MATCH($BP213, 'CSV Import'!$U$7:$U$359, 0))),0)</f>
        <v>0</v>
      </c>
      <c r="J213" s="60">
        <f>IFERROR(VALUE(INDEX('CSV Import'!$W$7:$W$359, MATCH($BP213, 'CSV Import'!$U$7:$U$359, 0))),0)</f>
        <v>0</v>
      </c>
      <c r="K213" s="59">
        <f>IFERROR(VALUE(INDEX('CSV Import'!$AB$7:$AB$359, MATCH($BP213, 'CSV Import'!$AA$7:$AA$359, 0))),0)</f>
        <v>0</v>
      </c>
      <c r="L213" s="60">
        <f>IFERROR(VALUE(INDEX('CSV Import'!$AC$7:$AC$359, MATCH($BP213, 'CSV Import'!$AA$7:$AA$359, 0))),0)</f>
        <v>0</v>
      </c>
      <c r="M213" s="59">
        <f>IFERROR(VALUE(INDEX('CSV Import'!$AH$7:$AH$359, MATCH($BP213, 'CSV Import'!$AG$7:$AG$359, 0))),0)</f>
        <v>0</v>
      </c>
      <c r="N213" s="60">
        <f>IFERROR(VALUE(INDEX('CSV Import'!$AI$7:$AI$359, MATCH($BP213, 'CSV Import'!$AG$7:$AG$359, 0))),0)</f>
        <v>0</v>
      </c>
      <c r="O213" s="59">
        <f>IFERROR(VALUE(INDEX('CSV Import'!$AN$7:$AN$359, MATCH($BP213, 'CSV Import'!$AM$7:$AM$359, 0))),0)</f>
        <v>0</v>
      </c>
      <c r="P213" s="60">
        <f>IFERROR(VALUE(INDEX('CSV Import'!$AO$7:$AO$359, MATCH($BP213, 'CSV Import'!$AM$7:$AM$359, 0))),0)</f>
        <v>0</v>
      </c>
      <c r="Q213" s="59">
        <f>IFERROR(VALUE(INDEX('CSV Import'!$AT$7:$AT$359, MATCH($BP213, 'CSV Import'!$AS$7:$AS$359, 0))),0)</f>
        <v>0</v>
      </c>
      <c r="R213" s="60">
        <f>IFERROR(VALUE(INDEX('CSV Import'!$AU$7:$AU$359, MATCH($BP213, 'CSV Import'!$AS$7:$AS$359, 0))),0)</f>
        <v>0</v>
      </c>
      <c r="S213" s="59">
        <f>IFERROR(VALUE(INDEX('CSV Import'!$AZ$7:$AZ$359, MATCH($BP213, 'CSV Import'!$AY$7:$AY$359, 0))),0)</f>
        <v>0</v>
      </c>
      <c r="T213" s="60">
        <f>IFERROR(VALUE(INDEX('CSV Import'!$BA$7:$BA$359, MATCH($BP213, 'CSV Import'!$AY$7:$AY$359, 0))),0)</f>
        <v>0</v>
      </c>
      <c r="U213" s="59">
        <f>IFERROR(VALUE(INDEX('CSV Import'!$BF$7:$BF$359, MATCH($BP213, 'CSV Import'!$BE$7:$BE$359, 0))),0)</f>
        <v>0</v>
      </c>
      <c r="V213" s="60">
        <f>IFERROR(VALUE(INDEX('CSV Import'!$BG$7:$BG$359, MATCH($BP213, 'CSV Import'!$BE$7:$BE$359, 0))),0)</f>
        <v>0</v>
      </c>
      <c r="W213" s="59">
        <f>IFERROR(VALUE(INDEX('CSV Import'!$BL$7:$BL$359, MATCH($BP213, 'CSV Import'!$BK$7:$BK$359, 0))),0)</f>
        <v>0</v>
      </c>
      <c r="X213" s="60">
        <f>IFERROR(VALUE(INDEX('CSV Import'!$BM$7:$BM$359, MATCH($BP213, 'CSV Import'!$BK$7:$BK$359, 0))),0)</f>
        <v>0</v>
      </c>
      <c r="Y213" s="59">
        <f>IFERROR(VALUE(INDEX('CSV Import'!$BR$7:$BR$359, MATCH($BP213, 'CSV Import'!$BQ$7:$BQ$359, 0))),0)</f>
        <v>0</v>
      </c>
      <c r="Z213" s="60">
        <f>IFERROR(VALUE(INDEX('CSV Import'!$BS$7:$BS$359, MATCH($BP213, 'CSV Import'!$BQ$7:$BQ$359, 0))),0)</f>
        <v>0</v>
      </c>
      <c r="AA213" s="59">
        <f>IFERROR(VALUE(INDEX('CSV Import'!$BX$7:$BX$359, MATCH($BP213, 'CSV Import'!$BW$7:$BW$359, 0))),0)</f>
        <v>0</v>
      </c>
      <c r="AB213" s="60">
        <f>IFERROR(VALUE(INDEX('CSV Import'!$BY$7:$BY$359, MATCH($BP213, 'CSV Import'!$BW$7:$BW$359, 0))),0)</f>
        <v>0</v>
      </c>
      <c r="AC213" s="59">
        <f>IFERROR(VALUE(INDEX('CSV Import'!$CD$7:$CD$359, MATCH($BP213, 'CSV Import'!$CC$7:$CC$359, 0))),0)</f>
        <v>0</v>
      </c>
      <c r="AD213" s="60">
        <f>IFERROR(VALUE(INDEX('CSV Import'!$CE$7:$CE$359, MATCH($BP213, 'CSV Import'!$CC$7:$CC$359, 0))),0)</f>
        <v>0</v>
      </c>
      <c r="AE213" s="59">
        <f>IFERROR(VALUE(INDEX('CSV Import'!$CJ$7:$CJ$359, MATCH($BP213, 'CSV Import'!$CI$7:$CI$359, 0))),0)</f>
        <v>0</v>
      </c>
      <c r="AF213" s="60">
        <f>IFERROR(VALUE(INDEX('CSV Import'!$CK$7:$CK$359, MATCH($BP213, 'CSV Import'!$CI$7:$CI$359, 0))),0)</f>
        <v>0</v>
      </c>
      <c r="AG213" s="59">
        <f>IFERROR(VALUE(INDEX('CSV Import'!$CP$7:$CP$359, MATCH($BP213, 'CSV Import'!$CO$7:$CO$359, 0))),0)</f>
        <v>0</v>
      </c>
      <c r="AH213" s="60">
        <f>IFERROR(VALUE(INDEX('CSV Import'!$CQ$7:$CQ$359, MATCH($BP213, 'CSV Import'!$CO$7:$CO$359, 0))),0)</f>
        <v>0</v>
      </c>
      <c r="AI213" s="59">
        <f>IFERROR(VALUE(INDEX('CSV Import'!$CV$7:$CV$359, MATCH($BP213, 'CSV Import'!$CU$7:$CU$359, 0))),0)</f>
        <v>0</v>
      </c>
      <c r="AJ213" s="60">
        <f>IFERROR(VALUE(INDEX('CSV Import'!$CW$7:$CW$359, MATCH($BP213, 'CSV Import'!$CU$7:$CU$359, 0))),0)</f>
        <v>0</v>
      </c>
      <c r="AK213" s="59">
        <f>IFERROR(VALUE(INDEX('CSV Import'!$DB$7:$DB$359, MATCH($BP213, 'CSV Import'!$DA$7:$DA$359, 0))),0)</f>
        <v>0</v>
      </c>
      <c r="AL213" s="60">
        <f>IFERROR(VALUE(INDEX('CSV Import'!$DC$7:$DC$359, MATCH($BP213, 'CSV Import'!$DA$7:$DA$359, 0))),0)</f>
        <v>0</v>
      </c>
      <c r="AM213" s="59">
        <f>IFERROR(VALUE(INDEX('CSV Import'!$DH$7:$DH$359, MATCH($BP213, 'CSV Import'!$DG$7:$DG$359, 0))),0)</f>
        <v>0</v>
      </c>
      <c r="AN213" s="60">
        <f>IFERROR(VALUE(INDEX('CSV Import'!$DI$7:$DI$359, MATCH($BP213, 'CSV Import'!$DG$7:$DG$359, 0))),0)</f>
        <v>0</v>
      </c>
      <c r="AO213" s="59">
        <f>IFERROR(VALUE(INDEX('CSV Import'!$DN$7:$DN$359, MATCH($BP213, 'CSV Import'!$DM$7:$DM$359, 0))),0)</f>
        <v>0</v>
      </c>
      <c r="AP213" s="60">
        <f>IFERROR(VALUE(INDEX('CSV Import'!$DO$7:$DO$359, MATCH($BP213, 'CSV Import'!$DM$7:$DM$359, 0))),0)</f>
        <v>0</v>
      </c>
      <c r="AQ213" s="59">
        <f>IFERROR(VALUE(INDEX('CSV Import'!$DT$7:$DT$359, MATCH($BP213, 'CSV Import'!$DS$7:$DS$359, 0))),0)</f>
        <v>0</v>
      </c>
      <c r="AR213" s="60">
        <f>IFERROR(VALUE(INDEX('CSV Import'!$DU$7:$DU$359, MATCH($BP213, 'CSV Import'!$DS$7:$DS$359, 0))),0)</f>
        <v>0</v>
      </c>
      <c r="AS213" s="59">
        <f>IFERROR(VALUE(INDEX('CSV Import'!$DZ$7:$DZ$359, MATCH($BP213, 'CSV Import'!$DY$7:$DY$359, 0))),0)</f>
        <v>0</v>
      </c>
      <c r="AT213" s="60">
        <f>IFERROR(VALUE(INDEX('CSV Import'!$EA$7:$EA$359, MATCH($BP213, 'CSV Import'!$DY$7:$DY$359, 0))),0)</f>
        <v>0</v>
      </c>
      <c r="AU213" s="59">
        <f>IFERROR(VALUE(INDEX('CSV Import'!$EF$7:$EF$359, MATCH($BP213, 'CSV Import'!$EE$7:$EE$359, 0))),0)</f>
        <v>0</v>
      </c>
      <c r="AV213" s="60">
        <f>IFERROR(VALUE(INDEX('CSV Import'!$EG$7:$EG$359, MATCH($BP213, 'CSV Import'!$EE$7:$EE$359, 0))),0)</f>
        <v>0</v>
      </c>
      <c r="AW213" s="59">
        <f>IFERROR(VALUE(INDEX('CSV Import'!$EL$7:$EL$359, MATCH($BP213, 'CSV Import'!$EK$7:$EK$359, 0))),0)</f>
        <v>0</v>
      </c>
      <c r="AX213" s="60">
        <f>IFERROR(VALUE(INDEX('CSV Import'!$EM$7:$EM$359, MATCH($BP213, 'CSV Import'!$EK$7:$EK$359, 0))),0)</f>
        <v>0</v>
      </c>
      <c r="AY213" s="59">
        <f>IFERROR(VALUE(INDEX('CSV Import'!$ER$7:$ER$359, MATCH($BP213, 'CSV Import'!$EQ$7:$EQ$359, 0))),0)</f>
        <v>0</v>
      </c>
      <c r="AZ213" s="60">
        <f>IFERROR(VALUE(INDEX('CSV Import'!$ES$7:$ES$359, MATCH($BP213, 'CSV Import'!$EQ$7:$EQ$359, 0))),0)</f>
        <v>0</v>
      </c>
      <c r="BA213" s="59">
        <f>IFERROR(VALUE(INDEX('CSV Import'!$EX$7:$EX$359, MATCH($BP213, 'CSV Import'!$EW$7:$EW$359, 0))),0)</f>
        <v>0</v>
      </c>
      <c r="BB213" s="60">
        <f>IFERROR(VALUE(INDEX('CSV Import'!$EY$7:$EY$359, MATCH($BP213, 'CSV Import'!$EW$7:$EW$359, 0))),0)</f>
        <v>0</v>
      </c>
      <c r="BC213" s="59">
        <f>IFERROR(VALUE(INDEX('CSV Import'!$FD$7:$FD$359, MATCH($BP213, 'CSV Import'!$FC$7:$FC$359, 0))),0)</f>
        <v>0</v>
      </c>
      <c r="BD213" s="60">
        <f>IFERROR(VALUE(INDEX('CSV Import'!$FE$7:$FE$359, MATCH($BP213, 'CSV Import'!$FC$7:$FC$359, 0))),0)</f>
        <v>0</v>
      </c>
      <c r="BE213" s="59">
        <f>IFERROR(VALUE(INDEX('CSV Import'!$FJ$7:$FJ$359, MATCH($BP213, 'CSV Import'!$FI$7:$FI$359, 0))),0)</f>
        <v>0</v>
      </c>
      <c r="BF213" s="60">
        <f>IFERROR(VALUE(INDEX('CSV Import'!$FK$7:$FK$359, MATCH($BP213, 'CSV Import'!$FI$7:$FI$359, 0))),0)</f>
        <v>0</v>
      </c>
      <c r="BG213" s="59">
        <f>IFERROR(VALUE(INDEX('CSV Import'!$FP$7:$FP$359, MATCH($BP213, 'CSV Import'!$FO$7:$FO$359, 0))),0)</f>
        <v>0</v>
      </c>
      <c r="BH213" s="60">
        <f>IFERROR(VALUE(INDEX('CSV Import'!$FQ$7:$FQ$359, MATCH($BP213, 'CSV Import'!$FO$7:$FO$359, 0))),0)</f>
        <v>0</v>
      </c>
      <c r="BI213" s="59">
        <f>IFERROR(VALUE(INDEX('CSV Import'!$FV$7:$FV$359, MATCH($BP213, 'CSV Import'!$FU$7:$FU$359, 0))),0)</f>
        <v>0</v>
      </c>
      <c r="BJ213" s="60">
        <f>IFERROR(VALUE(INDEX('CSV Import'!$FW$7:$FW$359, MATCH($BP213, 'CSV Import'!$FU$7:$FU$359, 0))),0)</f>
        <v>0</v>
      </c>
      <c r="BK213" s="59">
        <f>IFERROR(VALUE(INDEX('CSV Import'!$GB$7:$GB$359, MATCH($BP213, 'CSV Import'!$GA$7:$GA$359, 0))),0)</f>
        <v>0</v>
      </c>
      <c r="BL213" s="60">
        <f>IFERROR(VALUE(INDEX('CSV Import'!$GC$7:$GC$359, MATCH($BP213, 'CSV Import'!$GA$7:$GA$359, 0))),0)</f>
        <v>0</v>
      </c>
      <c r="BM213" s="61">
        <f t="shared" si="556"/>
        <v>0</v>
      </c>
      <c r="BN213" s="62">
        <f t="shared" si="556"/>
        <v>0</v>
      </c>
      <c r="BP213" s="33" t="str">
        <f t="shared" si="557"/>
        <v>NON-VOUCHERED</v>
      </c>
    </row>
    <row r="214" spans="1:68" x14ac:dyDescent="0.2">
      <c r="A214" s="28">
        <f>ROW()</f>
        <v>214</v>
      </c>
      <c r="B214" s="111"/>
      <c r="C214" s="59">
        <f>IFERROR(VALUE(INDEX('CSV Import'!$D$7:$D$359, MATCH($BP214, 'CSV Import'!$C$7:$C$359, 0))),0)</f>
        <v>0</v>
      </c>
      <c r="D214" s="60">
        <f>IFERROR(VALUE(INDEX('CSV Import'!$E$7:$E$359, MATCH($BP214, 'CSV Import'!$C$7:$C$359, 0))),0)</f>
        <v>0</v>
      </c>
      <c r="E214" s="59">
        <f>IFERROR(VALUE(INDEX('CSV Import'!$J$7:$J$359, MATCH($BP214, 'CSV Import'!$I$7:$I$359, 0))),0)</f>
        <v>0</v>
      </c>
      <c r="F214" s="60">
        <f>IFERROR(VALUE(INDEX('CSV Import'!$K$7:$K$359, MATCH($BP214, 'CSV Import'!$I$7:$I$359, 0))),0)</f>
        <v>0</v>
      </c>
      <c r="G214" s="59">
        <f>IFERROR(VALUE(INDEX('CSV Import'!$P$7:$P$359, MATCH($BP214, 'CSV Import'!$O$7:$O$359, 0))),0)</f>
        <v>0</v>
      </c>
      <c r="H214" s="60">
        <f>IFERROR(VALUE(INDEX('CSV Import'!$Q$7:$Q$359, MATCH($BP214, 'CSV Import'!$O$7:$O$359, 0))),0)</f>
        <v>0</v>
      </c>
      <c r="I214" s="59">
        <f>IFERROR(VALUE(INDEX('CSV Import'!$V$7:$V$359, MATCH($BP214, 'CSV Import'!$U$7:$U$359, 0))),0)</f>
        <v>0</v>
      </c>
      <c r="J214" s="60">
        <f>IFERROR(VALUE(INDEX('CSV Import'!$W$7:$W$359, MATCH($BP214, 'CSV Import'!$U$7:$U$359, 0))),0)</f>
        <v>0</v>
      </c>
      <c r="K214" s="59">
        <f>IFERROR(VALUE(INDEX('CSV Import'!$AB$7:$AB$359, MATCH($BP214, 'CSV Import'!$AA$7:$AA$359, 0))),0)</f>
        <v>0</v>
      </c>
      <c r="L214" s="60">
        <f>IFERROR(VALUE(INDEX('CSV Import'!$AC$7:$AC$359, MATCH($BP214, 'CSV Import'!$AA$7:$AA$359, 0))),0)</f>
        <v>0</v>
      </c>
      <c r="M214" s="59">
        <f>IFERROR(VALUE(INDEX('CSV Import'!$AH$7:$AH$359, MATCH($BP214, 'CSV Import'!$AG$7:$AG$359, 0))),0)</f>
        <v>0</v>
      </c>
      <c r="N214" s="60">
        <f>IFERROR(VALUE(INDEX('CSV Import'!$AI$7:$AI$359, MATCH($BP214, 'CSV Import'!$AG$7:$AG$359, 0))),0)</f>
        <v>0</v>
      </c>
      <c r="O214" s="59">
        <f>IFERROR(VALUE(INDEX('CSV Import'!$AN$7:$AN$359, MATCH($BP214, 'CSV Import'!$AM$7:$AM$359, 0))),0)</f>
        <v>0</v>
      </c>
      <c r="P214" s="60">
        <f>IFERROR(VALUE(INDEX('CSV Import'!$AO$7:$AO$359, MATCH($BP214, 'CSV Import'!$AM$7:$AM$359, 0))),0)</f>
        <v>0</v>
      </c>
      <c r="Q214" s="59">
        <f>IFERROR(VALUE(INDEX('CSV Import'!$AT$7:$AT$359, MATCH($BP214, 'CSV Import'!$AS$7:$AS$359, 0))),0)</f>
        <v>0</v>
      </c>
      <c r="R214" s="60">
        <f>IFERROR(VALUE(INDEX('CSV Import'!$AU$7:$AU$359, MATCH($BP214, 'CSV Import'!$AS$7:$AS$359, 0))),0)</f>
        <v>0</v>
      </c>
      <c r="S214" s="59">
        <f>IFERROR(VALUE(INDEX('CSV Import'!$AZ$7:$AZ$359, MATCH($BP214, 'CSV Import'!$AY$7:$AY$359, 0))),0)</f>
        <v>0</v>
      </c>
      <c r="T214" s="60">
        <f>IFERROR(VALUE(INDEX('CSV Import'!$BA$7:$BA$359, MATCH($BP214, 'CSV Import'!$AY$7:$AY$359, 0))),0)</f>
        <v>0</v>
      </c>
      <c r="U214" s="59">
        <f>IFERROR(VALUE(INDEX('CSV Import'!$BF$7:$BF$359, MATCH($BP214, 'CSV Import'!$BE$7:$BE$359, 0))),0)</f>
        <v>0</v>
      </c>
      <c r="V214" s="60">
        <f>IFERROR(VALUE(INDEX('CSV Import'!$BG$7:$BG$359, MATCH($BP214, 'CSV Import'!$BE$7:$BE$359, 0))),0)</f>
        <v>0</v>
      </c>
      <c r="W214" s="59">
        <f>IFERROR(VALUE(INDEX('CSV Import'!$BL$7:$BL$359, MATCH($BP214, 'CSV Import'!$BK$7:$BK$359, 0))),0)</f>
        <v>0</v>
      </c>
      <c r="X214" s="60">
        <f>IFERROR(VALUE(INDEX('CSV Import'!$BM$7:$BM$359, MATCH($BP214, 'CSV Import'!$BK$7:$BK$359, 0))),0)</f>
        <v>0</v>
      </c>
      <c r="Y214" s="59">
        <f>IFERROR(VALUE(INDEX('CSV Import'!$BR$7:$BR$359, MATCH($BP214, 'CSV Import'!$BQ$7:$BQ$359, 0))),0)</f>
        <v>0</v>
      </c>
      <c r="Z214" s="60">
        <f>IFERROR(VALUE(INDEX('CSV Import'!$BS$7:$BS$359, MATCH($BP214, 'CSV Import'!$BQ$7:$BQ$359, 0))),0)</f>
        <v>0</v>
      </c>
      <c r="AA214" s="59">
        <f>IFERROR(VALUE(INDEX('CSV Import'!$BX$7:$BX$359, MATCH($BP214, 'CSV Import'!$BW$7:$BW$359, 0))),0)</f>
        <v>0</v>
      </c>
      <c r="AB214" s="60">
        <f>IFERROR(VALUE(INDEX('CSV Import'!$BY$7:$BY$359, MATCH($BP214, 'CSV Import'!$BW$7:$BW$359, 0))),0)</f>
        <v>0</v>
      </c>
      <c r="AC214" s="59">
        <f>IFERROR(VALUE(INDEX('CSV Import'!$CD$7:$CD$359, MATCH($BP214, 'CSV Import'!$CC$7:$CC$359, 0))),0)</f>
        <v>0</v>
      </c>
      <c r="AD214" s="60">
        <f>IFERROR(VALUE(INDEX('CSV Import'!$CE$7:$CE$359, MATCH($BP214, 'CSV Import'!$CC$7:$CC$359, 0))),0)</f>
        <v>0</v>
      </c>
      <c r="AE214" s="59">
        <f>IFERROR(VALUE(INDEX('CSV Import'!$CJ$7:$CJ$359, MATCH($BP214, 'CSV Import'!$CI$7:$CI$359, 0))),0)</f>
        <v>0</v>
      </c>
      <c r="AF214" s="60">
        <f>IFERROR(VALUE(INDEX('CSV Import'!$CK$7:$CK$359, MATCH($BP214, 'CSV Import'!$CI$7:$CI$359, 0))),0)</f>
        <v>0</v>
      </c>
      <c r="AG214" s="59">
        <f>IFERROR(VALUE(INDEX('CSV Import'!$CP$7:$CP$359, MATCH($BP214, 'CSV Import'!$CO$7:$CO$359, 0))),0)</f>
        <v>0</v>
      </c>
      <c r="AH214" s="60">
        <f>IFERROR(VALUE(INDEX('CSV Import'!$CQ$7:$CQ$359, MATCH($BP214, 'CSV Import'!$CO$7:$CO$359, 0))),0)</f>
        <v>0</v>
      </c>
      <c r="AI214" s="59">
        <f>IFERROR(VALUE(INDEX('CSV Import'!$CV$7:$CV$359, MATCH($BP214, 'CSV Import'!$CU$7:$CU$359, 0))),0)</f>
        <v>0</v>
      </c>
      <c r="AJ214" s="60">
        <f>IFERROR(VALUE(INDEX('CSV Import'!$CW$7:$CW$359, MATCH($BP214, 'CSV Import'!$CU$7:$CU$359, 0))),0)</f>
        <v>0</v>
      </c>
      <c r="AK214" s="59">
        <f>IFERROR(VALUE(INDEX('CSV Import'!$DB$7:$DB$359, MATCH($BP214, 'CSV Import'!$DA$7:$DA$359, 0))),0)</f>
        <v>0</v>
      </c>
      <c r="AL214" s="60">
        <f>IFERROR(VALUE(INDEX('CSV Import'!$DC$7:$DC$359, MATCH($BP214, 'CSV Import'!$DA$7:$DA$359, 0))),0)</f>
        <v>0</v>
      </c>
      <c r="AM214" s="59">
        <f>IFERROR(VALUE(INDEX('CSV Import'!$DH$7:$DH$359, MATCH($BP214, 'CSV Import'!$DG$7:$DG$359, 0))),0)</f>
        <v>0</v>
      </c>
      <c r="AN214" s="60">
        <f>IFERROR(VALUE(INDEX('CSV Import'!$DI$7:$DI$359, MATCH($BP214, 'CSV Import'!$DG$7:$DG$359, 0))),0)</f>
        <v>0</v>
      </c>
      <c r="AO214" s="59">
        <f>IFERROR(VALUE(INDEX('CSV Import'!$DN$7:$DN$359, MATCH($BP214, 'CSV Import'!$DM$7:$DM$359, 0))),0)</f>
        <v>0</v>
      </c>
      <c r="AP214" s="60">
        <f>IFERROR(VALUE(INDEX('CSV Import'!$DO$7:$DO$359, MATCH($BP214, 'CSV Import'!$DM$7:$DM$359, 0))),0)</f>
        <v>0</v>
      </c>
      <c r="AQ214" s="59">
        <f>IFERROR(VALUE(INDEX('CSV Import'!$DT$7:$DT$359, MATCH($BP214, 'CSV Import'!$DS$7:$DS$359, 0))),0)</f>
        <v>0</v>
      </c>
      <c r="AR214" s="60">
        <f>IFERROR(VALUE(INDEX('CSV Import'!$DU$7:$DU$359, MATCH($BP214, 'CSV Import'!$DS$7:$DS$359, 0))),0)</f>
        <v>0</v>
      </c>
      <c r="AS214" s="59">
        <f>IFERROR(VALUE(INDEX('CSV Import'!$DZ$7:$DZ$359, MATCH($BP214, 'CSV Import'!$DY$7:$DY$359, 0))),0)</f>
        <v>0</v>
      </c>
      <c r="AT214" s="60">
        <f>IFERROR(VALUE(INDEX('CSV Import'!$EA$7:$EA$359, MATCH($BP214, 'CSV Import'!$DY$7:$DY$359, 0))),0)</f>
        <v>0</v>
      </c>
      <c r="AU214" s="59">
        <f>IFERROR(VALUE(INDEX('CSV Import'!$EF$7:$EF$359, MATCH($BP214, 'CSV Import'!$EE$7:$EE$359, 0))),0)</f>
        <v>0</v>
      </c>
      <c r="AV214" s="60">
        <f>IFERROR(VALUE(INDEX('CSV Import'!$EG$7:$EG$359, MATCH($BP214, 'CSV Import'!$EE$7:$EE$359, 0))),0)</f>
        <v>0</v>
      </c>
      <c r="AW214" s="59">
        <f>IFERROR(VALUE(INDEX('CSV Import'!$EL$7:$EL$359, MATCH($BP214, 'CSV Import'!$EK$7:$EK$359, 0))),0)</f>
        <v>0</v>
      </c>
      <c r="AX214" s="60">
        <f>IFERROR(VALUE(INDEX('CSV Import'!$EM$7:$EM$359, MATCH($BP214, 'CSV Import'!$EK$7:$EK$359, 0))),0)</f>
        <v>0</v>
      </c>
      <c r="AY214" s="59">
        <f>IFERROR(VALUE(INDEX('CSV Import'!$ER$7:$ER$359, MATCH($BP214, 'CSV Import'!$EQ$7:$EQ$359, 0))),0)</f>
        <v>0</v>
      </c>
      <c r="AZ214" s="60">
        <f>IFERROR(VALUE(INDEX('CSV Import'!$ES$7:$ES$359, MATCH($BP214, 'CSV Import'!$EQ$7:$EQ$359, 0))),0)</f>
        <v>0</v>
      </c>
      <c r="BA214" s="59">
        <f>IFERROR(VALUE(INDEX('CSV Import'!$EX$7:$EX$359, MATCH($BP214, 'CSV Import'!$EW$7:$EW$359, 0))),0)</f>
        <v>0</v>
      </c>
      <c r="BB214" s="60">
        <f>IFERROR(VALUE(INDEX('CSV Import'!$EY$7:$EY$359, MATCH($BP214, 'CSV Import'!$EW$7:$EW$359, 0))),0)</f>
        <v>0</v>
      </c>
      <c r="BC214" s="59">
        <f>IFERROR(VALUE(INDEX('CSV Import'!$FD$7:$FD$359, MATCH($BP214, 'CSV Import'!$FC$7:$FC$359, 0))),0)</f>
        <v>0</v>
      </c>
      <c r="BD214" s="60">
        <f>IFERROR(VALUE(INDEX('CSV Import'!$FE$7:$FE$359, MATCH($BP214, 'CSV Import'!$FC$7:$FC$359, 0))),0)</f>
        <v>0</v>
      </c>
      <c r="BE214" s="59">
        <f>IFERROR(VALUE(INDEX('CSV Import'!$FJ$7:$FJ$359, MATCH($BP214, 'CSV Import'!$FI$7:$FI$359, 0))),0)</f>
        <v>0</v>
      </c>
      <c r="BF214" s="60">
        <f>IFERROR(VALUE(INDEX('CSV Import'!$FK$7:$FK$359, MATCH($BP214, 'CSV Import'!$FI$7:$FI$359, 0))),0)</f>
        <v>0</v>
      </c>
      <c r="BG214" s="59">
        <f>IFERROR(VALUE(INDEX('CSV Import'!$FP$7:$FP$359, MATCH($BP214, 'CSV Import'!$FO$7:$FO$359, 0))),0)</f>
        <v>0</v>
      </c>
      <c r="BH214" s="60">
        <f>IFERROR(VALUE(INDEX('CSV Import'!$FQ$7:$FQ$359, MATCH($BP214, 'CSV Import'!$FO$7:$FO$359, 0))),0)</f>
        <v>0</v>
      </c>
      <c r="BI214" s="59">
        <f>IFERROR(VALUE(INDEX('CSV Import'!$FV$7:$FV$359, MATCH($BP214, 'CSV Import'!$FU$7:$FU$359, 0))),0)</f>
        <v>0</v>
      </c>
      <c r="BJ214" s="60">
        <f>IFERROR(VALUE(INDEX('CSV Import'!$FW$7:$FW$359, MATCH($BP214, 'CSV Import'!$FU$7:$FU$359, 0))),0)</f>
        <v>0</v>
      </c>
      <c r="BK214" s="59">
        <f>IFERROR(VALUE(INDEX('CSV Import'!$GB$7:$GB$359, MATCH($BP214, 'CSV Import'!$GA$7:$GA$359, 0))),0)</f>
        <v>0</v>
      </c>
      <c r="BL214" s="60">
        <f>IFERROR(VALUE(INDEX('CSV Import'!$GC$7:$GC$359, MATCH($BP214, 'CSV Import'!$GA$7:$GA$359, 0))),0)</f>
        <v>0</v>
      </c>
      <c r="BM214" s="61">
        <f t="shared" si="556"/>
        <v>0</v>
      </c>
      <c r="BN214" s="62">
        <f t="shared" si="556"/>
        <v>0</v>
      </c>
      <c r="BP214" s="33" t="str">
        <f t="shared" si="557"/>
        <v>NON-VOUCHERED</v>
      </c>
    </row>
    <row r="215" spans="1:68" x14ac:dyDescent="0.2">
      <c r="A215" s="28">
        <f>ROW()</f>
        <v>215</v>
      </c>
      <c r="B215" s="111"/>
      <c r="C215" s="59">
        <f>IFERROR(VALUE(INDEX('CSV Import'!$D$7:$D$359, MATCH($BP215, 'CSV Import'!$C$7:$C$359, 0))),0)</f>
        <v>0</v>
      </c>
      <c r="D215" s="60">
        <f>IFERROR(VALUE(INDEX('CSV Import'!$E$7:$E$359, MATCH($BP215, 'CSV Import'!$C$7:$C$359, 0))),0)</f>
        <v>0</v>
      </c>
      <c r="E215" s="59">
        <f>IFERROR(VALUE(INDEX('CSV Import'!$J$7:$J$359, MATCH($BP215, 'CSV Import'!$I$7:$I$359, 0))),0)</f>
        <v>0</v>
      </c>
      <c r="F215" s="60">
        <f>IFERROR(VALUE(INDEX('CSV Import'!$K$7:$K$359, MATCH($BP215, 'CSV Import'!$I$7:$I$359, 0))),0)</f>
        <v>0</v>
      </c>
      <c r="G215" s="59">
        <f>IFERROR(VALUE(INDEX('CSV Import'!$P$7:$P$359, MATCH($BP215, 'CSV Import'!$O$7:$O$359, 0))),0)</f>
        <v>0</v>
      </c>
      <c r="H215" s="60">
        <f>IFERROR(VALUE(INDEX('CSV Import'!$Q$7:$Q$359, MATCH($BP215, 'CSV Import'!$O$7:$O$359, 0))),0)</f>
        <v>0</v>
      </c>
      <c r="I215" s="59">
        <f>IFERROR(VALUE(INDEX('CSV Import'!$V$7:$V$359, MATCH($BP215, 'CSV Import'!$U$7:$U$359, 0))),0)</f>
        <v>0</v>
      </c>
      <c r="J215" s="60">
        <f>IFERROR(VALUE(INDEX('CSV Import'!$W$7:$W$359, MATCH($BP215, 'CSV Import'!$U$7:$U$359, 0))),0)</f>
        <v>0</v>
      </c>
      <c r="K215" s="59">
        <f>IFERROR(VALUE(INDEX('CSV Import'!$AB$7:$AB$359, MATCH($BP215, 'CSV Import'!$AA$7:$AA$359, 0))),0)</f>
        <v>0</v>
      </c>
      <c r="L215" s="60">
        <f>IFERROR(VALUE(INDEX('CSV Import'!$AC$7:$AC$359, MATCH($BP215, 'CSV Import'!$AA$7:$AA$359, 0))),0)</f>
        <v>0</v>
      </c>
      <c r="M215" s="59">
        <f>IFERROR(VALUE(INDEX('CSV Import'!$AH$7:$AH$359, MATCH($BP215, 'CSV Import'!$AG$7:$AG$359, 0))),0)</f>
        <v>0</v>
      </c>
      <c r="N215" s="60">
        <f>IFERROR(VALUE(INDEX('CSV Import'!$AI$7:$AI$359, MATCH($BP215, 'CSV Import'!$AG$7:$AG$359, 0))),0)</f>
        <v>0</v>
      </c>
      <c r="O215" s="59">
        <f>IFERROR(VALUE(INDEX('CSV Import'!$AN$7:$AN$359, MATCH($BP215, 'CSV Import'!$AM$7:$AM$359, 0))),0)</f>
        <v>0</v>
      </c>
      <c r="P215" s="60">
        <f>IFERROR(VALUE(INDEX('CSV Import'!$AO$7:$AO$359, MATCH($BP215, 'CSV Import'!$AM$7:$AM$359, 0))),0)</f>
        <v>0</v>
      </c>
      <c r="Q215" s="59">
        <f>IFERROR(VALUE(INDEX('CSV Import'!$AT$7:$AT$359, MATCH($BP215, 'CSV Import'!$AS$7:$AS$359, 0))),0)</f>
        <v>0</v>
      </c>
      <c r="R215" s="60">
        <f>IFERROR(VALUE(INDEX('CSV Import'!$AU$7:$AU$359, MATCH($BP215, 'CSV Import'!$AS$7:$AS$359, 0))),0)</f>
        <v>0</v>
      </c>
      <c r="S215" s="59">
        <f>IFERROR(VALUE(INDEX('CSV Import'!$AZ$7:$AZ$359, MATCH($BP215, 'CSV Import'!$AY$7:$AY$359, 0))),0)</f>
        <v>0</v>
      </c>
      <c r="T215" s="60">
        <f>IFERROR(VALUE(INDEX('CSV Import'!$BA$7:$BA$359, MATCH($BP215, 'CSV Import'!$AY$7:$AY$359, 0))),0)</f>
        <v>0</v>
      </c>
      <c r="U215" s="59">
        <f>IFERROR(VALUE(INDEX('CSV Import'!$BF$7:$BF$359, MATCH($BP215, 'CSV Import'!$BE$7:$BE$359, 0))),0)</f>
        <v>0</v>
      </c>
      <c r="V215" s="60">
        <f>IFERROR(VALUE(INDEX('CSV Import'!$BG$7:$BG$359, MATCH($BP215, 'CSV Import'!$BE$7:$BE$359, 0))),0)</f>
        <v>0</v>
      </c>
      <c r="W215" s="59">
        <f>IFERROR(VALUE(INDEX('CSV Import'!$BL$7:$BL$359, MATCH($BP215, 'CSV Import'!$BK$7:$BK$359, 0))),0)</f>
        <v>0</v>
      </c>
      <c r="X215" s="60">
        <f>IFERROR(VALUE(INDEX('CSV Import'!$BM$7:$BM$359, MATCH($BP215, 'CSV Import'!$BK$7:$BK$359, 0))),0)</f>
        <v>0</v>
      </c>
      <c r="Y215" s="59">
        <f>IFERROR(VALUE(INDEX('CSV Import'!$BR$7:$BR$359, MATCH($BP215, 'CSV Import'!$BQ$7:$BQ$359, 0))),0)</f>
        <v>0</v>
      </c>
      <c r="Z215" s="60">
        <f>IFERROR(VALUE(INDEX('CSV Import'!$BS$7:$BS$359, MATCH($BP215, 'CSV Import'!$BQ$7:$BQ$359, 0))),0)</f>
        <v>0</v>
      </c>
      <c r="AA215" s="59">
        <f>IFERROR(VALUE(INDEX('CSV Import'!$BX$7:$BX$359, MATCH($BP215, 'CSV Import'!$BW$7:$BW$359, 0))),0)</f>
        <v>0</v>
      </c>
      <c r="AB215" s="60">
        <f>IFERROR(VALUE(INDEX('CSV Import'!$BY$7:$BY$359, MATCH($BP215, 'CSV Import'!$BW$7:$BW$359, 0))),0)</f>
        <v>0</v>
      </c>
      <c r="AC215" s="59">
        <f>IFERROR(VALUE(INDEX('CSV Import'!$CD$7:$CD$359, MATCH($BP215, 'CSV Import'!$CC$7:$CC$359, 0))),0)</f>
        <v>0</v>
      </c>
      <c r="AD215" s="60">
        <f>IFERROR(VALUE(INDEX('CSV Import'!$CE$7:$CE$359, MATCH($BP215, 'CSV Import'!$CC$7:$CC$359, 0))),0)</f>
        <v>0</v>
      </c>
      <c r="AE215" s="59">
        <f>IFERROR(VALUE(INDEX('CSV Import'!$CJ$7:$CJ$359, MATCH($BP215, 'CSV Import'!$CI$7:$CI$359, 0))),0)</f>
        <v>0</v>
      </c>
      <c r="AF215" s="60">
        <f>IFERROR(VALUE(INDEX('CSV Import'!$CK$7:$CK$359, MATCH($BP215, 'CSV Import'!$CI$7:$CI$359, 0))),0)</f>
        <v>0</v>
      </c>
      <c r="AG215" s="59">
        <f>IFERROR(VALUE(INDEX('CSV Import'!$CP$7:$CP$359, MATCH($BP215, 'CSV Import'!$CO$7:$CO$359, 0))),0)</f>
        <v>0</v>
      </c>
      <c r="AH215" s="60">
        <f>IFERROR(VALUE(INDEX('CSV Import'!$CQ$7:$CQ$359, MATCH($BP215, 'CSV Import'!$CO$7:$CO$359, 0))),0)</f>
        <v>0</v>
      </c>
      <c r="AI215" s="59">
        <f>IFERROR(VALUE(INDEX('CSV Import'!$CV$7:$CV$359, MATCH($BP215, 'CSV Import'!$CU$7:$CU$359, 0))),0)</f>
        <v>0</v>
      </c>
      <c r="AJ215" s="60">
        <f>IFERROR(VALUE(INDEX('CSV Import'!$CW$7:$CW$359, MATCH($BP215, 'CSV Import'!$CU$7:$CU$359, 0))),0)</f>
        <v>0</v>
      </c>
      <c r="AK215" s="59">
        <f>IFERROR(VALUE(INDEX('CSV Import'!$DB$7:$DB$359, MATCH($BP215, 'CSV Import'!$DA$7:$DA$359, 0))),0)</f>
        <v>0</v>
      </c>
      <c r="AL215" s="60">
        <f>IFERROR(VALUE(INDEX('CSV Import'!$DC$7:$DC$359, MATCH($BP215, 'CSV Import'!$DA$7:$DA$359, 0))),0)</f>
        <v>0</v>
      </c>
      <c r="AM215" s="59">
        <f>IFERROR(VALUE(INDEX('CSV Import'!$DH$7:$DH$359, MATCH($BP215, 'CSV Import'!$DG$7:$DG$359, 0))),0)</f>
        <v>0</v>
      </c>
      <c r="AN215" s="60">
        <f>IFERROR(VALUE(INDEX('CSV Import'!$DI$7:$DI$359, MATCH($BP215, 'CSV Import'!$DG$7:$DG$359, 0))),0)</f>
        <v>0</v>
      </c>
      <c r="AO215" s="59">
        <f>IFERROR(VALUE(INDEX('CSV Import'!$DN$7:$DN$359, MATCH($BP215, 'CSV Import'!$DM$7:$DM$359, 0))),0)</f>
        <v>0</v>
      </c>
      <c r="AP215" s="60">
        <f>IFERROR(VALUE(INDEX('CSV Import'!$DO$7:$DO$359, MATCH($BP215, 'CSV Import'!$DM$7:$DM$359, 0))),0)</f>
        <v>0</v>
      </c>
      <c r="AQ215" s="59">
        <f>IFERROR(VALUE(INDEX('CSV Import'!$DT$7:$DT$359, MATCH($BP215, 'CSV Import'!$DS$7:$DS$359, 0))),0)</f>
        <v>0</v>
      </c>
      <c r="AR215" s="60">
        <f>IFERROR(VALUE(INDEX('CSV Import'!$DU$7:$DU$359, MATCH($BP215, 'CSV Import'!$DS$7:$DS$359, 0))),0)</f>
        <v>0</v>
      </c>
      <c r="AS215" s="59">
        <f>IFERROR(VALUE(INDEX('CSV Import'!$DZ$7:$DZ$359, MATCH($BP215, 'CSV Import'!$DY$7:$DY$359, 0))),0)</f>
        <v>0</v>
      </c>
      <c r="AT215" s="60">
        <f>IFERROR(VALUE(INDEX('CSV Import'!$EA$7:$EA$359, MATCH($BP215, 'CSV Import'!$DY$7:$DY$359, 0))),0)</f>
        <v>0</v>
      </c>
      <c r="AU215" s="59">
        <f>IFERROR(VALUE(INDEX('CSV Import'!$EF$7:$EF$359, MATCH($BP215, 'CSV Import'!$EE$7:$EE$359, 0))),0)</f>
        <v>0</v>
      </c>
      <c r="AV215" s="60">
        <f>IFERROR(VALUE(INDEX('CSV Import'!$EG$7:$EG$359, MATCH($BP215, 'CSV Import'!$EE$7:$EE$359, 0))),0)</f>
        <v>0</v>
      </c>
      <c r="AW215" s="59">
        <f>IFERROR(VALUE(INDEX('CSV Import'!$EL$7:$EL$359, MATCH($BP215, 'CSV Import'!$EK$7:$EK$359, 0))),0)</f>
        <v>0</v>
      </c>
      <c r="AX215" s="60">
        <f>IFERROR(VALUE(INDEX('CSV Import'!$EM$7:$EM$359, MATCH($BP215, 'CSV Import'!$EK$7:$EK$359, 0))),0)</f>
        <v>0</v>
      </c>
      <c r="AY215" s="59">
        <f>IFERROR(VALUE(INDEX('CSV Import'!$ER$7:$ER$359, MATCH($BP215, 'CSV Import'!$EQ$7:$EQ$359, 0))),0)</f>
        <v>0</v>
      </c>
      <c r="AZ215" s="60">
        <f>IFERROR(VALUE(INDEX('CSV Import'!$ES$7:$ES$359, MATCH($BP215, 'CSV Import'!$EQ$7:$EQ$359, 0))),0)</f>
        <v>0</v>
      </c>
      <c r="BA215" s="59">
        <f>IFERROR(VALUE(INDEX('CSV Import'!$EX$7:$EX$359, MATCH($BP215, 'CSV Import'!$EW$7:$EW$359, 0))),0)</f>
        <v>0</v>
      </c>
      <c r="BB215" s="60">
        <f>IFERROR(VALUE(INDEX('CSV Import'!$EY$7:$EY$359, MATCH($BP215, 'CSV Import'!$EW$7:$EW$359, 0))),0)</f>
        <v>0</v>
      </c>
      <c r="BC215" s="59">
        <f>IFERROR(VALUE(INDEX('CSV Import'!$FD$7:$FD$359, MATCH($BP215, 'CSV Import'!$FC$7:$FC$359, 0))),0)</f>
        <v>0</v>
      </c>
      <c r="BD215" s="60">
        <f>IFERROR(VALUE(INDEX('CSV Import'!$FE$7:$FE$359, MATCH($BP215, 'CSV Import'!$FC$7:$FC$359, 0))),0)</f>
        <v>0</v>
      </c>
      <c r="BE215" s="59">
        <f>IFERROR(VALUE(INDEX('CSV Import'!$FJ$7:$FJ$359, MATCH($BP215, 'CSV Import'!$FI$7:$FI$359, 0))),0)</f>
        <v>0</v>
      </c>
      <c r="BF215" s="60">
        <f>IFERROR(VALUE(INDEX('CSV Import'!$FK$7:$FK$359, MATCH($BP215, 'CSV Import'!$FI$7:$FI$359, 0))),0)</f>
        <v>0</v>
      </c>
      <c r="BG215" s="59">
        <f>IFERROR(VALUE(INDEX('CSV Import'!$FP$7:$FP$359, MATCH($BP215, 'CSV Import'!$FO$7:$FO$359, 0))),0)</f>
        <v>0</v>
      </c>
      <c r="BH215" s="60">
        <f>IFERROR(VALUE(INDEX('CSV Import'!$FQ$7:$FQ$359, MATCH($BP215, 'CSV Import'!$FO$7:$FO$359, 0))),0)</f>
        <v>0</v>
      </c>
      <c r="BI215" s="59">
        <f>IFERROR(VALUE(INDEX('CSV Import'!$FV$7:$FV$359, MATCH($BP215, 'CSV Import'!$FU$7:$FU$359, 0))),0)</f>
        <v>0</v>
      </c>
      <c r="BJ215" s="60">
        <f>IFERROR(VALUE(INDEX('CSV Import'!$FW$7:$FW$359, MATCH($BP215, 'CSV Import'!$FU$7:$FU$359, 0))),0)</f>
        <v>0</v>
      </c>
      <c r="BK215" s="59">
        <f>IFERROR(VALUE(INDEX('CSV Import'!$GB$7:$GB$359, MATCH($BP215, 'CSV Import'!$GA$7:$GA$359, 0))),0)</f>
        <v>0</v>
      </c>
      <c r="BL215" s="60">
        <f>IFERROR(VALUE(INDEX('CSV Import'!$GC$7:$GC$359, MATCH($BP215, 'CSV Import'!$GA$7:$GA$359, 0))),0)</f>
        <v>0</v>
      </c>
      <c r="BM215" s="61">
        <f t="shared" si="556"/>
        <v>0</v>
      </c>
      <c r="BN215" s="62">
        <f t="shared" si="556"/>
        <v>0</v>
      </c>
      <c r="BP215" s="33" t="str">
        <f t="shared" si="557"/>
        <v>NON-VOUCHERED</v>
      </c>
    </row>
    <row r="216" spans="1:68" x14ac:dyDescent="0.2">
      <c r="A216" s="28">
        <f>ROW()</f>
        <v>216</v>
      </c>
      <c r="B216" s="111"/>
      <c r="C216" s="59">
        <f>IFERROR(VALUE(INDEX('CSV Import'!$D$7:$D$359, MATCH($BP216, 'CSV Import'!$C$7:$C$359, 0))),0)</f>
        <v>0</v>
      </c>
      <c r="D216" s="60">
        <f>IFERROR(VALUE(INDEX('CSV Import'!$E$7:$E$359, MATCH($BP216, 'CSV Import'!$C$7:$C$359, 0))),0)</f>
        <v>0</v>
      </c>
      <c r="E216" s="59">
        <f>IFERROR(VALUE(INDEX('CSV Import'!$J$7:$J$359, MATCH($BP216, 'CSV Import'!$I$7:$I$359, 0))),0)</f>
        <v>0</v>
      </c>
      <c r="F216" s="60">
        <f>IFERROR(VALUE(INDEX('CSV Import'!$K$7:$K$359, MATCH($BP216, 'CSV Import'!$I$7:$I$359, 0))),0)</f>
        <v>0</v>
      </c>
      <c r="G216" s="59">
        <f>IFERROR(VALUE(INDEX('CSV Import'!$P$7:$P$359, MATCH($BP216, 'CSV Import'!$O$7:$O$359, 0))),0)</f>
        <v>0</v>
      </c>
      <c r="H216" s="60">
        <f>IFERROR(VALUE(INDEX('CSV Import'!$Q$7:$Q$359, MATCH($BP216, 'CSV Import'!$O$7:$O$359, 0))),0)</f>
        <v>0</v>
      </c>
      <c r="I216" s="59">
        <f>IFERROR(VALUE(INDEX('CSV Import'!$V$7:$V$359, MATCH($BP216, 'CSV Import'!$U$7:$U$359, 0))),0)</f>
        <v>0</v>
      </c>
      <c r="J216" s="60">
        <f>IFERROR(VALUE(INDEX('CSV Import'!$W$7:$W$359, MATCH($BP216, 'CSV Import'!$U$7:$U$359, 0))),0)</f>
        <v>0</v>
      </c>
      <c r="K216" s="59">
        <f>IFERROR(VALUE(INDEX('CSV Import'!$AB$7:$AB$359, MATCH($BP216, 'CSV Import'!$AA$7:$AA$359, 0))),0)</f>
        <v>0</v>
      </c>
      <c r="L216" s="60">
        <f>IFERROR(VALUE(INDEX('CSV Import'!$AC$7:$AC$359, MATCH($BP216, 'CSV Import'!$AA$7:$AA$359, 0))),0)</f>
        <v>0</v>
      </c>
      <c r="M216" s="59">
        <f>IFERROR(VALUE(INDEX('CSV Import'!$AH$7:$AH$359, MATCH($BP216, 'CSV Import'!$AG$7:$AG$359, 0))),0)</f>
        <v>0</v>
      </c>
      <c r="N216" s="60">
        <f>IFERROR(VALUE(INDEX('CSV Import'!$AI$7:$AI$359, MATCH($BP216, 'CSV Import'!$AG$7:$AG$359, 0))),0)</f>
        <v>0</v>
      </c>
      <c r="O216" s="59">
        <f>IFERROR(VALUE(INDEX('CSV Import'!$AN$7:$AN$359, MATCH($BP216, 'CSV Import'!$AM$7:$AM$359, 0))),0)</f>
        <v>0</v>
      </c>
      <c r="P216" s="60">
        <f>IFERROR(VALUE(INDEX('CSV Import'!$AO$7:$AO$359, MATCH($BP216, 'CSV Import'!$AM$7:$AM$359, 0))),0)</f>
        <v>0</v>
      </c>
      <c r="Q216" s="59">
        <f>IFERROR(VALUE(INDEX('CSV Import'!$AT$7:$AT$359, MATCH($BP216, 'CSV Import'!$AS$7:$AS$359, 0))),0)</f>
        <v>0</v>
      </c>
      <c r="R216" s="60">
        <f>IFERROR(VALUE(INDEX('CSV Import'!$AU$7:$AU$359, MATCH($BP216, 'CSV Import'!$AS$7:$AS$359, 0))),0)</f>
        <v>0</v>
      </c>
      <c r="S216" s="59">
        <f>IFERROR(VALUE(INDEX('CSV Import'!$AZ$7:$AZ$359, MATCH($BP216, 'CSV Import'!$AY$7:$AY$359, 0))),0)</f>
        <v>0</v>
      </c>
      <c r="T216" s="60">
        <f>IFERROR(VALUE(INDEX('CSV Import'!$BA$7:$BA$359, MATCH($BP216, 'CSV Import'!$AY$7:$AY$359, 0))),0)</f>
        <v>0</v>
      </c>
      <c r="U216" s="59">
        <f>IFERROR(VALUE(INDEX('CSV Import'!$BF$7:$BF$359, MATCH($BP216, 'CSV Import'!$BE$7:$BE$359, 0))),0)</f>
        <v>0</v>
      </c>
      <c r="V216" s="60">
        <f>IFERROR(VALUE(INDEX('CSV Import'!$BG$7:$BG$359, MATCH($BP216, 'CSV Import'!$BE$7:$BE$359, 0))),0)</f>
        <v>0</v>
      </c>
      <c r="W216" s="59">
        <f>IFERROR(VALUE(INDEX('CSV Import'!$BL$7:$BL$359, MATCH($BP216, 'CSV Import'!$BK$7:$BK$359, 0))),0)</f>
        <v>0</v>
      </c>
      <c r="X216" s="60">
        <f>IFERROR(VALUE(INDEX('CSV Import'!$BM$7:$BM$359, MATCH($BP216, 'CSV Import'!$BK$7:$BK$359, 0))),0)</f>
        <v>0</v>
      </c>
      <c r="Y216" s="59">
        <f>IFERROR(VALUE(INDEX('CSV Import'!$BR$7:$BR$359, MATCH($BP216, 'CSV Import'!$BQ$7:$BQ$359, 0))),0)</f>
        <v>0</v>
      </c>
      <c r="Z216" s="60">
        <f>IFERROR(VALUE(INDEX('CSV Import'!$BS$7:$BS$359, MATCH($BP216, 'CSV Import'!$BQ$7:$BQ$359, 0))),0)</f>
        <v>0</v>
      </c>
      <c r="AA216" s="59">
        <f>IFERROR(VALUE(INDEX('CSV Import'!$BX$7:$BX$359, MATCH($BP216, 'CSV Import'!$BW$7:$BW$359, 0))),0)</f>
        <v>0</v>
      </c>
      <c r="AB216" s="60">
        <f>IFERROR(VALUE(INDEX('CSV Import'!$BY$7:$BY$359, MATCH($BP216, 'CSV Import'!$BW$7:$BW$359, 0))),0)</f>
        <v>0</v>
      </c>
      <c r="AC216" s="59">
        <f>IFERROR(VALUE(INDEX('CSV Import'!$CD$7:$CD$359, MATCH($BP216, 'CSV Import'!$CC$7:$CC$359, 0))),0)</f>
        <v>0</v>
      </c>
      <c r="AD216" s="60">
        <f>IFERROR(VALUE(INDEX('CSV Import'!$CE$7:$CE$359, MATCH($BP216, 'CSV Import'!$CC$7:$CC$359, 0))),0)</f>
        <v>0</v>
      </c>
      <c r="AE216" s="59">
        <f>IFERROR(VALUE(INDEX('CSV Import'!$CJ$7:$CJ$359, MATCH($BP216, 'CSV Import'!$CI$7:$CI$359, 0))),0)</f>
        <v>0</v>
      </c>
      <c r="AF216" s="60">
        <f>IFERROR(VALUE(INDEX('CSV Import'!$CK$7:$CK$359, MATCH($BP216, 'CSV Import'!$CI$7:$CI$359, 0))),0)</f>
        <v>0</v>
      </c>
      <c r="AG216" s="59">
        <f>IFERROR(VALUE(INDEX('CSV Import'!$CP$7:$CP$359, MATCH($BP216, 'CSV Import'!$CO$7:$CO$359, 0))),0)</f>
        <v>0</v>
      </c>
      <c r="AH216" s="60">
        <f>IFERROR(VALUE(INDEX('CSV Import'!$CQ$7:$CQ$359, MATCH($BP216, 'CSV Import'!$CO$7:$CO$359, 0))),0)</f>
        <v>0</v>
      </c>
      <c r="AI216" s="59">
        <f>IFERROR(VALUE(INDEX('CSV Import'!$CV$7:$CV$359, MATCH($BP216, 'CSV Import'!$CU$7:$CU$359, 0))),0)</f>
        <v>0</v>
      </c>
      <c r="AJ216" s="60">
        <f>IFERROR(VALUE(INDEX('CSV Import'!$CW$7:$CW$359, MATCH($BP216, 'CSV Import'!$CU$7:$CU$359, 0))),0)</f>
        <v>0</v>
      </c>
      <c r="AK216" s="59">
        <f>IFERROR(VALUE(INDEX('CSV Import'!$DB$7:$DB$359, MATCH($BP216, 'CSV Import'!$DA$7:$DA$359, 0))),0)</f>
        <v>0</v>
      </c>
      <c r="AL216" s="60">
        <f>IFERROR(VALUE(INDEX('CSV Import'!$DC$7:$DC$359, MATCH($BP216, 'CSV Import'!$DA$7:$DA$359, 0))),0)</f>
        <v>0</v>
      </c>
      <c r="AM216" s="59">
        <f>IFERROR(VALUE(INDEX('CSV Import'!$DH$7:$DH$359, MATCH($BP216, 'CSV Import'!$DG$7:$DG$359, 0))),0)</f>
        <v>0</v>
      </c>
      <c r="AN216" s="60">
        <f>IFERROR(VALUE(INDEX('CSV Import'!$DI$7:$DI$359, MATCH($BP216, 'CSV Import'!$DG$7:$DG$359, 0))),0)</f>
        <v>0</v>
      </c>
      <c r="AO216" s="59">
        <f>IFERROR(VALUE(INDEX('CSV Import'!$DN$7:$DN$359, MATCH($BP216, 'CSV Import'!$DM$7:$DM$359, 0))),0)</f>
        <v>0</v>
      </c>
      <c r="AP216" s="60">
        <f>IFERROR(VALUE(INDEX('CSV Import'!$DO$7:$DO$359, MATCH($BP216, 'CSV Import'!$DM$7:$DM$359, 0))),0)</f>
        <v>0</v>
      </c>
      <c r="AQ216" s="59">
        <f>IFERROR(VALUE(INDEX('CSV Import'!$DT$7:$DT$359, MATCH($BP216, 'CSV Import'!$DS$7:$DS$359, 0))),0)</f>
        <v>0</v>
      </c>
      <c r="AR216" s="60">
        <f>IFERROR(VALUE(INDEX('CSV Import'!$DU$7:$DU$359, MATCH($BP216, 'CSV Import'!$DS$7:$DS$359, 0))),0)</f>
        <v>0</v>
      </c>
      <c r="AS216" s="59">
        <f>IFERROR(VALUE(INDEX('CSV Import'!$DZ$7:$DZ$359, MATCH($BP216, 'CSV Import'!$DY$7:$DY$359, 0))),0)</f>
        <v>0</v>
      </c>
      <c r="AT216" s="60">
        <f>IFERROR(VALUE(INDEX('CSV Import'!$EA$7:$EA$359, MATCH($BP216, 'CSV Import'!$DY$7:$DY$359, 0))),0)</f>
        <v>0</v>
      </c>
      <c r="AU216" s="59">
        <f>IFERROR(VALUE(INDEX('CSV Import'!$EF$7:$EF$359, MATCH($BP216, 'CSV Import'!$EE$7:$EE$359, 0))),0)</f>
        <v>0</v>
      </c>
      <c r="AV216" s="60">
        <f>IFERROR(VALUE(INDEX('CSV Import'!$EG$7:$EG$359, MATCH($BP216, 'CSV Import'!$EE$7:$EE$359, 0))),0)</f>
        <v>0</v>
      </c>
      <c r="AW216" s="59">
        <f>IFERROR(VALUE(INDEX('CSV Import'!$EL$7:$EL$359, MATCH($BP216, 'CSV Import'!$EK$7:$EK$359, 0))),0)</f>
        <v>0</v>
      </c>
      <c r="AX216" s="60">
        <f>IFERROR(VALUE(INDEX('CSV Import'!$EM$7:$EM$359, MATCH($BP216, 'CSV Import'!$EK$7:$EK$359, 0))),0)</f>
        <v>0</v>
      </c>
      <c r="AY216" s="59">
        <f>IFERROR(VALUE(INDEX('CSV Import'!$ER$7:$ER$359, MATCH($BP216, 'CSV Import'!$EQ$7:$EQ$359, 0))),0)</f>
        <v>0</v>
      </c>
      <c r="AZ216" s="60">
        <f>IFERROR(VALUE(INDEX('CSV Import'!$ES$7:$ES$359, MATCH($BP216, 'CSV Import'!$EQ$7:$EQ$359, 0))),0)</f>
        <v>0</v>
      </c>
      <c r="BA216" s="59">
        <f>IFERROR(VALUE(INDEX('CSV Import'!$EX$7:$EX$359, MATCH($BP216, 'CSV Import'!$EW$7:$EW$359, 0))),0)</f>
        <v>0</v>
      </c>
      <c r="BB216" s="60">
        <f>IFERROR(VALUE(INDEX('CSV Import'!$EY$7:$EY$359, MATCH($BP216, 'CSV Import'!$EW$7:$EW$359, 0))),0)</f>
        <v>0</v>
      </c>
      <c r="BC216" s="59">
        <f>IFERROR(VALUE(INDEX('CSV Import'!$FD$7:$FD$359, MATCH($BP216, 'CSV Import'!$FC$7:$FC$359, 0))),0)</f>
        <v>0</v>
      </c>
      <c r="BD216" s="60">
        <f>IFERROR(VALUE(INDEX('CSV Import'!$FE$7:$FE$359, MATCH($BP216, 'CSV Import'!$FC$7:$FC$359, 0))),0)</f>
        <v>0</v>
      </c>
      <c r="BE216" s="59">
        <f>IFERROR(VALUE(INDEX('CSV Import'!$FJ$7:$FJ$359, MATCH($BP216, 'CSV Import'!$FI$7:$FI$359, 0))),0)</f>
        <v>0</v>
      </c>
      <c r="BF216" s="60">
        <f>IFERROR(VALUE(INDEX('CSV Import'!$FK$7:$FK$359, MATCH($BP216, 'CSV Import'!$FI$7:$FI$359, 0))),0)</f>
        <v>0</v>
      </c>
      <c r="BG216" s="59">
        <f>IFERROR(VALUE(INDEX('CSV Import'!$FP$7:$FP$359, MATCH($BP216, 'CSV Import'!$FO$7:$FO$359, 0))),0)</f>
        <v>0</v>
      </c>
      <c r="BH216" s="60">
        <f>IFERROR(VALUE(INDEX('CSV Import'!$FQ$7:$FQ$359, MATCH($BP216, 'CSV Import'!$FO$7:$FO$359, 0))),0)</f>
        <v>0</v>
      </c>
      <c r="BI216" s="59">
        <f>IFERROR(VALUE(INDEX('CSV Import'!$FV$7:$FV$359, MATCH($BP216, 'CSV Import'!$FU$7:$FU$359, 0))),0)</f>
        <v>0</v>
      </c>
      <c r="BJ216" s="60">
        <f>IFERROR(VALUE(INDEX('CSV Import'!$FW$7:$FW$359, MATCH($BP216, 'CSV Import'!$FU$7:$FU$359, 0))),0)</f>
        <v>0</v>
      </c>
      <c r="BK216" s="59">
        <f>IFERROR(VALUE(INDEX('CSV Import'!$GB$7:$GB$359, MATCH($BP216, 'CSV Import'!$GA$7:$GA$359, 0))),0)</f>
        <v>0</v>
      </c>
      <c r="BL216" s="60">
        <f>IFERROR(VALUE(INDEX('CSV Import'!$GC$7:$GC$359, MATCH($BP216, 'CSV Import'!$GA$7:$GA$359, 0))),0)</f>
        <v>0</v>
      </c>
      <c r="BM216" s="61">
        <f t="shared" si="556"/>
        <v>0</v>
      </c>
      <c r="BN216" s="62">
        <f t="shared" si="556"/>
        <v>0</v>
      </c>
      <c r="BP216" s="33" t="str">
        <f t="shared" si="557"/>
        <v>NON-VOUCHERED</v>
      </c>
    </row>
    <row r="217" spans="1:68" x14ac:dyDescent="0.2">
      <c r="A217" s="28">
        <f>ROW()</f>
        <v>217</v>
      </c>
      <c r="B217" s="111"/>
      <c r="C217" s="59">
        <f>IFERROR(VALUE(INDEX('CSV Import'!$D$7:$D$359, MATCH($BP217, 'CSV Import'!$C$7:$C$359, 0))),0)</f>
        <v>0</v>
      </c>
      <c r="D217" s="60">
        <f>IFERROR(VALUE(INDEX('CSV Import'!$E$7:$E$359, MATCH($BP217, 'CSV Import'!$C$7:$C$359, 0))),0)</f>
        <v>0</v>
      </c>
      <c r="E217" s="59">
        <f>IFERROR(VALUE(INDEX('CSV Import'!$J$7:$J$359, MATCH($BP217, 'CSV Import'!$I$7:$I$359, 0))),0)</f>
        <v>0</v>
      </c>
      <c r="F217" s="60">
        <f>IFERROR(VALUE(INDEX('CSV Import'!$K$7:$K$359, MATCH($BP217, 'CSV Import'!$I$7:$I$359, 0))),0)</f>
        <v>0</v>
      </c>
      <c r="G217" s="59">
        <f>IFERROR(VALUE(INDEX('CSV Import'!$P$7:$P$359, MATCH($BP217, 'CSV Import'!$O$7:$O$359, 0))),0)</f>
        <v>0</v>
      </c>
      <c r="H217" s="60">
        <f>IFERROR(VALUE(INDEX('CSV Import'!$Q$7:$Q$359, MATCH($BP217, 'CSV Import'!$O$7:$O$359, 0))),0)</f>
        <v>0</v>
      </c>
      <c r="I217" s="59">
        <f>IFERROR(VALUE(INDEX('CSV Import'!$V$7:$V$359, MATCH($BP217, 'CSV Import'!$U$7:$U$359, 0))),0)</f>
        <v>0</v>
      </c>
      <c r="J217" s="60">
        <f>IFERROR(VALUE(INDEX('CSV Import'!$W$7:$W$359, MATCH($BP217, 'CSV Import'!$U$7:$U$359, 0))),0)</f>
        <v>0</v>
      </c>
      <c r="K217" s="59">
        <f>IFERROR(VALUE(INDEX('CSV Import'!$AB$7:$AB$359, MATCH($BP217, 'CSV Import'!$AA$7:$AA$359, 0))),0)</f>
        <v>0</v>
      </c>
      <c r="L217" s="60">
        <f>IFERROR(VALUE(INDEX('CSV Import'!$AC$7:$AC$359, MATCH($BP217, 'CSV Import'!$AA$7:$AA$359, 0))),0)</f>
        <v>0</v>
      </c>
      <c r="M217" s="59">
        <f>IFERROR(VALUE(INDEX('CSV Import'!$AH$7:$AH$359, MATCH($BP217, 'CSV Import'!$AG$7:$AG$359, 0))),0)</f>
        <v>0</v>
      </c>
      <c r="N217" s="60">
        <f>IFERROR(VALUE(INDEX('CSV Import'!$AI$7:$AI$359, MATCH($BP217, 'CSV Import'!$AG$7:$AG$359, 0))),0)</f>
        <v>0</v>
      </c>
      <c r="O217" s="59">
        <f>IFERROR(VALUE(INDEX('CSV Import'!$AN$7:$AN$359, MATCH($BP217, 'CSV Import'!$AM$7:$AM$359, 0))),0)</f>
        <v>0</v>
      </c>
      <c r="P217" s="60">
        <f>IFERROR(VALUE(INDEX('CSV Import'!$AO$7:$AO$359, MATCH($BP217, 'CSV Import'!$AM$7:$AM$359, 0))),0)</f>
        <v>0</v>
      </c>
      <c r="Q217" s="59">
        <f>IFERROR(VALUE(INDEX('CSV Import'!$AT$7:$AT$359, MATCH($BP217, 'CSV Import'!$AS$7:$AS$359, 0))),0)</f>
        <v>0</v>
      </c>
      <c r="R217" s="60">
        <f>IFERROR(VALUE(INDEX('CSV Import'!$AU$7:$AU$359, MATCH($BP217, 'CSV Import'!$AS$7:$AS$359, 0))),0)</f>
        <v>0</v>
      </c>
      <c r="S217" s="59">
        <f>IFERROR(VALUE(INDEX('CSV Import'!$AZ$7:$AZ$359, MATCH($BP217, 'CSV Import'!$AY$7:$AY$359, 0))),0)</f>
        <v>0</v>
      </c>
      <c r="T217" s="60">
        <f>IFERROR(VALUE(INDEX('CSV Import'!$BA$7:$BA$359, MATCH($BP217, 'CSV Import'!$AY$7:$AY$359, 0))),0)</f>
        <v>0</v>
      </c>
      <c r="U217" s="59">
        <f>IFERROR(VALUE(INDEX('CSV Import'!$BF$7:$BF$359, MATCH($BP217, 'CSV Import'!$BE$7:$BE$359, 0))),0)</f>
        <v>0</v>
      </c>
      <c r="V217" s="60">
        <f>IFERROR(VALUE(INDEX('CSV Import'!$BG$7:$BG$359, MATCH($BP217, 'CSV Import'!$BE$7:$BE$359, 0))),0)</f>
        <v>0</v>
      </c>
      <c r="W217" s="59">
        <f>IFERROR(VALUE(INDEX('CSV Import'!$BL$7:$BL$359, MATCH($BP217, 'CSV Import'!$BK$7:$BK$359, 0))),0)</f>
        <v>0</v>
      </c>
      <c r="X217" s="60">
        <f>IFERROR(VALUE(INDEX('CSV Import'!$BM$7:$BM$359, MATCH($BP217, 'CSV Import'!$BK$7:$BK$359, 0))),0)</f>
        <v>0</v>
      </c>
      <c r="Y217" s="59">
        <f>IFERROR(VALUE(INDEX('CSV Import'!$BR$7:$BR$359, MATCH($BP217, 'CSV Import'!$BQ$7:$BQ$359, 0))),0)</f>
        <v>0</v>
      </c>
      <c r="Z217" s="60">
        <f>IFERROR(VALUE(INDEX('CSV Import'!$BS$7:$BS$359, MATCH($BP217, 'CSV Import'!$BQ$7:$BQ$359, 0))),0)</f>
        <v>0</v>
      </c>
      <c r="AA217" s="59">
        <f>IFERROR(VALUE(INDEX('CSV Import'!$BX$7:$BX$359, MATCH($BP217, 'CSV Import'!$BW$7:$BW$359, 0))),0)</f>
        <v>0</v>
      </c>
      <c r="AB217" s="60">
        <f>IFERROR(VALUE(INDEX('CSV Import'!$BY$7:$BY$359, MATCH($BP217, 'CSV Import'!$BW$7:$BW$359, 0))),0)</f>
        <v>0</v>
      </c>
      <c r="AC217" s="59">
        <f>IFERROR(VALUE(INDEX('CSV Import'!$CD$7:$CD$359, MATCH($BP217, 'CSV Import'!$CC$7:$CC$359, 0))),0)</f>
        <v>0</v>
      </c>
      <c r="AD217" s="60">
        <f>IFERROR(VALUE(INDEX('CSV Import'!$CE$7:$CE$359, MATCH($BP217, 'CSV Import'!$CC$7:$CC$359, 0))),0)</f>
        <v>0</v>
      </c>
      <c r="AE217" s="59">
        <f>IFERROR(VALUE(INDEX('CSV Import'!$CJ$7:$CJ$359, MATCH($BP217, 'CSV Import'!$CI$7:$CI$359, 0))),0)</f>
        <v>0</v>
      </c>
      <c r="AF217" s="60">
        <f>IFERROR(VALUE(INDEX('CSV Import'!$CK$7:$CK$359, MATCH($BP217, 'CSV Import'!$CI$7:$CI$359, 0))),0)</f>
        <v>0</v>
      </c>
      <c r="AG217" s="59">
        <f>IFERROR(VALUE(INDEX('CSV Import'!$CP$7:$CP$359, MATCH($BP217, 'CSV Import'!$CO$7:$CO$359, 0))),0)</f>
        <v>0</v>
      </c>
      <c r="AH217" s="60">
        <f>IFERROR(VALUE(INDEX('CSV Import'!$CQ$7:$CQ$359, MATCH($BP217, 'CSV Import'!$CO$7:$CO$359, 0))),0)</f>
        <v>0</v>
      </c>
      <c r="AI217" s="59">
        <f>IFERROR(VALUE(INDEX('CSV Import'!$CV$7:$CV$359, MATCH($BP217, 'CSV Import'!$CU$7:$CU$359, 0))),0)</f>
        <v>0</v>
      </c>
      <c r="AJ217" s="60">
        <f>IFERROR(VALUE(INDEX('CSV Import'!$CW$7:$CW$359, MATCH($BP217, 'CSV Import'!$CU$7:$CU$359, 0))),0)</f>
        <v>0</v>
      </c>
      <c r="AK217" s="59">
        <f>IFERROR(VALUE(INDEX('CSV Import'!$DB$7:$DB$359, MATCH($BP217, 'CSV Import'!$DA$7:$DA$359, 0))),0)</f>
        <v>0</v>
      </c>
      <c r="AL217" s="60">
        <f>IFERROR(VALUE(INDEX('CSV Import'!$DC$7:$DC$359, MATCH($BP217, 'CSV Import'!$DA$7:$DA$359, 0))),0)</f>
        <v>0</v>
      </c>
      <c r="AM217" s="59">
        <f>IFERROR(VALUE(INDEX('CSV Import'!$DH$7:$DH$359, MATCH($BP217, 'CSV Import'!$DG$7:$DG$359, 0))),0)</f>
        <v>0</v>
      </c>
      <c r="AN217" s="60">
        <f>IFERROR(VALUE(INDEX('CSV Import'!$DI$7:$DI$359, MATCH($BP217, 'CSV Import'!$DG$7:$DG$359, 0))),0)</f>
        <v>0</v>
      </c>
      <c r="AO217" s="59">
        <f>IFERROR(VALUE(INDEX('CSV Import'!$DN$7:$DN$359, MATCH($BP217, 'CSV Import'!$DM$7:$DM$359, 0))),0)</f>
        <v>0</v>
      </c>
      <c r="AP217" s="60">
        <f>IFERROR(VALUE(INDEX('CSV Import'!$DO$7:$DO$359, MATCH($BP217, 'CSV Import'!$DM$7:$DM$359, 0))),0)</f>
        <v>0</v>
      </c>
      <c r="AQ217" s="59">
        <f>IFERROR(VALUE(INDEX('CSV Import'!$DT$7:$DT$359, MATCH($BP217, 'CSV Import'!$DS$7:$DS$359, 0))),0)</f>
        <v>0</v>
      </c>
      <c r="AR217" s="60">
        <f>IFERROR(VALUE(INDEX('CSV Import'!$DU$7:$DU$359, MATCH($BP217, 'CSV Import'!$DS$7:$DS$359, 0))),0)</f>
        <v>0</v>
      </c>
      <c r="AS217" s="59">
        <f>IFERROR(VALUE(INDEX('CSV Import'!$DZ$7:$DZ$359, MATCH($BP217, 'CSV Import'!$DY$7:$DY$359, 0))),0)</f>
        <v>0</v>
      </c>
      <c r="AT217" s="60">
        <f>IFERROR(VALUE(INDEX('CSV Import'!$EA$7:$EA$359, MATCH($BP217, 'CSV Import'!$DY$7:$DY$359, 0))),0)</f>
        <v>0</v>
      </c>
      <c r="AU217" s="59">
        <f>IFERROR(VALUE(INDEX('CSV Import'!$EF$7:$EF$359, MATCH($BP217, 'CSV Import'!$EE$7:$EE$359, 0))),0)</f>
        <v>0</v>
      </c>
      <c r="AV217" s="60">
        <f>IFERROR(VALUE(INDEX('CSV Import'!$EG$7:$EG$359, MATCH($BP217, 'CSV Import'!$EE$7:$EE$359, 0))),0)</f>
        <v>0</v>
      </c>
      <c r="AW217" s="59">
        <f>IFERROR(VALUE(INDEX('CSV Import'!$EL$7:$EL$359, MATCH($BP217, 'CSV Import'!$EK$7:$EK$359, 0))),0)</f>
        <v>0</v>
      </c>
      <c r="AX217" s="60">
        <f>IFERROR(VALUE(INDEX('CSV Import'!$EM$7:$EM$359, MATCH($BP217, 'CSV Import'!$EK$7:$EK$359, 0))),0)</f>
        <v>0</v>
      </c>
      <c r="AY217" s="59">
        <f>IFERROR(VALUE(INDEX('CSV Import'!$ER$7:$ER$359, MATCH($BP217, 'CSV Import'!$EQ$7:$EQ$359, 0))),0)</f>
        <v>0</v>
      </c>
      <c r="AZ217" s="60">
        <f>IFERROR(VALUE(INDEX('CSV Import'!$ES$7:$ES$359, MATCH($BP217, 'CSV Import'!$EQ$7:$EQ$359, 0))),0)</f>
        <v>0</v>
      </c>
      <c r="BA217" s="59">
        <f>IFERROR(VALUE(INDEX('CSV Import'!$EX$7:$EX$359, MATCH($BP217, 'CSV Import'!$EW$7:$EW$359, 0))),0)</f>
        <v>0</v>
      </c>
      <c r="BB217" s="60">
        <f>IFERROR(VALUE(INDEX('CSV Import'!$EY$7:$EY$359, MATCH($BP217, 'CSV Import'!$EW$7:$EW$359, 0))),0)</f>
        <v>0</v>
      </c>
      <c r="BC217" s="59">
        <f>IFERROR(VALUE(INDEX('CSV Import'!$FD$7:$FD$359, MATCH($BP217, 'CSV Import'!$FC$7:$FC$359, 0))),0)</f>
        <v>0</v>
      </c>
      <c r="BD217" s="60">
        <f>IFERROR(VALUE(INDEX('CSV Import'!$FE$7:$FE$359, MATCH($BP217, 'CSV Import'!$FC$7:$FC$359, 0))),0)</f>
        <v>0</v>
      </c>
      <c r="BE217" s="59">
        <f>IFERROR(VALUE(INDEX('CSV Import'!$FJ$7:$FJ$359, MATCH($BP217, 'CSV Import'!$FI$7:$FI$359, 0))),0)</f>
        <v>0</v>
      </c>
      <c r="BF217" s="60">
        <f>IFERROR(VALUE(INDEX('CSV Import'!$FK$7:$FK$359, MATCH($BP217, 'CSV Import'!$FI$7:$FI$359, 0))),0)</f>
        <v>0</v>
      </c>
      <c r="BG217" s="59">
        <f>IFERROR(VALUE(INDEX('CSV Import'!$FP$7:$FP$359, MATCH($BP217, 'CSV Import'!$FO$7:$FO$359, 0))),0)</f>
        <v>0</v>
      </c>
      <c r="BH217" s="60">
        <f>IFERROR(VALUE(INDEX('CSV Import'!$FQ$7:$FQ$359, MATCH($BP217, 'CSV Import'!$FO$7:$FO$359, 0))),0)</f>
        <v>0</v>
      </c>
      <c r="BI217" s="59">
        <f>IFERROR(VALUE(INDEX('CSV Import'!$FV$7:$FV$359, MATCH($BP217, 'CSV Import'!$FU$7:$FU$359, 0))),0)</f>
        <v>0</v>
      </c>
      <c r="BJ217" s="60">
        <f>IFERROR(VALUE(INDEX('CSV Import'!$FW$7:$FW$359, MATCH($BP217, 'CSV Import'!$FU$7:$FU$359, 0))),0)</f>
        <v>0</v>
      </c>
      <c r="BK217" s="59">
        <f>IFERROR(VALUE(INDEX('CSV Import'!$GB$7:$GB$359, MATCH($BP217, 'CSV Import'!$GA$7:$GA$359, 0))),0)</f>
        <v>0</v>
      </c>
      <c r="BL217" s="60">
        <f>IFERROR(VALUE(INDEX('CSV Import'!$GC$7:$GC$359, MATCH($BP217, 'CSV Import'!$GA$7:$GA$359, 0))),0)</f>
        <v>0</v>
      </c>
      <c r="BM217" s="61">
        <f t="shared" si="556"/>
        <v>0</v>
      </c>
      <c r="BN217" s="62">
        <f t="shared" si="556"/>
        <v>0</v>
      </c>
      <c r="BP217" s="33" t="str">
        <f t="shared" si="557"/>
        <v>NON-VOUCHERED</v>
      </c>
    </row>
    <row r="218" spans="1:68" x14ac:dyDescent="0.2">
      <c r="A218" s="28">
        <f>ROW()</f>
        <v>218</v>
      </c>
      <c r="B218" s="111"/>
      <c r="C218" s="59">
        <f>IFERROR(VALUE(INDEX('CSV Import'!$D$7:$D$359, MATCH($BP218, 'CSV Import'!$C$7:$C$359, 0))),0)</f>
        <v>0</v>
      </c>
      <c r="D218" s="60">
        <f>IFERROR(VALUE(INDEX('CSV Import'!$E$7:$E$359, MATCH($BP218, 'CSV Import'!$C$7:$C$359, 0))),0)</f>
        <v>0</v>
      </c>
      <c r="E218" s="59">
        <f>IFERROR(VALUE(INDEX('CSV Import'!$J$7:$J$359, MATCH($BP218, 'CSV Import'!$I$7:$I$359, 0))),0)</f>
        <v>0</v>
      </c>
      <c r="F218" s="60">
        <f>IFERROR(VALUE(INDEX('CSV Import'!$K$7:$K$359, MATCH($BP218, 'CSV Import'!$I$7:$I$359, 0))),0)</f>
        <v>0</v>
      </c>
      <c r="G218" s="59">
        <f>IFERROR(VALUE(INDEX('CSV Import'!$P$7:$P$359, MATCH($BP218, 'CSV Import'!$O$7:$O$359, 0))),0)</f>
        <v>0</v>
      </c>
      <c r="H218" s="60">
        <f>IFERROR(VALUE(INDEX('CSV Import'!$Q$7:$Q$359, MATCH($BP218, 'CSV Import'!$O$7:$O$359, 0))),0)</f>
        <v>0</v>
      </c>
      <c r="I218" s="59">
        <f>IFERROR(VALUE(INDEX('CSV Import'!$V$7:$V$359, MATCH($BP218, 'CSV Import'!$U$7:$U$359, 0))),0)</f>
        <v>0</v>
      </c>
      <c r="J218" s="60">
        <f>IFERROR(VALUE(INDEX('CSV Import'!$W$7:$W$359, MATCH($BP218, 'CSV Import'!$U$7:$U$359, 0))),0)</f>
        <v>0</v>
      </c>
      <c r="K218" s="59">
        <f>IFERROR(VALUE(INDEX('CSV Import'!$AB$7:$AB$359, MATCH($BP218, 'CSV Import'!$AA$7:$AA$359, 0))),0)</f>
        <v>0</v>
      </c>
      <c r="L218" s="60">
        <f>IFERROR(VALUE(INDEX('CSV Import'!$AC$7:$AC$359, MATCH($BP218, 'CSV Import'!$AA$7:$AA$359, 0))),0)</f>
        <v>0</v>
      </c>
      <c r="M218" s="59">
        <f>IFERROR(VALUE(INDEX('CSV Import'!$AH$7:$AH$359, MATCH($BP218, 'CSV Import'!$AG$7:$AG$359, 0))),0)</f>
        <v>0</v>
      </c>
      <c r="N218" s="60">
        <f>IFERROR(VALUE(INDEX('CSV Import'!$AI$7:$AI$359, MATCH($BP218, 'CSV Import'!$AG$7:$AG$359, 0))),0)</f>
        <v>0</v>
      </c>
      <c r="O218" s="59">
        <f>IFERROR(VALUE(INDEX('CSV Import'!$AN$7:$AN$359, MATCH($BP218, 'CSV Import'!$AM$7:$AM$359, 0))),0)</f>
        <v>0</v>
      </c>
      <c r="P218" s="60">
        <f>IFERROR(VALUE(INDEX('CSV Import'!$AO$7:$AO$359, MATCH($BP218, 'CSV Import'!$AM$7:$AM$359, 0))),0)</f>
        <v>0</v>
      </c>
      <c r="Q218" s="59">
        <f>IFERROR(VALUE(INDEX('CSV Import'!$AT$7:$AT$359, MATCH($BP218, 'CSV Import'!$AS$7:$AS$359, 0))),0)</f>
        <v>0</v>
      </c>
      <c r="R218" s="60">
        <f>IFERROR(VALUE(INDEX('CSV Import'!$AU$7:$AU$359, MATCH($BP218, 'CSV Import'!$AS$7:$AS$359, 0))),0)</f>
        <v>0</v>
      </c>
      <c r="S218" s="59">
        <f>IFERROR(VALUE(INDEX('CSV Import'!$AZ$7:$AZ$359, MATCH($BP218, 'CSV Import'!$AY$7:$AY$359, 0))),0)</f>
        <v>0</v>
      </c>
      <c r="T218" s="60">
        <f>IFERROR(VALUE(INDEX('CSV Import'!$BA$7:$BA$359, MATCH($BP218, 'CSV Import'!$AY$7:$AY$359, 0))),0)</f>
        <v>0</v>
      </c>
      <c r="U218" s="59">
        <f>IFERROR(VALUE(INDEX('CSV Import'!$BF$7:$BF$359, MATCH($BP218, 'CSV Import'!$BE$7:$BE$359, 0))),0)</f>
        <v>0</v>
      </c>
      <c r="V218" s="60">
        <f>IFERROR(VALUE(INDEX('CSV Import'!$BG$7:$BG$359, MATCH($BP218, 'CSV Import'!$BE$7:$BE$359, 0))),0)</f>
        <v>0</v>
      </c>
      <c r="W218" s="59">
        <f>IFERROR(VALUE(INDEX('CSV Import'!$BL$7:$BL$359, MATCH($BP218, 'CSV Import'!$BK$7:$BK$359, 0))),0)</f>
        <v>0</v>
      </c>
      <c r="X218" s="60">
        <f>IFERROR(VALUE(INDEX('CSV Import'!$BM$7:$BM$359, MATCH($BP218, 'CSV Import'!$BK$7:$BK$359, 0))),0)</f>
        <v>0</v>
      </c>
      <c r="Y218" s="59">
        <f>IFERROR(VALUE(INDEX('CSV Import'!$BR$7:$BR$359, MATCH($BP218, 'CSV Import'!$BQ$7:$BQ$359, 0))),0)</f>
        <v>0</v>
      </c>
      <c r="Z218" s="60">
        <f>IFERROR(VALUE(INDEX('CSV Import'!$BS$7:$BS$359, MATCH($BP218, 'CSV Import'!$BQ$7:$BQ$359, 0))),0)</f>
        <v>0</v>
      </c>
      <c r="AA218" s="59">
        <f>IFERROR(VALUE(INDEX('CSV Import'!$BX$7:$BX$359, MATCH($BP218, 'CSV Import'!$BW$7:$BW$359, 0))),0)</f>
        <v>0</v>
      </c>
      <c r="AB218" s="60">
        <f>IFERROR(VALUE(INDEX('CSV Import'!$BY$7:$BY$359, MATCH($BP218, 'CSV Import'!$BW$7:$BW$359, 0))),0)</f>
        <v>0</v>
      </c>
      <c r="AC218" s="59">
        <f>IFERROR(VALUE(INDEX('CSV Import'!$CD$7:$CD$359, MATCH($BP218, 'CSV Import'!$CC$7:$CC$359, 0))),0)</f>
        <v>0</v>
      </c>
      <c r="AD218" s="60">
        <f>IFERROR(VALUE(INDEX('CSV Import'!$CE$7:$CE$359, MATCH($BP218, 'CSV Import'!$CC$7:$CC$359, 0))),0)</f>
        <v>0</v>
      </c>
      <c r="AE218" s="59">
        <f>IFERROR(VALUE(INDEX('CSV Import'!$CJ$7:$CJ$359, MATCH($BP218, 'CSV Import'!$CI$7:$CI$359, 0))),0)</f>
        <v>0</v>
      </c>
      <c r="AF218" s="60">
        <f>IFERROR(VALUE(INDEX('CSV Import'!$CK$7:$CK$359, MATCH($BP218, 'CSV Import'!$CI$7:$CI$359, 0))),0)</f>
        <v>0</v>
      </c>
      <c r="AG218" s="59">
        <f>IFERROR(VALUE(INDEX('CSV Import'!$CP$7:$CP$359, MATCH($BP218, 'CSV Import'!$CO$7:$CO$359, 0))),0)</f>
        <v>0</v>
      </c>
      <c r="AH218" s="60">
        <f>IFERROR(VALUE(INDEX('CSV Import'!$CQ$7:$CQ$359, MATCH($BP218, 'CSV Import'!$CO$7:$CO$359, 0))),0)</f>
        <v>0</v>
      </c>
      <c r="AI218" s="59">
        <f>IFERROR(VALUE(INDEX('CSV Import'!$CV$7:$CV$359, MATCH($BP218, 'CSV Import'!$CU$7:$CU$359, 0))),0)</f>
        <v>0</v>
      </c>
      <c r="AJ218" s="60">
        <f>IFERROR(VALUE(INDEX('CSV Import'!$CW$7:$CW$359, MATCH($BP218, 'CSV Import'!$CU$7:$CU$359, 0))),0)</f>
        <v>0</v>
      </c>
      <c r="AK218" s="59">
        <f>IFERROR(VALUE(INDEX('CSV Import'!$DB$7:$DB$359, MATCH($BP218, 'CSV Import'!$DA$7:$DA$359, 0))),0)</f>
        <v>0</v>
      </c>
      <c r="AL218" s="60">
        <f>IFERROR(VALUE(INDEX('CSV Import'!$DC$7:$DC$359, MATCH($BP218, 'CSV Import'!$DA$7:$DA$359, 0))),0)</f>
        <v>0</v>
      </c>
      <c r="AM218" s="59">
        <f>IFERROR(VALUE(INDEX('CSV Import'!$DH$7:$DH$359, MATCH($BP218, 'CSV Import'!$DG$7:$DG$359, 0))),0)</f>
        <v>0</v>
      </c>
      <c r="AN218" s="60">
        <f>IFERROR(VALUE(INDEX('CSV Import'!$DI$7:$DI$359, MATCH($BP218, 'CSV Import'!$DG$7:$DG$359, 0))),0)</f>
        <v>0</v>
      </c>
      <c r="AO218" s="59">
        <f>IFERROR(VALUE(INDEX('CSV Import'!$DN$7:$DN$359, MATCH($BP218, 'CSV Import'!$DM$7:$DM$359, 0))),0)</f>
        <v>0</v>
      </c>
      <c r="AP218" s="60">
        <f>IFERROR(VALUE(INDEX('CSV Import'!$DO$7:$DO$359, MATCH($BP218, 'CSV Import'!$DM$7:$DM$359, 0))),0)</f>
        <v>0</v>
      </c>
      <c r="AQ218" s="59">
        <f>IFERROR(VALUE(INDEX('CSV Import'!$DT$7:$DT$359, MATCH($BP218, 'CSV Import'!$DS$7:$DS$359, 0))),0)</f>
        <v>0</v>
      </c>
      <c r="AR218" s="60">
        <f>IFERROR(VALUE(INDEX('CSV Import'!$DU$7:$DU$359, MATCH($BP218, 'CSV Import'!$DS$7:$DS$359, 0))),0)</f>
        <v>0</v>
      </c>
      <c r="AS218" s="59">
        <f>IFERROR(VALUE(INDEX('CSV Import'!$DZ$7:$DZ$359, MATCH($BP218, 'CSV Import'!$DY$7:$DY$359, 0))),0)</f>
        <v>0</v>
      </c>
      <c r="AT218" s="60">
        <f>IFERROR(VALUE(INDEX('CSV Import'!$EA$7:$EA$359, MATCH($BP218, 'CSV Import'!$DY$7:$DY$359, 0))),0)</f>
        <v>0</v>
      </c>
      <c r="AU218" s="59">
        <f>IFERROR(VALUE(INDEX('CSV Import'!$EF$7:$EF$359, MATCH($BP218, 'CSV Import'!$EE$7:$EE$359, 0))),0)</f>
        <v>0</v>
      </c>
      <c r="AV218" s="60">
        <f>IFERROR(VALUE(INDEX('CSV Import'!$EG$7:$EG$359, MATCH($BP218, 'CSV Import'!$EE$7:$EE$359, 0))),0)</f>
        <v>0</v>
      </c>
      <c r="AW218" s="59">
        <f>IFERROR(VALUE(INDEX('CSV Import'!$EL$7:$EL$359, MATCH($BP218, 'CSV Import'!$EK$7:$EK$359, 0))),0)</f>
        <v>0</v>
      </c>
      <c r="AX218" s="60">
        <f>IFERROR(VALUE(INDEX('CSV Import'!$EM$7:$EM$359, MATCH($BP218, 'CSV Import'!$EK$7:$EK$359, 0))),0)</f>
        <v>0</v>
      </c>
      <c r="AY218" s="59">
        <f>IFERROR(VALUE(INDEX('CSV Import'!$ER$7:$ER$359, MATCH($BP218, 'CSV Import'!$EQ$7:$EQ$359, 0))),0)</f>
        <v>0</v>
      </c>
      <c r="AZ218" s="60">
        <f>IFERROR(VALUE(INDEX('CSV Import'!$ES$7:$ES$359, MATCH($BP218, 'CSV Import'!$EQ$7:$EQ$359, 0))),0)</f>
        <v>0</v>
      </c>
      <c r="BA218" s="59">
        <f>IFERROR(VALUE(INDEX('CSV Import'!$EX$7:$EX$359, MATCH($BP218, 'CSV Import'!$EW$7:$EW$359, 0))),0)</f>
        <v>0</v>
      </c>
      <c r="BB218" s="60">
        <f>IFERROR(VALUE(INDEX('CSV Import'!$EY$7:$EY$359, MATCH($BP218, 'CSV Import'!$EW$7:$EW$359, 0))),0)</f>
        <v>0</v>
      </c>
      <c r="BC218" s="59">
        <f>IFERROR(VALUE(INDEX('CSV Import'!$FD$7:$FD$359, MATCH($BP218, 'CSV Import'!$FC$7:$FC$359, 0))),0)</f>
        <v>0</v>
      </c>
      <c r="BD218" s="60">
        <f>IFERROR(VALUE(INDEX('CSV Import'!$FE$7:$FE$359, MATCH($BP218, 'CSV Import'!$FC$7:$FC$359, 0))),0)</f>
        <v>0</v>
      </c>
      <c r="BE218" s="59">
        <f>IFERROR(VALUE(INDEX('CSV Import'!$FJ$7:$FJ$359, MATCH($BP218, 'CSV Import'!$FI$7:$FI$359, 0))),0)</f>
        <v>0</v>
      </c>
      <c r="BF218" s="60">
        <f>IFERROR(VALUE(INDEX('CSV Import'!$FK$7:$FK$359, MATCH($BP218, 'CSV Import'!$FI$7:$FI$359, 0))),0)</f>
        <v>0</v>
      </c>
      <c r="BG218" s="59">
        <f>IFERROR(VALUE(INDEX('CSV Import'!$FP$7:$FP$359, MATCH($BP218, 'CSV Import'!$FO$7:$FO$359, 0))),0)</f>
        <v>0</v>
      </c>
      <c r="BH218" s="60">
        <f>IFERROR(VALUE(INDEX('CSV Import'!$FQ$7:$FQ$359, MATCH($BP218, 'CSV Import'!$FO$7:$FO$359, 0))),0)</f>
        <v>0</v>
      </c>
      <c r="BI218" s="59">
        <f>IFERROR(VALUE(INDEX('CSV Import'!$FV$7:$FV$359, MATCH($BP218, 'CSV Import'!$FU$7:$FU$359, 0))),0)</f>
        <v>0</v>
      </c>
      <c r="BJ218" s="60">
        <f>IFERROR(VALUE(INDEX('CSV Import'!$FW$7:$FW$359, MATCH($BP218, 'CSV Import'!$FU$7:$FU$359, 0))),0)</f>
        <v>0</v>
      </c>
      <c r="BK218" s="59">
        <f>IFERROR(VALUE(INDEX('CSV Import'!$GB$7:$GB$359, MATCH($BP218, 'CSV Import'!$GA$7:$GA$359, 0))),0)</f>
        <v>0</v>
      </c>
      <c r="BL218" s="60">
        <f>IFERROR(VALUE(INDEX('CSV Import'!$GC$7:$GC$359, MATCH($BP218, 'CSV Import'!$GA$7:$GA$359, 0))),0)</f>
        <v>0</v>
      </c>
      <c r="BM218" s="61">
        <f t="shared" si="556"/>
        <v>0</v>
      </c>
      <c r="BN218" s="62">
        <f t="shared" si="556"/>
        <v>0</v>
      </c>
      <c r="BP218" s="33" t="str">
        <f t="shared" si="557"/>
        <v>NON-VOUCHERED</v>
      </c>
    </row>
    <row r="219" spans="1:68" x14ac:dyDescent="0.2">
      <c r="A219" s="28">
        <f>ROW()</f>
        <v>219</v>
      </c>
      <c r="B219" s="111"/>
      <c r="C219" s="59">
        <f>IFERROR(VALUE(INDEX('CSV Import'!$D$7:$D$359, MATCH($BP219, 'CSV Import'!$C$7:$C$359, 0))),0)</f>
        <v>0</v>
      </c>
      <c r="D219" s="60">
        <f>IFERROR(VALUE(INDEX('CSV Import'!$E$7:$E$359, MATCH($BP219, 'CSV Import'!$C$7:$C$359, 0))),0)</f>
        <v>0</v>
      </c>
      <c r="E219" s="59">
        <f>IFERROR(VALUE(INDEX('CSV Import'!$J$7:$J$359, MATCH($BP219, 'CSV Import'!$I$7:$I$359, 0))),0)</f>
        <v>0</v>
      </c>
      <c r="F219" s="60">
        <f>IFERROR(VALUE(INDEX('CSV Import'!$K$7:$K$359, MATCH($BP219, 'CSV Import'!$I$7:$I$359, 0))),0)</f>
        <v>0</v>
      </c>
      <c r="G219" s="59">
        <f>IFERROR(VALUE(INDEX('CSV Import'!$P$7:$P$359, MATCH($BP219, 'CSV Import'!$O$7:$O$359, 0))),0)</f>
        <v>0</v>
      </c>
      <c r="H219" s="60">
        <f>IFERROR(VALUE(INDEX('CSV Import'!$Q$7:$Q$359, MATCH($BP219, 'CSV Import'!$O$7:$O$359, 0))),0)</f>
        <v>0</v>
      </c>
      <c r="I219" s="59">
        <f>IFERROR(VALUE(INDEX('CSV Import'!$V$7:$V$359, MATCH($BP219, 'CSV Import'!$U$7:$U$359, 0))),0)</f>
        <v>0</v>
      </c>
      <c r="J219" s="60">
        <f>IFERROR(VALUE(INDEX('CSV Import'!$W$7:$W$359, MATCH($BP219, 'CSV Import'!$U$7:$U$359, 0))),0)</f>
        <v>0</v>
      </c>
      <c r="K219" s="59">
        <f>IFERROR(VALUE(INDEX('CSV Import'!$AB$7:$AB$359, MATCH($BP219, 'CSV Import'!$AA$7:$AA$359, 0))),0)</f>
        <v>0</v>
      </c>
      <c r="L219" s="60">
        <f>IFERROR(VALUE(INDEX('CSV Import'!$AC$7:$AC$359, MATCH($BP219, 'CSV Import'!$AA$7:$AA$359, 0))),0)</f>
        <v>0</v>
      </c>
      <c r="M219" s="59">
        <f>IFERROR(VALUE(INDEX('CSV Import'!$AH$7:$AH$359, MATCH($BP219, 'CSV Import'!$AG$7:$AG$359, 0))),0)</f>
        <v>0</v>
      </c>
      <c r="N219" s="60">
        <f>IFERROR(VALUE(INDEX('CSV Import'!$AI$7:$AI$359, MATCH($BP219, 'CSV Import'!$AG$7:$AG$359, 0))),0)</f>
        <v>0</v>
      </c>
      <c r="O219" s="59">
        <f>IFERROR(VALUE(INDEX('CSV Import'!$AN$7:$AN$359, MATCH($BP219, 'CSV Import'!$AM$7:$AM$359, 0))),0)</f>
        <v>0</v>
      </c>
      <c r="P219" s="60">
        <f>IFERROR(VALUE(INDEX('CSV Import'!$AO$7:$AO$359, MATCH($BP219, 'CSV Import'!$AM$7:$AM$359, 0))),0)</f>
        <v>0</v>
      </c>
      <c r="Q219" s="59">
        <f>IFERROR(VALUE(INDEX('CSV Import'!$AT$7:$AT$359, MATCH($BP219, 'CSV Import'!$AS$7:$AS$359, 0))),0)</f>
        <v>0</v>
      </c>
      <c r="R219" s="60">
        <f>IFERROR(VALUE(INDEX('CSV Import'!$AU$7:$AU$359, MATCH($BP219, 'CSV Import'!$AS$7:$AS$359, 0))),0)</f>
        <v>0</v>
      </c>
      <c r="S219" s="59">
        <f>IFERROR(VALUE(INDEX('CSV Import'!$AZ$7:$AZ$359, MATCH($BP219, 'CSV Import'!$AY$7:$AY$359, 0))),0)</f>
        <v>0</v>
      </c>
      <c r="T219" s="60">
        <f>IFERROR(VALUE(INDEX('CSV Import'!$BA$7:$BA$359, MATCH($BP219, 'CSV Import'!$AY$7:$AY$359, 0))),0)</f>
        <v>0</v>
      </c>
      <c r="U219" s="59">
        <f>IFERROR(VALUE(INDEX('CSV Import'!$BF$7:$BF$359, MATCH($BP219, 'CSV Import'!$BE$7:$BE$359, 0))),0)</f>
        <v>0</v>
      </c>
      <c r="V219" s="60">
        <f>IFERROR(VALUE(INDEX('CSV Import'!$BG$7:$BG$359, MATCH($BP219, 'CSV Import'!$BE$7:$BE$359, 0))),0)</f>
        <v>0</v>
      </c>
      <c r="W219" s="59">
        <f>IFERROR(VALUE(INDEX('CSV Import'!$BL$7:$BL$359, MATCH($BP219, 'CSV Import'!$BK$7:$BK$359, 0))),0)</f>
        <v>0</v>
      </c>
      <c r="X219" s="60">
        <f>IFERROR(VALUE(INDEX('CSV Import'!$BM$7:$BM$359, MATCH($BP219, 'CSV Import'!$BK$7:$BK$359, 0))),0)</f>
        <v>0</v>
      </c>
      <c r="Y219" s="59">
        <f>IFERROR(VALUE(INDEX('CSV Import'!$BR$7:$BR$359, MATCH($BP219, 'CSV Import'!$BQ$7:$BQ$359, 0))),0)</f>
        <v>0</v>
      </c>
      <c r="Z219" s="60">
        <f>IFERROR(VALUE(INDEX('CSV Import'!$BS$7:$BS$359, MATCH($BP219, 'CSV Import'!$BQ$7:$BQ$359, 0))),0)</f>
        <v>0</v>
      </c>
      <c r="AA219" s="59">
        <f>IFERROR(VALUE(INDEX('CSV Import'!$BX$7:$BX$359, MATCH($BP219, 'CSV Import'!$BW$7:$BW$359, 0))),0)</f>
        <v>0</v>
      </c>
      <c r="AB219" s="60">
        <f>IFERROR(VALUE(INDEX('CSV Import'!$BY$7:$BY$359, MATCH($BP219, 'CSV Import'!$BW$7:$BW$359, 0))),0)</f>
        <v>0</v>
      </c>
      <c r="AC219" s="59">
        <f>IFERROR(VALUE(INDEX('CSV Import'!$CD$7:$CD$359, MATCH($BP219, 'CSV Import'!$CC$7:$CC$359, 0))),0)</f>
        <v>0</v>
      </c>
      <c r="AD219" s="60">
        <f>IFERROR(VALUE(INDEX('CSV Import'!$CE$7:$CE$359, MATCH($BP219, 'CSV Import'!$CC$7:$CC$359, 0))),0)</f>
        <v>0</v>
      </c>
      <c r="AE219" s="59">
        <f>IFERROR(VALUE(INDEX('CSV Import'!$CJ$7:$CJ$359, MATCH($BP219, 'CSV Import'!$CI$7:$CI$359, 0))),0)</f>
        <v>0</v>
      </c>
      <c r="AF219" s="60">
        <f>IFERROR(VALUE(INDEX('CSV Import'!$CK$7:$CK$359, MATCH($BP219, 'CSV Import'!$CI$7:$CI$359, 0))),0)</f>
        <v>0</v>
      </c>
      <c r="AG219" s="59">
        <f>IFERROR(VALUE(INDEX('CSV Import'!$CP$7:$CP$359, MATCH($BP219, 'CSV Import'!$CO$7:$CO$359, 0))),0)</f>
        <v>0</v>
      </c>
      <c r="AH219" s="60">
        <f>IFERROR(VALUE(INDEX('CSV Import'!$CQ$7:$CQ$359, MATCH($BP219, 'CSV Import'!$CO$7:$CO$359, 0))),0)</f>
        <v>0</v>
      </c>
      <c r="AI219" s="59">
        <f>IFERROR(VALUE(INDEX('CSV Import'!$CV$7:$CV$359, MATCH($BP219, 'CSV Import'!$CU$7:$CU$359, 0))),0)</f>
        <v>0</v>
      </c>
      <c r="AJ219" s="60">
        <f>IFERROR(VALUE(INDEX('CSV Import'!$CW$7:$CW$359, MATCH($BP219, 'CSV Import'!$CU$7:$CU$359, 0))),0)</f>
        <v>0</v>
      </c>
      <c r="AK219" s="59">
        <f>IFERROR(VALUE(INDEX('CSV Import'!$DB$7:$DB$359, MATCH($BP219, 'CSV Import'!$DA$7:$DA$359, 0))),0)</f>
        <v>0</v>
      </c>
      <c r="AL219" s="60">
        <f>IFERROR(VALUE(INDEX('CSV Import'!$DC$7:$DC$359, MATCH($BP219, 'CSV Import'!$DA$7:$DA$359, 0))),0)</f>
        <v>0</v>
      </c>
      <c r="AM219" s="59">
        <f>IFERROR(VALUE(INDEX('CSV Import'!$DH$7:$DH$359, MATCH($BP219, 'CSV Import'!$DG$7:$DG$359, 0))),0)</f>
        <v>0</v>
      </c>
      <c r="AN219" s="60">
        <f>IFERROR(VALUE(INDEX('CSV Import'!$DI$7:$DI$359, MATCH($BP219, 'CSV Import'!$DG$7:$DG$359, 0))),0)</f>
        <v>0</v>
      </c>
      <c r="AO219" s="59">
        <f>IFERROR(VALUE(INDEX('CSV Import'!$DN$7:$DN$359, MATCH($BP219, 'CSV Import'!$DM$7:$DM$359, 0))),0)</f>
        <v>0</v>
      </c>
      <c r="AP219" s="60">
        <f>IFERROR(VALUE(INDEX('CSV Import'!$DO$7:$DO$359, MATCH($BP219, 'CSV Import'!$DM$7:$DM$359, 0))),0)</f>
        <v>0</v>
      </c>
      <c r="AQ219" s="59">
        <f>IFERROR(VALUE(INDEX('CSV Import'!$DT$7:$DT$359, MATCH($BP219, 'CSV Import'!$DS$7:$DS$359, 0))),0)</f>
        <v>0</v>
      </c>
      <c r="AR219" s="60">
        <f>IFERROR(VALUE(INDEX('CSV Import'!$DU$7:$DU$359, MATCH($BP219, 'CSV Import'!$DS$7:$DS$359, 0))),0)</f>
        <v>0</v>
      </c>
      <c r="AS219" s="59">
        <f>IFERROR(VALUE(INDEX('CSV Import'!$DZ$7:$DZ$359, MATCH($BP219, 'CSV Import'!$DY$7:$DY$359, 0))),0)</f>
        <v>0</v>
      </c>
      <c r="AT219" s="60">
        <f>IFERROR(VALUE(INDEX('CSV Import'!$EA$7:$EA$359, MATCH($BP219, 'CSV Import'!$DY$7:$DY$359, 0))),0)</f>
        <v>0</v>
      </c>
      <c r="AU219" s="59">
        <f>IFERROR(VALUE(INDEX('CSV Import'!$EF$7:$EF$359, MATCH($BP219, 'CSV Import'!$EE$7:$EE$359, 0))),0)</f>
        <v>0</v>
      </c>
      <c r="AV219" s="60">
        <f>IFERROR(VALUE(INDEX('CSV Import'!$EG$7:$EG$359, MATCH($BP219, 'CSV Import'!$EE$7:$EE$359, 0))),0)</f>
        <v>0</v>
      </c>
      <c r="AW219" s="59">
        <f>IFERROR(VALUE(INDEX('CSV Import'!$EL$7:$EL$359, MATCH($BP219, 'CSV Import'!$EK$7:$EK$359, 0))),0)</f>
        <v>0</v>
      </c>
      <c r="AX219" s="60">
        <f>IFERROR(VALUE(INDEX('CSV Import'!$EM$7:$EM$359, MATCH($BP219, 'CSV Import'!$EK$7:$EK$359, 0))),0)</f>
        <v>0</v>
      </c>
      <c r="AY219" s="59">
        <f>IFERROR(VALUE(INDEX('CSV Import'!$ER$7:$ER$359, MATCH($BP219, 'CSV Import'!$EQ$7:$EQ$359, 0))),0)</f>
        <v>0</v>
      </c>
      <c r="AZ219" s="60">
        <f>IFERROR(VALUE(INDEX('CSV Import'!$ES$7:$ES$359, MATCH($BP219, 'CSV Import'!$EQ$7:$EQ$359, 0))),0)</f>
        <v>0</v>
      </c>
      <c r="BA219" s="59">
        <f>IFERROR(VALUE(INDEX('CSV Import'!$EX$7:$EX$359, MATCH($BP219, 'CSV Import'!$EW$7:$EW$359, 0))),0)</f>
        <v>0</v>
      </c>
      <c r="BB219" s="60">
        <f>IFERROR(VALUE(INDEX('CSV Import'!$EY$7:$EY$359, MATCH($BP219, 'CSV Import'!$EW$7:$EW$359, 0))),0)</f>
        <v>0</v>
      </c>
      <c r="BC219" s="59">
        <f>IFERROR(VALUE(INDEX('CSV Import'!$FD$7:$FD$359, MATCH($BP219, 'CSV Import'!$FC$7:$FC$359, 0))),0)</f>
        <v>0</v>
      </c>
      <c r="BD219" s="60">
        <f>IFERROR(VALUE(INDEX('CSV Import'!$FE$7:$FE$359, MATCH($BP219, 'CSV Import'!$FC$7:$FC$359, 0))),0)</f>
        <v>0</v>
      </c>
      <c r="BE219" s="59">
        <f>IFERROR(VALUE(INDEX('CSV Import'!$FJ$7:$FJ$359, MATCH($BP219, 'CSV Import'!$FI$7:$FI$359, 0))),0)</f>
        <v>0</v>
      </c>
      <c r="BF219" s="60">
        <f>IFERROR(VALUE(INDEX('CSV Import'!$FK$7:$FK$359, MATCH($BP219, 'CSV Import'!$FI$7:$FI$359, 0))),0)</f>
        <v>0</v>
      </c>
      <c r="BG219" s="59">
        <f>IFERROR(VALUE(INDEX('CSV Import'!$FP$7:$FP$359, MATCH($BP219, 'CSV Import'!$FO$7:$FO$359, 0))),0)</f>
        <v>0</v>
      </c>
      <c r="BH219" s="60">
        <f>IFERROR(VALUE(INDEX('CSV Import'!$FQ$7:$FQ$359, MATCH($BP219, 'CSV Import'!$FO$7:$FO$359, 0))),0)</f>
        <v>0</v>
      </c>
      <c r="BI219" s="59">
        <f>IFERROR(VALUE(INDEX('CSV Import'!$FV$7:$FV$359, MATCH($BP219, 'CSV Import'!$FU$7:$FU$359, 0))),0)</f>
        <v>0</v>
      </c>
      <c r="BJ219" s="60">
        <f>IFERROR(VALUE(INDEX('CSV Import'!$FW$7:$FW$359, MATCH($BP219, 'CSV Import'!$FU$7:$FU$359, 0))),0)</f>
        <v>0</v>
      </c>
      <c r="BK219" s="59">
        <f>IFERROR(VALUE(INDEX('CSV Import'!$GB$7:$GB$359, MATCH($BP219, 'CSV Import'!$GA$7:$GA$359, 0))),0)</f>
        <v>0</v>
      </c>
      <c r="BL219" s="60">
        <f>IFERROR(VALUE(INDEX('CSV Import'!$GC$7:$GC$359, MATCH($BP219, 'CSV Import'!$GA$7:$GA$359, 0))),0)</f>
        <v>0</v>
      </c>
      <c r="BM219" s="61">
        <f t="shared" si="556"/>
        <v>0</v>
      </c>
      <c r="BN219" s="62">
        <f t="shared" si="556"/>
        <v>0</v>
      </c>
      <c r="BP219" s="33" t="str">
        <f t="shared" si="557"/>
        <v>NON-VOUCHERED</v>
      </c>
    </row>
    <row r="220" spans="1:68" x14ac:dyDescent="0.2">
      <c r="A220" s="28">
        <f>ROW()</f>
        <v>220</v>
      </c>
      <c r="B220" s="111"/>
      <c r="C220" s="59">
        <f>IFERROR(VALUE(INDEX('CSV Import'!$D$7:$D$359, MATCH($BP220, 'CSV Import'!$C$7:$C$359, 0))),0)</f>
        <v>0</v>
      </c>
      <c r="D220" s="60">
        <f>IFERROR(VALUE(INDEX('CSV Import'!$E$7:$E$359, MATCH($BP220, 'CSV Import'!$C$7:$C$359, 0))),0)</f>
        <v>0</v>
      </c>
      <c r="E220" s="59">
        <f>IFERROR(VALUE(INDEX('CSV Import'!$J$7:$J$359, MATCH($BP220, 'CSV Import'!$I$7:$I$359, 0))),0)</f>
        <v>0</v>
      </c>
      <c r="F220" s="60">
        <f>IFERROR(VALUE(INDEX('CSV Import'!$K$7:$K$359, MATCH($BP220, 'CSV Import'!$I$7:$I$359, 0))),0)</f>
        <v>0</v>
      </c>
      <c r="G220" s="59">
        <f>IFERROR(VALUE(INDEX('CSV Import'!$P$7:$P$359, MATCH($BP220, 'CSV Import'!$O$7:$O$359, 0))),0)</f>
        <v>0</v>
      </c>
      <c r="H220" s="60">
        <f>IFERROR(VALUE(INDEX('CSV Import'!$Q$7:$Q$359, MATCH($BP220, 'CSV Import'!$O$7:$O$359, 0))),0)</f>
        <v>0</v>
      </c>
      <c r="I220" s="59">
        <f>IFERROR(VALUE(INDEX('CSV Import'!$V$7:$V$359, MATCH($BP220, 'CSV Import'!$U$7:$U$359, 0))),0)</f>
        <v>0</v>
      </c>
      <c r="J220" s="60">
        <f>IFERROR(VALUE(INDEX('CSV Import'!$W$7:$W$359, MATCH($BP220, 'CSV Import'!$U$7:$U$359, 0))),0)</f>
        <v>0</v>
      </c>
      <c r="K220" s="59">
        <f>IFERROR(VALUE(INDEX('CSV Import'!$AB$7:$AB$359, MATCH($BP220, 'CSV Import'!$AA$7:$AA$359, 0))),0)</f>
        <v>0</v>
      </c>
      <c r="L220" s="60">
        <f>IFERROR(VALUE(INDEX('CSV Import'!$AC$7:$AC$359, MATCH($BP220, 'CSV Import'!$AA$7:$AA$359, 0))),0)</f>
        <v>0</v>
      </c>
      <c r="M220" s="59">
        <f>IFERROR(VALUE(INDEX('CSV Import'!$AH$7:$AH$359, MATCH($BP220, 'CSV Import'!$AG$7:$AG$359, 0))),0)</f>
        <v>0</v>
      </c>
      <c r="N220" s="60">
        <f>IFERROR(VALUE(INDEX('CSV Import'!$AI$7:$AI$359, MATCH($BP220, 'CSV Import'!$AG$7:$AG$359, 0))),0)</f>
        <v>0</v>
      </c>
      <c r="O220" s="59">
        <f>IFERROR(VALUE(INDEX('CSV Import'!$AN$7:$AN$359, MATCH($BP220, 'CSV Import'!$AM$7:$AM$359, 0))),0)</f>
        <v>0</v>
      </c>
      <c r="P220" s="60">
        <f>IFERROR(VALUE(INDEX('CSV Import'!$AO$7:$AO$359, MATCH($BP220, 'CSV Import'!$AM$7:$AM$359, 0))),0)</f>
        <v>0</v>
      </c>
      <c r="Q220" s="59">
        <f>IFERROR(VALUE(INDEX('CSV Import'!$AT$7:$AT$359, MATCH($BP220, 'CSV Import'!$AS$7:$AS$359, 0))),0)</f>
        <v>0</v>
      </c>
      <c r="R220" s="60">
        <f>IFERROR(VALUE(INDEX('CSV Import'!$AU$7:$AU$359, MATCH($BP220, 'CSV Import'!$AS$7:$AS$359, 0))),0)</f>
        <v>0</v>
      </c>
      <c r="S220" s="59">
        <f>IFERROR(VALUE(INDEX('CSV Import'!$AZ$7:$AZ$359, MATCH($BP220, 'CSV Import'!$AY$7:$AY$359, 0))),0)</f>
        <v>0</v>
      </c>
      <c r="T220" s="60">
        <f>IFERROR(VALUE(INDEX('CSV Import'!$BA$7:$BA$359, MATCH($BP220, 'CSV Import'!$AY$7:$AY$359, 0))),0)</f>
        <v>0</v>
      </c>
      <c r="U220" s="59">
        <f>IFERROR(VALUE(INDEX('CSV Import'!$BF$7:$BF$359, MATCH($BP220, 'CSV Import'!$BE$7:$BE$359, 0))),0)</f>
        <v>0</v>
      </c>
      <c r="V220" s="60">
        <f>IFERROR(VALUE(INDEX('CSV Import'!$BG$7:$BG$359, MATCH($BP220, 'CSV Import'!$BE$7:$BE$359, 0))),0)</f>
        <v>0</v>
      </c>
      <c r="W220" s="59">
        <f>IFERROR(VALUE(INDEX('CSV Import'!$BL$7:$BL$359, MATCH($BP220, 'CSV Import'!$BK$7:$BK$359, 0))),0)</f>
        <v>0</v>
      </c>
      <c r="X220" s="60">
        <f>IFERROR(VALUE(INDEX('CSV Import'!$BM$7:$BM$359, MATCH($BP220, 'CSV Import'!$BK$7:$BK$359, 0))),0)</f>
        <v>0</v>
      </c>
      <c r="Y220" s="59">
        <f>IFERROR(VALUE(INDEX('CSV Import'!$BR$7:$BR$359, MATCH($BP220, 'CSV Import'!$BQ$7:$BQ$359, 0))),0)</f>
        <v>0</v>
      </c>
      <c r="Z220" s="60">
        <f>IFERROR(VALUE(INDEX('CSV Import'!$BS$7:$BS$359, MATCH($BP220, 'CSV Import'!$BQ$7:$BQ$359, 0))),0)</f>
        <v>0</v>
      </c>
      <c r="AA220" s="59">
        <f>IFERROR(VALUE(INDEX('CSV Import'!$BX$7:$BX$359, MATCH($BP220, 'CSV Import'!$BW$7:$BW$359, 0))),0)</f>
        <v>0</v>
      </c>
      <c r="AB220" s="60">
        <f>IFERROR(VALUE(INDEX('CSV Import'!$BY$7:$BY$359, MATCH($BP220, 'CSV Import'!$BW$7:$BW$359, 0))),0)</f>
        <v>0</v>
      </c>
      <c r="AC220" s="59">
        <f>IFERROR(VALUE(INDEX('CSV Import'!$CD$7:$CD$359, MATCH($BP220, 'CSV Import'!$CC$7:$CC$359, 0))),0)</f>
        <v>0</v>
      </c>
      <c r="AD220" s="60">
        <f>IFERROR(VALUE(INDEX('CSV Import'!$CE$7:$CE$359, MATCH($BP220, 'CSV Import'!$CC$7:$CC$359, 0))),0)</f>
        <v>0</v>
      </c>
      <c r="AE220" s="59">
        <f>IFERROR(VALUE(INDEX('CSV Import'!$CJ$7:$CJ$359, MATCH($BP220, 'CSV Import'!$CI$7:$CI$359, 0))),0)</f>
        <v>0</v>
      </c>
      <c r="AF220" s="60">
        <f>IFERROR(VALUE(INDEX('CSV Import'!$CK$7:$CK$359, MATCH($BP220, 'CSV Import'!$CI$7:$CI$359, 0))),0)</f>
        <v>0</v>
      </c>
      <c r="AG220" s="59">
        <f>IFERROR(VALUE(INDEX('CSV Import'!$CP$7:$CP$359, MATCH($BP220, 'CSV Import'!$CO$7:$CO$359, 0))),0)</f>
        <v>0</v>
      </c>
      <c r="AH220" s="60">
        <f>IFERROR(VALUE(INDEX('CSV Import'!$CQ$7:$CQ$359, MATCH($BP220, 'CSV Import'!$CO$7:$CO$359, 0))),0)</f>
        <v>0</v>
      </c>
      <c r="AI220" s="59">
        <f>IFERROR(VALUE(INDEX('CSV Import'!$CV$7:$CV$359, MATCH($BP220, 'CSV Import'!$CU$7:$CU$359, 0))),0)</f>
        <v>0</v>
      </c>
      <c r="AJ220" s="60">
        <f>IFERROR(VALUE(INDEX('CSV Import'!$CW$7:$CW$359, MATCH($BP220, 'CSV Import'!$CU$7:$CU$359, 0))),0)</f>
        <v>0</v>
      </c>
      <c r="AK220" s="59">
        <f>IFERROR(VALUE(INDEX('CSV Import'!$DB$7:$DB$359, MATCH($BP220, 'CSV Import'!$DA$7:$DA$359, 0))),0)</f>
        <v>0</v>
      </c>
      <c r="AL220" s="60">
        <f>IFERROR(VALUE(INDEX('CSV Import'!$DC$7:$DC$359, MATCH($BP220, 'CSV Import'!$DA$7:$DA$359, 0))),0)</f>
        <v>0</v>
      </c>
      <c r="AM220" s="59">
        <f>IFERROR(VALUE(INDEX('CSV Import'!$DH$7:$DH$359, MATCH($BP220, 'CSV Import'!$DG$7:$DG$359, 0))),0)</f>
        <v>0</v>
      </c>
      <c r="AN220" s="60">
        <f>IFERROR(VALUE(INDEX('CSV Import'!$DI$7:$DI$359, MATCH($BP220, 'CSV Import'!$DG$7:$DG$359, 0))),0)</f>
        <v>0</v>
      </c>
      <c r="AO220" s="59">
        <f>IFERROR(VALUE(INDEX('CSV Import'!$DN$7:$DN$359, MATCH($BP220, 'CSV Import'!$DM$7:$DM$359, 0))),0)</f>
        <v>0</v>
      </c>
      <c r="AP220" s="60">
        <f>IFERROR(VALUE(INDEX('CSV Import'!$DO$7:$DO$359, MATCH($BP220, 'CSV Import'!$DM$7:$DM$359, 0))),0)</f>
        <v>0</v>
      </c>
      <c r="AQ220" s="59">
        <f>IFERROR(VALUE(INDEX('CSV Import'!$DT$7:$DT$359, MATCH($BP220, 'CSV Import'!$DS$7:$DS$359, 0))),0)</f>
        <v>0</v>
      </c>
      <c r="AR220" s="60">
        <f>IFERROR(VALUE(INDEX('CSV Import'!$DU$7:$DU$359, MATCH($BP220, 'CSV Import'!$DS$7:$DS$359, 0))),0)</f>
        <v>0</v>
      </c>
      <c r="AS220" s="59">
        <f>IFERROR(VALUE(INDEX('CSV Import'!$DZ$7:$DZ$359, MATCH($BP220, 'CSV Import'!$DY$7:$DY$359, 0))),0)</f>
        <v>0</v>
      </c>
      <c r="AT220" s="60">
        <f>IFERROR(VALUE(INDEX('CSV Import'!$EA$7:$EA$359, MATCH($BP220, 'CSV Import'!$DY$7:$DY$359, 0))),0)</f>
        <v>0</v>
      </c>
      <c r="AU220" s="59">
        <f>IFERROR(VALUE(INDEX('CSV Import'!$EF$7:$EF$359, MATCH($BP220, 'CSV Import'!$EE$7:$EE$359, 0))),0)</f>
        <v>0</v>
      </c>
      <c r="AV220" s="60">
        <f>IFERROR(VALUE(INDEX('CSV Import'!$EG$7:$EG$359, MATCH($BP220, 'CSV Import'!$EE$7:$EE$359, 0))),0)</f>
        <v>0</v>
      </c>
      <c r="AW220" s="59">
        <f>IFERROR(VALUE(INDEX('CSV Import'!$EL$7:$EL$359, MATCH($BP220, 'CSV Import'!$EK$7:$EK$359, 0))),0)</f>
        <v>0</v>
      </c>
      <c r="AX220" s="60">
        <f>IFERROR(VALUE(INDEX('CSV Import'!$EM$7:$EM$359, MATCH($BP220, 'CSV Import'!$EK$7:$EK$359, 0))),0)</f>
        <v>0</v>
      </c>
      <c r="AY220" s="59">
        <f>IFERROR(VALUE(INDEX('CSV Import'!$ER$7:$ER$359, MATCH($BP220, 'CSV Import'!$EQ$7:$EQ$359, 0))),0)</f>
        <v>0</v>
      </c>
      <c r="AZ220" s="60">
        <f>IFERROR(VALUE(INDEX('CSV Import'!$ES$7:$ES$359, MATCH($BP220, 'CSV Import'!$EQ$7:$EQ$359, 0))),0)</f>
        <v>0</v>
      </c>
      <c r="BA220" s="59">
        <f>IFERROR(VALUE(INDEX('CSV Import'!$EX$7:$EX$359, MATCH($BP220, 'CSV Import'!$EW$7:$EW$359, 0))),0)</f>
        <v>0</v>
      </c>
      <c r="BB220" s="60">
        <f>IFERROR(VALUE(INDEX('CSV Import'!$EY$7:$EY$359, MATCH($BP220, 'CSV Import'!$EW$7:$EW$359, 0))),0)</f>
        <v>0</v>
      </c>
      <c r="BC220" s="59">
        <f>IFERROR(VALUE(INDEX('CSV Import'!$FD$7:$FD$359, MATCH($BP220, 'CSV Import'!$FC$7:$FC$359, 0))),0)</f>
        <v>0</v>
      </c>
      <c r="BD220" s="60">
        <f>IFERROR(VALUE(INDEX('CSV Import'!$FE$7:$FE$359, MATCH($BP220, 'CSV Import'!$FC$7:$FC$359, 0))),0)</f>
        <v>0</v>
      </c>
      <c r="BE220" s="59">
        <f>IFERROR(VALUE(INDEX('CSV Import'!$FJ$7:$FJ$359, MATCH($BP220, 'CSV Import'!$FI$7:$FI$359, 0))),0)</f>
        <v>0</v>
      </c>
      <c r="BF220" s="60">
        <f>IFERROR(VALUE(INDEX('CSV Import'!$FK$7:$FK$359, MATCH($BP220, 'CSV Import'!$FI$7:$FI$359, 0))),0)</f>
        <v>0</v>
      </c>
      <c r="BG220" s="59">
        <f>IFERROR(VALUE(INDEX('CSV Import'!$FP$7:$FP$359, MATCH($BP220, 'CSV Import'!$FO$7:$FO$359, 0))),0)</f>
        <v>0</v>
      </c>
      <c r="BH220" s="60">
        <f>IFERROR(VALUE(INDEX('CSV Import'!$FQ$7:$FQ$359, MATCH($BP220, 'CSV Import'!$FO$7:$FO$359, 0))),0)</f>
        <v>0</v>
      </c>
      <c r="BI220" s="59">
        <f>IFERROR(VALUE(INDEX('CSV Import'!$FV$7:$FV$359, MATCH($BP220, 'CSV Import'!$FU$7:$FU$359, 0))),0)</f>
        <v>0</v>
      </c>
      <c r="BJ220" s="60">
        <f>IFERROR(VALUE(INDEX('CSV Import'!$FW$7:$FW$359, MATCH($BP220, 'CSV Import'!$FU$7:$FU$359, 0))),0)</f>
        <v>0</v>
      </c>
      <c r="BK220" s="59">
        <f>IFERROR(VALUE(INDEX('CSV Import'!$GB$7:$GB$359, MATCH($BP220, 'CSV Import'!$GA$7:$GA$359, 0))),0)</f>
        <v>0</v>
      </c>
      <c r="BL220" s="60">
        <f>IFERROR(VALUE(INDEX('CSV Import'!$GC$7:$GC$359, MATCH($BP220, 'CSV Import'!$GA$7:$GA$359, 0))),0)</f>
        <v>0</v>
      </c>
      <c r="BM220" s="61">
        <f t="shared" si="556"/>
        <v>0</v>
      </c>
      <c r="BN220" s="62">
        <f t="shared" si="556"/>
        <v>0</v>
      </c>
      <c r="BP220" s="33" t="str">
        <f t="shared" si="557"/>
        <v>NON-VOUCHERED</v>
      </c>
    </row>
    <row r="221" spans="1:68" x14ac:dyDescent="0.2">
      <c r="A221" s="28">
        <f>ROW()</f>
        <v>221</v>
      </c>
      <c r="B221" s="111"/>
      <c r="C221" s="59">
        <f>IFERROR(VALUE(INDEX('CSV Import'!$D$7:$D$359, MATCH($BP221, 'CSV Import'!$C$7:$C$359, 0))),0)</f>
        <v>0</v>
      </c>
      <c r="D221" s="60">
        <f>IFERROR(VALUE(INDEX('CSV Import'!$E$7:$E$359, MATCH($BP221, 'CSV Import'!$C$7:$C$359, 0))),0)</f>
        <v>0</v>
      </c>
      <c r="E221" s="59">
        <f>IFERROR(VALUE(INDEX('CSV Import'!$J$7:$J$359, MATCH($BP221, 'CSV Import'!$I$7:$I$359, 0))),0)</f>
        <v>0</v>
      </c>
      <c r="F221" s="60">
        <f>IFERROR(VALUE(INDEX('CSV Import'!$K$7:$K$359, MATCH($BP221, 'CSV Import'!$I$7:$I$359, 0))),0)</f>
        <v>0</v>
      </c>
      <c r="G221" s="59">
        <f>IFERROR(VALUE(INDEX('CSV Import'!$P$7:$P$359, MATCH($BP221, 'CSV Import'!$O$7:$O$359, 0))),0)</f>
        <v>0</v>
      </c>
      <c r="H221" s="60">
        <f>IFERROR(VALUE(INDEX('CSV Import'!$Q$7:$Q$359, MATCH($BP221, 'CSV Import'!$O$7:$O$359, 0))),0)</f>
        <v>0</v>
      </c>
      <c r="I221" s="59">
        <f>IFERROR(VALUE(INDEX('CSV Import'!$V$7:$V$359, MATCH($BP221, 'CSV Import'!$U$7:$U$359, 0))),0)</f>
        <v>0</v>
      </c>
      <c r="J221" s="60">
        <f>IFERROR(VALUE(INDEX('CSV Import'!$W$7:$W$359, MATCH($BP221, 'CSV Import'!$U$7:$U$359, 0))),0)</f>
        <v>0</v>
      </c>
      <c r="K221" s="59">
        <f>IFERROR(VALUE(INDEX('CSV Import'!$AB$7:$AB$359, MATCH($BP221, 'CSV Import'!$AA$7:$AA$359, 0))),0)</f>
        <v>0</v>
      </c>
      <c r="L221" s="60">
        <f>IFERROR(VALUE(INDEX('CSV Import'!$AC$7:$AC$359, MATCH($BP221, 'CSV Import'!$AA$7:$AA$359, 0))),0)</f>
        <v>0</v>
      </c>
      <c r="M221" s="59">
        <f>IFERROR(VALUE(INDEX('CSV Import'!$AH$7:$AH$359, MATCH($BP221, 'CSV Import'!$AG$7:$AG$359, 0))),0)</f>
        <v>0</v>
      </c>
      <c r="N221" s="60">
        <f>IFERROR(VALUE(INDEX('CSV Import'!$AI$7:$AI$359, MATCH($BP221, 'CSV Import'!$AG$7:$AG$359, 0))),0)</f>
        <v>0</v>
      </c>
      <c r="O221" s="59">
        <f>IFERROR(VALUE(INDEX('CSV Import'!$AN$7:$AN$359, MATCH($BP221, 'CSV Import'!$AM$7:$AM$359, 0))),0)</f>
        <v>0</v>
      </c>
      <c r="P221" s="60">
        <f>IFERROR(VALUE(INDEX('CSV Import'!$AO$7:$AO$359, MATCH($BP221, 'CSV Import'!$AM$7:$AM$359, 0))),0)</f>
        <v>0</v>
      </c>
      <c r="Q221" s="59">
        <f>IFERROR(VALUE(INDEX('CSV Import'!$AT$7:$AT$359, MATCH($BP221, 'CSV Import'!$AS$7:$AS$359, 0))),0)</f>
        <v>0</v>
      </c>
      <c r="R221" s="60">
        <f>IFERROR(VALUE(INDEX('CSV Import'!$AU$7:$AU$359, MATCH($BP221, 'CSV Import'!$AS$7:$AS$359, 0))),0)</f>
        <v>0</v>
      </c>
      <c r="S221" s="59">
        <f>IFERROR(VALUE(INDEX('CSV Import'!$AZ$7:$AZ$359, MATCH($BP221, 'CSV Import'!$AY$7:$AY$359, 0))),0)</f>
        <v>0</v>
      </c>
      <c r="T221" s="60">
        <f>IFERROR(VALUE(INDEX('CSV Import'!$BA$7:$BA$359, MATCH($BP221, 'CSV Import'!$AY$7:$AY$359, 0))),0)</f>
        <v>0</v>
      </c>
      <c r="U221" s="59">
        <f>IFERROR(VALUE(INDEX('CSV Import'!$BF$7:$BF$359, MATCH($BP221, 'CSV Import'!$BE$7:$BE$359, 0))),0)</f>
        <v>0</v>
      </c>
      <c r="V221" s="60">
        <f>IFERROR(VALUE(INDEX('CSV Import'!$BG$7:$BG$359, MATCH($BP221, 'CSV Import'!$BE$7:$BE$359, 0))),0)</f>
        <v>0</v>
      </c>
      <c r="W221" s="59">
        <f>IFERROR(VALUE(INDEX('CSV Import'!$BL$7:$BL$359, MATCH($BP221, 'CSV Import'!$BK$7:$BK$359, 0))),0)</f>
        <v>0</v>
      </c>
      <c r="X221" s="60">
        <f>IFERROR(VALUE(INDEX('CSV Import'!$BM$7:$BM$359, MATCH($BP221, 'CSV Import'!$BK$7:$BK$359, 0))),0)</f>
        <v>0</v>
      </c>
      <c r="Y221" s="59">
        <f>IFERROR(VALUE(INDEX('CSV Import'!$BR$7:$BR$359, MATCH($BP221, 'CSV Import'!$BQ$7:$BQ$359, 0))),0)</f>
        <v>0</v>
      </c>
      <c r="Z221" s="60">
        <f>IFERROR(VALUE(INDEX('CSV Import'!$BS$7:$BS$359, MATCH($BP221, 'CSV Import'!$BQ$7:$BQ$359, 0))),0)</f>
        <v>0</v>
      </c>
      <c r="AA221" s="59">
        <f>IFERROR(VALUE(INDEX('CSV Import'!$BX$7:$BX$359, MATCH($BP221, 'CSV Import'!$BW$7:$BW$359, 0))),0)</f>
        <v>0</v>
      </c>
      <c r="AB221" s="60">
        <f>IFERROR(VALUE(INDEX('CSV Import'!$BY$7:$BY$359, MATCH($BP221, 'CSV Import'!$BW$7:$BW$359, 0))),0)</f>
        <v>0</v>
      </c>
      <c r="AC221" s="59">
        <f>IFERROR(VALUE(INDEX('CSV Import'!$CD$7:$CD$359, MATCH($BP221, 'CSV Import'!$CC$7:$CC$359, 0))),0)</f>
        <v>0</v>
      </c>
      <c r="AD221" s="60">
        <f>IFERROR(VALUE(INDEX('CSV Import'!$CE$7:$CE$359, MATCH($BP221, 'CSV Import'!$CC$7:$CC$359, 0))),0)</f>
        <v>0</v>
      </c>
      <c r="AE221" s="59">
        <f>IFERROR(VALUE(INDEX('CSV Import'!$CJ$7:$CJ$359, MATCH($BP221, 'CSV Import'!$CI$7:$CI$359, 0))),0)</f>
        <v>0</v>
      </c>
      <c r="AF221" s="60">
        <f>IFERROR(VALUE(INDEX('CSV Import'!$CK$7:$CK$359, MATCH($BP221, 'CSV Import'!$CI$7:$CI$359, 0))),0)</f>
        <v>0</v>
      </c>
      <c r="AG221" s="59">
        <f>IFERROR(VALUE(INDEX('CSV Import'!$CP$7:$CP$359, MATCH($BP221, 'CSV Import'!$CO$7:$CO$359, 0))),0)</f>
        <v>0</v>
      </c>
      <c r="AH221" s="60">
        <f>IFERROR(VALUE(INDEX('CSV Import'!$CQ$7:$CQ$359, MATCH($BP221, 'CSV Import'!$CO$7:$CO$359, 0))),0)</f>
        <v>0</v>
      </c>
      <c r="AI221" s="59">
        <f>IFERROR(VALUE(INDEX('CSV Import'!$CV$7:$CV$359, MATCH($BP221, 'CSV Import'!$CU$7:$CU$359, 0))),0)</f>
        <v>0</v>
      </c>
      <c r="AJ221" s="60">
        <f>IFERROR(VALUE(INDEX('CSV Import'!$CW$7:$CW$359, MATCH($BP221, 'CSV Import'!$CU$7:$CU$359, 0))),0)</f>
        <v>0</v>
      </c>
      <c r="AK221" s="59">
        <f>IFERROR(VALUE(INDEX('CSV Import'!$DB$7:$DB$359, MATCH($BP221, 'CSV Import'!$DA$7:$DA$359, 0))),0)</f>
        <v>0</v>
      </c>
      <c r="AL221" s="60">
        <f>IFERROR(VALUE(INDEX('CSV Import'!$DC$7:$DC$359, MATCH($BP221, 'CSV Import'!$DA$7:$DA$359, 0))),0)</f>
        <v>0</v>
      </c>
      <c r="AM221" s="59">
        <f>IFERROR(VALUE(INDEX('CSV Import'!$DH$7:$DH$359, MATCH($BP221, 'CSV Import'!$DG$7:$DG$359, 0))),0)</f>
        <v>0</v>
      </c>
      <c r="AN221" s="60">
        <f>IFERROR(VALUE(INDEX('CSV Import'!$DI$7:$DI$359, MATCH($BP221, 'CSV Import'!$DG$7:$DG$359, 0))),0)</f>
        <v>0</v>
      </c>
      <c r="AO221" s="59">
        <f>IFERROR(VALUE(INDEX('CSV Import'!$DN$7:$DN$359, MATCH($BP221, 'CSV Import'!$DM$7:$DM$359, 0))),0)</f>
        <v>0</v>
      </c>
      <c r="AP221" s="60">
        <f>IFERROR(VALUE(INDEX('CSV Import'!$DO$7:$DO$359, MATCH($BP221, 'CSV Import'!$DM$7:$DM$359, 0))),0)</f>
        <v>0</v>
      </c>
      <c r="AQ221" s="59">
        <f>IFERROR(VALUE(INDEX('CSV Import'!$DT$7:$DT$359, MATCH($BP221, 'CSV Import'!$DS$7:$DS$359, 0))),0)</f>
        <v>0</v>
      </c>
      <c r="AR221" s="60">
        <f>IFERROR(VALUE(INDEX('CSV Import'!$DU$7:$DU$359, MATCH($BP221, 'CSV Import'!$DS$7:$DS$359, 0))),0)</f>
        <v>0</v>
      </c>
      <c r="AS221" s="59">
        <f>IFERROR(VALUE(INDEX('CSV Import'!$DZ$7:$DZ$359, MATCH($BP221, 'CSV Import'!$DY$7:$DY$359, 0))),0)</f>
        <v>0</v>
      </c>
      <c r="AT221" s="60">
        <f>IFERROR(VALUE(INDEX('CSV Import'!$EA$7:$EA$359, MATCH($BP221, 'CSV Import'!$DY$7:$DY$359, 0))),0)</f>
        <v>0</v>
      </c>
      <c r="AU221" s="59">
        <f>IFERROR(VALUE(INDEX('CSV Import'!$EF$7:$EF$359, MATCH($BP221, 'CSV Import'!$EE$7:$EE$359, 0))),0)</f>
        <v>0</v>
      </c>
      <c r="AV221" s="60">
        <f>IFERROR(VALUE(INDEX('CSV Import'!$EG$7:$EG$359, MATCH($BP221, 'CSV Import'!$EE$7:$EE$359, 0))),0)</f>
        <v>0</v>
      </c>
      <c r="AW221" s="59">
        <f>IFERROR(VALUE(INDEX('CSV Import'!$EL$7:$EL$359, MATCH($BP221, 'CSV Import'!$EK$7:$EK$359, 0))),0)</f>
        <v>0</v>
      </c>
      <c r="AX221" s="60">
        <f>IFERROR(VALUE(INDEX('CSV Import'!$EM$7:$EM$359, MATCH($BP221, 'CSV Import'!$EK$7:$EK$359, 0))),0)</f>
        <v>0</v>
      </c>
      <c r="AY221" s="59">
        <f>IFERROR(VALUE(INDEX('CSV Import'!$ER$7:$ER$359, MATCH($BP221, 'CSV Import'!$EQ$7:$EQ$359, 0))),0)</f>
        <v>0</v>
      </c>
      <c r="AZ221" s="60">
        <f>IFERROR(VALUE(INDEX('CSV Import'!$ES$7:$ES$359, MATCH($BP221, 'CSV Import'!$EQ$7:$EQ$359, 0))),0)</f>
        <v>0</v>
      </c>
      <c r="BA221" s="59">
        <f>IFERROR(VALUE(INDEX('CSV Import'!$EX$7:$EX$359, MATCH($BP221, 'CSV Import'!$EW$7:$EW$359, 0))),0)</f>
        <v>0</v>
      </c>
      <c r="BB221" s="60">
        <f>IFERROR(VALUE(INDEX('CSV Import'!$EY$7:$EY$359, MATCH($BP221, 'CSV Import'!$EW$7:$EW$359, 0))),0)</f>
        <v>0</v>
      </c>
      <c r="BC221" s="59">
        <f>IFERROR(VALUE(INDEX('CSV Import'!$FD$7:$FD$359, MATCH($BP221, 'CSV Import'!$FC$7:$FC$359, 0))),0)</f>
        <v>0</v>
      </c>
      <c r="BD221" s="60">
        <f>IFERROR(VALUE(INDEX('CSV Import'!$FE$7:$FE$359, MATCH($BP221, 'CSV Import'!$FC$7:$FC$359, 0))),0)</f>
        <v>0</v>
      </c>
      <c r="BE221" s="59">
        <f>IFERROR(VALUE(INDEX('CSV Import'!$FJ$7:$FJ$359, MATCH($BP221, 'CSV Import'!$FI$7:$FI$359, 0))),0)</f>
        <v>0</v>
      </c>
      <c r="BF221" s="60">
        <f>IFERROR(VALUE(INDEX('CSV Import'!$FK$7:$FK$359, MATCH($BP221, 'CSV Import'!$FI$7:$FI$359, 0))),0)</f>
        <v>0</v>
      </c>
      <c r="BG221" s="59">
        <f>IFERROR(VALUE(INDEX('CSV Import'!$FP$7:$FP$359, MATCH($BP221, 'CSV Import'!$FO$7:$FO$359, 0))),0)</f>
        <v>0</v>
      </c>
      <c r="BH221" s="60">
        <f>IFERROR(VALUE(INDEX('CSV Import'!$FQ$7:$FQ$359, MATCH($BP221, 'CSV Import'!$FO$7:$FO$359, 0))),0)</f>
        <v>0</v>
      </c>
      <c r="BI221" s="59">
        <f>IFERROR(VALUE(INDEX('CSV Import'!$FV$7:$FV$359, MATCH($BP221, 'CSV Import'!$FU$7:$FU$359, 0))),0)</f>
        <v>0</v>
      </c>
      <c r="BJ221" s="60">
        <f>IFERROR(VALUE(INDEX('CSV Import'!$FW$7:$FW$359, MATCH($BP221, 'CSV Import'!$FU$7:$FU$359, 0))),0)</f>
        <v>0</v>
      </c>
      <c r="BK221" s="59">
        <f>IFERROR(VALUE(INDEX('CSV Import'!$GB$7:$GB$359, MATCH($BP221, 'CSV Import'!$GA$7:$GA$359, 0))),0)</f>
        <v>0</v>
      </c>
      <c r="BL221" s="60">
        <f>IFERROR(VALUE(INDEX('CSV Import'!$GC$7:$GC$359, MATCH($BP221, 'CSV Import'!$GA$7:$GA$359, 0))),0)</f>
        <v>0</v>
      </c>
      <c r="BM221" s="61">
        <f t="shared" si="556"/>
        <v>0</v>
      </c>
      <c r="BN221" s="62">
        <f t="shared" si="556"/>
        <v>0</v>
      </c>
      <c r="BP221" s="33" t="str">
        <f t="shared" si="557"/>
        <v>NON-VOUCHERED</v>
      </c>
    </row>
    <row r="222" spans="1:68" x14ac:dyDescent="0.2">
      <c r="A222" s="28">
        <f>ROW()</f>
        <v>222</v>
      </c>
      <c r="B222" s="111"/>
      <c r="C222" s="59">
        <f>IFERROR(VALUE(INDEX('CSV Import'!$D$7:$D$359, MATCH($BP222, 'CSV Import'!$C$7:$C$359, 0))),0)</f>
        <v>0</v>
      </c>
      <c r="D222" s="60">
        <f>IFERROR(VALUE(INDEX('CSV Import'!$E$7:$E$359, MATCH($BP222, 'CSV Import'!$C$7:$C$359, 0))),0)</f>
        <v>0</v>
      </c>
      <c r="E222" s="59">
        <f>IFERROR(VALUE(INDEX('CSV Import'!$J$7:$J$359, MATCH($BP222, 'CSV Import'!$I$7:$I$359, 0))),0)</f>
        <v>0</v>
      </c>
      <c r="F222" s="60">
        <f>IFERROR(VALUE(INDEX('CSV Import'!$K$7:$K$359, MATCH($BP222, 'CSV Import'!$I$7:$I$359, 0))),0)</f>
        <v>0</v>
      </c>
      <c r="G222" s="59">
        <f>IFERROR(VALUE(INDEX('CSV Import'!$P$7:$P$359, MATCH($BP222, 'CSV Import'!$O$7:$O$359, 0))),0)</f>
        <v>0</v>
      </c>
      <c r="H222" s="60">
        <f>IFERROR(VALUE(INDEX('CSV Import'!$Q$7:$Q$359, MATCH($BP222, 'CSV Import'!$O$7:$O$359, 0))),0)</f>
        <v>0</v>
      </c>
      <c r="I222" s="59">
        <f>IFERROR(VALUE(INDEX('CSV Import'!$V$7:$V$359, MATCH($BP222, 'CSV Import'!$U$7:$U$359, 0))),0)</f>
        <v>0</v>
      </c>
      <c r="J222" s="60">
        <f>IFERROR(VALUE(INDEX('CSV Import'!$W$7:$W$359, MATCH($BP222, 'CSV Import'!$U$7:$U$359, 0))),0)</f>
        <v>0</v>
      </c>
      <c r="K222" s="59">
        <f>IFERROR(VALUE(INDEX('CSV Import'!$AB$7:$AB$359, MATCH($BP222, 'CSV Import'!$AA$7:$AA$359, 0))),0)</f>
        <v>0</v>
      </c>
      <c r="L222" s="60">
        <f>IFERROR(VALUE(INDEX('CSV Import'!$AC$7:$AC$359, MATCH($BP222, 'CSV Import'!$AA$7:$AA$359, 0))),0)</f>
        <v>0</v>
      </c>
      <c r="M222" s="59">
        <f>IFERROR(VALUE(INDEX('CSV Import'!$AH$7:$AH$359, MATCH($BP222, 'CSV Import'!$AG$7:$AG$359, 0))),0)</f>
        <v>0</v>
      </c>
      <c r="N222" s="60">
        <f>IFERROR(VALUE(INDEX('CSV Import'!$AI$7:$AI$359, MATCH($BP222, 'CSV Import'!$AG$7:$AG$359, 0))),0)</f>
        <v>0</v>
      </c>
      <c r="O222" s="59">
        <f>IFERROR(VALUE(INDEX('CSV Import'!$AN$7:$AN$359, MATCH($BP222, 'CSV Import'!$AM$7:$AM$359, 0))),0)</f>
        <v>0</v>
      </c>
      <c r="P222" s="60">
        <f>IFERROR(VALUE(INDEX('CSV Import'!$AO$7:$AO$359, MATCH($BP222, 'CSV Import'!$AM$7:$AM$359, 0))),0)</f>
        <v>0</v>
      </c>
      <c r="Q222" s="59">
        <f>IFERROR(VALUE(INDEX('CSV Import'!$AT$7:$AT$359, MATCH($BP222, 'CSV Import'!$AS$7:$AS$359, 0))),0)</f>
        <v>0</v>
      </c>
      <c r="R222" s="60">
        <f>IFERROR(VALUE(INDEX('CSV Import'!$AU$7:$AU$359, MATCH($BP222, 'CSV Import'!$AS$7:$AS$359, 0))),0)</f>
        <v>0</v>
      </c>
      <c r="S222" s="59">
        <f>IFERROR(VALUE(INDEX('CSV Import'!$AZ$7:$AZ$359, MATCH($BP222, 'CSV Import'!$AY$7:$AY$359, 0))),0)</f>
        <v>0</v>
      </c>
      <c r="T222" s="60">
        <f>IFERROR(VALUE(INDEX('CSV Import'!$BA$7:$BA$359, MATCH($BP222, 'CSV Import'!$AY$7:$AY$359, 0))),0)</f>
        <v>0</v>
      </c>
      <c r="U222" s="59">
        <f>IFERROR(VALUE(INDEX('CSV Import'!$BF$7:$BF$359, MATCH($BP222, 'CSV Import'!$BE$7:$BE$359, 0))),0)</f>
        <v>0</v>
      </c>
      <c r="V222" s="60">
        <f>IFERROR(VALUE(INDEX('CSV Import'!$BG$7:$BG$359, MATCH($BP222, 'CSV Import'!$BE$7:$BE$359, 0))),0)</f>
        <v>0</v>
      </c>
      <c r="W222" s="59">
        <f>IFERROR(VALUE(INDEX('CSV Import'!$BL$7:$BL$359, MATCH($BP222, 'CSV Import'!$BK$7:$BK$359, 0))),0)</f>
        <v>0</v>
      </c>
      <c r="X222" s="60">
        <f>IFERROR(VALUE(INDEX('CSV Import'!$BM$7:$BM$359, MATCH($BP222, 'CSV Import'!$BK$7:$BK$359, 0))),0)</f>
        <v>0</v>
      </c>
      <c r="Y222" s="59">
        <f>IFERROR(VALUE(INDEX('CSV Import'!$BR$7:$BR$359, MATCH($BP222, 'CSV Import'!$BQ$7:$BQ$359, 0))),0)</f>
        <v>0</v>
      </c>
      <c r="Z222" s="60">
        <f>IFERROR(VALUE(INDEX('CSV Import'!$BS$7:$BS$359, MATCH($BP222, 'CSV Import'!$BQ$7:$BQ$359, 0))),0)</f>
        <v>0</v>
      </c>
      <c r="AA222" s="59">
        <f>IFERROR(VALUE(INDEX('CSV Import'!$BX$7:$BX$359, MATCH($BP222, 'CSV Import'!$BW$7:$BW$359, 0))),0)</f>
        <v>0</v>
      </c>
      <c r="AB222" s="60">
        <f>IFERROR(VALUE(INDEX('CSV Import'!$BY$7:$BY$359, MATCH($BP222, 'CSV Import'!$BW$7:$BW$359, 0))),0)</f>
        <v>0</v>
      </c>
      <c r="AC222" s="59">
        <f>IFERROR(VALUE(INDEX('CSV Import'!$CD$7:$CD$359, MATCH($BP222, 'CSV Import'!$CC$7:$CC$359, 0))),0)</f>
        <v>0</v>
      </c>
      <c r="AD222" s="60">
        <f>IFERROR(VALUE(INDEX('CSV Import'!$CE$7:$CE$359, MATCH($BP222, 'CSV Import'!$CC$7:$CC$359, 0))),0)</f>
        <v>0</v>
      </c>
      <c r="AE222" s="59">
        <f>IFERROR(VALUE(INDEX('CSV Import'!$CJ$7:$CJ$359, MATCH($BP222, 'CSV Import'!$CI$7:$CI$359, 0))),0)</f>
        <v>0</v>
      </c>
      <c r="AF222" s="60">
        <f>IFERROR(VALUE(INDEX('CSV Import'!$CK$7:$CK$359, MATCH($BP222, 'CSV Import'!$CI$7:$CI$359, 0))),0)</f>
        <v>0</v>
      </c>
      <c r="AG222" s="59">
        <f>IFERROR(VALUE(INDEX('CSV Import'!$CP$7:$CP$359, MATCH($BP222, 'CSV Import'!$CO$7:$CO$359, 0))),0)</f>
        <v>0</v>
      </c>
      <c r="AH222" s="60">
        <f>IFERROR(VALUE(INDEX('CSV Import'!$CQ$7:$CQ$359, MATCH($BP222, 'CSV Import'!$CO$7:$CO$359, 0))),0)</f>
        <v>0</v>
      </c>
      <c r="AI222" s="59">
        <f>IFERROR(VALUE(INDEX('CSV Import'!$CV$7:$CV$359, MATCH($BP222, 'CSV Import'!$CU$7:$CU$359, 0))),0)</f>
        <v>0</v>
      </c>
      <c r="AJ222" s="60">
        <f>IFERROR(VALUE(INDEX('CSV Import'!$CW$7:$CW$359, MATCH($BP222, 'CSV Import'!$CU$7:$CU$359, 0))),0)</f>
        <v>0</v>
      </c>
      <c r="AK222" s="59">
        <f>IFERROR(VALUE(INDEX('CSV Import'!$DB$7:$DB$359, MATCH($BP222, 'CSV Import'!$DA$7:$DA$359, 0))),0)</f>
        <v>0</v>
      </c>
      <c r="AL222" s="60">
        <f>IFERROR(VALUE(INDEX('CSV Import'!$DC$7:$DC$359, MATCH($BP222, 'CSV Import'!$DA$7:$DA$359, 0))),0)</f>
        <v>0</v>
      </c>
      <c r="AM222" s="59">
        <f>IFERROR(VALUE(INDEX('CSV Import'!$DH$7:$DH$359, MATCH($BP222, 'CSV Import'!$DG$7:$DG$359, 0))),0)</f>
        <v>0</v>
      </c>
      <c r="AN222" s="60">
        <f>IFERROR(VALUE(INDEX('CSV Import'!$DI$7:$DI$359, MATCH($BP222, 'CSV Import'!$DG$7:$DG$359, 0))),0)</f>
        <v>0</v>
      </c>
      <c r="AO222" s="59">
        <f>IFERROR(VALUE(INDEX('CSV Import'!$DN$7:$DN$359, MATCH($BP222, 'CSV Import'!$DM$7:$DM$359, 0))),0)</f>
        <v>0</v>
      </c>
      <c r="AP222" s="60">
        <f>IFERROR(VALUE(INDEX('CSV Import'!$DO$7:$DO$359, MATCH($BP222, 'CSV Import'!$DM$7:$DM$359, 0))),0)</f>
        <v>0</v>
      </c>
      <c r="AQ222" s="59">
        <f>IFERROR(VALUE(INDEX('CSV Import'!$DT$7:$DT$359, MATCH($BP222, 'CSV Import'!$DS$7:$DS$359, 0))),0)</f>
        <v>0</v>
      </c>
      <c r="AR222" s="60">
        <f>IFERROR(VALUE(INDEX('CSV Import'!$DU$7:$DU$359, MATCH($BP222, 'CSV Import'!$DS$7:$DS$359, 0))),0)</f>
        <v>0</v>
      </c>
      <c r="AS222" s="59">
        <f>IFERROR(VALUE(INDEX('CSV Import'!$DZ$7:$DZ$359, MATCH($BP222, 'CSV Import'!$DY$7:$DY$359, 0))),0)</f>
        <v>0</v>
      </c>
      <c r="AT222" s="60">
        <f>IFERROR(VALUE(INDEX('CSV Import'!$EA$7:$EA$359, MATCH($BP222, 'CSV Import'!$DY$7:$DY$359, 0))),0)</f>
        <v>0</v>
      </c>
      <c r="AU222" s="59">
        <f>IFERROR(VALUE(INDEX('CSV Import'!$EF$7:$EF$359, MATCH($BP222, 'CSV Import'!$EE$7:$EE$359, 0))),0)</f>
        <v>0</v>
      </c>
      <c r="AV222" s="60">
        <f>IFERROR(VALUE(INDEX('CSV Import'!$EG$7:$EG$359, MATCH($BP222, 'CSV Import'!$EE$7:$EE$359, 0))),0)</f>
        <v>0</v>
      </c>
      <c r="AW222" s="59">
        <f>IFERROR(VALUE(INDEX('CSV Import'!$EL$7:$EL$359, MATCH($BP222, 'CSV Import'!$EK$7:$EK$359, 0))),0)</f>
        <v>0</v>
      </c>
      <c r="AX222" s="60">
        <f>IFERROR(VALUE(INDEX('CSV Import'!$EM$7:$EM$359, MATCH($BP222, 'CSV Import'!$EK$7:$EK$359, 0))),0)</f>
        <v>0</v>
      </c>
      <c r="AY222" s="59">
        <f>IFERROR(VALUE(INDEX('CSV Import'!$ER$7:$ER$359, MATCH($BP222, 'CSV Import'!$EQ$7:$EQ$359, 0))),0)</f>
        <v>0</v>
      </c>
      <c r="AZ222" s="60">
        <f>IFERROR(VALUE(INDEX('CSV Import'!$ES$7:$ES$359, MATCH($BP222, 'CSV Import'!$EQ$7:$EQ$359, 0))),0)</f>
        <v>0</v>
      </c>
      <c r="BA222" s="59">
        <f>IFERROR(VALUE(INDEX('CSV Import'!$EX$7:$EX$359, MATCH($BP222, 'CSV Import'!$EW$7:$EW$359, 0))),0)</f>
        <v>0</v>
      </c>
      <c r="BB222" s="60">
        <f>IFERROR(VALUE(INDEX('CSV Import'!$EY$7:$EY$359, MATCH($BP222, 'CSV Import'!$EW$7:$EW$359, 0))),0)</f>
        <v>0</v>
      </c>
      <c r="BC222" s="59">
        <f>IFERROR(VALUE(INDEX('CSV Import'!$FD$7:$FD$359, MATCH($BP222, 'CSV Import'!$FC$7:$FC$359, 0))),0)</f>
        <v>0</v>
      </c>
      <c r="BD222" s="60">
        <f>IFERROR(VALUE(INDEX('CSV Import'!$FE$7:$FE$359, MATCH($BP222, 'CSV Import'!$FC$7:$FC$359, 0))),0)</f>
        <v>0</v>
      </c>
      <c r="BE222" s="59">
        <f>IFERROR(VALUE(INDEX('CSV Import'!$FJ$7:$FJ$359, MATCH($BP222, 'CSV Import'!$FI$7:$FI$359, 0))),0)</f>
        <v>0</v>
      </c>
      <c r="BF222" s="60">
        <f>IFERROR(VALUE(INDEX('CSV Import'!$FK$7:$FK$359, MATCH($BP222, 'CSV Import'!$FI$7:$FI$359, 0))),0)</f>
        <v>0</v>
      </c>
      <c r="BG222" s="59">
        <f>IFERROR(VALUE(INDEX('CSV Import'!$FP$7:$FP$359, MATCH($BP222, 'CSV Import'!$FO$7:$FO$359, 0))),0)</f>
        <v>0</v>
      </c>
      <c r="BH222" s="60">
        <f>IFERROR(VALUE(INDEX('CSV Import'!$FQ$7:$FQ$359, MATCH($BP222, 'CSV Import'!$FO$7:$FO$359, 0))),0)</f>
        <v>0</v>
      </c>
      <c r="BI222" s="59">
        <f>IFERROR(VALUE(INDEX('CSV Import'!$FV$7:$FV$359, MATCH($BP222, 'CSV Import'!$FU$7:$FU$359, 0))),0)</f>
        <v>0</v>
      </c>
      <c r="BJ222" s="60">
        <f>IFERROR(VALUE(INDEX('CSV Import'!$FW$7:$FW$359, MATCH($BP222, 'CSV Import'!$FU$7:$FU$359, 0))),0)</f>
        <v>0</v>
      </c>
      <c r="BK222" s="59">
        <f>IFERROR(VALUE(INDEX('CSV Import'!$GB$7:$GB$359, MATCH($BP222, 'CSV Import'!$GA$7:$GA$359, 0))),0)</f>
        <v>0</v>
      </c>
      <c r="BL222" s="60">
        <f>IFERROR(VALUE(INDEX('CSV Import'!$GC$7:$GC$359, MATCH($BP222, 'CSV Import'!$GA$7:$GA$359, 0))),0)</f>
        <v>0</v>
      </c>
      <c r="BM222" s="61">
        <f t="shared" si="556"/>
        <v>0</v>
      </c>
      <c r="BN222" s="62">
        <f t="shared" si="556"/>
        <v>0</v>
      </c>
      <c r="BP222" s="33" t="str">
        <f t="shared" si="557"/>
        <v>NON-VOUCHERED</v>
      </c>
    </row>
    <row r="223" spans="1:68" x14ac:dyDescent="0.2">
      <c r="A223" s="28">
        <f>ROW()</f>
        <v>223</v>
      </c>
      <c r="B223" s="111"/>
      <c r="C223" s="59">
        <f>IFERROR(VALUE(INDEX('CSV Import'!$D$7:$D$359, MATCH($BP223, 'CSV Import'!$C$7:$C$359, 0))),0)</f>
        <v>0</v>
      </c>
      <c r="D223" s="60">
        <f>IFERROR(VALUE(INDEX('CSV Import'!$E$7:$E$359, MATCH($BP223, 'CSV Import'!$C$7:$C$359, 0))),0)</f>
        <v>0</v>
      </c>
      <c r="E223" s="59">
        <f>IFERROR(VALUE(INDEX('CSV Import'!$J$7:$J$359, MATCH($BP223, 'CSV Import'!$I$7:$I$359, 0))),0)</f>
        <v>0</v>
      </c>
      <c r="F223" s="60">
        <f>IFERROR(VALUE(INDEX('CSV Import'!$K$7:$K$359, MATCH($BP223, 'CSV Import'!$I$7:$I$359, 0))),0)</f>
        <v>0</v>
      </c>
      <c r="G223" s="59">
        <f>IFERROR(VALUE(INDEX('CSV Import'!$P$7:$P$359, MATCH($BP223, 'CSV Import'!$O$7:$O$359, 0))),0)</f>
        <v>0</v>
      </c>
      <c r="H223" s="60">
        <f>IFERROR(VALUE(INDEX('CSV Import'!$Q$7:$Q$359, MATCH($BP223, 'CSV Import'!$O$7:$O$359, 0))),0)</f>
        <v>0</v>
      </c>
      <c r="I223" s="59">
        <f>IFERROR(VALUE(INDEX('CSV Import'!$V$7:$V$359, MATCH($BP223, 'CSV Import'!$U$7:$U$359, 0))),0)</f>
        <v>0</v>
      </c>
      <c r="J223" s="60">
        <f>IFERROR(VALUE(INDEX('CSV Import'!$W$7:$W$359, MATCH($BP223, 'CSV Import'!$U$7:$U$359, 0))),0)</f>
        <v>0</v>
      </c>
      <c r="K223" s="59">
        <f>IFERROR(VALUE(INDEX('CSV Import'!$AB$7:$AB$359, MATCH($BP223, 'CSV Import'!$AA$7:$AA$359, 0))),0)</f>
        <v>0</v>
      </c>
      <c r="L223" s="60">
        <f>IFERROR(VALUE(INDEX('CSV Import'!$AC$7:$AC$359, MATCH($BP223, 'CSV Import'!$AA$7:$AA$359, 0))),0)</f>
        <v>0</v>
      </c>
      <c r="M223" s="59">
        <f>IFERROR(VALUE(INDEX('CSV Import'!$AH$7:$AH$359, MATCH($BP223, 'CSV Import'!$AG$7:$AG$359, 0))),0)</f>
        <v>0</v>
      </c>
      <c r="N223" s="60">
        <f>IFERROR(VALUE(INDEX('CSV Import'!$AI$7:$AI$359, MATCH($BP223, 'CSV Import'!$AG$7:$AG$359, 0))),0)</f>
        <v>0</v>
      </c>
      <c r="O223" s="59">
        <f>IFERROR(VALUE(INDEX('CSV Import'!$AN$7:$AN$359, MATCH($BP223, 'CSV Import'!$AM$7:$AM$359, 0))),0)</f>
        <v>0</v>
      </c>
      <c r="P223" s="60">
        <f>IFERROR(VALUE(INDEX('CSV Import'!$AO$7:$AO$359, MATCH($BP223, 'CSV Import'!$AM$7:$AM$359, 0))),0)</f>
        <v>0</v>
      </c>
      <c r="Q223" s="59">
        <f>IFERROR(VALUE(INDEX('CSV Import'!$AT$7:$AT$359, MATCH($BP223, 'CSV Import'!$AS$7:$AS$359, 0))),0)</f>
        <v>0</v>
      </c>
      <c r="R223" s="60">
        <f>IFERROR(VALUE(INDEX('CSV Import'!$AU$7:$AU$359, MATCH($BP223, 'CSV Import'!$AS$7:$AS$359, 0))),0)</f>
        <v>0</v>
      </c>
      <c r="S223" s="59">
        <f>IFERROR(VALUE(INDEX('CSV Import'!$AZ$7:$AZ$359, MATCH($BP223, 'CSV Import'!$AY$7:$AY$359, 0))),0)</f>
        <v>0</v>
      </c>
      <c r="T223" s="60">
        <f>IFERROR(VALUE(INDEX('CSV Import'!$BA$7:$BA$359, MATCH($BP223, 'CSV Import'!$AY$7:$AY$359, 0))),0)</f>
        <v>0</v>
      </c>
      <c r="U223" s="59">
        <f>IFERROR(VALUE(INDEX('CSV Import'!$BF$7:$BF$359, MATCH($BP223, 'CSV Import'!$BE$7:$BE$359, 0))),0)</f>
        <v>0</v>
      </c>
      <c r="V223" s="60">
        <f>IFERROR(VALUE(INDEX('CSV Import'!$BG$7:$BG$359, MATCH($BP223, 'CSV Import'!$BE$7:$BE$359, 0))),0)</f>
        <v>0</v>
      </c>
      <c r="W223" s="59">
        <f>IFERROR(VALUE(INDEX('CSV Import'!$BL$7:$BL$359, MATCH($BP223, 'CSV Import'!$BK$7:$BK$359, 0))),0)</f>
        <v>0</v>
      </c>
      <c r="X223" s="60">
        <f>IFERROR(VALUE(INDEX('CSV Import'!$BM$7:$BM$359, MATCH($BP223, 'CSV Import'!$BK$7:$BK$359, 0))),0)</f>
        <v>0</v>
      </c>
      <c r="Y223" s="59">
        <f>IFERROR(VALUE(INDEX('CSV Import'!$BR$7:$BR$359, MATCH($BP223, 'CSV Import'!$BQ$7:$BQ$359, 0))),0)</f>
        <v>0</v>
      </c>
      <c r="Z223" s="60">
        <f>IFERROR(VALUE(INDEX('CSV Import'!$BS$7:$BS$359, MATCH($BP223, 'CSV Import'!$BQ$7:$BQ$359, 0))),0)</f>
        <v>0</v>
      </c>
      <c r="AA223" s="59">
        <f>IFERROR(VALUE(INDEX('CSV Import'!$BX$7:$BX$359, MATCH($BP223, 'CSV Import'!$BW$7:$BW$359, 0))),0)</f>
        <v>0</v>
      </c>
      <c r="AB223" s="60">
        <f>IFERROR(VALUE(INDEX('CSV Import'!$BY$7:$BY$359, MATCH($BP223, 'CSV Import'!$BW$7:$BW$359, 0))),0)</f>
        <v>0</v>
      </c>
      <c r="AC223" s="59">
        <f>IFERROR(VALUE(INDEX('CSV Import'!$CD$7:$CD$359, MATCH($BP223, 'CSV Import'!$CC$7:$CC$359, 0))),0)</f>
        <v>0</v>
      </c>
      <c r="AD223" s="60">
        <f>IFERROR(VALUE(INDEX('CSV Import'!$CE$7:$CE$359, MATCH($BP223, 'CSV Import'!$CC$7:$CC$359, 0))),0)</f>
        <v>0</v>
      </c>
      <c r="AE223" s="59">
        <f>IFERROR(VALUE(INDEX('CSV Import'!$CJ$7:$CJ$359, MATCH($BP223, 'CSV Import'!$CI$7:$CI$359, 0))),0)</f>
        <v>0</v>
      </c>
      <c r="AF223" s="60">
        <f>IFERROR(VALUE(INDEX('CSV Import'!$CK$7:$CK$359, MATCH($BP223, 'CSV Import'!$CI$7:$CI$359, 0))),0)</f>
        <v>0</v>
      </c>
      <c r="AG223" s="59">
        <f>IFERROR(VALUE(INDEX('CSV Import'!$CP$7:$CP$359, MATCH($BP223, 'CSV Import'!$CO$7:$CO$359, 0))),0)</f>
        <v>0</v>
      </c>
      <c r="AH223" s="60">
        <f>IFERROR(VALUE(INDEX('CSV Import'!$CQ$7:$CQ$359, MATCH($BP223, 'CSV Import'!$CO$7:$CO$359, 0))),0)</f>
        <v>0</v>
      </c>
      <c r="AI223" s="59">
        <f>IFERROR(VALUE(INDEX('CSV Import'!$CV$7:$CV$359, MATCH($BP223, 'CSV Import'!$CU$7:$CU$359, 0))),0)</f>
        <v>0</v>
      </c>
      <c r="AJ223" s="60">
        <f>IFERROR(VALUE(INDEX('CSV Import'!$CW$7:$CW$359, MATCH($BP223, 'CSV Import'!$CU$7:$CU$359, 0))),0)</f>
        <v>0</v>
      </c>
      <c r="AK223" s="59">
        <f>IFERROR(VALUE(INDEX('CSV Import'!$DB$7:$DB$359, MATCH($BP223, 'CSV Import'!$DA$7:$DA$359, 0))),0)</f>
        <v>0</v>
      </c>
      <c r="AL223" s="60">
        <f>IFERROR(VALUE(INDEX('CSV Import'!$DC$7:$DC$359, MATCH($BP223, 'CSV Import'!$DA$7:$DA$359, 0))),0)</f>
        <v>0</v>
      </c>
      <c r="AM223" s="59">
        <f>IFERROR(VALUE(INDEX('CSV Import'!$DH$7:$DH$359, MATCH($BP223, 'CSV Import'!$DG$7:$DG$359, 0))),0)</f>
        <v>0</v>
      </c>
      <c r="AN223" s="60">
        <f>IFERROR(VALUE(INDEX('CSV Import'!$DI$7:$DI$359, MATCH($BP223, 'CSV Import'!$DG$7:$DG$359, 0))),0)</f>
        <v>0</v>
      </c>
      <c r="AO223" s="59">
        <f>IFERROR(VALUE(INDEX('CSV Import'!$DN$7:$DN$359, MATCH($BP223, 'CSV Import'!$DM$7:$DM$359, 0))),0)</f>
        <v>0</v>
      </c>
      <c r="AP223" s="60">
        <f>IFERROR(VALUE(INDEX('CSV Import'!$DO$7:$DO$359, MATCH($BP223, 'CSV Import'!$DM$7:$DM$359, 0))),0)</f>
        <v>0</v>
      </c>
      <c r="AQ223" s="59">
        <f>IFERROR(VALUE(INDEX('CSV Import'!$DT$7:$DT$359, MATCH($BP223, 'CSV Import'!$DS$7:$DS$359, 0))),0)</f>
        <v>0</v>
      </c>
      <c r="AR223" s="60">
        <f>IFERROR(VALUE(INDEX('CSV Import'!$DU$7:$DU$359, MATCH($BP223, 'CSV Import'!$DS$7:$DS$359, 0))),0)</f>
        <v>0</v>
      </c>
      <c r="AS223" s="59">
        <f>IFERROR(VALUE(INDEX('CSV Import'!$DZ$7:$DZ$359, MATCH($BP223, 'CSV Import'!$DY$7:$DY$359, 0))),0)</f>
        <v>0</v>
      </c>
      <c r="AT223" s="60">
        <f>IFERROR(VALUE(INDEX('CSV Import'!$EA$7:$EA$359, MATCH($BP223, 'CSV Import'!$DY$7:$DY$359, 0))),0)</f>
        <v>0</v>
      </c>
      <c r="AU223" s="59">
        <f>IFERROR(VALUE(INDEX('CSV Import'!$EF$7:$EF$359, MATCH($BP223, 'CSV Import'!$EE$7:$EE$359, 0))),0)</f>
        <v>0</v>
      </c>
      <c r="AV223" s="60">
        <f>IFERROR(VALUE(INDEX('CSV Import'!$EG$7:$EG$359, MATCH($BP223, 'CSV Import'!$EE$7:$EE$359, 0))),0)</f>
        <v>0</v>
      </c>
      <c r="AW223" s="59">
        <f>IFERROR(VALUE(INDEX('CSV Import'!$EL$7:$EL$359, MATCH($BP223, 'CSV Import'!$EK$7:$EK$359, 0))),0)</f>
        <v>0</v>
      </c>
      <c r="AX223" s="60">
        <f>IFERROR(VALUE(INDEX('CSV Import'!$EM$7:$EM$359, MATCH($BP223, 'CSV Import'!$EK$7:$EK$359, 0))),0)</f>
        <v>0</v>
      </c>
      <c r="AY223" s="59">
        <f>IFERROR(VALUE(INDEX('CSV Import'!$ER$7:$ER$359, MATCH($BP223, 'CSV Import'!$EQ$7:$EQ$359, 0))),0)</f>
        <v>0</v>
      </c>
      <c r="AZ223" s="60">
        <f>IFERROR(VALUE(INDEX('CSV Import'!$ES$7:$ES$359, MATCH($BP223, 'CSV Import'!$EQ$7:$EQ$359, 0))),0)</f>
        <v>0</v>
      </c>
      <c r="BA223" s="59">
        <f>IFERROR(VALUE(INDEX('CSV Import'!$EX$7:$EX$359, MATCH($BP223, 'CSV Import'!$EW$7:$EW$359, 0))),0)</f>
        <v>0</v>
      </c>
      <c r="BB223" s="60">
        <f>IFERROR(VALUE(INDEX('CSV Import'!$EY$7:$EY$359, MATCH($BP223, 'CSV Import'!$EW$7:$EW$359, 0))),0)</f>
        <v>0</v>
      </c>
      <c r="BC223" s="59">
        <f>IFERROR(VALUE(INDEX('CSV Import'!$FD$7:$FD$359, MATCH($BP223, 'CSV Import'!$FC$7:$FC$359, 0))),0)</f>
        <v>0</v>
      </c>
      <c r="BD223" s="60">
        <f>IFERROR(VALUE(INDEX('CSV Import'!$FE$7:$FE$359, MATCH($BP223, 'CSV Import'!$FC$7:$FC$359, 0))),0)</f>
        <v>0</v>
      </c>
      <c r="BE223" s="59">
        <f>IFERROR(VALUE(INDEX('CSV Import'!$FJ$7:$FJ$359, MATCH($BP223, 'CSV Import'!$FI$7:$FI$359, 0))),0)</f>
        <v>0</v>
      </c>
      <c r="BF223" s="60">
        <f>IFERROR(VALUE(INDEX('CSV Import'!$FK$7:$FK$359, MATCH($BP223, 'CSV Import'!$FI$7:$FI$359, 0))),0)</f>
        <v>0</v>
      </c>
      <c r="BG223" s="59">
        <f>IFERROR(VALUE(INDEX('CSV Import'!$FP$7:$FP$359, MATCH($BP223, 'CSV Import'!$FO$7:$FO$359, 0))),0)</f>
        <v>0</v>
      </c>
      <c r="BH223" s="60">
        <f>IFERROR(VALUE(INDEX('CSV Import'!$FQ$7:$FQ$359, MATCH($BP223, 'CSV Import'!$FO$7:$FO$359, 0))),0)</f>
        <v>0</v>
      </c>
      <c r="BI223" s="59">
        <f>IFERROR(VALUE(INDEX('CSV Import'!$FV$7:$FV$359, MATCH($BP223, 'CSV Import'!$FU$7:$FU$359, 0))),0)</f>
        <v>0</v>
      </c>
      <c r="BJ223" s="60">
        <f>IFERROR(VALUE(INDEX('CSV Import'!$FW$7:$FW$359, MATCH($BP223, 'CSV Import'!$FU$7:$FU$359, 0))),0)</f>
        <v>0</v>
      </c>
      <c r="BK223" s="59">
        <f>IFERROR(VALUE(INDEX('CSV Import'!$GB$7:$GB$359, MATCH($BP223, 'CSV Import'!$GA$7:$GA$359, 0))),0)</f>
        <v>0</v>
      </c>
      <c r="BL223" s="60">
        <f>IFERROR(VALUE(INDEX('CSV Import'!$GC$7:$GC$359, MATCH($BP223, 'CSV Import'!$GA$7:$GA$359, 0))),0)</f>
        <v>0</v>
      </c>
      <c r="BM223" s="61">
        <f t="shared" si="556"/>
        <v>0</v>
      </c>
      <c r="BN223" s="62">
        <f t="shared" si="556"/>
        <v>0</v>
      </c>
      <c r="BP223" s="33" t="str">
        <f t="shared" si="557"/>
        <v>NON-VOUCHERED</v>
      </c>
    </row>
    <row r="224" spans="1:68" x14ac:dyDescent="0.2">
      <c r="A224" s="28">
        <f>ROW()</f>
        <v>224</v>
      </c>
      <c r="B224" s="111"/>
      <c r="C224" s="59">
        <f>IFERROR(VALUE(INDEX('CSV Import'!$D$7:$D$359, MATCH($BP224, 'CSV Import'!$C$7:$C$359, 0))),0)</f>
        <v>0</v>
      </c>
      <c r="D224" s="60">
        <f>IFERROR(VALUE(INDEX('CSV Import'!$E$7:$E$359, MATCH($BP224, 'CSV Import'!$C$7:$C$359, 0))),0)</f>
        <v>0</v>
      </c>
      <c r="E224" s="59">
        <f>IFERROR(VALUE(INDEX('CSV Import'!$J$7:$J$359, MATCH($BP224, 'CSV Import'!$I$7:$I$359, 0))),0)</f>
        <v>0</v>
      </c>
      <c r="F224" s="60">
        <f>IFERROR(VALUE(INDEX('CSV Import'!$K$7:$K$359, MATCH($BP224, 'CSV Import'!$I$7:$I$359, 0))),0)</f>
        <v>0</v>
      </c>
      <c r="G224" s="59">
        <f>IFERROR(VALUE(INDEX('CSV Import'!$P$7:$P$359, MATCH($BP224, 'CSV Import'!$O$7:$O$359, 0))),0)</f>
        <v>0</v>
      </c>
      <c r="H224" s="60">
        <f>IFERROR(VALUE(INDEX('CSV Import'!$Q$7:$Q$359, MATCH($BP224, 'CSV Import'!$O$7:$O$359, 0))),0)</f>
        <v>0</v>
      </c>
      <c r="I224" s="59">
        <f>IFERROR(VALUE(INDEX('CSV Import'!$V$7:$V$359, MATCH($BP224, 'CSV Import'!$U$7:$U$359, 0))),0)</f>
        <v>0</v>
      </c>
      <c r="J224" s="60">
        <f>IFERROR(VALUE(INDEX('CSV Import'!$W$7:$W$359, MATCH($BP224, 'CSV Import'!$U$7:$U$359, 0))),0)</f>
        <v>0</v>
      </c>
      <c r="K224" s="59">
        <f>IFERROR(VALUE(INDEX('CSV Import'!$AB$7:$AB$359, MATCH($BP224, 'CSV Import'!$AA$7:$AA$359, 0))),0)</f>
        <v>0</v>
      </c>
      <c r="L224" s="60">
        <f>IFERROR(VALUE(INDEX('CSV Import'!$AC$7:$AC$359, MATCH($BP224, 'CSV Import'!$AA$7:$AA$359, 0))),0)</f>
        <v>0</v>
      </c>
      <c r="M224" s="59">
        <f>IFERROR(VALUE(INDEX('CSV Import'!$AH$7:$AH$359, MATCH($BP224, 'CSV Import'!$AG$7:$AG$359, 0))),0)</f>
        <v>0</v>
      </c>
      <c r="N224" s="60">
        <f>IFERROR(VALUE(INDEX('CSV Import'!$AI$7:$AI$359, MATCH($BP224, 'CSV Import'!$AG$7:$AG$359, 0))),0)</f>
        <v>0</v>
      </c>
      <c r="O224" s="59">
        <f>IFERROR(VALUE(INDEX('CSV Import'!$AN$7:$AN$359, MATCH($BP224, 'CSV Import'!$AM$7:$AM$359, 0))),0)</f>
        <v>0</v>
      </c>
      <c r="P224" s="60">
        <f>IFERROR(VALUE(INDEX('CSV Import'!$AO$7:$AO$359, MATCH($BP224, 'CSV Import'!$AM$7:$AM$359, 0))),0)</f>
        <v>0</v>
      </c>
      <c r="Q224" s="59">
        <f>IFERROR(VALUE(INDEX('CSV Import'!$AT$7:$AT$359, MATCH($BP224, 'CSV Import'!$AS$7:$AS$359, 0))),0)</f>
        <v>0</v>
      </c>
      <c r="R224" s="60">
        <f>IFERROR(VALUE(INDEX('CSV Import'!$AU$7:$AU$359, MATCH($BP224, 'CSV Import'!$AS$7:$AS$359, 0))),0)</f>
        <v>0</v>
      </c>
      <c r="S224" s="59">
        <f>IFERROR(VALUE(INDEX('CSV Import'!$AZ$7:$AZ$359, MATCH($BP224, 'CSV Import'!$AY$7:$AY$359, 0))),0)</f>
        <v>0</v>
      </c>
      <c r="T224" s="60">
        <f>IFERROR(VALUE(INDEX('CSV Import'!$BA$7:$BA$359, MATCH($BP224, 'CSV Import'!$AY$7:$AY$359, 0))),0)</f>
        <v>0</v>
      </c>
      <c r="U224" s="59">
        <f>IFERROR(VALUE(INDEX('CSV Import'!$BF$7:$BF$359, MATCH($BP224, 'CSV Import'!$BE$7:$BE$359, 0))),0)</f>
        <v>0</v>
      </c>
      <c r="V224" s="60">
        <f>IFERROR(VALUE(INDEX('CSV Import'!$BG$7:$BG$359, MATCH($BP224, 'CSV Import'!$BE$7:$BE$359, 0))),0)</f>
        <v>0</v>
      </c>
      <c r="W224" s="59">
        <f>IFERROR(VALUE(INDEX('CSV Import'!$BL$7:$BL$359, MATCH($BP224, 'CSV Import'!$BK$7:$BK$359, 0))),0)</f>
        <v>0</v>
      </c>
      <c r="X224" s="60">
        <f>IFERROR(VALUE(INDEX('CSV Import'!$BM$7:$BM$359, MATCH($BP224, 'CSV Import'!$BK$7:$BK$359, 0))),0)</f>
        <v>0</v>
      </c>
      <c r="Y224" s="59">
        <f>IFERROR(VALUE(INDEX('CSV Import'!$BR$7:$BR$359, MATCH($BP224, 'CSV Import'!$BQ$7:$BQ$359, 0))),0)</f>
        <v>0</v>
      </c>
      <c r="Z224" s="60">
        <f>IFERROR(VALUE(INDEX('CSV Import'!$BS$7:$BS$359, MATCH($BP224, 'CSV Import'!$BQ$7:$BQ$359, 0))),0)</f>
        <v>0</v>
      </c>
      <c r="AA224" s="59">
        <f>IFERROR(VALUE(INDEX('CSV Import'!$BX$7:$BX$359, MATCH($BP224, 'CSV Import'!$BW$7:$BW$359, 0))),0)</f>
        <v>0</v>
      </c>
      <c r="AB224" s="60">
        <f>IFERROR(VALUE(INDEX('CSV Import'!$BY$7:$BY$359, MATCH($BP224, 'CSV Import'!$BW$7:$BW$359, 0))),0)</f>
        <v>0</v>
      </c>
      <c r="AC224" s="59">
        <f>IFERROR(VALUE(INDEX('CSV Import'!$CD$7:$CD$359, MATCH($BP224, 'CSV Import'!$CC$7:$CC$359, 0))),0)</f>
        <v>0</v>
      </c>
      <c r="AD224" s="60">
        <f>IFERROR(VALUE(INDEX('CSV Import'!$CE$7:$CE$359, MATCH($BP224, 'CSV Import'!$CC$7:$CC$359, 0))),0)</f>
        <v>0</v>
      </c>
      <c r="AE224" s="59">
        <f>IFERROR(VALUE(INDEX('CSV Import'!$CJ$7:$CJ$359, MATCH($BP224, 'CSV Import'!$CI$7:$CI$359, 0))),0)</f>
        <v>0</v>
      </c>
      <c r="AF224" s="60">
        <f>IFERROR(VALUE(INDEX('CSV Import'!$CK$7:$CK$359, MATCH($BP224, 'CSV Import'!$CI$7:$CI$359, 0))),0)</f>
        <v>0</v>
      </c>
      <c r="AG224" s="59">
        <f>IFERROR(VALUE(INDEX('CSV Import'!$CP$7:$CP$359, MATCH($BP224, 'CSV Import'!$CO$7:$CO$359, 0))),0)</f>
        <v>0</v>
      </c>
      <c r="AH224" s="60">
        <f>IFERROR(VALUE(INDEX('CSV Import'!$CQ$7:$CQ$359, MATCH($BP224, 'CSV Import'!$CO$7:$CO$359, 0))),0)</f>
        <v>0</v>
      </c>
      <c r="AI224" s="59">
        <f>IFERROR(VALUE(INDEX('CSV Import'!$CV$7:$CV$359, MATCH($BP224, 'CSV Import'!$CU$7:$CU$359, 0))),0)</f>
        <v>0</v>
      </c>
      <c r="AJ224" s="60">
        <f>IFERROR(VALUE(INDEX('CSV Import'!$CW$7:$CW$359, MATCH($BP224, 'CSV Import'!$CU$7:$CU$359, 0))),0)</f>
        <v>0</v>
      </c>
      <c r="AK224" s="59">
        <f>IFERROR(VALUE(INDEX('CSV Import'!$DB$7:$DB$359, MATCH($BP224, 'CSV Import'!$DA$7:$DA$359, 0))),0)</f>
        <v>0</v>
      </c>
      <c r="AL224" s="60">
        <f>IFERROR(VALUE(INDEX('CSV Import'!$DC$7:$DC$359, MATCH($BP224, 'CSV Import'!$DA$7:$DA$359, 0))),0)</f>
        <v>0</v>
      </c>
      <c r="AM224" s="59">
        <f>IFERROR(VALUE(INDEX('CSV Import'!$DH$7:$DH$359, MATCH($BP224, 'CSV Import'!$DG$7:$DG$359, 0))),0)</f>
        <v>0</v>
      </c>
      <c r="AN224" s="60">
        <f>IFERROR(VALUE(INDEX('CSV Import'!$DI$7:$DI$359, MATCH($BP224, 'CSV Import'!$DG$7:$DG$359, 0))),0)</f>
        <v>0</v>
      </c>
      <c r="AO224" s="59">
        <f>IFERROR(VALUE(INDEX('CSV Import'!$DN$7:$DN$359, MATCH($BP224, 'CSV Import'!$DM$7:$DM$359, 0))),0)</f>
        <v>0</v>
      </c>
      <c r="AP224" s="60">
        <f>IFERROR(VALUE(INDEX('CSV Import'!$DO$7:$DO$359, MATCH($BP224, 'CSV Import'!$DM$7:$DM$359, 0))),0)</f>
        <v>0</v>
      </c>
      <c r="AQ224" s="59">
        <f>IFERROR(VALUE(INDEX('CSV Import'!$DT$7:$DT$359, MATCH($BP224, 'CSV Import'!$DS$7:$DS$359, 0))),0)</f>
        <v>0</v>
      </c>
      <c r="AR224" s="60">
        <f>IFERROR(VALUE(INDEX('CSV Import'!$DU$7:$DU$359, MATCH($BP224, 'CSV Import'!$DS$7:$DS$359, 0))),0)</f>
        <v>0</v>
      </c>
      <c r="AS224" s="59">
        <f>IFERROR(VALUE(INDEX('CSV Import'!$DZ$7:$DZ$359, MATCH($BP224, 'CSV Import'!$DY$7:$DY$359, 0))),0)</f>
        <v>0</v>
      </c>
      <c r="AT224" s="60">
        <f>IFERROR(VALUE(INDEX('CSV Import'!$EA$7:$EA$359, MATCH($BP224, 'CSV Import'!$DY$7:$DY$359, 0))),0)</f>
        <v>0</v>
      </c>
      <c r="AU224" s="59">
        <f>IFERROR(VALUE(INDEX('CSV Import'!$EF$7:$EF$359, MATCH($BP224, 'CSV Import'!$EE$7:$EE$359, 0))),0)</f>
        <v>0</v>
      </c>
      <c r="AV224" s="60">
        <f>IFERROR(VALUE(INDEX('CSV Import'!$EG$7:$EG$359, MATCH($BP224, 'CSV Import'!$EE$7:$EE$359, 0))),0)</f>
        <v>0</v>
      </c>
      <c r="AW224" s="59">
        <f>IFERROR(VALUE(INDEX('CSV Import'!$EL$7:$EL$359, MATCH($BP224, 'CSV Import'!$EK$7:$EK$359, 0))),0)</f>
        <v>0</v>
      </c>
      <c r="AX224" s="60">
        <f>IFERROR(VALUE(INDEX('CSV Import'!$EM$7:$EM$359, MATCH($BP224, 'CSV Import'!$EK$7:$EK$359, 0))),0)</f>
        <v>0</v>
      </c>
      <c r="AY224" s="59">
        <f>IFERROR(VALUE(INDEX('CSV Import'!$ER$7:$ER$359, MATCH($BP224, 'CSV Import'!$EQ$7:$EQ$359, 0))),0)</f>
        <v>0</v>
      </c>
      <c r="AZ224" s="60">
        <f>IFERROR(VALUE(INDEX('CSV Import'!$ES$7:$ES$359, MATCH($BP224, 'CSV Import'!$EQ$7:$EQ$359, 0))),0)</f>
        <v>0</v>
      </c>
      <c r="BA224" s="59">
        <f>IFERROR(VALUE(INDEX('CSV Import'!$EX$7:$EX$359, MATCH($BP224, 'CSV Import'!$EW$7:$EW$359, 0))),0)</f>
        <v>0</v>
      </c>
      <c r="BB224" s="60">
        <f>IFERROR(VALUE(INDEX('CSV Import'!$EY$7:$EY$359, MATCH($BP224, 'CSV Import'!$EW$7:$EW$359, 0))),0)</f>
        <v>0</v>
      </c>
      <c r="BC224" s="59">
        <f>IFERROR(VALUE(INDEX('CSV Import'!$FD$7:$FD$359, MATCH($BP224, 'CSV Import'!$FC$7:$FC$359, 0))),0)</f>
        <v>0</v>
      </c>
      <c r="BD224" s="60">
        <f>IFERROR(VALUE(INDEX('CSV Import'!$FE$7:$FE$359, MATCH($BP224, 'CSV Import'!$FC$7:$FC$359, 0))),0)</f>
        <v>0</v>
      </c>
      <c r="BE224" s="59">
        <f>IFERROR(VALUE(INDEX('CSV Import'!$FJ$7:$FJ$359, MATCH($BP224, 'CSV Import'!$FI$7:$FI$359, 0))),0)</f>
        <v>0</v>
      </c>
      <c r="BF224" s="60">
        <f>IFERROR(VALUE(INDEX('CSV Import'!$FK$7:$FK$359, MATCH($BP224, 'CSV Import'!$FI$7:$FI$359, 0))),0)</f>
        <v>0</v>
      </c>
      <c r="BG224" s="59">
        <f>IFERROR(VALUE(INDEX('CSV Import'!$FP$7:$FP$359, MATCH($BP224, 'CSV Import'!$FO$7:$FO$359, 0))),0)</f>
        <v>0</v>
      </c>
      <c r="BH224" s="60">
        <f>IFERROR(VALUE(INDEX('CSV Import'!$FQ$7:$FQ$359, MATCH($BP224, 'CSV Import'!$FO$7:$FO$359, 0))),0)</f>
        <v>0</v>
      </c>
      <c r="BI224" s="59">
        <f>IFERROR(VALUE(INDEX('CSV Import'!$FV$7:$FV$359, MATCH($BP224, 'CSV Import'!$FU$7:$FU$359, 0))),0)</f>
        <v>0</v>
      </c>
      <c r="BJ224" s="60">
        <f>IFERROR(VALUE(INDEX('CSV Import'!$FW$7:$FW$359, MATCH($BP224, 'CSV Import'!$FU$7:$FU$359, 0))),0)</f>
        <v>0</v>
      </c>
      <c r="BK224" s="59">
        <f>IFERROR(VALUE(INDEX('CSV Import'!$GB$7:$GB$359, MATCH($BP224, 'CSV Import'!$GA$7:$GA$359, 0))),0)</f>
        <v>0</v>
      </c>
      <c r="BL224" s="60">
        <f>IFERROR(VALUE(INDEX('CSV Import'!$GC$7:$GC$359, MATCH($BP224, 'CSV Import'!$GA$7:$GA$359, 0))),0)</f>
        <v>0</v>
      </c>
      <c r="BM224" s="61">
        <f t="shared" si="556"/>
        <v>0</v>
      </c>
      <c r="BN224" s="62">
        <f t="shared" si="556"/>
        <v>0</v>
      </c>
      <c r="BP224" s="33" t="str">
        <f t="shared" si="557"/>
        <v>NON-VOUCHERED</v>
      </c>
    </row>
    <row r="225" spans="1:68" x14ac:dyDescent="0.2">
      <c r="A225" s="28">
        <f>ROW()</f>
        <v>225</v>
      </c>
      <c r="B225" s="111"/>
      <c r="C225" s="59">
        <f>IFERROR(VALUE(INDEX('CSV Import'!$D$7:$D$359, MATCH($BP225, 'CSV Import'!$C$7:$C$359, 0))),0)</f>
        <v>0</v>
      </c>
      <c r="D225" s="60">
        <f>IFERROR(VALUE(INDEX('CSV Import'!$E$7:$E$359, MATCH($BP225, 'CSV Import'!$C$7:$C$359, 0))),0)</f>
        <v>0</v>
      </c>
      <c r="E225" s="59">
        <f>IFERROR(VALUE(INDEX('CSV Import'!$J$7:$J$359, MATCH($BP225, 'CSV Import'!$I$7:$I$359, 0))),0)</f>
        <v>0</v>
      </c>
      <c r="F225" s="60">
        <f>IFERROR(VALUE(INDEX('CSV Import'!$K$7:$K$359, MATCH($BP225, 'CSV Import'!$I$7:$I$359, 0))),0)</f>
        <v>0</v>
      </c>
      <c r="G225" s="59">
        <f>IFERROR(VALUE(INDEX('CSV Import'!$P$7:$P$359, MATCH($BP225, 'CSV Import'!$O$7:$O$359, 0))),0)</f>
        <v>0</v>
      </c>
      <c r="H225" s="60">
        <f>IFERROR(VALUE(INDEX('CSV Import'!$Q$7:$Q$359, MATCH($BP225, 'CSV Import'!$O$7:$O$359, 0))),0)</f>
        <v>0</v>
      </c>
      <c r="I225" s="59">
        <f>IFERROR(VALUE(INDEX('CSV Import'!$V$7:$V$359, MATCH($BP225, 'CSV Import'!$U$7:$U$359, 0))),0)</f>
        <v>0</v>
      </c>
      <c r="J225" s="60">
        <f>IFERROR(VALUE(INDEX('CSV Import'!$W$7:$W$359, MATCH($BP225, 'CSV Import'!$U$7:$U$359, 0))),0)</f>
        <v>0</v>
      </c>
      <c r="K225" s="59">
        <f>IFERROR(VALUE(INDEX('CSV Import'!$AB$7:$AB$359, MATCH($BP225, 'CSV Import'!$AA$7:$AA$359, 0))),0)</f>
        <v>0</v>
      </c>
      <c r="L225" s="60">
        <f>IFERROR(VALUE(INDEX('CSV Import'!$AC$7:$AC$359, MATCH($BP225, 'CSV Import'!$AA$7:$AA$359, 0))),0)</f>
        <v>0</v>
      </c>
      <c r="M225" s="59">
        <f>IFERROR(VALUE(INDEX('CSV Import'!$AH$7:$AH$359, MATCH($BP225, 'CSV Import'!$AG$7:$AG$359, 0))),0)</f>
        <v>0</v>
      </c>
      <c r="N225" s="60">
        <f>IFERROR(VALUE(INDEX('CSV Import'!$AI$7:$AI$359, MATCH($BP225, 'CSV Import'!$AG$7:$AG$359, 0))),0)</f>
        <v>0</v>
      </c>
      <c r="O225" s="59">
        <f>IFERROR(VALUE(INDEX('CSV Import'!$AN$7:$AN$359, MATCH($BP225, 'CSV Import'!$AM$7:$AM$359, 0))),0)</f>
        <v>0</v>
      </c>
      <c r="P225" s="60">
        <f>IFERROR(VALUE(INDEX('CSV Import'!$AO$7:$AO$359, MATCH($BP225, 'CSV Import'!$AM$7:$AM$359, 0))),0)</f>
        <v>0</v>
      </c>
      <c r="Q225" s="59">
        <f>IFERROR(VALUE(INDEX('CSV Import'!$AT$7:$AT$359, MATCH($BP225, 'CSV Import'!$AS$7:$AS$359, 0))),0)</f>
        <v>0</v>
      </c>
      <c r="R225" s="60">
        <f>IFERROR(VALUE(INDEX('CSV Import'!$AU$7:$AU$359, MATCH($BP225, 'CSV Import'!$AS$7:$AS$359, 0))),0)</f>
        <v>0</v>
      </c>
      <c r="S225" s="59">
        <f>IFERROR(VALUE(INDEX('CSV Import'!$AZ$7:$AZ$359, MATCH($BP225, 'CSV Import'!$AY$7:$AY$359, 0))),0)</f>
        <v>0</v>
      </c>
      <c r="T225" s="60">
        <f>IFERROR(VALUE(INDEX('CSV Import'!$BA$7:$BA$359, MATCH($BP225, 'CSV Import'!$AY$7:$AY$359, 0))),0)</f>
        <v>0</v>
      </c>
      <c r="U225" s="59">
        <f>IFERROR(VALUE(INDEX('CSV Import'!$BF$7:$BF$359, MATCH($BP225, 'CSV Import'!$BE$7:$BE$359, 0))),0)</f>
        <v>0</v>
      </c>
      <c r="V225" s="60">
        <f>IFERROR(VALUE(INDEX('CSV Import'!$BG$7:$BG$359, MATCH($BP225, 'CSV Import'!$BE$7:$BE$359, 0))),0)</f>
        <v>0</v>
      </c>
      <c r="W225" s="59">
        <f>IFERROR(VALUE(INDEX('CSV Import'!$BL$7:$BL$359, MATCH($BP225, 'CSV Import'!$BK$7:$BK$359, 0))),0)</f>
        <v>0</v>
      </c>
      <c r="X225" s="60">
        <f>IFERROR(VALUE(INDEX('CSV Import'!$BM$7:$BM$359, MATCH($BP225, 'CSV Import'!$BK$7:$BK$359, 0))),0)</f>
        <v>0</v>
      </c>
      <c r="Y225" s="59">
        <f>IFERROR(VALUE(INDEX('CSV Import'!$BR$7:$BR$359, MATCH($BP225, 'CSV Import'!$BQ$7:$BQ$359, 0))),0)</f>
        <v>0</v>
      </c>
      <c r="Z225" s="60">
        <f>IFERROR(VALUE(INDEX('CSV Import'!$BS$7:$BS$359, MATCH($BP225, 'CSV Import'!$BQ$7:$BQ$359, 0))),0)</f>
        <v>0</v>
      </c>
      <c r="AA225" s="59">
        <f>IFERROR(VALUE(INDEX('CSV Import'!$BX$7:$BX$359, MATCH($BP225, 'CSV Import'!$BW$7:$BW$359, 0))),0)</f>
        <v>0</v>
      </c>
      <c r="AB225" s="60">
        <f>IFERROR(VALUE(INDEX('CSV Import'!$BY$7:$BY$359, MATCH($BP225, 'CSV Import'!$BW$7:$BW$359, 0))),0)</f>
        <v>0</v>
      </c>
      <c r="AC225" s="59">
        <f>IFERROR(VALUE(INDEX('CSV Import'!$CD$7:$CD$359, MATCH($BP225, 'CSV Import'!$CC$7:$CC$359, 0))),0)</f>
        <v>0</v>
      </c>
      <c r="AD225" s="60">
        <f>IFERROR(VALUE(INDEX('CSV Import'!$CE$7:$CE$359, MATCH($BP225, 'CSV Import'!$CC$7:$CC$359, 0))),0)</f>
        <v>0</v>
      </c>
      <c r="AE225" s="59">
        <f>IFERROR(VALUE(INDEX('CSV Import'!$CJ$7:$CJ$359, MATCH($BP225, 'CSV Import'!$CI$7:$CI$359, 0))),0)</f>
        <v>0</v>
      </c>
      <c r="AF225" s="60">
        <f>IFERROR(VALUE(INDEX('CSV Import'!$CK$7:$CK$359, MATCH($BP225, 'CSV Import'!$CI$7:$CI$359, 0))),0)</f>
        <v>0</v>
      </c>
      <c r="AG225" s="59">
        <f>IFERROR(VALUE(INDEX('CSV Import'!$CP$7:$CP$359, MATCH($BP225, 'CSV Import'!$CO$7:$CO$359, 0))),0)</f>
        <v>0</v>
      </c>
      <c r="AH225" s="60">
        <f>IFERROR(VALUE(INDEX('CSV Import'!$CQ$7:$CQ$359, MATCH($BP225, 'CSV Import'!$CO$7:$CO$359, 0))),0)</f>
        <v>0</v>
      </c>
      <c r="AI225" s="59">
        <f>IFERROR(VALUE(INDEX('CSV Import'!$CV$7:$CV$359, MATCH($BP225, 'CSV Import'!$CU$7:$CU$359, 0))),0)</f>
        <v>0</v>
      </c>
      <c r="AJ225" s="60">
        <f>IFERROR(VALUE(INDEX('CSV Import'!$CW$7:$CW$359, MATCH($BP225, 'CSV Import'!$CU$7:$CU$359, 0))),0)</f>
        <v>0</v>
      </c>
      <c r="AK225" s="59">
        <f>IFERROR(VALUE(INDEX('CSV Import'!$DB$7:$DB$359, MATCH($BP225, 'CSV Import'!$DA$7:$DA$359, 0))),0)</f>
        <v>0</v>
      </c>
      <c r="AL225" s="60">
        <f>IFERROR(VALUE(INDEX('CSV Import'!$DC$7:$DC$359, MATCH($BP225, 'CSV Import'!$DA$7:$DA$359, 0))),0)</f>
        <v>0</v>
      </c>
      <c r="AM225" s="59">
        <f>IFERROR(VALUE(INDEX('CSV Import'!$DH$7:$DH$359, MATCH($BP225, 'CSV Import'!$DG$7:$DG$359, 0))),0)</f>
        <v>0</v>
      </c>
      <c r="AN225" s="60">
        <f>IFERROR(VALUE(INDEX('CSV Import'!$DI$7:$DI$359, MATCH($BP225, 'CSV Import'!$DG$7:$DG$359, 0))),0)</f>
        <v>0</v>
      </c>
      <c r="AO225" s="59">
        <f>IFERROR(VALUE(INDEX('CSV Import'!$DN$7:$DN$359, MATCH($BP225, 'CSV Import'!$DM$7:$DM$359, 0))),0)</f>
        <v>0</v>
      </c>
      <c r="AP225" s="60">
        <f>IFERROR(VALUE(INDEX('CSV Import'!$DO$7:$DO$359, MATCH($BP225, 'CSV Import'!$DM$7:$DM$359, 0))),0)</f>
        <v>0</v>
      </c>
      <c r="AQ225" s="59">
        <f>IFERROR(VALUE(INDEX('CSV Import'!$DT$7:$DT$359, MATCH($BP225, 'CSV Import'!$DS$7:$DS$359, 0))),0)</f>
        <v>0</v>
      </c>
      <c r="AR225" s="60">
        <f>IFERROR(VALUE(INDEX('CSV Import'!$DU$7:$DU$359, MATCH($BP225, 'CSV Import'!$DS$7:$DS$359, 0))),0)</f>
        <v>0</v>
      </c>
      <c r="AS225" s="59">
        <f>IFERROR(VALUE(INDEX('CSV Import'!$DZ$7:$DZ$359, MATCH($BP225, 'CSV Import'!$DY$7:$DY$359, 0))),0)</f>
        <v>0</v>
      </c>
      <c r="AT225" s="60">
        <f>IFERROR(VALUE(INDEX('CSV Import'!$EA$7:$EA$359, MATCH($BP225, 'CSV Import'!$DY$7:$DY$359, 0))),0)</f>
        <v>0</v>
      </c>
      <c r="AU225" s="59">
        <f>IFERROR(VALUE(INDEX('CSV Import'!$EF$7:$EF$359, MATCH($BP225, 'CSV Import'!$EE$7:$EE$359, 0))),0)</f>
        <v>0</v>
      </c>
      <c r="AV225" s="60">
        <f>IFERROR(VALUE(INDEX('CSV Import'!$EG$7:$EG$359, MATCH($BP225, 'CSV Import'!$EE$7:$EE$359, 0))),0)</f>
        <v>0</v>
      </c>
      <c r="AW225" s="59">
        <f>IFERROR(VALUE(INDEX('CSV Import'!$EL$7:$EL$359, MATCH($BP225, 'CSV Import'!$EK$7:$EK$359, 0))),0)</f>
        <v>0</v>
      </c>
      <c r="AX225" s="60">
        <f>IFERROR(VALUE(INDEX('CSV Import'!$EM$7:$EM$359, MATCH($BP225, 'CSV Import'!$EK$7:$EK$359, 0))),0)</f>
        <v>0</v>
      </c>
      <c r="AY225" s="59">
        <f>IFERROR(VALUE(INDEX('CSV Import'!$ER$7:$ER$359, MATCH($BP225, 'CSV Import'!$EQ$7:$EQ$359, 0))),0)</f>
        <v>0</v>
      </c>
      <c r="AZ225" s="60">
        <f>IFERROR(VALUE(INDEX('CSV Import'!$ES$7:$ES$359, MATCH($BP225, 'CSV Import'!$EQ$7:$EQ$359, 0))),0)</f>
        <v>0</v>
      </c>
      <c r="BA225" s="59">
        <f>IFERROR(VALUE(INDEX('CSV Import'!$EX$7:$EX$359, MATCH($BP225, 'CSV Import'!$EW$7:$EW$359, 0))),0)</f>
        <v>0</v>
      </c>
      <c r="BB225" s="60">
        <f>IFERROR(VALUE(INDEX('CSV Import'!$EY$7:$EY$359, MATCH($BP225, 'CSV Import'!$EW$7:$EW$359, 0))),0)</f>
        <v>0</v>
      </c>
      <c r="BC225" s="59">
        <f>IFERROR(VALUE(INDEX('CSV Import'!$FD$7:$FD$359, MATCH($BP225, 'CSV Import'!$FC$7:$FC$359, 0))),0)</f>
        <v>0</v>
      </c>
      <c r="BD225" s="60">
        <f>IFERROR(VALUE(INDEX('CSV Import'!$FE$7:$FE$359, MATCH($BP225, 'CSV Import'!$FC$7:$FC$359, 0))),0)</f>
        <v>0</v>
      </c>
      <c r="BE225" s="59">
        <f>IFERROR(VALUE(INDEX('CSV Import'!$FJ$7:$FJ$359, MATCH($BP225, 'CSV Import'!$FI$7:$FI$359, 0))),0)</f>
        <v>0</v>
      </c>
      <c r="BF225" s="60">
        <f>IFERROR(VALUE(INDEX('CSV Import'!$FK$7:$FK$359, MATCH($BP225, 'CSV Import'!$FI$7:$FI$359, 0))),0)</f>
        <v>0</v>
      </c>
      <c r="BG225" s="59">
        <f>IFERROR(VALUE(INDEX('CSV Import'!$FP$7:$FP$359, MATCH($BP225, 'CSV Import'!$FO$7:$FO$359, 0))),0)</f>
        <v>0</v>
      </c>
      <c r="BH225" s="60">
        <f>IFERROR(VALUE(INDEX('CSV Import'!$FQ$7:$FQ$359, MATCH($BP225, 'CSV Import'!$FO$7:$FO$359, 0))),0)</f>
        <v>0</v>
      </c>
      <c r="BI225" s="59">
        <f>IFERROR(VALUE(INDEX('CSV Import'!$FV$7:$FV$359, MATCH($BP225, 'CSV Import'!$FU$7:$FU$359, 0))),0)</f>
        <v>0</v>
      </c>
      <c r="BJ225" s="60">
        <f>IFERROR(VALUE(INDEX('CSV Import'!$FW$7:$FW$359, MATCH($BP225, 'CSV Import'!$FU$7:$FU$359, 0))),0)</f>
        <v>0</v>
      </c>
      <c r="BK225" s="59">
        <f>IFERROR(VALUE(INDEX('CSV Import'!$GB$7:$GB$359, MATCH($BP225, 'CSV Import'!$GA$7:$GA$359, 0))),0)</f>
        <v>0</v>
      </c>
      <c r="BL225" s="60">
        <f>IFERROR(VALUE(INDEX('CSV Import'!$GC$7:$GC$359, MATCH($BP225, 'CSV Import'!$GA$7:$GA$359, 0))),0)</f>
        <v>0</v>
      </c>
      <c r="BM225" s="61">
        <f t="shared" si="556"/>
        <v>0</v>
      </c>
      <c r="BN225" s="62">
        <f t="shared" si="556"/>
        <v>0</v>
      </c>
      <c r="BP225" s="33" t="str">
        <f t="shared" si="557"/>
        <v>NON-VOUCHERED</v>
      </c>
    </row>
    <row r="226" spans="1:68" x14ac:dyDescent="0.2">
      <c r="A226" s="28">
        <f>ROW()</f>
        <v>226</v>
      </c>
      <c r="B226" s="111"/>
      <c r="C226" s="59">
        <f>IFERROR(VALUE(INDEX('CSV Import'!$D$7:$D$359, MATCH($BP226, 'CSV Import'!$C$7:$C$359, 0))),0)</f>
        <v>0</v>
      </c>
      <c r="D226" s="60">
        <f>IFERROR(VALUE(INDEX('CSV Import'!$E$7:$E$359, MATCH($BP226, 'CSV Import'!$C$7:$C$359, 0))),0)</f>
        <v>0</v>
      </c>
      <c r="E226" s="59">
        <f>IFERROR(VALUE(INDEX('CSV Import'!$J$7:$J$359, MATCH($BP226, 'CSV Import'!$I$7:$I$359, 0))),0)</f>
        <v>0</v>
      </c>
      <c r="F226" s="60">
        <f>IFERROR(VALUE(INDEX('CSV Import'!$K$7:$K$359, MATCH($BP226, 'CSV Import'!$I$7:$I$359, 0))),0)</f>
        <v>0</v>
      </c>
      <c r="G226" s="59">
        <f>IFERROR(VALUE(INDEX('CSV Import'!$P$7:$P$359, MATCH($BP226, 'CSV Import'!$O$7:$O$359, 0))),0)</f>
        <v>0</v>
      </c>
      <c r="H226" s="60">
        <f>IFERROR(VALUE(INDEX('CSV Import'!$Q$7:$Q$359, MATCH($BP226, 'CSV Import'!$O$7:$O$359, 0))),0)</f>
        <v>0</v>
      </c>
      <c r="I226" s="59">
        <f>IFERROR(VALUE(INDEX('CSV Import'!$V$7:$V$359, MATCH($BP226, 'CSV Import'!$U$7:$U$359, 0))),0)</f>
        <v>0</v>
      </c>
      <c r="J226" s="60">
        <f>IFERROR(VALUE(INDEX('CSV Import'!$W$7:$W$359, MATCH($BP226, 'CSV Import'!$U$7:$U$359, 0))),0)</f>
        <v>0</v>
      </c>
      <c r="K226" s="59">
        <f>IFERROR(VALUE(INDEX('CSV Import'!$AB$7:$AB$359, MATCH($BP226, 'CSV Import'!$AA$7:$AA$359, 0))),0)</f>
        <v>0</v>
      </c>
      <c r="L226" s="60">
        <f>IFERROR(VALUE(INDEX('CSV Import'!$AC$7:$AC$359, MATCH($BP226, 'CSV Import'!$AA$7:$AA$359, 0))),0)</f>
        <v>0</v>
      </c>
      <c r="M226" s="59">
        <f>IFERROR(VALUE(INDEX('CSV Import'!$AH$7:$AH$359, MATCH($BP226, 'CSV Import'!$AG$7:$AG$359, 0))),0)</f>
        <v>0</v>
      </c>
      <c r="N226" s="60">
        <f>IFERROR(VALUE(INDEX('CSV Import'!$AI$7:$AI$359, MATCH($BP226, 'CSV Import'!$AG$7:$AG$359, 0))),0)</f>
        <v>0</v>
      </c>
      <c r="O226" s="59">
        <f>IFERROR(VALUE(INDEX('CSV Import'!$AN$7:$AN$359, MATCH($BP226, 'CSV Import'!$AM$7:$AM$359, 0))),0)</f>
        <v>0</v>
      </c>
      <c r="P226" s="60">
        <f>IFERROR(VALUE(INDEX('CSV Import'!$AO$7:$AO$359, MATCH($BP226, 'CSV Import'!$AM$7:$AM$359, 0))),0)</f>
        <v>0</v>
      </c>
      <c r="Q226" s="59">
        <f>IFERROR(VALUE(INDEX('CSV Import'!$AT$7:$AT$359, MATCH($BP226, 'CSV Import'!$AS$7:$AS$359, 0))),0)</f>
        <v>0</v>
      </c>
      <c r="R226" s="60">
        <f>IFERROR(VALUE(INDEX('CSV Import'!$AU$7:$AU$359, MATCH($BP226, 'CSV Import'!$AS$7:$AS$359, 0))),0)</f>
        <v>0</v>
      </c>
      <c r="S226" s="59">
        <f>IFERROR(VALUE(INDEX('CSV Import'!$AZ$7:$AZ$359, MATCH($BP226, 'CSV Import'!$AY$7:$AY$359, 0))),0)</f>
        <v>0</v>
      </c>
      <c r="T226" s="60">
        <f>IFERROR(VALUE(INDEX('CSV Import'!$BA$7:$BA$359, MATCH($BP226, 'CSV Import'!$AY$7:$AY$359, 0))),0)</f>
        <v>0</v>
      </c>
      <c r="U226" s="59">
        <f>IFERROR(VALUE(INDEX('CSV Import'!$BF$7:$BF$359, MATCH($BP226, 'CSV Import'!$BE$7:$BE$359, 0))),0)</f>
        <v>0</v>
      </c>
      <c r="V226" s="60">
        <f>IFERROR(VALUE(INDEX('CSV Import'!$BG$7:$BG$359, MATCH($BP226, 'CSV Import'!$BE$7:$BE$359, 0))),0)</f>
        <v>0</v>
      </c>
      <c r="W226" s="59">
        <f>IFERROR(VALUE(INDEX('CSV Import'!$BL$7:$BL$359, MATCH($BP226, 'CSV Import'!$BK$7:$BK$359, 0))),0)</f>
        <v>0</v>
      </c>
      <c r="X226" s="60">
        <f>IFERROR(VALUE(INDEX('CSV Import'!$BM$7:$BM$359, MATCH($BP226, 'CSV Import'!$BK$7:$BK$359, 0))),0)</f>
        <v>0</v>
      </c>
      <c r="Y226" s="59">
        <f>IFERROR(VALUE(INDEX('CSV Import'!$BR$7:$BR$359, MATCH($BP226, 'CSV Import'!$BQ$7:$BQ$359, 0))),0)</f>
        <v>0</v>
      </c>
      <c r="Z226" s="60">
        <f>IFERROR(VALUE(INDEX('CSV Import'!$BS$7:$BS$359, MATCH($BP226, 'CSV Import'!$BQ$7:$BQ$359, 0))),0)</f>
        <v>0</v>
      </c>
      <c r="AA226" s="59">
        <f>IFERROR(VALUE(INDEX('CSV Import'!$BX$7:$BX$359, MATCH($BP226, 'CSV Import'!$BW$7:$BW$359, 0))),0)</f>
        <v>0</v>
      </c>
      <c r="AB226" s="60">
        <f>IFERROR(VALUE(INDEX('CSV Import'!$BY$7:$BY$359, MATCH($BP226, 'CSV Import'!$BW$7:$BW$359, 0))),0)</f>
        <v>0</v>
      </c>
      <c r="AC226" s="59">
        <f>IFERROR(VALUE(INDEX('CSV Import'!$CD$7:$CD$359, MATCH($BP226, 'CSV Import'!$CC$7:$CC$359, 0))),0)</f>
        <v>0</v>
      </c>
      <c r="AD226" s="60">
        <f>IFERROR(VALUE(INDEX('CSV Import'!$CE$7:$CE$359, MATCH($BP226, 'CSV Import'!$CC$7:$CC$359, 0))),0)</f>
        <v>0</v>
      </c>
      <c r="AE226" s="59">
        <f>IFERROR(VALUE(INDEX('CSV Import'!$CJ$7:$CJ$359, MATCH($BP226, 'CSV Import'!$CI$7:$CI$359, 0))),0)</f>
        <v>0</v>
      </c>
      <c r="AF226" s="60">
        <f>IFERROR(VALUE(INDEX('CSV Import'!$CK$7:$CK$359, MATCH($BP226, 'CSV Import'!$CI$7:$CI$359, 0))),0)</f>
        <v>0</v>
      </c>
      <c r="AG226" s="59">
        <f>IFERROR(VALUE(INDEX('CSV Import'!$CP$7:$CP$359, MATCH($BP226, 'CSV Import'!$CO$7:$CO$359, 0))),0)</f>
        <v>0</v>
      </c>
      <c r="AH226" s="60">
        <f>IFERROR(VALUE(INDEX('CSV Import'!$CQ$7:$CQ$359, MATCH($BP226, 'CSV Import'!$CO$7:$CO$359, 0))),0)</f>
        <v>0</v>
      </c>
      <c r="AI226" s="59">
        <f>IFERROR(VALUE(INDEX('CSV Import'!$CV$7:$CV$359, MATCH($BP226, 'CSV Import'!$CU$7:$CU$359, 0))),0)</f>
        <v>0</v>
      </c>
      <c r="AJ226" s="60">
        <f>IFERROR(VALUE(INDEX('CSV Import'!$CW$7:$CW$359, MATCH($BP226, 'CSV Import'!$CU$7:$CU$359, 0))),0)</f>
        <v>0</v>
      </c>
      <c r="AK226" s="59">
        <f>IFERROR(VALUE(INDEX('CSV Import'!$DB$7:$DB$359, MATCH($BP226, 'CSV Import'!$DA$7:$DA$359, 0))),0)</f>
        <v>0</v>
      </c>
      <c r="AL226" s="60">
        <f>IFERROR(VALUE(INDEX('CSV Import'!$DC$7:$DC$359, MATCH($BP226, 'CSV Import'!$DA$7:$DA$359, 0))),0)</f>
        <v>0</v>
      </c>
      <c r="AM226" s="59">
        <f>IFERROR(VALUE(INDEX('CSV Import'!$DH$7:$DH$359, MATCH($BP226, 'CSV Import'!$DG$7:$DG$359, 0))),0)</f>
        <v>0</v>
      </c>
      <c r="AN226" s="60">
        <f>IFERROR(VALUE(INDEX('CSV Import'!$DI$7:$DI$359, MATCH($BP226, 'CSV Import'!$DG$7:$DG$359, 0))),0)</f>
        <v>0</v>
      </c>
      <c r="AO226" s="59">
        <f>IFERROR(VALUE(INDEX('CSV Import'!$DN$7:$DN$359, MATCH($BP226, 'CSV Import'!$DM$7:$DM$359, 0))),0)</f>
        <v>0</v>
      </c>
      <c r="AP226" s="60">
        <f>IFERROR(VALUE(INDEX('CSV Import'!$DO$7:$DO$359, MATCH($BP226, 'CSV Import'!$DM$7:$DM$359, 0))),0)</f>
        <v>0</v>
      </c>
      <c r="AQ226" s="59">
        <f>IFERROR(VALUE(INDEX('CSV Import'!$DT$7:$DT$359, MATCH($BP226, 'CSV Import'!$DS$7:$DS$359, 0))),0)</f>
        <v>0</v>
      </c>
      <c r="AR226" s="60">
        <f>IFERROR(VALUE(INDEX('CSV Import'!$DU$7:$DU$359, MATCH($BP226, 'CSV Import'!$DS$7:$DS$359, 0))),0)</f>
        <v>0</v>
      </c>
      <c r="AS226" s="59">
        <f>IFERROR(VALUE(INDEX('CSV Import'!$DZ$7:$DZ$359, MATCH($BP226, 'CSV Import'!$DY$7:$DY$359, 0))),0)</f>
        <v>0</v>
      </c>
      <c r="AT226" s="60">
        <f>IFERROR(VALUE(INDEX('CSV Import'!$EA$7:$EA$359, MATCH($BP226, 'CSV Import'!$DY$7:$DY$359, 0))),0)</f>
        <v>0</v>
      </c>
      <c r="AU226" s="59">
        <f>IFERROR(VALUE(INDEX('CSV Import'!$EF$7:$EF$359, MATCH($BP226, 'CSV Import'!$EE$7:$EE$359, 0))),0)</f>
        <v>0</v>
      </c>
      <c r="AV226" s="60">
        <f>IFERROR(VALUE(INDEX('CSV Import'!$EG$7:$EG$359, MATCH($BP226, 'CSV Import'!$EE$7:$EE$359, 0))),0)</f>
        <v>0</v>
      </c>
      <c r="AW226" s="59">
        <f>IFERROR(VALUE(INDEX('CSV Import'!$EL$7:$EL$359, MATCH($BP226, 'CSV Import'!$EK$7:$EK$359, 0))),0)</f>
        <v>0</v>
      </c>
      <c r="AX226" s="60">
        <f>IFERROR(VALUE(INDEX('CSV Import'!$EM$7:$EM$359, MATCH($BP226, 'CSV Import'!$EK$7:$EK$359, 0))),0)</f>
        <v>0</v>
      </c>
      <c r="AY226" s="59">
        <f>IFERROR(VALUE(INDEX('CSV Import'!$ER$7:$ER$359, MATCH($BP226, 'CSV Import'!$EQ$7:$EQ$359, 0))),0)</f>
        <v>0</v>
      </c>
      <c r="AZ226" s="60">
        <f>IFERROR(VALUE(INDEX('CSV Import'!$ES$7:$ES$359, MATCH($BP226, 'CSV Import'!$EQ$7:$EQ$359, 0))),0)</f>
        <v>0</v>
      </c>
      <c r="BA226" s="59">
        <f>IFERROR(VALUE(INDEX('CSV Import'!$EX$7:$EX$359, MATCH($BP226, 'CSV Import'!$EW$7:$EW$359, 0))),0)</f>
        <v>0</v>
      </c>
      <c r="BB226" s="60">
        <f>IFERROR(VALUE(INDEX('CSV Import'!$EY$7:$EY$359, MATCH($BP226, 'CSV Import'!$EW$7:$EW$359, 0))),0)</f>
        <v>0</v>
      </c>
      <c r="BC226" s="59">
        <f>IFERROR(VALUE(INDEX('CSV Import'!$FD$7:$FD$359, MATCH($BP226, 'CSV Import'!$FC$7:$FC$359, 0))),0)</f>
        <v>0</v>
      </c>
      <c r="BD226" s="60">
        <f>IFERROR(VALUE(INDEX('CSV Import'!$FE$7:$FE$359, MATCH($BP226, 'CSV Import'!$FC$7:$FC$359, 0))),0)</f>
        <v>0</v>
      </c>
      <c r="BE226" s="59">
        <f>IFERROR(VALUE(INDEX('CSV Import'!$FJ$7:$FJ$359, MATCH($BP226, 'CSV Import'!$FI$7:$FI$359, 0))),0)</f>
        <v>0</v>
      </c>
      <c r="BF226" s="60">
        <f>IFERROR(VALUE(INDEX('CSV Import'!$FK$7:$FK$359, MATCH($BP226, 'CSV Import'!$FI$7:$FI$359, 0))),0)</f>
        <v>0</v>
      </c>
      <c r="BG226" s="59">
        <f>IFERROR(VALUE(INDEX('CSV Import'!$FP$7:$FP$359, MATCH($BP226, 'CSV Import'!$FO$7:$FO$359, 0))),0)</f>
        <v>0</v>
      </c>
      <c r="BH226" s="60">
        <f>IFERROR(VALUE(INDEX('CSV Import'!$FQ$7:$FQ$359, MATCH($BP226, 'CSV Import'!$FO$7:$FO$359, 0))),0)</f>
        <v>0</v>
      </c>
      <c r="BI226" s="59">
        <f>IFERROR(VALUE(INDEX('CSV Import'!$FV$7:$FV$359, MATCH($BP226, 'CSV Import'!$FU$7:$FU$359, 0))),0)</f>
        <v>0</v>
      </c>
      <c r="BJ226" s="60">
        <f>IFERROR(VALUE(INDEX('CSV Import'!$FW$7:$FW$359, MATCH($BP226, 'CSV Import'!$FU$7:$FU$359, 0))),0)</f>
        <v>0</v>
      </c>
      <c r="BK226" s="59">
        <f>IFERROR(VALUE(INDEX('CSV Import'!$GB$7:$GB$359, MATCH($BP226, 'CSV Import'!$GA$7:$GA$359, 0))),0)</f>
        <v>0</v>
      </c>
      <c r="BL226" s="60">
        <f>IFERROR(VALUE(INDEX('CSV Import'!$GC$7:$GC$359, MATCH($BP226, 'CSV Import'!$GA$7:$GA$359, 0))),0)</f>
        <v>0</v>
      </c>
      <c r="BM226" s="61">
        <f t="shared" si="556"/>
        <v>0</v>
      </c>
      <c r="BN226" s="62">
        <f t="shared" si="556"/>
        <v>0</v>
      </c>
      <c r="BP226" s="33" t="str">
        <f t="shared" si="557"/>
        <v>NON-VOUCHERED</v>
      </c>
    </row>
    <row r="227" spans="1:68" x14ac:dyDescent="0.2">
      <c r="A227" s="28">
        <f>ROW()</f>
        <v>227</v>
      </c>
      <c r="B227" s="111"/>
      <c r="C227" s="59">
        <f>IFERROR(VALUE(INDEX('CSV Import'!$D$7:$D$359, MATCH($BP227, 'CSV Import'!$C$7:$C$359, 0))),0)</f>
        <v>0</v>
      </c>
      <c r="D227" s="60">
        <f>IFERROR(VALUE(INDEX('CSV Import'!$E$7:$E$359, MATCH($BP227, 'CSV Import'!$C$7:$C$359, 0))),0)</f>
        <v>0</v>
      </c>
      <c r="E227" s="59">
        <f>IFERROR(VALUE(INDEX('CSV Import'!$J$7:$J$359, MATCH($BP227, 'CSV Import'!$I$7:$I$359, 0))),0)</f>
        <v>0</v>
      </c>
      <c r="F227" s="60">
        <f>IFERROR(VALUE(INDEX('CSV Import'!$K$7:$K$359, MATCH($BP227, 'CSV Import'!$I$7:$I$359, 0))),0)</f>
        <v>0</v>
      </c>
      <c r="G227" s="59">
        <f>IFERROR(VALUE(INDEX('CSV Import'!$P$7:$P$359, MATCH($BP227, 'CSV Import'!$O$7:$O$359, 0))),0)</f>
        <v>0</v>
      </c>
      <c r="H227" s="60">
        <f>IFERROR(VALUE(INDEX('CSV Import'!$Q$7:$Q$359, MATCH($BP227, 'CSV Import'!$O$7:$O$359, 0))),0)</f>
        <v>0</v>
      </c>
      <c r="I227" s="59">
        <f>IFERROR(VALUE(INDEX('CSV Import'!$V$7:$V$359, MATCH($BP227, 'CSV Import'!$U$7:$U$359, 0))),0)</f>
        <v>0</v>
      </c>
      <c r="J227" s="60">
        <f>IFERROR(VALUE(INDEX('CSV Import'!$W$7:$W$359, MATCH($BP227, 'CSV Import'!$U$7:$U$359, 0))),0)</f>
        <v>0</v>
      </c>
      <c r="K227" s="59">
        <f>IFERROR(VALUE(INDEX('CSV Import'!$AB$7:$AB$359, MATCH($BP227, 'CSV Import'!$AA$7:$AA$359, 0))),0)</f>
        <v>0</v>
      </c>
      <c r="L227" s="60">
        <f>IFERROR(VALUE(INDEX('CSV Import'!$AC$7:$AC$359, MATCH($BP227, 'CSV Import'!$AA$7:$AA$359, 0))),0)</f>
        <v>0</v>
      </c>
      <c r="M227" s="59">
        <f>IFERROR(VALUE(INDEX('CSV Import'!$AH$7:$AH$359, MATCH($BP227, 'CSV Import'!$AG$7:$AG$359, 0))),0)</f>
        <v>0</v>
      </c>
      <c r="N227" s="60">
        <f>IFERROR(VALUE(INDEX('CSV Import'!$AI$7:$AI$359, MATCH($BP227, 'CSV Import'!$AG$7:$AG$359, 0))),0)</f>
        <v>0</v>
      </c>
      <c r="O227" s="59">
        <f>IFERROR(VALUE(INDEX('CSV Import'!$AN$7:$AN$359, MATCH($BP227, 'CSV Import'!$AM$7:$AM$359, 0))),0)</f>
        <v>0</v>
      </c>
      <c r="P227" s="60">
        <f>IFERROR(VALUE(INDEX('CSV Import'!$AO$7:$AO$359, MATCH($BP227, 'CSV Import'!$AM$7:$AM$359, 0))),0)</f>
        <v>0</v>
      </c>
      <c r="Q227" s="59">
        <f>IFERROR(VALUE(INDEX('CSV Import'!$AT$7:$AT$359, MATCH($BP227, 'CSV Import'!$AS$7:$AS$359, 0))),0)</f>
        <v>0</v>
      </c>
      <c r="R227" s="60">
        <f>IFERROR(VALUE(INDEX('CSV Import'!$AU$7:$AU$359, MATCH($BP227, 'CSV Import'!$AS$7:$AS$359, 0))),0)</f>
        <v>0</v>
      </c>
      <c r="S227" s="59">
        <f>IFERROR(VALUE(INDEX('CSV Import'!$AZ$7:$AZ$359, MATCH($BP227, 'CSV Import'!$AY$7:$AY$359, 0))),0)</f>
        <v>0</v>
      </c>
      <c r="T227" s="60">
        <f>IFERROR(VALUE(INDEX('CSV Import'!$BA$7:$BA$359, MATCH($BP227, 'CSV Import'!$AY$7:$AY$359, 0))),0)</f>
        <v>0</v>
      </c>
      <c r="U227" s="59">
        <f>IFERROR(VALUE(INDEX('CSV Import'!$BF$7:$BF$359, MATCH($BP227, 'CSV Import'!$BE$7:$BE$359, 0))),0)</f>
        <v>0</v>
      </c>
      <c r="V227" s="60">
        <f>IFERROR(VALUE(INDEX('CSV Import'!$BG$7:$BG$359, MATCH($BP227, 'CSV Import'!$BE$7:$BE$359, 0))),0)</f>
        <v>0</v>
      </c>
      <c r="W227" s="59">
        <f>IFERROR(VALUE(INDEX('CSV Import'!$BL$7:$BL$359, MATCH($BP227, 'CSV Import'!$BK$7:$BK$359, 0))),0)</f>
        <v>0</v>
      </c>
      <c r="X227" s="60">
        <f>IFERROR(VALUE(INDEX('CSV Import'!$BM$7:$BM$359, MATCH($BP227, 'CSV Import'!$BK$7:$BK$359, 0))),0)</f>
        <v>0</v>
      </c>
      <c r="Y227" s="59">
        <f>IFERROR(VALUE(INDEX('CSV Import'!$BR$7:$BR$359, MATCH($BP227, 'CSV Import'!$BQ$7:$BQ$359, 0))),0)</f>
        <v>0</v>
      </c>
      <c r="Z227" s="60">
        <f>IFERROR(VALUE(INDEX('CSV Import'!$BS$7:$BS$359, MATCH($BP227, 'CSV Import'!$BQ$7:$BQ$359, 0))),0)</f>
        <v>0</v>
      </c>
      <c r="AA227" s="59">
        <f>IFERROR(VALUE(INDEX('CSV Import'!$BX$7:$BX$359, MATCH($BP227, 'CSV Import'!$BW$7:$BW$359, 0))),0)</f>
        <v>0</v>
      </c>
      <c r="AB227" s="60">
        <f>IFERROR(VALUE(INDEX('CSV Import'!$BY$7:$BY$359, MATCH($BP227, 'CSV Import'!$BW$7:$BW$359, 0))),0)</f>
        <v>0</v>
      </c>
      <c r="AC227" s="59">
        <f>IFERROR(VALUE(INDEX('CSV Import'!$CD$7:$CD$359, MATCH($BP227, 'CSV Import'!$CC$7:$CC$359, 0))),0)</f>
        <v>0</v>
      </c>
      <c r="AD227" s="60">
        <f>IFERROR(VALUE(INDEX('CSV Import'!$CE$7:$CE$359, MATCH($BP227, 'CSV Import'!$CC$7:$CC$359, 0))),0)</f>
        <v>0</v>
      </c>
      <c r="AE227" s="59">
        <f>IFERROR(VALUE(INDEX('CSV Import'!$CJ$7:$CJ$359, MATCH($BP227, 'CSV Import'!$CI$7:$CI$359, 0))),0)</f>
        <v>0</v>
      </c>
      <c r="AF227" s="60">
        <f>IFERROR(VALUE(INDEX('CSV Import'!$CK$7:$CK$359, MATCH($BP227, 'CSV Import'!$CI$7:$CI$359, 0))),0)</f>
        <v>0</v>
      </c>
      <c r="AG227" s="59">
        <f>IFERROR(VALUE(INDEX('CSV Import'!$CP$7:$CP$359, MATCH($BP227, 'CSV Import'!$CO$7:$CO$359, 0))),0)</f>
        <v>0</v>
      </c>
      <c r="AH227" s="60">
        <f>IFERROR(VALUE(INDEX('CSV Import'!$CQ$7:$CQ$359, MATCH($BP227, 'CSV Import'!$CO$7:$CO$359, 0))),0)</f>
        <v>0</v>
      </c>
      <c r="AI227" s="59">
        <f>IFERROR(VALUE(INDEX('CSV Import'!$CV$7:$CV$359, MATCH($BP227, 'CSV Import'!$CU$7:$CU$359, 0))),0)</f>
        <v>0</v>
      </c>
      <c r="AJ227" s="60">
        <f>IFERROR(VALUE(INDEX('CSV Import'!$CW$7:$CW$359, MATCH($BP227, 'CSV Import'!$CU$7:$CU$359, 0))),0)</f>
        <v>0</v>
      </c>
      <c r="AK227" s="59">
        <f>IFERROR(VALUE(INDEX('CSV Import'!$DB$7:$DB$359, MATCH($BP227, 'CSV Import'!$DA$7:$DA$359, 0))),0)</f>
        <v>0</v>
      </c>
      <c r="AL227" s="60">
        <f>IFERROR(VALUE(INDEX('CSV Import'!$DC$7:$DC$359, MATCH($BP227, 'CSV Import'!$DA$7:$DA$359, 0))),0)</f>
        <v>0</v>
      </c>
      <c r="AM227" s="59">
        <f>IFERROR(VALUE(INDEX('CSV Import'!$DH$7:$DH$359, MATCH($BP227, 'CSV Import'!$DG$7:$DG$359, 0))),0)</f>
        <v>0</v>
      </c>
      <c r="AN227" s="60">
        <f>IFERROR(VALUE(INDEX('CSV Import'!$DI$7:$DI$359, MATCH($BP227, 'CSV Import'!$DG$7:$DG$359, 0))),0)</f>
        <v>0</v>
      </c>
      <c r="AO227" s="59">
        <f>IFERROR(VALUE(INDEX('CSV Import'!$DN$7:$DN$359, MATCH($BP227, 'CSV Import'!$DM$7:$DM$359, 0))),0)</f>
        <v>0</v>
      </c>
      <c r="AP227" s="60">
        <f>IFERROR(VALUE(INDEX('CSV Import'!$DO$7:$DO$359, MATCH($BP227, 'CSV Import'!$DM$7:$DM$359, 0))),0)</f>
        <v>0</v>
      </c>
      <c r="AQ227" s="59">
        <f>IFERROR(VALUE(INDEX('CSV Import'!$DT$7:$DT$359, MATCH($BP227, 'CSV Import'!$DS$7:$DS$359, 0))),0)</f>
        <v>0</v>
      </c>
      <c r="AR227" s="60">
        <f>IFERROR(VALUE(INDEX('CSV Import'!$DU$7:$DU$359, MATCH($BP227, 'CSV Import'!$DS$7:$DS$359, 0))),0)</f>
        <v>0</v>
      </c>
      <c r="AS227" s="59">
        <f>IFERROR(VALUE(INDEX('CSV Import'!$DZ$7:$DZ$359, MATCH($BP227, 'CSV Import'!$DY$7:$DY$359, 0))),0)</f>
        <v>0</v>
      </c>
      <c r="AT227" s="60">
        <f>IFERROR(VALUE(INDEX('CSV Import'!$EA$7:$EA$359, MATCH($BP227, 'CSV Import'!$DY$7:$DY$359, 0))),0)</f>
        <v>0</v>
      </c>
      <c r="AU227" s="59">
        <f>IFERROR(VALUE(INDEX('CSV Import'!$EF$7:$EF$359, MATCH($BP227, 'CSV Import'!$EE$7:$EE$359, 0))),0)</f>
        <v>0</v>
      </c>
      <c r="AV227" s="60">
        <f>IFERROR(VALUE(INDEX('CSV Import'!$EG$7:$EG$359, MATCH($BP227, 'CSV Import'!$EE$7:$EE$359, 0))),0)</f>
        <v>0</v>
      </c>
      <c r="AW227" s="59">
        <f>IFERROR(VALUE(INDEX('CSV Import'!$EL$7:$EL$359, MATCH($BP227, 'CSV Import'!$EK$7:$EK$359, 0))),0)</f>
        <v>0</v>
      </c>
      <c r="AX227" s="60">
        <f>IFERROR(VALUE(INDEX('CSV Import'!$EM$7:$EM$359, MATCH($BP227, 'CSV Import'!$EK$7:$EK$359, 0))),0)</f>
        <v>0</v>
      </c>
      <c r="AY227" s="59">
        <f>IFERROR(VALUE(INDEX('CSV Import'!$ER$7:$ER$359, MATCH($BP227, 'CSV Import'!$EQ$7:$EQ$359, 0))),0)</f>
        <v>0</v>
      </c>
      <c r="AZ227" s="60">
        <f>IFERROR(VALUE(INDEX('CSV Import'!$ES$7:$ES$359, MATCH($BP227, 'CSV Import'!$EQ$7:$EQ$359, 0))),0)</f>
        <v>0</v>
      </c>
      <c r="BA227" s="59">
        <f>IFERROR(VALUE(INDEX('CSV Import'!$EX$7:$EX$359, MATCH($BP227, 'CSV Import'!$EW$7:$EW$359, 0))),0)</f>
        <v>0</v>
      </c>
      <c r="BB227" s="60">
        <f>IFERROR(VALUE(INDEX('CSV Import'!$EY$7:$EY$359, MATCH($BP227, 'CSV Import'!$EW$7:$EW$359, 0))),0)</f>
        <v>0</v>
      </c>
      <c r="BC227" s="59">
        <f>IFERROR(VALUE(INDEX('CSV Import'!$FD$7:$FD$359, MATCH($BP227, 'CSV Import'!$FC$7:$FC$359, 0))),0)</f>
        <v>0</v>
      </c>
      <c r="BD227" s="60">
        <f>IFERROR(VALUE(INDEX('CSV Import'!$FE$7:$FE$359, MATCH($BP227, 'CSV Import'!$FC$7:$FC$359, 0))),0)</f>
        <v>0</v>
      </c>
      <c r="BE227" s="59">
        <f>IFERROR(VALUE(INDEX('CSV Import'!$FJ$7:$FJ$359, MATCH($BP227, 'CSV Import'!$FI$7:$FI$359, 0))),0)</f>
        <v>0</v>
      </c>
      <c r="BF227" s="60">
        <f>IFERROR(VALUE(INDEX('CSV Import'!$FK$7:$FK$359, MATCH($BP227, 'CSV Import'!$FI$7:$FI$359, 0))),0)</f>
        <v>0</v>
      </c>
      <c r="BG227" s="59">
        <f>IFERROR(VALUE(INDEX('CSV Import'!$FP$7:$FP$359, MATCH($BP227, 'CSV Import'!$FO$7:$FO$359, 0))),0)</f>
        <v>0</v>
      </c>
      <c r="BH227" s="60">
        <f>IFERROR(VALUE(INDEX('CSV Import'!$FQ$7:$FQ$359, MATCH($BP227, 'CSV Import'!$FO$7:$FO$359, 0))),0)</f>
        <v>0</v>
      </c>
      <c r="BI227" s="59">
        <f>IFERROR(VALUE(INDEX('CSV Import'!$FV$7:$FV$359, MATCH($BP227, 'CSV Import'!$FU$7:$FU$359, 0))),0)</f>
        <v>0</v>
      </c>
      <c r="BJ227" s="60">
        <f>IFERROR(VALUE(INDEX('CSV Import'!$FW$7:$FW$359, MATCH($BP227, 'CSV Import'!$FU$7:$FU$359, 0))),0)</f>
        <v>0</v>
      </c>
      <c r="BK227" s="59">
        <f>IFERROR(VALUE(INDEX('CSV Import'!$GB$7:$GB$359, MATCH($BP227, 'CSV Import'!$GA$7:$GA$359, 0))),0)</f>
        <v>0</v>
      </c>
      <c r="BL227" s="60">
        <f>IFERROR(VALUE(INDEX('CSV Import'!$GC$7:$GC$359, MATCH($BP227, 'CSV Import'!$GA$7:$GA$359, 0))),0)</f>
        <v>0</v>
      </c>
      <c r="BM227" s="61">
        <f t="shared" si="556"/>
        <v>0</v>
      </c>
      <c r="BN227" s="62">
        <f t="shared" si="556"/>
        <v>0</v>
      </c>
      <c r="BP227" s="33" t="str">
        <f t="shared" si="557"/>
        <v>NON-VOUCHERED</v>
      </c>
    </row>
    <row r="228" spans="1:68" x14ac:dyDescent="0.2">
      <c r="A228" s="28">
        <f>ROW()</f>
        <v>228</v>
      </c>
      <c r="B228" s="111"/>
      <c r="C228" s="59">
        <f>IFERROR(VALUE(INDEX('CSV Import'!$D$7:$D$359, MATCH($BP228, 'CSV Import'!$C$7:$C$359, 0))),0)</f>
        <v>0</v>
      </c>
      <c r="D228" s="60">
        <f>IFERROR(VALUE(INDEX('CSV Import'!$E$7:$E$359, MATCH($BP228, 'CSV Import'!$C$7:$C$359, 0))),0)</f>
        <v>0</v>
      </c>
      <c r="E228" s="59">
        <f>IFERROR(VALUE(INDEX('CSV Import'!$J$7:$J$359, MATCH($BP228, 'CSV Import'!$I$7:$I$359, 0))),0)</f>
        <v>0</v>
      </c>
      <c r="F228" s="60">
        <f>IFERROR(VALUE(INDEX('CSV Import'!$K$7:$K$359, MATCH($BP228, 'CSV Import'!$I$7:$I$359, 0))),0)</f>
        <v>0</v>
      </c>
      <c r="G228" s="59">
        <f>IFERROR(VALUE(INDEX('CSV Import'!$P$7:$P$359, MATCH($BP228, 'CSV Import'!$O$7:$O$359, 0))),0)</f>
        <v>0</v>
      </c>
      <c r="H228" s="60">
        <f>IFERROR(VALUE(INDEX('CSV Import'!$Q$7:$Q$359, MATCH($BP228, 'CSV Import'!$O$7:$O$359, 0))),0)</f>
        <v>0</v>
      </c>
      <c r="I228" s="59">
        <f>IFERROR(VALUE(INDEX('CSV Import'!$V$7:$V$359, MATCH($BP228, 'CSV Import'!$U$7:$U$359, 0))),0)</f>
        <v>0</v>
      </c>
      <c r="J228" s="60">
        <f>IFERROR(VALUE(INDEX('CSV Import'!$W$7:$W$359, MATCH($BP228, 'CSV Import'!$U$7:$U$359, 0))),0)</f>
        <v>0</v>
      </c>
      <c r="K228" s="59">
        <f>IFERROR(VALUE(INDEX('CSV Import'!$AB$7:$AB$359, MATCH($BP228, 'CSV Import'!$AA$7:$AA$359, 0))),0)</f>
        <v>0</v>
      </c>
      <c r="L228" s="60">
        <f>IFERROR(VALUE(INDEX('CSV Import'!$AC$7:$AC$359, MATCH($BP228, 'CSV Import'!$AA$7:$AA$359, 0))),0)</f>
        <v>0</v>
      </c>
      <c r="M228" s="59">
        <f>IFERROR(VALUE(INDEX('CSV Import'!$AH$7:$AH$359, MATCH($BP228, 'CSV Import'!$AG$7:$AG$359, 0))),0)</f>
        <v>0</v>
      </c>
      <c r="N228" s="60">
        <f>IFERROR(VALUE(INDEX('CSV Import'!$AI$7:$AI$359, MATCH($BP228, 'CSV Import'!$AG$7:$AG$359, 0))),0)</f>
        <v>0</v>
      </c>
      <c r="O228" s="59">
        <f>IFERROR(VALUE(INDEX('CSV Import'!$AN$7:$AN$359, MATCH($BP228, 'CSV Import'!$AM$7:$AM$359, 0))),0)</f>
        <v>0</v>
      </c>
      <c r="P228" s="60">
        <f>IFERROR(VALUE(INDEX('CSV Import'!$AO$7:$AO$359, MATCH($BP228, 'CSV Import'!$AM$7:$AM$359, 0))),0)</f>
        <v>0</v>
      </c>
      <c r="Q228" s="59">
        <f>IFERROR(VALUE(INDEX('CSV Import'!$AT$7:$AT$359, MATCH($BP228, 'CSV Import'!$AS$7:$AS$359, 0))),0)</f>
        <v>0</v>
      </c>
      <c r="R228" s="60">
        <f>IFERROR(VALUE(INDEX('CSV Import'!$AU$7:$AU$359, MATCH($BP228, 'CSV Import'!$AS$7:$AS$359, 0))),0)</f>
        <v>0</v>
      </c>
      <c r="S228" s="59">
        <f>IFERROR(VALUE(INDEX('CSV Import'!$AZ$7:$AZ$359, MATCH($BP228, 'CSV Import'!$AY$7:$AY$359, 0))),0)</f>
        <v>0</v>
      </c>
      <c r="T228" s="60">
        <f>IFERROR(VALUE(INDEX('CSV Import'!$BA$7:$BA$359, MATCH($BP228, 'CSV Import'!$AY$7:$AY$359, 0))),0)</f>
        <v>0</v>
      </c>
      <c r="U228" s="59">
        <f>IFERROR(VALUE(INDEX('CSV Import'!$BF$7:$BF$359, MATCH($BP228, 'CSV Import'!$BE$7:$BE$359, 0))),0)</f>
        <v>0</v>
      </c>
      <c r="V228" s="60">
        <f>IFERROR(VALUE(INDEX('CSV Import'!$BG$7:$BG$359, MATCH($BP228, 'CSV Import'!$BE$7:$BE$359, 0))),0)</f>
        <v>0</v>
      </c>
      <c r="W228" s="59">
        <f>IFERROR(VALUE(INDEX('CSV Import'!$BL$7:$BL$359, MATCH($BP228, 'CSV Import'!$BK$7:$BK$359, 0))),0)</f>
        <v>0</v>
      </c>
      <c r="X228" s="60">
        <f>IFERROR(VALUE(INDEX('CSV Import'!$BM$7:$BM$359, MATCH($BP228, 'CSV Import'!$BK$7:$BK$359, 0))),0)</f>
        <v>0</v>
      </c>
      <c r="Y228" s="59">
        <f>IFERROR(VALUE(INDEX('CSV Import'!$BR$7:$BR$359, MATCH($BP228, 'CSV Import'!$BQ$7:$BQ$359, 0))),0)</f>
        <v>0</v>
      </c>
      <c r="Z228" s="60">
        <f>IFERROR(VALUE(INDEX('CSV Import'!$BS$7:$BS$359, MATCH($BP228, 'CSV Import'!$BQ$7:$BQ$359, 0))),0)</f>
        <v>0</v>
      </c>
      <c r="AA228" s="59">
        <f>IFERROR(VALUE(INDEX('CSV Import'!$BX$7:$BX$359, MATCH($BP228, 'CSV Import'!$BW$7:$BW$359, 0))),0)</f>
        <v>0</v>
      </c>
      <c r="AB228" s="60">
        <f>IFERROR(VALUE(INDEX('CSV Import'!$BY$7:$BY$359, MATCH($BP228, 'CSV Import'!$BW$7:$BW$359, 0))),0)</f>
        <v>0</v>
      </c>
      <c r="AC228" s="59">
        <f>IFERROR(VALUE(INDEX('CSV Import'!$CD$7:$CD$359, MATCH($BP228, 'CSV Import'!$CC$7:$CC$359, 0))),0)</f>
        <v>0</v>
      </c>
      <c r="AD228" s="60">
        <f>IFERROR(VALUE(INDEX('CSV Import'!$CE$7:$CE$359, MATCH($BP228, 'CSV Import'!$CC$7:$CC$359, 0))),0)</f>
        <v>0</v>
      </c>
      <c r="AE228" s="59">
        <f>IFERROR(VALUE(INDEX('CSV Import'!$CJ$7:$CJ$359, MATCH($BP228, 'CSV Import'!$CI$7:$CI$359, 0))),0)</f>
        <v>0</v>
      </c>
      <c r="AF228" s="60">
        <f>IFERROR(VALUE(INDEX('CSV Import'!$CK$7:$CK$359, MATCH($BP228, 'CSV Import'!$CI$7:$CI$359, 0))),0)</f>
        <v>0</v>
      </c>
      <c r="AG228" s="59">
        <f>IFERROR(VALUE(INDEX('CSV Import'!$CP$7:$CP$359, MATCH($BP228, 'CSV Import'!$CO$7:$CO$359, 0))),0)</f>
        <v>0</v>
      </c>
      <c r="AH228" s="60">
        <f>IFERROR(VALUE(INDEX('CSV Import'!$CQ$7:$CQ$359, MATCH($BP228, 'CSV Import'!$CO$7:$CO$359, 0))),0)</f>
        <v>0</v>
      </c>
      <c r="AI228" s="59">
        <f>IFERROR(VALUE(INDEX('CSV Import'!$CV$7:$CV$359, MATCH($BP228, 'CSV Import'!$CU$7:$CU$359, 0))),0)</f>
        <v>0</v>
      </c>
      <c r="AJ228" s="60">
        <f>IFERROR(VALUE(INDEX('CSV Import'!$CW$7:$CW$359, MATCH($BP228, 'CSV Import'!$CU$7:$CU$359, 0))),0)</f>
        <v>0</v>
      </c>
      <c r="AK228" s="59">
        <f>IFERROR(VALUE(INDEX('CSV Import'!$DB$7:$DB$359, MATCH($BP228, 'CSV Import'!$DA$7:$DA$359, 0))),0)</f>
        <v>0</v>
      </c>
      <c r="AL228" s="60">
        <f>IFERROR(VALUE(INDEX('CSV Import'!$DC$7:$DC$359, MATCH($BP228, 'CSV Import'!$DA$7:$DA$359, 0))),0)</f>
        <v>0</v>
      </c>
      <c r="AM228" s="59">
        <f>IFERROR(VALUE(INDEX('CSV Import'!$DH$7:$DH$359, MATCH($BP228, 'CSV Import'!$DG$7:$DG$359, 0))),0)</f>
        <v>0</v>
      </c>
      <c r="AN228" s="60">
        <f>IFERROR(VALUE(INDEX('CSV Import'!$DI$7:$DI$359, MATCH($BP228, 'CSV Import'!$DG$7:$DG$359, 0))),0)</f>
        <v>0</v>
      </c>
      <c r="AO228" s="59">
        <f>IFERROR(VALUE(INDEX('CSV Import'!$DN$7:$DN$359, MATCH($BP228, 'CSV Import'!$DM$7:$DM$359, 0))),0)</f>
        <v>0</v>
      </c>
      <c r="AP228" s="60">
        <f>IFERROR(VALUE(INDEX('CSV Import'!$DO$7:$DO$359, MATCH($BP228, 'CSV Import'!$DM$7:$DM$359, 0))),0)</f>
        <v>0</v>
      </c>
      <c r="AQ228" s="59">
        <f>IFERROR(VALUE(INDEX('CSV Import'!$DT$7:$DT$359, MATCH($BP228, 'CSV Import'!$DS$7:$DS$359, 0))),0)</f>
        <v>0</v>
      </c>
      <c r="AR228" s="60">
        <f>IFERROR(VALUE(INDEX('CSV Import'!$DU$7:$DU$359, MATCH($BP228, 'CSV Import'!$DS$7:$DS$359, 0))),0)</f>
        <v>0</v>
      </c>
      <c r="AS228" s="59">
        <f>IFERROR(VALUE(INDEX('CSV Import'!$DZ$7:$DZ$359, MATCH($BP228, 'CSV Import'!$DY$7:$DY$359, 0))),0)</f>
        <v>0</v>
      </c>
      <c r="AT228" s="60">
        <f>IFERROR(VALUE(INDEX('CSV Import'!$EA$7:$EA$359, MATCH($BP228, 'CSV Import'!$DY$7:$DY$359, 0))),0)</f>
        <v>0</v>
      </c>
      <c r="AU228" s="59">
        <f>IFERROR(VALUE(INDEX('CSV Import'!$EF$7:$EF$359, MATCH($BP228, 'CSV Import'!$EE$7:$EE$359, 0))),0)</f>
        <v>0</v>
      </c>
      <c r="AV228" s="60">
        <f>IFERROR(VALUE(INDEX('CSV Import'!$EG$7:$EG$359, MATCH($BP228, 'CSV Import'!$EE$7:$EE$359, 0))),0)</f>
        <v>0</v>
      </c>
      <c r="AW228" s="59">
        <f>IFERROR(VALUE(INDEX('CSV Import'!$EL$7:$EL$359, MATCH($BP228, 'CSV Import'!$EK$7:$EK$359, 0))),0)</f>
        <v>0</v>
      </c>
      <c r="AX228" s="60">
        <f>IFERROR(VALUE(INDEX('CSV Import'!$EM$7:$EM$359, MATCH($BP228, 'CSV Import'!$EK$7:$EK$359, 0))),0)</f>
        <v>0</v>
      </c>
      <c r="AY228" s="59">
        <f>IFERROR(VALUE(INDEX('CSV Import'!$ER$7:$ER$359, MATCH($BP228, 'CSV Import'!$EQ$7:$EQ$359, 0))),0)</f>
        <v>0</v>
      </c>
      <c r="AZ228" s="60">
        <f>IFERROR(VALUE(INDEX('CSV Import'!$ES$7:$ES$359, MATCH($BP228, 'CSV Import'!$EQ$7:$EQ$359, 0))),0)</f>
        <v>0</v>
      </c>
      <c r="BA228" s="59">
        <f>IFERROR(VALUE(INDEX('CSV Import'!$EX$7:$EX$359, MATCH($BP228, 'CSV Import'!$EW$7:$EW$359, 0))),0)</f>
        <v>0</v>
      </c>
      <c r="BB228" s="60">
        <f>IFERROR(VALUE(INDEX('CSV Import'!$EY$7:$EY$359, MATCH($BP228, 'CSV Import'!$EW$7:$EW$359, 0))),0)</f>
        <v>0</v>
      </c>
      <c r="BC228" s="59">
        <f>IFERROR(VALUE(INDEX('CSV Import'!$FD$7:$FD$359, MATCH($BP228, 'CSV Import'!$FC$7:$FC$359, 0))),0)</f>
        <v>0</v>
      </c>
      <c r="BD228" s="60">
        <f>IFERROR(VALUE(INDEX('CSV Import'!$FE$7:$FE$359, MATCH($BP228, 'CSV Import'!$FC$7:$FC$359, 0))),0)</f>
        <v>0</v>
      </c>
      <c r="BE228" s="59">
        <f>IFERROR(VALUE(INDEX('CSV Import'!$FJ$7:$FJ$359, MATCH($BP228, 'CSV Import'!$FI$7:$FI$359, 0))),0)</f>
        <v>0</v>
      </c>
      <c r="BF228" s="60">
        <f>IFERROR(VALUE(INDEX('CSV Import'!$FK$7:$FK$359, MATCH($BP228, 'CSV Import'!$FI$7:$FI$359, 0))),0)</f>
        <v>0</v>
      </c>
      <c r="BG228" s="59">
        <f>IFERROR(VALUE(INDEX('CSV Import'!$FP$7:$FP$359, MATCH($BP228, 'CSV Import'!$FO$7:$FO$359, 0))),0)</f>
        <v>0</v>
      </c>
      <c r="BH228" s="60">
        <f>IFERROR(VALUE(INDEX('CSV Import'!$FQ$7:$FQ$359, MATCH($BP228, 'CSV Import'!$FO$7:$FO$359, 0))),0)</f>
        <v>0</v>
      </c>
      <c r="BI228" s="59">
        <f>IFERROR(VALUE(INDEX('CSV Import'!$FV$7:$FV$359, MATCH($BP228, 'CSV Import'!$FU$7:$FU$359, 0))),0)</f>
        <v>0</v>
      </c>
      <c r="BJ228" s="60">
        <f>IFERROR(VALUE(INDEX('CSV Import'!$FW$7:$FW$359, MATCH($BP228, 'CSV Import'!$FU$7:$FU$359, 0))),0)</f>
        <v>0</v>
      </c>
      <c r="BK228" s="59">
        <f>IFERROR(VALUE(INDEX('CSV Import'!$GB$7:$GB$359, MATCH($BP228, 'CSV Import'!$GA$7:$GA$359, 0))),0)</f>
        <v>0</v>
      </c>
      <c r="BL228" s="60">
        <f>IFERROR(VALUE(INDEX('CSV Import'!$GC$7:$GC$359, MATCH($BP228, 'CSV Import'!$GA$7:$GA$359, 0))),0)</f>
        <v>0</v>
      </c>
      <c r="BM228" s="61">
        <f t="shared" si="556"/>
        <v>0</v>
      </c>
      <c r="BN228" s="62">
        <f t="shared" si="556"/>
        <v>0</v>
      </c>
      <c r="BP228" s="33" t="str">
        <f t="shared" si="557"/>
        <v>NON-VOUCHERED</v>
      </c>
    </row>
    <row r="229" spans="1:68" x14ac:dyDescent="0.2">
      <c r="A229" s="28">
        <f>ROW()</f>
        <v>229</v>
      </c>
      <c r="B229" s="111"/>
      <c r="C229" s="59">
        <f>IFERROR(VALUE(INDEX('CSV Import'!$D$7:$D$359, MATCH($BP229, 'CSV Import'!$C$7:$C$359, 0))),0)</f>
        <v>0</v>
      </c>
      <c r="D229" s="60">
        <f>IFERROR(VALUE(INDEX('CSV Import'!$E$7:$E$359, MATCH($BP229, 'CSV Import'!$C$7:$C$359, 0))),0)</f>
        <v>0</v>
      </c>
      <c r="E229" s="59">
        <f>IFERROR(VALUE(INDEX('CSV Import'!$J$7:$J$359, MATCH($BP229, 'CSV Import'!$I$7:$I$359, 0))),0)</f>
        <v>0</v>
      </c>
      <c r="F229" s="60">
        <f>IFERROR(VALUE(INDEX('CSV Import'!$K$7:$K$359, MATCH($BP229, 'CSV Import'!$I$7:$I$359, 0))),0)</f>
        <v>0</v>
      </c>
      <c r="G229" s="59">
        <f>IFERROR(VALUE(INDEX('CSV Import'!$P$7:$P$359, MATCH($BP229, 'CSV Import'!$O$7:$O$359, 0))),0)</f>
        <v>0</v>
      </c>
      <c r="H229" s="60">
        <f>IFERROR(VALUE(INDEX('CSV Import'!$Q$7:$Q$359, MATCH($BP229, 'CSV Import'!$O$7:$O$359, 0))),0)</f>
        <v>0</v>
      </c>
      <c r="I229" s="59">
        <f>IFERROR(VALUE(INDEX('CSV Import'!$V$7:$V$359, MATCH($BP229, 'CSV Import'!$U$7:$U$359, 0))),0)</f>
        <v>0</v>
      </c>
      <c r="J229" s="60">
        <f>IFERROR(VALUE(INDEX('CSV Import'!$W$7:$W$359, MATCH($BP229, 'CSV Import'!$U$7:$U$359, 0))),0)</f>
        <v>0</v>
      </c>
      <c r="K229" s="59">
        <f>IFERROR(VALUE(INDEX('CSV Import'!$AB$7:$AB$359, MATCH($BP229, 'CSV Import'!$AA$7:$AA$359, 0))),0)</f>
        <v>0</v>
      </c>
      <c r="L229" s="60">
        <f>IFERROR(VALUE(INDEX('CSV Import'!$AC$7:$AC$359, MATCH($BP229, 'CSV Import'!$AA$7:$AA$359, 0))),0)</f>
        <v>0</v>
      </c>
      <c r="M229" s="59">
        <f>IFERROR(VALUE(INDEX('CSV Import'!$AH$7:$AH$359, MATCH($BP229, 'CSV Import'!$AG$7:$AG$359, 0))),0)</f>
        <v>0</v>
      </c>
      <c r="N229" s="60">
        <f>IFERROR(VALUE(INDEX('CSV Import'!$AI$7:$AI$359, MATCH($BP229, 'CSV Import'!$AG$7:$AG$359, 0))),0)</f>
        <v>0</v>
      </c>
      <c r="O229" s="59">
        <f>IFERROR(VALUE(INDEX('CSV Import'!$AN$7:$AN$359, MATCH($BP229, 'CSV Import'!$AM$7:$AM$359, 0))),0)</f>
        <v>0</v>
      </c>
      <c r="P229" s="60">
        <f>IFERROR(VALUE(INDEX('CSV Import'!$AO$7:$AO$359, MATCH($BP229, 'CSV Import'!$AM$7:$AM$359, 0))),0)</f>
        <v>0</v>
      </c>
      <c r="Q229" s="59">
        <f>IFERROR(VALUE(INDEX('CSV Import'!$AT$7:$AT$359, MATCH($BP229, 'CSV Import'!$AS$7:$AS$359, 0))),0)</f>
        <v>0</v>
      </c>
      <c r="R229" s="60">
        <f>IFERROR(VALUE(INDEX('CSV Import'!$AU$7:$AU$359, MATCH($BP229, 'CSV Import'!$AS$7:$AS$359, 0))),0)</f>
        <v>0</v>
      </c>
      <c r="S229" s="59">
        <f>IFERROR(VALUE(INDEX('CSV Import'!$AZ$7:$AZ$359, MATCH($BP229, 'CSV Import'!$AY$7:$AY$359, 0))),0)</f>
        <v>0</v>
      </c>
      <c r="T229" s="60">
        <f>IFERROR(VALUE(INDEX('CSV Import'!$BA$7:$BA$359, MATCH($BP229, 'CSV Import'!$AY$7:$AY$359, 0))),0)</f>
        <v>0</v>
      </c>
      <c r="U229" s="59">
        <f>IFERROR(VALUE(INDEX('CSV Import'!$BF$7:$BF$359, MATCH($BP229, 'CSV Import'!$BE$7:$BE$359, 0))),0)</f>
        <v>0</v>
      </c>
      <c r="V229" s="60">
        <f>IFERROR(VALUE(INDEX('CSV Import'!$BG$7:$BG$359, MATCH($BP229, 'CSV Import'!$BE$7:$BE$359, 0))),0)</f>
        <v>0</v>
      </c>
      <c r="W229" s="59">
        <f>IFERROR(VALUE(INDEX('CSV Import'!$BL$7:$BL$359, MATCH($BP229, 'CSV Import'!$BK$7:$BK$359, 0))),0)</f>
        <v>0</v>
      </c>
      <c r="X229" s="60">
        <f>IFERROR(VALUE(INDEX('CSV Import'!$BM$7:$BM$359, MATCH($BP229, 'CSV Import'!$BK$7:$BK$359, 0))),0)</f>
        <v>0</v>
      </c>
      <c r="Y229" s="59">
        <f>IFERROR(VALUE(INDEX('CSV Import'!$BR$7:$BR$359, MATCH($BP229, 'CSV Import'!$BQ$7:$BQ$359, 0))),0)</f>
        <v>0</v>
      </c>
      <c r="Z229" s="60">
        <f>IFERROR(VALUE(INDEX('CSV Import'!$BS$7:$BS$359, MATCH($BP229, 'CSV Import'!$BQ$7:$BQ$359, 0))),0)</f>
        <v>0</v>
      </c>
      <c r="AA229" s="59">
        <f>IFERROR(VALUE(INDEX('CSV Import'!$BX$7:$BX$359, MATCH($BP229, 'CSV Import'!$BW$7:$BW$359, 0))),0)</f>
        <v>0</v>
      </c>
      <c r="AB229" s="60">
        <f>IFERROR(VALUE(INDEX('CSV Import'!$BY$7:$BY$359, MATCH($BP229, 'CSV Import'!$BW$7:$BW$359, 0))),0)</f>
        <v>0</v>
      </c>
      <c r="AC229" s="59">
        <f>IFERROR(VALUE(INDEX('CSV Import'!$CD$7:$CD$359, MATCH($BP229, 'CSV Import'!$CC$7:$CC$359, 0))),0)</f>
        <v>0</v>
      </c>
      <c r="AD229" s="60">
        <f>IFERROR(VALUE(INDEX('CSV Import'!$CE$7:$CE$359, MATCH($BP229, 'CSV Import'!$CC$7:$CC$359, 0))),0)</f>
        <v>0</v>
      </c>
      <c r="AE229" s="59">
        <f>IFERROR(VALUE(INDEX('CSV Import'!$CJ$7:$CJ$359, MATCH($BP229, 'CSV Import'!$CI$7:$CI$359, 0))),0)</f>
        <v>0</v>
      </c>
      <c r="AF229" s="60">
        <f>IFERROR(VALUE(INDEX('CSV Import'!$CK$7:$CK$359, MATCH($BP229, 'CSV Import'!$CI$7:$CI$359, 0))),0)</f>
        <v>0</v>
      </c>
      <c r="AG229" s="59">
        <f>IFERROR(VALUE(INDEX('CSV Import'!$CP$7:$CP$359, MATCH($BP229, 'CSV Import'!$CO$7:$CO$359, 0))),0)</f>
        <v>0</v>
      </c>
      <c r="AH229" s="60">
        <f>IFERROR(VALUE(INDEX('CSV Import'!$CQ$7:$CQ$359, MATCH($BP229, 'CSV Import'!$CO$7:$CO$359, 0))),0)</f>
        <v>0</v>
      </c>
      <c r="AI229" s="59">
        <f>IFERROR(VALUE(INDEX('CSV Import'!$CV$7:$CV$359, MATCH($BP229, 'CSV Import'!$CU$7:$CU$359, 0))),0)</f>
        <v>0</v>
      </c>
      <c r="AJ229" s="60">
        <f>IFERROR(VALUE(INDEX('CSV Import'!$CW$7:$CW$359, MATCH($BP229, 'CSV Import'!$CU$7:$CU$359, 0))),0)</f>
        <v>0</v>
      </c>
      <c r="AK229" s="59">
        <f>IFERROR(VALUE(INDEX('CSV Import'!$DB$7:$DB$359, MATCH($BP229, 'CSV Import'!$DA$7:$DA$359, 0))),0)</f>
        <v>0</v>
      </c>
      <c r="AL229" s="60">
        <f>IFERROR(VALUE(INDEX('CSV Import'!$DC$7:$DC$359, MATCH($BP229, 'CSV Import'!$DA$7:$DA$359, 0))),0)</f>
        <v>0</v>
      </c>
      <c r="AM229" s="59">
        <f>IFERROR(VALUE(INDEX('CSV Import'!$DH$7:$DH$359, MATCH($BP229, 'CSV Import'!$DG$7:$DG$359, 0))),0)</f>
        <v>0</v>
      </c>
      <c r="AN229" s="60">
        <f>IFERROR(VALUE(INDEX('CSV Import'!$DI$7:$DI$359, MATCH($BP229, 'CSV Import'!$DG$7:$DG$359, 0))),0)</f>
        <v>0</v>
      </c>
      <c r="AO229" s="59">
        <f>IFERROR(VALUE(INDEX('CSV Import'!$DN$7:$DN$359, MATCH($BP229, 'CSV Import'!$DM$7:$DM$359, 0))),0)</f>
        <v>0</v>
      </c>
      <c r="AP229" s="60">
        <f>IFERROR(VALUE(INDEX('CSV Import'!$DO$7:$DO$359, MATCH($BP229, 'CSV Import'!$DM$7:$DM$359, 0))),0)</f>
        <v>0</v>
      </c>
      <c r="AQ229" s="59">
        <f>IFERROR(VALUE(INDEX('CSV Import'!$DT$7:$DT$359, MATCH($BP229, 'CSV Import'!$DS$7:$DS$359, 0))),0)</f>
        <v>0</v>
      </c>
      <c r="AR229" s="60">
        <f>IFERROR(VALUE(INDEX('CSV Import'!$DU$7:$DU$359, MATCH($BP229, 'CSV Import'!$DS$7:$DS$359, 0))),0)</f>
        <v>0</v>
      </c>
      <c r="AS229" s="59">
        <f>IFERROR(VALUE(INDEX('CSV Import'!$DZ$7:$DZ$359, MATCH($BP229, 'CSV Import'!$DY$7:$DY$359, 0))),0)</f>
        <v>0</v>
      </c>
      <c r="AT229" s="60">
        <f>IFERROR(VALUE(INDEX('CSV Import'!$EA$7:$EA$359, MATCH($BP229, 'CSV Import'!$DY$7:$DY$359, 0))),0)</f>
        <v>0</v>
      </c>
      <c r="AU229" s="59">
        <f>IFERROR(VALUE(INDEX('CSV Import'!$EF$7:$EF$359, MATCH($BP229, 'CSV Import'!$EE$7:$EE$359, 0))),0)</f>
        <v>0</v>
      </c>
      <c r="AV229" s="60">
        <f>IFERROR(VALUE(INDEX('CSV Import'!$EG$7:$EG$359, MATCH($BP229, 'CSV Import'!$EE$7:$EE$359, 0))),0)</f>
        <v>0</v>
      </c>
      <c r="AW229" s="59">
        <f>IFERROR(VALUE(INDEX('CSV Import'!$EL$7:$EL$359, MATCH($BP229, 'CSV Import'!$EK$7:$EK$359, 0))),0)</f>
        <v>0</v>
      </c>
      <c r="AX229" s="60">
        <f>IFERROR(VALUE(INDEX('CSV Import'!$EM$7:$EM$359, MATCH($BP229, 'CSV Import'!$EK$7:$EK$359, 0))),0)</f>
        <v>0</v>
      </c>
      <c r="AY229" s="59">
        <f>IFERROR(VALUE(INDEX('CSV Import'!$ER$7:$ER$359, MATCH($BP229, 'CSV Import'!$EQ$7:$EQ$359, 0))),0)</f>
        <v>0</v>
      </c>
      <c r="AZ229" s="60">
        <f>IFERROR(VALUE(INDEX('CSV Import'!$ES$7:$ES$359, MATCH($BP229, 'CSV Import'!$EQ$7:$EQ$359, 0))),0)</f>
        <v>0</v>
      </c>
      <c r="BA229" s="59">
        <f>IFERROR(VALUE(INDEX('CSV Import'!$EX$7:$EX$359, MATCH($BP229, 'CSV Import'!$EW$7:$EW$359, 0))),0)</f>
        <v>0</v>
      </c>
      <c r="BB229" s="60">
        <f>IFERROR(VALUE(INDEX('CSV Import'!$EY$7:$EY$359, MATCH($BP229, 'CSV Import'!$EW$7:$EW$359, 0))),0)</f>
        <v>0</v>
      </c>
      <c r="BC229" s="59">
        <f>IFERROR(VALUE(INDEX('CSV Import'!$FD$7:$FD$359, MATCH($BP229, 'CSV Import'!$FC$7:$FC$359, 0))),0)</f>
        <v>0</v>
      </c>
      <c r="BD229" s="60">
        <f>IFERROR(VALUE(INDEX('CSV Import'!$FE$7:$FE$359, MATCH($BP229, 'CSV Import'!$FC$7:$FC$359, 0))),0)</f>
        <v>0</v>
      </c>
      <c r="BE229" s="59">
        <f>IFERROR(VALUE(INDEX('CSV Import'!$FJ$7:$FJ$359, MATCH($BP229, 'CSV Import'!$FI$7:$FI$359, 0))),0)</f>
        <v>0</v>
      </c>
      <c r="BF229" s="60">
        <f>IFERROR(VALUE(INDEX('CSV Import'!$FK$7:$FK$359, MATCH($BP229, 'CSV Import'!$FI$7:$FI$359, 0))),0)</f>
        <v>0</v>
      </c>
      <c r="BG229" s="59">
        <f>IFERROR(VALUE(INDEX('CSV Import'!$FP$7:$FP$359, MATCH($BP229, 'CSV Import'!$FO$7:$FO$359, 0))),0)</f>
        <v>0</v>
      </c>
      <c r="BH229" s="60">
        <f>IFERROR(VALUE(INDEX('CSV Import'!$FQ$7:$FQ$359, MATCH($BP229, 'CSV Import'!$FO$7:$FO$359, 0))),0)</f>
        <v>0</v>
      </c>
      <c r="BI229" s="59">
        <f>IFERROR(VALUE(INDEX('CSV Import'!$FV$7:$FV$359, MATCH($BP229, 'CSV Import'!$FU$7:$FU$359, 0))),0)</f>
        <v>0</v>
      </c>
      <c r="BJ229" s="60">
        <f>IFERROR(VALUE(INDEX('CSV Import'!$FW$7:$FW$359, MATCH($BP229, 'CSV Import'!$FU$7:$FU$359, 0))),0)</f>
        <v>0</v>
      </c>
      <c r="BK229" s="59">
        <f>IFERROR(VALUE(INDEX('CSV Import'!$GB$7:$GB$359, MATCH($BP229, 'CSV Import'!$GA$7:$GA$359, 0))),0)</f>
        <v>0</v>
      </c>
      <c r="BL229" s="60">
        <f>IFERROR(VALUE(INDEX('CSV Import'!$GC$7:$GC$359, MATCH($BP229, 'CSV Import'!$GA$7:$GA$359, 0))),0)</f>
        <v>0</v>
      </c>
      <c r="BM229" s="61">
        <f t="shared" si="556"/>
        <v>0</v>
      </c>
      <c r="BN229" s="62">
        <f t="shared" si="556"/>
        <v>0</v>
      </c>
      <c r="BP229" s="33" t="str">
        <f t="shared" si="557"/>
        <v>NON-VOUCHERED</v>
      </c>
    </row>
    <row r="230" spans="1:68" x14ac:dyDescent="0.2">
      <c r="A230" s="28">
        <f>ROW()</f>
        <v>230</v>
      </c>
      <c r="B230" s="111"/>
      <c r="C230" s="59">
        <f>IFERROR(VALUE(INDEX('CSV Import'!$D$7:$D$359, MATCH($BP230, 'CSV Import'!$C$7:$C$359, 0))),0)</f>
        <v>0</v>
      </c>
      <c r="D230" s="60">
        <f>IFERROR(VALUE(INDEX('CSV Import'!$E$7:$E$359, MATCH($BP230, 'CSV Import'!$C$7:$C$359, 0))),0)</f>
        <v>0</v>
      </c>
      <c r="E230" s="59">
        <f>IFERROR(VALUE(INDEX('CSV Import'!$J$7:$J$359, MATCH($BP230, 'CSV Import'!$I$7:$I$359, 0))),0)</f>
        <v>0</v>
      </c>
      <c r="F230" s="60">
        <f>IFERROR(VALUE(INDEX('CSV Import'!$K$7:$K$359, MATCH($BP230, 'CSV Import'!$I$7:$I$359, 0))),0)</f>
        <v>0</v>
      </c>
      <c r="G230" s="59">
        <f>IFERROR(VALUE(INDEX('CSV Import'!$P$7:$P$359, MATCH($BP230, 'CSV Import'!$O$7:$O$359, 0))),0)</f>
        <v>0</v>
      </c>
      <c r="H230" s="60">
        <f>IFERROR(VALUE(INDEX('CSV Import'!$Q$7:$Q$359, MATCH($BP230, 'CSV Import'!$O$7:$O$359, 0))),0)</f>
        <v>0</v>
      </c>
      <c r="I230" s="59">
        <f>IFERROR(VALUE(INDEX('CSV Import'!$V$7:$V$359, MATCH($BP230, 'CSV Import'!$U$7:$U$359, 0))),0)</f>
        <v>0</v>
      </c>
      <c r="J230" s="60">
        <f>IFERROR(VALUE(INDEX('CSV Import'!$W$7:$W$359, MATCH($BP230, 'CSV Import'!$U$7:$U$359, 0))),0)</f>
        <v>0</v>
      </c>
      <c r="K230" s="59">
        <f>IFERROR(VALUE(INDEX('CSV Import'!$AB$7:$AB$359, MATCH($BP230, 'CSV Import'!$AA$7:$AA$359, 0))),0)</f>
        <v>0</v>
      </c>
      <c r="L230" s="60">
        <f>IFERROR(VALUE(INDEX('CSV Import'!$AC$7:$AC$359, MATCH($BP230, 'CSV Import'!$AA$7:$AA$359, 0))),0)</f>
        <v>0</v>
      </c>
      <c r="M230" s="59">
        <f>IFERROR(VALUE(INDEX('CSV Import'!$AH$7:$AH$359, MATCH($BP230, 'CSV Import'!$AG$7:$AG$359, 0))),0)</f>
        <v>0</v>
      </c>
      <c r="N230" s="60">
        <f>IFERROR(VALUE(INDEX('CSV Import'!$AI$7:$AI$359, MATCH($BP230, 'CSV Import'!$AG$7:$AG$359, 0))),0)</f>
        <v>0</v>
      </c>
      <c r="O230" s="59">
        <f>IFERROR(VALUE(INDEX('CSV Import'!$AN$7:$AN$359, MATCH($BP230, 'CSV Import'!$AM$7:$AM$359, 0))),0)</f>
        <v>0</v>
      </c>
      <c r="P230" s="60">
        <f>IFERROR(VALUE(INDEX('CSV Import'!$AO$7:$AO$359, MATCH($BP230, 'CSV Import'!$AM$7:$AM$359, 0))),0)</f>
        <v>0</v>
      </c>
      <c r="Q230" s="59">
        <f>IFERROR(VALUE(INDEX('CSV Import'!$AT$7:$AT$359, MATCH($BP230, 'CSV Import'!$AS$7:$AS$359, 0))),0)</f>
        <v>0</v>
      </c>
      <c r="R230" s="60">
        <f>IFERROR(VALUE(INDEX('CSV Import'!$AU$7:$AU$359, MATCH($BP230, 'CSV Import'!$AS$7:$AS$359, 0))),0)</f>
        <v>0</v>
      </c>
      <c r="S230" s="59">
        <f>IFERROR(VALUE(INDEX('CSV Import'!$AZ$7:$AZ$359, MATCH($BP230, 'CSV Import'!$AY$7:$AY$359, 0))),0)</f>
        <v>0</v>
      </c>
      <c r="T230" s="60">
        <f>IFERROR(VALUE(INDEX('CSV Import'!$BA$7:$BA$359, MATCH($BP230, 'CSV Import'!$AY$7:$AY$359, 0))),0)</f>
        <v>0</v>
      </c>
      <c r="U230" s="59">
        <f>IFERROR(VALUE(INDEX('CSV Import'!$BF$7:$BF$359, MATCH($BP230, 'CSV Import'!$BE$7:$BE$359, 0))),0)</f>
        <v>0</v>
      </c>
      <c r="V230" s="60">
        <f>IFERROR(VALUE(INDEX('CSV Import'!$BG$7:$BG$359, MATCH($BP230, 'CSV Import'!$BE$7:$BE$359, 0))),0)</f>
        <v>0</v>
      </c>
      <c r="W230" s="59">
        <f>IFERROR(VALUE(INDEX('CSV Import'!$BL$7:$BL$359, MATCH($BP230, 'CSV Import'!$BK$7:$BK$359, 0))),0)</f>
        <v>0</v>
      </c>
      <c r="X230" s="60">
        <f>IFERROR(VALUE(INDEX('CSV Import'!$BM$7:$BM$359, MATCH($BP230, 'CSV Import'!$BK$7:$BK$359, 0))),0)</f>
        <v>0</v>
      </c>
      <c r="Y230" s="59">
        <f>IFERROR(VALUE(INDEX('CSV Import'!$BR$7:$BR$359, MATCH($BP230, 'CSV Import'!$BQ$7:$BQ$359, 0))),0)</f>
        <v>0</v>
      </c>
      <c r="Z230" s="60">
        <f>IFERROR(VALUE(INDEX('CSV Import'!$BS$7:$BS$359, MATCH($BP230, 'CSV Import'!$BQ$7:$BQ$359, 0))),0)</f>
        <v>0</v>
      </c>
      <c r="AA230" s="59">
        <f>IFERROR(VALUE(INDEX('CSV Import'!$BX$7:$BX$359, MATCH($BP230, 'CSV Import'!$BW$7:$BW$359, 0))),0)</f>
        <v>0</v>
      </c>
      <c r="AB230" s="60">
        <f>IFERROR(VALUE(INDEX('CSV Import'!$BY$7:$BY$359, MATCH($BP230, 'CSV Import'!$BW$7:$BW$359, 0))),0)</f>
        <v>0</v>
      </c>
      <c r="AC230" s="59">
        <f>IFERROR(VALUE(INDEX('CSV Import'!$CD$7:$CD$359, MATCH($BP230, 'CSV Import'!$CC$7:$CC$359, 0))),0)</f>
        <v>0</v>
      </c>
      <c r="AD230" s="60">
        <f>IFERROR(VALUE(INDEX('CSV Import'!$CE$7:$CE$359, MATCH($BP230, 'CSV Import'!$CC$7:$CC$359, 0))),0)</f>
        <v>0</v>
      </c>
      <c r="AE230" s="59">
        <f>IFERROR(VALUE(INDEX('CSV Import'!$CJ$7:$CJ$359, MATCH($BP230, 'CSV Import'!$CI$7:$CI$359, 0))),0)</f>
        <v>0</v>
      </c>
      <c r="AF230" s="60">
        <f>IFERROR(VALUE(INDEX('CSV Import'!$CK$7:$CK$359, MATCH($BP230, 'CSV Import'!$CI$7:$CI$359, 0))),0)</f>
        <v>0</v>
      </c>
      <c r="AG230" s="59">
        <f>IFERROR(VALUE(INDEX('CSV Import'!$CP$7:$CP$359, MATCH($BP230, 'CSV Import'!$CO$7:$CO$359, 0))),0)</f>
        <v>0</v>
      </c>
      <c r="AH230" s="60">
        <f>IFERROR(VALUE(INDEX('CSV Import'!$CQ$7:$CQ$359, MATCH($BP230, 'CSV Import'!$CO$7:$CO$359, 0))),0)</f>
        <v>0</v>
      </c>
      <c r="AI230" s="59">
        <f>IFERROR(VALUE(INDEX('CSV Import'!$CV$7:$CV$359, MATCH($BP230, 'CSV Import'!$CU$7:$CU$359, 0))),0)</f>
        <v>0</v>
      </c>
      <c r="AJ230" s="60">
        <f>IFERROR(VALUE(INDEX('CSV Import'!$CW$7:$CW$359, MATCH($BP230, 'CSV Import'!$CU$7:$CU$359, 0))),0)</f>
        <v>0</v>
      </c>
      <c r="AK230" s="59">
        <f>IFERROR(VALUE(INDEX('CSV Import'!$DB$7:$DB$359, MATCH($BP230, 'CSV Import'!$DA$7:$DA$359, 0))),0)</f>
        <v>0</v>
      </c>
      <c r="AL230" s="60">
        <f>IFERROR(VALUE(INDEX('CSV Import'!$DC$7:$DC$359, MATCH($BP230, 'CSV Import'!$DA$7:$DA$359, 0))),0)</f>
        <v>0</v>
      </c>
      <c r="AM230" s="59">
        <f>IFERROR(VALUE(INDEX('CSV Import'!$DH$7:$DH$359, MATCH($BP230, 'CSV Import'!$DG$7:$DG$359, 0))),0)</f>
        <v>0</v>
      </c>
      <c r="AN230" s="60">
        <f>IFERROR(VALUE(INDEX('CSV Import'!$DI$7:$DI$359, MATCH($BP230, 'CSV Import'!$DG$7:$DG$359, 0))),0)</f>
        <v>0</v>
      </c>
      <c r="AO230" s="59">
        <f>IFERROR(VALUE(INDEX('CSV Import'!$DN$7:$DN$359, MATCH($BP230, 'CSV Import'!$DM$7:$DM$359, 0))),0)</f>
        <v>0</v>
      </c>
      <c r="AP230" s="60">
        <f>IFERROR(VALUE(INDEX('CSV Import'!$DO$7:$DO$359, MATCH($BP230, 'CSV Import'!$DM$7:$DM$359, 0))),0)</f>
        <v>0</v>
      </c>
      <c r="AQ230" s="59">
        <f>IFERROR(VALUE(INDEX('CSV Import'!$DT$7:$DT$359, MATCH($BP230, 'CSV Import'!$DS$7:$DS$359, 0))),0)</f>
        <v>0</v>
      </c>
      <c r="AR230" s="60">
        <f>IFERROR(VALUE(INDEX('CSV Import'!$DU$7:$DU$359, MATCH($BP230, 'CSV Import'!$DS$7:$DS$359, 0))),0)</f>
        <v>0</v>
      </c>
      <c r="AS230" s="59">
        <f>IFERROR(VALUE(INDEX('CSV Import'!$DZ$7:$DZ$359, MATCH($BP230, 'CSV Import'!$DY$7:$DY$359, 0))),0)</f>
        <v>0</v>
      </c>
      <c r="AT230" s="60">
        <f>IFERROR(VALUE(INDEX('CSV Import'!$EA$7:$EA$359, MATCH($BP230, 'CSV Import'!$DY$7:$DY$359, 0))),0)</f>
        <v>0</v>
      </c>
      <c r="AU230" s="59">
        <f>IFERROR(VALUE(INDEX('CSV Import'!$EF$7:$EF$359, MATCH($BP230, 'CSV Import'!$EE$7:$EE$359, 0))),0)</f>
        <v>0</v>
      </c>
      <c r="AV230" s="60">
        <f>IFERROR(VALUE(INDEX('CSV Import'!$EG$7:$EG$359, MATCH($BP230, 'CSV Import'!$EE$7:$EE$359, 0))),0)</f>
        <v>0</v>
      </c>
      <c r="AW230" s="59">
        <f>IFERROR(VALUE(INDEX('CSV Import'!$EL$7:$EL$359, MATCH($BP230, 'CSV Import'!$EK$7:$EK$359, 0))),0)</f>
        <v>0</v>
      </c>
      <c r="AX230" s="60">
        <f>IFERROR(VALUE(INDEX('CSV Import'!$EM$7:$EM$359, MATCH($BP230, 'CSV Import'!$EK$7:$EK$359, 0))),0)</f>
        <v>0</v>
      </c>
      <c r="AY230" s="59">
        <f>IFERROR(VALUE(INDEX('CSV Import'!$ER$7:$ER$359, MATCH($BP230, 'CSV Import'!$EQ$7:$EQ$359, 0))),0)</f>
        <v>0</v>
      </c>
      <c r="AZ230" s="60">
        <f>IFERROR(VALUE(INDEX('CSV Import'!$ES$7:$ES$359, MATCH($BP230, 'CSV Import'!$EQ$7:$EQ$359, 0))),0)</f>
        <v>0</v>
      </c>
      <c r="BA230" s="59">
        <f>IFERROR(VALUE(INDEX('CSV Import'!$EX$7:$EX$359, MATCH($BP230, 'CSV Import'!$EW$7:$EW$359, 0))),0)</f>
        <v>0</v>
      </c>
      <c r="BB230" s="60">
        <f>IFERROR(VALUE(INDEX('CSV Import'!$EY$7:$EY$359, MATCH($BP230, 'CSV Import'!$EW$7:$EW$359, 0))),0)</f>
        <v>0</v>
      </c>
      <c r="BC230" s="59">
        <f>IFERROR(VALUE(INDEX('CSV Import'!$FD$7:$FD$359, MATCH($BP230, 'CSV Import'!$FC$7:$FC$359, 0))),0)</f>
        <v>0</v>
      </c>
      <c r="BD230" s="60">
        <f>IFERROR(VALUE(INDEX('CSV Import'!$FE$7:$FE$359, MATCH($BP230, 'CSV Import'!$FC$7:$FC$359, 0))),0)</f>
        <v>0</v>
      </c>
      <c r="BE230" s="59">
        <f>IFERROR(VALUE(INDEX('CSV Import'!$FJ$7:$FJ$359, MATCH($BP230, 'CSV Import'!$FI$7:$FI$359, 0))),0)</f>
        <v>0</v>
      </c>
      <c r="BF230" s="60">
        <f>IFERROR(VALUE(INDEX('CSV Import'!$FK$7:$FK$359, MATCH($BP230, 'CSV Import'!$FI$7:$FI$359, 0))),0)</f>
        <v>0</v>
      </c>
      <c r="BG230" s="59">
        <f>IFERROR(VALUE(INDEX('CSV Import'!$FP$7:$FP$359, MATCH($BP230, 'CSV Import'!$FO$7:$FO$359, 0))),0)</f>
        <v>0</v>
      </c>
      <c r="BH230" s="60">
        <f>IFERROR(VALUE(INDEX('CSV Import'!$FQ$7:$FQ$359, MATCH($BP230, 'CSV Import'!$FO$7:$FO$359, 0))),0)</f>
        <v>0</v>
      </c>
      <c r="BI230" s="59">
        <f>IFERROR(VALUE(INDEX('CSV Import'!$FV$7:$FV$359, MATCH($BP230, 'CSV Import'!$FU$7:$FU$359, 0))),0)</f>
        <v>0</v>
      </c>
      <c r="BJ230" s="60">
        <f>IFERROR(VALUE(INDEX('CSV Import'!$FW$7:$FW$359, MATCH($BP230, 'CSV Import'!$FU$7:$FU$359, 0))),0)</f>
        <v>0</v>
      </c>
      <c r="BK230" s="59">
        <f>IFERROR(VALUE(INDEX('CSV Import'!$GB$7:$GB$359, MATCH($BP230, 'CSV Import'!$GA$7:$GA$359, 0))),0)</f>
        <v>0</v>
      </c>
      <c r="BL230" s="60">
        <f>IFERROR(VALUE(INDEX('CSV Import'!$GC$7:$GC$359, MATCH($BP230, 'CSV Import'!$GA$7:$GA$359, 0))),0)</f>
        <v>0</v>
      </c>
      <c r="BM230" s="61">
        <f t="shared" si="556"/>
        <v>0</v>
      </c>
      <c r="BN230" s="62">
        <f t="shared" si="556"/>
        <v>0</v>
      </c>
      <c r="BP230" s="33" t="str">
        <f t="shared" si="557"/>
        <v>NON-VOUCHERED</v>
      </c>
    </row>
    <row r="231" spans="1:68" x14ac:dyDescent="0.2">
      <c r="A231" s="28">
        <f>ROW()</f>
        <v>231</v>
      </c>
      <c r="B231" s="111"/>
      <c r="C231" s="59">
        <f>IFERROR(VALUE(INDEX('CSV Import'!$D$7:$D$359, MATCH($BP231, 'CSV Import'!$C$7:$C$359, 0))),0)</f>
        <v>0</v>
      </c>
      <c r="D231" s="60">
        <f>IFERROR(VALUE(INDEX('CSV Import'!$E$7:$E$359, MATCH($BP231, 'CSV Import'!$C$7:$C$359, 0))),0)</f>
        <v>0</v>
      </c>
      <c r="E231" s="59">
        <f>IFERROR(VALUE(INDEX('CSV Import'!$J$7:$J$359, MATCH($BP231, 'CSV Import'!$I$7:$I$359, 0))),0)</f>
        <v>0</v>
      </c>
      <c r="F231" s="60">
        <f>IFERROR(VALUE(INDEX('CSV Import'!$K$7:$K$359, MATCH($BP231, 'CSV Import'!$I$7:$I$359, 0))),0)</f>
        <v>0</v>
      </c>
      <c r="G231" s="59">
        <f>IFERROR(VALUE(INDEX('CSV Import'!$P$7:$P$359, MATCH($BP231, 'CSV Import'!$O$7:$O$359, 0))),0)</f>
        <v>0</v>
      </c>
      <c r="H231" s="60">
        <f>IFERROR(VALUE(INDEX('CSV Import'!$Q$7:$Q$359, MATCH($BP231, 'CSV Import'!$O$7:$O$359, 0))),0)</f>
        <v>0</v>
      </c>
      <c r="I231" s="59">
        <f>IFERROR(VALUE(INDEX('CSV Import'!$V$7:$V$359, MATCH($BP231, 'CSV Import'!$U$7:$U$359, 0))),0)</f>
        <v>0</v>
      </c>
      <c r="J231" s="60">
        <f>IFERROR(VALUE(INDEX('CSV Import'!$W$7:$W$359, MATCH($BP231, 'CSV Import'!$U$7:$U$359, 0))),0)</f>
        <v>0</v>
      </c>
      <c r="K231" s="59">
        <f>IFERROR(VALUE(INDEX('CSV Import'!$AB$7:$AB$359, MATCH($BP231, 'CSV Import'!$AA$7:$AA$359, 0))),0)</f>
        <v>0</v>
      </c>
      <c r="L231" s="60">
        <f>IFERROR(VALUE(INDEX('CSV Import'!$AC$7:$AC$359, MATCH($BP231, 'CSV Import'!$AA$7:$AA$359, 0))),0)</f>
        <v>0</v>
      </c>
      <c r="M231" s="59">
        <f>IFERROR(VALUE(INDEX('CSV Import'!$AH$7:$AH$359, MATCH($BP231, 'CSV Import'!$AG$7:$AG$359, 0))),0)</f>
        <v>0</v>
      </c>
      <c r="N231" s="60">
        <f>IFERROR(VALUE(INDEX('CSV Import'!$AI$7:$AI$359, MATCH($BP231, 'CSV Import'!$AG$7:$AG$359, 0))),0)</f>
        <v>0</v>
      </c>
      <c r="O231" s="59">
        <f>IFERROR(VALUE(INDEX('CSV Import'!$AN$7:$AN$359, MATCH($BP231, 'CSV Import'!$AM$7:$AM$359, 0))),0)</f>
        <v>0</v>
      </c>
      <c r="P231" s="60">
        <f>IFERROR(VALUE(INDEX('CSV Import'!$AO$7:$AO$359, MATCH($BP231, 'CSV Import'!$AM$7:$AM$359, 0))),0)</f>
        <v>0</v>
      </c>
      <c r="Q231" s="59">
        <f>IFERROR(VALUE(INDEX('CSV Import'!$AT$7:$AT$359, MATCH($BP231, 'CSV Import'!$AS$7:$AS$359, 0))),0)</f>
        <v>0</v>
      </c>
      <c r="R231" s="60">
        <f>IFERROR(VALUE(INDEX('CSV Import'!$AU$7:$AU$359, MATCH($BP231, 'CSV Import'!$AS$7:$AS$359, 0))),0)</f>
        <v>0</v>
      </c>
      <c r="S231" s="59">
        <f>IFERROR(VALUE(INDEX('CSV Import'!$AZ$7:$AZ$359, MATCH($BP231, 'CSV Import'!$AY$7:$AY$359, 0))),0)</f>
        <v>0</v>
      </c>
      <c r="T231" s="60">
        <f>IFERROR(VALUE(INDEX('CSV Import'!$BA$7:$BA$359, MATCH($BP231, 'CSV Import'!$AY$7:$AY$359, 0))),0)</f>
        <v>0</v>
      </c>
      <c r="U231" s="59">
        <f>IFERROR(VALUE(INDEX('CSV Import'!$BF$7:$BF$359, MATCH($BP231, 'CSV Import'!$BE$7:$BE$359, 0))),0)</f>
        <v>0</v>
      </c>
      <c r="V231" s="60">
        <f>IFERROR(VALUE(INDEX('CSV Import'!$BG$7:$BG$359, MATCH($BP231, 'CSV Import'!$BE$7:$BE$359, 0))),0)</f>
        <v>0</v>
      </c>
      <c r="W231" s="59">
        <f>IFERROR(VALUE(INDEX('CSV Import'!$BL$7:$BL$359, MATCH($BP231, 'CSV Import'!$BK$7:$BK$359, 0))),0)</f>
        <v>0</v>
      </c>
      <c r="X231" s="60">
        <f>IFERROR(VALUE(INDEX('CSV Import'!$BM$7:$BM$359, MATCH($BP231, 'CSV Import'!$BK$7:$BK$359, 0))),0)</f>
        <v>0</v>
      </c>
      <c r="Y231" s="59">
        <f>IFERROR(VALUE(INDEX('CSV Import'!$BR$7:$BR$359, MATCH($BP231, 'CSV Import'!$BQ$7:$BQ$359, 0))),0)</f>
        <v>0</v>
      </c>
      <c r="Z231" s="60">
        <f>IFERROR(VALUE(INDEX('CSV Import'!$BS$7:$BS$359, MATCH($BP231, 'CSV Import'!$BQ$7:$BQ$359, 0))),0)</f>
        <v>0</v>
      </c>
      <c r="AA231" s="59">
        <f>IFERROR(VALUE(INDEX('CSV Import'!$BX$7:$BX$359, MATCH($BP231, 'CSV Import'!$BW$7:$BW$359, 0))),0)</f>
        <v>0</v>
      </c>
      <c r="AB231" s="60">
        <f>IFERROR(VALUE(INDEX('CSV Import'!$BY$7:$BY$359, MATCH($BP231, 'CSV Import'!$BW$7:$BW$359, 0))),0)</f>
        <v>0</v>
      </c>
      <c r="AC231" s="59">
        <f>IFERROR(VALUE(INDEX('CSV Import'!$CD$7:$CD$359, MATCH($BP231, 'CSV Import'!$CC$7:$CC$359, 0))),0)</f>
        <v>0</v>
      </c>
      <c r="AD231" s="60">
        <f>IFERROR(VALUE(INDEX('CSV Import'!$CE$7:$CE$359, MATCH($BP231, 'CSV Import'!$CC$7:$CC$359, 0))),0)</f>
        <v>0</v>
      </c>
      <c r="AE231" s="59">
        <f>IFERROR(VALUE(INDEX('CSV Import'!$CJ$7:$CJ$359, MATCH($BP231, 'CSV Import'!$CI$7:$CI$359, 0))),0)</f>
        <v>0</v>
      </c>
      <c r="AF231" s="60">
        <f>IFERROR(VALUE(INDEX('CSV Import'!$CK$7:$CK$359, MATCH($BP231, 'CSV Import'!$CI$7:$CI$359, 0))),0)</f>
        <v>0</v>
      </c>
      <c r="AG231" s="59">
        <f>IFERROR(VALUE(INDEX('CSV Import'!$CP$7:$CP$359, MATCH($BP231, 'CSV Import'!$CO$7:$CO$359, 0))),0)</f>
        <v>0</v>
      </c>
      <c r="AH231" s="60">
        <f>IFERROR(VALUE(INDEX('CSV Import'!$CQ$7:$CQ$359, MATCH($BP231, 'CSV Import'!$CO$7:$CO$359, 0))),0)</f>
        <v>0</v>
      </c>
      <c r="AI231" s="59">
        <f>IFERROR(VALUE(INDEX('CSV Import'!$CV$7:$CV$359, MATCH($BP231, 'CSV Import'!$CU$7:$CU$359, 0))),0)</f>
        <v>0</v>
      </c>
      <c r="AJ231" s="60">
        <f>IFERROR(VALUE(INDEX('CSV Import'!$CW$7:$CW$359, MATCH($BP231, 'CSV Import'!$CU$7:$CU$359, 0))),0)</f>
        <v>0</v>
      </c>
      <c r="AK231" s="59">
        <f>IFERROR(VALUE(INDEX('CSV Import'!$DB$7:$DB$359, MATCH($BP231, 'CSV Import'!$DA$7:$DA$359, 0))),0)</f>
        <v>0</v>
      </c>
      <c r="AL231" s="60">
        <f>IFERROR(VALUE(INDEX('CSV Import'!$DC$7:$DC$359, MATCH($BP231, 'CSV Import'!$DA$7:$DA$359, 0))),0)</f>
        <v>0</v>
      </c>
      <c r="AM231" s="59">
        <f>IFERROR(VALUE(INDEX('CSV Import'!$DH$7:$DH$359, MATCH($BP231, 'CSV Import'!$DG$7:$DG$359, 0))),0)</f>
        <v>0</v>
      </c>
      <c r="AN231" s="60">
        <f>IFERROR(VALUE(INDEX('CSV Import'!$DI$7:$DI$359, MATCH($BP231, 'CSV Import'!$DG$7:$DG$359, 0))),0)</f>
        <v>0</v>
      </c>
      <c r="AO231" s="59">
        <f>IFERROR(VALUE(INDEX('CSV Import'!$DN$7:$DN$359, MATCH($BP231, 'CSV Import'!$DM$7:$DM$359, 0))),0)</f>
        <v>0</v>
      </c>
      <c r="AP231" s="60">
        <f>IFERROR(VALUE(INDEX('CSV Import'!$DO$7:$DO$359, MATCH($BP231, 'CSV Import'!$DM$7:$DM$359, 0))),0)</f>
        <v>0</v>
      </c>
      <c r="AQ231" s="59">
        <f>IFERROR(VALUE(INDEX('CSV Import'!$DT$7:$DT$359, MATCH($BP231, 'CSV Import'!$DS$7:$DS$359, 0))),0)</f>
        <v>0</v>
      </c>
      <c r="AR231" s="60">
        <f>IFERROR(VALUE(INDEX('CSV Import'!$DU$7:$DU$359, MATCH($BP231, 'CSV Import'!$DS$7:$DS$359, 0))),0)</f>
        <v>0</v>
      </c>
      <c r="AS231" s="59">
        <f>IFERROR(VALUE(INDEX('CSV Import'!$DZ$7:$DZ$359, MATCH($BP231, 'CSV Import'!$DY$7:$DY$359, 0))),0)</f>
        <v>0</v>
      </c>
      <c r="AT231" s="60">
        <f>IFERROR(VALUE(INDEX('CSV Import'!$EA$7:$EA$359, MATCH($BP231, 'CSV Import'!$DY$7:$DY$359, 0))),0)</f>
        <v>0</v>
      </c>
      <c r="AU231" s="59">
        <f>IFERROR(VALUE(INDEX('CSV Import'!$EF$7:$EF$359, MATCH($BP231, 'CSV Import'!$EE$7:$EE$359, 0))),0)</f>
        <v>0</v>
      </c>
      <c r="AV231" s="60">
        <f>IFERROR(VALUE(INDEX('CSV Import'!$EG$7:$EG$359, MATCH($BP231, 'CSV Import'!$EE$7:$EE$359, 0))),0)</f>
        <v>0</v>
      </c>
      <c r="AW231" s="59">
        <f>IFERROR(VALUE(INDEX('CSV Import'!$EL$7:$EL$359, MATCH($BP231, 'CSV Import'!$EK$7:$EK$359, 0))),0)</f>
        <v>0</v>
      </c>
      <c r="AX231" s="60">
        <f>IFERROR(VALUE(INDEX('CSV Import'!$EM$7:$EM$359, MATCH($BP231, 'CSV Import'!$EK$7:$EK$359, 0))),0)</f>
        <v>0</v>
      </c>
      <c r="AY231" s="59">
        <f>IFERROR(VALUE(INDEX('CSV Import'!$ER$7:$ER$359, MATCH($BP231, 'CSV Import'!$EQ$7:$EQ$359, 0))),0)</f>
        <v>0</v>
      </c>
      <c r="AZ231" s="60">
        <f>IFERROR(VALUE(INDEX('CSV Import'!$ES$7:$ES$359, MATCH($BP231, 'CSV Import'!$EQ$7:$EQ$359, 0))),0)</f>
        <v>0</v>
      </c>
      <c r="BA231" s="59">
        <f>IFERROR(VALUE(INDEX('CSV Import'!$EX$7:$EX$359, MATCH($BP231, 'CSV Import'!$EW$7:$EW$359, 0))),0)</f>
        <v>0</v>
      </c>
      <c r="BB231" s="60">
        <f>IFERROR(VALUE(INDEX('CSV Import'!$EY$7:$EY$359, MATCH($BP231, 'CSV Import'!$EW$7:$EW$359, 0))),0)</f>
        <v>0</v>
      </c>
      <c r="BC231" s="59">
        <f>IFERROR(VALUE(INDEX('CSV Import'!$FD$7:$FD$359, MATCH($BP231, 'CSV Import'!$FC$7:$FC$359, 0))),0)</f>
        <v>0</v>
      </c>
      <c r="BD231" s="60">
        <f>IFERROR(VALUE(INDEX('CSV Import'!$FE$7:$FE$359, MATCH($BP231, 'CSV Import'!$FC$7:$FC$359, 0))),0)</f>
        <v>0</v>
      </c>
      <c r="BE231" s="59">
        <f>IFERROR(VALUE(INDEX('CSV Import'!$FJ$7:$FJ$359, MATCH($BP231, 'CSV Import'!$FI$7:$FI$359, 0))),0)</f>
        <v>0</v>
      </c>
      <c r="BF231" s="60">
        <f>IFERROR(VALUE(INDEX('CSV Import'!$FK$7:$FK$359, MATCH($BP231, 'CSV Import'!$FI$7:$FI$359, 0))),0)</f>
        <v>0</v>
      </c>
      <c r="BG231" s="59">
        <f>IFERROR(VALUE(INDEX('CSV Import'!$FP$7:$FP$359, MATCH($BP231, 'CSV Import'!$FO$7:$FO$359, 0))),0)</f>
        <v>0</v>
      </c>
      <c r="BH231" s="60">
        <f>IFERROR(VALUE(INDEX('CSV Import'!$FQ$7:$FQ$359, MATCH($BP231, 'CSV Import'!$FO$7:$FO$359, 0))),0)</f>
        <v>0</v>
      </c>
      <c r="BI231" s="59">
        <f>IFERROR(VALUE(INDEX('CSV Import'!$FV$7:$FV$359, MATCH($BP231, 'CSV Import'!$FU$7:$FU$359, 0))),0)</f>
        <v>0</v>
      </c>
      <c r="BJ231" s="60">
        <f>IFERROR(VALUE(INDEX('CSV Import'!$FW$7:$FW$359, MATCH($BP231, 'CSV Import'!$FU$7:$FU$359, 0))),0)</f>
        <v>0</v>
      </c>
      <c r="BK231" s="59">
        <f>IFERROR(VALUE(INDEX('CSV Import'!$GB$7:$GB$359, MATCH($BP231, 'CSV Import'!$GA$7:$GA$359, 0))),0)</f>
        <v>0</v>
      </c>
      <c r="BL231" s="60">
        <f>IFERROR(VALUE(INDEX('CSV Import'!$GC$7:$GC$359, MATCH($BP231, 'CSV Import'!$GA$7:$GA$359, 0))),0)</f>
        <v>0</v>
      </c>
      <c r="BM231" s="61">
        <f t="shared" si="556"/>
        <v>0</v>
      </c>
      <c r="BN231" s="62">
        <f t="shared" si="556"/>
        <v>0</v>
      </c>
      <c r="BP231" s="33" t="str">
        <f t="shared" si="557"/>
        <v>NON-VOUCHERED</v>
      </c>
    </row>
    <row r="232" spans="1:68" x14ac:dyDescent="0.2">
      <c r="A232" s="28">
        <f>ROW()</f>
        <v>232</v>
      </c>
      <c r="B232" s="111"/>
      <c r="C232" s="59">
        <f>IFERROR(VALUE(INDEX('CSV Import'!$D$7:$D$359, MATCH($BP232, 'CSV Import'!$C$7:$C$359, 0))),0)</f>
        <v>0</v>
      </c>
      <c r="D232" s="60">
        <f>IFERROR(VALUE(INDEX('CSV Import'!$E$7:$E$359, MATCH($BP232, 'CSV Import'!$C$7:$C$359, 0))),0)</f>
        <v>0</v>
      </c>
      <c r="E232" s="59">
        <f>IFERROR(VALUE(INDEX('CSV Import'!$J$7:$J$359, MATCH($BP232, 'CSV Import'!$I$7:$I$359, 0))),0)</f>
        <v>0</v>
      </c>
      <c r="F232" s="60">
        <f>IFERROR(VALUE(INDEX('CSV Import'!$K$7:$K$359, MATCH($BP232, 'CSV Import'!$I$7:$I$359, 0))),0)</f>
        <v>0</v>
      </c>
      <c r="G232" s="59">
        <f>IFERROR(VALUE(INDEX('CSV Import'!$P$7:$P$359, MATCH($BP232, 'CSV Import'!$O$7:$O$359, 0))),0)</f>
        <v>0</v>
      </c>
      <c r="H232" s="60">
        <f>IFERROR(VALUE(INDEX('CSV Import'!$Q$7:$Q$359, MATCH($BP232, 'CSV Import'!$O$7:$O$359, 0))),0)</f>
        <v>0</v>
      </c>
      <c r="I232" s="59">
        <f>IFERROR(VALUE(INDEX('CSV Import'!$V$7:$V$359, MATCH($BP232, 'CSV Import'!$U$7:$U$359, 0))),0)</f>
        <v>0</v>
      </c>
      <c r="J232" s="60">
        <f>IFERROR(VALUE(INDEX('CSV Import'!$W$7:$W$359, MATCH($BP232, 'CSV Import'!$U$7:$U$359, 0))),0)</f>
        <v>0</v>
      </c>
      <c r="K232" s="59">
        <f>IFERROR(VALUE(INDEX('CSV Import'!$AB$7:$AB$359, MATCH($BP232, 'CSV Import'!$AA$7:$AA$359, 0))),0)</f>
        <v>0</v>
      </c>
      <c r="L232" s="60">
        <f>IFERROR(VALUE(INDEX('CSV Import'!$AC$7:$AC$359, MATCH($BP232, 'CSV Import'!$AA$7:$AA$359, 0))),0)</f>
        <v>0</v>
      </c>
      <c r="M232" s="59">
        <f>IFERROR(VALUE(INDEX('CSV Import'!$AH$7:$AH$359, MATCH($BP232, 'CSV Import'!$AG$7:$AG$359, 0))),0)</f>
        <v>0</v>
      </c>
      <c r="N232" s="60">
        <f>IFERROR(VALUE(INDEX('CSV Import'!$AI$7:$AI$359, MATCH($BP232, 'CSV Import'!$AG$7:$AG$359, 0))),0)</f>
        <v>0</v>
      </c>
      <c r="O232" s="59">
        <f>IFERROR(VALUE(INDEX('CSV Import'!$AN$7:$AN$359, MATCH($BP232, 'CSV Import'!$AM$7:$AM$359, 0))),0)</f>
        <v>0</v>
      </c>
      <c r="P232" s="60">
        <f>IFERROR(VALUE(INDEX('CSV Import'!$AO$7:$AO$359, MATCH($BP232, 'CSV Import'!$AM$7:$AM$359, 0))),0)</f>
        <v>0</v>
      </c>
      <c r="Q232" s="59">
        <f>IFERROR(VALUE(INDEX('CSV Import'!$AT$7:$AT$359, MATCH($BP232, 'CSV Import'!$AS$7:$AS$359, 0))),0)</f>
        <v>0</v>
      </c>
      <c r="R232" s="60">
        <f>IFERROR(VALUE(INDEX('CSV Import'!$AU$7:$AU$359, MATCH($BP232, 'CSV Import'!$AS$7:$AS$359, 0))),0)</f>
        <v>0</v>
      </c>
      <c r="S232" s="59">
        <f>IFERROR(VALUE(INDEX('CSV Import'!$AZ$7:$AZ$359, MATCH($BP232, 'CSV Import'!$AY$7:$AY$359, 0))),0)</f>
        <v>0</v>
      </c>
      <c r="T232" s="60">
        <f>IFERROR(VALUE(INDEX('CSV Import'!$BA$7:$BA$359, MATCH($BP232, 'CSV Import'!$AY$7:$AY$359, 0))),0)</f>
        <v>0</v>
      </c>
      <c r="U232" s="59">
        <f>IFERROR(VALUE(INDEX('CSV Import'!$BF$7:$BF$359, MATCH($BP232, 'CSV Import'!$BE$7:$BE$359, 0))),0)</f>
        <v>0</v>
      </c>
      <c r="V232" s="60">
        <f>IFERROR(VALUE(INDEX('CSV Import'!$BG$7:$BG$359, MATCH($BP232, 'CSV Import'!$BE$7:$BE$359, 0))),0)</f>
        <v>0</v>
      </c>
      <c r="W232" s="59">
        <f>IFERROR(VALUE(INDEX('CSV Import'!$BL$7:$BL$359, MATCH($BP232, 'CSV Import'!$BK$7:$BK$359, 0))),0)</f>
        <v>0</v>
      </c>
      <c r="X232" s="60">
        <f>IFERROR(VALUE(INDEX('CSV Import'!$BM$7:$BM$359, MATCH($BP232, 'CSV Import'!$BK$7:$BK$359, 0))),0)</f>
        <v>0</v>
      </c>
      <c r="Y232" s="59">
        <f>IFERROR(VALUE(INDEX('CSV Import'!$BR$7:$BR$359, MATCH($BP232, 'CSV Import'!$BQ$7:$BQ$359, 0))),0)</f>
        <v>0</v>
      </c>
      <c r="Z232" s="60">
        <f>IFERROR(VALUE(INDEX('CSV Import'!$BS$7:$BS$359, MATCH($BP232, 'CSV Import'!$BQ$7:$BQ$359, 0))),0)</f>
        <v>0</v>
      </c>
      <c r="AA232" s="59">
        <f>IFERROR(VALUE(INDEX('CSV Import'!$BX$7:$BX$359, MATCH($BP232, 'CSV Import'!$BW$7:$BW$359, 0))),0)</f>
        <v>0</v>
      </c>
      <c r="AB232" s="60">
        <f>IFERROR(VALUE(INDEX('CSV Import'!$BY$7:$BY$359, MATCH($BP232, 'CSV Import'!$BW$7:$BW$359, 0))),0)</f>
        <v>0</v>
      </c>
      <c r="AC232" s="59">
        <f>IFERROR(VALUE(INDEX('CSV Import'!$CD$7:$CD$359, MATCH($BP232, 'CSV Import'!$CC$7:$CC$359, 0))),0)</f>
        <v>0</v>
      </c>
      <c r="AD232" s="60">
        <f>IFERROR(VALUE(INDEX('CSV Import'!$CE$7:$CE$359, MATCH($BP232, 'CSV Import'!$CC$7:$CC$359, 0))),0)</f>
        <v>0</v>
      </c>
      <c r="AE232" s="59">
        <f>IFERROR(VALUE(INDEX('CSV Import'!$CJ$7:$CJ$359, MATCH($BP232, 'CSV Import'!$CI$7:$CI$359, 0))),0)</f>
        <v>0</v>
      </c>
      <c r="AF232" s="60">
        <f>IFERROR(VALUE(INDEX('CSV Import'!$CK$7:$CK$359, MATCH($BP232, 'CSV Import'!$CI$7:$CI$359, 0))),0)</f>
        <v>0</v>
      </c>
      <c r="AG232" s="59">
        <f>IFERROR(VALUE(INDEX('CSV Import'!$CP$7:$CP$359, MATCH($BP232, 'CSV Import'!$CO$7:$CO$359, 0))),0)</f>
        <v>0</v>
      </c>
      <c r="AH232" s="60">
        <f>IFERROR(VALUE(INDEX('CSV Import'!$CQ$7:$CQ$359, MATCH($BP232, 'CSV Import'!$CO$7:$CO$359, 0))),0)</f>
        <v>0</v>
      </c>
      <c r="AI232" s="59">
        <f>IFERROR(VALUE(INDEX('CSV Import'!$CV$7:$CV$359, MATCH($BP232, 'CSV Import'!$CU$7:$CU$359, 0))),0)</f>
        <v>0</v>
      </c>
      <c r="AJ232" s="60">
        <f>IFERROR(VALUE(INDEX('CSV Import'!$CW$7:$CW$359, MATCH($BP232, 'CSV Import'!$CU$7:$CU$359, 0))),0)</f>
        <v>0</v>
      </c>
      <c r="AK232" s="59">
        <f>IFERROR(VALUE(INDEX('CSV Import'!$DB$7:$DB$359, MATCH($BP232, 'CSV Import'!$DA$7:$DA$359, 0))),0)</f>
        <v>0</v>
      </c>
      <c r="AL232" s="60">
        <f>IFERROR(VALUE(INDEX('CSV Import'!$DC$7:$DC$359, MATCH($BP232, 'CSV Import'!$DA$7:$DA$359, 0))),0)</f>
        <v>0</v>
      </c>
      <c r="AM232" s="59">
        <f>IFERROR(VALUE(INDEX('CSV Import'!$DH$7:$DH$359, MATCH($BP232, 'CSV Import'!$DG$7:$DG$359, 0))),0)</f>
        <v>0</v>
      </c>
      <c r="AN232" s="60">
        <f>IFERROR(VALUE(INDEX('CSV Import'!$DI$7:$DI$359, MATCH($BP232, 'CSV Import'!$DG$7:$DG$359, 0))),0)</f>
        <v>0</v>
      </c>
      <c r="AO232" s="59">
        <f>IFERROR(VALUE(INDEX('CSV Import'!$DN$7:$DN$359, MATCH($BP232, 'CSV Import'!$DM$7:$DM$359, 0))),0)</f>
        <v>0</v>
      </c>
      <c r="AP232" s="60">
        <f>IFERROR(VALUE(INDEX('CSV Import'!$DO$7:$DO$359, MATCH($BP232, 'CSV Import'!$DM$7:$DM$359, 0))),0)</f>
        <v>0</v>
      </c>
      <c r="AQ232" s="59">
        <f>IFERROR(VALUE(INDEX('CSV Import'!$DT$7:$DT$359, MATCH($BP232, 'CSV Import'!$DS$7:$DS$359, 0))),0)</f>
        <v>0</v>
      </c>
      <c r="AR232" s="60">
        <f>IFERROR(VALUE(INDEX('CSV Import'!$DU$7:$DU$359, MATCH($BP232, 'CSV Import'!$DS$7:$DS$359, 0))),0)</f>
        <v>0</v>
      </c>
      <c r="AS232" s="59">
        <f>IFERROR(VALUE(INDEX('CSV Import'!$DZ$7:$DZ$359, MATCH($BP232, 'CSV Import'!$DY$7:$DY$359, 0))),0)</f>
        <v>0</v>
      </c>
      <c r="AT232" s="60">
        <f>IFERROR(VALUE(INDEX('CSV Import'!$EA$7:$EA$359, MATCH($BP232, 'CSV Import'!$DY$7:$DY$359, 0))),0)</f>
        <v>0</v>
      </c>
      <c r="AU232" s="59">
        <f>IFERROR(VALUE(INDEX('CSV Import'!$EF$7:$EF$359, MATCH($BP232, 'CSV Import'!$EE$7:$EE$359, 0))),0)</f>
        <v>0</v>
      </c>
      <c r="AV232" s="60">
        <f>IFERROR(VALUE(INDEX('CSV Import'!$EG$7:$EG$359, MATCH($BP232, 'CSV Import'!$EE$7:$EE$359, 0))),0)</f>
        <v>0</v>
      </c>
      <c r="AW232" s="59">
        <f>IFERROR(VALUE(INDEX('CSV Import'!$EL$7:$EL$359, MATCH($BP232, 'CSV Import'!$EK$7:$EK$359, 0))),0)</f>
        <v>0</v>
      </c>
      <c r="AX232" s="60">
        <f>IFERROR(VALUE(INDEX('CSV Import'!$EM$7:$EM$359, MATCH($BP232, 'CSV Import'!$EK$7:$EK$359, 0))),0)</f>
        <v>0</v>
      </c>
      <c r="AY232" s="59">
        <f>IFERROR(VALUE(INDEX('CSV Import'!$ER$7:$ER$359, MATCH($BP232, 'CSV Import'!$EQ$7:$EQ$359, 0))),0)</f>
        <v>0</v>
      </c>
      <c r="AZ232" s="60">
        <f>IFERROR(VALUE(INDEX('CSV Import'!$ES$7:$ES$359, MATCH($BP232, 'CSV Import'!$EQ$7:$EQ$359, 0))),0)</f>
        <v>0</v>
      </c>
      <c r="BA232" s="59">
        <f>IFERROR(VALUE(INDEX('CSV Import'!$EX$7:$EX$359, MATCH($BP232, 'CSV Import'!$EW$7:$EW$359, 0))),0)</f>
        <v>0</v>
      </c>
      <c r="BB232" s="60">
        <f>IFERROR(VALUE(INDEX('CSV Import'!$EY$7:$EY$359, MATCH($BP232, 'CSV Import'!$EW$7:$EW$359, 0))),0)</f>
        <v>0</v>
      </c>
      <c r="BC232" s="59">
        <f>IFERROR(VALUE(INDEX('CSV Import'!$FD$7:$FD$359, MATCH($BP232, 'CSV Import'!$FC$7:$FC$359, 0))),0)</f>
        <v>0</v>
      </c>
      <c r="BD232" s="60">
        <f>IFERROR(VALUE(INDEX('CSV Import'!$FE$7:$FE$359, MATCH($BP232, 'CSV Import'!$FC$7:$FC$359, 0))),0)</f>
        <v>0</v>
      </c>
      <c r="BE232" s="59">
        <f>IFERROR(VALUE(INDEX('CSV Import'!$FJ$7:$FJ$359, MATCH($BP232, 'CSV Import'!$FI$7:$FI$359, 0))),0)</f>
        <v>0</v>
      </c>
      <c r="BF232" s="60">
        <f>IFERROR(VALUE(INDEX('CSV Import'!$FK$7:$FK$359, MATCH($BP232, 'CSV Import'!$FI$7:$FI$359, 0))),0)</f>
        <v>0</v>
      </c>
      <c r="BG232" s="59">
        <f>IFERROR(VALUE(INDEX('CSV Import'!$FP$7:$FP$359, MATCH($BP232, 'CSV Import'!$FO$7:$FO$359, 0))),0)</f>
        <v>0</v>
      </c>
      <c r="BH232" s="60">
        <f>IFERROR(VALUE(INDEX('CSV Import'!$FQ$7:$FQ$359, MATCH($BP232, 'CSV Import'!$FO$7:$FO$359, 0))),0)</f>
        <v>0</v>
      </c>
      <c r="BI232" s="59">
        <f>IFERROR(VALUE(INDEX('CSV Import'!$FV$7:$FV$359, MATCH($BP232, 'CSV Import'!$FU$7:$FU$359, 0))),0)</f>
        <v>0</v>
      </c>
      <c r="BJ232" s="60">
        <f>IFERROR(VALUE(INDEX('CSV Import'!$FW$7:$FW$359, MATCH($BP232, 'CSV Import'!$FU$7:$FU$359, 0))),0)</f>
        <v>0</v>
      </c>
      <c r="BK232" s="59">
        <f>IFERROR(VALUE(INDEX('CSV Import'!$GB$7:$GB$359, MATCH($BP232, 'CSV Import'!$GA$7:$GA$359, 0))),0)</f>
        <v>0</v>
      </c>
      <c r="BL232" s="60">
        <f>IFERROR(VALUE(INDEX('CSV Import'!$GC$7:$GC$359, MATCH($BP232, 'CSV Import'!$GA$7:$GA$359, 0))),0)</f>
        <v>0</v>
      </c>
      <c r="BM232" s="61">
        <f t="shared" si="556"/>
        <v>0</v>
      </c>
      <c r="BN232" s="62">
        <f t="shared" si="556"/>
        <v>0</v>
      </c>
      <c r="BP232" s="33" t="str">
        <f t="shared" si="557"/>
        <v>NON-VOUCHERED</v>
      </c>
    </row>
    <row r="233" spans="1:68" x14ac:dyDescent="0.2">
      <c r="A233" s="28">
        <f>ROW()</f>
        <v>233</v>
      </c>
      <c r="B233" s="111"/>
      <c r="C233" s="59">
        <f>IFERROR(VALUE(INDEX('CSV Import'!$D$7:$D$359, MATCH($BP233, 'CSV Import'!$C$7:$C$359, 0))),0)</f>
        <v>0</v>
      </c>
      <c r="D233" s="60">
        <f>IFERROR(VALUE(INDEX('CSV Import'!$E$7:$E$359, MATCH($BP233, 'CSV Import'!$C$7:$C$359, 0))),0)</f>
        <v>0</v>
      </c>
      <c r="E233" s="59">
        <f>IFERROR(VALUE(INDEX('CSV Import'!$J$7:$J$359, MATCH($BP233, 'CSV Import'!$I$7:$I$359, 0))),0)</f>
        <v>0</v>
      </c>
      <c r="F233" s="60">
        <f>IFERROR(VALUE(INDEX('CSV Import'!$K$7:$K$359, MATCH($BP233, 'CSV Import'!$I$7:$I$359, 0))),0)</f>
        <v>0</v>
      </c>
      <c r="G233" s="59">
        <f>IFERROR(VALUE(INDEX('CSV Import'!$P$7:$P$359, MATCH($BP233, 'CSV Import'!$O$7:$O$359, 0))),0)</f>
        <v>0</v>
      </c>
      <c r="H233" s="60">
        <f>IFERROR(VALUE(INDEX('CSV Import'!$Q$7:$Q$359, MATCH($BP233, 'CSV Import'!$O$7:$O$359, 0))),0)</f>
        <v>0</v>
      </c>
      <c r="I233" s="59">
        <f>IFERROR(VALUE(INDEX('CSV Import'!$V$7:$V$359, MATCH($BP233, 'CSV Import'!$U$7:$U$359, 0))),0)</f>
        <v>0</v>
      </c>
      <c r="J233" s="60">
        <f>IFERROR(VALUE(INDEX('CSV Import'!$W$7:$W$359, MATCH($BP233, 'CSV Import'!$U$7:$U$359, 0))),0)</f>
        <v>0</v>
      </c>
      <c r="K233" s="59">
        <f>IFERROR(VALUE(INDEX('CSV Import'!$AB$7:$AB$359, MATCH($BP233, 'CSV Import'!$AA$7:$AA$359, 0))),0)</f>
        <v>0</v>
      </c>
      <c r="L233" s="60">
        <f>IFERROR(VALUE(INDEX('CSV Import'!$AC$7:$AC$359, MATCH($BP233, 'CSV Import'!$AA$7:$AA$359, 0))),0)</f>
        <v>0</v>
      </c>
      <c r="M233" s="59">
        <f>IFERROR(VALUE(INDEX('CSV Import'!$AH$7:$AH$359, MATCH($BP233, 'CSV Import'!$AG$7:$AG$359, 0))),0)</f>
        <v>0</v>
      </c>
      <c r="N233" s="60">
        <f>IFERROR(VALUE(INDEX('CSV Import'!$AI$7:$AI$359, MATCH($BP233, 'CSV Import'!$AG$7:$AG$359, 0))),0)</f>
        <v>0</v>
      </c>
      <c r="O233" s="59">
        <f>IFERROR(VALUE(INDEX('CSV Import'!$AN$7:$AN$359, MATCH($BP233, 'CSV Import'!$AM$7:$AM$359, 0))),0)</f>
        <v>0</v>
      </c>
      <c r="P233" s="60">
        <f>IFERROR(VALUE(INDEX('CSV Import'!$AO$7:$AO$359, MATCH($BP233, 'CSV Import'!$AM$7:$AM$359, 0))),0)</f>
        <v>0</v>
      </c>
      <c r="Q233" s="59">
        <f>IFERROR(VALUE(INDEX('CSV Import'!$AT$7:$AT$359, MATCH($BP233, 'CSV Import'!$AS$7:$AS$359, 0))),0)</f>
        <v>0</v>
      </c>
      <c r="R233" s="60">
        <f>IFERROR(VALUE(INDEX('CSV Import'!$AU$7:$AU$359, MATCH($BP233, 'CSV Import'!$AS$7:$AS$359, 0))),0)</f>
        <v>0</v>
      </c>
      <c r="S233" s="59">
        <f>IFERROR(VALUE(INDEX('CSV Import'!$AZ$7:$AZ$359, MATCH($BP233, 'CSV Import'!$AY$7:$AY$359, 0))),0)</f>
        <v>0</v>
      </c>
      <c r="T233" s="60">
        <f>IFERROR(VALUE(INDEX('CSV Import'!$BA$7:$BA$359, MATCH($BP233, 'CSV Import'!$AY$7:$AY$359, 0))),0)</f>
        <v>0</v>
      </c>
      <c r="U233" s="59">
        <f>IFERROR(VALUE(INDEX('CSV Import'!$BF$7:$BF$359, MATCH($BP233, 'CSV Import'!$BE$7:$BE$359, 0))),0)</f>
        <v>0</v>
      </c>
      <c r="V233" s="60">
        <f>IFERROR(VALUE(INDEX('CSV Import'!$BG$7:$BG$359, MATCH($BP233, 'CSV Import'!$BE$7:$BE$359, 0))),0)</f>
        <v>0</v>
      </c>
      <c r="W233" s="59">
        <f>IFERROR(VALUE(INDEX('CSV Import'!$BL$7:$BL$359, MATCH($BP233, 'CSV Import'!$BK$7:$BK$359, 0))),0)</f>
        <v>0</v>
      </c>
      <c r="X233" s="60">
        <f>IFERROR(VALUE(INDEX('CSV Import'!$BM$7:$BM$359, MATCH($BP233, 'CSV Import'!$BK$7:$BK$359, 0))),0)</f>
        <v>0</v>
      </c>
      <c r="Y233" s="59">
        <f>IFERROR(VALUE(INDEX('CSV Import'!$BR$7:$BR$359, MATCH($BP233, 'CSV Import'!$BQ$7:$BQ$359, 0))),0)</f>
        <v>0</v>
      </c>
      <c r="Z233" s="60">
        <f>IFERROR(VALUE(INDEX('CSV Import'!$BS$7:$BS$359, MATCH($BP233, 'CSV Import'!$BQ$7:$BQ$359, 0))),0)</f>
        <v>0</v>
      </c>
      <c r="AA233" s="59">
        <f>IFERROR(VALUE(INDEX('CSV Import'!$BX$7:$BX$359, MATCH($BP233, 'CSV Import'!$BW$7:$BW$359, 0))),0)</f>
        <v>0</v>
      </c>
      <c r="AB233" s="60">
        <f>IFERROR(VALUE(INDEX('CSV Import'!$BY$7:$BY$359, MATCH($BP233, 'CSV Import'!$BW$7:$BW$359, 0))),0)</f>
        <v>0</v>
      </c>
      <c r="AC233" s="59">
        <f>IFERROR(VALUE(INDEX('CSV Import'!$CD$7:$CD$359, MATCH($BP233, 'CSV Import'!$CC$7:$CC$359, 0))),0)</f>
        <v>0</v>
      </c>
      <c r="AD233" s="60">
        <f>IFERROR(VALUE(INDEX('CSV Import'!$CE$7:$CE$359, MATCH($BP233, 'CSV Import'!$CC$7:$CC$359, 0))),0)</f>
        <v>0</v>
      </c>
      <c r="AE233" s="59">
        <f>IFERROR(VALUE(INDEX('CSV Import'!$CJ$7:$CJ$359, MATCH($BP233, 'CSV Import'!$CI$7:$CI$359, 0))),0)</f>
        <v>0</v>
      </c>
      <c r="AF233" s="60">
        <f>IFERROR(VALUE(INDEX('CSV Import'!$CK$7:$CK$359, MATCH($BP233, 'CSV Import'!$CI$7:$CI$359, 0))),0)</f>
        <v>0</v>
      </c>
      <c r="AG233" s="59">
        <f>IFERROR(VALUE(INDEX('CSV Import'!$CP$7:$CP$359, MATCH($BP233, 'CSV Import'!$CO$7:$CO$359, 0))),0)</f>
        <v>0</v>
      </c>
      <c r="AH233" s="60">
        <f>IFERROR(VALUE(INDEX('CSV Import'!$CQ$7:$CQ$359, MATCH($BP233, 'CSV Import'!$CO$7:$CO$359, 0))),0)</f>
        <v>0</v>
      </c>
      <c r="AI233" s="59">
        <f>IFERROR(VALUE(INDEX('CSV Import'!$CV$7:$CV$359, MATCH($BP233, 'CSV Import'!$CU$7:$CU$359, 0))),0)</f>
        <v>0</v>
      </c>
      <c r="AJ233" s="60">
        <f>IFERROR(VALUE(INDEX('CSV Import'!$CW$7:$CW$359, MATCH($BP233, 'CSV Import'!$CU$7:$CU$359, 0))),0)</f>
        <v>0</v>
      </c>
      <c r="AK233" s="59">
        <f>IFERROR(VALUE(INDEX('CSV Import'!$DB$7:$DB$359, MATCH($BP233, 'CSV Import'!$DA$7:$DA$359, 0))),0)</f>
        <v>0</v>
      </c>
      <c r="AL233" s="60">
        <f>IFERROR(VALUE(INDEX('CSV Import'!$DC$7:$DC$359, MATCH($BP233, 'CSV Import'!$DA$7:$DA$359, 0))),0)</f>
        <v>0</v>
      </c>
      <c r="AM233" s="59">
        <f>IFERROR(VALUE(INDEX('CSV Import'!$DH$7:$DH$359, MATCH($BP233, 'CSV Import'!$DG$7:$DG$359, 0))),0)</f>
        <v>0</v>
      </c>
      <c r="AN233" s="60">
        <f>IFERROR(VALUE(INDEX('CSV Import'!$DI$7:$DI$359, MATCH($BP233, 'CSV Import'!$DG$7:$DG$359, 0))),0)</f>
        <v>0</v>
      </c>
      <c r="AO233" s="59">
        <f>IFERROR(VALUE(INDEX('CSV Import'!$DN$7:$DN$359, MATCH($BP233, 'CSV Import'!$DM$7:$DM$359, 0))),0)</f>
        <v>0</v>
      </c>
      <c r="AP233" s="60">
        <f>IFERROR(VALUE(INDEX('CSV Import'!$DO$7:$DO$359, MATCH($BP233, 'CSV Import'!$DM$7:$DM$359, 0))),0)</f>
        <v>0</v>
      </c>
      <c r="AQ233" s="59">
        <f>IFERROR(VALUE(INDEX('CSV Import'!$DT$7:$DT$359, MATCH($BP233, 'CSV Import'!$DS$7:$DS$359, 0))),0)</f>
        <v>0</v>
      </c>
      <c r="AR233" s="60">
        <f>IFERROR(VALUE(INDEX('CSV Import'!$DU$7:$DU$359, MATCH($BP233, 'CSV Import'!$DS$7:$DS$359, 0))),0)</f>
        <v>0</v>
      </c>
      <c r="AS233" s="59">
        <f>IFERROR(VALUE(INDEX('CSV Import'!$DZ$7:$DZ$359, MATCH($BP233, 'CSV Import'!$DY$7:$DY$359, 0))),0)</f>
        <v>0</v>
      </c>
      <c r="AT233" s="60">
        <f>IFERROR(VALUE(INDEX('CSV Import'!$EA$7:$EA$359, MATCH($BP233, 'CSV Import'!$DY$7:$DY$359, 0))),0)</f>
        <v>0</v>
      </c>
      <c r="AU233" s="59">
        <f>IFERROR(VALUE(INDEX('CSV Import'!$EF$7:$EF$359, MATCH($BP233, 'CSV Import'!$EE$7:$EE$359, 0))),0)</f>
        <v>0</v>
      </c>
      <c r="AV233" s="60">
        <f>IFERROR(VALUE(INDEX('CSV Import'!$EG$7:$EG$359, MATCH($BP233, 'CSV Import'!$EE$7:$EE$359, 0))),0)</f>
        <v>0</v>
      </c>
      <c r="AW233" s="59">
        <f>IFERROR(VALUE(INDEX('CSV Import'!$EL$7:$EL$359, MATCH($BP233, 'CSV Import'!$EK$7:$EK$359, 0))),0)</f>
        <v>0</v>
      </c>
      <c r="AX233" s="60">
        <f>IFERROR(VALUE(INDEX('CSV Import'!$EM$7:$EM$359, MATCH($BP233, 'CSV Import'!$EK$7:$EK$359, 0))),0)</f>
        <v>0</v>
      </c>
      <c r="AY233" s="59">
        <f>IFERROR(VALUE(INDEX('CSV Import'!$ER$7:$ER$359, MATCH($BP233, 'CSV Import'!$EQ$7:$EQ$359, 0))),0)</f>
        <v>0</v>
      </c>
      <c r="AZ233" s="60">
        <f>IFERROR(VALUE(INDEX('CSV Import'!$ES$7:$ES$359, MATCH($BP233, 'CSV Import'!$EQ$7:$EQ$359, 0))),0)</f>
        <v>0</v>
      </c>
      <c r="BA233" s="59">
        <f>IFERROR(VALUE(INDEX('CSV Import'!$EX$7:$EX$359, MATCH($BP233, 'CSV Import'!$EW$7:$EW$359, 0))),0)</f>
        <v>0</v>
      </c>
      <c r="BB233" s="60">
        <f>IFERROR(VALUE(INDEX('CSV Import'!$EY$7:$EY$359, MATCH($BP233, 'CSV Import'!$EW$7:$EW$359, 0))),0)</f>
        <v>0</v>
      </c>
      <c r="BC233" s="59">
        <f>IFERROR(VALUE(INDEX('CSV Import'!$FD$7:$FD$359, MATCH($BP233, 'CSV Import'!$FC$7:$FC$359, 0))),0)</f>
        <v>0</v>
      </c>
      <c r="BD233" s="60">
        <f>IFERROR(VALUE(INDEX('CSV Import'!$FE$7:$FE$359, MATCH($BP233, 'CSV Import'!$FC$7:$FC$359, 0))),0)</f>
        <v>0</v>
      </c>
      <c r="BE233" s="59">
        <f>IFERROR(VALUE(INDEX('CSV Import'!$FJ$7:$FJ$359, MATCH($BP233, 'CSV Import'!$FI$7:$FI$359, 0))),0)</f>
        <v>0</v>
      </c>
      <c r="BF233" s="60">
        <f>IFERROR(VALUE(INDEX('CSV Import'!$FK$7:$FK$359, MATCH($BP233, 'CSV Import'!$FI$7:$FI$359, 0))),0)</f>
        <v>0</v>
      </c>
      <c r="BG233" s="59">
        <f>IFERROR(VALUE(INDEX('CSV Import'!$FP$7:$FP$359, MATCH($BP233, 'CSV Import'!$FO$7:$FO$359, 0))),0)</f>
        <v>0</v>
      </c>
      <c r="BH233" s="60">
        <f>IFERROR(VALUE(INDEX('CSV Import'!$FQ$7:$FQ$359, MATCH($BP233, 'CSV Import'!$FO$7:$FO$359, 0))),0)</f>
        <v>0</v>
      </c>
      <c r="BI233" s="59">
        <f>IFERROR(VALUE(INDEX('CSV Import'!$FV$7:$FV$359, MATCH($BP233, 'CSV Import'!$FU$7:$FU$359, 0))),0)</f>
        <v>0</v>
      </c>
      <c r="BJ233" s="60">
        <f>IFERROR(VALUE(INDEX('CSV Import'!$FW$7:$FW$359, MATCH($BP233, 'CSV Import'!$FU$7:$FU$359, 0))),0)</f>
        <v>0</v>
      </c>
      <c r="BK233" s="59">
        <f>IFERROR(VALUE(INDEX('CSV Import'!$GB$7:$GB$359, MATCH($BP233, 'CSV Import'!$GA$7:$GA$359, 0))),0)</f>
        <v>0</v>
      </c>
      <c r="BL233" s="60">
        <f>IFERROR(VALUE(INDEX('CSV Import'!$GC$7:$GC$359, MATCH($BP233, 'CSV Import'!$GA$7:$GA$359, 0))),0)</f>
        <v>0</v>
      </c>
      <c r="BM233" s="61">
        <f t="shared" si="556"/>
        <v>0</v>
      </c>
      <c r="BN233" s="62">
        <f t="shared" si="556"/>
        <v>0</v>
      </c>
      <c r="BP233" s="33" t="str">
        <f t="shared" si="557"/>
        <v>NON-VOUCHERED</v>
      </c>
    </row>
    <row r="234" spans="1:68" x14ac:dyDescent="0.2">
      <c r="A234" s="28">
        <f>ROW()</f>
        <v>234</v>
      </c>
      <c r="B234" s="111"/>
      <c r="C234" s="59">
        <f>IFERROR(VALUE(INDEX('CSV Import'!$D$7:$D$359, MATCH($BP234, 'CSV Import'!$C$7:$C$359, 0))),0)</f>
        <v>0</v>
      </c>
      <c r="D234" s="60">
        <f>IFERROR(VALUE(INDEX('CSV Import'!$E$7:$E$359, MATCH($BP234, 'CSV Import'!$C$7:$C$359, 0))),0)</f>
        <v>0</v>
      </c>
      <c r="E234" s="59">
        <f>IFERROR(VALUE(INDEX('CSV Import'!$J$7:$J$359, MATCH($BP234, 'CSV Import'!$I$7:$I$359, 0))),0)</f>
        <v>0</v>
      </c>
      <c r="F234" s="60">
        <f>IFERROR(VALUE(INDEX('CSV Import'!$K$7:$K$359, MATCH($BP234, 'CSV Import'!$I$7:$I$359, 0))),0)</f>
        <v>0</v>
      </c>
      <c r="G234" s="59">
        <f>IFERROR(VALUE(INDEX('CSV Import'!$P$7:$P$359, MATCH($BP234, 'CSV Import'!$O$7:$O$359, 0))),0)</f>
        <v>0</v>
      </c>
      <c r="H234" s="60">
        <f>IFERROR(VALUE(INDEX('CSV Import'!$Q$7:$Q$359, MATCH($BP234, 'CSV Import'!$O$7:$O$359, 0))),0)</f>
        <v>0</v>
      </c>
      <c r="I234" s="59">
        <f>IFERROR(VALUE(INDEX('CSV Import'!$V$7:$V$359, MATCH($BP234, 'CSV Import'!$U$7:$U$359, 0))),0)</f>
        <v>0</v>
      </c>
      <c r="J234" s="60">
        <f>IFERROR(VALUE(INDEX('CSV Import'!$W$7:$W$359, MATCH($BP234, 'CSV Import'!$U$7:$U$359, 0))),0)</f>
        <v>0</v>
      </c>
      <c r="K234" s="59">
        <f>IFERROR(VALUE(INDEX('CSV Import'!$AB$7:$AB$359, MATCH($BP234, 'CSV Import'!$AA$7:$AA$359, 0))),0)</f>
        <v>0</v>
      </c>
      <c r="L234" s="60">
        <f>IFERROR(VALUE(INDEX('CSV Import'!$AC$7:$AC$359, MATCH($BP234, 'CSV Import'!$AA$7:$AA$359, 0))),0)</f>
        <v>0</v>
      </c>
      <c r="M234" s="59">
        <f>IFERROR(VALUE(INDEX('CSV Import'!$AH$7:$AH$359, MATCH($BP234, 'CSV Import'!$AG$7:$AG$359, 0))),0)</f>
        <v>0</v>
      </c>
      <c r="N234" s="60">
        <f>IFERROR(VALUE(INDEX('CSV Import'!$AI$7:$AI$359, MATCH($BP234, 'CSV Import'!$AG$7:$AG$359, 0))),0)</f>
        <v>0</v>
      </c>
      <c r="O234" s="59">
        <f>IFERROR(VALUE(INDEX('CSV Import'!$AN$7:$AN$359, MATCH($BP234, 'CSV Import'!$AM$7:$AM$359, 0))),0)</f>
        <v>0</v>
      </c>
      <c r="P234" s="60">
        <f>IFERROR(VALUE(INDEX('CSV Import'!$AO$7:$AO$359, MATCH($BP234, 'CSV Import'!$AM$7:$AM$359, 0))),0)</f>
        <v>0</v>
      </c>
      <c r="Q234" s="59">
        <f>IFERROR(VALUE(INDEX('CSV Import'!$AT$7:$AT$359, MATCH($BP234, 'CSV Import'!$AS$7:$AS$359, 0))),0)</f>
        <v>0</v>
      </c>
      <c r="R234" s="60">
        <f>IFERROR(VALUE(INDEX('CSV Import'!$AU$7:$AU$359, MATCH($BP234, 'CSV Import'!$AS$7:$AS$359, 0))),0)</f>
        <v>0</v>
      </c>
      <c r="S234" s="59">
        <f>IFERROR(VALUE(INDEX('CSV Import'!$AZ$7:$AZ$359, MATCH($BP234, 'CSV Import'!$AY$7:$AY$359, 0))),0)</f>
        <v>0</v>
      </c>
      <c r="T234" s="60">
        <f>IFERROR(VALUE(INDEX('CSV Import'!$BA$7:$BA$359, MATCH($BP234, 'CSV Import'!$AY$7:$AY$359, 0))),0)</f>
        <v>0</v>
      </c>
      <c r="U234" s="59">
        <f>IFERROR(VALUE(INDEX('CSV Import'!$BF$7:$BF$359, MATCH($BP234, 'CSV Import'!$BE$7:$BE$359, 0))),0)</f>
        <v>0</v>
      </c>
      <c r="V234" s="60">
        <f>IFERROR(VALUE(INDEX('CSV Import'!$BG$7:$BG$359, MATCH($BP234, 'CSV Import'!$BE$7:$BE$359, 0))),0)</f>
        <v>0</v>
      </c>
      <c r="W234" s="59">
        <f>IFERROR(VALUE(INDEX('CSV Import'!$BL$7:$BL$359, MATCH($BP234, 'CSV Import'!$BK$7:$BK$359, 0))),0)</f>
        <v>0</v>
      </c>
      <c r="X234" s="60">
        <f>IFERROR(VALUE(INDEX('CSV Import'!$BM$7:$BM$359, MATCH($BP234, 'CSV Import'!$BK$7:$BK$359, 0))),0)</f>
        <v>0</v>
      </c>
      <c r="Y234" s="59">
        <f>IFERROR(VALUE(INDEX('CSV Import'!$BR$7:$BR$359, MATCH($BP234, 'CSV Import'!$BQ$7:$BQ$359, 0))),0)</f>
        <v>0</v>
      </c>
      <c r="Z234" s="60">
        <f>IFERROR(VALUE(INDEX('CSV Import'!$BS$7:$BS$359, MATCH($BP234, 'CSV Import'!$BQ$7:$BQ$359, 0))),0)</f>
        <v>0</v>
      </c>
      <c r="AA234" s="59">
        <f>IFERROR(VALUE(INDEX('CSV Import'!$BX$7:$BX$359, MATCH($BP234, 'CSV Import'!$BW$7:$BW$359, 0))),0)</f>
        <v>0</v>
      </c>
      <c r="AB234" s="60">
        <f>IFERROR(VALUE(INDEX('CSV Import'!$BY$7:$BY$359, MATCH($BP234, 'CSV Import'!$BW$7:$BW$359, 0))),0)</f>
        <v>0</v>
      </c>
      <c r="AC234" s="59">
        <f>IFERROR(VALUE(INDEX('CSV Import'!$CD$7:$CD$359, MATCH($BP234, 'CSV Import'!$CC$7:$CC$359, 0))),0)</f>
        <v>0</v>
      </c>
      <c r="AD234" s="60">
        <f>IFERROR(VALUE(INDEX('CSV Import'!$CE$7:$CE$359, MATCH($BP234, 'CSV Import'!$CC$7:$CC$359, 0))),0)</f>
        <v>0</v>
      </c>
      <c r="AE234" s="59">
        <f>IFERROR(VALUE(INDEX('CSV Import'!$CJ$7:$CJ$359, MATCH($BP234, 'CSV Import'!$CI$7:$CI$359, 0))),0)</f>
        <v>0</v>
      </c>
      <c r="AF234" s="60">
        <f>IFERROR(VALUE(INDEX('CSV Import'!$CK$7:$CK$359, MATCH($BP234, 'CSV Import'!$CI$7:$CI$359, 0))),0)</f>
        <v>0</v>
      </c>
      <c r="AG234" s="59">
        <f>IFERROR(VALUE(INDEX('CSV Import'!$CP$7:$CP$359, MATCH($BP234, 'CSV Import'!$CO$7:$CO$359, 0))),0)</f>
        <v>0</v>
      </c>
      <c r="AH234" s="60">
        <f>IFERROR(VALUE(INDEX('CSV Import'!$CQ$7:$CQ$359, MATCH($BP234, 'CSV Import'!$CO$7:$CO$359, 0))),0)</f>
        <v>0</v>
      </c>
      <c r="AI234" s="59">
        <f>IFERROR(VALUE(INDEX('CSV Import'!$CV$7:$CV$359, MATCH($BP234, 'CSV Import'!$CU$7:$CU$359, 0))),0)</f>
        <v>0</v>
      </c>
      <c r="AJ234" s="60">
        <f>IFERROR(VALUE(INDEX('CSV Import'!$CW$7:$CW$359, MATCH($BP234, 'CSV Import'!$CU$7:$CU$359, 0))),0)</f>
        <v>0</v>
      </c>
      <c r="AK234" s="59">
        <f>IFERROR(VALUE(INDEX('CSV Import'!$DB$7:$DB$359, MATCH($BP234, 'CSV Import'!$DA$7:$DA$359, 0))),0)</f>
        <v>0</v>
      </c>
      <c r="AL234" s="60">
        <f>IFERROR(VALUE(INDEX('CSV Import'!$DC$7:$DC$359, MATCH($BP234, 'CSV Import'!$DA$7:$DA$359, 0))),0)</f>
        <v>0</v>
      </c>
      <c r="AM234" s="59">
        <f>IFERROR(VALUE(INDEX('CSV Import'!$DH$7:$DH$359, MATCH($BP234, 'CSV Import'!$DG$7:$DG$359, 0))),0)</f>
        <v>0</v>
      </c>
      <c r="AN234" s="60">
        <f>IFERROR(VALUE(INDEX('CSV Import'!$DI$7:$DI$359, MATCH($BP234, 'CSV Import'!$DG$7:$DG$359, 0))),0)</f>
        <v>0</v>
      </c>
      <c r="AO234" s="59">
        <f>IFERROR(VALUE(INDEX('CSV Import'!$DN$7:$DN$359, MATCH($BP234, 'CSV Import'!$DM$7:$DM$359, 0))),0)</f>
        <v>0</v>
      </c>
      <c r="AP234" s="60">
        <f>IFERROR(VALUE(INDEX('CSV Import'!$DO$7:$DO$359, MATCH($BP234, 'CSV Import'!$DM$7:$DM$359, 0))),0)</f>
        <v>0</v>
      </c>
      <c r="AQ234" s="59">
        <f>IFERROR(VALUE(INDEX('CSV Import'!$DT$7:$DT$359, MATCH($BP234, 'CSV Import'!$DS$7:$DS$359, 0))),0)</f>
        <v>0</v>
      </c>
      <c r="AR234" s="60">
        <f>IFERROR(VALUE(INDEX('CSV Import'!$DU$7:$DU$359, MATCH($BP234, 'CSV Import'!$DS$7:$DS$359, 0))),0)</f>
        <v>0</v>
      </c>
      <c r="AS234" s="59">
        <f>IFERROR(VALUE(INDEX('CSV Import'!$DZ$7:$DZ$359, MATCH($BP234, 'CSV Import'!$DY$7:$DY$359, 0))),0)</f>
        <v>0</v>
      </c>
      <c r="AT234" s="60">
        <f>IFERROR(VALUE(INDEX('CSV Import'!$EA$7:$EA$359, MATCH($BP234, 'CSV Import'!$DY$7:$DY$359, 0))),0)</f>
        <v>0</v>
      </c>
      <c r="AU234" s="59">
        <f>IFERROR(VALUE(INDEX('CSV Import'!$EF$7:$EF$359, MATCH($BP234, 'CSV Import'!$EE$7:$EE$359, 0))),0)</f>
        <v>0</v>
      </c>
      <c r="AV234" s="60">
        <f>IFERROR(VALUE(INDEX('CSV Import'!$EG$7:$EG$359, MATCH($BP234, 'CSV Import'!$EE$7:$EE$359, 0))),0)</f>
        <v>0</v>
      </c>
      <c r="AW234" s="59">
        <f>IFERROR(VALUE(INDEX('CSV Import'!$EL$7:$EL$359, MATCH($BP234, 'CSV Import'!$EK$7:$EK$359, 0))),0)</f>
        <v>0</v>
      </c>
      <c r="AX234" s="60">
        <f>IFERROR(VALUE(INDEX('CSV Import'!$EM$7:$EM$359, MATCH($BP234, 'CSV Import'!$EK$7:$EK$359, 0))),0)</f>
        <v>0</v>
      </c>
      <c r="AY234" s="59">
        <f>IFERROR(VALUE(INDEX('CSV Import'!$ER$7:$ER$359, MATCH($BP234, 'CSV Import'!$EQ$7:$EQ$359, 0))),0)</f>
        <v>0</v>
      </c>
      <c r="AZ234" s="60">
        <f>IFERROR(VALUE(INDEX('CSV Import'!$ES$7:$ES$359, MATCH($BP234, 'CSV Import'!$EQ$7:$EQ$359, 0))),0)</f>
        <v>0</v>
      </c>
      <c r="BA234" s="59">
        <f>IFERROR(VALUE(INDEX('CSV Import'!$EX$7:$EX$359, MATCH($BP234, 'CSV Import'!$EW$7:$EW$359, 0))),0)</f>
        <v>0</v>
      </c>
      <c r="BB234" s="60">
        <f>IFERROR(VALUE(INDEX('CSV Import'!$EY$7:$EY$359, MATCH($BP234, 'CSV Import'!$EW$7:$EW$359, 0))),0)</f>
        <v>0</v>
      </c>
      <c r="BC234" s="59">
        <f>IFERROR(VALUE(INDEX('CSV Import'!$FD$7:$FD$359, MATCH($BP234, 'CSV Import'!$FC$7:$FC$359, 0))),0)</f>
        <v>0</v>
      </c>
      <c r="BD234" s="60">
        <f>IFERROR(VALUE(INDEX('CSV Import'!$FE$7:$FE$359, MATCH($BP234, 'CSV Import'!$FC$7:$FC$359, 0))),0)</f>
        <v>0</v>
      </c>
      <c r="BE234" s="59">
        <f>IFERROR(VALUE(INDEX('CSV Import'!$FJ$7:$FJ$359, MATCH($BP234, 'CSV Import'!$FI$7:$FI$359, 0))),0)</f>
        <v>0</v>
      </c>
      <c r="BF234" s="60">
        <f>IFERROR(VALUE(INDEX('CSV Import'!$FK$7:$FK$359, MATCH($BP234, 'CSV Import'!$FI$7:$FI$359, 0))),0)</f>
        <v>0</v>
      </c>
      <c r="BG234" s="59">
        <f>IFERROR(VALUE(INDEX('CSV Import'!$FP$7:$FP$359, MATCH($BP234, 'CSV Import'!$FO$7:$FO$359, 0))),0)</f>
        <v>0</v>
      </c>
      <c r="BH234" s="60">
        <f>IFERROR(VALUE(INDEX('CSV Import'!$FQ$7:$FQ$359, MATCH($BP234, 'CSV Import'!$FO$7:$FO$359, 0))),0)</f>
        <v>0</v>
      </c>
      <c r="BI234" s="59">
        <f>IFERROR(VALUE(INDEX('CSV Import'!$FV$7:$FV$359, MATCH($BP234, 'CSV Import'!$FU$7:$FU$359, 0))),0)</f>
        <v>0</v>
      </c>
      <c r="BJ234" s="60">
        <f>IFERROR(VALUE(INDEX('CSV Import'!$FW$7:$FW$359, MATCH($BP234, 'CSV Import'!$FU$7:$FU$359, 0))),0)</f>
        <v>0</v>
      </c>
      <c r="BK234" s="59">
        <f>IFERROR(VALUE(INDEX('CSV Import'!$GB$7:$GB$359, MATCH($BP234, 'CSV Import'!$GA$7:$GA$359, 0))),0)</f>
        <v>0</v>
      </c>
      <c r="BL234" s="60">
        <f>IFERROR(VALUE(INDEX('CSV Import'!$GC$7:$GC$359, MATCH($BP234, 'CSV Import'!$GA$7:$GA$359, 0))),0)</f>
        <v>0</v>
      </c>
      <c r="BM234" s="61">
        <f t="shared" ref="BM234" si="558">SUM(C234,E234,G234,I234,K234,M234,O234,Q234,S234,U234,W234,Y234,AA234,AC234,AE234)+SUM(AG234,AI234,AK234,AM234,AO234,AQ234,AS234,AU234,AW234,AY234,BA234,BC234,BE234,BG234,BI234,BK234)</f>
        <v>0</v>
      </c>
      <c r="BN234" s="62">
        <f t="shared" ref="BN234" si="559">SUM(D234,F234,H234,J234,L234,N234,P234,R234,T234,V234,X234,Z234,AB234,AD234,AF234)+SUM(AH234,AJ234,AL234,AN234,AP234,AR234,AT234,AV234,AX234,AZ234,BB234,BD234,BF234,BH234,BJ234,BL234)</f>
        <v>0</v>
      </c>
      <c r="BP234" s="33" t="str">
        <f t="shared" si="557"/>
        <v>NON-VOUCHERED</v>
      </c>
    </row>
    <row r="235" spans="1:68" x14ac:dyDescent="0.2">
      <c r="A235" s="28">
        <f>ROW()</f>
        <v>235</v>
      </c>
      <c r="B235" s="111"/>
      <c r="C235" s="59">
        <f>IFERROR(VALUE(INDEX('CSV Import'!$D$7:$D$359, MATCH($BP235, 'CSV Import'!$C$7:$C$359, 0))),0)</f>
        <v>0</v>
      </c>
      <c r="D235" s="60">
        <f>IFERROR(VALUE(INDEX('CSV Import'!$E$7:$E$359, MATCH($BP235, 'CSV Import'!$C$7:$C$359, 0))),0)</f>
        <v>0</v>
      </c>
      <c r="E235" s="59">
        <f>IFERROR(VALUE(INDEX('CSV Import'!$J$7:$J$359, MATCH($BP235, 'CSV Import'!$I$7:$I$359, 0))),0)</f>
        <v>0</v>
      </c>
      <c r="F235" s="60">
        <f>IFERROR(VALUE(INDEX('CSV Import'!$K$7:$K$359, MATCH($BP235, 'CSV Import'!$I$7:$I$359, 0))),0)</f>
        <v>0</v>
      </c>
      <c r="G235" s="59">
        <f>IFERROR(VALUE(INDEX('CSV Import'!$P$7:$P$359, MATCH($BP235, 'CSV Import'!$O$7:$O$359, 0))),0)</f>
        <v>0</v>
      </c>
      <c r="H235" s="60">
        <f>IFERROR(VALUE(INDEX('CSV Import'!$Q$7:$Q$359, MATCH($BP235, 'CSV Import'!$O$7:$O$359, 0))),0)</f>
        <v>0</v>
      </c>
      <c r="I235" s="59">
        <f>IFERROR(VALUE(INDEX('CSV Import'!$V$7:$V$359, MATCH($BP235, 'CSV Import'!$U$7:$U$359, 0))),0)</f>
        <v>0</v>
      </c>
      <c r="J235" s="60">
        <f>IFERROR(VALUE(INDEX('CSV Import'!$W$7:$W$359, MATCH($BP235, 'CSV Import'!$U$7:$U$359, 0))),0)</f>
        <v>0</v>
      </c>
      <c r="K235" s="59">
        <f>IFERROR(VALUE(INDEX('CSV Import'!$AB$7:$AB$359, MATCH($BP235, 'CSV Import'!$AA$7:$AA$359, 0))),0)</f>
        <v>0</v>
      </c>
      <c r="L235" s="60">
        <f>IFERROR(VALUE(INDEX('CSV Import'!$AC$7:$AC$359, MATCH($BP235, 'CSV Import'!$AA$7:$AA$359, 0))),0)</f>
        <v>0</v>
      </c>
      <c r="M235" s="59">
        <f>IFERROR(VALUE(INDEX('CSV Import'!$AH$7:$AH$359, MATCH($BP235, 'CSV Import'!$AG$7:$AG$359, 0))),0)</f>
        <v>0</v>
      </c>
      <c r="N235" s="60">
        <f>IFERROR(VALUE(INDEX('CSV Import'!$AI$7:$AI$359, MATCH($BP235, 'CSV Import'!$AG$7:$AG$359, 0))),0)</f>
        <v>0</v>
      </c>
      <c r="O235" s="59">
        <f>IFERROR(VALUE(INDEX('CSV Import'!$AN$7:$AN$359, MATCH($BP235, 'CSV Import'!$AM$7:$AM$359, 0))),0)</f>
        <v>0</v>
      </c>
      <c r="P235" s="60">
        <f>IFERROR(VALUE(INDEX('CSV Import'!$AO$7:$AO$359, MATCH($BP235, 'CSV Import'!$AM$7:$AM$359, 0))),0)</f>
        <v>0</v>
      </c>
      <c r="Q235" s="59">
        <f>IFERROR(VALUE(INDEX('CSV Import'!$AT$7:$AT$359, MATCH($BP235, 'CSV Import'!$AS$7:$AS$359, 0))),0)</f>
        <v>0</v>
      </c>
      <c r="R235" s="60">
        <f>IFERROR(VALUE(INDEX('CSV Import'!$AU$7:$AU$359, MATCH($BP235, 'CSV Import'!$AS$7:$AS$359, 0))),0)</f>
        <v>0</v>
      </c>
      <c r="S235" s="59">
        <f>IFERROR(VALUE(INDEX('CSV Import'!$AZ$7:$AZ$359, MATCH($BP235, 'CSV Import'!$AY$7:$AY$359, 0))),0)</f>
        <v>0</v>
      </c>
      <c r="T235" s="60">
        <f>IFERROR(VALUE(INDEX('CSV Import'!$BA$7:$BA$359, MATCH($BP235, 'CSV Import'!$AY$7:$AY$359, 0))),0)</f>
        <v>0</v>
      </c>
      <c r="U235" s="59">
        <f>IFERROR(VALUE(INDEX('CSV Import'!$BF$7:$BF$359, MATCH($BP235, 'CSV Import'!$BE$7:$BE$359, 0))),0)</f>
        <v>0</v>
      </c>
      <c r="V235" s="60">
        <f>IFERROR(VALUE(INDEX('CSV Import'!$BG$7:$BG$359, MATCH($BP235, 'CSV Import'!$BE$7:$BE$359, 0))),0)</f>
        <v>0</v>
      </c>
      <c r="W235" s="59">
        <f>IFERROR(VALUE(INDEX('CSV Import'!$BL$7:$BL$359, MATCH($BP235, 'CSV Import'!$BK$7:$BK$359, 0))),0)</f>
        <v>0</v>
      </c>
      <c r="X235" s="60">
        <f>IFERROR(VALUE(INDEX('CSV Import'!$BM$7:$BM$359, MATCH($BP235, 'CSV Import'!$BK$7:$BK$359, 0))),0)</f>
        <v>0</v>
      </c>
      <c r="Y235" s="59">
        <f>IFERROR(VALUE(INDEX('CSV Import'!$BR$7:$BR$359, MATCH($BP235, 'CSV Import'!$BQ$7:$BQ$359, 0))),0)</f>
        <v>0</v>
      </c>
      <c r="Z235" s="60">
        <f>IFERROR(VALUE(INDEX('CSV Import'!$BS$7:$BS$359, MATCH($BP235, 'CSV Import'!$BQ$7:$BQ$359, 0))),0)</f>
        <v>0</v>
      </c>
      <c r="AA235" s="59">
        <f>IFERROR(VALUE(INDEX('CSV Import'!$BX$7:$BX$359, MATCH($BP235, 'CSV Import'!$BW$7:$BW$359, 0))),0)</f>
        <v>0</v>
      </c>
      <c r="AB235" s="60">
        <f>IFERROR(VALUE(INDEX('CSV Import'!$BY$7:$BY$359, MATCH($BP235, 'CSV Import'!$BW$7:$BW$359, 0))),0)</f>
        <v>0</v>
      </c>
      <c r="AC235" s="59">
        <f>IFERROR(VALUE(INDEX('CSV Import'!$CD$7:$CD$359, MATCH($BP235, 'CSV Import'!$CC$7:$CC$359, 0))),0)</f>
        <v>0</v>
      </c>
      <c r="AD235" s="60">
        <f>IFERROR(VALUE(INDEX('CSV Import'!$CE$7:$CE$359, MATCH($BP235, 'CSV Import'!$CC$7:$CC$359, 0))),0)</f>
        <v>0</v>
      </c>
      <c r="AE235" s="59">
        <f>IFERROR(VALUE(INDEX('CSV Import'!$CJ$7:$CJ$359, MATCH($BP235, 'CSV Import'!$CI$7:$CI$359, 0))),0)</f>
        <v>0</v>
      </c>
      <c r="AF235" s="60">
        <f>IFERROR(VALUE(INDEX('CSV Import'!$CK$7:$CK$359, MATCH($BP235, 'CSV Import'!$CI$7:$CI$359, 0))),0)</f>
        <v>0</v>
      </c>
      <c r="AG235" s="59">
        <f>IFERROR(VALUE(INDEX('CSV Import'!$CP$7:$CP$359, MATCH($BP235, 'CSV Import'!$CO$7:$CO$359, 0))),0)</f>
        <v>0</v>
      </c>
      <c r="AH235" s="60">
        <f>IFERROR(VALUE(INDEX('CSV Import'!$CQ$7:$CQ$359, MATCH($BP235, 'CSV Import'!$CO$7:$CO$359, 0))),0)</f>
        <v>0</v>
      </c>
      <c r="AI235" s="59">
        <f>IFERROR(VALUE(INDEX('CSV Import'!$CV$7:$CV$359, MATCH($BP235, 'CSV Import'!$CU$7:$CU$359, 0))),0)</f>
        <v>0</v>
      </c>
      <c r="AJ235" s="60">
        <f>IFERROR(VALUE(INDEX('CSV Import'!$CW$7:$CW$359, MATCH($BP235, 'CSV Import'!$CU$7:$CU$359, 0))),0)</f>
        <v>0</v>
      </c>
      <c r="AK235" s="59">
        <f>IFERROR(VALUE(INDEX('CSV Import'!$DB$7:$DB$359, MATCH($BP235, 'CSV Import'!$DA$7:$DA$359, 0))),0)</f>
        <v>0</v>
      </c>
      <c r="AL235" s="60">
        <f>IFERROR(VALUE(INDEX('CSV Import'!$DC$7:$DC$359, MATCH($BP235, 'CSV Import'!$DA$7:$DA$359, 0))),0)</f>
        <v>0</v>
      </c>
      <c r="AM235" s="59">
        <f>IFERROR(VALUE(INDEX('CSV Import'!$DH$7:$DH$359, MATCH($BP235, 'CSV Import'!$DG$7:$DG$359, 0))),0)</f>
        <v>0</v>
      </c>
      <c r="AN235" s="60">
        <f>IFERROR(VALUE(INDEX('CSV Import'!$DI$7:$DI$359, MATCH($BP235, 'CSV Import'!$DG$7:$DG$359, 0))),0)</f>
        <v>0</v>
      </c>
      <c r="AO235" s="59">
        <f>IFERROR(VALUE(INDEX('CSV Import'!$DN$7:$DN$359, MATCH($BP235, 'CSV Import'!$DM$7:$DM$359, 0))),0)</f>
        <v>0</v>
      </c>
      <c r="AP235" s="60">
        <f>IFERROR(VALUE(INDEX('CSV Import'!$DO$7:$DO$359, MATCH($BP235, 'CSV Import'!$DM$7:$DM$359, 0))),0)</f>
        <v>0</v>
      </c>
      <c r="AQ235" s="59">
        <f>IFERROR(VALUE(INDEX('CSV Import'!$DT$7:$DT$359, MATCH($BP235, 'CSV Import'!$DS$7:$DS$359, 0))),0)</f>
        <v>0</v>
      </c>
      <c r="AR235" s="60">
        <f>IFERROR(VALUE(INDEX('CSV Import'!$DU$7:$DU$359, MATCH($BP235, 'CSV Import'!$DS$7:$DS$359, 0))),0)</f>
        <v>0</v>
      </c>
      <c r="AS235" s="59">
        <f>IFERROR(VALUE(INDEX('CSV Import'!$DZ$7:$DZ$359, MATCH($BP235, 'CSV Import'!$DY$7:$DY$359, 0))),0)</f>
        <v>0</v>
      </c>
      <c r="AT235" s="60">
        <f>IFERROR(VALUE(INDEX('CSV Import'!$EA$7:$EA$359, MATCH($BP235, 'CSV Import'!$DY$7:$DY$359, 0))),0)</f>
        <v>0</v>
      </c>
      <c r="AU235" s="59">
        <f>IFERROR(VALUE(INDEX('CSV Import'!$EF$7:$EF$359, MATCH($BP235, 'CSV Import'!$EE$7:$EE$359, 0))),0)</f>
        <v>0</v>
      </c>
      <c r="AV235" s="60">
        <f>IFERROR(VALUE(INDEX('CSV Import'!$EG$7:$EG$359, MATCH($BP235, 'CSV Import'!$EE$7:$EE$359, 0))),0)</f>
        <v>0</v>
      </c>
      <c r="AW235" s="59">
        <f>IFERROR(VALUE(INDEX('CSV Import'!$EL$7:$EL$359, MATCH($BP235, 'CSV Import'!$EK$7:$EK$359, 0))),0)</f>
        <v>0</v>
      </c>
      <c r="AX235" s="60">
        <f>IFERROR(VALUE(INDEX('CSV Import'!$EM$7:$EM$359, MATCH($BP235, 'CSV Import'!$EK$7:$EK$359, 0))),0)</f>
        <v>0</v>
      </c>
      <c r="AY235" s="59">
        <f>IFERROR(VALUE(INDEX('CSV Import'!$ER$7:$ER$359, MATCH($BP235, 'CSV Import'!$EQ$7:$EQ$359, 0))),0)</f>
        <v>0</v>
      </c>
      <c r="AZ235" s="60">
        <f>IFERROR(VALUE(INDEX('CSV Import'!$ES$7:$ES$359, MATCH($BP235, 'CSV Import'!$EQ$7:$EQ$359, 0))),0)</f>
        <v>0</v>
      </c>
      <c r="BA235" s="59">
        <f>IFERROR(VALUE(INDEX('CSV Import'!$EX$7:$EX$359, MATCH($BP235, 'CSV Import'!$EW$7:$EW$359, 0))),0)</f>
        <v>0</v>
      </c>
      <c r="BB235" s="60">
        <f>IFERROR(VALUE(INDEX('CSV Import'!$EY$7:$EY$359, MATCH($BP235, 'CSV Import'!$EW$7:$EW$359, 0))),0)</f>
        <v>0</v>
      </c>
      <c r="BC235" s="59">
        <f>IFERROR(VALUE(INDEX('CSV Import'!$FD$7:$FD$359, MATCH($BP235, 'CSV Import'!$FC$7:$FC$359, 0))),0)</f>
        <v>0</v>
      </c>
      <c r="BD235" s="60">
        <f>IFERROR(VALUE(INDEX('CSV Import'!$FE$7:$FE$359, MATCH($BP235, 'CSV Import'!$FC$7:$FC$359, 0))),0)</f>
        <v>0</v>
      </c>
      <c r="BE235" s="59">
        <f>IFERROR(VALUE(INDEX('CSV Import'!$FJ$7:$FJ$359, MATCH($BP235, 'CSV Import'!$FI$7:$FI$359, 0))),0)</f>
        <v>0</v>
      </c>
      <c r="BF235" s="60">
        <f>IFERROR(VALUE(INDEX('CSV Import'!$FK$7:$FK$359, MATCH($BP235, 'CSV Import'!$FI$7:$FI$359, 0))),0)</f>
        <v>0</v>
      </c>
      <c r="BG235" s="59">
        <f>IFERROR(VALUE(INDEX('CSV Import'!$FP$7:$FP$359, MATCH($BP235, 'CSV Import'!$FO$7:$FO$359, 0))),0)</f>
        <v>0</v>
      </c>
      <c r="BH235" s="60">
        <f>IFERROR(VALUE(INDEX('CSV Import'!$FQ$7:$FQ$359, MATCH($BP235, 'CSV Import'!$FO$7:$FO$359, 0))),0)</f>
        <v>0</v>
      </c>
      <c r="BI235" s="59">
        <f>IFERROR(VALUE(INDEX('CSV Import'!$FV$7:$FV$359, MATCH($BP235, 'CSV Import'!$FU$7:$FU$359, 0))),0)</f>
        <v>0</v>
      </c>
      <c r="BJ235" s="60">
        <f>IFERROR(VALUE(INDEX('CSV Import'!$FW$7:$FW$359, MATCH($BP235, 'CSV Import'!$FU$7:$FU$359, 0))),0)</f>
        <v>0</v>
      </c>
      <c r="BK235" s="59">
        <f>IFERROR(VALUE(INDEX('CSV Import'!$GB$7:$GB$359, MATCH($BP235, 'CSV Import'!$GA$7:$GA$359, 0))),0)</f>
        <v>0</v>
      </c>
      <c r="BL235" s="60">
        <f>IFERROR(VALUE(INDEX('CSV Import'!$GC$7:$GC$359, MATCH($BP235, 'CSV Import'!$GA$7:$GA$359, 0))),0)</f>
        <v>0</v>
      </c>
      <c r="BM235" s="61">
        <f t="shared" si="556"/>
        <v>0</v>
      </c>
      <c r="BN235" s="62">
        <f t="shared" si="556"/>
        <v>0</v>
      </c>
      <c r="BP235" s="33" t="str">
        <f t="shared" si="557"/>
        <v>NON-VOUCHERED</v>
      </c>
    </row>
    <row r="236" spans="1:68" x14ac:dyDescent="0.2">
      <c r="A236" s="28">
        <f>ROW()</f>
        <v>236</v>
      </c>
      <c r="B236" s="111"/>
      <c r="C236" s="59">
        <f>IFERROR(VALUE(INDEX('CSV Import'!$D$7:$D$359, MATCH($BP236, 'CSV Import'!$C$7:$C$359, 0))),0)</f>
        <v>0</v>
      </c>
      <c r="D236" s="60">
        <f>IFERROR(VALUE(INDEX('CSV Import'!$E$7:$E$359, MATCH($BP236, 'CSV Import'!$C$7:$C$359, 0))),0)</f>
        <v>0</v>
      </c>
      <c r="E236" s="59">
        <f>IFERROR(VALUE(INDEX('CSV Import'!$J$7:$J$359, MATCH($BP236, 'CSV Import'!$I$7:$I$359, 0))),0)</f>
        <v>0</v>
      </c>
      <c r="F236" s="60">
        <f>IFERROR(VALUE(INDEX('CSV Import'!$K$7:$K$359, MATCH($BP236, 'CSV Import'!$I$7:$I$359, 0))),0)</f>
        <v>0</v>
      </c>
      <c r="G236" s="59">
        <f>IFERROR(VALUE(INDEX('CSV Import'!$P$7:$P$359, MATCH($BP236, 'CSV Import'!$O$7:$O$359, 0))),0)</f>
        <v>0</v>
      </c>
      <c r="H236" s="60">
        <f>IFERROR(VALUE(INDEX('CSV Import'!$Q$7:$Q$359, MATCH($BP236, 'CSV Import'!$O$7:$O$359, 0))),0)</f>
        <v>0</v>
      </c>
      <c r="I236" s="59">
        <f>IFERROR(VALUE(INDEX('CSV Import'!$V$7:$V$359, MATCH($BP236, 'CSV Import'!$U$7:$U$359, 0))),0)</f>
        <v>0</v>
      </c>
      <c r="J236" s="60">
        <f>IFERROR(VALUE(INDEX('CSV Import'!$W$7:$W$359, MATCH($BP236, 'CSV Import'!$U$7:$U$359, 0))),0)</f>
        <v>0</v>
      </c>
      <c r="K236" s="59">
        <f>IFERROR(VALUE(INDEX('CSV Import'!$AB$7:$AB$359, MATCH($BP236, 'CSV Import'!$AA$7:$AA$359, 0))),0)</f>
        <v>0</v>
      </c>
      <c r="L236" s="60">
        <f>IFERROR(VALUE(INDEX('CSV Import'!$AC$7:$AC$359, MATCH($BP236, 'CSV Import'!$AA$7:$AA$359, 0))),0)</f>
        <v>0</v>
      </c>
      <c r="M236" s="59">
        <f>IFERROR(VALUE(INDEX('CSV Import'!$AH$7:$AH$359, MATCH($BP236, 'CSV Import'!$AG$7:$AG$359, 0))),0)</f>
        <v>0</v>
      </c>
      <c r="N236" s="60">
        <f>IFERROR(VALUE(INDEX('CSV Import'!$AI$7:$AI$359, MATCH($BP236, 'CSV Import'!$AG$7:$AG$359, 0))),0)</f>
        <v>0</v>
      </c>
      <c r="O236" s="59">
        <f>IFERROR(VALUE(INDEX('CSV Import'!$AN$7:$AN$359, MATCH($BP236, 'CSV Import'!$AM$7:$AM$359, 0))),0)</f>
        <v>0</v>
      </c>
      <c r="P236" s="60">
        <f>IFERROR(VALUE(INDEX('CSV Import'!$AO$7:$AO$359, MATCH($BP236, 'CSV Import'!$AM$7:$AM$359, 0))),0)</f>
        <v>0</v>
      </c>
      <c r="Q236" s="59">
        <f>IFERROR(VALUE(INDEX('CSV Import'!$AT$7:$AT$359, MATCH($BP236, 'CSV Import'!$AS$7:$AS$359, 0))),0)</f>
        <v>0</v>
      </c>
      <c r="R236" s="60">
        <f>IFERROR(VALUE(INDEX('CSV Import'!$AU$7:$AU$359, MATCH($BP236, 'CSV Import'!$AS$7:$AS$359, 0))),0)</f>
        <v>0</v>
      </c>
      <c r="S236" s="59">
        <f>IFERROR(VALUE(INDEX('CSV Import'!$AZ$7:$AZ$359, MATCH($BP236, 'CSV Import'!$AY$7:$AY$359, 0))),0)</f>
        <v>0</v>
      </c>
      <c r="T236" s="60">
        <f>IFERROR(VALUE(INDEX('CSV Import'!$BA$7:$BA$359, MATCH($BP236, 'CSV Import'!$AY$7:$AY$359, 0))),0)</f>
        <v>0</v>
      </c>
      <c r="U236" s="59">
        <f>IFERROR(VALUE(INDEX('CSV Import'!$BF$7:$BF$359, MATCH($BP236, 'CSV Import'!$BE$7:$BE$359, 0))),0)</f>
        <v>0</v>
      </c>
      <c r="V236" s="60">
        <f>IFERROR(VALUE(INDEX('CSV Import'!$BG$7:$BG$359, MATCH($BP236, 'CSV Import'!$BE$7:$BE$359, 0))),0)</f>
        <v>0</v>
      </c>
      <c r="W236" s="59">
        <f>IFERROR(VALUE(INDEX('CSV Import'!$BL$7:$BL$359, MATCH($BP236, 'CSV Import'!$BK$7:$BK$359, 0))),0)</f>
        <v>0</v>
      </c>
      <c r="X236" s="60">
        <f>IFERROR(VALUE(INDEX('CSV Import'!$BM$7:$BM$359, MATCH($BP236, 'CSV Import'!$BK$7:$BK$359, 0))),0)</f>
        <v>0</v>
      </c>
      <c r="Y236" s="59">
        <f>IFERROR(VALUE(INDEX('CSV Import'!$BR$7:$BR$359, MATCH($BP236, 'CSV Import'!$BQ$7:$BQ$359, 0))),0)</f>
        <v>0</v>
      </c>
      <c r="Z236" s="60">
        <f>IFERROR(VALUE(INDEX('CSV Import'!$BS$7:$BS$359, MATCH($BP236, 'CSV Import'!$BQ$7:$BQ$359, 0))),0)</f>
        <v>0</v>
      </c>
      <c r="AA236" s="59">
        <f>IFERROR(VALUE(INDEX('CSV Import'!$BX$7:$BX$359, MATCH($BP236, 'CSV Import'!$BW$7:$BW$359, 0))),0)</f>
        <v>0</v>
      </c>
      <c r="AB236" s="60">
        <f>IFERROR(VALUE(INDEX('CSV Import'!$BY$7:$BY$359, MATCH($BP236, 'CSV Import'!$BW$7:$BW$359, 0))),0)</f>
        <v>0</v>
      </c>
      <c r="AC236" s="59">
        <f>IFERROR(VALUE(INDEX('CSV Import'!$CD$7:$CD$359, MATCH($BP236, 'CSV Import'!$CC$7:$CC$359, 0))),0)</f>
        <v>0</v>
      </c>
      <c r="AD236" s="60">
        <f>IFERROR(VALUE(INDEX('CSV Import'!$CE$7:$CE$359, MATCH($BP236, 'CSV Import'!$CC$7:$CC$359, 0))),0)</f>
        <v>0</v>
      </c>
      <c r="AE236" s="59">
        <f>IFERROR(VALUE(INDEX('CSV Import'!$CJ$7:$CJ$359, MATCH($BP236, 'CSV Import'!$CI$7:$CI$359, 0))),0)</f>
        <v>0</v>
      </c>
      <c r="AF236" s="60">
        <f>IFERROR(VALUE(INDEX('CSV Import'!$CK$7:$CK$359, MATCH($BP236, 'CSV Import'!$CI$7:$CI$359, 0))),0)</f>
        <v>0</v>
      </c>
      <c r="AG236" s="59">
        <f>IFERROR(VALUE(INDEX('CSV Import'!$CP$7:$CP$359, MATCH($BP236, 'CSV Import'!$CO$7:$CO$359, 0))),0)</f>
        <v>0</v>
      </c>
      <c r="AH236" s="60">
        <f>IFERROR(VALUE(INDEX('CSV Import'!$CQ$7:$CQ$359, MATCH($BP236, 'CSV Import'!$CO$7:$CO$359, 0))),0)</f>
        <v>0</v>
      </c>
      <c r="AI236" s="59">
        <f>IFERROR(VALUE(INDEX('CSV Import'!$CV$7:$CV$359, MATCH($BP236, 'CSV Import'!$CU$7:$CU$359, 0))),0)</f>
        <v>0</v>
      </c>
      <c r="AJ236" s="60">
        <f>IFERROR(VALUE(INDEX('CSV Import'!$CW$7:$CW$359, MATCH($BP236, 'CSV Import'!$CU$7:$CU$359, 0))),0)</f>
        <v>0</v>
      </c>
      <c r="AK236" s="59">
        <f>IFERROR(VALUE(INDEX('CSV Import'!$DB$7:$DB$359, MATCH($BP236, 'CSV Import'!$DA$7:$DA$359, 0))),0)</f>
        <v>0</v>
      </c>
      <c r="AL236" s="60">
        <f>IFERROR(VALUE(INDEX('CSV Import'!$DC$7:$DC$359, MATCH($BP236, 'CSV Import'!$DA$7:$DA$359, 0))),0)</f>
        <v>0</v>
      </c>
      <c r="AM236" s="59">
        <f>IFERROR(VALUE(INDEX('CSV Import'!$DH$7:$DH$359, MATCH($BP236, 'CSV Import'!$DG$7:$DG$359, 0))),0)</f>
        <v>0</v>
      </c>
      <c r="AN236" s="60">
        <f>IFERROR(VALUE(INDEX('CSV Import'!$DI$7:$DI$359, MATCH($BP236, 'CSV Import'!$DG$7:$DG$359, 0))),0)</f>
        <v>0</v>
      </c>
      <c r="AO236" s="59">
        <f>IFERROR(VALUE(INDEX('CSV Import'!$DN$7:$DN$359, MATCH($BP236, 'CSV Import'!$DM$7:$DM$359, 0))),0)</f>
        <v>0</v>
      </c>
      <c r="AP236" s="60">
        <f>IFERROR(VALUE(INDEX('CSV Import'!$DO$7:$DO$359, MATCH($BP236, 'CSV Import'!$DM$7:$DM$359, 0))),0)</f>
        <v>0</v>
      </c>
      <c r="AQ236" s="59">
        <f>IFERROR(VALUE(INDEX('CSV Import'!$DT$7:$DT$359, MATCH($BP236, 'CSV Import'!$DS$7:$DS$359, 0))),0)</f>
        <v>0</v>
      </c>
      <c r="AR236" s="60">
        <f>IFERROR(VALUE(INDEX('CSV Import'!$DU$7:$DU$359, MATCH($BP236, 'CSV Import'!$DS$7:$DS$359, 0))),0)</f>
        <v>0</v>
      </c>
      <c r="AS236" s="59">
        <f>IFERROR(VALUE(INDEX('CSV Import'!$DZ$7:$DZ$359, MATCH($BP236, 'CSV Import'!$DY$7:$DY$359, 0))),0)</f>
        <v>0</v>
      </c>
      <c r="AT236" s="60">
        <f>IFERROR(VALUE(INDEX('CSV Import'!$EA$7:$EA$359, MATCH($BP236, 'CSV Import'!$DY$7:$DY$359, 0))),0)</f>
        <v>0</v>
      </c>
      <c r="AU236" s="59">
        <f>IFERROR(VALUE(INDEX('CSV Import'!$EF$7:$EF$359, MATCH($BP236, 'CSV Import'!$EE$7:$EE$359, 0))),0)</f>
        <v>0</v>
      </c>
      <c r="AV236" s="60">
        <f>IFERROR(VALUE(INDEX('CSV Import'!$EG$7:$EG$359, MATCH($BP236, 'CSV Import'!$EE$7:$EE$359, 0))),0)</f>
        <v>0</v>
      </c>
      <c r="AW236" s="59">
        <f>IFERROR(VALUE(INDEX('CSV Import'!$EL$7:$EL$359, MATCH($BP236, 'CSV Import'!$EK$7:$EK$359, 0))),0)</f>
        <v>0</v>
      </c>
      <c r="AX236" s="60">
        <f>IFERROR(VALUE(INDEX('CSV Import'!$EM$7:$EM$359, MATCH($BP236, 'CSV Import'!$EK$7:$EK$359, 0))),0)</f>
        <v>0</v>
      </c>
      <c r="AY236" s="59">
        <f>IFERROR(VALUE(INDEX('CSV Import'!$ER$7:$ER$359, MATCH($BP236, 'CSV Import'!$EQ$7:$EQ$359, 0))),0)</f>
        <v>0</v>
      </c>
      <c r="AZ236" s="60">
        <f>IFERROR(VALUE(INDEX('CSV Import'!$ES$7:$ES$359, MATCH($BP236, 'CSV Import'!$EQ$7:$EQ$359, 0))),0)</f>
        <v>0</v>
      </c>
      <c r="BA236" s="59">
        <f>IFERROR(VALUE(INDEX('CSV Import'!$EX$7:$EX$359, MATCH($BP236, 'CSV Import'!$EW$7:$EW$359, 0))),0)</f>
        <v>0</v>
      </c>
      <c r="BB236" s="60">
        <f>IFERROR(VALUE(INDEX('CSV Import'!$EY$7:$EY$359, MATCH($BP236, 'CSV Import'!$EW$7:$EW$359, 0))),0)</f>
        <v>0</v>
      </c>
      <c r="BC236" s="59">
        <f>IFERROR(VALUE(INDEX('CSV Import'!$FD$7:$FD$359, MATCH($BP236, 'CSV Import'!$FC$7:$FC$359, 0))),0)</f>
        <v>0</v>
      </c>
      <c r="BD236" s="60">
        <f>IFERROR(VALUE(INDEX('CSV Import'!$FE$7:$FE$359, MATCH($BP236, 'CSV Import'!$FC$7:$FC$359, 0))),0)</f>
        <v>0</v>
      </c>
      <c r="BE236" s="59">
        <f>IFERROR(VALUE(INDEX('CSV Import'!$FJ$7:$FJ$359, MATCH($BP236, 'CSV Import'!$FI$7:$FI$359, 0))),0)</f>
        <v>0</v>
      </c>
      <c r="BF236" s="60">
        <f>IFERROR(VALUE(INDEX('CSV Import'!$FK$7:$FK$359, MATCH($BP236, 'CSV Import'!$FI$7:$FI$359, 0))),0)</f>
        <v>0</v>
      </c>
      <c r="BG236" s="59">
        <f>IFERROR(VALUE(INDEX('CSV Import'!$FP$7:$FP$359, MATCH($BP236, 'CSV Import'!$FO$7:$FO$359, 0))),0)</f>
        <v>0</v>
      </c>
      <c r="BH236" s="60">
        <f>IFERROR(VALUE(INDEX('CSV Import'!$FQ$7:$FQ$359, MATCH($BP236, 'CSV Import'!$FO$7:$FO$359, 0))),0)</f>
        <v>0</v>
      </c>
      <c r="BI236" s="59">
        <f>IFERROR(VALUE(INDEX('CSV Import'!$FV$7:$FV$359, MATCH($BP236, 'CSV Import'!$FU$7:$FU$359, 0))),0)</f>
        <v>0</v>
      </c>
      <c r="BJ236" s="60">
        <f>IFERROR(VALUE(INDEX('CSV Import'!$FW$7:$FW$359, MATCH($BP236, 'CSV Import'!$FU$7:$FU$359, 0))),0)</f>
        <v>0</v>
      </c>
      <c r="BK236" s="59">
        <f>IFERROR(VALUE(INDEX('CSV Import'!$GB$7:$GB$359, MATCH($BP236, 'CSV Import'!$GA$7:$GA$359, 0))),0)</f>
        <v>0</v>
      </c>
      <c r="BL236" s="60">
        <f>IFERROR(VALUE(INDEX('CSV Import'!$GC$7:$GC$359, MATCH($BP236, 'CSV Import'!$GA$7:$GA$359, 0))),0)</f>
        <v>0</v>
      </c>
      <c r="BM236" s="61">
        <f t="shared" si="556"/>
        <v>0</v>
      </c>
      <c r="BN236" s="62">
        <f t="shared" si="556"/>
        <v>0</v>
      </c>
      <c r="BP236" s="33" t="str">
        <f t="shared" si="557"/>
        <v>NON-VOUCHERED</v>
      </c>
    </row>
    <row r="237" spans="1:68" x14ac:dyDescent="0.2">
      <c r="A237" s="28">
        <f>ROW()</f>
        <v>237</v>
      </c>
      <c r="B237" s="111"/>
      <c r="C237" s="59">
        <f>IFERROR(VALUE(INDEX('CSV Import'!$D$7:$D$359, MATCH($BP237, 'CSV Import'!$C$7:$C$359, 0))),0)</f>
        <v>0</v>
      </c>
      <c r="D237" s="60">
        <f>IFERROR(VALUE(INDEX('CSV Import'!$E$7:$E$359, MATCH($BP237, 'CSV Import'!$C$7:$C$359, 0))),0)</f>
        <v>0</v>
      </c>
      <c r="E237" s="59">
        <f>IFERROR(VALUE(INDEX('CSV Import'!$J$7:$J$359, MATCH($BP237, 'CSV Import'!$I$7:$I$359, 0))),0)</f>
        <v>0</v>
      </c>
      <c r="F237" s="60">
        <f>IFERROR(VALUE(INDEX('CSV Import'!$K$7:$K$359, MATCH($BP237, 'CSV Import'!$I$7:$I$359, 0))),0)</f>
        <v>0</v>
      </c>
      <c r="G237" s="59">
        <f>IFERROR(VALUE(INDEX('CSV Import'!$P$7:$P$359, MATCH($BP237, 'CSV Import'!$O$7:$O$359, 0))),0)</f>
        <v>0</v>
      </c>
      <c r="H237" s="60">
        <f>IFERROR(VALUE(INDEX('CSV Import'!$Q$7:$Q$359, MATCH($BP237, 'CSV Import'!$O$7:$O$359, 0))),0)</f>
        <v>0</v>
      </c>
      <c r="I237" s="59">
        <f>IFERROR(VALUE(INDEX('CSV Import'!$V$7:$V$359, MATCH($BP237, 'CSV Import'!$U$7:$U$359, 0))),0)</f>
        <v>0</v>
      </c>
      <c r="J237" s="60">
        <f>IFERROR(VALUE(INDEX('CSV Import'!$W$7:$W$359, MATCH($BP237, 'CSV Import'!$U$7:$U$359, 0))),0)</f>
        <v>0</v>
      </c>
      <c r="K237" s="59">
        <f>IFERROR(VALUE(INDEX('CSV Import'!$AB$7:$AB$359, MATCH($BP237, 'CSV Import'!$AA$7:$AA$359, 0))),0)</f>
        <v>0</v>
      </c>
      <c r="L237" s="60">
        <f>IFERROR(VALUE(INDEX('CSV Import'!$AC$7:$AC$359, MATCH($BP237, 'CSV Import'!$AA$7:$AA$359, 0))),0)</f>
        <v>0</v>
      </c>
      <c r="M237" s="59">
        <f>IFERROR(VALUE(INDEX('CSV Import'!$AH$7:$AH$359, MATCH($BP237, 'CSV Import'!$AG$7:$AG$359, 0))),0)</f>
        <v>0</v>
      </c>
      <c r="N237" s="60">
        <f>IFERROR(VALUE(INDEX('CSV Import'!$AI$7:$AI$359, MATCH($BP237, 'CSV Import'!$AG$7:$AG$359, 0))),0)</f>
        <v>0</v>
      </c>
      <c r="O237" s="59">
        <f>IFERROR(VALUE(INDEX('CSV Import'!$AN$7:$AN$359, MATCH($BP237, 'CSV Import'!$AM$7:$AM$359, 0))),0)</f>
        <v>0</v>
      </c>
      <c r="P237" s="60">
        <f>IFERROR(VALUE(INDEX('CSV Import'!$AO$7:$AO$359, MATCH($BP237, 'CSV Import'!$AM$7:$AM$359, 0))),0)</f>
        <v>0</v>
      </c>
      <c r="Q237" s="59">
        <f>IFERROR(VALUE(INDEX('CSV Import'!$AT$7:$AT$359, MATCH($BP237, 'CSV Import'!$AS$7:$AS$359, 0))),0)</f>
        <v>0</v>
      </c>
      <c r="R237" s="60">
        <f>IFERROR(VALUE(INDEX('CSV Import'!$AU$7:$AU$359, MATCH($BP237, 'CSV Import'!$AS$7:$AS$359, 0))),0)</f>
        <v>0</v>
      </c>
      <c r="S237" s="59">
        <f>IFERROR(VALUE(INDEX('CSV Import'!$AZ$7:$AZ$359, MATCH($BP237, 'CSV Import'!$AY$7:$AY$359, 0))),0)</f>
        <v>0</v>
      </c>
      <c r="T237" s="60">
        <f>IFERROR(VALUE(INDEX('CSV Import'!$BA$7:$BA$359, MATCH($BP237, 'CSV Import'!$AY$7:$AY$359, 0))),0)</f>
        <v>0</v>
      </c>
      <c r="U237" s="59">
        <f>IFERROR(VALUE(INDEX('CSV Import'!$BF$7:$BF$359, MATCH($BP237, 'CSV Import'!$BE$7:$BE$359, 0))),0)</f>
        <v>0</v>
      </c>
      <c r="V237" s="60">
        <f>IFERROR(VALUE(INDEX('CSV Import'!$BG$7:$BG$359, MATCH($BP237, 'CSV Import'!$BE$7:$BE$359, 0))),0)</f>
        <v>0</v>
      </c>
      <c r="W237" s="59">
        <f>IFERROR(VALUE(INDEX('CSV Import'!$BL$7:$BL$359, MATCH($BP237, 'CSV Import'!$BK$7:$BK$359, 0))),0)</f>
        <v>0</v>
      </c>
      <c r="X237" s="60">
        <f>IFERROR(VALUE(INDEX('CSV Import'!$BM$7:$BM$359, MATCH($BP237, 'CSV Import'!$BK$7:$BK$359, 0))),0)</f>
        <v>0</v>
      </c>
      <c r="Y237" s="59">
        <f>IFERROR(VALUE(INDEX('CSV Import'!$BR$7:$BR$359, MATCH($BP237, 'CSV Import'!$BQ$7:$BQ$359, 0))),0)</f>
        <v>0</v>
      </c>
      <c r="Z237" s="60">
        <f>IFERROR(VALUE(INDEX('CSV Import'!$BS$7:$BS$359, MATCH($BP237, 'CSV Import'!$BQ$7:$BQ$359, 0))),0)</f>
        <v>0</v>
      </c>
      <c r="AA237" s="59">
        <f>IFERROR(VALUE(INDEX('CSV Import'!$BX$7:$BX$359, MATCH($BP237, 'CSV Import'!$BW$7:$BW$359, 0))),0)</f>
        <v>0</v>
      </c>
      <c r="AB237" s="60">
        <f>IFERROR(VALUE(INDEX('CSV Import'!$BY$7:$BY$359, MATCH($BP237, 'CSV Import'!$BW$7:$BW$359, 0))),0)</f>
        <v>0</v>
      </c>
      <c r="AC237" s="59">
        <f>IFERROR(VALUE(INDEX('CSV Import'!$CD$7:$CD$359, MATCH($BP237, 'CSV Import'!$CC$7:$CC$359, 0))),0)</f>
        <v>0</v>
      </c>
      <c r="AD237" s="60">
        <f>IFERROR(VALUE(INDEX('CSV Import'!$CE$7:$CE$359, MATCH($BP237, 'CSV Import'!$CC$7:$CC$359, 0))),0)</f>
        <v>0</v>
      </c>
      <c r="AE237" s="59">
        <f>IFERROR(VALUE(INDEX('CSV Import'!$CJ$7:$CJ$359, MATCH($BP237, 'CSV Import'!$CI$7:$CI$359, 0))),0)</f>
        <v>0</v>
      </c>
      <c r="AF237" s="60">
        <f>IFERROR(VALUE(INDEX('CSV Import'!$CK$7:$CK$359, MATCH($BP237, 'CSV Import'!$CI$7:$CI$359, 0))),0)</f>
        <v>0</v>
      </c>
      <c r="AG237" s="59">
        <f>IFERROR(VALUE(INDEX('CSV Import'!$CP$7:$CP$359, MATCH($BP237, 'CSV Import'!$CO$7:$CO$359, 0))),0)</f>
        <v>0</v>
      </c>
      <c r="AH237" s="60">
        <f>IFERROR(VALUE(INDEX('CSV Import'!$CQ$7:$CQ$359, MATCH($BP237, 'CSV Import'!$CO$7:$CO$359, 0))),0)</f>
        <v>0</v>
      </c>
      <c r="AI237" s="59">
        <f>IFERROR(VALUE(INDEX('CSV Import'!$CV$7:$CV$359, MATCH($BP237, 'CSV Import'!$CU$7:$CU$359, 0))),0)</f>
        <v>0</v>
      </c>
      <c r="AJ237" s="60">
        <f>IFERROR(VALUE(INDEX('CSV Import'!$CW$7:$CW$359, MATCH($BP237, 'CSV Import'!$CU$7:$CU$359, 0))),0)</f>
        <v>0</v>
      </c>
      <c r="AK237" s="59">
        <f>IFERROR(VALUE(INDEX('CSV Import'!$DB$7:$DB$359, MATCH($BP237, 'CSV Import'!$DA$7:$DA$359, 0))),0)</f>
        <v>0</v>
      </c>
      <c r="AL237" s="60">
        <f>IFERROR(VALUE(INDEX('CSV Import'!$DC$7:$DC$359, MATCH($BP237, 'CSV Import'!$DA$7:$DA$359, 0))),0)</f>
        <v>0</v>
      </c>
      <c r="AM237" s="59">
        <f>IFERROR(VALUE(INDEX('CSV Import'!$DH$7:$DH$359, MATCH($BP237, 'CSV Import'!$DG$7:$DG$359, 0))),0)</f>
        <v>0</v>
      </c>
      <c r="AN237" s="60">
        <f>IFERROR(VALUE(INDEX('CSV Import'!$DI$7:$DI$359, MATCH($BP237, 'CSV Import'!$DG$7:$DG$359, 0))),0)</f>
        <v>0</v>
      </c>
      <c r="AO237" s="59">
        <f>IFERROR(VALUE(INDEX('CSV Import'!$DN$7:$DN$359, MATCH($BP237, 'CSV Import'!$DM$7:$DM$359, 0))),0)</f>
        <v>0</v>
      </c>
      <c r="AP237" s="60">
        <f>IFERROR(VALUE(INDEX('CSV Import'!$DO$7:$DO$359, MATCH($BP237, 'CSV Import'!$DM$7:$DM$359, 0))),0)</f>
        <v>0</v>
      </c>
      <c r="AQ237" s="59">
        <f>IFERROR(VALUE(INDEX('CSV Import'!$DT$7:$DT$359, MATCH($BP237, 'CSV Import'!$DS$7:$DS$359, 0))),0)</f>
        <v>0</v>
      </c>
      <c r="AR237" s="60">
        <f>IFERROR(VALUE(INDEX('CSV Import'!$DU$7:$DU$359, MATCH($BP237, 'CSV Import'!$DS$7:$DS$359, 0))),0)</f>
        <v>0</v>
      </c>
      <c r="AS237" s="59">
        <f>IFERROR(VALUE(INDEX('CSV Import'!$DZ$7:$DZ$359, MATCH($BP237, 'CSV Import'!$DY$7:$DY$359, 0))),0)</f>
        <v>0</v>
      </c>
      <c r="AT237" s="60">
        <f>IFERROR(VALUE(INDEX('CSV Import'!$EA$7:$EA$359, MATCH($BP237, 'CSV Import'!$DY$7:$DY$359, 0))),0)</f>
        <v>0</v>
      </c>
      <c r="AU237" s="59">
        <f>IFERROR(VALUE(INDEX('CSV Import'!$EF$7:$EF$359, MATCH($BP237, 'CSV Import'!$EE$7:$EE$359, 0))),0)</f>
        <v>0</v>
      </c>
      <c r="AV237" s="60">
        <f>IFERROR(VALUE(INDEX('CSV Import'!$EG$7:$EG$359, MATCH($BP237, 'CSV Import'!$EE$7:$EE$359, 0))),0)</f>
        <v>0</v>
      </c>
      <c r="AW237" s="59">
        <f>IFERROR(VALUE(INDEX('CSV Import'!$EL$7:$EL$359, MATCH($BP237, 'CSV Import'!$EK$7:$EK$359, 0))),0)</f>
        <v>0</v>
      </c>
      <c r="AX237" s="60">
        <f>IFERROR(VALUE(INDEX('CSV Import'!$EM$7:$EM$359, MATCH($BP237, 'CSV Import'!$EK$7:$EK$359, 0))),0)</f>
        <v>0</v>
      </c>
      <c r="AY237" s="59">
        <f>IFERROR(VALUE(INDEX('CSV Import'!$ER$7:$ER$359, MATCH($BP237, 'CSV Import'!$EQ$7:$EQ$359, 0))),0)</f>
        <v>0</v>
      </c>
      <c r="AZ237" s="60">
        <f>IFERROR(VALUE(INDEX('CSV Import'!$ES$7:$ES$359, MATCH($BP237, 'CSV Import'!$EQ$7:$EQ$359, 0))),0)</f>
        <v>0</v>
      </c>
      <c r="BA237" s="59">
        <f>IFERROR(VALUE(INDEX('CSV Import'!$EX$7:$EX$359, MATCH($BP237, 'CSV Import'!$EW$7:$EW$359, 0))),0)</f>
        <v>0</v>
      </c>
      <c r="BB237" s="60">
        <f>IFERROR(VALUE(INDEX('CSV Import'!$EY$7:$EY$359, MATCH($BP237, 'CSV Import'!$EW$7:$EW$359, 0))),0)</f>
        <v>0</v>
      </c>
      <c r="BC237" s="59">
        <f>IFERROR(VALUE(INDEX('CSV Import'!$FD$7:$FD$359, MATCH($BP237, 'CSV Import'!$FC$7:$FC$359, 0))),0)</f>
        <v>0</v>
      </c>
      <c r="BD237" s="60">
        <f>IFERROR(VALUE(INDEX('CSV Import'!$FE$7:$FE$359, MATCH($BP237, 'CSV Import'!$FC$7:$FC$359, 0))),0)</f>
        <v>0</v>
      </c>
      <c r="BE237" s="59">
        <f>IFERROR(VALUE(INDEX('CSV Import'!$FJ$7:$FJ$359, MATCH($BP237, 'CSV Import'!$FI$7:$FI$359, 0))),0)</f>
        <v>0</v>
      </c>
      <c r="BF237" s="60">
        <f>IFERROR(VALUE(INDEX('CSV Import'!$FK$7:$FK$359, MATCH($BP237, 'CSV Import'!$FI$7:$FI$359, 0))),0)</f>
        <v>0</v>
      </c>
      <c r="BG237" s="59">
        <f>IFERROR(VALUE(INDEX('CSV Import'!$FP$7:$FP$359, MATCH($BP237, 'CSV Import'!$FO$7:$FO$359, 0))),0)</f>
        <v>0</v>
      </c>
      <c r="BH237" s="60">
        <f>IFERROR(VALUE(INDEX('CSV Import'!$FQ$7:$FQ$359, MATCH($BP237, 'CSV Import'!$FO$7:$FO$359, 0))),0)</f>
        <v>0</v>
      </c>
      <c r="BI237" s="59">
        <f>IFERROR(VALUE(INDEX('CSV Import'!$FV$7:$FV$359, MATCH($BP237, 'CSV Import'!$FU$7:$FU$359, 0))),0)</f>
        <v>0</v>
      </c>
      <c r="BJ237" s="60">
        <f>IFERROR(VALUE(INDEX('CSV Import'!$FW$7:$FW$359, MATCH($BP237, 'CSV Import'!$FU$7:$FU$359, 0))),0)</f>
        <v>0</v>
      </c>
      <c r="BK237" s="59">
        <f>IFERROR(VALUE(INDEX('CSV Import'!$GB$7:$GB$359, MATCH($BP237, 'CSV Import'!$GA$7:$GA$359, 0))),0)</f>
        <v>0</v>
      </c>
      <c r="BL237" s="60">
        <f>IFERROR(VALUE(INDEX('CSV Import'!$GC$7:$GC$359, MATCH($BP237, 'CSV Import'!$GA$7:$GA$359, 0))),0)</f>
        <v>0</v>
      </c>
      <c r="BM237" s="61">
        <f t="shared" si="556"/>
        <v>0</v>
      </c>
      <c r="BN237" s="62">
        <f t="shared" si="556"/>
        <v>0</v>
      </c>
      <c r="BP237" s="33" t="str">
        <f t="shared" si="557"/>
        <v>NON-VOUCHERED</v>
      </c>
    </row>
    <row r="238" spans="1:68" x14ac:dyDescent="0.2">
      <c r="A238" s="28">
        <f>ROW()</f>
        <v>238</v>
      </c>
      <c r="B238" s="111"/>
      <c r="C238" s="59">
        <f>IFERROR(VALUE(INDEX('CSV Import'!$D$7:$D$359, MATCH($BP238, 'CSV Import'!$C$7:$C$359, 0))),0)</f>
        <v>0</v>
      </c>
      <c r="D238" s="60">
        <f>IFERROR(VALUE(INDEX('CSV Import'!$E$7:$E$359, MATCH($BP238, 'CSV Import'!$C$7:$C$359, 0))),0)</f>
        <v>0</v>
      </c>
      <c r="E238" s="59">
        <f>IFERROR(VALUE(INDEX('CSV Import'!$J$7:$J$359, MATCH($BP238, 'CSV Import'!$I$7:$I$359, 0))),0)</f>
        <v>0</v>
      </c>
      <c r="F238" s="60">
        <f>IFERROR(VALUE(INDEX('CSV Import'!$K$7:$K$359, MATCH($BP238, 'CSV Import'!$I$7:$I$359, 0))),0)</f>
        <v>0</v>
      </c>
      <c r="G238" s="59">
        <f>IFERROR(VALUE(INDEX('CSV Import'!$P$7:$P$359, MATCH($BP238, 'CSV Import'!$O$7:$O$359, 0))),0)</f>
        <v>0</v>
      </c>
      <c r="H238" s="60">
        <f>IFERROR(VALUE(INDEX('CSV Import'!$Q$7:$Q$359, MATCH($BP238, 'CSV Import'!$O$7:$O$359, 0))),0)</f>
        <v>0</v>
      </c>
      <c r="I238" s="59">
        <f>IFERROR(VALUE(INDEX('CSV Import'!$V$7:$V$359, MATCH($BP238, 'CSV Import'!$U$7:$U$359, 0))),0)</f>
        <v>0</v>
      </c>
      <c r="J238" s="60">
        <f>IFERROR(VALUE(INDEX('CSV Import'!$W$7:$W$359, MATCH($BP238, 'CSV Import'!$U$7:$U$359, 0))),0)</f>
        <v>0</v>
      </c>
      <c r="K238" s="59">
        <f>IFERROR(VALUE(INDEX('CSV Import'!$AB$7:$AB$359, MATCH($BP238, 'CSV Import'!$AA$7:$AA$359, 0))),0)</f>
        <v>0</v>
      </c>
      <c r="L238" s="60">
        <f>IFERROR(VALUE(INDEX('CSV Import'!$AC$7:$AC$359, MATCH($BP238, 'CSV Import'!$AA$7:$AA$359, 0))),0)</f>
        <v>0</v>
      </c>
      <c r="M238" s="59">
        <f>IFERROR(VALUE(INDEX('CSV Import'!$AH$7:$AH$359, MATCH($BP238, 'CSV Import'!$AG$7:$AG$359, 0))),0)</f>
        <v>0</v>
      </c>
      <c r="N238" s="60">
        <f>IFERROR(VALUE(INDEX('CSV Import'!$AI$7:$AI$359, MATCH($BP238, 'CSV Import'!$AG$7:$AG$359, 0))),0)</f>
        <v>0</v>
      </c>
      <c r="O238" s="59">
        <f>IFERROR(VALUE(INDEX('CSV Import'!$AN$7:$AN$359, MATCH($BP238, 'CSV Import'!$AM$7:$AM$359, 0))),0)</f>
        <v>0</v>
      </c>
      <c r="P238" s="60">
        <f>IFERROR(VALUE(INDEX('CSV Import'!$AO$7:$AO$359, MATCH($BP238, 'CSV Import'!$AM$7:$AM$359, 0))),0)</f>
        <v>0</v>
      </c>
      <c r="Q238" s="59">
        <f>IFERROR(VALUE(INDEX('CSV Import'!$AT$7:$AT$359, MATCH($BP238, 'CSV Import'!$AS$7:$AS$359, 0))),0)</f>
        <v>0</v>
      </c>
      <c r="R238" s="60">
        <f>IFERROR(VALUE(INDEX('CSV Import'!$AU$7:$AU$359, MATCH($BP238, 'CSV Import'!$AS$7:$AS$359, 0))),0)</f>
        <v>0</v>
      </c>
      <c r="S238" s="59">
        <f>IFERROR(VALUE(INDEX('CSV Import'!$AZ$7:$AZ$359, MATCH($BP238, 'CSV Import'!$AY$7:$AY$359, 0))),0)</f>
        <v>0</v>
      </c>
      <c r="T238" s="60">
        <f>IFERROR(VALUE(INDEX('CSV Import'!$BA$7:$BA$359, MATCH($BP238, 'CSV Import'!$AY$7:$AY$359, 0))),0)</f>
        <v>0</v>
      </c>
      <c r="U238" s="59">
        <f>IFERROR(VALUE(INDEX('CSV Import'!$BF$7:$BF$359, MATCH($BP238, 'CSV Import'!$BE$7:$BE$359, 0))),0)</f>
        <v>0</v>
      </c>
      <c r="V238" s="60">
        <f>IFERROR(VALUE(INDEX('CSV Import'!$BG$7:$BG$359, MATCH($BP238, 'CSV Import'!$BE$7:$BE$359, 0))),0)</f>
        <v>0</v>
      </c>
      <c r="W238" s="59">
        <f>IFERROR(VALUE(INDEX('CSV Import'!$BL$7:$BL$359, MATCH($BP238, 'CSV Import'!$BK$7:$BK$359, 0))),0)</f>
        <v>0</v>
      </c>
      <c r="X238" s="60">
        <f>IFERROR(VALUE(INDEX('CSV Import'!$BM$7:$BM$359, MATCH($BP238, 'CSV Import'!$BK$7:$BK$359, 0))),0)</f>
        <v>0</v>
      </c>
      <c r="Y238" s="59">
        <f>IFERROR(VALUE(INDEX('CSV Import'!$BR$7:$BR$359, MATCH($BP238, 'CSV Import'!$BQ$7:$BQ$359, 0))),0)</f>
        <v>0</v>
      </c>
      <c r="Z238" s="60">
        <f>IFERROR(VALUE(INDEX('CSV Import'!$BS$7:$BS$359, MATCH($BP238, 'CSV Import'!$BQ$7:$BQ$359, 0))),0)</f>
        <v>0</v>
      </c>
      <c r="AA238" s="59">
        <f>IFERROR(VALUE(INDEX('CSV Import'!$BX$7:$BX$359, MATCH($BP238, 'CSV Import'!$BW$7:$BW$359, 0))),0)</f>
        <v>0</v>
      </c>
      <c r="AB238" s="60">
        <f>IFERROR(VALUE(INDEX('CSV Import'!$BY$7:$BY$359, MATCH($BP238, 'CSV Import'!$BW$7:$BW$359, 0))),0)</f>
        <v>0</v>
      </c>
      <c r="AC238" s="59">
        <f>IFERROR(VALUE(INDEX('CSV Import'!$CD$7:$CD$359, MATCH($BP238, 'CSV Import'!$CC$7:$CC$359, 0))),0)</f>
        <v>0</v>
      </c>
      <c r="AD238" s="60">
        <f>IFERROR(VALUE(INDEX('CSV Import'!$CE$7:$CE$359, MATCH($BP238, 'CSV Import'!$CC$7:$CC$359, 0))),0)</f>
        <v>0</v>
      </c>
      <c r="AE238" s="59">
        <f>IFERROR(VALUE(INDEX('CSV Import'!$CJ$7:$CJ$359, MATCH($BP238, 'CSV Import'!$CI$7:$CI$359, 0))),0)</f>
        <v>0</v>
      </c>
      <c r="AF238" s="60">
        <f>IFERROR(VALUE(INDEX('CSV Import'!$CK$7:$CK$359, MATCH($BP238, 'CSV Import'!$CI$7:$CI$359, 0))),0)</f>
        <v>0</v>
      </c>
      <c r="AG238" s="59">
        <f>IFERROR(VALUE(INDEX('CSV Import'!$CP$7:$CP$359, MATCH($BP238, 'CSV Import'!$CO$7:$CO$359, 0))),0)</f>
        <v>0</v>
      </c>
      <c r="AH238" s="60">
        <f>IFERROR(VALUE(INDEX('CSV Import'!$CQ$7:$CQ$359, MATCH($BP238, 'CSV Import'!$CO$7:$CO$359, 0))),0)</f>
        <v>0</v>
      </c>
      <c r="AI238" s="59">
        <f>IFERROR(VALUE(INDEX('CSV Import'!$CV$7:$CV$359, MATCH($BP238, 'CSV Import'!$CU$7:$CU$359, 0))),0)</f>
        <v>0</v>
      </c>
      <c r="AJ238" s="60">
        <f>IFERROR(VALUE(INDEX('CSV Import'!$CW$7:$CW$359, MATCH($BP238, 'CSV Import'!$CU$7:$CU$359, 0))),0)</f>
        <v>0</v>
      </c>
      <c r="AK238" s="59">
        <f>IFERROR(VALUE(INDEX('CSV Import'!$DB$7:$DB$359, MATCH($BP238, 'CSV Import'!$DA$7:$DA$359, 0))),0)</f>
        <v>0</v>
      </c>
      <c r="AL238" s="60">
        <f>IFERROR(VALUE(INDEX('CSV Import'!$DC$7:$DC$359, MATCH($BP238, 'CSV Import'!$DA$7:$DA$359, 0))),0)</f>
        <v>0</v>
      </c>
      <c r="AM238" s="59">
        <f>IFERROR(VALUE(INDEX('CSV Import'!$DH$7:$DH$359, MATCH($BP238, 'CSV Import'!$DG$7:$DG$359, 0))),0)</f>
        <v>0</v>
      </c>
      <c r="AN238" s="60">
        <f>IFERROR(VALUE(INDEX('CSV Import'!$DI$7:$DI$359, MATCH($BP238, 'CSV Import'!$DG$7:$DG$359, 0))),0)</f>
        <v>0</v>
      </c>
      <c r="AO238" s="59">
        <f>IFERROR(VALUE(INDEX('CSV Import'!$DN$7:$DN$359, MATCH($BP238, 'CSV Import'!$DM$7:$DM$359, 0))),0)</f>
        <v>0</v>
      </c>
      <c r="AP238" s="60">
        <f>IFERROR(VALUE(INDEX('CSV Import'!$DO$7:$DO$359, MATCH($BP238, 'CSV Import'!$DM$7:$DM$359, 0))),0)</f>
        <v>0</v>
      </c>
      <c r="AQ238" s="59">
        <f>IFERROR(VALUE(INDEX('CSV Import'!$DT$7:$DT$359, MATCH($BP238, 'CSV Import'!$DS$7:$DS$359, 0))),0)</f>
        <v>0</v>
      </c>
      <c r="AR238" s="60">
        <f>IFERROR(VALUE(INDEX('CSV Import'!$DU$7:$DU$359, MATCH($BP238, 'CSV Import'!$DS$7:$DS$359, 0))),0)</f>
        <v>0</v>
      </c>
      <c r="AS238" s="59">
        <f>IFERROR(VALUE(INDEX('CSV Import'!$DZ$7:$DZ$359, MATCH($BP238, 'CSV Import'!$DY$7:$DY$359, 0))),0)</f>
        <v>0</v>
      </c>
      <c r="AT238" s="60">
        <f>IFERROR(VALUE(INDEX('CSV Import'!$EA$7:$EA$359, MATCH($BP238, 'CSV Import'!$DY$7:$DY$359, 0))),0)</f>
        <v>0</v>
      </c>
      <c r="AU238" s="59">
        <f>IFERROR(VALUE(INDEX('CSV Import'!$EF$7:$EF$359, MATCH($BP238, 'CSV Import'!$EE$7:$EE$359, 0))),0)</f>
        <v>0</v>
      </c>
      <c r="AV238" s="60">
        <f>IFERROR(VALUE(INDEX('CSV Import'!$EG$7:$EG$359, MATCH($BP238, 'CSV Import'!$EE$7:$EE$359, 0))),0)</f>
        <v>0</v>
      </c>
      <c r="AW238" s="59">
        <f>IFERROR(VALUE(INDEX('CSV Import'!$EL$7:$EL$359, MATCH($BP238, 'CSV Import'!$EK$7:$EK$359, 0))),0)</f>
        <v>0</v>
      </c>
      <c r="AX238" s="60">
        <f>IFERROR(VALUE(INDEX('CSV Import'!$EM$7:$EM$359, MATCH($BP238, 'CSV Import'!$EK$7:$EK$359, 0))),0)</f>
        <v>0</v>
      </c>
      <c r="AY238" s="59">
        <f>IFERROR(VALUE(INDEX('CSV Import'!$ER$7:$ER$359, MATCH($BP238, 'CSV Import'!$EQ$7:$EQ$359, 0))),0)</f>
        <v>0</v>
      </c>
      <c r="AZ238" s="60">
        <f>IFERROR(VALUE(INDEX('CSV Import'!$ES$7:$ES$359, MATCH($BP238, 'CSV Import'!$EQ$7:$EQ$359, 0))),0)</f>
        <v>0</v>
      </c>
      <c r="BA238" s="59">
        <f>IFERROR(VALUE(INDEX('CSV Import'!$EX$7:$EX$359, MATCH($BP238, 'CSV Import'!$EW$7:$EW$359, 0))),0)</f>
        <v>0</v>
      </c>
      <c r="BB238" s="60">
        <f>IFERROR(VALUE(INDEX('CSV Import'!$EY$7:$EY$359, MATCH($BP238, 'CSV Import'!$EW$7:$EW$359, 0))),0)</f>
        <v>0</v>
      </c>
      <c r="BC238" s="59">
        <f>IFERROR(VALUE(INDEX('CSV Import'!$FD$7:$FD$359, MATCH($BP238, 'CSV Import'!$FC$7:$FC$359, 0))),0)</f>
        <v>0</v>
      </c>
      <c r="BD238" s="60">
        <f>IFERROR(VALUE(INDEX('CSV Import'!$FE$7:$FE$359, MATCH($BP238, 'CSV Import'!$FC$7:$FC$359, 0))),0)</f>
        <v>0</v>
      </c>
      <c r="BE238" s="59">
        <f>IFERROR(VALUE(INDEX('CSV Import'!$FJ$7:$FJ$359, MATCH($BP238, 'CSV Import'!$FI$7:$FI$359, 0))),0)</f>
        <v>0</v>
      </c>
      <c r="BF238" s="60">
        <f>IFERROR(VALUE(INDEX('CSV Import'!$FK$7:$FK$359, MATCH($BP238, 'CSV Import'!$FI$7:$FI$359, 0))),0)</f>
        <v>0</v>
      </c>
      <c r="BG238" s="59">
        <f>IFERROR(VALUE(INDEX('CSV Import'!$FP$7:$FP$359, MATCH($BP238, 'CSV Import'!$FO$7:$FO$359, 0))),0)</f>
        <v>0</v>
      </c>
      <c r="BH238" s="60">
        <f>IFERROR(VALUE(INDEX('CSV Import'!$FQ$7:$FQ$359, MATCH($BP238, 'CSV Import'!$FO$7:$FO$359, 0))),0)</f>
        <v>0</v>
      </c>
      <c r="BI238" s="59">
        <f>IFERROR(VALUE(INDEX('CSV Import'!$FV$7:$FV$359, MATCH($BP238, 'CSV Import'!$FU$7:$FU$359, 0))),0)</f>
        <v>0</v>
      </c>
      <c r="BJ238" s="60">
        <f>IFERROR(VALUE(INDEX('CSV Import'!$FW$7:$FW$359, MATCH($BP238, 'CSV Import'!$FU$7:$FU$359, 0))),0)</f>
        <v>0</v>
      </c>
      <c r="BK238" s="59">
        <f>IFERROR(VALUE(INDEX('CSV Import'!$GB$7:$GB$359, MATCH($BP238, 'CSV Import'!$GA$7:$GA$359, 0))),0)</f>
        <v>0</v>
      </c>
      <c r="BL238" s="60">
        <f>IFERROR(VALUE(INDEX('CSV Import'!$GC$7:$GC$359, MATCH($BP238, 'CSV Import'!$GA$7:$GA$359, 0))),0)</f>
        <v>0</v>
      </c>
      <c r="BM238" s="61">
        <f t="shared" si="556"/>
        <v>0</v>
      </c>
      <c r="BN238" s="62">
        <f t="shared" si="556"/>
        <v>0</v>
      </c>
      <c r="BP238" s="33" t="str">
        <f t="shared" si="557"/>
        <v>NON-VOUCHERED</v>
      </c>
    </row>
    <row r="239" spans="1:68" x14ac:dyDescent="0.2">
      <c r="A239" s="28">
        <f>ROW()</f>
        <v>239</v>
      </c>
      <c r="B239" s="111"/>
      <c r="C239" s="59">
        <f>IFERROR(VALUE(INDEX('CSV Import'!$D$7:$D$359, MATCH($BP239, 'CSV Import'!$C$7:$C$359, 0))),0)</f>
        <v>0</v>
      </c>
      <c r="D239" s="60">
        <f>IFERROR(VALUE(INDEX('CSV Import'!$E$7:$E$359, MATCH($BP239, 'CSV Import'!$C$7:$C$359, 0))),0)</f>
        <v>0</v>
      </c>
      <c r="E239" s="59">
        <f>IFERROR(VALUE(INDEX('CSV Import'!$J$7:$J$359, MATCH($BP239, 'CSV Import'!$I$7:$I$359, 0))),0)</f>
        <v>0</v>
      </c>
      <c r="F239" s="60">
        <f>IFERROR(VALUE(INDEX('CSV Import'!$K$7:$K$359, MATCH($BP239, 'CSV Import'!$I$7:$I$359, 0))),0)</f>
        <v>0</v>
      </c>
      <c r="G239" s="59">
        <f>IFERROR(VALUE(INDEX('CSV Import'!$P$7:$P$359, MATCH($BP239, 'CSV Import'!$O$7:$O$359, 0))),0)</f>
        <v>0</v>
      </c>
      <c r="H239" s="60">
        <f>IFERROR(VALUE(INDEX('CSV Import'!$Q$7:$Q$359, MATCH($BP239, 'CSV Import'!$O$7:$O$359, 0))),0)</f>
        <v>0</v>
      </c>
      <c r="I239" s="59">
        <f>IFERROR(VALUE(INDEX('CSV Import'!$V$7:$V$359, MATCH($BP239, 'CSV Import'!$U$7:$U$359, 0))),0)</f>
        <v>0</v>
      </c>
      <c r="J239" s="60">
        <f>IFERROR(VALUE(INDEX('CSV Import'!$W$7:$W$359, MATCH($BP239, 'CSV Import'!$U$7:$U$359, 0))),0)</f>
        <v>0</v>
      </c>
      <c r="K239" s="59">
        <f>IFERROR(VALUE(INDEX('CSV Import'!$AB$7:$AB$359, MATCH($BP239, 'CSV Import'!$AA$7:$AA$359, 0))),0)</f>
        <v>0</v>
      </c>
      <c r="L239" s="60">
        <f>IFERROR(VALUE(INDEX('CSV Import'!$AC$7:$AC$359, MATCH($BP239, 'CSV Import'!$AA$7:$AA$359, 0))),0)</f>
        <v>0</v>
      </c>
      <c r="M239" s="59">
        <f>IFERROR(VALUE(INDEX('CSV Import'!$AH$7:$AH$359, MATCH($BP239, 'CSV Import'!$AG$7:$AG$359, 0))),0)</f>
        <v>0</v>
      </c>
      <c r="N239" s="60">
        <f>IFERROR(VALUE(INDEX('CSV Import'!$AI$7:$AI$359, MATCH($BP239, 'CSV Import'!$AG$7:$AG$359, 0))),0)</f>
        <v>0</v>
      </c>
      <c r="O239" s="59">
        <f>IFERROR(VALUE(INDEX('CSV Import'!$AN$7:$AN$359, MATCH($BP239, 'CSV Import'!$AM$7:$AM$359, 0))),0)</f>
        <v>0</v>
      </c>
      <c r="P239" s="60">
        <f>IFERROR(VALUE(INDEX('CSV Import'!$AO$7:$AO$359, MATCH($BP239, 'CSV Import'!$AM$7:$AM$359, 0))),0)</f>
        <v>0</v>
      </c>
      <c r="Q239" s="59">
        <f>IFERROR(VALUE(INDEX('CSV Import'!$AT$7:$AT$359, MATCH($BP239, 'CSV Import'!$AS$7:$AS$359, 0))),0)</f>
        <v>0</v>
      </c>
      <c r="R239" s="60">
        <f>IFERROR(VALUE(INDEX('CSV Import'!$AU$7:$AU$359, MATCH($BP239, 'CSV Import'!$AS$7:$AS$359, 0))),0)</f>
        <v>0</v>
      </c>
      <c r="S239" s="59">
        <f>IFERROR(VALUE(INDEX('CSV Import'!$AZ$7:$AZ$359, MATCH($BP239, 'CSV Import'!$AY$7:$AY$359, 0))),0)</f>
        <v>0</v>
      </c>
      <c r="T239" s="60">
        <f>IFERROR(VALUE(INDEX('CSV Import'!$BA$7:$BA$359, MATCH($BP239, 'CSV Import'!$AY$7:$AY$359, 0))),0)</f>
        <v>0</v>
      </c>
      <c r="U239" s="59">
        <f>IFERROR(VALUE(INDEX('CSV Import'!$BF$7:$BF$359, MATCH($BP239, 'CSV Import'!$BE$7:$BE$359, 0))),0)</f>
        <v>0</v>
      </c>
      <c r="V239" s="60">
        <f>IFERROR(VALUE(INDEX('CSV Import'!$BG$7:$BG$359, MATCH($BP239, 'CSV Import'!$BE$7:$BE$359, 0))),0)</f>
        <v>0</v>
      </c>
      <c r="W239" s="59">
        <f>IFERROR(VALUE(INDEX('CSV Import'!$BL$7:$BL$359, MATCH($BP239, 'CSV Import'!$BK$7:$BK$359, 0))),0)</f>
        <v>0</v>
      </c>
      <c r="X239" s="60">
        <f>IFERROR(VALUE(INDEX('CSV Import'!$BM$7:$BM$359, MATCH($BP239, 'CSV Import'!$BK$7:$BK$359, 0))),0)</f>
        <v>0</v>
      </c>
      <c r="Y239" s="59">
        <f>IFERROR(VALUE(INDEX('CSV Import'!$BR$7:$BR$359, MATCH($BP239, 'CSV Import'!$BQ$7:$BQ$359, 0))),0)</f>
        <v>0</v>
      </c>
      <c r="Z239" s="60">
        <f>IFERROR(VALUE(INDEX('CSV Import'!$BS$7:$BS$359, MATCH($BP239, 'CSV Import'!$BQ$7:$BQ$359, 0))),0)</f>
        <v>0</v>
      </c>
      <c r="AA239" s="59">
        <f>IFERROR(VALUE(INDEX('CSV Import'!$BX$7:$BX$359, MATCH($BP239, 'CSV Import'!$BW$7:$BW$359, 0))),0)</f>
        <v>0</v>
      </c>
      <c r="AB239" s="60">
        <f>IFERROR(VALUE(INDEX('CSV Import'!$BY$7:$BY$359, MATCH($BP239, 'CSV Import'!$BW$7:$BW$359, 0))),0)</f>
        <v>0</v>
      </c>
      <c r="AC239" s="59">
        <f>IFERROR(VALUE(INDEX('CSV Import'!$CD$7:$CD$359, MATCH($BP239, 'CSV Import'!$CC$7:$CC$359, 0))),0)</f>
        <v>0</v>
      </c>
      <c r="AD239" s="60">
        <f>IFERROR(VALUE(INDEX('CSV Import'!$CE$7:$CE$359, MATCH($BP239, 'CSV Import'!$CC$7:$CC$359, 0))),0)</f>
        <v>0</v>
      </c>
      <c r="AE239" s="59">
        <f>IFERROR(VALUE(INDEX('CSV Import'!$CJ$7:$CJ$359, MATCH($BP239, 'CSV Import'!$CI$7:$CI$359, 0))),0)</f>
        <v>0</v>
      </c>
      <c r="AF239" s="60">
        <f>IFERROR(VALUE(INDEX('CSV Import'!$CK$7:$CK$359, MATCH($BP239, 'CSV Import'!$CI$7:$CI$359, 0))),0)</f>
        <v>0</v>
      </c>
      <c r="AG239" s="59">
        <f>IFERROR(VALUE(INDEX('CSV Import'!$CP$7:$CP$359, MATCH($BP239, 'CSV Import'!$CO$7:$CO$359, 0))),0)</f>
        <v>0</v>
      </c>
      <c r="AH239" s="60">
        <f>IFERROR(VALUE(INDEX('CSV Import'!$CQ$7:$CQ$359, MATCH($BP239, 'CSV Import'!$CO$7:$CO$359, 0))),0)</f>
        <v>0</v>
      </c>
      <c r="AI239" s="59">
        <f>IFERROR(VALUE(INDEX('CSV Import'!$CV$7:$CV$359, MATCH($BP239, 'CSV Import'!$CU$7:$CU$359, 0))),0)</f>
        <v>0</v>
      </c>
      <c r="AJ239" s="60">
        <f>IFERROR(VALUE(INDEX('CSV Import'!$CW$7:$CW$359, MATCH($BP239, 'CSV Import'!$CU$7:$CU$359, 0))),0)</f>
        <v>0</v>
      </c>
      <c r="AK239" s="59">
        <f>IFERROR(VALUE(INDEX('CSV Import'!$DB$7:$DB$359, MATCH($BP239, 'CSV Import'!$DA$7:$DA$359, 0))),0)</f>
        <v>0</v>
      </c>
      <c r="AL239" s="60">
        <f>IFERROR(VALUE(INDEX('CSV Import'!$DC$7:$DC$359, MATCH($BP239, 'CSV Import'!$DA$7:$DA$359, 0))),0)</f>
        <v>0</v>
      </c>
      <c r="AM239" s="59">
        <f>IFERROR(VALUE(INDEX('CSV Import'!$DH$7:$DH$359, MATCH($BP239, 'CSV Import'!$DG$7:$DG$359, 0))),0)</f>
        <v>0</v>
      </c>
      <c r="AN239" s="60">
        <f>IFERROR(VALUE(INDEX('CSV Import'!$DI$7:$DI$359, MATCH($BP239, 'CSV Import'!$DG$7:$DG$359, 0))),0)</f>
        <v>0</v>
      </c>
      <c r="AO239" s="59">
        <f>IFERROR(VALUE(INDEX('CSV Import'!$DN$7:$DN$359, MATCH($BP239, 'CSV Import'!$DM$7:$DM$359, 0))),0)</f>
        <v>0</v>
      </c>
      <c r="AP239" s="60">
        <f>IFERROR(VALUE(INDEX('CSV Import'!$DO$7:$DO$359, MATCH($BP239, 'CSV Import'!$DM$7:$DM$359, 0))),0)</f>
        <v>0</v>
      </c>
      <c r="AQ239" s="59">
        <f>IFERROR(VALUE(INDEX('CSV Import'!$DT$7:$DT$359, MATCH($BP239, 'CSV Import'!$DS$7:$DS$359, 0))),0)</f>
        <v>0</v>
      </c>
      <c r="AR239" s="60">
        <f>IFERROR(VALUE(INDEX('CSV Import'!$DU$7:$DU$359, MATCH($BP239, 'CSV Import'!$DS$7:$DS$359, 0))),0)</f>
        <v>0</v>
      </c>
      <c r="AS239" s="59">
        <f>IFERROR(VALUE(INDEX('CSV Import'!$DZ$7:$DZ$359, MATCH($BP239, 'CSV Import'!$DY$7:$DY$359, 0))),0)</f>
        <v>0</v>
      </c>
      <c r="AT239" s="60">
        <f>IFERROR(VALUE(INDEX('CSV Import'!$EA$7:$EA$359, MATCH($BP239, 'CSV Import'!$DY$7:$DY$359, 0))),0)</f>
        <v>0</v>
      </c>
      <c r="AU239" s="59">
        <f>IFERROR(VALUE(INDEX('CSV Import'!$EF$7:$EF$359, MATCH($BP239, 'CSV Import'!$EE$7:$EE$359, 0))),0)</f>
        <v>0</v>
      </c>
      <c r="AV239" s="60">
        <f>IFERROR(VALUE(INDEX('CSV Import'!$EG$7:$EG$359, MATCH($BP239, 'CSV Import'!$EE$7:$EE$359, 0))),0)</f>
        <v>0</v>
      </c>
      <c r="AW239" s="59">
        <f>IFERROR(VALUE(INDEX('CSV Import'!$EL$7:$EL$359, MATCH($BP239, 'CSV Import'!$EK$7:$EK$359, 0))),0)</f>
        <v>0</v>
      </c>
      <c r="AX239" s="60">
        <f>IFERROR(VALUE(INDEX('CSV Import'!$EM$7:$EM$359, MATCH($BP239, 'CSV Import'!$EK$7:$EK$359, 0))),0)</f>
        <v>0</v>
      </c>
      <c r="AY239" s="59">
        <f>IFERROR(VALUE(INDEX('CSV Import'!$ER$7:$ER$359, MATCH($BP239, 'CSV Import'!$EQ$7:$EQ$359, 0))),0)</f>
        <v>0</v>
      </c>
      <c r="AZ239" s="60">
        <f>IFERROR(VALUE(INDEX('CSV Import'!$ES$7:$ES$359, MATCH($BP239, 'CSV Import'!$EQ$7:$EQ$359, 0))),0)</f>
        <v>0</v>
      </c>
      <c r="BA239" s="59">
        <f>IFERROR(VALUE(INDEX('CSV Import'!$EX$7:$EX$359, MATCH($BP239, 'CSV Import'!$EW$7:$EW$359, 0))),0)</f>
        <v>0</v>
      </c>
      <c r="BB239" s="60">
        <f>IFERROR(VALUE(INDEX('CSV Import'!$EY$7:$EY$359, MATCH($BP239, 'CSV Import'!$EW$7:$EW$359, 0))),0)</f>
        <v>0</v>
      </c>
      <c r="BC239" s="59">
        <f>IFERROR(VALUE(INDEX('CSV Import'!$FD$7:$FD$359, MATCH($BP239, 'CSV Import'!$FC$7:$FC$359, 0))),0)</f>
        <v>0</v>
      </c>
      <c r="BD239" s="60">
        <f>IFERROR(VALUE(INDEX('CSV Import'!$FE$7:$FE$359, MATCH($BP239, 'CSV Import'!$FC$7:$FC$359, 0))),0)</f>
        <v>0</v>
      </c>
      <c r="BE239" s="59">
        <f>IFERROR(VALUE(INDEX('CSV Import'!$FJ$7:$FJ$359, MATCH($BP239, 'CSV Import'!$FI$7:$FI$359, 0))),0)</f>
        <v>0</v>
      </c>
      <c r="BF239" s="60">
        <f>IFERROR(VALUE(INDEX('CSV Import'!$FK$7:$FK$359, MATCH($BP239, 'CSV Import'!$FI$7:$FI$359, 0))),0)</f>
        <v>0</v>
      </c>
      <c r="BG239" s="59">
        <f>IFERROR(VALUE(INDEX('CSV Import'!$FP$7:$FP$359, MATCH($BP239, 'CSV Import'!$FO$7:$FO$359, 0))),0)</f>
        <v>0</v>
      </c>
      <c r="BH239" s="60">
        <f>IFERROR(VALUE(INDEX('CSV Import'!$FQ$7:$FQ$359, MATCH($BP239, 'CSV Import'!$FO$7:$FO$359, 0))),0)</f>
        <v>0</v>
      </c>
      <c r="BI239" s="59">
        <f>IFERROR(VALUE(INDEX('CSV Import'!$FV$7:$FV$359, MATCH($BP239, 'CSV Import'!$FU$7:$FU$359, 0))),0)</f>
        <v>0</v>
      </c>
      <c r="BJ239" s="60">
        <f>IFERROR(VALUE(INDEX('CSV Import'!$FW$7:$FW$359, MATCH($BP239, 'CSV Import'!$FU$7:$FU$359, 0))),0)</f>
        <v>0</v>
      </c>
      <c r="BK239" s="59">
        <f>IFERROR(VALUE(INDEX('CSV Import'!$GB$7:$GB$359, MATCH($BP239, 'CSV Import'!$GA$7:$GA$359, 0))),0)</f>
        <v>0</v>
      </c>
      <c r="BL239" s="60">
        <f>IFERROR(VALUE(INDEX('CSV Import'!$GC$7:$GC$359, MATCH($BP239, 'CSV Import'!$GA$7:$GA$359, 0))),0)</f>
        <v>0</v>
      </c>
      <c r="BM239" s="61">
        <f t="shared" si="556"/>
        <v>0</v>
      </c>
      <c r="BN239" s="62">
        <f t="shared" si="556"/>
        <v>0</v>
      </c>
      <c r="BP239" s="33" t="str">
        <f t="shared" si="557"/>
        <v>NON-VOUCHERED</v>
      </c>
    </row>
    <row r="240" spans="1:68" x14ac:dyDescent="0.2">
      <c r="A240" s="28">
        <f>ROW()</f>
        <v>240</v>
      </c>
      <c r="B240" s="111"/>
      <c r="C240" s="59">
        <f>IFERROR(VALUE(INDEX('CSV Import'!$D$7:$D$359, MATCH($BP240, 'CSV Import'!$C$7:$C$359, 0))),0)</f>
        <v>0</v>
      </c>
      <c r="D240" s="60">
        <f>IFERROR(VALUE(INDEX('CSV Import'!$E$7:$E$359, MATCH($BP240, 'CSV Import'!$C$7:$C$359, 0))),0)</f>
        <v>0</v>
      </c>
      <c r="E240" s="59">
        <f>IFERROR(VALUE(INDEX('CSV Import'!$J$7:$J$359, MATCH($BP240, 'CSV Import'!$I$7:$I$359, 0))),0)</f>
        <v>0</v>
      </c>
      <c r="F240" s="60">
        <f>IFERROR(VALUE(INDEX('CSV Import'!$K$7:$K$359, MATCH($BP240, 'CSV Import'!$I$7:$I$359, 0))),0)</f>
        <v>0</v>
      </c>
      <c r="G240" s="59">
        <f>IFERROR(VALUE(INDEX('CSV Import'!$P$7:$P$359, MATCH($BP240, 'CSV Import'!$O$7:$O$359, 0))),0)</f>
        <v>0</v>
      </c>
      <c r="H240" s="60">
        <f>IFERROR(VALUE(INDEX('CSV Import'!$Q$7:$Q$359, MATCH($BP240, 'CSV Import'!$O$7:$O$359, 0))),0)</f>
        <v>0</v>
      </c>
      <c r="I240" s="59">
        <f>IFERROR(VALUE(INDEX('CSV Import'!$V$7:$V$359, MATCH($BP240, 'CSV Import'!$U$7:$U$359, 0))),0)</f>
        <v>0</v>
      </c>
      <c r="J240" s="60">
        <f>IFERROR(VALUE(INDEX('CSV Import'!$W$7:$W$359, MATCH($BP240, 'CSV Import'!$U$7:$U$359, 0))),0)</f>
        <v>0</v>
      </c>
      <c r="K240" s="59">
        <f>IFERROR(VALUE(INDEX('CSV Import'!$AB$7:$AB$359, MATCH($BP240, 'CSV Import'!$AA$7:$AA$359, 0))),0)</f>
        <v>0</v>
      </c>
      <c r="L240" s="60">
        <f>IFERROR(VALUE(INDEX('CSV Import'!$AC$7:$AC$359, MATCH($BP240, 'CSV Import'!$AA$7:$AA$359, 0))),0)</f>
        <v>0</v>
      </c>
      <c r="M240" s="59">
        <f>IFERROR(VALUE(INDEX('CSV Import'!$AH$7:$AH$359, MATCH($BP240, 'CSV Import'!$AG$7:$AG$359, 0))),0)</f>
        <v>0</v>
      </c>
      <c r="N240" s="60">
        <f>IFERROR(VALUE(INDEX('CSV Import'!$AI$7:$AI$359, MATCH($BP240, 'CSV Import'!$AG$7:$AG$359, 0))),0)</f>
        <v>0</v>
      </c>
      <c r="O240" s="59">
        <f>IFERROR(VALUE(INDEX('CSV Import'!$AN$7:$AN$359, MATCH($BP240, 'CSV Import'!$AM$7:$AM$359, 0))),0)</f>
        <v>0</v>
      </c>
      <c r="P240" s="60">
        <f>IFERROR(VALUE(INDEX('CSV Import'!$AO$7:$AO$359, MATCH($BP240, 'CSV Import'!$AM$7:$AM$359, 0))),0)</f>
        <v>0</v>
      </c>
      <c r="Q240" s="59">
        <f>IFERROR(VALUE(INDEX('CSV Import'!$AT$7:$AT$359, MATCH($BP240, 'CSV Import'!$AS$7:$AS$359, 0))),0)</f>
        <v>0</v>
      </c>
      <c r="R240" s="60">
        <f>IFERROR(VALUE(INDEX('CSV Import'!$AU$7:$AU$359, MATCH($BP240, 'CSV Import'!$AS$7:$AS$359, 0))),0)</f>
        <v>0</v>
      </c>
      <c r="S240" s="59">
        <f>IFERROR(VALUE(INDEX('CSV Import'!$AZ$7:$AZ$359, MATCH($BP240, 'CSV Import'!$AY$7:$AY$359, 0))),0)</f>
        <v>0</v>
      </c>
      <c r="T240" s="60">
        <f>IFERROR(VALUE(INDEX('CSV Import'!$BA$7:$BA$359, MATCH($BP240, 'CSV Import'!$AY$7:$AY$359, 0))),0)</f>
        <v>0</v>
      </c>
      <c r="U240" s="59">
        <f>IFERROR(VALUE(INDEX('CSV Import'!$BF$7:$BF$359, MATCH($BP240, 'CSV Import'!$BE$7:$BE$359, 0))),0)</f>
        <v>0</v>
      </c>
      <c r="V240" s="60">
        <f>IFERROR(VALUE(INDEX('CSV Import'!$BG$7:$BG$359, MATCH($BP240, 'CSV Import'!$BE$7:$BE$359, 0))),0)</f>
        <v>0</v>
      </c>
      <c r="W240" s="59">
        <f>IFERROR(VALUE(INDEX('CSV Import'!$BL$7:$BL$359, MATCH($BP240, 'CSV Import'!$BK$7:$BK$359, 0))),0)</f>
        <v>0</v>
      </c>
      <c r="X240" s="60">
        <f>IFERROR(VALUE(INDEX('CSV Import'!$BM$7:$BM$359, MATCH($BP240, 'CSV Import'!$BK$7:$BK$359, 0))),0)</f>
        <v>0</v>
      </c>
      <c r="Y240" s="59">
        <f>IFERROR(VALUE(INDEX('CSV Import'!$BR$7:$BR$359, MATCH($BP240, 'CSV Import'!$BQ$7:$BQ$359, 0))),0)</f>
        <v>0</v>
      </c>
      <c r="Z240" s="60">
        <f>IFERROR(VALUE(INDEX('CSV Import'!$BS$7:$BS$359, MATCH($BP240, 'CSV Import'!$BQ$7:$BQ$359, 0))),0)</f>
        <v>0</v>
      </c>
      <c r="AA240" s="59">
        <f>IFERROR(VALUE(INDEX('CSV Import'!$BX$7:$BX$359, MATCH($BP240, 'CSV Import'!$BW$7:$BW$359, 0))),0)</f>
        <v>0</v>
      </c>
      <c r="AB240" s="60">
        <f>IFERROR(VALUE(INDEX('CSV Import'!$BY$7:$BY$359, MATCH($BP240, 'CSV Import'!$BW$7:$BW$359, 0))),0)</f>
        <v>0</v>
      </c>
      <c r="AC240" s="59">
        <f>IFERROR(VALUE(INDEX('CSV Import'!$CD$7:$CD$359, MATCH($BP240, 'CSV Import'!$CC$7:$CC$359, 0))),0)</f>
        <v>0</v>
      </c>
      <c r="AD240" s="60">
        <f>IFERROR(VALUE(INDEX('CSV Import'!$CE$7:$CE$359, MATCH($BP240, 'CSV Import'!$CC$7:$CC$359, 0))),0)</f>
        <v>0</v>
      </c>
      <c r="AE240" s="59">
        <f>IFERROR(VALUE(INDEX('CSV Import'!$CJ$7:$CJ$359, MATCH($BP240, 'CSV Import'!$CI$7:$CI$359, 0))),0)</f>
        <v>0</v>
      </c>
      <c r="AF240" s="60">
        <f>IFERROR(VALUE(INDEX('CSV Import'!$CK$7:$CK$359, MATCH($BP240, 'CSV Import'!$CI$7:$CI$359, 0))),0)</f>
        <v>0</v>
      </c>
      <c r="AG240" s="59">
        <f>IFERROR(VALUE(INDEX('CSV Import'!$CP$7:$CP$359, MATCH($BP240, 'CSV Import'!$CO$7:$CO$359, 0))),0)</f>
        <v>0</v>
      </c>
      <c r="AH240" s="60">
        <f>IFERROR(VALUE(INDEX('CSV Import'!$CQ$7:$CQ$359, MATCH($BP240, 'CSV Import'!$CO$7:$CO$359, 0))),0)</f>
        <v>0</v>
      </c>
      <c r="AI240" s="59">
        <f>IFERROR(VALUE(INDEX('CSV Import'!$CV$7:$CV$359, MATCH($BP240, 'CSV Import'!$CU$7:$CU$359, 0))),0)</f>
        <v>0</v>
      </c>
      <c r="AJ240" s="60">
        <f>IFERROR(VALUE(INDEX('CSV Import'!$CW$7:$CW$359, MATCH($BP240, 'CSV Import'!$CU$7:$CU$359, 0))),0)</f>
        <v>0</v>
      </c>
      <c r="AK240" s="59">
        <f>IFERROR(VALUE(INDEX('CSV Import'!$DB$7:$DB$359, MATCH($BP240, 'CSV Import'!$DA$7:$DA$359, 0))),0)</f>
        <v>0</v>
      </c>
      <c r="AL240" s="60">
        <f>IFERROR(VALUE(INDEX('CSV Import'!$DC$7:$DC$359, MATCH($BP240, 'CSV Import'!$DA$7:$DA$359, 0))),0)</f>
        <v>0</v>
      </c>
      <c r="AM240" s="59">
        <f>IFERROR(VALUE(INDEX('CSV Import'!$DH$7:$DH$359, MATCH($BP240, 'CSV Import'!$DG$7:$DG$359, 0))),0)</f>
        <v>0</v>
      </c>
      <c r="AN240" s="60">
        <f>IFERROR(VALUE(INDEX('CSV Import'!$DI$7:$DI$359, MATCH($BP240, 'CSV Import'!$DG$7:$DG$359, 0))),0)</f>
        <v>0</v>
      </c>
      <c r="AO240" s="59">
        <f>IFERROR(VALUE(INDEX('CSV Import'!$DN$7:$DN$359, MATCH($BP240, 'CSV Import'!$DM$7:$DM$359, 0))),0)</f>
        <v>0</v>
      </c>
      <c r="AP240" s="60">
        <f>IFERROR(VALUE(INDEX('CSV Import'!$DO$7:$DO$359, MATCH($BP240, 'CSV Import'!$DM$7:$DM$359, 0))),0)</f>
        <v>0</v>
      </c>
      <c r="AQ240" s="59">
        <f>IFERROR(VALUE(INDEX('CSV Import'!$DT$7:$DT$359, MATCH($BP240, 'CSV Import'!$DS$7:$DS$359, 0))),0)</f>
        <v>0</v>
      </c>
      <c r="AR240" s="60">
        <f>IFERROR(VALUE(INDEX('CSV Import'!$DU$7:$DU$359, MATCH($BP240, 'CSV Import'!$DS$7:$DS$359, 0))),0)</f>
        <v>0</v>
      </c>
      <c r="AS240" s="59">
        <f>IFERROR(VALUE(INDEX('CSV Import'!$DZ$7:$DZ$359, MATCH($BP240, 'CSV Import'!$DY$7:$DY$359, 0))),0)</f>
        <v>0</v>
      </c>
      <c r="AT240" s="60">
        <f>IFERROR(VALUE(INDEX('CSV Import'!$EA$7:$EA$359, MATCH($BP240, 'CSV Import'!$DY$7:$DY$359, 0))),0)</f>
        <v>0</v>
      </c>
      <c r="AU240" s="59">
        <f>IFERROR(VALUE(INDEX('CSV Import'!$EF$7:$EF$359, MATCH($BP240, 'CSV Import'!$EE$7:$EE$359, 0))),0)</f>
        <v>0</v>
      </c>
      <c r="AV240" s="60">
        <f>IFERROR(VALUE(INDEX('CSV Import'!$EG$7:$EG$359, MATCH($BP240, 'CSV Import'!$EE$7:$EE$359, 0))),0)</f>
        <v>0</v>
      </c>
      <c r="AW240" s="59">
        <f>IFERROR(VALUE(INDEX('CSV Import'!$EL$7:$EL$359, MATCH($BP240, 'CSV Import'!$EK$7:$EK$359, 0))),0)</f>
        <v>0</v>
      </c>
      <c r="AX240" s="60">
        <f>IFERROR(VALUE(INDEX('CSV Import'!$EM$7:$EM$359, MATCH($BP240, 'CSV Import'!$EK$7:$EK$359, 0))),0)</f>
        <v>0</v>
      </c>
      <c r="AY240" s="59">
        <f>IFERROR(VALUE(INDEX('CSV Import'!$ER$7:$ER$359, MATCH($BP240, 'CSV Import'!$EQ$7:$EQ$359, 0))),0)</f>
        <v>0</v>
      </c>
      <c r="AZ240" s="60">
        <f>IFERROR(VALUE(INDEX('CSV Import'!$ES$7:$ES$359, MATCH($BP240, 'CSV Import'!$EQ$7:$EQ$359, 0))),0)</f>
        <v>0</v>
      </c>
      <c r="BA240" s="59">
        <f>IFERROR(VALUE(INDEX('CSV Import'!$EX$7:$EX$359, MATCH($BP240, 'CSV Import'!$EW$7:$EW$359, 0))),0)</f>
        <v>0</v>
      </c>
      <c r="BB240" s="60">
        <f>IFERROR(VALUE(INDEX('CSV Import'!$EY$7:$EY$359, MATCH($BP240, 'CSV Import'!$EW$7:$EW$359, 0))),0)</f>
        <v>0</v>
      </c>
      <c r="BC240" s="59">
        <f>IFERROR(VALUE(INDEX('CSV Import'!$FD$7:$FD$359, MATCH($BP240, 'CSV Import'!$FC$7:$FC$359, 0))),0)</f>
        <v>0</v>
      </c>
      <c r="BD240" s="60">
        <f>IFERROR(VALUE(INDEX('CSV Import'!$FE$7:$FE$359, MATCH($BP240, 'CSV Import'!$FC$7:$FC$359, 0))),0)</f>
        <v>0</v>
      </c>
      <c r="BE240" s="59">
        <f>IFERROR(VALUE(INDEX('CSV Import'!$FJ$7:$FJ$359, MATCH($BP240, 'CSV Import'!$FI$7:$FI$359, 0))),0)</f>
        <v>0</v>
      </c>
      <c r="BF240" s="60">
        <f>IFERROR(VALUE(INDEX('CSV Import'!$FK$7:$FK$359, MATCH($BP240, 'CSV Import'!$FI$7:$FI$359, 0))),0)</f>
        <v>0</v>
      </c>
      <c r="BG240" s="59">
        <f>IFERROR(VALUE(INDEX('CSV Import'!$FP$7:$FP$359, MATCH($BP240, 'CSV Import'!$FO$7:$FO$359, 0))),0)</f>
        <v>0</v>
      </c>
      <c r="BH240" s="60">
        <f>IFERROR(VALUE(INDEX('CSV Import'!$FQ$7:$FQ$359, MATCH($BP240, 'CSV Import'!$FO$7:$FO$359, 0))),0)</f>
        <v>0</v>
      </c>
      <c r="BI240" s="59">
        <f>IFERROR(VALUE(INDEX('CSV Import'!$FV$7:$FV$359, MATCH($BP240, 'CSV Import'!$FU$7:$FU$359, 0))),0)</f>
        <v>0</v>
      </c>
      <c r="BJ240" s="60">
        <f>IFERROR(VALUE(INDEX('CSV Import'!$FW$7:$FW$359, MATCH($BP240, 'CSV Import'!$FU$7:$FU$359, 0))),0)</f>
        <v>0</v>
      </c>
      <c r="BK240" s="59">
        <f>IFERROR(VALUE(INDEX('CSV Import'!$GB$7:$GB$359, MATCH($BP240, 'CSV Import'!$GA$7:$GA$359, 0))),0)</f>
        <v>0</v>
      </c>
      <c r="BL240" s="60">
        <f>IFERROR(VALUE(INDEX('CSV Import'!$GC$7:$GC$359, MATCH($BP240, 'CSV Import'!$GA$7:$GA$359, 0))),0)</f>
        <v>0</v>
      </c>
      <c r="BM240" s="61">
        <f t="shared" si="556"/>
        <v>0</v>
      </c>
      <c r="BN240" s="62">
        <f t="shared" si="556"/>
        <v>0</v>
      </c>
      <c r="BP240" s="33" t="str">
        <f t="shared" si="557"/>
        <v>NON-VOUCHERED</v>
      </c>
    </row>
    <row r="241" spans="1:68" x14ac:dyDescent="0.2">
      <c r="A241" s="28">
        <f>ROW()</f>
        <v>241</v>
      </c>
      <c r="B241" s="111"/>
      <c r="C241" s="59">
        <f>IFERROR(VALUE(INDEX('CSV Import'!$D$7:$D$359, MATCH($BP241, 'CSV Import'!$C$7:$C$359, 0))),0)</f>
        <v>0</v>
      </c>
      <c r="D241" s="60">
        <f>IFERROR(VALUE(INDEX('CSV Import'!$E$7:$E$359, MATCH($BP241, 'CSV Import'!$C$7:$C$359, 0))),0)</f>
        <v>0</v>
      </c>
      <c r="E241" s="59">
        <f>IFERROR(VALUE(INDEX('CSV Import'!$J$7:$J$359, MATCH($BP241, 'CSV Import'!$I$7:$I$359, 0))),0)</f>
        <v>0</v>
      </c>
      <c r="F241" s="60">
        <f>IFERROR(VALUE(INDEX('CSV Import'!$K$7:$K$359, MATCH($BP241, 'CSV Import'!$I$7:$I$359, 0))),0)</f>
        <v>0</v>
      </c>
      <c r="G241" s="59">
        <f>IFERROR(VALUE(INDEX('CSV Import'!$P$7:$P$359, MATCH($BP241, 'CSV Import'!$O$7:$O$359, 0))),0)</f>
        <v>0</v>
      </c>
      <c r="H241" s="60">
        <f>IFERROR(VALUE(INDEX('CSV Import'!$Q$7:$Q$359, MATCH($BP241, 'CSV Import'!$O$7:$O$359, 0))),0)</f>
        <v>0</v>
      </c>
      <c r="I241" s="59">
        <f>IFERROR(VALUE(INDEX('CSV Import'!$V$7:$V$359, MATCH($BP241, 'CSV Import'!$U$7:$U$359, 0))),0)</f>
        <v>0</v>
      </c>
      <c r="J241" s="60">
        <f>IFERROR(VALUE(INDEX('CSV Import'!$W$7:$W$359, MATCH($BP241, 'CSV Import'!$U$7:$U$359, 0))),0)</f>
        <v>0</v>
      </c>
      <c r="K241" s="59">
        <f>IFERROR(VALUE(INDEX('CSV Import'!$AB$7:$AB$359, MATCH($BP241, 'CSV Import'!$AA$7:$AA$359, 0))),0)</f>
        <v>0</v>
      </c>
      <c r="L241" s="60">
        <f>IFERROR(VALUE(INDEX('CSV Import'!$AC$7:$AC$359, MATCH($BP241, 'CSV Import'!$AA$7:$AA$359, 0))),0)</f>
        <v>0</v>
      </c>
      <c r="M241" s="59">
        <f>IFERROR(VALUE(INDEX('CSV Import'!$AH$7:$AH$359, MATCH($BP241, 'CSV Import'!$AG$7:$AG$359, 0))),0)</f>
        <v>0</v>
      </c>
      <c r="N241" s="60">
        <f>IFERROR(VALUE(INDEX('CSV Import'!$AI$7:$AI$359, MATCH($BP241, 'CSV Import'!$AG$7:$AG$359, 0))),0)</f>
        <v>0</v>
      </c>
      <c r="O241" s="59">
        <f>IFERROR(VALUE(INDEX('CSV Import'!$AN$7:$AN$359, MATCH($BP241, 'CSV Import'!$AM$7:$AM$359, 0))),0)</f>
        <v>0</v>
      </c>
      <c r="P241" s="60">
        <f>IFERROR(VALUE(INDEX('CSV Import'!$AO$7:$AO$359, MATCH($BP241, 'CSV Import'!$AM$7:$AM$359, 0))),0)</f>
        <v>0</v>
      </c>
      <c r="Q241" s="59">
        <f>IFERROR(VALUE(INDEX('CSV Import'!$AT$7:$AT$359, MATCH($BP241, 'CSV Import'!$AS$7:$AS$359, 0))),0)</f>
        <v>0</v>
      </c>
      <c r="R241" s="60">
        <f>IFERROR(VALUE(INDEX('CSV Import'!$AU$7:$AU$359, MATCH($BP241, 'CSV Import'!$AS$7:$AS$359, 0))),0)</f>
        <v>0</v>
      </c>
      <c r="S241" s="59">
        <f>IFERROR(VALUE(INDEX('CSV Import'!$AZ$7:$AZ$359, MATCH($BP241, 'CSV Import'!$AY$7:$AY$359, 0))),0)</f>
        <v>0</v>
      </c>
      <c r="T241" s="60">
        <f>IFERROR(VALUE(INDEX('CSV Import'!$BA$7:$BA$359, MATCH($BP241, 'CSV Import'!$AY$7:$AY$359, 0))),0)</f>
        <v>0</v>
      </c>
      <c r="U241" s="59">
        <f>IFERROR(VALUE(INDEX('CSV Import'!$BF$7:$BF$359, MATCH($BP241, 'CSV Import'!$BE$7:$BE$359, 0))),0)</f>
        <v>0</v>
      </c>
      <c r="V241" s="60">
        <f>IFERROR(VALUE(INDEX('CSV Import'!$BG$7:$BG$359, MATCH($BP241, 'CSV Import'!$BE$7:$BE$359, 0))),0)</f>
        <v>0</v>
      </c>
      <c r="W241" s="59">
        <f>IFERROR(VALUE(INDEX('CSV Import'!$BL$7:$BL$359, MATCH($BP241, 'CSV Import'!$BK$7:$BK$359, 0))),0)</f>
        <v>0</v>
      </c>
      <c r="X241" s="60">
        <f>IFERROR(VALUE(INDEX('CSV Import'!$BM$7:$BM$359, MATCH($BP241, 'CSV Import'!$BK$7:$BK$359, 0))),0)</f>
        <v>0</v>
      </c>
      <c r="Y241" s="59">
        <f>IFERROR(VALUE(INDEX('CSV Import'!$BR$7:$BR$359, MATCH($BP241, 'CSV Import'!$BQ$7:$BQ$359, 0))),0)</f>
        <v>0</v>
      </c>
      <c r="Z241" s="60">
        <f>IFERROR(VALUE(INDEX('CSV Import'!$BS$7:$BS$359, MATCH($BP241, 'CSV Import'!$BQ$7:$BQ$359, 0))),0)</f>
        <v>0</v>
      </c>
      <c r="AA241" s="59">
        <f>IFERROR(VALUE(INDEX('CSV Import'!$BX$7:$BX$359, MATCH($BP241, 'CSV Import'!$BW$7:$BW$359, 0))),0)</f>
        <v>0</v>
      </c>
      <c r="AB241" s="60">
        <f>IFERROR(VALUE(INDEX('CSV Import'!$BY$7:$BY$359, MATCH($BP241, 'CSV Import'!$BW$7:$BW$359, 0))),0)</f>
        <v>0</v>
      </c>
      <c r="AC241" s="59">
        <f>IFERROR(VALUE(INDEX('CSV Import'!$CD$7:$CD$359, MATCH($BP241, 'CSV Import'!$CC$7:$CC$359, 0))),0)</f>
        <v>0</v>
      </c>
      <c r="AD241" s="60">
        <f>IFERROR(VALUE(INDEX('CSV Import'!$CE$7:$CE$359, MATCH($BP241, 'CSV Import'!$CC$7:$CC$359, 0))),0)</f>
        <v>0</v>
      </c>
      <c r="AE241" s="59">
        <f>IFERROR(VALUE(INDEX('CSV Import'!$CJ$7:$CJ$359, MATCH($BP241, 'CSV Import'!$CI$7:$CI$359, 0))),0)</f>
        <v>0</v>
      </c>
      <c r="AF241" s="60">
        <f>IFERROR(VALUE(INDEX('CSV Import'!$CK$7:$CK$359, MATCH($BP241, 'CSV Import'!$CI$7:$CI$359, 0))),0)</f>
        <v>0</v>
      </c>
      <c r="AG241" s="59">
        <f>IFERROR(VALUE(INDEX('CSV Import'!$CP$7:$CP$359, MATCH($BP241, 'CSV Import'!$CO$7:$CO$359, 0))),0)</f>
        <v>0</v>
      </c>
      <c r="AH241" s="60">
        <f>IFERROR(VALUE(INDEX('CSV Import'!$CQ$7:$CQ$359, MATCH($BP241, 'CSV Import'!$CO$7:$CO$359, 0))),0)</f>
        <v>0</v>
      </c>
      <c r="AI241" s="59">
        <f>IFERROR(VALUE(INDEX('CSV Import'!$CV$7:$CV$359, MATCH($BP241, 'CSV Import'!$CU$7:$CU$359, 0))),0)</f>
        <v>0</v>
      </c>
      <c r="AJ241" s="60">
        <f>IFERROR(VALUE(INDEX('CSV Import'!$CW$7:$CW$359, MATCH($BP241, 'CSV Import'!$CU$7:$CU$359, 0))),0)</f>
        <v>0</v>
      </c>
      <c r="AK241" s="59">
        <f>IFERROR(VALUE(INDEX('CSV Import'!$DB$7:$DB$359, MATCH($BP241, 'CSV Import'!$DA$7:$DA$359, 0))),0)</f>
        <v>0</v>
      </c>
      <c r="AL241" s="60">
        <f>IFERROR(VALUE(INDEX('CSV Import'!$DC$7:$DC$359, MATCH($BP241, 'CSV Import'!$DA$7:$DA$359, 0))),0)</f>
        <v>0</v>
      </c>
      <c r="AM241" s="59">
        <f>IFERROR(VALUE(INDEX('CSV Import'!$DH$7:$DH$359, MATCH($BP241, 'CSV Import'!$DG$7:$DG$359, 0))),0)</f>
        <v>0</v>
      </c>
      <c r="AN241" s="60">
        <f>IFERROR(VALUE(INDEX('CSV Import'!$DI$7:$DI$359, MATCH($BP241, 'CSV Import'!$DG$7:$DG$359, 0))),0)</f>
        <v>0</v>
      </c>
      <c r="AO241" s="59">
        <f>IFERROR(VALUE(INDEX('CSV Import'!$DN$7:$DN$359, MATCH($BP241, 'CSV Import'!$DM$7:$DM$359, 0))),0)</f>
        <v>0</v>
      </c>
      <c r="AP241" s="60">
        <f>IFERROR(VALUE(INDEX('CSV Import'!$DO$7:$DO$359, MATCH($BP241, 'CSV Import'!$DM$7:$DM$359, 0))),0)</f>
        <v>0</v>
      </c>
      <c r="AQ241" s="59">
        <f>IFERROR(VALUE(INDEX('CSV Import'!$DT$7:$DT$359, MATCH($BP241, 'CSV Import'!$DS$7:$DS$359, 0))),0)</f>
        <v>0</v>
      </c>
      <c r="AR241" s="60">
        <f>IFERROR(VALUE(INDEX('CSV Import'!$DU$7:$DU$359, MATCH($BP241, 'CSV Import'!$DS$7:$DS$359, 0))),0)</f>
        <v>0</v>
      </c>
      <c r="AS241" s="59">
        <f>IFERROR(VALUE(INDEX('CSV Import'!$DZ$7:$DZ$359, MATCH($BP241, 'CSV Import'!$DY$7:$DY$359, 0))),0)</f>
        <v>0</v>
      </c>
      <c r="AT241" s="60">
        <f>IFERROR(VALUE(INDEX('CSV Import'!$EA$7:$EA$359, MATCH($BP241, 'CSV Import'!$DY$7:$DY$359, 0))),0)</f>
        <v>0</v>
      </c>
      <c r="AU241" s="59">
        <f>IFERROR(VALUE(INDEX('CSV Import'!$EF$7:$EF$359, MATCH($BP241, 'CSV Import'!$EE$7:$EE$359, 0))),0)</f>
        <v>0</v>
      </c>
      <c r="AV241" s="60">
        <f>IFERROR(VALUE(INDEX('CSV Import'!$EG$7:$EG$359, MATCH($BP241, 'CSV Import'!$EE$7:$EE$359, 0))),0)</f>
        <v>0</v>
      </c>
      <c r="AW241" s="59">
        <f>IFERROR(VALUE(INDEX('CSV Import'!$EL$7:$EL$359, MATCH($BP241, 'CSV Import'!$EK$7:$EK$359, 0))),0)</f>
        <v>0</v>
      </c>
      <c r="AX241" s="60">
        <f>IFERROR(VALUE(INDEX('CSV Import'!$EM$7:$EM$359, MATCH($BP241, 'CSV Import'!$EK$7:$EK$359, 0))),0)</f>
        <v>0</v>
      </c>
      <c r="AY241" s="59">
        <f>IFERROR(VALUE(INDEX('CSV Import'!$ER$7:$ER$359, MATCH($BP241, 'CSV Import'!$EQ$7:$EQ$359, 0))),0)</f>
        <v>0</v>
      </c>
      <c r="AZ241" s="60">
        <f>IFERROR(VALUE(INDEX('CSV Import'!$ES$7:$ES$359, MATCH($BP241, 'CSV Import'!$EQ$7:$EQ$359, 0))),0)</f>
        <v>0</v>
      </c>
      <c r="BA241" s="59">
        <f>IFERROR(VALUE(INDEX('CSV Import'!$EX$7:$EX$359, MATCH($BP241, 'CSV Import'!$EW$7:$EW$359, 0))),0)</f>
        <v>0</v>
      </c>
      <c r="BB241" s="60">
        <f>IFERROR(VALUE(INDEX('CSV Import'!$EY$7:$EY$359, MATCH($BP241, 'CSV Import'!$EW$7:$EW$359, 0))),0)</f>
        <v>0</v>
      </c>
      <c r="BC241" s="59">
        <f>IFERROR(VALUE(INDEX('CSV Import'!$FD$7:$FD$359, MATCH($BP241, 'CSV Import'!$FC$7:$FC$359, 0))),0)</f>
        <v>0</v>
      </c>
      <c r="BD241" s="60">
        <f>IFERROR(VALUE(INDEX('CSV Import'!$FE$7:$FE$359, MATCH($BP241, 'CSV Import'!$FC$7:$FC$359, 0))),0)</f>
        <v>0</v>
      </c>
      <c r="BE241" s="59">
        <f>IFERROR(VALUE(INDEX('CSV Import'!$FJ$7:$FJ$359, MATCH($BP241, 'CSV Import'!$FI$7:$FI$359, 0))),0)</f>
        <v>0</v>
      </c>
      <c r="BF241" s="60">
        <f>IFERROR(VALUE(INDEX('CSV Import'!$FK$7:$FK$359, MATCH($BP241, 'CSV Import'!$FI$7:$FI$359, 0))),0)</f>
        <v>0</v>
      </c>
      <c r="BG241" s="59">
        <f>IFERROR(VALUE(INDEX('CSV Import'!$FP$7:$FP$359, MATCH($BP241, 'CSV Import'!$FO$7:$FO$359, 0))),0)</f>
        <v>0</v>
      </c>
      <c r="BH241" s="60">
        <f>IFERROR(VALUE(INDEX('CSV Import'!$FQ$7:$FQ$359, MATCH($BP241, 'CSV Import'!$FO$7:$FO$359, 0))),0)</f>
        <v>0</v>
      </c>
      <c r="BI241" s="59">
        <f>IFERROR(VALUE(INDEX('CSV Import'!$FV$7:$FV$359, MATCH($BP241, 'CSV Import'!$FU$7:$FU$359, 0))),0)</f>
        <v>0</v>
      </c>
      <c r="BJ241" s="60">
        <f>IFERROR(VALUE(INDEX('CSV Import'!$FW$7:$FW$359, MATCH($BP241, 'CSV Import'!$FU$7:$FU$359, 0))),0)</f>
        <v>0</v>
      </c>
      <c r="BK241" s="59">
        <f>IFERROR(VALUE(INDEX('CSV Import'!$GB$7:$GB$359, MATCH($BP241, 'CSV Import'!$GA$7:$GA$359, 0))),0)</f>
        <v>0</v>
      </c>
      <c r="BL241" s="60">
        <f>IFERROR(VALUE(INDEX('CSV Import'!$GC$7:$GC$359, MATCH($BP241, 'CSV Import'!$GA$7:$GA$359, 0))),0)</f>
        <v>0</v>
      </c>
      <c r="BM241" s="61">
        <f t="shared" si="556"/>
        <v>0</v>
      </c>
      <c r="BN241" s="62">
        <f t="shared" si="556"/>
        <v>0</v>
      </c>
      <c r="BP241" s="33" t="str">
        <f t="shared" si="557"/>
        <v>NON-VOUCHERED</v>
      </c>
    </row>
    <row r="242" spans="1:68" x14ac:dyDescent="0.2">
      <c r="A242" s="28">
        <f>ROW()</f>
        <v>242</v>
      </c>
      <c r="B242" s="111"/>
      <c r="C242" s="59">
        <f>IFERROR(VALUE(INDEX('CSV Import'!$D$7:$D$359, MATCH($BP242, 'CSV Import'!$C$7:$C$359, 0))),0)</f>
        <v>0</v>
      </c>
      <c r="D242" s="60">
        <f>IFERROR(VALUE(INDEX('CSV Import'!$E$7:$E$359, MATCH($BP242, 'CSV Import'!$C$7:$C$359, 0))),0)</f>
        <v>0</v>
      </c>
      <c r="E242" s="59">
        <f>IFERROR(VALUE(INDEX('CSV Import'!$J$7:$J$359, MATCH($BP242, 'CSV Import'!$I$7:$I$359, 0))),0)</f>
        <v>0</v>
      </c>
      <c r="F242" s="60">
        <f>IFERROR(VALUE(INDEX('CSV Import'!$K$7:$K$359, MATCH($BP242, 'CSV Import'!$I$7:$I$359, 0))),0)</f>
        <v>0</v>
      </c>
      <c r="G242" s="59">
        <f>IFERROR(VALUE(INDEX('CSV Import'!$P$7:$P$359, MATCH($BP242, 'CSV Import'!$O$7:$O$359, 0))),0)</f>
        <v>0</v>
      </c>
      <c r="H242" s="60">
        <f>IFERROR(VALUE(INDEX('CSV Import'!$Q$7:$Q$359, MATCH($BP242, 'CSV Import'!$O$7:$O$359, 0))),0)</f>
        <v>0</v>
      </c>
      <c r="I242" s="59">
        <f>IFERROR(VALUE(INDEX('CSV Import'!$V$7:$V$359, MATCH($BP242, 'CSV Import'!$U$7:$U$359, 0))),0)</f>
        <v>0</v>
      </c>
      <c r="J242" s="60">
        <f>IFERROR(VALUE(INDEX('CSV Import'!$W$7:$W$359, MATCH($BP242, 'CSV Import'!$U$7:$U$359, 0))),0)</f>
        <v>0</v>
      </c>
      <c r="K242" s="59">
        <f>IFERROR(VALUE(INDEX('CSV Import'!$AB$7:$AB$359, MATCH($BP242, 'CSV Import'!$AA$7:$AA$359, 0))),0)</f>
        <v>0</v>
      </c>
      <c r="L242" s="60">
        <f>IFERROR(VALUE(INDEX('CSV Import'!$AC$7:$AC$359, MATCH($BP242, 'CSV Import'!$AA$7:$AA$359, 0))),0)</f>
        <v>0</v>
      </c>
      <c r="M242" s="59">
        <f>IFERROR(VALUE(INDEX('CSV Import'!$AH$7:$AH$359, MATCH($BP242, 'CSV Import'!$AG$7:$AG$359, 0))),0)</f>
        <v>0</v>
      </c>
      <c r="N242" s="60">
        <f>IFERROR(VALUE(INDEX('CSV Import'!$AI$7:$AI$359, MATCH($BP242, 'CSV Import'!$AG$7:$AG$359, 0))),0)</f>
        <v>0</v>
      </c>
      <c r="O242" s="59">
        <f>IFERROR(VALUE(INDEX('CSV Import'!$AN$7:$AN$359, MATCH($BP242, 'CSV Import'!$AM$7:$AM$359, 0))),0)</f>
        <v>0</v>
      </c>
      <c r="P242" s="60">
        <f>IFERROR(VALUE(INDEX('CSV Import'!$AO$7:$AO$359, MATCH($BP242, 'CSV Import'!$AM$7:$AM$359, 0))),0)</f>
        <v>0</v>
      </c>
      <c r="Q242" s="59">
        <f>IFERROR(VALUE(INDEX('CSV Import'!$AT$7:$AT$359, MATCH($BP242, 'CSV Import'!$AS$7:$AS$359, 0))),0)</f>
        <v>0</v>
      </c>
      <c r="R242" s="60">
        <f>IFERROR(VALUE(INDEX('CSV Import'!$AU$7:$AU$359, MATCH($BP242, 'CSV Import'!$AS$7:$AS$359, 0))),0)</f>
        <v>0</v>
      </c>
      <c r="S242" s="59">
        <f>IFERROR(VALUE(INDEX('CSV Import'!$AZ$7:$AZ$359, MATCH($BP242, 'CSV Import'!$AY$7:$AY$359, 0))),0)</f>
        <v>0</v>
      </c>
      <c r="T242" s="60">
        <f>IFERROR(VALUE(INDEX('CSV Import'!$BA$7:$BA$359, MATCH($BP242, 'CSV Import'!$AY$7:$AY$359, 0))),0)</f>
        <v>0</v>
      </c>
      <c r="U242" s="59">
        <f>IFERROR(VALUE(INDEX('CSV Import'!$BF$7:$BF$359, MATCH($BP242, 'CSV Import'!$BE$7:$BE$359, 0))),0)</f>
        <v>0</v>
      </c>
      <c r="V242" s="60">
        <f>IFERROR(VALUE(INDEX('CSV Import'!$BG$7:$BG$359, MATCH($BP242, 'CSV Import'!$BE$7:$BE$359, 0))),0)</f>
        <v>0</v>
      </c>
      <c r="W242" s="59">
        <f>IFERROR(VALUE(INDEX('CSV Import'!$BL$7:$BL$359, MATCH($BP242, 'CSV Import'!$BK$7:$BK$359, 0))),0)</f>
        <v>0</v>
      </c>
      <c r="X242" s="60">
        <f>IFERROR(VALUE(INDEX('CSV Import'!$BM$7:$BM$359, MATCH($BP242, 'CSV Import'!$BK$7:$BK$359, 0))),0)</f>
        <v>0</v>
      </c>
      <c r="Y242" s="59">
        <f>IFERROR(VALUE(INDEX('CSV Import'!$BR$7:$BR$359, MATCH($BP242, 'CSV Import'!$BQ$7:$BQ$359, 0))),0)</f>
        <v>0</v>
      </c>
      <c r="Z242" s="60">
        <f>IFERROR(VALUE(INDEX('CSV Import'!$BS$7:$BS$359, MATCH($BP242, 'CSV Import'!$BQ$7:$BQ$359, 0))),0)</f>
        <v>0</v>
      </c>
      <c r="AA242" s="59">
        <f>IFERROR(VALUE(INDEX('CSV Import'!$BX$7:$BX$359, MATCH($BP242, 'CSV Import'!$BW$7:$BW$359, 0))),0)</f>
        <v>0</v>
      </c>
      <c r="AB242" s="60">
        <f>IFERROR(VALUE(INDEX('CSV Import'!$BY$7:$BY$359, MATCH($BP242, 'CSV Import'!$BW$7:$BW$359, 0))),0)</f>
        <v>0</v>
      </c>
      <c r="AC242" s="59">
        <f>IFERROR(VALUE(INDEX('CSV Import'!$CD$7:$CD$359, MATCH($BP242, 'CSV Import'!$CC$7:$CC$359, 0))),0)</f>
        <v>0</v>
      </c>
      <c r="AD242" s="60">
        <f>IFERROR(VALUE(INDEX('CSV Import'!$CE$7:$CE$359, MATCH($BP242, 'CSV Import'!$CC$7:$CC$359, 0))),0)</f>
        <v>0</v>
      </c>
      <c r="AE242" s="59">
        <f>IFERROR(VALUE(INDEX('CSV Import'!$CJ$7:$CJ$359, MATCH($BP242, 'CSV Import'!$CI$7:$CI$359, 0))),0)</f>
        <v>0</v>
      </c>
      <c r="AF242" s="60">
        <f>IFERROR(VALUE(INDEX('CSV Import'!$CK$7:$CK$359, MATCH($BP242, 'CSV Import'!$CI$7:$CI$359, 0))),0)</f>
        <v>0</v>
      </c>
      <c r="AG242" s="59">
        <f>IFERROR(VALUE(INDEX('CSV Import'!$CP$7:$CP$359, MATCH($BP242, 'CSV Import'!$CO$7:$CO$359, 0))),0)</f>
        <v>0</v>
      </c>
      <c r="AH242" s="60">
        <f>IFERROR(VALUE(INDEX('CSV Import'!$CQ$7:$CQ$359, MATCH($BP242, 'CSV Import'!$CO$7:$CO$359, 0))),0)</f>
        <v>0</v>
      </c>
      <c r="AI242" s="59">
        <f>IFERROR(VALUE(INDEX('CSV Import'!$CV$7:$CV$359, MATCH($BP242, 'CSV Import'!$CU$7:$CU$359, 0))),0)</f>
        <v>0</v>
      </c>
      <c r="AJ242" s="60">
        <f>IFERROR(VALUE(INDEX('CSV Import'!$CW$7:$CW$359, MATCH($BP242, 'CSV Import'!$CU$7:$CU$359, 0))),0)</f>
        <v>0</v>
      </c>
      <c r="AK242" s="59">
        <f>IFERROR(VALUE(INDEX('CSV Import'!$DB$7:$DB$359, MATCH($BP242, 'CSV Import'!$DA$7:$DA$359, 0))),0)</f>
        <v>0</v>
      </c>
      <c r="AL242" s="60">
        <f>IFERROR(VALUE(INDEX('CSV Import'!$DC$7:$DC$359, MATCH($BP242, 'CSV Import'!$DA$7:$DA$359, 0))),0)</f>
        <v>0</v>
      </c>
      <c r="AM242" s="59">
        <f>IFERROR(VALUE(INDEX('CSV Import'!$DH$7:$DH$359, MATCH($BP242, 'CSV Import'!$DG$7:$DG$359, 0))),0)</f>
        <v>0</v>
      </c>
      <c r="AN242" s="60">
        <f>IFERROR(VALUE(INDEX('CSV Import'!$DI$7:$DI$359, MATCH($BP242, 'CSV Import'!$DG$7:$DG$359, 0))),0)</f>
        <v>0</v>
      </c>
      <c r="AO242" s="59">
        <f>IFERROR(VALUE(INDEX('CSV Import'!$DN$7:$DN$359, MATCH($BP242, 'CSV Import'!$DM$7:$DM$359, 0))),0)</f>
        <v>0</v>
      </c>
      <c r="AP242" s="60">
        <f>IFERROR(VALUE(INDEX('CSV Import'!$DO$7:$DO$359, MATCH($BP242, 'CSV Import'!$DM$7:$DM$359, 0))),0)</f>
        <v>0</v>
      </c>
      <c r="AQ242" s="59">
        <f>IFERROR(VALUE(INDEX('CSV Import'!$DT$7:$DT$359, MATCH($BP242, 'CSV Import'!$DS$7:$DS$359, 0))),0)</f>
        <v>0</v>
      </c>
      <c r="AR242" s="60">
        <f>IFERROR(VALUE(INDEX('CSV Import'!$DU$7:$DU$359, MATCH($BP242, 'CSV Import'!$DS$7:$DS$359, 0))),0)</f>
        <v>0</v>
      </c>
      <c r="AS242" s="59">
        <f>IFERROR(VALUE(INDEX('CSV Import'!$DZ$7:$DZ$359, MATCH($BP242, 'CSV Import'!$DY$7:$DY$359, 0))),0)</f>
        <v>0</v>
      </c>
      <c r="AT242" s="60">
        <f>IFERROR(VALUE(INDEX('CSV Import'!$EA$7:$EA$359, MATCH($BP242, 'CSV Import'!$DY$7:$DY$359, 0))),0)</f>
        <v>0</v>
      </c>
      <c r="AU242" s="59">
        <f>IFERROR(VALUE(INDEX('CSV Import'!$EF$7:$EF$359, MATCH($BP242, 'CSV Import'!$EE$7:$EE$359, 0))),0)</f>
        <v>0</v>
      </c>
      <c r="AV242" s="60">
        <f>IFERROR(VALUE(INDEX('CSV Import'!$EG$7:$EG$359, MATCH($BP242, 'CSV Import'!$EE$7:$EE$359, 0))),0)</f>
        <v>0</v>
      </c>
      <c r="AW242" s="59">
        <f>IFERROR(VALUE(INDEX('CSV Import'!$EL$7:$EL$359, MATCH($BP242, 'CSV Import'!$EK$7:$EK$359, 0))),0)</f>
        <v>0</v>
      </c>
      <c r="AX242" s="60">
        <f>IFERROR(VALUE(INDEX('CSV Import'!$EM$7:$EM$359, MATCH($BP242, 'CSV Import'!$EK$7:$EK$359, 0))),0)</f>
        <v>0</v>
      </c>
      <c r="AY242" s="59">
        <f>IFERROR(VALUE(INDEX('CSV Import'!$ER$7:$ER$359, MATCH($BP242, 'CSV Import'!$EQ$7:$EQ$359, 0))),0)</f>
        <v>0</v>
      </c>
      <c r="AZ242" s="60">
        <f>IFERROR(VALUE(INDEX('CSV Import'!$ES$7:$ES$359, MATCH($BP242, 'CSV Import'!$EQ$7:$EQ$359, 0))),0)</f>
        <v>0</v>
      </c>
      <c r="BA242" s="59">
        <f>IFERROR(VALUE(INDEX('CSV Import'!$EX$7:$EX$359, MATCH($BP242, 'CSV Import'!$EW$7:$EW$359, 0))),0)</f>
        <v>0</v>
      </c>
      <c r="BB242" s="60">
        <f>IFERROR(VALUE(INDEX('CSV Import'!$EY$7:$EY$359, MATCH($BP242, 'CSV Import'!$EW$7:$EW$359, 0))),0)</f>
        <v>0</v>
      </c>
      <c r="BC242" s="59">
        <f>IFERROR(VALUE(INDEX('CSV Import'!$FD$7:$FD$359, MATCH($BP242, 'CSV Import'!$FC$7:$FC$359, 0))),0)</f>
        <v>0</v>
      </c>
      <c r="BD242" s="60">
        <f>IFERROR(VALUE(INDEX('CSV Import'!$FE$7:$FE$359, MATCH($BP242, 'CSV Import'!$FC$7:$FC$359, 0))),0)</f>
        <v>0</v>
      </c>
      <c r="BE242" s="59">
        <f>IFERROR(VALUE(INDEX('CSV Import'!$FJ$7:$FJ$359, MATCH($BP242, 'CSV Import'!$FI$7:$FI$359, 0))),0)</f>
        <v>0</v>
      </c>
      <c r="BF242" s="60">
        <f>IFERROR(VALUE(INDEX('CSV Import'!$FK$7:$FK$359, MATCH($BP242, 'CSV Import'!$FI$7:$FI$359, 0))),0)</f>
        <v>0</v>
      </c>
      <c r="BG242" s="59">
        <f>IFERROR(VALUE(INDEX('CSV Import'!$FP$7:$FP$359, MATCH($BP242, 'CSV Import'!$FO$7:$FO$359, 0))),0)</f>
        <v>0</v>
      </c>
      <c r="BH242" s="60">
        <f>IFERROR(VALUE(INDEX('CSV Import'!$FQ$7:$FQ$359, MATCH($BP242, 'CSV Import'!$FO$7:$FO$359, 0))),0)</f>
        <v>0</v>
      </c>
      <c r="BI242" s="59">
        <f>IFERROR(VALUE(INDEX('CSV Import'!$FV$7:$FV$359, MATCH($BP242, 'CSV Import'!$FU$7:$FU$359, 0))),0)</f>
        <v>0</v>
      </c>
      <c r="BJ242" s="60">
        <f>IFERROR(VALUE(INDEX('CSV Import'!$FW$7:$FW$359, MATCH($BP242, 'CSV Import'!$FU$7:$FU$359, 0))),0)</f>
        <v>0</v>
      </c>
      <c r="BK242" s="59">
        <f>IFERROR(VALUE(INDEX('CSV Import'!$GB$7:$GB$359, MATCH($BP242, 'CSV Import'!$GA$7:$GA$359, 0))),0)</f>
        <v>0</v>
      </c>
      <c r="BL242" s="60">
        <f>IFERROR(VALUE(INDEX('CSV Import'!$GC$7:$GC$359, MATCH($BP242, 'CSV Import'!$GA$7:$GA$359, 0))),0)</f>
        <v>0</v>
      </c>
      <c r="BM242" s="61">
        <f t="shared" si="556"/>
        <v>0</v>
      </c>
      <c r="BN242" s="62">
        <f t="shared" si="556"/>
        <v>0</v>
      </c>
      <c r="BP242" s="33" t="str">
        <f t="shared" si="557"/>
        <v>NON-VOUCHERED</v>
      </c>
    </row>
    <row r="243" spans="1:68" x14ac:dyDescent="0.2">
      <c r="A243" s="28">
        <f>ROW()</f>
        <v>243</v>
      </c>
      <c r="B243" s="111"/>
      <c r="C243" s="59">
        <f>IFERROR(VALUE(INDEX('CSV Import'!$D$7:$D$359, MATCH($BP243, 'CSV Import'!$C$7:$C$359, 0))),0)</f>
        <v>0</v>
      </c>
      <c r="D243" s="60">
        <f>IFERROR(VALUE(INDEX('CSV Import'!$E$7:$E$359, MATCH($BP243, 'CSV Import'!$C$7:$C$359, 0))),0)</f>
        <v>0</v>
      </c>
      <c r="E243" s="59">
        <f>IFERROR(VALUE(INDEX('CSV Import'!$J$7:$J$359, MATCH($BP243, 'CSV Import'!$I$7:$I$359, 0))),0)</f>
        <v>0</v>
      </c>
      <c r="F243" s="60">
        <f>IFERROR(VALUE(INDEX('CSV Import'!$K$7:$K$359, MATCH($BP243, 'CSV Import'!$I$7:$I$359, 0))),0)</f>
        <v>0</v>
      </c>
      <c r="G243" s="59">
        <f>IFERROR(VALUE(INDEX('CSV Import'!$P$7:$P$359, MATCH($BP243, 'CSV Import'!$O$7:$O$359, 0))),0)</f>
        <v>0</v>
      </c>
      <c r="H243" s="60">
        <f>IFERROR(VALUE(INDEX('CSV Import'!$Q$7:$Q$359, MATCH($BP243, 'CSV Import'!$O$7:$O$359, 0))),0)</f>
        <v>0</v>
      </c>
      <c r="I243" s="59">
        <f>IFERROR(VALUE(INDEX('CSV Import'!$V$7:$V$359, MATCH($BP243, 'CSV Import'!$U$7:$U$359, 0))),0)</f>
        <v>0</v>
      </c>
      <c r="J243" s="60">
        <f>IFERROR(VALUE(INDEX('CSV Import'!$W$7:$W$359, MATCH($BP243, 'CSV Import'!$U$7:$U$359, 0))),0)</f>
        <v>0</v>
      </c>
      <c r="K243" s="59">
        <f>IFERROR(VALUE(INDEX('CSV Import'!$AB$7:$AB$359, MATCH($BP243, 'CSV Import'!$AA$7:$AA$359, 0))),0)</f>
        <v>0</v>
      </c>
      <c r="L243" s="60">
        <f>IFERROR(VALUE(INDEX('CSV Import'!$AC$7:$AC$359, MATCH($BP243, 'CSV Import'!$AA$7:$AA$359, 0))),0)</f>
        <v>0</v>
      </c>
      <c r="M243" s="59">
        <f>IFERROR(VALUE(INDEX('CSV Import'!$AH$7:$AH$359, MATCH($BP243, 'CSV Import'!$AG$7:$AG$359, 0))),0)</f>
        <v>0</v>
      </c>
      <c r="N243" s="60">
        <f>IFERROR(VALUE(INDEX('CSV Import'!$AI$7:$AI$359, MATCH($BP243, 'CSV Import'!$AG$7:$AG$359, 0))),0)</f>
        <v>0</v>
      </c>
      <c r="O243" s="59">
        <f>IFERROR(VALUE(INDEX('CSV Import'!$AN$7:$AN$359, MATCH($BP243, 'CSV Import'!$AM$7:$AM$359, 0))),0)</f>
        <v>0</v>
      </c>
      <c r="P243" s="60">
        <f>IFERROR(VALUE(INDEX('CSV Import'!$AO$7:$AO$359, MATCH($BP243, 'CSV Import'!$AM$7:$AM$359, 0))),0)</f>
        <v>0</v>
      </c>
      <c r="Q243" s="59">
        <f>IFERROR(VALUE(INDEX('CSV Import'!$AT$7:$AT$359, MATCH($BP243, 'CSV Import'!$AS$7:$AS$359, 0))),0)</f>
        <v>0</v>
      </c>
      <c r="R243" s="60">
        <f>IFERROR(VALUE(INDEX('CSV Import'!$AU$7:$AU$359, MATCH($BP243, 'CSV Import'!$AS$7:$AS$359, 0))),0)</f>
        <v>0</v>
      </c>
      <c r="S243" s="59">
        <f>IFERROR(VALUE(INDEX('CSV Import'!$AZ$7:$AZ$359, MATCH($BP243, 'CSV Import'!$AY$7:$AY$359, 0))),0)</f>
        <v>0</v>
      </c>
      <c r="T243" s="60">
        <f>IFERROR(VALUE(INDEX('CSV Import'!$BA$7:$BA$359, MATCH($BP243, 'CSV Import'!$AY$7:$AY$359, 0))),0)</f>
        <v>0</v>
      </c>
      <c r="U243" s="59">
        <f>IFERROR(VALUE(INDEX('CSV Import'!$BF$7:$BF$359, MATCH($BP243, 'CSV Import'!$BE$7:$BE$359, 0))),0)</f>
        <v>0</v>
      </c>
      <c r="V243" s="60">
        <f>IFERROR(VALUE(INDEX('CSV Import'!$BG$7:$BG$359, MATCH($BP243, 'CSV Import'!$BE$7:$BE$359, 0))),0)</f>
        <v>0</v>
      </c>
      <c r="W243" s="59">
        <f>IFERROR(VALUE(INDEX('CSV Import'!$BL$7:$BL$359, MATCH($BP243, 'CSV Import'!$BK$7:$BK$359, 0))),0)</f>
        <v>0</v>
      </c>
      <c r="X243" s="60">
        <f>IFERROR(VALUE(INDEX('CSV Import'!$BM$7:$BM$359, MATCH($BP243, 'CSV Import'!$BK$7:$BK$359, 0))),0)</f>
        <v>0</v>
      </c>
      <c r="Y243" s="59">
        <f>IFERROR(VALUE(INDEX('CSV Import'!$BR$7:$BR$359, MATCH($BP243, 'CSV Import'!$BQ$7:$BQ$359, 0))),0)</f>
        <v>0</v>
      </c>
      <c r="Z243" s="60">
        <f>IFERROR(VALUE(INDEX('CSV Import'!$BS$7:$BS$359, MATCH($BP243, 'CSV Import'!$BQ$7:$BQ$359, 0))),0)</f>
        <v>0</v>
      </c>
      <c r="AA243" s="59">
        <f>IFERROR(VALUE(INDEX('CSV Import'!$BX$7:$BX$359, MATCH($BP243, 'CSV Import'!$BW$7:$BW$359, 0))),0)</f>
        <v>0</v>
      </c>
      <c r="AB243" s="60">
        <f>IFERROR(VALUE(INDEX('CSV Import'!$BY$7:$BY$359, MATCH($BP243, 'CSV Import'!$BW$7:$BW$359, 0))),0)</f>
        <v>0</v>
      </c>
      <c r="AC243" s="59">
        <f>IFERROR(VALUE(INDEX('CSV Import'!$CD$7:$CD$359, MATCH($BP243, 'CSV Import'!$CC$7:$CC$359, 0))),0)</f>
        <v>0</v>
      </c>
      <c r="AD243" s="60">
        <f>IFERROR(VALUE(INDEX('CSV Import'!$CE$7:$CE$359, MATCH($BP243, 'CSV Import'!$CC$7:$CC$359, 0))),0)</f>
        <v>0</v>
      </c>
      <c r="AE243" s="59">
        <f>IFERROR(VALUE(INDEX('CSV Import'!$CJ$7:$CJ$359, MATCH($BP243, 'CSV Import'!$CI$7:$CI$359, 0))),0)</f>
        <v>0</v>
      </c>
      <c r="AF243" s="60">
        <f>IFERROR(VALUE(INDEX('CSV Import'!$CK$7:$CK$359, MATCH($BP243, 'CSV Import'!$CI$7:$CI$359, 0))),0)</f>
        <v>0</v>
      </c>
      <c r="AG243" s="59">
        <f>IFERROR(VALUE(INDEX('CSV Import'!$CP$7:$CP$359, MATCH($BP243, 'CSV Import'!$CO$7:$CO$359, 0))),0)</f>
        <v>0</v>
      </c>
      <c r="AH243" s="60">
        <f>IFERROR(VALUE(INDEX('CSV Import'!$CQ$7:$CQ$359, MATCH($BP243, 'CSV Import'!$CO$7:$CO$359, 0))),0)</f>
        <v>0</v>
      </c>
      <c r="AI243" s="59">
        <f>IFERROR(VALUE(INDEX('CSV Import'!$CV$7:$CV$359, MATCH($BP243, 'CSV Import'!$CU$7:$CU$359, 0))),0)</f>
        <v>0</v>
      </c>
      <c r="AJ243" s="60">
        <f>IFERROR(VALUE(INDEX('CSV Import'!$CW$7:$CW$359, MATCH($BP243, 'CSV Import'!$CU$7:$CU$359, 0))),0)</f>
        <v>0</v>
      </c>
      <c r="AK243" s="59">
        <f>IFERROR(VALUE(INDEX('CSV Import'!$DB$7:$DB$359, MATCH($BP243, 'CSV Import'!$DA$7:$DA$359, 0))),0)</f>
        <v>0</v>
      </c>
      <c r="AL243" s="60">
        <f>IFERROR(VALUE(INDEX('CSV Import'!$DC$7:$DC$359, MATCH($BP243, 'CSV Import'!$DA$7:$DA$359, 0))),0)</f>
        <v>0</v>
      </c>
      <c r="AM243" s="59">
        <f>IFERROR(VALUE(INDEX('CSV Import'!$DH$7:$DH$359, MATCH($BP243, 'CSV Import'!$DG$7:$DG$359, 0))),0)</f>
        <v>0</v>
      </c>
      <c r="AN243" s="60">
        <f>IFERROR(VALUE(INDEX('CSV Import'!$DI$7:$DI$359, MATCH($BP243, 'CSV Import'!$DG$7:$DG$359, 0))),0)</f>
        <v>0</v>
      </c>
      <c r="AO243" s="59">
        <f>IFERROR(VALUE(INDEX('CSV Import'!$DN$7:$DN$359, MATCH($BP243, 'CSV Import'!$DM$7:$DM$359, 0))),0)</f>
        <v>0</v>
      </c>
      <c r="AP243" s="60">
        <f>IFERROR(VALUE(INDEX('CSV Import'!$DO$7:$DO$359, MATCH($BP243, 'CSV Import'!$DM$7:$DM$359, 0))),0)</f>
        <v>0</v>
      </c>
      <c r="AQ243" s="59">
        <f>IFERROR(VALUE(INDEX('CSV Import'!$DT$7:$DT$359, MATCH($BP243, 'CSV Import'!$DS$7:$DS$359, 0))),0)</f>
        <v>0</v>
      </c>
      <c r="AR243" s="60">
        <f>IFERROR(VALUE(INDEX('CSV Import'!$DU$7:$DU$359, MATCH($BP243, 'CSV Import'!$DS$7:$DS$359, 0))),0)</f>
        <v>0</v>
      </c>
      <c r="AS243" s="59">
        <f>IFERROR(VALUE(INDEX('CSV Import'!$DZ$7:$DZ$359, MATCH($BP243, 'CSV Import'!$DY$7:$DY$359, 0))),0)</f>
        <v>0</v>
      </c>
      <c r="AT243" s="60">
        <f>IFERROR(VALUE(INDEX('CSV Import'!$EA$7:$EA$359, MATCH($BP243, 'CSV Import'!$DY$7:$DY$359, 0))),0)</f>
        <v>0</v>
      </c>
      <c r="AU243" s="59">
        <f>IFERROR(VALUE(INDEX('CSV Import'!$EF$7:$EF$359, MATCH($BP243, 'CSV Import'!$EE$7:$EE$359, 0))),0)</f>
        <v>0</v>
      </c>
      <c r="AV243" s="60">
        <f>IFERROR(VALUE(INDEX('CSV Import'!$EG$7:$EG$359, MATCH($BP243, 'CSV Import'!$EE$7:$EE$359, 0))),0)</f>
        <v>0</v>
      </c>
      <c r="AW243" s="59">
        <f>IFERROR(VALUE(INDEX('CSV Import'!$EL$7:$EL$359, MATCH($BP243, 'CSV Import'!$EK$7:$EK$359, 0))),0)</f>
        <v>0</v>
      </c>
      <c r="AX243" s="60">
        <f>IFERROR(VALUE(INDEX('CSV Import'!$EM$7:$EM$359, MATCH($BP243, 'CSV Import'!$EK$7:$EK$359, 0))),0)</f>
        <v>0</v>
      </c>
      <c r="AY243" s="59">
        <f>IFERROR(VALUE(INDEX('CSV Import'!$ER$7:$ER$359, MATCH($BP243, 'CSV Import'!$EQ$7:$EQ$359, 0))),0)</f>
        <v>0</v>
      </c>
      <c r="AZ243" s="60">
        <f>IFERROR(VALUE(INDEX('CSV Import'!$ES$7:$ES$359, MATCH($BP243, 'CSV Import'!$EQ$7:$EQ$359, 0))),0)</f>
        <v>0</v>
      </c>
      <c r="BA243" s="59">
        <f>IFERROR(VALUE(INDEX('CSV Import'!$EX$7:$EX$359, MATCH($BP243, 'CSV Import'!$EW$7:$EW$359, 0))),0)</f>
        <v>0</v>
      </c>
      <c r="BB243" s="60">
        <f>IFERROR(VALUE(INDEX('CSV Import'!$EY$7:$EY$359, MATCH($BP243, 'CSV Import'!$EW$7:$EW$359, 0))),0)</f>
        <v>0</v>
      </c>
      <c r="BC243" s="59">
        <f>IFERROR(VALUE(INDEX('CSV Import'!$FD$7:$FD$359, MATCH($BP243, 'CSV Import'!$FC$7:$FC$359, 0))),0)</f>
        <v>0</v>
      </c>
      <c r="BD243" s="60">
        <f>IFERROR(VALUE(INDEX('CSV Import'!$FE$7:$FE$359, MATCH($BP243, 'CSV Import'!$FC$7:$FC$359, 0))),0)</f>
        <v>0</v>
      </c>
      <c r="BE243" s="59">
        <f>IFERROR(VALUE(INDEX('CSV Import'!$FJ$7:$FJ$359, MATCH($BP243, 'CSV Import'!$FI$7:$FI$359, 0))),0)</f>
        <v>0</v>
      </c>
      <c r="BF243" s="60">
        <f>IFERROR(VALUE(INDEX('CSV Import'!$FK$7:$FK$359, MATCH($BP243, 'CSV Import'!$FI$7:$FI$359, 0))),0)</f>
        <v>0</v>
      </c>
      <c r="BG243" s="59">
        <f>IFERROR(VALUE(INDEX('CSV Import'!$FP$7:$FP$359, MATCH($BP243, 'CSV Import'!$FO$7:$FO$359, 0))),0)</f>
        <v>0</v>
      </c>
      <c r="BH243" s="60">
        <f>IFERROR(VALUE(INDEX('CSV Import'!$FQ$7:$FQ$359, MATCH($BP243, 'CSV Import'!$FO$7:$FO$359, 0))),0)</f>
        <v>0</v>
      </c>
      <c r="BI243" s="59">
        <f>IFERROR(VALUE(INDEX('CSV Import'!$FV$7:$FV$359, MATCH($BP243, 'CSV Import'!$FU$7:$FU$359, 0))),0)</f>
        <v>0</v>
      </c>
      <c r="BJ243" s="60">
        <f>IFERROR(VALUE(INDEX('CSV Import'!$FW$7:$FW$359, MATCH($BP243, 'CSV Import'!$FU$7:$FU$359, 0))),0)</f>
        <v>0</v>
      </c>
      <c r="BK243" s="59">
        <f>IFERROR(VALUE(INDEX('CSV Import'!$GB$7:$GB$359, MATCH($BP243, 'CSV Import'!$GA$7:$GA$359, 0))),0)</f>
        <v>0</v>
      </c>
      <c r="BL243" s="60">
        <f>IFERROR(VALUE(INDEX('CSV Import'!$GC$7:$GC$359, MATCH($BP243, 'CSV Import'!$GA$7:$GA$359, 0))),0)</f>
        <v>0</v>
      </c>
      <c r="BM243" s="61">
        <f t="shared" si="556"/>
        <v>0</v>
      </c>
      <c r="BN243" s="62">
        <f t="shared" si="556"/>
        <v>0</v>
      </c>
      <c r="BP243" s="33" t="str">
        <f t="shared" si="557"/>
        <v>NON-VOUCHERED</v>
      </c>
    </row>
    <row r="244" spans="1:68" x14ac:dyDescent="0.2">
      <c r="A244" s="28">
        <f>ROW()</f>
        <v>244</v>
      </c>
      <c r="B244" s="111"/>
      <c r="C244" s="59">
        <f>IFERROR(VALUE(INDEX('CSV Import'!$D$7:$D$359, MATCH($BP244, 'CSV Import'!$C$7:$C$359, 0))),0)</f>
        <v>0</v>
      </c>
      <c r="D244" s="60">
        <f>IFERROR(VALUE(INDEX('CSV Import'!$E$7:$E$359, MATCH($BP244, 'CSV Import'!$C$7:$C$359, 0))),0)</f>
        <v>0</v>
      </c>
      <c r="E244" s="59">
        <f>IFERROR(VALUE(INDEX('CSV Import'!$J$7:$J$359, MATCH($BP244, 'CSV Import'!$I$7:$I$359, 0))),0)</f>
        <v>0</v>
      </c>
      <c r="F244" s="60">
        <f>IFERROR(VALUE(INDEX('CSV Import'!$K$7:$K$359, MATCH($BP244, 'CSV Import'!$I$7:$I$359, 0))),0)</f>
        <v>0</v>
      </c>
      <c r="G244" s="59">
        <f>IFERROR(VALUE(INDEX('CSV Import'!$P$7:$P$359, MATCH($BP244, 'CSV Import'!$O$7:$O$359, 0))),0)</f>
        <v>0</v>
      </c>
      <c r="H244" s="60">
        <f>IFERROR(VALUE(INDEX('CSV Import'!$Q$7:$Q$359, MATCH($BP244, 'CSV Import'!$O$7:$O$359, 0))),0)</f>
        <v>0</v>
      </c>
      <c r="I244" s="59">
        <f>IFERROR(VALUE(INDEX('CSV Import'!$V$7:$V$359, MATCH($BP244, 'CSV Import'!$U$7:$U$359, 0))),0)</f>
        <v>0</v>
      </c>
      <c r="J244" s="60">
        <f>IFERROR(VALUE(INDEX('CSV Import'!$W$7:$W$359, MATCH($BP244, 'CSV Import'!$U$7:$U$359, 0))),0)</f>
        <v>0</v>
      </c>
      <c r="K244" s="59">
        <f>IFERROR(VALUE(INDEX('CSV Import'!$AB$7:$AB$359, MATCH($BP244, 'CSV Import'!$AA$7:$AA$359, 0))),0)</f>
        <v>0</v>
      </c>
      <c r="L244" s="60">
        <f>IFERROR(VALUE(INDEX('CSV Import'!$AC$7:$AC$359, MATCH($BP244, 'CSV Import'!$AA$7:$AA$359, 0))),0)</f>
        <v>0</v>
      </c>
      <c r="M244" s="59">
        <f>IFERROR(VALUE(INDEX('CSV Import'!$AH$7:$AH$359, MATCH($BP244, 'CSV Import'!$AG$7:$AG$359, 0))),0)</f>
        <v>0</v>
      </c>
      <c r="N244" s="60">
        <f>IFERROR(VALUE(INDEX('CSV Import'!$AI$7:$AI$359, MATCH($BP244, 'CSV Import'!$AG$7:$AG$359, 0))),0)</f>
        <v>0</v>
      </c>
      <c r="O244" s="59">
        <f>IFERROR(VALUE(INDEX('CSV Import'!$AN$7:$AN$359, MATCH($BP244, 'CSV Import'!$AM$7:$AM$359, 0))),0)</f>
        <v>0</v>
      </c>
      <c r="P244" s="60">
        <f>IFERROR(VALUE(INDEX('CSV Import'!$AO$7:$AO$359, MATCH($BP244, 'CSV Import'!$AM$7:$AM$359, 0))),0)</f>
        <v>0</v>
      </c>
      <c r="Q244" s="59">
        <f>IFERROR(VALUE(INDEX('CSV Import'!$AT$7:$AT$359, MATCH($BP244, 'CSV Import'!$AS$7:$AS$359, 0))),0)</f>
        <v>0</v>
      </c>
      <c r="R244" s="60">
        <f>IFERROR(VALUE(INDEX('CSV Import'!$AU$7:$AU$359, MATCH($BP244, 'CSV Import'!$AS$7:$AS$359, 0))),0)</f>
        <v>0</v>
      </c>
      <c r="S244" s="59">
        <f>IFERROR(VALUE(INDEX('CSV Import'!$AZ$7:$AZ$359, MATCH($BP244, 'CSV Import'!$AY$7:$AY$359, 0))),0)</f>
        <v>0</v>
      </c>
      <c r="T244" s="60">
        <f>IFERROR(VALUE(INDEX('CSV Import'!$BA$7:$BA$359, MATCH($BP244, 'CSV Import'!$AY$7:$AY$359, 0))),0)</f>
        <v>0</v>
      </c>
      <c r="U244" s="59">
        <f>IFERROR(VALUE(INDEX('CSV Import'!$BF$7:$BF$359, MATCH($BP244, 'CSV Import'!$BE$7:$BE$359, 0))),0)</f>
        <v>0</v>
      </c>
      <c r="V244" s="60">
        <f>IFERROR(VALUE(INDEX('CSV Import'!$BG$7:$BG$359, MATCH($BP244, 'CSV Import'!$BE$7:$BE$359, 0))),0)</f>
        <v>0</v>
      </c>
      <c r="W244" s="59">
        <f>IFERROR(VALUE(INDEX('CSV Import'!$BL$7:$BL$359, MATCH($BP244, 'CSV Import'!$BK$7:$BK$359, 0))),0)</f>
        <v>0</v>
      </c>
      <c r="X244" s="60">
        <f>IFERROR(VALUE(INDEX('CSV Import'!$BM$7:$BM$359, MATCH($BP244, 'CSV Import'!$BK$7:$BK$359, 0))),0)</f>
        <v>0</v>
      </c>
      <c r="Y244" s="59">
        <f>IFERROR(VALUE(INDEX('CSV Import'!$BR$7:$BR$359, MATCH($BP244, 'CSV Import'!$BQ$7:$BQ$359, 0))),0)</f>
        <v>0</v>
      </c>
      <c r="Z244" s="60">
        <f>IFERROR(VALUE(INDEX('CSV Import'!$BS$7:$BS$359, MATCH($BP244, 'CSV Import'!$BQ$7:$BQ$359, 0))),0)</f>
        <v>0</v>
      </c>
      <c r="AA244" s="59">
        <f>IFERROR(VALUE(INDEX('CSV Import'!$BX$7:$BX$359, MATCH($BP244, 'CSV Import'!$BW$7:$BW$359, 0))),0)</f>
        <v>0</v>
      </c>
      <c r="AB244" s="60">
        <f>IFERROR(VALUE(INDEX('CSV Import'!$BY$7:$BY$359, MATCH($BP244, 'CSV Import'!$BW$7:$BW$359, 0))),0)</f>
        <v>0</v>
      </c>
      <c r="AC244" s="59">
        <f>IFERROR(VALUE(INDEX('CSV Import'!$CD$7:$CD$359, MATCH($BP244, 'CSV Import'!$CC$7:$CC$359, 0))),0)</f>
        <v>0</v>
      </c>
      <c r="AD244" s="60">
        <f>IFERROR(VALUE(INDEX('CSV Import'!$CE$7:$CE$359, MATCH($BP244, 'CSV Import'!$CC$7:$CC$359, 0))),0)</f>
        <v>0</v>
      </c>
      <c r="AE244" s="59">
        <f>IFERROR(VALUE(INDEX('CSV Import'!$CJ$7:$CJ$359, MATCH($BP244, 'CSV Import'!$CI$7:$CI$359, 0))),0)</f>
        <v>0</v>
      </c>
      <c r="AF244" s="60">
        <f>IFERROR(VALUE(INDEX('CSV Import'!$CK$7:$CK$359, MATCH($BP244, 'CSV Import'!$CI$7:$CI$359, 0))),0)</f>
        <v>0</v>
      </c>
      <c r="AG244" s="59">
        <f>IFERROR(VALUE(INDEX('CSV Import'!$CP$7:$CP$359, MATCH($BP244, 'CSV Import'!$CO$7:$CO$359, 0))),0)</f>
        <v>0</v>
      </c>
      <c r="AH244" s="60">
        <f>IFERROR(VALUE(INDEX('CSV Import'!$CQ$7:$CQ$359, MATCH($BP244, 'CSV Import'!$CO$7:$CO$359, 0))),0)</f>
        <v>0</v>
      </c>
      <c r="AI244" s="59">
        <f>IFERROR(VALUE(INDEX('CSV Import'!$CV$7:$CV$359, MATCH($BP244, 'CSV Import'!$CU$7:$CU$359, 0))),0)</f>
        <v>0</v>
      </c>
      <c r="AJ244" s="60">
        <f>IFERROR(VALUE(INDEX('CSV Import'!$CW$7:$CW$359, MATCH($BP244, 'CSV Import'!$CU$7:$CU$359, 0))),0)</f>
        <v>0</v>
      </c>
      <c r="AK244" s="59">
        <f>IFERROR(VALUE(INDEX('CSV Import'!$DB$7:$DB$359, MATCH($BP244, 'CSV Import'!$DA$7:$DA$359, 0))),0)</f>
        <v>0</v>
      </c>
      <c r="AL244" s="60">
        <f>IFERROR(VALUE(INDEX('CSV Import'!$DC$7:$DC$359, MATCH($BP244, 'CSV Import'!$DA$7:$DA$359, 0))),0)</f>
        <v>0</v>
      </c>
      <c r="AM244" s="59">
        <f>IFERROR(VALUE(INDEX('CSV Import'!$DH$7:$DH$359, MATCH($BP244, 'CSV Import'!$DG$7:$DG$359, 0))),0)</f>
        <v>0</v>
      </c>
      <c r="AN244" s="60">
        <f>IFERROR(VALUE(INDEX('CSV Import'!$DI$7:$DI$359, MATCH($BP244, 'CSV Import'!$DG$7:$DG$359, 0))),0)</f>
        <v>0</v>
      </c>
      <c r="AO244" s="59">
        <f>IFERROR(VALUE(INDEX('CSV Import'!$DN$7:$DN$359, MATCH($BP244, 'CSV Import'!$DM$7:$DM$359, 0))),0)</f>
        <v>0</v>
      </c>
      <c r="AP244" s="60">
        <f>IFERROR(VALUE(INDEX('CSV Import'!$DO$7:$DO$359, MATCH($BP244, 'CSV Import'!$DM$7:$DM$359, 0))),0)</f>
        <v>0</v>
      </c>
      <c r="AQ244" s="59">
        <f>IFERROR(VALUE(INDEX('CSV Import'!$DT$7:$DT$359, MATCH($BP244, 'CSV Import'!$DS$7:$DS$359, 0))),0)</f>
        <v>0</v>
      </c>
      <c r="AR244" s="60">
        <f>IFERROR(VALUE(INDEX('CSV Import'!$DU$7:$DU$359, MATCH($BP244, 'CSV Import'!$DS$7:$DS$359, 0))),0)</f>
        <v>0</v>
      </c>
      <c r="AS244" s="59">
        <f>IFERROR(VALUE(INDEX('CSV Import'!$DZ$7:$DZ$359, MATCH($BP244, 'CSV Import'!$DY$7:$DY$359, 0))),0)</f>
        <v>0</v>
      </c>
      <c r="AT244" s="60">
        <f>IFERROR(VALUE(INDEX('CSV Import'!$EA$7:$EA$359, MATCH($BP244, 'CSV Import'!$DY$7:$DY$359, 0))),0)</f>
        <v>0</v>
      </c>
      <c r="AU244" s="59">
        <f>IFERROR(VALUE(INDEX('CSV Import'!$EF$7:$EF$359, MATCH($BP244, 'CSV Import'!$EE$7:$EE$359, 0))),0)</f>
        <v>0</v>
      </c>
      <c r="AV244" s="60">
        <f>IFERROR(VALUE(INDEX('CSV Import'!$EG$7:$EG$359, MATCH($BP244, 'CSV Import'!$EE$7:$EE$359, 0))),0)</f>
        <v>0</v>
      </c>
      <c r="AW244" s="59">
        <f>IFERROR(VALUE(INDEX('CSV Import'!$EL$7:$EL$359, MATCH($BP244, 'CSV Import'!$EK$7:$EK$359, 0))),0)</f>
        <v>0</v>
      </c>
      <c r="AX244" s="60">
        <f>IFERROR(VALUE(INDEX('CSV Import'!$EM$7:$EM$359, MATCH($BP244, 'CSV Import'!$EK$7:$EK$359, 0))),0)</f>
        <v>0</v>
      </c>
      <c r="AY244" s="59">
        <f>IFERROR(VALUE(INDEX('CSV Import'!$ER$7:$ER$359, MATCH($BP244, 'CSV Import'!$EQ$7:$EQ$359, 0))),0)</f>
        <v>0</v>
      </c>
      <c r="AZ244" s="60">
        <f>IFERROR(VALUE(INDEX('CSV Import'!$ES$7:$ES$359, MATCH($BP244, 'CSV Import'!$EQ$7:$EQ$359, 0))),0)</f>
        <v>0</v>
      </c>
      <c r="BA244" s="59">
        <f>IFERROR(VALUE(INDEX('CSV Import'!$EX$7:$EX$359, MATCH($BP244, 'CSV Import'!$EW$7:$EW$359, 0))),0)</f>
        <v>0</v>
      </c>
      <c r="BB244" s="60">
        <f>IFERROR(VALUE(INDEX('CSV Import'!$EY$7:$EY$359, MATCH($BP244, 'CSV Import'!$EW$7:$EW$359, 0))),0)</f>
        <v>0</v>
      </c>
      <c r="BC244" s="59">
        <f>IFERROR(VALUE(INDEX('CSV Import'!$FD$7:$FD$359, MATCH($BP244, 'CSV Import'!$FC$7:$FC$359, 0))),0)</f>
        <v>0</v>
      </c>
      <c r="BD244" s="60">
        <f>IFERROR(VALUE(INDEX('CSV Import'!$FE$7:$FE$359, MATCH($BP244, 'CSV Import'!$FC$7:$FC$359, 0))),0)</f>
        <v>0</v>
      </c>
      <c r="BE244" s="59">
        <f>IFERROR(VALUE(INDEX('CSV Import'!$FJ$7:$FJ$359, MATCH($BP244, 'CSV Import'!$FI$7:$FI$359, 0))),0)</f>
        <v>0</v>
      </c>
      <c r="BF244" s="60">
        <f>IFERROR(VALUE(INDEX('CSV Import'!$FK$7:$FK$359, MATCH($BP244, 'CSV Import'!$FI$7:$FI$359, 0))),0)</f>
        <v>0</v>
      </c>
      <c r="BG244" s="59">
        <f>IFERROR(VALUE(INDEX('CSV Import'!$FP$7:$FP$359, MATCH($BP244, 'CSV Import'!$FO$7:$FO$359, 0))),0)</f>
        <v>0</v>
      </c>
      <c r="BH244" s="60">
        <f>IFERROR(VALUE(INDEX('CSV Import'!$FQ$7:$FQ$359, MATCH($BP244, 'CSV Import'!$FO$7:$FO$359, 0))),0)</f>
        <v>0</v>
      </c>
      <c r="BI244" s="59">
        <f>IFERROR(VALUE(INDEX('CSV Import'!$FV$7:$FV$359, MATCH($BP244, 'CSV Import'!$FU$7:$FU$359, 0))),0)</f>
        <v>0</v>
      </c>
      <c r="BJ244" s="60">
        <f>IFERROR(VALUE(INDEX('CSV Import'!$FW$7:$FW$359, MATCH($BP244, 'CSV Import'!$FU$7:$FU$359, 0))),0)</f>
        <v>0</v>
      </c>
      <c r="BK244" s="59">
        <f>IFERROR(VALUE(INDEX('CSV Import'!$GB$7:$GB$359, MATCH($BP244, 'CSV Import'!$GA$7:$GA$359, 0))),0)</f>
        <v>0</v>
      </c>
      <c r="BL244" s="60">
        <f>IFERROR(VALUE(INDEX('CSV Import'!$GC$7:$GC$359, MATCH($BP244, 'CSV Import'!$GA$7:$GA$359, 0))),0)</f>
        <v>0</v>
      </c>
      <c r="BM244" s="61">
        <f t="shared" si="556"/>
        <v>0</v>
      </c>
      <c r="BN244" s="62">
        <f t="shared" si="556"/>
        <v>0</v>
      </c>
      <c r="BP244" s="33" t="str">
        <f t="shared" si="557"/>
        <v>NON-VOUCHERED</v>
      </c>
    </row>
    <row r="245" spans="1:68" x14ac:dyDescent="0.2">
      <c r="A245" s="28">
        <f>ROW()</f>
        <v>245</v>
      </c>
      <c r="B245" s="111"/>
      <c r="C245" s="59">
        <f>IFERROR(VALUE(INDEX('CSV Import'!$D$7:$D$359, MATCH($BP245, 'CSV Import'!$C$7:$C$359, 0))),0)</f>
        <v>0</v>
      </c>
      <c r="D245" s="60">
        <f>IFERROR(VALUE(INDEX('CSV Import'!$E$7:$E$359, MATCH($BP245, 'CSV Import'!$C$7:$C$359, 0))),0)</f>
        <v>0</v>
      </c>
      <c r="E245" s="59">
        <f>IFERROR(VALUE(INDEX('CSV Import'!$J$7:$J$359, MATCH($BP245, 'CSV Import'!$I$7:$I$359, 0))),0)</f>
        <v>0</v>
      </c>
      <c r="F245" s="60">
        <f>IFERROR(VALUE(INDEX('CSV Import'!$K$7:$K$359, MATCH($BP245, 'CSV Import'!$I$7:$I$359, 0))),0)</f>
        <v>0</v>
      </c>
      <c r="G245" s="59">
        <f>IFERROR(VALUE(INDEX('CSV Import'!$P$7:$P$359, MATCH($BP245, 'CSV Import'!$O$7:$O$359, 0))),0)</f>
        <v>0</v>
      </c>
      <c r="H245" s="60">
        <f>IFERROR(VALUE(INDEX('CSV Import'!$Q$7:$Q$359, MATCH($BP245, 'CSV Import'!$O$7:$O$359, 0))),0)</f>
        <v>0</v>
      </c>
      <c r="I245" s="59">
        <f>IFERROR(VALUE(INDEX('CSV Import'!$V$7:$V$359, MATCH($BP245, 'CSV Import'!$U$7:$U$359, 0))),0)</f>
        <v>0</v>
      </c>
      <c r="J245" s="60">
        <f>IFERROR(VALUE(INDEX('CSV Import'!$W$7:$W$359, MATCH($BP245, 'CSV Import'!$U$7:$U$359, 0))),0)</f>
        <v>0</v>
      </c>
      <c r="K245" s="59">
        <f>IFERROR(VALUE(INDEX('CSV Import'!$AB$7:$AB$359, MATCH($BP245, 'CSV Import'!$AA$7:$AA$359, 0))),0)</f>
        <v>0</v>
      </c>
      <c r="L245" s="60">
        <f>IFERROR(VALUE(INDEX('CSV Import'!$AC$7:$AC$359, MATCH($BP245, 'CSV Import'!$AA$7:$AA$359, 0))),0)</f>
        <v>0</v>
      </c>
      <c r="M245" s="59">
        <f>IFERROR(VALUE(INDEX('CSV Import'!$AH$7:$AH$359, MATCH($BP245, 'CSV Import'!$AG$7:$AG$359, 0))),0)</f>
        <v>0</v>
      </c>
      <c r="N245" s="60">
        <f>IFERROR(VALUE(INDEX('CSV Import'!$AI$7:$AI$359, MATCH($BP245, 'CSV Import'!$AG$7:$AG$359, 0))),0)</f>
        <v>0</v>
      </c>
      <c r="O245" s="59">
        <f>IFERROR(VALUE(INDEX('CSV Import'!$AN$7:$AN$359, MATCH($BP245, 'CSV Import'!$AM$7:$AM$359, 0))),0)</f>
        <v>0</v>
      </c>
      <c r="P245" s="60">
        <f>IFERROR(VALUE(INDEX('CSV Import'!$AO$7:$AO$359, MATCH($BP245, 'CSV Import'!$AM$7:$AM$359, 0))),0)</f>
        <v>0</v>
      </c>
      <c r="Q245" s="59">
        <f>IFERROR(VALUE(INDEX('CSV Import'!$AT$7:$AT$359, MATCH($BP245, 'CSV Import'!$AS$7:$AS$359, 0))),0)</f>
        <v>0</v>
      </c>
      <c r="R245" s="60">
        <f>IFERROR(VALUE(INDEX('CSV Import'!$AU$7:$AU$359, MATCH($BP245, 'CSV Import'!$AS$7:$AS$359, 0))),0)</f>
        <v>0</v>
      </c>
      <c r="S245" s="59">
        <f>IFERROR(VALUE(INDEX('CSV Import'!$AZ$7:$AZ$359, MATCH($BP245, 'CSV Import'!$AY$7:$AY$359, 0))),0)</f>
        <v>0</v>
      </c>
      <c r="T245" s="60">
        <f>IFERROR(VALUE(INDEX('CSV Import'!$BA$7:$BA$359, MATCH($BP245, 'CSV Import'!$AY$7:$AY$359, 0))),0)</f>
        <v>0</v>
      </c>
      <c r="U245" s="59">
        <f>IFERROR(VALUE(INDEX('CSV Import'!$BF$7:$BF$359, MATCH($BP245, 'CSV Import'!$BE$7:$BE$359, 0))),0)</f>
        <v>0</v>
      </c>
      <c r="V245" s="60">
        <f>IFERROR(VALUE(INDEX('CSV Import'!$BG$7:$BG$359, MATCH($BP245, 'CSV Import'!$BE$7:$BE$359, 0))),0)</f>
        <v>0</v>
      </c>
      <c r="W245" s="59">
        <f>IFERROR(VALUE(INDEX('CSV Import'!$BL$7:$BL$359, MATCH($BP245, 'CSV Import'!$BK$7:$BK$359, 0))),0)</f>
        <v>0</v>
      </c>
      <c r="X245" s="60">
        <f>IFERROR(VALUE(INDEX('CSV Import'!$BM$7:$BM$359, MATCH($BP245, 'CSV Import'!$BK$7:$BK$359, 0))),0)</f>
        <v>0</v>
      </c>
      <c r="Y245" s="59">
        <f>IFERROR(VALUE(INDEX('CSV Import'!$BR$7:$BR$359, MATCH($BP245, 'CSV Import'!$BQ$7:$BQ$359, 0))),0)</f>
        <v>0</v>
      </c>
      <c r="Z245" s="60">
        <f>IFERROR(VALUE(INDEX('CSV Import'!$BS$7:$BS$359, MATCH($BP245, 'CSV Import'!$BQ$7:$BQ$359, 0))),0)</f>
        <v>0</v>
      </c>
      <c r="AA245" s="59">
        <f>IFERROR(VALUE(INDEX('CSV Import'!$BX$7:$BX$359, MATCH($BP245, 'CSV Import'!$BW$7:$BW$359, 0))),0)</f>
        <v>0</v>
      </c>
      <c r="AB245" s="60">
        <f>IFERROR(VALUE(INDEX('CSV Import'!$BY$7:$BY$359, MATCH($BP245, 'CSV Import'!$BW$7:$BW$359, 0))),0)</f>
        <v>0</v>
      </c>
      <c r="AC245" s="59">
        <f>IFERROR(VALUE(INDEX('CSV Import'!$CD$7:$CD$359, MATCH($BP245, 'CSV Import'!$CC$7:$CC$359, 0))),0)</f>
        <v>0</v>
      </c>
      <c r="AD245" s="60">
        <f>IFERROR(VALUE(INDEX('CSV Import'!$CE$7:$CE$359, MATCH($BP245, 'CSV Import'!$CC$7:$CC$359, 0))),0)</f>
        <v>0</v>
      </c>
      <c r="AE245" s="59">
        <f>IFERROR(VALUE(INDEX('CSV Import'!$CJ$7:$CJ$359, MATCH($BP245, 'CSV Import'!$CI$7:$CI$359, 0))),0)</f>
        <v>0</v>
      </c>
      <c r="AF245" s="60">
        <f>IFERROR(VALUE(INDEX('CSV Import'!$CK$7:$CK$359, MATCH($BP245, 'CSV Import'!$CI$7:$CI$359, 0))),0)</f>
        <v>0</v>
      </c>
      <c r="AG245" s="59">
        <f>IFERROR(VALUE(INDEX('CSV Import'!$CP$7:$CP$359, MATCH($BP245, 'CSV Import'!$CO$7:$CO$359, 0))),0)</f>
        <v>0</v>
      </c>
      <c r="AH245" s="60">
        <f>IFERROR(VALUE(INDEX('CSV Import'!$CQ$7:$CQ$359, MATCH($BP245, 'CSV Import'!$CO$7:$CO$359, 0))),0)</f>
        <v>0</v>
      </c>
      <c r="AI245" s="59">
        <f>IFERROR(VALUE(INDEX('CSV Import'!$CV$7:$CV$359, MATCH($BP245, 'CSV Import'!$CU$7:$CU$359, 0))),0)</f>
        <v>0</v>
      </c>
      <c r="AJ245" s="60">
        <f>IFERROR(VALUE(INDEX('CSV Import'!$CW$7:$CW$359, MATCH($BP245, 'CSV Import'!$CU$7:$CU$359, 0))),0)</f>
        <v>0</v>
      </c>
      <c r="AK245" s="59">
        <f>IFERROR(VALUE(INDEX('CSV Import'!$DB$7:$DB$359, MATCH($BP245, 'CSV Import'!$DA$7:$DA$359, 0))),0)</f>
        <v>0</v>
      </c>
      <c r="AL245" s="60">
        <f>IFERROR(VALUE(INDEX('CSV Import'!$DC$7:$DC$359, MATCH($BP245, 'CSV Import'!$DA$7:$DA$359, 0))),0)</f>
        <v>0</v>
      </c>
      <c r="AM245" s="59">
        <f>IFERROR(VALUE(INDEX('CSV Import'!$DH$7:$DH$359, MATCH($BP245, 'CSV Import'!$DG$7:$DG$359, 0))),0)</f>
        <v>0</v>
      </c>
      <c r="AN245" s="60">
        <f>IFERROR(VALUE(INDEX('CSV Import'!$DI$7:$DI$359, MATCH($BP245, 'CSV Import'!$DG$7:$DG$359, 0))),0)</f>
        <v>0</v>
      </c>
      <c r="AO245" s="59">
        <f>IFERROR(VALUE(INDEX('CSV Import'!$DN$7:$DN$359, MATCH($BP245, 'CSV Import'!$DM$7:$DM$359, 0))),0)</f>
        <v>0</v>
      </c>
      <c r="AP245" s="60">
        <f>IFERROR(VALUE(INDEX('CSV Import'!$DO$7:$DO$359, MATCH($BP245, 'CSV Import'!$DM$7:$DM$359, 0))),0)</f>
        <v>0</v>
      </c>
      <c r="AQ245" s="59">
        <f>IFERROR(VALUE(INDEX('CSV Import'!$DT$7:$DT$359, MATCH($BP245, 'CSV Import'!$DS$7:$DS$359, 0))),0)</f>
        <v>0</v>
      </c>
      <c r="AR245" s="60">
        <f>IFERROR(VALUE(INDEX('CSV Import'!$DU$7:$DU$359, MATCH($BP245, 'CSV Import'!$DS$7:$DS$359, 0))),0)</f>
        <v>0</v>
      </c>
      <c r="AS245" s="59">
        <f>IFERROR(VALUE(INDEX('CSV Import'!$DZ$7:$DZ$359, MATCH($BP245, 'CSV Import'!$DY$7:$DY$359, 0))),0)</f>
        <v>0</v>
      </c>
      <c r="AT245" s="60">
        <f>IFERROR(VALUE(INDEX('CSV Import'!$EA$7:$EA$359, MATCH($BP245, 'CSV Import'!$DY$7:$DY$359, 0))),0)</f>
        <v>0</v>
      </c>
      <c r="AU245" s="59">
        <f>IFERROR(VALUE(INDEX('CSV Import'!$EF$7:$EF$359, MATCH($BP245, 'CSV Import'!$EE$7:$EE$359, 0))),0)</f>
        <v>0</v>
      </c>
      <c r="AV245" s="60">
        <f>IFERROR(VALUE(INDEX('CSV Import'!$EG$7:$EG$359, MATCH($BP245, 'CSV Import'!$EE$7:$EE$359, 0))),0)</f>
        <v>0</v>
      </c>
      <c r="AW245" s="59">
        <f>IFERROR(VALUE(INDEX('CSV Import'!$EL$7:$EL$359, MATCH($BP245, 'CSV Import'!$EK$7:$EK$359, 0))),0)</f>
        <v>0</v>
      </c>
      <c r="AX245" s="60">
        <f>IFERROR(VALUE(INDEX('CSV Import'!$EM$7:$EM$359, MATCH($BP245, 'CSV Import'!$EK$7:$EK$359, 0))),0)</f>
        <v>0</v>
      </c>
      <c r="AY245" s="59">
        <f>IFERROR(VALUE(INDEX('CSV Import'!$ER$7:$ER$359, MATCH($BP245, 'CSV Import'!$EQ$7:$EQ$359, 0))),0)</f>
        <v>0</v>
      </c>
      <c r="AZ245" s="60">
        <f>IFERROR(VALUE(INDEX('CSV Import'!$ES$7:$ES$359, MATCH($BP245, 'CSV Import'!$EQ$7:$EQ$359, 0))),0)</f>
        <v>0</v>
      </c>
      <c r="BA245" s="59">
        <f>IFERROR(VALUE(INDEX('CSV Import'!$EX$7:$EX$359, MATCH($BP245, 'CSV Import'!$EW$7:$EW$359, 0))),0)</f>
        <v>0</v>
      </c>
      <c r="BB245" s="60">
        <f>IFERROR(VALUE(INDEX('CSV Import'!$EY$7:$EY$359, MATCH($BP245, 'CSV Import'!$EW$7:$EW$359, 0))),0)</f>
        <v>0</v>
      </c>
      <c r="BC245" s="59">
        <f>IFERROR(VALUE(INDEX('CSV Import'!$FD$7:$FD$359, MATCH($BP245, 'CSV Import'!$FC$7:$FC$359, 0))),0)</f>
        <v>0</v>
      </c>
      <c r="BD245" s="60">
        <f>IFERROR(VALUE(INDEX('CSV Import'!$FE$7:$FE$359, MATCH($BP245, 'CSV Import'!$FC$7:$FC$359, 0))),0)</f>
        <v>0</v>
      </c>
      <c r="BE245" s="59">
        <f>IFERROR(VALUE(INDEX('CSV Import'!$FJ$7:$FJ$359, MATCH($BP245, 'CSV Import'!$FI$7:$FI$359, 0))),0)</f>
        <v>0</v>
      </c>
      <c r="BF245" s="60">
        <f>IFERROR(VALUE(INDEX('CSV Import'!$FK$7:$FK$359, MATCH($BP245, 'CSV Import'!$FI$7:$FI$359, 0))),0)</f>
        <v>0</v>
      </c>
      <c r="BG245" s="59">
        <f>IFERROR(VALUE(INDEX('CSV Import'!$FP$7:$FP$359, MATCH($BP245, 'CSV Import'!$FO$7:$FO$359, 0))),0)</f>
        <v>0</v>
      </c>
      <c r="BH245" s="60">
        <f>IFERROR(VALUE(INDEX('CSV Import'!$FQ$7:$FQ$359, MATCH($BP245, 'CSV Import'!$FO$7:$FO$359, 0))),0)</f>
        <v>0</v>
      </c>
      <c r="BI245" s="59">
        <f>IFERROR(VALUE(INDEX('CSV Import'!$FV$7:$FV$359, MATCH($BP245, 'CSV Import'!$FU$7:$FU$359, 0))),0)</f>
        <v>0</v>
      </c>
      <c r="BJ245" s="60">
        <f>IFERROR(VALUE(INDEX('CSV Import'!$FW$7:$FW$359, MATCH($BP245, 'CSV Import'!$FU$7:$FU$359, 0))),0)</f>
        <v>0</v>
      </c>
      <c r="BK245" s="59">
        <f>IFERROR(VALUE(INDEX('CSV Import'!$GB$7:$GB$359, MATCH($BP245, 'CSV Import'!$GA$7:$GA$359, 0))),0)</f>
        <v>0</v>
      </c>
      <c r="BL245" s="60">
        <f>IFERROR(VALUE(INDEX('CSV Import'!$GC$7:$GC$359, MATCH($BP245, 'CSV Import'!$GA$7:$GA$359, 0))),0)</f>
        <v>0</v>
      </c>
      <c r="BM245" s="61">
        <f t="shared" si="556"/>
        <v>0</v>
      </c>
      <c r="BN245" s="62">
        <f t="shared" si="556"/>
        <v>0</v>
      </c>
      <c r="BP245" s="33" t="str">
        <f t="shared" si="557"/>
        <v>NON-VOUCHERED</v>
      </c>
    </row>
    <row r="246" spans="1:68" x14ac:dyDescent="0.2">
      <c r="A246" s="28">
        <f>ROW()</f>
        <v>246</v>
      </c>
      <c r="B246" s="111"/>
      <c r="C246" s="59">
        <f>IFERROR(VALUE(INDEX('CSV Import'!$D$7:$D$359, MATCH($BP246, 'CSV Import'!$C$7:$C$359, 0))),0)</f>
        <v>0</v>
      </c>
      <c r="D246" s="60">
        <f>IFERROR(VALUE(INDEX('CSV Import'!$E$7:$E$359, MATCH($BP246, 'CSV Import'!$C$7:$C$359, 0))),0)</f>
        <v>0</v>
      </c>
      <c r="E246" s="59">
        <f>IFERROR(VALUE(INDEX('CSV Import'!$J$7:$J$359, MATCH($BP246, 'CSV Import'!$I$7:$I$359, 0))),0)</f>
        <v>0</v>
      </c>
      <c r="F246" s="60">
        <f>IFERROR(VALUE(INDEX('CSV Import'!$K$7:$K$359, MATCH($BP246, 'CSV Import'!$I$7:$I$359, 0))),0)</f>
        <v>0</v>
      </c>
      <c r="G246" s="59">
        <f>IFERROR(VALUE(INDEX('CSV Import'!$P$7:$P$359, MATCH($BP246, 'CSV Import'!$O$7:$O$359, 0))),0)</f>
        <v>0</v>
      </c>
      <c r="H246" s="60">
        <f>IFERROR(VALUE(INDEX('CSV Import'!$Q$7:$Q$359, MATCH($BP246, 'CSV Import'!$O$7:$O$359, 0))),0)</f>
        <v>0</v>
      </c>
      <c r="I246" s="59">
        <f>IFERROR(VALUE(INDEX('CSV Import'!$V$7:$V$359, MATCH($BP246, 'CSV Import'!$U$7:$U$359, 0))),0)</f>
        <v>0</v>
      </c>
      <c r="J246" s="60">
        <f>IFERROR(VALUE(INDEX('CSV Import'!$W$7:$W$359, MATCH($BP246, 'CSV Import'!$U$7:$U$359, 0))),0)</f>
        <v>0</v>
      </c>
      <c r="K246" s="59">
        <f>IFERROR(VALUE(INDEX('CSV Import'!$AB$7:$AB$359, MATCH($BP246, 'CSV Import'!$AA$7:$AA$359, 0))),0)</f>
        <v>0</v>
      </c>
      <c r="L246" s="60">
        <f>IFERROR(VALUE(INDEX('CSV Import'!$AC$7:$AC$359, MATCH($BP246, 'CSV Import'!$AA$7:$AA$359, 0))),0)</f>
        <v>0</v>
      </c>
      <c r="M246" s="59">
        <f>IFERROR(VALUE(INDEX('CSV Import'!$AH$7:$AH$359, MATCH($BP246, 'CSV Import'!$AG$7:$AG$359, 0))),0)</f>
        <v>0</v>
      </c>
      <c r="N246" s="60">
        <f>IFERROR(VALUE(INDEX('CSV Import'!$AI$7:$AI$359, MATCH($BP246, 'CSV Import'!$AG$7:$AG$359, 0))),0)</f>
        <v>0</v>
      </c>
      <c r="O246" s="59">
        <f>IFERROR(VALUE(INDEX('CSV Import'!$AN$7:$AN$359, MATCH($BP246, 'CSV Import'!$AM$7:$AM$359, 0))),0)</f>
        <v>0</v>
      </c>
      <c r="P246" s="60">
        <f>IFERROR(VALUE(INDEX('CSV Import'!$AO$7:$AO$359, MATCH($BP246, 'CSV Import'!$AM$7:$AM$359, 0))),0)</f>
        <v>0</v>
      </c>
      <c r="Q246" s="59">
        <f>IFERROR(VALUE(INDEX('CSV Import'!$AT$7:$AT$359, MATCH($BP246, 'CSV Import'!$AS$7:$AS$359, 0))),0)</f>
        <v>0</v>
      </c>
      <c r="R246" s="60">
        <f>IFERROR(VALUE(INDEX('CSV Import'!$AU$7:$AU$359, MATCH($BP246, 'CSV Import'!$AS$7:$AS$359, 0))),0)</f>
        <v>0</v>
      </c>
      <c r="S246" s="59">
        <f>IFERROR(VALUE(INDEX('CSV Import'!$AZ$7:$AZ$359, MATCH($BP246, 'CSV Import'!$AY$7:$AY$359, 0))),0)</f>
        <v>0</v>
      </c>
      <c r="T246" s="60">
        <f>IFERROR(VALUE(INDEX('CSV Import'!$BA$7:$BA$359, MATCH($BP246, 'CSV Import'!$AY$7:$AY$359, 0))),0)</f>
        <v>0</v>
      </c>
      <c r="U246" s="59">
        <f>IFERROR(VALUE(INDEX('CSV Import'!$BF$7:$BF$359, MATCH($BP246, 'CSV Import'!$BE$7:$BE$359, 0))),0)</f>
        <v>0</v>
      </c>
      <c r="V246" s="60">
        <f>IFERROR(VALUE(INDEX('CSV Import'!$BG$7:$BG$359, MATCH($BP246, 'CSV Import'!$BE$7:$BE$359, 0))),0)</f>
        <v>0</v>
      </c>
      <c r="W246" s="59">
        <f>IFERROR(VALUE(INDEX('CSV Import'!$BL$7:$BL$359, MATCH($BP246, 'CSV Import'!$BK$7:$BK$359, 0))),0)</f>
        <v>0</v>
      </c>
      <c r="X246" s="60">
        <f>IFERROR(VALUE(INDEX('CSV Import'!$BM$7:$BM$359, MATCH($BP246, 'CSV Import'!$BK$7:$BK$359, 0))),0)</f>
        <v>0</v>
      </c>
      <c r="Y246" s="59">
        <f>IFERROR(VALUE(INDEX('CSV Import'!$BR$7:$BR$359, MATCH($BP246, 'CSV Import'!$BQ$7:$BQ$359, 0))),0)</f>
        <v>0</v>
      </c>
      <c r="Z246" s="60">
        <f>IFERROR(VALUE(INDEX('CSV Import'!$BS$7:$BS$359, MATCH($BP246, 'CSV Import'!$BQ$7:$BQ$359, 0))),0)</f>
        <v>0</v>
      </c>
      <c r="AA246" s="59">
        <f>IFERROR(VALUE(INDEX('CSV Import'!$BX$7:$BX$359, MATCH($BP246, 'CSV Import'!$BW$7:$BW$359, 0))),0)</f>
        <v>0</v>
      </c>
      <c r="AB246" s="60">
        <f>IFERROR(VALUE(INDEX('CSV Import'!$BY$7:$BY$359, MATCH($BP246, 'CSV Import'!$BW$7:$BW$359, 0))),0)</f>
        <v>0</v>
      </c>
      <c r="AC246" s="59">
        <f>IFERROR(VALUE(INDEX('CSV Import'!$CD$7:$CD$359, MATCH($BP246, 'CSV Import'!$CC$7:$CC$359, 0))),0)</f>
        <v>0</v>
      </c>
      <c r="AD246" s="60">
        <f>IFERROR(VALUE(INDEX('CSV Import'!$CE$7:$CE$359, MATCH($BP246, 'CSV Import'!$CC$7:$CC$359, 0))),0)</f>
        <v>0</v>
      </c>
      <c r="AE246" s="59">
        <f>IFERROR(VALUE(INDEX('CSV Import'!$CJ$7:$CJ$359, MATCH($BP246, 'CSV Import'!$CI$7:$CI$359, 0))),0)</f>
        <v>0</v>
      </c>
      <c r="AF246" s="60">
        <f>IFERROR(VALUE(INDEX('CSV Import'!$CK$7:$CK$359, MATCH($BP246, 'CSV Import'!$CI$7:$CI$359, 0))),0)</f>
        <v>0</v>
      </c>
      <c r="AG246" s="59">
        <f>IFERROR(VALUE(INDEX('CSV Import'!$CP$7:$CP$359, MATCH($BP246, 'CSV Import'!$CO$7:$CO$359, 0))),0)</f>
        <v>0</v>
      </c>
      <c r="AH246" s="60">
        <f>IFERROR(VALUE(INDEX('CSV Import'!$CQ$7:$CQ$359, MATCH($BP246, 'CSV Import'!$CO$7:$CO$359, 0))),0)</f>
        <v>0</v>
      </c>
      <c r="AI246" s="59">
        <f>IFERROR(VALUE(INDEX('CSV Import'!$CV$7:$CV$359, MATCH($BP246, 'CSV Import'!$CU$7:$CU$359, 0))),0)</f>
        <v>0</v>
      </c>
      <c r="AJ246" s="60">
        <f>IFERROR(VALUE(INDEX('CSV Import'!$CW$7:$CW$359, MATCH($BP246, 'CSV Import'!$CU$7:$CU$359, 0))),0)</f>
        <v>0</v>
      </c>
      <c r="AK246" s="59">
        <f>IFERROR(VALUE(INDEX('CSV Import'!$DB$7:$DB$359, MATCH($BP246, 'CSV Import'!$DA$7:$DA$359, 0))),0)</f>
        <v>0</v>
      </c>
      <c r="AL246" s="60">
        <f>IFERROR(VALUE(INDEX('CSV Import'!$DC$7:$DC$359, MATCH($BP246, 'CSV Import'!$DA$7:$DA$359, 0))),0)</f>
        <v>0</v>
      </c>
      <c r="AM246" s="59">
        <f>IFERROR(VALUE(INDEX('CSV Import'!$DH$7:$DH$359, MATCH($BP246, 'CSV Import'!$DG$7:$DG$359, 0))),0)</f>
        <v>0</v>
      </c>
      <c r="AN246" s="60">
        <f>IFERROR(VALUE(INDEX('CSV Import'!$DI$7:$DI$359, MATCH($BP246, 'CSV Import'!$DG$7:$DG$359, 0))),0)</f>
        <v>0</v>
      </c>
      <c r="AO246" s="59">
        <f>IFERROR(VALUE(INDEX('CSV Import'!$DN$7:$DN$359, MATCH($BP246, 'CSV Import'!$DM$7:$DM$359, 0))),0)</f>
        <v>0</v>
      </c>
      <c r="AP246" s="60">
        <f>IFERROR(VALUE(INDEX('CSV Import'!$DO$7:$DO$359, MATCH($BP246, 'CSV Import'!$DM$7:$DM$359, 0))),0)</f>
        <v>0</v>
      </c>
      <c r="AQ246" s="59">
        <f>IFERROR(VALUE(INDEX('CSV Import'!$DT$7:$DT$359, MATCH($BP246, 'CSV Import'!$DS$7:$DS$359, 0))),0)</f>
        <v>0</v>
      </c>
      <c r="AR246" s="60">
        <f>IFERROR(VALUE(INDEX('CSV Import'!$DU$7:$DU$359, MATCH($BP246, 'CSV Import'!$DS$7:$DS$359, 0))),0)</f>
        <v>0</v>
      </c>
      <c r="AS246" s="59">
        <f>IFERROR(VALUE(INDEX('CSV Import'!$DZ$7:$DZ$359, MATCH($BP246, 'CSV Import'!$DY$7:$DY$359, 0))),0)</f>
        <v>0</v>
      </c>
      <c r="AT246" s="60">
        <f>IFERROR(VALUE(INDEX('CSV Import'!$EA$7:$EA$359, MATCH($BP246, 'CSV Import'!$DY$7:$DY$359, 0))),0)</f>
        <v>0</v>
      </c>
      <c r="AU246" s="59">
        <f>IFERROR(VALUE(INDEX('CSV Import'!$EF$7:$EF$359, MATCH($BP246, 'CSV Import'!$EE$7:$EE$359, 0))),0)</f>
        <v>0</v>
      </c>
      <c r="AV246" s="60">
        <f>IFERROR(VALUE(INDEX('CSV Import'!$EG$7:$EG$359, MATCH($BP246, 'CSV Import'!$EE$7:$EE$359, 0))),0)</f>
        <v>0</v>
      </c>
      <c r="AW246" s="59">
        <f>IFERROR(VALUE(INDEX('CSV Import'!$EL$7:$EL$359, MATCH($BP246, 'CSV Import'!$EK$7:$EK$359, 0))),0)</f>
        <v>0</v>
      </c>
      <c r="AX246" s="60">
        <f>IFERROR(VALUE(INDEX('CSV Import'!$EM$7:$EM$359, MATCH($BP246, 'CSV Import'!$EK$7:$EK$359, 0))),0)</f>
        <v>0</v>
      </c>
      <c r="AY246" s="59">
        <f>IFERROR(VALUE(INDEX('CSV Import'!$ER$7:$ER$359, MATCH($BP246, 'CSV Import'!$EQ$7:$EQ$359, 0))),0)</f>
        <v>0</v>
      </c>
      <c r="AZ246" s="60">
        <f>IFERROR(VALUE(INDEX('CSV Import'!$ES$7:$ES$359, MATCH($BP246, 'CSV Import'!$EQ$7:$EQ$359, 0))),0)</f>
        <v>0</v>
      </c>
      <c r="BA246" s="59">
        <f>IFERROR(VALUE(INDEX('CSV Import'!$EX$7:$EX$359, MATCH($BP246, 'CSV Import'!$EW$7:$EW$359, 0))),0)</f>
        <v>0</v>
      </c>
      <c r="BB246" s="60">
        <f>IFERROR(VALUE(INDEX('CSV Import'!$EY$7:$EY$359, MATCH($BP246, 'CSV Import'!$EW$7:$EW$359, 0))),0)</f>
        <v>0</v>
      </c>
      <c r="BC246" s="59">
        <f>IFERROR(VALUE(INDEX('CSV Import'!$FD$7:$FD$359, MATCH($BP246, 'CSV Import'!$FC$7:$FC$359, 0))),0)</f>
        <v>0</v>
      </c>
      <c r="BD246" s="60">
        <f>IFERROR(VALUE(INDEX('CSV Import'!$FE$7:$FE$359, MATCH($BP246, 'CSV Import'!$FC$7:$FC$359, 0))),0)</f>
        <v>0</v>
      </c>
      <c r="BE246" s="59">
        <f>IFERROR(VALUE(INDEX('CSV Import'!$FJ$7:$FJ$359, MATCH($BP246, 'CSV Import'!$FI$7:$FI$359, 0))),0)</f>
        <v>0</v>
      </c>
      <c r="BF246" s="60">
        <f>IFERROR(VALUE(INDEX('CSV Import'!$FK$7:$FK$359, MATCH($BP246, 'CSV Import'!$FI$7:$FI$359, 0))),0)</f>
        <v>0</v>
      </c>
      <c r="BG246" s="59">
        <f>IFERROR(VALUE(INDEX('CSV Import'!$FP$7:$FP$359, MATCH($BP246, 'CSV Import'!$FO$7:$FO$359, 0))),0)</f>
        <v>0</v>
      </c>
      <c r="BH246" s="60">
        <f>IFERROR(VALUE(INDEX('CSV Import'!$FQ$7:$FQ$359, MATCH($BP246, 'CSV Import'!$FO$7:$FO$359, 0))),0)</f>
        <v>0</v>
      </c>
      <c r="BI246" s="59">
        <f>IFERROR(VALUE(INDEX('CSV Import'!$FV$7:$FV$359, MATCH($BP246, 'CSV Import'!$FU$7:$FU$359, 0))),0)</f>
        <v>0</v>
      </c>
      <c r="BJ246" s="60">
        <f>IFERROR(VALUE(INDEX('CSV Import'!$FW$7:$FW$359, MATCH($BP246, 'CSV Import'!$FU$7:$FU$359, 0))),0)</f>
        <v>0</v>
      </c>
      <c r="BK246" s="59">
        <f>IFERROR(VALUE(INDEX('CSV Import'!$GB$7:$GB$359, MATCH($BP246, 'CSV Import'!$GA$7:$GA$359, 0))),0)</f>
        <v>0</v>
      </c>
      <c r="BL246" s="60">
        <f>IFERROR(VALUE(INDEX('CSV Import'!$GC$7:$GC$359, MATCH($BP246, 'CSV Import'!$GA$7:$GA$359, 0))),0)</f>
        <v>0</v>
      </c>
      <c r="BM246" s="61">
        <f t="shared" si="556"/>
        <v>0</v>
      </c>
      <c r="BN246" s="62">
        <f t="shared" si="556"/>
        <v>0</v>
      </c>
      <c r="BP246" s="33" t="str">
        <f t="shared" si="557"/>
        <v>NON-VOUCHERED</v>
      </c>
    </row>
    <row r="247" spans="1:68" x14ac:dyDescent="0.2">
      <c r="A247" s="28">
        <f>ROW()</f>
        <v>247</v>
      </c>
      <c r="B247" s="111"/>
      <c r="C247" s="59">
        <f>IFERROR(VALUE(INDEX('CSV Import'!$D$7:$D$359, MATCH($BP247, 'CSV Import'!$C$7:$C$359, 0))),0)</f>
        <v>0</v>
      </c>
      <c r="D247" s="60">
        <f>IFERROR(VALUE(INDEX('CSV Import'!$E$7:$E$359, MATCH($BP247, 'CSV Import'!$C$7:$C$359, 0))),0)</f>
        <v>0</v>
      </c>
      <c r="E247" s="59">
        <f>IFERROR(VALUE(INDEX('CSV Import'!$J$7:$J$359, MATCH($BP247, 'CSV Import'!$I$7:$I$359, 0))),0)</f>
        <v>0</v>
      </c>
      <c r="F247" s="60">
        <f>IFERROR(VALUE(INDEX('CSV Import'!$K$7:$K$359, MATCH($BP247, 'CSV Import'!$I$7:$I$359, 0))),0)</f>
        <v>0</v>
      </c>
      <c r="G247" s="59">
        <f>IFERROR(VALUE(INDEX('CSV Import'!$P$7:$P$359, MATCH($BP247, 'CSV Import'!$O$7:$O$359, 0))),0)</f>
        <v>0</v>
      </c>
      <c r="H247" s="60">
        <f>IFERROR(VALUE(INDEX('CSV Import'!$Q$7:$Q$359, MATCH($BP247, 'CSV Import'!$O$7:$O$359, 0))),0)</f>
        <v>0</v>
      </c>
      <c r="I247" s="59">
        <f>IFERROR(VALUE(INDEX('CSV Import'!$V$7:$V$359, MATCH($BP247, 'CSV Import'!$U$7:$U$359, 0))),0)</f>
        <v>0</v>
      </c>
      <c r="J247" s="60">
        <f>IFERROR(VALUE(INDEX('CSV Import'!$W$7:$W$359, MATCH($BP247, 'CSV Import'!$U$7:$U$359, 0))),0)</f>
        <v>0</v>
      </c>
      <c r="K247" s="59">
        <f>IFERROR(VALUE(INDEX('CSV Import'!$AB$7:$AB$359, MATCH($BP247, 'CSV Import'!$AA$7:$AA$359, 0))),0)</f>
        <v>0</v>
      </c>
      <c r="L247" s="60">
        <f>IFERROR(VALUE(INDEX('CSV Import'!$AC$7:$AC$359, MATCH($BP247, 'CSV Import'!$AA$7:$AA$359, 0))),0)</f>
        <v>0</v>
      </c>
      <c r="M247" s="59">
        <f>IFERROR(VALUE(INDEX('CSV Import'!$AH$7:$AH$359, MATCH($BP247, 'CSV Import'!$AG$7:$AG$359, 0))),0)</f>
        <v>0</v>
      </c>
      <c r="N247" s="60">
        <f>IFERROR(VALUE(INDEX('CSV Import'!$AI$7:$AI$359, MATCH($BP247, 'CSV Import'!$AG$7:$AG$359, 0))),0)</f>
        <v>0</v>
      </c>
      <c r="O247" s="59">
        <f>IFERROR(VALUE(INDEX('CSV Import'!$AN$7:$AN$359, MATCH($BP247, 'CSV Import'!$AM$7:$AM$359, 0))),0)</f>
        <v>0</v>
      </c>
      <c r="P247" s="60">
        <f>IFERROR(VALUE(INDEX('CSV Import'!$AO$7:$AO$359, MATCH($BP247, 'CSV Import'!$AM$7:$AM$359, 0))),0)</f>
        <v>0</v>
      </c>
      <c r="Q247" s="59">
        <f>IFERROR(VALUE(INDEX('CSV Import'!$AT$7:$AT$359, MATCH($BP247, 'CSV Import'!$AS$7:$AS$359, 0))),0)</f>
        <v>0</v>
      </c>
      <c r="R247" s="60">
        <f>IFERROR(VALUE(INDEX('CSV Import'!$AU$7:$AU$359, MATCH($BP247, 'CSV Import'!$AS$7:$AS$359, 0))),0)</f>
        <v>0</v>
      </c>
      <c r="S247" s="59">
        <f>IFERROR(VALUE(INDEX('CSV Import'!$AZ$7:$AZ$359, MATCH($BP247, 'CSV Import'!$AY$7:$AY$359, 0))),0)</f>
        <v>0</v>
      </c>
      <c r="T247" s="60">
        <f>IFERROR(VALUE(INDEX('CSV Import'!$BA$7:$BA$359, MATCH($BP247, 'CSV Import'!$AY$7:$AY$359, 0))),0)</f>
        <v>0</v>
      </c>
      <c r="U247" s="59">
        <f>IFERROR(VALUE(INDEX('CSV Import'!$BF$7:$BF$359, MATCH($BP247, 'CSV Import'!$BE$7:$BE$359, 0))),0)</f>
        <v>0</v>
      </c>
      <c r="V247" s="60">
        <f>IFERROR(VALUE(INDEX('CSV Import'!$BG$7:$BG$359, MATCH($BP247, 'CSV Import'!$BE$7:$BE$359, 0))),0)</f>
        <v>0</v>
      </c>
      <c r="W247" s="59">
        <f>IFERROR(VALUE(INDEX('CSV Import'!$BL$7:$BL$359, MATCH($BP247, 'CSV Import'!$BK$7:$BK$359, 0))),0)</f>
        <v>0</v>
      </c>
      <c r="X247" s="60">
        <f>IFERROR(VALUE(INDEX('CSV Import'!$BM$7:$BM$359, MATCH($BP247, 'CSV Import'!$BK$7:$BK$359, 0))),0)</f>
        <v>0</v>
      </c>
      <c r="Y247" s="59">
        <f>IFERROR(VALUE(INDEX('CSV Import'!$BR$7:$BR$359, MATCH($BP247, 'CSV Import'!$BQ$7:$BQ$359, 0))),0)</f>
        <v>0</v>
      </c>
      <c r="Z247" s="60">
        <f>IFERROR(VALUE(INDEX('CSV Import'!$BS$7:$BS$359, MATCH($BP247, 'CSV Import'!$BQ$7:$BQ$359, 0))),0)</f>
        <v>0</v>
      </c>
      <c r="AA247" s="59">
        <f>IFERROR(VALUE(INDEX('CSV Import'!$BX$7:$BX$359, MATCH($BP247, 'CSV Import'!$BW$7:$BW$359, 0))),0)</f>
        <v>0</v>
      </c>
      <c r="AB247" s="60">
        <f>IFERROR(VALUE(INDEX('CSV Import'!$BY$7:$BY$359, MATCH($BP247, 'CSV Import'!$BW$7:$BW$359, 0))),0)</f>
        <v>0</v>
      </c>
      <c r="AC247" s="59">
        <f>IFERROR(VALUE(INDEX('CSV Import'!$CD$7:$CD$359, MATCH($BP247, 'CSV Import'!$CC$7:$CC$359, 0))),0)</f>
        <v>0</v>
      </c>
      <c r="AD247" s="60">
        <f>IFERROR(VALUE(INDEX('CSV Import'!$CE$7:$CE$359, MATCH($BP247, 'CSV Import'!$CC$7:$CC$359, 0))),0)</f>
        <v>0</v>
      </c>
      <c r="AE247" s="59">
        <f>IFERROR(VALUE(INDEX('CSV Import'!$CJ$7:$CJ$359, MATCH($BP247, 'CSV Import'!$CI$7:$CI$359, 0))),0)</f>
        <v>0</v>
      </c>
      <c r="AF247" s="60">
        <f>IFERROR(VALUE(INDEX('CSV Import'!$CK$7:$CK$359, MATCH($BP247, 'CSV Import'!$CI$7:$CI$359, 0))),0)</f>
        <v>0</v>
      </c>
      <c r="AG247" s="59">
        <f>IFERROR(VALUE(INDEX('CSV Import'!$CP$7:$CP$359, MATCH($BP247, 'CSV Import'!$CO$7:$CO$359, 0))),0)</f>
        <v>0</v>
      </c>
      <c r="AH247" s="60">
        <f>IFERROR(VALUE(INDEX('CSV Import'!$CQ$7:$CQ$359, MATCH($BP247, 'CSV Import'!$CO$7:$CO$359, 0))),0)</f>
        <v>0</v>
      </c>
      <c r="AI247" s="59">
        <f>IFERROR(VALUE(INDEX('CSV Import'!$CV$7:$CV$359, MATCH($BP247, 'CSV Import'!$CU$7:$CU$359, 0))),0)</f>
        <v>0</v>
      </c>
      <c r="AJ247" s="60">
        <f>IFERROR(VALUE(INDEX('CSV Import'!$CW$7:$CW$359, MATCH($BP247, 'CSV Import'!$CU$7:$CU$359, 0))),0)</f>
        <v>0</v>
      </c>
      <c r="AK247" s="59">
        <f>IFERROR(VALUE(INDEX('CSV Import'!$DB$7:$DB$359, MATCH($BP247, 'CSV Import'!$DA$7:$DA$359, 0))),0)</f>
        <v>0</v>
      </c>
      <c r="AL247" s="60">
        <f>IFERROR(VALUE(INDEX('CSV Import'!$DC$7:$DC$359, MATCH($BP247, 'CSV Import'!$DA$7:$DA$359, 0))),0)</f>
        <v>0</v>
      </c>
      <c r="AM247" s="59">
        <f>IFERROR(VALUE(INDEX('CSV Import'!$DH$7:$DH$359, MATCH($BP247, 'CSV Import'!$DG$7:$DG$359, 0))),0)</f>
        <v>0</v>
      </c>
      <c r="AN247" s="60">
        <f>IFERROR(VALUE(INDEX('CSV Import'!$DI$7:$DI$359, MATCH($BP247, 'CSV Import'!$DG$7:$DG$359, 0))),0)</f>
        <v>0</v>
      </c>
      <c r="AO247" s="59">
        <f>IFERROR(VALUE(INDEX('CSV Import'!$DN$7:$DN$359, MATCH($BP247, 'CSV Import'!$DM$7:$DM$359, 0))),0)</f>
        <v>0</v>
      </c>
      <c r="AP247" s="60">
        <f>IFERROR(VALUE(INDEX('CSV Import'!$DO$7:$DO$359, MATCH($BP247, 'CSV Import'!$DM$7:$DM$359, 0))),0)</f>
        <v>0</v>
      </c>
      <c r="AQ247" s="59">
        <f>IFERROR(VALUE(INDEX('CSV Import'!$DT$7:$DT$359, MATCH($BP247, 'CSV Import'!$DS$7:$DS$359, 0))),0)</f>
        <v>0</v>
      </c>
      <c r="AR247" s="60">
        <f>IFERROR(VALUE(INDEX('CSV Import'!$DU$7:$DU$359, MATCH($BP247, 'CSV Import'!$DS$7:$DS$359, 0))),0)</f>
        <v>0</v>
      </c>
      <c r="AS247" s="59">
        <f>IFERROR(VALUE(INDEX('CSV Import'!$DZ$7:$DZ$359, MATCH($BP247, 'CSV Import'!$DY$7:$DY$359, 0))),0)</f>
        <v>0</v>
      </c>
      <c r="AT247" s="60">
        <f>IFERROR(VALUE(INDEX('CSV Import'!$EA$7:$EA$359, MATCH($BP247, 'CSV Import'!$DY$7:$DY$359, 0))),0)</f>
        <v>0</v>
      </c>
      <c r="AU247" s="59">
        <f>IFERROR(VALUE(INDEX('CSV Import'!$EF$7:$EF$359, MATCH($BP247, 'CSV Import'!$EE$7:$EE$359, 0))),0)</f>
        <v>0</v>
      </c>
      <c r="AV247" s="60">
        <f>IFERROR(VALUE(INDEX('CSV Import'!$EG$7:$EG$359, MATCH($BP247, 'CSV Import'!$EE$7:$EE$359, 0))),0)</f>
        <v>0</v>
      </c>
      <c r="AW247" s="59">
        <f>IFERROR(VALUE(INDEX('CSV Import'!$EL$7:$EL$359, MATCH($BP247, 'CSV Import'!$EK$7:$EK$359, 0))),0)</f>
        <v>0</v>
      </c>
      <c r="AX247" s="60">
        <f>IFERROR(VALUE(INDEX('CSV Import'!$EM$7:$EM$359, MATCH($BP247, 'CSV Import'!$EK$7:$EK$359, 0))),0)</f>
        <v>0</v>
      </c>
      <c r="AY247" s="59">
        <f>IFERROR(VALUE(INDEX('CSV Import'!$ER$7:$ER$359, MATCH($BP247, 'CSV Import'!$EQ$7:$EQ$359, 0))),0)</f>
        <v>0</v>
      </c>
      <c r="AZ247" s="60">
        <f>IFERROR(VALUE(INDEX('CSV Import'!$ES$7:$ES$359, MATCH($BP247, 'CSV Import'!$EQ$7:$EQ$359, 0))),0)</f>
        <v>0</v>
      </c>
      <c r="BA247" s="59">
        <f>IFERROR(VALUE(INDEX('CSV Import'!$EX$7:$EX$359, MATCH($BP247, 'CSV Import'!$EW$7:$EW$359, 0))),0)</f>
        <v>0</v>
      </c>
      <c r="BB247" s="60">
        <f>IFERROR(VALUE(INDEX('CSV Import'!$EY$7:$EY$359, MATCH($BP247, 'CSV Import'!$EW$7:$EW$359, 0))),0)</f>
        <v>0</v>
      </c>
      <c r="BC247" s="59">
        <f>IFERROR(VALUE(INDEX('CSV Import'!$FD$7:$FD$359, MATCH($BP247, 'CSV Import'!$FC$7:$FC$359, 0))),0)</f>
        <v>0</v>
      </c>
      <c r="BD247" s="60">
        <f>IFERROR(VALUE(INDEX('CSV Import'!$FE$7:$FE$359, MATCH($BP247, 'CSV Import'!$FC$7:$FC$359, 0))),0)</f>
        <v>0</v>
      </c>
      <c r="BE247" s="59">
        <f>IFERROR(VALUE(INDEX('CSV Import'!$FJ$7:$FJ$359, MATCH($BP247, 'CSV Import'!$FI$7:$FI$359, 0))),0)</f>
        <v>0</v>
      </c>
      <c r="BF247" s="60">
        <f>IFERROR(VALUE(INDEX('CSV Import'!$FK$7:$FK$359, MATCH($BP247, 'CSV Import'!$FI$7:$FI$359, 0))),0)</f>
        <v>0</v>
      </c>
      <c r="BG247" s="59">
        <f>IFERROR(VALUE(INDEX('CSV Import'!$FP$7:$FP$359, MATCH($BP247, 'CSV Import'!$FO$7:$FO$359, 0))),0)</f>
        <v>0</v>
      </c>
      <c r="BH247" s="60">
        <f>IFERROR(VALUE(INDEX('CSV Import'!$FQ$7:$FQ$359, MATCH($BP247, 'CSV Import'!$FO$7:$FO$359, 0))),0)</f>
        <v>0</v>
      </c>
      <c r="BI247" s="59">
        <f>IFERROR(VALUE(INDEX('CSV Import'!$FV$7:$FV$359, MATCH($BP247, 'CSV Import'!$FU$7:$FU$359, 0))),0)</f>
        <v>0</v>
      </c>
      <c r="BJ247" s="60">
        <f>IFERROR(VALUE(INDEX('CSV Import'!$FW$7:$FW$359, MATCH($BP247, 'CSV Import'!$FU$7:$FU$359, 0))),0)</f>
        <v>0</v>
      </c>
      <c r="BK247" s="59">
        <f>IFERROR(VALUE(INDEX('CSV Import'!$GB$7:$GB$359, MATCH($BP247, 'CSV Import'!$GA$7:$GA$359, 0))),0)</f>
        <v>0</v>
      </c>
      <c r="BL247" s="60">
        <f>IFERROR(VALUE(INDEX('CSV Import'!$GC$7:$GC$359, MATCH($BP247, 'CSV Import'!$GA$7:$GA$359, 0))),0)</f>
        <v>0</v>
      </c>
      <c r="BM247" s="61">
        <f t="shared" si="556"/>
        <v>0</v>
      </c>
      <c r="BN247" s="62">
        <f t="shared" si="556"/>
        <v>0</v>
      </c>
      <c r="BP247" s="33" t="str">
        <f t="shared" si="557"/>
        <v>NON-VOUCHERED</v>
      </c>
    </row>
    <row r="248" spans="1:68" x14ac:dyDescent="0.2">
      <c r="A248" s="28">
        <f>ROW()</f>
        <v>248</v>
      </c>
      <c r="B248" s="111"/>
      <c r="C248" s="59">
        <f>IFERROR(VALUE(INDEX('CSV Import'!$D$7:$D$359, MATCH($BP248, 'CSV Import'!$C$7:$C$359, 0))),0)</f>
        <v>0</v>
      </c>
      <c r="D248" s="60">
        <f>IFERROR(VALUE(INDEX('CSV Import'!$E$7:$E$359, MATCH($BP248, 'CSV Import'!$C$7:$C$359, 0))),0)</f>
        <v>0</v>
      </c>
      <c r="E248" s="59">
        <f>IFERROR(VALUE(INDEX('CSV Import'!$J$7:$J$359, MATCH($BP248, 'CSV Import'!$I$7:$I$359, 0))),0)</f>
        <v>0</v>
      </c>
      <c r="F248" s="60">
        <f>IFERROR(VALUE(INDEX('CSV Import'!$K$7:$K$359, MATCH($BP248, 'CSV Import'!$I$7:$I$359, 0))),0)</f>
        <v>0</v>
      </c>
      <c r="G248" s="59">
        <f>IFERROR(VALUE(INDEX('CSV Import'!$P$7:$P$359, MATCH($BP248, 'CSV Import'!$O$7:$O$359, 0))),0)</f>
        <v>0</v>
      </c>
      <c r="H248" s="60">
        <f>IFERROR(VALUE(INDEX('CSV Import'!$Q$7:$Q$359, MATCH($BP248, 'CSV Import'!$O$7:$O$359, 0))),0)</f>
        <v>0</v>
      </c>
      <c r="I248" s="59">
        <f>IFERROR(VALUE(INDEX('CSV Import'!$V$7:$V$359, MATCH($BP248, 'CSV Import'!$U$7:$U$359, 0))),0)</f>
        <v>0</v>
      </c>
      <c r="J248" s="60">
        <f>IFERROR(VALUE(INDEX('CSV Import'!$W$7:$W$359, MATCH($BP248, 'CSV Import'!$U$7:$U$359, 0))),0)</f>
        <v>0</v>
      </c>
      <c r="K248" s="59">
        <f>IFERROR(VALUE(INDEX('CSV Import'!$AB$7:$AB$359, MATCH($BP248, 'CSV Import'!$AA$7:$AA$359, 0))),0)</f>
        <v>0</v>
      </c>
      <c r="L248" s="60">
        <f>IFERROR(VALUE(INDEX('CSV Import'!$AC$7:$AC$359, MATCH($BP248, 'CSV Import'!$AA$7:$AA$359, 0))),0)</f>
        <v>0</v>
      </c>
      <c r="M248" s="59">
        <f>IFERROR(VALUE(INDEX('CSV Import'!$AH$7:$AH$359, MATCH($BP248, 'CSV Import'!$AG$7:$AG$359, 0))),0)</f>
        <v>0</v>
      </c>
      <c r="N248" s="60">
        <f>IFERROR(VALUE(INDEX('CSV Import'!$AI$7:$AI$359, MATCH($BP248, 'CSV Import'!$AG$7:$AG$359, 0))),0)</f>
        <v>0</v>
      </c>
      <c r="O248" s="59">
        <f>IFERROR(VALUE(INDEX('CSV Import'!$AN$7:$AN$359, MATCH($BP248, 'CSV Import'!$AM$7:$AM$359, 0))),0)</f>
        <v>0</v>
      </c>
      <c r="P248" s="60">
        <f>IFERROR(VALUE(INDEX('CSV Import'!$AO$7:$AO$359, MATCH($BP248, 'CSV Import'!$AM$7:$AM$359, 0))),0)</f>
        <v>0</v>
      </c>
      <c r="Q248" s="59">
        <f>IFERROR(VALUE(INDEX('CSV Import'!$AT$7:$AT$359, MATCH($BP248, 'CSV Import'!$AS$7:$AS$359, 0))),0)</f>
        <v>0</v>
      </c>
      <c r="R248" s="60">
        <f>IFERROR(VALUE(INDEX('CSV Import'!$AU$7:$AU$359, MATCH($BP248, 'CSV Import'!$AS$7:$AS$359, 0))),0)</f>
        <v>0</v>
      </c>
      <c r="S248" s="59">
        <f>IFERROR(VALUE(INDEX('CSV Import'!$AZ$7:$AZ$359, MATCH($BP248, 'CSV Import'!$AY$7:$AY$359, 0))),0)</f>
        <v>0</v>
      </c>
      <c r="T248" s="60">
        <f>IFERROR(VALUE(INDEX('CSV Import'!$BA$7:$BA$359, MATCH($BP248, 'CSV Import'!$AY$7:$AY$359, 0))),0)</f>
        <v>0</v>
      </c>
      <c r="U248" s="59">
        <f>IFERROR(VALUE(INDEX('CSV Import'!$BF$7:$BF$359, MATCH($BP248, 'CSV Import'!$BE$7:$BE$359, 0))),0)</f>
        <v>0</v>
      </c>
      <c r="V248" s="60">
        <f>IFERROR(VALUE(INDEX('CSV Import'!$BG$7:$BG$359, MATCH($BP248, 'CSV Import'!$BE$7:$BE$359, 0))),0)</f>
        <v>0</v>
      </c>
      <c r="W248" s="59">
        <f>IFERROR(VALUE(INDEX('CSV Import'!$BL$7:$BL$359, MATCH($BP248, 'CSV Import'!$BK$7:$BK$359, 0))),0)</f>
        <v>0</v>
      </c>
      <c r="X248" s="60">
        <f>IFERROR(VALUE(INDEX('CSV Import'!$BM$7:$BM$359, MATCH($BP248, 'CSV Import'!$BK$7:$BK$359, 0))),0)</f>
        <v>0</v>
      </c>
      <c r="Y248" s="59">
        <f>IFERROR(VALUE(INDEX('CSV Import'!$BR$7:$BR$359, MATCH($BP248, 'CSV Import'!$BQ$7:$BQ$359, 0))),0)</f>
        <v>0</v>
      </c>
      <c r="Z248" s="60">
        <f>IFERROR(VALUE(INDEX('CSV Import'!$BS$7:$BS$359, MATCH($BP248, 'CSV Import'!$BQ$7:$BQ$359, 0))),0)</f>
        <v>0</v>
      </c>
      <c r="AA248" s="59">
        <f>IFERROR(VALUE(INDEX('CSV Import'!$BX$7:$BX$359, MATCH($BP248, 'CSV Import'!$BW$7:$BW$359, 0))),0)</f>
        <v>0</v>
      </c>
      <c r="AB248" s="60">
        <f>IFERROR(VALUE(INDEX('CSV Import'!$BY$7:$BY$359, MATCH($BP248, 'CSV Import'!$BW$7:$BW$359, 0))),0)</f>
        <v>0</v>
      </c>
      <c r="AC248" s="59">
        <f>IFERROR(VALUE(INDEX('CSV Import'!$CD$7:$CD$359, MATCH($BP248, 'CSV Import'!$CC$7:$CC$359, 0))),0)</f>
        <v>0</v>
      </c>
      <c r="AD248" s="60">
        <f>IFERROR(VALUE(INDEX('CSV Import'!$CE$7:$CE$359, MATCH($BP248, 'CSV Import'!$CC$7:$CC$359, 0))),0)</f>
        <v>0</v>
      </c>
      <c r="AE248" s="59">
        <f>IFERROR(VALUE(INDEX('CSV Import'!$CJ$7:$CJ$359, MATCH($BP248, 'CSV Import'!$CI$7:$CI$359, 0))),0)</f>
        <v>0</v>
      </c>
      <c r="AF248" s="60">
        <f>IFERROR(VALUE(INDEX('CSV Import'!$CK$7:$CK$359, MATCH($BP248, 'CSV Import'!$CI$7:$CI$359, 0))),0)</f>
        <v>0</v>
      </c>
      <c r="AG248" s="59">
        <f>IFERROR(VALUE(INDEX('CSV Import'!$CP$7:$CP$359, MATCH($BP248, 'CSV Import'!$CO$7:$CO$359, 0))),0)</f>
        <v>0</v>
      </c>
      <c r="AH248" s="60">
        <f>IFERROR(VALUE(INDEX('CSV Import'!$CQ$7:$CQ$359, MATCH($BP248, 'CSV Import'!$CO$7:$CO$359, 0))),0)</f>
        <v>0</v>
      </c>
      <c r="AI248" s="59">
        <f>IFERROR(VALUE(INDEX('CSV Import'!$CV$7:$CV$359, MATCH($BP248, 'CSV Import'!$CU$7:$CU$359, 0))),0)</f>
        <v>0</v>
      </c>
      <c r="AJ248" s="60">
        <f>IFERROR(VALUE(INDEX('CSV Import'!$CW$7:$CW$359, MATCH($BP248, 'CSV Import'!$CU$7:$CU$359, 0))),0)</f>
        <v>0</v>
      </c>
      <c r="AK248" s="59">
        <f>IFERROR(VALUE(INDEX('CSV Import'!$DB$7:$DB$359, MATCH($BP248, 'CSV Import'!$DA$7:$DA$359, 0))),0)</f>
        <v>0</v>
      </c>
      <c r="AL248" s="60">
        <f>IFERROR(VALUE(INDEX('CSV Import'!$DC$7:$DC$359, MATCH($BP248, 'CSV Import'!$DA$7:$DA$359, 0))),0)</f>
        <v>0</v>
      </c>
      <c r="AM248" s="59">
        <f>IFERROR(VALUE(INDEX('CSV Import'!$DH$7:$DH$359, MATCH($BP248, 'CSV Import'!$DG$7:$DG$359, 0))),0)</f>
        <v>0</v>
      </c>
      <c r="AN248" s="60">
        <f>IFERROR(VALUE(INDEX('CSV Import'!$DI$7:$DI$359, MATCH($BP248, 'CSV Import'!$DG$7:$DG$359, 0))),0)</f>
        <v>0</v>
      </c>
      <c r="AO248" s="59">
        <f>IFERROR(VALUE(INDEX('CSV Import'!$DN$7:$DN$359, MATCH($BP248, 'CSV Import'!$DM$7:$DM$359, 0))),0)</f>
        <v>0</v>
      </c>
      <c r="AP248" s="60">
        <f>IFERROR(VALUE(INDEX('CSV Import'!$DO$7:$DO$359, MATCH($BP248, 'CSV Import'!$DM$7:$DM$359, 0))),0)</f>
        <v>0</v>
      </c>
      <c r="AQ248" s="59">
        <f>IFERROR(VALUE(INDEX('CSV Import'!$DT$7:$DT$359, MATCH($BP248, 'CSV Import'!$DS$7:$DS$359, 0))),0)</f>
        <v>0</v>
      </c>
      <c r="AR248" s="60">
        <f>IFERROR(VALUE(INDEX('CSV Import'!$DU$7:$DU$359, MATCH($BP248, 'CSV Import'!$DS$7:$DS$359, 0))),0)</f>
        <v>0</v>
      </c>
      <c r="AS248" s="59">
        <f>IFERROR(VALUE(INDEX('CSV Import'!$DZ$7:$DZ$359, MATCH($BP248, 'CSV Import'!$DY$7:$DY$359, 0))),0)</f>
        <v>0</v>
      </c>
      <c r="AT248" s="60">
        <f>IFERROR(VALUE(INDEX('CSV Import'!$EA$7:$EA$359, MATCH($BP248, 'CSV Import'!$DY$7:$DY$359, 0))),0)</f>
        <v>0</v>
      </c>
      <c r="AU248" s="59">
        <f>IFERROR(VALUE(INDEX('CSV Import'!$EF$7:$EF$359, MATCH($BP248, 'CSV Import'!$EE$7:$EE$359, 0))),0)</f>
        <v>0</v>
      </c>
      <c r="AV248" s="60">
        <f>IFERROR(VALUE(INDEX('CSV Import'!$EG$7:$EG$359, MATCH($BP248, 'CSV Import'!$EE$7:$EE$359, 0))),0)</f>
        <v>0</v>
      </c>
      <c r="AW248" s="59">
        <f>IFERROR(VALUE(INDEX('CSV Import'!$EL$7:$EL$359, MATCH($BP248, 'CSV Import'!$EK$7:$EK$359, 0))),0)</f>
        <v>0</v>
      </c>
      <c r="AX248" s="60">
        <f>IFERROR(VALUE(INDEX('CSV Import'!$EM$7:$EM$359, MATCH($BP248, 'CSV Import'!$EK$7:$EK$359, 0))),0)</f>
        <v>0</v>
      </c>
      <c r="AY248" s="59">
        <f>IFERROR(VALUE(INDEX('CSV Import'!$ER$7:$ER$359, MATCH($BP248, 'CSV Import'!$EQ$7:$EQ$359, 0))),0)</f>
        <v>0</v>
      </c>
      <c r="AZ248" s="60">
        <f>IFERROR(VALUE(INDEX('CSV Import'!$ES$7:$ES$359, MATCH($BP248, 'CSV Import'!$EQ$7:$EQ$359, 0))),0)</f>
        <v>0</v>
      </c>
      <c r="BA248" s="59">
        <f>IFERROR(VALUE(INDEX('CSV Import'!$EX$7:$EX$359, MATCH($BP248, 'CSV Import'!$EW$7:$EW$359, 0))),0)</f>
        <v>0</v>
      </c>
      <c r="BB248" s="60">
        <f>IFERROR(VALUE(INDEX('CSV Import'!$EY$7:$EY$359, MATCH($BP248, 'CSV Import'!$EW$7:$EW$359, 0))),0)</f>
        <v>0</v>
      </c>
      <c r="BC248" s="59">
        <f>IFERROR(VALUE(INDEX('CSV Import'!$FD$7:$FD$359, MATCH($BP248, 'CSV Import'!$FC$7:$FC$359, 0))),0)</f>
        <v>0</v>
      </c>
      <c r="BD248" s="60">
        <f>IFERROR(VALUE(INDEX('CSV Import'!$FE$7:$FE$359, MATCH($BP248, 'CSV Import'!$FC$7:$FC$359, 0))),0)</f>
        <v>0</v>
      </c>
      <c r="BE248" s="59">
        <f>IFERROR(VALUE(INDEX('CSV Import'!$FJ$7:$FJ$359, MATCH($BP248, 'CSV Import'!$FI$7:$FI$359, 0))),0)</f>
        <v>0</v>
      </c>
      <c r="BF248" s="60">
        <f>IFERROR(VALUE(INDEX('CSV Import'!$FK$7:$FK$359, MATCH($BP248, 'CSV Import'!$FI$7:$FI$359, 0))),0)</f>
        <v>0</v>
      </c>
      <c r="BG248" s="59">
        <f>IFERROR(VALUE(INDEX('CSV Import'!$FP$7:$FP$359, MATCH($BP248, 'CSV Import'!$FO$7:$FO$359, 0))),0)</f>
        <v>0</v>
      </c>
      <c r="BH248" s="60">
        <f>IFERROR(VALUE(INDEX('CSV Import'!$FQ$7:$FQ$359, MATCH($BP248, 'CSV Import'!$FO$7:$FO$359, 0))),0)</f>
        <v>0</v>
      </c>
      <c r="BI248" s="59">
        <f>IFERROR(VALUE(INDEX('CSV Import'!$FV$7:$FV$359, MATCH($BP248, 'CSV Import'!$FU$7:$FU$359, 0))),0)</f>
        <v>0</v>
      </c>
      <c r="BJ248" s="60">
        <f>IFERROR(VALUE(INDEX('CSV Import'!$FW$7:$FW$359, MATCH($BP248, 'CSV Import'!$FU$7:$FU$359, 0))),0)</f>
        <v>0</v>
      </c>
      <c r="BK248" s="59">
        <f>IFERROR(VALUE(INDEX('CSV Import'!$GB$7:$GB$359, MATCH($BP248, 'CSV Import'!$GA$7:$GA$359, 0))),0)</f>
        <v>0</v>
      </c>
      <c r="BL248" s="60">
        <f>IFERROR(VALUE(INDEX('CSV Import'!$GC$7:$GC$359, MATCH($BP248, 'CSV Import'!$GA$7:$GA$359, 0))),0)</f>
        <v>0</v>
      </c>
      <c r="BM248" s="61">
        <f t="shared" ref="BM248" si="560">SUM(C248,E248,G248,I248,K248,M248,O248,Q248,S248,U248,W248,Y248,AA248,AC248,AE248)+SUM(AG248,AI248,AK248,AM248,AO248,AQ248,AS248,AU248,AW248,AY248,BA248,BC248,BE248,BG248,BI248,BK248)</f>
        <v>0</v>
      </c>
      <c r="BN248" s="62">
        <f t="shared" ref="BN248" si="561">SUM(D248,F248,H248,J248,L248,N248,P248,R248,T248,V248,X248,Z248,AB248,AD248,AF248)+SUM(AH248,AJ248,AL248,AN248,AP248,AR248,AT248,AV248,AX248,AZ248,BB248,BD248,BF248,BH248,BJ248,BL248)</f>
        <v>0</v>
      </c>
      <c r="BP248" s="33" t="str">
        <f t="shared" si="557"/>
        <v>NON-VOUCHERED</v>
      </c>
    </row>
    <row r="249" spans="1:68" x14ac:dyDescent="0.2">
      <c r="A249" s="28">
        <f>ROW()</f>
        <v>249</v>
      </c>
      <c r="B249" s="111"/>
      <c r="C249" s="59">
        <f>IFERROR(VALUE(INDEX('CSV Import'!$D$7:$D$359, MATCH($BP249, 'CSV Import'!$C$7:$C$359, 0))),0)</f>
        <v>0</v>
      </c>
      <c r="D249" s="60">
        <f>IFERROR(VALUE(INDEX('CSV Import'!$E$7:$E$359, MATCH($BP249, 'CSV Import'!$C$7:$C$359, 0))),0)</f>
        <v>0</v>
      </c>
      <c r="E249" s="59">
        <f>IFERROR(VALUE(INDEX('CSV Import'!$J$7:$J$359, MATCH($BP249, 'CSV Import'!$I$7:$I$359, 0))),0)</f>
        <v>0</v>
      </c>
      <c r="F249" s="60">
        <f>IFERROR(VALUE(INDEX('CSV Import'!$K$7:$K$359, MATCH($BP249, 'CSV Import'!$I$7:$I$359, 0))),0)</f>
        <v>0</v>
      </c>
      <c r="G249" s="59">
        <f>IFERROR(VALUE(INDEX('CSV Import'!$P$7:$P$359, MATCH($BP249, 'CSV Import'!$O$7:$O$359, 0))),0)</f>
        <v>0</v>
      </c>
      <c r="H249" s="60">
        <f>IFERROR(VALUE(INDEX('CSV Import'!$Q$7:$Q$359, MATCH($BP249, 'CSV Import'!$O$7:$O$359, 0))),0)</f>
        <v>0</v>
      </c>
      <c r="I249" s="59">
        <f>IFERROR(VALUE(INDEX('CSV Import'!$V$7:$V$359, MATCH($BP249, 'CSV Import'!$U$7:$U$359, 0))),0)</f>
        <v>0</v>
      </c>
      <c r="J249" s="60">
        <f>IFERROR(VALUE(INDEX('CSV Import'!$W$7:$W$359, MATCH($BP249, 'CSV Import'!$U$7:$U$359, 0))),0)</f>
        <v>0</v>
      </c>
      <c r="K249" s="59">
        <f>IFERROR(VALUE(INDEX('CSV Import'!$AB$7:$AB$359, MATCH($BP249, 'CSV Import'!$AA$7:$AA$359, 0))),0)</f>
        <v>0</v>
      </c>
      <c r="L249" s="60">
        <f>IFERROR(VALUE(INDEX('CSV Import'!$AC$7:$AC$359, MATCH($BP249, 'CSV Import'!$AA$7:$AA$359, 0))),0)</f>
        <v>0</v>
      </c>
      <c r="M249" s="59">
        <f>IFERROR(VALUE(INDEX('CSV Import'!$AH$7:$AH$359, MATCH($BP249, 'CSV Import'!$AG$7:$AG$359, 0))),0)</f>
        <v>0</v>
      </c>
      <c r="N249" s="60">
        <f>IFERROR(VALUE(INDEX('CSV Import'!$AI$7:$AI$359, MATCH($BP249, 'CSV Import'!$AG$7:$AG$359, 0))),0)</f>
        <v>0</v>
      </c>
      <c r="O249" s="59">
        <f>IFERROR(VALUE(INDEX('CSV Import'!$AN$7:$AN$359, MATCH($BP249, 'CSV Import'!$AM$7:$AM$359, 0))),0)</f>
        <v>0</v>
      </c>
      <c r="P249" s="60">
        <f>IFERROR(VALUE(INDEX('CSV Import'!$AO$7:$AO$359, MATCH($BP249, 'CSV Import'!$AM$7:$AM$359, 0))),0)</f>
        <v>0</v>
      </c>
      <c r="Q249" s="59">
        <f>IFERROR(VALUE(INDEX('CSV Import'!$AT$7:$AT$359, MATCH($BP249, 'CSV Import'!$AS$7:$AS$359, 0))),0)</f>
        <v>0</v>
      </c>
      <c r="R249" s="60">
        <f>IFERROR(VALUE(INDEX('CSV Import'!$AU$7:$AU$359, MATCH($BP249, 'CSV Import'!$AS$7:$AS$359, 0))),0)</f>
        <v>0</v>
      </c>
      <c r="S249" s="59">
        <f>IFERROR(VALUE(INDEX('CSV Import'!$AZ$7:$AZ$359, MATCH($BP249, 'CSV Import'!$AY$7:$AY$359, 0))),0)</f>
        <v>0</v>
      </c>
      <c r="T249" s="60">
        <f>IFERROR(VALUE(INDEX('CSV Import'!$BA$7:$BA$359, MATCH($BP249, 'CSV Import'!$AY$7:$AY$359, 0))),0)</f>
        <v>0</v>
      </c>
      <c r="U249" s="59">
        <f>IFERROR(VALUE(INDEX('CSV Import'!$BF$7:$BF$359, MATCH($BP249, 'CSV Import'!$BE$7:$BE$359, 0))),0)</f>
        <v>0</v>
      </c>
      <c r="V249" s="60">
        <f>IFERROR(VALUE(INDEX('CSV Import'!$BG$7:$BG$359, MATCH($BP249, 'CSV Import'!$BE$7:$BE$359, 0))),0)</f>
        <v>0</v>
      </c>
      <c r="W249" s="59">
        <f>IFERROR(VALUE(INDEX('CSV Import'!$BL$7:$BL$359, MATCH($BP249, 'CSV Import'!$BK$7:$BK$359, 0))),0)</f>
        <v>0</v>
      </c>
      <c r="X249" s="60">
        <f>IFERROR(VALUE(INDEX('CSV Import'!$BM$7:$BM$359, MATCH($BP249, 'CSV Import'!$BK$7:$BK$359, 0))),0)</f>
        <v>0</v>
      </c>
      <c r="Y249" s="59">
        <f>IFERROR(VALUE(INDEX('CSV Import'!$BR$7:$BR$359, MATCH($BP249, 'CSV Import'!$BQ$7:$BQ$359, 0))),0)</f>
        <v>0</v>
      </c>
      <c r="Z249" s="60">
        <f>IFERROR(VALUE(INDEX('CSV Import'!$BS$7:$BS$359, MATCH($BP249, 'CSV Import'!$BQ$7:$BQ$359, 0))),0)</f>
        <v>0</v>
      </c>
      <c r="AA249" s="59">
        <f>IFERROR(VALUE(INDEX('CSV Import'!$BX$7:$BX$359, MATCH($BP249, 'CSV Import'!$BW$7:$BW$359, 0))),0)</f>
        <v>0</v>
      </c>
      <c r="AB249" s="60">
        <f>IFERROR(VALUE(INDEX('CSV Import'!$BY$7:$BY$359, MATCH($BP249, 'CSV Import'!$BW$7:$BW$359, 0))),0)</f>
        <v>0</v>
      </c>
      <c r="AC249" s="59">
        <f>IFERROR(VALUE(INDEX('CSV Import'!$CD$7:$CD$359, MATCH($BP249, 'CSV Import'!$CC$7:$CC$359, 0))),0)</f>
        <v>0</v>
      </c>
      <c r="AD249" s="60">
        <f>IFERROR(VALUE(INDEX('CSV Import'!$CE$7:$CE$359, MATCH($BP249, 'CSV Import'!$CC$7:$CC$359, 0))),0)</f>
        <v>0</v>
      </c>
      <c r="AE249" s="59">
        <f>IFERROR(VALUE(INDEX('CSV Import'!$CJ$7:$CJ$359, MATCH($BP249, 'CSV Import'!$CI$7:$CI$359, 0))),0)</f>
        <v>0</v>
      </c>
      <c r="AF249" s="60">
        <f>IFERROR(VALUE(INDEX('CSV Import'!$CK$7:$CK$359, MATCH($BP249, 'CSV Import'!$CI$7:$CI$359, 0))),0)</f>
        <v>0</v>
      </c>
      <c r="AG249" s="59">
        <f>IFERROR(VALUE(INDEX('CSV Import'!$CP$7:$CP$359, MATCH($BP249, 'CSV Import'!$CO$7:$CO$359, 0))),0)</f>
        <v>0</v>
      </c>
      <c r="AH249" s="60">
        <f>IFERROR(VALUE(INDEX('CSV Import'!$CQ$7:$CQ$359, MATCH($BP249, 'CSV Import'!$CO$7:$CO$359, 0))),0)</f>
        <v>0</v>
      </c>
      <c r="AI249" s="59">
        <f>IFERROR(VALUE(INDEX('CSV Import'!$CV$7:$CV$359, MATCH($BP249, 'CSV Import'!$CU$7:$CU$359, 0))),0)</f>
        <v>0</v>
      </c>
      <c r="AJ249" s="60">
        <f>IFERROR(VALUE(INDEX('CSV Import'!$CW$7:$CW$359, MATCH($BP249, 'CSV Import'!$CU$7:$CU$359, 0))),0)</f>
        <v>0</v>
      </c>
      <c r="AK249" s="59">
        <f>IFERROR(VALUE(INDEX('CSV Import'!$DB$7:$DB$359, MATCH($BP249, 'CSV Import'!$DA$7:$DA$359, 0))),0)</f>
        <v>0</v>
      </c>
      <c r="AL249" s="60">
        <f>IFERROR(VALUE(INDEX('CSV Import'!$DC$7:$DC$359, MATCH($BP249, 'CSV Import'!$DA$7:$DA$359, 0))),0)</f>
        <v>0</v>
      </c>
      <c r="AM249" s="59">
        <f>IFERROR(VALUE(INDEX('CSV Import'!$DH$7:$DH$359, MATCH($BP249, 'CSV Import'!$DG$7:$DG$359, 0))),0)</f>
        <v>0</v>
      </c>
      <c r="AN249" s="60">
        <f>IFERROR(VALUE(INDEX('CSV Import'!$DI$7:$DI$359, MATCH($BP249, 'CSV Import'!$DG$7:$DG$359, 0))),0)</f>
        <v>0</v>
      </c>
      <c r="AO249" s="59">
        <f>IFERROR(VALUE(INDEX('CSV Import'!$DN$7:$DN$359, MATCH($BP249, 'CSV Import'!$DM$7:$DM$359, 0))),0)</f>
        <v>0</v>
      </c>
      <c r="AP249" s="60">
        <f>IFERROR(VALUE(INDEX('CSV Import'!$DO$7:$DO$359, MATCH($BP249, 'CSV Import'!$DM$7:$DM$359, 0))),0)</f>
        <v>0</v>
      </c>
      <c r="AQ249" s="59">
        <f>IFERROR(VALUE(INDEX('CSV Import'!$DT$7:$DT$359, MATCH($BP249, 'CSV Import'!$DS$7:$DS$359, 0))),0)</f>
        <v>0</v>
      </c>
      <c r="AR249" s="60">
        <f>IFERROR(VALUE(INDEX('CSV Import'!$DU$7:$DU$359, MATCH($BP249, 'CSV Import'!$DS$7:$DS$359, 0))),0)</f>
        <v>0</v>
      </c>
      <c r="AS249" s="59">
        <f>IFERROR(VALUE(INDEX('CSV Import'!$DZ$7:$DZ$359, MATCH($BP249, 'CSV Import'!$DY$7:$DY$359, 0))),0)</f>
        <v>0</v>
      </c>
      <c r="AT249" s="60">
        <f>IFERROR(VALUE(INDEX('CSV Import'!$EA$7:$EA$359, MATCH($BP249, 'CSV Import'!$DY$7:$DY$359, 0))),0)</f>
        <v>0</v>
      </c>
      <c r="AU249" s="59">
        <f>IFERROR(VALUE(INDEX('CSV Import'!$EF$7:$EF$359, MATCH($BP249, 'CSV Import'!$EE$7:$EE$359, 0))),0)</f>
        <v>0</v>
      </c>
      <c r="AV249" s="60">
        <f>IFERROR(VALUE(INDEX('CSV Import'!$EG$7:$EG$359, MATCH($BP249, 'CSV Import'!$EE$7:$EE$359, 0))),0)</f>
        <v>0</v>
      </c>
      <c r="AW249" s="59">
        <f>IFERROR(VALUE(INDEX('CSV Import'!$EL$7:$EL$359, MATCH($BP249, 'CSV Import'!$EK$7:$EK$359, 0))),0)</f>
        <v>0</v>
      </c>
      <c r="AX249" s="60">
        <f>IFERROR(VALUE(INDEX('CSV Import'!$EM$7:$EM$359, MATCH($BP249, 'CSV Import'!$EK$7:$EK$359, 0))),0)</f>
        <v>0</v>
      </c>
      <c r="AY249" s="59">
        <f>IFERROR(VALUE(INDEX('CSV Import'!$ER$7:$ER$359, MATCH($BP249, 'CSV Import'!$EQ$7:$EQ$359, 0))),0)</f>
        <v>0</v>
      </c>
      <c r="AZ249" s="60">
        <f>IFERROR(VALUE(INDEX('CSV Import'!$ES$7:$ES$359, MATCH($BP249, 'CSV Import'!$EQ$7:$EQ$359, 0))),0)</f>
        <v>0</v>
      </c>
      <c r="BA249" s="59">
        <f>IFERROR(VALUE(INDEX('CSV Import'!$EX$7:$EX$359, MATCH($BP249, 'CSV Import'!$EW$7:$EW$359, 0))),0)</f>
        <v>0</v>
      </c>
      <c r="BB249" s="60">
        <f>IFERROR(VALUE(INDEX('CSV Import'!$EY$7:$EY$359, MATCH($BP249, 'CSV Import'!$EW$7:$EW$359, 0))),0)</f>
        <v>0</v>
      </c>
      <c r="BC249" s="59">
        <f>IFERROR(VALUE(INDEX('CSV Import'!$FD$7:$FD$359, MATCH($BP249, 'CSV Import'!$FC$7:$FC$359, 0))),0)</f>
        <v>0</v>
      </c>
      <c r="BD249" s="60">
        <f>IFERROR(VALUE(INDEX('CSV Import'!$FE$7:$FE$359, MATCH($BP249, 'CSV Import'!$FC$7:$FC$359, 0))),0)</f>
        <v>0</v>
      </c>
      <c r="BE249" s="59">
        <f>IFERROR(VALUE(INDEX('CSV Import'!$FJ$7:$FJ$359, MATCH($BP249, 'CSV Import'!$FI$7:$FI$359, 0))),0)</f>
        <v>0</v>
      </c>
      <c r="BF249" s="60">
        <f>IFERROR(VALUE(INDEX('CSV Import'!$FK$7:$FK$359, MATCH($BP249, 'CSV Import'!$FI$7:$FI$359, 0))),0)</f>
        <v>0</v>
      </c>
      <c r="BG249" s="59">
        <f>IFERROR(VALUE(INDEX('CSV Import'!$FP$7:$FP$359, MATCH($BP249, 'CSV Import'!$FO$7:$FO$359, 0))),0)</f>
        <v>0</v>
      </c>
      <c r="BH249" s="60">
        <f>IFERROR(VALUE(INDEX('CSV Import'!$FQ$7:$FQ$359, MATCH($BP249, 'CSV Import'!$FO$7:$FO$359, 0))),0)</f>
        <v>0</v>
      </c>
      <c r="BI249" s="59">
        <f>IFERROR(VALUE(INDEX('CSV Import'!$FV$7:$FV$359, MATCH($BP249, 'CSV Import'!$FU$7:$FU$359, 0))),0)</f>
        <v>0</v>
      </c>
      <c r="BJ249" s="60">
        <f>IFERROR(VALUE(INDEX('CSV Import'!$FW$7:$FW$359, MATCH($BP249, 'CSV Import'!$FU$7:$FU$359, 0))),0)</f>
        <v>0</v>
      </c>
      <c r="BK249" s="59">
        <f>IFERROR(VALUE(INDEX('CSV Import'!$GB$7:$GB$359, MATCH($BP249, 'CSV Import'!$GA$7:$GA$359, 0))),0)</f>
        <v>0</v>
      </c>
      <c r="BL249" s="60">
        <f>IFERROR(VALUE(INDEX('CSV Import'!$GC$7:$GC$359, MATCH($BP249, 'CSV Import'!$GA$7:$GA$359, 0))),0)</f>
        <v>0</v>
      </c>
      <c r="BM249" s="61">
        <f t="shared" si="556"/>
        <v>0</v>
      </c>
      <c r="BN249" s="62">
        <f t="shared" si="556"/>
        <v>0</v>
      </c>
      <c r="BP249" s="33" t="str">
        <f t="shared" si="557"/>
        <v>NON-VOUCHERED</v>
      </c>
    </row>
    <row r="250" spans="1:68" x14ac:dyDescent="0.2">
      <c r="A250" s="28">
        <f>ROW()</f>
        <v>250</v>
      </c>
      <c r="B250" s="111"/>
      <c r="C250" s="59">
        <f>IFERROR(VALUE(INDEX('CSV Import'!$D$7:$D$359, MATCH($BP250, 'CSV Import'!$C$7:$C$359, 0))),0)</f>
        <v>0</v>
      </c>
      <c r="D250" s="60">
        <f>IFERROR(VALUE(INDEX('CSV Import'!$E$7:$E$359, MATCH($BP250, 'CSV Import'!$C$7:$C$359, 0))),0)</f>
        <v>0</v>
      </c>
      <c r="E250" s="59">
        <f>IFERROR(VALUE(INDEX('CSV Import'!$J$7:$J$359, MATCH($BP250, 'CSV Import'!$I$7:$I$359, 0))),0)</f>
        <v>0</v>
      </c>
      <c r="F250" s="60">
        <f>IFERROR(VALUE(INDEX('CSV Import'!$K$7:$K$359, MATCH($BP250, 'CSV Import'!$I$7:$I$359, 0))),0)</f>
        <v>0</v>
      </c>
      <c r="G250" s="59">
        <f>IFERROR(VALUE(INDEX('CSV Import'!$P$7:$P$359, MATCH($BP250, 'CSV Import'!$O$7:$O$359, 0))),0)</f>
        <v>0</v>
      </c>
      <c r="H250" s="60">
        <f>IFERROR(VALUE(INDEX('CSV Import'!$Q$7:$Q$359, MATCH($BP250, 'CSV Import'!$O$7:$O$359, 0))),0)</f>
        <v>0</v>
      </c>
      <c r="I250" s="59">
        <f>IFERROR(VALUE(INDEX('CSV Import'!$V$7:$V$359, MATCH($BP250, 'CSV Import'!$U$7:$U$359, 0))),0)</f>
        <v>0</v>
      </c>
      <c r="J250" s="60">
        <f>IFERROR(VALUE(INDEX('CSV Import'!$W$7:$W$359, MATCH($BP250, 'CSV Import'!$U$7:$U$359, 0))),0)</f>
        <v>0</v>
      </c>
      <c r="K250" s="59">
        <f>IFERROR(VALUE(INDEX('CSV Import'!$AB$7:$AB$359, MATCH($BP250, 'CSV Import'!$AA$7:$AA$359, 0))),0)</f>
        <v>0</v>
      </c>
      <c r="L250" s="60">
        <f>IFERROR(VALUE(INDEX('CSV Import'!$AC$7:$AC$359, MATCH($BP250, 'CSV Import'!$AA$7:$AA$359, 0))),0)</f>
        <v>0</v>
      </c>
      <c r="M250" s="59">
        <f>IFERROR(VALUE(INDEX('CSV Import'!$AH$7:$AH$359, MATCH($BP250, 'CSV Import'!$AG$7:$AG$359, 0))),0)</f>
        <v>0</v>
      </c>
      <c r="N250" s="60">
        <f>IFERROR(VALUE(INDEX('CSV Import'!$AI$7:$AI$359, MATCH($BP250, 'CSV Import'!$AG$7:$AG$359, 0))),0)</f>
        <v>0</v>
      </c>
      <c r="O250" s="59">
        <f>IFERROR(VALUE(INDEX('CSV Import'!$AN$7:$AN$359, MATCH($BP250, 'CSV Import'!$AM$7:$AM$359, 0))),0)</f>
        <v>0</v>
      </c>
      <c r="P250" s="60">
        <f>IFERROR(VALUE(INDEX('CSV Import'!$AO$7:$AO$359, MATCH($BP250, 'CSV Import'!$AM$7:$AM$359, 0))),0)</f>
        <v>0</v>
      </c>
      <c r="Q250" s="59">
        <f>IFERROR(VALUE(INDEX('CSV Import'!$AT$7:$AT$359, MATCH($BP250, 'CSV Import'!$AS$7:$AS$359, 0))),0)</f>
        <v>0</v>
      </c>
      <c r="R250" s="60">
        <f>IFERROR(VALUE(INDEX('CSV Import'!$AU$7:$AU$359, MATCH($BP250, 'CSV Import'!$AS$7:$AS$359, 0))),0)</f>
        <v>0</v>
      </c>
      <c r="S250" s="59">
        <f>IFERROR(VALUE(INDEX('CSV Import'!$AZ$7:$AZ$359, MATCH($BP250, 'CSV Import'!$AY$7:$AY$359, 0))),0)</f>
        <v>0</v>
      </c>
      <c r="T250" s="60">
        <f>IFERROR(VALUE(INDEX('CSV Import'!$BA$7:$BA$359, MATCH($BP250, 'CSV Import'!$AY$7:$AY$359, 0))),0)</f>
        <v>0</v>
      </c>
      <c r="U250" s="59">
        <f>IFERROR(VALUE(INDEX('CSV Import'!$BF$7:$BF$359, MATCH($BP250, 'CSV Import'!$BE$7:$BE$359, 0))),0)</f>
        <v>0</v>
      </c>
      <c r="V250" s="60">
        <f>IFERROR(VALUE(INDEX('CSV Import'!$BG$7:$BG$359, MATCH($BP250, 'CSV Import'!$BE$7:$BE$359, 0))),0)</f>
        <v>0</v>
      </c>
      <c r="W250" s="59">
        <f>IFERROR(VALUE(INDEX('CSV Import'!$BL$7:$BL$359, MATCH($BP250, 'CSV Import'!$BK$7:$BK$359, 0))),0)</f>
        <v>0</v>
      </c>
      <c r="X250" s="60">
        <f>IFERROR(VALUE(INDEX('CSV Import'!$BM$7:$BM$359, MATCH($BP250, 'CSV Import'!$BK$7:$BK$359, 0))),0)</f>
        <v>0</v>
      </c>
      <c r="Y250" s="59">
        <f>IFERROR(VALUE(INDEX('CSV Import'!$BR$7:$BR$359, MATCH($BP250, 'CSV Import'!$BQ$7:$BQ$359, 0))),0)</f>
        <v>0</v>
      </c>
      <c r="Z250" s="60">
        <f>IFERROR(VALUE(INDEX('CSV Import'!$BS$7:$BS$359, MATCH($BP250, 'CSV Import'!$BQ$7:$BQ$359, 0))),0)</f>
        <v>0</v>
      </c>
      <c r="AA250" s="59">
        <f>IFERROR(VALUE(INDEX('CSV Import'!$BX$7:$BX$359, MATCH($BP250, 'CSV Import'!$BW$7:$BW$359, 0))),0)</f>
        <v>0</v>
      </c>
      <c r="AB250" s="60">
        <f>IFERROR(VALUE(INDEX('CSV Import'!$BY$7:$BY$359, MATCH($BP250, 'CSV Import'!$BW$7:$BW$359, 0))),0)</f>
        <v>0</v>
      </c>
      <c r="AC250" s="59">
        <f>IFERROR(VALUE(INDEX('CSV Import'!$CD$7:$CD$359, MATCH($BP250, 'CSV Import'!$CC$7:$CC$359, 0))),0)</f>
        <v>0</v>
      </c>
      <c r="AD250" s="60">
        <f>IFERROR(VALUE(INDEX('CSV Import'!$CE$7:$CE$359, MATCH($BP250, 'CSV Import'!$CC$7:$CC$359, 0))),0)</f>
        <v>0</v>
      </c>
      <c r="AE250" s="59">
        <f>IFERROR(VALUE(INDEX('CSV Import'!$CJ$7:$CJ$359, MATCH($BP250, 'CSV Import'!$CI$7:$CI$359, 0))),0)</f>
        <v>0</v>
      </c>
      <c r="AF250" s="60">
        <f>IFERROR(VALUE(INDEX('CSV Import'!$CK$7:$CK$359, MATCH($BP250, 'CSV Import'!$CI$7:$CI$359, 0))),0)</f>
        <v>0</v>
      </c>
      <c r="AG250" s="59">
        <f>IFERROR(VALUE(INDEX('CSV Import'!$CP$7:$CP$359, MATCH($BP250, 'CSV Import'!$CO$7:$CO$359, 0))),0)</f>
        <v>0</v>
      </c>
      <c r="AH250" s="60">
        <f>IFERROR(VALUE(INDEX('CSV Import'!$CQ$7:$CQ$359, MATCH($BP250, 'CSV Import'!$CO$7:$CO$359, 0))),0)</f>
        <v>0</v>
      </c>
      <c r="AI250" s="59">
        <f>IFERROR(VALUE(INDEX('CSV Import'!$CV$7:$CV$359, MATCH($BP250, 'CSV Import'!$CU$7:$CU$359, 0))),0)</f>
        <v>0</v>
      </c>
      <c r="AJ250" s="60">
        <f>IFERROR(VALUE(INDEX('CSV Import'!$CW$7:$CW$359, MATCH($BP250, 'CSV Import'!$CU$7:$CU$359, 0))),0)</f>
        <v>0</v>
      </c>
      <c r="AK250" s="59">
        <f>IFERROR(VALUE(INDEX('CSV Import'!$DB$7:$DB$359, MATCH($BP250, 'CSV Import'!$DA$7:$DA$359, 0))),0)</f>
        <v>0</v>
      </c>
      <c r="AL250" s="60">
        <f>IFERROR(VALUE(INDEX('CSV Import'!$DC$7:$DC$359, MATCH($BP250, 'CSV Import'!$DA$7:$DA$359, 0))),0)</f>
        <v>0</v>
      </c>
      <c r="AM250" s="59">
        <f>IFERROR(VALUE(INDEX('CSV Import'!$DH$7:$DH$359, MATCH($BP250, 'CSV Import'!$DG$7:$DG$359, 0))),0)</f>
        <v>0</v>
      </c>
      <c r="AN250" s="60">
        <f>IFERROR(VALUE(INDEX('CSV Import'!$DI$7:$DI$359, MATCH($BP250, 'CSV Import'!$DG$7:$DG$359, 0))),0)</f>
        <v>0</v>
      </c>
      <c r="AO250" s="59">
        <f>IFERROR(VALUE(INDEX('CSV Import'!$DN$7:$DN$359, MATCH($BP250, 'CSV Import'!$DM$7:$DM$359, 0))),0)</f>
        <v>0</v>
      </c>
      <c r="AP250" s="60">
        <f>IFERROR(VALUE(INDEX('CSV Import'!$DO$7:$DO$359, MATCH($BP250, 'CSV Import'!$DM$7:$DM$359, 0))),0)</f>
        <v>0</v>
      </c>
      <c r="AQ250" s="59">
        <f>IFERROR(VALUE(INDEX('CSV Import'!$DT$7:$DT$359, MATCH($BP250, 'CSV Import'!$DS$7:$DS$359, 0))),0)</f>
        <v>0</v>
      </c>
      <c r="AR250" s="60">
        <f>IFERROR(VALUE(INDEX('CSV Import'!$DU$7:$DU$359, MATCH($BP250, 'CSV Import'!$DS$7:$DS$359, 0))),0)</f>
        <v>0</v>
      </c>
      <c r="AS250" s="59">
        <f>IFERROR(VALUE(INDEX('CSV Import'!$DZ$7:$DZ$359, MATCH($BP250, 'CSV Import'!$DY$7:$DY$359, 0))),0)</f>
        <v>0</v>
      </c>
      <c r="AT250" s="60">
        <f>IFERROR(VALUE(INDEX('CSV Import'!$EA$7:$EA$359, MATCH($BP250, 'CSV Import'!$DY$7:$DY$359, 0))),0)</f>
        <v>0</v>
      </c>
      <c r="AU250" s="59">
        <f>IFERROR(VALUE(INDEX('CSV Import'!$EF$7:$EF$359, MATCH($BP250, 'CSV Import'!$EE$7:$EE$359, 0))),0)</f>
        <v>0</v>
      </c>
      <c r="AV250" s="60">
        <f>IFERROR(VALUE(INDEX('CSV Import'!$EG$7:$EG$359, MATCH($BP250, 'CSV Import'!$EE$7:$EE$359, 0))),0)</f>
        <v>0</v>
      </c>
      <c r="AW250" s="59">
        <f>IFERROR(VALUE(INDEX('CSV Import'!$EL$7:$EL$359, MATCH($BP250, 'CSV Import'!$EK$7:$EK$359, 0))),0)</f>
        <v>0</v>
      </c>
      <c r="AX250" s="60">
        <f>IFERROR(VALUE(INDEX('CSV Import'!$EM$7:$EM$359, MATCH($BP250, 'CSV Import'!$EK$7:$EK$359, 0))),0)</f>
        <v>0</v>
      </c>
      <c r="AY250" s="59">
        <f>IFERROR(VALUE(INDEX('CSV Import'!$ER$7:$ER$359, MATCH($BP250, 'CSV Import'!$EQ$7:$EQ$359, 0))),0)</f>
        <v>0</v>
      </c>
      <c r="AZ250" s="60">
        <f>IFERROR(VALUE(INDEX('CSV Import'!$ES$7:$ES$359, MATCH($BP250, 'CSV Import'!$EQ$7:$EQ$359, 0))),0)</f>
        <v>0</v>
      </c>
      <c r="BA250" s="59">
        <f>IFERROR(VALUE(INDEX('CSV Import'!$EX$7:$EX$359, MATCH($BP250, 'CSV Import'!$EW$7:$EW$359, 0))),0)</f>
        <v>0</v>
      </c>
      <c r="BB250" s="60">
        <f>IFERROR(VALUE(INDEX('CSV Import'!$EY$7:$EY$359, MATCH($BP250, 'CSV Import'!$EW$7:$EW$359, 0))),0)</f>
        <v>0</v>
      </c>
      <c r="BC250" s="59">
        <f>IFERROR(VALUE(INDEX('CSV Import'!$FD$7:$FD$359, MATCH($BP250, 'CSV Import'!$FC$7:$FC$359, 0))),0)</f>
        <v>0</v>
      </c>
      <c r="BD250" s="60">
        <f>IFERROR(VALUE(INDEX('CSV Import'!$FE$7:$FE$359, MATCH($BP250, 'CSV Import'!$FC$7:$FC$359, 0))),0)</f>
        <v>0</v>
      </c>
      <c r="BE250" s="59">
        <f>IFERROR(VALUE(INDEX('CSV Import'!$FJ$7:$FJ$359, MATCH($BP250, 'CSV Import'!$FI$7:$FI$359, 0))),0)</f>
        <v>0</v>
      </c>
      <c r="BF250" s="60">
        <f>IFERROR(VALUE(INDEX('CSV Import'!$FK$7:$FK$359, MATCH($BP250, 'CSV Import'!$FI$7:$FI$359, 0))),0)</f>
        <v>0</v>
      </c>
      <c r="BG250" s="59">
        <f>IFERROR(VALUE(INDEX('CSV Import'!$FP$7:$FP$359, MATCH($BP250, 'CSV Import'!$FO$7:$FO$359, 0))),0)</f>
        <v>0</v>
      </c>
      <c r="BH250" s="60">
        <f>IFERROR(VALUE(INDEX('CSV Import'!$FQ$7:$FQ$359, MATCH($BP250, 'CSV Import'!$FO$7:$FO$359, 0))),0)</f>
        <v>0</v>
      </c>
      <c r="BI250" s="59">
        <f>IFERROR(VALUE(INDEX('CSV Import'!$FV$7:$FV$359, MATCH($BP250, 'CSV Import'!$FU$7:$FU$359, 0))),0)</f>
        <v>0</v>
      </c>
      <c r="BJ250" s="60">
        <f>IFERROR(VALUE(INDEX('CSV Import'!$FW$7:$FW$359, MATCH($BP250, 'CSV Import'!$FU$7:$FU$359, 0))),0)</f>
        <v>0</v>
      </c>
      <c r="BK250" s="59">
        <f>IFERROR(VALUE(INDEX('CSV Import'!$GB$7:$GB$359, MATCH($BP250, 'CSV Import'!$GA$7:$GA$359, 0))),0)</f>
        <v>0</v>
      </c>
      <c r="BL250" s="60">
        <f>IFERROR(VALUE(INDEX('CSV Import'!$GC$7:$GC$359, MATCH($BP250, 'CSV Import'!$GA$7:$GA$359, 0))),0)</f>
        <v>0</v>
      </c>
      <c r="BM250" s="61">
        <f t="shared" si="556"/>
        <v>0</v>
      </c>
      <c r="BN250" s="62">
        <f t="shared" si="556"/>
        <v>0</v>
      </c>
      <c r="BP250" s="33" t="str">
        <f t="shared" si="557"/>
        <v>NON-VOUCHERED</v>
      </c>
    </row>
    <row r="251" spans="1:68" x14ac:dyDescent="0.2">
      <c r="A251" s="28">
        <f>ROW()</f>
        <v>251</v>
      </c>
      <c r="B251" s="111"/>
      <c r="C251" s="59">
        <f>IFERROR(VALUE(INDEX('CSV Import'!$D$7:$D$359, MATCH($BP251, 'CSV Import'!$C$7:$C$359, 0))),0)</f>
        <v>0</v>
      </c>
      <c r="D251" s="60">
        <f>IFERROR(VALUE(INDEX('CSV Import'!$E$7:$E$359, MATCH($BP251, 'CSV Import'!$C$7:$C$359, 0))),0)</f>
        <v>0</v>
      </c>
      <c r="E251" s="59">
        <f>IFERROR(VALUE(INDEX('CSV Import'!$J$7:$J$359, MATCH($BP251, 'CSV Import'!$I$7:$I$359, 0))),0)</f>
        <v>0</v>
      </c>
      <c r="F251" s="60">
        <f>IFERROR(VALUE(INDEX('CSV Import'!$K$7:$K$359, MATCH($BP251, 'CSV Import'!$I$7:$I$359, 0))),0)</f>
        <v>0</v>
      </c>
      <c r="G251" s="59">
        <f>IFERROR(VALUE(INDEX('CSV Import'!$P$7:$P$359, MATCH($BP251, 'CSV Import'!$O$7:$O$359, 0))),0)</f>
        <v>0</v>
      </c>
      <c r="H251" s="60">
        <f>IFERROR(VALUE(INDEX('CSV Import'!$Q$7:$Q$359, MATCH($BP251, 'CSV Import'!$O$7:$O$359, 0))),0)</f>
        <v>0</v>
      </c>
      <c r="I251" s="59">
        <f>IFERROR(VALUE(INDEX('CSV Import'!$V$7:$V$359, MATCH($BP251, 'CSV Import'!$U$7:$U$359, 0))),0)</f>
        <v>0</v>
      </c>
      <c r="J251" s="60">
        <f>IFERROR(VALUE(INDEX('CSV Import'!$W$7:$W$359, MATCH($BP251, 'CSV Import'!$U$7:$U$359, 0))),0)</f>
        <v>0</v>
      </c>
      <c r="K251" s="59">
        <f>IFERROR(VALUE(INDEX('CSV Import'!$AB$7:$AB$359, MATCH($BP251, 'CSV Import'!$AA$7:$AA$359, 0))),0)</f>
        <v>0</v>
      </c>
      <c r="L251" s="60">
        <f>IFERROR(VALUE(INDEX('CSV Import'!$AC$7:$AC$359, MATCH($BP251, 'CSV Import'!$AA$7:$AA$359, 0))),0)</f>
        <v>0</v>
      </c>
      <c r="M251" s="59">
        <f>IFERROR(VALUE(INDEX('CSV Import'!$AH$7:$AH$359, MATCH($BP251, 'CSV Import'!$AG$7:$AG$359, 0))),0)</f>
        <v>0</v>
      </c>
      <c r="N251" s="60">
        <f>IFERROR(VALUE(INDEX('CSV Import'!$AI$7:$AI$359, MATCH($BP251, 'CSV Import'!$AG$7:$AG$359, 0))),0)</f>
        <v>0</v>
      </c>
      <c r="O251" s="59">
        <f>IFERROR(VALUE(INDEX('CSV Import'!$AN$7:$AN$359, MATCH($BP251, 'CSV Import'!$AM$7:$AM$359, 0))),0)</f>
        <v>0</v>
      </c>
      <c r="P251" s="60">
        <f>IFERROR(VALUE(INDEX('CSV Import'!$AO$7:$AO$359, MATCH($BP251, 'CSV Import'!$AM$7:$AM$359, 0))),0)</f>
        <v>0</v>
      </c>
      <c r="Q251" s="59">
        <f>IFERROR(VALUE(INDEX('CSV Import'!$AT$7:$AT$359, MATCH($BP251, 'CSV Import'!$AS$7:$AS$359, 0))),0)</f>
        <v>0</v>
      </c>
      <c r="R251" s="60">
        <f>IFERROR(VALUE(INDEX('CSV Import'!$AU$7:$AU$359, MATCH($BP251, 'CSV Import'!$AS$7:$AS$359, 0))),0)</f>
        <v>0</v>
      </c>
      <c r="S251" s="59">
        <f>IFERROR(VALUE(INDEX('CSV Import'!$AZ$7:$AZ$359, MATCH($BP251, 'CSV Import'!$AY$7:$AY$359, 0))),0)</f>
        <v>0</v>
      </c>
      <c r="T251" s="60">
        <f>IFERROR(VALUE(INDEX('CSV Import'!$BA$7:$BA$359, MATCH($BP251, 'CSV Import'!$AY$7:$AY$359, 0))),0)</f>
        <v>0</v>
      </c>
      <c r="U251" s="59">
        <f>IFERROR(VALUE(INDEX('CSV Import'!$BF$7:$BF$359, MATCH($BP251, 'CSV Import'!$BE$7:$BE$359, 0))),0)</f>
        <v>0</v>
      </c>
      <c r="V251" s="60">
        <f>IFERROR(VALUE(INDEX('CSV Import'!$BG$7:$BG$359, MATCH($BP251, 'CSV Import'!$BE$7:$BE$359, 0))),0)</f>
        <v>0</v>
      </c>
      <c r="W251" s="59">
        <f>IFERROR(VALUE(INDEX('CSV Import'!$BL$7:$BL$359, MATCH($BP251, 'CSV Import'!$BK$7:$BK$359, 0))),0)</f>
        <v>0</v>
      </c>
      <c r="X251" s="60">
        <f>IFERROR(VALUE(INDEX('CSV Import'!$BM$7:$BM$359, MATCH($BP251, 'CSV Import'!$BK$7:$BK$359, 0))),0)</f>
        <v>0</v>
      </c>
      <c r="Y251" s="59">
        <f>IFERROR(VALUE(INDEX('CSV Import'!$BR$7:$BR$359, MATCH($BP251, 'CSV Import'!$BQ$7:$BQ$359, 0))),0)</f>
        <v>0</v>
      </c>
      <c r="Z251" s="60">
        <f>IFERROR(VALUE(INDEX('CSV Import'!$BS$7:$BS$359, MATCH($BP251, 'CSV Import'!$BQ$7:$BQ$359, 0))),0)</f>
        <v>0</v>
      </c>
      <c r="AA251" s="59">
        <f>IFERROR(VALUE(INDEX('CSV Import'!$BX$7:$BX$359, MATCH($BP251, 'CSV Import'!$BW$7:$BW$359, 0))),0)</f>
        <v>0</v>
      </c>
      <c r="AB251" s="60">
        <f>IFERROR(VALUE(INDEX('CSV Import'!$BY$7:$BY$359, MATCH($BP251, 'CSV Import'!$BW$7:$BW$359, 0))),0)</f>
        <v>0</v>
      </c>
      <c r="AC251" s="59">
        <f>IFERROR(VALUE(INDEX('CSV Import'!$CD$7:$CD$359, MATCH($BP251, 'CSV Import'!$CC$7:$CC$359, 0))),0)</f>
        <v>0</v>
      </c>
      <c r="AD251" s="60">
        <f>IFERROR(VALUE(INDEX('CSV Import'!$CE$7:$CE$359, MATCH($BP251, 'CSV Import'!$CC$7:$CC$359, 0))),0)</f>
        <v>0</v>
      </c>
      <c r="AE251" s="59">
        <f>IFERROR(VALUE(INDEX('CSV Import'!$CJ$7:$CJ$359, MATCH($BP251, 'CSV Import'!$CI$7:$CI$359, 0))),0)</f>
        <v>0</v>
      </c>
      <c r="AF251" s="60">
        <f>IFERROR(VALUE(INDEX('CSV Import'!$CK$7:$CK$359, MATCH($BP251, 'CSV Import'!$CI$7:$CI$359, 0))),0)</f>
        <v>0</v>
      </c>
      <c r="AG251" s="59">
        <f>IFERROR(VALUE(INDEX('CSV Import'!$CP$7:$CP$359, MATCH($BP251, 'CSV Import'!$CO$7:$CO$359, 0))),0)</f>
        <v>0</v>
      </c>
      <c r="AH251" s="60">
        <f>IFERROR(VALUE(INDEX('CSV Import'!$CQ$7:$CQ$359, MATCH($BP251, 'CSV Import'!$CO$7:$CO$359, 0))),0)</f>
        <v>0</v>
      </c>
      <c r="AI251" s="59">
        <f>IFERROR(VALUE(INDEX('CSV Import'!$CV$7:$CV$359, MATCH($BP251, 'CSV Import'!$CU$7:$CU$359, 0))),0)</f>
        <v>0</v>
      </c>
      <c r="AJ251" s="60">
        <f>IFERROR(VALUE(INDEX('CSV Import'!$CW$7:$CW$359, MATCH($BP251, 'CSV Import'!$CU$7:$CU$359, 0))),0)</f>
        <v>0</v>
      </c>
      <c r="AK251" s="59">
        <f>IFERROR(VALUE(INDEX('CSV Import'!$DB$7:$DB$359, MATCH($BP251, 'CSV Import'!$DA$7:$DA$359, 0))),0)</f>
        <v>0</v>
      </c>
      <c r="AL251" s="60">
        <f>IFERROR(VALUE(INDEX('CSV Import'!$DC$7:$DC$359, MATCH($BP251, 'CSV Import'!$DA$7:$DA$359, 0))),0)</f>
        <v>0</v>
      </c>
      <c r="AM251" s="59">
        <f>IFERROR(VALUE(INDEX('CSV Import'!$DH$7:$DH$359, MATCH($BP251, 'CSV Import'!$DG$7:$DG$359, 0))),0)</f>
        <v>0</v>
      </c>
      <c r="AN251" s="60">
        <f>IFERROR(VALUE(INDEX('CSV Import'!$DI$7:$DI$359, MATCH($BP251, 'CSV Import'!$DG$7:$DG$359, 0))),0)</f>
        <v>0</v>
      </c>
      <c r="AO251" s="59">
        <f>IFERROR(VALUE(INDEX('CSV Import'!$DN$7:$DN$359, MATCH($BP251, 'CSV Import'!$DM$7:$DM$359, 0))),0)</f>
        <v>0</v>
      </c>
      <c r="AP251" s="60">
        <f>IFERROR(VALUE(INDEX('CSV Import'!$DO$7:$DO$359, MATCH($BP251, 'CSV Import'!$DM$7:$DM$359, 0))),0)</f>
        <v>0</v>
      </c>
      <c r="AQ251" s="59">
        <f>IFERROR(VALUE(INDEX('CSV Import'!$DT$7:$DT$359, MATCH($BP251, 'CSV Import'!$DS$7:$DS$359, 0))),0)</f>
        <v>0</v>
      </c>
      <c r="AR251" s="60">
        <f>IFERROR(VALUE(INDEX('CSV Import'!$DU$7:$DU$359, MATCH($BP251, 'CSV Import'!$DS$7:$DS$359, 0))),0)</f>
        <v>0</v>
      </c>
      <c r="AS251" s="59">
        <f>IFERROR(VALUE(INDEX('CSV Import'!$DZ$7:$DZ$359, MATCH($BP251, 'CSV Import'!$DY$7:$DY$359, 0))),0)</f>
        <v>0</v>
      </c>
      <c r="AT251" s="60">
        <f>IFERROR(VALUE(INDEX('CSV Import'!$EA$7:$EA$359, MATCH($BP251, 'CSV Import'!$DY$7:$DY$359, 0))),0)</f>
        <v>0</v>
      </c>
      <c r="AU251" s="59">
        <f>IFERROR(VALUE(INDEX('CSV Import'!$EF$7:$EF$359, MATCH($BP251, 'CSV Import'!$EE$7:$EE$359, 0))),0)</f>
        <v>0</v>
      </c>
      <c r="AV251" s="60">
        <f>IFERROR(VALUE(INDEX('CSV Import'!$EG$7:$EG$359, MATCH($BP251, 'CSV Import'!$EE$7:$EE$359, 0))),0)</f>
        <v>0</v>
      </c>
      <c r="AW251" s="59">
        <f>IFERROR(VALUE(INDEX('CSV Import'!$EL$7:$EL$359, MATCH($BP251, 'CSV Import'!$EK$7:$EK$359, 0))),0)</f>
        <v>0</v>
      </c>
      <c r="AX251" s="60">
        <f>IFERROR(VALUE(INDEX('CSV Import'!$EM$7:$EM$359, MATCH($BP251, 'CSV Import'!$EK$7:$EK$359, 0))),0)</f>
        <v>0</v>
      </c>
      <c r="AY251" s="59">
        <f>IFERROR(VALUE(INDEX('CSV Import'!$ER$7:$ER$359, MATCH($BP251, 'CSV Import'!$EQ$7:$EQ$359, 0))),0)</f>
        <v>0</v>
      </c>
      <c r="AZ251" s="60">
        <f>IFERROR(VALUE(INDEX('CSV Import'!$ES$7:$ES$359, MATCH($BP251, 'CSV Import'!$EQ$7:$EQ$359, 0))),0)</f>
        <v>0</v>
      </c>
      <c r="BA251" s="59">
        <f>IFERROR(VALUE(INDEX('CSV Import'!$EX$7:$EX$359, MATCH($BP251, 'CSV Import'!$EW$7:$EW$359, 0))),0)</f>
        <v>0</v>
      </c>
      <c r="BB251" s="60">
        <f>IFERROR(VALUE(INDEX('CSV Import'!$EY$7:$EY$359, MATCH($BP251, 'CSV Import'!$EW$7:$EW$359, 0))),0)</f>
        <v>0</v>
      </c>
      <c r="BC251" s="59">
        <f>IFERROR(VALUE(INDEX('CSV Import'!$FD$7:$FD$359, MATCH($BP251, 'CSV Import'!$FC$7:$FC$359, 0))),0)</f>
        <v>0</v>
      </c>
      <c r="BD251" s="60">
        <f>IFERROR(VALUE(INDEX('CSV Import'!$FE$7:$FE$359, MATCH($BP251, 'CSV Import'!$FC$7:$FC$359, 0))),0)</f>
        <v>0</v>
      </c>
      <c r="BE251" s="59">
        <f>IFERROR(VALUE(INDEX('CSV Import'!$FJ$7:$FJ$359, MATCH($BP251, 'CSV Import'!$FI$7:$FI$359, 0))),0)</f>
        <v>0</v>
      </c>
      <c r="BF251" s="60">
        <f>IFERROR(VALUE(INDEX('CSV Import'!$FK$7:$FK$359, MATCH($BP251, 'CSV Import'!$FI$7:$FI$359, 0))),0)</f>
        <v>0</v>
      </c>
      <c r="BG251" s="59">
        <f>IFERROR(VALUE(INDEX('CSV Import'!$FP$7:$FP$359, MATCH($BP251, 'CSV Import'!$FO$7:$FO$359, 0))),0)</f>
        <v>0</v>
      </c>
      <c r="BH251" s="60">
        <f>IFERROR(VALUE(INDEX('CSV Import'!$FQ$7:$FQ$359, MATCH($BP251, 'CSV Import'!$FO$7:$FO$359, 0))),0)</f>
        <v>0</v>
      </c>
      <c r="BI251" s="59">
        <f>IFERROR(VALUE(INDEX('CSV Import'!$FV$7:$FV$359, MATCH($BP251, 'CSV Import'!$FU$7:$FU$359, 0))),0)</f>
        <v>0</v>
      </c>
      <c r="BJ251" s="60">
        <f>IFERROR(VALUE(INDEX('CSV Import'!$FW$7:$FW$359, MATCH($BP251, 'CSV Import'!$FU$7:$FU$359, 0))),0)</f>
        <v>0</v>
      </c>
      <c r="BK251" s="59">
        <f>IFERROR(VALUE(INDEX('CSV Import'!$GB$7:$GB$359, MATCH($BP251, 'CSV Import'!$GA$7:$GA$359, 0))),0)</f>
        <v>0</v>
      </c>
      <c r="BL251" s="60">
        <f>IFERROR(VALUE(INDEX('CSV Import'!$GC$7:$GC$359, MATCH($BP251, 'CSV Import'!$GA$7:$GA$359, 0))),0)</f>
        <v>0</v>
      </c>
      <c r="BM251" s="61">
        <f t="shared" si="556"/>
        <v>0</v>
      </c>
      <c r="BN251" s="62">
        <f t="shared" si="556"/>
        <v>0</v>
      </c>
      <c r="BP251" s="33" t="str">
        <f t="shared" si="557"/>
        <v>NON-VOUCHERED</v>
      </c>
    </row>
    <row r="252" spans="1:68" x14ac:dyDescent="0.2">
      <c r="A252" s="28">
        <f>ROW()</f>
        <v>252</v>
      </c>
      <c r="B252" s="111"/>
      <c r="C252" s="59">
        <f>IFERROR(VALUE(INDEX('CSV Import'!$D$7:$D$359, MATCH($BP252, 'CSV Import'!$C$7:$C$359, 0))),0)</f>
        <v>0</v>
      </c>
      <c r="D252" s="60">
        <f>IFERROR(VALUE(INDEX('CSV Import'!$E$7:$E$359, MATCH($BP252, 'CSV Import'!$C$7:$C$359, 0))),0)</f>
        <v>0</v>
      </c>
      <c r="E252" s="59">
        <f>IFERROR(VALUE(INDEX('CSV Import'!$J$7:$J$359, MATCH($BP252, 'CSV Import'!$I$7:$I$359, 0))),0)</f>
        <v>0</v>
      </c>
      <c r="F252" s="60">
        <f>IFERROR(VALUE(INDEX('CSV Import'!$K$7:$K$359, MATCH($BP252, 'CSV Import'!$I$7:$I$359, 0))),0)</f>
        <v>0</v>
      </c>
      <c r="G252" s="59">
        <f>IFERROR(VALUE(INDEX('CSV Import'!$P$7:$P$359, MATCH($BP252, 'CSV Import'!$O$7:$O$359, 0))),0)</f>
        <v>0</v>
      </c>
      <c r="H252" s="60">
        <f>IFERROR(VALUE(INDEX('CSV Import'!$Q$7:$Q$359, MATCH($BP252, 'CSV Import'!$O$7:$O$359, 0))),0)</f>
        <v>0</v>
      </c>
      <c r="I252" s="59">
        <f>IFERROR(VALUE(INDEX('CSV Import'!$V$7:$V$359, MATCH($BP252, 'CSV Import'!$U$7:$U$359, 0))),0)</f>
        <v>0</v>
      </c>
      <c r="J252" s="60">
        <f>IFERROR(VALUE(INDEX('CSV Import'!$W$7:$W$359, MATCH($BP252, 'CSV Import'!$U$7:$U$359, 0))),0)</f>
        <v>0</v>
      </c>
      <c r="K252" s="59">
        <f>IFERROR(VALUE(INDEX('CSV Import'!$AB$7:$AB$359, MATCH($BP252, 'CSV Import'!$AA$7:$AA$359, 0))),0)</f>
        <v>0</v>
      </c>
      <c r="L252" s="60">
        <f>IFERROR(VALUE(INDEX('CSV Import'!$AC$7:$AC$359, MATCH($BP252, 'CSV Import'!$AA$7:$AA$359, 0))),0)</f>
        <v>0</v>
      </c>
      <c r="M252" s="59">
        <f>IFERROR(VALUE(INDEX('CSV Import'!$AH$7:$AH$359, MATCH($BP252, 'CSV Import'!$AG$7:$AG$359, 0))),0)</f>
        <v>0</v>
      </c>
      <c r="N252" s="60">
        <f>IFERROR(VALUE(INDEX('CSV Import'!$AI$7:$AI$359, MATCH($BP252, 'CSV Import'!$AG$7:$AG$359, 0))),0)</f>
        <v>0</v>
      </c>
      <c r="O252" s="59">
        <f>IFERROR(VALUE(INDEX('CSV Import'!$AN$7:$AN$359, MATCH($BP252, 'CSV Import'!$AM$7:$AM$359, 0))),0)</f>
        <v>0</v>
      </c>
      <c r="P252" s="60">
        <f>IFERROR(VALUE(INDEX('CSV Import'!$AO$7:$AO$359, MATCH($BP252, 'CSV Import'!$AM$7:$AM$359, 0))),0)</f>
        <v>0</v>
      </c>
      <c r="Q252" s="59">
        <f>IFERROR(VALUE(INDEX('CSV Import'!$AT$7:$AT$359, MATCH($BP252, 'CSV Import'!$AS$7:$AS$359, 0))),0)</f>
        <v>0</v>
      </c>
      <c r="R252" s="60">
        <f>IFERROR(VALUE(INDEX('CSV Import'!$AU$7:$AU$359, MATCH($BP252, 'CSV Import'!$AS$7:$AS$359, 0))),0)</f>
        <v>0</v>
      </c>
      <c r="S252" s="59">
        <f>IFERROR(VALUE(INDEX('CSV Import'!$AZ$7:$AZ$359, MATCH($BP252, 'CSV Import'!$AY$7:$AY$359, 0))),0)</f>
        <v>0</v>
      </c>
      <c r="T252" s="60">
        <f>IFERROR(VALUE(INDEX('CSV Import'!$BA$7:$BA$359, MATCH($BP252, 'CSV Import'!$AY$7:$AY$359, 0))),0)</f>
        <v>0</v>
      </c>
      <c r="U252" s="59">
        <f>IFERROR(VALUE(INDEX('CSV Import'!$BF$7:$BF$359, MATCH($BP252, 'CSV Import'!$BE$7:$BE$359, 0))),0)</f>
        <v>0</v>
      </c>
      <c r="V252" s="60">
        <f>IFERROR(VALUE(INDEX('CSV Import'!$BG$7:$BG$359, MATCH($BP252, 'CSV Import'!$BE$7:$BE$359, 0))),0)</f>
        <v>0</v>
      </c>
      <c r="W252" s="59">
        <f>IFERROR(VALUE(INDEX('CSV Import'!$BL$7:$BL$359, MATCH($BP252, 'CSV Import'!$BK$7:$BK$359, 0))),0)</f>
        <v>0</v>
      </c>
      <c r="X252" s="60">
        <f>IFERROR(VALUE(INDEX('CSV Import'!$BM$7:$BM$359, MATCH($BP252, 'CSV Import'!$BK$7:$BK$359, 0))),0)</f>
        <v>0</v>
      </c>
      <c r="Y252" s="59">
        <f>IFERROR(VALUE(INDEX('CSV Import'!$BR$7:$BR$359, MATCH($BP252, 'CSV Import'!$BQ$7:$BQ$359, 0))),0)</f>
        <v>0</v>
      </c>
      <c r="Z252" s="60">
        <f>IFERROR(VALUE(INDEX('CSV Import'!$BS$7:$BS$359, MATCH($BP252, 'CSV Import'!$BQ$7:$BQ$359, 0))),0)</f>
        <v>0</v>
      </c>
      <c r="AA252" s="59">
        <f>IFERROR(VALUE(INDEX('CSV Import'!$BX$7:$BX$359, MATCH($BP252, 'CSV Import'!$BW$7:$BW$359, 0))),0)</f>
        <v>0</v>
      </c>
      <c r="AB252" s="60">
        <f>IFERROR(VALUE(INDEX('CSV Import'!$BY$7:$BY$359, MATCH($BP252, 'CSV Import'!$BW$7:$BW$359, 0))),0)</f>
        <v>0</v>
      </c>
      <c r="AC252" s="59">
        <f>IFERROR(VALUE(INDEX('CSV Import'!$CD$7:$CD$359, MATCH($BP252, 'CSV Import'!$CC$7:$CC$359, 0))),0)</f>
        <v>0</v>
      </c>
      <c r="AD252" s="60">
        <f>IFERROR(VALUE(INDEX('CSV Import'!$CE$7:$CE$359, MATCH($BP252, 'CSV Import'!$CC$7:$CC$359, 0))),0)</f>
        <v>0</v>
      </c>
      <c r="AE252" s="59">
        <f>IFERROR(VALUE(INDEX('CSV Import'!$CJ$7:$CJ$359, MATCH($BP252, 'CSV Import'!$CI$7:$CI$359, 0))),0)</f>
        <v>0</v>
      </c>
      <c r="AF252" s="60">
        <f>IFERROR(VALUE(INDEX('CSV Import'!$CK$7:$CK$359, MATCH($BP252, 'CSV Import'!$CI$7:$CI$359, 0))),0)</f>
        <v>0</v>
      </c>
      <c r="AG252" s="59">
        <f>IFERROR(VALUE(INDEX('CSV Import'!$CP$7:$CP$359, MATCH($BP252, 'CSV Import'!$CO$7:$CO$359, 0))),0)</f>
        <v>0</v>
      </c>
      <c r="AH252" s="60">
        <f>IFERROR(VALUE(INDEX('CSV Import'!$CQ$7:$CQ$359, MATCH($BP252, 'CSV Import'!$CO$7:$CO$359, 0))),0)</f>
        <v>0</v>
      </c>
      <c r="AI252" s="59">
        <f>IFERROR(VALUE(INDEX('CSV Import'!$CV$7:$CV$359, MATCH($BP252, 'CSV Import'!$CU$7:$CU$359, 0))),0)</f>
        <v>0</v>
      </c>
      <c r="AJ252" s="60">
        <f>IFERROR(VALUE(INDEX('CSV Import'!$CW$7:$CW$359, MATCH($BP252, 'CSV Import'!$CU$7:$CU$359, 0))),0)</f>
        <v>0</v>
      </c>
      <c r="AK252" s="59">
        <f>IFERROR(VALUE(INDEX('CSV Import'!$DB$7:$DB$359, MATCH($BP252, 'CSV Import'!$DA$7:$DA$359, 0))),0)</f>
        <v>0</v>
      </c>
      <c r="AL252" s="60">
        <f>IFERROR(VALUE(INDEX('CSV Import'!$DC$7:$DC$359, MATCH($BP252, 'CSV Import'!$DA$7:$DA$359, 0))),0)</f>
        <v>0</v>
      </c>
      <c r="AM252" s="59">
        <f>IFERROR(VALUE(INDEX('CSV Import'!$DH$7:$DH$359, MATCH($BP252, 'CSV Import'!$DG$7:$DG$359, 0))),0)</f>
        <v>0</v>
      </c>
      <c r="AN252" s="60">
        <f>IFERROR(VALUE(INDEX('CSV Import'!$DI$7:$DI$359, MATCH($BP252, 'CSV Import'!$DG$7:$DG$359, 0))),0)</f>
        <v>0</v>
      </c>
      <c r="AO252" s="59">
        <f>IFERROR(VALUE(INDEX('CSV Import'!$DN$7:$DN$359, MATCH($BP252, 'CSV Import'!$DM$7:$DM$359, 0))),0)</f>
        <v>0</v>
      </c>
      <c r="AP252" s="60">
        <f>IFERROR(VALUE(INDEX('CSV Import'!$DO$7:$DO$359, MATCH($BP252, 'CSV Import'!$DM$7:$DM$359, 0))),0)</f>
        <v>0</v>
      </c>
      <c r="AQ252" s="59">
        <f>IFERROR(VALUE(INDEX('CSV Import'!$DT$7:$DT$359, MATCH($BP252, 'CSV Import'!$DS$7:$DS$359, 0))),0)</f>
        <v>0</v>
      </c>
      <c r="AR252" s="60">
        <f>IFERROR(VALUE(INDEX('CSV Import'!$DU$7:$DU$359, MATCH($BP252, 'CSV Import'!$DS$7:$DS$359, 0))),0)</f>
        <v>0</v>
      </c>
      <c r="AS252" s="59">
        <f>IFERROR(VALUE(INDEX('CSV Import'!$DZ$7:$DZ$359, MATCH($BP252, 'CSV Import'!$DY$7:$DY$359, 0))),0)</f>
        <v>0</v>
      </c>
      <c r="AT252" s="60">
        <f>IFERROR(VALUE(INDEX('CSV Import'!$EA$7:$EA$359, MATCH($BP252, 'CSV Import'!$DY$7:$DY$359, 0))),0)</f>
        <v>0</v>
      </c>
      <c r="AU252" s="59">
        <f>IFERROR(VALUE(INDEX('CSV Import'!$EF$7:$EF$359, MATCH($BP252, 'CSV Import'!$EE$7:$EE$359, 0))),0)</f>
        <v>0</v>
      </c>
      <c r="AV252" s="60">
        <f>IFERROR(VALUE(INDEX('CSV Import'!$EG$7:$EG$359, MATCH($BP252, 'CSV Import'!$EE$7:$EE$359, 0))),0)</f>
        <v>0</v>
      </c>
      <c r="AW252" s="59">
        <f>IFERROR(VALUE(INDEX('CSV Import'!$EL$7:$EL$359, MATCH($BP252, 'CSV Import'!$EK$7:$EK$359, 0))),0)</f>
        <v>0</v>
      </c>
      <c r="AX252" s="60">
        <f>IFERROR(VALUE(INDEX('CSV Import'!$EM$7:$EM$359, MATCH($BP252, 'CSV Import'!$EK$7:$EK$359, 0))),0)</f>
        <v>0</v>
      </c>
      <c r="AY252" s="59">
        <f>IFERROR(VALUE(INDEX('CSV Import'!$ER$7:$ER$359, MATCH($BP252, 'CSV Import'!$EQ$7:$EQ$359, 0))),0)</f>
        <v>0</v>
      </c>
      <c r="AZ252" s="60">
        <f>IFERROR(VALUE(INDEX('CSV Import'!$ES$7:$ES$359, MATCH($BP252, 'CSV Import'!$EQ$7:$EQ$359, 0))),0)</f>
        <v>0</v>
      </c>
      <c r="BA252" s="59">
        <f>IFERROR(VALUE(INDEX('CSV Import'!$EX$7:$EX$359, MATCH($BP252, 'CSV Import'!$EW$7:$EW$359, 0))),0)</f>
        <v>0</v>
      </c>
      <c r="BB252" s="60">
        <f>IFERROR(VALUE(INDEX('CSV Import'!$EY$7:$EY$359, MATCH($BP252, 'CSV Import'!$EW$7:$EW$359, 0))),0)</f>
        <v>0</v>
      </c>
      <c r="BC252" s="59">
        <f>IFERROR(VALUE(INDEX('CSV Import'!$FD$7:$FD$359, MATCH($BP252, 'CSV Import'!$FC$7:$FC$359, 0))),0)</f>
        <v>0</v>
      </c>
      <c r="BD252" s="60">
        <f>IFERROR(VALUE(INDEX('CSV Import'!$FE$7:$FE$359, MATCH($BP252, 'CSV Import'!$FC$7:$FC$359, 0))),0)</f>
        <v>0</v>
      </c>
      <c r="BE252" s="59">
        <f>IFERROR(VALUE(INDEX('CSV Import'!$FJ$7:$FJ$359, MATCH($BP252, 'CSV Import'!$FI$7:$FI$359, 0))),0)</f>
        <v>0</v>
      </c>
      <c r="BF252" s="60">
        <f>IFERROR(VALUE(INDEX('CSV Import'!$FK$7:$FK$359, MATCH($BP252, 'CSV Import'!$FI$7:$FI$359, 0))),0)</f>
        <v>0</v>
      </c>
      <c r="BG252" s="59">
        <f>IFERROR(VALUE(INDEX('CSV Import'!$FP$7:$FP$359, MATCH($BP252, 'CSV Import'!$FO$7:$FO$359, 0))),0)</f>
        <v>0</v>
      </c>
      <c r="BH252" s="60">
        <f>IFERROR(VALUE(INDEX('CSV Import'!$FQ$7:$FQ$359, MATCH($BP252, 'CSV Import'!$FO$7:$FO$359, 0))),0)</f>
        <v>0</v>
      </c>
      <c r="BI252" s="59">
        <f>IFERROR(VALUE(INDEX('CSV Import'!$FV$7:$FV$359, MATCH($BP252, 'CSV Import'!$FU$7:$FU$359, 0))),0)</f>
        <v>0</v>
      </c>
      <c r="BJ252" s="60">
        <f>IFERROR(VALUE(INDEX('CSV Import'!$FW$7:$FW$359, MATCH($BP252, 'CSV Import'!$FU$7:$FU$359, 0))),0)</f>
        <v>0</v>
      </c>
      <c r="BK252" s="59">
        <f>IFERROR(VALUE(INDEX('CSV Import'!$GB$7:$GB$359, MATCH($BP252, 'CSV Import'!$GA$7:$GA$359, 0))),0)</f>
        <v>0</v>
      </c>
      <c r="BL252" s="60">
        <f>IFERROR(VALUE(INDEX('CSV Import'!$GC$7:$GC$359, MATCH($BP252, 'CSV Import'!$GA$7:$GA$359, 0))),0)</f>
        <v>0</v>
      </c>
      <c r="BM252" s="61">
        <f t="shared" si="556"/>
        <v>0</v>
      </c>
      <c r="BN252" s="62">
        <f t="shared" si="556"/>
        <v>0</v>
      </c>
      <c r="BP252" s="33" t="str">
        <f t="shared" si="557"/>
        <v>NON-VOUCHERED</v>
      </c>
    </row>
    <row r="253" spans="1:68" x14ac:dyDescent="0.2">
      <c r="A253" s="28">
        <f>ROW()</f>
        <v>253</v>
      </c>
      <c r="B253" s="111"/>
      <c r="C253" s="59">
        <f>IFERROR(VALUE(INDEX('CSV Import'!$D$7:$D$359, MATCH($BP253, 'CSV Import'!$C$7:$C$359, 0))),0)</f>
        <v>0</v>
      </c>
      <c r="D253" s="60">
        <f>IFERROR(VALUE(INDEX('CSV Import'!$E$7:$E$359, MATCH($BP253, 'CSV Import'!$C$7:$C$359, 0))),0)</f>
        <v>0</v>
      </c>
      <c r="E253" s="59">
        <f>IFERROR(VALUE(INDEX('CSV Import'!$J$7:$J$359, MATCH($BP253, 'CSV Import'!$I$7:$I$359, 0))),0)</f>
        <v>0</v>
      </c>
      <c r="F253" s="60">
        <f>IFERROR(VALUE(INDEX('CSV Import'!$K$7:$K$359, MATCH($BP253, 'CSV Import'!$I$7:$I$359, 0))),0)</f>
        <v>0</v>
      </c>
      <c r="G253" s="59">
        <f>IFERROR(VALUE(INDEX('CSV Import'!$P$7:$P$359, MATCH($BP253, 'CSV Import'!$O$7:$O$359, 0))),0)</f>
        <v>0</v>
      </c>
      <c r="H253" s="60">
        <f>IFERROR(VALUE(INDEX('CSV Import'!$Q$7:$Q$359, MATCH($BP253, 'CSV Import'!$O$7:$O$359, 0))),0)</f>
        <v>0</v>
      </c>
      <c r="I253" s="59">
        <f>IFERROR(VALUE(INDEX('CSV Import'!$V$7:$V$359, MATCH($BP253, 'CSV Import'!$U$7:$U$359, 0))),0)</f>
        <v>0</v>
      </c>
      <c r="J253" s="60">
        <f>IFERROR(VALUE(INDEX('CSV Import'!$W$7:$W$359, MATCH($BP253, 'CSV Import'!$U$7:$U$359, 0))),0)</f>
        <v>0</v>
      </c>
      <c r="K253" s="59">
        <f>IFERROR(VALUE(INDEX('CSV Import'!$AB$7:$AB$359, MATCH($BP253, 'CSV Import'!$AA$7:$AA$359, 0))),0)</f>
        <v>0</v>
      </c>
      <c r="L253" s="60">
        <f>IFERROR(VALUE(INDEX('CSV Import'!$AC$7:$AC$359, MATCH($BP253, 'CSV Import'!$AA$7:$AA$359, 0))),0)</f>
        <v>0</v>
      </c>
      <c r="M253" s="59">
        <f>IFERROR(VALUE(INDEX('CSV Import'!$AH$7:$AH$359, MATCH($BP253, 'CSV Import'!$AG$7:$AG$359, 0))),0)</f>
        <v>0</v>
      </c>
      <c r="N253" s="60">
        <f>IFERROR(VALUE(INDEX('CSV Import'!$AI$7:$AI$359, MATCH($BP253, 'CSV Import'!$AG$7:$AG$359, 0))),0)</f>
        <v>0</v>
      </c>
      <c r="O253" s="59">
        <f>IFERROR(VALUE(INDEX('CSV Import'!$AN$7:$AN$359, MATCH($BP253, 'CSV Import'!$AM$7:$AM$359, 0))),0)</f>
        <v>0</v>
      </c>
      <c r="P253" s="60">
        <f>IFERROR(VALUE(INDEX('CSV Import'!$AO$7:$AO$359, MATCH($BP253, 'CSV Import'!$AM$7:$AM$359, 0))),0)</f>
        <v>0</v>
      </c>
      <c r="Q253" s="59">
        <f>IFERROR(VALUE(INDEX('CSV Import'!$AT$7:$AT$359, MATCH($BP253, 'CSV Import'!$AS$7:$AS$359, 0))),0)</f>
        <v>0</v>
      </c>
      <c r="R253" s="60">
        <f>IFERROR(VALUE(INDEX('CSV Import'!$AU$7:$AU$359, MATCH($BP253, 'CSV Import'!$AS$7:$AS$359, 0))),0)</f>
        <v>0</v>
      </c>
      <c r="S253" s="59">
        <f>IFERROR(VALUE(INDEX('CSV Import'!$AZ$7:$AZ$359, MATCH($BP253, 'CSV Import'!$AY$7:$AY$359, 0))),0)</f>
        <v>0</v>
      </c>
      <c r="T253" s="60">
        <f>IFERROR(VALUE(INDEX('CSV Import'!$BA$7:$BA$359, MATCH($BP253, 'CSV Import'!$AY$7:$AY$359, 0))),0)</f>
        <v>0</v>
      </c>
      <c r="U253" s="59">
        <f>IFERROR(VALUE(INDEX('CSV Import'!$BF$7:$BF$359, MATCH($BP253, 'CSV Import'!$BE$7:$BE$359, 0))),0)</f>
        <v>0</v>
      </c>
      <c r="V253" s="60">
        <f>IFERROR(VALUE(INDEX('CSV Import'!$BG$7:$BG$359, MATCH($BP253, 'CSV Import'!$BE$7:$BE$359, 0))),0)</f>
        <v>0</v>
      </c>
      <c r="W253" s="59">
        <f>IFERROR(VALUE(INDEX('CSV Import'!$BL$7:$BL$359, MATCH($BP253, 'CSV Import'!$BK$7:$BK$359, 0))),0)</f>
        <v>0</v>
      </c>
      <c r="X253" s="60">
        <f>IFERROR(VALUE(INDEX('CSV Import'!$BM$7:$BM$359, MATCH($BP253, 'CSV Import'!$BK$7:$BK$359, 0))),0)</f>
        <v>0</v>
      </c>
      <c r="Y253" s="59">
        <f>IFERROR(VALUE(INDEX('CSV Import'!$BR$7:$BR$359, MATCH($BP253, 'CSV Import'!$BQ$7:$BQ$359, 0))),0)</f>
        <v>0</v>
      </c>
      <c r="Z253" s="60">
        <f>IFERROR(VALUE(INDEX('CSV Import'!$BS$7:$BS$359, MATCH($BP253, 'CSV Import'!$BQ$7:$BQ$359, 0))),0)</f>
        <v>0</v>
      </c>
      <c r="AA253" s="59">
        <f>IFERROR(VALUE(INDEX('CSV Import'!$BX$7:$BX$359, MATCH($BP253, 'CSV Import'!$BW$7:$BW$359, 0))),0)</f>
        <v>0</v>
      </c>
      <c r="AB253" s="60">
        <f>IFERROR(VALUE(INDEX('CSV Import'!$BY$7:$BY$359, MATCH($BP253, 'CSV Import'!$BW$7:$BW$359, 0))),0)</f>
        <v>0</v>
      </c>
      <c r="AC253" s="59">
        <f>IFERROR(VALUE(INDEX('CSV Import'!$CD$7:$CD$359, MATCH($BP253, 'CSV Import'!$CC$7:$CC$359, 0))),0)</f>
        <v>0</v>
      </c>
      <c r="AD253" s="60">
        <f>IFERROR(VALUE(INDEX('CSV Import'!$CE$7:$CE$359, MATCH($BP253, 'CSV Import'!$CC$7:$CC$359, 0))),0)</f>
        <v>0</v>
      </c>
      <c r="AE253" s="59">
        <f>IFERROR(VALUE(INDEX('CSV Import'!$CJ$7:$CJ$359, MATCH($BP253, 'CSV Import'!$CI$7:$CI$359, 0))),0)</f>
        <v>0</v>
      </c>
      <c r="AF253" s="60">
        <f>IFERROR(VALUE(INDEX('CSV Import'!$CK$7:$CK$359, MATCH($BP253, 'CSV Import'!$CI$7:$CI$359, 0))),0)</f>
        <v>0</v>
      </c>
      <c r="AG253" s="59">
        <f>IFERROR(VALUE(INDEX('CSV Import'!$CP$7:$CP$359, MATCH($BP253, 'CSV Import'!$CO$7:$CO$359, 0))),0)</f>
        <v>0</v>
      </c>
      <c r="AH253" s="60">
        <f>IFERROR(VALUE(INDEX('CSV Import'!$CQ$7:$CQ$359, MATCH($BP253, 'CSV Import'!$CO$7:$CO$359, 0))),0)</f>
        <v>0</v>
      </c>
      <c r="AI253" s="59">
        <f>IFERROR(VALUE(INDEX('CSV Import'!$CV$7:$CV$359, MATCH($BP253, 'CSV Import'!$CU$7:$CU$359, 0))),0)</f>
        <v>0</v>
      </c>
      <c r="AJ253" s="60">
        <f>IFERROR(VALUE(INDEX('CSV Import'!$CW$7:$CW$359, MATCH($BP253, 'CSV Import'!$CU$7:$CU$359, 0))),0)</f>
        <v>0</v>
      </c>
      <c r="AK253" s="59">
        <f>IFERROR(VALUE(INDEX('CSV Import'!$DB$7:$DB$359, MATCH($BP253, 'CSV Import'!$DA$7:$DA$359, 0))),0)</f>
        <v>0</v>
      </c>
      <c r="AL253" s="60">
        <f>IFERROR(VALUE(INDEX('CSV Import'!$DC$7:$DC$359, MATCH($BP253, 'CSV Import'!$DA$7:$DA$359, 0))),0)</f>
        <v>0</v>
      </c>
      <c r="AM253" s="59">
        <f>IFERROR(VALUE(INDEX('CSV Import'!$DH$7:$DH$359, MATCH($BP253, 'CSV Import'!$DG$7:$DG$359, 0))),0)</f>
        <v>0</v>
      </c>
      <c r="AN253" s="60">
        <f>IFERROR(VALUE(INDEX('CSV Import'!$DI$7:$DI$359, MATCH($BP253, 'CSV Import'!$DG$7:$DG$359, 0))),0)</f>
        <v>0</v>
      </c>
      <c r="AO253" s="59">
        <f>IFERROR(VALUE(INDEX('CSV Import'!$DN$7:$DN$359, MATCH($BP253, 'CSV Import'!$DM$7:$DM$359, 0))),0)</f>
        <v>0</v>
      </c>
      <c r="AP253" s="60">
        <f>IFERROR(VALUE(INDEX('CSV Import'!$DO$7:$DO$359, MATCH($BP253, 'CSV Import'!$DM$7:$DM$359, 0))),0)</f>
        <v>0</v>
      </c>
      <c r="AQ253" s="59">
        <f>IFERROR(VALUE(INDEX('CSV Import'!$DT$7:$DT$359, MATCH($BP253, 'CSV Import'!$DS$7:$DS$359, 0))),0)</f>
        <v>0</v>
      </c>
      <c r="AR253" s="60">
        <f>IFERROR(VALUE(INDEX('CSV Import'!$DU$7:$DU$359, MATCH($BP253, 'CSV Import'!$DS$7:$DS$359, 0))),0)</f>
        <v>0</v>
      </c>
      <c r="AS253" s="59">
        <f>IFERROR(VALUE(INDEX('CSV Import'!$DZ$7:$DZ$359, MATCH($BP253, 'CSV Import'!$DY$7:$DY$359, 0))),0)</f>
        <v>0</v>
      </c>
      <c r="AT253" s="60">
        <f>IFERROR(VALUE(INDEX('CSV Import'!$EA$7:$EA$359, MATCH($BP253, 'CSV Import'!$DY$7:$DY$359, 0))),0)</f>
        <v>0</v>
      </c>
      <c r="AU253" s="59">
        <f>IFERROR(VALUE(INDEX('CSV Import'!$EF$7:$EF$359, MATCH($BP253, 'CSV Import'!$EE$7:$EE$359, 0))),0)</f>
        <v>0</v>
      </c>
      <c r="AV253" s="60">
        <f>IFERROR(VALUE(INDEX('CSV Import'!$EG$7:$EG$359, MATCH($BP253, 'CSV Import'!$EE$7:$EE$359, 0))),0)</f>
        <v>0</v>
      </c>
      <c r="AW253" s="59">
        <f>IFERROR(VALUE(INDEX('CSV Import'!$EL$7:$EL$359, MATCH($BP253, 'CSV Import'!$EK$7:$EK$359, 0))),0)</f>
        <v>0</v>
      </c>
      <c r="AX253" s="60">
        <f>IFERROR(VALUE(INDEX('CSV Import'!$EM$7:$EM$359, MATCH($BP253, 'CSV Import'!$EK$7:$EK$359, 0))),0)</f>
        <v>0</v>
      </c>
      <c r="AY253" s="59">
        <f>IFERROR(VALUE(INDEX('CSV Import'!$ER$7:$ER$359, MATCH($BP253, 'CSV Import'!$EQ$7:$EQ$359, 0))),0)</f>
        <v>0</v>
      </c>
      <c r="AZ253" s="60">
        <f>IFERROR(VALUE(INDEX('CSV Import'!$ES$7:$ES$359, MATCH($BP253, 'CSV Import'!$EQ$7:$EQ$359, 0))),0)</f>
        <v>0</v>
      </c>
      <c r="BA253" s="59">
        <f>IFERROR(VALUE(INDEX('CSV Import'!$EX$7:$EX$359, MATCH($BP253, 'CSV Import'!$EW$7:$EW$359, 0))),0)</f>
        <v>0</v>
      </c>
      <c r="BB253" s="60">
        <f>IFERROR(VALUE(INDEX('CSV Import'!$EY$7:$EY$359, MATCH($BP253, 'CSV Import'!$EW$7:$EW$359, 0))),0)</f>
        <v>0</v>
      </c>
      <c r="BC253" s="59">
        <f>IFERROR(VALUE(INDEX('CSV Import'!$FD$7:$FD$359, MATCH($BP253, 'CSV Import'!$FC$7:$FC$359, 0))),0)</f>
        <v>0</v>
      </c>
      <c r="BD253" s="60">
        <f>IFERROR(VALUE(INDEX('CSV Import'!$FE$7:$FE$359, MATCH($BP253, 'CSV Import'!$FC$7:$FC$359, 0))),0)</f>
        <v>0</v>
      </c>
      <c r="BE253" s="59">
        <f>IFERROR(VALUE(INDEX('CSV Import'!$FJ$7:$FJ$359, MATCH($BP253, 'CSV Import'!$FI$7:$FI$359, 0))),0)</f>
        <v>0</v>
      </c>
      <c r="BF253" s="60">
        <f>IFERROR(VALUE(INDEX('CSV Import'!$FK$7:$FK$359, MATCH($BP253, 'CSV Import'!$FI$7:$FI$359, 0))),0)</f>
        <v>0</v>
      </c>
      <c r="BG253" s="59">
        <f>IFERROR(VALUE(INDEX('CSV Import'!$FP$7:$FP$359, MATCH($BP253, 'CSV Import'!$FO$7:$FO$359, 0))),0)</f>
        <v>0</v>
      </c>
      <c r="BH253" s="60">
        <f>IFERROR(VALUE(INDEX('CSV Import'!$FQ$7:$FQ$359, MATCH($BP253, 'CSV Import'!$FO$7:$FO$359, 0))),0)</f>
        <v>0</v>
      </c>
      <c r="BI253" s="59">
        <f>IFERROR(VALUE(INDEX('CSV Import'!$FV$7:$FV$359, MATCH($BP253, 'CSV Import'!$FU$7:$FU$359, 0))),0)</f>
        <v>0</v>
      </c>
      <c r="BJ253" s="60">
        <f>IFERROR(VALUE(INDEX('CSV Import'!$FW$7:$FW$359, MATCH($BP253, 'CSV Import'!$FU$7:$FU$359, 0))),0)</f>
        <v>0</v>
      </c>
      <c r="BK253" s="59">
        <f>IFERROR(VALUE(INDEX('CSV Import'!$GB$7:$GB$359, MATCH($BP253, 'CSV Import'!$GA$7:$GA$359, 0))),0)</f>
        <v>0</v>
      </c>
      <c r="BL253" s="60">
        <f>IFERROR(VALUE(INDEX('CSV Import'!$GC$7:$GC$359, MATCH($BP253, 'CSV Import'!$GA$7:$GA$359, 0))),0)</f>
        <v>0</v>
      </c>
      <c r="BM253" s="61">
        <f t="shared" si="556"/>
        <v>0</v>
      </c>
      <c r="BN253" s="62">
        <f t="shared" si="556"/>
        <v>0</v>
      </c>
      <c r="BP253" s="33" t="str">
        <f t="shared" si="557"/>
        <v>NON-VOUCHERED</v>
      </c>
    </row>
    <row r="254" spans="1:68" x14ac:dyDescent="0.2">
      <c r="A254" s="28">
        <f>ROW()</f>
        <v>254</v>
      </c>
      <c r="B254" s="111"/>
      <c r="C254" s="59">
        <f>IFERROR(VALUE(INDEX('CSV Import'!$D$7:$D$359, MATCH($BP254, 'CSV Import'!$C$7:$C$359, 0))),0)</f>
        <v>0</v>
      </c>
      <c r="D254" s="60">
        <f>IFERROR(VALUE(INDEX('CSV Import'!$E$7:$E$359, MATCH($BP254, 'CSV Import'!$C$7:$C$359, 0))),0)</f>
        <v>0</v>
      </c>
      <c r="E254" s="59">
        <f>IFERROR(VALUE(INDEX('CSV Import'!$J$7:$J$359, MATCH($BP254, 'CSV Import'!$I$7:$I$359, 0))),0)</f>
        <v>0</v>
      </c>
      <c r="F254" s="60">
        <f>IFERROR(VALUE(INDEX('CSV Import'!$K$7:$K$359, MATCH($BP254, 'CSV Import'!$I$7:$I$359, 0))),0)</f>
        <v>0</v>
      </c>
      <c r="G254" s="59">
        <f>IFERROR(VALUE(INDEX('CSV Import'!$P$7:$P$359, MATCH($BP254, 'CSV Import'!$O$7:$O$359, 0))),0)</f>
        <v>0</v>
      </c>
      <c r="H254" s="60">
        <f>IFERROR(VALUE(INDEX('CSV Import'!$Q$7:$Q$359, MATCH($BP254, 'CSV Import'!$O$7:$O$359, 0))),0)</f>
        <v>0</v>
      </c>
      <c r="I254" s="59">
        <f>IFERROR(VALUE(INDEX('CSV Import'!$V$7:$V$359, MATCH($BP254, 'CSV Import'!$U$7:$U$359, 0))),0)</f>
        <v>0</v>
      </c>
      <c r="J254" s="60">
        <f>IFERROR(VALUE(INDEX('CSV Import'!$W$7:$W$359, MATCH($BP254, 'CSV Import'!$U$7:$U$359, 0))),0)</f>
        <v>0</v>
      </c>
      <c r="K254" s="59">
        <f>IFERROR(VALUE(INDEX('CSV Import'!$AB$7:$AB$359, MATCH($BP254, 'CSV Import'!$AA$7:$AA$359, 0))),0)</f>
        <v>0</v>
      </c>
      <c r="L254" s="60">
        <f>IFERROR(VALUE(INDEX('CSV Import'!$AC$7:$AC$359, MATCH($BP254, 'CSV Import'!$AA$7:$AA$359, 0))),0)</f>
        <v>0</v>
      </c>
      <c r="M254" s="59">
        <f>IFERROR(VALUE(INDEX('CSV Import'!$AH$7:$AH$359, MATCH($BP254, 'CSV Import'!$AG$7:$AG$359, 0))),0)</f>
        <v>0</v>
      </c>
      <c r="N254" s="60">
        <f>IFERROR(VALUE(INDEX('CSV Import'!$AI$7:$AI$359, MATCH($BP254, 'CSV Import'!$AG$7:$AG$359, 0))),0)</f>
        <v>0</v>
      </c>
      <c r="O254" s="59">
        <f>IFERROR(VALUE(INDEX('CSV Import'!$AN$7:$AN$359, MATCH($BP254, 'CSV Import'!$AM$7:$AM$359, 0))),0)</f>
        <v>0</v>
      </c>
      <c r="P254" s="60">
        <f>IFERROR(VALUE(INDEX('CSV Import'!$AO$7:$AO$359, MATCH($BP254, 'CSV Import'!$AM$7:$AM$359, 0))),0)</f>
        <v>0</v>
      </c>
      <c r="Q254" s="59">
        <f>IFERROR(VALUE(INDEX('CSV Import'!$AT$7:$AT$359, MATCH($BP254, 'CSV Import'!$AS$7:$AS$359, 0))),0)</f>
        <v>0</v>
      </c>
      <c r="R254" s="60">
        <f>IFERROR(VALUE(INDEX('CSV Import'!$AU$7:$AU$359, MATCH($BP254, 'CSV Import'!$AS$7:$AS$359, 0))),0)</f>
        <v>0</v>
      </c>
      <c r="S254" s="59">
        <f>IFERROR(VALUE(INDEX('CSV Import'!$AZ$7:$AZ$359, MATCH($BP254, 'CSV Import'!$AY$7:$AY$359, 0))),0)</f>
        <v>0</v>
      </c>
      <c r="T254" s="60">
        <f>IFERROR(VALUE(INDEX('CSV Import'!$BA$7:$BA$359, MATCH($BP254, 'CSV Import'!$AY$7:$AY$359, 0))),0)</f>
        <v>0</v>
      </c>
      <c r="U254" s="59">
        <f>IFERROR(VALUE(INDEX('CSV Import'!$BF$7:$BF$359, MATCH($BP254, 'CSV Import'!$BE$7:$BE$359, 0))),0)</f>
        <v>0</v>
      </c>
      <c r="V254" s="60">
        <f>IFERROR(VALUE(INDEX('CSV Import'!$BG$7:$BG$359, MATCH($BP254, 'CSV Import'!$BE$7:$BE$359, 0))),0)</f>
        <v>0</v>
      </c>
      <c r="W254" s="59">
        <f>IFERROR(VALUE(INDEX('CSV Import'!$BL$7:$BL$359, MATCH($BP254, 'CSV Import'!$BK$7:$BK$359, 0))),0)</f>
        <v>0</v>
      </c>
      <c r="X254" s="60">
        <f>IFERROR(VALUE(INDEX('CSV Import'!$BM$7:$BM$359, MATCH($BP254, 'CSV Import'!$BK$7:$BK$359, 0))),0)</f>
        <v>0</v>
      </c>
      <c r="Y254" s="59">
        <f>IFERROR(VALUE(INDEX('CSV Import'!$BR$7:$BR$359, MATCH($BP254, 'CSV Import'!$BQ$7:$BQ$359, 0))),0)</f>
        <v>0</v>
      </c>
      <c r="Z254" s="60">
        <f>IFERROR(VALUE(INDEX('CSV Import'!$BS$7:$BS$359, MATCH($BP254, 'CSV Import'!$BQ$7:$BQ$359, 0))),0)</f>
        <v>0</v>
      </c>
      <c r="AA254" s="59">
        <f>IFERROR(VALUE(INDEX('CSV Import'!$BX$7:$BX$359, MATCH($BP254, 'CSV Import'!$BW$7:$BW$359, 0))),0)</f>
        <v>0</v>
      </c>
      <c r="AB254" s="60">
        <f>IFERROR(VALUE(INDEX('CSV Import'!$BY$7:$BY$359, MATCH($BP254, 'CSV Import'!$BW$7:$BW$359, 0))),0)</f>
        <v>0</v>
      </c>
      <c r="AC254" s="59">
        <f>IFERROR(VALUE(INDEX('CSV Import'!$CD$7:$CD$359, MATCH($BP254, 'CSV Import'!$CC$7:$CC$359, 0))),0)</f>
        <v>0</v>
      </c>
      <c r="AD254" s="60">
        <f>IFERROR(VALUE(INDEX('CSV Import'!$CE$7:$CE$359, MATCH($BP254, 'CSV Import'!$CC$7:$CC$359, 0))),0)</f>
        <v>0</v>
      </c>
      <c r="AE254" s="59">
        <f>IFERROR(VALUE(INDEX('CSV Import'!$CJ$7:$CJ$359, MATCH($BP254, 'CSV Import'!$CI$7:$CI$359, 0))),0)</f>
        <v>0</v>
      </c>
      <c r="AF254" s="60">
        <f>IFERROR(VALUE(INDEX('CSV Import'!$CK$7:$CK$359, MATCH($BP254, 'CSV Import'!$CI$7:$CI$359, 0))),0)</f>
        <v>0</v>
      </c>
      <c r="AG254" s="59">
        <f>IFERROR(VALUE(INDEX('CSV Import'!$CP$7:$CP$359, MATCH($BP254, 'CSV Import'!$CO$7:$CO$359, 0))),0)</f>
        <v>0</v>
      </c>
      <c r="AH254" s="60">
        <f>IFERROR(VALUE(INDEX('CSV Import'!$CQ$7:$CQ$359, MATCH($BP254, 'CSV Import'!$CO$7:$CO$359, 0))),0)</f>
        <v>0</v>
      </c>
      <c r="AI254" s="59">
        <f>IFERROR(VALUE(INDEX('CSV Import'!$CV$7:$CV$359, MATCH($BP254, 'CSV Import'!$CU$7:$CU$359, 0))),0)</f>
        <v>0</v>
      </c>
      <c r="AJ254" s="60">
        <f>IFERROR(VALUE(INDEX('CSV Import'!$CW$7:$CW$359, MATCH($BP254, 'CSV Import'!$CU$7:$CU$359, 0))),0)</f>
        <v>0</v>
      </c>
      <c r="AK254" s="59">
        <f>IFERROR(VALUE(INDEX('CSV Import'!$DB$7:$DB$359, MATCH($BP254, 'CSV Import'!$DA$7:$DA$359, 0))),0)</f>
        <v>0</v>
      </c>
      <c r="AL254" s="60">
        <f>IFERROR(VALUE(INDEX('CSV Import'!$DC$7:$DC$359, MATCH($BP254, 'CSV Import'!$DA$7:$DA$359, 0))),0)</f>
        <v>0</v>
      </c>
      <c r="AM254" s="59">
        <f>IFERROR(VALUE(INDEX('CSV Import'!$DH$7:$DH$359, MATCH($BP254, 'CSV Import'!$DG$7:$DG$359, 0))),0)</f>
        <v>0</v>
      </c>
      <c r="AN254" s="60">
        <f>IFERROR(VALUE(INDEX('CSV Import'!$DI$7:$DI$359, MATCH($BP254, 'CSV Import'!$DG$7:$DG$359, 0))),0)</f>
        <v>0</v>
      </c>
      <c r="AO254" s="59">
        <f>IFERROR(VALUE(INDEX('CSV Import'!$DN$7:$DN$359, MATCH($BP254, 'CSV Import'!$DM$7:$DM$359, 0))),0)</f>
        <v>0</v>
      </c>
      <c r="AP254" s="60">
        <f>IFERROR(VALUE(INDEX('CSV Import'!$DO$7:$DO$359, MATCH($BP254, 'CSV Import'!$DM$7:$DM$359, 0))),0)</f>
        <v>0</v>
      </c>
      <c r="AQ254" s="59">
        <f>IFERROR(VALUE(INDEX('CSV Import'!$DT$7:$DT$359, MATCH($BP254, 'CSV Import'!$DS$7:$DS$359, 0))),0)</f>
        <v>0</v>
      </c>
      <c r="AR254" s="60">
        <f>IFERROR(VALUE(INDEX('CSV Import'!$DU$7:$DU$359, MATCH($BP254, 'CSV Import'!$DS$7:$DS$359, 0))),0)</f>
        <v>0</v>
      </c>
      <c r="AS254" s="59">
        <f>IFERROR(VALUE(INDEX('CSV Import'!$DZ$7:$DZ$359, MATCH($BP254, 'CSV Import'!$DY$7:$DY$359, 0))),0)</f>
        <v>0</v>
      </c>
      <c r="AT254" s="60">
        <f>IFERROR(VALUE(INDEX('CSV Import'!$EA$7:$EA$359, MATCH($BP254, 'CSV Import'!$DY$7:$DY$359, 0))),0)</f>
        <v>0</v>
      </c>
      <c r="AU254" s="59">
        <f>IFERROR(VALUE(INDEX('CSV Import'!$EF$7:$EF$359, MATCH($BP254, 'CSV Import'!$EE$7:$EE$359, 0))),0)</f>
        <v>0</v>
      </c>
      <c r="AV254" s="60">
        <f>IFERROR(VALUE(INDEX('CSV Import'!$EG$7:$EG$359, MATCH($BP254, 'CSV Import'!$EE$7:$EE$359, 0))),0)</f>
        <v>0</v>
      </c>
      <c r="AW254" s="59">
        <f>IFERROR(VALUE(INDEX('CSV Import'!$EL$7:$EL$359, MATCH($BP254, 'CSV Import'!$EK$7:$EK$359, 0))),0)</f>
        <v>0</v>
      </c>
      <c r="AX254" s="60">
        <f>IFERROR(VALUE(INDEX('CSV Import'!$EM$7:$EM$359, MATCH($BP254, 'CSV Import'!$EK$7:$EK$359, 0))),0)</f>
        <v>0</v>
      </c>
      <c r="AY254" s="59">
        <f>IFERROR(VALUE(INDEX('CSV Import'!$ER$7:$ER$359, MATCH($BP254, 'CSV Import'!$EQ$7:$EQ$359, 0))),0)</f>
        <v>0</v>
      </c>
      <c r="AZ254" s="60">
        <f>IFERROR(VALUE(INDEX('CSV Import'!$ES$7:$ES$359, MATCH($BP254, 'CSV Import'!$EQ$7:$EQ$359, 0))),0)</f>
        <v>0</v>
      </c>
      <c r="BA254" s="59">
        <f>IFERROR(VALUE(INDEX('CSV Import'!$EX$7:$EX$359, MATCH($BP254, 'CSV Import'!$EW$7:$EW$359, 0))),0)</f>
        <v>0</v>
      </c>
      <c r="BB254" s="60">
        <f>IFERROR(VALUE(INDEX('CSV Import'!$EY$7:$EY$359, MATCH($BP254, 'CSV Import'!$EW$7:$EW$359, 0))),0)</f>
        <v>0</v>
      </c>
      <c r="BC254" s="59">
        <f>IFERROR(VALUE(INDEX('CSV Import'!$FD$7:$FD$359, MATCH($BP254, 'CSV Import'!$FC$7:$FC$359, 0))),0)</f>
        <v>0</v>
      </c>
      <c r="BD254" s="60">
        <f>IFERROR(VALUE(INDEX('CSV Import'!$FE$7:$FE$359, MATCH($BP254, 'CSV Import'!$FC$7:$FC$359, 0))),0)</f>
        <v>0</v>
      </c>
      <c r="BE254" s="59">
        <f>IFERROR(VALUE(INDEX('CSV Import'!$FJ$7:$FJ$359, MATCH($BP254, 'CSV Import'!$FI$7:$FI$359, 0))),0)</f>
        <v>0</v>
      </c>
      <c r="BF254" s="60">
        <f>IFERROR(VALUE(INDEX('CSV Import'!$FK$7:$FK$359, MATCH($BP254, 'CSV Import'!$FI$7:$FI$359, 0))),0)</f>
        <v>0</v>
      </c>
      <c r="BG254" s="59">
        <f>IFERROR(VALUE(INDEX('CSV Import'!$FP$7:$FP$359, MATCH($BP254, 'CSV Import'!$FO$7:$FO$359, 0))),0)</f>
        <v>0</v>
      </c>
      <c r="BH254" s="60">
        <f>IFERROR(VALUE(INDEX('CSV Import'!$FQ$7:$FQ$359, MATCH($BP254, 'CSV Import'!$FO$7:$FO$359, 0))),0)</f>
        <v>0</v>
      </c>
      <c r="BI254" s="59">
        <f>IFERROR(VALUE(INDEX('CSV Import'!$FV$7:$FV$359, MATCH($BP254, 'CSV Import'!$FU$7:$FU$359, 0))),0)</f>
        <v>0</v>
      </c>
      <c r="BJ254" s="60">
        <f>IFERROR(VALUE(INDEX('CSV Import'!$FW$7:$FW$359, MATCH($BP254, 'CSV Import'!$FU$7:$FU$359, 0))),0)</f>
        <v>0</v>
      </c>
      <c r="BK254" s="59">
        <f>IFERROR(VALUE(INDEX('CSV Import'!$GB$7:$GB$359, MATCH($BP254, 'CSV Import'!$GA$7:$GA$359, 0))),0)</f>
        <v>0</v>
      </c>
      <c r="BL254" s="60">
        <f>IFERROR(VALUE(INDEX('CSV Import'!$GC$7:$GC$359, MATCH($BP254, 'CSV Import'!$GA$7:$GA$359, 0))),0)</f>
        <v>0</v>
      </c>
      <c r="BM254" s="61">
        <f t="shared" si="556"/>
        <v>0</v>
      </c>
      <c r="BN254" s="62">
        <f t="shared" si="556"/>
        <v>0</v>
      </c>
      <c r="BP254" s="33" t="str">
        <f t="shared" si="557"/>
        <v>NON-VOUCHERED</v>
      </c>
    </row>
    <row r="255" spans="1:68" x14ac:dyDescent="0.2">
      <c r="A255" s="28">
        <f>ROW()</f>
        <v>255</v>
      </c>
      <c r="B255" s="111"/>
      <c r="C255" s="59">
        <f>IFERROR(VALUE(INDEX('CSV Import'!$D$7:$D$359, MATCH($BP255, 'CSV Import'!$C$7:$C$359, 0))),0)</f>
        <v>0</v>
      </c>
      <c r="D255" s="60">
        <f>IFERROR(VALUE(INDEX('CSV Import'!$E$7:$E$359, MATCH($BP255, 'CSV Import'!$C$7:$C$359, 0))),0)</f>
        <v>0</v>
      </c>
      <c r="E255" s="59">
        <f>IFERROR(VALUE(INDEX('CSV Import'!$J$7:$J$359, MATCH($BP255, 'CSV Import'!$I$7:$I$359, 0))),0)</f>
        <v>0</v>
      </c>
      <c r="F255" s="60">
        <f>IFERROR(VALUE(INDEX('CSV Import'!$K$7:$K$359, MATCH($BP255, 'CSV Import'!$I$7:$I$359, 0))),0)</f>
        <v>0</v>
      </c>
      <c r="G255" s="59">
        <f>IFERROR(VALUE(INDEX('CSV Import'!$P$7:$P$359, MATCH($BP255, 'CSV Import'!$O$7:$O$359, 0))),0)</f>
        <v>0</v>
      </c>
      <c r="H255" s="60">
        <f>IFERROR(VALUE(INDEX('CSV Import'!$Q$7:$Q$359, MATCH($BP255, 'CSV Import'!$O$7:$O$359, 0))),0)</f>
        <v>0</v>
      </c>
      <c r="I255" s="59">
        <f>IFERROR(VALUE(INDEX('CSV Import'!$V$7:$V$359, MATCH($BP255, 'CSV Import'!$U$7:$U$359, 0))),0)</f>
        <v>0</v>
      </c>
      <c r="J255" s="60">
        <f>IFERROR(VALUE(INDEX('CSV Import'!$W$7:$W$359, MATCH($BP255, 'CSV Import'!$U$7:$U$359, 0))),0)</f>
        <v>0</v>
      </c>
      <c r="K255" s="59">
        <f>IFERROR(VALUE(INDEX('CSV Import'!$AB$7:$AB$359, MATCH($BP255, 'CSV Import'!$AA$7:$AA$359, 0))),0)</f>
        <v>0</v>
      </c>
      <c r="L255" s="60">
        <f>IFERROR(VALUE(INDEX('CSV Import'!$AC$7:$AC$359, MATCH($BP255, 'CSV Import'!$AA$7:$AA$359, 0))),0)</f>
        <v>0</v>
      </c>
      <c r="M255" s="59">
        <f>IFERROR(VALUE(INDEX('CSV Import'!$AH$7:$AH$359, MATCH($BP255, 'CSV Import'!$AG$7:$AG$359, 0))),0)</f>
        <v>0</v>
      </c>
      <c r="N255" s="60">
        <f>IFERROR(VALUE(INDEX('CSV Import'!$AI$7:$AI$359, MATCH($BP255, 'CSV Import'!$AG$7:$AG$359, 0))),0)</f>
        <v>0</v>
      </c>
      <c r="O255" s="59">
        <f>IFERROR(VALUE(INDEX('CSV Import'!$AN$7:$AN$359, MATCH($BP255, 'CSV Import'!$AM$7:$AM$359, 0))),0)</f>
        <v>0</v>
      </c>
      <c r="P255" s="60">
        <f>IFERROR(VALUE(INDEX('CSV Import'!$AO$7:$AO$359, MATCH($BP255, 'CSV Import'!$AM$7:$AM$359, 0))),0)</f>
        <v>0</v>
      </c>
      <c r="Q255" s="59">
        <f>IFERROR(VALUE(INDEX('CSV Import'!$AT$7:$AT$359, MATCH($BP255, 'CSV Import'!$AS$7:$AS$359, 0))),0)</f>
        <v>0</v>
      </c>
      <c r="R255" s="60">
        <f>IFERROR(VALUE(INDEX('CSV Import'!$AU$7:$AU$359, MATCH($BP255, 'CSV Import'!$AS$7:$AS$359, 0))),0)</f>
        <v>0</v>
      </c>
      <c r="S255" s="59">
        <f>IFERROR(VALUE(INDEX('CSV Import'!$AZ$7:$AZ$359, MATCH($BP255, 'CSV Import'!$AY$7:$AY$359, 0))),0)</f>
        <v>0</v>
      </c>
      <c r="T255" s="60">
        <f>IFERROR(VALUE(INDEX('CSV Import'!$BA$7:$BA$359, MATCH($BP255, 'CSV Import'!$AY$7:$AY$359, 0))),0)</f>
        <v>0</v>
      </c>
      <c r="U255" s="59">
        <f>IFERROR(VALUE(INDEX('CSV Import'!$BF$7:$BF$359, MATCH($BP255, 'CSV Import'!$BE$7:$BE$359, 0))),0)</f>
        <v>0</v>
      </c>
      <c r="V255" s="60">
        <f>IFERROR(VALUE(INDEX('CSV Import'!$BG$7:$BG$359, MATCH($BP255, 'CSV Import'!$BE$7:$BE$359, 0))),0)</f>
        <v>0</v>
      </c>
      <c r="W255" s="59">
        <f>IFERROR(VALUE(INDEX('CSV Import'!$BL$7:$BL$359, MATCH($BP255, 'CSV Import'!$BK$7:$BK$359, 0))),0)</f>
        <v>0</v>
      </c>
      <c r="X255" s="60">
        <f>IFERROR(VALUE(INDEX('CSV Import'!$BM$7:$BM$359, MATCH($BP255, 'CSV Import'!$BK$7:$BK$359, 0))),0)</f>
        <v>0</v>
      </c>
      <c r="Y255" s="59">
        <f>IFERROR(VALUE(INDEX('CSV Import'!$BR$7:$BR$359, MATCH($BP255, 'CSV Import'!$BQ$7:$BQ$359, 0))),0)</f>
        <v>0</v>
      </c>
      <c r="Z255" s="60">
        <f>IFERROR(VALUE(INDEX('CSV Import'!$BS$7:$BS$359, MATCH($BP255, 'CSV Import'!$BQ$7:$BQ$359, 0))),0)</f>
        <v>0</v>
      </c>
      <c r="AA255" s="59">
        <f>IFERROR(VALUE(INDEX('CSV Import'!$BX$7:$BX$359, MATCH($BP255, 'CSV Import'!$BW$7:$BW$359, 0))),0)</f>
        <v>0</v>
      </c>
      <c r="AB255" s="60">
        <f>IFERROR(VALUE(INDEX('CSV Import'!$BY$7:$BY$359, MATCH($BP255, 'CSV Import'!$BW$7:$BW$359, 0))),0)</f>
        <v>0</v>
      </c>
      <c r="AC255" s="59">
        <f>IFERROR(VALUE(INDEX('CSV Import'!$CD$7:$CD$359, MATCH($BP255, 'CSV Import'!$CC$7:$CC$359, 0))),0)</f>
        <v>0</v>
      </c>
      <c r="AD255" s="60">
        <f>IFERROR(VALUE(INDEX('CSV Import'!$CE$7:$CE$359, MATCH($BP255, 'CSV Import'!$CC$7:$CC$359, 0))),0)</f>
        <v>0</v>
      </c>
      <c r="AE255" s="59">
        <f>IFERROR(VALUE(INDEX('CSV Import'!$CJ$7:$CJ$359, MATCH($BP255, 'CSV Import'!$CI$7:$CI$359, 0))),0)</f>
        <v>0</v>
      </c>
      <c r="AF255" s="60">
        <f>IFERROR(VALUE(INDEX('CSV Import'!$CK$7:$CK$359, MATCH($BP255, 'CSV Import'!$CI$7:$CI$359, 0))),0)</f>
        <v>0</v>
      </c>
      <c r="AG255" s="59">
        <f>IFERROR(VALUE(INDEX('CSV Import'!$CP$7:$CP$359, MATCH($BP255, 'CSV Import'!$CO$7:$CO$359, 0))),0)</f>
        <v>0</v>
      </c>
      <c r="AH255" s="60">
        <f>IFERROR(VALUE(INDEX('CSV Import'!$CQ$7:$CQ$359, MATCH($BP255, 'CSV Import'!$CO$7:$CO$359, 0))),0)</f>
        <v>0</v>
      </c>
      <c r="AI255" s="59">
        <f>IFERROR(VALUE(INDEX('CSV Import'!$CV$7:$CV$359, MATCH($BP255, 'CSV Import'!$CU$7:$CU$359, 0))),0)</f>
        <v>0</v>
      </c>
      <c r="AJ255" s="60">
        <f>IFERROR(VALUE(INDEX('CSV Import'!$CW$7:$CW$359, MATCH($BP255, 'CSV Import'!$CU$7:$CU$359, 0))),0)</f>
        <v>0</v>
      </c>
      <c r="AK255" s="59">
        <f>IFERROR(VALUE(INDEX('CSV Import'!$DB$7:$DB$359, MATCH($BP255, 'CSV Import'!$DA$7:$DA$359, 0))),0)</f>
        <v>0</v>
      </c>
      <c r="AL255" s="60">
        <f>IFERROR(VALUE(INDEX('CSV Import'!$DC$7:$DC$359, MATCH($BP255, 'CSV Import'!$DA$7:$DA$359, 0))),0)</f>
        <v>0</v>
      </c>
      <c r="AM255" s="59">
        <f>IFERROR(VALUE(INDEX('CSV Import'!$DH$7:$DH$359, MATCH($BP255, 'CSV Import'!$DG$7:$DG$359, 0))),0)</f>
        <v>0</v>
      </c>
      <c r="AN255" s="60">
        <f>IFERROR(VALUE(INDEX('CSV Import'!$DI$7:$DI$359, MATCH($BP255, 'CSV Import'!$DG$7:$DG$359, 0))),0)</f>
        <v>0</v>
      </c>
      <c r="AO255" s="59">
        <f>IFERROR(VALUE(INDEX('CSV Import'!$DN$7:$DN$359, MATCH($BP255, 'CSV Import'!$DM$7:$DM$359, 0))),0)</f>
        <v>0</v>
      </c>
      <c r="AP255" s="60">
        <f>IFERROR(VALUE(INDEX('CSV Import'!$DO$7:$DO$359, MATCH($BP255, 'CSV Import'!$DM$7:$DM$359, 0))),0)</f>
        <v>0</v>
      </c>
      <c r="AQ255" s="59">
        <f>IFERROR(VALUE(INDEX('CSV Import'!$DT$7:$DT$359, MATCH($BP255, 'CSV Import'!$DS$7:$DS$359, 0))),0)</f>
        <v>0</v>
      </c>
      <c r="AR255" s="60">
        <f>IFERROR(VALUE(INDEX('CSV Import'!$DU$7:$DU$359, MATCH($BP255, 'CSV Import'!$DS$7:$DS$359, 0))),0)</f>
        <v>0</v>
      </c>
      <c r="AS255" s="59">
        <f>IFERROR(VALUE(INDEX('CSV Import'!$DZ$7:$DZ$359, MATCH($BP255, 'CSV Import'!$DY$7:$DY$359, 0))),0)</f>
        <v>0</v>
      </c>
      <c r="AT255" s="60">
        <f>IFERROR(VALUE(INDEX('CSV Import'!$EA$7:$EA$359, MATCH($BP255, 'CSV Import'!$DY$7:$DY$359, 0))),0)</f>
        <v>0</v>
      </c>
      <c r="AU255" s="59">
        <f>IFERROR(VALUE(INDEX('CSV Import'!$EF$7:$EF$359, MATCH($BP255, 'CSV Import'!$EE$7:$EE$359, 0))),0)</f>
        <v>0</v>
      </c>
      <c r="AV255" s="60">
        <f>IFERROR(VALUE(INDEX('CSV Import'!$EG$7:$EG$359, MATCH($BP255, 'CSV Import'!$EE$7:$EE$359, 0))),0)</f>
        <v>0</v>
      </c>
      <c r="AW255" s="59">
        <f>IFERROR(VALUE(INDEX('CSV Import'!$EL$7:$EL$359, MATCH($BP255, 'CSV Import'!$EK$7:$EK$359, 0))),0)</f>
        <v>0</v>
      </c>
      <c r="AX255" s="60">
        <f>IFERROR(VALUE(INDEX('CSV Import'!$EM$7:$EM$359, MATCH($BP255, 'CSV Import'!$EK$7:$EK$359, 0))),0)</f>
        <v>0</v>
      </c>
      <c r="AY255" s="59">
        <f>IFERROR(VALUE(INDEX('CSV Import'!$ER$7:$ER$359, MATCH($BP255, 'CSV Import'!$EQ$7:$EQ$359, 0))),0)</f>
        <v>0</v>
      </c>
      <c r="AZ255" s="60">
        <f>IFERROR(VALUE(INDEX('CSV Import'!$ES$7:$ES$359, MATCH($BP255, 'CSV Import'!$EQ$7:$EQ$359, 0))),0)</f>
        <v>0</v>
      </c>
      <c r="BA255" s="59">
        <f>IFERROR(VALUE(INDEX('CSV Import'!$EX$7:$EX$359, MATCH($BP255, 'CSV Import'!$EW$7:$EW$359, 0))),0)</f>
        <v>0</v>
      </c>
      <c r="BB255" s="60">
        <f>IFERROR(VALUE(INDEX('CSV Import'!$EY$7:$EY$359, MATCH($BP255, 'CSV Import'!$EW$7:$EW$359, 0))),0)</f>
        <v>0</v>
      </c>
      <c r="BC255" s="59">
        <f>IFERROR(VALUE(INDEX('CSV Import'!$FD$7:$FD$359, MATCH($BP255, 'CSV Import'!$FC$7:$FC$359, 0))),0)</f>
        <v>0</v>
      </c>
      <c r="BD255" s="60">
        <f>IFERROR(VALUE(INDEX('CSV Import'!$FE$7:$FE$359, MATCH($BP255, 'CSV Import'!$FC$7:$FC$359, 0))),0)</f>
        <v>0</v>
      </c>
      <c r="BE255" s="59">
        <f>IFERROR(VALUE(INDEX('CSV Import'!$FJ$7:$FJ$359, MATCH($BP255, 'CSV Import'!$FI$7:$FI$359, 0))),0)</f>
        <v>0</v>
      </c>
      <c r="BF255" s="60">
        <f>IFERROR(VALUE(INDEX('CSV Import'!$FK$7:$FK$359, MATCH($BP255, 'CSV Import'!$FI$7:$FI$359, 0))),0)</f>
        <v>0</v>
      </c>
      <c r="BG255" s="59">
        <f>IFERROR(VALUE(INDEX('CSV Import'!$FP$7:$FP$359, MATCH($BP255, 'CSV Import'!$FO$7:$FO$359, 0))),0)</f>
        <v>0</v>
      </c>
      <c r="BH255" s="60">
        <f>IFERROR(VALUE(INDEX('CSV Import'!$FQ$7:$FQ$359, MATCH($BP255, 'CSV Import'!$FO$7:$FO$359, 0))),0)</f>
        <v>0</v>
      </c>
      <c r="BI255" s="59">
        <f>IFERROR(VALUE(INDEX('CSV Import'!$FV$7:$FV$359, MATCH($BP255, 'CSV Import'!$FU$7:$FU$359, 0))),0)</f>
        <v>0</v>
      </c>
      <c r="BJ255" s="60">
        <f>IFERROR(VALUE(INDEX('CSV Import'!$FW$7:$FW$359, MATCH($BP255, 'CSV Import'!$FU$7:$FU$359, 0))),0)</f>
        <v>0</v>
      </c>
      <c r="BK255" s="59">
        <f>IFERROR(VALUE(INDEX('CSV Import'!$GB$7:$GB$359, MATCH($BP255, 'CSV Import'!$GA$7:$GA$359, 0))),0)</f>
        <v>0</v>
      </c>
      <c r="BL255" s="60">
        <f>IFERROR(VALUE(INDEX('CSV Import'!$GC$7:$GC$359, MATCH($BP255, 'CSV Import'!$GA$7:$GA$359, 0))),0)</f>
        <v>0</v>
      </c>
      <c r="BM255" s="61">
        <f t="shared" si="556"/>
        <v>0</v>
      </c>
      <c r="BN255" s="62">
        <f t="shared" si="556"/>
        <v>0</v>
      </c>
      <c r="BP255" s="33" t="str">
        <f t="shared" si="557"/>
        <v>NON-VOUCHERED</v>
      </c>
    </row>
    <row r="256" spans="1:68" x14ac:dyDescent="0.2">
      <c r="A256" s="28">
        <f>ROW()</f>
        <v>256</v>
      </c>
      <c r="B256" s="111"/>
      <c r="C256" s="59">
        <f>IFERROR(VALUE(INDEX('CSV Import'!$D$7:$D$359, MATCH($BP256, 'CSV Import'!$C$7:$C$359, 0))),0)</f>
        <v>0</v>
      </c>
      <c r="D256" s="60">
        <f>IFERROR(VALUE(INDEX('CSV Import'!$E$7:$E$359, MATCH($BP256, 'CSV Import'!$C$7:$C$359, 0))),0)</f>
        <v>0</v>
      </c>
      <c r="E256" s="59">
        <f>IFERROR(VALUE(INDEX('CSV Import'!$J$7:$J$359, MATCH($BP256, 'CSV Import'!$I$7:$I$359, 0))),0)</f>
        <v>0</v>
      </c>
      <c r="F256" s="60">
        <f>IFERROR(VALUE(INDEX('CSV Import'!$K$7:$K$359, MATCH($BP256, 'CSV Import'!$I$7:$I$359, 0))),0)</f>
        <v>0</v>
      </c>
      <c r="G256" s="59">
        <f>IFERROR(VALUE(INDEX('CSV Import'!$P$7:$P$359, MATCH($BP256, 'CSV Import'!$O$7:$O$359, 0))),0)</f>
        <v>0</v>
      </c>
      <c r="H256" s="60">
        <f>IFERROR(VALUE(INDEX('CSV Import'!$Q$7:$Q$359, MATCH($BP256, 'CSV Import'!$O$7:$O$359, 0))),0)</f>
        <v>0</v>
      </c>
      <c r="I256" s="59">
        <f>IFERROR(VALUE(INDEX('CSV Import'!$V$7:$V$359, MATCH($BP256, 'CSV Import'!$U$7:$U$359, 0))),0)</f>
        <v>0</v>
      </c>
      <c r="J256" s="60">
        <f>IFERROR(VALUE(INDEX('CSV Import'!$W$7:$W$359, MATCH($BP256, 'CSV Import'!$U$7:$U$359, 0))),0)</f>
        <v>0</v>
      </c>
      <c r="K256" s="59">
        <f>IFERROR(VALUE(INDEX('CSV Import'!$AB$7:$AB$359, MATCH($BP256, 'CSV Import'!$AA$7:$AA$359, 0))),0)</f>
        <v>0</v>
      </c>
      <c r="L256" s="60">
        <f>IFERROR(VALUE(INDEX('CSV Import'!$AC$7:$AC$359, MATCH($BP256, 'CSV Import'!$AA$7:$AA$359, 0))),0)</f>
        <v>0</v>
      </c>
      <c r="M256" s="59">
        <f>IFERROR(VALUE(INDEX('CSV Import'!$AH$7:$AH$359, MATCH($BP256, 'CSV Import'!$AG$7:$AG$359, 0))),0)</f>
        <v>0</v>
      </c>
      <c r="N256" s="60">
        <f>IFERROR(VALUE(INDEX('CSV Import'!$AI$7:$AI$359, MATCH($BP256, 'CSV Import'!$AG$7:$AG$359, 0))),0)</f>
        <v>0</v>
      </c>
      <c r="O256" s="59">
        <f>IFERROR(VALUE(INDEX('CSV Import'!$AN$7:$AN$359, MATCH($BP256, 'CSV Import'!$AM$7:$AM$359, 0))),0)</f>
        <v>0</v>
      </c>
      <c r="P256" s="60">
        <f>IFERROR(VALUE(INDEX('CSV Import'!$AO$7:$AO$359, MATCH($BP256, 'CSV Import'!$AM$7:$AM$359, 0))),0)</f>
        <v>0</v>
      </c>
      <c r="Q256" s="59">
        <f>IFERROR(VALUE(INDEX('CSV Import'!$AT$7:$AT$359, MATCH($BP256, 'CSV Import'!$AS$7:$AS$359, 0))),0)</f>
        <v>0</v>
      </c>
      <c r="R256" s="60">
        <f>IFERROR(VALUE(INDEX('CSV Import'!$AU$7:$AU$359, MATCH($BP256, 'CSV Import'!$AS$7:$AS$359, 0))),0)</f>
        <v>0</v>
      </c>
      <c r="S256" s="59">
        <f>IFERROR(VALUE(INDEX('CSV Import'!$AZ$7:$AZ$359, MATCH($BP256, 'CSV Import'!$AY$7:$AY$359, 0))),0)</f>
        <v>0</v>
      </c>
      <c r="T256" s="60">
        <f>IFERROR(VALUE(INDEX('CSV Import'!$BA$7:$BA$359, MATCH($BP256, 'CSV Import'!$AY$7:$AY$359, 0))),0)</f>
        <v>0</v>
      </c>
      <c r="U256" s="59">
        <f>IFERROR(VALUE(INDEX('CSV Import'!$BF$7:$BF$359, MATCH($BP256, 'CSV Import'!$BE$7:$BE$359, 0))),0)</f>
        <v>0</v>
      </c>
      <c r="V256" s="60">
        <f>IFERROR(VALUE(INDEX('CSV Import'!$BG$7:$BG$359, MATCH($BP256, 'CSV Import'!$BE$7:$BE$359, 0))),0)</f>
        <v>0</v>
      </c>
      <c r="W256" s="59">
        <f>IFERROR(VALUE(INDEX('CSV Import'!$BL$7:$BL$359, MATCH($BP256, 'CSV Import'!$BK$7:$BK$359, 0))),0)</f>
        <v>0</v>
      </c>
      <c r="X256" s="60">
        <f>IFERROR(VALUE(INDEX('CSV Import'!$BM$7:$BM$359, MATCH($BP256, 'CSV Import'!$BK$7:$BK$359, 0))),0)</f>
        <v>0</v>
      </c>
      <c r="Y256" s="59">
        <f>IFERROR(VALUE(INDEX('CSV Import'!$BR$7:$BR$359, MATCH($BP256, 'CSV Import'!$BQ$7:$BQ$359, 0))),0)</f>
        <v>0</v>
      </c>
      <c r="Z256" s="60">
        <f>IFERROR(VALUE(INDEX('CSV Import'!$BS$7:$BS$359, MATCH($BP256, 'CSV Import'!$BQ$7:$BQ$359, 0))),0)</f>
        <v>0</v>
      </c>
      <c r="AA256" s="59">
        <f>IFERROR(VALUE(INDEX('CSV Import'!$BX$7:$BX$359, MATCH($BP256, 'CSV Import'!$BW$7:$BW$359, 0))),0)</f>
        <v>0</v>
      </c>
      <c r="AB256" s="60">
        <f>IFERROR(VALUE(INDEX('CSV Import'!$BY$7:$BY$359, MATCH($BP256, 'CSV Import'!$BW$7:$BW$359, 0))),0)</f>
        <v>0</v>
      </c>
      <c r="AC256" s="59">
        <f>IFERROR(VALUE(INDEX('CSV Import'!$CD$7:$CD$359, MATCH($BP256, 'CSV Import'!$CC$7:$CC$359, 0))),0)</f>
        <v>0</v>
      </c>
      <c r="AD256" s="60">
        <f>IFERROR(VALUE(INDEX('CSV Import'!$CE$7:$CE$359, MATCH($BP256, 'CSV Import'!$CC$7:$CC$359, 0))),0)</f>
        <v>0</v>
      </c>
      <c r="AE256" s="59">
        <f>IFERROR(VALUE(INDEX('CSV Import'!$CJ$7:$CJ$359, MATCH($BP256, 'CSV Import'!$CI$7:$CI$359, 0))),0)</f>
        <v>0</v>
      </c>
      <c r="AF256" s="60">
        <f>IFERROR(VALUE(INDEX('CSV Import'!$CK$7:$CK$359, MATCH($BP256, 'CSV Import'!$CI$7:$CI$359, 0))),0)</f>
        <v>0</v>
      </c>
      <c r="AG256" s="59">
        <f>IFERROR(VALUE(INDEX('CSV Import'!$CP$7:$CP$359, MATCH($BP256, 'CSV Import'!$CO$7:$CO$359, 0))),0)</f>
        <v>0</v>
      </c>
      <c r="AH256" s="60">
        <f>IFERROR(VALUE(INDEX('CSV Import'!$CQ$7:$CQ$359, MATCH($BP256, 'CSV Import'!$CO$7:$CO$359, 0))),0)</f>
        <v>0</v>
      </c>
      <c r="AI256" s="59">
        <f>IFERROR(VALUE(INDEX('CSV Import'!$CV$7:$CV$359, MATCH($BP256, 'CSV Import'!$CU$7:$CU$359, 0))),0)</f>
        <v>0</v>
      </c>
      <c r="AJ256" s="60">
        <f>IFERROR(VALUE(INDEX('CSV Import'!$CW$7:$CW$359, MATCH($BP256, 'CSV Import'!$CU$7:$CU$359, 0))),0)</f>
        <v>0</v>
      </c>
      <c r="AK256" s="59">
        <f>IFERROR(VALUE(INDEX('CSV Import'!$DB$7:$DB$359, MATCH($BP256, 'CSV Import'!$DA$7:$DA$359, 0))),0)</f>
        <v>0</v>
      </c>
      <c r="AL256" s="60">
        <f>IFERROR(VALUE(INDEX('CSV Import'!$DC$7:$DC$359, MATCH($BP256, 'CSV Import'!$DA$7:$DA$359, 0))),0)</f>
        <v>0</v>
      </c>
      <c r="AM256" s="59">
        <f>IFERROR(VALUE(INDEX('CSV Import'!$DH$7:$DH$359, MATCH($BP256, 'CSV Import'!$DG$7:$DG$359, 0))),0)</f>
        <v>0</v>
      </c>
      <c r="AN256" s="60">
        <f>IFERROR(VALUE(INDEX('CSV Import'!$DI$7:$DI$359, MATCH($BP256, 'CSV Import'!$DG$7:$DG$359, 0))),0)</f>
        <v>0</v>
      </c>
      <c r="AO256" s="59">
        <f>IFERROR(VALUE(INDEX('CSV Import'!$DN$7:$DN$359, MATCH($BP256, 'CSV Import'!$DM$7:$DM$359, 0))),0)</f>
        <v>0</v>
      </c>
      <c r="AP256" s="60">
        <f>IFERROR(VALUE(INDEX('CSV Import'!$DO$7:$DO$359, MATCH($BP256, 'CSV Import'!$DM$7:$DM$359, 0))),0)</f>
        <v>0</v>
      </c>
      <c r="AQ256" s="59">
        <f>IFERROR(VALUE(INDEX('CSV Import'!$DT$7:$DT$359, MATCH($BP256, 'CSV Import'!$DS$7:$DS$359, 0))),0)</f>
        <v>0</v>
      </c>
      <c r="AR256" s="60">
        <f>IFERROR(VALUE(INDEX('CSV Import'!$DU$7:$DU$359, MATCH($BP256, 'CSV Import'!$DS$7:$DS$359, 0))),0)</f>
        <v>0</v>
      </c>
      <c r="AS256" s="59">
        <f>IFERROR(VALUE(INDEX('CSV Import'!$DZ$7:$DZ$359, MATCH($BP256, 'CSV Import'!$DY$7:$DY$359, 0))),0)</f>
        <v>0</v>
      </c>
      <c r="AT256" s="60">
        <f>IFERROR(VALUE(INDEX('CSV Import'!$EA$7:$EA$359, MATCH($BP256, 'CSV Import'!$DY$7:$DY$359, 0))),0)</f>
        <v>0</v>
      </c>
      <c r="AU256" s="59">
        <f>IFERROR(VALUE(INDEX('CSV Import'!$EF$7:$EF$359, MATCH($BP256, 'CSV Import'!$EE$7:$EE$359, 0))),0)</f>
        <v>0</v>
      </c>
      <c r="AV256" s="60">
        <f>IFERROR(VALUE(INDEX('CSV Import'!$EG$7:$EG$359, MATCH($BP256, 'CSV Import'!$EE$7:$EE$359, 0))),0)</f>
        <v>0</v>
      </c>
      <c r="AW256" s="59">
        <f>IFERROR(VALUE(INDEX('CSV Import'!$EL$7:$EL$359, MATCH($BP256, 'CSV Import'!$EK$7:$EK$359, 0))),0)</f>
        <v>0</v>
      </c>
      <c r="AX256" s="60">
        <f>IFERROR(VALUE(INDEX('CSV Import'!$EM$7:$EM$359, MATCH($BP256, 'CSV Import'!$EK$7:$EK$359, 0))),0)</f>
        <v>0</v>
      </c>
      <c r="AY256" s="59">
        <f>IFERROR(VALUE(INDEX('CSV Import'!$ER$7:$ER$359, MATCH($BP256, 'CSV Import'!$EQ$7:$EQ$359, 0))),0)</f>
        <v>0</v>
      </c>
      <c r="AZ256" s="60">
        <f>IFERROR(VALUE(INDEX('CSV Import'!$ES$7:$ES$359, MATCH($BP256, 'CSV Import'!$EQ$7:$EQ$359, 0))),0)</f>
        <v>0</v>
      </c>
      <c r="BA256" s="59">
        <f>IFERROR(VALUE(INDEX('CSV Import'!$EX$7:$EX$359, MATCH($BP256, 'CSV Import'!$EW$7:$EW$359, 0))),0)</f>
        <v>0</v>
      </c>
      <c r="BB256" s="60">
        <f>IFERROR(VALUE(INDEX('CSV Import'!$EY$7:$EY$359, MATCH($BP256, 'CSV Import'!$EW$7:$EW$359, 0))),0)</f>
        <v>0</v>
      </c>
      <c r="BC256" s="59">
        <f>IFERROR(VALUE(INDEX('CSV Import'!$FD$7:$FD$359, MATCH($BP256, 'CSV Import'!$FC$7:$FC$359, 0))),0)</f>
        <v>0</v>
      </c>
      <c r="BD256" s="60">
        <f>IFERROR(VALUE(INDEX('CSV Import'!$FE$7:$FE$359, MATCH($BP256, 'CSV Import'!$FC$7:$FC$359, 0))),0)</f>
        <v>0</v>
      </c>
      <c r="BE256" s="59">
        <f>IFERROR(VALUE(INDEX('CSV Import'!$FJ$7:$FJ$359, MATCH($BP256, 'CSV Import'!$FI$7:$FI$359, 0))),0)</f>
        <v>0</v>
      </c>
      <c r="BF256" s="60">
        <f>IFERROR(VALUE(INDEX('CSV Import'!$FK$7:$FK$359, MATCH($BP256, 'CSV Import'!$FI$7:$FI$359, 0))),0)</f>
        <v>0</v>
      </c>
      <c r="BG256" s="59">
        <f>IFERROR(VALUE(INDEX('CSV Import'!$FP$7:$FP$359, MATCH($BP256, 'CSV Import'!$FO$7:$FO$359, 0))),0)</f>
        <v>0</v>
      </c>
      <c r="BH256" s="60">
        <f>IFERROR(VALUE(INDEX('CSV Import'!$FQ$7:$FQ$359, MATCH($BP256, 'CSV Import'!$FO$7:$FO$359, 0))),0)</f>
        <v>0</v>
      </c>
      <c r="BI256" s="59">
        <f>IFERROR(VALUE(INDEX('CSV Import'!$FV$7:$FV$359, MATCH($BP256, 'CSV Import'!$FU$7:$FU$359, 0))),0)</f>
        <v>0</v>
      </c>
      <c r="BJ256" s="60">
        <f>IFERROR(VALUE(INDEX('CSV Import'!$FW$7:$FW$359, MATCH($BP256, 'CSV Import'!$FU$7:$FU$359, 0))),0)</f>
        <v>0</v>
      </c>
      <c r="BK256" s="59">
        <f>IFERROR(VALUE(INDEX('CSV Import'!$GB$7:$GB$359, MATCH($BP256, 'CSV Import'!$GA$7:$GA$359, 0))),0)</f>
        <v>0</v>
      </c>
      <c r="BL256" s="60">
        <f>IFERROR(VALUE(INDEX('CSV Import'!$GC$7:$GC$359, MATCH($BP256, 'CSV Import'!$GA$7:$GA$359, 0))),0)</f>
        <v>0</v>
      </c>
      <c r="BM256" s="61">
        <f t="shared" si="556"/>
        <v>0</v>
      </c>
      <c r="BN256" s="62">
        <f t="shared" si="556"/>
        <v>0</v>
      </c>
      <c r="BP256" s="33" t="str">
        <f t="shared" si="557"/>
        <v>NON-VOUCHERED</v>
      </c>
    </row>
    <row r="257" spans="1:68" x14ac:dyDescent="0.2">
      <c r="A257" s="28">
        <f>ROW()</f>
        <v>257</v>
      </c>
      <c r="B257" s="111"/>
      <c r="C257" s="59">
        <f>IFERROR(VALUE(INDEX('CSV Import'!$D$7:$D$359, MATCH($BP257, 'CSV Import'!$C$7:$C$359, 0))),0)</f>
        <v>0</v>
      </c>
      <c r="D257" s="60">
        <f>IFERROR(VALUE(INDEX('CSV Import'!$E$7:$E$359, MATCH($BP257, 'CSV Import'!$C$7:$C$359, 0))),0)</f>
        <v>0</v>
      </c>
      <c r="E257" s="59">
        <f>IFERROR(VALUE(INDEX('CSV Import'!$J$7:$J$359, MATCH($BP257, 'CSV Import'!$I$7:$I$359, 0))),0)</f>
        <v>0</v>
      </c>
      <c r="F257" s="60">
        <f>IFERROR(VALUE(INDEX('CSV Import'!$K$7:$K$359, MATCH($BP257, 'CSV Import'!$I$7:$I$359, 0))),0)</f>
        <v>0</v>
      </c>
      <c r="G257" s="59">
        <f>IFERROR(VALUE(INDEX('CSV Import'!$P$7:$P$359, MATCH($BP257, 'CSV Import'!$O$7:$O$359, 0))),0)</f>
        <v>0</v>
      </c>
      <c r="H257" s="60">
        <f>IFERROR(VALUE(INDEX('CSV Import'!$Q$7:$Q$359, MATCH($BP257, 'CSV Import'!$O$7:$O$359, 0))),0)</f>
        <v>0</v>
      </c>
      <c r="I257" s="59">
        <f>IFERROR(VALUE(INDEX('CSV Import'!$V$7:$V$359, MATCH($BP257, 'CSV Import'!$U$7:$U$359, 0))),0)</f>
        <v>0</v>
      </c>
      <c r="J257" s="60">
        <f>IFERROR(VALUE(INDEX('CSV Import'!$W$7:$W$359, MATCH($BP257, 'CSV Import'!$U$7:$U$359, 0))),0)</f>
        <v>0</v>
      </c>
      <c r="K257" s="59">
        <f>IFERROR(VALUE(INDEX('CSV Import'!$AB$7:$AB$359, MATCH($BP257, 'CSV Import'!$AA$7:$AA$359, 0))),0)</f>
        <v>0</v>
      </c>
      <c r="L257" s="60">
        <f>IFERROR(VALUE(INDEX('CSV Import'!$AC$7:$AC$359, MATCH($BP257, 'CSV Import'!$AA$7:$AA$359, 0))),0)</f>
        <v>0</v>
      </c>
      <c r="M257" s="59">
        <f>IFERROR(VALUE(INDEX('CSV Import'!$AH$7:$AH$359, MATCH($BP257, 'CSV Import'!$AG$7:$AG$359, 0))),0)</f>
        <v>0</v>
      </c>
      <c r="N257" s="60">
        <f>IFERROR(VALUE(INDEX('CSV Import'!$AI$7:$AI$359, MATCH($BP257, 'CSV Import'!$AG$7:$AG$359, 0))),0)</f>
        <v>0</v>
      </c>
      <c r="O257" s="59">
        <f>IFERROR(VALUE(INDEX('CSV Import'!$AN$7:$AN$359, MATCH($BP257, 'CSV Import'!$AM$7:$AM$359, 0))),0)</f>
        <v>0</v>
      </c>
      <c r="P257" s="60">
        <f>IFERROR(VALUE(INDEX('CSV Import'!$AO$7:$AO$359, MATCH($BP257, 'CSV Import'!$AM$7:$AM$359, 0))),0)</f>
        <v>0</v>
      </c>
      <c r="Q257" s="59">
        <f>IFERROR(VALUE(INDEX('CSV Import'!$AT$7:$AT$359, MATCH($BP257, 'CSV Import'!$AS$7:$AS$359, 0))),0)</f>
        <v>0</v>
      </c>
      <c r="R257" s="60">
        <f>IFERROR(VALUE(INDEX('CSV Import'!$AU$7:$AU$359, MATCH($BP257, 'CSV Import'!$AS$7:$AS$359, 0))),0)</f>
        <v>0</v>
      </c>
      <c r="S257" s="59">
        <f>IFERROR(VALUE(INDEX('CSV Import'!$AZ$7:$AZ$359, MATCH($BP257, 'CSV Import'!$AY$7:$AY$359, 0))),0)</f>
        <v>0</v>
      </c>
      <c r="T257" s="60">
        <f>IFERROR(VALUE(INDEX('CSV Import'!$BA$7:$BA$359, MATCH($BP257, 'CSV Import'!$AY$7:$AY$359, 0))),0)</f>
        <v>0</v>
      </c>
      <c r="U257" s="59">
        <f>IFERROR(VALUE(INDEX('CSV Import'!$BF$7:$BF$359, MATCH($BP257, 'CSV Import'!$BE$7:$BE$359, 0))),0)</f>
        <v>0</v>
      </c>
      <c r="V257" s="60">
        <f>IFERROR(VALUE(INDEX('CSV Import'!$BG$7:$BG$359, MATCH($BP257, 'CSV Import'!$BE$7:$BE$359, 0))),0)</f>
        <v>0</v>
      </c>
      <c r="W257" s="59">
        <f>IFERROR(VALUE(INDEX('CSV Import'!$BL$7:$BL$359, MATCH($BP257, 'CSV Import'!$BK$7:$BK$359, 0))),0)</f>
        <v>0</v>
      </c>
      <c r="X257" s="60">
        <f>IFERROR(VALUE(INDEX('CSV Import'!$BM$7:$BM$359, MATCH($BP257, 'CSV Import'!$BK$7:$BK$359, 0))),0)</f>
        <v>0</v>
      </c>
      <c r="Y257" s="59">
        <f>IFERROR(VALUE(INDEX('CSV Import'!$BR$7:$BR$359, MATCH($BP257, 'CSV Import'!$BQ$7:$BQ$359, 0))),0)</f>
        <v>0</v>
      </c>
      <c r="Z257" s="60">
        <f>IFERROR(VALUE(INDEX('CSV Import'!$BS$7:$BS$359, MATCH($BP257, 'CSV Import'!$BQ$7:$BQ$359, 0))),0)</f>
        <v>0</v>
      </c>
      <c r="AA257" s="59">
        <f>IFERROR(VALUE(INDEX('CSV Import'!$BX$7:$BX$359, MATCH($BP257, 'CSV Import'!$BW$7:$BW$359, 0))),0)</f>
        <v>0</v>
      </c>
      <c r="AB257" s="60">
        <f>IFERROR(VALUE(INDEX('CSV Import'!$BY$7:$BY$359, MATCH($BP257, 'CSV Import'!$BW$7:$BW$359, 0))),0)</f>
        <v>0</v>
      </c>
      <c r="AC257" s="59">
        <f>IFERROR(VALUE(INDEX('CSV Import'!$CD$7:$CD$359, MATCH($BP257, 'CSV Import'!$CC$7:$CC$359, 0))),0)</f>
        <v>0</v>
      </c>
      <c r="AD257" s="60">
        <f>IFERROR(VALUE(INDEX('CSV Import'!$CE$7:$CE$359, MATCH($BP257, 'CSV Import'!$CC$7:$CC$359, 0))),0)</f>
        <v>0</v>
      </c>
      <c r="AE257" s="59">
        <f>IFERROR(VALUE(INDEX('CSV Import'!$CJ$7:$CJ$359, MATCH($BP257, 'CSV Import'!$CI$7:$CI$359, 0))),0)</f>
        <v>0</v>
      </c>
      <c r="AF257" s="60">
        <f>IFERROR(VALUE(INDEX('CSV Import'!$CK$7:$CK$359, MATCH($BP257, 'CSV Import'!$CI$7:$CI$359, 0))),0)</f>
        <v>0</v>
      </c>
      <c r="AG257" s="59">
        <f>IFERROR(VALUE(INDEX('CSV Import'!$CP$7:$CP$359, MATCH($BP257, 'CSV Import'!$CO$7:$CO$359, 0))),0)</f>
        <v>0</v>
      </c>
      <c r="AH257" s="60">
        <f>IFERROR(VALUE(INDEX('CSV Import'!$CQ$7:$CQ$359, MATCH($BP257, 'CSV Import'!$CO$7:$CO$359, 0))),0)</f>
        <v>0</v>
      </c>
      <c r="AI257" s="59">
        <f>IFERROR(VALUE(INDEX('CSV Import'!$CV$7:$CV$359, MATCH($BP257, 'CSV Import'!$CU$7:$CU$359, 0))),0)</f>
        <v>0</v>
      </c>
      <c r="AJ257" s="60">
        <f>IFERROR(VALUE(INDEX('CSV Import'!$CW$7:$CW$359, MATCH($BP257, 'CSV Import'!$CU$7:$CU$359, 0))),0)</f>
        <v>0</v>
      </c>
      <c r="AK257" s="59">
        <f>IFERROR(VALUE(INDEX('CSV Import'!$DB$7:$DB$359, MATCH($BP257, 'CSV Import'!$DA$7:$DA$359, 0))),0)</f>
        <v>0</v>
      </c>
      <c r="AL257" s="60">
        <f>IFERROR(VALUE(INDEX('CSV Import'!$DC$7:$DC$359, MATCH($BP257, 'CSV Import'!$DA$7:$DA$359, 0))),0)</f>
        <v>0</v>
      </c>
      <c r="AM257" s="59">
        <f>IFERROR(VALUE(INDEX('CSV Import'!$DH$7:$DH$359, MATCH($BP257, 'CSV Import'!$DG$7:$DG$359, 0))),0)</f>
        <v>0</v>
      </c>
      <c r="AN257" s="60">
        <f>IFERROR(VALUE(INDEX('CSV Import'!$DI$7:$DI$359, MATCH($BP257, 'CSV Import'!$DG$7:$DG$359, 0))),0)</f>
        <v>0</v>
      </c>
      <c r="AO257" s="59">
        <f>IFERROR(VALUE(INDEX('CSV Import'!$DN$7:$DN$359, MATCH($BP257, 'CSV Import'!$DM$7:$DM$359, 0))),0)</f>
        <v>0</v>
      </c>
      <c r="AP257" s="60">
        <f>IFERROR(VALUE(INDEX('CSV Import'!$DO$7:$DO$359, MATCH($BP257, 'CSV Import'!$DM$7:$DM$359, 0))),0)</f>
        <v>0</v>
      </c>
      <c r="AQ257" s="59">
        <f>IFERROR(VALUE(INDEX('CSV Import'!$DT$7:$DT$359, MATCH($BP257, 'CSV Import'!$DS$7:$DS$359, 0))),0)</f>
        <v>0</v>
      </c>
      <c r="AR257" s="60">
        <f>IFERROR(VALUE(INDEX('CSV Import'!$DU$7:$DU$359, MATCH($BP257, 'CSV Import'!$DS$7:$DS$359, 0))),0)</f>
        <v>0</v>
      </c>
      <c r="AS257" s="59">
        <f>IFERROR(VALUE(INDEX('CSV Import'!$DZ$7:$DZ$359, MATCH($BP257, 'CSV Import'!$DY$7:$DY$359, 0))),0)</f>
        <v>0</v>
      </c>
      <c r="AT257" s="60">
        <f>IFERROR(VALUE(INDEX('CSV Import'!$EA$7:$EA$359, MATCH($BP257, 'CSV Import'!$DY$7:$DY$359, 0))),0)</f>
        <v>0</v>
      </c>
      <c r="AU257" s="59">
        <f>IFERROR(VALUE(INDEX('CSV Import'!$EF$7:$EF$359, MATCH($BP257, 'CSV Import'!$EE$7:$EE$359, 0))),0)</f>
        <v>0</v>
      </c>
      <c r="AV257" s="60">
        <f>IFERROR(VALUE(INDEX('CSV Import'!$EG$7:$EG$359, MATCH($BP257, 'CSV Import'!$EE$7:$EE$359, 0))),0)</f>
        <v>0</v>
      </c>
      <c r="AW257" s="59">
        <f>IFERROR(VALUE(INDEX('CSV Import'!$EL$7:$EL$359, MATCH($BP257, 'CSV Import'!$EK$7:$EK$359, 0))),0)</f>
        <v>0</v>
      </c>
      <c r="AX257" s="60">
        <f>IFERROR(VALUE(INDEX('CSV Import'!$EM$7:$EM$359, MATCH($BP257, 'CSV Import'!$EK$7:$EK$359, 0))),0)</f>
        <v>0</v>
      </c>
      <c r="AY257" s="59">
        <f>IFERROR(VALUE(INDEX('CSV Import'!$ER$7:$ER$359, MATCH($BP257, 'CSV Import'!$EQ$7:$EQ$359, 0))),0)</f>
        <v>0</v>
      </c>
      <c r="AZ257" s="60">
        <f>IFERROR(VALUE(INDEX('CSV Import'!$ES$7:$ES$359, MATCH($BP257, 'CSV Import'!$EQ$7:$EQ$359, 0))),0)</f>
        <v>0</v>
      </c>
      <c r="BA257" s="59">
        <f>IFERROR(VALUE(INDEX('CSV Import'!$EX$7:$EX$359, MATCH($BP257, 'CSV Import'!$EW$7:$EW$359, 0))),0)</f>
        <v>0</v>
      </c>
      <c r="BB257" s="60">
        <f>IFERROR(VALUE(INDEX('CSV Import'!$EY$7:$EY$359, MATCH($BP257, 'CSV Import'!$EW$7:$EW$359, 0))),0)</f>
        <v>0</v>
      </c>
      <c r="BC257" s="59">
        <f>IFERROR(VALUE(INDEX('CSV Import'!$FD$7:$FD$359, MATCH($BP257, 'CSV Import'!$FC$7:$FC$359, 0))),0)</f>
        <v>0</v>
      </c>
      <c r="BD257" s="60">
        <f>IFERROR(VALUE(INDEX('CSV Import'!$FE$7:$FE$359, MATCH($BP257, 'CSV Import'!$FC$7:$FC$359, 0))),0)</f>
        <v>0</v>
      </c>
      <c r="BE257" s="59">
        <f>IFERROR(VALUE(INDEX('CSV Import'!$FJ$7:$FJ$359, MATCH($BP257, 'CSV Import'!$FI$7:$FI$359, 0))),0)</f>
        <v>0</v>
      </c>
      <c r="BF257" s="60">
        <f>IFERROR(VALUE(INDEX('CSV Import'!$FK$7:$FK$359, MATCH($BP257, 'CSV Import'!$FI$7:$FI$359, 0))),0)</f>
        <v>0</v>
      </c>
      <c r="BG257" s="59">
        <f>IFERROR(VALUE(INDEX('CSV Import'!$FP$7:$FP$359, MATCH($BP257, 'CSV Import'!$FO$7:$FO$359, 0))),0)</f>
        <v>0</v>
      </c>
      <c r="BH257" s="60">
        <f>IFERROR(VALUE(INDEX('CSV Import'!$FQ$7:$FQ$359, MATCH($BP257, 'CSV Import'!$FO$7:$FO$359, 0))),0)</f>
        <v>0</v>
      </c>
      <c r="BI257" s="59">
        <f>IFERROR(VALUE(INDEX('CSV Import'!$FV$7:$FV$359, MATCH($BP257, 'CSV Import'!$FU$7:$FU$359, 0))),0)</f>
        <v>0</v>
      </c>
      <c r="BJ257" s="60">
        <f>IFERROR(VALUE(INDEX('CSV Import'!$FW$7:$FW$359, MATCH($BP257, 'CSV Import'!$FU$7:$FU$359, 0))),0)</f>
        <v>0</v>
      </c>
      <c r="BK257" s="59">
        <f>IFERROR(VALUE(INDEX('CSV Import'!$GB$7:$GB$359, MATCH($BP257, 'CSV Import'!$GA$7:$GA$359, 0))),0)</f>
        <v>0</v>
      </c>
      <c r="BL257" s="60">
        <f>IFERROR(VALUE(INDEX('CSV Import'!$GC$7:$GC$359, MATCH($BP257, 'CSV Import'!$GA$7:$GA$359, 0))),0)</f>
        <v>0</v>
      </c>
      <c r="BM257" s="61">
        <f t="shared" si="556"/>
        <v>0</v>
      </c>
      <c r="BN257" s="62">
        <f t="shared" si="556"/>
        <v>0</v>
      </c>
      <c r="BP257" s="33" t="str">
        <f t="shared" si="557"/>
        <v>NON-VOUCHERED</v>
      </c>
    </row>
    <row r="258" spans="1:68" x14ac:dyDescent="0.2">
      <c r="A258" s="28">
        <f>ROW()</f>
        <v>258</v>
      </c>
      <c r="B258" s="111"/>
      <c r="C258" s="59">
        <f>IFERROR(VALUE(INDEX('CSV Import'!$D$7:$D$359, MATCH($BP258, 'CSV Import'!$C$7:$C$359, 0))),0)</f>
        <v>0</v>
      </c>
      <c r="D258" s="60">
        <f>IFERROR(VALUE(INDEX('CSV Import'!$E$7:$E$359, MATCH($BP258, 'CSV Import'!$C$7:$C$359, 0))),0)</f>
        <v>0</v>
      </c>
      <c r="E258" s="59">
        <f>IFERROR(VALUE(INDEX('CSV Import'!$J$7:$J$359, MATCH($BP258, 'CSV Import'!$I$7:$I$359, 0))),0)</f>
        <v>0</v>
      </c>
      <c r="F258" s="60">
        <f>IFERROR(VALUE(INDEX('CSV Import'!$K$7:$K$359, MATCH($BP258, 'CSV Import'!$I$7:$I$359, 0))),0)</f>
        <v>0</v>
      </c>
      <c r="G258" s="59">
        <f>IFERROR(VALUE(INDEX('CSV Import'!$P$7:$P$359, MATCH($BP258, 'CSV Import'!$O$7:$O$359, 0))),0)</f>
        <v>0</v>
      </c>
      <c r="H258" s="60">
        <f>IFERROR(VALUE(INDEX('CSV Import'!$Q$7:$Q$359, MATCH($BP258, 'CSV Import'!$O$7:$O$359, 0))),0)</f>
        <v>0</v>
      </c>
      <c r="I258" s="59">
        <f>IFERROR(VALUE(INDEX('CSV Import'!$V$7:$V$359, MATCH($BP258, 'CSV Import'!$U$7:$U$359, 0))),0)</f>
        <v>0</v>
      </c>
      <c r="J258" s="60">
        <f>IFERROR(VALUE(INDEX('CSV Import'!$W$7:$W$359, MATCH($BP258, 'CSV Import'!$U$7:$U$359, 0))),0)</f>
        <v>0</v>
      </c>
      <c r="K258" s="59">
        <f>IFERROR(VALUE(INDEX('CSV Import'!$AB$7:$AB$359, MATCH($BP258, 'CSV Import'!$AA$7:$AA$359, 0))),0)</f>
        <v>0</v>
      </c>
      <c r="L258" s="60">
        <f>IFERROR(VALUE(INDEX('CSV Import'!$AC$7:$AC$359, MATCH($BP258, 'CSV Import'!$AA$7:$AA$359, 0))),0)</f>
        <v>0</v>
      </c>
      <c r="M258" s="59">
        <f>IFERROR(VALUE(INDEX('CSV Import'!$AH$7:$AH$359, MATCH($BP258, 'CSV Import'!$AG$7:$AG$359, 0))),0)</f>
        <v>0</v>
      </c>
      <c r="N258" s="60">
        <f>IFERROR(VALUE(INDEX('CSV Import'!$AI$7:$AI$359, MATCH($BP258, 'CSV Import'!$AG$7:$AG$359, 0))),0)</f>
        <v>0</v>
      </c>
      <c r="O258" s="59">
        <f>IFERROR(VALUE(INDEX('CSV Import'!$AN$7:$AN$359, MATCH($BP258, 'CSV Import'!$AM$7:$AM$359, 0))),0)</f>
        <v>0</v>
      </c>
      <c r="P258" s="60">
        <f>IFERROR(VALUE(INDEX('CSV Import'!$AO$7:$AO$359, MATCH($BP258, 'CSV Import'!$AM$7:$AM$359, 0))),0)</f>
        <v>0</v>
      </c>
      <c r="Q258" s="59">
        <f>IFERROR(VALUE(INDEX('CSV Import'!$AT$7:$AT$359, MATCH($BP258, 'CSV Import'!$AS$7:$AS$359, 0))),0)</f>
        <v>0</v>
      </c>
      <c r="R258" s="60">
        <f>IFERROR(VALUE(INDEX('CSV Import'!$AU$7:$AU$359, MATCH($BP258, 'CSV Import'!$AS$7:$AS$359, 0))),0)</f>
        <v>0</v>
      </c>
      <c r="S258" s="59">
        <f>IFERROR(VALUE(INDEX('CSV Import'!$AZ$7:$AZ$359, MATCH($BP258, 'CSV Import'!$AY$7:$AY$359, 0))),0)</f>
        <v>0</v>
      </c>
      <c r="T258" s="60">
        <f>IFERROR(VALUE(INDEX('CSV Import'!$BA$7:$BA$359, MATCH($BP258, 'CSV Import'!$AY$7:$AY$359, 0))),0)</f>
        <v>0</v>
      </c>
      <c r="U258" s="59">
        <f>IFERROR(VALUE(INDEX('CSV Import'!$BF$7:$BF$359, MATCH($BP258, 'CSV Import'!$BE$7:$BE$359, 0))),0)</f>
        <v>0</v>
      </c>
      <c r="V258" s="60">
        <f>IFERROR(VALUE(INDEX('CSV Import'!$BG$7:$BG$359, MATCH($BP258, 'CSV Import'!$BE$7:$BE$359, 0))),0)</f>
        <v>0</v>
      </c>
      <c r="W258" s="59">
        <f>IFERROR(VALUE(INDEX('CSV Import'!$BL$7:$BL$359, MATCH($BP258, 'CSV Import'!$BK$7:$BK$359, 0))),0)</f>
        <v>0</v>
      </c>
      <c r="X258" s="60">
        <f>IFERROR(VALUE(INDEX('CSV Import'!$BM$7:$BM$359, MATCH($BP258, 'CSV Import'!$BK$7:$BK$359, 0))),0)</f>
        <v>0</v>
      </c>
      <c r="Y258" s="59">
        <f>IFERROR(VALUE(INDEX('CSV Import'!$BR$7:$BR$359, MATCH($BP258, 'CSV Import'!$BQ$7:$BQ$359, 0))),0)</f>
        <v>0</v>
      </c>
      <c r="Z258" s="60">
        <f>IFERROR(VALUE(INDEX('CSV Import'!$BS$7:$BS$359, MATCH($BP258, 'CSV Import'!$BQ$7:$BQ$359, 0))),0)</f>
        <v>0</v>
      </c>
      <c r="AA258" s="59">
        <f>IFERROR(VALUE(INDEX('CSV Import'!$BX$7:$BX$359, MATCH($BP258, 'CSV Import'!$BW$7:$BW$359, 0))),0)</f>
        <v>0</v>
      </c>
      <c r="AB258" s="60">
        <f>IFERROR(VALUE(INDEX('CSV Import'!$BY$7:$BY$359, MATCH($BP258, 'CSV Import'!$BW$7:$BW$359, 0))),0)</f>
        <v>0</v>
      </c>
      <c r="AC258" s="59">
        <f>IFERROR(VALUE(INDEX('CSV Import'!$CD$7:$CD$359, MATCH($BP258, 'CSV Import'!$CC$7:$CC$359, 0))),0)</f>
        <v>0</v>
      </c>
      <c r="AD258" s="60">
        <f>IFERROR(VALUE(INDEX('CSV Import'!$CE$7:$CE$359, MATCH($BP258, 'CSV Import'!$CC$7:$CC$359, 0))),0)</f>
        <v>0</v>
      </c>
      <c r="AE258" s="59">
        <f>IFERROR(VALUE(INDEX('CSV Import'!$CJ$7:$CJ$359, MATCH($BP258, 'CSV Import'!$CI$7:$CI$359, 0))),0)</f>
        <v>0</v>
      </c>
      <c r="AF258" s="60">
        <f>IFERROR(VALUE(INDEX('CSV Import'!$CK$7:$CK$359, MATCH($BP258, 'CSV Import'!$CI$7:$CI$359, 0))),0)</f>
        <v>0</v>
      </c>
      <c r="AG258" s="59">
        <f>IFERROR(VALUE(INDEX('CSV Import'!$CP$7:$CP$359, MATCH($BP258, 'CSV Import'!$CO$7:$CO$359, 0))),0)</f>
        <v>0</v>
      </c>
      <c r="AH258" s="60">
        <f>IFERROR(VALUE(INDEX('CSV Import'!$CQ$7:$CQ$359, MATCH($BP258, 'CSV Import'!$CO$7:$CO$359, 0))),0)</f>
        <v>0</v>
      </c>
      <c r="AI258" s="59">
        <f>IFERROR(VALUE(INDEX('CSV Import'!$CV$7:$CV$359, MATCH($BP258, 'CSV Import'!$CU$7:$CU$359, 0))),0)</f>
        <v>0</v>
      </c>
      <c r="AJ258" s="60">
        <f>IFERROR(VALUE(INDEX('CSV Import'!$CW$7:$CW$359, MATCH($BP258, 'CSV Import'!$CU$7:$CU$359, 0))),0)</f>
        <v>0</v>
      </c>
      <c r="AK258" s="59">
        <f>IFERROR(VALUE(INDEX('CSV Import'!$DB$7:$DB$359, MATCH($BP258, 'CSV Import'!$DA$7:$DA$359, 0))),0)</f>
        <v>0</v>
      </c>
      <c r="AL258" s="60">
        <f>IFERROR(VALUE(INDEX('CSV Import'!$DC$7:$DC$359, MATCH($BP258, 'CSV Import'!$DA$7:$DA$359, 0))),0)</f>
        <v>0</v>
      </c>
      <c r="AM258" s="59">
        <f>IFERROR(VALUE(INDEX('CSV Import'!$DH$7:$DH$359, MATCH($BP258, 'CSV Import'!$DG$7:$DG$359, 0))),0)</f>
        <v>0</v>
      </c>
      <c r="AN258" s="60">
        <f>IFERROR(VALUE(INDEX('CSV Import'!$DI$7:$DI$359, MATCH($BP258, 'CSV Import'!$DG$7:$DG$359, 0))),0)</f>
        <v>0</v>
      </c>
      <c r="AO258" s="59">
        <f>IFERROR(VALUE(INDEX('CSV Import'!$DN$7:$DN$359, MATCH($BP258, 'CSV Import'!$DM$7:$DM$359, 0))),0)</f>
        <v>0</v>
      </c>
      <c r="AP258" s="60">
        <f>IFERROR(VALUE(INDEX('CSV Import'!$DO$7:$DO$359, MATCH($BP258, 'CSV Import'!$DM$7:$DM$359, 0))),0)</f>
        <v>0</v>
      </c>
      <c r="AQ258" s="59">
        <f>IFERROR(VALUE(INDEX('CSV Import'!$DT$7:$DT$359, MATCH($BP258, 'CSV Import'!$DS$7:$DS$359, 0))),0)</f>
        <v>0</v>
      </c>
      <c r="AR258" s="60">
        <f>IFERROR(VALUE(INDEX('CSV Import'!$DU$7:$DU$359, MATCH($BP258, 'CSV Import'!$DS$7:$DS$359, 0))),0)</f>
        <v>0</v>
      </c>
      <c r="AS258" s="59">
        <f>IFERROR(VALUE(INDEX('CSV Import'!$DZ$7:$DZ$359, MATCH($BP258, 'CSV Import'!$DY$7:$DY$359, 0))),0)</f>
        <v>0</v>
      </c>
      <c r="AT258" s="60">
        <f>IFERROR(VALUE(INDEX('CSV Import'!$EA$7:$EA$359, MATCH($BP258, 'CSV Import'!$DY$7:$DY$359, 0))),0)</f>
        <v>0</v>
      </c>
      <c r="AU258" s="59">
        <f>IFERROR(VALUE(INDEX('CSV Import'!$EF$7:$EF$359, MATCH($BP258, 'CSV Import'!$EE$7:$EE$359, 0))),0)</f>
        <v>0</v>
      </c>
      <c r="AV258" s="60">
        <f>IFERROR(VALUE(INDEX('CSV Import'!$EG$7:$EG$359, MATCH($BP258, 'CSV Import'!$EE$7:$EE$359, 0))),0)</f>
        <v>0</v>
      </c>
      <c r="AW258" s="59">
        <f>IFERROR(VALUE(INDEX('CSV Import'!$EL$7:$EL$359, MATCH($BP258, 'CSV Import'!$EK$7:$EK$359, 0))),0)</f>
        <v>0</v>
      </c>
      <c r="AX258" s="60">
        <f>IFERROR(VALUE(INDEX('CSV Import'!$EM$7:$EM$359, MATCH($BP258, 'CSV Import'!$EK$7:$EK$359, 0))),0)</f>
        <v>0</v>
      </c>
      <c r="AY258" s="59">
        <f>IFERROR(VALUE(INDEX('CSV Import'!$ER$7:$ER$359, MATCH($BP258, 'CSV Import'!$EQ$7:$EQ$359, 0))),0)</f>
        <v>0</v>
      </c>
      <c r="AZ258" s="60">
        <f>IFERROR(VALUE(INDEX('CSV Import'!$ES$7:$ES$359, MATCH($BP258, 'CSV Import'!$EQ$7:$EQ$359, 0))),0)</f>
        <v>0</v>
      </c>
      <c r="BA258" s="59">
        <f>IFERROR(VALUE(INDEX('CSV Import'!$EX$7:$EX$359, MATCH($BP258, 'CSV Import'!$EW$7:$EW$359, 0))),0)</f>
        <v>0</v>
      </c>
      <c r="BB258" s="60">
        <f>IFERROR(VALUE(INDEX('CSV Import'!$EY$7:$EY$359, MATCH($BP258, 'CSV Import'!$EW$7:$EW$359, 0))),0)</f>
        <v>0</v>
      </c>
      <c r="BC258" s="59">
        <f>IFERROR(VALUE(INDEX('CSV Import'!$FD$7:$FD$359, MATCH($BP258, 'CSV Import'!$FC$7:$FC$359, 0))),0)</f>
        <v>0</v>
      </c>
      <c r="BD258" s="60">
        <f>IFERROR(VALUE(INDEX('CSV Import'!$FE$7:$FE$359, MATCH($BP258, 'CSV Import'!$FC$7:$FC$359, 0))),0)</f>
        <v>0</v>
      </c>
      <c r="BE258" s="59">
        <f>IFERROR(VALUE(INDEX('CSV Import'!$FJ$7:$FJ$359, MATCH($BP258, 'CSV Import'!$FI$7:$FI$359, 0))),0)</f>
        <v>0</v>
      </c>
      <c r="BF258" s="60">
        <f>IFERROR(VALUE(INDEX('CSV Import'!$FK$7:$FK$359, MATCH($BP258, 'CSV Import'!$FI$7:$FI$359, 0))),0)</f>
        <v>0</v>
      </c>
      <c r="BG258" s="59">
        <f>IFERROR(VALUE(INDEX('CSV Import'!$FP$7:$FP$359, MATCH($BP258, 'CSV Import'!$FO$7:$FO$359, 0))),0)</f>
        <v>0</v>
      </c>
      <c r="BH258" s="60">
        <f>IFERROR(VALUE(INDEX('CSV Import'!$FQ$7:$FQ$359, MATCH($BP258, 'CSV Import'!$FO$7:$FO$359, 0))),0)</f>
        <v>0</v>
      </c>
      <c r="BI258" s="59">
        <f>IFERROR(VALUE(INDEX('CSV Import'!$FV$7:$FV$359, MATCH($BP258, 'CSV Import'!$FU$7:$FU$359, 0))),0)</f>
        <v>0</v>
      </c>
      <c r="BJ258" s="60">
        <f>IFERROR(VALUE(INDEX('CSV Import'!$FW$7:$FW$359, MATCH($BP258, 'CSV Import'!$FU$7:$FU$359, 0))),0)</f>
        <v>0</v>
      </c>
      <c r="BK258" s="59">
        <f>IFERROR(VALUE(INDEX('CSV Import'!$GB$7:$GB$359, MATCH($BP258, 'CSV Import'!$GA$7:$GA$359, 0))),0)</f>
        <v>0</v>
      </c>
      <c r="BL258" s="60">
        <f>IFERROR(VALUE(INDEX('CSV Import'!$GC$7:$GC$359, MATCH($BP258, 'CSV Import'!$GA$7:$GA$359, 0))),0)</f>
        <v>0</v>
      </c>
      <c r="BM258" s="61">
        <f t="shared" si="556"/>
        <v>0</v>
      </c>
      <c r="BN258" s="62">
        <f t="shared" si="556"/>
        <v>0</v>
      </c>
      <c r="BP258" s="33" t="str">
        <f t="shared" si="557"/>
        <v>NON-VOUCHERED</v>
      </c>
    </row>
    <row r="259" spans="1:68" x14ac:dyDescent="0.2">
      <c r="A259" s="28">
        <f>ROW()</f>
        <v>259</v>
      </c>
      <c r="B259" s="111"/>
      <c r="C259" s="59">
        <f>IFERROR(VALUE(INDEX('CSV Import'!$D$7:$D$359, MATCH($BP259, 'CSV Import'!$C$7:$C$359, 0))),0)</f>
        <v>0</v>
      </c>
      <c r="D259" s="60">
        <f>IFERROR(VALUE(INDEX('CSV Import'!$E$7:$E$359, MATCH($BP259, 'CSV Import'!$C$7:$C$359, 0))),0)</f>
        <v>0</v>
      </c>
      <c r="E259" s="59">
        <f>IFERROR(VALUE(INDEX('CSV Import'!$J$7:$J$359, MATCH($BP259, 'CSV Import'!$I$7:$I$359, 0))),0)</f>
        <v>0</v>
      </c>
      <c r="F259" s="60">
        <f>IFERROR(VALUE(INDEX('CSV Import'!$K$7:$K$359, MATCH($BP259, 'CSV Import'!$I$7:$I$359, 0))),0)</f>
        <v>0</v>
      </c>
      <c r="G259" s="59">
        <f>IFERROR(VALUE(INDEX('CSV Import'!$P$7:$P$359, MATCH($BP259, 'CSV Import'!$O$7:$O$359, 0))),0)</f>
        <v>0</v>
      </c>
      <c r="H259" s="60">
        <f>IFERROR(VALUE(INDEX('CSV Import'!$Q$7:$Q$359, MATCH($BP259, 'CSV Import'!$O$7:$O$359, 0))),0)</f>
        <v>0</v>
      </c>
      <c r="I259" s="59">
        <f>IFERROR(VALUE(INDEX('CSV Import'!$V$7:$V$359, MATCH($BP259, 'CSV Import'!$U$7:$U$359, 0))),0)</f>
        <v>0</v>
      </c>
      <c r="J259" s="60">
        <f>IFERROR(VALUE(INDEX('CSV Import'!$W$7:$W$359, MATCH($BP259, 'CSV Import'!$U$7:$U$359, 0))),0)</f>
        <v>0</v>
      </c>
      <c r="K259" s="59">
        <f>IFERROR(VALUE(INDEX('CSV Import'!$AB$7:$AB$359, MATCH($BP259, 'CSV Import'!$AA$7:$AA$359, 0))),0)</f>
        <v>0</v>
      </c>
      <c r="L259" s="60">
        <f>IFERROR(VALUE(INDEX('CSV Import'!$AC$7:$AC$359, MATCH($BP259, 'CSV Import'!$AA$7:$AA$359, 0))),0)</f>
        <v>0</v>
      </c>
      <c r="M259" s="59">
        <f>IFERROR(VALUE(INDEX('CSV Import'!$AH$7:$AH$359, MATCH($BP259, 'CSV Import'!$AG$7:$AG$359, 0))),0)</f>
        <v>0</v>
      </c>
      <c r="N259" s="60">
        <f>IFERROR(VALUE(INDEX('CSV Import'!$AI$7:$AI$359, MATCH($BP259, 'CSV Import'!$AG$7:$AG$359, 0))),0)</f>
        <v>0</v>
      </c>
      <c r="O259" s="59">
        <f>IFERROR(VALUE(INDEX('CSV Import'!$AN$7:$AN$359, MATCH($BP259, 'CSV Import'!$AM$7:$AM$359, 0))),0)</f>
        <v>0</v>
      </c>
      <c r="P259" s="60">
        <f>IFERROR(VALUE(INDEX('CSV Import'!$AO$7:$AO$359, MATCH($BP259, 'CSV Import'!$AM$7:$AM$359, 0))),0)</f>
        <v>0</v>
      </c>
      <c r="Q259" s="59">
        <f>IFERROR(VALUE(INDEX('CSV Import'!$AT$7:$AT$359, MATCH($BP259, 'CSV Import'!$AS$7:$AS$359, 0))),0)</f>
        <v>0</v>
      </c>
      <c r="R259" s="60">
        <f>IFERROR(VALUE(INDEX('CSV Import'!$AU$7:$AU$359, MATCH($BP259, 'CSV Import'!$AS$7:$AS$359, 0))),0)</f>
        <v>0</v>
      </c>
      <c r="S259" s="59">
        <f>IFERROR(VALUE(INDEX('CSV Import'!$AZ$7:$AZ$359, MATCH($BP259, 'CSV Import'!$AY$7:$AY$359, 0))),0)</f>
        <v>0</v>
      </c>
      <c r="T259" s="60">
        <f>IFERROR(VALUE(INDEX('CSV Import'!$BA$7:$BA$359, MATCH($BP259, 'CSV Import'!$AY$7:$AY$359, 0))),0)</f>
        <v>0</v>
      </c>
      <c r="U259" s="59">
        <f>IFERROR(VALUE(INDEX('CSV Import'!$BF$7:$BF$359, MATCH($BP259, 'CSV Import'!$BE$7:$BE$359, 0))),0)</f>
        <v>0</v>
      </c>
      <c r="V259" s="60">
        <f>IFERROR(VALUE(INDEX('CSV Import'!$BG$7:$BG$359, MATCH($BP259, 'CSV Import'!$BE$7:$BE$359, 0))),0)</f>
        <v>0</v>
      </c>
      <c r="W259" s="59">
        <f>IFERROR(VALUE(INDEX('CSV Import'!$BL$7:$BL$359, MATCH($BP259, 'CSV Import'!$BK$7:$BK$359, 0))),0)</f>
        <v>0</v>
      </c>
      <c r="X259" s="60">
        <f>IFERROR(VALUE(INDEX('CSV Import'!$BM$7:$BM$359, MATCH($BP259, 'CSV Import'!$BK$7:$BK$359, 0))),0)</f>
        <v>0</v>
      </c>
      <c r="Y259" s="59">
        <f>IFERROR(VALUE(INDEX('CSV Import'!$BR$7:$BR$359, MATCH($BP259, 'CSV Import'!$BQ$7:$BQ$359, 0))),0)</f>
        <v>0</v>
      </c>
      <c r="Z259" s="60">
        <f>IFERROR(VALUE(INDEX('CSV Import'!$BS$7:$BS$359, MATCH($BP259, 'CSV Import'!$BQ$7:$BQ$359, 0))),0)</f>
        <v>0</v>
      </c>
      <c r="AA259" s="59">
        <f>IFERROR(VALUE(INDEX('CSV Import'!$BX$7:$BX$359, MATCH($BP259, 'CSV Import'!$BW$7:$BW$359, 0))),0)</f>
        <v>0</v>
      </c>
      <c r="AB259" s="60">
        <f>IFERROR(VALUE(INDEX('CSV Import'!$BY$7:$BY$359, MATCH($BP259, 'CSV Import'!$BW$7:$BW$359, 0))),0)</f>
        <v>0</v>
      </c>
      <c r="AC259" s="59">
        <f>IFERROR(VALUE(INDEX('CSV Import'!$CD$7:$CD$359, MATCH($BP259, 'CSV Import'!$CC$7:$CC$359, 0))),0)</f>
        <v>0</v>
      </c>
      <c r="AD259" s="60">
        <f>IFERROR(VALUE(INDEX('CSV Import'!$CE$7:$CE$359, MATCH($BP259, 'CSV Import'!$CC$7:$CC$359, 0))),0)</f>
        <v>0</v>
      </c>
      <c r="AE259" s="59">
        <f>IFERROR(VALUE(INDEX('CSV Import'!$CJ$7:$CJ$359, MATCH($BP259, 'CSV Import'!$CI$7:$CI$359, 0))),0)</f>
        <v>0</v>
      </c>
      <c r="AF259" s="60">
        <f>IFERROR(VALUE(INDEX('CSV Import'!$CK$7:$CK$359, MATCH($BP259, 'CSV Import'!$CI$7:$CI$359, 0))),0)</f>
        <v>0</v>
      </c>
      <c r="AG259" s="59">
        <f>IFERROR(VALUE(INDEX('CSV Import'!$CP$7:$CP$359, MATCH($BP259, 'CSV Import'!$CO$7:$CO$359, 0))),0)</f>
        <v>0</v>
      </c>
      <c r="AH259" s="60">
        <f>IFERROR(VALUE(INDEX('CSV Import'!$CQ$7:$CQ$359, MATCH($BP259, 'CSV Import'!$CO$7:$CO$359, 0))),0)</f>
        <v>0</v>
      </c>
      <c r="AI259" s="59">
        <f>IFERROR(VALUE(INDEX('CSV Import'!$CV$7:$CV$359, MATCH($BP259, 'CSV Import'!$CU$7:$CU$359, 0))),0)</f>
        <v>0</v>
      </c>
      <c r="AJ259" s="60">
        <f>IFERROR(VALUE(INDEX('CSV Import'!$CW$7:$CW$359, MATCH($BP259, 'CSV Import'!$CU$7:$CU$359, 0))),0)</f>
        <v>0</v>
      </c>
      <c r="AK259" s="59">
        <f>IFERROR(VALUE(INDEX('CSV Import'!$DB$7:$DB$359, MATCH($BP259, 'CSV Import'!$DA$7:$DA$359, 0))),0)</f>
        <v>0</v>
      </c>
      <c r="AL259" s="60">
        <f>IFERROR(VALUE(INDEX('CSV Import'!$DC$7:$DC$359, MATCH($BP259, 'CSV Import'!$DA$7:$DA$359, 0))),0)</f>
        <v>0</v>
      </c>
      <c r="AM259" s="59">
        <f>IFERROR(VALUE(INDEX('CSV Import'!$DH$7:$DH$359, MATCH($BP259, 'CSV Import'!$DG$7:$DG$359, 0))),0)</f>
        <v>0</v>
      </c>
      <c r="AN259" s="60">
        <f>IFERROR(VALUE(INDEX('CSV Import'!$DI$7:$DI$359, MATCH($BP259, 'CSV Import'!$DG$7:$DG$359, 0))),0)</f>
        <v>0</v>
      </c>
      <c r="AO259" s="59">
        <f>IFERROR(VALUE(INDEX('CSV Import'!$DN$7:$DN$359, MATCH($BP259, 'CSV Import'!$DM$7:$DM$359, 0))),0)</f>
        <v>0</v>
      </c>
      <c r="AP259" s="60">
        <f>IFERROR(VALUE(INDEX('CSV Import'!$DO$7:$DO$359, MATCH($BP259, 'CSV Import'!$DM$7:$DM$359, 0))),0)</f>
        <v>0</v>
      </c>
      <c r="AQ259" s="59">
        <f>IFERROR(VALUE(INDEX('CSV Import'!$DT$7:$DT$359, MATCH($BP259, 'CSV Import'!$DS$7:$DS$359, 0))),0)</f>
        <v>0</v>
      </c>
      <c r="AR259" s="60">
        <f>IFERROR(VALUE(INDEX('CSV Import'!$DU$7:$DU$359, MATCH($BP259, 'CSV Import'!$DS$7:$DS$359, 0))),0)</f>
        <v>0</v>
      </c>
      <c r="AS259" s="59">
        <f>IFERROR(VALUE(INDEX('CSV Import'!$DZ$7:$DZ$359, MATCH($BP259, 'CSV Import'!$DY$7:$DY$359, 0))),0)</f>
        <v>0</v>
      </c>
      <c r="AT259" s="60">
        <f>IFERROR(VALUE(INDEX('CSV Import'!$EA$7:$EA$359, MATCH($BP259, 'CSV Import'!$DY$7:$DY$359, 0))),0)</f>
        <v>0</v>
      </c>
      <c r="AU259" s="59">
        <f>IFERROR(VALUE(INDEX('CSV Import'!$EF$7:$EF$359, MATCH($BP259, 'CSV Import'!$EE$7:$EE$359, 0))),0)</f>
        <v>0</v>
      </c>
      <c r="AV259" s="60">
        <f>IFERROR(VALUE(INDEX('CSV Import'!$EG$7:$EG$359, MATCH($BP259, 'CSV Import'!$EE$7:$EE$359, 0))),0)</f>
        <v>0</v>
      </c>
      <c r="AW259" s="59">
        <f>IFERROR(VALUE(INDEX('CSV Import'!$EL$7:$EL$359, MATCH($BP259, 'CSV Import'!$EK$7:$EK$359, 0))),0)</f>
        <v>0</v>
      </c>
      <c r="AX259" s="60">
        <f>IFERROR(VALUE(INDEX('CSV Import'!$EM$7:$EM$359, MATCH($BP259, 'CSV Import'!$EK$7:$EK$359, 0))),0)</f>
        <v>0</v>
      </c>
      <c r="AY259" s="59">
        <f>IFERROR(VALUE(INDEX('CSV Import'!$ER$7:$ER$359, MATCH($BP259, 'CSV Import'!$EQ$7:$EQ$359, 0))),0)</f>
        <v>0</v>
      </c>
      <c r="AZ259" s="60">
        <f>IFERROR(VALUE(INDEX('CSV Import'!$ES$7:$ES$359, MATCH($BP259, 'CSV Import'!$EQ$7:$EQ$359, 0))),0)</f>
        <v>0</v>
      </c>
      <c r="BA259" s="59">
        <f>IFERROR(VALUE(INDEX('CSV Import'!$EX$7:$EX$359, MATCH($BP259, 'CSV Import'!$EW$7:$EW$359, 0))),0)</f>
        <v>0</v>
      </c>
      <c r="BB259" s="60">
        <f>IFERROR(VALUE(INDEX('CSV Import'!$EY$7:$EY$359, MATCH($BP259, 'CSV Import'!$EW$7:$EW$359, 0))),0)</f>
        <v>0</v>
      </c>
      <c r="BC259" s="59">
        <f>IFERROR(VALUE(INDEX('CSV Import'!$FD$7:$FD$359, MATCH($BP259, 'CSV Import'!$FC$7:$FC$359, 0))),0)</f>
        <v>0</v>
      </c>
      <c r="BD259" s="60">
        <f>IFERROR(VALUE(INDEX('CSV Import'!$FE$7:$FE$359, MATCH($BP259, 'CSV Import'!$FC$7:$FC$359, 0))),0)</f>
        <v>0</v>
      </c>
      <c r="BE259" s="59">
        <f>IFERROR(VALUE(INDEX('CSV Import'!$FJ$7:$FJ$359, MATCH($BP259, 'CSV Import'!$FI$7:$FI$359, 0))),0)</f>
        <v>0</v>
      </c>
      <c r="BF259" s="60">
        <f>IFERROR(VALUE(INDEX('CSV Import'!$FK$7:$FK$359, MATCH($BP259, 'CSV Import'!$FI$7:$FI$359, 0))),0)</f>
        <v>0</v>
      </c>
      <c r="BG259" s="59">
        <f>IFERROR(VALUE(INDEX('CSV Import'!$FP$7:$FP$359, MATCH($BP259, 'CSV Import'!$FO$7:$FO$359, 0))),0)</f>
        <v>0</v>
      </c>
      <c r="BH259" s="60">
        <f>IFERROR(VALUE(INDEX('CSV Import'!$FQ$7:$FQ$359, MATCH($BP259, 'CSV Import'!$FO$7:$FO$359, 0))),0)</f>
        <v>0</v>
      </c>
      <c r="BI259" s="59">
        <f>IFERROR(VALUE(INDEX('CSV Import'!$FV$7:$FV$359, MATCH($BP259, 'CSV Import'!$FU$7:$FU$359, 0))),0)</f>
        <v>0</v>
      </c>
      <c r="BJ259" s="60">
        <f>IFERROR(VALUE(INDEX('CSV Import'!$FW$7:$FW$359, MATCH($BP259, 'CSV Import'!$FU$7:$FU$359, 0))),0)</f>
        <v>0</v>
      </c>
      <c r="BK259" s="59">
        <f>IFERROR(VALUE(INDEX('CSV Import'!$GB$7:$GB$359, MATCH($BP259, 'CSV Import'!$GA$7:$GA$359, 0))),0)</f>
        <v>0</v>
      </c>
      <c r="BL259" s="60">
        <f>IFERROR(VALUE(INDEX('CSV Import'!$GC$7:$GC$359, MATCH($BP259, 'CSV Import'!$GA$7:$GA$359, 0))),0)</f>
        <v>0</v>
      </c>
      <c r="BM259" s="61">
        <f t="shared" si="556"/>
        <v>0</v>
      </c>
      <c r="BN259" s="62">
        <f t="shared" si="556"/>
        <v>0</v>
      </c>
      <c r="BP259" s="33" t="str">
        <f t="shared" si="557"/>
        <v>NON-VOUCHERED</v>
      </c>
    </row>
    <row r="260" spans="1:68" x14ac:dyDescent="0.2">
      <c r="A260" s="28">
        <f>ROW()</f>
        <v>260</v>
      </c>
      <c r="B260" s="111"/>
      <c r="C260" s="59">
        <f>IFERROR(VALUE(INDEX('CSV Import'!$D$7:$D$359, MATCH($BP260, 'CSV Import'!$C$7:$C$359, 0))),0)</f>
        <v>0</v>
      </c>
      <c r="D260" s="60">
        <f>IFERROR(VALUE(INDEX('CSV Import'!$E$7:$E$359, MATCH($BP260, 'CSV Import'!$C$7:$C$359, 0))),0)</f>
        <v>0</v>
      </c>
      <c r="E260" s="59">
        <f>IFERROR(VALUE(INDEX('CSV Import'!$J$7:$J$359, MATCH($BP260, 'CSV Import'!$I$7:$I$359, 0))),0)</f>
        <v>0</v>
      </c>
      <c r="F260" s="60">
        <f>IFERROR(VALUE(INDEX('CSV Import'!$K$7:$K$359, MATCH($BP260, 'CSV Import'!$I$7:$I$359, 0))),0)</f>
        <v>0</v>
      </c>
      <c r="G260" s="59">
        <f>IFERROR(VALUE(INDEX('CSV Import'!$P$7:$P$359, MATCH($BP260, 'CSV Import'!$O$7:$O$359, 0))),0)</f>
        <v>0</v>
      </c>
      <c r="H260" s="60">
        <f>IFERROR(VALUE(INDEX('CSV Import'!$Q$7:$Q$359, MATCH($BP260, 'CSV Import'!$O$7:$O$359, 0))),0)</f>
        <v>0</v>
      </c>
      <c r="I260" s="59">
        <f>IFERROR(VALUE(INDEX('CSV Import'!$V$7:$V$359, MATCH($BP260, 'CSV Import'!$U$7:$U$359, 0))),0)</f>
        <v>0</v>
      </c>
      <c r="J260" s="60">
        <f>IFERROR(VALUE(INDEX('CSV Import'!$W$7:$W$359, MATCH($BP260, 'CSV Import'!$U$7:$U$359, 0))),0)</f>
        <v>0</v>
      </c>
      <c r="K260" s="59">
        <f>IFERROR(VALUE(INDEX('CSV Import'!$AB$7:$AB$359, MATCH($BP260, 'CSV Import'!$AA$7:$AA$359, 0))),0)</f>
        <v>0</v>
      </c>
      <c r="L260" s="60">
        <f>IFERROR(VALUE(INDEX('CSV Import'!$AC$7:$AC$359, MATCH($BP260, 'CSV Import'!$AA$7:$AA$359, 0))),0)</f>
        <v>0</v>
      </c>
      <c r="M260" s="59">
        <f>IFERROR(VALUE(INDEX('CSV Import'!$AH$7:$AH$359, MATCH($BP260, 'CSV Import'!$AG$7:$AG$359, 0))),0)</f>
        <v>0</v>
      </c>
      <c r="N260" s="60">
        <f>IFERROR(VALUE(INDEX('CSV Import'!$AI$7:$AI$359, MATCH($BP260, 'CSV Import'!$AG$7:$AG$359, 0))),0)</f>
        <v>0</v>
      </c>
      <c r="O260" s="59">
        <f>IFERROR(VALUE(INDEX('CSV Import'!$AN$7:$AN$359, MATCH($BP260, 'CSV Import'!$AM$7:$AM$359, 0))),0)</f>
        <v>0</v>
      </c>
      <c r="P260" s="60">
        <f>IFERROR(VALUE(INDEX('CSV Import'!$AO$7:$AO$359, MATCH($BP260, 'CSV Import'!$AM$7:$AM$359, 0))),0)</f>
        <v>0</v>
      </c>
      <c r="Q260" s="59">
        <f>IFERROR(VALUE(INDEX('CSV Import'!$AT$7:$AT$359, MATCH($BP260, 'CSV Import'!$AS$7:$AS$359, 0))),0)</f>
        <v>0</v>
      </c>
      <c r="R260" s="60">
        <f>IFERROR(VALUE(INDEX('CSV Import'!$AU$7:$AU$359, MATCH($BP260, 'CSV Import'!$AS$7:$AS$359, 0))),0)</f>
        <v>0</v>
      </c>
      <c r="S260" s="59">
        <f>IFERROR(VALUE(INDEX('CSV Import'!$AZ$7:$AZ$359, MATCH($BP260, 'CSV Import'!$AY$7:$AY$359, 0))),0)</f>
        <v>0</v>
      </c>
      <c r="T260" s="60">
        <f>IFERROR(VALUE(INDEX('CSV Import'!$BA$7:$BA$359, MATCH($BP260, 'CSV Import'!$AY$7:$AY$359, 0))),0)</f>
        <v>0</v>
      </c>
      <c r="U260" s="59">
        <f>IFERROR(VALUE(INDEX('CSV Import'!$BF$7:$BF$359, MATCH($BP260, 'CSV Import'!$BE$7:$BE$359, 0))),0)</f>
        <v>0</v>
      </c>
      <c r="V260" s="60">
        <f>IFERROR(VALUE(INDEX('CSV Import'!$BG$7:$BG$359, MATCH($BP260, 'CSV Import'!$BE$7:$BE$359, 0))),0)</f>
        <v>0</v>
      </c>
      <c r="W260" s="59">
        <f>IFERROR(VALUE(INDEX('CSV Import'!$BL$7:$BL$359, MATCH($BP260, 'CSV Import'!$BK$7:$BK$359, 0))),0)</f>
        <v>0</v>
      </c>
      <c r="X260" s="60">
        <f>IFERROR(VALUE(INDEX('CSV Import'!$BM$7:$BM$359, MATCH($BP260, 'CSV Import'!$BK$7:$BK$359, 0))),0)</f>
        <v>0</v>
      </c>
      <c r="Y260" s="59">
        <f>IFERROR(VALUE(INDEX('CSV Import'!$BR$7:$BR$359, MATCH($BP260, 'CSV Import'!$BQ$7:$BQ$359, 0))),0)</f>
        <v>0</v>
      </c>
      <c r="Z260" s="60">
        <f>IFERROR(VALUE(INDEX('CSV Import'!$BS$7:$BS$359, MATCH($BP260, 'CSV Import'!$BQ$7:$BQ$359, 0))),0)</f>
        <v>0</v>
      </c>
      <c r="AA260" s="59">
        <f>IFERROR(VALUE(INDEX('CSV Import'!$BX$7:$BX$359, MATCH($BP260, 'CSV Import'!$BW$7:$BW$359, 0))),0)</f>
        <v>0</v>
      </c>
      <c r="AB260" s="60">
        <f>IFERROR(VALUE(INDEX('CSV Import'!$BY$7:$BY$359, MATCH($BP260, 'CSV Import'!$BW$7:$BW$359, 0))),0)</f>
        <v>0</v>
      </c>
      <c r="AC260" s="59">
        <f>IFERROR(VALUE(INDEX('CSV Import'!$CD$7:$CD$359, MATCH($BP260, 'CSV Import'!$CC$7:$CC$359, 0))),0)</f>
        <v>0</v>
      </c>
      <c r="AD260" s="60">
        <f>IFERROR(VALUE(INDEX('CSV Import'!$CE$7:$CE$359, MATCH($BP260, 'CSV Import'!$CC$7:$CC$359, 0))),0)</f>
        <v>0</v>
      </c>
      <c r="AE260" s="59">
        <f>IFERROR(VALUE(INDEX('CSV Import'!$CJ$7:$CJ$359, MATCH($BP260, 'CSV Import'!$CI$7:$CI$359, 0))),0)</f>
        <v>0</v>
      </c>
      <c r="AF260" s="60">
        <f>IFERROR(VALUE(INDEX('CSV Import'!$CK$7:$CK$359, MATCH($BP260, 'CSV Import'!$CI$7:$CI$359, 0))),0)</f>
        <v>0</v>
      </c>
      <c r="AG260" s="59">
        <f>IFERROR(VALUE(INDEX('CSV Import'!$CP$7:$CP$359, MATCH($BP260, 'CSV Import'!$CO$7:$CO$359, 0))),0)</f>
        <v>0</v>
      </c>
      <c r="AH260" s="60">
        <f>IFERROR(VALUE(INDEX('CSV Import'!$CQ$7:$CQ$359, MATCH($BP260, 'CSV Import'!$CO$7:$CO$359, 0))),0)</f>
        <v>0</v>
      </c>
      <c r="AI260" s="59">
        <f>IFERROR(VALUE(INDEX('CSV Import'!$CV$7:$CV$359, MATCH($BP260, 'CSV Import'!$CU$7:$CU$359, 0))),0)</f>
        <v>0</v>
      </c>
      <c r="AJ260" s="60">
        <f>IFERROR(VALUE(INDEX('CSV Import'!$CW$7:$CW$359, MATCH($BP260, 'CSV Import'!$CU$7:$CU$359, 0))),0)</f>
        <v>0</v>
      </c>
      <c r="AK260" s="59">
        <f>IFERROR(VALUE(INDEX('CSV Import'!$DB$7:$DB$359, MATCH($BP260, 'CSV Import'!$DA$7:$DA$359, 0))),0)</f>
        <v>0</v>
      </c>
      <c r="AL260" s="60">
        <f>IFERROR(VALUE(INDEX('CSV Import'!$DC$7:$DC$359, MATCH($BP260, 'CSV Import'!$DA$7:$DA$359, 0))),0)</f>
        <v>0</v>
      </c>
      <c r="AM260" s="59">
        <f>IFERROR(VALUE(INDEX('CSV Import'!$DH$7:$DH$359, MATCH($BP260, 'CSV Import'!$DG$7:$DG$359, 0))),0)</f>
        <v>0</v>
      </c>
      <c r="AN260" s="60">
        <f>IFERROR(VALUE(INDEX('CSV Import'!$DI$7:$DI$359, MATCH($BP260, 'CSV Import'!$DG$7:$DG$359, 0))),0)</f>
        <v>0</v>
      </c>
      <c r="AO260" s="59">
        <f>IFERROR(VALUE(INDEX('CSV Import'!$DN$7:$DN$359, MATCH($BP260, 'CSV Import'!$DM$7:$DM$359, 0))),0)</f>
        <v>0</v>
      </c>
      <c r="AP260" s="60">
        <f>IFERROR(VALUE(INDEX('CSV Import'!$DO$7:$DO$359, MATCH($BP260, 'CSV Import'!$DM$7:$DM$359, 0))),0)</f>
        <v>0</v>
      </c>
      <c r="AQ260" s="59">
        <f>IFERROR(VALUE(INDEX('CSV Import'!$DT$7:$DT$359, MATCH($BP260, 'CSV Import'!$DS$7:$DS$359, 0))),0)</f>
        <v>0</v>
      </c>
      <c r="AR260" s="60">
        <f>IFERROR(VALUE(INDEX('CSV Import'!$DU$7:$DU$359, MATCH($BP260, 'CSV Import'!$DS$7:$DS$359, 0))),0)</f>
        <v>0</v>
      </c>
      <c r="AS260" s="59">
        <f>IFERROR(VALUE(INDEX('CSV Import'!$DZ$7:$DZ$359, MATCH($BP260, 'CSV Import'!$DY$7:$DY$359, 0))),0)</f>
        <v>0</v>
      </c>
      <c r="AT260" s="60">
        <f>IFERROR(VALUE(INDEX('CSV Import'!$EA$7:$EA$359, MATCH($BP260, 'CSV Import'!$DY$7:$DY$359, 0))),0)</f>
        <v>0</v>
      </c>
      <c r="AU260" s="59">
        <f>IFERROR(VALUE(INDEX('CSV Import'!$EF$7:$EF$359, MATCH($BP260, 'CSV Import'!$EE$7:$EE$359, 0))),0)</f>
        <v>0</v>
      </c>
      <c r="AV260" s="60">
        <f>IFERROR(VALUE(INDEX('CSV Import'!$EG$7:$EG$359, MATCH($BP260, 'CSV Import'!$EE$7:$EE$359, 0))),0)</f>
        <v>0</v>
      </c>
      <c r="AW260" s="59">
        <f>IFERROR(VALUE(INDEX('CSV Import'!$EL$7:$EL$359, MATCH($BP260, 'CSV Import'!$EK$7:$EK$359, 0))),0)</f>
        <v>0</v>
      </c>
      <c r="AX260" s="60">
        <f>IFERROR(VALUE(INDEX('CSV Import'!$EM$7:$EM$359, MATCH($BP260, 'CSV Import'!$EK$7:$EK$359, 0))),0)</f>
        <v>0</v>
      </c>
      <c r="AY260" s="59">
        <f>IFERROR(VALUE(INDEX('CSV Import'!$ER$7:$ER$359, MATCH($BP260, 'CSV Import'!$EQ$7:$EQ$359, 0))),0)</f>
        <v>0</v>
      </c>
      <c r="AZ260" s="60">
        <f>IFERROR(VALUE(INDEX('CSV Import'!$ES$7:$ES$359, MATCH($BP260, 'CSV Import'!$EQ$7:$EQ$359, 0))),0)</f>
        <v>0</v>
      </c>
      <c r="BA260" s="59">
        <f>IFERROR(VALUE(INDEX('CSV Import'!$EX$7:$EX$359, MATCH($BP260, 'CSV Import'!$EW$7:$EW$359, 0))),0)</f>
        <v>0</v>
      </c>
      <c r="BB260" s="60">
        <f>IFERROR(VALUE(INDEX('CSV Import'!$EY$7:$EY$359, MATCH($BP260, 'CSV Import'!$EW$7:$EW$359, 0))),0)</f>
        <v>0</v>
      </c>
      <c r="BC260" s="59">
        <f>IFERROR(VALUE(INDEX('CSV Import'!$FD$7:$FD$359, MATCH($BP260, 'CSV Import'!$FC$7:$FC$359, 0))),0)</f>
        <v>0</v>
      </c>
      <c r="BD260" s="60">
        <f>IFERROR(VALUE(INDEX('CSV Import'!$FE$7:$FE$359, MATCH($BP260, 'CSV Import'!$FC$7:$FC$359, 0))),0)</f>
        <v>0</v>
      </c>
      <c r="BE260" s="59">
        <f>IFERROR(VALUE(INDEX('CSV Import'!$FJ$7:$FJ$359, MATCH($BP260, 'CSV Import'!$FI$7:$FI$359, 0))),0)</f>
        <v>0</v>
      </c>
      <c r="BF260" s="60">
        <f>IFERROR(VALUE(INDEX('CSV Import'!$FK$7:$FK$359, MATCH($BP260, 'CSV Import'!$FI$7:$FI$359, 0))),0)</f>
        <v>0</v>
      </c>
      <c r="BG260" s="59">
        <f>IFERROR(VALUE(INDEX('CSV Import'!$FP$7:$FP$359, MATCH($BP260, 'CSV Import'!$FO$7:$FO$359, 0))),0)</f>
        <v>0</v>
      </c>
      <c r="BH260" s="60">
        <f>IFERROR(VALUE(INDEX('CSV Import'!$FQ$7:$FQ$359, MATCH($BP260, 'CSV Import'!$FO$7:$FO$359, 0))),0)</f>
        <v>0</v>
      </c>
      <c r="BI260" s="59">
        <f>IFERROR(VALUE(INDEX('CSV Import'!$FV$7:$FV$359, MATCH($BP260, 'CSV Import'!$FU$7:$FU$359, 0))),0)</f>
        <v>0</v>
      </c>
      <c r="BJ260" s="60">
        <f>IFERROR(VALUE(INDEX('CSV Import'!$FW$7:$FW$359, MATCH($BP260, 'CSV Import'!$FU$7:$FU$359, 0))),0)</f>
        <v>0</v>
      </c>
      <c r="BK260" s="59">
        <f>IFERROR(VALUE(INDEX('CSV Import'!$GB$7:$GB$359, MATCH($BP260, 'CSV Import'!$GA$7:$GA$359, 0))),0)</f>
        <v>0</v>
      </c>
      <c r="BL260" s="60">
        <f>IFERROR(VALUE(INDEX('CSV Import'!$GC$7:$GC$359, MATCH($BP260, 'CSV Import'!$GA$7:$GA$359, 0))),0)</f>
        <v>0</v>
      </c>
      <c r="BM260" s="61">
        <f t="shared" ref="BM260:BM262" si="562">SUM(C260,E260,G260,I260,K260,M260,O260,Q260,S260,U260,W260,Y260,AA260,AC260,AE260)+SUM(AG260,AI260,AK260,AM260,AO260,AQ260,AS260,AU260,AW260,AY260,BA260,BC260,BE260,BG260,BI260,BK260)</f>
        <v>0</v>
      </c>
      <c r="BN260" s="62">
        <f t="shared" ref="BN260:BN262" si="563">SUM(D260,F260,H260,J260,L260,N260,P260,R260,T260,V260,X260,Z260,AB260,AD260,AF260)+SUM(AH260,AJ260,AL260,AN260,AP260,AR260,AT260,AV260,AX260,AZ260,BB260,BD260,BF260,BH260,BJ260,BL260)</f>
        <v>0</v>
      </c>
      <c r="BP260" s="33" t="str">
        <f t="shared" si="557"/>
        <v>NON-VOUCHERED</v>
      </c>
    </row>
    <row r="261" spans="1:68" x14ac:dyDescent="0.2">
      <c r="A261" s="28">
        <f>ROW()</f>
        <v>261</v>
      </c>
      <c r="B261" s="111"/>
      <c r="C261" s="59">
        <f>IFERROR(VALUE(INDEX('CSV Import'!$D$7:$D$359, MATCH($BP261, 'CSV Import'!$C$7:$C$359, 0))),0)</f>
        <v>0</v>
      </c>
      <c r="D261" s="60">
        <f>IFERROR(VALUE(INDEX('CSV Import'!$E$7:$E$359, MATCH($BP261, 'CSV Import'!$C$7:$C$359, 0))),0)</f>
        <v>0</v>
      </c>
      <c r="E261" s="59">
        <f>IFERROR(VALUE(INDEX('CSV Import'!$J$7:$J$359, MATCH($BP261, 'CSV Import'!$I$7:$I$359, 0))),0)</f>
        <v>0</v>
      </c>
      <c r="F261" s="60">
        <f>IFERROR(VALUE(INDEX('CSV Import'!$K$7:$K$359, MATCH($BP261, 'CSV Import'!$I$7:$I$359, 0))),0)</f>
        <v>0</v>
      </c>
      <c r="G261" s="59">
        <f>IFERROR(VALUE(INDEX('CSV Import'!$P$7:$P$359, MATCH($BP261, 'CSV Import'!$O$7:$O$359, 0))),0)</f>
        <v>0</v>
      </c>
      <c r="H261" s="60">
        <f>IFERROR(VALUE(INDEX('CSV Import'!$Q$7:$Q$359, MATCH($BP261, 'CSV Import'!$O$7:$O$359, 0))),0)</f>
        <v>0</v>
      </c>
      <c r="I261" s="59">
        <f>IFERROR(VALUE(INDEX('CSV Import'!$V$7:$V$359, MATCH($BP261, 'CSV Import'!$U$7:$U$359, 0))),0)</f>
        <v>0</v>
      </c>
      <c r="J261" s="60">
        <f>IFERROR(VALUE(INDEX('CSV Import'!$W$7:$W$359, MATCH($BP261, 'CSV Import'!$U$7:$U$359, 0))),0)</f>
        <v>0</v>
      </c>
      <c r="K261" s="59">
        <f>IFERROR(VALUE(INDEX('CSV Import'!$AB$7:$AB$359, MATCH($BP261, 'CSV Import'!$AA$7:$AA$359, 0))),0)</f>
        <v>0</v>
      </c>
      <c r="L261" s="60">
        <f>IFERROR(VALUE(INDEX('CSV Import'!$AC$7:$AC$359, MATCH($BP261, 'CSV Import'!$AA$7:$AA$359, 0))),0)</f>
        <v>0</v>
      </c>
      <c r="M261" s="59">
        <f>IFERROR(VALUE(INDEX('CSV Import'!$AH$7:$AH$359, MATCH($BP261, 'CSV Import'!$AG$7:$AG$359, 0))),0)</f>
        <v>0</v>
      </c>
      <c r="N261" s="60">
        <f>IFERROR(VALUE(INDEX('CSV Import'!$AI$7:$AI$359, MATCH($BP261, 'CSV Import'!$AG$7:$AG$359, 0))),0)</f>
        <v>0</v>
      </c>
      <c r="O261" s="59">
        <f>IFERROR(VALUE(INDEX('CSV Import'!$AN$7:$AN$359, MATCH($BP261, 'CSV Import'!$AM$7:$AM$359, 0))),0)</f>
        <v>0</v>
      </c>
      <c r="P261" s="60">
        <f>IFERROR(VALUE(INDEX('CSV Import'!$AO$7:$AO$359, MATCH($BP261, 'CSV Import'!$AM$7:$AM$359, 0))),0)</f>
        <v>0</v>
      </c>
      <c r="Q261" s="59">
        <f>IFERROR(VALUE(INDEX('CSV Import'!$AT$7:$AT$359, MATCH($BP261, 'CSV Import'!$AS$7:$AS$359, 0))),0)</f>
        <v>0</v>
      </c>
      <c r="R261" s="60">
        <f>IFERROR(VALUE(INDEX('CSV Import'!$AU$7:$AU$359, MATCH($BP261, 'CSV Import'!$AS$7:$AS$359, 0))),0)</f>
        <v>0</v>
      </c>
      <c r="S261" s="59">
        <f>IFERROR(VALUE(INDEX('CSV Import'!$AZ$7:$AZ$359, MATCH($BP261, 'CSV Import'!$AY$7:$AY$359, 0))),0)</f>
        <v>0</v>
      </c>
      <c r="T261" s="60">
        <f>IFERROR(VALUE(INDEX('CSV Import'!$BA$7:$BA$359, MATCH($BP261, 'CSV Import'!$AY$7:$AY$359, 0))),0)</f>
        <v>0</v>
      </c>
      <c r="U261" s="59">
        <f>IFERROR(VALUE(INDEX('CSV Import'!$BF$7:$BF$359, MATCH($BP261, 'CSV Import'!$BE$7:$BE$359, 0))),0)</f>
        <v>0</v>
      </c>
      <c r="V261" s="60">
        <f>IFERROR(VALUE(INDEX('CSV Import'!$BG$7:$BG$359, MATCH($BP261, 'CSV Import'!$BE$7:$BE$359, 0))),0)</f>
        <v>0</v>
      </c>
      <c r="W261" s="59">
        <f>IFERROR(VALUE(INDEX('CSV Import'!$BL$7:$BL$359, MATCH($BP261, 'CSV Import'!$BK$7:$BK$359, 0))),0)</f>
        <v>0</v>
      </c>
      <c r="X261" s="60">
        <f>IFERROR(VALUE(INDEX('CSV Import'!$BM$7:$BM$359, MATCH($BP261, 'CSV Import'!$BK$7:$BK$359, 0))),0)</f>
        <v>0</v>
      </c>
      <c r="Y261" s="59">
        <f>IFERROR(VALUE(INDEX('CSV Import'!$BR$7:$BR$359, MATCH($BP261, 'CSV Import'!$BQ$7:$BQ$359, 0))),0)</f>
        <v>0</v>
      </c>
      <c r="Z261" s="60">
        <f>IFERROR(VALUE(INDEX('CSV Import'!$BS$7:$BS$359, MATCH($BP261, 'CSV Import'!$BQ$7:$BQ$359, 0))),0)</f>
        <v>0</v>
      </c>
      <c r="AA261" s="59">
        <f>IFERROR(VALUE(INDEX('CSV Import'!$BX$7:$BX$359, MATCH($BP261, 'CSV Import'!$BW$7:$BW$359, 0))),0)</f>
        <v>0</v>
      </c>
      <c r="AB261" s="60">
        <f>IFERROR(VALUE(INDEX('CSV Import'!$BY$7:$BY$359, MATCH($BP261, 'CSV Import'!$BW$7:$BW$359, 0))),0)</f>
        <v>0</v>
      </c>
      <c r="AC261" s="59">
        <f>IFERROR(VALUE(INDEX('CSV Import'!$CD$7:$CD$359, MATCH($BP261, 'CSV Import'!$CC$7:$CC$359, 0))),0)</f>
        <v>0</v>
      </c>
      <c r="AD261" s="60">
        <f>IFERROR(VALUE(INDEX('CSV Import'!$CE$7:$CE$359, MATCH($BP261, 'CSV Import'!$CC$7:$CC$359, 0))),0)</f>
        <v>0</v>
      </c>
      <c r="AE261" s="59">
        <f>IFERROR(VALUE(INDEX('CSV Import'!$CJ$7:$CJ$359, MATCH($BP261, 'CSV Import'!$CI$7:$CI$359, 0))),0)</f>
        <v>0</v>
      </c>
      <c r="AF261" s="60">
        <f>IFERROR(VALUE(INDEX('CSV Import'!$CK$7:$CK$359, MATCH($BP261, 'CSV Import'!$CI$7:$CI$359, 0))),0)</f>
        <v>0</v>
      </c>
      <c r="AG261" s="59">
        <f>IFERROR(VALUE(INDEX('CSV Import'!$CP$7:$CP$359, MATCH($BP261, 'CSV Import'!$CO$7:$CO$359, 0))),0)</f>
        <v>0</v>
      </c>
      <c r="AH261" s="60">
        <f>IFERROR(VALUE(INDEX('CSV Import'!$CQ$7:$CQ$359, MATCH($BP261, 'CSV Import'!$CO$7:$CO$359, 0))),0)</f>
        <v>0</v>
      </c>
      <c r="AI261" s="59">
        <f>IFERROR(VALUE(INDEX('CSV Import'!$CV$7:$CV$359, MATCH($BP261, 'CSV Import'!$CU$7:$CU$359, 0))),0)</f>
        <v>0</v>
      </c>
      <c r="AJ261" s="60">
        <f>IFERROR(VALUE(INDEX('CSV Import'!$CW$7:$CW$359, MATCH($BP261, 'CSV Import'!$CU$7:$CU$359, 0))),0)</f>
        <v>0</v>
      </c>
      <c r="AK261" s="59">
        <f>IFERROR(VALUE(INDEX('CSV Import'!$DB$7:$DB$359, MATCH($BP261, 'CSV Import'!$DA$7:$DA$359, 0))),0)</f>
        <v>0</v>
      </c>
      <c r="AL261" s="60">
        <f>IFERROR(VALUE(INDEX('CSV Import'!$DC$7:$DC$359, MATCH($BP261, 'CSV Import'!$DA$7:$DA$359, 0))),0)</f>
        <v>0</v>
      </c>
      <c r="AM261" s="59">
        <f>IFERROR(VALUE(INDEX('CSV Import'!$DH$7:$DH$359, MATCH($BP261, 'CSV Import'!$DG$7:$DG$359, 0))),0)</f>
        <v>0</v>
      </c>
      <c r="AN261" s="60">
        <f>IFERROR(VALUE(INDEX('CSV Import'!$DI$7:$DI$359, MATCH($BP261, 'CSV Import'!$DG$7:$DG$359, 0))),0)</f>
        <v>0</v>
      </c>
      <c r="AO261" s="59">
        <f>IFERROR(VALUE(INDEX('CSV Import'!$DN$7:$DN$359, MATCH($BP261, 'CSV Import'!$DM$7:$DM$359, 0))),0)</f>
        <v>0</v>
      </c>
      <c r="AP261" s="60">
        <f>IFERROR(VALUE(INDEX('CSV Import'!$DO$7:$DO$359, MATCH($BP261, 'CSV Import'!$DM$7:$DM$359, 0))),0)</f>
        <v>0</v>
      </c>
      <c r="AQ261" s="59">
        <f>IFERROR(VALUE(INDEX('CSV Import'!$DT$7:$DT$359, MATCH($BP261, 'CSV Import'!$DS$7:$DS$359, 0))),0)</f>
        <v>0</v>
      </c>
      <c r="AR261" s="60">
        <f>IFERROR(VALUE(INDEX('CSV Import'!$DU$7:$DU$359, MATCH($BP261, 'CSV Import'!$DS$7:$DS$359, 0))),0)</f>
        <v>0</v>
      </c>
      <c r="AS261" s="59">
        <f>IFERROR(VALUE(INDEX('CSV Import'!$DZ$7:$DZ$359, MATCH($BP261, 'CSV Import'!$DY$7:$DY$359, 0))),0)</f>
        <v>0</v>
      </c>
      <c r="AT261" s="60">
        <f>IFERROR(VALUE(INDEX('CSV Import'!$EA$7:$EA$359, MATCH($BP261, 'CSV Import'!$DY$7:$DY$359, 0))),0)</f>
        <v>0</v>
      </c>
      <c r="AU261" s="59">
        <f>IFERROR(VALUE(INDEX('CSV Import'!$EF$7:$EF$359, MATCH($BP261, 'CSV Import'!$EE$7:$EE$359, 0))),0)</f>
        <v>0</v>
      </c>
      <c r="AV261" s="60">
        <f>IFERROR(VALUE(INDEX('CSV Import'!$EG$7:$EG$359, MATCH($BP261, 'CSV Import'!$EE$7:$EE$359, 0))),0)</f>
        <v>0</v>
      </c>
      <c r="AW261" s="59">
        <f>IFERROR(VALUE(INDEX('CSV Import'!$EL$7:$EL$359, MATCH($BP261, 'CSV Import'!$EK$7:$EK$359, 0))),0)</f>
        <v>0</v>
      </c>
      <c r="AX261" s="60">
        <f>IFERROR(VALUE(INDEX('CSV Import'!$EM$7:$EM$359, MATCH($BP261, 'CSV Import'!$EK$7:$EK$359, 0))),0)</f>
        <v>0</v>
      </c>
      <c r="AY261" s="59">
        <f>IFERROR(VALUE(INDEX('CSV Import'!$ER$7:$ER$359, MATCH($BP261, 'CSV Import'!$EQ$7:$EQ$359, 0))),0)</f>
        <v>0</v>
      </c>
      <c r="AZ261" s="60">
        <f>IFERROR(VALUE(INDEX('CSV Import'!$ES$7:$ES$359, MATCH($BP261, 'CSV Import'!$EQ$7:$EQ$359, 0))),0)</f>
        <v>0</v>
      </c>
      <c r="BA261" s="59">
        <f>IFERROR(VALUE(INDEX('CSV Import'!$EX$7:$EX$359, MATCH($BP261, 'CSV Import'!$EW$7:$EW$359, 0))),0)</f>
        <v>0</v>
      </c>
      <c r="BB261" s="60">
        <f>IFERROR(VALUE(INDEX('CSV Import'!$EY$7:$EY$359, MATCH($BP261, 'CSV Import'!$EW$7:$EW$359, 0))),0)</f>
        <v>0</v>
      </c>
      <c r="BC261" s="59">
        <f>IFERROR(VALUE(INDEX('CSV Import'!$FD$7:$FD$359, MATCH($BP261, 'CSV Import'!$FC$7:$FC$359, 0))),0)</f>
        <v>0</v>
      </c>
      <c r="BD261" s="60">
        <f>IFERROR(VALUE(INDEX('CSV Import'!$FE$7:$FE$359, MATCH($BP261, 'CSV Import'!$FC$7:$FC$359, 0))),0)</f>
        <v>0</v>
      </c>
      <c r="BE261" s="59">
        <f>IFERROR(VALUE(INDEX('CSV Import'!$FJ$7:$FJ$359, MATCH($BP261, 'CSV Import'!$FI$7:$FI$359, 0))),0)</f>
        <v>0</v>
      </c>
      <c r="BF261" s="60">
        <f>IFERROR(VALUE(INDEX('CSV Import'!$FK$7:$FK$359, MATCH($BP261, 'CSV Import'!$FI$7:$FI$359, 0))),0)</f>
        <v>0</v>
      </c>
      <c r="BG261" s="59">
        <f>IFERROR(VALUE(INDEX('CSV Import'!$FP$7:$FP$359, MATCH($BP261, 'CSV Import'!$FO$7:$FO$359, 0))),0)</f>
        <v>0</v>
      </c>
      <c r="BH261" s="60">
        <f>IFERROR(VALUE(INDEX('CSV Import'!$FQ$7:$FQ$359, MATCH($BP261, 'CSV Import'!$FO$7:$FO$359, 0))),0)</f>
        <v>0</v>
      </c>
      <c r="BI261" s="59">
        <f>IFERROR(VALUE(INDEX('CSV Import'!$FV$7:$FV$359, MATCH($BP261, 'CSV Import'!$FU$7:$FU$359, 0))),0)</f>
        <v>0</v>
      </c>
      <c r="BJ261" s="60">
        <f>IFERROR(VALUE(INDEX('CSV Import'!$FW$7:$FW$359, MATCH($BP261, 'CSV Import'!$FU$7:$FU$359, 0))),0)</f>
        <v>0</v>
      </c>
      <c r="BK261" s="59">
        <f>IFERROR(VALUE(INDEX('CSV Import'!$GB$7:$GB$359, MATCH($BP261, 'CSV Import'!$GA$7:$GA$359, 0))),0)</f>
        <v>0</v>
      </c>
      <c r="BL261" s="60">
        <f>IFERROR(VALUE(INDEX('CSV Import'!$GC$7:$GC$359, MATCH($BP261, 'CSV Import'!$GA$7:$GA$359, 0))),0)</f>
        <v>0</v>
      </c>
      <c r="BM261" s="61">
        <f t="shared" si="562"/>
        <v>0</v>
      </c>
      <c r="BN261" s="62">
        <f t="shared" si="563"/>
        <v>0</v>
      </c>
      <c r="BP261" s="33" t="str">
        <f t="shared" si="557"/>
        <v>NON-VOUCHERED</v>
      </c>
    </row>
    <row r="262" spans="1:68" x14ac:dyDescent="0.2">
      <c r="A262" s="28">
        <f>ROW()</f>
        <v>262</v>
      </c>
      <c r="B262" s="111"/>
      <c r="C262" s="59">
        <f>IFERROR(VALUE(INDEX('CSV Import'!$D$7:$D$359, MATCH($BP262, 'CSV Import'!$C$7:$C$359, 0))),0)</f>
        <v>0</v>
      </c>
      <c r="D262" s="60">
        <f>IFERROR(VALUE(INDEX('CSV Import'!$E$7:$E$359, MATCH($BP262, 'CSV Import'!$C$7:$C$359, 0))),0)</f>
        <v>0</v>
      </c>
      <c r="E262" s="59">
        <f>IFERROR(VALUE(INDEX('CSV Import'!$J$7:$J$359, MATCH($BP262, 'CSV Import'!$I$7:$I$359, 0))),0)</f>
        <v>0</v>
      </c>
      <c r="F262" s="60">
        <f>IFERROR(VALUE(INDEX('CSV Import'!$K$7:$K$359, MATCH($BP262, 'CSV Import'!$I$7:$I$359, 0))),0)</f>
        <v>0</v>
      </c>
      <c r="G262" s="59">
        <f>IFERROR(VALUE(INDEX('CSV Import'!$P$7:$P$359, MATCH($BP262, 'CSV Import'!$O$7:$O$359, 0))),0)</f>
        <v>0</v>
      </c>
      <c r="H262" s="60">
        <f>IFERROR(VALUE(INDEX('CSV Import'!$Q$7:$Q$359, MATCH($BP262, 'CSV Import'!$O$7:$O$359, 0))),0)</f>
        <v>0</v>
      </c>
      <c r="I262" s="59">
        <f>IFERROR(VALUE(INDEX('CSV Import'!$V$7:$V$359, MATCH($BP262, 'CSV Import'!$U$7:$U$359, 0))),0)</f>
        <v>0</v>
      </c>
      <c r="J262" s="60">
        <f>IFERROR(VALUE(INDEX('CSV Import'!$W$7:$W$359, MATCH($BP262, 'CSV Import'!$U$7:$U$359, 0))),0)</f>
        <v>0</v>
      </c>
      <c r="K262" s="59">
        <f>IFERROR(VALUE(INDEX('CSV Import'!$AB$7:$AB$359, MATCH($BP262, 'CSV Import'!$AA$7:$AA$359, 0))),0)</f>
        <v>0</v>
      </c>
      <c r="L262" s="60">
        <f>IFERROR(VALUE(INDEX('CSV Import'!$AC$7:$AC$359, MATCH($BP262, 'CSV Import'!$AA$7:$AA$359, 0))),0)</f>
        <v>0</v>
      </c>
      <c r="M262" s="59">
        <f>IFERROR(VALUE(INDEX('CSV Import'!$AH$7:$AH$359, MATCH($BP262, 'CSV Import'!$AG$7:$AG$359, 0))),0)</f>
        <v>0</v>
      </c>
      <c r="N262" s="60">
        <f>IFERROR(VALUE(INDEX('CSV Import'!$AI$7:$AI$359, MATCH($BP262, 'CSV Import'!$AG$7:$AG$359, 0))),0)</f>
        <v>0</v>
      </c>
      <c r="O262" s="59">
        <f>IFERROR(VALUE(INDEX('CSV Import'!$AN$7:$AN$359, MATCH($BP262, 'CSV Import'!$AM$7:$AM$359, 0))),0)</f>
        <v>0</v>
      </c>
      <c r="P262" s="60">
        <f>IFERROR(VALUE(INDEX('CSV Import'!$AO$7:$AO$359, MATCH($BP262, 'CSV Import'!$AM$7:$AM$359, 0))),0)</f>
        <v>0</v>
      </c>
      <c r="Q262" s="59">
        <f>IFERROR(VALUE(INDEX('CSV Import'!$AT$7:$AT$359, MATCH($BP262, 'CSV Import'!$AS$7:$AS$359, 0))),0)</f>
        <v>0</v>
      </c>
      <c r="R262" s="60">
        <f>IFERROR(VALUE(INDEX('CSV Import'!$AU$7:$AU$359, MATCH($BP262, 'CSV Import'!$AS$7:$AS$359, 0))),0)</f>
        <v>0</v>
      </c>
      <c r="S262" s="59">
        <f>IFERROR(VALUE(INDEX('CSV Import'!$AZ$7:$AZ$359, MATCH($BP262, 'CSV Import'!$AY$7:$AY$359, 0))),0)</f>
        <v>0</v>
      </c>
      <c r="T262" s="60">
        <f>IFERROR(VALUE(INDEX('CSV Import'!$BA$7:$BA$359, MATCH($BP262, 'CSV Import'!$AY$7:$AY$359, 0))),0)</f>
        <v>0</v>
      </c>
      <c r="U262" s="59">
        <f>IFERROR(VALUE(INDEX('CSV Import'!$BF$7:$BF$359, MATCH($BP262, 'CSV Import'!$BE$7:$BE$359, 0))),0)</f>
        <v>0</v>
      </c>
      <c r="V262" s="60">
        <f>IFERROR(VALUE(INDEX('CSV Import'!$BG$7:$BG$359, MATCH($BP262, 'CSV Import'!$BE$7:$BE$359, 0))),0)</f>
        <v>0</v>
      </c>
      <c r="W262" s="59">
        <f>IFERROR(VALUE(INDEX('CSV Import'!$BL$7:$BL$359, MATCH($BP262, 'CSV Import'!$BK$7:$BK$359, 0))),0)</f>
        <v>0</v>
      </c>
      <c r="X262" s="60">
        <f>IFERROR(VALUE(INDEX('CSV Import'!$BM$7:$BM$359, MATCH($BP262, 'CSV Import'!$BK$7:$BK$359, 0))),0)</f>
        <v>0</v>
      </c>
      <c r="Y262" s="59">
        <f>IFERROR(VALUE(INDEX('CSV Import'!$BR$7:$BR$359, MATCH($BP262, 'CSV Import'!$BQ$7:$BQ$359, 0))),0)</f>
        <v>0</v>
      </c>
      <c r="Z262" s="60">
        <f>IFERROR(VALUE(INDEX('CSV Import'!$BS$7:$BS$359, MATCH($BP262, 'CSV Import'!$BQ$7:$BQ$359, 0))),0)</f>
        <v>0</v>
      </c>
      <c r="AA262" s="59">
        <f>IFERROR(VALUE(INDEX('CSV Import'!$BX$7:$BX$359, MATCH($BP262, 'CSV Import'!$BW$7:$BW$359, 0))),0)</f>
        <v>0</v>
      </c>
      <c r="AB262" s="60">
        <f>IFERROR(VALUE(INDEX('CSV Import'!$BY$7:$BY$359, MATCH($BP262, 'CSV Import'!$BW$7:$BW$359, 0))),0)</f>
        <v>0</v>
      </c>
      <c r="AC262" s="59">
        <f>IFERROR(VALUE(INDEX('CSV Import'!$CD$7:$CD$359, MATCH($BP262, 'CSV Import'!$CC$7:$CC$359, 0))),0)</f>
        <v>0</v>
      </c>
      <c r="AD262" s="60">
        <f>IFERROR(VALUE(INDEX('CSV Import'!$CE$7:$CE$359, MATCH($BP262, 'CSV Import'!$CC$7:$CC$359, 0))),0)</f>
        <v>0</v>
      </c>
      <c r="AE262" s="59">
        <f>IFERROR(VALUE(INDEX('CSV Import'!$CJ$7:$CJ$359, MATCH($BP262, 'CSV Import'!$CI$7:$CI$359, 0))),0)</f>
        <v>0</v>
      </c>
      <c r="AF262" s="60">
        <f>IFERROR(VALUE(INDEX('CSV Import'!$CK$7:$CK$359, MATCH($BP262, 'CSV Import'!$CI$7:$CI$359, 0))),0)</f>
        <v>0</v>
      </c>
      <c r="AG262" s="59">
        <f>IFERROR(VALUE(INDEX('CSV Import'!$CP$7:$CP$359, MATCH($BP262, 'CSV Import'!$CO$7:$CO$359, 0))),0)</f>
        <v>0</v>
      </c>
      <c r="AH262" s="60">
        <f>IFERROR(VALUE(INDEX('CSV Import'!$CQ$7:$CQ$359, MATCH($BP262, 'CSV Import'!$CO$7:$CO$359, 0))),0)</f>
        <v>0</v>
      </c>
      <c r="AI262" s="59">
        <f>IFERROR(VALUE(INDEX('CSV Import'!$CV$7:$CV$359, MATCH($BP262, 'CSV Import'!$CU$7:$CU$359, 0))),0)</f>
        <v>0</v>
      </c>
      <c r="AJ262" s="60">
        <f>IFERROR(VALUE(INDEX('CSV Import'!$CW$7:$CW$359, MATCH($BP262, 'CSV Import'!$CU$7:$CU$359, 0))),0)</f>
        <v>0</v>
      </c>
      <c r="AK262" s="59">
        <f>IFERROR(VALUE(INDEX('CSV Import'!$DB$7:$DB$359, MATCH($BP262, 'CSV Import'!$DA$7:$DA$359, 0))),0)</f>
        <v>0</v>
      </c>
      <c r="AL262" s="60">
        <f>IFERROR(VALUE(INDEX('CSV Import'!$DC$7:$DC$359, MATCH($BP262, 'CSV Import'!$DA$7:$DA$359, 0))),0)</f>
        <v>0</v>
      </c>
      <c r="AM262" s="59">
        <f>IFERROR(VALUE(INDEX('CSV Import'!$DH$7:$DH$359, MATCH($BP262, 'CSV Import'!$DG$7:$DG$359, 0))),0)</f>
        <v>0</v>
      </c>
      <c r="AN262" s="60">
        <f>IFERROR(VALUE(INDEX('CSV Import'!$DI$7:$DI$359, MATCH($BP262, 'CSV Import'!$DG$7:$DG$359, 0))),0)</f>
        <v>0</v>
      </c>
      <c r="AO262" s="59">
        <f>IFERROR(VALUE(INDEX('CSV Import'!$DN$7:$DN$359, MATCH($BP262, 'CSV Import'!$DM$7:$DM$359, 0))),0)</f>
        <v>0</v>
      </c>
      <c r="AP262" s="60">
        <f>IFERROR(VALUE(INDEX('CSV Import'!$DO$7:$DO$359, MATCH($BP262, 'CSV Import'!$DM$7:$DM$359, 0))),0)</f>
        <v>0</v>
      </c>
      <c r="AQ262" s="59">
        <f>IFERROR(VALUE(INDEX('CSV Import'!$DT$7:$DT$359, MATCH($BP262, 'CSV Import'!$DS$7:$DS$359, 0))),0)</f>
        <v>0</v>
      </c>
      <c r="AR262" s="60">
        <f>IFERROR(VALUE(INDEX('CSV Import'!$DU$7:$DU$359, MATCH($BP262, 'CSV Import'!$DS$7:$DS$359, 0))),0)</f>
        <v>0</v>
      </c>
      <c r="AS262" s="59">
        <f>IFERROR(VALUE(INDEX('CSV Import'!$DZ$7:$DZ$359, MATCH($BP262, 'CSV Import'!$DY$7:$DY$359, 0))),0)</f>
        <v>0</v>
      </c>
      <c r="AT262" s="60">
        <f>IFERROR(VALUE(INDEX('CSV Import'!$EA$7:$EA$359, MATCH($BP262, 'CSV Import'!$DY$7:$DY$359, 0))),0)</f>
        <v>0</v>
      </c>
      <c r="AU262" s="59">
        <f>IFERROR(VALUE(INDEX('CSV Import'!$EF$7:$EF$359, MATCH($BP262, 'CSV Import'!$EE$7:$EE$359, 0))),0)</f>
        <v>0</v>
      </c>
      <c r="AV262" s="60">
        <f>IFERROR(VALUE(INDEX('CSV Import'!$EG$7:$EG$359, MATCH($BP262, 'CSV Import'!$EE$7:$EE$359, 0))),0)</f>
        <v>0</v>
      </c>
      <c r="AW262" s="59">
        <f>IFERROR(VALUE(INDEX('CSV Import'!$EL$7:$EL$359, MATCH($BP262, 'CSV Import'!$EK$7:$EK$359, 0))),0)</f>
        <v>0</v>
      </c>
      <c r="AX262" s="60">
        <f>IFERROR(VALUE(INDEX('CSV Import'!$EM$7:$EM$359, MATCH($BP262, 'CSV Import'!$EK$7:$EK$359, 0))),0)</f>
        <v>0</v>
      </c>
      <c r="AY262" s="59">
        <f>IFERROR(VALUE(INDEX('CSV Import'!$ER$7:$ER$359, MATCH($BP262, 'CSV Import'!$EQ$7:$EQ$359, 0))),0)</f>
        <v>0</v>
      </c>
      <c r="AZ262" s="60">
        <f>IFERROR(VALUE(INDEX('CSV Import'!$ES$7:$ES$359, MATCH($BP262, 'CSV Import'!$EQ$7:$EQ$359, 0))),0)</f>
        <v>0</v>
      </c>
      <c r="BA262" s="59">
        <f>IFERROR(VALUE(INDEX('CSV Import'!$EX$7:$EX$359, MATCH($BP262, 'CSV Import'!$EW$7:$EW$359, 0))),0)</f>
        <v>0</v>
      </c>
      <c r="BB262" s="60">
        <f>IFERROR(VALUE(INDEX('CSV Import'!$EY$7:$EY$359, MATCH($BP262, 'CSV Import'!$EW$7:$EW$359, 0))),0)</f>
        <v>0</v>
      </c>
      <c r="BC262" s="59">
        <f>IFERROR(VALUE(INDEX('CSV Import'!$FD$7:$FD$359, MATCH($BP262, 'CSV Import'!$FC$7:$FC$359, 0))),0)</f>
        <v>0</v>
      </c>
      <c r="BD262" s="60">
        <f>IFERROR(VALUE(INDEX('CSV Import'!$FE$7:$FE$359, MATCH($BP262, 'CSV Import'!$FC$7:$FC$359, 0))),0)</f>
        <v>0</v>
      </c>
      <c r="BE262" s="59">
        <f>IFERROR(VALUE(INDEX('CSV Import'!$FJ$7:$FJ$359, MATCH($BP262, 'CSV Import'!$FI$7:$FI$359, 0))),0)</f>
        <v>0</v>
      </c>
      <c r="BF262" s="60">
        <f>IFERROR(VALUE(INDEX('CSV Import'!$FK$7:$FK$359, MATCH($BP262, 'CSV Import'!$FI$7:$FI$359, 0))),0)</f>
        <v>0</v>
      </c>
      <c r="BG262" s="59">
        <f>IFERROR(VALUE(INDEX('CSV Import'!$FP$7:$FP$359, MATCH($BP262, 'CSV Import'!$FO$7:$FO$359, 0))),0)</f>
        <v>0</v>
      </c>
      <c r="BH262" s="60">
        <f>IFERROR(VALUE(INDEX('CSV Import'!$FQ$7:$FQ$359, MATCH($BP262, 'CSV Import'!$FO$7:$FO$359, 0))),0)</f>
        <v>0</v>
      </c>
      <c r="BI262" s="59">
        <f>IFERROR(VALUE(INDEX('CSV Import'!$FV$7:$FV$359, MATCH($BP262, 'CSV Import'!$FU$7:$FU$359, 0))),0)</f>
        <v>0</v>
      </c>
      <c r="BJ262" s="60">
        <f>IFERROR(VALUE(INDEX('CSV Import'!$FW$7:$FW$359, MATCH($BP262, 'CSV Import'!$FU$7:$FU$359, 0))),0)</f>
        <v>0</v>
      </c>
      <c r="BK262" s="59">
        <f>IFERROR(VALUE(INDEX('CSV Import'!$GB$7:$GB$359, MATCH($BP262, 'CSV Import'!$GA$7:$GA$359, 0))),0)</f>
        <v>0</v>
      </c>
      <c r="BL262" s="60">
        <f>IFERROR(VALUE(INDEX('CSV Import'!$GC$7:$GC$359, MATCH($BP262, 'CSV Import'!$GA$7:$GA$359, 0))),0)</f>
        <v>0</v>
      </c>
      <c r="BM262" s="61">
        <f t="shared" si="562"/>
        <v>0</v>
      </c>
      <c r="BN262" s="62">
        <f t="shared" si="563"/>
        <v>0</v>
      </c>
      <c r="BP262" s="33" t="str">
        <f t="shared" si="557"/>
        <v>NON-VOUCHERED</v>
      </c>
    </row>
    <row r="263" spans="1:68" x14ac:dyDescent="0.2">
      <c r="A263" s="28">
        <f>ROW()</f>
        <v>263</v>
      </c>
      <c r="B263" s="111"/>
      <c r="C263" s="59">
        <f>IFERROR(VALUE(INDEX('CSV Import'!$D$7:$D$359, MATCH($BP263, 'CSV Import'!$C$7:$C$359, 0))),0)</f>
        <v>0</v>
      </c>
      <c r="D263" s="60">
        <f>IFERROR(VALUE(INDEX('CSV Import'!$E$7:$E$359, MATCH($BP263, 'CSV Import'!$C$7:$C$359, 0))),0)</f>
        <v>0</v>
      </c>
      <c r="E263" s="59">
        <f>IFERROR(VALUE(INDEX('CSV Import'!$J$7:$J$359, MATCH($BP263, 'CSV Import'!$I$7:$I$359, 0))),0)</f>
        <v>0</v>
      </c>
      <c r="F263" s="60">
        <f>IFERROR(VALUE(INDEX('CSV Import'!$K$7:$K$359, MATCH($BP263, 'CSV Import'!$I$7:$I$359, 0))),0)</f>
        <v>0</v>
      </c>
      <c r="G263" s="59">
        <f>IFERROR(VALUE(INDEX('CSV Import'!$P$7:$P$359, MATCH($BP263, 'CSV Import'!$O$7:$O$359, 0))),0)</f>
        <v>0</v>
      </c>
      <c r="H263" s="60">
        <f>IFERROR(VALUE(INDEX('CSV Import'!$Q$7:$Q$359, MATCH($BP263, 'CSV Import'!$O$7:$O$359, 0))),0)</f>
        <v>0</v>
      </c>
      <c r="I263" s="59">
        <f>IFERROR(VALUE(INDEX('CSV Import'!$V$7:$V$359, MATCH($BP263, 'CSV Import'!$U$7:$U$359, 0))),0)</f>
        <v>0</v>
      </c>
      <c r="J263" s="60">
        <f>IFERROR(VALUE(INDEX('CSV Import'!$W$7:$W$359, MATCH($BP263, 'CSV Import'!$U$7:$U$359, 0))),0)</f>
        <v>0</v>
      </c>
      <c r="K263" s="59">
        <f>IFERROR(VALUE(INDEX('CSV Import'!$AB$7:$AB$359, MATCH($BP263, 'CSV Import'!$AA$7:$AA$359, 0))),0)</f>
        <v>0</v>
      </c>
      <c r="L263" s="60">
        <f>IFERROR(VALUE(INDEX('CSV Import'!$AC$7:$AC$359, MATCH($BP263, 'CSV Import'!$AA$7:$AA$359, 0))),0)</f>
        <v>0</v>
      </c>
      <c r="M263" s="59">
        <f>IFERROR(VALUE(INDEX('CSV Import'!$AH$7:$AH$359, MATCH($BP263, 'CSV Import'!$AG$7:$AG$359, 0))),0)</f>
        <v>0</v>
      </c>
      <c r="N263" s="60">
        <f>IFERROR(VALUE(INDEX('CSV Import'!$AI$7:$AI$359, MATCH($BP263, 'CSV Import'!$AG$7:$AG$359, 0))),0)</f>
        <v>0</v>
      </c>
      <c r="O263" s="59">
        <f>IFERROR(VALUE(INDEX('CSV Import'!$AN$7:$AN$359, MATCH($BP263, 'CSV Import'!$AM$7:$AM$359, 0))),0)</f>
        <v>0</v>
      </c>
      <c r="P263" s="60">
        <f>IFERROR(VALUE(INDEX('CSV Import'!$AO$7:$AO$359, MATCH($BP263, 'CSV Import'!$AM$7:$AM$359, 0))),0)</f>
        <v>0</v>
      </c>
      <c r="Q263" s="59">
        <f>IFERROR(VALUE(INDEX('CSV Import'!$AT$7:$AT$359, MATCH($BP263, 'CSV Import'!$AS$7:$AS$359, 0))),0)</f>
        <v>0</v>
      </c>
      <c r="R263" s="60">
        <f>IFERROR(VALUE(INDEX('CSV Import'!$AU$7:$AU$359, MATCH($BP263, 'CSV Import'!$AS$7:$AS$359, 0))),0)</f>
        <v>0</v>
      </c>
      <c r="S263" s="59">
        <f>IFERROR(VALUE(INDEX('CSV Import'!$AZ$7:$AZ$359, MATCH($BP263, 'CSV Import'!$AY$7:$AY$359, 0))),0)</f>
        <v>0</v>
      </c>
      <c r="T263" s="60">
        <f>IFERROR(VALUE(INDEX('CSV Import'!$BA$7:$BA$359, MATCH($BP263, 'CSV Import'!$AY$7:$AY$359, 0))),0)</f>
        <v>0</v>
      </c>
      <c r="U263" s="59">
        <f>IFERROR(VALUE(INDEX('CSV Import'!$BF$7:$BF$359, MATCH($BP263, 'CSV Import'!$BE$7:$BE$359, 0))),0)</f>
        <v>0</v>
      </c>
      <c r="V263" s="60">
        <f>IFERROR(VALUE(INDEX('CSV Import'!$BG$7:$BG$359, MATCH($BP263, 'CSV Import'!$BE$7:$BE$359, 0))),0)</f>
        <v>0</v>
      </c>
      <c r="W263" s="59">
        <f>IFERROR(VALUE(INDEX('CSV Import'!$BL$7:$BL$359, MATCH($BP263, 'CSV Import'!$BK$7:$BK$359, 0))),0)</f>
        <v>0</v>
      </c>
      <c r="X263" s="60">
        <f>IFERROR(VALUE(INDEX('CSV Import'!$BM$7:$BM$359, MATCH($BP263, 'CSV Import'!$BK$7:$BK$359, 0))),0)</f>
        <v>0</v>
      </c>
      <c r="Y263" s="59">
        <f>IFERROR(VALUE(INDEX('CSV Import'!$BR$7:$BR$359, MATCH($BP263, 'CSV Import'!$BQ$7:$BQ$359, 0))),0)</f>
        <v>0</v>
      </c>
      <c r="Z263" s="60">
        <f>IFERROR(VALUE(INDEX('CSV Import'!$BS$7:$BS$359, MATCH($BP263, 'CSV Import'!$BQ$7:$BQ$359, 0))),0)</f>
        <v>0</v>
      </c>
      <c r="AA263" s="59">
        <f>IFERROR(VALUE(INDEX('CSV Import'!$BX$7:$BX$359, MATCH($BP263, 'CSV Import'!$BW$7:$BW$359, 0))),0)</f>
        <v>0</v>
      </c>
      <c r="AB263" s="60">
        <f>IFERROR(VALUE(INDEX('CSV Import'!$BY$7:$BY$359, MATCH($BP263, 'CSV Import'!$BW$7:$BW$359, 0))),0)</f>
        <v>0</v>
      </c>
      <c r="AC263" s="59">
        <f>IFERROR(VALUE(INDEX('CSV Import'!$CD$7:$CD$359, MATCH($BP263, 'CSV Import'!$CC$7:$CC$359, 0))),0)</f>
        <v>0</v>
      </c>
      <c r="AD263" s="60">
        <f>IFERROR(VALUE(INDEX('CSV Import'!$CE$7:$CE$359, MATCH($BP263, 'CSV Import'!$CC$7:$CC$359, 0))),0)</f>
        <v>0</v>
      </c>
      <c r="AE263" s="59">
        <f>IFERROR(VALUE(INDEX('CSV Import'!$CJ$7:$CJ$359, MATCH($BP263, 'CSV Import'!$CI$7:$CI$359, 0))),0)</f>
        <v>0</v>
      </c>
      <c r="AF263" s="60">
        <f>IFERROR(VALUE(INDEX('CSV Import'!$CK$7:$CK$359, MATCH($BP263, 'CSV Import'!$CI$7:$CI$359, 0))),0)</f>
        <v>0</v>
      </c>
      <c r="AG263" s="59">
        <f>IFERROR(VALUE(INDEX('CSV Import'!$CP$7:$CP$359, MATCH($BP263, 'CSV Import'!$CO$7:$CO$359, 0))),0)</f>
        <v>0</v>
      </c>
      <c r="AH263" s="60">
        <f>IFERROR(VALUE(INDEX('CSV Import'!$CQ$7:$CQ$359, MATCH($BP263, 'CSV Import'!$CO$7:$CO$359, 0))),0)</f>
        <v>0</v>
      </c>
      <c r="AI263" s="59">
        <f>IFERROR(VALUE(INDEX('CSV Import'!$CV$7:$CV$359, MATCH($BP263, 'CSV Import'!$CU$7:$CU$359, 0))),0)</f>
        <v>0</v>
      </c>
      <c r="AJ263" s="60">
        <f>IFERROR(VALUE(INDEX('CSV Import'!$CW$7:$CW$359, MATCH($BP263, 'CSV Import'!$CU$7:$CU$359, 0))),0)</f>
        <v>0</v>
      </c>
      <c r="AK263" s="59">
        <f>IFERROR(VALUE(INDEX('CSV Import'!$DB$7:$DB$359, MATCH($BP263, 'CSV Import'!$DA$7:$DA$359, 0))),0)</f>
        <v>0</v>
      </c>
      <c r="AL263" s="60">
        <f>IFERROR(VALUE(INDEX('CSV Import'!$DC$7:$DC$359, MATCH($BP263, 'CSV Import'!$DA$7:$DA$359, 0))),0)</f>
        <v>0</v>
      </c>
      <c r="AM263" s="59">
        <f>IFERROR(VALUE(INDEX('CSV Import'!$DH$7:$DH$359, MATCH($BP263, 'CSV Import'!$DG$7:$DG$359, 0))),0)</f>
        <v>0</v>
      </c>
      <c r="AN263" s="60">
        <f>IFERROR(VALUE(INDEX('CSV Import'!$DI$7:$DI$359, MATCH($BP263, 'CSV Import'!$DG$7:$DG$359, 0))),0)</f>
        <v>0</v>
      </c>
      <c r="AO263" s="59">
        <f>IFERROR(VALUE(INDEX('CSV Import'!$DN$7:$DN$359, MATCH($BP263, 'CSV Import'!$DM$7:$DM$359, 0))),0)</f>
        <v>0</v>
      </c>
      <c r="AP263" s="60">
        <f>IFERROR(VALUE(INDEX('CSV Import'!$DO$7:$DO$359, MATCH($BP263, 'CSV Import'!$DM$7:$DM$359, 0))),0)</f>
        <v>0</v>
      </c>
      <c r="AQ263" s="59">
        <f>IFERROR(VALUE(INDEX('CSV Import'!$DT$7:$DT$359, MATCH($BP263, 'CSV Import'!$DS$7:$DS$359, 0))),0)</f>
        <v>0</v>
      </c>
      <c r="AR263" s="60">
        <f>IFERROR(VALUE(INDEX('CSV Import'!$DU$7:$DU$359, MATCH($BP263, 'CSV Import'!$DS$7:$DS$359, 0))),0)</f>
        <v>0</v>
      </c>
      <c r="AS263" s="59">
        <f>IFERROR(VALUE(INDEX('CSV Import'!$DZ$7:$DZ$359, MATCH($BP263, 'CSV Import'!$DY$7:$DY$359, 0))),0)</f>
        <v>0</v>
      </c>
      <c r="AT263" s="60">
        <f>IFERROR(VALUE(INDEX('CSV Import'!$EA$7:$EA$359, MATCH($BP263, 'CSV Import'!$DY$7:$DY$359, 0))),0)</f>
        <v>0</v>
      </c>
      <c r="AU263" s="59">
        <f>IFERROR(VALUE(INDEX('CSV Import'!$EF$7:$EF$359, MATCH($BP263, 'CSV Import'!$EE$7:$EE$359, 0))),0)</f>
        <v>0</v>
      </c>
      <c r="AV263" s="60">
        <f>IFERROR(VALUE(INDEX('CSV Import'!$EG$7:$EG$359, MATCH($BP263, 'CSV Import'!$EE$7:$EE$359, 0))),0)</f>
        <v>0</v>
      </c>
      <c r="AW263" s="59">
        <f>IFERROR(VALUE(INDEX('CSV Import'!$EL$7:$EL$359, MATCH($BP263, 'CSV Import'!$EK$7:$EK$359, 0))),0)</f>
        <v>0</v>
      </c>
      <c r="AX263" s="60">
        <f>IFERROR(VALUE(INDEX('CSV Import'!$EM$7:$EM$359, MATCH($BP263, 'CSV Import'!$EK$7:$EK$359, 0))),0)</f>
        <v>0</v>
      </c>
      <c r="AY263" s="59">
        <f>IFERROR(VALUE(INDEX('CSV Import'!$ER$7:$ER$359, MATCH($BP263, 'CSV Import'!$EQ$7:$EQ$359, 0))),0)</f>
        <v>0</v>
      </c>
      <c r="AZ263" s="60">
        <f>IFERROR(VALUE(INDEX('CSV Import'!$ES$7:$ES$359, MATCH($BP263, 'CSV Import'!$EQ$7:$EQ$359, 0))),0)</f>
        <v>0</v>
      </c>
      <c r="BA263" s="59">
        <f>IFERROR(VALUE(INDEX('CSV Import'!$EX$7:$EX$359, MATCH($BP263, 'CSV Import'!$EW$7:$EW$359, 0))),0)</f>
        <v>0</v>
      </c>
      <c r="BB263" s="60">
        <f>IFERROR(VALUE(INDEX('CSV Import'!$EY$7:$EY$359, MATCH($BP263, 'CSV Import'!$EW$7:$EW$359, 0))),0)</f>
        <v>0</v>
      </c>
      <c r="BC263" s="59">
        <f>IFERROR(VALUE(INDEX('CSV Import'!$FD$7:$FD$359, MATCH($BP263, 'CSV Import'!$FC$7:$FC$359, 0))),0)</f>
        <v>0</v>
      </c>
      <c r="BD263" s="60">
        <f>IFERROR(VALUE(INDEX('CSV Import'!$FE$7:$FE$359, MATCH($BP263, 'CSV Import'!$FC$7:$FC$359, 0))),0)</f>
        <v>0</v>
      </c>
      <c r="BE263" s="59">
        <f>IFERROR(VALUE(INDEX('CSV Import'!$FJ$7:$FJ$359, MATCH($BP263, 'CSV Import'!$FI$7:$FI$359, 0))),0)</f>
        <v>0</v>
      </c>
      <c r="BF263" s="60">
        <f>IFERROR(VALUE(INDEX('CSV Import'!$FK$7:$FK$359, MATCH($BP263, 'CSV Import'!$FI$7:$FI$359, 0))),0)</f>
        <v>0</v>
      </c>
      <c r="BG263" s="59">
        <f>IFERROR(VALUE(INDEX('CSV Import'!$FP$7:$FP$359, MATCH($BP263, 'CSV Import'!$FO$7:$FO$359, 0))),0)</f>
        <v>0</v>
      </c>
      <c r="BH263" s="60">
        <f>IFERROR(VALUE(INDEX('CSV Import'!$FQ$7:$FQ$359, MATCH($BP263, 'CSV Import'!$FO$7:$FO$359, 0))),0)</f>
        <v>0</v>
      </c>
      <c r="BI263" s="59">
        <f>IFERROR(VALUE(INDEX('CSV Import'!$FV$7:$FV$359, MATCH($BP263, 'CSV Import'!$FU$7:$FU$359, 0))),0)</f>
        <v>0</v>
      </c>
      <c r="BJ263" s="60">
        <f>IFERROR(VALUE(INDEX('CSV Import'!$FW$7:$FW$359, MATCH($BP263, 'CSV Import'!$FU$7:$FU$359, 0))),0)</f>
        <v>0</v>
      </c>
      <c r="BK263" s="59">
        <f>IFERROR(VALUE(INDEX('CSV Import'!$GB$7:$GB$359, MATCH($BP263, 'CSV Import'!$GA$7:$GA$359, 0))),0)</f>
        <v>0</v>
      </c>
      <c r="BL263" s="60">
        <f>IFERROR(VALUE(INDEX('CSV Import'!$GC$7:$GC$359, MATCH($BP263, 'CSV Import'!$GA$7:$GA$359, 0))),0)</f>
        <v>0</v>
      </c>
      <c r="BM263" s="61">
        <f t="shared" ref="BM263" si="564">SUM(C263,E263,G263,I263,K263,M263,O263,Q263,S263,U263,W263,Y263,AA263,AC263,AE263)+SUM(AG263,AI263,AK263,AM263,AO263,AQ263,AS263,AU263,AW263,AY263,BA263,BC263,BE263,BG263,BI263,BK263)</f>
        <v>0</v>
      </c>
      <c r="BN263" s="62">
        <f t="shared" ref="BN263" si="565">SUM(D263,F263,H263,J263,L263,N263,P263,R263,T263,V263,X263,Z263,AB263,AD263,AF263)+SUM(AH263,AJ263,AL263,AN263,AP263,AR263,AT263,AV263,AX263,AZ263,BB263,BD263,BF263,BH263,BJ263,BL263)</f>
        <v>0</v>
      </c>
      <c r="BP263" s="33" t="str">
        <f t="shared" si="557"/>
        <v>NON-VOUCHERED</v>
      </c>
    </row>
    <row r="264" spans="1:68" x14ac:dyDescent="0.2">
      <c r="A264" s="28">
        <f>ROW()</f>
        <v>264</v>
      </c>
      <c r="B264" s="111"/>
      <c r="C264" s="59">
        <f>IFERROR(VALUE(INDEX('CSV Import'!$D$7:$D$359, MATCH($BP264, 'CSV Import'!$C$7:$C$359, 0))),0)</f>
        <v>0</v>
      </c>
      <c r="D264" s="60">
        <f>IFERROR(VALUE(INDEX('CSV Import'!$E$7:$E$359, MATCH($BP264, 'CSV Import'!$C$7:$C$359, 0))),0)</f>
        <v>0</v>
      </c>
      <c r="E264" s="59">
        <f>IFERROR(VALUE(INDEX('CSV Import'!$J$7:$J$359, MATCH($BP264, 'CSV Import'!$I$7:$I$359, 0))),0)</f>
        <v>0</v>
      </c>
      <c r="F264" s="60">
        <f>IFERROR(VALUE(INDEX('CSV Import'!$K$7:$K$359, MATCH($BP264, 'CSV Import'!$I$7:$I$359, 0))),0)</f>
        <v>0</v>
      </c>
      <c r="G264" s="59">
        <f>IFERROR(VALUE(INDEX('CSV Import'!$P$7:$P$359, MATCH($BP264, 'CSV Import'!$O$7:$O$359, 0))),0)</f>
        <v>0</v>
      </c>
      <c r="H264" s="60">
        <f>IFERROR(VALUE(INDEX('CSV Import'!$Q$7:$Q$359, MATCH($BP264, 'CSV Import'!$O$7:$O$359, 0))),0)</f>
        <v>0</v>
      </c>
      <c r="I264" s="59">
        <f>IFERROR(VALUE(INDEX('CSV Import'!$V$7:$V$359, MATCH($BP264, 'CSV Import'!$U$7:$U$359, 0))),0)</f>
        <v>0</v>
      </c>
      <c r="J264" s="60">
        <f>IFERROR(VALUE(INDEX('CSV Import'!$W$7:$W$359, MATCH($BP264, 'CSV Import'!$U$7:$U$359, 0))),0)</f>
        <v>0</v>
      </c>
      <c r="K264" s="59">
        <f>IFERROR(VALUE(INDEX('CSV Import'!$AB$7:$AB$359, MATCH($BP264, 'CSV Import'!$AA$7:$AA$359, 0))),0)</f>
        <v>0</v>
      </c>
      <c r="L264" s="60">
        <f>IFERROR(VALUE(INDEX('CSV Import'!$AC$7:$AC$359, MATCH($BP264, 'CSV Import'!$AA$7:$AA$359, 0))),0)</f>
        <v>0</v>
      </c>
      <c r="M264" s="59">
        <f>IFERROR(VALUE(INDEX('CSV Import'!$AH$7:$AH$359, MATCH($BP264, 'CSV Import'!$AG$7:$AG$359, 0))),0)</f>
        <v>0</v>
      </c>
      <c r="N264" s="60">
        <f>IFERROR(VALUE(INDEX('CSV Import'!$AI$7:$AI$359, MATCH($BP264, 'CSV Import'!$AG$7:$AG$359, 0))),0)</f>
        <v>0</v>
      </c>
      <c r="O264" s="59">
        <f>IFERROR(VALUE(INDEX('CSV Import'!$AN$7:$AN$359, MATCH($BP264, 'CSV Import'!$AM$7:$AM$359, 0))),0)</f>
        <v>0</v>
      </c>
      <c r="P264" s="60">
        <f>IFERROR(VALUE(INDEX('CSV Import'!$AO$7:$AO$359, MATCH($BP264, 'CSV Import'!$AM$7:$AM$359, 0))),0)</f>
        <v>0</v>
      </c>
      <c r="Q264" s="59">
        <f>IFERROR(VALUE(INDEX('CSV Import'!$AT$7:$AT$359, MATCH($BP264, 'CSV Import'!$AS$7:$AS$359, 0))),0)</f>
        <v>0</v>
      </c>
      <c r="R264" s="60">
        <f>IFERROR(VALUE(INDEX('CSV Import'!$AU$7:$AU$359, MATCH($BP264, 'CSV Import'!$AS$7:$AS$359, 0))),0)</f>
        <v>0</v>
      </c>
      <c r="S264" s="59">
        <f>IFERROR(VALUE(INDEX('CSV Import'!$AZ$7:$AZ$359, MATCH($BP264, 'CSV Import'!$AY$7:$AY$359, 0))),0)</f>
        <v>0</v>
      </c>
      <c r="T264" s="60">
        <f>IFERROR(VALUE(INDEX('CSV Import'!$BA$7:$BA$359, MATCH($BP264, 'CSV Import'!$AY$7:$AY$359, 0))),0)</f>
        <v>0</v>
      </c>
      <c r="U264" s="59">
        <f>IFERROR(VALUE(INDEX('CSV Import'!$BF$7:$BF$359, MATCH($BP264, 'CSV Import'!$BE$7:$BE$359, 0))),0)</f>
        <v>0</v>
      </c>
      <c r="V264" s="60">
        <f>IFERROR(VALUE(INDEX('CSV Import'!$BG$7:$BG$359, MATCH($BP264, 'CSV Import'!$BE$7:$BE$359, 0))),0)</f>
        <v>0</v>
      </c>
      <c r="W264" s="59">
        <f>IFERROR(VALUE(INDEX('CSV Import'!$BL$7:$BL$359, MATCH($BP264, 'CSV Import'!$BK$7:$BK$359, 0))),0)</f>
        <v>0</v>
      </c>
      <c r="X264" s="60">
        <f>IFERROR(VALUE(INDEX('CSV Import'!$BM$7:$BM$359, MATCH($BP264, 'CSV Import'!$BK$7:$BK$359, 0))),0)</f>
        <v>0</v>
      </c>
      <c r="Y264" s="59">
        <f>IFERROR(VALUE(INDEX('CSV Import'!$BR$7:$BR$359, MATCH($BP264, 'CSV Import'!$BQ$7:$BQ$359, 0))),0)</f>
        <v>0</v>
      </c>
      <c r="Z264" s="60">
        <f>IFERROR(VALUE(INDEX('CSV Import'!$BS$7:$BS$359, MATCH($BP264, 'CSV Import'!$BQ$7:$BQ$359, 0))),0)</f>
        <v>0</v>
      </c>
      <c r="AA264" s="59">
        <f>IFERROR(VALUE(INDEX('CSV Import'!$BX$7:$BX$359, MATCH($BP264, 'CSV Import'!$BW$7:$BW$359, 0))),0)</f>
        <v>0</v>
      </c>
      <c r="AB264" s="60">
        <f>IFERROR(VALUE(INDEX('CSV Import'!$BY$7:$BY$359, MATCH($BP264, 'CSV Import'!$BW$7:$BW$359, 0))),0)</f>
        <v>0</v>
      </c>
      <c r="AC264" s="59">
        <f>IFERROR(VALUE(INDEX('CSV Import'!$CD$7:$CD$359, MATCH($BP264, 'CSV Import'!$CC$7:$CC$359, 0))),0)</f>
        <v>0</v>
      </c>
      <c r="AD264" s="60">
        <f>IFERROR(VALUE(INDEX('CSV Import'!$CE$7:$CE$359, MATCH($BP264, 'CSV Import'!$CC$7:$CC$359, 0))),0)</f>
        <v>0</v>
      </c>
      <c r="AE264" s="59">
        <f>IFERROR(VALUE(INDEX('CSV Import'!$CJ$7:$CJ$359, MATCH($BP264, 'CSV Import'!$CI$7:$CI$359, 0))),0)</f>
        <v>0</v>
      </c>
      <c r="AF264" s="60">
        <f>IFERROR(VALUE(INDEX('CSV Import'!$CK$7:$CK$359, MATCH($BP264, 'CSV Import'!$CI$7:$CI$359, 0))),0)</f>
        <v>0</v>
      </c>
      <c r="AG264" s="59">
        <f>IFERROR(VALUE(INDEX('CSV Import'!$CP$7:$CP$359, MATCH($BP264, 'CSV Import'!$CO$7:$CO$359, 0))),0)</f>
        <v>0</v>
      </c>
      <c r="AH264" s="60">
        <f>IFERROR(VALUE(INDEX('CSV Import'!$CQ$7:$CQ$359, MATCH($BP264, 'CSV Import'!$CO$7:$CO$359, 0))),0)</f>
        <v>0</v>
      </c>
      <c r="AI264" s="59">
        <f>IFERROR(VALUE(INDEX('CSV Import'!$CV$7:$CV$359, MATCH($BP264, 'CSV Import'!$CU$7:$CU$359, 0))),0)</f>
        <v>0</v>
      </c>
      <c r="AJ264" s="60">
        <f>IFERROR(VALUE(INDEX('CSV Import'!$CW$7:$CW$359, MATCH($BP264, 'CSV Import'!$CU$7:$CU$359, 0))),0)</f>
        <v>0</v>
      </c>
      <c r="AK264" s="59">
        <f>IFERROR(VALUE(INDEX('CSV Import'!$DB$7:$DB$359, MATCH($BP264, 'CSV Import'!$DA$7:$DA$359, 0))),0)</f>
        <v>0</v>
      </c>
      <c r="AL264" s="60">
        <f>IFERROR(VALUE(INDEX('CSV Import'!$DC$7:$DC$359, MATCH($BP264, 'CSV Import'!$DA$7:$DA$359, 0))),0)</f>
        <v>0</v>
      </c>
      <c r="AM264" s="59">
        <f>IFERROR(VALUE(INDEX('CSV Import'!$DH$7:$DH$359, MATCH($BP264, 'CSV Import'!$DG$7:$DG$359, 0))),0)</f>
        <v>0</v>
      </c>
      <c r="AN264" s="60">
        <f>IFERROR(VALUE(INDEX('CSV Import'!$DI$7:$DI$359, MATCH($BP264, 'CSV Import'!$DG$7:$DG$359, 0))),0)</f>
        <v>0</v>
      </c>
      <c r="AO264" s="59">
        <f>IFERROR(VALUE(INDEX('CSV Import'!$DN$7:$DN$359, MATCH($BP264, 'CSV Import'!$DM$7:$DM$359, 0))),0)</f>
        <v>0</v>
      </c>
      <c r="AP264" s="60">
        <f>IFERROR(VALUE(INDEX('CSV Import'!$DO$7:$DO$359, MATCH($BP264, 'CSV Import'!$DM$7:$DM$359, 0))),0)</f>
        <v>0</v>
      </c>
      <c r="AQ264" s="59">
        <f>IFERROR(VALUE(INDEX('CSV Import'!$DT$7:$DT$359, MATCH($BP264, 'CSV Import'!$DS$7:$DS$359, 0))),0)</f>
        <v>0</v>
      </c>
      <c r="AR264" s="60">
        <f>IFERROR(VALUE(INDEX('CSV Import'!$DU$7:$DU$359, MATCH($BP264, 'CSV Import'!$DS$7:$DS$359, 0))),0)</f>
        <v>0</v>
      </c>
      <c r="AS264" s="59">
        <f>IFERROR(VALUE(INDEX('CSV Import'!$DZ$7:$DZ$359, MATCH($BP264, 'CSV Import'!$DY$7:$DY$359, 0))),0)</f>
        <v>0</v>
      </c>
      <c r="AT264" s="60">
        <f>IFERROR(VALUE(INDEX('CSV Import'!$EA$7:$EA$359, MATCH($BP264, 'CSV Import'!$DY$7:$DY$359, 0))),0)</f>
        <v>0</v>
      </c>
      <c r="AU264" s="59">
        <f>IFERROR(VALUE(INDEX('CSV Import'!$EF$7:$EF$359, MATCH($BP264, 'CSV Import'!$EE$7:$EE$359, 0))),0)</f>
        <v>0</v>
      </c>
      <c r="AV264" s="60">
        <f>IFERROR(VALUE(INDEX('CSV Import'!$EG$7:$EG$359, MATCH($BP264, 'CSV Import'!$EE$7:$EE$359, 0))),0)</f>
        <v>0</v>
      </c>
      <c r="AW264" s="59">
        <f>IFERROR(VALUE(INDEX('CSV Import'!$EL$7:$EL$359, MATCH($BP264, 'CSV Import'!$EK$7:$EK$359, 0))),0)</f>
        <v>0</v>
      </c>
      <c r="AX264" s="60">
        <f>IFERROR(VALUE(INDEX('CSV Import'!$EM$7:$EM$359, MATCH($BP264, 'CSV Import'!$EK$7:$EK$359, 0))),0)</f>
        <v>0</v>
      </c>
      <c r="AY264" s="59">
        <f>IFERROR(VALUE(INDEX('CSV Import'!$ER$7:$ER$359, MATCH($BP264, 'CSV Import'!$EQ$7:$EQ$359, 0))),0)</f>
        <v>0</v>
      </c>
      <c r="AZ264" s="60">
        <f>IFERROR(VALUE(INDEX('CSV Import'!$ES$7:$ES$359, MATCH($BP264, 'CSV Import'!$EQ$7:$EQ$359, 0))),0)</f>
        <v>0</v>
      </c>
      <c r="BA264" s="59">
        <f>IFERROR(VALUE(INDEX('CSV Import'!$EX$7:$EX$359, MATCH($BP264, 'CSV Import'!$EW$7:$EW$359, 0))),0)</f>
        <v>0</v>
      </c>
      <c r="BB264" s="60">
        <f>IFERROR(VALUE(INDEX('CSV Import'!$EY$7:$EY$359, MATCH($BP264, 'CSV Import'!$EW$7:$EW$359, 0))),0)</f>
        <v>0</v>
      </c>
      <c r="BC264" s="59">
        <f>IFERROR(VALUE(INDEX('CSV Import'!$FD$7:$FD$359, MATCH($BP264, 'CSV Import'!$FC$7:$FC$359, 0))),0)</f>
        <v>0</v>
      </c>
      <c r="BD264" s="60">
        <f>IFERROR(VALUE(INDEX('CSV Import'!$FE$7:$FE$359, MATCH($BP264, 'CSV Import'!$FC$7:$FC$359, 0))),0)</f>
        <v>0</v>
      </c>
      <c r="BE264" s="59">
        <f>IFERROR(VALUE(INDEX('CSV Import'!$FJ$7:$FJ$359, MATCH($BP264, 'CSV Import'!$FI$7:$FI$359, 0))),0)</f>
        <v>0</v>
      </c>
      <c r="BF264" s="60">
        <f>IFERROR(VALUE(INDEX('CSV Import'!$FK$7:$FK$359, MATCH($BP264, 'CSV Import'!$FI$7:$FI$359, 0))),0)</f>
        <v>0</v>
      </c>
      <c r="BG264" s="59">
        <f>IFERROR(VALUE(INDEX('CSV Import'!$FP$7:$FP$359, MATCH($BP264, 'CSV Import'!$FO$7:$FO$359, 0))),0)</f>
        <v>0</v>
      </c>
      <c r="BH264" s="60">
        <f>IFERROR(VALUE(INDEX('CSV Import'!$FQ$7:$FQ$359, MATCH($BP264, 'CSV Import'!$FO$7:$FO$359, 0))),0)</f>
        <v>0</v>
      </c>
      <c r="BI264" s="59">
        <f>IFERROR(VALUE(INDEX('CSV Import'!$FV$7:$FV$359, MATCH($BP264, 'CSV Import'!$FU$7:$FU$359, 0))),0)</f>
        <v>0</v>
      </c>
      <c r="BJ264" s="60">
        <f>IFERROR(VALUE(INDEX('CSV Import'!$FW$7:$FW$359, MATCH($BP264, 'CSV Import'!$FU$7:$FU$359, 0))),0)</f>
        <v>0</v>
      </c>
      <c r="BK264" s="59">
        <f>IFERROR(VALUE(INDEX('CSV Import'!$GB$7:$GB$359, MATCH($BP264, 'CSV Import'!$GA$7:$GA$359, 0))),0)</f>
        <v>0</v>
      </c>
      <c r="BL264" s="60">
        <f>IFERROR(VALUE(INDEX('CSV Import'!$GC$7:$GC$359, MATCH($BP264, 'CSV Import'!$GA$7:$GA$359, 0))),0)</f>
        <v>0</v>
      </c>
      <c r="BM264" s="61">
        <f t="shared" ref="BM264:BM272" si="566">SUM(C264,E264,G264,I264,K264,M264,O264,Q264,S264,U264,W264,Y264,AA264,AC264,AE264)+SUM(AG264,AI264,AK264,AM264,AO264,AQ264,AS264,AU264,AW264,AY264,BA264,BC264,BE264,BG264,BI264,BK264)</f>
        <v>0</v>
      </c>
      <c r="BN264" s="62">
        <f t="shared" ref="BN264:BN272" si="567">SUM(D264,F264,H264,J264,L264,N264,P264,R264,T264,V264,X264,Z264,AB264,AD264,AF264)+SUM(AH264,AJ264,AL264,AN264,AP264,AR264,AT264,AV264,AX264,AZ264,BB264,BD264,BF264,BH264,BJ264,BL264)</f>
        <v>0</v>
      </c>
      <c r="BP264" s="33" t="str">
        <f t="shared" si="557"/>
        <v>NON-VOUCHERED</v>
      </c>
    </row>
    <row r="265" spans="1:68" x14ac:dyDescent="0.2">
      <c r="A265" s="28">
        <f>ROW()</f>
        <v>265</v>
      </c>
      <c r="B265" s="111" t="s">
        <v>15</v>
      </c>
      <c r="C265" s="59">
        <f>IFERROR(VALUE(INDEX('CSV Import'!$D$7:$D$359, MATCH($BP265, 'CSV Import'!$C$7:$C$359, 0))),0)</f>
        <v>0</v>
      </c>
      <c r="D265" s="60">
        <f>IFERROR(VALUE(INDEX('CSV Import'!$E$7:$E$359, MATCH($BP265, 'CSV Import'!$C$7:$C$359, 0))),0)</f>
        <v>0</v>
      </c>
      <c r="E265" s="59">
        <f>IFERROR(VALUE(INDEX('CSV Import'!$J$7:$J$359, MATCH($BP265, 'CSV Import'!$I$7:$I$359, 0))),0)</f>
        <v>0</v>
      </c>
      <c r="F265" s="60">
        <f>IFERROR(VALUE(INDEX('CSV Import'!$K$7:$K$359, MATCH($BP265, 'CSV Import'!$I$7:$I$359, 0))),0)</f>
        <v>0</v>
      </c>
      <c r="G265" s="59">
        <f>IFERROR(VALUE(INDEX('CSV Import'!$P$7:$P$359, MATCH($BP265, 'CSV Import'!$O$7:$O$359, 0))),0)</f>
        <v>0</v>
      </c>
      <c r="H265" s="60">
        <f>IFERROR(VALUE(INDEX('CSV Import'!$Q$7:$Q$359, MATCH($BP265, 'CSV Import'!$O$7:$O$359, 0))),0)</f>
        <v>0</v>
      </c>
      <c r="I265" s="59">
        <f>IFERROR(VALUE(INDEX('CSV Import'!$V$7:$V$359, MATCH($BP265, 'CSV Import'!$U$7:$U$359, 0))),0)</f>
        <v>0</v>
      </c>
      <c r="J265" s="60">
        <f>IFERROR(VALUE(INDEX('CSV Import'!$W$7:$W$359, MATCH($BP265, 'CSV Import'!$U$7:$U$359, 0))),0)</f>
        <v>0</v>
      </c>
      <c r="K265" s="59">
        <f>IFERROR(VALUE(INDEX('CSV Import'!$AB$7:$AB$359, MATCH($BP265, 'CSV Import'!$AA$7:$AA$359, 0))),0)</f>
        <v>0</v>
      </c>
      <c r="L265" s="60">
        <f>IFERROR(VALUE(INDEX('CSV Import'!$AC$7:$AC$359, MATCH($BP265, 'CSV Import'!$AA$7:$AA$359, 0))),0)</f>
        <v>0</v>
      </c>
      <c r="M265" s="59">
        <f>IFERROR(VALUE(INDEX('CSV Import'!$AH$7:$AH$359, MATCH($BP265, 'CSV Import'!$AG$7:$AG$359, 0))),0)</f>
        <v>0</v>
      </c>
      <c r="N265" s="60">
        <f>IFERROR(VALUE(INDEX('CSV Import'!$AI$7:$AI$359, MATCH($BP265, 'CSV Import'!$AG$7:$AG$359, 0))),0)</f>
        <v>0</v>
      </c>
      <c r="O265" s="59">
        <f>IFERROR(VALUE(INDEX('CSV Import'!$AN$7:$AN$359, MATCH($BP265, 'CSV Import'!$AM$7:$AM$359, 0))),0)</f>
        <v>0</v>
      </c>
      <c r="P265" s="60">
        <f>IFERROR(VALUE(INDEX('CSV Import'!$AO$7:$AO$359, MATCH($BP265, 'CSV Import'!$AM$7:$AM$359, 0))),0)</f>
        <v>0</v>
      </c>
      <c r="Q265" s="59">
        <f>IFERROR(VALUE(INDEX('CSV Import'!$AT$7:$AT$359, MATCH($BP265, 'CSV Import'!$AS$7:$AS$359, 0))),0)</f>
        <v>0</v>
      </c>
      <c r="R265" s="60">
        <f>IFERROR(VALUE(INDEX('CSV Import'!$AU$7:$AU$359, MATCH($BP265, 'CSV Import'!$AS$7:$AS$359, 0))),0)</f>
        <v>0</v>
      </c>
      <c r="S265" s="59">
        <f>IFERROR(VALUE(INDEX('CSV Import'!$AZ$7:$AZ$359, MATCH($BP265, 'CSV Import'!$AY$7:$AY$359, 0))),0)</f>
        <v>0</v>
      </c>
      <c r="T265" s="60">
        <f>IFERROR(VALUE(INDEX('CSV Import'!$BA$7:$BA$359, MATCH($BP265, 'CSV Import'!$AY$7:$AY$359, 0))),0)</f>
        <v>0</v>
      </c>
      <c r="U265" s="59">
        <f>IFERROR(VALUE(INDEX('CSV Import'!$BF$7:$BF$359, MATCH($BP265, 'CSV Import'!$BE$7:$BE$359, 0))),0)</f>
        <v>0</v>
      </c>
      <c r="V265" s="60">
        <f>IFERROR(VALUE(INDEX('CSV Import'!$BG$7:$BG$359, MATCH($BP265, 'CSV Import'!$BE$7:$BE$359, 0))),0)</f>
        <v>0</v>
      </c>
      <c r="W265" s="59">
        <f>IFERROR(VALUE(INDEX('CSV Import'!$BL$7:$BL$359, MATCH($BP265, 'CSV Import'!$BK$7:$BK$359, 0))),0)</f>
        <v>0</v>
      </c>
      <c r="X265" s="60">
        <f>IFERROR(VALUE(INDEX('CSV Import'!$BM$7:$BM$359, MATCH($BP265, 'CSV Import'!$BK$7:$BK$359, 0))),0)</f>
        <v>0</v>
      </c>
      <c r="Y265" s="59">
        <f>IFERROR(VALUE(INDEX('CSV Import'!$BR$7:$BR$359, MATCH($BP265, 'CSV Import'!$BQ$7:$BQ$359, 0))),0)</f>
        <v>0</v>
      </c>
      <c r="Z265" s="60">
        <f>IFERROR(VALUE(INDEX('CSV Import'!$BS$7:$BS$359, MATCH($BP265, 'CSV Import'!$BQ$7:$BQ$359, 0))),0)</f>
        <v>0</v>
      </c>
      <c r="AA265" s="59">
        <f>IFERROR(VALUE(INDEX('CSV Import'!$BX$7:$BX$359, MATCH($BP265, 'CSV Import'!$BW$7:$BW$359, 0))),0)</f>
        <v>0</v>
      </c>
      <c r="AB265" s="60">
        <f>IFERROR(VALUE(INDEX('CSV Import'!$BY$7:$BY$359, MATCH($BP265, 'CSV Import'!$BW$7:$BW$359, 0))),0)</f>
        <v>0</v>
      </c>
      <c r="AC265" s="59">
        <f>IFERROR(VALUE(INDEX('CSV Import'!$CD$7:$CD$359, MATCH($BP265, 'CSV Import'!$CC$7:$CC$359, 0))),0)</f>
        <v>0</v>
      </c>
      <c r="AD265" s="60">
        <f>IFERROR(VALUE(INDEX('CSV Import'!$CE$7:$CE$359, MATCH($BP265, 'CSV Import'!$CC$7:$CC$359, 0))),0)</f>
        <v>0</v>
      </c>
      <c r="AE265" s="59">
        <f>IFERROR(VALUE(INDEX('CSV Import'!$CJ$7:$CJ$359, MATCH($BP265, 'CSV Import'!$CI$7:$CI$359, 0))),0)</f>
        <v>0</v>
      </c>
      <c r="AF265" s="60">
        <f>IFERROR(VALUE(INDEX('CSV Import'!$CK$7:$CK$359, MATCH($BP265, 'CSV Import'!$CI$7:$CI$359, 0))),0)</f>
        <v>0</v>
      </c>
      <c r="AG265" s="59">
        <f>IFERROR(VALUE(INDEX('CSV Import'!$CP$7:$CP$359, MATCH($BP265, 'CSV Import'!$CO$7:$CO$359, 0))),0)</f>
        <v>0</v>
      </c>
      <c r="AH265" s="60">
        <f>IFERROR(VALUE(INDEX('CSV Import'!$CQ$7:$CQ$359, MATCH($BP265, 'CSV Import'!$CO$7:$CO$359, 0))),0)</f>
        <v>0</v>
      </c>
      <c r="AI265" s="59">
        <f>IFERROR(VALUE(INDEX('CSV Import'!$CV$7:$CV$359, MATCH($BP265, 'CSV Import'!$CU$7:$CU$359, 0))),0)</f>
        <v>0</v>
      </c>
      <c r="AJ265" s="60">
        <f>IFERROR(VALUE(INDEX('CSV Import'!$CW$7:$CW$359, MATCH($BP265, 'CSV Import'!$CU$7:$CU$359, 0))),0)</f>
        <v>0</v>
      </c>
      <c r="AK265" s="59">
        <f>IFERROR(VALUE(INDEX('CSV Import'!$DB$7:$DB$359, MATCH($BP265, 'CSV Import'!$DA$7:$DA$359, 0))),0)</f>
        <v>0</v>
      </c>
      <c r="AL265" s="60">
        <f>IFERROR(VALUE(INDEX('CSV Import'!$DC$7:$DC$359, MATCH($BP265, 'CSV Import'!$DA$7:$DA$359, 0))),0)</f>
        <v>0</v>
      </c>
      <c r="AM265" s="59">
        <f>IFERROR(VALUE(INDEX('CSV Import'!$DH$7:$DH$359, MATCH($BP265, 'CSV Import'!$DG$7:$DG$359, 0))),0)</f>
        <v>0</v>
      </c>
      <c r="AN265" s="60">
        <f>IFERROR(VALUE(INDEX('CSV Import'!$DI$7:$DI$359, MATCH($BP265, 'CSV Import'!$DG$7:$DG$359, 0))),0)</f>
        <v>0</v>
      </c>
      <c r="AO265" s="59">
        <f>IFERROR(VALUE(INDEX('CSV Import'!$DN$7:$DN$359, MATCH($BP265, 'CSV Import'!$DM$7:$DM$359, 0))),0)</f>
        <v>0</v>
      </c>
      <c r="AP265" s="60">
        <f>IFERROR(VALUE(INDEX('CSV Import'!$DO$7:$DO$359, MATCH($BP265, 'CSV Import'!$DM$7:$DM$359, 0))),0)</f>
        <v>0</v>
      </c>
      <c r="AQ265" s="59">
        <f>IFERROR(VALUE(INDEX('CSV Import'!$DT$7:$DT$359, MATCH($BP265, 'CSV Import'!$DS$7:$DS$359, 0))),0)</f>
        <v>0</v>
      </c>
      <c r="AR265" s="60">
        <f>IFERROR(VALUE(INDEX('CSV Import'!$DU$7:$DU$359, MATCH($BP265, 'CSV Import'!$DS$7:$DS$359, 0))),0)</f>
        <v>0</v>
      </c>
      <c r="AS265" s="59">
        <f>IFERROR(VALUE(INDEX('CSV Import'!$DZ$7:$DZ$359, MATCH($BP265, 'CSV Import'!$DY$7:$DY$359, 0))),0)</f>
        <v>0</v>
      </c>
      <c r="AT265" s="60">
        <f>IFERROR(VALUE(INDEX('CSV Import'!$EA$7:$EA$359, MATCH($BP265, 'CSV Import'!$DY$7:$DY$359, 0))),0)</f>
        <v>0</v>
      </c>
      <c r="AU265" s="59">
        <f>IFERROR(VALUE(INDEX('CSV Import'!$EF$7:$EF$359, MATCH($BP265, 'CSV Import'!$EE$7:$EE$359, 0))),0)</f>
        <v>0</v>
      </c>
      <c r="AV265" s="60">
        <f>IFERROR(VALUE(INDEX('CSV Import'!$EG$7:$EG$359, MATCH($BP265, 'CSV Import'!$EE$7:$EE$359, 0))),0)</f>
        <v>0</v>
      </c>
      <c r="AW265" s="59">
        <f>IFERROR(VALUE(INDEX('CSV Import'!$EL$7:$EL$359, MATCH($BP265, 'CSV Import'!$EK$7:$EK$359, 0))),0)</f>
        <v>0</v>
      </c>
      <c r="AX265" s="60">
        <f>IFERROR(VALUE(INDEX('CSV Import'!$EM$7:$EM$359, MATCH($BP265, 'CSV Import'!$EK$7:$EK$359, 0))),0)</f>
        <v>0</v>
      </c>
      <c r="AY265" s="59">
        <f>IFERROR(VALUE(INDEX('CSV Import'!$ER$7:$ER$359, MATCH($BP265, 'CSV Import'!$EQ$7:$EQ$359, 0))),0)</f>
        <v>0</v>
      </c>
      <c r="AZ265" s="60">
        <f>IFERROR(VALUE(INDEX('CSV Import'!$ES$7:$ES$359, MATCH($BP265, 'CSV Import'!$EQ$7:$EQ$359, 0))),0)</f>
        <v>0</v>
      </c>
      <c r="BA265" s="59">
        <f>IFERROR(VALUE(INDEX('CSV Import'!$EX$7:$EX$359, MATCH($BP265, 'CSV Import'!$EW$7:$EW$359, 0))),0)</f>
        <v>0</v>
      </c>
      <c r="BB265" s="60">
        <f>IFERROR(VALUE(INDEX('CSV Import'!$EY$7:$EY$359, MATCH($BP265, 'CSV Import'!$EW$7:$EW$359, 0))),0)</f>
        <v>0</v>
      </c>
      <c r="BC265" s="59">
        <f>IFERROR(VALUE(INDEX('CSV Import'!$FD$7:$FD$359, MATCH($BP265, 'CSV Import'!$FC$7:$FC$359, 0))),0)</f>
        <v>0</v>
      </c>
      <c r="BD265" s="60">
        <f>IFERROR(VALUE(INDEX('CSV Import'!$FE$7:$FE$359, MATCH($BP265, 'CSV Import'!$FC$7:$FC$359, 0))),0)</f>
        <v>0</v>
      </c>
      <c r="BE265" s="59">
        <f>IFERROR(VALUE(INDEX('CSV Import'!$FJ$7:$FJ$359, MATCH($BP265, 'CSV Import'!$FI$7:$FI$359, 0))),0)</f>
        <v>0</v>
      </c>
      <c r="BF265" s="60">
        <f>IFERROR(VALUE(INDEX('CSV Import'!$FK$7:$FK$359, MATCH($BP265, 'CSV Import'!$FI$7:$FI$359, 0))),0)</f>
        <v>0</v>
      </c>
      <c r="BG265" s="59">
        <f>IFERROR(VALUE(INDEX('CSV Import'!$FP$7:$FP$359, MATCH($BP265, 'CSV Import'!$FO$7:$FO$359, 0))),0)</f>
        <v>0</v>
      </c>
      <c r="BH265" s="60">
        <f>IFERROR(VALUE(INDEX('CSV Import'!$FQ$7:$FQ$359, MATCH($BP265, 'CSV Import'!$FO$7:$FO$359, 0))),0)</f>
        <v>0</v>
      </c>
      <c r="BI265" s="59">
        <f>IFERROR(VALUE(INDEX('CSV Import'!$FV$7:$FV$359, MATCH($BP265, 'CSV Import'!$FU$7:$FU$359, 0))),0)</f>
        <v>0</v>
      </c>
      <c r="BJ265" s="60">
        <f>IFERROR(VALUE(INDEX('CSV Import'!$FW$7:$FW$359, MATCH($BP265, 'CSV Import'!$FU$7:$FU$359, 0))),0)</f>
        <v>0</v>
      </c>
      <c r="BK265" s="59">
        <f>IFERROR(VALUE(INDEX('CSV Import'!$GB$7:$GB$359, MATCH($BP265, 'CSV Import'!$GA$7:$GA$359, 0))),0)</f>
        <v>0</v>
      </c>
      <c r="BL265" s="60">
        <f>IFERROR(VALUE(INDEX('CSV Import'!$GC$7:$GC$359, MATCH($BP265, 'CSV Import'!$GA$7:$GA$359, 0))),0)</f>
        <v>0</v>
      </c>
      <c r="BM265" s="61">
        <f t="shared" si="566"/>
        <v>0</v>
      </c>
      <c r="BN265" s="62">
        <f t="shared" si="567"/>
        <v>0</v>
      </c>
      <c r="BP265" s="33" t="str">
        <f t="shared" si="557"/>
        <v>NON-VOUCHERED---</v>
      </c>
    </row>
    <row r="266" spans="1:68" x14ac:dyDescent="0.2">
      <c r="A266" s="28">
        <f>ROW()</f>
        <v>266</v>
      </c>
      <c r="B266" s="111" t="s">
        <v>15</v>
      </c>
      <c r="C266" s="59">
        <f>IFERROR(VALUE(INDEX('CSV Import'!$D$7:$D$359, MATCH($BP266, 'CSV Import'!$C$7:$C$359, 0))),0)</f>
        <v>0</v>
      </c>
      <c r="D266" s="60">
        <f>IFERROR(VALUE(INDEX('CSV Import'!$E$7:$E$359, MATCH($BP266, 'CSV Import'!$C$7:$C$359, 0))),0)</f>
        <v>0</v>
      </c>
      <c r="E266" s="59">
        <f>IFERROR(VALUE(INDEX('CSV Import'!$J$7:$J$359, MATCH($BP266, 'CSV Import'!$I$7:$I$359, 0))),0)</f>
        <v>0</v>
      </c>
      <c r="F266" s="60">
        <f>IFERROR(VALUE(INDEX('CSV Import'!$K$7:$K$359, MATCH($BP266, 'CSV Import'!$I$7:$I$359, 0))),0)</f>
        <v>0</v>
      </c>
      <c r="G266" s="59">
        <f>IFERROR(VALUE(INDEX('CSV Import'!$P$7:$P$359, MATCH($BP266, 'CSV Import'!$O$7:$O$359, 0))),0)</f>
        <v>0</v>
      </c>
      <c r="H266" s="60">
        <f>IFERROR(VALUE(INDEX('CSV Import'!$Q$7:$Q$359, MATCH($BP266, 'CSV Import'!$O$7:$O$359, 0))),0)</f>
        <v>0</v>
      </c>
      <c r="I266" s="59">
        <f>IFERROR(VALUE(INDEX('CSV Import'!$V$7:$V$359, MATCH($BP266, 'CSV Import'!$U$7:$U$359, 0))),0)</f>
        <v>0</v>
      </c>
      <c r="J266" s="60">
        <f>IFERROR(VALUE(INDEX('CSV Import'!$W$7:$W$359, MATCH($BP266, 'CSV Import'!$U$7:$U$359, 0))),0)</f>
        <v>0</v>
      </c>
      <c r="K266" s="59">
        <f>IFERROR(VALUE(INDEX('CSV Import'!$AB$7:$AB$359, MATCH($BP266, 'CSV Import'!$AA$7:$AA$359, 0))),0)</f>
        <v>0</v>
      </c>
      <c r="L266" s="60">
        <f>IFERROR(VALUE(INDEX('CSV Import'!$AC$7:$AC$359, MATCH($BP266, 'CSV Import'!$AA$7:$AA$359, 0))),0)</f>
        <v>0</v>
      </c>
      <c r="M266" s="59">
        <f>IFERROR(VALUE(INDEX('CSV Import'!$AH$7:$AH$359, MATCH($BP266, 'CSV Import'!$AG$7:$AG$359, 0))),0)</f>
        <v>0</v>
      </c>
      <c r="N266" s="60">
        <f>IFERROR(VALUE(INDEX('CSV Import'!$AI$7:$AI$359, MATCH($BP266, 'CSV Import'!$AG$7:$AG$359, 0))),0)</f>
        <v>0</v>
      </c>
      <c r="O266" s="59">
        <f>IFERROR(VALUE(INDEX('CSV Import'!$AN$7:$AN$359, MATCH($BP266, 'CSV Import'!$AM$7:$AM$359, 0))),0)</f>
        <v>0</v>
      </c>
      <c r="P266" s="60">
        <f>IFERROR(VALUE(INDEX('CSV Import'!$AO$7:$AO$359, MATCH($BP266, 'CSV Import'!$AM$7:$AM$359, 0))),0)</f>
        <v>0</v>
      </c>
      <c r="Q266" s="59">
        <f>IFERROR(VALUE(INDEX('CSV Import'!$AT$7:$AT$359, MATCH($BP266, 'CSV Import'!$AS$7:$AS$359, 0))),0)</f>
        <v>0</v>
      </c>
      <c r="R266" s="60">
        <f>IFERROR(VALUE(INDEX('CSV Import'!$AU$7:$AU$359, MATCH($BP266, 'CSV Import'!$AS$7:$AS$359, 0))),0)</f>
        <v>0</v>
      </c>
      <c r="S266" s="59">
        <f>IFERROR(VALUE(INDEX('CSV Import'!$AZ$7:$AZ$359, MATCH($BP266, 'CSV Import'!$AY$7:$AY$359, 0))),0)</f>
        <v>0</v>
      </c>
      <c r="T266" s="60">
        <f>IFERROR(VALUE(INDEX('CSV Import'!$BA$7:$BA$359, MATCH($BP266, 'CSV Import'!$AY$7:$AY$359, 0))),0)</f>
        <v>0</v>
      </c>
      <c r="U266" s="59">
        <f>IFERROR(VALUE(INDEX('CSV Import'!$BF$7:$BF$359, MATCH($BP266, 'CSV Import'!$BE$7:$BE$359, 0))),0)</f>
        <v>0</v>
      </c>
      <c r="V266" s="60">
        <f>IFERROR(VALUE(INDEX('CSV Import'!$BG$7:$BG$359, MATCH($BP266, 'CSV Import'!$BE$7:$BE$359, 0))),0)</f>
        <v>0</v>
      </c>
      <c r="W266" s="59">
        <f>IFERROR(VALUE(INDEX('CSV Import'!$BL$7:$BL$359, MATCH($BP266, 'CSV Import'!$BK$7:$BK$359, 0))),0)</f>
        <v>0</v>
      </c>
      <c r="X266" s="60">
        <f>IFERROR(VALUE(INDEX('CSV Import'!$BM$7:$BM$359, MATCH($BP266, 'CSV Import'!$BK$7:$BK$359, 0))),0)</f>
        <v>0</v>
      </c>
      <c r="Y266" s="59">
        <f>IFERROR(VALUE(INDEX('CSV Import'!$BR$7:$BR$359, MATCH($BP266, 'CSV Import'!$BQ$7:$BQ$359, 0))),0)</f>
        <v>0</v>
      </c>
      <c r="Z266" s="60">
        <f>IFERROR(VALUE(INDEX('CSV Import'!$BS$7:$BS$359, MATCH($BP266, 'CSV Import'!$BQ$7:$BQ$359, 0))),0)</f>
        <v>0</v>
      </c>
      <c r="AA266" s="59">
        <f>IFERROR(VALUE(INDEX('CSV Import'!$BX$7:$BX$359, MATCH($BP266, 'CSV Import'!$BW$7:$BW$359, 0))),0)</f>
        <v>0</v>
      </c>
      <c r="AB266" s="60">
        <f>IFERROR(VALUE(INDEX('CSV Import'!$BY$7:$BY$359, MATCH($BP266, 'CSV Import'!$BW$7:$BW$359, 0))),0)</f>
        <v>0</v>
      </c>
      <c r="AC266" s="59">
        <f>IFERROR(VALUE(INDEX('CSV Import'!$CD$7:$CD$359, MATCH($BP266, 'CSV Import'!$CC$7:$CC$359, 0))),0)</f>
        <v>0</v>
      </c>
      <c r="AD266" s="60">
        <f>IFERROR(VALUE(INDEX('CSV Import'!$CE$7:$CE$359, MATCH($BP266, 'CSV Import'!$CC$7:$CC$359, 0))),0)</f>
        <v>0</v>
      </c>
      <c r="AE266" s="59">
        <f>IFERROR(VALUE(INDEX('CSV Import'!$CJ$7:$CJ$359, MATCH($BP266, 'CSV Import'!$CI$7:$CI$359, 0))),0)</f>
        <v>0</v>
      </c>
      <c r="AF266" s="60">
        <f>IFERROR(VALUE(INDEX('CSV Import'!$CK$7:$CK$359, MATCH($BP266, 'CSV Import'!$CI$7:$CI$359, 0))),0)</f>
        <v>0</v>
      </c>
      <c r="AG266" s="59">
        <f>IFERROR(VALUE(INDEX('CSV Import'!$CP$7:$CP$359, MATCH($BP266, 'CSV Import'!$CO$7:$CO$359, 0))),0)</f>
        <v>0</v>
      </c>
      <c r="AH266" s="60">
        <f>IFERROR(VALUE(INDEX('CSV Import'!$CQ$7:$CQ$359, MATCH($BP266, 'CSV Import'!$CO$7:$CO$359, 0))),0)</f>
        <v>0</v>
      </c>
      <c r="AI266" s="59">
        <f>IFERROR(VALUE(INDEX('CSV Import'!$CV$7:$CV$359, MATCH($BP266, 'CSV Import'!$CU$7:$CU$359, 0))),0)</f>
        <v>0</v>
      </c>
      <c r="AJ266" s="60">
        <f>IFERROR(VALUE(INDEX('CSV Import'!$CW$7:$CW$359, MATCH($BP266, 'CSV Import'!$CU$7:$CU$359, 0))),0)</f>
        <v>0</v>
      </c>
      <c r="AK266" s="59">
        <f>IFERROR(VALUE(INDEX('CSV Import'!$DB$7:$DB$359, MATCH($BP266, 'CSV Import'!$DA$7:$DA$359, 0))),0)</f>
        <v>0</v>
      </c>
      <c r="AL266" s="60">
        <f>IFERROR(VALUE(INDEX('CSV Import'!$DC$7:$DC$359, MATCH($BP266, 'CSV Import'!$DA$7:$DA$359, 0))),0)</f>
        <v>0</v>
      </c>
      <c r="AM266" s="59">
        <f>IFERROR(VALUE(INDEX('CSV Import'!$DH$7:$DH$359, MATCH($BP266, 'CSV Import'!$DG$7:$DG$359, 0))),0)</f>
        <v>0</v>
      </c>
      <c r="AN266" s="60">
        <f>IFERROR(VALUE(INDEX('CSV Import'!$DI$7:$DI$359, MATCH($BP266, 'CSV Import'!$DG$7:$DG$359, 0))),0)</f>
        <v>0</v>
      </c>
      <c r="AO266" s="59">
        <f>IFERROR(VALUE(INDEX('CSV Import'!$DN$7:$DN$359, MATCH($BP266, 'CSV Import'!$DM$7:$DM$359, 0))),0)</f>
        <v>0</v>
      </c>
      <c r="AP266" s="60">
        <f>IFERROR(VALUE(INDEX('CSV Import'!$DO$7:$DO$359, MATCH($BP266, 'CSV Import'!$DM$7:$DM$359, 0))),0)</f>
        <v>0</v>
      </c>
      <c r="AQ266" s="59">
        <f>IFERROR(VALUE(INDEX('CSV Import'!$DT$7:$DT$359, MATCH($BP266, 'CSV Import'!$DS$7:$DS$359, 0))),0)</f>
        <v>0</v>
      </c>
      <c r="AR266" s="60">
        <f>IFERROR(VALUE(INDEX('CSV Import'!$DU$7:$DU$359, MATCH($BP266, 'CSV Import'!$DS$7:$DS$359, 0))),0)</f>
        <v>0</v>
      </c>
      <c r="AS266" s="59">
        <f>IFERROR(VALUE(INDEX('CSV Import'!$DZ$7:$DZ$359, MATCH($BP266, 'CSV Import'!$DY$7:$DY$359, 0))),0)</f>
        <v>0</v>
      </c>
      <c r="AT266" s="60">
        <f>IFERROR(VALUE(INDEX('CSV Import'!$EA$7:$EA$359, MATCH($BP266, 'CSV Import'!$DY$7:$DY$359, 0))),0)</f>
        <v>0</v>
      </c>
      <c r="AU266" s="59">
        <f>IFERROR(VALUE(INDEX('CSV Import'!$EF$7:$EF$359, MATCH($BP266, 'CSV Import'!$EE$7:$EE$359, 0))),0)</f>
        <v>0</v>
      </c>
      <c r="AV266" s="60">
        <f>IFERROR(VALUE(INDEX('CSV Import'!$EG$7:$EG$359, MATCH($BP266, 'CSV Import'!$EE$7:$EE$359, 0))),0)</f>
        <v>0</v>
      </c>
      <c r="AW266" s="59">
        <f>IFERROR(VALUE(INDEX('CSV Import'!$EL$7:$EL$359, MATCH($BP266, 'CSV Import'!$EK$7:$EK$359, 0))),0)</f>
        <v>0</v>
      </c>
      <c r="AX266" s="60">
        <f>IFERROR(VALUE(INDEX('CSV Import'!$EM$7:$EM$359, MATCH($BP266, 'CSV Import'!$EK$7:$EK$359, 0))),0)</f>
        <v>0</v>
      </c>
      <c r="AY266" s="59">
        <f>IFERROR(VALUE(INDEX('CSV Import'!$ER$7:$ER$359, MATCH($BP266, 'CSV Import'!$EQ$7:$EQ$359, 0))),0)</f>
        <v>0</v>
      </c>
      <c r="AZ266" s="60">
        <f>IFERROR(VALUE(INDEX('CSV Import'!$ES$7:$ES$359, MATCH($BP266, 'CSV Import'!$EQ$7:$EQ$359, 0))),0)</f>
        <v>0</v>
      </c>
      <c r="BA266" s="59">
        <f>IFERROR(VALUE(INDEX('CSV Import'!$EX$7:$EX$359, MATCH($BP266, 'CSV Import'!$EW$7:$EW$359, 0))),0)</f>
        <v>0</v>
      </c>
      <c r="BB266" s="60">
        <f>IFERROR(VALUE(INDEX('CSV Import'!$EY$7:$EY$359, MATCH($BP266, 'CSV Import'!$EW$7:$EW$359, 0))),0)</f>
        <v>0</v>
      </c>
      <c r="BC266" s="59">
        <f>IFERROR(VALUE(INDEX('CSV Import'!$FD$7:$FD$359, MATCH($BP266, 'CSV Import'!$FC$7:$FC$359, 0))),0)</f>
        <v>0</v>
      </c>
      <c r="BD266" s="60">
        <f>IFERROR(VALUE(INDEX('CSV Import'!$FE$7:$FE$359, MATCH($BP266, 'CSV Import'!$FC$7:$FC$359, 0))),0)</f>
        <v>0</v>
      </c>
      <c r="BE266" s="59">
        <f>IFERROR(VALUE(INDEX('CSV Import'!$FJ$7:$FJ$359, MATCH($BP266, 'CSV Import'!$FI$7:$FI$359, 0))),0)</f>
        <v>0</v>
      </c>
      <c r="BF266" s="60">
        <f>IFERROR(VALUE(INDEX('CSV Import'!$FK$7:$FK$359, MATCH($BP266, 'CSV Import'!$FI$7:$FI$359, 0))),0)</f>
        <v>0</v>
      </c>
      <c r="BG266" s="59">
        <f>IFERROR(VALUE(INDEX('CSV Import'!$FP$7:$FP$359, MATCH($BP266, 'CSV Import'!$FO$7:$FO$359, 0))),0)</f>
        <v>0</v>
      </c>
      <c r="BH266" s="60">
        <f>IFERROR(VALUE(INDEX('CSV Import'!$FQ$7:$FQ$359, MATCH($BP266, 'CSV Import'!$FO$7:$FO$359, 0))),0)</f>
        <v>0</v>
      </c>
      <c r="BI266" s="59">
        <f>IFERROR(VALUE(INDEX('CSV Import'!$FV$7:$FV$359, MATCH($BP266, 'CSV Import'!$FU$7:$FU$359, 0))),0)</f>
        <v>0</v>
      </c>
      <c r="BJ266" s="60">
        <f>IFERROR(VALUE(INDEX('CSV Import'!$FW$7:$FW$359, MATCH($BP266, 'CSV Import'!$FU$7:$FU$359, 0))),0)</f>
        <v>0</v>
      </c>
      <c r="BK266" s="59">
        <f>IFERROR(VALUE(INDEX('CSV Import'!$GB$7:$GB$359, MATCH($BP266, 'CSV Import'!$GA$7:$GA$359, 0))),0)</f>
        <v>0</v>
      </c>
      <c r="BL266" s="60">
        <f>IFERROR(VALUE(INDEX('CSV Import'!$GC$7:$GC$359, MATCH($BP266, 'CSV Import'!$GA$7:$GA$359, 0))),0)</f>
        <v>0</v>
      </c>
      <c r="BM266" s="61">
        <f t="shared" si="566"/>
        <v>0</v>
      </c>
      <c r="BN266" s="62">
        <f t="shared" si="567"/>
        <v>0</v>
      </c>
      <c r="BP266" s="33" t="str">
        <f t="shared" si="557"/>
        <v>NON-VOUCHERED---</v>
      </c>
    </row>
    <row r="267" spans="1:68" x14ac:dyDescent="0.2">
      <c r="A267" s="28">
        <f>ROW()</f>
        <v>267</v>
      </c>
      <c r="B267" s="111" t="s">
        <v>15</v>
      </c>
      <c r="C267" s="59">
        <f>IFERROR(VALUE(INDEX('CSV Import'!$D$7:$D$359, MATCH($BP267, 'CSV Import'!$C$7:$C$359, 0))),0)</f>
        <v>0</v>
      </c>
      <c r="D267" s="60">
        <f>IFERROR(VALUE(INDEX('CSV Import'!$E$7:$E$359, MATCH($BP267, 'CSV Import'!$C$7:$C$359, 0))),0)</f>
        <v>0</v>
      </c>
      <c r="E267" s="59">
        <f>IFERROR(VALUE(INDEX('CSV Import'!$J$7:$J$359, MATCH($BP267, 'CSV Import'!$I$7:$I$359, 0))),0)</f>
        <v>0</v>
      </c>
      <c r="F267" s="60">
        <f>IFERROR(VALUE(INDEX('CSV Import'!$K$7:$K$359, MATCH($BP267, 'CSV Import'!$I$7:$I$359, 0))),0)</f>
        <v>0</v>
      </c>
      <c r="G267" s="59">
        <f>IFERROR(VALUE(INDEX('CSV Import'!$P$7:$P$359, MATCH($BP267, 'CSV Import'!$O$7:$O$359, 0))),0)</f>
        <v>0</v>
      </c>
      <c r="H267" s="60">
        <f>IFERROR(VALUE(INDEX('CSV Import'!$Q$7:$Q$359, MATCH($BP267, 'CSV Import'!$O$7:$O$359, 0))),0)</f>
        <v>0</v>
      </c>
      <c r="I267" s="59">
        <f>IFERROR(VALUE(INDEX('CSV Import'!$V$7:$V$359, MATCH($BP267, 'CSV Import'!$U$7:$U$359, 0))),0)</f>
        <v>0</v>
      </c>
      <c r="J267" s="60">
        <f>IFERROR(VALUE(INDEX('CSV Import'!$W$7:$W$359, MATCH($BP267, 'CSV Import'!$U$7:$U$359, 0))),0)</f>
        <v>0</v>
      </c>
      <c r="K267" s="59">
        <f>IFERROR(VALUE(INDEX('CSV Import'!$AB$7:$AB$359, MATCH($BP267, 'CSV Import'!$AA$7:$AA$359, 0))),0)</f>
        <v>0</v>
      </c>
      <c r="L267" s="60">
        <f>IFERROR(VALUE(INDEX('CSV Import'!$AC$7:$AC$359, MATCH($BP267, 'CSV Import'!$AA$7:$AA$359, 0))),0)</f>
        <v>0</v>
      </c>
      <c r="M267" s="59">
        <f>IFERROR(VALUE(INDEX('CSV Import'!$AH$7:$AH$359, MATCH($BP267, 'CSV Import'!$AG$7:$AG$359, 0))),0)</f>
        <v>0</v>
      </c>
      <c r="N267" s="60">
        <f>IFERROR(VALUE(INDEX('CSV Import'!$AI$7:$AI$359, MATCH($BP267, 'CSV Import'!$AG$7:$AG$359, 0))),0)</f>
        <v>0</v>
      </c>
      <c r="O267" s="59">
        <f>IFERROR(VALUE(INDEX('CSV Import'!$AN$7:$AN$359, MATCH($BP267, 'CSV Import'!$AM$7:$AM$359, 0))),0)</f>
        <v>0</v>
      </c>
      <c r="P267" s="60">
        <f>IFERROR(VALUE(INDEX('CSV Import'!$AO$7:$AO$359, MATCH($BP267, 'CSV Import'!$AM$7:$AM$359, 0))),0)</f>
        <v>0</v>
      </c>
      <c r="Q267" s="59">
        <f>IFERROR(VALUE(INDEX('CSV Import'!$AT$7:$AT$359, MATCH($BP267, 'CSV Import'!$AS$7:$AS$359, 0))),0)</f>
        <v>0</v>
      </c>
      <c r="R267" s="60">
        <f>IFERROR(VALUE(INDEX('CSV Import'!$AU$7:$AU$359, MATCH($BP267, 'CSV Import'!$AS$7:$AS$359, 0))),0)</f>
        <v>0</v>
      </c>
      <c r="S267" s="59">
        <f>IFERROR(VALUE(INDEX('CSV Import'!$AZ$7:$AZ$359, MATCH($BP267, 'CSV Import'!$AY$7:$AY$359, 0))),0)</f>
        <v>0</v>
      </c>
      <c r="T267" s="60">
        <f>IFERROR(VALUE(INDEX('CSV Import'!$BA$7:$BA$359, MATCH($BP267, 'CSV Import'!$AY$7:$AY$359, 0))),0)</f>
        <v>0</v>
      </c>
      <c r="U267" s="59">
        <f>IFERROR(VALUE(INDEX('CSV Import'!$BF$7:$BF$359, MATCH($BP267, 'CSV Import'!$BE$7:$BE$359, 0))),0)</f>
        <v>0</v>
      </c>
      <c r="V267" s="60">
        <f>IFERROR(VALUE(INDEX('CSV Import'!$BG$7:$BG$359, MATCH($BP267, 'CSV Import'!$BE$7:$BE$359, 0))),0)</f>
        <v>0</v>
      </c>
      <c r="W267" s="59">
        <f>IFERROR(VALUE(INDEX('CSV Import'!$BL$7:$BL$359, MATCH($BP267, 'CSV Import'!$BK$7:$BK$359, 0))),0)</f>
        <v>0</v>
      </c>
      <c r="X267" s="60">
        <f>IFERROR(VALUE(INDEX('CSV Import'!$BM$7:$BM$359, MATCH($BP267, 'CSV Import'!$BK$7:$BK$359, 0))),0)</f>
        <v>0</v>
      </c>
      <c r="Y267" s="59">
        <f>IFERROR(VALUE(INDEX('CSV Import'!$BR$7:$BR$359, MATCH($BP267, 'CSV Import'!$BQ$7:$BQ$359, 0))),0)</f>
        <v>0</v>
      </c>
      <c r="Z267" s="60">
        <f>IFERROR(VALUE(INDEX('CSV Import'!$BS$7:$BS$359, MATCH($BP267, 'CSV Import'!$BQ$7:$BQ$359, 0))),0)</f>
        <v>0</v>
      </c>
      <c r="AA267" s="59">
        <f>IFERROR(VALUE(INDEX('CSV Import'!$BX$7:$BX$359, MATCH($BP267, 'CSV Import'!$BW$7:$BW$359, 0))),0)</f>
        <v>0</v>
      </c>
      <c r="AB267" s="60">
        <f>IFERROR(VALUE(INDEX('CSV Import'!$BY$7:$BY$359, MATCH($BP267, 'CSV Import'!$BW$7:$BW$359, 0))),0)</f>
        <v>0</v>
      </c>
      <c r="AC267" s="59">
        <f>IFERROR(VALUE(INDEX('CSV Import'!$CD$7:$CD$359, MATCH($BP267, 'CSV Import'!$CC$7:$CC$359, 0))),0)</f>
        <v>0</v>
      </c>
      <c r="AD267" s="60">
        <f>IFERROR(VALUE(INDEX('CSV Import'!$CE$7:$CE$359, MATCH($BP267, 'CSV Import'!$CC$7:$CC$359, 0))),0)</f>
        <v>0</v>
      </c>
      <c r="AE267" s="59">
        <f>IFERROR(VALUE(INDEX('CSV Import'!$CJ$7:$CJ$359, MATCH($BP267, 'CSV Import'!$CI$7:$CI$359, 0))),0)</f>
        <v>0</v>
      </c>
      <c r="AF267" s="60">
        <f>IFERROR(VALUE(INDEX('CSV Import'!$CK$7:$CK$359, MATCH($BP267, 'CSV Import'!$CI$7:$CI$359, 0))),0)</f>
        <v>0</v>
      </c>
      <c r="AG267" s="59">
        <f>IFERROR(VALUE(INDEX('CSV Import'!$CP$7:$CP$359, MATCH($BP267, 'CSV Import'!$CO$7:$CO$359, 0))),0)</f>
        <v>0</v>
      </c>
      <c r="AH267" s="60">
        <f>IFERROR(VALUE(INDEX('CSV Import'!$CQ$7:$CQ$359, MATCH($BP267, 'CSV Import'!$CO$7:$CO$359, 0))),0)</f>
        <v>0</v>
      </c>
      <c r="AI267" s="59">
        <f>IFERROR(VALUE(INDEX('CSV Import'!$CV$7:$CV$359, MATCH($BP267, 'CSV Import'!$CU$7:$CU$359, 0))),0)</f>
        <v>0</v>
      </c>
      <c r="AJ267" s="60">
        <f>IFERROR(VALUE(INDEX('CSV Import'!$CW$7:$CW$359, MATCH($BP267, 'CSV Import'!$CU$7:$CU$359, 0))),0)</f>
        <v>0</v>
      </c>
      <c r="AK267" s="59">
        <f>IFERROR(VALUE(INDEX('CSV Import'!$DB$7:$DB$359, MATCH($BP267, 'CSV Import'!$DA$7:$DA$359, 0))),0)</f>
        <v>0</v>
      </c>
      <c r="AL267" s="60">
        <f>IFERROR(VALUE(INDEX('CSV Import'!$DC$7:$DC$359, MATCH($BP267, 'CSV Import'!$DA$7:$DA$359, 0))),0)</f>
        <v>0</v>
      </c>
      <c r="AM267" s="59">
        <f>IFERROR(VALUE(INDEX('CSV Import'!$DH$7:$DH$359, MATCH($BP267, 'CSV Import'!$DG$7:$DG$359, 0))),0)</f>
        <v>0</v>
      </c>
      <c r="AN267" s="60">
        <f>IFERROR(VALUE(INDEX('CSV Import'!$DI$7:$DI$359, MATCH($BP267, 'CSV Import'!$DG$7:$DG$359, 0))),0)</f>
        <v>0</v>
      </c>
      <c r="AO267" s="59">
        <f>IFERROR(VALUE(INDEX('CSV Import'!$DN$7:$DN$359, MATCH($BP267, 'CSV Import'!$DM$7:$DM$359, 0))),0)</f>
        <v>0</v>
      </c>
      <c r="AP267" s="60">
        <f>IFERROR(VALUE(INDEX('CSV Import'!$DO$7:$DO$359, MATCH($BP267, 'CSV Import'!$DM$7:$DM$359, 0))),0)</f>
        <v>0</v>
      </c>
      <c r="AQ267" s="59">
        <f>IFERROR(VALUE(INDEX('CSV Import'!$DT$7:$DT$359, MATCH($BP267, 'CSV Import'!$DS$7:$DS$359, 0))),0)</f>
        <v>0</v>
      </c>
      <c r="AR267" s="60">
        <f>IFERROR(VALUE(INDEX('CSV Import'!$DU$7:$DU$359, MATCH($BP267, 'CSV Import'!$DS$7:$DS$359, 0))),0)</f>
        <v>0</v>
      </c>
      <c r="AS267" s="59">
        <f>IFERROR(VALUE(INDEX('CSV Import'!$DZ$7:$DZ$359, MATCH($BP267, 'CSV Import'!$DY$7:$DY$359, 0))),0)</f>
        <v>0</v>
      </c>
      <c r="AT267" s="60">
        <f>IFERROR(VALUE(INDEX('CSV Import'!$EA$7:$EA$359, MATCH($BP267, 'CSV Import'!$DY$7:$DY$359, 0))),0)</f>
        <v>0</v>
      </c>
      <c r="AU267" s="59">
        <f>IFERROR(VALUE(INDEX('CSV Import'!$EF$7:$EF$359, MATCH($BP267, 'CSV Import'!$EE$7:$EE$359, 0))),0)</f>
        <v>0</v>
      </c>
      <c r="AV267" s="60">
        <f>IFERROR(VALUE(INDEX('CSV Import'!$EG$7:$EG$359, MATCH($BP267, 'CSV Import'!$EE$7:$EE$359, 0))),0)</f>
        <v>0</v>
      </c>
      <c r="AW267" s="59">
        <f>IFERROR(VALUE(INDEX('CSV Import'!$EL$7:$EL$359, MATCH($BP267, 'CSV Import'!$EK$7:$EK$359, 0))),0)</f>
        <v>0</v>
      </c>
      <c r="AX267" s="60">
        <f>IFERROR(VALUE(INDEX('CSV Import'!$EM$7:$EM$359, MATCH($BP267, 'CSV Import'!$EK$7:$EK$359, 0))),0)</f>
        <v>0</v>
      </c>
      <c r="AY267" s="59">
        <f>IFERROR(VALUE(INDEX('CSV Import'!$ER$7:$ER$359, MATCH($BP267, 'CSV Import'!$EQ$7:$EQ$359, 0))),0)</f>
        <v>0</v>
      </c>
      <c r="AZ267" s="60">
        <f>IFERROR(VALUE(INDEX('CSV Import'!$ES$7:$ES$359, MATCH($BP267, 'CSV Import'!$EQ$7:$EQ$359, 0))),0)</f>
        <v>0</v>
      </c>
      <c r="BA267" s="59">
        <f>IFERROR(VALUE(INDEX('CSV Import'!$EX$7:$EX$359, MATCH($BP267, 'CSV Import'!$EW$7:$EW$359, 0))),0)</f>
        <v>0</v>
      </c>
      <c r="BB267" s="60">
        <f>IFERROR(VALUE(INDEX('CSV Import'!$EY$7:$EY$359, MATCH($BP267, 'CSV Import'!$EW$7:$EW$359, 0))),0)</f>
        <v>0</v>
      </c>
      <c r="BC267" s="59">
        <f>IFERROR(VALUE(INDEX('CSV Import'!$FD$7:$FD$359, MATCH($BP267, 'CSV Import'!$FC$7:$FC$359, 0))),0)</f>
        <v>0</v>
      </c>
      <c r="BD267" s="60">
        <f>IFERROR(VALUE(INDEX('CSV Import'!$FE$7:$FE$359, MATCH($BP267, 'CSV Import'!$FC$7:$FC$359, 0))),0)</f>
        <v>0</v>
      </c>
      <c r="BE267" s="59">
        <f>IFERROR(VALUE(INDEX('CSV Import'!$FJ$7:$FJ$359, MATCH($BP267, 'CSV Import'!$FI$7:$FI$359, 0))),0)</f>
        <v>0</v>
      </c>
      <c r="BF267" s="60">
        <f>IFERROR(VALUE(INDEX('CSV Import'!$FK$7:$FK$359, MATCH($BP267, 'CSV Import'!$FI$7:$FI$359, 0))),0)</f>
        <v>0</v>
      </c>
      <c r="BG267" s="59">
        <f>IFERROR(VALUE(INDEX('CSV Import'!$FP$7:$FP$359, MATCH($BP267, 'CSV Import'!$FO$7:$FO$359, 0))),0)</f>
        <v>0</v>
      </c>
      <c r="BH267" s="60">
        <f>IFERROR(VALUE(INDEX('CSV Import'!$FQ$7:$FQ$359, MATCH($BP267, 'CSV Import'!$FO$7:$FO$359, 0))),0)</f>
        <v>0</v>
      </c>
      <c r="BI267" s="59">
        <f>IFERROR(VALUE(INDEX('CSV Import'!$FV$7:$FV$359, MATCH($BP267, 'CSV Import'!$FU$7:$FU$359, 0))),0)</f>
        <v>0</v>
      </c>
      <c r="BJ267" s="60">
        <f>IFERROR(VALUE(INDEX('CSV Import'!$FW$7:$FW$359, MATCH($BP267, 'CSV Import'!$FU$7:$FU$359, 0))),0)</f>
        <v>0</v>
      </c>
      <c r="BK267" s="59">
        <f>IFERROR(VALUE(INDEX('CSV Import'!$GB$7:$GB$359, MATCH($BP267, 'CSV Import'!$GA$7:$GA$359, 0))),0)</f>
        <v>0</v>
      </c>
      <c r="BL267" s="60">
        <f>IFERROR(VALUE(INDEX('CSV Import'!$GC$7:$GC$359, MATCH($BP267, 'CSV Import'!$GA$7:$GA$359, 0))),0)</f>
        <v>0</v>
      </c>
      <c r="BM267" s="61">
        <f t="shared" si="566"/>
        <v>0</v>
      </c>
      <c r="BN267" s="62">
        <f t="shared" si="567"/>
        <v>0</v>
      </c>
      <c r="BP267" s="33" t="str">
        <f t="shared" si="557"/>
        <v>NON-VOUCHERED---</v>
      </c>
    </row>
    <row r="268" spans="1:68" x14ac:dyDescent="0.2">
      <c r="A268" s="28">
        <f>ROW()</f>
        <v>268</v>
      </c>
      <c r="B268" s="111" t="s">
        <v>15</v>
      </c>
      <c r="C268" s="59">
        <f>IFERROR(VALUE(INDEX('CSV Import'!$D$7:$D$359, MATCH($BP268, 'CSV Import'!$C$7:$C$359, 0))),0)</f>
        <v>0</v>
      </c>
      <c r="D268" s="60">
        <f>IFERROR(VALUE(INDEX('CSV Import'!$E$7:$E$359, MATCH($BP268, 'CSV Import'!$C$7:$C$359, 0))),0)</f>
        <v>0</v>
      </c>
      <c r="E268" s="59">
        <f>IFERROR(VALUE(INDEX('CSV Import'!$J$7:$J$359, MATCH($BP268, 'CSV Import'!$I$7:$I$359, 0))),0)</f>
        <v>0</v>
      </c>
      <c r="F268" s="60">
        <f>IFERROR(VALUE(INDEX('CSV Import'!$K$7:$K$359, MATCH($BP268, 'CSV Import'!$I$7:$I$359, 0))),0)</f>
        <v>0</v>
      </c>
      <c r="G268" s="59">
        <f>IFERROR(VALUE(INDEX('CSV Import'!$P$7:$P$359, MATCH($BP268, 'CSV Import'!$O$7:$O$359, 0))),0)</f>
        <v>0</v>
      </c>
      <c r="H268" s="60">
        <f>IFERROR(VALUE(INDEX('CSV Import'!$Q$7:$Q$359, MATCH($BP268, 'CSV Import'!$O$7:$O$359, 0))),0)</f>
        <v>0</v>
      </c>
      <c r="I268" s="59">
        <f>IFERROR(VALUE(INDEX('CSV Import'!$V$7:$V$359, MATCH($BP268, 'CSV Import'!$U$7:$U$359, 0))),0)</f>
        <v>0</v>
      </c>
      <c r="J268" s="60">
        <f>IFERROR(VALUE(INDEX('CSV Import'!$W$7:$W$359, MATCH($BP268, 'CSV Import'!$U$7:$U$359, 0))),0)</f>
        <v>0</v>
      </c>
      <c r="K268" s="59">
        <f>IFERROR(VALUE(INDEX('CSV Import'!$AB$7:$AB$359, MATCH($BP268, 'CSV Import'!$AA$7:$AA$359, 0))),0)</f>
        <v>0</v>
      </c>
      <c r="L268" s="60">
        <f>IFERROR(VALUE(INDEX('CSV Import'!$AC$7:$AC$359, MATCH($BP268, 'CSV Import'!$AA$7:$AA$359, 0))),0)</f>
        <v>0</v>
      </c>
      <c r="M268" s="59">
        <f>IFERROR(VALUE(INDEX('CSV Import'!$AH$7:$AH$359, MATCH($BP268, 'CSV Import'!$AG$7:$AG$359, 0))),0)</f>
        <v>0</v>
      </c>
      <c r="N268" s="60">
        <f>IFERROR(VALUE(INDEX('CSV Import'!$AI$7:$AI$359, MATCH($BP268, 'CSV Import'!$AG$7:$AG$359, 0))),0)</f>
        <v>0</v>
      </c>
      <c r="O268" s="59">
        <f>IFERROR(VALUE(INDEX('CSV Import'!$AN$7:$AN$359, MATCH($BP268, 'CSV Import'!$AM$7:$AM$359, 0))),0)</f>
        <v>0</v>
      </c>
      <c r="P268" s="60">
        <f>IFERROR(VALUE(INDEX('CSV Import'!$AO$7:$AO$359, MATCH($BP268, 'CSV Import'!$AM$7:$AM$359, 0))),0)</f>
        <v>0</v>
      </c>
      <c r="Q268" s="59">
        <f>IFERROR(VALUE(INDEX('CSV Import'!$AT$7:$AT$359, MATCH($BP268, 'CSV Import'!$AS$7:$AS$359, 0))),0)</f>
        <v>0</v>
      </c>
      <c r="R268" s="60">
        <f>IFERROR(VALUE(INDEX('CSV Import'!$AU$7:$AU$359, MATCH($BP268, 'CSV Import'!$AS$7:$AS$359, 0))),0)</f>
        <v>0</v>
      </c>
      <c r="S268" s="59">
        <f>IFERROR(VALUE(INDEX('CSV Import'!$AZ$7:$AZ$359, MATCH($BP268, 'CSV Import'!$AY$7:$AY$359, 0))),0)</f>
        <v>0</v>
      </c>
      <c r="T268" s="60">
        <f>IFERROR(VALUE(INDEX('CSV Import'!$BA$7:$BA$359, MATCH($BP268, 'CSV Import'!$AY$7:$AY$359, 0))),0)</f>
        <v>0</v>
      </c>
      <c r="U268" s="59">
        <f>IFERROR(VALUE(INDEX('CSV Import'!$BF$7:$BF$359, MATCH($BP268, 'CSV Import'!$BE$7:$BE$359, 0))),0)</f>
        <v>0</v>
      </c>
      <c r="V268" s="60">
        <f>IFERROR(VALUE(INDEX('CSV Import'!$BG$7:$BG$359, MATCH($BP268, 'CSV Import'!$BE$7:$BE$359, 0))),0)</f>
        <v>0</v>
      </c>
      <c r="W268" s="59">
        <f>IFERROR(VALUE(INDEX('CSV Import'!$BL$7:$BL$359, MATCH($BP268, 'CSV Import'!$BK$7:$BK$359, 0))),0)</f>
        <v>0</v>
      </c>
      <c r="X268" s="60">
        <f>IFERROR(VALUE(INDEX('CSV Import'!$BM$7:$BM$359, MATCH($BP268, 'CSV Import'!$BK$7:$BK$359, 0))),0)</f>
        <v>0</v>
      </c>
      <c r="Y268" s="59">
        <f>IFERROR(VALUE(INDEX('CSV Import'!$BR$7:$BR$359, MATCH($BP268, 'CSV Import'!$BQ$7:$BQ$359, 0))),0)</f>
        <v>0</v>
      </c>
      <c r="Z268" s="60">
        <f>IFERROR(VALUE(INDEX('CSV Import'!$BS$7:$BS$359, MATCH($BP268, 'CSV Import'!$BQ$7:$BQ$359, 0))),0)</f>
        <v>0</v>
      </c>
      <c r="AA268" s="59">
        <f>IFERROR(VALUE(INDEX('CSV Import'!$BX$7:$BX$359, MATCH($BP268, 'CSV Import'!$BW$7:$BW$359, 0))),0)</f>
        <v>0</v>
      </c>
      <c r="AB268" s="60">
        <f>IFERROR(VALUE(INDEX('CSV Import'!$BY$7:$BY$359, MATCH($BP268, 'CSV Import'!$BW$7:$BW$359, 0))),0)</f>
        <v>0</v>
      </c>
      <c r="AC268" s="59">
        <f>IFERROR(VALUE(INDEX('CSV Import'!$CD$7:$CD$359, MATCH($BP268, 'CSV Import'!$CC$7:$CC$359, 0))),0)</f>
        <v>0</v>
      </c>
      <c r="AD268" s="60">
        <f>IFERROR(VALUE(INDEX('CSV Import'!$CE$7:$CE$359, MATCH($BP268, 'CSV Import'!$CC$7:$CC$359, 0))),0)</f>
        <v>0</v>
      </c>
      <c r="AE268" s="59">
        <f>IFERROR(VALUE(INDEX('CSV Import'!$CJ$7:$CJ$359, MATCH($BP268, 'CSV Import'!$CI$7:$CI$359, 0))),0)</f>
        <v>0</v>
      </c>
      <c r="AF268" s="60">
        <f>IFERROR(VALUE(INDEX('CSV Import'!$CK$7:$CK$359, MATCH($BP268, 'CSV Import'!$CI$7:$CI$359, 0))),0)</f>
        <v>0</v>
      </c>
      <c r="AG268" s="59">
        <f>IFERROR(VALUE(INDEX('CSV Import'!$CP$7:$CP$359, MATCH($BP268, 'CSV Import'!$CO$7:$CO$359, 0))),0)</f>
        <v>0</v>
      </c>
      <c r="AH268" s="60">
        <f>IFERROR(VALUE(INDEX('CSV Import'!$CQ$7:$CQ$359, MATCH($BP268, 'CSV Import'!$CO$7:$CO$359, 0))),0)</f>
        <v>0</v>
      </c>
      <c r="AI268" s="59">
        <f>IFERROR(VALUE(INDEX('CSV Import'!$CV$7:$CV$359, MATCH($BP268, 'CSV Import'!$CU$7:$CU$359, 0))),0)</f>
        <v>0</v>
      </c>
      <c r="AJ268" s="60">
        <f>IFERROR(VALUE(INDEX('CSV Import'!$CW$7:$CW$359, MATCH($BP268, 'CSV Import'!$CU$7:$CU$359, 0))),0)</f>
        <v>0</v>
      </c>
      <c r="AK268" s="59">
        <f>IFERROR(VALUE(INDEX('CSV Import'!$DB$7:$DB$359, MATCH($BP268, 'CSV Import'!$DA$7:$DA$359, 0))),0)</f>
        <v>0</v>
      </c>
      <c r="AL268" s="60">
        <f>IFERROR(VALUE(INDEX('CSV Import'!$DC$7:$DC$359, MATCH($BP268, 'CSV Import'!$DA$7:$DA$359, 0))),0)</f>
        <v>0</v>
      </c>
      <c r="AM268" s="59">
        <f>IFERROR(VALUE(INDEX('CSV Import'!$DH$7:$DH$359, MATCH($BP268, 'CSV Import'!$DG$7:$DG$359, 0))),0)</f>
        <v>0</v>
      </c>
      <c r="AN268" s="60">
        <f>IFERROR(VALUE(INDEX('CSV Import'!$DI$7:$DI$359, MATCH($BP268, 'CSV Import'!$DG$7:$DG$359, 0))),0)</f>
        <v>0</v>
      </c>
      <c r="AO268" s="59">
        <f>IFERROR(VALUE(INDEX('CSV Import'!$DN$7:$DN$359, MATCH($BP268, 'CSV Import'!$DM$7:$DM$359, 0))),0)</f>
        <v>0</v>
      </c>
      <c r="AP268" s="60">
        <f>IFERROR(VALUE(INDEX('CSV Import'!$DO$7:$DO$359, MATCH($BP268, 'CSV Import'!$DM$7:$DM$359, 0))),0)</f>
        <v>0</v>
      </c>
      <c r="AQ268" s="59">
        <f>IFERROR(VALUE(INDEX('CSV Import'!$DT$7:$DT$359, MATCH($BP268, 'CSV Import'!$DS$7:$DS$359, 0))),0)</f>
        <v>0</v>
      </c>
      <c r="AR268" s="60">
        <f>IFERROR(VALUE(INDEX('CSV Import'!$DU$7:$DU$359, MATCH($BP268, 'CSV Import'!$DS$7:$DS$359, 0))),0)</f>
        <v>0</v>
      </c>
      <c r="AS268" s="59">
        <f>IFERROR(VALUE(INDEX('CSV Import'!$DZ$7:$DZ$359, MATCH($BP268, 'CSV Import'!$DY$7:$DY$359, 0))),0)</f>
        <v>0</v>
      </c>
      <c r="AT268" s="60">
        <f>IFERROR(VALUE(INDEX('CSV Import'!$EA$7:$EA$359, MATCH($BP268, 'CSV Import'!$DY$7:$DY$359, 0))),0)</f>
        <v>0</v>
      </c>
      <c r="AU268" s="59">
        <f>IFERROR(VALUE(INDEX('CSV Import'!$EF$7:$EF$359, MATCH($BP268, 'CSV Import'!$EE$7:$EE$359, 0))),0)</f>
        <v>0</v>
      </c>
      <c r="AV268" s="60">
        <f>IFERROR(VALUE(INDEX('CSV Import'!$EG$7:$EG$359, MATCH($BP268, 'CSV Import'!$EE$7:$EE$359, 0))),0)</f>
        <v>0</v>
      </c>
      <c r="AW268" s="59">
        <f>IFERROR(VALUE(INDEX('CSV Import'!$EL$7:$EL$359, MATCH($BP268, 'CSV Import'!$EK$7:$EK$359, 0))),0)</f>
        <v>0</v>
      </c>
      <c r="AX268" s="60">
        <f>IFERROR(VALUE(INDEX('CSV Import'!$EM$7:$EM$359, MATCH($BP268, 'CSV Import'!$EK$7:$EK$359, 0))),0)</f>
        <v>0</v>
      </c>
      <c r="AY268" s="59">
        <f>IFERROR(VALUE(INDEX('CSV Import'!$ER$7:$ER$359, MATCH($BP268, 'CSV Import'!$EQ$7:$EQ$359, 0))),0)</f>
        <v>0</v>
      </c>
      <c r="AZ268" s="60">
        <f>IFERROR(VALUE(INDEX('CSV Import'!$ES$7:$ES$359, MATCH($BP268, 'CSV Import'!$EQ$7:$EQ$359, 0))),0)</f>
        <v>0</v>
      </c>
      <c r="BA268" s="59">
        <f>IFERROR(VALUE(INDEX('CSV Import'!$EX$7:$EX$359, MATCH($BP268, 'CSV Import'!$EW$7:$EW$359, 0))),0)</f>
        <v>0</v>
      </c>
      <c r="BB268" s="60">
        <f>IFERROR(VALUE(INDEX('CSV Import'!$EY$7:$EY$359, MATCH($BP268, 'CSV Import'!$EW$7:$EW$359, 0))),0)</f>
        <v>0</v>
      </c>
      <c r="BC268" s="59">
        <f>IFERROR(VALUE(INDEX('CSV Import'!$FD$7:$FD$359, MATCH($BP268, 'CSV Import'!$FC$7:$FC$359, 0))),0)</f>
        <v>0</v>
      </c>
      <c r="BD268" s="60">
        <f>IFERROR(VALUE(INDEX('CSV Import'!$FE$7:$FE$359, MATCH($BP268, 'CSV Import'!$FC$7:$FC$359, 0))),0)</f>
        <v>0</v>
      </c>
      <c r="BE268" s="59">
        <f>IFERROR(VALUE(INDEX('CSV Import'!$FJ$7:$FJ$359, MATCH($BP268, 'CSV Import'!$FI$7:$FI$359, 0))),0)</f>
        <v>0</v>
      </c>
      <c r="BF268" s="60">
        <f>IFERROR(VALUE(INDEX('CSV Import'!$FK$7:$FK$359, MATCH($BP268, 'CSV Import'!$FI$7:$FI$359, 0))),0)</f>
        <v>0</v>
      </c>
      <c r="BG268" s="59">
        <f>IFERROR(VALUE(INDEX('CSV Import'!$FP$7:$FP$359, MATCH($BP268, 'CSV Import'!$FO$7:$FO$359, 0))),0)</f>
        <v>0</v>
      </c>
      <c r="BH268" s="60">
        <f>IFERROR(VALUE(INDEX('CSV Import'!$FQ$7:$FQ$359, MATCH($BP268, 'CSV Import'!$FO$7:$FO$359, 0))),0)</f>
        <v>0</v>
      </c>
      <c r="BI268" s="59">
        <f>IFERROR(VALUE(INDEX('CSV Import'!$FV$7:$FV$359, MATCH($BP268, 'CSV Import'!$FU$7:$FU$359, 0))),0)</f>
        <v>0</v>
      </c>
      <c r="BJ268" s="60">
        <f>IFERROR(VALUE(INDEX('CSV Import'!$FW$7:$FW$359, MATCH($BP268, 'CSV Import'!$FU$7:$FU$359, 0))),0)</f>
        <v>0</v>
      </c>
      <c r="BK268" s="59">
        <f>IFERROR(VALUE(INDEX('CSV Import'!$GB$7:$GB$359, MATCH($BP268, 'CSV Import'!$GA$7:$GA$359, 0))),0)</f>
        <v>0</v>
      </c>
      <c r="BL268" s="60">
        <f>IFERROR(VALUE(INDEX('CSV Import'!$GC$7:$GC$359, MATCH($BP268, 'CSV Import'!$GA$7:$GA$359, 0))),0)</f>
        <v>0</v>
      </c>
      <c r="BM268" s="61">
        <f t="shared" si="566"/>
        <v>0</v>
      </c>
      <c r="BN268" s="62">
        <f t="shared" si="567"/>
        <v>0</v>
      </c>
      <c r="BP268" s="33" t="str">
        <f t="shared" si="557"/>
        <v>NON-VOUCHERED---</v>
      </c>
    </row>
    <row r="269" spans="1:68" x14ac:dyDescent="0.2">
      <c r="A269" s="28">
        <f>ROW()</f>
        <v>269</v>
      </c>
      <c r="B269" s="111" t="s">
        <v>15</v>
      </c>
      <c r="C269" s="59">
        <f>IFERROR(VALUE(INDEX('CSV Import'!$D$7:$D$359, MATCH($BP269, 'CSV Import'!$C$7:$C$359, 0))),0)</f>
        <v>0</v>
      </c>
      <c r="D269" s="60">
        <f>IFERROR(VALUE(INDEX('CSV Import'!$E$7:$E$359, MATCH($BP269, 'CSV Import'!$C$7:$C$359, 0))),0)</f>
        <v>0</v>
      </c>
      <c r="E269" s="59">
        <f>IFERROR(VALUE(INDEX('CSV Import'!$J$7:$J$359, MATCH($BP269, 'CSV Import'!$I$7:$I$359, 0))),0)</f>
        <v>0</v>
      </c>
      <c r="F269" s="60">
        <f>IFERROR(VALUE(INDEX('CSV Import'!$K$7:$K$359, MATCH($BP269, 'CSV Import'!$I$7:$I$359, 0))),0)</f>
        <v>0</v>
      </c>
      <c r="G269" s="59">
        <f>IFERROR(VALUE(INDEX('CSV Import'!$P$7:$P$359, MATCH($BP269, 'CSV Import'!$O$7:$O$359, 0))),0)</f>
        <v>0</v>
      </c>
      <c r="H269" s="60">
        <f>IFERROR(VALUE(INDEX('CSV Import'!$Q$7:$Q$359, MATCH($BP269, 'CSV Import'!$O$7:$O$359, 0))),0)</f>
        <v>0</v>
      </c>
      <c r="I269" s="59">
        <f>IFERROR(VALUE(INDEX('CSV Import'!$V$7:$V$359, MATCH($BP269, 'CSV Import'!$U$7:$U$359, 0))),0)</f>
        <v>0</v>
      </c>
      <c r="J269" s="60">
        <f>IFERROR(VALUE(INDEX('CSV Import'!$W$7:$W$359, MATCH($BP269, 'CSV Import'!$U$7:$U$359, 0))),0)</f>
        <v>0</v>
      </c>
      <c r="K269" s="59">
        <f>IFERROR(VALUE(INDEX('CSV Import'!$AB$7:$AB$359, MATCH($BP269, 'CSV Import'!$AA$7:$AA$359, 0))),0)</f>
        <v>0</v>
      </c>
      <c r="L269" s="60">
        <f>IFERROR(VALUE(INDEX('CSV Import'!$AC$7:$AC$359, MATCH($BP269, 'CSV Import'!$AA$7:$AA$359, 0))),0)</f>
        <v>0</v>
      </c>
      <c r="M269" s="59">
        <f>IFERROR(VALUE(INDEX('CSV Import'!$AH$7:$AH$359, MATCH($BP269, 'CSV Import'!$AG$7:$AG$359, 0))),0)</f>
        <v>0</v>
      </c>
      <c r="N269" s="60">
        <f>IFERROR(VALUE(INDEX('CSV Import'!$AI$7:$AI$359, MATCH($BP269, 'CSV Import'!$AG$7:$AG$359, 0))),0)</f>
        <v>0</v>
      </c>
      <c r="O269" s="59">
        <f>IFERROR(VALUE(INDEX('CSV Import'!$AN$7:$AN$359, MATCH($BP269, 'CSV Import'!$AM$7:$AM$359, 0))),0)</f>
        <v>0</v>
      </c>
      <c r="P269" s="60">
        <f>IFERROR(VALUE(INDEX('CSV Import'!$AO$7:$AO$359, MATCH($BP269, 'CSV Import'!$AM$7:$AM$359, 0))),0)</f>
        <v>0</v>
      </c>
      <c r="Q269" s="59">
        <f>IFERROR(VALUE(INDEX('CSV Import'!$AT$7:$AT$359, MATCH($BP269, 'CSV Import'!$AS$7:$AS$359, 0))),0)</f>
        <v>0</v>
      </c>
      <c r="R269" s="60">
        <f>IFERROR(VALUE(INDEX('CSV Import'!$AU$7:$AU$359, MATCH($BP269, 'CSV Import'!$AS$7:$AS$359, 0))),0)</f>
        <v>0</v>
      </c>
      <c r="S269" s="59">
        <f>IFERROR(VALUE(INDEX('CSV Import'!$AZ$7:$AZ$359, MATCH($BP269, 'CSV Import'!$AY$7:$AY$359, 0))),0)</f>
        <v>0</v>
      </c>
      <c r="T269" s="60">
        <f>IFERROR(VALUE(INDEX('CSV Import'!$BA$7:$BA$359, MATCH($BP269, 'CSV Import'!$AY$7:$AY$359, 0))),0)</f>
        <v>0</v>
      </c>
      <c r="U269" s="59">
        <f>IFERROR(VALUE(INDEX('CSV Import'!$BF$7:$BF$359, MATCH($BP269, 'CSV Import'!$BE$7:$BE$359, 0))),0)</f>
        <v>0</v>
      </c>
      <c r="V269" s="60">
        <f>IFERROR(VALUE(INDEX('CSV Import'!$BG$7:$BG$359, MATCH($BP269, 'CSV Import'!$BE$7:$BE$359, 0))),0)</f>
        <v>0</v>
      </c>
      <c r="W269" s="59">
        <f>IFERROR(VALUE(INDEX('CSV Import'!$BL$7:$BL$359, MATCH($BP269, 'CSV Import'!$BK$7:$BK$359, 0))),0)</f>
        <v>0</v>
      </c>
      <c r="X269" s="60">
        <f>IFERROR(VALUE(INDEX('CSV Import'!$BM$7:$BM$359, MATCH($BP269, 'CSV Import'!$BK$7:$BK$359, 0))),0)</f>
        <v>0</v>
      </c>
      <c r="Y269" s="59">
        <f>IFERROR(VALUE(INDEX('CSV Import'!$BR$7:$BR$359, MATCH($BP269, 'CSV Import'!$BQ$7:$BQ$359, 0))),0)</f>
        <v>0</v>
      </c>
      <c r="Z269" s="60">
        <f>IFERROR(VALUE(INDEX('CSV Import'!$BS$7:$BS$359, MATCH($BP269, 'CSV Import'!$BQ$7:$BQ$359, 0))),0)</f>
        <v>0</v>
      </c>
      <c r="AA269" s="59">
        <f>IFERROR(VALUE(INDEX('CSV Import'!$BX$7:$BX$359, MATCH($BP269, 'CSV Import'!$BW$7:$BW$359, 0))),0)</f>
        <v>0</v>
      </c>
      <c r="AB269" s="60">
        <f>IFERROR(VALUE(INDEX('CSV Import'!$BY$7:$BY$359, MATCH($BP269, 'CSV Import'!$BW$7:$BW$359, 0))),0)</f>
        <v>0</v>
      </c>
      <c r="AC269" s="59">
        <f>IFERROR(VALUE(INDEX('CSV Import'!$CD$7:$CD$359, MATCH($BP269, 'CSV Import'!$CC$7:$CC$359, 0))),0)</f>
        <v>0</v>
      </c>
      <c r="AD269" s="60">
        <f>IFERROR(VALUE(INDEX('CSV Import'!$CE$7:$CE$359, MATCH($BP269, 'CSV Import'!$CC$7:$CC$359, 0))),0)</f>
        <v>0</v>
      </c>
      <c r="AE269" s="59">
        <f>IFERROR(VALUE(INDEX('CSV Import'!$CJ$7:$CJ$359, MATCH($BP269, 'CSV Import'!$CI$7:$CI$359, 0))),0)</f>
        <v>0</v>
      </c>
      <c r="AF269" s="60">
        <f>IFERROR(VALUE(INDEX('CSV Import'!$CK$7:$CK$359, MATCH($BP269, 'CSV Import'!$CI$7:$CI$359, 0))),0)</f>
        <v>0</v>
      </c>
      <c r="AG269" s="59">
        <f>IFERROR(VALUE(INDEX('CSV Import'!$CP$7:$CP$359, MATCH($BP269, 'CSV Import'!$CO$7:$CO$359, 0))),0)</f>
        <v>0</v>
      </c>
      <c r="AH269" s="60">
        <f>IFERROR(VALUE(INDEX('CSV Import'!$CQ$7:$CQ$359, MATCH($BP269, 'CSV Import'!$CO$7:$CO$359, 0))),0)</f>
        <v>0</v>
      </c>
      <c r="AI269" s="59">
        <f>IFERROR(VALUE(INDEX('CSV Import'!$CV$7:$CV$359, MATCH($BP269, 'CSV Import'!$CU$7:$CU$359, 0))),0)</f>
        <v>0</v>
      </c>
      <c r="AJ269" s="60">
        <f>IFERROR(VALUE(INDEX('CSV Import'!$CW$7:$CW$359, MATCH($BP269, 'CSV Import'!$CU$7:$CU$359, 0))),0)</f>
        <v>0</v>
      </c>
      <c r="AK269" s="59">
        <f>IFERROR(VALUE(INDEX('CSV Import'!$DB$7:$DB$359, MATCH($BP269, 'CSV Import'!$DA$7:$DA$359, 0))),0)</f>
        <v>0</v>
      </c>
      <c r="AL269" s="60">
        <f>IFERROR(VALUE(INDEX('CSV Import'!$DC$7:$DC$359, MATCH($BP269, 'CSV Import'!$DA$7:$DA$359, 0))),0)</f>
        <v>0</v>
      </c>
      <c r="AM269" s="59">
        <f>IFERROR(VALUE(INDEX('CSV Import'!$DH$7:$DH$359, MATCH($BP269, 'CSV Import'!$DG$7:$DG$359, 0))),0)</f>
        <v>0</v>
      </c>
      <c r="AN269" s="60">
        <f>IFERROR(VALUE(INDEX('CSV Import'!$DI$7:$DI$359, MATCH($BP269, 'CSV Import'!$DG$7:$DG$359, 0))),0)</f>
        <v>0</v>
      </c>
      <c r="AO269" s="59">
        <f>IFERROR(VALUE(INDEX('CSV Import'!$DN$7:$DN$359, MATCH($BP269, 'CSV Import'!$DM$7:$DM$359, 0))),0)</f>
        <v>0</v>
      </c>
      <c r="AP269" s="60">
        <f>IFERROR(VALUE(INDEX('CSV Import'!$DO$7:$DO$359, MATCH($BP269, 'CSV Import'!$DM$7:$DM$359, 0))),0)</f>
        <v>0</v>
      </c>
      <c r="AQ269" s="59">
        <f>IFERROR(VALUE(INDEX('CSV Import'!$DT$7:$DT$359, MATCH($BP269, 'CSV Import'!$DS$7:$DS$359, 0))),0)</f>
        <v>0</v>
      </c>
      <c r="AR269" s="60">
        <f>IFERROR(VALUE(INDEX('CSV Import'!$DU$7:$DU$359, MATCH($BP269, 'CSV Import'!$DS$7:$DS$359, 0))),0)</f>
        <v>0</v>
      </c>
      <c r="AS269" s="59">
        <f>IFERROR(VALUE(INDEX('CSV Import'!$DZ$7:$DZ$359, MATCH($BP269, 'CSV Import'!$DY$7:$DY$359, 0))),0)</f>
        <v>0</v>
      </c>
      <c r="AT269" s="60">
        <f>IFERROR(VALUE(INDEX('CSV Import'!$EA$7:$EA$359, MATCH($BP269, 'CSV Import'!$DY$7:$DY$359, 0))),0)</f>
        <v>0</v>
      </c>
      <c r="AU269" s="59">
        <f>IFERROR(VALUE(INDEX('CSV Import'!$EF$7:$EF$359, MATCH($BP269, 'CSV Import'!$EE$7:$EE$359, 0))),0)</f>
        <v>0</v>
      </c>
      <c r="AV269" s="60">
        <f>IFERROR(VALUE(INDEX('CSV Import'!$EG$7:$EG$359, MATCH($BP269, 'CSV Import'!$EE$7:$EE$359, 0))),0)</f>
        <v>0</v>
      </c>
      <c r="AW269" s="59">
        <f>IFERROR(VALUE(INDEX('CSV Import'!$EL$7:$EL$359, MATCH($BP269, 'CSV Import'!$EK$7:$EK$359, 0))),0)</f>
        <v>0</v>
      </c>
      <c r="AX269" s="60">
        <f>IFERROR(VALUE(INDEX('CSV Import'!$EM$7:$EM$359, MATCH($BP269, 'CSV Import'!$EK$7:$EK$359, 0))),0)</f>
        <v>0</v>
      </c>
      <c r="AY269" s="59">
        <f>IFERROR(VALUE(INDEX('CSV Import'!$ER$7:$ER$359, MATCH($BP269, 'CSV Import'!$EQ$7:$EQ$359, 0))),0)</f>
        <v>0</v>
      </c>
      <c r="AZ269" s="60">
        <f>IFERROR(VALUE(INDEX('CSV Import'!$ES$7:$ES$359, MATCH($BP269, 'CSV Import'!$EQ$7:$EQ$359, 0))),0)</f>
        <v>0</v>
      </c>
      <c r="BA269" s="59">
        <f>IFERROR(VALUE(INDEX('CSV Import'!$EX$7:$EX$359, MATCH($BP269, 'CSV Import'!$EW$7:$EW$359, 0))),0)</f>
        <v>0</v>
      </c>
      <c r="BB269" s="60">
        <f>IFERROR(VALUE(INDEX('CSV Import'!$EY$7:$EY$359, MATCH($BP269, 'CSV Import'!$EW$7:$EW$359, 0))),0)</f>
        <v>0</v>
      </c>
      <c r="BC269" s="59">
        <f>IFERROR(VALUE(INDEX('CSV Import'!$FD$7:$FD$359, MATCH($BP269, 'CSV Import'!$FC$7:$FC$359, 0))),0)</f>
        <v>0</v>
      </c>
      <c r="BD269" s="60">
        <f>IFERROR(VALUE(INDEX('CSV Import'!$FE$7:$FE$359, MATCH($BP269, 'CSV Import'!$FC$7:$FC$359, 0))),0)</f>
        <v>0</v>
      </c>
      <c r="BE269" s="59">
        <f>IFERROR(VALUE(INDEX('CSV Import'!$FJ$7:$FJ$359, MATCH($BP269, 'CSV Import'!$FI$7:$FI$359, 0))),0)</f>
        <v>0</v>
      </c>
      <c r="BF269" s="60">
        <f>IFERROR(VALUE(INDEX('CSV Import'!$FK$7:$FK$359, MATCH($BP269, 'CSV Import'!$FI$7:$FI$359, 0))),0)</f>
        <v>0</v>
      </c>
      <c r="BG269" s="59">
        <f>IFERROR(VALUE(INDEX('CSV Import'!$FP$7:$FP$359, MATCH($BP269, 'CSV Import'!$FO$7:$FO$359, 0))),0)</f>
        <v>0</v>
      </c>
      <c r="BH269" s="60">
        <f>IFERROR(VALUE(INDEX('CSV Import'!$FQ$7:$FQ$359, MATCH($BP269, 'CSV Import'!$FO$7:$FO$359, 0))),0)</f>
        <v>0</v>
      </c>
      <c r="BI269" s="59">
        <f>IFERROR(VALUE(INDEX('CSV Import'!$FV$7:$FV$359, MATCH($BP269, 'CSV Import'!$FU$7:$FU$359, 0))),0)</f>
        <v>0</v>
      </c>
      <c r="BJ269" s="60">
        <f>IFERROR(VALUE(INDEX('CSV Import'!$FW$7:$FW$359, MATCH($BP269, 'CSV Import'!$FU$7:$FU$359, 0))),0)</f>
        <v>0</v>
      </c>
      <c r="BK269" s="59">
        <f>IFERROR(VALUE(INDEX('CSV Import'!$GB$7:$GB$359, MATCH($BP269, 'CSV Import'!$GA$7:$GA$359, 0))),0)</f>
        <v>0</v>
      </c>
      <c r="BL269" s="60">
        <f>IFERROR(VALUE(INDEX('CSV Import'!$GC$7:$GC$359, MATCH($BP269, 'CSV Import'!$GA$7:$GA$359, 0))),0)</f>
        <v>0</v>
      </c>
      <c r="BM269" s="61">
        <f t="shared" si="566"/>
        <v>0</v>
      </c>
      <c r="BN269" s="62">
        <f t="shared" si="567"/>
        <v>0</v>
      </c>
      <c r="BP269" s="33" t="str">
        <f t="shared" si="557"/>
        <v>NON-VOUCHERED---</v>
      </c>
    </row>
    <row r="270" spans="1:68" x14ac:dyDescent="0.2">
      <c r="A270" s="28">
        <f>ROW()</f>
        <v>270</v>
      </c>
      <c r="B270" s="111" t="s">
        <v>15</v>
      </c>
      <c r="C270" s="59">
        <f>IFERROR(VALUE(INDEX('CSV Import'!$D$7:$D$359, MATCH($BP270, 'CSV Import'!$C$7:$C$359, 0))),0)</f>
        <v>0</v>
      </c>
      <c r="D270" s="60">
        <f>IFERROR(VALUE(INDEX('CSV Import'!$E$7:$E$359, MATCH($BP270, 'CSV Import'!$C$7:$C$359, 0))),0)</f>
        <v>0</v>
      </c>
      <c r="E270" s="59">
        <f>IFERROR(VALUE(INDEX('CSV Import'!$J$7:$J$359, MATCH($BP270, 'CSV Import'!$I$7:$I$359, 0))),0)</f>
        <v>0</v>
      </c>
      <c r="F270" s="60">
        <f>IFERROR(VALUE(INDEX('CSV Import'!$K$7:$K$359, MATCH($BP270, 'CSV Import'!$I$7:$I$359, 0))),0)</f>
        <v>0</v>
      </c>
      <c r="G270" s="59">
        <f>IFERROR(VALUE(INDEX('CSV Import'!$P$7:$P$359, MATCH($BP270, 'CSV Import'!$O$7:$O$359, 0))),0)</f>
        <v>0</v>
      </c>
      <c r="H270" s="60">
        <f>IFERROR(VALUE(INDEX('CSV Import'!$Q$7:$Q$359, MATCH($BP270, 'CSV Import'!$O$7:$O$359, 0))),0)</f>
        <v>0</v>
      </c>
      <c r="I270" s="59">
        <f>IFERROR(VALUE(INDEX('CSV Import'!$V$7:$V$359, MATCH($BP270, 'CSV Import'!$U$7:$U$359, 0))),0)</f>
        <v>0</v>
      </c>
      <c r="J270" s="60">
        <f>IFERROR(VALUE(INDEX('CSV Import'!$W$7:$W$359, MATCH($BP270, 'CSV Import'!$U$7:$U$359, 0))),0)</f>
        <v>0</v>
      </c>
      <c r="K270" s="59">
        <f>IFERROR(VALUE(INDEX('CSV Import'!$AB$7:$AB$359, MATCH($BP270, 'CSV Import'!$AA$7:$AA$359, 0))),0)</f>
        <v>0</v>
      </c>
      <c r="L270" s="60">
        <f>IFERROR(VALUE(INDEX('CSV Import'!$AC$7:$AC$359, MATCH($BP270, 'CSV Import'!$AA$7:$AA$359, 0))),0)</f>
        <v>0</v>
      </c>
      <c r="M270" s="59">
        <f>IFERROR(VALUE(INDEX('CSV Import'!$AH$7:$AH$359, MATCH($BP270, 'CSV Import'!$AG$7:$AG$359, 0))),0)</f>
        <v>0</v>
      </c>
      <c r="N270" s="60">
        <f>IFERROR(VALUE(INDEX('CSV Import'!$AI$7:$AI$359, MATCH($BP270, 'CSV Import'!$AG$7:$AG$359, 0))),0)</f>
        <v>0</v>
      </c>
      <c r="O270" s="59">
        <f>IFERROR(VALUE(INDEX('CSV Import'!$AN$7:$AN$359, MATCH($BP270, 'CSV Import'!$AM$7:$AM$359, 0))),0)</f>
        <v>0</v>
      </c>
      <c r="P270" s="60">
        <f>IFERROR(VALUE(INDEX('CSV Import'!$AO$7:$AO$359, MATCH($BP270, 'CSV Import'!$AM$7:$AM$359, 0))),0)</f>
        <v>0</v>
      </c>
      <c r="Q270" s="59">
        <f>IFERROR(VALUE(INDEX('CSV Import'!$AT$7:$AT$359, MATCH($BP270, 'CSV Import'!$AS$7:$AS$359, 0))),0)</f>
        <v>0</v>
      </c>
      <c r="R270" s="60">
        <f>IFERROR(VALUE(INDEX('CSV Import'!$AU$7:$AU$359, MATCH($BP270, 'CSV Import'!$AS$7:$AS$359, 0))),0)</f>
        <v>0</v>
      </c>
      <c r="S270" s="59">
        <f>IFERROR(VALUE(INDEX('CSV Import'!$AZ$7:$AZ$359, MATCH($BP270, 'CSV Import'!$AY$7:$AY$359, 0))),0)</f>
        <v>0</v>
      </c>
      <c r="T270" s="60">
        <f>IFERROR(VALUE(INDEX('CSV Import'!$BA$7:$BA$359, MATCH($BP270, 'CSV Import'!$AY$7:$AY$359, 0))),0)</f>
        <v>0</v>
      </c>
      <c r="U270" s="59">
        <f>IFERROR(VALUE(INDEX('CSV Import'!$BF$7:$BF$359, MATCH($BP270, 'CSV Import'!$BE$7:$BE$359, 0))),0)</f>
        <v>0</v>
      </c>
      <c r="V270" s="60">
        <f>IFERROR(VALUE(INDEX('CSV Import'!$BG$7:$BG$359, MATCH($BP270, 'CSV Import'!$BE$7:$BE$359, 0))),0)</f>
        <v>0</v>
      </c>
      <c r="W270" s="59">
        <f>IFERROR(VALUE(INDEX('CSV Import'!$BL$7:$BL$359, MATCH($BP270, 'CSV Import'!$BK$7:$BK$359, 0))),0)</f>
        <v>0</v>
      </c>
      <c r="X270" s="60">
        <f>IFERROR(VALUE(INDEX('CSV Import'!$BM$7:$BM$359, MATCH($BP270, 'CSV Import'!$BK$7:$BK$359, 0))),0)</f>
        <v>0</v>
      </c>
      <c r="Y270" s="59">
        <f>IFERROR(VALUE(INDEX('CSV Import'!$BR$7:$BR$359, MATCH($BP270, 'CSV Import'!$BQ$7:$BQ$359, 0))),0)</f>
        <v>0</v>
      </c>
      <c r="Z270" s="60">
        <f>IFERROR(VALUE(INDEX('CSV Import'!$BS$7:$BS$359, MATCH($BP270, 'CSV Import'!$BQ$7:$BQ$359, 0))),0)</f>
        <v>0</v>
      </c>
      <c r="AA270" s="59">
        <f>IFERROR(VALUE(INDEX('CSV Import'!$BX$7:$BX$359, MATCH($BP270, 'CSV Import'!$BW$7:$BW$359, 0))),0)</f>
        <v>0</v>
      </c>
      <c r="AB270" s="60">
        <f>IFERROR(VALUE(INDEX('CSV Import'!$BY$7:$BY$359, MATCH($BP270, 'CSV Import'!$BW$7:$BW$359, 0))),0)</f>
        <v>0</v>
      </c>
      <c r="AC270" s="59">
        <f>IFERROR(VALUE(INDEX('CSV Import'!$CD$7:$CD$359, MATCH($BP270, 'CSV Import'!$CC$7:$CC$359, 0))),0)</f>
        <v>0</v>
      </c>
      <c r="AD270" s="60">
        <f>IFERROR(VALUE(INDEX('CSV Import'!$CE$7:$CE$359, MATCH($BP270, 'CSV Import'!$CC$7:$CC$359, 0))),0)</f>
        <v>0</v>
      </c>
      <c r="AE270" s="59">
        <f>IFERROR(VALUE(INDEX('CSV Import'!$CJ$7:$CJ$359, MATCH($BP270, 'CSV Import'!$CI$7:$CI$359, 0))),0)</f>
        <v>0</v>
      </c>
      <c r="AF270" s="60">
        <f>IFERROR(VALUE(INDEX('CSV Import'!$CK$7:$CK$359, MATCH($BP270, 'CSV Import'!$CI$7:$CI$359, 0))),0)</f>
        <v>0</v>
      </c>
      <c r="AG270" s="59">
        <f>IFERROR(VALUE(INDEX('CSV Import'!$CP$7:$CP$359, MATCH($BP270, 'CSV Import'!$CO$7:$CO$359, 0))),0)</f>
        <v>0</v>
      </c>
      <c r="AH270" s="60">
        <f>IFERROR(VALUE(INDEX('CSV Import'!$CQ$7:$CQ$359, MATCH($BP270, 'CSV Import'!$CO$7:$CO$359, 0))),0)</f>
        <v>0</v>
      </c>
      <c r="AI270" s="59">
        <f>IFERROR(VALUE(INDEX('CSV Import'!$CV$7:$CV$359, MATCH($BP270, 'CSV Import'!$CU$7:$CU$359, 0))),0)</f>
        <v>0</v>
      </c>
      <c r="AJ270" s="60">
        <f>IFERROR(VALUE(INDEX('CSV Import'!$CW$7:$CW$359, MATCH($BP270, 'CSV Import'!$CU$7:$CU$359, 0))),0)</f>
        <v>0</v>
      </c>
      <c r="AK270" s="59">
        <f>IFERROR(VALUE(INDEX('CSV Import'!$DB$7:$DB$359, MATCH($BP270, 'CSV Import'!$DA$7:$DA$359, 0))),0)</f>
        <v>0</v>
      </c>
      <c r="AL270" s="60">
        <f>IFERROR(VALUE(INDEX('CSV Import'!$DC$7:$DC$359, MATCH($BP270, 'CSV Import'!$DA$7:$DA$359, 0))),0)</f>
        <v>0</v>
      </c>
      <c r="AM270" s="59">
        <f>IFERROR(VALUE(INDEX('CSV Import'!$DH$7:$DH$359, MATCH($BP270, 'CSV Import'!$DG$7:$DG$359, 0))),0)</f>
        <v>0</v>
      </c>
      <c r="AN270" s="60">
        <f>IFERROR(VALUE(INDEX('CSV Import'!$DI$7:$DI$359, MATCH($BP270, 'CSV Import'!$DG$7:$DG$359, 0))),0)</f>
        <v>0</v>
      </c>
      <c r="AO270" s="59">
        <f>IFERROR(VALUE(INDEX('CSV Import'!$DN$7:$DN$359, MATCH($BP270, 'CSV Import'!$DM$7:$DM$359, 0))),0)</f>
        <v>0</v>
      </c>
      <c r="AP270" s="60">
        <f>IFERROR(VALUE(INDEX('CSV Import'!$DO$7:$DO$359, MATCH($BP270, 'CSV Import'!$DM$7:$DM$359, 0))),0)</f>
        <v>0</v>
      </c>
      <c r="AQ270" s="59">
        <f>IFERROR(VALUE(INDEX('CSV Import'!$DT$7:$DT$359, MATCH($BP270, 'CSV Import'!$DS$7:$DS$359, 0))),0)</f>
        <v>0</v>
      </c>
      <c r="AR270" s="60">
        <f>IFERROR(VALUE(INDEX('CSV Import'!$DU$7:$DU$359, MATCH($BP270, 'CSV Import'!$DS$7:$DS$359, 0))),0)</f>
        <v>0</v>
      </c>
      <c r="AS270" s="59">
        <f>IFERROR(VALUE(INDEX('CSV Import'!$DZ$7:$DZ$359, MATCH($BP270, 'CSV Import'!$DY$7:$DY$359, 0))),0)</f>
        <v>0</v>
      </c>
      <c r="AT270" s="60">
        <f>IFERROR(VALUE(INDEX('CSV Import'!$EA$7:$EA$359, MATCH($BP270, 'CSV Import'!$DY$7:$DY$359, 0))),0)</f>
        <v>0</v>
      </c>
      <c r="AU270" s="59">
        <f>IFERROR(VALUE(INDEX('CSV Import'!$EF$7:$EF$359, MATCH($BP270, 'CSV Import'!$EE$7:$EE$359, 0))),0)</f>
        <v>0</v>
      </c>
      <c r="AV270" s="60">
        <f>IFERROR(VALUE(INDEX('CSV Import'!$EG$7:$EG$359, MATCH($BP270, 'CSV Import'!$EE$7:$EE$359, 0))),0)</f>
        <v>0</v>
      </c>
      <c r="AW270" s="59">
        <f>IFERROR(VALUE(INDEX('CSV Import'!$EL$7:$EL$359, MATCH($BP270, 'CSV Import'!$EK$7:$EK$359, 0))),0)</f>
        <v>0</v>
      </c>
      <c r="AX270" s="60">
        <f>IFERROR(VALUE(INDEX('CSV Import'!$EM$7:$EM$359, MATCH($BP270, 'CSV Import'!$EK$7:$EK$359, 0))),0)</f>
        <v>0</v>
      </c>
      <c r="AY270" s="59">
        <f>IFERROR(VALUE(INDEX('CSV Import'!$ER$7:$ER$359, MATCH($BP270, 'CSV Import'!$EQ$7:$EQ$359, 0))),0)</f>
        <v>0</v>
      </c>
      <c r="AZ270" s="60">
        <f>IFERROR(VALUE(INDEX('CSV Import'!$ES$7:$ES$359, MATCH($BP270, 'CSV Import'!$EQ$7:$EQ$359, 0))),0)</f>
        <v>0</v>
      </c>
      <c r="BA270" s="59">
        <f>IFERROR(VALUE(INDEX('CSV Import'!$EX$7:$EX$359, MATCH($BP270, 'CSV Import'!$EW$7:$EW$359, 0))),0)</f>
        <v>0</v>
      </c>
      <c r="BB270" s="60">
        <f>IFERROR(VALUE(INDEX('CSV Import'!$EY$7:$EY$359, MATCH($BP270, 'CSV Import'!$EW$7:$EW$359, 0))),0)</f>
        <v>0</v>
      </c>
      <c r="BC270" s="59">
        <f>IFERROR(VALUE(INDEX('CSV Import'!$FD$7:$FD$359, MATCH($BP270, 'CSV Import'!$FC$7:$FC$359, 0))),0)</f>
        <v>0</v>
      </c>
      <c r="BD270" s="60">
        <f>IFERROR(VALUE(INDEX('CSV Import'!$FE$7:$FE$359, MATCH($BP270, 'CSV Import'!$FC$7:$FC$359, 0))),0)</f>
        <v>0</v>
      </c>
      <c r="BE270" s="59">
        <f>IFERROR(VALUE(INDEX('CSV Import'!$FJ$7:$FJ$359, MATCH($BP270, 'CSV Import'!$FI$7:$FI$359, 0))),0)</f>
        <v>0</v>
      </c>
      <c r="BF270" s="60">
        <f>IFERROR(VALUE(INDEX('CSV Import'!$FK$7:$FK$359, MATCH($BP270, 'CSV Import'!$FI$7:$FI$359, 0))),0)</f>
        <v>0</v>
      </c>
      <c r="BG270" s="59">
        <f>IFERROR(VALUE(INDEX('CSV Import'!$FP$7:$FP$359, MATCH($BP270, 'CSV Import'!$FO$7:$FO$359, 0))),0)</f>
        <v>0</v>
      </c>
      <c r="BH270" s="60">
        <f>IFERROR(VALUE(INDEX('CSV Import'!$FQ$7:$FQ$359, MATCH($BP270, 'CSV Import'!$FO$7:$FO$359, 0))),0)</f>
        <v>0</v>
      </c>
      <c r="BI270" s="59">
        <f>IFERROR(VALUE(INDEX('CSV Import'!$FV$7:$FV$359, MATCH($BP270, 'CSV Import'!$FU$7:$FU$359, 0))),0)</f>
        <v>0</v>
      </c>
      <c r="BJ270" s="60">
        <f>IFERROR(VALUE(INDEX('CSV Import'!$FW$7:$FW$359, MATCH($BP270, 'CSV Import'!$FU$7:$FU$359, 0))),0)</f>
        <v>0</v>
      </c>
      <c r="BK270" s="59">
        <f>IFERROR(VALUE(INDEX('CSV Import'!$GB$7:$GB$359, MATCH($BP270, 'CSV Import'!$GA$7:$GA$359, 0))),0)</f>
        <v>0</v>
      </c>
      <c r="BL270" s="60">
        <f>IFERROR(VALUE(INDEX('CSV Import'!$GC$7:$GC$359, MATCH($BP270, 'CSV Import'!$GA$7:$GA$359, 0))),0)</f>
        <v>0</v>
      </c>
      <c r="BM270" s="61">
        <f t="shared" si="566"/>
        <v>0</v>
      </c>
      <c r="BN270" s="62">
        <f t="shared" si="567"/>
        <v>0</v>
      </c>
      <c r="BP270" s="33" t="str">
        <f t="shared" si="557"/>
        <v>NON-VOUCHERED---</v>
      </c>
    </row>
    <row r="271" spans="1:68" x14ac:dyDescent="0.2">
      <c r="A271" s="28">
        <f>ROW()</f>
        <v>271</v>
      </c>
      <c r="B271" s="111" t="s">
        <v>15</v>
      </c>
      <c r="C271" s="59">
        <f>IFERROR(VALUE(INDEX('CSV Import'!$D$7:$D$359, MATCH($BP271, 'CSV Import'!$C$7:$C$359, 0))),0)</f>
        <v>0</v>
      </c>
      <c r="D271" s="60">
        <f>IFERROR(VALUE(INDEX('CSV Import'!$E$7:$E$359, MATCH($BP271, 'CSV Import'!$C$7:$C$359, 0))),0)</f>
        <v>0</v>
      </c>
      <c r="E271" s="59">
        <f>IFERROR(VALUE(INDEX('CSV Import'!$J$7:$J$359, MATCH($BP271, 'CSV Import'!$I$7:$I$359, 0))),0)</f>
        <v>0</v>
      </c>
      <c r="F271" s="60">
        <f>IFERROR(VALUE(INDEX('CSV Import'!$K$7:$K$359, MATCH($BP271, 'CSV Import'!$I$7:$I$359, 0))),0)</f>
        <v>0</v>
      </c>
      <c r="G271" s="59">
        <f>IFERROR(VALUE(INDEX('CSV Import'!$P$7:$P$359, MATCH($BP271, 'CSV Import'!$O$7:$O$359, 0))),0)</f>
        <v>0</v>
      </c>
      <c r="H271" s="60">
        <f>IFERROR(VALUE(INDEX('CSV Import'!$Q$7:$Q$359, MATCH($BP271, 'CSV Import'!$O$7:$O$359, 0))),0)</f>
        <v>0</v>
      </c>
      <c r="I271" s="59">
        <f>IFERROR(VALUE(INDEX('CSV Import'!$V$7:$V$359, MATCH($BP271, 'CSV Import'!$U$7:$U$359, 0))),0)</f>
        <v>0</v>
      </c>
      <c r="J271" s="60">
        <f>IFERROR(VALUE(INDEX('CSV Import'!$W$7:$W$359, MATCH($BP271, 'CSV Import'!$U$7:$U$359, 0))),0)</f>
        <v>0</v>
      </c>
      <c r="K271" s="59">
        <f>IFERROR(VALUE(INDEX('CSV Import'!$AB$7:$AB$359, MATCH($BP271, 'CSV Import'!$AA$7:$AA$359, 0))),0)</f>
        <v>0</v>
      </c>
      <c r="L271" s="60">
        <f>IFERROR(VALUE(INDEX('CSV Import'!$AC$7:$AC$359, MATCH($BP271, 'CSV Import'!$AA$7:$AA$359, 0))),0)</f>
        <v>0</v>
      </c>
      <c r="M271" s="59">
        <f>IFERROR(VALUE(INDEX('CSV Import'!$AH$7:$AH$359, MATCH($BP271, 'CSV Import'!$AG$7:$AG$359, 0))),0)</f>
        <v>0</v>
      </c>
      <c r="N271" s="60">
        <f>IFERROR(VALUE(INDEX('CSV Import'!$AI$7:$AI$359, MATCH($BP271, 'CSV Import'!$AG$7:$AG$359, 0))),0)</f>
        <v>0</v>
      </c>
      <c r="O271" s="59">
        <f>IFERROR(VALUE(INDEX('CSV Import'!$AN$7:$AN$359, MATCH($BP271, 'CSV Import'!$AM$7:$AM$359, 0))),0)</f>
        <v>0</v>
      </c>
      <c r="P271" s="60">
        <f>IFERROR(VALUE(INDEX('CSV Import'!$AO$7:$AO$359, MATCH($BP271, 'CSV Import'!$AM$7:$AM$359, 0))),0)</f>
        <v>0</v>
      </c>
      <c r="Q271" s="59">
        <f>IFERROR(VALUE(INDEX('CSV Import'!$AT$7:$AT$359, MATCH($BP271, 'CSV Import'!$AS$7:$AS$359, 0))),0)</f>
        <v>0</v>
      </c>
      <c r="R271" s="60">
        <f>IFERROR(VALUE(INDEX('CSV Import'!$AU$7:$AU$359, MATCH($BP271, 'CSV Import'!$AS$7:$AS$359, 0))),0)</f>
        <v>0</v>
      </c>
      <c r="S271" s="59">
        <f>IFERROR(VALUE(INDEX('CSV Import'!$AZ$7:$AZ$359, MATCH($BP271, 'CSV Import'!$AY$7:$AY$359, 0))),0)</f>
        <v>0</v>
      </c>
      <c r="T271" s="60">
        <f>IFERROR(VALUE(INDEX('CSV Import'!$BA$7:$BA$359, MATCH($BP271, 'CSV Import'!$AY$7:$AY$359, 0))),0)</f>
        <v>0</v>
      </c>
      <c r="U271" s="59">
        <f>IFERROR(VALUE(INDEX('CSV Import'!$BF$7:$BF$359, MATCH($BP271, 'CSV Import'!$BE$7:$BE$359, 0))),0)</f>
        <v>0</v>
      </c>
      <c r="V271" s="60">
        <f>IFERROR(VALUE(INDEX('CSV Import'!$BG$7:$BG$359, MATCH($BP271, 'CSV Import'!$BE$7:$BE$359, 0))),0)</f>
        <v>0</v>
      </c>
      <c r="W271" s="59">
        <f>IFERROR(VALUE(INDEX('CSV Import'!$BL$7:$BL$359, MATCH($BP271, 'CSV Import'!$BK$7:$BK$359, 0))),0)</f>
        <v>0</v>
      </c>
      <c r="X271" s="60">
        <f>IFERROR(VALUE(INDEX('CSV Import'!$BM$7:$BM$359, MATCH($BP271, 'CSV Import'!$BK$7:$BK$359, 0))),0)</f>
        <v>0</v>
      </c>
      <c r="Y271" s="59">
        <f>IFERROR(VALUE(INDEX('CSV Import'!$BR$7:$BR$359, MATCH($BP271, 'CSV Import'!$BQ$7:$BQ$359, 0))),0)</f>
        <v>0</v>
      </c>
      <c r="Z271" s="60">
        <f>IFERROR(VALUE(INDEX('CSV Import'!$BS$7:$BS$359, MATCH($BP271, 'CSV Import'!$BQ$7:$BQ$359, 0))),0)</f>
        <v>0</v>
      </c>
      <c r="AA271" s="59">
        <f>IFERROR(VALUE(INDEX('CSV Import'!$BX$7:$BX$359, MATCH($BP271, 'CSV Import'!$BW$7:$BW$359, 0))),0)</f>
        <v>0</v>
      </c>
      <c r="AB271" s="60">
        <f>IFERROR(VALUE(INDEX('CSV Import'!$BY$7:$BY$359, MATCH($BP271, 'CSV Import'!$BW$7:$BW$359, 0))),0)</f>
        <v>0</v>
      </c>
      <c r="AC271" s="59">
        <f>IFERROR(VALUE(INDEX('CSV Import'!$CD$7:$CD$359, MATCH($BP271, 'CSV Import'!$CC$7:$CC$359, 0))),0)</f>
        <v>0</v>
      </c>
      <c r="AD271" s="60">
        <f>IFERROR(VALUE(INDEX('CSV Import'!$CE$7:$CE$359, MATCH($BP271, 'CSV Import'!$CC$7:$CC$359, 0))),0)</f>
        <v>0</v>
      </c>
      <c r="AE271" s="59">
        <f>IFERROR(VALUE(INDEX('CSV Import'!$CJ$7:$CJ$359, MATCH($BP271, 'CSV Import'!$CI$7:$CI$359, 0))),0)</f>
        <v>0</v>
      </c>
      <c r="AF271" s="60">
        <f>IFERROR(VALUE(INDEX('CSV Import'!$CK$7:$CK$359, MATCH($BP271, 'CSV Import'!$CI$7:$CI$359, 0))),0)</f>
        <v>0</v>
      </c>
      <c r="AG271" s="59">
        <f>IFERROR(VALUE(INDEX('CSV Import'!$CP$7:$CP$359, MATCH($BP271, 'CSV Import'!$CO$7:$CO$359, 0))),0)</f>
        <v>0</v>
      </c>
      <c r="AH271" s="60">
        <f>IFERROR(VALUE(INDEX('CSV Import'!$CQ$7:$CQ$359, MATCH($BP271, 'CSV Import'!$CO$7:$CO$359, 0))),0)</f>
        <v>0</v>
      </c>
      <c r="AI271" s="59">
        <f>IFERROR(VALUE(INDEX('CSV Import'!$CV$7:$CV$359, MATCH($BP271, 'CSV Import'!$CU$7:$CU$359, 0))),0)</f>
        <v>0</v>
      </c>
      <c r="AJ271" s="60">
        <f>IFERROR(VALUE(INDEX('CSV Import'!$CW$7:$CW$359, MATCH($BP271, 'CSV Import'!$CU$7:$CU$359, 0))),0)</f>
        <v>0</v>
      </c>
      <c r="AK271" s="59">
        <f>IFERROR(VALUE(INDEX('CSV Import'!$DB$7:$DB$359, MATCH($BP271, 'CSV Import'!$DA$7:$DA$359, 0))),0)</f>
        <v>0</v>
      </c>
      <c r="AL271" s="60">
        <f>IFERROR(VALUE(INDEX('CSV Import'!$DC$7:$DC$359, MATCH($BP271, 'CSV Import'!$DA$7:$DA$359, 0))),0)</f>
        <v>0</v>
      </c>
      <c r="AM271" s="59">
        <f>IFERROR(VALUE(INDEX('CSV Import'!$DH$7:$DH$359, MATCH($BP271, 'CSV Import'!$DG$7:$DG$359, 0))),0)</f>
        <v>0</v>
      </c>
      <c r="AN271" s="60">
        <f>IFERROR(VALUE(INDEX('CSV Import'!$DI$7:$DI$359, MATCH($BP271, 'CSV Import'!$DG$7:$DG$359, 0))),0)</f>
        <v>0</v>
      </c>
      <c r="AO271" s="59">
        <f>IFERROR(VALUE(INDEX('CSV Import'!$DN$7:$DN$359, MATCH($BP271, 'CSV Import'!$DM$7:$DM$359, 0))),0)</f>
        <v>0</v>
      </c>
      <c r="AP271" s="60">
        <f>IFERROR(VALUE(INDEX('CSV Import'!$DO$7:$DO$359, MATCH($BP271, 'CSV Import'!$DM$7:$DM$359, 0))),0)</f>
        <v>0</v>
      </c>
      <c r="AQ271" s="59">
        <f>IFERROR(VALUE(INDEX('CSV Import'!$DT$7:$DT$359, MATCH($BP271, 'CSV Import'!$DS$7:$DS$359, 0))),0)</f>
        <v>0</v>
      </c>
      <c r="AR271" s="60">
        <f>IFERROR(VALUE(INDEX('CSV Import'!$DU$7:$DU$359, MATCH($BP271, 'CSV Import'!$DS$7:$DS$359, 0))),0)</f>
        <v>0</v>
      </c>
      <c r="AS271" s="59">
        <f>IFERROR(VALUE(INDEX('CSV Import'!$DZ$7:$DZ$359, MATCH($BP271, 'CSV Import'!$DY$7:$DY$359, 0))),0)</f>
        <v>0</v>
      </c>
      <c r="AT271" s="60">
        <f>IFERROR(VALUE(INDEX('CSV Import'!$EA$7:$EA$359, MATCH($BP271, 'CSV Import'!$DY$7:$DY$359, 0))),0)</f>
        <v>0</v>
      </c>
      <c r="AU271" s="59">
        <f>IFERROR(VALUE(INDEX('CSV Import'!$EF$7:$EF$359, MATCH($BP271, 'CSV Import'!$EE$7:$EE$359, 0))),0)</f>
        <v>0</v>
      </c>
      <c r="AV271" s="60">
        <f>IFERROR(VALUE(INDEX('CSV Import'!$EG$7:$EG$359, MATCH($BP271, 'CSV Import'!$EE$7:$EE$359, 0))),0)</f>
        <v>0</v>
      </c>
      <c r="AW271" s="59">
        <f>IFERROR(VALUE(INDEX('CSV Import'!$EL$7:$EL$359, MATCH($BP271, 'CSV Import'!$EK$7:$EK$359, 0))),0)</f>
        <v>0</v>
      </c>
      <c r="AX271" s="60">
        <f>IFERROR(VALUE(INDEX('CSV Import'!$EM$7:$EM$359, MATCH($BP271, 'CSV Import'!$EK$7:$EK$359, 0))),0)</f>
        <v>0</v>
      </c>
      <c r="AY271" s="59">
        <f>IFERROR(VALUE(INDEX('CSV Import'!$ER$7:$ER$359, MATCH($BP271, 'CSV Import'!$EQ$7:$EQ$359, 0))),0)</f>
        <v>0</v>
      </c>
      <c r="AZ271" s="60">
        <f>IFERROR(VALUE(INDEX('CSV Import'!$ES$7:$ES$359, MATCH($BP271, 'CSV Import'!$EQ$7:$EQ$359, 0))),0)</f>
        <v>0</v>
      </c>
      <c r="BA271" s="59">
        <f>IFERROR(VALUE(INDEX('CSV Import'!$EX$7:$EX$359, MATCH($BP271, 'CSV Import'!$EW$7:$EW$359, 0))),0)</f>
        <v>0</v>
      </c>
      <c r="BB271" s="60">
        <f>IFERROR(VALUE(INDEX('CSV Import'!$EY$7:$EY$359, MATCH($BP271, 'CSV Import'!$EW$7:$EW$359, 0))),0)</f>
        <v>0</v>
      </c>
      <c r="BC271" s="59">
        <f>IFERROR(VALUE(INDEX('CSV Import'!$FD$7:$FD$359, MATCH($BP271, 'CSV Import'!$FC$7:$FC$359, 0))),0)</f>
        <v>0</v>
      </c>
      <c r="BD271" s="60">
        <f>IFERROR(VALUE(INDEX('CSV Import'!$FE$7:$FE$359, MATCH($BP271, 'CSV Import'!$FC$7:$FC$359, 0))),0)</f>
        <v>0</v>
      </c>
      <c r="BE271" s="59">
        <f>IFERROR(VALUE(INDEX('CSV Import'!$FJ$7:$FJ$359, MATCH($BP271, 'CSV Import'!$FI$7:$FI$359, 0))),0)</f>
        <v>0</v>
      </c>
      <c r="BF271" s="60">
        <f>IFERROR(VALUE(INDEX('CSV Import'!$FK$7:$FK$359, MATCH($BP271, 'CSV Import'!$FI$7:$FI$359, 0))),0)</f>
        <v>0</v>
      </c>
      <c r="BG271" s="59">
        <f>IFERROR(VALUE(INDEX('CSV Import'!$FP$7:$FP$359, MATCH($BP271, 'CSV Import'!$FO$7:$FO$359, 0))),0)</f>
        <v>0</v>
      </c>
      <c r="BH271" s="60">
        <f>IFERROR(VALUE(INDEX('CSV Import'!$FQ$7:$FQ$359, MATCH($BP271, 'CSV Import'!$FO$7:$FO$359, 0))),0)</f>
        <v>0</v>
      </c>
      <c r="BI271" s="59">
        <f>IFERROR(VALUE(INDEX('CSV Import'!$FV$7:$FV$359, MATCH($BP271, 'CSV Import'!$FU$7:$FU$359, 0))),0)</f>
        <v>0</v>
      </c>
      <c r="BJ271" s="60">
        <f>IFERROR(VALUE(INDEX('CSV Import'!$FW$7:$FW$359, MATCH($BP271, 'CSV Import'!$FU$7:$FU$359, 0))),0)</f>
        <v>0</v>
      </c>
      <c r="BK271" s="59">
        <f>IFERROR(VALUE(INDEX('CSV Import'!$GB$7:$GB$359, MATCH($BP271, 'CSV Import'!$GA$7:$GA$359, 0))),0)</f>
        <v>0</v>
      </c>
      <c r="BL271" s="60">
        <f>IFERROR(VALUE(INDEX('CSV Import'!$GC$7:$GC$359, MATCH($BP271, 'CSV Import'!$GA$7:$GA$359, 0))),0)</f>
        <v>0</v>
      </c>
      <c r="BM271" s="61">
        <f t="shared" si="566"/>
        <v>0</v>
      </c>
      <c r="BN271" s="62">
        <f t="shared" si="567"/>
        <v>0</v>
      </c>
      <c r="BP271" s="33" t="str">
        <f t="shared" si="557"/>
        <v>NON-VOUCHERED---</v>
      </c>
    </row>
    <row r="272" spans="1:68" x14ac:dyDescent="0.2">
      <c r="A272" s="28">
        <f>ROW()</f>
        <v>272</v>
      </c>
      <c r="B272" s="111" t="s">
        <v>15</v>
      </c>
      <c r="C272" s="59">
        <f>IFERROR(VALUE(INDEX('CSV Import'!$D$7:$D$359, MATCH($BP272, 'CSV Import'!$C$7:$C$359, 0))),0)</f>
        <v>0</v>
      </c>
      <c r="D272" s="60">
        <f>IFERROR(VALUE(INDEX('CSV Import'!$E$7:$E$359, MATCH($BP272, 'CSV Import'!$C$7:$C$359, 0))),0)</f>
        <v>0</v>
      </c>
      <c r="E272" s="59">
        <f>IFERROR(VALUE(INDEX('CSV Import'!$J$7:$J$359, MATCH($BP272, 'CSV Import'!$I$7:$I$359, 0))),0)</f>
        <v>0</v>
      </c>
      <c r="F272" s="60">
        <f>IFERROR(VALUE(INDEX('CSV Import'!$K$7:$K$359, MATCH($BP272, 'CSV Import'!$I$7:$I$359, 0))),0)</f>
        <v>0</v>
      </c>
      <c r="G272" s="59">
        <f>IFERROR(VALUE(INDEX('CSV Import'!$P$7:$P$359, MATCH($BP272, 'CSV Import'!$O$7:$O$359, 0))),0)</f>
        <v>0</v>
      </c>
      <c r="H272" s="60">
        <f>IFERROR(VALUE(INDEX('CSV Import'!$Q$7:$Q$359, MATCH($BP272, 'CSV Import'!$O$7:$O$359, 0))),0)</f>
        <v>0</v>
      </c>
      <c r="I272" s="59">
        <f>IFERROR(VALUE(INDEX('CSV Import'!$V$7:$V$359, MATCH($BP272, 'CSV Import'!$U$7:$U$359, 0))),0)</f>
        <v>0</v>
      </c>
      <c r="J272" s="60">
        <f>IFERROR(VALUE(INDEX('CSV Import'!$W$7:$W$359, MATCH($BP272, 'CSV Import'!$U$7:$U$359, 0))),0)</f>
        <v>0</v>
      </c>
      <c r="K272" s="59">
        <f>IFERROR(VALUE(INDEX('CSV Import'!$AB$7:$AB$359, MATCH($BP272, 'CSV Import'!$AA$7:$AA$359, 0))),0)</f>
        <v>0</v>
      </c>
      <c r="L272" s="60">
        <f>IFERROR(VALUE(INDEX('CSV Import'!$AC$7:$AC$359, MATCH($BP272, 'CSV Import'!$AA$7:$AA$359, 0))),0)</f>
        <v>0</v>
      </c>
      <c r="M272" s="59">
        <f>IFERROR(VALUE(INDEX('CSV Import'!$AH$7:$AH$359, MATCH($BP272, 'CSV Import'!$AG$7:$AG$359, 0))),0)</f>
        <v>0</v>
      </c>
      <c r="N272" s="60">
        <f>IFERROR(VALUE(INDEX('CSV Import'!$AI$7:$AI$359, MATCH($BP272, 'CSV Import'!$AG$7:$AG$359, 0))),0)</f>
        <v>0</v>
      </c>
      <c r="O272" s="59">
        <f>IFERROR(VALUE(INDEX('CSV Import'!$AN$7:$AN$359, MATCH($BP272, 'CSV Import'!$AM$7:$AM$359, 0))),0)</f>
        <v>0</v>
      </c>
      <c r="P272" s="60">
        <f>IFERROR(VALUE(INDEX('CSV Import'!$AO$7:$AO$359, MATCH($BP272, 'CSV Import'!$AM$7:$AM$359, 0))),0)</f>
        <v>0</v>
      </c>
      <c r="Q272" s="59">
        <f>IFERROR(VALUE(INDEX('CSV Import'!$AT$7:$AT$359, MATCH($BP272, 'CSV Import'!$AS$7:$AS$359, 0))),0)</f>
        <v>0</v>
      </c>
      <c r="R272" s="60">
        <f>IFERROR(VALUE(INDEX('CSV Import'!$AU$7:$AU$359, MATCH($BP272, 'CSV Import'!$AS$7:$AS$359, 0))),0)</f>
        <v>0</v>
      </c>
      <c r="S272" s="59">
        <f>IFERROR(VALUE(INDEX('CSV Import'!$AZ$7:$AZ$359, MATCH($BP272, 'CSV Import'!$AY$7:$AY$359, 0))),0)</f>
        <v>0</v>
      </c>
      <c r="T272" s="60">
        <f>IFERROR(VALUE(INDEX('CSV Import'!$BA$7:$BA$359, MATCH($BP272, 'CSV Import'!$AY$7:$AY$359, 0))),0)</f>
        <v>0</v>
      </c>
      <c r="U272" s="59">
        <f>IFERROR(VALUE(INDEX('CSV Import'!$BF$7:$BF$359, MATCH($BP272, 'CSV Import'!$BE$7:$BE$359, 0))),0)</f>
        <v>0</v>
      </c>
      <c r="V272" s="60">
        <f>IFERROR(VALUE(INDEX('CSV Import'!$BG$7:$BG$359, MATCH($BP272, 'CSV Import'!$BE$7:$BE$359, 0))),0)</f>
        <v>0</v>
      </c>
      <c r="W272" s="59">
        <f>IFERROR(VALUE(INDEX('CSV Import'!$BL$7:$BL$359, MATCH($BP272, 'CSV Import'!$BK$7:$BK$359, 0))),0)</f>
        <v>0</v>
      </c>
      <c r="X272" s="60">
        <f>IFERROR(VALUE(INDEX('CSV Import'!$BM$7:$BM$359, MATCH($BP272, 'CSV Import'!$BK$7:$BK$359, 0))),0)</f>
        <v>0</v>
      </c>
      <c r="Y272" s="59">
        <f>IFERROR(VALUE(INDEX('CSV Import'!$BR$7:$BR$359, MATCH($BP272, 'CSV Import'!$BQ$7:$BQ$359, 0))),0)</f>
        <v>0</v>
      </c>
      <c r="Z272" s="60">
        <f>IFERROR(VALUE(INDEX('CSV Import'!$BS$7:$BS$359, MATCH($BP272, 'CSV Import'!$BQ$7:$BQ$359, 0))),0)</f>
        <v>0</v>
      </c>
      <c r="AA272" s="59">
        <f>IFERROR(VALUE(INDEX('CSV Import'!$BX$7:$BX$359, MATCH($BP272, 'CSV Import'!$BW$7:$BW$359, 0))),0)</f>
        <v>0</v>
      </c>
      <c r="AB272" s="60">
        <f>IFERROR(VALUE(INDEX('CSV Import'!$BY$7:$BY$359, MATCH($BP272, 'CSV Import'!$BW$7:$BW$359, 0))),0)</f>
        <v>0</v>
      </c>
      <c r="AC272" s="59">
        <f>IFERROR(VALUE(INDEX('CSV Import'!$CD$7:$CD$359, MATCH($BP272, 'CSV Import'!$CC$7:$CC$359, 0))),0)</f>
        <v>0</v>
      </c>
      <c r="AD272" s="60">
        <f>IFERROR(VALUE(INDEX('CSV Import'!$CE$7:$CE$359, MATCH($BP272, 'CSV Import'!$CC$7:$CC$359, 0))),0)</f>
        <v>0</v>
      </c>
      <c r="AE272" s="59">
        <f>IFERROR(VALUE(INDEX('CSV Import'!$CJ$7:$CJ$359, MATCH($BP272, 'CSV Import'!$CI$7:$CI$359, 0))),0)</f>
        <v>0</v>
      </c>
      <c r="AF272" s="60">
        <f>IFERROR(VALUE(INDEX('CSV Import'!$CK$7:$CK$359, MATCH($BP272, 'CSV Import'!$CI$7:$CI$359, 0))),0)</f>
        <v>0</v>
      </c>
      <c r="AG272" s="59">
        <f>IFERROR(VALUE(INDEX('CSV Import'!$CP$7:$CP$359, MATCH($BP272, 'CSV Import'!$CO$7:$CO$359, 0))),0)</f>
        <v>0</v>
      </c>
      <c r="AH272" s="60">
        <f>IFERROR(VALUE(INDEX('CSV Import'!$CQ$7:$CQ$359, MATCH($BP272, 'CSV Import'!$CO$7:$CO$359, 0))),0)</f>
        <v>0</v>
      </c>
      <c r="AI272" s="59">
        <f>IFERROR(VALUE(INDEX('CSV Import'!$CV$7:$CV$359, MATCH($BP272, 'CSV Import'!$CU$7:$CU$359, 0))),0)</f>
        <v>0</v>
      </c>
      <c r="AJ272" s="60">
        <f>IFERROR(VALUE(INDEX('CSV Import'!$CW$7:$CW$359, MATCH($BP272, 'CSV Import'!$CU$7:$CU$359, 0))),0)</f>
        <v>0</v>
      </c>
      <c r="AK272" s="59">
        <f>IFERROR(VALUE(INDEX('CSV Import'!$DB$7:$DB$359, MATCH($BP272, 'CSV Import'!$DA$7:$DA$359, 0))),0)</f>
        <v>0</v>
      </c>
      <c r="AL272" s="60">
        <f>IFERROR(VALUE(INDEX('CSV Import'!$DC$7:$DC$359, MATCH($BP272, 'CSV Import'!$DA$7:$DA$359, 0))),0)</f>
        <v>0</v>
      </c>
      <c r="AM272" s="59">
        <f>IFERROR(VALUE(INDEX('CSV Import'!$DH$7:$DH$359, MATCH($BP272, 'CSV Import'!$DG$7:$DG$359, 0))),0)</f>
        <v>0</v>
      </c>
      <c r="AN272" s="60">
        <f>IFERROR(VALUE(INDEX('CSV Import'!$DI$7:$DI$359, MATCH($BP272, 'CSV Import'!$DG$7:$DG$359, 0))),0)</f>
        <v>0</v>
      </c>
      <c r="AO272" s="59">
        <f>IFERROR(VALUE(INDEX('CSV Import'!$DN$7:$DN$359, MATCH($BP272, 'CSV Import'!$DM$7:$DM$359, 0))),0)</f>
        <v>0</v>
      </c>
      <c r="AP272" s="60">
        <f>IFERROR(VALUE(INDEX('CSV Import'!$DO$7:$DO$359, MATCH($BP272, 'CSV Import'!$DM$7:$DM$359, 0))),0)</f>
        <v>0</v>
      </c>
      <c r="AQ272" s="59">
        <f>IFERROR(VALUE(INDEX('CSV Import'!$DT$7:$DT$359, MATCH($BP272, 'CSV Import'!$DS$7:$DS$359, 0))),0)</f>
        <v>0</v>
      </c>
      <c r="AR272" s="60">
        <f>IFERROR(VALUE(INDEX('CSV Import'!$DU$7:$DU$359, MATCH($BP272, 'CSV Import'!$DS$7:$DS$359, 0))),0)</f>
        <v>0</v>
      </c>
      <c r="AS272" s="59">
        <f>IFERROR(VALUE(INDEX('CSV Import'!$DZ$7:$DZ$359, MATCH($BP272, 'CSV Import'!$DY$7:$DY$359, 0))),0)</f>
        <v>0</v>
      </c>
      <c r="AT272" s="60">
        <f>IFERROR(VALUE(INDEX('CSV Import'!$EA$7:$EA$359, MATCH($BP272, 'CSV Import'!$DY$7:$DY$359, 0))),0)</f>
        <v>0</v>
      </c>
      <c r="AU272" s="59">
        <f>IFERROR(VALUE(INDEX('CSV Import'!$EF$7:$EF$359, MATCH($BP272, 'CSV Import'!$EE$7:$EE$359, 0))),0)</f>
        <v>0</v>
      </c>
      <c r="AV272" s="60">
        <f>IFERROR(VALUE(INDEX('CSV Import'!$EG$7:$EG$359, MATCH($BP272, 'CSV Import'!$EE$7:$EE$359, 0))),0)</f>
        <v>0</v>
      </c>
      <c r="AW272" s="59">
        <f>IFERROR(VALUE(INDEX('CSV Import'!$EL$7:$EL$359, MATCH($BP272, 'CSV Import'!$EK$7:$EK$359, 0))),0)</f>
        <v>0</v>
      </c>
      <c r="AX272" s="60">
        <f>IFERROR(VALUE(INDEX('CSV Import'!$EM$7:$EM$359, MATCH($BP272, 'CSV Import'!$EK$7:$EK$359, 0))),0)</f>
        <v>0</v>
      </c>
      <c r="AY272" s="59">
        <f>IFERROR(VALUE(INDEX('CSV Import'!$ER$7:$ER$359, MATCH($BP272, 'CSV Import'!$EQ$7:$EQ$359, 0))),0)</f>
        <v>0</v>
      </c>
      <c r="AZ272" s="60">
        <f>IFERROR(VALUE(INDEX('CSV Import'!$ES$7:$ES$359, MATCH($BP272, 'CSV Import'!$EQ$7:$EQ$359, 0))),0)</f>
        <v>0</v>
      </c>
      <c r="BA272" s="59">
        <f>IFERROR(VALUE(INDEX('CSV Import'!$EX$7:$EX$359, MATCH($BP272, 'CSV Import'!$EW$7:$EW$359, 0))),0)</f>
        <v>0</v>
      </c>
      <c r="BB272" s="60">
        <f>IFERROR(VALUE(INDEX('CSV Import'!$EY$7:$EY$359, MATCH($BP272, 'CSV Import'!$EW$7:$EW$359, 0))),0)</f>
        <v>0</v>
      </c>
      <c r="BC272" s="59">
        <f>IFERROR(VALUE(INDEX('CSV Import'!$FD$7:$FD$359, MATCH($BP272, 'CSV Import'!$FC$7:$FC$359, 0))),0)</f>
        <v>0</v>
      </c>
      <c r="BD272" s="60">
        <f>IFERROR(VALUE(INDEX('CSV Import'!$FE$7:$FE$359, MATCH($BP272, 'CSV Import'!$FC$7:$FC$359, 0))),0)</f>
        <v>0</v>
      </c>
      <c r="BE272" s="59">
        <f>IFERROR(VALUE(INDEX('CSV Import'!$FJ$7:$FJ$359, MATCH($BP272, 'CSV Import'!$FI$7:$FI$359, 0))),0)</f>
        <v>0</v>
      </c>
      <c r="BF272" s="60">
        <f>IFERROR(VALUE(INDEX('CSV Import'!$FK$7:$FK$359, MATCH($BP272, 'CSV Import'!$FI$7:$FI$359, 0))),0)</f>
        <v>0</v>
      </c>
      <c r="BG272" s="59">
        <f>IFERROR(VALUE(INDEX('CSV Import'!$FP$7:$FP$359, MATCH($BP272, 'CSV Import'!$FO$7:$FO$359, 0))),0)</f>
        <v>0</v>
      </c>
      <c r="BH272" s="60">
        <f>IFERROR(VALUE(INDEX('CSV Import'!$FQ$7:$FQ$359, MATCH($BP272, 'CSV Import'!$FO$7:$FO$359, 0))),0)</f>
        <v>0</v>
      </c>
      <c r="BI272" s="59">
        <f>IFERROR(VALUE(INDEX('CSV Import'!$FV$7:$FV$359, MATCH($BP272, 'CSV Import'!$FU$7:$FU$359, 0))),0)</f>
        <v>0</v>
      </c>
      <c r="BJ272" s="60">
        <f>IFERROR(VALUE(INDEX('CSV Import'!$FW$7:$FW$359, MATCH($BP272, 'CSV Import'!$FU$7:$FU$359, 0))),0)</f>
        <v>0</v>
      </c>
      <c r="BK272" s="59">
        <f>IFERROR(VALUE(INDEX('CSV Import'!$GB$7:$GB$359, MATCH($BP272, 'CSV Import'!$GA$7:$GA$359, 0))),0)</f>
        <v>0</v>
      </c>
      <c r="BL272" s="60">
        <f>IFERROR(VALUE(INDEX('CSV Import'!$GC$7:$GC$359, MATCH($BP272, 'CSV Import'!$GA$7:$GA$359, 0))),0)</f>
        <v>0</v>
      </c>
      <c r="BM272" s="61">
        <f t="shared" si="566"/>
        <v>0</v>
      </c>
      <c r="BN272" s="62">
        <f t="shared" si="567"/>
        <v>0</v>
      </c>
      <c r="BP272" s="33" t="str">
        <f t="shared" si="557"/>
        <v>NON-VOUCHERED---</v>
      </c>
    </row>
    <row r="273" spans="1:68" x14ac:dyDescent="0.2">
      <c r="A273" s="28">
        <f>ROW()</f>
        <v>273</v>
      </c>
      <c r="B273" s="111" t="s">
        <v>15</v>
      </c>
      <c r="C273" s="59">
        <f>IFERROR(VALUE(INDEX('CSV Import'!$D$7:$D$359, MATCH($BP273, 'CSV Import'!$C$7:$C$359, 0))),0)</f>
        <v>0</v>
      </c>
      <c r="D273" s="60">
        <f>IFERROR(VALUE(INDEX('CSV Import'!$E$7:$E$359, MATCH($BP273, 'CSV Import'!$C$7:$C$359, 0))),0)</f>
        <v>0</v>
      </c>
      <c r="E273" s="59">
        <f>IFERROR(VALUE(INDEX('CSV Import'!$J$7:$J$359, MATCH($BP273, 'CSV Import'!$I$7:$I$359, 0))),0)</f>
        <v>0</v>
      </c>
      <c r="F273" s="60">
        <f>IFERROR(VALUE(INDEX('CSV Import'!$K$7:$K$359, MATCH($BP273, 'CSV Import'!$I$7:$I$359, 0))),0)</f>
        <v>0</v>
      </c>
      <c r="G273" s="59">
        <f>IFERROR(VALUE(INDEX('CSV Import'!$P$7:$P$359, MATCH($BP273, 'CSV Import'!$O$7:$O$359, 0))),0)</f>
        <v>0</v>
      </c>
      <c r="H273" s="60">
        <f>IFERROR(VALUE(INDEX('CSV Import'!$Q$7:$Q$359, MATCH($BP273, 'CSV Import'!$O$7:$O$359, 0))),0)</f>
        <v>0</v>
      </c>
      <c r="I273" s="59">
        <f>IFERROR(VALUE(INDEX('CSV Import'!$V$7:$V$359, MATCH($BP273, 'CSV Import'!$U$7:$U$359, 0))),0)</f>
        <v>0</v>
      </c>
      <c r="J273" s="60">
        <f>IFERROR(VALUE(INDEX('CSV Import'!$W$7:$W$359, MATCH($BP273, 'CSV Import'!$U$7:$U$359, 0))),0)</f>
        <v>0</v>
      </c>
      <c r="K273" s="59">
        <f>IFERROR(VALUE(INDEX('CSV Import'!$AB$7:$AB$359, MATCH($BP273, 'CSV Import'!$AA$7:$AA$359, 0))),0)</f>
        <v>0</v>
      </c>
      <c r="L273" s="60">
        <f>IFERROR(VALUE(INDEX('CSV Import'!$AC$7:$AC$359, MATCH($BP273, 'CSV Import'!$AA$7:$AA$359, 0))),0)</f>
        <v>0</v>
      </c>
      <c r="M273" s="59">
        <f>IFERROR(VALUE(INDEX('CSV Import'!$AH$7:$AH$359, MATCH($BP273, 'CSV Import'!$AG$7:$AG$359, 0))),0)</f>
        <v>0</v>
      </c>
      <c r="N273" s="60">
        <f>IFERROR(VALUE(INDEX('CSV Import'!$AI$7:$AI$359, MATCH($BP273, 'CSV Import'!$AG$7:$AG$359, 0))),0)</f>
        <v>0</v>
      </c>
      <c r="O273" s="59">
        <f>IFERROR(VALUE(INDEX('CSV Import'!$AN$7:$AN$359, MATCH($BP273, 'CSV Import'!$AM$7:$AM$359, 0))),0)</f>
        <v>0</v>
      </c>
      <c r="P273" s="60">
        <f>IFERROR(VALUE(INDEX('CSV Import'!$AO$7:$AO$359, MATCH($BP273, 'CSV Import'!$AM$7:$AM$359, 0))),0)</f>
        <v>0</v>
      </c>
      <c r="Q273" s="59">
        <f>IFERROR(VALUE(INDEX('CSV Import'!$AT$7:$AT$359, MATCH($BP273, 'CSV Import'!$AS$7:$AS$359, 0))),0)</f>
        <v>0</v>
      </c>
      <c r="R273" s="60">
        <f>IFERROR(VALUE(INDEX('CSV Import'!$AU$7:$AU$359, MATCH($BP273, 'CSV Import'!$AS$7:$AS$359, 0))),0)</f>
        <v>0</v>
      </c>
      <c r="S273" s="59">
        <f>IFERROR(VALUE(INDEX('CSV Import'!$AZ$7:$AZ$359, MATCH($BP273, 'CSV Import'!$AY$7:$AY$359, 0))),0)</f>
        <v>0</v>
      </c>
      <c r="T273" s="60">
        <f>IFERROR(VALUE(INDEX('CSV Import'!$BA$7:$BA$359, MATCH($BP273, 'CSV Import'!$AY$7:$AY$359, 0))),0)</f>
        <v>0</v>
      </c>
      <c r="U273" s="59">
        <f>IFERROR(VALUE(INDEX('CSV Import'!$BF$7:$BF$359, MATCH($BP273, 'CSV Import'!$BE$7:$BE$359, 0))),0)</f>
        <v>0</v>
      </c>
      <c r="V273" s="60">
        <f>IFERROR(VALUE(INDEX('CSV Import'!$BG$7:$BG$359, MATCH($BP273, 'CSV Import'!$BE$7:$BE$359, 0))),0)</f>
        <v>0</v>
      </c>
      <c r="W273" s="59">
        <f>IFERROR(VALUE(INDEX('CSV Import'!$BL$7:$BL$359, MATCH($BP273, 'CSV Import'!$BK$7:$BK$359, 0))),0)</f>
        <v>0</v>
      </c>
      <c r="X273" s="60">
        <f>IFERROR(VALUE(INDEX('CSV Import'!$BM$7:$BM$359, MATCH($BP273, 'CSV Import'!$BK$7:$BK$359, 0))),0)</f>
        <v>0</v>
      </c>
      <c r="Y273" s="59">
        <f>IFERROR(VALUE(INDEX('CSV Import'!$BR$7:$BR$359, MATCH($BP273, 'CSV Import'!$BQ$7:$BQ$359, 0))),0)</f>
        <v>0</v>
      </c>
      <c r="Z273" s="60">
        <f>IFERROR(VALUE(INDEX('CSV Import'!$BS$7:$BS$359, MATCH($BP273, 'CSV Import'!$BQ$7:$BQ$359, 0))),0)</f>
        <v>0</v>
      </c>
      <c r="AA273" s="59">
        <f>IFERROR(VALUE(INDEX('CSV Import'!$BX$7:$BX$359, MATCH($BP273, 'CSV Import'!$BW$7:$BW$359, 0))),0)</f>
        <v>0</v>
      </c>
      <c r="AB273" s="60">
        <f>IFERROR(VALUE(INDEX('CSV Import'!$BY$7:$BY$359, MATCH($BP273, 'CSV Import'!$BW$7:$BW$359, 0))),0)</f>
        <v>0</v>
      </c>
      <c r="AC273" s="59">
        <f>IFERROR(VALUE(INDEX('CSV Import'!$CD$7:$CD$359, MATCH($BP273, 'CSV Import'!$CC$7:$CC$359, 0))),0)</f>
        <v>0</v>
      </c>
      <c r="AD273" s="60">
        <f>IFERROR(VALUE(INDEX('CSV Import'!$CE$7:$CE$359, MATCH($BP273, 'CSV Import'!$CC$7:$CC$359, 0))),0)</f>
        <v>0</v>
      </c>
      <c r="AE273" s="59">
        <f>IFERROR(VALUE(INDEX('CSV Import'!$CJ$7:$CJ$359, MATCH($BP273, 'CSV Import'!$CI$7:$CI$359, 0))),0)</f>
        <v>0</v>
      </c>
      <c r="AF273" s="60">
        <f>IFERROR(VALUE(INDEX('CSV Import'!$CK$7:$CK$359, MATCH($BP273, 'CSV Import'!$CI$7:$CI$359, 0))),0)</f>
        <v>0</v>
      </c>
      <c r="AG273" s="59">
        <f>IFERROR(VALUE(INDEX('CSV Import'!$CP$7:$CP$359, MATCH($BP273, 'CSV Import'!$CO$7:$CO$359, 0))),0)</f>
        <v>0</v>
      </c>
      <c r="AH273" s="60">
        <f>IFERROR(VALUE(INDEX('CSV Import'!$CQ$7:$CQ$359, MATCH($BP273, 'CSV Import'!$CO$7:$CO$359, 0))),0)</f>
        <v>0</v>
      </c>
      <c r="AI273" s="59">
        <f>IFERROR(VALUE(INDEX('CSV Import'!$CV$7:$CV$359, MATCH($BP273, 'CSV Import'!$CU$7:$CU$359, 0))),0)</f>
        <v>0</v>
      </c>
      <c r="AJ273" s="60">
        <f>IFERROR(VALUE(INDEX('CSV Import'!$CW$7:$CW$359, MATCH($BP273, 'CSV Import'!$CU$7:$CU$359, 0))),0)</f>
        <v>0</v>
      </c>
      <c r="AK273" s="59">
        <f>IFERROR(VALUE(INDEX('CSV Import'!$DB$7:$DB$359, MATCH($BP273, 'CSV Import'!$DA$7:$DA$359, 0))),0)</f>
        <v>0</v>
      </c>
      <c r="AL273" s="60">
        <f>IFERROR(VALUE(INDEX('CSV Import'!$DC$7:$DC$359, MATCH($BP273, 'CSV Import'!$DA$7:$DA$359, 0))),0)</f>
        <v>0</v>
      </c>
      <c r="AM273" s="59">
        <f>IFERROR(VALUE(INDEX('CSV Import'!$DH$7:$DH$359, MATCH($BP273, 'CSV Import'!$DG$7:$DG$359, 0))),0)</f>
        <v>0</v>
      </c>
      <c r="AN273" s="60">
        <f>IFERROR(VALUE(INDEX('CSV Import'!$DI$7:$DI$359, MATCH($BP273, 'CSV Import'!$DG$7:$DG$359, 0))),0)</f>
        <v>0</v>
      </c>
      <c r="AO273" s="59">
        <f>IFERROR(VALUE(INDEX('CSV Import'!$DN$7:$DN$359, MATCH($BP273, 'CSV Import'!$DM$7:$DM$359, 0))),0)</f>
        <v>0</v>
      </c>
      <c r="AP273" s="60">
        <f>IFERROR(VALUE(INDEX('CSV Import'!$DO$7:$DO$359, MATCH($BP273, 'CSV Import'!$DM$7:$DM$359, 0))),0)</f>
        <v>0</v>
      </c>
      <c r="AQ273" s="59">
        <f>IFERROR(VALUE(INDEX('CSV Import'!$DT$7:$DT$359, MATCH($BP273, 'CSV Import'!$DS$7:$DS$359, 0))),0)</f>
        <v>0</v>
      </c>
      <c r="AR273" s="60">
        <f>IFERROR(VALUE(INDEX('CSV Import'!$DU$7:$DU$359, MATCH($BP273, 'CSV Import'!$DS$7:$DS$359, 0))),0)</f>
        <v>0</v>
      </c>
      <c r="AS273" s="59">
        <f>IFERROR(VALUE(INDEX('CSV Import'!$DZ$7:$DZ$359, MATCH($BP273, 'CSV Import'!$DY$7:$DY$359, 0))),0)</f>
        <v>0</v>
      </c>
      <c r="AT273" s="60">
        <f>IFERROR(VALUE(INDEX('CSV Import'!$EA$7:$EA$359, MATCH($BP273, 'CSV Import'!$DY$7:$DY$359, 0))),0)</f>
        <v>0</v>
      </c>
      <c r="AU273" s="59">
        <f>IFERROR(VALUE(INDEX('CSV Import'!$EF$7:$EF$359, MATCH($BP273, 'CSV Import'!$EE$7:$EE$359, 0))),0)</f>
        <v>0</v>
      </c>
      <c r="AV273" s="60">
        <f>IFERROR(VALUE(INDEX('CSV Import'!$EG$7:$EG$359, MATCH($BP273, 'CSV Import'!$EE$7:$EE$359, 0))),0)</f>
        <v>0</v>
      </c>
      <c r="AW273" s="59">
        <f>IFERROR(VALUE(INDEX('CSV Import'!$EL$7:$EL$359, MATCH($BP273, 'CSV Import'!$EK$7:$EK$359, 0))),0)</f>
        <v>0</v>
      </c>
      <c r="AX273" s="60">
        <f>IFERROR(VALUE(INDEX('CSV Import'!$EM$7:$EM$359, MATCH($BP273, 'CSV Import'!$EK$7:$EK$359, 0))),0)</f>
        <v>0</v>
      </c>
      <c r="AY273" s="59">
        <f>IFERROR(VALUE(INDEX('CSV Import'!$ER$7:$ER$359, MATCH($BP273, 'CSV Import'!$EQ$7:$EQ$359, 0))),0)</f>
        <v>0</v>
      </c>
      <c r="AZ273" s="60">
        <f>IFERROR(VALUE(INDEX('CSV Import'!$ES$7:$ES$359, MATCH($BP273, 'CSV Import'!$EQ$7:$EQ$359, 0))),0)</f>
        <v>0</v>
      </c>
      <c r="BA273" s="59">
        <f>IFERROR(VALUE(INDEX('CSV Import'!$EX$7:$EX$359, MATCH($BP273, 'CSV Import'!$EW$7:$EW$359, 0))),0)</f>
        <v>0</v>
      </c>
      <c r="BB273" s="60">
        <f>IFERROR(VALUE(INDEX('CSV Import'!$EY$7:$EY$359, MATCH($BP273, 'CSV Import'!$EW$7:$EW$359, 0))),0)</f>
        <v>0</v>
      </c>
      <c r="BC273" s="59">
        <f>IFERROR(VALUE(INDEX('CSV Import'!$FD$7:$FD$359, MATCH($BP273, 'CSV Import'!$FC$7:$FC$359, 0))),0)</f>
        <v>0</v>
      </c>
      <c r="BD273" s="60">
        <f>IFERROR(VALUE(INDEX('CSV Import'!$FE$7:$FE$359, MATCH($BP273, 'CSV Import'!$FC$7:$FC$359, 0))),0)</f>
        <v>0</v>
      </c>
      <c r="BE273" s="59">
        <f>IFERROR(VALUE(INDEX('CSV Import'!$FJ$7:$FJ$359, MATCH($BP273, 'CSV Import'!$FI$7:$FI$359, 0))),0)</f>
        <v>0</v>
      </c>
      <c r="BF273" s="60">
        <f>IFERROR(VALUE(INDEX('CSV Import'!$FK$7:$FK$359, MATCH($BP273, 'CSV Import'!$FI$7:$FI$359, 0))),0)</f>
        <v>0</v>
      </c>
      <c r="BG273" s="59">
        <f>IFERROR(VALUE(INDEX('CSV Import'!$FP$7:$FP$359, MATCH($BP273, 'CSV Import'!$FO$7:$FO$359, 0))),0)</f>
        <v>0</v>
      </c>
      <c r="BH273" s="60">
        <f>IFERROR(VALUE(INDEX('CSV Import'!$FQ$7:$FQ$359, MATCH($BP273, 'CSV Import'!$FO$7:$FO$359, 0))),0)</f>
        <v>0</v>
      </c>
      <c r="BI273" s="59">
        <f>IFERROR(VALUE(INDEX('CSV Import'!$FV$7:$FV$359, MATCH($BP273, 'CSV Import'!$FU$7:$FU$359, 0))),0)</f>
        <v>0</v>
      </c>
      <c r="BJ273" s="60">
        <f>IFERROR(VALUE(INDEX('CSV Import'!$FW$7:$FW$359, MATCH($BP273, 'CSV Import'!$FU$7:$FU$359, 0))),0)</f>
        <v>0</v>
      </c>
      <c r="BK273" s="59">
        <f>IFERROR(VALUE(INDEX('CSV Import'!$GB$7:$GB$359, MATCH($BP273, 'CSV Import'!$GA$7:$GA$359, 0))),0)</f>
        <v>0</v>
      </c>
      <c r="BL273" s="60">
        <f>IFERROR(VALUE(INDEX('CSV Import'!$GC$7:$GC$359, MATCH($BP273, 'CSV Import'!$GA$7:$GA$359, 0))),0)</f>
        <v>0</v>
      </c>
      <c r="BM273" s="61">
        <f t="shared" si="556"/>
        <v>0</v>
      </c>
      <c r="BN273" s="62">
        <f t="shared" si="556"/>
        <v>0</v>
      </c>
      <c r="BP273" s="33" t="str">
        <f t="shared" si="557"/>
        <v>NON-VOUCHERED---</v>
      </c>
    </row>
    <row r="274" spans="1:68" x14ac:dyDescent="0.2">
      <c r="A274" s="28">
        <f>ROW()</f>
        <v>274</v>
      </c>
      <c r="B274" s="111" t="s">
        <v>15</v>
      </c>
      <c r="C274" s="59">
        <f>IFERROR(VALUE(INDEX('CSV Import'!$D$7:$D$359, MATCH($BP274, 'CSV Import'!$C$7:$C$359, 0))),0)</f>
        <v>0</v>
      </c>
      <c r="D274" s="60">
        <f>IFERROR(VALUE(INDEX('CSV Import'!$E$7:$E$359, MATCH($BP274, 'CSV Import'!$C$7:$C$359, 0))),0)</f>
        <v>0</v>
      </c>
      <c r="E274" s="59">
        <f>IFERROR(VALUE(INDEX('CSV Import'!$J$7:$J$359, MATCH($BP274, 'CSV Import'!$I$7:$I$359, 0))),0)</f>
        <v>0</v>
      </c>
      <c r="F274" s="60">
        <f>IFERROR(VALUE(INDEX('CSV Import'!$K$7:$K$359, MATCH($BP274, 'CSV Import'!$I$7:$I$359, 0))),0)</f>
        <v>0</v>
      </c>
      <c r="G274" s="59">
        <f>IFERROR(VALUE(INDEX('CSV Import'!$P$7:$P$359, MATCH($BP274, 'CSV Import'!$O$7:$O$359, 0))),0)</f>
        <v>0</v>
      </c>
      <c r="H274" s="60">
        <f>IFERROR(VALUE(INDEX('CSV Import'!$Q$7:$Q$359, MATCH($BP274, 'CSV Import'!$O$7:$O$359, 0))),0)</f>
        <v>0</v>
      </c>
      <c r="I274" s="59">
        <f>IFERROR(VALUE(INDEX('CSV Import'!$V$7:$V$359, MATCH($BP274, 'CSV Import'!$U$7:$U$359, 0))),0)</f>
        <v>0</v>
      </c>
      <c r="J274" s="60">
        <f>IFERROR(VALUE(INDEX('CSV Import'!$W$7:$W$359, MATCH($BP274, 'CSV Import'!$U$7:$U$359, 0))),0)</f>
        <v>0</v>
      </c>
      <c r="K274" s="59">
        <f>IFERROR(VALUE(INDEX('CSV Import'!$AB$7:$AB$359, MATCH($BP274, 'CSV Import'!$AA$7:$AA$359, 0))),0)</f>
        <v>0</v>
      </c>
      <c r="L274" s="60">
        <f>IFERROR(VALUE(INDEX('CSV Import'!$AC$7:$AC$359, MATCH($BP274, 'CSV Import'!$AA$7:$AA$359, 0))),0)</f>
        <v>0</v>
      </c>
      <c r="M274" s="59">
        <f>IFERROR(VALUE(INDEX('CSV Import'!$AH$7:$AH$359, MATCH($BP274, 'CSV Import'!$AG$7:$AG$359, 0))),0)</f>
        <v>0</v>
      </c>
      <c r="N274" s="60">
        <f>IFERROR(VALUE(INDEX('CSV Import'!$AI$7:$AI$359, MATCH($BP274, 'CSV Import'!$AG$7:$AG$359, 0))),0)</f>
        <v>0</v>
      </c>
      <c r="O274" s="59">
        <f>IFERROR(VALUE(INDEX('CSV Import'!$AN$7:$AN$359, MATCH($BP274, 'CSV Import'!$AM$7:$AM$359, 0))),0)</f>
        <v>0</v>
      </c>
      <c r="P274" s="60">
        <f>IFERROR(VALUE(INDEX('CSV Import'!$AO$7:$AO$359, MATCH($BP274, 'CSV Import'!$AM$7:$AM$359, 0))),0)</f>
        <v>0</v>
      </c>
      <c r="Q274" s="59">
        <f>IFERROR(VALUE(INDEX('CSV Import'!$AT$7:$AT$359, MATCH($BP274, 'CSV Import'!$AS$7:$AS$359, 0))),0)</f>
        <v>0</v>
      </c>
      <c r="R274" s="60">
        <f>IFERROR(VALUE(INDEX('CSV Import'!$AU$7:$AU$359, MATCH($BP274, 'CSV Import'!$AS$7:$AS$359, 0))),0)</f>
        <v>0</v>
      </c>
      <c r="S274" s="59">
        <f>IFERROR(VALUE(INDEX('CSV Import'!$AZ$7:$AZ$359, MATCH($BP274, 'CSV Import'!$AY$7:$AY$359, 0))),0)</f>
        <v>0</v>
      </c>
      <c r="T274" s="60">
        <f>IFERROR(VALUE(INDEX('CSV Import'!$BA$7:$BA$359, MATCH($BP274, 'CSV Import'!$AY$7:$AY$359, 0))),0)</f>
        <v>0</v>
      </c>
      <c r="U274" s="59">
        <f>IFERROR(VALUE(INDEX('CSV Import'!$BF$7:$BF$359, MATCH($BP274, 'CSV Import'!$BE$7:$BE$359, 0))),0)</f>
        <v>0</v>
      </c>
      <c r="V274" s="60">
        <f>IFERROR(VALUE(INDEX('CSV Import'!$BG$7:$BG$359, MATCH($BP274, 'CSV Import'!$BE$7:$BE$359, 0))),0)</f>
        <v>0</v>
      </c>
      <c r="W274" s="59">
        <f>IFERROR(VALUE(INDEX('CSV Import'!$BL$7:$BL$359, MATCH($BP274, 'CSV Import'!$BK$7:$BK$359, 0))),0)</f>
        <v>0</v>
      </c>
      <c r="X274" s="60">
        <f>IFERROR(VALUE(INDEX('CSV Import'!$BM$7:$BM$359, MATCH($BP274, 'CSV Import'!$BK$7:$BK$359, 0))),0)</f>
        <v>0</v>
      </c>
      <c r="Y274" s="59">
        <f>IFERROR(VALUE(INDEX('CSV Import'!$BR$7:$BR$359, MATCH($BP274, 'CSV Import'!$BQ$7:$BQ$359, 0))),0)</f>
        <v>0</v>
      </c>
      <c r="Z274" s="60">
        <f>IFERROR(VALUE(INDEX('CSV Import'!$BS$7:$BS$359, MATCH($BP274, 'CSV Import'!$BQ$7:$BQ$359, 0))),0)</f>
        <v>0</v>
      </c>
      <c r="AA274" s="59">
        <f>IFERROR(VALUE(INDEX('CSV Import'!$BX$7:$BX$359, MATCH($BP274, 'CSV Import'!$BW$7:$BW$359, 0))),0)</f>
        <v>0</v>
      </c>
      <c r="AB274" s="60">
        <f>IFERROR(VALUE(INDEX('CSV Import'!$BY$7:$BY$359, MATCH($BP274, 'CSV Import'!$BW$7:$BW$359, 0))),0)</f>
        <v>0</v>
      </c>
      <c r="AC274" s="59">
        <f>IFERROR(VALUE(INDEX('CSV Import'!$CD$7:$CD$359, MATCH($BP274, 'CSV Import'!$CC$7:$CC$359, 0))),0)</f>
        <v>0</v>
      </c>
      <c r="AD274" s="60">
        <f>IFERROR(VALUE(INDEX('CSV Import'!$CE$7:$CE$359, MATCH($BP274, 'CSV Import'!$CC$7:$CC$359, 0))),0)</f>
        <v>0</v>
      </c>
      <c r="AE274" s="59">
        <f>IFERROR(VALUE(INDEX('CSV Import'!$CJ$7:$CJ$359, MATCH($BP274, 'CSV Import'!$CI$7:$CI$359, 0))),0)</f>
        <v>0</v>
      </c>
      <c r="AF274" s="60">
        <f>IFERROR(VALUE(INDEX('CSV Import'!$CK$7:$CK$359, MATCH($BP274, 'CSV Import'!$CI$7:$CI$359, 0))),0)</f>
        <v>0</v>
      </c>
      <c r="AG274" s="59">
        <f>IFERROR(VALUE(INDEX('CSV Import'!$CP$7:$CP$359, MATCH($BP274, 'CSV Import'!$CO$7:$CO$359, 0))),0)</f>
        <v>0</v>
      </c>
      <c r="AH274" s="60">
        <f>IFERROR(VALUE(INDEX('CSV Import'!$CQ$7:$CQ$359, MATCH($BP274, 'CSV Import'!$CO$7:$CO$359, 0))),0)</f>
        <v>0</v>
      </c>
      <c r="AI274" s="59">
        <f>IFERROR(VALUE(INDEX('CSV Import'!$CV$7:$CV$359, MATCH($BP274, 'CSV Import'!$CU$7:$CU$359, 0))),0)</f>
        <v>0</v>
      </c>
      <c r="AJ274" s="60">
        <f>IFERROR(VALUE(INDEX('CSV Import'!$CW$7:$CW$359, MATCH($BP274, 'CSV Import'!$CU$7:$CU$359, 0))),0)</f>
        <v>0</v>
      </c>
      <c r="AK274" s="59">
        <f>IFERROR(VALUE(INDEX('CSV Import'!$DB$7:$DB$359, MATCH($BP274, 'CSV Import'!$DA$7:$DA$359, 0))),0)</f>
        <v>0</v>
      </c>
      <c r="AL274" s="60">
        <f>IFERROR(VALUE(INDEX('CSV Import'!$DC$7:$DC$359, MATCH($BP274, 'CSV Import'!$DA$7:$DA$359, 0))),0)</f>
        <v>0</v>
      </c>
      <c r="AM274" s="59">
        <f>IFERROR(VALUE(INDEX('CSV Import'!$DH$7:$DH$359, MATCH($BP274, 'CSV Import'!$DG$7:$DG$359, 0))),0)</f>
        <v>0</v>
      </c>
      <c r="AN274" s="60">
        <f>IFERROR(VALUE(INDEX('CSV Import'!$DI$7:$DI$359, MATCH($BP274, 'CSV Import'!$DG$7:$DG$359, 0))),0)</f>
        <v>0</v>
      </c>
      <c r="AO274" s="59">
        <f>IFERROR(VALUE(INDEX('CSV Import'!$DN$7:$DN$359, MATCH($BP274, 'CSV Import'!$DM$7:$DM$359, 0))),0)</f>
        <v>0</v>
      </c>
      <c r="AP274" s="60">
        <f>IFERROR(VALUE(INDEX('CSV Import'!$DO$7:$DO$359, MATCH($BP274, 'CSV Import'!$DM$7:$DM$359, 0))),0)</f>
        <v>0</v>
      </c>
      <c r="AQ274" s="59">
        <f>IFERROR(VALUE(INDEX('CSV Import'!$DT$7:$DT$359, MATCH($BP274, 'CSV Import'!$DS$7:$DS$359, 0))),0)</f>
        <v>0</v>
      </c>
      <c r="AR274" s="60">
        <f>IFERROR(VALUE(INDEX('CSV Import'!$DU$7:$DU$359, MATCH($BP274, 'CSV Import'!$DS$7:$DS$359, 0))),0)</f>
        <v>0</v>
      </c>
      <c r="AS274" s="59">
        <f>IFERROR(VALUE(INDEX('CSV Import'!$DZ$7:$DZ$359, MATCH($BP274, 'CSV Import'!$DY$7:$DY$359, 0))),0)</f>
        <v>0</v>
      </c>
      <c r="AT274" s="60">
        <f>IFERROR(VALUE(INDEX('CSV Import'!$EA$7:$EA$359, MATCH($BP274, 'CSV Import'!$DY$7:$DY$359, 0))),0)</f>
        <v>0</v>
      </c>
      <c r="AU274" s="59">
        <f>IFERROR(VALUE(INDEX('CSV Import'!$EF$7:$EF$359, MATCH($BP274, 'CSV Import'!$EE$7:$EE$359, 0))),0)</f>
        <v>0</v>
      </c>
      <c r="AV274" s="60">
        <f>IFERROR(VALUE(INDEX('CSV Import'!$EG$7:$EG$359, MATCH($BP274, 'CSV Import'!$EE$7:$EE$359, 0))),0)</f>
        <v>0</v>
      </c>
      <c r="AW274" s="59">
        <f>IFERROR(VALUE(INDEX('CSV Import'!$EL$7:$EL$359, MATCH($BP274, 'CSV Import'!$EK$7:$EK$359, 0))),0)</f>
        <v>0</v>
      </c>
      <c r="AX274" s="60">
        <f>IFERROR(VALUE(INDEX('CSV Import'!$EM$7:$EM$359, MATCH($BP274, 'CSV Import'!$EK$7:$EK$359, 0))),0)</f>
        <v>0</v>
      </c>
      <c r="AY274" s="59">
        <f>IFERROR(VALUE(INDEX('CSV Import'!$ER$7:$ER$359, MATCH($BP274, 'CSV Import'!$EQ$7:$EQ$359, 0))),0)</f>
        <v>0</v>
      </c>
      <c r="AZ274" s="60">
        <f>IFERROR(VALUE(INDEX('CSV Import'!$ES$7:$ES$359, MATCH($BP274, 'CSV Import'!$EQ$7:$EQ$359, 0))),0)</f>
        <v>0</v>
      </c>
      <c r="BA274" s="59">
        <f>IFERROR(VALUE(INDEX('CSV Import'!$EX$7:$EX$359, MATCH($BP274, 'CSV Import'!$EW$7:$EW$359, 0))),0)</f>
        <v>0</v>
      </c>
      <c r="BB274" s="60">
        <f>IFERROR(VALUE(INDEX('CSV Import'!$EY$7:$EY$359, MATCH($BP274, 'CSV Import'!$EW$7:$EW$359, 0))),0)</f>
        <v>0</v>
      </c>
      <c r="BC274" s="59">
        <f>IFERROR(VALUE(INDEX('CSV Import'!$FD$7:$FD$359, MATCH($BP274, 'CSV Import'!$FC$7:$FC$359, 0))),0)</f>
        <v>0</v>
      </c>
      <c r="BD274" s="60">
        <f>IFERROR(VALUE(INDEX('CSV Import'!$FE$7:$FE$359, MATCH($BP274, 'CSV Import'!$FC$7:$FC$359, 0))),0)</f>
        <v>0</v>
      </c>
      <c r="BE274" s="59">
        <f>IFERROR(VALUE(INDEX('CSV Import'!$FJ$7:$FJ$359, MATCH($BP274, 'CSV Import'!$FI$7:$FI$359, 0))),0)</f>
        <v>0</v>
      </c>
      <c r="BF274" s="60">
        <f>IFERROR(VALUE(INDEX('CSV Import'!$FK$7:$FK$359, MATCH($BP274, 'CSV Import'!$FI$7:$FI$359, 0))),0)</f>
        <v>0</v>
      </c>
      <c r="BG274" s="59">
        <f>IFERROR(VALUE(INDEX('CSV Import'!$FP$7:$FP$359, MATCH($BP274, 'CSV Import'!$FO$7:$FO$359, 0))),0)</f>
        <v>0</v>
      </c>
      <c r="BH274" s="60">
        <f>IFERROR(VALUE(INDEX('CSV Import'!$FQ$7:$FQ$359, MATCH($BP274, 'CSV Import'!$FO$7:$FO$359, 0))),0)</f>
        <v>0</v>
      </c>
      <c r="BI274" s="59">
        <f>IFERROR(VALUE(INDEX('CSV Import'!$FV$7:$FV$359, MATCH($BP274, 'CSV Import'!$FU$7:$FU$359, 0))),0)</f>
        <v>0</v>
      </c>
      <c r="BJ274" s="60">
        <f>IFERROR(VALUE(INDEX('CSV Import'!$FW$7:$FW$359, MATCH($BP274, 'CSV Import'!$FU$7:$FU$359, 0))),0)</f>
        <v>0</v>
      </c>
      <c r="BK274" s="59">
        <f>IFERROR(VALUE(INDEX('CSV Import'!$GB$7:$GB$359, MATCH($BP274, 'CSV Import'!$GA$7:$GA$359, 0))),0)</f>
        <v>0</v>
      </c>
      <c r="BL274" s="60">
        <f>IFERROR(VALUE(INDEX('CSV Import'!$GC$7:$GC$359, MATCH($BP274, 'CSV Import'!$GA$7:$GA$359, 0))),0)</f>
        <v>0</v>
      </c>
      <c r="BM274" s="61">
        <f t="shared" si="556"/>
        <v>0</v>
      </c>
      <c r="BN274" s="62">
        <f t="shared" si="556"/>
        <v>0</v>
      </c>
      <c r="BP274" s="33" t="str">
        <f t="shared" si="557"/>
        <v>NON-VOUCHERED---</v>
      </c>
    </row>
    <row r="275" spans="1:68" x14ac:dyDescent="0.2">
      <c r="A275" s="28">
        <f>ROW()</f>
        <v>275</v>
      </c>
      <c r="B275" s="111" t="s">
        <v>15</v>
      </c>
      <c r="C275" s="59">
        <f>IFERROR(VALUE(INDEX('CSV Import'!$D$7:$D$359, MATCH($BP275, 'CSV Import'!$C$7:$C$359, 0))),0)</f>
        <v>0</v>
      </c>
      <c r="D275" s="60">
        <f>IFERROR(VALUE(INDEX('CSV Import'!$E$7:$E$359, MATCH($BP275, 'CSV Import'!$C$7:$C$359, 0))),0)</f>
        <v>0</v>
      </c>
      <c r="E275" s="59">
        <f>IFERROR(VALUE(INDEX('CSV Import'!$J$7:$J$359, MATCH($BP275, 'CSV Import'!$I$7:$I$359, 0))),0)</f>
        <v>0</v>
      </c>
      <c r="F275" s="60">
        <f>IFERROR(VALUE(INDEX('CSV Import'!$K$7:$K$359, MATCH($BP275, 'CSV Import'!$I$7:$I$359, 0))),0)</f>
        <v>0</v>
      </c>
      <c r="G275" s="59">
        <f>IFERROR(VALUE(INDEX('CSV Import'!$P$7:$P$359, MATCH($BP275, 'CSV Import'!$O$7:$O$359, 0))),0)</f>
        <v>0</v>
      </c>
      <c r="H275" s="60">
        <f>IFERROR(VALUE(INDEX('CSV Import'!$Q$7:$Q$359, MATCH($BP275, 'CSV Import'!$O$7:$O$359, 0))),0)</f>
        <v>0</v>
      </c>
      <c r="I275" s="59">
        <f>IFERROR(VALUE(INDEX('CSV Import'!$V$7:$V$359, MATCH($BP275, 'CSV Import'!$U$7:$U$359, 0))),0)</f>
        <v>0</v>
      </c>
      <c r="J275" s="60">
        <f>IFERROR(VALUE(INDEX('CSV Import'!$W$7:$W$359, MATCH($BP275, 'CSV Import'!$U$7:$U$359, 0))),0)</f>
        <v>0</v>
      </c>
      <c r="K275" s="59">
        <f>IFERROR(VALUE(INDEX('CSV Import'!$AB$7:$AB$359, MATCH($BP275, 'CSV Import'!$AA$7:$AA$359, 0))),0)</f>
        <v>0</v>
      </c>
      <c r="L275" s="60">
        <f>IFERROR(VALUE(INDEX('CSV Import'!$AC$7:$AC$359, MATCH($BP275, 'CSV Import'!$AA$7:$AA$359, 0))),0)</f>
        <v>0</v>
      </c>
      <c r="M275" s="59">
        <f>IFERROR(VALUE(INDEX('CSV Import'!$AH$7:$AH$359, MATCH($BP275, 'CSV Import'!$AG$7:$AG$359, 0))),0)</f>
        <v>0</v>
      </c>
      <c r="N275" s="60">
        <f>IFERROR(VALUE(INDEX('CSV Import'!$AI$7:$AI$359, MATCH($BP275, 'CSV Import'!$AG$7:$AG$359, 0))),0)</f>
        <v>0</v>
      </c>
      <c r="O275" s="59">
        <f>IFERROR(VALUE(INDEX('CSV Import'!$AN$7:$AN$359, MATCH($BP275, 'CSV Import'!$AM$7:$AM$359, 0))),0)</f>
        <v>0</v>
      </c>
      <c r="P275" s="60">
        <f>IFERROR(VALUE(INDEX('CSV Import'!$AO$7:$AO$359, MATCH($BP275, 'CSV Import'!$AM$7:$AM$359, 0))),0)</f>
        <v>0</v>
      </c>
      <c r="Q275" s="59">
        <f>IFERROR(VALUE(INDEX('CSV Import'!$AT$7:$AT$359, MATCH($BP275, 'CSV Import'!$AS$7:$AS$359, 0))),0)</f>
        <v>0</v>
      </c>
      <c r="R275" s="60">
        <f>IFERROR(VALUE(INDEX('CSV Import'!$AU$7:$AU$359, MATCH($BP275, 'CSV Import'!$AS$7:$AS$359, 0))),0)</f>
        <v>0</v>
      </c>
      <c r="S275" s="59">
        <f>IFERROR(VALUE(INDEX('CSV Import'!$AZ$7:$AZ$359, MATCH($BP275, 'CSV Import'!$AY$7:$AY$359, 0))),0)</f>
        <v>0</v>
      </c>
      <c r="T275" s="60">
        <f>IFERROR(VALUE(INDEX('CSV Import'!$BA$7:$BA$359, MATCH($BP275, 'CSV Import'!$AY$7:$AY$359, 0))),0)</f>
        <v>0</v>
      </c>
      <c r="U275" s="59">
        <f>IFERROR(VALUE(INDEX('CSV Import'!$BF$7:$BF$359, MATCH($BP275, 'CSV Import'!$BE$7:$BE$359, 0))),0)</f>
        <v>0</v>
      </c>
      <c r="V275" s="60">
        <f>IFERROR(VALUE(INDEX('CSV Import'!$BG$7:$BG$359, MATCH($BP275, 'CSV Import'!$BE$7:$BE$359, 0))),0)</f>
        <v>0</v>
      </c>
      <c r="W275" s="59">
        <f>IFERROR(VALUE(INDEX('CSV Import'!$BL$7:$BL$359, MATCH($BP275, 'CSV Import'!$BK$7:$BK$359, 0))),0)</f>
        <v>0</v>
      </c>
      <c r="X275" s="60">
        <f>IFERROR(VALUE(INDEX('CSV Import'!$BM$7:$BM$359, MATCH($BP275, 'CSV Import'!$BK$7:$BK$359, 0))),0)</f>
        <v>0</v>
      </c>
      <c r="Y275" s="59">
        <f>IFERROR(VALUE(INDEX('CSV Import'!$BR$7:$BR$359, MATCH($BP275, 'CSV Import'!$BQ$7:$BQ$359, 0))),0)</f>
        <v>0</v>
      </c>
      <c r="Z275" s="60">
        <f>IFERROR(VALUE(INDEX('CSV Import'!$BS$7:$BS$359, MATCH($BP275, 'CSV Import'!$BQ$7:$BQ$359, 0))),0)</f>
        <v>0</v>
      </c>
      <c r="AA275" s="59">
        <f>IFERROR(VALUE(INDEX('CSV Import'!$BX$7:$BX$359, MATCH($BP275, 'CSV Import'!$BW$7:$BW$359, 0))),0)</f>
        <v>0</v>
      </c>
      <c r="AB275" s="60">
        <f>IFERROR(VALUE(INDEX('CSV Import'!$BY$7:$BY$359, MATCH($BP275, 'CSV Import'!$BW$7:$BW$359, 0))),0)</f>
        <v>0</v>
      </c>
      <c r="AC275" s="59">
        <f>IFERROR(VALUE(INDEX('CSV Import'!$CD$7:$CD$359, MATCH($BP275, 'CSV Import'!$CC$7:$CC$359, 0))),0)</f>
        <v>0</v>
      </c>
      <c r="AD275" s="60">
        <f>IFERROR(VALUE(INDEX('CSV Import'!$CE$7:$CE$359, MATCH($BP275, 'CSV Import'!$CC$7:$CC$359, 0))),0)</f>
        <v>0</v>
      </c>
      <c r="AE275" s="59">
        <f>IFERROR(VALUE(INDEX('CSV Import'!$CJ$7:$CJ$359, MATCH($BP275, 'CSV Import'!$CI$7:$CI$359, 0))),0)</f>
        <v>0</v>
      </c>
      <c r="AF275" s="60">
        <f>IFERROR(VALUE(INDEX('CSV Import'!$CK$7:$CK$359, MATCH($BP275, 'CSV Import'!$CI$7:$CI$359, 0))),0)</f>
        <v>0</v>
      </c>
      <c r="AG275" s="59">
        <f>IFERROR(VALUE(INDEX('CSV Import'!$CP$7:$CP$359, MATCH($BP275, 'CSV Import'!$CO$7:$CO$359, 0))),0)</f>
        <v>0</v>
      </c>
      <c r="AH275" s="60">
        <f>IFERROR(VALUE(INDEX('CSV Import'!$CQ$7:$CQ$359, MATCH($BP275, 'CSV Import'!$CO$7:$CO$359, 0))),0)</f>
        <v>0</v>
      </c>
      <c r="AI275" s="59">
        <f>IFERROR(VALUE(INDEX('CSV Import'!$CV$7:$CV$359, MATCH($BP275, 'CSV Import'!$CU$7:$CU$359, 0))),0)</f>
        <v>0</v>
      </c>
      <c r="AJ275" s="60">
        <f>IFERROR(VALUE(INDEX('CSV Import'!$CW$7:$CW$359, MATCH($BP275, 'CSV Import'!$CU$7:$CU$359, 0))),0)</f>
        <v>0</v>
      </c>
      <c r="AK275" s="59">
        <f>IFERROR(VALUE(INDEX('CSV Import'!$DB$7:$DB$359, MATCH($BP275, 'CSV Import'!$DA$7:$DA$359, 0))),0)</f>
        <v>0</v>
      </c>
      <c r="AL275" s="60">
        <f>IFERROR(VALUE(INDEX('CSV Import'!$DC$7:$DC$359, MATCH($BP275, 'CSV Import'!$DA$7:$DA$359, 0))),0)</f>
        <v>0</v>
      </c>
      <c r="AM275" s="59">
        <f>IFERROR(VALUE(INDEX('CSV Import'!$DH$7:$DH$359, MATCH($BP275, 'CSV Import'!$DG$7:$DG$359, 0))),0)</f>
        <v>0</v>
      </c>
      <c r="AN275" s="60">
        <f>IFERROR(VALUE(INDEX('CSV Import'!$DI$7:$DI$359, MATCH($BP275, 'CSV Import'!$DG$7:$DG$359, 0))),0)</f>
        <v>0</v>
      </c>
      <c r="AO275" s="59">
        <f>IFERROR(VALUE(INDEX('CSV Import'!$DN$7:$DN$359, MATCH($BP275, 'CSV Import'!$DM$7:$DM$359, 0))),0)</f>
        <v>0</v>
      </c>
      <c r="AP275" s="60">
        <f>IFERROR(VALUE(INDEX('CSV Import'!$DO$7:$DO$359, MATCH($BP275, 'CSV Import'!$DM$7:$DM$359, 0))),0)</f>
        <v>0</v>
      </c>
      <c r="AQ275" s="59">
        <f>IFERROR(VALUE(INDEX('CSV Import'!$DT$7:$DT$359, MATCH($BP275, 'CSV Import'!$DS$7:$DS$359, 0))),0)</f>
        <v>0</v>
      </c>
      <c r="AR275" s="60">
        <f>IFERROR(VALUE(INDEX('CSV Import'!$DU$7:$DU$359, MATCH($BP275, 'CSV Import'!$DS$7:$DS$359, 0))),0)</f>
        <v>0</v>
      </c>
      <c r="AS275" s="59">
        <f>IFERROR(VALUE(INDEX('CSV Import'!$DZ$7:$DZ$359, MATCH($BP275, 'CSV Import'!$DY$7:$DY$359, 0))),0)</f>
        <v>0</v>
      </c>
      <c r="AT275" s="60">
        <f>IFERROR(VALUE(INDEX('CSV Import'!$EA$7:$EA$359, MATCH($BP275, 'CSV Import'!$DY$7:$DY$359, 0))),0)</f>
        <v>0</v>
      </c>
      <c r="AU275" s="59">
        <f>IFERROR(VALUE(INDEX('CSV Import'!$EF$7:$EF$359, MATCH($BP275, 'CSV Import'!$EE$7:$EE$359, 0))),0)</f>
        <v>0</v>
      </c>
      <c r="AV275" s="60">
        <f>IFERROR(VALUE(INDEX('CSV Import'!$EG$7:$EG$359, MATCH($BP275, 'CSV Import'!$EE$7:$EE$359, 0))),0)</f>
        <v>0</v>
      </c>
      <c r="AW275" s="59">
        <f>IFERROR(VALUE(INDEX('CSV Import'!$EL$7:$EL$359, MATCH($BP275, 'CSV Import'!$EK$7:$EK$359, 0))),0)</f>
        <v>0</v>
      </c>
      <c r="AX275" s="60">
        <f>IFERROR(VALUE(INDEX('CSV Import'!$EM$7:$EM$359, MATCH($BP275, 'CSV Import'!$EK$7:$EK$359, 0))),0)</f>
        <v>0</v>
      </c>
      <c r="AY275" s="59">
        <f>IFERROR(VALUE(INDEX('CSV Import'!$ER$7:$ER$359, MATCH($BP275, 'CSV Import'!$EQ$7:$EQ$359, 0))),0)</f>
        <v>0</v>
      </c>
      <c r="AZ275" s="60">
        <f>IFERROR(VALUE(INDEX('CSV Import'!$ES$7:$ES$359, MATCH($BP275, 'CSV Import'!$EQ$7:$EQ$359, 0))),0)</f>
        <v>0</v>
      </c>
      <c r="BA275" s="59">
        <f>IFERROR(VALUE(INDEX('CSV Import'!$EX$7:$EX$359, MATCH($BP275, 'CSV Import'!$EW$7:$EW$359, 0))),0)</f>
        <v>0</v>
      </c>
      <c r="BB275" s="60">
        <f>IFERROR(VALUE(INDEX('CSV Import'!$EY$7:$EY$359, MATCH($BP275, 'CSV Import'!$EW$7:$EW$359, 0))),0)</f>
        <v>0</v>
      </c>
      <c r="BC275" s="59">
        <f>IFERROR(VALUE(INDEX('CSV Import'!$FD$7:$FD$359, MATCH($BP275, 'CSV Import'!$FC$7:$FC$359, 0))),0)</f>
        <v>0</v>
      </c>
      <c r="BD275" s="60">
        <f>IFERROR(VALUE(INDEX('CSV Import'!$FE$7:$FE$359, MATCH($BP275, 'CSV Import'!$FC$7:$FC$359, 0))),0)</f>
        <v>0</v>
      </c>
      <c r="BE275" s="59">
        <f>IFERROR(VALUE(INDEX('CSV Import'!$FJ$7:$FJ$359, MATCH($BP275, 'CSV Import'!$FI$7:$FI$359, 0))),0)</f>
        <v>0</v>
      </c>
      <c r="BF275" s="60">
        <f>IFERROR(VALUE(INDEX('CSV Import'!$FK$7:$FK$359, MATCH($BP275, 'CSV Import'!$FI$7:$FI$359, 0))),0)</f>
        <v>0</v>
      </c>
      <c r="BG275" s="59">
        <f>IFERROR(VALUE(INDEX('CSV Import'!$FP$7:$FP$359, MATCH($BP275, 'CSV Import'!$FO$7:$FO$359, 0))),0)</f>
        <v>0</v>
      </c>
      <c r="BH275" s="60">
        <f>IFERROR(VALUE(INDEX('CSV Import'!$FQ$7:$FQ$359, MATCH($BP275, 'CSV Import'!$FO$7:$FO$359, 0))),0)</f>
        <v>0</v>
      </c>
      <c r="BI275" s="59">
        <f>IFERROR(VALUE(INDEX('CSV Import'!$FV$7:$FV$359, MATCH($BP275, 'CSV Import'!$FU$7:$FU$359, 0))),0)</f>
        <v>0</v>
      </c>
      <c r="BJ275" s="60">
        <f>IFERROR(VALUE(INDEX('CSV Import'!$FW$7:$FW$359, MATCH($BP275, 'CSV Import'!$FU$7:$FU$359, 0))),0)</f>
        <v>0</v>
      </c>
      <c r="BK275" s="59">
        <f>IFERROR(VALUE(INDEX('CSV Import'!$GB$7:$GB$359, MATCH($BP275, 'CSV Import'!$GA$7:$GA$359, 0))),0)</f>
        <v>0</v>
      </c>
      <c r="BL275" s="60">
        <f>IFERROR(VALUE(INDEX('CSV Import'!$GC$7:$GC$359, MATCH($BP275, 'CSV Import'!$GA$7:$GA$359, 0))),0)</f>
        <v>0</v>
      </c>
      <c r="BM275" s="61">
        <f t="shared" si="556"/>
        <v>0</v>
      </c>
      <c r="BN275" s="62">
        <f t="shared" si="556"/>
        <v>0</v>
      </c>
      <c r="BP275" s="33" t="str">
        <f t="shared" si="557"/>
        <v>NON-VOUCHERED---</v>
      </c>
    </row>
    <row r="276" spans="1:68" x14ac:dyDescent="0.2">
      <c r="A276" s="28">
        <f>ROW()</f>
        <v>276</v>
      </c>
      <c r="B276" s="111" t="s">
        <v>15</v>
      </c>
      <c r="C276" s="59">
        <f>IFERROR(VALUE(INDEX('CSV Import'!$D$7:$D$359, MATCH($BP276, 'CSV Import'!$C$7:$C$359, 0))),0)</f>
        <v>0</v>
      </c>
      <c r="D276" s="60">
        <f>IFERROR(VALUE(INDEX('CSV Import'!$E$7:$E$359, MATCH($BP276, 'CSV Import'!$C$7:$C$359, 0))),0)</f>
        <v>0</v>
      </c>
      <c r="E276" s="59">
        <f>IFERROR(VALUE(INDEX('CSV Import'!$J$7:$J$359, MATCH($BP276, 'CSV Import'!$I$7:$I$359, 0))),0)</f>
        <v>0</v>
      </c>
      <c r="F276" s="60">
        <f>IFERROR(VALUE(INDEX('CSV Import'!$K$7:$K$359, MATCH($BP276, 'CSV Import'!$I$7:$I$359, 0))),0)</f>
        <v>0</v>
      </c>
      <c r="G276" s="59">
        <f>IFERROR(VALUE(INDEX('CSV Import'!$P$7:$P$359, MATCH($BP276, 'CSV Import'!$O$7:$O$359, 0))),0)</f>
        <v>0</v>
      </c>
      <c r="H276" s="60">
        <f>IFERROR(VALUE(INDEX('CSV Import'!$Q$7:$Q$359, MATCH($BP276, 'CSV Import'!$O$7:$O$359, 0))),0)</f>
        <v>0</v>
      </c>
      <c r="I276" s="59">
        <f>IFERROR(VALUE(INDEX('CSV Import'!$V$7:$V$359, MATCH($BP276, 'CSV Import'!$U$7:$U$359, 0))),0)</f>
        <v>0</v>
      </c>
      <c r="J276" s="60">
        <f>IFERROR(VALUE(INDEX('CSV Import'!$W$7:$W$359, MATCH($BP276, 'CSV Import'!$U$7:$U$359, 0))),0)</f>
        <v>0</v>
      </c>
      <c r="K276" s="59">
        <f>IFERROR(VALUE(INDEX('CSV Import'!$AB$7:$AB$359, MATCH($BP276, 'CSV Import'!$AA$7:$AA$359, 0))),0)</f>
        <v>0</v>
      </c>
      <c r="L276" s="60">
        <f>IFERROR(VALUE(INDEX('CSV Import'!$AC$7:$AC$359, MATCH($BP276, 'CSV Import'!$AA$7:$AA$359, 0))),0)</f>
        <v>0</v>
      </c>
      <c r="M276" s="59">
        <f>IFERROR(VALUE(INDEX('CSV Import'!$AH$7:$AH$359, MATCH($BP276, 'CSV Import'!$AG$7:$AG$359, 0))),0)</f>
        <v>0</v>
      </c>
      <c r="N276" s="60">
        <f>IFERROR(VALUE(INDEX('CSV Import'!$AI$7:$AI$359, MATCH($BP276, 'CSV Import'!$AG$7:$AG$359, 0))),0)</f>
        <v>0</v>
      </c>
      <c r="O276" s="59">
        <f>IFERROR(VALUE(INDEX('CSV Import'!$AN$7:$AN$359, MATCH($BP276, 'CSV Import'!$AM$7:$AM$359, 0))),0)</f>
        <v>0</v>
      </c>
      <c r="P276" s="60">
        <f>IFERROR(VALUE(INDEX('CSV Import'!$AO$7:$AO$359, MATCH($BP276, 'CSV Import'!$AM$7:$AM$359, 0))),0)</f>
        <v>0</v>
      </c>
      <c r="Q276" s="59">
        <f>IFERROR(VALUE(INDEX('CSV Import'!$AT$7:$AT$359, MATCH($BP276, 'CSV Import'!$AS$7:$AS$359, 0))),0)</f>
        <v>0</v>
      </c>
      <c r="R276" s="60">
        <f>IFERROR(VALUE(INDEX('CSV Import'!$AU$7:$AU$359, MATCH($BP276, 'CSV Import'!$AS$7:$AS$359, 0))),0)</f>
        <v>0</v>
      </c>
      <c r="S276" s="59">
        <f>IFERROR(VALUE(INDEX('CSV Import'!$AZ$7:$AZ$359, MATCH($BP276, 'CSV Import'!$AY$7:$AY$359, 0))),0)</f>
        <v>0</v>
      </c>
      <c r="T276" s="60">
        <f>IFERROR(VALUE(INDEX('CSV Import'!$BA$7:$BA$359, MATCH($BP276, 'CSV Import'!$AY$7:$AY$359, 0))),0)</f>
        <v>0</v>
      </c>
      <c r="U276" s="59">
        <f>IFERROR(VALUE(INDEX('CSV Import'!$BF$7:$BF$359, MATCH($BP276, 'CSV Import'!$BE$7:$BE$359, 0))),0)</f>
        <v>0</v>
      </c>
      <c r="V276" s="60">
        <f>IFERROR(VALUE(INDEX('CSV Import'!$BG$7:$BG$359, MATCH($BP276, 'CSV Import'!$BE$7:$BE$359, 0))),0)</f>
        <v>0</v>
      </c>
      <c r="W276" s="59">
        <f>IFERROR(VALUE(INDEX('CSV Import'!$BL$7:$BL$359, MATCH($BP276, 'CSV Import'!$BK$7:$BK$359, 0))),0)</f>
        <v>0</v>
      </c>
      <c r="X276" s="60">
        <f>IFERROR(VALUE(INDEX('CSV Import'!$BM$7:$BM$359, MATCH($BP276, 'CSV Import'!$BK$7:$BK$359, 0))),0)</f>
        <v>0</v>
      </c>
      <c r="Y276" s="59">
        <f>IFERROR(VALUE(INDEX('CSV Import'!$BR$7:$BR$359, MATCH($BP276, 'CSV Import'!$BQ$7:$BQ$359, 0))),0)</f>
        <v>0</v>
      </c>
      <c r="Z276" s="60">
        <f>IFERROR(VALUE(INDEX('CSV Import'!$BS$7:$BS$359, MATCH($BP276, 'CSV Import'!$BQ$7:$BQ$359, 0))),0)</f>
        <v>0</v>
      </c>
      <c r="AA276" s="59">
        <f>IFERROR(VALUE(INDEX('CSV Import'!$BX$7:$BX$359, MATCH($BP276, 'CSV Import'!$BW$7:$BW$359, 0))),0)</f>
        <v>0</v>
      </c>
      <c r="AB276" s="60">
        <f>IFERROR(VALUE(INDEX('CSV Import'!$BY$7:$BY$359, MATCH($BP276, 'CSV Import'!$BW$7:$BW$359, 0))),0)</f>
        <v>0</v>
      </c>
      <c r="AC276" s="59">
        <f>IFERROR(VALUE(INDEX('CSV Import'!$CD$7:$CD$359, MATCH($BP276, 'CSV Import'!$CC$7:$CC$359, 0))),0)</f>
        <v>0</v>
      </c>
      <c r="AD276" s="60">
        <f>IFERROR(VALUE(INDEX('CSV Import'!$CE$7:$CE$359, MATCH($BP276, 'CSV Import'!$CC$7:$CC$359, 0))),0)</f>
        <v>0</v>
      </c>
      <c r="AE276" s="59">
        <f>IFERROR(VALUE(INDEX('CSV Import'!$CJ$7:$CJ$359, MATCH($BP276, 'CSV Import'!$CI$7:$CI$359, 0))),0)</f>
        <v>0</v>
      </c>
      <c r="AF276" s="60">
        <f>IFERROR(VALUE(INDEX('CSV Import'!$CK$7:$CK$359, MATCH($BP276, 'CSV Import'!$CI$7:$CI$359, 0))),0)</f>
        <v>0</v>
      </c>
      <c r="AG276" s="59">
        <f>IFERROR(VALUE(INDEX('CSV Import'!$CP$7:$CP$359, MATCH($BP276, 'CSV Import'!$CO$7:$CO$359, 0))),0)</f>
        <v>0</v>
      </c>
      <c r="AH276" s="60">
        <f>IFERROR(VALUE(INDEX('CSV Import'!$CQ$7:$CQ$359, MATCH($BP276, 'CSV Import'!$CO$7:$CO$359, 0))),0)</f>
        <v>0</v>
      </c>
      <c r="AI276" s="59">
        <f>IFERROR(VALUE(INDEX('CSV Import'!$CV$7:$CV$359, MATCH($BP276, 'CSV Import'!$CU$7:$CU$359, 0))),0)</f>
        <v>0</v>
      </c>
      <c r="AJ276" s="60">
        <f>IFERROR(VALUE(INDEX('CSV Import'!$CW$7:$CW$359, MATCH($BP276, 'CSV Import'!$CU$7:$CU$359, 0))),0)</f>
        <v>0</v>
      </c>
      <c r="AK276" s="59">
        <f>IFERROR(VALUE(INDEX('CSV Import'!$DB$7:$DB$359, MATCH($BP276, 'CSV Import'!$DA$7:$DA$359, 0))),0)</f>
        <v>0</v>
      </c>
      <c r="AL276" s="60">
        <f>IFERROR(VALUE(INDEX('CSV Import'!$DC$7:$DC$359, MATCH($BP276, 'CSV Import'!$DA$7:$DA$359, 0))),0)</f>
        <v>0</v>
      </c>
      <c r="AM276" s="59">
        <f>IFERROR(VALUE(INDEX('CSV Import'!$DH$7:$DH$359, MATCH($BP276, 'CSV Import'!$DG$7:$DG$359, 0))),0)</f>
        <v>0</v>
      </c>
      <c r="AN276" s="60">
        <f>IFERROR(VALUE(INDEX('CSV Import'!$DI$7:$DI$359, MATCH($BP276, 'CSV Import'!$DG$7:$DG$359, 0))),0)</f>
        <v>0</v>
      </c>
      <c r="AO276" s="59">
        <f>IFERROR(VALUE(INDEX('CSV Import'!$DN$7:$DN$359, MATCH($BP276, 'CSV Import'!$DM$7:$DM$359, 0))),0)</f>
        <v>0</v>
      </c>
      <c r="AP276" s="60">
        <f>IFERROR(VALUE(INDEX('CSV Import'!$DO$7:$DO$359, MATCH($BP276, 'CSV Import'!$DM$7:$DM$359, 0))),0)</f>
        <v>0</v>
      </c>
      <c r="AQ276" s="59">
        <f>IFERROR(VALUE(INDEX('CSV Import'!$DT$7:$DT$359, MATCH($BP276, 'CSV Import'!$DS$7:$DS$359, 0))),0)</f>
        <v>0</v>
      </c>
      <c r="AR276" s="60">
        <f>IFERROR(VALUE(INDEX('CSV Import'!$DU$7:$DU$359, MATCH($BP276, 'CSV Import'!$DS$7:$DS$359, 0))),0)</f>
        <v>0</v>
      </c>
      <c r="AS276" s="59">
        <f>IFERROR(VALUE(INDEX('CSV Import'!$DZ$7:$DZ$359, MATCH($BP276, 'CSV Import'!$DY$7:$DY$359, 0))),0)</f>
        <v>0</v>
      </c>
      <c r="AT276" s="60">
        <f>IFERROR(VALUE(INDEX('CSV Import'!$EA$7:$EA$359, MATCH($BP276, 'CSV Import'!$DY$7:$DY$359, 0))),0)</f>
        <v>0</v>
      </c>
      <c r="AU276" s="59">
        <f>IFERROR(VALUE(INDEX('CSV Import'!$EF$7:$EF$359, MATCH($BP276, 'CSV Import'!$EE$7:$EE$359, 0))),0)</f>
        <v>0</v>
      </c>
      <c r="AV276" s="60">
        <f>IFERROR(VALUE(INDEX('CSV Import'!$EG$7:$EG$359, MATCH($BP276, 'CSV Import'!$EE$7:$EE$359, 0))),0)</f>
        <v>0</v>
      </c>
      <c r="AW276" s="59">
        <f>IFERROR(VALUE(INDEX('CSV Import'!$EL$7:$EL$359, MATCH($BP276, 'CSV Import'!$EK$7:$EK$359, 0))),0)</f>
        <v>0</v>
      </c>
      <c r="AX276" s="60">
        <f>IFERROR(VALUE(INDEX('CSV Import'!$EM$7:$EM$359, MATCH($BP276, 'CSV Import'!$EK$7:$EK$359, 0))),0)</f>
        <v>0</v>
      </c>
      <c r="AY276" s="59">
        <f>IFERROR(VALUE(INDEX('CSV Import'!$ER$7:$ER$359, MATCH($BP276, 'CSV Import'!$EQ$7:$EQ$359, 0))),0)</f>
        <v>0</v>
      </c>
      <c r="AZ276" s="60">
        <f>IFERROR(VALUE(INDEX('CSV Import'!$ES$7:$ES$359, MATCH($BP276, 'CSV Import'!$EQ$7:$EQ$359, 0))),0)</f>
        <v>0</v>
      </c>
      <c r="BA276" s="59">
        <f>IFERROR(VALUE(INDEX('CSV Import'!$EX$7:$EX$359, MATCH($BP276, 'CSV Import'!$EW$7:$EW$359, 0))),0)</f>
        <v>0</v>
      </c>
      <c r="BB276" s="60">
        <f>IFERROR(VALUE(INDEX('CSV Import'!$EY$7:$EY$359, MATCH($BP276, 'CSV Import'!$EW$7:$EW$359, 0))),0)</f>
        <v>0</v>
      </c>
      <c r="BC276" s="59">
        <f>IFERROR(VALUE(INDEX('CSV Import'!$FD$7:$FD$359, MATCH($BP276, 'CSV Import'!$FC$7:$FC$359, 0))),0)</f>
        <v>0</v>
      </c>
      <c r="BD276" s="60">
        <f>IFERROR(VALUE(INDEX('CSV Import'!$FE$7:$FE$359, MATCH($BP276, 'CSV Import'!$FC$7:$FC$359, 0))),0)</f>
        <v>0</v>
      </c>
      <c r="BE276" s="59">
        <f>IFERROR(VALUE(INDEX('CSV Import'!$FJ$7:$FJ$359, MATCH($BP276, 'CSV Import'!$FI$7:$FI$359, 0))),0)</f>
        <v>0</v>
      </c>
      <c r="BF276" s="60">
        <f>IFERROR(VALUE(INDEX('CSV Import'!$FK$7:$FK$359, MATCH($BP276, 'CSV Import'!$FI$7:$FI$359, 0))),0)</f>
        <v>0</v>
      </c>
      <c r="BG276" s="59">
        <f>IFERROR(VALUE(INDEX('CSV Import'!$FP$7:$FP$359, MATCH($BP276, 'CSV Import'!$FO$7:$FO$359, 0))),0)</f>
        <v>0</v>
      </c>
      <c r="BH276" s="60">
        <f>IFERROR(VALUE(INDEX('CSV Import'!$FQ$7:$FQ$359, MATCH($BP276, 'CSV Import'!$FO$7:$FO$359, 0))),0)</f>
        <v>0</v>
      </c>
      <c r="BI276" s="59">
        <f>IFERROR(VALUE(INDEX('CSV Import'!$FV$7:$FV$359, MATCH($BP276, 'CSV Import'!$FU$7:$FU$359, 0))),0)</f>
        <v>0</v>
      </c>
      <c r="BJ276" s="60">
        <f>IFERROR(VALUE(INDEX('CSV Import'!$FW$7:$FW$359, MATCH($BP276, 'CSV Import'!$FU$7:$FU$359, 0))),0)</f>
        <v>0</v>
      </c>
      <c r="BK276" s="59">
        <f>IFERROR(VALUE(INDEX('CSV Import'!$GB$7:$GB$359, MATCH($BP276, 'CSV Import'!$GA$7:$GA$359, 0))),0)</f>
        <v>0</v>
      </c>
      <c r="BL276" s="60">
        <f>IFERROR(VALUE(INDEX('CSV Import'!$GC$7:$GC$359, MATCH($BP276, 'CSV Import'!$GA$7:$GA$359, 0))),0)</f>
        <v>0</v>
      </c>
      <c r="BM276" s="61">
        <f t="shared" si="556"/>
        <v>0</v>
      </c>
      <c r="BN276" s="62">
        <f t="shared" si="556"/>
        <v>0</v>
      </c>
      <c r="BP276" s="33" t="str">
        <f t="shared" si="557"/>
        <v>NON-VOUCHERED---</v>
      </c>
    </row>
    <row r="277" spans="1:68" x14ac:dyDescent="0.2">
      <c r="A277" s="28">
        <f>ROW()</f>
        <v>277</v>
      </c>
      <c r="B277" s="111" t="s">
        <v>15</v>
      </c>
      <c r="C277" s="59">
        <f>IFERROR(VALUE(INDEX('CSV Import'!$D$7:$D$359, MATCH($BP277, 'CSV Import'!$C$7:$C$359, 0))),0)</f>
        <v>0</v>
      </c>
      <c r="D277" s="60">
        <f>IFERROR(VALUE(INDEX('CSV Import'!$E$7:$E$359, MATCH($BP277, 'CSV Import'!$C$7:$C$359, 0))),0)</f>
        <v>0</v>
      </c>
      <c r="E277" s="59">
        <f>IFERROR(VALUE(INDEX('CSV Import'!$J$7:$J$359, MATCH($BP277, 'CSV Import'!$I$7:$I$359, 0))),0)</f>
        <v>0</v>
      </c>
      <c r="F277" s="60">
        <f>IFERROR(VALUE(INDEX('CSV Import'!$K$7:$K$359, MATCH($BP277, 'CSV Import'!$I$7:$I$359, 0))),0)</f>
        <v>0</v>
      </c>
      <c r="G277" s="59">
        <f>IFERROR(VALUE(INDEX('CSV Import'!$P$7:$P$359, MATCH($BP277, 'CSV Import'!$O$7:$O$359, 0))),0)</f>
        <v>0</v>
      </c>
      <c r="H277" s="60">
        <f>IFERROR(VALUE(INDEX('CSV Import'!$Q$7:$Q$359, MATCH($BP277, 'CSV Import'!$O$7:$O$359, 0))),0)</f>
        <v>0</v>
      </c>
      <c r="I277" s="59">
        <f>IFERROR(VALUE(INDEX('CSV Import'!$V$7:$V$359, MATCH($BP277, 'CSV Import'!$U$7:$U$359, 0))),0)</f>
        <v>0</v>
      </c>
      <c r="J277" s="60">
        <f>IFERROR(VALUE(INDEX('CSV Import'!$W$7:$W$359, MATCH($BP277, 'CSV Import'!$U$7:$U$359, 0))),0)</f>
        <v>0</v>
      </c>
      <c r="K277" s="59">
        <f>IFERROR(VALUE(INDEX('CSV Import'!$AB$7:$AB$359, MATCH($BP277, 'CSV Import'!$AA$7:$AA$359, 0))),0)</f>
        <v>0</v>
      </c>
      <c r="L277" s="60">
        <f>IFERROR(VALUE(INDEX('CSV Import'!$AC$7:$AC$359, MATCH($BP277, 'CSV Import'!$AA$7:$AA$359, 0))),0)</f>
        <v>0</v>
      </c>
      <c r="M277" s="59">
        <f>IFERROR(VALUE(INDEX('CSV Import'!$AH$7:$AH$359, MATCH($BP277, 'CSV Import'!$AG$7:$AG$359, 0))),0)</f>
        <v>0</v>
      </c>
      <c r="N277" s="60">
        <f>IFERROR(VALUE(INDEX('CSV Import'!$AI$7:$AI$359, MATCH($BP277, 'CSV Import'!$AG$7:$AG$359, 0))),0)</f>
        <v>0</v>
      </c>
      <c r="O277" s="59">
        <f>IFERROR(VALUE(INDEX('CSV Import'!$AN$7:$AN$359, MATCH($BP277, 'CSV Import'!$AM$7:$AM$359, 0))),0)</f>
        <v>0</v>
      </c>
      <c r="P277" s="60">
        <f>IFERROR(VALUE(INDEX('CSV Import'!$AO$7:$AO$359, MATCH($BP277, 'CSV Import'!$AM$7:$AM$359, 0))),0)</f>
        <v>0</v>
      </c>
      <c r="Q277" s="59">
        <f>IFERROR(VALUE(INDEX('CSV Import'!$AT$7:$AT$359, MATCH($BP277, 'CSV Import'!$AS$7:$AS$359, 0))),0)</f>
        <v>0</v>
      </c>
      <c r="R277" s="60">
        <f>IFERROR(VALUE(INDEX('CSV Import'!$AU$7:$AU$359, MATCH($BP277, 'CSV Import'!$AS$7:$AS$359, 0))),0)</f>
        <v>0</v>
      </c>
      <c r="S277" s="59">
        <f>IFERROR(VALUE(INDEX('CSV Import'!$AZ$7:$AZ$359, MATCH($BP277, 'CSV Import'!$AY$7:$AY$359, 0))),0)</f>
        <v>0</v>
      </c>
      <c r="T277" s="60">
        <f>IFERROR(VALUE(INDEX('CSV Import'!$BA$7:$BA$359, MATCH($BP277, 'CSV Import'!$AY$7:$AY$359, 0))),0)</f>
        <v>0</v>
      </c>
      <c r="U277" s="59">
        <f>IFERROR(VALUE(INDEX('CSV Import'!$BF$7:$BF$359, MATCH($BP277, 'CSV Import'!$BE$7:$BE$359, 0))),0)</f>
        <v>0</v>
      </c>
      <c r="V277" s="60">
        <f>IFERROR(VALUE(INDEX('CSV Import'!$BG$7:$BG$359, MATCH($BP277, 'CSV Import'!$BE$7:$BE$359, 0))),0)</f>
        <v>0</v>
      </c>
      <c r="W277" s="59">
        <f>IFERROR(VALUE(INDEX('CSV Import'!$BL$7:$BL$359, MATCH($BP277, 'CSV Import'!$BK$7:$BK$359, 0))),0)</f>
        <v>0</v>
      </c>
      <c r="X277" s="60">
        <f>IFERROR(VALUE(INDEX('CSV Import'!$BM$7:$BM$359, MATCH($BP277, 'CSV Import'!$BK$7:$BK$359, 0))),0)</f>
        <v>0</v>
      </c>
      <c r="Y277" s="59">
        <f>IFERROR(VALUE(INDEX('CSV Import'!$BR$7:$BR$359, MATCH($BP277, 'CSV Import'!$BQ$7:$BQ$359, 0))),0)</f>
        <v>0</v>
      </c>
      <c r="Z277" s="60">
        <f>IFERROR(VALUE(INDEX('CSV Import'!$BS$7:$BS$359, MATCH($BP277, 'CSV Import'!$BQ$7:$BQ$359, 0))),0)</f>
        <v>0</v>
      </c>
      <c r="AA277" s="59">
        <f>IFERROR(VALUE(INDEX('CSV Import'!$BX$7:$BX$359, MATCH($BP277, 'CSV Import'!$BW$7:$BW$359, 0))),0)</f>
        <v>0</v>
      </c>
      <c r="AB277" s="60">
        <f>IFERROR(VALUE(INDEX('CSV Import'!$BY$7:$BY$359, MATCH($BP277, 'CSV Import'!$BW$7:$BW$359, 0))),0)</f>
        <v>0</v>
      </c>
      <c r="AC277" s="59">
        <f>IFERROR(VALUE(INDEX('CSV Import'!$CD$7:$CD$359, MATCH($BP277, 'CSV Import'!$CC$7:$CC$359, 0))),0)</f>
        <v>0</v>
      </c>
      <c r="AD277" s="60">
        <f>IFERROR(VALUE(INDEX('CSV Import'!$CE$7:$CE$359, MATCH($BP277, 'CSV Import'!$CC$7:$CC$359, 0))),0)</f>
        <v>0</v>
      </c>
      <c r="AE277" s="59">
        <f>IFERROR(VALUE(INDEX('CSV Import'!$CJ$7:$CJ$359, MATCH($BP277, 'CSV Import'!$CI$7:$CI$359, 0))),0)</f>
        <v>0</v>
      </c>
      <c r="AF277" s="60">
        <f>IFERROR(VALUE(INDEX('CSV Import'!$CK$7:$CK$359, MATCH($BP277, 'CSV Import'!$CI$7:$CI$359, 0))),0)</f>
        <v>0</v>
      </c>
      <c r="AG277" s="59">
        <f>IFERROR(VALUE(INDEX('CSV Import'!$CP$7:$CP$359, MATCH($BP277, 'CSV Import'!$CO$7:$CO$359, 0))),0)</f>
        <v>0</v>
      </c>
      <c r="AH277" s="60">
        <f>IFERROR(VALUE(INDEX('CSV Import'!$CQ$7:$CQ$359, MATCH($BP277, 'CSV Import'!$CO$7:$CO$359, 0))),0)</f>
        <v>0</v>
      </c>
      <c r="AI277" s="59">
        <f>IFERROR(VALUE(INDEX('CSV Import'!$CV$7:$CV$359, MATCH($BP277, 'CSV Import'!$CU$7:$CU$359, 0))),0)</f>
        <v>0</v>
      </c>
      <c r="AJ277" s="60">
        <f>IFERROR(VALUE(INDEX('CSV Import'!$CW$7:$CW$359, MATCH($BP277, 'CSV Import'!$CU$7:$CU$359, 0))),0)</f>
        <v>0</v>
      </c>
      <c r="AK277" s="59">
        <f>IFERROR(VALUE(INDEX('CSV Import'!$DB$7:$DB$359, MATCH($BP277, 'CSV Import'!$DA$7:$DA$359, 0))),0)</f>
        <v>0</v>
      </c>
      <c r="AL277" s="60">
        <f>IFERROR(VALUE(INDEX('CSV Import'!$DC$7:$DC$359, MATCH($BP277, 'CSV Import'!$DA$7:$DA$359, 0))),0)</f>
        <v>0</v>
      </c>
      <c r="AM277" s="59">
        <f>IFERROR(VALUE(INDEX('CSV Import'!$DH$7:$DH$359, MATCH($BP277, 'CSV Import'!$DG$7:$DG$359, 0))),0)</f>
        <v>0</v>
      </c>
      <c r="AN277" s="60">
        <f>IFERROR(VALUE(INDEX('CSV Import'!$DI$7:$DI$359, MATCH($BP277, 'CSV Import'!$DG$7:$DG$359, 0))),0)</f>
        <v>0</v>
      </c>
      <c r="AO277" s="59">
        <f>IFERROR(VALUE(INDEX('CSV Import'!$DN$7:$DN$359, MATCH($BP277, 'CSV Import'!$DM$7:$DM$359, 0))),0)</f>
        <v>0</v>
      </c>
      <c r="AP277" s="60">
        <f>IFERROR(VALUE(INDEX('CSV Import'!$DO$7:$DO$359, MATCH($BP277, 'CSV Import'!$DM$7:$DM$359, 0))),0)</f>
        <v>0</v>
      </c>
      <c r="AQ277" s="59">
        <f>IFERROR(VALUE(INDEX('CSV Import'!$DT$7:$DT$359, MATCH($BP277, 'CSV Import'!$DS$7:$DS$359, 0))),0)</f>
        <v>0</v>
      </c>
      <c r="AR277" s="60">
        <f>IFERROR(VALUE(INDEX('CSV Import'!$DU$7:$DU$359, MATCH($BP277, 'CSV Import'!$DS$7:$DS$359, 0))),0)</f>
        <v>0</v>
      </c>
      <c r="AS277" s="59">
        <f>IFERROR(VALUE(INDEX('CSV Import'!$DZ$7:$DZ$359, MATCH($BP277, 'CSV Import'!$DY$7:$DY$359, 0))),0)</f>
        <v>0</v>
      </c>
      <c r="AT277" s="60">
        <f>IFERROR(VALUE(INDEX('CSV Import'!$EA$7:$EA$359, MATCH($BP277, 'CSV Import'!$DY$7:$DY$359, 0))),0)</f>
        <v>0</v>
      </c>
      <c r="AU277" s="59">
        <f>IFERROR(VALUE(INDEX('CSV Import'!$EF$7:$EF$359, MATCH($BP277, 'CSV Import'!$EE$7:$EE$359, 0))),0)</f>
        <v>0</v>
      </c>
      <c r="AV277" s="60">
        <f>IFERROR(VALUE(INDEX('CSV Import'!$EG$7:$EG$359, MATCH($BP277, 'CSV Import'!$EE$7:$EE$359, 0))),0)</f>
        <v>0</v>
      </c>
      <c r="AW277" s="59">
        <f>IFERROR(VALUE(INDEX('CSV Import'!$EL$7:$EL$359, MATCH($BP277, 'CSV Import'!$EK$7:$EK$359, 0))),0)</f>
        <v>0</v>
      </c>
      <c r="AX277" s="60">
        <f>IFERROR(VALUE(INDEX('CSV Import'!$EM$7:$EM$359, MATCH($BP277, 'CSV Import'!$EK$7:$EK$359, 0))),0)</f>
        <v>0</v>
      </c>
      <c r="AY277" s="59">
        <f>IFERROR(VALUE(INDEX('CSV Import'!$ER$7:$ER$359, MATCH($BP277, 'CSV Import'!$EQ$7:$EQ$359, 0))),0)</f>
        <v>0</v>
      </c>
      <c r="AZ277" s="60">
        <f>IFERROR(VALUE(INDEX('CSV Import'!$ES$7:$ES$359, MATCH($BP277, 'CSV Import'!$EQ$7:$EQ$359, 0))),0)</f>
        <v>0</v>
      </c>
      <c r="BA277" s="59">
        <f>IFERROR(VALUE(INDEX('CSV Import'!$EX$7:$EX$359, MATCH($BP277, 'CSV Import'!$EW$7:$EW$359, 0))),0)</f>
        <v>0</v>
      </c>
      <c r="BB277" s="60">
        <f>IFERROR(VALUE(INDEX('CSV Import'!$EY$7:$EY$359, MATCH($BP277, 'CSV Import'!$EW$7:$EW$359, 0))),0)</f>
        <v>0</v>
      </c>
      <c r="BC277" s="59">
        <f>IFERROR(VALUE(INDEX('CSV Import'!$FD$7:$FD$359, MATCH($BP277, 'CSV Import'!$FC$7:$FC$359, 0))),0)</f>
        <v>0</v>
      </c>
      <c r="BD277" s="60">
        <f>IFERROR(VALUE(INDEX('CSV Import'!$FE$7:$FE$359, MATCH($BP277, 'CSV Import'!$FC$7:$FC$359, 0))),0)</f>
        <v>0</v>
      </c>
      <c r="BE277" s="59">
        <f>IFERROR(VALUE(INDEX('CSV Import'!$FJ$7:$FJ$359, MATCH($BP277, 'CSV Import'!$FI$7:$FI$359, 0))),0)</f>
        <v>0</v>
      </c>
      <c r="BF277" s="60">
        <f>IFERROR(VALUE(INDEX('CSV Import'!$FK$7:$FK$359, MATCH($BP277, 'CSV Import'!$FI$7:$FI$359, 0))),0)</f>
        <v>0</v>
      </c>
      <c r="BG277" s="59">
        <f>IFERROR(VALUE(INDEX('CSV Import'!$FP$7:$FP$359, MATCH($BP277, 'CSV Import'!$FO$7:$FO$359, 0))),0)</f>
        <v>0</v>
      </c>
      <c r="BH277" s="60">
        <f>IFERROR(VALUE(INDEX('CSV Import'!$FQ$7:$FQ$359, MATCH($BP277, 'CSV Import'!$FO$7:$FO$359, 0))),0)</f>
        <v>0</v>
      </c>
      <c r="BI277" s="59">
        <f>IFERROR(VALUE(INDEX('CSV Import'!$FV$7:$FV$359, MATCH($BP277, 'CSV Import'!$FU$7:$FU$359, 0))),0)</f>
        <v>0</v>
      </c>
      <c r="BJ277" s="60">
        <f>IFERROR(VALUE(INDEX('CSV Import'!$FW$7:$FW$359, MATCH($BP277, 'CSV Import'!$FU$7:$FU$359, 0))),0)</f>
        <v>0</v>
      </c>
      <c r="BK277" s="59">
        <f>IFERROR(VALUE(INDEX('CSV Import'!$GB$7:$GB$359, MATCH($BP277, 'CSV Import'!$GA$7:$GA$359, 0))),0)</f>
        <v>0</v>
      </c>
      <c r="BL277" s="60">
        <f>IFERROR(VALUE(INDEX('CSV Import'!$GC$7:$GC$359, MATCH($BP277, 'CSV Import'!$GA$7:$GA$359, 0))),0)</f>
        <v>0</v>
      </c>
      <c r="BM277" s="61">
        <f t="shared" si="556"/>
        <v>0</v>
      </c>
      <c r="BN277" s="62">
        <f t="shared" si="556"/>
        <v>0</v>
      </c>
      <c r="BP277" s="33" t="str">
        <f t="shared" si="557"/>
        <v>NON-VOUCHERED---</v>
      </c>
    </row>
    <row r="278" spans="1:68" x14ac:dyDescent="0.2">
      <c r="A278" s="28">
        <f>ROW()</f>
        <v>278</v>
      </c>
      <c r="B278" s="111" t="s">
        <v>15</v>
      </c>
      <c r="C278" s="59">
        <f>IFERROR(VALUE(INDEX('CSV Import'!$D$7:$D$359, MATCH($BP278, 'CSV Import'!$C$7:$C$359, 0))),0)</f>
        <v>0</v>
      </c>
      <c r="D278" s="60">
        <f>IFERROR(VALUE(INDEX('CSV Import'!$E$7:$E$359, MATCH($BP278, 'CSV Import'!$C$7:$C$359, 0))),0)</f>
        <v>0</v>
      </c>
      <c r="E278" s="59">
        <f>IFERROR(VALUE(INDEX('CSV Import'!$J$7:$J$359, MATCH($BP278, 'CSV Import'!$I$7:$I$359, 0))),0)</f>
        <v>0</v>
      </c>
      <c r="F278" s="60">
        <f>IFERROR(VALUE(INDEX('CSV Import'!$K$7:$K$359, MATCH($BP278, 'CSV Import'!$I$7:$I$359, 0))),0)</f>
        <v>0</v>
      </c>
      <c r="G278" s="59">
        <f>IFERROR(VALUE(INDEX('CSV Import'!$P$7:$P$359, MATCH($BP278, 'CSV Import'!$O$7:$O$359, 0))),0)</f>
        <v>0</v>
      </c>
      <c r="H278" s="60">
        <f>IFERROR(VALUE(INDEX('CSV Import'!$Q$7:$Q$359, MATCH($BP278, 'CSV Import'!$O$7:$O$359, 0))),0)</f>
        <v>0</v>
      </c>
      <c r="I278" s="59">
        <f>IFERROR(VALUE(INDEX('CSV Import'!$V$7:$V$359, MATCH($BP278, 'CSV Import'!$U$7:$U$359, 0))),0)</f>
        <v>0</v>
      </c>
      <c r="J278" s="60">
        <f>IFERROR(VALUE(INDEX('CSV Import'!$W$7:$W$359, MATCH($BP278, 'CSV Import'!$U$7:$U$359, 0))),0)</f>
        <v>0</v>
      </c>
      <c r="K278" s="59">
        <f>IFERROR(VALUE(INDEX('CSV Import'!$AB$7:$AB$359, MATCH($BP278, 'CSV Import'!$AA$7:$AA$359, 0))),0)</f>
        <v>0</v>
      </c>
      <c r="L278" s="60">
        <f>IFERROR(VALUE(INDEX('CSV Import'!$AC$7:$AC$359, MATCH($BP278, 'CSV Import'!$AA$7:$AA$359, 0))),0)</f>
        <v>0</v>
      </c>
      <c r="M278" s="59">
        <f>IFERROR(VALUE(INDEX('CSV Import'!$AH$7:$AH$359, MATCH($BP278, 'CSV Import'!$AG$7:$AG$359, 0))),0)</f>
        <v>0</v>
      </c>
      <c r="N278" s="60">
        <f>IFERROR(VALUE(INDEX('CSV Import'!$AI$7:$AI$359, MATCH($BP278, 'CSV Import'!$AG$7:$AG$359, 0))),0)</f>
        <v>0</v>
      </c>
      <c r="O278" s="59">
        <f>IFERROR(VALUE(INDEX('CSV Import'!$AN$7:$AN$359, MATCH($BP278, 'CSV Import'!$AM$7:$AM$359, 0))),0)</f>
        <v>0</v>
      </c>
      <c r="P278" s="60">
        <f>IFERROR(VALUE(INDEX('CSV Import'!$AO$7:$AO$359, MATCH($BP278, 'CSV Import'!$AM$7:$AM$359, 0))),0)</f>
        <v>0</v>
      </c>
      <c r="Q278" s="59">
        <f>IFERROR(VALUE(INDEX('CSV Import'!$AT$7:$AT$359, MATCH($BP278, 'CSV Import'!$AS$7:$AS$359, 0))),0)</f>
        <v>0</v>
      </c>
      <c r="R278" s="60">
        <f>IFERROR(VALUE(INDEX('CSV Import'!$AU$7:$AU$359, MATCH($BP278, 'CSV Import'!$AS$7:$AS$359, 0))),0)</f>
        <v>0</v>
      </c>
      <c r="S278" s="59">
        <f>IFERROR(VALUE(INDEX('CSV Import'!$AZ$7:$AZ$359, MATCH($BP278, 'CSV Import'!$AY$7:$AY$359, 0))),0)</f>
        <v>0</v>
      </c>
      <c r="T278" s="60">
        <f>IFERROR(VALUE(INDEX('CSV Import'!$BA$7:$BA$359, MATCH($BP278, 'CSV Import'!$AY$7:$AY$359, 0))),0)</f>
        <v>0</v>
      </c>
      <c r="U278" s="59">
        <f>IFERROR(VALUE(INDEX('CSV Import'!$BF$7:$BF$359, MATCH($BP278, 'CSV Import'!$BE$7:$BE$359, 0))),0)</f>
        <v>0</v>
      </c>
      <c r="V278" s="60">
        <f>IFERROR(VALUE(INDEX('CSV Import'!$BG$7:$BG$359, MATCH($BP278, 'CSV Import'!$BE$7:$BE$359, 0))),0)</f>
        <v>0</v>
      </c>
      <c r="W278" s="59">
        <f>IFERROR(VALUE(INDEX('CSV Import'!$BL$7:$BL$359, MATCH($BP278, 'CSV Import'!$BK$7:$BK$359, 0))),0)</f>
        <v>0</v>
      </c>
      <c r="X278" s="60">
        <f>IFERROR(VALUE(INDEX('CSV Import'!$BM$7:$BM$359, MATCH($BP278, 'CSV Import'!$BK$7:$BK$359, 0))),0)</f>
        <v>0</v>
      </c>
      <c r="Y278" s="59">
        <f>IFERROR(VALUE(INDEX('CSV Import'!$BR$7:$BR$359, MATCH($BP278, 'CSV Import'!$BQ$7:$BQ$359, 0))),0)</f>
        <v>0</v>
      </c>
      <c r="Z278" s="60">
        <f>IFERROR(VALUE(INDEX('CSV Import'!$BS$7:$BS$359, MATCH($BP278, 'CSV Import'!$BQ$7:$BQ$359, 0))),0)</f>
        <v>0</v>
      </c>
      <c r="AA278" s="59">
        <f>IFERROR(VALUE(INDEX('CSV Import'!$BX$7:$BX$359, MATCH($BP278, 'CSV Import'!$BW$7:$BW$359, 0))),0)</f>
        <v>0</v>
      </c>
      <c r="AB278" s="60">
        <f>IFERROR(VALUE(INDEX('CSV Import'!$BY$7:$BY$359, MATCH($BP278, 'CSV Import'!$BW$7:$BW$359, 0))),0)</f>
        <v>0</v>
      </c>
      <c r="AC278" s="59">
        <f>IFERROR(VALUE(INDEX('CSV Import'!$CD$7:$CD$359, MATCH($BP278, 'CSV Import'!$CC$7:$CC$359, 0))),0)</f>
        <v>0</v>
      </c>
      <c r="AD278" s="60">
        <f>IFERROR(VALUE(INDEX('CSV Import'!$CE$7:$CE$359, MATCH($BP278, 'CSV Import'!$CC$7:$CC$359, 0))),0)</f>
        <v>0</v>
      </c>
      <c r="AE278" s="59">
        <f>IFERROR(VALUE(INDEX('CSV Import'!$CJ$7:$CJ$359, MATCH($BP278, 'CSV Import'!$CI$7:$CI$359, 0))),0)</f>
        <v>0</v>
      </c>
      <c r="AF278" s="60">
        <f>IFERROR(VALUE(INDEX('CSV Import'!$CK$7:$CK$359, MATCH($BP278, 'CSV Import'!$CI$7:$CI$359, 0))),0)</f>
        <v>0</v>
      </c>
      <c r="AG278" s="59">
        <f>IFERROR(VALUE(INDEX('CSV Import'!$CP$7:$CP$359, MATCH($BP278, 'CSV Import'!$CO$7:$CO$359, 0))),0)</f>
        <v>0</v>
      </c>
      <c r="AH278" s="60">
        <f>IFERROR(VALUE(INDEX('CSV Import'!$CQ$7:$CQ$359, MATCH($BP278, 'CSV Import'!$CO$7:$CO$359, 0))),0)</f>
        <v>0</v>
      </c>
      <c r="AI278" s="59">
        <f>IFERROR(VALUE(INDEX('CSV Import'!$CV$7:$CV$359, MATCH($BP278, 'CSV Import'!$CU$7:$CU$359, 0))),0)</f>
        <v>0</v>
      </c>
      <c r="AJ278" s="60">
        <f>IFERROR(VALUE(INDEX('CSV Import'!$CW$7:$CW$359, MATCH($BP278, 'CSV Import'!$CU$7:$CU$359, 0))),0)</f>
        <v>0</v>
      </c>
      <c r="AK278" s="59">
        <f>IFERROR(VALUE(INDEX('CSV Import'!$DB$7:$DB$359, MATCH($BP278, 'CSV Import'!$DA$7:$DA$359, 0))),0)</f>
        <v>0</v>
      </c>
      <c r="AL278" s="60">
        <f>IFERROR(VALUE(INDEX('CSV Import'!$DC$7:$DC$359, MATCH($BP278, 'CSV Import'!$DA$7:$DA$359, 0))),0)</f>
        <v>0</v>
      </c>
      <c r="AM278" s="59">
        <f>IFERROR(VALUE(INDEX('CSV Import'!$DH$7:$DH$359, MATCH($BP278, 'CSV Import'!$DG$7:$DG$359, 0))),0)</f>
        <v>0</v>
      </c>
      <c r="AN278" s="60">
        <f>IFERROR(VALUE(INDEX('CSV Import'!$DI$7:$DI$359, MATCH($BP278, 'CSV Import'!$DG$7:$DG$359, 0))),0)</f>
        <v>0</v>
      </c>
      <c r="AO278" s="59">
        <f>IFERROR(VALUE(INDEX('CSV Import'!$DN$7:$DN$359, MATCH($BP278, 'CSV Import'!$DM$7:$DM$359, 0))),0)</f>
        <v>0</v>
      </c>
      <c r="AP278" s="60">
        <f>IFERROR(VALUE(INDEX('CSV Import'!$DO$7:$DO$359, MATCH($BP278, 'CSV Import'!$DM$7:$DM$359, 0))),0)</f>
        <v>0</v>
      </c>
      <c r="AQ278" s="59">
        <f>IFERROR(VALUE(INDEX('CSV Import'!$DT$7:$DT$359, MATCH($BP278, 'CSV Import'!$DS$7:$DS$359, 0))),0)</f>
        <v>0</v>
      </c>
      <c r="AR278" s="60">
        <f>IFERROR(VALUE(INDEX('CSV Import'!$DU$7:$DU$359, MATCH($BP278, 'CSV Import'!$DS$7:$DS$359, 0))),0)</f>
        <v>0</v>
      </c>
      <c r="AS278" s="59">
        <f>IFERROR(VALUE(INDEX('CSV Import'!$DZ$7:$DZ$359, MATCH($BP278, 'CSV Import'!$DY$7:$DY$359, 0))),0)</f>
        <v>0</v>
      </c>
      <c r="AT278" s="60">
        <f>IFERROR(VALUE(INDEX('CSV Import'!$EA$7:$EA$359, MATCH($BP278, 'CSV Import'!$DY$7:$DY$359, 0))),0)</f>
        <v>0</v>
      </c>
      <c r="AU278" s="59">
        <f>IFERROR(VALUE(INDEX('CSV Import'!$EF$7:$EF$359, MATCH($BP278, 'CSV Import'!$EE$7:$EE$359, 0))),0)</f>
        <v>0</v>
      </c>
      <c r="AV278" s="60">
        <f>IFERROR(VALUE(INDEX('CSV Import'!$EG$7:$EG$359, MATCH($BP278, 'CSV Import'!$EE$7:$EE$359, 0))),0)</f>
        <v>0</v>
      </c>
      <c r="AW278" s="59">
        <f>IFERROR(VALUE(INDEX('CSV Import'!$EL$7:$EL$359, MATCH($BP278, 'CSV Import'!$EK$7:$EK$359, 0))),0)</f>
        <v>0</v>
      </c>
      <c r="AX278" s="60">
        <f>IFERROR(VALUE(INDEX('CSV Import'!$EM$7:$EM$359, MATCH($BP278, 'CSV Import'!$EK$7:$EK$359, 0))),0)</f>
        <v>0</v>
      </c>
      <c r="AY278" s="59">
        <f>IFERROR(VALUE(INDEX('CSV Import'!$ER$7:$ER$359, MATCH($BP278, 'CSV Import'!$EQ$7:$EQ$359, 0))),0)</f>
        <v>0</v>
      </c>
      <c r="AZ278" s="60">
        <f>IFERROR(VALUE(INDEX('CSV Import'!$ES$7:$ES$359, MATCH($BP278, 'CSV Import'!$EQ$7:$EQ$359, 0))),0)</f>
        <v>0</v>
      </c>
      <c r="BA278" s="59">
        <f>IFERROR(VALUE(INDEX('CSV Import'!$EX$7:$EX$359, MATCH($BP278, 'CSV Import'!$EW$7:$EW$359, 0))),0)</f>
        <v>0</v>
      </c>
      <c r="BB278" s="60">
        <f>IFERROR(VALUE(INDEX('CSV Import'!$EY$7:$EY$359, MATCH($BP278, 'CSV Import'!$EW$7:$EW$359, 0))),0)</f>
        <v>0</v>
      </c>
      <c r="BC278" s="59">
        <f>IFERROR(VALUE(INDEX('CSV Import'!$FD$7:$FD$359, MATCH($BP278, 'CSV Import'!$FC$7:$FC$359, 0))),0)</f>
        <v>0</v>
      </c>
      <c r="BD278" s="60">
        <f>IFERROR(VALUE(INDEX('CSV Import'!$FE$7:$FE$359, MATCH($BP278, 'CSV Import'!$FC$7:$FC$359, 0))),0)</f>
        <v>0</v>
      </c>
      <c r="BE278" s="59">
        <f>IFERROR(VALUE(INDEX('CSV Import'!$FJ$7:$FJ$359, MATCH($BP278, 'CSV Import'!$FI$7:$FI$359, 0))),0)</f>
        <v>0</v>
      </c>
      <c r="BF278" s="60">
        <f>IFERROR(VALUE(INDEX('CSV Import'!$FK$7:$FK$359, MATCH($BP278, 'CSV Import'!$FI$7:$FI$359, 0))),0)</f>
        <v>0</v>
      </c>
      <c r="BG278" s="59">
        <f>IFERROR(VALUE(INDEX('CSV Import'!$FP$7:$FP$359, MATCH($BP278, 'CSV Import'!$FO$7:$FO$359, 0))),0)</f>
        <v>0</v>
      </c>
      <c r="BH278" s="60">
        <f>IFERROR(VALUE(INDEX('CSV Import'!$FQ$7:$FQ$359, MATCH($BP278, 'CSV Import'!$FO$7:$FO$359, 0))),0)</f>
        <v>0</v>
      </c>
      <c r="BI278" s="59">
        <f>IFERROR(VALUE(INDEX('CSV Import'!$FV$7:$FV$359, MATCH($BP278, 'CSV Import'!$FU$7:$FU$359, 0))),0)</f>
        <v>0</v>
      </c>
      <c r="BJ278" s="60">
        <f>IFERROR(VALUE(INDEX('CSV Import'!$FW$7:$FW$359, MATCH($BP278, 'CSV Import'!$FU$7:$FU$359, 0))),0)</f>
        <v>0</v>
      </c>
      <c r="BK278" s="59">
        <f>IFERROR(VALUE(INDEX('CSV Import'!$GB$7:$GB$359, MATCH($BP278, 'CSV Import'!$GA$7:$GA$359, 0))),0)</f>
        <v>0</v>
      </c>
      <c r="BL278" s="60">
        <f>IFERROR(VALUE(INDEX('CSV Import'!$GC$7:$GC$359, MATCH($BP278, 'CSV Import'!$GA$7:$GA$359, 0))),0)</f>
        <v>0</v>
      </c>
      <c r="BM278" s="61">
        <f t="shared" si="556"/>
        <v>0</v>
      </c>
      <c r="BN278" s="62">
        <f t="shared" si="556"/>
        <v>0</v>
      </c>
      <c r="BP278" s="33" t="str">
        <f t="shared" si="557"/>
        <v>NON-VOUCHERED---</v>
      </c>
    </row>
    <row r="279" spans="1:68" x14ac:dyDescent="0.2">
      <c r="A279" s="28">
        <f>ROW()</f>
        <v>279</v>
      </c>
      <c r="B279" s="111" t="s">
        <v>15</v>
      </c>
      <c r="C279" s="59">
        <f>IFERROR(VALUE(INDEX('CSV Import'!$D$7:$D$359, MATCH($BP279, 'CSV Import'!$C$7:$C$359, 0))),0)</f>
        <v>0</v>
      </c>
      <c r="D279" s="60">
        <f>IFERROR(VALUE(INDEX('CSV Import'!$E$7:$E$359, MATCH($BP279, 'CSV Import'!$C$7:$C$359, 0))),0)</f>
        <v>0</v>
      </c>
      <c r="E279" s="59">
        <f>IFERROR(VALUE(INDEX('CSV Import'!$J$7:$J$359, MATCH($BP279, 'CSV Import'!$I$7:$I$359, 0))),0)</f>
        <v>0</v>
      </c>
      <c r="F279" s="60">
        <f>IFERROR(VALUE(INDEX('CSV Import'!$K$7:$K$359, MATCH($BP279, 'CSV Import'!$I$7:$I$359, 0))),0)</f>
        <v>0</v>
      </c>
      <c r="G279" s="59">
        <f>IFERROR(VALUE(INDEX('CSV Import'!$P$7:$P$359, MATCH($BP279, 'CSV Import'!$O$7:$O$359, 0))),0)</f>
        <v>0</v>
      </c>
      <c r="H279" s="60">
        <f>IFERROR(VALUE(INDEX('CSV Import'!$Q$7:$Q$359, MATCH($BP279, 'CSV Import'!$O$7:$O$359, 0))),0)</f>
        <v>0</v>
      </c>
      <c r="I279" s="59">
        <f>IFERROR(VALUE(INDEX('CSV Import'!$V$7:$V$359, MATCH($BP279, 'CSV Import'!$U$7:$U$359, 0))),0)</f>
        <v>0</v>
      </c>
      <c r="J279" s="60">
        <f>IFERROR(VALUE(INDEX('CSV Import'!$W$7:$W$359, MATCH($BP279, 'CSV Import'!$U$7:$U$359, 0))),0)</f>
        <v>0</v>
      </c>
      <c r="K279" s="59">
        <f>IFERROR(VALUE(INDEX('CSV Import'!$AB$7:$AB$359, MATCH($BP279, 'CSV Import'!$AA$7:$AA$359, 0))),0)</f>
        <v>0</v>
      </c>
      <c r="L279" s="60">
        <f>IFERROR(VALUE(INDEX('CSV Import'!$AC$7:$AC$359, MATCH($BP279, 'CSV Import'!$AA$7:$AA$359, 0))),0)</f>
        <v>0</v>
      </c>
      <c r="M279" s="59">
        <f>IFERROR(VALUE(INDEX('CSV Import'!$AH$7:$AH$359, MATCH($BP279, 'CSV Import'!$AG$7:$AG$359, 0))),0)</f>
        <v>0</v>
      </c>
      <c r="N279" s="60">
        <f>IFERROR(VALUE(INDEX('CSV Import'!$AI$7:$AI$359, MATCH($BP279, 'CSV Import'!$AG$7:$AG$359, 0))),0)</f>
        <v>0</v>
      </c>
      <c r="O279" s="59">
        <f>IFERROR(VALUE(INDEX('CSV Import'!$AN$7:$AN$359, MATCH($BP279, 'CSV Import'!$AM$7:$AM$359, 0))),0)</f>
        <v>0</v>
      </c>
      <c r="P279" s="60">
        <f>IFERROR(VALUE(INDEX('CSV Import'!$AO$7:$AO$359, MATCH($BP279, 'CSV Import'!$AM$7:$AM$359, 0))),0)</f>
        <v>0</v>
      </c>
      <c r="Q279" s="59">
        <f>IFERROR(VALUE(INDEX('CSV Import'!$AT$7:$AT$359, MATCH($BP279, 'CSV Import'!$AS$7:$AS$359, 0))),0)</f>
        <v>0</v>
      </c>
      <c r="R279" s="60">
        <f>IFERROR(VALUE(INDEX('CSV Import'!$AU$7:$AU$359, MATCH($BP279, 'CSV Import'!$AS$7:$AS$359, 0))),0)</f>
        <v>0</v>
      </c>
      <c r="S279" s="59">
        <f>IFERROR(VALUE(INDEX('CSV Import'!$AZ$7:$AZ$359, MATCH($BP279, 'CSV Import'!$AY$7:$AY$359, 0))),0)</f>
        <v>0</v>
      </c>
      <c r="T279" s="60">
        <f>IFERROR(VALUE(INDEX('CSV Import'!$BA$7:$BA$359, MATCH($BP279, 'CSV Import'!$AY$7:$AY$359, 0))),0)</f>
        <v>0</v>
      </c>
      <c r="U279" s="59">
        <f>IFERROR(VALUE(INDEX('CSV Import'!$BF$7:$BF$359, MATCH($BP279, 'CSV Import'!$BE$7:$BE$359, 0))),0)</f>
        <v>0</v>
      </c>
      <c r="V279" s="60">
        <f>IFERROR(VALUE(INDEX('CSV Import'!$BG$7:$BG$359, MATCH($BP279, 'CSV Import'!$BE$7:$BE$359, 0))),0)</f>
        <v>0</v>
      </c>
      <c r="W279" s="59">
        <f>IFERROR(VALUE(INDEX('CSV Import'!$BL$7:$BL$359, MATCH($BP279, 'CSV Import'!$BK$7:$BK$359, 0))),0)</f>
        <v>0</v>
      </c>
      <c r="X279" s="60">
        <f>IFERROR(VALUE(INDEX('CSV Import'!$BM$7:$BM$359, MATCH($BP279, 'CSV Import'!$BK$7:$BK$359, 0))),0)</f>
        <v>0</v>
      </c>
      <c r="Y279" s="59">
        <f>IFERROR(VALUE(INDEX('CSV Import'!$BR$7:$BR$359, MATCH($BP279, 'CSV Import'!$BQ$7:$BQ$359, 0))),0)</f>
        <v>0</v>
      </c>
      <c r="Z279" s="60">
        <f>IFERROR(VALUE(INDEX('CSV Import'!$BS$7:$BS$359, MATCH($BP279, 'CSV Import'!$BQ$7:$BQ$359, 0))),0)</f>
        <v>0</v>
      </c>
      <c r="AA279" s="59">
        <f>IFERROR(VALUE(INDEX('CSV Import'!$BX$7:$BX$359, MATCH($BP279, 'CSV Import'!$BW$7:$BW$359, 0))),0)</f>
        <v>0</v>
      </c>
      <c r="AB279" s="60">
        <f>IFERROR(VALUE(INDEX('CSV Import'!$BY$7:$BY$359, MATCH($BP279, 'CSV Import'!$BW$7:$BW$359, 0))),0)</f>
        <v>0</v>
      </c>
      <c r="AC279" s="59">
        <f>IFERROR(VALUE(INDEX('CSV Import'!$CD$7:$CD$359, MATCH($BP279, 'CSV Import'!$CC$7:$CC$359, 0))),0)</f>
        <v>0</v>
      </c>
      <c r="AD279" s="60">
        <f>IFERROR(VALUE(INDEX('CSV Import'!$CE$7:$CE$359, MATCH($BP279, 'CSV Import'!$CC$7:$CC$359, 0))),0)</f>
        <v>0</v>
      </c>
      <c r="AE279" s="59">
        <f>IFERROR(VALUE(INDEX('CSV Import'!$CJ$7:$CJ$359, MATCH($BP279, 'CSV Import'!$CI$7:$CI$359, 0))),0)</f>
        <v>0</v>
      </c>
      <c r="AF279" s="60">
        <f>IFERROR(VALUE(INDEX('CSV Import'!$CK$7:$CK$359, MATCH($BP279, 'CSV Import'!$CI$7:$CI$359, 0))),0)</f>
        <v>0</v>
      </c>
      <c r="AG279" s="59">
        <f>IFERROR(VALUE(INDEX('CSV Import'!$CP$7:$CP$359, MATCH($BP279, 'CSV Import'!$CO$7:$CO$359, 0))),0)</f>
        <v>0</v>
      </c>
      <c r="AH279" s="60">
        <f>IFERROR(VALUE(INDEX('CSV Import'!$CQ$7:$CQ$359, MATCH($BP279, 'CSV Import'!$CO$7:$CO$359, 0))),0)</f>
        <v>0</v>
      </c>
      <c r="AI279" s="59">
        <f>IFERROR(VALUE(INDEX('CSV Import'!$CV$7:$CV$359, MATCH($BP279, 'CSV Import'!$CU$7:$CU$359, 0))),0)</f>
        <v>0</v>
      </c>
      <c r="AJ279" s="60">
        <f>IFERROR(VALUE(INDEX('CSV Import'!$CW$7:$CW$359, MATCH($BP279, 'CSV Import'!$CU$7:$CU$359, 0))),0)</f>
        <v>0</v>
      </c>
      <c r="AK279" s="59">
        <f>IFERROR(VALUE(INDEX('CSV Import'!$DB$7:$DB$359, MATCH($BP279, 'CSV Import'!$DA$7:$DA$359, 0))),0)</f>
        <v>0</v>
      </c>
      <c r="AL279" s="60">
        <f>IFERROR(VALUE(INDEX('CSV Import'!$DC$7:$DC$359, MATCH($BP279, 'CSV Import'!$DA$7:$DA$359, 0))),0)</f>
        <v>0</v>
      </c>
      <c r="AM279" s="59">
        <f>IFERROR(VALUE(INDEX('CSV Import'!$DH$7:$DH$359, MATCH($BP279, 'CSV Import'!$DG$7:$DG$359, 0))),0)</f>
        <v>0</v>
      </c>
      <c r="AN279" s="60">
        <f>IFERROR(VALUE(INDEX('CSV Import'!$DI$7:$DI$359, MATCH($BP279, 'CSV Import'!$DG$7:$DG$359, 0))),0)</f>
        <v>0</v>
      </c>
      <c r="AO279" s="59">
        <f>IFERROR(VALUE(INDEX('CSV Import'!$DN$7:$DN$359, MATCH($BP279, 'CSV Import'!$DM$7:$DM$359, 0))),0)</f>
        <v>0</v>
      </c>
      <c r="AP279" s="60">
        <f>IFERROR(VALUE(INDEX('CSV Import'!$DO$7:$DO$359, MATCH($BP279, 'CSV Import'!$DM$7:$DM$359, 0))),0)</f>
        <v>0</v>
      </c>
      <c r="AQ279" s="59">
        <f>IFERROR(VALUE(INDEX('CSV Import'!$DT$7:$DT$359, MATCH($BP279, 'CSV Import'!$DS$7:$DS$359, 0))),0)</f>
        <v>0</v>
      </c>
      <c r="AR279" s="60">
        <f>IFERROR(VALUE(INDEX('CSV Import'!$DU$7:$DU$359, MATCH($BP279, 'CSV Import'!$DS$7:$DS$359, 0))),0)</f>
        <v>0</v>
      </c>
      <c r="AS279" s="59">
        <f>IFERROR(VALUE(INDEX('CSV Import'!$DZ$7:$DZ$359, MATCH($BP279, 'CSV Import'!$DY$7:$DY$359, 0))),0)</f>
        <v>0</v>
      </c>
      <c r="AT279" s="60">
        <f>IFERROR(VALUE(INDEX('CSV Import'!$EA$7:$EA$359, MATCH($BP279, 'CSV Import'!$DY$7:$DY$359, 0))),0)</f>
        <v>0</v>
      </c>
      <c r="AU279" s="59">
        <f>IFERROR(VALUE(INDEX('CSV Import'!$EF$7:$EF$359, MATCH($BP279, 'CSV Import'!$EE$7:$EE$359, 0))),0)</f>
        <v>0</v>
      </c>
      <c r="AV279" s="60">
        <f>IFERROR(VALUE(INDEX('CSV Import'!$EG$7:$EG$359, MATCH($BP279, 'CSV Import'!$EE$7:$EE$359, 0))),0)</f>
        <v>0</v>
      </c>
      <c r="AW279" s="59">
        <f>IFERROR(VALUE(INDEX('CSV Import'!$EL$7:$EL$359, MATCH($BP279, 'CSV Import'!$EK$7:$EK$359, 0))),0)</f>
        <v>0</v>
      </c>
      <c r="AX279" s="60">
        <f>IFERROR(VALUE(INDEX('CSV Import'!$EM$7:$EM$359, MATCH($BP279, 'CSV Import'!$EK$7:$EK$359, 0))),0)</f>
        <v>0</v>
      </c>
      <c r="AY279" s="59">
        <f>IFERROR(VALUE(INDEX('CSV Import'!$ER$7:$ER$359, MATCH($BP279, 'CSV Import'!$EQ$7:$EQ$359, 0))),0)</f>
        <v>0</v>
      </c>
      <c r="AZ279" s="60">
        <f>IFERROR(VALUE(INDEX('CSV Import'!$ES$7:$ES$359, MATCH($BP279, 'CSV Import'!$EQ$7:$EQ$359, 0))),0)</f>
        <v>0</v>
      </c>
      <c r="BA279" s="59">
        <f>IFERROR(VALUE(INDEX('CSV Import'!$EX$7:$EX$359, MATCH($BP279, 'CSV Import'!$EW$7:$EW$359, 0))),0)</f>
        <v>0</v>
      </c>
      <c r="BB279" s="60">
        <f>IFERROR(VALUE(INDEX('CSV Import'!$EY$7:$EY$359, MATCH($BP279, 'CSV Import'!$EW$7:$EW$359, 0))),0)</f>
        <v>0</v>
      </c>
      <c r="BC279" s="59">
        <f>IFERROR(VALUE(INDEX('CSV Import'!$FD$7:$FD$359, MATCH($BP279, 'CSV Import'!$FC$7:$FC$359, 0))),0)</f>
        <v>0</v>
      </c>
      <c r="BD279" s="60">
        <f>IFERROR(VALUE(INDEX('CSV Import'!$FE$7:$FE$359, MATCH($BP279, 'CSV Import'!$FC$7:$FC$359, 0))),0)</f>
        <v>0</v>
      </c>
      <c r="BE279" s="59">
        <f>IFERROR(VALUE(INDEX('CSV Import'!$FJ$7:$FJ$359, MATCH($BP279, 'CSV Import'!$FI$7:$FI$359, 0))),0)</f>
        <v>0</v>
      </c>
      <c r="BF279" s="60">
        <f>IFERROR(VALUE(INDEX('CSV Import'!$FK$7:$FK$359, MATCH($BP279, 'CSV Import'!$FI$7:$FI$359, 0))),0)</f>
        <v>0</v>
      </c>
      <c r="BG279" s="59">
        <f>IFERROR(VALUE(INDEX('CSV Import'!$FP$7:$FP$359, MATCH($BP279, 'CSV Import'!$FO$7:$FO$359, 0))),0)</f>
        <v>0</v>
      </c>
      <c r="BH279" s="60">
        <f>IFERROR(VALUE(INDEX('CSV Import'!$FQ$7:$FQ$359, MATCH($BP279, 'CSV Import'!$FO$7:$FO$359, 0))),0)</f>
        <v>0</v>
      </c>
      <c r="BI279" s="59">
        <f>IFERROR(VALUE(INDEX('CSV Import'!$FV$7:$FV$359, MATCH($BP279, 'CSV Import'!$FU$7:$FU$359, 0))),0)</f>
        <v>0</v>
      </c>
      <c r="BJ279" s="60">
        <f>IFERROR(VALUE(INDEX('CSV Import'!$FW$7:$FW$359, MATCH($BP279, 'CSV Import'!$FU$7:$FU$359, 0))),0)</f>
        <v>0</v>
      </c>
      <c r="BK279" s="59">
        <f>IFERROR(VALUE(INDEX('CSV Import'!$GB$7:$GB$359, MATCH($BP279, 'CSV Import'!$GA$7:$GA$359, 0))),0)</f>
        <v>0</v>
      </c>
      <c r="BL279" s="60">
        <f>IFERROR(VALUE(INDEX('CSV Import'!$GC$7:$GC$359, MATCH($BP279, 'CSV Import'!$GA$7:$GA$359, 0))),0)</f>
        <v>0</v>
      </c>
      <c r="BM279" s="61">
        <f t="shared" si="556"/>
        <v>0</v>
      </c>
      <c r="BN279" s="62">
        <f t="shared" si="556"/>
        <v>0</v>
      </c>
      <c r="BP279" s="33" t="str">
        <f t="shared" si="557"/>
        <v>NON-VOUCHERED---</v>
      </c>
    </row>
    <row r="280" spans="1:68" x14ac:dyDescent="0.2">
      <c r="A280" s="28">
        <f>ROW()</f>
        <v>280</v>
      </c>
      <c r="B280" s="111" t="s">
        <v>15</v>
      </c>
      <c r="C280" s="59">
        <f>IFERROR(VALUE(INDEX('CSV Import'!$D$7:$D$359, MATCH($BP280, 'CSV Import'!$C$7:$C$359, 0))),0)</f>
        <v>0</v>
      </c>
      <c r="D280" s="60">
        <f>IFERROR(VALUE(INDEX('CSV Import'!$E$7:$E$359, MATCH($BP280, 'CSV Import'!$C$7:$C$359, 0))),0)</f>
        <v>0</v>
      </c>
      <c r="E280" s="59">
        <f>IFERROR(VALUE(INDEX('CSV Import'!$J$7:$J$359, MATCH($BP280, 'CSV Import'!$I$7:$I$359, 0))),0)</f>
        <v>0</v>
      </c>
      <c r="F280" s="60">
        <f>IFERROR(VALUE(INDEX('CSV Import'!$K$7:$K$359, MATCH($BP280, 'CSV Import'!$I$7:$I$359, 0))),0)</f>
        <v>0</v>
      </c>
      <c r="G280" s="59">
        <f>IFERROR(VALUE(INDEX('CSV Import'!$P$7:$P$359, MATCH($BP280, 'CSV Import'!$O$7:$O$359, 0))),0)</f>
        <v>0</v>
      </c>
      <c r="H280" s="60">
        <f>IFERROR(VALUE(INDEX('CSV Import'!$Q$7:$Q$359, MATCH($BP280, 'CSV Import'!$O$7:$O$359, 0))),0)</f>
        <v>0</v>
      </c>
      <c r="I280" s="59">
        <f>IFERROR(VALUE(INDEX('CSV Import'!$V$7:$V$359, MATCH($BP280, 'CSV Import'!$U$7:$U$359, 0))),0)</f>
        <v>0</v>
      </c>
      <c r="J280" s="60">
        <f>IFERROR(VALUE(INDEX('CSV Import'!$W$7:$W$359, MATCH($BP280, 'CSV Import'!$U$7:$U$359, 0))),0)</f>
        <v>0</v>
      </c>
      <c r="K280" s="59">
        <f>IFERROR(VALUE(INDEX('CSV Import'!$AB$7:$AB$359, MATCH($BP280, 'CSV Import'!$AA$7:$AA$359, 0))),0)</f>
        <v>0</v>
      </c>
      <c r="L280" s="60">
        <f>IFERROR(VALUE(INDEX('CSV Import'!$AC$7:$AC$359, MATCH($BP280, 'CSV Import'!$AA$7:$AA$359, 0))),0)</f>
        <v>0</v>
      </c>
      <c r="M280" s="59">
        <f>IFERROR(VALUE(INDEX('CSV Import'!$AH$7:$AH$359, MATCH($BP280, 'CSV Import'!$AG$7:$AG$359, 0))),0)</f>
        <v>0</v>
      </c>
      <c r="N280" s="60">
        <f>IFERROR(VALUE(INDEX('CSV Import'!$AI$7:$AI$359, MATCH($BP280, 'CSV Import'!$AG$7:$AG$359, 0))),0)</f>
        <v>0</v>
      </c>
      <c r="O280" s="59">
        <f>IFERROR(VALUE(INDEX('CSV Import'!$AN$7:$AN$359, MATCH($BP280, 'CSV Import'!$AM$7:$AM$359, 0))),0)</f>
        <v>0</v>
      </c>
      <c r="P280" s="60">
        <f>IFERROR(VALUE(INDEX('CSV Import'!$AO$7:$AO$359, MATCH($BP280, 'CSV Import'!$AM$7:$AM$359, 0))),0)</f>
        <v>0</v>
      </c>
      <c r="Q280" s="59">
        <f>IFERROR(VALUE(INDEX('CSV Import'!$AT$7:$AT$359, MATCH($BP280, 'CSV Import'!$AS$7:$AS$359, 0))),0)</f>
        <v>0</v>
      </c>
      <c r="R280" s="60">
        <f>IFERROR(VALUE(INDEX('CSV Import'!$AU$7:$AU$359, MATCH($BP280, 'CSV Import'!$AS$7:$AS$359, 0))),0)</f>
        <v>0</v>
      </c>
      <c r="S280" s="59">
        <f>IFERROR(VALUE(INDEX('CSV Import'!$AZ$7:$AZ$359, MATCH($BP280, 'CSV Import'!$AY$7:$AY$359, 0))),0)</f>
        <v>0</v>
      </c>
      <c r="T280" s="60">
        <f>IFERROR(VALUE(INDEX('CSV Import'!$BA$7:$BA$359, MATCH($BP280, 'CSV Import'!$AY$7:$AY$359, 0))),0)</f>
        <v>0</v>
      </c>
      <c r="U280" s="59">
        <f>IFERROR(VALUE(INDEX('CSV Import'!$BF$7:$BF$359, MATCH($BP280, 'CSV Import'!$BE$7:$BE$359, 0))),0)</f>
        <v>0</v>
      </c>
      <c r="V280" s="60">
        <f>IFERROR(VALUE(INDEX('CSV Import'!$BG$7:$BG$359, MATCH($BP280, 'CSV Import'!$BE$7:$BE$359, 0))),0)</f>
        <v>0</v>
      </c>
      <c r="W280" s="59">
        <f>IFERROR(VALUE(INDEX('CSV Import'!$BL$7:$BL$359, MATCH($BP280, 'CSV Import'!$BK$7:$BK$359, 0))),0)</f>
        <v>0</v>
      </c>
      <c r="X280" s="60">
        <f>IFERROR(VALUE(INDEX('CSV Import'!$BM$7:$BM$359, MATCH($BP280, 'CSV Import'!$BK$7:$BK$359, 0))),0)</f>
        <v>0</v>
      </c>
      <c r="Y280" s="59">
        <f>IFERROR(VALUE(INDEX('CSV Import'!$BR$7:$BR$359, MATCH($BP280, 'CSV Import'!$BQ$7:$BQ$359, 0))),0)</f>
        <v>0</v>
      </c>
      <c r="Z280" s="60">
        <f>IFERROR(VALUE(INDEX('CSV Import'!$BS$7:$BS$359, MATCH($BP280, 'CSV Import'!$BQ$7:$BQ$359, 0))),0)</f>
        <v>0</v>
      </c>
      <c r="AA280" s="59">
        <f>IFERROR(VALUE(INDEX('CSV Import'!$BX$7:$BX$359, MATCH($BP280, 'CSV Import'!$BW$7:$BW$359, 0))),0)</f>
        <v>0</v>
      </c>
      <c r="AB280" s="60">
        <f>IFERROR(VALUE(INDEX('CSV Import'!$BY$7:$BY$359, MATCH($BP280, 'CSV Import'!$BW$7:$BW$359, 0))),0)</f>
        <v>0</v>
      </c>
      <c r="AC280" s="59">
        <f>IFERROR(VALUE(INDEX('CSV Import'!$CD$7:$CD$359, MATCH($BP280, 'CSV Import'!$CC$7:$CC$359, 0))),0)</f>
        <v>0</v>
      </c>
      <c r="AD280" s="60">
        <f>IFERROR(VALUE(INDEX('CSV Import'!$CE$7:$CE$359, MATCH($BP280, 'CSV Import'!$CC$7:$CC$359, 0))),0)</f>
        <v>0</v>
      </c>
      <c r="AE280" s="59">
        <f>IFERROR(VALUE(INDEX('CSV Import'!$CJ$7:$CJ$359, MATCH($BP280, 'CSV Import'!$CI$7:$CI$359, 0))),0)</f>
        <v>0</v>
      </c>
      <c r="AF280" s="60">
        <f>IFERROR(VALUE(INDEX('CSV Import'!$CK$7:$CK$359, MATCH($BP280, 'CSV Import'!$CI$7:$CI$359, 0))),0)</f>
        <v>0</v>
      </c>
      <c r="AG280" s="59">
        <f>IFERROR(VALUE(INDEX('CSV Import'!$CP$7:$CP$359, MATCH($BP280, 'CSV Import'!$CO$7:$CO$359, 0))),0)</f>
        <v>0</v>
      </c>
      <c r="AH280" s="60">
        <f>IFERROR(VALUE(INDEX('CSV Import'!$CQ$7:$CQ$359, MATCH($BP280, 'CSV Import'!$CO$7:$CO$359, 0))),0)</f>
        <v>0</v>
      </c>
      <c r="AI280" s="59">
        <f>IFERROR(VALUE(INDEX('CSV Import'!$CV$7:$CV$359, MATCH($BP280, 'CSV Import'!$CU$7:$CU$359, 0))),0)</f>
        <v>0</v>
      </c>
      <c r="AJ280" s="60">
        <f>IFERROR(VALUE(INDEX('CSV Import'!$CW$7:$CW$359, MATCH($BP280, 'CSV Import'!$CU$7:$CU$359, 0))),0)</f>
        <v>0</v>
      </c>
      <c r="AK280" s="59">
        <f>IFERROR(VALUE(INDEX('CSV Import'!$DB$7:$DB$359, MATCH($BP280, 'CSV Import'!$DA$7:$DA$359, 0))),0)</f>
        <v>0</v>
      </c>
      <c r="AL280" s="60">
        <f>IFERROR(VALUE(INDEX('CSV Import'!$DC$7:$DC$359, MATCH($BP280, 'CSV Import'!$DA$7:$DA$359, 0))),0)</f>
        <v>0</v>
      </c>
      <c r="AM280" s="59">
        <f>IFERROR(VALUE(INDEX('CSV Import'!$DH$7:$DH$359, MATCH($BP280, 'CSV Import'!$DG$7:$DG$359, 0))),0)</f>
        <v>0</v>
      </c>
      <c r="AN280" s="60">
        <f>IFERROR(VALUE(INDEX('CSV Import'!$DI$7:$DI$359, MATCH($BP280, 'CSV Import'!$DG$7:$DG$359, 0))),0)</f>
        <v>0</v>
      </c>
      <c r="AO280" s="59">
        <f>IFERROR(VALUE(INDEX('CSV Import'!$DN$7:$DN$359, MATCH($BP280, 'CSV Import'!$DM$7:$DM$359, 0))),0)</f>
        <v>0</v>
      </c>
      <c r="AP280" s="60">
        <f>IFERROR(VALUE(INDEX('CSV Import'!$DO$7:$DO$359, MATCH($BP280, 'CSV Import'!$DM$7:$DM$359, 0))),0)</f>
        <v>0</v>
      </c>
      <c r="AQ280" s="59">
        <f>IFERROR(VALUE(INDEX('CSV Import'!$DT$7:$DT$359, MATCH($BP280, 'CSV Import'!$DS$7:$DS$359, 0))),0)</f>
        <v>0</v>
      </c>
      <c r="AR280" s="60">
        <f>IFERROR(VALUE(INDEX('CSV Import'!$DU$7:$DU$359, MATCH($BP280, 'CSV Import'!$DS$7:$DS$359, 0))),0)</f>
        <v>0</v>
      </c>
      <c r="AS280" s="59">
        <f>IFERROR(VALUE(INDEX('CSV Import'!$DZ$7:$DZ$359, MATCH($BP280, 'CSV Import'!$DY$7:$DY$359, 0))),0)</f>
        <v>0</v>
      </c>
      <c r="AT280" s="60">
        <f>IFERROR(VALUE(INDEX('CSV Import'!$EA$7:$EA$359, MATCH($BP280, 'CSV Import'!$DY$7:$DY$359, 0))),0)</f>
        <v>0</v>
      </c>
      <c r="AU280" s="59">
        <f>IFERROR(VALUE(INDEX('CSV Import'!$EF$7:$EF$359, MATCH($BP280, 'CSV Import'!$EE$7:$EE$359, 0))),0)</f>
        <v>0</v>
      </c>
      <c r="AV280" s="60">
        <f>IFERROR(VALUE(INDEX('CSV Import'!$EG$7:$EG$359, MATCH($BP280, 'CSV Import'!$EE$7:$EE$359, 0))),0)</f>
        <v>0</v>
      </c>
      <c r="AW280" s="59">
        <f>IFERROR(VALUE(INDEX('CSV Import'!$EL$7:$EL$359, MATCH($BP280, 'CSV Import'!$EK$7:$EK$359, 0))),0)</f>
        <v>0</v>
      </c>
      <c r="AX280" s="60">
        <f>IFERROR(VALUE(INDEX('CSV Import'!$EM$7:$EM$359, MATCH($BP280, 'CSV Import'!$EK$7:$EK$359, 0))),0)</f>
        <v>0</v>
      </c>
      <c r="AY280" s="59">
        <f>IFERROR(VALUE(INDEX('CSV Import'!$ER$7:$ER$359, MATCH($BP280, 'CSV Import'!$EQ$7:$EQ$359, 0))),0)</f>
        <v>0</v>
      </c>
      <c r="AZ280" s="60">
        <f>IFERROR(VALUE(INDEX('CSV Import'!$ES$7:$ES$359, MATCH($BP280, 'CSV Import'!$EQ$7:$EQ$359, 0))),0)</f>
        <v>0</v>
      </c>
      <c r="BA280" s="59">
        <f>IFERROR(VALUE(INDEX('CSV Import'!$EX$7:$EX$359, MATCH($BP280, 'CSV Import'!$EW$7:$EW$359, 0))),0)</f>
        <v>0</v>
      </c>
      <c r="BB280" s="60">
        <f>IFERROR(VALUE(INDEX('CSV Import'!$EY$7:$EY$359, MATCH($BP280, 'CSV Import'!$EW$7:$EW$359, 0))),0)</f>
        <v>0</v>
      </c>
      <c r="BC280" s="59">
        <f>IFERROR(VALUE(INDEX('CSV Import'!$FD$7:$FD$359, MATCH($BP280, 'CSV Import'!$FC$7:$FC$359, 0))),0)</f>
        <v>0</v>
      </c>
      <c r="BD280" s="60">
        <f>IFERROR(VALUE(INDEX('CSV Import'!$FE$7:$FE$359, MATCH($BP280, 'CSV Import'!$FC$7:$FC$359, 0))),0)</f>
        <v>0</v>
      </c>
      <c r="BE280" s="59">
        <f>IFERROR(VALUE(INDEX('CSV Import'!$FJ$7:$FJ$359, MATCH($BP280, 'CSV Import'!$FI$7:$FI$359, 0))),0)</f>
        <v>0</v>
      </c>
      <c r="BF280" s="60">
        <f>IFERROR(VALUE(INDEX('CSV Import'!$FK$7:$FK$359, MATCH($BP280, 'CSV Import'!$FI$7:$FI$359, 0))),0)</f>
        <v>0</v>
      </c>
      <c r="BG280" s="59">
        <f>IFERROR(VALUE(INDEX('CSV Import'!$FP$7:$FP$359, MATCH($BP280, 'CSV Import'!$FO$7:$FO$359, 0))),0)</f>
        <v>0</v>
      </c>
      <c r="BH280" s="60">
        <f>IFERROR(VALUE(INDEX('CSV Import'!$FQ$7:$FQ$359, MATCH($BP280, 'CSV Import'!$FO$7:$FO$359, 0))),0)</f>
        <v>0</v>
      </c>
      <c r="BI280" s="59">
        <f>IFERROR(VALUE(INDEX('CSV Import'!$FV$7:$FV$359, MATCH($BP280, 'CSV Import'!$FU$7:$FU$359, 0))),0)</f>
        <v>0</v>
      </c>
      <c r="BJ280" s="60">
        <f>IFERROR(VALUE(INDEX('CSV Import'!$FW$7:$FW$359, MATCH($BP280, 'CSV Import'!$FU$7:$FU$359, 0))),0)</f>
        <v>0</v>
      </c>
      <c r="BK280" s="59">
        <f>IFERROR(VALUE(INDEX('CSV Import'!$GB$7:$GB$359, MATCH($BP280, 'CSV Import'!$GA$7:$GA$359, 0))),0)</f>
        <v>0</v>
      </c>
      <c r="BL280" s="60">
        <f>IFERROR(VALUE(INDEX('CSV Import'!$GC$7:$GC$359, MATCH($BP280, 'CSV Import'!$GA$7:$GA$359, 0))),0)</f>
        <v>0</v>
      </c>
      <c r="BM280" s="61">
        <f t="shared" si="556"/>
        <v>0</v>
      </c>
      <c r="BN280" s="62">
        <f t="shared" si="556"/>
        <v>0</v>
      </c>
      <c r="BP280" s="33" t="str">
        <f t="shared" si="557"/>
        <v>NON-VOUCHERED---</v>
      </c>
    </row>
    <row r="281" spans="1:68" x14ac:dyDescent="0.2">
      <c r="A281" s="28">
        <f>ROW()</f>
        <v>281</v>
      </c>
      <c r="B281" s="111" t="s">
        <v>15</v>
      </c>
      <c r="C281" s="59">
        <f>IFERROR(VALUE(INDEX('CSV Import'!$D$7:$D$359, MATCH($BP281, 'CSV Import'!$C$7:$C$359, 0))),0)</f>
        <v>0</v>
      </c>
      <c r="D281" s="60">
        <f>IFERROR(VALUE(INDEX('CSV Import'!$E$7:$E$359, MATCH($BP281, 'CSV Import'!$C$7:$C$359, 0))),0)</f>
        <v>0</v>
      </c>
      <c r="E281" s="59">
        <f>IFERROR(VALUE(INDEX('CSV Import'!$J$7:$J$359, MATCH($BP281, 'CSV Import'!$I$7:$I$359, 0))),0)</f>
        <v>0</v>
      </c>
      <c r="F281" s="60">
        <f>IFERROR(VALUE(INDEX('CSV Import'!$K$7:$K$359, MATCH($BP281, 'CSV Import'!$I$7:$I$359, 0))),0)</f>
        <v>0</v>
      </c>
      <c r="G281" s="59">
        <f>IFERROR(VALUE(INDEX('CSV Import'!$P$7:$P$359, MATCH($BP281, 'CSV Import'!$O$7:$O$359, 0))),0)</f>
        <v>0</v>
      </c>
      <c r="H281" s="60">
        <f>IFERROR(VALUE(INDEX('CSV Import'!$Q$7:$Q$359, MATCH($BP281, 'CSV Import'!$O$7:$O$359, 0))),0)</f>
        <v>0</v>
      </c>
      <c r="I281" s="59">
        <f>IFERROR(VALUE(INDEX('CSV Import'!$V$7:$V$359, MATCH($BP281, 'CSV Import'!$U$7:$U$359, 0))),0)</f>
        <v>0</v>
      </c>
      <c r="J281" s="60">
        <f>IFERROR(VALUE(INDEX('CSV Import'!$W$7:$W$359, MATCH($BP281, 'CSV Import'!$U$7:$U$359, 0))),0)</f>
        <v>0</v>
      </c>
      <c r="K281" s="59">
        <f>IFERROR(VALUE(INDEX('CSV Import'!$AB$7:$AB$359, MATCH($BP281, 'CSV Import'!$AA$7:$AA$359, 0))),0)</f>
        <v>0</v>
      </c>
      <c r="L281" s="60">
        <f>IFERROR(VALUE(INDEX('CSV Import'!$AC$7:$AC$359, MATCH($BP281, 'CSV Import'!$AA$7:$AA$359, 0))),0)</f>
        <v>0</v>
      </c>
      <c r="M281" s="59">
        <f>IFERROR(VALUE(INDEX('CSV Import'!$AH$7:$AH$359, MATCH($BP281, 'CSV Import'!$AG$7:$AG$359, 0))),0)</f>
        <v>0</v>
      </c>
      <c r="N281" s="60">
        <f>IFERROR(VALUE(INDEX('CSV Import'!$AI$7:$AI$359, MATCH($BP281, 'CSV Import'!$AG$7:$AG$359, 0))),0)</f>
        <v>0</v>
      </c>
      <c r="O281" s="59">
        <f>IFERROR(VALUE(INDEX('CSV Import'!$AN$7:$AN$359, MATCH($BP281, 'CSV Import'!$AM$7:$AM$359, 0))),0)</f>
        <v>0</v>
      </c>
      <c r="P281" s="60">
        <f>IFERROR(VALUE(INDEX('CSV Import'!$AO$7:$AO$359, MATCH($BP281, 'CSV Import'!$AM$7:$AM$359, 0))),0)</f>
        <v>0</v>
      </c>
      <c r="Q281" s="59">
        <f>IFERROR(VALUE(INDEX('CSV Import'!$AT$7:$AT$359, MATCH($BP281, 'CSV Import'!$AS$7:$AS$359, 0))),0)</f>
        <v>0</v>
      </c>
      <c r="R281" s="60">
        <f>IFERROR(VALUE(INDEX('CSV Import'!$AU$7:$AU$359, MATCH($BP281, 'CSV Import'!$AS$7:$AS$359, 0))),0)</f>
        <v>0</v>
      </c>
      <c r="S281" s="59">
        <f>IFERROR(VALUE(INDEX('CSV Import'!$AZ$7:$AZ$359, MATCH($BP281, 'CSV Import'!$AY$7:$AY$359, 0))),0)</f>
        <v>0</v>
      </c>
      <c r="T281" s="60">
        <f>IFERROR(VALUE(INDEX('CSV Import'!$BA$7:$BA$359, MATCH($BP281, 'CSV Import'!$AY$7:$AY$359, 0))),0)</f>
        <v>0</v>
      </c>
      <c r="U281" s="59">
        <f>IFERROR(VALUE(INDEX('CSV Import'!$BF$7:$BF$359, MATCH($BP281, 'CSV Import'!$BE$7:$BE$359, 0))),0)</f>
        <v>0</v>
      </c>
      <c r="V281" s="60">
        <f>IFERROR(VALUE(INDEX('CSV Import'!$BG$7:$BG$359, MATCH($BP281, 'CSV Import'!$BE$7:$BE$359, 0))),0)</f>
        <v>0</v>
      </c>
      <c r="W281" s="59">
        <f>IFERROR(VALUE(INDEX('CSV Import'!$BL$7:$BL$359, MATCH($BP281, 'CSV Import'!$BK$7:$BK$359, 0))),0)</f>
        <v>0</v>
      </c>
      <c r="X281" s="60">
        <f>IFERROR(VALUE(INDEX('CSV Import'!$BM$7:$BM$359, MATCH($BP281, 'CSV Import'!$BK$7:$BK$359, 0))),0)</f>
        <v>0</v>
      </c>
      <c r="Y281" s="59">
        <f>IFERROR(VALUE(INDEX('CSV Import'!$BR$7:$BR$359, MATCH($BP281, 'CSV Import'!$BQ$7:$BQ$359, 0))),0)</f>
        <v>0</v>
      </c>
      <c r="Z281" s="60">
        <f>IFERROR(VALUE(INDEX('CSV Import'!$BS$7:$BS$359, MATCH($BP281, 'CSV Import'!$BQ$7:$BQ$359, 0))),0)</f>
        <v>0</v>
      </c>
      <c r="AA281" s="59">
        <f>IFERROR(VALUE(INDEX('CSV Import'!$BX$7:$BX$359, MATCH($BP281, 'CSV Import'!$BW$7:$BW$359, 0))),0)</f>
        <v>0</v>
      </c>
      <c r="AB281" s="60">
        <f>IFERROR(VALUE(INDEX('CSV Import'!$BY$7:$BY$359, MATCH($BP281, 'CSV Import'!$BW$7:$BW$359, 0))),0)</f>
        <v>0</v>
      </c>
      <c r="AC281" s="59">
        <f>IFERROR(VALUE(INDEX('CSV Import'!$CD$7:$CD$359, MATCH($BP281, 'CSV Import'!$CC$7:$CC$359, 0))),0)</f>
        <v>0</v>
      </c>
      <c r="AD281" s="60">
        <f>IFERROR(VALUE(INDEX('CSV Import'!$CE$7:$CE$359, MATCH($BP281, 'CSV Import'!$CC$7:$CC$359, 0))),0)</f>
        <v>0</v>
      </c>
      <c r="AE281" s="59">
        <f>IFERROR(VALUE(INDEX('CSV Import'!$CJ$7:$CJ$359, MATCH($BP281, 'CSV Import'!$CI$7:$CI$359, 0))),0)</f>
        <v>0</v>
      </c>
      <c r="AF281" s="60">
        <f>IFERROR(VALUE(INDEX('CSV Import'!$CK$7:$CK$359, MATCH($BP281, 'CSV Import'!$CI$7:$CI$359, 0))),0)</f>
        <v>0</v>
      </c>
      <c r="AG281" s="59">
        <f>IFERROR(VALUE(INDEX('CSV Import'!$CP$7:$CP$359, MATCH($BP281, 'CSV Import'!$CO$7:$CO$359, 0))),0)</f>
        <v>0</v>
      </c>
      <c r="AH281" s="60">
        <f>IFERROR(VALUE(INDEX('CSV Import'!$CQ$7:$CQ$359, MATCH($BP281, 'CSV Import'!$CO$7:$CO$359, 0))),0)</f>
        <v>0</v>
      </c>
      <c r="AI281" s="59">
        <f>IFERROR(VALUE(INDEX('CSV Import'!$CV$7:$CV$359, MATCH($BP281, 'CSV Import'!$CU$7:$CU$359, 0))),0)</f>
        <v>0</v>
      </c>
      <c r="AJ281" s="60">
        <f>IFERROR(VALUE(INDEX('CSV Import'!$CW$7:$CW$359, MATCH($BP281, 'CSV Import'!$CU$7:$CU$359, 0))),0)</f>
        <v>0</v>
      </c>
      <c r="AK281" s="59">
        <f>IFERROR(VALUE(INDEX('CSV Import'!$DB$7:$DB$359, MATCH($BP281, 'CSV Import'!$DA$7:$DA$359, 0))),0)</f>
        <v>0</v>
      </c>
      <c r="AL281" s="60">
        <f>IFERROR(VALUE(INDEX('CSV Import'!$DC$7:$DC$359, MATCH($BP281, 'CSV Import'!$DA$7:$DA$359, 0))),0)</f>
        <v>0</v>
      </c>
      <c r="AM281" s="59">
        <f>IFERROR(VALUE(INDEX('CSV Import'!$DH$7:$DH$359, MATCH($BP281, 'CSV Import'!$DG$7:$DG$359, 0))),0)</f>
        <v>0</v>
      </c>
      <c r="AN281" s="60">
        <f>IFERROR(VALUE(INDEX('CSV Import'!$DI$7:$DI$359, MATCH($BP281, 'CSV Import'!$DG$7:$DG$359, 0))),0)</f>
        <v>0</v>
      </c>
      <c r="AO281" s="59">
        <f>IFERROR(VALUE(INDEX('CSV Import'!$DN$7:$DN$359, MATCH($BP281, 'CSV Import'!$DM$7:$DM$359, 0))),0)</f>
        <v>0</v>
      </c>
      <c r="AP281" s="60">
        <f>IFERROR(VALUE(INDEX('CSV Import'!$DO$7:$DO$359, MATCH($BP281, 'CSV Import'!$DM$7:$DM$359, 0))),0)</f>
        <v>0</v>
      </c>
      <c r="AQ281" s="59">
        <f>IFERROR(VALUE(INDEX('CSV Import'!$DT$7:$DT$359, MATCH($BP281, 'CSV Import'!$DS$7:$DS$359, 0))),0)</f>
        <v>0</v>
      </c>
      <c r="AR281" s="60">
        <f>IFERROR(VALUE(INDEX('CSV Import'!$DU$7:$DU$359, MATCH($BP281, 'CSV Import'!$DS$7:$DS$359, 0))),0)</f>
        <v>0</v>
      </c>
      <c r="AS281" s="59">
        <f>IFERROR(VALUE(INDEX('CSV Import'!$DZ$7:$DZ$359, MATCH($BP281, 'CSV Import'!$DY$7:$DY$359, 0))),0)</f>
        <v>0</v>
      </c>
      <c r="AT281" s="60">
        <f>IFERROR(VALUE(INDEX('CSV Import'!$EA$7:$EA$359, MATCH($BP281, 'CSV Import'!$DY$7:$DY$359, 0))),0)</f>
        <v>0</v>
      </c>
      <c r="AU281" s="59">
        <f>IFERROR(VALUE(INDEX('CSV Import'!$EF$7:$EF$359, MATCH($BP281, 'CSV Import'!$EE$7:$EE$359, 0))),0)</f>
        <v>0</v>
      </c>
      <c r="AV281" s="60">
        <f>IFERROR(VALUE(INDEX('CSV Import'!$EG$7:$EG$359, MATCH($BP281, 'CSV Import'!$EE$7:$EE$359, 0))),0)</f>
        <v>0</v>
      </c>
      <c r="AW281" s="59">
        <f>IFERROR(VALUE(INDEX('CSV Import'!$EL$7:$EL$359, MATCH($BP281, 'CSV Import'!$EK$7:$EK$359, 0))),0)</f>
        <v>0</v>
      </c>
      <c r="AX281" s="60">
        <f>IFERROR(VALUE(INDEX('CSV Import'!$EM$7:$EM$359, MATCH($BP281, 'CSV Import'!$EK$7:$EK$359, 0))),0)</f>
        <v>0</v>
      </c>
      <c r="AY281" s="59">
        <f>IFERROR(VALUE(INDEX('CSV Import'!$ER$7:$ER$359, MATCH($BP281, 'CSV Import'!$EQ$7:$EQ$359, 0))),0)</f>
        <v>0</v>
      </c>
      <c r="AZ281" s="60">
        <f>IFERROR(VALUE(INDEX('CSV Import'!$ES$7:$ES$359, MATCH($BP281, 'CSV Import'!$EQ$7:$EQ$359, 0))),0)</f>
        <v>0</v>
      </c>
      <c r="BA281" s="59">
        <f>IFERROR(VALUE(INDEX('CSV Import'!$EX$7:$EX$359, MATCH($BP281, 'CSV Import'!$EW$7:$EW$359, 0))),0)</f>
        <v>0</v>
      </c>
      <c r="BB281" s="60">
        <f>IFERROR(VALUE(INDEX('CSV Import'!$EY$7:$EY$359, MATCH($BP281, 'CSV Import'!$EW$7:$EW$359, 0))),0)</f>
        <v>0</v>
      </c>
      <c r="BC281" s="59">
        <f>IFERROR(VALUE(INDEX('CSV Import'!$FD$7:$FD$359, MATCH($BP281, 'CSV Import'!$FC$7:$FC$359, 0))),0)</f>
        <v>0</v>
      </c>
      <c r="BD281" s="60">
        <f>IFERROR(VALUE(INDEX('CSV Import'!$FE$7:$FE$359, MATCH($BP281, 'CSV Import'!$FC$7:$FC$359, 0))),0)</f>
        <v>0</v>
      </c>
      <c r="BE281" s="59">
        <f>IFERROR(VALUE(INDEX('CSV Import'!$FJ$7:$FJ$359, MATCH($BP281, 'CSV Import'!$FI$7:$FI$359, 0))),0)</f>
        <v>0</v>
      </c>
      <c r="BF281" s="60">
        <f>IFERROR(VALUE(INDEX('CSV Import'!$FK$7:$FK$359, MATCH($BP281, 'CSV Import'!$FI$7:$FI$359, 0))),0)</f>
        <v>0</v>
      </c>
      <c r="BG281" s="59">
        <f>IFERROR(VALUE(INDEX('CSV Import'!$FP$7:$FP$359, MATCH($BP281, 'CSV Import'!$FO$7:$FO$359, 0))),0)</f>
        <v>0</v>
      </c>
      <c r="BH281" s="60">
        <f>IFERROR(VALUE(INDEX('CSV Import'!$FQ$7:$FQ$359, MATCH($BP281, 'CSV Import'!$FO$7:$FO$359, 0))),0)</f>
        <v>0</v>
      </c>
      <c r="BI281" s="59">
        <f>IFERROR(VALUE(INDEX('CSV Import'!$FV$7:$FV$359, MATCH($BP281, 'CSV Import'!$FU$7:$FU$359, 0))),0)</f>
        <v>0</v>
      </c>
      <c r="BJ281" s="60">
        <f>IFERROR(VALUE(INDEX('CSV Import'!$FW$7:$FW$359, MATCH($BP281, 'CSV Import'!$FU$7:$FU$359, 0))),0)</f>
        <v>0</v>
      </c>
      <c r="BK281" s="59">
        <f>IFERROR(VALUE(INDEX('CSV Import'!$GB$7:$GB$359, MATCH($BP281, 'CSV Import'!$GA$7:$GA$359, 0))),0)</f>
        <v>0</v>
      </c>
      <c r="BL281" s="60">
        <f>IFERROR(VALUE(INDEX('CSV Import'!$GC$7:$GC$359, MATCH($BP281, 'CSV Import'!$GA$7:$GA$359, 0))),0)</f>
        <v>0</v>
      </c>
      <c r="BM281" s="61">
        <f t="shared" si="556"/>
        <v>0</v>
      </c>
      <c r="BN281" s="62">
        <f t="shared" si="556"/>
        <v>0</v>
      </c>
      <c r="BP281" s="33" t="str">
        <f t="shared" ref="BP281:BP282" si="568">$B$209&amp;$B281</f>
        <v>NON-VOUCHERED---</v>
      </c>
    </row>
    <row r="282" spans="1:68" ht="15" thickBot="1" x14ac:dyDescent="0.25">
      <c r="A282" s="28">
        <f>ROW()</f>
        <v>282</v>
      </c>
      <c r="B282" s="113" t="s">
        <v>15</v>
      </c>
      <c r="C282" s="97">
        <f>IFERROR(VALUE(INDEX('CSV Import'!$D$7:$D$359, MATCH($BP282, 'CSV Import'!$C$7:$C$359, 0))),0)</f>
        <v>0</v>
      </c>
      <c r="D282" s="98">
        <f>IFERROR(VALUE(INDEX('CSV Import'!$E$7:$E$359, MATCH($BP282, 'CSV Import'!$C$7:$C$359, 0))),0)</f>
        <v>0</v>
      </c>
      <c r="E282" s="97">
        <f>IFERROR(VALUE(INDEX('CSV Import'!$J$7:$J$359, MATCH($BP282, 'CSV Import'!$I$7:$I$359, 0))),0)</f>
        <v>0</v>
      </c>
      <c r="F282" s="98">
        <f>IFERROR(VALUE(INDEX('CSV Import'!$K$7:$K$359, MATCH($BP282, 'CSV Import'!$I$7:$I$359, 0))),0)</f>
        <v>0</v>
      </c>
      <c r="G282" s="97">
        <f>IFERROR(VALUE(INDEX('CSV Import'!$P$7:$P$359, MATCH($BP282, 'CSV Import'!$O$7:$O$359, 0))),0)</f>
        <v>0</v>
      </c>
      <c r="H282" s="98">
        <f>IFERROR(VALUE(INDEX('CSV Import'!$Q$7:$Q$359, MATCH($BP282, 'CSV Import'!$O$7:$O$359, 0))),0)</f>
        <v>0</v>
      </c>
      <c r="I282" s="97">
        <f>IFERROR(VALUE(INDEX('CSV Import'!$V$7:$V$359, MATCH($BP282, 'CSV Import'!$U$7:$U$359, 0))),0)</f>
        <v>0</v>
      </c>
      <c r="J282" s="98">
        <f>IFERROR(VALUE(INDEX('CSV Import'!$W$7:$W$359, MATCH($BP282, 'CSV Import'!$U$7:$U$359, 0))),0)</f>
        <v>0</v>
      </c>
      <c r="K282" s="97">
        <f>IFERROR(VALUE(INDEX('CSV Import'!$AB$7:$AB$359, MATCH($BP282, 'CSV Import'!$AA$7:$AA$359, 0))),0)</f>
        <v>0</v>
      </c>
      <c r="L282" s="98">
        <f>IFERROR(VALUE(INDEX('CSV Import'!$AC$7:$AC$359, MATCH($BP282, 'CSV Import'!$AA$7:$AA$359, 0))),0)</f>
        <v>0</v>
      </c>
      <c r="M282" s="97">
        <f>IFERROR(VALUE(INDEX('CSV Import'!$AH$7:$AH$359, MATCH($BP282, 'CSV Import'!$AG$7:$AG$359, 0))),0)</f>
        <v>0</v>
      </c>
      <c r="N282" s="98">
        <f>IFERROR(VALUE(INDEX('CSV Import'!$AI$7:$AI$359, MATCH($BP282, 'CSV Import'!$AG$7:$AG$359, 0))),0)</f>
        <v>0</v>
      </c>
      <c r="O282" s="97">
        <f>IFERROR(VALUE(INDEX('CSV Import'!$AN$7:$AN$359, MATCH($BP282, 'CSV Import'!$AM$7:$AM$359, 0))),0)</f>
        <v>0</v>
      </c>
      <c r="P282" s="98">
        <f>IFERROR(VALUE(INDEX('CSV Import'!$AO$7:$AO$359, MATCH($BP282, 'CSV Import'!$AM$7:$AM$359, 0))),0)</f>
        <v>0</v>
      </c>
      <c r="Q282" s="97">
        <f>IFERROR(VALUE(INDEX('CSV Import'!$AT$7:$AT$359, MATCH($BP282, 'CSV Import'!$AS$7:$AS$359, 0))),0)</f>
        <v>0</v>
      </c>
      <c r="R282" s="98">
        <f>IFERROR(VALUE(INDEX('CSV Import'!$AU$7:$AU$359, MATCH($BP282, 'CSV Import'!$AS$7:$AS$359, 0))),0)</f>
        <v>0</v>
      </c>
      <c r="S282" s="97">
        <f>IFERROR(VALUE(INDEX('CSV Import'!$AZ$7:$AZ$359, MATCH($BP282, 'CSV Import'!$AY$7:$AY$359, 0))),0)</f>
        <v>0</v>
      </c>
      <c r="T282" s="98">
        <f>IFERROR(VALUE(INDEX('CSV Import'!$BA$7:$BA$359, MATCH($BP282, 'CSV Import'!$AY$7:$AY$359, 0))),0)</f>
        <v>0</v>
      </c>
      <c r="U282" s="97">
        <f>IFERROR(VALUE(INDEX('CSV Import'!$BF$7:$BF$359, MATCH($BP282, 'CSV Import'!$BE$7:$BE$359, 0))),0)</f>
        <v>0</v>
      </c>
      <c r="V282" s="98">
        <f>IFERROR(VALUE(INDEX('CSV Import'!$BG$7:$BG$359, MATCH($BP282, 'CSV Import'!$BE$7:$BE$359, 0))),0)</f>
        <v>0</v>
      </c>
      <c r="W282" s="97">
        <f>IFERROR(VALUE(INDEX('CSV Import'!$BL$7:$BL$359, MATCH($BP282, 'CSV Import'!$BK$7:$BK$359, 0))),0)</f>
        <v>0</v>
      </c>
      <c r="X282" s="98">
        <f>IFERROR(VALUE(INDEX('CSV Import'!$BM$7:$BM$359, MATCH($BP282, 'CSV Import'!$BK$7:$BK$359, 0))),0)</f>
        <v>0</v>
      </c>
      <c r="Y282" s="97">
        <f>IFERROR(VALUE(INDEX('CSV Import'!$BR$7:$BR$359, MATCH($BP282, 'CSV Import'!$BQ$7:$BQ$359, 0))),0)</f>
        <v>0</v>
      </c>
      <c r="Z282" s="98">
        <f>IFERROR(VALUE(INDEX('CSV Import'!$BS$7:$BS$359, MATCH($BP282, 'CSV Import'!$BQ$7:$BQ$359, 0))),0)</f>
        <v>0</v>
      </c>
      <c r="AA282" s="97">
        <f>IFERROR(VALUE(INDEX('CSV Import'!$BX$7:$BX$359, MATCH($BP282, 'CSV Import'!$BW$7:$BW$359, 0))),0)</f>
        <v>0</v>
      </c>
      <c r="AB282" s="98">
        <f>IFERROR(VALUE(INDEX('CSV Import'!$BY$7:$BY$359, MATCH($BP282, 'CSV Import'!$BW$7:$BW$359, 0))),0)</f>
        <v>0</v>
      </c>
      <c r="AC282" s="97">
        <f>IFERROR(VALUE(INDEX('CSV Import'!$CD$7:$CD$359, MATCH($BP282, 'CSV Import'!$CC$7:$CC$359, 0))),0)</f>
        <v>0</v>
      </c>
      <c r="AD282" s="98">
        <f>IFERROR(VALUE(INDEX('CSV Import'!$CE$7:$CE$359, MATCH($BP282, 'CSV Import'!$CC$7:$CC$359, 0))),0)</f>
        <v>0</v>
      </c>
      <c r="AE282" s="97">
        <f>IFERROR(VALUE(INDEX('CSV Import'!$CJ$7:$CJ$359, MATCH($BP282, 'CSV Import'!$CI$7:$CI$359, 0))),0)</f>
        <v>0</v>
      </c>
      <c r="AF282" s="98">
        <f>IFERROR(VALUE(INDEX('CSV Import'!$CK$7:$CK$359, MATCH($BP282, 'CSV Import'!$CI$7:$CI$359, 0))),0)</f>
        <v>0</v>
      </c>
      <c r="AG282" s="97">
        <f>IFERROR(VALUE(INDEX('CSV Import'!$CP$7:$CP$359, MATCH($BP282, 'CSV Import'!$CO$7:$CO$359, 0))),0)</f>
        <v>0</v>
      </c>
      <c r="AH282" s="98">
        <f>IFERROR(VALUE(INDEX('CSV Import'!$CQ$7:$CQ$359, MATCH($BP282, 'CSV Import'!$CO$7:$CO$359, 0))),0)</f>
        <v>0</v>
      </c>
      <c r="AI282" s="97">
        <f>IFERROR(VALUE(INDEX('CSV Import'!$CV$7:$CV$359, MATCH($BP282, 'CSV Import'!$CU$7:$CU$359, 0))),0)</f>
        <v>0</v>
      </c>
      <c r="AJ282" s="98">
        <f>IFERROR(VALUE(INDEX('CSV Import'!$CW$7:$CW$359, MATCH($BP282, 'CSV Import'!$CU$7:$CU$359, 0))),0)</f>
        <v>0</v>
      </c>
      <c r="AK282" s="97">
        <f>IFERROR(VALUE(INDEX('CSV Import'!$DB$7:$DB$359, MATCH($BP282, 'CSV Import'!$DA$7:$DA$359, 0))),0)</f>
        <v>0</v>
      </c>
      <c r="AL282" s="98">
        <f>IFERROR(VALUE(INDEX('CSV Import'!$DC$7:$DC$359, MATCH($BP282, 'CSV Import'!$DA$7:$DA$359, 0))),0)</f>
        <v>0</v>
      </c>
      <c r="AM282" s="97">
        <f>IFERROR(VALUE(INDEX('CSV Import'!$DH$7:$DH$359, MATCH($BP282, 'CSV Import'!$DG$7:$DG$359, 0))),0)</f>
        <v>0</v>
      </c>
      <c r="AN282" s="98">
        <f>IFERROR(VALUE(INDEX('CSV Import'!$DI$7:$DI$359, MATCH($BP282, 'CSV Import'!$DG$7:$DG$359, 0))),0)</f>
        <v>0</v>
      </c>
      <c r="AO282" s="97">
        <f>IFERROR(VALUE(INDEX('CSV Import'!$DN$7:$DN$359, MATCH($BP282, 'CSV Import'!$DM$7:$DM$359, 0))),0)</f>
        <v>0</v>
      </c>
      <c r="AP282" s="98">
        <f>IFERROR(VALUE(INDEX('CSV Import'!$DO$7:$DO$359, MATCH($BP282, 'CSV Import'!$DM$7:$DM$359, 0))),0)</f>
        <v>0</v>
      </c>
      <c r="AQ282" s="97">
        <f>IFERROR(VALUE(INDEX('CSV Import'!$DT$7:$DT$359, MATCH($BP282, 'CSV Import'!$DS$7:$DS$359, 0))),0)</f>
        <v>0</v>
      </c>
      <c r="AR282" s="98">
        <f>IFERROR(VALUE(INDEX('CSV Import'!$DU$7:$DU$359, MATCH($BP282, 'CSV Import'!$DS$7:$DS$359, 0))),0)</f>
        <v>0</v>
      </c>
      <c r="AS282" s="97">
        <f>IFERROR(VALUE(INDEX('CSV Import'!$DZ$7:$DZ$359, MATCH($BP282, 'CSV Import'!$DY$7:$DY$359, 0))),0)</f>
        <v>0</v>
      </c>
      <c r="AT282" s="98">
        <f>IFERROR(VALUE(INDEX('CSV Import'!$EA$7:$EA$359, MATCH($BP282, 'CSV Import'!$DY$7:$DY$359, 0))),0)</f>
        <v>0</v>
      </c>
      <c r="AU282" s="97">
        <f>IFERROR(VALUE(INDEX('CSV Import'!$EF$7:$EF$359, MATCH($BP282, 'CSV Import'!$EE$7:$EE$359, 0))),0)</f>
        <v>0</v>
      </c>
      <c r="AV282" s="98">
        <f>IFERROR(VALUE(INDEX('CSV Import'!$EG$7:$EG$359, MATCH($BP282, 'CSV Import'!$EE$7:$EE$359, 0))),0)</f>
        <v>0</v>
      </c>
      <c r="AW282" s="97">
        <f>IFERROR(VALUE(INDEX('CSV Import'!$EL$7:$EL$359, MATCH($BP282, 'CSV Import'!$EK$7:$EK$359, 0))),0)</f>
        <v>0</v>
      </c>
      <c r="AX282" s="98">
        <f>IFERROR(VALUE(INDEX('CSV Import'!$EM$7:$EM$359, MATCH($BP282, 'CSV Import'!$EK$7:$EK$359, 0))),0)</f>
        <v>0</v>
      </c>
      <c r="AY282" s="97">
        <f>IFERROR(VALUE(INDEX('CSV Import'!$ER$7:$ER$359, MATCH($BP282, 'CSV Import'!$EQ$7:$EQ$359, 0))),0)</f>
        <v>0</v>
      </c>
      <c r="AZ282" s="98">
        <f>IFERROR(VALUE(INDEX('CSV Import'!$ES$7:$ES$359, MATCH($BP282, 'CSV Import'!$EQ$7:$EQ$359, 0))),0)</f>
        <v>0</v>
      </c>
      <c r="BA282" s="97">
        <f>IFERROR(VALUE(INDEX('CSV Import'!$EX$7:$EX$359, MATCH($BP282, 'CSV Import'!$EW$7:$EW$359, 0))),0)</f>
        <v>0</v>
      </c>
      <c r="BB282" s="98">
        <f>IFERROR(VALUE(INDEX('CSV Import'!$EY$7:$EY$359, MATCH($BP282, 'CSV Import'!$EW$7:$EW$359, 0))),0)</f>
        <v>0</v>
      </c>
      <c r="BC282" s="97">
        <f>IFERROR(VALUE(INDEX('CSV Import'!$FD$7:$FD$359, MATCH($BP282, 'CSV Import'!$FC$7:$FC$359, 0))),0)</f>
        <v>0</v>
      </c>
      <c r="BD282" s="98">
        <f>IFERROR(VALUE(INDEX('CSV Import'!$FE$7:$FE$359, MATCH($BP282, 'CSV Import'!$FC$7:$FC$359, 0))),0)</f>
        <v>0</v>
      </c>
      <c r="BE282" s="97">
        <f>IFERROR(VALUE(INDEX('CSV Import'!$FJ$7:$FJ$359, MATCH($BP282, 'CSV Import'!$FI$7:$FI$359, 0))),0)</f>
        <v>0</v>
      </c>
      <c r="BF282" s="98">
        <f>IFERROR(VALUE(INDEX('CSV Import'!$FK$7:$FK$359, MATCH($BP282, 'CSV Import'!$FI$7:$FI$359, 0))),0)</f>
        <v>0</v>
      </c>
      <c r="BG282" s="97">
        <f>IFERROR(VALUE(INDEX('CSV Import'!$FP$7:$FP$359, MATCH($BP282, 'CSV Import'!$FO$7:$FO$359, 0))),0)</f>
        <v>0</v>
      </c>
      <c r="BH282" s="98">
        <f>IFERROR(VALUE(INDEX('CSV Import'!$FQ$7:$FQ$359, MATCH($BP282, 'CSV Import'!$FO$7:$FO$359, 0))),0)</f>
        <v>0</v>
      </c>
      <c r="BI282" s="97">
        <f>IFERROR(VALUE(INDEX('CSV Import'!$FV$7:$FV$359, MATCH($BP282, 'CSV Import'!$FU$7:$FU$359, 0))),0)</f>
        <v>0</v>
      </c>
      <c r="BJ282" s="98">
        <f>IFERROR(VALUE(INDEX('CSV Import'!$FW$7:$FW$359, MATCH($BP282, 'CSV Import'!$FU$7:$FU$359, 0))),0)</f>
        <v>0</v>
      </c>
      <c r="BK282" s="97">
        <f>IFERROR(VALUE(INDEX('CSV Import'!$GB$7:$GB$359, MATCH($BP282, 'CSV Import'!$GA$7:$GA$359, 0))),0)</f>
        <v>0</v>
      </c>
      <c r="BL282" s="98">
        <f>IFERROR(VALUE(INDEX('CSV Import'!$GC$7:$GC$359, MATCH($BP282, 'CSV Import'!$GA$7:$GA$359, 0))),0)</f>
        <v>0</v>
      </c>
      <c r="BM282" s="102">
        <f>SUM(C282,E282,G282,I282,K282,M282,O282,Q282,S282,U282,W282,Y282,AA282,AC282,AE282)+SUM(AG282,AI282,AK282,AM282,AO282,AQ282,AS282,AU282,AW282,AY282,BA282,BC282,BE282,BG282,BI282,BK282)</f>
        <v>0</v>
      </c>
      <c r="BN282" s="103">
        <f t="shared" si="556"/>
        <v>0</v>
      </c>
      <c r="BP282" s="33" t="str">
        <f t="shared" si="568"/>
        <v>NON-VOUCHERED---</v>
      </c>
    </row>
    <row r="283" spans="1:68" ht="15" thickBot="1" x14ac:dyDescent="0.25">
      <c r="A283" s="28">
        <f>ROW()</f>
        <v>283</v>
      </c>
      <c r="B283" s="116" t="s">
        <v>318</v>
      </c>
      <c r="C283" s="117">
        <f t="shared" ref="C283:AH283" si="569">SUM(C210:C282)</f>
        <v>0</v>
      </c>
      <c r="D283" s="118">
        <f t="shared" si="569"/>
        <v>0</v>
      </c>
      <c r="E283" s="117">
        <f t="shared" si="569"/>
        <v>0</v>
      </c>
      <c r="F283" s="118">
        <f t="shared" si="569"/>
        <v>0</v>
      </c>
      <c r="G283" s="117">
        <f t="shared" si="569"/>
        <v>0</v>
      </c>
      <c r="H283" s="118">
        <f t="shared" si="569"/>
        <v>0</v>
      </c>
      <c r="I283" s="117">
        <f t="shared" si="569"/>
        <v>0</v>
      </c>
      <c r="J283" s="118">
        <f t="shared" si="569"/>
        <v>0</v>
      </c>
      <c r="K283" s="117">
        <f t="shared" si="569"/>
        <v>0</v>
      </c>
      <c r="L283" s="118">
        <f t="shared" si="569"/>
        <v>0</v>
      </c>
      <c r="M283" s="117">
        <f t="shared" si="569"/>
        <v>0</v>
      </c>
      <c r="N283" s="118">
        <f t="shared" si="569"/>
        <v>0</v>
      </c>
      <c r="O283" s="117">
        <f t="shared" si="569"/>
        <v>0</v>
      </c>
      <c r="P283" s="118">
        <f t="shared" si="569"/>
        <v>0</v>
      </c>
      <c r="Q283" s="117">
        <f t="shared" si="569"/>
        <v>0</v>
      </c>
      <c r="R283" s="118">
        <f t="shared" si="569"/>
        <v>0</v>
      </c>
      <c r="S283" s="117">
        <f t="shared" si="569"/>
        <v>0</v>
      </c>
      <c r="T283" s="118">
        <f t="shared" si="569"/>
        <v>0</v>
      </c>
      <c r="U283" s="117">
        <f t="shared" si="569"/>
        <v>0</v>
      </c>
      <c r="V283" s="118">
        <f t="shared" si="569"/>
        <v>0</v>
      </c>
      <c r="W283" s="117">
        <f t="shared" si="569"/>
        <v>0</v>
      </c>
      <c r="X283" s="118">
        <f t="shared" si="569"/>
        <v>0</v>
      </c>
      <c r="Y283" s="117">
        <f t="shared" si="569"/>
        <v>0</v>
      </c>
      <c r="Z283" s="118">
        <f t="shared" si="569"/>
        <v>0</v>
      </c>
      <c r="AA283" s="117">
        <f t="shared" si="569"/>
        <v>0</v>
      </c>
      <c r="AB283" s="118">
        <f t="shared" si="569"/>
        <v>0</v>
      </c>
      <c r="AC283" s="117">
        <f t="shared" si="569"/>
        <v>0</v>
      </c>
      <c r="AD283" s="118">
        <f t="shared" si="569"/>
        <v>0</v>
      </c>
      <c r="AE283" s="117">
        <f t="shared" si="569"/>
        <v>0</v>
      </c>
      <c r="AF283" s="118">
        <f t="shared" si="569"/>
        <v>0</v>
      </c>
      <c r="AG283" s="117">
        <f t="shared" si="569"/>
        <v>0</v>
      </c>
      <c r="AH283" s="118">
        <f t="shared" si="569"/>
        <v>0</v>
      </c>
      <c r="AI283" s="117">
        <f t="shared" ref="AI283:BN283" si="570">SUM(AI210:AI282)</f>
        <v>0</v>
      </c>
      <c r="AJ283" s="118">
        <f t="shared" si="570"/>
        <v>0</v>
      </c>
      <c r="AK283" s="117">
        <f t="shared" si="570"/>
        <v>0</v>
      </c>
      <c r="AL283" s="118">
        <f t="shared" si="570"/>
        <v>0</v>
      </c>
      <c r="AM283" s="117">
        <f t="shared" si="570"/>
        <v>0</v>
      </c>
      <c r="AN283" s="118">
        <f t="shared" si="570"/>
        <v>0</v>
      </c>
      <c r="AO283" s="117">
        <f t="shared" si="570"/>
        <v>0</v>
      </c>
      <c r="AP283" s="118">
        <f t="shared" si="570"/>
        <v>0</v>
      </c>
      <c r="AQ283" s="117">
        <f t="shared" si="570"/>
        <v>0</v>
      </c>
      <c r="AR283" s="118">
        <f t="shared" si="570"/>
        <v>0</v>
      </c>
      <c r="AS283" s="117">
        <f t="shared" si="570"/>
        <v>0</v>
      </c>
      <c r="AT283" s="118">
        <f t="shared" si="570"/>
        <v>0</v>
      </c>
      <c r="AU283" s="117">
        <f t="shared" si="570"/>
        <v>0</v>
      </c>
      <c r="AV283" s="118">
        <f t="shared" si="570"/>
        <v>0</v>
      </c>
      <c r="AW283" s="117">
        <f t="shared" si="570"/>
        <v>0</v>
      </c>
      <c r="AX283" s="118">
        <f t="shared" si="570"/>
        <v>0</v>
      </c>
      <c r="AY283" s="117">
        <f t="shared" si="570"/>
        <v>0</v>
      </c>
      <c r="AZ283" s="118">
        <f t="shared" si="570"/>
        <v>0</v>
      </c>
      <c r="BA283" s="117">
        <f t="shared" si="570"/>
        <v>0</v>
      </c>
      <c r="BB283" s="118">
        <f t="shared" si="570"/>
        <v>0</v>
      </c>
      <c r="BC283" s="117">
        <f t="shared" si="570"/>
        <v>0</v>
      </c>
      <c r="BD283" s="118">
        <f t="shared" si="570"/>
        <v>0</v>
      </c>
      <c r="BE283" s="117">
        <f t="shared" si="570"/>
        <v>0</v>
      </c>
      <c r="BF283" s="118">
        <f t="shared" si="570"/>
        <v>0</v>
      </c>
      <c r="BG283" s="117">
        <f t="shared" si="570"/>
        <v>0</v>
      </c>
      <c r="BH283" s="118">
        <f t="shared" si="570"/>
        <v>0</v>
      </c>
      <c r="BI283" s="117">
        <f t="shared" si="570"/>
        <v>0</v>
      </c>
      <c r="BJ283" s="118">
        <f t="shared" si="570"/>
        <v>0</v>
      </c>
      <c r="BK283" s="117">
        <f t="shared" si="570"/>
        <v>0</v>
      </c>
      <c r="BL283" s="118">
        <f t="shared" si="570"/>
        <v>0</v>
      </c>
      <c r="BM283" s="89">
        <f t="shared" si="570"/>
        <v>0</v>
      </c>
      <c r="BN283" s="74">
        <f t="shared" si="570"/>
        <v>0</v>
      </c>
    </row>
    <row r="284" spans="1:68" x14ac:dyDescent="0.2">
      <c r="A284" s="28">
        <f>ROW()</f>
        <v>284</v>
      </c>
      <c r="B284" s="90" t="str">
        <f>"Balance total to Non-vouchered (row "&amp;TEXT(ROW(B12),"0")&amp;")"</f>
        <v>Balance total to Non-vouchered (row 12)</v>
      </c>
      <c r="C284" s="91" t="str">
        <f t="shared" ref="C284:AH284" si="571">IF(C12=C283,"Balanced", "Out of Bal.")</f>
        <v>Out of Bal.</v>
      </c>
      <c r="D284" s="91" t="str">
        <f t="shared" si="571"/>
        <v>Out of Bal.</v>
      </c>
      <c r="E284" s="91" t="str">
        <f t="shared" si="571"/>
        <v>Out of Bal.</v>
      </c>
      <c r="F284" s="91" t="str">
        <f t="shared" si="571"/>
        <v>Out of Bal.</v>
      </c>
      <c r="G284" s="91" t="str">
        <f t="shared" si="571"/>
        <v>Out of Bal.</v>
      </c>
      <c r="H284" s="91" t="str">
        <f t="shared" si="571"/>
        <v>Out of Bal.</v>
      </c>
      <c r="I284" s="91" t="str">
        <f t="shared" si="571"/>
        <v>Out of Bal.</v>
      </c>
      <c r="J284" s="91" t="str">
        <f t="shared" si="571"/>
        <v>Out of Bal.</v>
      </c>
      <c r="K284" s="91" t="str">
        <f t="shared" si="571"/>
        <v>Out of Bal.</v>
      </c>
      <c r="L284" s="91" t="str">
        <f t="shared" si="571"/>
        <v>Out of Bal.</v>
      </c>
      <c r="M284" s="91" t="str">
        <f t="shared" si="571"/>
        <v>Out of Bal.</v>
      </c>
      <c r="N284" s="91" t="str">
        <f t="shared" si="571"/>
        <v>Out of Bal.</v>
      </c>
      <c r="O284" s="91" t="str">
        <f t="shared" si="571"/>
        <v>Out of Bal.</v>
      </c>
      <c r="P284" s="91" t="str">
        <f t="shared" si="571"/>
        <v>Out of Bal.</v>
      </c>
      <c r="Q284" s="91" t="str">
        <f t="shared" si="571"/>
        <v>Out of Bal.</v>
      </c>
      <c r="R284" s="91" t="str">
        <f t="shared" si="571"/>
        <v>Out of Bal.</v>
      </c>
      <c r="S284" s="91" t="str">
        <f t="shared" si="571"/>
        <v>Out of Bal.</v>
      </c>
      <c r="T284" s="91" t="str">
        <f t="shared" si="571"/>
        <v>Out of Bal.</v>
      </c>
      <c r="U284" s="91" t="str">
        <f t="shared" si="571"/>
        <v>Out of Bal.</v>
      </c>
      <c r="V284" s="91" t="str">
        <f t="shared" si="571"/>
        <v>Out of Bal.</v>
      </c>
      <c r="W284" s="91" t="str">
        <f t="shared" si="571"/>
        <v>Out of Bal.</v>
      </c>
      <c r="X284" s="91" t="str">
        <f t="shared" si="571"/>
        <v>Out of Bal.</v>
      </c>
      <c r="Y284" s="91" t="str">
        <f t="shared" si="571"/>
        <v>Out of Bal.</v>
      </c>
      <c r="Z284" s="91" t="str">
        <f t="shared" si="571"/>
        <v>Out of Bal.</v>
      </c>
      <c r="AA284" s="91" t="str">
        <f t="shared" si="571"/>
        <v>Out of Bal.</v>
      </c>
      <c r="AB284" s="91" t="str">
        <f t="shared" si="571"/>
        <v>Out of Bal.</v>
      </c>
      <c r="AC284" s="91" t="str">
        <f t="shared" si="571"/>
        <v>Out of Bal.</v>
      </c>
      <c r="AD284" s="91" t="str">
        <f t="shared" si="571"/>
        <v>Out of Bal.</v>
      </c>
      <c r="AE284" s="91" t="str">
        <f t="shared" si="571"/>
        <v>Out of Bal.</v>
      </c>
      <c r="AF284" s="91" t="str">
        <f t="shared" si="571"/>
        <v>Out of Bal.</v>
      </c>
      <c r="AG284" s="91" t="str">
        <f t="shared" si="571"/>
        <v>Out of Bal.</v>
      </c>
      <c r="AH284" s="91" t="str">
        <f t="shared" si="571"/>
        <v>Out of Bal.</v>
      </c>
      <c r="AI284" s="91" t="str">
        <f t="shared" ref="AI284:BN284" si="572">IF(AI12=AI283,"Balanced", "Out of Bal.")</f>
        <v>Out of Bal.</v>
      </c>
      <c r="AJ284" s="91" t="str">
        <f t="shared" si="572"/>
        <v>Out of Bal.</v>
      </c>
      <c r="AK284" s="91" t="str">
        <f t="shared" si="572"/>
        <v>Out of Bal.</v>
      </c>
      <c r="AL284" s="91" t="str">
        <f t="shared" si="572"/>
        <v>Out of Bal.</v>
      </c>
      <c r="AM284" s="91" t="str">
        <f t="shared" si="572"/>
        <v>Out of Bal.</v>
      </c>
      <c r="AN284" s="91" t="str">
        <f t="shared" si="572"/>
        <v>Out of Bal.</v>
      </c>
      <c r="AO284" s="91" t="str">
        <f t="shared" si="572"/>
        <v>Out of Bal.</v>
      </c>
      <c r="AP284" s="91" t="str">
        <f t="shared" si="572"/>
        <v>Out of Bal.</v>
      </c>
      <c r="AQ284" s="91" t="str">
        <f t="shared" si="572"/>
        <v>Out of Bal.</v>
      </c>
      <c r="AR284" s="91" t="str">
        <f t="shared" si="572"/>
        <v>Out of Bal.</v>
      </c>
      <c r="AS284" s="91" t="str">
        <f t="shared" si="572"/>
        <v>Out of Bal.</v>
      </c>
      <c r="AT284" s="91" t="str">
        <f t="shared" si="572"/>
        <v>Out of Bal.</v>
      </c>
      <c r="AU284" s="91" t="str">
        <f t="shared" si="572"/>
        <v>Out of Bal.</v>
      </c>
      <c r="AV284" s="91" t="str">
        <f t="shared" si="572"/>
        <v>Out of Bal.</v>
      </c>
      <c r="AW284" s="91" t="str">
        <f t="shared" si="572"/>
        <v>Out of Bal.</v>
      </c>
      <c r="AX284" s="91" t="str">
        <f t="shared" si="572"/>
        <v>Out of Bal.</v>
      </c>
      <c r="AY284" s="91" t="str">
        <f t="shared" si="572"/>
        <v>Out of Bal.</v>
      </c>
      <c r="AZ284" s="91" t="str">
        <f t="shared" si="572"/>
        <v>Out of Bal.</v>
      </c>
      <c r="BA284" s="91" t="str">
        <f t="shared" si="572"/>
        <v>Out of Bal.</v>
      </c>
      <c r="BB284" s="91" t="str">
        <f t="shared" si="572"/>
        <v>Out of Bal.</v>
      </c>
      <c r="BC284" s="91" t="str">
        <f t="shared" si="572"/>
        <v>Out of Bal.</v>
      </c>
      <c r="BD284" s="91" t="str">
        <f t="shared" si="572"/>
        <v>Out of Bal.</v>
      </c>
      <c r="BE284" s="91" t="str">
        <f t="shared" si="572"/>
        <v>Out of Bal.</v>
      </c>
      <c r="BF284" s="91" t="str">
        <f t="shared" si="572"/>
        <v>Out of Bal.</v>
      </c>
      <c r="BG284" s="91" t="str">
        <f t="shared" si="572"/>
        <v>Out of Bal.</v>
      </c>
      <c r="BH284" s="91" t="str">
        <f t="shared" si="572"/>
        <v>Out of Bal.</v>
      </c>
      <c r="BI284" s="91" t="str">
        <f t="shared" si="572"/>
        <v>Out of Bal.</v>
      </c>
      <c r="BJ284" s="91" t="str">
        <f t="shared" si="572"/>
        <v>Out of Bal.</v>
      </c>
      <c r="BK284" s="91" t="str">
        <f t="shared" si="572"/>
        <v>Balanced</v>
      </c>
      <c r="BL284" s="91" t="str">
        <f t="shared" si="572"/>
        <v>Balanced</v>
      </c>
      <c r="BM284" s="91" t="str">
        <f t="shared" si="572"/>
        <v>Out of Bal.</v>
      </c>
      <c r="BN284" s="91" t="str">
        <f t="shared" si="572"/>
        <v>Out of Bal.</v>
      </c>
    </row>
    <row r="285" spans="1:68" ht="15" thickBot="1" x14ac:dyDescent="0.25">
      <c r="A285" s="28">
        <f>ROW()</f>
        <v>285</v>
      </c>
      <c r="C285" s="51"/>
      <c r="D285" s="76"/>
      <c r="E285" s="51"/>
      <c r="F285" s="76"/>
      <c r="G285" s="51"/>
      <c r="H285" s="76"/>
      <c r="I285" s="51"/>
      <c r="J285" s="76"/>
      <c r="K285" s="51"/>
      <c r="L285" s="76"/>
      <c r="M285" s="51"/>
      <c r="N285" s="76"/>
      <c r="O285" s="51"/>
      <c r="P285" s="76"/>
      <c r="Q285" s="51"/>
      <c r="R285" s="76"/>
      <c r="S285" s="51"/>
      <c r="T285" s="76"/>
      <c r="U285" s="51"/>
      <c r="V285" s="76"/>
      <c r="W285" s="51"/>
      <c r="X285" s="76"/>
      <c r="Y285" s="51"/>
      <c r="Z285" s="76"/>
      <c r="AA285" s="51"/>
      <c r="AB285" s="76"/>
      <c r="AC285" s="51"/>
      <c r="AD285" s="76"/>
      <c r="AE285" s="51"/>
      <c r="AF285" s="76"/>
      <c r="AG285" s="51"/>
      <c r="AH285" s="76"/>
      <c r="AI285" s="51"/>
      <c r="AJ285" s="76"/>
      <c r="AK285" s="51"/>
      <c r="AL285" s="76"/>
      <c r="AM285" s="51"/>
      <c r="AN285" s="76"/>
      <c r="AO285" s="51"/>
      <c r="AP285" s="76"/>
      <c r="AQ285" s="51"/>
      <c r="AR285" s="76"/>
      <c r="AS285" s="51"/>
      <c r="AT285" s="76"/>
      <c r="AU285" s="51"/>
      <c r="AV285" s="76"/>
      <c r="AW285" s="51"/>
      <c r="AX285" s="76"/>
      <c r="AY285" s="51"/>
      <c r="AZ285" s="76"/>
      <c r="BA285" s="51"/>
      <c r="BB285" s="76"/>
      <c r="BC285" s="51"/>
      <c r="BD285" s="76"/>
      <c r="BE285" s="51"/>
      <c r="BF285" s="76"/>
      <c r="BG285" s="51"/>
      <c r="BH285" s="76"/>
      <c r="BI285" s="51"/>
      <c r="BJ285" s="76"/>
      <c r="BK285" s="51"/>
      <c r="BL285" s="76"/>
    </row>
    <row r="286" spans="1:68" ht="15" thickBot="1" x14ac:dyDescent="0.25">
      <c r="A286" s="28">
        <f>ROW()</f>
        <v>286</v>
      </c>
      <c r="B286" s="109" t="s">
        <v>319</v>
      </c>
      <c r="C286" s="51"/>
      <c r="D286" s="76"/>
      <c r="E286" s="51"/>
      <c r="F286" s="76"/>
      <c r="G286" s="51"/>
      <c r="H286" s="76"/>
      <c r="I286" s="51"/>
      <c r="J286" s="76"/>
      <c r="K286" s="51"/>
      <c r="L286" s="76"/>
      <c r="M286" s="51"/>
      <c r="N286" s="76"/>
      <c r="O286" s="51"/>
      <c r="P286" s="76"/>
      <c r="Q286" s="51"/>
      <c r="R286" s="76"/>
      <c r="S286" s="51"/>
      <c r="T286" s="76"/>
      <c r="U286" s="51"/>
      <c r="V286" s="76"/>
      <c r="W286" s="51"/>
      <c r="X286" s="76"/>
      <c r="Y286" s="51"/>
      <c r="Z286" s="76"/>
      <c r="AA286" s="51"/>
      <c r="AB286" s="76"/>
      <c r="AC286" s="51"/>
      <c r="AD286" s="76"/>
      <c r="AE286" s="51"/>
      <c r="AF286" s="76"/>
      <c r="AG286" s="51"/>
      <c r="AH286" s="76"/>
      <c r="AI286" s="51"/>
      <c r="AJ286" s="76"/>
      <c r="AK286" s="51"/>
      <c r="AL286" s="76"/>
      <c r="AM286" s="51"/>
      <c r="AN286" s="76"/>
      <c r="AO286" s="51"/>
      <c r="AP286" s="76"/>
      <c r="AQ286" s="51"/>
      <c r="AR286" s="76"/>
      <c r="AS286" s="51"/>
      <c r="AT286" s="76"/>
      <c r="AU286" s="51"/>
      <c r="AV286" s="76"/>
      <c r="AW286" s="51"/>
      <c r="AX286" s="76"/>
      <c r="AY286" s="51"/>
      <c r="AZ286" s="76"/>
      <c r="BA286" s="51"/>
      <c r="BB286" s="76"/>
      <c r="BC286" s="51"/>
      <c r="BD286" s="76"/>
      <c r="BE286" s="51"/>
      <c r="BF286" s="76"/>
      <c r="BG286" s="51"/>
      <c r="BH286" s="76"/>
      <c r="BI286" s="51"/>
      <c r="BJ286" s="76"/>
      <c r="BK286" s="51"/>
      <c r="BL286" s="76"/>
    </row>
    <row r="287" spans="1:68" x14ac:dyDescent="0.2">
      <c r="A287" s="28">
        <f>ROW()</f>
        <v>287</v>
      </c>
      <c r="B287" s="115"/>
      <c r="C287" s="54">
        <f>IFERROR(VALUE(INDEX('CSV Import'!$D$7:$D$359, MATCH($BP287, 'CSV Import'!$C$7:$C$359, 0))),0)</f>
        <v>0</v>
      </c>
      <c r="D287" s="55">
        <f>IFERROR(VALUE(INDEX('CSV Import'!$E$7:$E$359, MATCH($BP287, 'CSV Import'!$C$7:$C$359, 0))),0)</f>
        <v>0</v>
      </c>
      <c r="E287" s="54">
        <f>IFERROR(VALUE(INDEX('CSV Import'!$J$7:$J$359, MATCH($BP287, 'CSV Import'!$I$7:$I$359, 0))),0)</f>
        <v>0</v>
      </c>
      <c r="F287" s="55">
        <f>IFERROR(VALUE(INDEX('CSV Import'!$K$7:$K$359, MATCH($BP287, 'CSV Import'!$I$7:$I$359, 0))),0)</f>
        <v>0</v>
      </c>
      <c r="G287" s="54">
        <f>IFERROR(VALUE(INDEX('CSV Import'!$P$7:$P$359, MATCH($BP287, 'CSV Import'!$O$7:$O$359, 0))),0)</f>
        <v>0</v>
      </c>
      <c r="H287" s="55">
        <f>IFERROR(VALUE(INDEX('CSV Import'!$Q$7:$Q$359, MATCH($BP287, 'CSV Import'!$O$7:$O$359, 0))),0)</f>
        <v>0</v>
      </c>
      <c r="I287" s="54">
        <f>IFERROR(VALUE(INDEX('CSV Import'!$V$7:$V$359, MATCH($BP287, 'CSV Import'!$U$7:$U$359, 0))),0)</f>
        <v>0</v>
      </c>
      <c r="J287" s="55">
        <f>IFERROR(VALUE(INDEX('CSV Import'!$W$7:$W$359, MATCH($BP287, 'CSV Import'!$U$7:$U$359, 0))),0)</f>
        <v>0</v>
      </c>
      <c r="K287" s="54">
        <f>IFERROR(VALUE(INDEX('CSV Import'!$AB$7:$AB$359, MATCH($BP287, 'CSV Import'!$AA$7:$AA$359, 0))),0)</f>
        <v>0</v>
      </c>
      <c r="L287" s="55">
        <f>IFERROR(VALUE(INDEX('CSV Import'!$AC$7:$AC$359, MATCH($BP287, 'CSV Import'!$AA$7:$AA$359, 0))),0)</f>
        <v>0</v>
      </c>
      <c r="M287" s="54">
        <f>IFERROR(VALUE(INDEX('CSV Import'!$AH$7:$AH$359, MATCH($BP287, 'CSV Import'!$AG$7:$AG$359, 0))),0)</f>
        <v>0</v>
      </c>
      <c r="N287" s="55">
        <f>IFERROR(VALUE(INDEX('CSV Import'!$AI$7:$AI$359, MATCH($BP287, 'CSV Import'!$AG$7:$AG$359, 0))),0)</f>
        <v>0</v>
      </c>
      <c r="O287" s="54">
        <f>IFERROR(VALUE(INDEX('CSV Import'!$AN$7:$AN$359, MATCH($BP287, 'CSV Import'!$AM$7:$AM$359, 0))),0)</f>
        <v>0</v>
      </c>
      <c r="P287" s="55">
        <f>IFERROR(VALUE(INDEX('CSV Import'!$AO$7:$AO$359, MATCH($BP287, 'CSV Import'!$AM$7:$AM$359, 0))),0)</f>
        <v>0</v>
      </c>
      <c r="Q287" s="54">
        <f>IFERROR(VALUE(INDEX('CSV Import'!$AT$7:$AT$359, MATCH($BP287, 'CSV Import'!$AS$7:$AS$359, 0))),0)</f>
        <v>0</v>
      </c>
      <c r="R287" s="55">
        <f>IFERROR(VALUE(INDEX('CSV Import'!$AU$7:$AU$359, MATCH($BP287, 'CSV Import'!$AS$7:$AS$359, 0))),0)</f>
        <v>0</v>
      </c>
      <c r="S287" s="54">
        <f>IFERROR(VALUE(INDEX('CSV Import'!$AZ$7:$AZ$359, MATCH($BP287, 'CSV Import'!$AY$7:$AY$359, 0))),0)</f>
        <v>0</v>
      </c>
      <c r="T287" s="55">
        <f>IFERROR(VALUE(INDEX('CSV Import'!$BA$7:$BA$359, MATCH($BP287, 'CSV Import'!$AY$7:$AY$359, 0))),0)</f>
        <v>0</v>
      </c>
      <c r="U287" s="54">
        <f>IFERROR(VALUE(INDEX('CSV Import'!$BF$7:$BF$359, MATCH($BP287, 'CSV Import'!$BE$7:$BE$359, 0))),0)</f>
        <v>0</v>
      </c>
      <c r="V287" s="55">
        <f>IFERROR(VALUE(INDEX('CSV Import'!$BG$7:$BG$359, MATCH($BP287, 'CSV Import'!$BE$7:$BE$359, 0))),0)</f>
        <v>0</v>
      </c>
      <c r="W287" s="54">
        <f>IFERROR(VALUE(INDEX('CSV Import'!$BL$7:$BL$359, MATCH($BP287, 'CSV Import'!$BK$7:$BK$359, 0))),0)</f>
        <v>0</v>
      </c>
      <c r="X287" s="55">
        <f>IFERROR(VALUE(INDEX('CSV Import'!$BM$7:$BM$359, MATCH($BP287, 'CSV Import'!$BK$7:$BK$359, 0))),0)</f>
        <v>0</v>
      </c>
      <c r="Y287" s="54">
        <f>IFERROR(VALUE(INDEX('CSV Import'!$BR$7:$BR$359, MATCH($BP287, 'CSV Import'!$BQ$7:$BQ$359, 0))),0)</f>
        <v>0</v>
      </c>
      <c r="Z287" s="55">
        <f>IFERROR(VALUE(INDEX('CSV Import'!$BS$7:$BS$359, MATCH($BP287, 'CSV Import'!$BQ$7:$BQ$359, 0))),0)</f>
        <v>0</v>
      </c>
      <c r="AA287" s="54">
        <f>IFERROR(VALUE(INDEX('CSV Import'!$BX$7:$BX$359, MATCH($BP287, 'CSV Import'!$BW$7:$BW$359, 0))),0)</f>
        <v>0</v>
      </c>
      <c r="AB287" s="55">
        <f>IFERROR(VALUE(INDEX('CSV Import'!$BY$7:$BY$359, MATCH($BP287, 'CSV Import'!$BW$7:$BW$359, 0))),0)</f>
        <v>0</v>
      </c>
      <c r="AC287" s="54">
        <f>IFERROR(VALUE(INDEX('CSV Import'!$CD$7:$CD$359, MATCH($BP287, 'CSV Import'!$CC$7:$CC$359, 0))),0)</f>
        <v>0</v>
      </c>
      <c r="AD287" s="55">
        <f>IFERROR(VALUE(INDEX('CSV Import'!$CE$7:$CE$359, MATCH($BP287, 'CSV Import'!$CC$7:$CC$359, 0))),0)</f>
        <v>0</v>
      </c>
      <c r="AE287" s="54">
        <f>IFERROR(VALUE(INDEX('CSV Import'!$CJ$7:$CJ$359, MATCH($BP287, 'CSV Import'!$CI$7:$CI$359, 0))),0)</f>
        <v>0</v>
      </c>
      <c r="AF287" s="55">
        <f>IFERROR(VALUE(INDEX('CSV Import'!$CK$7:$CK$359, MATCH($BP287, 'CSV Import'!$CI$7:$CI$359, 0))),0)</f>
        <v>0</v>
      </c>
      <c r="AG287" s="54">
        <f>IFERROR(VALUE(INDEX('CSV Import'!$CP$7:$CP$359, MATCH($BP287, 'CSV Import'!$CO$7:$CO$359, 0))),0)</f>
        <v>0</v>
      </c>
      <c r="AH287" s="55">
        <f>IFERROR(VALUE(INDEX('CSV Import'!$CQ$7:$CQ$359, MATCH($BP287, 'CSV Import'!$CO$7:$CO$359, 0))),0)</f>
        <v>0</v>
      </c>
      <c r="AI287" s="54">
        <f>IFERROR(VALUE(INDEX('CSV Import'!$CV$7:$CV$359, MATCH($BP287, 'CSV Import'!$CU$7:$CU$359, 0))),0)</f>
        <v>0</v>
      </c>
      <c r="AJ287" s="55">
        <f>IFERROR(VALUE(INDEX('CSV Import'!$CW$7:$CW$359, MATCH($BP287, 'CSV Import'!$CU$7:$CU$359, 0))),0)</f>
        <v>0</v>
      </c>
      <c r="AK287" s="54">
        <f>IFERROR(VALUE(INDEX('CSV Import'!$DB$7:$DB$359, MATCH($BP287, 'CSV Import'!$DA$7:$DA$359, 0))),0)</f>
        <v>0</v>
      </c>
      <c r="AL287" s="55">
        <f>IFERROR(VALUE(INDEX('CSV Import'!$DC$7:$DC$359, MATCH($BP287, 'CSV Import'!$DA$7:$DA$359, 0))),0)</f>
        <v>0</v>
      </c>
      <c r="AM287" s="54">
        <f>IFERROR(VALUE(INDEX('CSV Import'!$DH$7:$DH$359, MATCH($BP287, 'CSV Import'!$DG$7:$DG$359, 0))),0)</f>
        <v>0</v>
      </c>
      <c r="AN287" s="55">
        <f>IFERROR(VALUE(INDEX('CSV Import'!$DI$7:$DI$359, MATCH($BP287, 'CSV Import'!$DG$7:$DG$359, 0))),0)</f>
        <v>0</v>
      </c>
      <c r="AO287" s="54">
        <f>IFERROR(VALUE(INDEX('CSV Import'!$DN$7:$DN$359, MATCH($BP287, 'CSV Import'!$DM$7:$DM$359, 0))),0)</f>
        <v>0</v>
      </c>
      <c r="AP287" s="55">
        <f>IFERROR(VALUE(INDEX('CSV Import'!$DO$7:$DO$359, MATCH($BP287, 'CSV Import'!$DM$7:$DM$359, 0))),0)</f>
        <v>0</v>
      </c>
      <c r="AQ287" s="54">
        <f>IFERROR(VALUE(INDEX('CSV Import'!$DT$7:$DT$359, MATCH($BP287, 'CSV Import'!$DS$7:$DS$359, 0))),0)</f>
        <v>0</v>
      </c>
      <c r="AR287" s="55">
        <f>IFERROR(VALUE(INDEX('CSV Import'!$DU$7:$DU$359, MATCH($BP287, 'CSV Import'!$DS$7:$DS$359, 0))),0)</f>
        <v>0</v>
      </c>
      <c r="AS287" s="54">
        <f>IFERROR(VALUE(INDEX('CSV Import'!$DZ$7:$DZ$359, MATCH($BP287, 'CSV Import'!$DY$7:$DY$359, 0))),0)</f>
        <v>0</v>
      </c>
      <c r="AT287" s="55">
        <f>IFERROR(VALUE(INDEX('CSV Import'!$EA$7:$EA$359, MATCH($BP287, 'CSV Import'!$DY$7:$DY$359, 0))),0)</f>
        <v>0</v>
      </c>
      <c r="AU287" s="54">
        <f>IFERROR(VALUE(INDEX('CSV Import'!$EF$7:$EF$359, MATCH($BP287, 'CSV Import'!$EE$7:$EE$359, 0))),0)</f>
        <v>0</v>
      </c>
      <c r="AV287" s="55">
        <f>IFERROR(VALUE(INDEX('CSV Import'!$EG$7:$EG$359, MATCH($BP287, 'CSV Import'!$EE$7:$EE$359, 0))),0)</f>
        <v>0</v>
      </c>
      <c r="AW287" s="54">
        <f>IFERROR(VALUE(INDEX('CSV Import'!$EL$7:$EL$359, MATCH($BP287, 'CSV Import'!$EK$7:$EK$359, 0))),0)</f>
        <v>0</v>
      </c>
      <c r="AX287" s="55">
        <f>IFERROR(VALUE(INDEX('CSV Import'!$EM$7:$EM$359, MATCH($BP287, 'CSV Import'!$EK$7:$EK$359, 0))),0)</f>
        <v>0</v>
      </c>
      <c r="AY287" s="54">
        <f>IFERROR(VALUE(INDEX('CSV Import'!$ER$7:$ER$359, MATCH($BP287, 'CSV Import'!$EQ$7:$EQ$359, 0))),0)</f>
        <v>0</v>
      </c>
      <c r="AZ287" s="55">
        <f>IFERROR(VALUE(INDEX('CSV Import'!$ES$7:$ES$359, MATCH($BP287, 'CSV Import'!$EQ$7:$EQ$359, 0))),0)</f>
        <v>0</v>
      </c>
      <c r="BA287" s="54">
        <f>IFERROR(VALUE(INDEX('CSV Import'!$EX$7:$EX$359, MATCH($BP287, 'CSV Import'!$EW$7:$EW$359, 0))),0)</f>
        <v>0</v>
      </c>
      <c r="BB287" s="55">
        <f>IFERROR(VALUE(INDEX('CSV Import'!$EY$7:$EY$359, MATCH($BP287, 'CSV Import'!$EW$7:$EW$359, 0))),0)</f>
        <v>0</v>
      </c>
      <c r="BC287" s="54">
        <f>IFERROR(VALUE(INDEX('CSV Import'!$FD$7:$FD$359, MATCH($BP287, 'CSV Import'!$FC$7:$FC$359, 0))),0)</f>
        <v>0</v>
      </c>
      <c r="BD287" s="55">
        <f>IFERROR(VALUE(INDEX('CSV Import'!$FE$7:$FE$359, MATCH($BP287, 'CSV Import'!$FC$7:$FC$359, 0))),0)</f>
        <v>0</v>
      </c>
      <c r="BE287" s="54">
        <f>IFERROR(VALUE(INDEX('CSV Import'!$FJ$7:$FJ$359, MATCH($BP287, 'CSV Import'!$FI$7:$FI$359, 0))),0)</f>
        <v>0</v>
      </c>
      <c r="BF287" s="55">
        <f>IFERROR(VALUE(INDEX('CSV Import'!$FK$7:$FK$359, MATCH($BP287, 'CSV Import'!$FI$7:$FI$359, 0))),0)</f>
        <v>0</v>
      </c>
      <c r="BG287" s="54">
        <f>IFERROR(VALUE(INDEX('CSV Import'!$FP$7:$FP$359, MATCH($BP287, 'CSV Import'!$FO$7:$FO$359, 0))),0)</f>
        <v>0</v>
      </c>
      <c r="BH287" s="55">
        <f>IFERROR(VALUE(INDEX('CSV Import'!$FQ$7:$FQ$359, MATCH($BP287, 'CSV Import'!$FO$7:$FO$359, 0))),0)</f>
        <v>0</v>
      </c>
      <c r="BI287" s="54">
        <f>IFERROR(VALUE(INDEX('CSV Import'!$FV$7:$FV$359, MATCH($BP287, 'CSV Import'!$FU$7:$FU$359, 0))),0)</f>
        <v>0</v>
      </c>
      <c r="BJ287" s="55">
        <f>IFERROR(VALUE(INDEX('CSV Import'!$FW$7:$FW$359, MATCH($BP287, 'CSV Import'!$FU$7:$FU$359, 0))),0)</f>
        <v>0</v>
      </c>
      <c r="BK287" s="54">
        <f>IFERROR(VALUE(INDEX('CSV Import'!$GB$7:$GB$359, MATCH($BP287, 'CSV Import'!$GA$7:$GA$359, 0))),0)</f>
        <v>0</v>
      </c>
      <c r="BL287" s="55">
        <f>IFERROR(VALUE(INDEX('CSV Import'!$GC$7:$GC$359, MATCH($BP287, 'CSV Import'!$GA$7:$GA$359, 0))),0)</f>
        <v>0</v>
      </c>
      <c r="BM287" s="56">
        <f t="shared" ref="BM287:BN314" si="573">SUM(C287,E287,G287,I287,K287,M287,O287,Q287,S287,U287,W287,Y287,AA287,AC287,AE287)+SUM(AG287,AI287,AK287,AM287,AO287,AQ287,AS287,AU287,AW287,AY287,BA287,BC287,BE287,BG287,BI287,BK287)</f>
        <v>0</v>
      </c>
      <c r="BN287" s="57">
        <f t="shared" si="573"/>
        <v>0</v>
      </c>
      <c r="BP287" s="33" t="str">
        <f>$B$286&amp;$B287</f>
        <v>PERCENTAGE</v>
      </c>
    </row>
    <row r="288" spans="1:68" x14ac:dyDescent="0.2">
      <c r="A288" s="28">
        <f>ROW()</f>
        <v>288</v>
      </c>
      <c r="B288" s="111"/>
      <c r="C288" s="59">
        <f>IFERROR(VALUE(INDEX('CSV Import'!$D$7:$D$359, MATCH($BP288, 'CSV Import'!$C$7:$C$359, 0))),0)</f>
        <v>0</v>
      </c>
      <c r="D288" s="60">
        <f>IFERROR(VALUE(INDEX('CSV Import'!$E$7:$E$359, MATCH($BP288, 'CSV Import'!$C$7:$C$359, 0))),0)</f>
        <v>0</v>
      </c>
      <c r="E288" s="59">
        <f>IFERROR(VALUE(INDEX('CSV Import'!$J$7:$J$359, MATCH($BP288, 'CSV Import'!$I$7:$I$359, 0))),0)</f>
        <v>0</v>
      </c>
      <c r="F288" s="60">
        <f>IFERROR(VALUE(INDEX('CSV Import'!$K$7:$K$359, MATCH($BP288, 'CSV Import'!$I$7:$I$359, 0))),0)</f>
        <v>0</v>
      </c>
      <c r="G288" s="59">
        <f>IFERROR(VALUE(INDEX('CSV Import'!$P$7:$P$359, MATCH($BP288, 'CSV Import'!$O$7:$O$359, 0))),0)</f>
        <v>0</v>
      </c>
      <c r="H288" s="60">
        <f>IFERROR(VALUE(INDEX('CSV Import'!$Q$7:$Q$359, MATCH($BP288, 'CSV Import'!$O$7:$O$359, 0))),0)</f>
        <v>0</v>
      </c>
      <c r="I288" s="59">
        <f>IFERROR(VALUE(INDEX('CSV Import'!$V$7:$V$359, MATCH($BP288, 'CSV Import'!$U$7:$U$359, 0))),0)</f>
        <v>0</v>
      </c>
      <c r="J288" s="60">
        <f>IFERROR(VALUE(INDEX('CSV Import'!$W$7:$W$359, MATCH($BP288, 'CSV Import'!$U$7:$U$359, 0))),0)</f>
        <v>0</v>
      </c>
      <c r="K288" s="59">
        <f>IFERROR(VALUE(INDEX('CSV Import'!$AB$7:$AB$359, MATCH($BP288, 'CSV Import'!$AA$7:$AA$359, 0))),0)</f>
        <v>0</v>
      </c>
      <c r="L288" s="60">
        <f>IFERROR(VALUE(INDEX('CSV Import'!$AC$7:$AC$359, MATCH($BP288, 'CSV Import'!$AA$7:$AA$359, 0))),0)</f>
        <v>0</v>
      </c>
      <c r="M288" s="59">
        <f>IFERROR(VALUE(INDEX('CSV Import'!$AH$7:$AH$359, MATCH($BP288, 'CSV Import'!$AG$7:$AG$359, 0))),0)</f>
        <v>0</v>
      </c>
      <c r="N288" s="60">
        <f>IFERROR(VALUE(INDEX('CSV Import'!$AI$7:$AI$359, MATCH($BP288, 'CSV Import'!$AG$7:$AG$359, 0))),0)</f>
        <v>0</v>
      </c>
      <c r="O288" s="59">
        <f>IFERROR(VALUE(INDEX('CSV Import'!$AN$7:$AN$359, MATCH($BP288, 'CSV Import'!$AM$7:$AM$359, 0))),0)</f>
        <v>0</v>
      </c>
      <c r="P288" s="60">
        <f>IFERROR(VALUE(INDEX('CSV Import'!$AO$7:$AO$359, MATCH($BP288, 'CSV Import'!$AM$7:$AM$359, 0))),0)</f>
        <v>0</v>
      </c>
      <c r="Q288" s="59">
        <f>IFERROR(VALUE(INDEX('CSV Import'!$AT$7:$AT$359, MATCH($BP288, 'CSV Import'!$AS$7:$AS$359, 0))),0)</f>
        <v>0</v>
      </c>
      <c r="R288" s="60">
        <f>IFERROR(VALUE(INDEX('CSV Import'!$AU$7:$AU$359, MATCH($BP288, 'CSV Import'!$AS$7:$AS$359, 0))),0)</f>
        <v>0</v>
      </c>
      <c r="S288" s="59">
        <f>IFERROR(VALUE(INDEX('CSV Import'!$AZ$7:$AZ$359, MATCH($BP288, 'CSV Import'!$AY$7:$AY$359, 0))),0)</f>
        <v>0</v>
      </c>
      <c r="T288" s="60">
        <f>IFERROR(VALUE(INDEX('CSV Import'!$BA$7:$BA$359, MATCH($BP288, 'CSV Import'!$AY$7:$AY$359, 0))),0)</f>
        <v>0</v>
      </c>
      <c r="U288" s="59">
        <f>IFERROR(VALUE(INDEX('CSV Import'!$BF$7:$BF$359, MATCH($BP288, 'CSV Import'!$BE$7:$BE$359, 0))),0)</f>
        <v>0</v>
      </c>
      <c r="V288" s="60">
        <f>IFERROR(VALUE(INDEX('CSV Import'!$BG$7:$BG$359, MATCH($BP288, 'CSV Import'!$BE$7:$BE$359, 0))),0)</f>
        <v>0</v>
      </c>
      <c r="W288" s="59">
        <f>IFERROR(VALUE(INDEX('CSV Import'!$BL$7:$BL$359, MATCH($BP288, 'CSV Import'!$BK$7:$BK$359, 0))),0)</f>
        <v>0</v>
      </c>
      <c r="X288" s="60">
        <f>IFERROR(VALUE(INDEX('CSV Import'!$BM$7:$BM$359, MATCH($BP288, 'CSV Import'!$BK$7:$BK$359, 0))),0)</f>
        <v>0</v>
      </c>
      <c r="Y288" s="59">
        <f>IFERROR(VALUE(INDEX('CSV Import'!$BR$7:$BR$359, MATCH($BP288, 'CSV Import'!$BQ$7:$BQ$359, 0))),0)</f>
        <v>0</v>
      </c>
      <c r="Z288" s="60">
        <f>IFERROR(VALUE(INDEX('CSV Import'!$BS$7:$BS$359, MATCH($BP288, 'CSV Import'!$BQ$7:$BQ$359, 0))),0)</f>
        <v>0</v>
      </c>
      <c r="AA288" s="59">
        <f>IFERROR(VALUE(INDEX('CSV Import'!$BX$7:$BX$359, MATCH($BP288, 'CSV Import'!$BW$7:$BW$359, 0))),0)</f>
        <v>0</v>
      </c>
      <c r="AB288" s="60">
        <f>IFERROR(VALUE(INDEX('CSV Import'!$BY$7:$BY$359, MATCH($BP288, 'CSV Import'!$BW$7:$BW$359, 0))),0)</f>
        <v>0</v>
      </c>
      <c r="AC288" s="59">
        <f>IFERROR(VALUE(INDEX('CSV Import'!$CD$7:$CD$359, MATCH($BP288, 'CSV Import'!$CC$7:$CC$359, 0))),0)</f>
        <v>0</v>
      </c>
      <c r="AD288" s="60">
        <f>IFERROR(VALUE(INDEX('CSV Import'!$CE$7:$CE$359, MATCH($BP288, 'CSV Import'!$CC$7:$CC$359, 0))),0)</f>
        <v>0</v>
      </c>
      <c r="AE288" s="59">
        <f>IFERROR(VALUE(INDEX('CSV Import'!$CJ$7:$CJ$359, MATCH($BP288, 'CSV Import'!$CI$7:$CI$359, 0))),0)</f>
        <v>0</v>
      </c>
      <c r="AF288" s="60">
        <f>IFERROR(VALUE(INDEX('CSV Import'!$CK$7:$CK$359, MATCH($BP288, 'CSV Import'!$CI$7:$CI$359, 0))),0)</f>
        <v>0</v>
      </c>
      <c r="AG288" s="59">
        <f>IFERROR(VALUE(INDEX('CSV Import'!$CP$7:$CP$359, MATCH($BP288, 'CSV Import'!$CO$7:$CO$359, 0))),0)</f>
        <v>0</v>
      </c>
      <c r="AH288" s="60">
        <f>IFERROR(VALUE(INDEX('CSV Import'!$CQ$7:$CQ$359, MATCH($BP288, 'CSV Import'!$CO$7:$CO$359, 0))),0)</f>
        <v>0</v>
      </c>
      <c r="AI288" s="59">
        <f>IFERROR(VALUE(INDEX('CSV Import'!$CV$7:$CV$359, MATCH($BP288, 'CSV Import'!$CU$7:$CU$359, 0))),0)</f>
        <v>0</v>
      </c>
      <c r="AJ288" s="60">
        <f>IFERROR(VALUE(INDEX('CSV Import'!$CW$7:$CW$359, MATCH($BP288, 'CSV Import'!$CU$7:$CU$359, 0))),0)</f>
        <v>0</v>
      </c>
      <c r="AK288" s="59">
        <f>IFERROR(VALUE(INDEX('CSV Import'!$DB$7:$DB$359, MATCH($BP288, 'CSV Import'!$DA$7:$DA$359, 0))),0)</f>
        <v>0</v>
      </c>
      <c r="AL288" s="60">
        <f>IFERROR(VALUE(INDEX('CSV Import'!$DC$7:$DC$359, MATCH($BP288, 'CSV Import'!$DA$7:$DA$359, 0))),0)</f>
        <v>0</v>
      </c>
      <c r="AM288" s="59">
        <f>IFERROR(VALUE(INDEX('CSV Import'!$DH$7:$DH$359, MATCH($BP288, 'CSV Import'!$DG$7:$DG$359, 0))),0)</f>
        <v>0</v>
      </c>
      <c r="AN288" s="60">
        <f>IFERROR(VALUE(INDEX('CSV Import'!$DI$7:$DI$359, MATCH($BP288, 'CSV Import'!$DG$7:$DG$359, 0))),0)</f>
        <v>0</v>
      </c>
      <c r="AO288" s="59">
        <f>IFERROR(VALUE(INDEX('CSV Import'!$DN$7:$DN$359, MATCH($BP288, 'CSV Import'!$DM$7:$DM$359, 0))),0)</f>
        <v>0</v>
      </c>
      <c r="AP288" s="60">
        <f>IFERROR(VALUE(INDEX('CSV Import'!$DO$7:$DO$359, MATCH($BP288, 'CSV Import'!$DM$7:$DM$359, 0))),0)</f>
        <v>0</v>
      </c>
      <c r="AQ288" s="59">
        <f>IFERROR(VALUE(INDEX('CSV Import'!$DT$7:$DT$359, MATCH($BP288, 'CSV Import'!$DS$7:$DS$359, 0))),0)</f>
        <v>0</v>
      </c>
      <c r="AR288" s="60">
        <f>IFERROR(VALUE(INDEX('CSV Import'!$DU$7:$DU$359, MATCH($BP288, 'CSV Import'!$DS$7:$DS$359, 0))),0)</f>
        <v>0</v>
      </c>
      <c r="AS288" s="59">
        <f>IFERROR(VALUE(INDEX('CSV Import'!$DZ$7:$DZ$359, MATCH($BP288, 'CSV Import'!$DY$7:$DY$359, 0))),0)</f>
        <v>0</v>
      </c>
      <c r="AT288" s="60">
        <f>IFERROR(VALUE(INDEX('CSV Import'!$EA$7:$EA$359, MATCH($BP288, 'CSV Import'!$DY$7:$DY$359, 0))),0)</f>
        <v>0</v>
      </c>
      <c r="AU288" s="59">
        <f>IFERROR(VALUE(INDEX('CSV Import'!$EF$7:$EF$359, MATCH($BP288, 'CSV Import'!$EE$7:$EE$359, 0))),0)</f>
        <v>0</v>
      </c>
      <c r="AV288" s="60">
        <f>IFERROR(VALUE(INDEX('CSV Import'!$EG$7:$EG$359, MATCH($BP288, 'CSV Import'!$EE$7:$EE$359, 0))),0)</f>
        <v>0</v>
      </c>
      <c r="AW288" s="59">
        <f>IFERROR(VALUE(INDEX('CSV Import'!$EL$7:$EL$359, MATCH($BP288, 'CSV Import'!$EK$7:$EK$359, 0))),0)</f>
        <v>0</v>
      </c>
      <c r="AX288" s="60">
        <f>IFERROR(VALUE(INDEX('CSV Import'!$EM$7:$EM$359, MATCH($BP288, 'CSV Import'!$EK$7:$EK$359, 0))),0)</f>
        <v>0</v>
      </c>
      <c r="AY288" s="59">
        <f>IFERROR(VALUE(INDEX('CSV Import'!$ER$7:$ER$359, MATCH($BP288, 'CSV Import'!$EQ$7:$EQ$359, 0))),0)</f>
        <v>0</v>
      </c>
      <c r="AZ288" s="60">
        <f>IFERROR(VALUE(INDEX('CSV Import'!$ES$7:$ES$359, MATCH($BP288, 'CSV Import'!$EQ$7:$EQ$359, 0))),0)</f>
        <v>0</v>
      </c>
      <c r="BA288" s="59">
        <f>IFERROR(VALUE(INDEX('CSV Import'!$EX$7:$EX$359, MATCH($BP288, 'CSV Import'!$EW$7:$EW$359, 0))),0)</f>
        <v>0</v>
      </c>
      <c r="BB288" s="60">
        <f>IFERROR(VALUE(INDEX('CSV Import'!$EY$7:$EY$359, MATCH($BP288, 'CSV Import'!$EW$7:$EW$359, 0))),0)</f>
        <v>0</v>
      </c>
      <c r="BC288" s="59">
        <f>IFERROR(VALUE(INDEX('CSV Import'!$FD$7:$FD$359, MATCH($BP288, 'CSV Import'!$FC$7:$FC$359, 0))),0)</f>
        <v>0</v>
      </c>
      <c r="BD288" s="60">
        <f>IFERROR(VALUE(INDEX('CSV Import'!$FE$7:$FE$359, MATCH($BP288, 'CSV Import'!$FC$7:$FC$359, 0))),0)</f>
        <v>0</v>
      </c>
      <c r="BE288" s="59">
        <f>IFERROR(VALUE(INDEX('CSV Import'!$FJ$7:$FJ$359, MATCH($BP288, 'CSV Import'!$FI$7:$FI$359, 0))),0)</f>
        <v>0</v>
      </c>
      <c r="BF288" s="60">
        <f>IFERROR(VALUE(INDEX('CSV Import'!$FK$7:$FK$359, MATCH($BP288, 'CSV Import'!$FI$7:$FI$359, 0))),0)</f>
        <v>0</v>
      </c>
      <c r="BG288" s="59">
        <f>IFERROR(VALUE(INDEX('CSV Import'!$FP$7:$FP$359, MATCH($BP288, 'CSV Import'!$FO$7:$FO$359, 0))),0)</f>
        <v>0</v>
      </c>
      <c r="BH288" s="60">
        <f>IFERROR(VALUE(INDEX('CSV Import'!$FQ$7:$FQ$359, MATCH($BP288, 'CSV Import'!$FO$7:$FO$359, 0))),0)</f>
        <v>0</v>
      </c>
      <c r="BI288" s="59">
        <f>IFERROR(VALUE(INDEX('CSV Import'!$FV$7:$FV$359, MATCH($BP288, 'CSV Import'!$FU$7:$FU$359, 0))),0)</f>
        <v>0</v>
      </c>
      <c r="BJ288" s="60">
        <f>IFERROR(VALUE(INDEX('CSV Import'!$FW$7:$FW$359, MATCH($BP288, 'CSV Import'!$FU$7:$FU$359, 0))),0)</f>
        <v>0</v>
      </c>
      <c r="BK288" s="59">
        <f>IFERROR(VALUE(INDEX('CSV Import'!$GB$7:$GB$359, MATCH($BP288, 'CSV Import'!$GA$7:$GA$359, 0))),0)</f>
        <v>0</v>
      </c>
      <c r="BL288" s="60">
        <f>IFERROR(VALUE(INDEX('CSV Import'!$GC$7:$GC$359, MATCH($BP288, 'CSV Import'!$GA$7:$GA$359, 0))),0)</f>
        <v>0</v>
      </c>
      <c r="BM288" s="61">
        <f t="shared" si="573"/>
        <v>0</v>
      </c>
      <c r="BN288" s="62">
        <f t="shared" si="573"/>
        <v>0</v>
      </c>
      <c r="BP288" s="33" t="str">
        <f t="shared" ref="BP288:BP314" si="574">$B$286&amp;$B288</f>
        <v>PERCENTAGE</v>
      </c>
    </row>
    <row r="289" spans="1:68" x14ac:dyDescent="0.2">
      <c r="A289" s="28">
        <f>ROW()</f>
        <v>289</v>
      </c>
      <c r="B289" s="111"/>
      <c r="C289" s="59">
        <f>IFERROR(VALUE(INDEX('CSV Import'!$D$7:$D$359, MATCH($BP289, 'CSV Import'!$C$7:$C$359, 0))),0)</f>
        <v>0</v>
      </c>
      <c r="D289" s="60">
        <f>IFERROR(VALUE(INDEX('CSV Import'!$E$7:$E$359, MATCH($BP289, 'CSV Import'!$C$7:$C$359, 0))),0)</f>
        <v>0</v>
      </c>
      <c r="E289" s="59">
        <f>IFERROR(VALUE(INDEX('CSV Import'!$J$7:$J$359, MATCH($BP289, 'CSV Import'!$I$7:$I$359, 0))),0)</f>
        <v>0</v>
      </c>
      <c r="F289" s="60">
        <f>IFERROR(VALUE(INDEX('CSV Import'!$K$7:$K$359, MATCH($BP289, 'CSV Import'!$I$7:$I$359, 0))),0)</f>
        <v>0</v>
      </c>
      <c r="G289" s="59">
        <f>IFERROR(VALUE(INDEX('CSV Import'!$P$7:$P$359, MATCH($BP289, 'CSV Import'!$O$7:$O$359, 0))),0)</f>
        <v>0</v>
      </c>
      <c r="H289" s="60">
        <f>IFERROR(VALUE(INDEX('CSV Import'!$Q$7:$Q$359, MATCH($BP289, 'CSV Import'!$O$7:$O$359, 0))),0)</f>
        <v>0</v>
      </c>
      <c r="I289" s="59">
        <f>IFERROR(VALUE(INDEX('CSV Import'!$V$7:$V$359, MATCH($BP289, 'CSV Import'!$U$7:$U$359, 0))),0)</f>
        <v>0</v>
      </c>
      <c r="J289" s="60">
        <f>IFERROR(VALUE(INDEX('CSV Import'!$W$7:$W$359, MATCH($BP289, 'CSV Import'!$U$7:$U$359, 0))),0)</f>
        <v>0</v>
      </c>
      <c r="K289" s="59">
        <f>IFERROR(VALUE(INDEX('CSV Import'!$AB$7:$AB$359, MATCH($BP289, 'CSV Import'!$AA$7:$AA$359, 0))),0)</f>
        <v>0</v>
      </c>
      <c r="L289" s="60">
        <f>IFERROR(VALUE(INDEX('CSV Import'!$AC$7:$AC$359, MATCH($BP289, 'CSV Import'!$AA$7:$AA$359, 0))),0)</f>
        <v>0</v>
      </c>
      <c r="M289" s="59">
        <f>IFERROR(VALUE(INDEX('CSV Import'!$AH$7:$AH$359, MATCH($BP289, 'CSV Import'!$AG$7:$AG$359, 0))),0)</f>
        <v>0</v>
      </c>
      <c r="N289" s="60">
        <f>IFERROR(VALUE(INDEX('CSV Import'!$AI$7:$AI$359, MATCH($BP289, 'CSV Import'!$AG$7:$AG$359, 0))),0)</f>
        <v>0</v>
      </c>
      <c r="O289" s="59">
        <f>IFERROR(VALUE(INDEX('CSV Import'!$AN$7:$AN$359, MATCH($BP289, 'CSV Import'!$AM$7:$AM$359, 0))),0)</f>
        <v>0</v>
      </c>
      <c r="P289" s="60">
        <f>IFERROR(VALUE(INDEX('CSV Import'!$AO$7:$AO$359, MATCH($BP289, 'CSV Import'!$AM$7:$AM$359, 0))),0)</f>
        <v>0</v>
      </c>
      <c r="Q289" s="59">
        <f>IFERROR(VALUE(INDEX('CSV Import'!$AT$7:$AT$359, MATCH($BP289, 'CSV Import'!$AS$7:$AS$359, 0))),0)</f>
        <v>0</v>
      </c>
      <c r="R289" s="60">
        <f>IFERROR(VALUE(INDEX('CSV Import'!$AU$7:$AU$359, MATCH($BP289, 'CSV Import'!$AS$7:$AS$359, 0))),0)</f>
        <v>0</v>
      </c>
      <c r="S289" s="59">
        <f>IFERROR(VALUE(INDEX('CSV Import'!$AZ$7:$AZ$359, MATCH($BP289, 'CSV Import'!$AY$7:$AY$359, 0))),0)</f>
        <v>0</v>
      </c>
      <c r="T289" s="60">
        <f>IFERROR(VALUE(INDEX('CSV Import'!$BA$7:$BA$359, MATCH($BP289, 'CSV Import'!$AY$7:$AY$359, 0))),0)</f>
        <v>0</v>
      </c>
      <c r="U289" s="59">
        <f>IFERROR(VALUE(INDEX('CSV Import'!$BF$7:$BF$359, MATCH($BP289, 'CSV Import'!$BE$7:$BE$359, 0))),0)</f>
        <v>0</v>
      </c>
      <c r="V289" s="60">
        <f>IFERROR(VALUE(INDEX('CSV Import'!$BG$7:$BG$359, MATCH($BP289, 'CSV Import'!$BE$7:$BE$359, 0))),0)</f>
        <v>0</v>
      </c>
      <c r="W289" s="59">
        <f>IFERROR(VALUE(INDEX('CSV Import'!$BL$7:$BL$359, MATCH($BP289, 'CSV Import'!$BK$7:$BK$359, 0))),0)</f>
        <v>0</v>
      </c>
      <c r="X289" s="60">
        <f>IFERROR(VALUE(INDEX('CSV Import'!$BM$7:$BM$359, MATCH($BP289, 'CSV Import'!$BK$7:$BK$359, 0))),0)</f>
        <v>0</v>
      </c>
      <c r="Y289" s="59">
        <f>IFERROR(VALUE(INDEX('CSV Import'!$BR$7:$BR$359, MATCH($BP289, 'CSV Import'!$BQ$7:$BQ$359, 0))),0)</f>
        <v>0</v>
      </c>
      <c r="Z289" s="60">
        <f>IFERROR(VALUE(INDEX('CSV Import'!$BS$7:$BS$359, MATCH($BP289, 'CSV Import'!$BQ$7:$BQ$359, 0))),0)</f>
        <v>0</v>
      </c>
      <c r="AA289" s="59">
        <f>IFERROR(VALUE(INDEX('CSV Import'!$BX$7:$BX$359, MATCH($BP289, 'CSV Import'!$BW$7:$BW$359, 0))),0)</f>
        <v>0</v>
      </c>
      <c r="AB289" s="60">
        <f>IFERROR(VALUE(INDEX('CSV Import'!$BY$7:$BY$359, MATCH($BP289, 'CSV Import'!$BW$7:$BW$359, 0))),0)</f>
        <v>0</v>
      </c>
      <c r="AC289" s="59">
        <f>IFERROR(VALUE(INDEX('CSV Import'!$CD$7:$CD$359, MATCH($BP289, 'CSV Import'!$CC$7:$CC$359, 0))),0)</f>
        <v>0</v>
      </c>
      <c r="AD289" s="60">
        <f>IFERROR(VALUE(INDEX('CSV Import'!$CE$7:$CE$359, MATCH($BP289, 'CSV Import'!$CC$7:$CC$359, 0))),0)</f>
        <v>0</v>
      </c>
      <c r="AE289" s="59">
        <f>IFERROR(VALUE(INDEX('CSV Import'!$CJ$7:$CJ$359, MATCH($BP289, 'CSV Import'!$CI$7:$CI$359, 0))),0)</f>
        <v>0</v>
      </c>
      <c r="AF289" s="60">
        <f>IFERROR(VALUE(INDEX('CSV Import'!$CK$7:$CK$359, MATCH($BP289, 'CSV Import'!$CI$7:$CI$359, 0))),0)</f>
        <v>0</v>
      </c>
      <c r="AG289" s="59">
        <f>IFERROR(VALUE(INDEX('CSV Import'!$CP$7:$CP$359, MATCH($BP289, 'CSV Import'!$CO$7:$CO$359, 0))),0)</f>
        <v>0</v>
      </c>
      <c r="AH289" s="60">
        <f>IFERROR(VALUE(INDEX('CSV Import'!$CQ$7:$CQ$359, MATCH($BP289, 'CSV Import'!$CO$7:$CO$359, 0))),0)</f>
        <v>0</v>
      </c>
      <c r="AI289" s="59">
        <f>IFERROR(VALUE(INDEX('CSV Import'!$CV$7:$CV$359, MATCH($BP289, 'CSV Import'!$CU$7:$CU$359, 0))),0)</f>
        <v>0</v>
      </c>
      <c r="AJ289" s="60">
        <f>IFERROR(VALUE(INDEX('CSV Import'!$CW$7:$CW$359, MATCH($BP289, 'CSV Import'!$CU$7:$CU$359, 0))),0)</f>
        <v>0</v>
      </c>
      <c r="AK289" s="59">
        <f>IFERROR(VALUE(INDEX('CSV Import'!$DB$7:$DB$359, MATCH($BP289, 'CSV Import'!$DA$7:$DA$359, 0))),0)</f>
        <v>0</v>
      </c>
      <c r="AL289" s="60">
        <f>IFERROR(VALUE(INDEX('CSV Import'!$DC$7:$DC$359, MATCH($BP289, 'CSV Import'!$DA$7:$DA$359, 0))),0)</f>
        <v>0</v>
      </c>
      <c r="AM289" s="59">
        <f>IFERROR(VALUE(INDEX('CSV Import'!$DH$7:$DH$359, MATCH($BP289, 'CSV Import'!$DG$7:$DG$359, 0))),0)</f>
        <v>0</v>
      </c>
      <c r="AN289" s="60">
        <f>IFERROR(VALUE(INDEX('CSV Import'!$DI$7:$DI$359, MATCH($BP289, 'CSV Import'!$DG$7:$DG$359, 0))),0)</f>
        <v>0</v>
      </c>
      <c r="AO289" s="59">
        <f>IFERROR(VALUE(INDEX('CSV Import'!$DN$7:$DN$359, MATCH($BP289, 'CSV Import'!$DM$7:$DM$359, 0))),0)</f>
        <v>0</v>
      </c>
      <c r="AP289" s="60">
        <f>IFERROR(VALUE(INDEX('CSV Import'!$DO$7:$DO$359, MATCH($BP289, 'CSV Import'!$DM$7:$DM$359, 0))),0)</f>
        <v>0</v>
      </c>
      <c r="AQ289" s="59">
        <f>IFERROR(VALUE(INDEX('CSV Import'!$DT$7:$DT$359, MATCH($BP289, 'CSV Import'!$DS$7:$DS$359, 0))),0)</f>
        <v>0</v>
      </c>
      <c r="AR289" s="60">
        <f>IFERROR(VALUE(INDEX('CSV Import'!$DU$7:$DU$359, MATCH($BP289, 'CSV Import'!$DS$7:$DS$359, 0))),0)</f>
        <v>0</v>
      </c>
      <c r="AS289" s="59">
        <f>IFERROR(VALUE(INDEX('CSV Import'!$DZ$7:$DZ$359, MATCH($BP289, 'CSV Import'!$DY$7:$DY$359, 0))),0)</f>
        <v>0</v>
      </c>
      <c r="AT289" s="60">
        <f>IFERROR(VALUE(INDEX('CSV Import'!$EA$7:$EA$359, MATCH($BP289, 'CSV Import'!$DY$7:$DY$359, 0))),0)</f>
        <v>0</v>
      </c>
      <c r="AU289" s="59">
        <f>IFERROR(VALUE(INDEX('CSV Import'!$EF$7:$EF$359, MATCH($BP289, 'CSV Import'!$EE$7:$EE$359, 0))),0)</f>
        <v>0</v>
      </c>
      <c r="AV289" s="60">
        <f>IFERROR(VALUE(INDEX('CSV Import'!$EG$7:$EG$359, MATCH($BP289, 'CSV Import'!$EE$7:$EE$359, 0))),0)</f>
        <v>0</v>
      </c>
      <c r="AW289" s="59">
        <f>IFERROR(VALUE(INDEX('CSV Import'!$EL$7:$EL$359, MATCH($BP289, 'CSV Import'!$EK$7:$EK$359, 0))),0)</f>
        <v>0</v>
      </c>
      <c r="AX289" s="60">
        <f>IFERROR(VALUE(INDEX('CSV Import'!$EM$7:$EM$359, MATCH($BP289, 'CSV Import'!$EK$7:$EK$359, 0))),0)</f>
        <v>0</v>
      </c>
      <c r="AY289" s="59">
        <f>IFERROR(VALUE(INDEX('CSV Import'!$ER$7:$ER$359, MATCH($BP289, 'CSV Import'!$EQ$7:$EQ$359, 0))),0)</f>
        <v>0</v>
      </c>
      <c r="AZ289" s="60">
        <f>IFERROR(VALUE(INDEX('CSV Import'!$ES$7:$ES$359, MATCH($BP289, 'CSV Import'!$EQ$7:$EQ$359, 0))),0)</f>
        <v>0</v>
      </c>
      <c r="BA289" s="59">
        <f>IFERROR(VALUE(INDEX('CSV Import'!$EX$7:$EX$359, MATCH($BP289, 'CSV Import'!$EW$7:$EW$359, 0))),0)</f>
        <v>0</v>
      </c>
      <c r="BB289" s="60">
        <f>IFERROR(VALUE(INDEX('CSV Import'!$EY$7:$EY$359, MATCH($BP289, 'CSV Import'!$EW$7:$EW$359, 0))),0)</f>
        <v>0</v>
      </c>
      <c r="BC289" s="59">
        <f>IFERROR(VALUE(INDEX('CSV Import'!$FD$7:$FD$359, MATCH($BP289, 'CSV Import'!$FC$7:$FC$359, 0))),0)</f>
        <v>0</v>
      </c>
      <c r="BD289" s="60">
        <f>IFERROR(VALUE(INDEX('CSV Import'!$FE$7:$FE$359, MATCH($BP289, 'CSV Import'!$FC$7:$FC$359, 0))),0)</f>
        <v>0</v>
      </c>
      <c r="BE289" s="59">
        <f>IFERROR(VALUE(INDEX('CSV Import'!$FJ$7:$FJ$359, MATCH($BP289, 'CSV Import'!$FI$7:$FI$359, 0))),0)</f>
        <v>0</v>
      </c>
      <c r="BF289" s="60">
        <f>IFERROR(VALUE(INDEX('CSV Import'!$FK$7:$FK$359, MATCH($BP289, 'CSV Import'!$FI$7:$FI$359, 0))),0)</f>
        <v>0</v>
      </c>
      <c r="BG289" s="59">
        <f>IFERROR(VALUE(INDEX('CSV Import'!$FP$7:$FP$359, MATCH($BP289, 'CSV Import'!$FO$7:$FO$359, 0))),0)</f>
        <v>0</v>
      </c>
      <c r="BH289" s="60">
        <f>IFERROR(VALUE(INDEX('CSV Import'!$FQ$7:$FQ$359, MATCH($BP289, 'CSV Import'!$FO$7:$FO$359, 0))),0)</f>
        <v>0</v>
      </c>
      <c r="BI289" s="59">
        <f>IFERROR(VALUE(INDEX('CSV Import'!$FV$7:$FV$359, MATCH($BP289, 'CSV Import'!$FU$7:$FU$359, 0))),0)</f>
        <v>0</v>
      </c>
      <c r="BJ289" s="60">
        <f>IFERROR(VALUE(INDEX('CSV Import'!$FW$7:$FW$359, MATCH($BP289, 'CSV Import'!$FU$7:$FU$359, 0))),0)</f>
        <v>0</v>
      </c>
      <c r="BK289" s="59">
        <f>IFERROR(VALUE(INDEX('CSV Import'!$GB$7:$GB$359, MATCH($BP289, 'CSV Import'!$GA$7:$GA$359, 0))),0)</f>
        <v>0</v>
      </c>
      <c r="BL289" s="60">
        <f>IFERROR(VALUE(INDEX('CSV Import'!$GC$7:$GC$359, MATCH($BP289, 'CSV Import'!$GA$7:$GA$359, 0))),0)</f>
        <v>0</v>
      </c>
      <c r="BM289" s="61">
        <f t="shared" si="573"/>
        <v>0</v>
      </c>
      <c r="BN289" s="62">
        <f t="shared" si="573"/>
        <v>0</v>
      </c>
      <c r="BP289" s="33" t="str">
        <f t="shared" si="574"/>
        <v>PERCENTAGE</v>
      </c>
    </row>
    <row r="290" spans="1:68" x14ac:dyDescent="0.2">
      <c r="A290" s="28">
        <f>ROW()</f>
        <v>290</v>
      </c>
      <c r="B290" s="111"/>
      <c r="C290" s="59">
        <f>IFERROR(VALUE(INDEX('CSV Import'!$D$7:$D$359, MATCH($BP290, 'CSV Import'!$C$7:$C$359, 0))),0)</f>
        <v>0</v>
      </c>
      <c r="D290" s="60">
        <f>IFERROR(VALUE(INDEX('CSV Import'!$E$7:$E$359, MATCH($BP290, 'CSV Import'!$C$7:$C$359, 0))),0)</f>
        <v>0</v>
      </c>
      <c r="E290" s="59">
        <f>IFERROR(VALUE(INDEX('CSV Import'!$J$7:$J$359, MATCH($BP290, 'CSV Import'!$I$7:$I$359, 0))),0)</f>
        <v>0</v>
      </c>
      <c r="F290" s="60">
        <f>IFERROR(VALUE(INDEX('CSV Import'!$K$7:$K$359, MATCH($BP290, 'CSV Import'!$I$7:$I$359, 0))),0)</f>
        <v>0</v>
      </c>
      <c r="G290" s="59">
        <f>IFERROR(VALUE(INDEX('CSV Import'!$P$7:$P$359, MATCH($BP290, 'CSV Import'!$O$7:$O$359, 0))),0)</f>
        <v>0</v>
      </c>
      <c r="H290" s="60">
        <f>IFERROR(VALUE(INDEX('CSV Import'!$Q$7:$Q$359, MATCH($BP290, 'CSV Import'!$O$7:$O$359, 0))),0)</f>
        <v>0</v>
      </c>
      <c r="I290" s="59">
        <f>IFERROR(VALUE(INDEX('CSV Import'!$V$7:$V$359, MATCH($BP290, 'CSV Import'!$U$7:$U$359, 0))),0)</f>
        <v>0</v>
      </c>
      <c r="J290" s="60">
        <f>IFERROR(VALUE(INDEX('CSV Import'!$W$7:$W$359, MATCH($BP290, 'CSV Import'!$U$7:$U$359, 0))),0)</f>
        <v>0</v>
      </c>
      <c r="K290" s="59">
        <f>IFERROR(VALUE(INDEX('CSV Import'!$AB$7:$AB$359, MATCH($BP290, 'CSV Import'!$AA$7:$AA$359, 0))),0)</f>
        <v>0</v>
      </c>
      <c r="L290" s="60">
        <f>IFERROR(VALUE(INDEX('CSV Import'!$AC$7:$AC$359, MATCH($BP290, 'CSV Import'!$AA$7:$AA$359, 0))),0)</f>
        <v>0</v>
      </c>
      <c r="M290" s="59">
        <f>IFERROR(VALUE(INDEX('CSV Import'!$AH$7:$AH$359, MATCH($BP290, 'CSV Import'!$AG$7:$AG$359, 0))),0)</f>
        <v>0</v>
      </c>
      <c r="N290" s="60">
        <f>IFERROR(VALUE(INDEX('CSV Import'!$AI$7:$AI$359, MATCH($BP290, 'CSV Import'!$AG$7:$AG$359, 0))),0)</f>
        <v>0</v>
      </c>
      <c r="O290" s="59">
        <f>IFERROR(VALUE(INDEX('CSV Import'!$AN$7:$AN$359, MATCH($BP290, 'CSV Import'!$AM$7:$AM$359, 0))),0)</f>
        <v>0</v>
      </c>
      <c r="P290" s="60">
        <f>IFERROR(VALUE(INDEX('CSV Import'!$AO$7:$AO$359, MATCH($BP290, 'CSV Import'!$AM$7:$AM$359, 0))),0)</f>
        <v>0</v>
      </c>
      <c r="Q290" s="59">
        <f>IFERROR(VALUE(INDEX('CSV Import'!$AT$7:$AT$359, MATCH($BP290, 'CSV Import'!$AS$7:$AS$359, 0))),0)</f>
        <v>0</v>
      </c>
      <c r="R290" s="60">
        <f>IFERROR(VALUE(INDEX('CSV Import'!$AU$7:$AU$359, MATCH($BP290, 'CSV Import'!$AS$7:$AS$359, 0))),0)</f>
        <v>0</v>
      </c>
      <c r="S290" s="59">
        <f>IFERROR(VALUE(INDEX('CSV Import'!$AZ$7:$AZ$359, MATCH($BP290, 'CSV Import'!$AY$7:$AY$359, 0))),0)</f>
        <v>0</v>
      </c>
      <c r="T290" s="60">
        <f>IFERROR(VALUE(INDEX('CSV Import'!$BA$7:$BA$359, MATCH($BP290, 'CSV Import'!$AY$7:$AY$359, 0))),0)</f>
        <v>0</v>
      </c>
      <c r="U290" s="59">
        <f>IFERROR(VALUE(INDEX('CSV Import'!$BF$7:$BF$359, MATCH($BP290, 'CSV Import'!$BE$7:$BE$359, 0))),0)</f>
        <v>0</v>
      </c>
      <c r="V290" s="60">
        <f>IFERROR(VALUE(INDEX('CSV Import'!$BG$7:$BG$359, MATCH($BP290, 'CSV Import'!$BE$7:$BE$359, 0))),0)</f>
        <v>0</v>
      </c>
      <c r="W290" s="59">
        <f>IFERROR(VALUE(INDEX('CSV Import'!$BL$7:$BL$359, MATCH($BP290, 'CSV Import'!$BK$7:$BK$359, 0))),0)</f>
        <v>0</v>
      </c>
      <c r="X290" s="60">
        <f>IFERROR(VALUE(INDEX('CSV Import'!$BM$7:$BM$359, MATCH($BP290, 'CSV Import'!$BK$7:$BK$359, 0))),0)</f>
        <v>0</v>
      </c>
      <c r="Y290" s="59">
        <f>IFERROR(VALUE(INDEX('CSV Import'!$BR$7:$BR$359, MATCH($BP290, 'CSV Import'!$BQ$7:$BQ$359, 0))),0)</f>
        <v>0</v>
      </c>
      <c r="Z290" s="60">
        <f>IFERROR(VALUE(INDEX('CSV Import'!$BS$7:$BS$359, MATCH($BP290, 'CSV Import'!$BQ$7:$BQ$359, 0))),0)</f>
        <v>0</v>
      </c>
      <c r="AA290" s="59">
        <f>IFERROR(VALUE(INDEX('CSV Import'!$BX$7:$BX$359, MATCH($BP290, 'CSV Import'!$BW$7:$BW$359, 0))),0)</f>
        <v>0</v>
      </c>
      <c r="AB290" s="60">
        <f>IFERROR(VALUE(INDEX('CSV Import'!$BY$7:$BY$359, MATCH($BP290, 'CSV Import'!$BW$7:$BW$359, 0))),0)</f>
        <v>0</v>
      </c>
      <c r="AC290" s="59">
        <f>IFERROR(VALUE(INDEX('CSV Import'!$CD$7:$CD$359, MATCH($BP290, 'CSV Import'!$CC$7:$CC$359, 0))),0)</f>
        <v>0</v>
      </c>
      <c r="AD290" s="60">
        <f>IFERROR(VALUE(INDEX('CSV Import'!$CE$7:$CE$359, MATCH($BP290, 'CSV Import'!$CC$7:$CC$359, 0))),0)</f>
        <v>0</v>
      </c>
      <c r="AE290" s="59">
        <f>IFERROR(VALUE(INDEX('CSV Import'!$CJ$7:$CJ$359, MATCH($BP290, 'CSV Import'!$CI$7:$CI$359, 0))),0)</f>
        <v>0</v>
      </c>
      <c r="AF290" s="60">
        <f>IFERROR(VALUE(INDEX('CSV Import'!$CK$7:$CK$359, MATCH($BP290, 'CSV Import'!$CI$7:$CI$359, 0))),0)</f>
        <v>0</v>
      </c>
      <c r="AG290" s="59">
        <f>IFERROR(VALUE(INDEX('CSV Import'!$CP$7:$CP$359, MATCH($BP290, 'CSV Import'!$CO$7:$CO$359, 0))),0)</f>
        <v>0</v>
      </c>
      <c r="AH290" s="60">
        <f>IFERROR(VALUE(INDEX('CSV Import'!$CQ$7:$CQ$359, MATCH($BP290, 'CSV Import'!$CO$7:$CO$359, 0))),0)</f>
        <v>0</v>
      </c>
      <c r="AI290" s="59">
        <f>IFERROR(VALUE(INDEX('CSV Import'!$CV$7:$CV$359, MATCH($BP290, 'CSV Import'!$CU$7:$CU$359, 0))),0)</f>
        <v>0</v>
      </c>
      <c r="AJ290" s="60">
        <f>IFERROR(VALUE(INDEX('CSV Import'!$CW$7:$CW$359, MATCH($BP290, 'CSV Import'!$CU$7:$CU$359, 0))),0)</f>
        <v>0</v>
      </c>
      <c r="AK290" s="59">
        <f>IFERROR(VALUE(INDEX('CSV Import'!$DB$7:$DB$359, MATCH($BP290, 'CSV Import'!$DA$7:$DA$359, 0))),0)</f>
        <v>0</v>
      </c>
      <c r="AL290" s="60">
        <f>IFERROR(VALUE(INDEX('CSV Import'!$DC$7:$DC$359, MATCH($BP290, 'CSV Import'!$DA$7:$DA$359, 0))),0)</f>
        <v>0</v>
      </c>
      <c r="AM290" s="59">
        <f>IFERROR(VALUE(INDEX('CSV Import'!$DH$7:$DH$359, MATCH($BP290, 'CSV Import'!$DG$7:$DG$359, 0))),0)</f>
        <v>0</v>
      </c>
      <c r="AN290" s="60">
        <f>IFERROR(VALUE(INDEX('CSV Import'!$DI$7:$DI$359, MATCH($BP290, 'CSV Import'!$DG$7:$DG$359, 0))),0)</f>
        <v>0</v>
      </c>
      <c r="AO290" s="59">
        <f>IFERROR(VALUE(INDEX('CSV Import'!$DN$7:$DN$359, MATCH($BP290, 'CSV Import'!$DM$7:$DM$359, 0))),0)</f>
        <v>0</v>
      </c>
      <c r="AP290" s="60">
        <f>IFERROR(VALUE(INDEX('CSV Import'!$DO$7:$DO$359, MATCH($BP290, 'CSV Import'!$DM$7:$DM$359, 0))),0)</f>
        <v>0</v>
      </c>
      <c r="AQ290" s="59">
        <f>IFERROR(VALUE(INDEX('CSV Import'!$DT$7:$DT$359, MATCH($BP290, 'CSV Import'!$DS$7:$DS$359, 0))),0)</f>
        <v>0</v>
      </c>
      <c r="AR290" s="60">
        <f>IFERROR(VALUE(INDEX('CSV Import'!$DU$7:$DU$359, MATCH($BP290, 'CSV Import'!$DS$7:$DS$359, 0))),0)</f>
        <v>0</v>
      </c>
      <c r="AS290" s="59">
        <f>IFERROR(VALUE(INDEX('CSV Import'!$DZ$7:$DZ$359, MATCH($BP290, 'CSV Import'!$DY$7:$DY$359, 0))),0)</f>
        <v>0</v>
      </c>
      <c r="AT290" s="60">
        <f>IFERROR(VALUE(INDEX('CSV Import'!$EA$7:$EA$359, MATCH($BP290, 'CSV Import'!$DY$7:$DY$359, 0))),0)</f>
        <v>0</v>
      </c>
      <c r="AU290" s="59">
        <f>IFERROR(VALUE(INDEX('CSV Import'!$EF$7:$EF$359, MATCH($BP290, 'CSV Import'!$EE$7:$EE$359, 0))),0)</f>
        <v>0</v>
      </c>
      <c r="AV290" s="60">
        <f>IFERROR(VALUE(INDEX('CSV Import'!$EG$7:$EG$359, MATCH($BP290, 'CSV Import'!$EE$7:$EE$359, 0))),0)</f>
        <v>0</v>
      </c>
      <c r="AW290" s="59">
        <f>IFERROR(VALUE(INDEX('CSV Import'!$EL$7:$EL$359, MATCH($BP290, 'CSV Import'!$EK$7:$EK$359, 0))),0)</f>
        <v>0</v>
      </c>
      <c r="AX290" s="60">
        <f>IFERROR(VALUE(INDEX('CSV Import'!$EM$7:$EM$359, MATCH($BP290, 'CSV Import'!$EK$7:$EK$359, 0))),0)</f>
        <v>0</v>
      </c>
      <c r="AY290" s="59">
        <f>IFERROR(VALUE(INDEX('CSV Import'!$ER$7:$ER$359, MATCH($BP290, 'CSV Import'!$EQ$7:$EQ$359, 0))),0)</f>
        <v>0</v>
      </c>
      <c r="AZ290" s="60">
        <f>IFERROR(VALUE(INDEX('CSV Import'!$ES$7:$ES$359, MATCH($BP290, 'CSV Import'!$EQ$7:$EQ$359, 0))),0)</f>
        <v>0</v>
      </c>
      <c r="BA290" s="59">
        <f>IFERROR(VALUE(INDEX('CSV Import'!$EX$7:$EX$359, MATCH($BP290, 'CSV Import'!$EW$7:$EW$359, 0))),0)</f>
        <v>0</v>
      </c>
      <c r="BB290" s="60">
        <f>IFERROR(VALUE(INDEX('CSV Import'!$EY$7:$EY$359, MATCH($BP290, 'CSV Import'!$EW$7:$EW$359, 0))),0)</f>
        <v>0</v>
      </c>
      <c r="BC290" s="59">
        <f>IFERROR(VALUE(INDEX('CSV Import'!$FD$7:$FD$359, MATCH($BP290, 'CSV Import'!$FC$7:$FC$359, 0))),0)</f>
        <v>0</v>
      </c>
      <c r="BD290" s="60">
        <f>IFERROR(VALUE(INDEX('CSV Import'!$FE$7:$FE$359, MATCH($BP290, 'CSV Import'!$FC$7:$FC$359, 0))),0)</f>
        <v>0</v>
      </c>
      <c r="BE290" s="59">
        <f>IFERROR(VALUE(INDEX('CSV Import'!$FJ$7:$FJ$359, MATCH($BP290, 'CSV Import'!$FI$7:$FI$359, 0))),0)</f>
        <v>0</v>
      </c>
      <c r="BF290" s="60">
        <f>IFERROR(VALUE(INDEX('CSV Import'!$FK$7:$FK$359, MATCH($BP290, 'CSV Import'!$FI$7:$FI$359, 0))),0)</f>
        <v>0</v>
      </c>
      <c r="BG290" s="59">
        <f>IFERROR(VALUE(INDEX('CSV Import'!$FP$7:$FP$359, MATCH($BP290, 'CSV Import'!$FO$7:$FO$359, 0))),0)</f>
        <v>0</v>
      </c>
      <c r="BH290" s="60">
        <f>IFERROR(VALUE(INDEX('CSV Import'!$FQ$7:$FQ$359, MATCH($BP290, 'CSV Import'!$FO$7:$FO$359, 0))),0)</f>
        <v>0</v>
      </c>
      <c r="BI290" s="59">
        <f>IFERROR(VALUE(INDEX('CSV Import'!$FV$7:$FV$359, MATCH($BP290, 'CSV Import'!$FU$7:$FU$359, 0))),0)</f>
        <v>0</v>
      </c>
      <c r="BJ290" s="60">
        <f>IFERROR(VALUE(INDEX('CSV Import'!$FW$7:$FW$359, MATCH($BP290, 'CSV Import'!$FU$7:$FU$359, 0))),0)</f>
        <v>0</v>
      </c>
      <c r="BK290" s="59">
        <f>IFERROR(VALUE(INDEX('CSV Import'!$GB$7:$GB$359, MATCH($BP290, 'CSV Import'!$GA$7:$GA$359, 0))),0)</f>
        <v>0</v>
      </c>
      <c r="BL290" s="60">
        <f>IFERROR(VALUE(INDEX('CSV Import'!$GC$7:$GC$359, MATCH($BP290, 'CSV Import'!$GA$7:$GA$359, 0))),0)</f>
        <v>0</v>
      </c>
      <c r="BM290" s="61">
        <f t="shared" si="573"/>
        <v>0</v>
      </c>
      <c r="BN290" s="62">
        <f t="shared" si="573"/>
        <v>0</v>
      </c>
      <c r="BP290" s="33" t="str">
        <f t="shared" si="574"/>
        <v>PERCENTAGE</v>
      </c>
    </row>
    <row r="291" spans="1:68" x14ac:dyDescent="0.2">
      <c r="A291" s="28">
        <f>ROW()</f>
        <v>291</v>
      </c>
      <c r="B291" s="111"/>
      <c r="C291" s="59">
        <f>IFERROR(VALUE(INDEX('CSV Import'!$D$7:$D$359, MATCH($BP291, 'CSV Import'!$C$7:$C$359, 0))),0)</f>
        <v>0</v>
      </c>
      <c r="D291" s="60">
        <f>IFERROR(VALUE(INDEX('CSV Import'!$E$7:$E$359, MATCH($BP291, 'CSV Import'!$C$7:$C$359, 0))),0)</f>
        <v>0</v>
      </c>
      <c r="E291" s="59">
        <f>IFERROR(VALUE(INDEX('CSV Import'!$J$7:$J$359, MATCH($BP291, 'CSV Import'!$I$7:$I$359, 0))),0)</f>
        <v>0</v>
      </c>
      <c r="F291" s="60">
        <f>IFERROR(VALUE(INDEX('CSV Import'!$K$7:$K$359, MATCH($BP291, 'CSV Import'!$I$7:$I$359, 0))),0)</f>
        <v>0</v>
      </c>
      <c r="G291" s="59">
        <f>IFERROR(VALUE(INDEX('CSV Import'!$P$7:$P$359, MATCH($BP291, 'CSV Import'!$O$7:$O$359, 0))),0)</f>
        <v>0</v>
      </c>
      <c r="H291" s="60">
        <f>IFERROR(VALUE(INDEX('CSV Import'!$Q$7:$Q$359, MATCH($BP291, 'CSV Import'!$O$7:$O$359, 0))),0)</f>
        <v>0</v>
      </c>
      <c r="I291" s="59">
        <f>IFERROR(VALUE(INDEX('CSV Import'!$V$7:$V$359, MATCH($BP291, 'CSV Import'!$U$7:$U$359, 0))),0)</f>
        <v>0</v>
      </c>
      <c r="J291" s="60">
        <f>IFERROR(VALUE(INDEX('CSV Import'!$W$7:$W$359, MATCH($BP291, 'CSV Import'!$U$7:$U$359, 0))),0)</f>
        <v>0</v>
      </c>
      <c r="K291" s="59">
        <f>IFERROR(VALUE(INDEX('CSV Import'!$AB$7:$AB$359, MATCH($BP291, 'CSV Import'!$AA$7:$AA$359, 0))),0)</f>
        <v>0</v>
      </c>
      <c r="L291" s="60">
        <f>IFERROR(VALUE(INDEX('CSV Import'!$AC$7:$AC$359, MATCH($BP291, 'CSV Import'!$AA$7:$AA$359, 0))),0)</f>
        <v>0</v>
      </c>
      <c r="M291" s="59">
        <f>IFERROR(VALUE(INDEX('CSV Import'!$AH$7:$AH$359, MATCH($BP291, 'CSV Import'!$AG$7:$AG$359, 0))),0)</f>
        <v>0</v>
      </c>
      <c r="N291" s="60">
        <f>IFERROR(VALUE(INDEX('CSV Import'!$AI$7:$AI$359, MATCH($BP291, 'CSV Import'!$AG$7:$AG$359, 0))),0)</f>
        <v>0</v>
      </c>
      <c r="O291" s="59">
        <f>IFERROR(VALUE(INDEX('CSV Import'!$AN$7:$AN$359, MATCH($BP291, 'CSV Import'!$AM$7:$AM$359, 0))),0)</f>
        <v>0</v>
      </c>
      <c r="P291" s="60">
        <f>IFERROR(VALUE(INDEX('CSV Import'!$AO$7:$AO$359, MATCH($BP291, 'CSV Import'!$AM$7:$AM$359, 0))),0)</f>
        <v>0</v>
      </c>
      <c r="Q291" s="59">
        <f>IFERROR(VALUE(INDEX('CSV Import'!$AT$7:$AT$359, MATCH($BP291, 'CSV Import'!$AS$7:$AS$359, 0))),0)</f>
        <v>0</v>
      </c>
      <c r="R291" s="60">
        <f>IFERROR(VALUE(INDEX('CSV Import'!$AU$7:$AU$359, MATCH($BP291, 'CSV Import'!$AS$7:$AS$359, 0))),0)</f>
        <v>0</v>
      </c>
      <c r="S291" s="59">
        <f>IFERROR(VALUE(INDEX('CSV Import'!$AZ$7:$AZ$359, MATCH($BP291, 'CSV Import'!$AY$7:$AY$359, 0))),0)</f>
        <v>0</v>
      </c>
      <c r="T291" s="60">
        <f>IFERROR(VALUE(INDEX('CSV Import'!$BA$7:$BA$359, MATCH($BP291, 'CSV Import'!$AY$7:$AY$359, 0))),0)</f>
        <v>0</v>
      </c>
      <c r="U291" s="59">
        <f>IFERROR(VALUE(INDEX('CSV Import'!$BF$7:$BF$359, MATCH($BP291, 'CSV Import'!$BE$7:$BE$359, 0))),0)</f>
        <v>0</v>
      </c>
      <c r="V291" s="60">
        <f>IFERROR(VALUE(INDEX('CSV Import'!$BG$7:$BG$359, MATCH($BP291, 'CSV Import'!$BE$7:$BE$359, 0))),0)</f>
        <v>0</v>
      </c>
      <c r="W291" s="59">
        <f>IFERROR(VALUE(INDEX('CSV Import'!$BL$7:$BL$359, MATCH($BP291, 'CSV Import'!$BK$7:$BK$359, 0))),0)</f>
        <v>0</v>
      </c>
      <c r="X291" s="60">
        <f>IFERROR(VALUE(INDEX('CSV Import'!$BM$7:$BM$359, MATCH($BP291, 'CSV Import'!$BK$7:$BK$359, 0))),0)</f>
        <v>0</v>
      </c>
      <c r="Y291" s="59">
        <f>IFERROR(VALUE(INDEX('CSV Import'!$BR$7:$BR$359, MATCH($BP291, 'CSV Import'!$BQ$7:$BQ$359, 0))),0)</f>
        <v>0</v>
      </c>
      <c r="Z291" s="60">
        <f>IFERROR(VALUE(INDEX('CSV Import'!$BS$7:$BS$359, MATCH($BP291, 'CSV Import'!$BQ$7:$BQ$359, 0))),0)</f>
        <v>0</v>
      </c>
      <c r="AA291" s="59">
        <f>IFERROR(VALUE(INDEX('CSV Import'!$BX$7:$BX$359, MATCH($BP291, 'CSV Import'!$BW$7:$BW$359, 0))),0)</f>
        <v>0</v>
      </c>
      <c r="AB291" s="60">
        <f>IFERROR(VALUE(INDEX('CSV Import'!$BY$7:$BY$359, MATCH($BP291, 'CSV Import'!$BW$7:$BW$359, 0))),0)</f>
        <v>0</v>
      </c>
      <c r="AC291" s="59">
        <f>IFERROR(VALUE(INDEX('CSV Import'!$CD$7:$CD$359, MATCH($BP291, 'CSV Import'!$CC$7:$CC$359, 0))),0)</f>
        <v>0</v>
      </c>
      <c r="AD291" s="60">
        <f>IFERROR(VALUE(INDEX('CSV Import'!$CE$7:$CE$359, MATCH($BP291, 'CSV Import'!$CC$7:$CC$359, 0))),0)</f>
        <v>0</v>
      </c>
      <c r="AE291" s="59">
        <f>IFERROR(VALUE(INDEX('CSV Import'!$CJ$7:$CJ$359, MATCH($BP291, 'CSV Import'!$CI$7:$CI$359, 0))),0)</f>
        <v>0</v>
      </c>
      <c r="AF291" s="60">
        <f>IFERROR(VALUE(INDEX('CSV Import'!$CK$7:$CK$359, MATCH($BP291, 'CSV Import'!$CI$7:$CI$359, 0))),0)</f>
        <v>0</v>
      </c>
      <c r="AG291" s="59">
        <f>IFERROR(VALUE(INDEX('CSV Import'!$CP$7:$CP$359, MATCH($BP291, 'CSV Import'!$CO$7:$CO$359, 0))),0)</f>
        <v>0</v>
      </c>
      <c r="AH291" s="60">
        <f>IFERROR(VALUE(INDEX('CSV Import'!$CQ$7:$CQ$359, MATCH($BP291, 'CSV Import'!$CO$7:$CO$359, 0))),0)</f>
        <v>0</v>
      </c>
      <c r="AI291" s="59">
        <f>IFERROR(VALUE(INDEX('CSV Import'!$CV$7:$CV$359, MATCH($BP291, 'CSV Import'!$CU$7:$CU$359, 0))),0)</f>
        <v>0</v>
      </c>
      <c r="AJ291" s="60">
        <f>IFERROR(VALUE(INDEX('CSV Import'!$CW$7:$CW$359, MATCH($BP291, 'CSV Import'!$CU$7:$CU$359, 0))),0)</f>
        <v>0</v>
      </c>
      <c r="AK291" s="59">
        <f>IFERROR(VALUE(INDEX('CSV Import'!$DB$7:$DB$359, MATCH($BP291, 'CSV Import'!$DA$7:$DA$359, 0))),0)</f>
        <v>0</v>
      </c>
      <c r="AL291" s="60">
        <f>IFERROR(VALUE(INDEX('CSV Import'!$DC$7:$DC$359, MATCH($BP291, 'CSV Import'!$DA$7:$DA$359, 0))),0)</f>
        <v>0</v>
      </c>
      <c r="AM291" s="59">
        <f>IFERROR(VALUE(INDEX('CSV Import'!$DH$7:$DH$359, MATCH($BP291, 'CSV Import'!$DG$7:$DG$359, 0))),0)</f>
        <v>0</v>
      </c>
      <c r="AN291" s="60">
        <f>IFERROR(VALUE(INDEX('CSV Import'!$DI$7:$DI$359, MATCH($BP291, 'CSV Import'!$DG$7:$DG$359, 0))),0)</f>
        <v>0</v>
      </c>
      <c r="AO291" s="59">
        <f>IFERROR(VALUE(INDEX('CSV Import'!$DN$7:$DN$359, MATCH($BP291, 'CSV Import'!$DM$7:$DM$359, 0))),0)</f>
        <v>0</v>
      </c>
      <c r="AP291" s="60">
        <f>IFERROR(VALUE(INDEX('CSV Import'!$DO$7:$DO$359, MATCH($BP291, 'CSV Import'!$DM$7:$DM$359, 0))),0)</f>
        <v>0</v>
      </c>
      <c r="AQ291" s="59">
        <f>IFERROR(VALUE(INDEX('CSV Import'!$DT$7:$DT$359, MATCH($BP291, 'CSV Import'!$DS$7:$DS$359, 0))),0)</f>
        <v>0</v>
      </c>
      <c r="AR291" s="60">
        <f>IFERROR(VALUE(INDEX('CSV Import'!$DU$7:$DU$359, MATCH($BP291, 'CSV Import'!$DS$7:$DS$359, 0))),0)</f>
        <v>0</v>
      </c>
      <c r="AS291" s="59">
        <f>IFERROR(VALUE(INDEX('CSV Import'!$DZ$7:$DZ$359, MATCH($BP291, 'CSV Import'!$DY$7:$DY$359, 0))),0)</f>
        <v>0</v>
      </c>
      <c r="AT291" s="60">
        <f>IFERROR(VALUE(INDEX('CSV Import'!$EA$7:$EA$359, MATCH($BP291, 'CSV Import'!$DY$7:$DY$359, 0))),0)</f>
        <v>0</v>
      </c>
      <c r="AU291" s="59">
        <f>IFERROR(VALUE(INDEX('CSV Import'!$EF$7:$EF$359, MATCH($BP291, 'CSV Import'!$EE$7:$EE$359, 0))),0)</f>
        <v>0</v>
      </c>
      <c r="AV291" s="60">
        <f>IFERROR(VALUE(INDEX('CSV Import'!$EG$7:$EG$359, MATCH($BP291, 'CSV Import'!$EE$7:$EE$359, 0))),0)</f>
        <v>0</v>
      </c>
      <c r="AW291" s="59">
        <f>IFERROR(VALUE(INDEX('CSV Import'!$EL$7:$EL$359, MATCH($BP291, 'CSV Import'!$EK$7:$EK$359, 0))),0)</f>
        <v>0</v>
      </c>
      <c r="AX291" s="60">
        <f>IFERROR(VALUE(INDEX('CSV Import'!$EM$7:$EM$359, MATCH($BP291, 'CSV Import'!$EK$7:$EK$359, 0))),0)</f>
        <v>0</v>
      </c>
      <c r="AY291" s="59">
        <f>IFERROR(VALUE(INDEX('CSV Import'!$ER$7:$ER$359, MATCH($BP291, 'CSV Import'!$EQ$7:$EQ$359, 0))),0)</f>
        <v>0</v>
      </c>
      <c r="AZ291" s="60">
        <f>IFERROR(VALUE(INDEX('CSV Import'!$ES$7:$ES$359, MATCH($BP291, 'CSV Import'!$EQ$7:$EQ$359, 0))),0)</f>
        <v>0</v>
      </c>
      <c r="BA291" s="59">
        <f>IFERROR(VALUE(INDEX('CSV Import'!$EX$7:$EX$359, MATCH($BP291, 'CSV Import'!$EW$7:$EW$359, 0))),0)</f>
        <v>0</v>
      </c>
      <c r="BB291" s="60">
        <f>IFERROR(VALUE(INDEX('CSV Import'!$EY$7:$EY$359, MATCH($BP291, 'CSV Import'!$EW$7:$EW$359, 0))),0)</f>
        <v>0</v>
      </c>
      <c r="BC291" s="59">
        <f>IFERROR(VALUE(INDEX('CSV Import'!$FD$7:$FD$359, MATCH($BP291, 'CSV Import'!$FC$7:$FC$359, 0))),0)</f>
        <v>0</v>
      </c>
      <c r="BD291" s="60">
        <f>IFERROR(VALUE(INDEX('CSV Import'!$FE$7:$FE$359, MATCH($BP291, 'CSV Import'!$FC$7:$FC$359, 0))),0)</f>
        <v>0</v>
      </c>
      <c r="BE291" s="59">
        <f>IFERROR(VALUE(INDEX('CSV Import'!$FJ$7:$FJ$359, MATCH($BP291, 'CSV Import'!$FI$7:$FI$359, 0))),0)</f>
        <v>0</v>
      </c>
      <c r="BF291" s="60">
        <f>IFERROR(VALUE(INDEX('CSV Import'!$FK$7:$FK$359, MATCH($BP291, 'CSV Import'!$FI$7:$FI$359, 0))),0)</f>
        <v>0</v>
      </c>
      <c r="BG291" s="59">
        <f>IFERROR(VALUE(INDEX('CSV Import'!$FP$7:$FP$359, MATCH($BP291, 'CSV Import'!$FO$7:$FO$359, 0))),0)</f>
        <v>0</v>
      </c>
      <c r="BH291" s="60">
        <f>IFERROR(VALUE(INDEX('CSV Import'!$FQ$7:$FQ$359, MATCH($BP291, 'CSV Import'!$FO$7:$FO$359, 0))),0)</f>
        <v>0</v>
      </c>
      <c r="BI291" s="59">
        <f>IFERROR(VALUE(INDEX('CSV Import'!$FV$7:$FV$359, MATCH($BP291, 'CSV Import'!$FU$7:$FU$359, 0))),0)</f>
        <v>0</v>
      </c>
      <c r="BJ291" s="60">
        <f>IFERROR(VALUE(INDEX('CSV Import'!$FW$7:$FW$359, MATCH($BP291, 'CSV Import'!$FU$7:$FU$359, 0))),0)</f>
        <v>0</v>
      </c>
      <c r="BK291" s="59">
        <f>IFERROR(VALUE(INDEX('CSV Import'!$GB$7:$GB$359, MATCH($BP291, 'CSV Import'!$GA$7:$GA$359, 0))),0)</f>
        <v>0</v>
      </c>
      <c r="BL291" s="60">
        <f>IFERROR(VALUE(INDEX('CSV Import'!$GC$7:$GC$359, MATCH($BP291, 'CSV Import'!$GA$7:$GA$359, 0))),0)</f>
        <v>0</v>
      </c>
      <c r="BM291" s="61">
        <f t="shared" si="573"/>
        <v>0</v>
      </c>
      <c r="BN291" s="62">
        <f t="shared" si="573"/>
        <v>0</v>
      </c>
      <c r="BP291" s="33" t="str">
        <f t="shared" si="574"/>
        <v>PERCENTAGE</v>
      </c>
    </row>
    <row r="292" spans="1:68" x14ac:dyDescent="0.2">
      <c r="A292" s="28">
        <f>ROW()</f>
        <v>292</v>
      </c>
      <c r="B292" s="111"/>
      <c r="C292" s="59">
        <f>IFERROR(VALUE(INDEX('CSV Import'!$D$7:$D$359, MATCH($BP292, 'CSV Import'!$C$7:$C$359, 0))),0)</f>
        <v>0</v>
      </c>
      <c r="D292" s="60">
        <f>IFERROR(VALUE(INDEX('CSV Import'!$E$7:$E$359, MATCH($BP292, 'CSV Import'!$C$7:$C$359, 0))),0)</f>
        <v>0</v>
      </c>
      <c r="E292" s="59">
        <f>IFERROR(VALUE(INDEX('CSV Import'!$J$7:$J$359, MATCH($BP292, 'CSV Import'!$I$7:$I$359, 0))),0)</f>
        <v>0</v>
      </c>
      <c r="F292" s="60">
        <f>IFERROR(VALUE(INDEX('CSV Import'!$K$7:$K$359, MATCH($BP292, 'CSV Import'!$I$7:$I$359, 0))),0)</f>
        <v>0</v>
      </c>
      <c r="G292" s="59">
        <f>IFERROR(VALUE(INDEX('CSV Import'!$P$7:$P$359, MATCH($BP292, 'CSV Import'!$O$7:$O$359, 0))),0)</f>
        <v>0</v>
      </c>
      <c r="H292" s="60">
        <f>IFERROR(VALUE(INDEX('CSV Import'!$Q$7:$Q$359, MATCH($BP292, 'CSV Import'!$O$7:$O$359, 0))),0)</f>
        <v>0</v>
      </c>
      <c r="I292" s="59">
        <f>IFERROR(VALUE(INDEX('CSV Import'!$V$7:$V$359, MATCH($BP292, 'CSV Import'!$U$7:$U$359, 0))),0)</f>
        <v>0</v>
      </c>
      <c r="J292" s="60">
        <f>IFERROR(VALUE(INDEX('CSV Import'!$W$7:$W$359, MATCH($BP292, 'CSV Import'!$U$7:$U$359, 0))),0)</f>
        <v>0</v>
      </c>
      <c r="K292" s="59">
        <f>IFERROR(VALUE(INDEX('CSV Import'!$AB$7:$AB$359, MATCH($BP292, 'CSV Import'!$AA$7:$AA$359, 0))),0)</f>
        <v>0</v>
      </c>
      <c r="L292" s="60">
        <f>IFERROR(VALUE(INDEX('CSV Import'!$AC$7:$AC$359, MATCH($BP292, 'CSV Import'!$AA$7:$AA$359, 0))),0)</f>
        <v>0</v>
      </c>
      <c r="M292" s="59">
        <f>IFERROR(VALUE(INDEX('CSV Import'!$AH$7:$AH$359, MATCH($BP292, 'CSV Import'!$AG$7:$AG$359, 0))),0)</f>
        <v>0</v>
      </c>
      <c r="N292" s="60">
        <f>IFERROR(VALUE(INDEX('CSV Import'!$AI$7:$AI$359, MATCH($BP292, 'CSV Import'!$AG$7:$AG$359, 0))),0)</f>
        <v>0</v>
      </c>
      <c r="O292" s="59">
        <f>IFERROR(VALUE(INDEX('CSV Import'!$AN$7:$AN$359, MATCH($BP292, 'CSV Import'!$AM$7:$AM$359, 0))),0)</f>
        <v>0</v>
      </c>
      <c r="P292" s="60">
        <f>IFERROR(VALUE(INDEX('CSV Import'!$AO$7:$AO$359, MATCH($BP292, 'CSV Import'!$AM$7:$AM$359, 0))),0)</f>
        <v>0</v>
      </c>
      <c r="Q292" s="59">
        <f>IFERROR(VALUE(INDEX('CSV Import'!$AT$7:$AT$359, MATCH($BP292, 'CSV Import'!$AS$7:$AS$359, 0))),0)</f>
        <v>0</v>
      </c>
      <c r="R292" s="60">
        <f>IFERROR(VALUE(INDEX('CSV Import'!$AU$7:$AU$359, MATCH($BP292, 'CSV Import'!$AS$7:$AS$359, 0))),0)</f>
        <v>0</v>
      </c>
      <c r="S292" s="59">
        <f>IFERROR(VALUE(INDEX('CSV Import'!$AZ$7:$AZ$359, MATCH($BP292, 'CSV Import'!$AY$7:$AY$359, 0))),0)</f>
        <v>0</v>
      </c>
      <c r="T292" s="60">
        <f>IFERROR(VALUE(INDEX('CSV Import'!$BA$7:$BA$359, MATCH($BP292, 'CSV Import'!$AY$7:$AY$359, 0))),0)</f>
        <v>0</v>
      </c>
      <c r="U292" s="59">
        <f>IFERROR(VALUE(INDEX('CSV Import'!$BF$7:$BF$359, MATCH($BP292, 'CSV Import'!$BE$7:$BE$359, 0))),0)</f>
        <v>0</v>
      </c>
      <c r="V292" s="60">
        <f>IFERROR(VALUE(INDEX('CSV Import'!$BG$7:$BG$359, MATCH($BP292, 'CSV Import'!$BE$7:$BE$359, 0))),0)</f>
        <v>0</v>
      </c>
      <c r="W292" s="59">
        <f>IFERROR(VALUE(INDEX('CSV Import'!$BL$7:$BL$359, MATCH($BP292, 'CSV Import'!$BK$7:$BK$359, 0))),0)</f>
        <v>0</v>
      </c>
      <c r="X292" s="60">
        <f>IFERROR(VALUE(INDEX('CSV Import'!$BM$7:$BM$359, MATCH($BP292, 'CSV Import'!$BK$7:$BK$359, 0))),0)</f>
        <v>0</v>
      </c>
      <c r="Y292" s="59">
        <f>IFERROR(VALUE(INDEX('CSV Import'!$BR$7:$BR$359, MATCH($BP292, 'CSV Import'!$BQ$7:$BQ$359, 0))),0)</f>
        <v>0</v>
      </c>
      <c r="Z292" s="60">
        <f>IFERROR(VALUE(INDEX('CSV Import'!$BS$7:$BS$359, MATCH($BP292, 'CSV Import'!$BQ$7:$BQ$359, 0))),0)</f>
        <v>0</v>
      </c>
      <c r="AA292" s="59">
        <f>IFERROR(VALUE(INDEX('CSV Import'!$BX$7:$BX$359, MATCH($BP292, 'CSV Import'!$BW$7:$BW$359, 0))),0)</f>
        <v>0</v>
      </c>
      <c r="AB292" s="60">
        <f>IFERROR(VALUE(INDEX('CSV Import'!$BY$7:$BY$359, MATCH($BP292, 'CSV Import'!$BW$7:$BW$359, 0))),0)</f>
        <v>0</v>
      </c>
      <c r="AC292" s="59">
        <f>IFERROR(VALUE(INDEX('CSV Import'!$CD$7:$CD$359, MATCH($BP292, 'CSV Import'!$CC$7:$CC$359, 0))),0)</f>
        <v>0</v>
      </c>
      <c r="AD292" s="60">
        <f>IFERROR(VALUE(INDEX('CSV Import'!$CE$7:$CE$359, MATCH($BP292, 'CSV Import'!$CC$7:$CC$359, 0))),0)</f>
        <v>0</v>
      </c>
      <c r="AE292" s="59">
        <f>IFERROR(VALUE(INDEX('CSV Import'!$CJ$7:$CJ$359, MATCH($BP292, 'CSV Import'!$CI$7:$CI$359, 0))),0)</f>
        <v>0</v>
      </c>
      <c r="AF292" s="60">
        <f>IFERROR(VALUE(INDEX('CSV Import'!$CK$7:$CK$359, MATCH($BP292, 'CSV Import'!$CI$7:$CI$359, 0))),0)</f>
        <v>0</v>
      </c>
      <c r="AG292" s="59">
        <f>IFERROR(VALUE(INDEX('CSV Import'!$CP$7:$CP$359, MATCH($BP292, 'CSV Import'!$CO$7:$CO$359, 0))),0)</f>
        <v>0</v>
      </c>
      <c r="AH292" s="60">
        <f>IFERROR(VALUE(INDEX('CSV Import'!$CQ$7:$CQ$359, MATCH($BP292, 'CSV Import'!$CO$7:$CO$359, 0))),0)</f>
        <v>0</v>
      </c>
      <c r="AI292" s="59">
        <f>IFERROR(VALUE(INDEX('CSV Import'!$CV$7:$CV$359, MATCH($BP292, 'CSV Import'!$CU$7:$CU$359, 0))),0)</f>
        <v>0</v>
      </c>
      <c r="AJ292" s="60">
        <f>IFERROR(VALUE(INDEX('CSV Import'!$CW$7:$CW$359, MATCH($BP292, 'CSV Import'!$CU$7:$CU$359, 0))),0)</f>
        <v>0</v>
      </c>
      <c r="AK292" s="59">
        <f>IFERROR(VALUE(INDEX('CSV Import'!$DB$7:$DB$359, MATCH($BP292, 'CSV Import'!$DA$7:$DA$359, 0))),0)</f>
        <v>0</v>
      </c>
      <c r="AL292" s="60">
        <f>IFERROR(VALUE(INDEX('CSV Import'!$DC$7:$DC$359, MATCH($BP292, 'CSV Import'!$DA$7:$DA$359, 0))),0)</f>
        <v>0</v>
      </c>
      <c r="AM292" s="59">
        <f>IFERROR(VALUE(INDEX('CSV Import'!$DH$7:$DH$359, MATCH($BP292, 'CSV Import'!$DG$7:$DG$359, 0))),0)</f>
        <v>0</v>
      </c>
      <c r="AN292" s="60">
        <f>IFERROR(VALUE(INDEX('CSV Import'!$DI$7:$DI$359, MATCH($BP292, 'CSV Import'!$DG$7:$DG$359, 0))),0)</f>
        <v>0</v>
      </c>
      <c r="AO292" s="59">
        <f>IFERROR(VALUE(INDEX('CSV Import'!$DN$7:$DN$359, MATCH($BP292, 'CSV Import'!$DM$7:$DM$359, 0))),0)</f>
        <v>0</v>
      </c>
      <c r="AP292" s="60">
        <f>IFERROR(VALUE(INDEX('CSV Import'!$DO$7:$DO$359, MATCH($BP292, 'CSV Import'!$DM$7:$DM$359, 0))),0)</f>
        <v>0</v>
      </c>
      <c r="AQ292" s="59">
        <f>IFERROR(VALUE(INDEX('CSV Import'!$DT$7:$DT$359, MATCH($BP292, 'CSV Import'!$DS$7:$DS$359, 0))),0)</f>
        <v>0</v>
      </c>
      <c r="AR292" s="60">
        <f>IFERROR(VALUE(INDEX('CSV Import'!$DU$7:$DU$359, MATCH($BP292, 'CSV Import'!$DS$7:$DS$359, 0))),0)</f>
        <v>0</v>
      </c>
      <c r="AS292" s="59">
        <f>IFERROR(VALUE(INDEX('CSV Import'!$DZ$7:$DZ$359, MATCH($BP292, 'CSV Import'!$DY$7:$DY$359, 0))),0)</f>
        <v>0</v>
      </c>
      <c r="AT292" s="60">
        <f>IFERROR(VALUE(INDEX('CSV Import'!$EA$7:$EA$359, MATCH($BP292, 'CSV Import'!$DY$7:$DY$359, 0))),0)</f>
        <v>0</v>
      </c>
      <c r="AU292" s="59">
        <f>IFERROR(VALUE(INDEX('CSV Import'!$EF$7:$EF$359, MATCH($BP292, 'CSV Import'!$EE$7:$EE$359, 0))),0)</f>
        <v>0</v>
      </c>
      <c r="AV292" s="60">
        <f>IFERROR(VALUE(INDEX('CSV Import'!$EG$7:$EG$359, MATCH($BP292, 'CSV Import'!$EE$7:$EE$359, 0))),0)</f>
        <v>0</v>
      </c>
      <c r="AW292" s="59">
        <f>IFERROR(VALUE(INDEX('CSV Import'!$EL$7:$EL$359, MATCH($BP292, 'CSV Import'!$EK$7:$EK$359, 0))),0)</f>
        <v>0</v>
      </c>
      <c r="AX292" s="60">
        <f>IFERROR(VALUE(INDEX('CSV Import'!$EM$7:$EM$359, MATCH($BP292, 'CSV Import'!$EK$7:$EK$359, 0))),0)</f>
        <v>0</v>
      </c>
      <c r="AY292" s="59">
        <f>IFERROR(VALUE(INDEX('CSV Import'!$ER$7:$ER$359, MATCH($BP292, 'CSV Import'!$EQ$7:$EQ$359, 0))),0)</f>
        <v>0</v>
      </c>
      <c r="AZ292" s="60">
        <f>IFERROR(VALUE(INDEX('CSV Import'!$ES$7:$ES$359, MATCH($BP292, 'CSV Import'!$EQ$7:$EQ$359, 0))),0)</f>
        <v>0</v>
      </c>
      <c r="BA292" s="59">
        <f>IFERROR(VALUE(INDEX('CSV Import'!$EX$7:$EX$359, MATCH($BP292, 'CSV Import'!$EW$7:$EW$359, 0))),0)</f>
        <v>0</v>
      </c>
      <c r="BB292" s="60">
        <f>IFERROR(VALUE(INDEX('CSV Import'!$EY$7:$EY$359, MATCH($BP292, 'CSV Import'!$EW$7:$EW$359, 0))),0)</f>
        <v>0</v>
      </c>
      <c r="BC292" s="59">
        <f>IFERROR(VALUE(INDEX('CSV Import'!$FD$7:$FD$359, MATCH($BP292, 'CSV Import'!$FC$7:$FC$359, 0))),0)</f>
        <v>0</v>
      </c>
      <c r="BD292" s="60">
        <f>IFERROR(VALUE(INDEX('CSV Import'!$FE$7:$FE$359, MATCH($BP292, 'CSV Import'!$FC$7:$FC$359, 0))),0)</f>
        <v>0</v>
      </c>
      <c r="BE292" s="59">
        <f>IFERROR(VALUE(INDEX('CSV Import'!$FJ$7:$FJ$359, MATCH($BP292, 'CSV Import'!$FI$7:$FI$359, 0))),0)</f>
        <v>0</v>
      </c>
      <c r="BF292" s="60">
        <f>IFERROR(VALUE(INDEX('CSV Import'!$FK$7:$FK$359, MATCH($BP292, 'CSV Import'!$FI$7:$FI$359, 0))),0)</f>
        <v>0</v>
      </c>
      <c r="BG292" s="59">
        <f>IFERROR(VALUE(INDEX('CSV Import'!$FP$7:$FP$359, MATCH($BP292, 'CSV Import'!$FO$7:$FO$359, 0))),0)</f>
        <v>0</v>
      </c>
      <c r="BH292" s="60">
        <f>IFERROR(VALUE(INDEX('CSV Import'!$FQ$7:$FQ$359, MATCH($BP292, 'CSV Import'!$FO$7:$FO$359, 0))),0)</f>
        <v>0</v>
      </c>
      <c r="BI292" s="59">
        <f>IFERROR(VALUE(INDEX('CSV Import'!$FV$7:$FV$359, MATCH($BP292, 'CSV Import'!$FU$7:$FU$359, 0))),0)</f>
        <v>0</v>
      </c>
      <c r="BJ292" s="60">
        <f>IFERROR(VALUE(INDEX('CSV Import'!$FW$7:$FW$359, MATCH($BP292, 'CSV Import'!$FU$7:$FU$359, 0))),0)</f>
        <v>0</v>
      </c>
      <c r="BK292" s="59">
        <f>IFERROR(VALUE(INDEX('CSV Import'!$GB$7:$GB$359, MATCH($BP292, 'CSV Import'!$GA$7:$GA$359, 0))),0)</f>
        <v>0</v>
      </c>
      <c r="BL292" s="60">
        <f>IFERROR(VALUE(INDEX('CSV Import'!$GC$7:$GC$359, MATCH($BP292, 'CSV Import'!$GA$7:$GA$359, 0))),0)</f>
        <v>0</v>
      </c>
      <c r="BM292" s="61">
        <f t="shared" si="573"/>
        <v>0</v>
      </c>
      <c r="BN292" s="62">
        <f t="shared" si="573"/>
        <v>0</v>
      </c>
      <c r="BP292" s="33" t="str">
        <f t="shared" si="574"/>
        <v>PERCENTAGE</v>
      </c>
    </row>
    <row r="293" spans="1:68" x14ac:dyDescent="0.2">
      <c r="A293" s="28">
        <f>ROW()</f>
        <v>293</v>
      </c>
      <c r="B293" s="111"/>
      <c r="C293" s="59">
        <f>IFERROR(VALUE(INDEX('CSV Import'!$D$7:$D$359, MATCH($BP293, 'CSV Import'!$C$7:$C$359, 0))),0)</f>
        <v>0</v>
      </c>
      <c r="D293" s="60">
        <f>IFERROR(VALUE(INDEX('CSV Import'!$E$7:$E$359, MATCH($BP293, 'CSV Import'!$C$7:$C$359, 0))),0)</f>
        <v>0</v>
      </c>
      <c r="E293" s="59">
        <f>IFERROR(VALUE(INDEX('CSV Import'!$J$7:$J$359, MATCH($BP293, 'CSV Import'!$I$7:$I$359, 0))),0)</f>
        <v>0</v>
      </c>
      <c r="F293" s="60">
        <f>IFERROR(VALUE(INDEX('CSV Import'!$K$7:$K$359, MATCH($BP293, 'CSV Import'!$I$7:$I$359, 0))),0)</f>
        <v>0</v>
      </c>
      <c r="G293" s="59">
        <f>IFERROR(VALUE(INDEX('CSV Import'!$P$7:$P$359, MATCH($BP293, 'CSV Import'!$O$7:$O$359, 0))),0)</f>
        <v>0</v>
      </c>
      <c r="H293" s="60">
        <f>IFERROR(VALUE(INDEX('CSV Import'!$Q$7:$Q$359, MATCH($BP293, 'CSV Import'!$O$7:$O$359, 0))),0)</f>
        <v>0</v>
      </c>
      <c r="I293" s="59">
        <f>IFERROR(VALUE(INDEX('CSV Import'!$V$7:$V$359, MATCH($BP293, 'CSV Import'!$U$7:$U$359, 0))),0)</f>
        <v>0</v>
      </c>
      <c r="J293" s="60">
        <f>IFERROR(VALUE(INDEX('CSV Import'!$W$7:$W$359, MATCH($BP293, 'CSV Import'!$U$7:$U$359, 0))),0)</f>
        <v>0</v>
      </c>
      <c r="K293" s="59">
        <f>IFERROR(VALUE(INDEX('CSV Import'!$AB$7:$AB$359, MATCH($BP293, 'CSV Import'!$AA$7:$AA$359, 0))),0)</f>
        <v>0</v>
      </c>
      <c r="L293" s="60">
        <f>IFERROR(VALUE(INDEX('CSV Import'!$AC$7:$AC$359, MATCH($BP293, 'CSV Import'!$AA$7:$AA$359, 0))),0)</f>
        <v>0</v>
      </c>
      <c r="M293" s="59">
        <f>IFERROR(VALUE(INDEX('CSV Import'!$AH$7:$AH$359, MATCH($BP293, 'CSV Import'!$AG$7:$AG$359, 0))),0)</f>
        <v>0</v>
      </c>
      <c r="N293" s="60">
        <f>IFERROR(VALUE(INDEX('CSV Import'!$AI$7:$AI$359, MATCH($BP293, 'CSV Import'!$AG$7:$AG$359, 0))),0)</f>
        <v>0</v>
      </c>
      <c r="O293" s="59">
        <f>IFERROR(VALUE(INDEX('CSV Import'!$AN$7:$AN$359, MATCH($BP293, 'CSV Import'!$AM$7:$AM$359, 0))),0)</f>
        <v>0</v>
      </c>
      <c r="P293" s="60">
        <f>IFERROR(VALUE(INDEX('CSV Import'!$AO$7:$AO$359, MATCH($BP293, 'CSV Import'!$AM$7:$AM$359, 0))),0)</f>
        <v>0</v>
      </c>
      <c r="Q293" s="59">
        <f>IFERROR(VALUE(INDEX('CSV Import'!$AT$7:$AT$359, MATCH($BP293, 'CSV Import'!$AS$7:$AS$359, 0))),0)</f>
        <v>0</v>
      </c>
      <c r="R293" s="60">
        <f>IFERROR(VALUE(INDEX('CSV Import'!$AU$7:$AU$359, MATCH($BP293, 'CSV Import'!$AS$7:$AS$359, 0))),0)</f>
        <v>0</v>
      </c>
      <c r="S293" s="59">
        <f>IFERROR(VALUE(INDEX('CSV Import'!$AZ$7:$AZ$359, MATCH($BP293, 'CSV Import'!$AY$7:$AY$359, 0))),0)</f>
        <v>0</v>
      </c>
      <c r="T293" s="60">
        <f>IFERROR(VALUE(INDEX('CSV Import'!$BA$7:$BA$359, MATCH($BP293, 'CSV Import'!$AY$7:$AY$359, 0))),0)</f>
        <v>0</v>
      </c>
      <c r="U293" s="59">
        <f>IFERROR(VALUE(INDEX('CSV Import'!$BF$7:$BF$359, MATCH($BP293, 'CSV Import'!$BE$7:$BE$359, 0))),0)</f>
        <v>0</v>
      </c>
      <c r="V293" s="60">
        <f>IFERROR(VALUE(INDEX('CSV Import'!$BG$7:$BG$359, MATCH($BP293, 'CSV Import'!$BE$7:$BE$359, 0))),0)</f>
        <v>0</v>
      </c>
      <c r="W293" s="59">
        <f>IFERROR(VALUE(INDEX('CSV Import'!$BL$7:$BL$359, MATCH($BP293, 'CSV Import'!$BK$7:$BK$359, 0))),0)</f>
        <v>0</v>
      </c>
      <c r="X293" s="60">
        <f>IFERROR(VALUE(INDEX('CSV Import'!$BM$7:$BM$359, MATCH($BP293, 'CSV Import'!$BK$7:$BK$359, 0))),0)</f>
        <v>0</v>
      </c>
      <c r="Y293" s="59">
        <f>IFERROR(VALUE(INDEX('CSV Import'!$BR$7:$BR$359, MATCH($BP293, 'CSV Import'!$BQ$7:$BQ$359, 0))),0)</f>
        <v>0</v>
      </c>
      <c r="Z293" s="60">
        <f>IFERROR(VALUE(INDEX('CSV Import'!$BS$7:$BS$359, MATCH($BP293, 'CSV Import'!$BQ$7:$BQ$359, 0))),0)</f>
        <v>0</v>
      </c>
      <c r="AA293" s="59">
        <f>IFERROR(VALUE(INDEX('CSV Import'!$BX$7:$BX$359, MATCH($BP293, 'CSV Import'!$BW$7:$BW$359, 0))),0)</f>
        <v>0</v>
      </c>
      <c r="AB293" s="60">
        <f>IFERROR(VALUE(INDEX('CSV Import'!$BY$7:$BY$359, MATCH($BP293, 'CSV Import'!$BW$7:$BW$359, 0))),0)</f>
        <v>0</v>
      </c>
      <c r="AC293" s="59">
        <f>IFERROR(VALUE(INDEX('CSV Import'!$CD$7:$CD$359, MATCH($BP293, 'CSV Import'!$CC$7:$CC$359, 0))),0)</f>
        <v>0</v>
      </c>
      <c r="AD293" s="60">
        <f>IFERROR(VALUE(INDEX('CSV Import'!$CE$7:$CE$359, MATCH($BP293, 'CSV Import'!$CC$7:$CC$359, 0))),0)</f>
        <v>0</v>
      </c>
      <c r="AE293" s="59">
        <f>IFERROR(VALUE(INDEX('CSV Import'!$CJ$7:$CJ$359, MATCH($BP293, 'CSV Import'!$CI$7:$CI$359, 0))),0)</f>
        <v>0</v>
      </c>
      <c r="AF293" s="60">
        <f>IFERROR(VALUE(INDEX('CSV Import'!$CK$7:$CK$359, MATCH($BP293, 'CSV Import'!$CI$7:$CI$359, 0))),0)</f>
        <v>0</v>
      </c>
      <c r="AG293" s="59">
        <f>IFERROR(VALUE(INDEX('CSV Import'!$CP$7:$CP$359, MATCH($BP293, 'CSV Import'!$CO$7:$CO$359, 0))),0)</f>
        <v>0</v>
      </c>
      <c r="AH293" s="60">
        <f>IFERROR(VALUE(INDEX('CSV Import'!$CQ$7:$CQ$359, MATCH($BP293, 'CSV Import'!$CO$7:$CO$359, 0))),0)</f>
        <v>0</v>
      </c>
      <c r="AI293" s="59">
        <f>IFERROR(VALUE(INDEX('CSV Import'!$CV$7:$CV$359, MATCH($BP293, 'CSV Import'!$CU$7:$CU$359, 0))),0)</f>
        <v>0</v>
      </c>
      <c r="AJ293" s="60">
        <f>IFERROR(VALUE(INDEX('CSV Import'!$CW$7:$CW$359, MATCH($BP293, 'CSV Import'!$CU$7:$CU$359, 0))),0)</f>
        <v>0</v>
      </c>
      <c r="AK293" s="59">
        <f>IFERROR(VALUE(INDEX('CSV Import'!$DB$7:$DB$359, MATCH($BP293, 'CSV Import'!$DA$7:$DA$359, 0))),0)</f>
        <v>0</v>
      </c>
      <c r="AL293" s="60">
        <f>IFERROR(VALUE(INDEX('CSV Import'!$DC$7:$DC$359, MATCH($BP293, 'CSV Import'!$DA$7:$DA$359, 0))),0)</f>
        <v>0</v>
      </c>
      <c r="AM293" s="59">
        <f>IFERROR(VALUE(INDEX('CSV Import'!$DH$7:$DH$359, MATCH($BP293, 'CSV Import'!$DG$7:$DG$359, 0))),0)</f>
        <v>0</v>
      </c>
      <c r="AN293" s="60">
        <f>IFERROR(VALUE(INDEX('CSV Import'!$DI$7:$DI$359, MATCH($BP293, 'CSV Import'!$DG$7:$DG$359, 0))),0)</f>
        <v>0</v>
      </c>
      <c r="AO293" s="59">
        <f>IFERROR(VALUE(INDEX('CSV Import'!$DN$7:$DN$359, MATCH($BP293, 'CSV Import'!$DM$7:$DM$359, 0))),0)</f>
        <v>0</v>
      </c>
      <c r="AP293" s="60">
        <f>IFERROR(VALUE(INDEX('CSV Import'!$DO$7:$DO$359, MATCH($BP293, 'CSV Import'!$DM$7:$DM$359, 0))),0)</f>
        <v>0</v>
      </c>
      <c r="AQ293" s="59">
        <f>IFERROR(VALUE(INDEX('CSV Import'!$DT$7:$DT$359, MATCH($BP293, 'CSV Import'!$DS$7:$DS$359, 0))),0)</f>
        <v>0</v>
      </c>
      <c r="AR293" s="60">
        <f>IFERROR(VALUE(INDEX('CSV Import'!$DU$7:$DU$359, MATCH($BP293, 'CSV Import'!$DS$7:$DS$359, 0))),0)</f>
        <v>0</v>
      </c>
      <c r="AS293" s="59">
        <f>IFERROR(VALUE(INDEX('CSV Import'!$DZ$7:$DZ$359, MATCH($BP293, 'CSV Import'!$DY$7:$DY$359, 0))),0)</f>
        <v>0</v>
      </c>
      <c r="AT293" s="60">
        <f>IFERROR(VALUE(INDEX('CSV Import'!$EA$7:$EA$359, MATCH($BP293, 'CSV Import'!$DY$7:$DY$359, 0))),0)</f>
        <v>0</v>
      </c>
      <c r="AU293" s="59">
        <f>IFERROR(VALUE(INDEX('CSV Import'!$EF$7:$EF$359, MATCH($BP293, 'CSV Import'!$EE$7:$EE$359, 0))),0)</f>
        <v>0</v>
      </c>
      <c r="AV293" s="60">
        <f>IFERROR(VALUE(INDEX('CSV Import'!$EG$7:$EG$359, MATCH($BP293, 'CSV Import'!$EE$7:$EE$359, 0))),0)</f>
        <v>0</v>
      </c>
      <c r="AW293" s="59">
        <f>IFERROR(VALUE(INDEX('CSV Import'!$EL$7:$EL$359, MATCH($BP293, 'CSV Import'!$EK$7:$EK$359, 0))),0)</f>
        <v>0</v>
      </c>
      <c r="AX293" s="60">
        <f>IFERROR(VALUE(INDEX('CSV Import'!$EM$7:$EM$359, MATCH($BP293, 'CSV Import'!$EK$7:$EK$359, 0))),0)</f>
        <v>0</v>
      </c>
      <c r="AY293" s="59">
        <f>IFERROR(VALUE(INDEX('CSV Import'!$ER$7:$ER$359, MATCH($BP293, 'CSV Import'!$EQ$7:$EQ$359, 0))),0)</f>
        <v>0</v>
      </c>
      <c r="AZ293" s="60">
        <f>IFERROR(VALUE(INDEX('CSV Import'!$ES$7:$ES$359, MATCH($BP293, 'CSV Import'!$EQ$7:$EQ$359, 0))),0)</f>
        <v>0</v>
      </c>
      <c r="BA293" s="59">
        <f>IFERROR(VALUE(INDEX('CSV Import'!$EX$7:$EX$359, MATCH($BP293, 'CSV Import'!$EW$7:$EW$359, 0))),0)</f>
        <v>0</v>
      </c>
      <c r="BB293" s="60">
        <f>IFERROR(VALUE(INDEX('CSV Import'!$EY$7:$EY$359, MATCH($BP293, 'CSV Import'!$EW$7:$EW$359, 0))),0)</f>
        <v>0</v>
      </c>
      <c r="BC293" s="59">
        <f>IFERROR(VALUE(INDEX('CSV Import'!$FD$7:$FD$359, MATCH($BP293, 'CSV Import'!$FC$7:$FC$359, 0))),0)</f>
        <v>0</v>
      </c>
      <c r="BD293" s="60">
        <f>IFERROR(VALUE(INDEX('CSV Import'!$FE$7:$FE$359, MATCH($BP293, 'CSV Import'!$FC$7:$FC$359, 0))),0)</f>
        <v>0</v>
      </c>
      <c r="BE293" s="59">
        <f>IFERROR(VALUE(INDEX('CSV Import'!$FJ$7:$FJ$359, MATCH($BP293, 'CSV Import'!$FI$7:$FI$359, 0))),0)</f>
        <v>0</v>
      </c>
      <c r="BF293" s="60">
        <f>IFERROR(VALUE(INDEX('CSV Import'!$FK$7:$FK$359, MATCH($BP293, 'CSV Import'!$FI$7:$FI$359, 0))),0)</f>
        <v>0</v>
      </c>
      <c r="BG293" s="59">
        <f>IFERROR(VALUE(INDEX('CSV Import'!$FP$7:$FP$359, MATCH($BP293, 'CSV Import'!$FO$7:$FO$359, 0))),0)</f>
        <v>0</v>
      </c>
      <c r="BH293" s="60">
        <f>IFERROR(VALUE(INDEX('CSV Import'!$FQ$7:$FQ$359, MATCH($BP293, 'CSV Import'!$FO$7:$FO$359, 0))),0)</f>
        <v>0</v>
      </c>
      <c r="BI293" s="59">
        <f>IFERROR(VALUE(INDEX('CSV Import'!$FV$7:$FV$359, MATCH($BP293, 'CSV Import'!$FU$7:$FU$359, 0))),0)</f>
        <v>0</v>
      </c>
      <c r="BJ293" s="60">
        <f>IFERROR(VALUE(INDEX('CSV Import'!$FW$7:$FW$359, MATCH($BP293, 'CSV Import'!$FU$7:$FU$359, 0))),0)</f>
        <v>0</v>
      </c>
      <c r="BK293" s="59">
        <f>IFERROR(VALUE(INDEX('CSV Import'!$GB$7:$GB$359, MATCH($BP293, 'CSV Import'!$GA$7:$GA$359, 0))),0)</f>
        <v>0</v>
      </c>
      <c r="BL293" s="60">
        <f>IFERROR(VALUE(INDEX('CSV Import'!$GC$7:$GC$359, MATCH($BP293, 'CSV Import'!$GA$7:$GA$359, 0))),0)</f>
        <v>0</v>
      </c>
      <c r="BM293" s="61">
        <f t="shared" si="573"/>
        <v>0</v>
      </c>
      <c r="BN293" s="62">
        <f t="shared" si="573"/>
        <v>0</v>
      </c>
      <c r="BP293" s="33" t="str">
        <f t="shared" si="574"/>
        <v>PERCENTAGE</v>
      </c>
    </row>
    <row r="294" spans="1:68" x14ac:dyDescent="0.2">
      <c r="A294" s="28">
        <f>ROW()</f>
        <v>294</v>
      </c>
      <c r="B294" s="111"/>
      <c r="C294" s="59">
        <f>IFERROR(VALUE(INDEX('CSV Import'!$D$7:$D$359, MATCH($BP294, 'CSV Import'!$C$7:$C$359, 0))),0)</f>
        <v>0</v>
      </c>
      <c r="D294" s="60">
        <f>IFERROR(VALUE(INDEX('CSV Import'!$E$7:$E$359, MATCH($BP294, 'CSV Import'!$C$7:$C$359, 0))),0)</f>
        <v>0</v>
      </c>
      <c r="E294" s="59">
        <f>IFERROR(VALUE(INDEX('CSV Import'!$J$7:$J$359, MATCH($BP294, 'CSV Import'!$I$7:$I$359, 0))),0)</f>
        <v>0</v>
      </c>
      <c r="F294" s="60">
        <f>IFERROR(VALUE(INDEX('CSV Import'!$K$7:$K$359, MATCH($BP294, 'CSV Import'!$I$7:$I$359, 0))),0)</f>
        <v>0</v>
      </c>
      <c r="G294" s="59">
        <f>IFERROR(VALUE(INDEX('CSV Import'!$P$7:$P$359, MATCH($BP294, 'CSV Import'!$O$7:$O$359, 0))),0)</f>
        <v>0</v>
      </c>
      <c r="H294" s="60">
        <f>IFERROR(VALUE(INDEX('CSV Import'!$Q$7:$Q$359, MATCH($BP294, 'CSV Import'!$O$7:$O$359, 0))),0)</f>
        <v>0</v>
      </c>
      <c r="I294" s="59">
        <f>IFERROR(VALUE(INDEX('CSV Import'!$V$7:$V$359, MATCH($BP294, 'CSV Import'!$U$7:$U$359, 0))),0)</f>
        <v>0</v>
      </c>
      <c r="J294" s="60">
        <f>IFERROR(VALUE(INDEX('CSV Import'!$W$7:$W$359, MATCH($BP294, 'CSV Import'!$U$7:$U$359, 0))),0)</f>
        <v>0</v>
      </c>
      <c r="K294" s="59">
        <f>IFERROR(VALUE(INDEX('CSV Import'!$AB$7:$AB$359, MATCH($BP294, 'CSV Import'!$AA$7:$AA$359, 0))),0)</f>
        <v>0</v>
      </c>
      <c r="L294" s="60">
        <f>IFERROR(VALUE(INDEX('CSV Import'!$AC$7:$AC$359, MATCH($BP294, 'CSV Import'!$AA$7:$AA$359, 0))),0)</f>
        <v>0</v>
      </c>
      <c r="M294" s="59">
        <f>IFERROR(VALUE(INDEX('CSV Import'!$AH$7:$AH$359, MATCH($BP294, 'CSV Import'!$AG$7:$AG$359, 0))),0)</f>
        <v>0</v>
      </c>
      <c r="N294" s="60">
        <f>IFERROR(VALUE(INDEX('CSV Import'!$AI$7:$AI$359, MATCH($BP294, 'CSV Import'!$AG$7:$AG$359, 0))),0)</f>
        <v>0</v>
      </c>
      <c r="O294" s="59">
        <f>IFERROR(VALUE(INDEX('CSV Import'!$AN$7:$AN$359, MATCH($BP294, 'CSV Import'!$AM$7:$AM$359, 0))),0)</f>
        <v>0</v>
      </c>
      <c r="P294" s="60">
        <f>IFERROR(VALUE(INDEX('CSV Import'!$AO$7:$AO$359, MATCH($BP294, 'CSV Import'!$AM$7:$AM$359, 0))),0)</f>
        <v>0</v>
      </c>
      <c r="Q294" s="59">
        <f>IFERROR(VALUE(INDEX('CSV Import'!$AT$7:$AT$359, MATCH($BP294, 'CSV Import'!$AS$7:$AS$359, 0))),0)</f>
        <v>0</v>
      </c>
      <c r="R294" s="60">
        <f>IFERROR(VALUE(INDEX('CSV Import'!$AU$7:$AU$359, MATCH($BP294, 'CSV Import'!$AS$7:$AS$359, 0))),0)</f>
        <v>0</v>
      </c>
      <c r="S294" s="59">
        <f>IFERROR(VALUE(INDEX('CSV Import'!$AZ$7:$AZ$359, MATCH($BP294, 'CSV Import'!$AY$7:$AY$359, 0))),0)</f>
        <v>0</v>
      </c>
      <c r="T294" s="60">
        <f>IFERROR(VALUE(INDEX('CSV Import'!$BA$7:$BA$359, MATCH($BP294, 'CSV Import'!$AY$7:$AY$359, 0))),0)</f>
        <v>0</v>
      </c>
      <c r="U294" s="59">
        <f>IFERROR(VALUE(INDEX('CSV Import'!$BF$7:$BF$359, MATCH($BP294, 'CSV Import'!$BE$7:$BE$359, 0))),0)</f>
        <v>0</v>
      </c>
      <c r="V294" s="60">
        <f>IFERROR(VALUE(INDEX('CSV Import'!$BG$7:$BG$359, MATCH($BP294, 'CSV Import'!$BE$7:$BE$359, 0))),0)</f>
        <v>0</v>
      </c>
      <c r="W294" s="59">
        <f>IFERROR(VALUE(INDEX('CSV Import'!$BL$7:$BL$359, MATCH($BP294, 'CSV Import'!$BK$7:$BK$359, 0))),0)</f>
        <v>0</v>
      </c>
      <c r="X294" s="60">
        <f>IFERROR(VALUE(INDEX('CSV Import'!$BM$7:$BM$359, MATCH($BP294, 'CSV Import'!$BK$7:$BK$359, 0))),0)</f>
        <v>0</v>
      </c>
      <c r="Y294" s="59">
        <f>IFERROR(VALUE(INDEX('CSV Import'!$BR$7:$BR$359, MATCH($BP294, 'CSV Import'!$BQ$7:$BQ$359, 0))),0)</f>
        <v>0</v>
      </c>
      <c r="Z294" s="60">
        <f>IFERROR(VALUE(INDEX('CSV Import'!$BS$7:$BS$359, MATCH($BP294, 'CSV Import'!$BQ$7:$BQ$359, 0))),0)</f>
        <v>0</v>
      </c>
      <c r="AA294" s="59">
        <f>IFERROR(VALUE(INDEX('CSV Import'!$BX$7:$BX$359, MATCH($BP294, 'CSV Import'!$BW$7:$BW$359, 0))),0)</f>
        <v>0</v>
      </c>
      <c r="AB294" s="60">
        <f>IFERROR(VALUE(INDEX('CSV Import'!$BY$7:$BY$359, MATCH($BP294, 'CSV Import'!$BW$7:$BW$359, 0))),0)</f>
        <v>0</v>
      </c>
      <c r="AC294" s="59">
        <f>IFERROR(VALUE(INDEX('CSV Import'!$CD$7:$CD$359, MATCH($BP294, 'CSV Import'!$CC$7:$CC$359, 0))),0)</f>
        <v>0</v>
      </c>
      <c r="AD294" s="60">
        <f>IFERROR(VALUE(INDEX('CSV Import'!$CE$7:$CE$359, MATCH($BP294, 'CSV Import'!$CC$7:$CC$359, 0))),0)</f>
        <v>0</v>
      </c>
      <c r="AE294" s="59">
        <f>IFERROR(VALUE(INDEX('CSV Import'!$CJ$7:$CJ$359, MATCH($BP294, 'CSV Import'!$CI$7:$CI$359, 0))),0)</f>
        <v>0</v>
      </c>
      <c r="AF294" s="60">
        <f>IFERROR(VALUE(INDEX('CSV Import'!$CK$7:$CK$359, MATCH($BP294, 'CSV Import'!$CI$7:$CI$359, 0))),0)</f>
        <v>0</v>
      </c>
      <c r="AG294" s="59">
        <f>IFERROR(VALUE(INDEX('CSV Import'!$CP$7:$CP$359, MATCH($BP294, 'CSV Import'!$CO$7:$CO$359, 0))),0)</f>
        <v>0</v>
      </c>
      <c r="AH294" s="60">
        <f>IFERROR(VALUE(INDEX('CSV Import'!$CQ$7:$CQ$359, MATCH($BP294, 'CSV Import'!$CO$7:$CO$359, 0))),0)</f>
        <v>0</v>
      </c>
      <c r="AI294" s="59">
        <f>IFERROR(VALUE(INDEX('CSV Import'!$CV$7:$CV$359, MATCH($BP294, 'CSV Import'!$CU$7:$CU$359, 0))),0)</f>
        <v>0</v>
      </c>
      <c r="AJ294" s="60">
        <f>IFERROR(VALUE(INDEX('CSV Import'!$CW$7:$CW$359, MATCH($BP294, 'CSV Import'!$CU$7:$CU$359, 0))),0)</f>
        <v>0</v>
      </c>
      <c r="AK294" s="59">
        <f>IFERROR(VALUE(INDEX('CSV Import'!$DB$7:$DB$359, MATCH($BP294, 'CSV Import'!$DA$7:$DA$359, 0))),0)</f>
        <v>0</v>
      </c>
      <c r="AL294" s="60">
        <f>IFERROR(VALUE(INDEX('CSV Import'!$DC$7:$DC$359, MATCH($BP294, 'CSV Import'!$DA$7:$DA$359, 0))),0)</f>
        <v>0</v>
      </c>
      <c r="AM294" s="59">
        <f>IFERROR(VALUE(INDEX('CSV Import'!$DH$7:$DH$359, MATCH($BP294, 'CSV Import'!$DG$7:$DG$359, 0))),0)</f>
        <v>0</v>
      </c>
      <c r="AN294" s="60">
        <f>IFERROR(VALUE(INDEX('CSV Import'!$DI$7:$DI$359, MATCH($BP294, 'CSV Import'!$DG$7:$DG$359, 0))),0)</f>
        <v>0</v>
      </c>
      <c r="AO294" s="59">
        <f>IFERROR(VALUE(INDEX('CSV Import'!$DN$7:$DN$359, MATCH($BP294, 'CSV Import'!$DM$7:$DM$359, 0))),0)</f>
        <v>0</v>
      </c>
      <c r="AP294" s="60">
        <f>IFERROR(VALUE(INDEX('CSV Import'!$DO$7:$DO$359, MATCH($BP294, 'CSV Import'!$DM$7:$DM$359, 0))),0)</f>
        <v>0</v>
      </c>
      <c r="AQ294" s="59">
        <f>IFERROR(VALUE(INDEX('CSV Import'!$DT$7:$DT$359, MATCH($BP294, 'CSV Import'!$DS$7:$DS$359, 0))),0)</f>
        <v>0</v>
      </c>
      <c r="AR294" s="60">
        <f>IFERROR(VALUE(INDEX('CSV Import'!$DU$7:$DU$359, MATCH($BP294, 'CSV Import'!$DS$7:$DS$359, 0))),0)</f>
        <v>0</v>
      </c>
      <c r="AS294" s="59">
        <f>IFERROR(VALUE(INDEX('CSV Import'!$DZ$7:$DZ$359, MATCH($BP294, 'CSV Import'!$DY$7:$DY$359, 0))),0)</f>
        <v>0</v>
      </c>
      <c r="AT294" s="60">
        <f>IFERROR(VALUE(INDEX('CSV Import'!$EA$7:$EA$359, MATCH($BP294, 'CSV Import'!$DY$7:$DY$359, 0))),0)</f>
        <v>0</v>
      </c>
      <c r="AU294" s="59">
        <f>IFERROR(VALUE(INDEX('CSV Import'!$EF$7:$EF$359, MATCH($BP294, 'CSV Import'!$EE$7:$EE$359, 0))),0)</f>
        <v>0</v>
      </c>
      <c r="AV294" s="60">
        <f>IFERROR(VALUE(INDEX('CSV Import'!$EG$7:$EG$359, MATCH($BP294, 'CSV Import'!$EE$7:$EE$359, 0))),0)</f>
        <v>0</v>
      </c>
      <c r="AW294" s="59">
        <f>IFERROR(VALUE(INDEX('CSV Import'!$EL$7:$EL$359, MATCH($BP294, 'CSV Import'!$EK$7:$EK$359, 0))),0)</f>
        <v>0</v>
      </c>
      <c r="AX294" s="60">
        <f>IFERROR(VALUE(INDEX('CSV Import'!$EM$7:$EM$359, MATCH($BP294, 'CSV Import'!$EK$7:$EK$359, 0))),0)</f>
        <v>0</v>
      </c>
      <c r="AY294" s="59">
        <f>IFERROR(VALUE(INDEX('CSV Import'!$ER$7:$ER$359, MATCH($BP294, 'CSV Import'!$EQ$7:$EQ$359, 0))),0)</f>
        <v>0</v>
      </c>
      <c r="AZ294" s="60">
        <f>IFERROR(VALUE(INDEX('CSV Import'!$ES$7:$ES$359, MATCH($BP294, 'CSV Import'!$EQ$7:$EQ$359, 0))),0)</f>
        <v>0</v>
      </c>
      <c r="BA294" s="59">
        <f>IFERROR(VALUE(INDEX('CSV Import'!$EX$7:$EX$359, MATCH($BP294, 'CSV Import'!$EW$7:$EW$359, 0))),0)</f>
        <v>0</v>
      </c>
      <c r="BB294" s="60">
        <f>IFERROR(VALUE(INDEX('CSV Import'!$EY$7:$EY$359, MATCH($BP294, 'CSV Import'!$EW$7:$EW$359, 0))),0)</f>
        <v>0</v>
      </c>
      <c r="BC294" s="59">
        <f>IFERROR(VALUE(INDEX('CSV Import'!$FD$7:$FD$359, MATCH($BP294, 'CSV Import'!$FC$7:$FC$359, 0))),0)</f>
        <v>0</v>
      </c>
      <c r="BD294" s="60">
        <f>IFERROR(VALUE(INDEX('CSV Import'!$FE$7:$FE$359, MATCH($BP294, 'CSV Import'!$FC$7:$FC$359, 0))),0)</f>
        <v>0</v>
      </c>
      <c r="BE294" s="59">
        <f>IFERROR(VALUE(INDEX('CSV Import'!$FJ$7:$FJ$359, MATCH($BP294, 'CSV Import'!$FI$7:$FI$359, 0))),0)</f>
        <v>0</v>
      </c>
      <c r="BF294" s="60">
        <f>IFERROR(VALUE(INDEX('CSV Import'!$FK$7:$FK$359, MATCH($BP294, 'CSV Import'!$FI$7:$FI$359, 0))),0)</f>
        <v>0</v>
      </c>
      <c r="BG294" s="59">
        <f>IFERROR(VALUE(INDEX('CSV Import'!$FP$7:$FP$359, MATCH($BP294, 'CSV Import'!$FO$7:$FO$359, 0))),0)</f>
        <v>0</v>
      </c>
      <c r="BH294" s="60">
        <f>IFERROR(VALUE(INDEX('CSV Import'!$FQ$7:$FQ$359, MATCH($BP294, 'CSV Import'!$FO$7:$FO$359, 0))),0)</f>
        <v>0</v>
      </c>
      <c r="BI294" s="59">
        <f>IFERROR(VALUE(INDEX('CSV Import'!$FV$7:$FV$359, MATCH($BP294, 'CSV Import'!$FU$7:$FU$359, 0))),0)</f>
        <v>0</v>
      </c>
      <c r="BJ294" s="60">
        <f>IFERROR(VALUE(INDEX('CSV Import'!$FW$7:$FW$359, MATCH($BP294, 'CSV Import'!$FU$7:$FU$359, 0))),0)</f>
        <v>0</v>
      </c>
      <c r="BK294" s="59">
        <f>IFERROR(VALUE(INDEX('CSV Import'!$GB$7:$GB$359, MATCH($BP294, 'CSV Import'!$GA$7:$GA$359, 0))),0)</f>
        <v>0</v>
      </c>
      <c r="BL294" s="60">
        <f>IFERROR(VALUE(INDEX('CSV Import'!$GC$7:$GC$359, MATCH($BP294, 'CSV Import'!$GA$7:$GA$359, 0))),0)</f>
        <v>0</v>
      </c>
      <c r="BM294" s="61">
        <f t="shared" si="573"/>
        <v>0</v>
      </c>
      <c r="BN294" s="62">
        <f t="shared" si="573"/>
        <v>0</v>
      </c>
      <c r="BP294" s="33" t="str">
        <f t="shared" si="574"/>
        <v>PERCENTAGE</v>
      </c>
    </row>
    <row r="295" spans="1:68" x14ac:dyDescent="0.2">
      <c r="A295" s="28">
        <f>ROW()</f>
        <v>295</v>
      </c>
      <c r="B295" s="111"/>
      <c r="C295" s="59">
        <f>IFERROR(VALUE(INDEX('CSV Import'!$D$7:$D$359, MATCH($BP295, 'CSV Import'!$C$7:$C$359, 0))),0)</f>
        <v>0</v>
      </c>
      <c r="D295" s="60">
        <f>IFERROR(VALUE(INDEX('CSV Import'!$E$7:$E$359, MATCH($BP295, 'CSV Import'!$C$7:$C$359, 0))),0)</f>
        <v>0</v>
      </c>
      <c r="E295" s="59">
        <f>IFERROR(VALUE(INDEX('CSV Import'!$J$7:$J$359, MATCH($BP295, 'CSV Import'!$I$7:$I$359, 0))),0)</f>
        <v>0</v>
      </c>
      <c r="F295" s="60">
        <f>IFERROR(VALUE(INDEX('CSV Import'!$K$7:$K$359, MATCH($BP295, 'CSV Import'!$I$7:$I$359, 0))),0)</f>
        <v>0</v>
      </c>
      <c r="G295" s="59">
        <f>IFERROR(VALUE(INDEX('CSV Import'!$P$7:$P$359, MATCH($BP295, 'CSV Import'!$O$7:$O$359, 0))),0)</f>
        <v>0</v>
      </c>
      <c r="H295" s="60">
        <f>IFERROR(VALUE(INDEX('CSV Import'!$Q$7:$Q$359, MATCH($BP295, 'CSV Import'!$O$7:$O$359, 0))),0)</f>
        <v>0</v>
      </c>
      <c r="I295" s="59">
        <f>IFERROR(VALUE(INDEX('CSV Import'!$V$7:$V$359, MATCH($BP295, 'CSV Import'!$U$7:$U$359, 0))),0)</f>
        <v>0</v>
      </c>
      <c r="J295" s="60">
        <f>IFERROR(VALUE(INDEX('CSV Import'!$W$7:$W$359, MATCH($BP295, 'CSV Import'!$U$7:$U$359, 0))),0)</f>
        <v>0</v>
      </c>
      <c r="K295" s="59">
        <f>IFERROR(VALUE(INDEX('CSV Import'!$AB$7:$AB$359, MATCH($BP295, 'CSV Import'!$AA$7:$AA$359, 0))),0)</f>
        <v>0</v>
      </c>
      <c r="L295" s="60">
        <f>IFERROR(VALUE(INDEX('CSV Import'!$AC$7:$AC$359, MATCH($BP295, 'CSV Import'!$AA$7:$AA$359, 0))),0)</f>
        <v>0</v>
      </c>
      <c r="M295" s="59">
        <f>IFERROR(VALUE(INDEX('CSV Import'!$AH$7:$AH$359, MATCH($BP295, 'CSV Import'!$AG$7:$AG$359, 0))),0)</f>
        <v>0</v>
      </c>
      <c r="N295" s="60">
        <f>IFERROR(VALUE(INDEX('CSV Import'!$AI$7:$AI$359, MATCH($BP295, 'CSV Import'!$AG$7:$AG$359, 0))),0)</f>
        <v>0</v>
      </c>
      <c r="O295" s="59">
        <f>IFERROR(VALUE(INDEX('CSV Import'!$AN$7:$AN$359, MATCH($BP295, 'CSV Import'!$AM$7:$AM$359, 0))),0)</f>
        <v>0</v>
      </c>
      <c r="P295" s="60">
        <f>IFERROR(VALUE(INDEX('CSV Import'!$AO$7:$AO$359, MATCH($BP295, 'CSV Import'!$AM$7:$AM$359, 0))),0)</f>
        <v>0</v>
      </c>
      <c r="Q295" s="59">
        <f>IFERROR(VALUE(INDEX('CSV Import'!$AT$7:$AT$359, MATCH($BP295, 'CSV Import'!$AS$7:$AS$359, 0))),0)</f>
        <v>0</v>
      </c>
      <c r="R295" s="60">
        <f>IFERROR(VALUE(INDEX('CSV Import'!$AU$7:$AU$359, MATCH($BP295, 'CSV Import'!$AS$7:$AS$359, 0))),0)</f>
        <v>0</v>
      </c>
      <c r="S295" s="59">
        <f>IFERROR(VALUE(INDEX('CSV Import'!$AZ$7:$AZ$359, MATCH($BP295, 'CSV Import'!$AY$7:$AY$359, 0))),0)</f>
        <v>0</v>
      </c>
      <c r="T295" s="60">
        <f>IFERROR(VALUE(INDEX('CSV Import'!$BA$7:$BA$359, MATCH($BP295, 'CSV Import'!$AY$7:$AY$359, 0))),0)</f>
        <v>0</v>
      </c>
      <c r="U295" s="59">
        <f>IFERROR(VALUE(INDEX('CSV Import'!$BF$7:$BF$359, MATCH($BP295, 'CSV Import'!$BE$7:$BE$359, 0))),0)</f>
        <v>0</v>
      </c>
      <c r="V295" s="60">
        <f>IFERROR(VALUE(INDEX('CSV Import'!$BG$7:$BG$359, MATCH($BP295, 'CSV Import'!$BE$7:$BE$359, 0))),0)</f>
        <v>0</v>
      </c>
      <c r="W295" s="59">
        <f>IFERROR(VALUE(INDEX('CSV Import'!$BL$7:$BL$359, MATCH($BP295, 'CSV Import'!$BK$7:$BK$359, 0))),0)</f>
        <v>0</v>
      </c>
      <c r="X295" s="60">
        <f>IFERROR(VALUE(INDEX('CSV Import'!$BM$7:$BM$359, MATCH($BP295, 'CSV Import'!$BK$7:$BK$359, 0))),0)</f>
        <v>0</v>
      </c>
      <c r="Y295" s="59">
        <f>IFERROR(VALUE(INDEX('CSV Import'!$BR$7:$BR$359, MATCH($BP295, 'CSV Import'!$BQ$7:$BQ$359, 0))),0)</f>
        <v>0</v>
      </c>
      <c r="Z295" s="60">
        <f>IFERROR(VALUE(INDEX('CSV Import'!$BS$7:$BS$359, MATCH($BP295, 'CSV Import'!$BQ$7:$BQ$359, 0))),0)</f>
        <v>0</v>
      </c>
      <c r="AA295" s="59">
        <f>IFERROR(VALUE(INDEX('CSV Import'!$BX$7:$BX$359, MATCH($BP295, 'CSV Import'!$BW$7:$BW$359, 0))),0)</f>
        <v>0</v>
      </c>
      <c r="AB295" s="60">
        <f>IFERROR(VALUE(INDEX('CSV Import'!$BY$7:$BY$359, MATCH($BP295, 'CSV Import'!$BW$7:$BW$359, 0))),0)</f>
        <v>0</v>
      </c>
      <c r="AC295" s="59">
        <f>IFERROR(VALUE(INDEX('CSV Import'!$CD$7:$CD$359, MATCH($BP295, 'CSV Import'!$CC$7:$CC$359, 0))),0)</f>
        <v>0</v>
      </c>
      <c r="AD295" s="60">
        <f>IFERROR(VALUE(INDEX('CSV Import'!$CE$7:$CE$359, MATCH($BP295, 'CSV Import'!$CC$7:$CC$359, 0))),0)</f>
        <v>0</v>
      </c>
      <c r="AE295" s="59">
        <f>IFERROR(VALUE(INDEX('CSV Import'!$CJ$7:$CJ$359, MATCH($BP295, 'CSV Import'!$CI$7:$CI$359, 0))),0)</f>
        <v>0</v>
      </c>
      <c r="AF295" s="60">
        <f>IFERROR(VALUE(INDEX('CSV Import'!$CK$7:$CK$359, MATCH($BP295, 'CSV Import'!$CI$7:$CI$359, 0))),0)</f>
        <v>0</v>
      </c>
      <c r="AG295" s="59">
        <f>IFERROR(VALUE(INDEX('CSV Import'!$CP$7:$CP$359, MATCH($BP295, 'CSV Import'!$CO$7:$CO$359, 0))),0)</f>
        <v>0</v>
      </c>
      <c r="AH295" s="60">
        <f>IFERROR(VALUE(INDEX('CSV Import'!$CQ$7:$CQ$359, MATCH($BP295, 'CSV Import'!$CO$7:$CO$359, 0))),0)</f>
        <v>0</v>
      </c>
      <c r="AI295" s="59">
        <f>IFERROR(VALUE(INDEX('CSV Import'!$CV$7:$CV$359, MATCH($BP295, 'CSV Import'!$CU$7:$CU$359, 0))),0)</f>
        <v>0</v>
      </c>
      <c r="AJ295" s="60">
        <f>IFERROR(VALUE(INDEX('CSV Import'!$CW$7:$CW$359, MATCH($BP295, 'CSV Import'!$CU$7:$CU$359, 0))),0)</f>
        <v>0</v>
      </c>
      <c r="AK295" s="59">
        <f>IFERROR(VALUE(INDEX('CSV Import'!$DB$7:$DB$359, MATCH($BP295, 'CSV Import'!$DA$7:$DA$359, 0))),0)</f>
        <v>0</v>
      </c>
      <c r="AL295" s="60">
        <f>IFERROR(VALUE(INDEX('CSV Import'!$DC$7:$DC$359, MATCH($BP295, 'CSV Import'!$DA$7:$DA$359, 0))),0)</f>
        <v>0</v>
      </c>
      <c r="AM295" s="59">
        <f>IFERROR(VALUE(INDEX('CSV Import'!$DH$7:$DH$359, MATCH($BP295, 'CSV Import'!$DG$7:$DG$359, 0))),0)</f>
        <v>0</v>
      </c>
      <c r="AN295" s="60">
        <f>IFERROR(VALUE(INDEX('CSV Import'!$DI$7:$DI$359, MATCH($BP295, 'CSV Import'!$DG$7:$DG$359, 0))),0)</f>
        <v>0</v>
      </c>
      <c r="AO295" s="59">
        <f>IFERROR(VALUE(INDEX('CSV Import'!$DN$7:$DN$359, MATCH($BP295, 'CSV Import'!$DM$7:$DM$359, 0))),0)</f>
        <v>0</v>
      </c>
      <c r="AP295" s="60">
        <f>IFERROR(VALUE(INDEX('CSV Import'!$DO$7:$DO$359, MATCH($BP295, 'CSV Import'!$DM$7:$DM$359, 0))),0)</f>
        <v>0</v>
      </c>
      <c r="AQ295" s="59">
        <f>IFERROR(VALUE(INDEX('CSV Import'!$DT$7:$DT$359, MATCH($BP295, 'CSV Import'!$DS$7:$DS$359, 0))),0)</f>
        <v>0</v>
      </c>
      <c r="AR295" s="60">
        <f>IFERROR(VALUE(INDEX('CSV Import'!$DU$7:$DU$359, MATCH($BP295, 'CSV Import'!$DS$7:$DS$359, 0))),0)</f>
        <v>0</v>
      </c>
      <c r="AS295" s="59">
        <f>IFERROR(VALUE(INDEX('CSV Import'!$DZ$7:$DZ$359, MATCH($BP295, 'CSV Import'!$DY$7:$DY$359, 0))),0)</f>
        <v>0</v>
      </c>
      <c r="AT295" s="60">
        <f>IFERROR(VALUE(INDEX('CSV Import'!$EA$7:$EA$359, MATCH($BP295, 'CSV Import'!$DY$7:$DY$359, 0))),0)</f>
        <v>0</v>
      </c>
      <c r="AU295" s="59">
        <f>IFERROR(VALUE(INDEX('CSV Import'!$EF$7:$EF$359, MATCH($BP295, 'CSV Import'!$EE$7:$EE$359, 0))),0)</f>
        <v>0</v>
      </c>
      <c r="AV295" s="60">
        <f>IFERROR(VALUE(INDEX('CSV Import'!$EG$7:$EG$359, MATCH($BP295, 'CSV Import'!$EE$7:$EE$359, 0))),0)</f>
        <v>0</v>
      </c>
      <c r="AW295" s="59">
        <f>IFERROR(VALUE(INDEX('CSV Import'!$EL$7:$EL$359, MATCH($BP295, 'CSV Import'!$EK$7:$EK$359, 0))),0)</f>
        <v>0</v>
      </c>
      <c r="AX295" s="60">
        <f>IFERROR(VALUE(INDEX('CSV Import'!$EM$7:$EM$359, MATCH($BP295, 'CSV Import'!$EK$7:$EK$359, 0))),0)</f>
        <v>0</v>
      </c>
      <c r="AY295" s="59">
        <f>IFERROR(VALUE(INDEX('CSV Import'!$ER$7:$ER$359, MATCH($BP295, 'CSV Import'!$EQ$7:$EQ$359, 0))),0)</f>
        <v>0</v>
      </c>
      <c r="AZ295" s="60">
        <f>IFERROR(VALUE(INDEX('CSV Import'!$ES$7:$ES$359, MATCH($BP295, 'CSV Import'!$EQ$7:$EQ$359, 0))),0)</f>
        <v>0</v>
      </c>
      <c r="BA295" s="59">
        <f>IFERROR(VALUE(INDEX('CSV Import'!$EX$7:$EX$359, MATCH($BP295, 'CSV Import'!$EW$7:$EW$359, 0))),0)</f>
        <v>0</v>
      </c>
      <c r="BB295" s="60">
        <f>IFERROR(VALUE(INDEX('CSV Import'!$EY$7:$EY$359, MATCH($BP295, 'CSV Import'!$EW$7:$EW$359, 0))),0)</f>
        <v>0</v>
      </c>
      <c r="BC295" s="59">
        <f>IFERROR(VALUE(INDEX('CSV Import'!$FD$7:$FD$359, MATCH($BP295, 'CSV Import'!$FC$7:$FC$359, 0))),0)</f>
        <v>0</v>
      </c>
      <c r="BD295" s="60">
        <f>IFERROR(VALUE(INDEX('CSV Import'!$FE$7:$FE$359, MATCH($BP295, 'CSV Import'!$FC$7:$FC$359, 0))),0)</f>
        <v>0</v>
      </c>
      <c r="BE295" s="59">
        <f>IFERROR(VALUE(INDEX('CSV Import'!$FJ$7:$FJ$359, MATCH($BP295, 'CSV Import'!$FI$7:$FI$359, 0))),0)</f>
        <v>0</v>
      </c>
      <c r="BF295" s="60">
        <f>IFERROR(VALUE(INDEX('CSV Import'!$FK$7:$FK$359, MATCH($BP295, 'CSV Import'!$FI$7:$FI$359, 0))),0)</f>
        <v>0</v>
      </c>
      <c r="BG295" s="59">
        <f>IFERROR(VALUE(INDEX('CSV Import'!$FP$7:$FP$359, MATCH($BP295, 'CSV Import'!$FO$7:$FO$359, 0))),0)</f>
        <v>0</v>
      </c>
      <c r="BH295" s="60">
        <f>IFERROR(VALUE(INDEX('CSV Import'!$FQ$7:$FQ$359, MATCH($BP295, 'CSV Import'!$FO$7:$FO$359, 0))),0)</f>
        <v>0</v>
      </c>
      <c r="BI295" s="59">
        <f>IFERROR(VALUE(INDEX('CSV Import'!$FV$7:$FV$359, MATCH($BP295, 'CSV Import'!$FU$7:$FU$359, 0))),0)</f>
        <v>0</v>
      </c>
      <c r="BJ295" s="60">
        <f>IFERROR(VALUE(INDEX('CSV Import'!$FW$7:$FW$359, MATCH($BP295, 'CSV Import'!$FU$7:$FU$359, 0))),0)</f>
        <v>0</v>
      </c>
      <c r="BK295" s="59">
        <f>IFERROR(VALUE(INDEX('CSV Import'!$GB$7:$GB$359, MATCH($BP295, 'CSV Import'!$GA$7:$GA$359, 0))),0)</f>
        <v>0</v>
      </c>
      <c r="BL295" s="60">
        <f>IFERROR(VALUE(INDEX('CSV Import'!$GC$7:$GC$359, MATCH($BP295, 'CSV Import'!$GA$7:$GA$359, 0))),0)</f>
        <v>0</v>
      </c>
      <c r="BM295" s="61">
        <f t="shared" si="573"/>
        <v>0</v>
      </c>
      <c r="BN295" s="62">
        <f t="shared" si="573"/>
        <v>0</v>
      </c>
      <c r="BP295" s="33" t="str">
        <f t="shared" si="574"/>
        <v>PERCENTAGE</v>
      </c>
    </row>
    <row r="296" spans="1:68" x14ac:dyDescent="0.2">
      <c r="A296" s="28">
        <f>ROW()</f>
        <v>296</v>
      </c>
      <c r="B296" s="111" t="s">
        <v>15</v>
      </c>
      <c r="C296" s="59">
        <f>IFERROR(VALUE(INDEX('CSV Import'!$D$7:$D$359, MATCH($BP296, 'CSV Import'!$C$7:$C$359, 0))),0)</f>
        <v>0</v>
      </c>
      <c r="D296" s="60">
        <f>IFERROR(VALUE(INDEX('CSV Import'!$E$7:$E$359, MATCH($BP296, 'CSV Import'!$C$7:$C$359, 0))),0)</f>
        <v>0</v>
      </c>
      <c r="E296" s="59">
        <f>IFERROR(VALUE(INDEX('CSV Import'!$J$7:$J$359, MATCH($BP296, 'CSV Import'!$I$7:$I$359, 0))),0)</f>
        <v>0</v>
      </c>
      <c r="F296" s="60">
        <f>IFERROR(VALUE(INDEX('CSV Import'!$K$7:$K$359, MATCH($BP296, 'CSV Import'!$I$7:$I$359, 0))),0)</f>
        <v>0</v>
      </c>
      <c r="G296" s="59">
        <f>IFERROR(VALUE(INDEX('CSV Import'!$P$7:$P$359, MATCH($BP296, 'CSV Import'!$O$7:$O$359, 0))),0)</f>
        <v>0</v>
      </c>
      <c r="H296" s="60">
        <f>IFERROR(VALUE(INDEX('CSV Import'!$Q$7:$Q$359, MATCH($BP296, 'CSV Import'!$O$7:$O$359, 0))),0)</f>
        <v>0</v>
      </c>
      <c r="I296" s="59">
        <f>IFERROR(VALUE(INDEX('CSV Import'!$V$7:$V$359, MATCH($BP296, 'CSV Import'!$U$7:$U$359, 0))),0)</f>
        <v>0</v>
      </c>
      <c r="J296" s="60">
        <f>IFERROR(VALUE(INDEX('CSV Import'!$W$7:$W$359, MATCH($BP296, 'CSV Import'!$U$7:$U$359, 0))),0)</f>
        <v>0</v>
      </c>
      <c r="K296" s="59">
        <f>IFERROR(VALUE(INDEX('CSV Import'!$AB$7:$AB$359, MATCH($BP296, 'CSV Import'!$AA$7:$AA$359, 0))),0)</f>
        <v>0</v>
      </c>
      <c r="L296" s="60">
        <f>IFERROR(VALUE(INDEX('CSV Import'!$AC$7:$AC$359, MATCH($BP296, 'CSV Import'!$AA$7:$AA$359, 0))),0)</f>
        <v>0</v>
      </c>
      <c r="M296" s="59">
        <f>IFERROR(VALUE(INDEX('CSV Import'!$AH$7:$AH$359, MATCH($BP296, 'CSV Import'!$AG$7:$AG$359, 0))),0)</f>
        <v>0</v>
      </c>
      <c r="N296" s="60">
        <f>IFERROR(VALUE(INDEX('CSV Import'!$AI$7:$AI$359, MATCH($BP296, 'CSV Import'!$AG$7:$AG$359, 0))),0)</f>
        <v>0</v>
      </c>
      <c r="O296" s="59">
        <f>IFERROR(VALUE(INDEX('CSV Import'!$AN$7:$AN$359, MATCH($BP296, 'CSV Import'!$AM$7:$AM$359, 0))),0)</f>
        <v>0</v>
      </c>
      <c r="P296" s="60">
        <f>IFERROR(VALUE(INDEX('CSV Import'!$AO$7:$AO$359, MATCH($BP296, 'CSV Import'!$AM$7:$AM$359, 0))),0)</f>
        <v>0</v>
      </c>
      <c r="Q296" s="59">
        <f>IFERROR(VALUE(INDEX('CSV Import'!$AT$7:$AT$359, MATCH($BP296, 'CSV Import'!$AS$7:$AS$359, 0))),0)</f>
        <v>0</v>
      </c>
      <c r="R296" s="60">
        <f>IFERROR(VALUE(INDEX('CSV Import'!$AU$7:$AU$359, MATCH($BP296, 'CSV Import'!$AS$7:$AS$359, 0))),0)</f>
        <v>0</v>
      </c>
      <c r="S296" s="59">
        <f>IFERROR(VALUE(INDEX('CSV Import'!$AZ$7:$AZ$359, MATCH($BP296, 'CSV Import'!$AY$7:$AY$359, 0))),0)</f>
        <v>0</v>
      </c>
      <c r="T296" s="60">
        <f>IFERROR(VALUE(INDEX('CSV Import'!$BA$7:$BA$359, MATCH($BP296, 'CSV Import'!$AY$7:$AY$359, 0))),0)</f>
        <v>0</v>
      </c>
      <c r="U296" s="59">
        <f>IFERROR(VALUE(INDEX('CSV Import'!$BF$7:$BF$359, MATCH($BP296, 'CSV Import'!$BE$7:$BE$359, 0))),0)</f>
        <v>0</v>
      </c>
      <c r="V296" s="60">
        <f>IFERROR(VALUE(INDEX('CSV Import'!$BG$7:$BG$359, MATCH($BP296, 'CSV Import'!$BE$7:$BE$359, 0))),0)</f>
        <v>0</v>
      </c>
      <c r="W296" s="59">
        <f>IFERROR(VALUE(INDEX('CSV Import'!$BL$7:$BL$359, MATCH($BP296, 'CSV Import'!$BK$7:$BK$359, 0))),0)</f>
        <v>0</v>
      </c>
      <c r="X296" s="60">
        <f>IFERROR(VALUE(INDEX('CSV Import'!$BM$7:$BM$359, MATCH($BP296, 'CSV Import'!$BK$7:$BK$359, 0))),0)</f>
        <v>0</v>
      </c>
      <c r="Y296" s="59">
        <f>IFERROR(VALUE(INDEX('CSV Import'!$BR$7:$BR$359, MATCH($BP296, 'CSV Import'!$BQ$7:$BQ$359, 0))),0)</f>
        <v>0</v>
      </c>
      <c r="Z296" s="60">
        <f>IFERROR(VALUE(INDEX('CSV Import'!$BS$7:$BS$359, MATCH($BP296, 'CSV Import'!$BQ$7:$BQ$359, 0))),0)</f>
        <v>0</v>
      </c>
      <c r="AA296" s="59">
        <f>IFERROR(VALUE(INDEX('CSV Import'!$BX$7:$BX$359, MATCH($BP296, 'CSV Import'!$BW$7:$BW$359, 0))),0)</f>
        <v>0</v>
      </c>
      <c r="AB296" s="60">
        <f>IFERROR(VALUE(INDEX('CSV Import'!$BY$7:$BY$359, MATCH($BP296, 'CSV Import'!$BW$7:$BW$359, 0))),0)</f>
        <v>0</v>
      </c>
      <c r="AC296" s="59">
        <f>IFERROR(VALUE(INDEX('CSV Import'!$CD$7:$CD$359, MATCH($BP296, 'CSV Import'!$CC$7:$CC$359, 0))),0)</f>
        <v>0</v>
      </c>
      <c r="AD296" s="60">
        <f>IFERROR(VALUE(INDEX('CSV Import'!$CE$7:$CE$359, MATCH($BP296, 'CSV Import'!$CC$7:$CC$359, 0))),0)</f>
        <v>0</v>
      </c>
      <c r="AE296" s="59">
        <f>IFERROR(VALUE(INDEX('CSV Import'!$CJ$7:$CJ$359, MATCH($BP296, 'CSV Import'!$CI$7:$CI$359, 0))),0)</f>
        <v>0</v>
      </c>
      <c r="AF296" s="60">
        <f>IFERROR(VALUE(INDEX('CSV Import'!$CK$7:$CK$359, MATCH($BP296, 'CSV Import'!$CI$7:$CI$359, 0))),0)</f>
        <v>0</v>
      </c>
      <c r="AG296" s="59">
        <f>IFERROR(VALUE(INDEX('CSV Import'!$CP$7:$CP$359, MATCH($BP296, 'CSV Import'!$CO$7:$CO$359, 0))),0)</f>
        <v>0</v>
      </c>
      <c r="AH296" s="60">
        <f>IFERROR(VALUE(INDEX('CSV Import'!$CQ$7:$CQ$359, MATCH($BP296, 'CSV Import'!$CO$7:$CO$359, 0))),0)</f>
        <v>0</v>
      </c>
      <c r="AI296" s="59">
        <f>IFERROR(VALUE(INDEX('CSV Import'!$CV$7:$CV$359, MATCH($BP296, 'CSV Import'!$CU$7:$CU$359, 0))),0)</f>
        <v>0</v>
      </c>
      <c r="AJ296" s="60">
        <f>IFERROR(VALUE(INDEX('CSV Import'!$CW$7:$CW$359, MATCH($BP296, 'CSV Import'!$CU$7:$CU$359, 0))),0)</f>
        <v>0</v>
      </c>
      <c r="AK296" s="59">
        <f>IFERROR(VALUE(INDEX('CSV Import'!$DB$7:$DB$359, MATCH($BP296, 'CSV Import'!$DA$7:$DA$359, 0))),0)</f>
        <v>0</v>
      </c>
      <c r="AL296" s="60">
        <f>IFERROR(VALUE(INDEX('CSV Import'!$DC$7:$DC$359, MATCH($BP296, 'CSV Import'!$DA$7:$DA$359, 0))),0)</f>
        <v>0</v>
      </c>
      <c r="AM296" s="59">
        <f>IFERROR(VALUE(INDEX('CSV Import'!$DH$7:$DH$359, MATCH($BP296, 'CSV Import'!$DG$7:$DG$359, 0))),0)</f>
        <v>0</v>
      </c>
      <c r="AN296" s="60">
        <f>IFERROR(VALUE(INDEX('CSV Import'!$DI$7:$DI$359, MATCH($BP296, 'CSV Import'!$DG$7:$DG$359, 0))),0)</f>
        <v>0</v>
      </c>
      <c r="AO296" s="59">
        <f>IFERROR(VALUE(INDEX('CSV Import'!$DN$7:$DN$359, MATCH($BP296, 'CSV Import'!$DM$7:$DM$359, 0))),0)</f>
        <v>0</v>
      </c>
      <c r="AP296" s="60">
        <f>IFERROR(VALUE(INDEX('CSV Import'!$DO$7:$DO$359, MATCH($BP296, 'CSV Import'!$DM$7:$DM$359, 0))),0)</f>
        <v>0</v>
      </c>
      <c r="AQ296" s="59">
        <f>IFERROR(VALUE(INDEX('CSV Import'!$DT$7:$DT$359, MATCH($BP296, 'CSV Import'!$DS$7:$DS$359, 0))),0)</f>
        <v>0</v>
      </c>
      <c r="AR296" s="60">
        <f>IFERROR(VALUE(INDEX('CSV Import'!$DU$7:$DU$359, MATCH($BP296, 'CSV Import'!$DS$7:$DS$359, 0))),0)</f>
        <v>0</v>
      </c>
      <c r="AS296" s="59">
        <f>IFERROR(VALUE(INDEX('CSV Import'!$DZ$7:$DZ$359, MATCH($BP296, 'CSV Import'!$DY$7:$DY$359, 0))),0)</f>
        <v>0</v>
      </c>
      <c r="AT296" s="60">
        <f>IFERROR(VALUE(INDEX('CSV Import'!$EA$7:$EA$359, MATCH($BP296, 'CSV Import'!$DY$7:$DY$359, 0))),0)</f>
        <v>0</v>
      </c>
      <c r="AU296" s="59">
        <f>IFERROR(VALUE(INDEX('CSV Import'!$EF$7:$EF$359, MATCH($BP296, 'CSV Import'!$EE$7:$EE$359, 0))),0)</f>
        <v>0</v>
      </c>
      <c r="AV296" s="60">
        <f>IFERROR(VALUE(INDEX('CSV Import'!$EG$7:$EG$359, MATCH($BP296, 'CSV Import'!$EE$7:$EE$359, 0))),0)</f>
        <v>0</v>
      </c>
      <c r="AW296" s="59">
        <f>IFERROR(VALUE(INDEX('CSV Import'!$EL$7:$EL$359, MATCH($BP296, 'CSV Import'!$EK$7:$EK$359, 0))),0)</f>
        <v>0</v>
      </c>
      <c r="AX296" s="60">
        <f>IFERROR(VALUE(INDEX('CSV Import'!$EM$7:$EM$359, MATCH($BP296, 'CSV Import'!$EK$7:$EK$359, 0))),0)</f>
        <v>0</v>
      </c>
      <c r="AY296" s="59">
        <f>IFERROR(VALUE(INDEX('CSV Import'!$ER$7:$ER$359, MATCH($BP296, 'CSV Import'!$EQ$7:$EQ$359, 0))),0)</f>
        <v>0</v>
      </c>
      <c r="AZ296" s="60">
        <f>IFERROR(VALUE(INDEX('CSV Import'!$ES$7:$ES$359, MATCH($BP296, 'CSV Import'!$EQ$7:$EQ$359, 0))),0)</f>
        <v>0</v>
      </c>
      <c r="BA296" s="59">
        <f>IFERROR(VALUE(INDEX('CSV Import'!$EX$7:$EX$359, MATCH($BP296, 'CSV Import'!$EW$7:$EW$359, 0))),0)</f>
        <v>0</v>
      </c>
      <c r="BB296" s="60">
        <f>IFERROR(VALUE(INDEX('CSV Import'!$EY$7:$EY$359, MATCH($BP296, 'CSV Import'!$EW$7:$EW$359, 0))),0)</f>
        <v>0</v>
      </c>
      <c r="BC296" s="59">
        <f>IFERROR(VALUE(INDEX('CSV Import'!$FD$7:$FD$359, MATCH($BP296, 'CSV Import'!$FC$7:$FC$359, 0))),0)</f>
        <v>0</v>
      </c>
      <c r="BD296" s="60">
        <f>IFERROR(VALUE(INDEX('CSV Import'!$FE$7:$FE$359, MATCH($BP296, 'CSV Import'!$FC$7:$FC$359, 0))),0)</f>
        <v>0</v>
      </c>
      <c r="BE296" s="59">
        <f>IFERROR(VALUE(INDEX('CSV Import'!$FJ$7:$FJ$359, MATCH($BP296, 'CSV Import'!$FI$7:$FI$359, 0))),0)</f>
        <v>0</v>
      </c>
      <c r="BF296" s="60">
        <f>IFERROR(VALUE(INDEX('CSV Import'!$FK$7:$FK$359, MATCH($BP296, 'CSV Import'!$FI$7:$FI$359, 0))),0)</f>
        <v>0</v>
      </c>
      <c r="BG296" s="59">
        <f>IFERROR(VALUE(INDEX('CSV Import'!$FP$7:$FP$359, MATCH($BP296, 'CSV Import'!$FO$7:$FO$359, 0))),0)</f>
        <v>0</v>
      </c>
      <c r="BH296" s="60">
        <f>IFERROR(VALUE(INDEX('CSV Import'!$FQ$7:$FQ$359, MATCH($BP296, 'CSV Import'!$FO$7:$FO$359, 0))),0)</f>
        <v>0</v>
      </c>
      <c r="BI296" s="59">
        <f>IFERROR(VALUE(INDEX('CSV Import'!$FV$7:$FV$359, MATCH($BP296, 'CSV Import'!$FU$7:$FU$359, 0))),0)</f>
        <v>0</v>
      </c>
      <c r="BJ296" s="60">
        <f>IFERROR(VALUE(INDEX('CSV Import'!$FW$7:$FW$359, MATCH($BP296, 'CSV Import'!$FU$7:$FU$359, 0))),0)</f>
        <v>0</v>
      </c>
      <c r="BK296" s="59">
        <f>IFERROR(VALUE(INDEX('CSV Import'!$GB$7:$GB$359, MATCH($BP296, 'CSV Import'!$GA$7:$GA$359, 0))),0)</f>
        <v>0</v>
      </c>
      <c r="BL296" s="60">
        <f>IFERROR(VALUE(INDEX('CSV Import'!$GC$7:$GC$359, MATCH($BP296, 'CSV Import'!$GA$7:$GA$359, 0))),0)</f>
        <v>0</v>
      </c>
      <c r="BM296" s="61">
        <f t="shared" si="573"/>
        <v>0</v>
      </c>
      <c r="BN296" s="62">
        <f t="shared" si="573"/>
        <v>0</v>
      </c>
      <c r="BP296" s="33" t="str">
        <f t="shared" si="574"/>
        <v>PERCENTAGE---</v>
      </c>
    </row>
    <row r="297" spans="1:68" x14ac:dyDescent="0.2">
      <c r="A297" s="28">
        <f>ROW()</f>
        <v>297</v>
      </c>
      <c r="B297" s="111" t="s">
        <v>15</v>
      </c>
      <c r="C297" s="59">
        <f>IFERROR(VALUE(INDEX('CSV Import'!$D$7:$D$359, MATCH($BP297, 'CSV Import'!$C$7:$C$359, 0))),0)</f>
        <v>0</v>
      </c>
      <c r="D297" s="60">
        <f>IFERROR(VALUE(INDEX('CSV Import'!$E$7:$E$359, MATCH($BP297, 'CSV Import'!$C$7:$C$359, 0))),0)</f>
        <v>0</v>
      </c>
      <c r="E297" s="59">
        <f>IFERROR(VALUE(INDEX('CSV Import'!$J$7:$J$359, MATCH($BP297, 'CSV Import'!$I$7:$I$359, 0))),0)</f>
        <v>0</v>
      </c>
      <c r="F297" s="60">
        <f>IFERROR(VALUE(INDEX('CSV Import'!$K$7:$K$359, MATCH($BP297, 'CSV Import'!$I$7:$I$359, 0))),0)</f>
        <v>0</v>
      </c>
      <c r="G297" s="59">
        <f>IFERROR(VALUE(INDEX('CSV Import'!$P$7:$P$359, MATCH($BP297, 'CSV Import'!$O$7:$O$359, 0))),0)</f>
        <v>0</v>
      </c>
      <c r="H297" s="60">
        <f>IFERROR(VALUE(INDEX('CSV Import'!$Q$7:$Q$359, MATCH($BP297, 'CSV Import'!$O$7:$O$359, 0))),0)</f>
        <v>0</v>
      </c>
      <c r="I297" s="59">
        <f>IFERROR(VALUE(INDEX('CSV Import'!$V$7:$V$359, MATCH($BP297, 'CSV Import'!$U$7:$U$359, 0))),0)</f>
        <v>0</v>
      </c>
      <c r="J297" s="60">
        <f>IFERROR(VALUE(INDEX('CSV Import'!$W$7:$W$359, MATCH($BP297, 'CSV Import'!$U$7:$U$359, 0))),0)</f>
        <v>0</v>
      </c>
      <c r="K297" s="59">
        <f>IFERROR(VALUE(INDEX('CSV Import'!$AB$7:$AB$359, MATCH($BP297, 'CSV Import'!$AA$7:$AA$359, 0))),0)</f>
        <v>0</v>
      </c>
      <c r="L297" s="60">
        <f>IFERROR(VALUE(INDEX('CSV Import'!$AC$7:$AC$359, MATCH($BP297, 'CSV Import'!$AA$7:$AA$359, 0))),0)</f>
        <v>0</v>
      </c>
      <c r="M297" s="59">
        <f>IFERROR(VALUE(INDEX('CSV Import'!$AH$7:$AH$359, MATCH($BP297, 'CSV Import'!$AG$7:$AG$359, 0))),0)</f>
        <v>0</v>
      </c>
      <c r="N297" s="60">
        <f>IFERROR(VALUE(INDEX('CSV Import'!$AI$7:$AI$359, MATCH($BP297, 'CSV Import'!$AG$7:$AG$359, 0))),0)</f>
        <v>0</v>
      </c>
      <c r="O297" s="59">
        <f>IFERROR(VALUE(INDEX('CSV Import'!$AN$7:$AN$359, MATCH($BP297, 'CSV Import'!$AM$7:$AM$359, 0))),0)</f>
        <v>0</v>
      </c>
      <c r="P297" s="60">
        <f>IFERROR(VALUE(INDEX('CSV Import'!$AO$7:$AO$359, MATCH($BP297, 'CSV Import'!$AM$7:$AM$359, 0))),0)</f>
        <v>0</v>
      </c>
      <c r="Q297" s="59">
        <f>IFERROR(VALUE(INDEX('CSV Import'!$AT$7:$AT$359, MATCH($BP297, 'CSV Import'!$AS$7:$AS$359, 0))),0)</f>
        <v>0</v>
      </c>
      <c r="R297" s="60">
        <f>IFERROR(VALUE(INDEX('CSV Import'!$AU$7:$AU$359, MATCH($BP297, 'CSV Import'!$AS$7:$AS$359, 0))),0)</f>
        <v>0</v>
      </c>
      <c r="S297" s="59">
        <f>IFERROR(VALUE(INDEX('CSV Import'!$AZ$7:$AZ$359, MATCH($BP297, 'CSV Import'!$AY$7:$AY$359, 0))),0)</f>
        <v>0</v>
      </c>
      <c r="T297" s="60">
        <f>IFERROR(VALUE(INDEX('CSV Import'!$BA$7:$BA$359, MATCH($BP297, 'CSV Import'!$AY$7:$AY$359, 0))),0)</f>
        <v>0</v>
      </c>
      <c r="U297" s="59">
        <f>IFERROR(VALUE(INDEX('CSV Import'!$BF$7:$BF$359, MATCH($BP297, 'CSV Import'!$BE$7:$BE$359, 0))),0)</f>
        <v>0</v>
      </c>
      <c r="V297" s="60">
        <f>IFERROR(VALUE(INDEX('CSV Import'!$BG$7:$BG$359, MATCH($BP297, 'CSV Import'!$BE$7:$BE$359, 0))),0)</f>
        <v>0</v>
      </c>
      <c r="W297" s="59">
        <f>IFERROR(VALUE(INDEX('CSV Import'!$BL$7:$BL$359, MATCH($BP297, 'CSV Import'!$BK$7:$BK$359, 0))),0)</f>
        <v>0</v>
      </c>
      <c r="X297" s="60">
        <f>IFERROR(VALUE(INDEX('CSV Import'!$BM$7:$BM$359, MATCH($BP297, 'CSV Import'!$BK$7:$BK$359, 0))),0)</f>
        <v>0</v>
      </c>
      <c r="Y297" s="59">
        <f>IFERROR(VALUE(INDEX('CSV Import'!$BR$7:$BR$359, MATCH($BP297, 'CSV Import'!$BQ$7:$BQ$359, 0))),0)</f>
        <v>0</v>
      </c>
      <c r="Z297" s="60">
        <f>IFERROR(VALUE(INDEX('CSV Import'!$BS$7:$BS$359, MATCH($BP297, 'CSV Import'!$BQ$7:$BQ$359, 0))),0)</f>
        <v>0</v>
      </c>
      <c r="AA297" s="59">
        <f>IFERROR(VALUE(INDEX('CSV Import'!$BX$7:$BX$359, MATCH($BP297, 'CSV Import'!$BW$7:$BW$359, 0))),0)</f>
        <v>0</v>
      </c>
      <c r="AB297" s="60">
        <f>IFERROR(VALUE(INDEX('CSV Import'!$BY$7:$BY$359, MATCH($BP297, 'CSV Import'!$BW$7:$BW$359, 0))),0)</f>
        <v>0</v>
      </c>
      <c r="AC297" s="59">
        <f>IFERROR(VALUE(INDEX('CSV Import'!$CD$7:$CD$359, MATCH($BP297, 'CSV Import'!$CC$7:$CC$359, 0))),0)</f>
        <v>0</v>
      </c>
      <c r="AD297" s="60">
        <f>IFERROR(VALUE(INDEX('CSV Import'!$CE$7:$CE$359, MATCH($BP297, 'CSV Import'!$CC$7:$CC$359, 0))),0)</f>
        <v>0</v>
      </c>
      <c r="AE297" s="59">
        <f>IFERROR(VALUE(INDEX('CSV Import'!$CJ$7:$CJ$359, MATCH($BP297, 'CSV Import'!$CI$7:$CI$359, 0))),0)</f>
        <v>0</v>
      </c>
      <c r="AF297" s="60">
        <f>IFERROR(VALUE(INDEX('CSV Import'!$CK$7:$CK$359, MATCH($BP297, 'CSV Import'!$CI$7:$CI$359, 0))),0)</f>
        <v>0</v>
      </c>
      <c r="AG297" s="59">
        <f>IFERROR(VALUE(INDEX('CSV Import'!$CP$7:$CP$359, MATCH($BP297, 'CSV Import'!$CO$7:$CO$359, 0))),0)</f>
        <v>0</v>
      </c>
      <c r="AH297" s="60">
        <f>IFERROR(VALUE(INDEX('CSV Import'!$CQ$7:$CQ$359, MATCH($BP297, 'CSV Import'!$CO$7:$CO$359, 0))),0)</f>
        <v>0</v>
      </c>
      <c r="AI297" s="59">
        <f>IFERROR(VALUE(INDEX('CSV Import'!$CV$7:$CV$359, MATCH($BP297, 'CSV Import'!$CU$7:$CU$359, 0))),0)</f>
        <v>0</v>
      </c>
      <c r="AJ297" s="60">
        <f>IFERROR(VALUE(INDEX('CSV Import'!$CW$7:$CW$359, MATCH($BP297, 'CSV Import'!$CU$7:$CU$359, 0))),0)</f>
        <v>0</v>
      </c>
      <c r="AK297" s="59">
        <f>IFERROR(VALUE(INDEX('CSV Import'!$DB$7:$DB$359, MATCH($BP297, 'CSV Import'!$DA$7:$DA$359, 0))),0)</f>
        <v>0</v>
      </c>
      <c r="AL297" s="60">
        <f>IFERROR(VALUE(INDEX('CSV Import'!$DC$7:$DC$359, MATCH($BP297, 'CSV Import'!$DA$7:$DA$359, 0))),0)</f>
        <v>0</v>
      </c>
      <c r="AM297" s="59">
        <f>IFERROR(VALUE(INDEX('CSV Import'!$DH$7:$DH$359, MATCH($BP297, 'CSV Import'!$DG$7:$DG$359, 0))),0)</f>
        <v>0</v>
      </c>
      <c r="AN297" s="60">
        <f>IFERROR(VALUE(INDEX('CSV Import'!$DI$7:$DI$359, MATCH($BP297, 'CSV Import'!$DG$7:$DG$359, 0))),0)</f>
        <v>0</v>
      </c>
      <c r="AO297" s="59">
        <f>IFERROR(VALUE(INDEX('CSV Import'!$DN$7:$DN$359, MATCH($BP297, 'CSV Import'!$DM$7:$DM$359, 0))),0)</f>
        <v>0</v>
      </c>
      <c r="AP297" s="60">
        <f>IFERROR(VALUE(INDEX('CSV Import'!$DO$7:$DO$359, MATCH($BP297, 'CSV Import'!$DM$7:$DM$359, 0))),0)</f>
        <v>0</v>
      </c>
      <c r="AQ297" s="59">
        <f>IFERROR(VALUE(INDEX('CSV Import'!$DT$7:$DT$359, MATCH($BP297, 'CSV Import'!$DS$7:$DS$359, 0))),0)</f>
        <v>0</v>
      </c>
      <c r="AR297" s="60">
        <f>IFERROR(VALUE(INDEX('CSV Import'!$DU$7:$DU$359, MATCH($BP297, 'CSV Import'!$DS$7:$DS$359, 0))),0)</f>
        <v>0</v>
      </c>
      <c r="AS297" s="59">
        <f>IFERROR(VALUE(INDEX('CSV Import'!$DZ$7:$DZ$359, MATCH($BP297, 'CSV Import'!$DY$7:$DY$359, 0))),0)</f>
        <v>0</v>
      </c>
      <c r="AT297" s="60">
        <f>IFERROR(VALUE(INDEX('CSV Import'!$EA$7:$EA$359, MATCH($BP297, 'CSV Import'!$DY$7:$DY$359, 0))),0)</f>
        <v>0</v>
      </c>
      <c r="AU297" s="59">
        <f>IFERROR(VALUE(INDEX('CSV Import'!$EF$7:$EF$359, MATCH($BP297, 'CSV Import'!$EE$7:$EE$359, 0))),0)</f>
        <v>0</v>
      </c>
      <c r="AV297" s="60">
        <f>IFERROR(VALUE(INDEX('CSV Import'!$EG$7:$EG$359, MATCH($BP297, 'CSV Import'!$EE$7:$EE$359, 0))),0)</f>
        <v>0</v>
      </c>
      <c r="AW297" s="59">
        <f>IFERROR(VALUE(INDEX('CSV Import'!$EL$7:$EL$359, MATCH($BP297, 'CSV Import'!$EK$7:$EK$359, 0))),0)</f>
        <v>0</v>
      </c>
      <c r="AX297" s="60">
        <f>IFERROR(VALUE(INDEX('CSV Import'!$EM$7:$EM$359, MATCH($BP297, 'CSV Import'!$EK$7:$EK$359, 0))),0)</f>
        <v>0</v>
      </c>
      <c r="AY297" s="59">
        <f>IFERROR(VALUE(INDEX('CSV Import'!$ER$7:$ER$359, MATCH($BP297, 'CSV Import'!$EQ$7:$EQ$359, 0))),0)</f>
        <v>0</v>
      </c>
      <c r="AZ297" s="60">
        <f>IFERROR(VALUE(INDEX('CSV Import'!$ES$7:$ES$359, MATCH($BP297, 'CSV Import'!$EQ$7:$EQ$359, 0))),0)</f>
        <v>0</v>
      </c>
      <c r="BA297" s="59">
        <f>IFERROR(VALUE(INDEX('CSV Import'!$EX$7:$EX$359, MATCH($BP297, 'CSV Import'!$EW$7:$EW$359, 0))),0)</f>
        <v>0</v>
      </c>
      <c r="BB297" s="60">
        <f>IFERROR(VALUE(INDEX('CSV Import'!$EY$7:$EY$359, MATCH($BP297, 'CSV Import'!$EW$7:$EW$359, 0))),0)</f>
        <v>0</v>
      </c>
      <c r="BC297" s="59">
        <f>IFERROR(VALUE(INDEX('CSV Import'!$FD$7:$FD$359, MATCH($BP297, 'CSV Import'!$FC$7:$FC$359, 0))),0)</f>
        <v>0</v>
      </c>
      <c r="BD297" s="60">
        <f>IFERROR(VALUE(INDEX('CSV Import'!$FE$7:$FE$359, MATCH($BP297, 'CSV Import'!$FC$7:$FC$359, 0))),0)</f>
        <v>0</v>
      </c>
      <c r="BE297" s="59">
        <f>IFERROR(VALUE(INDEX('CSV Import'!$FJ$7:$FJ$359, MATCH($BP297, 'CSV Import'!$FI$7:$FI$359, 0))),0)</f>
        <v>0</v>
      </c>
      <c r="BF297" s="60">
        <f>IFERROR(VALUE(INDEX('CSV Import'!$FK$7:$FK$359, MATCH($BP297, 'CSV Import'!$FI$7:$FI$359, 0))),0)</f>
        <v>0</v>
      </c>
      <c r="BG297" s="59">
        <f>IFERROR(VALUE(INDEX('CSV Import'!$FP$7:$FP$359, MATCH($BP297, 'CSV Import'!$FO$7:$FO$359, 0))),0)</f>
        <v>0</v>
      </c>
      <c r="BH297" s="60">
        <f>IFERROR(VALUE(INDEX('CSV Import'!$FQ$7:$FQ$359, MATCH($BP297, 'CSV Import'!$FO$7:$FO$359, 0))),0)</f>
        <v>0</v>
      </c>
      <c r="BI297" s="59">
        <f>IFERROR(VALUE(INDEX('CSV Import'!$FV$7:$FV$359, MATCH($BP297, 'CSV Import'!$FU$7:$FU$359, 0))),0)</f>
        <v>0</v>
      </c>
      <c r="BJ297" s="60">
        <f>IFERROR(VALUE(INDEX('CSV Import'!$FW$7:$FW$359, MATCH($BP297, 'CSV Import'!$FU$7:$FU$359, 0))),0)</f>
        <v>0</v>
      </c>
      <c r="BK297" s="59">
        <f>IFERROR(VALUE(INDEX('CSV Import'!$GB$7:$GB$359, MATCH($BP297, 'CSV Import'!$GA$7:$GA$359, 0))),0)</f>
        <v>0</v>
      </c>
      <c r="BL297" s="60">
        <f>IFERROR(VALUE(INDEX('CSV Import'!$GC$7:$GC$359, MATCH($BP297, 'CSV Import'!$GA$7:$GA$359, 0))),0)</f>
        <v>0</v>
      </c>
      <c r="BM297" s="61">
        <f t="shared" si="573"/>
        <v>0</v>
      </c>
      <c r="BN297" s="62">
        <f t="shared" si="573"/>
        <v>0</v>
      </c>
      <c r="BP297" s="33" t="str">
        <f t="shared" si="574"/>
        <v>PERCENTAGE---</v>
      </c>
    </row>
    <row r="298" spans="1:68" x14ac:dyDescent="0.2">
      <c r="A298" s="28">
        <f>ROW()</f>
        <v>298</v>
      </c>
      <c r="B298" s="111" t="s">
        <v>15</v>
      </c>
      <c r="C298" s="59">
        <f>IFERROR(VALUE(INDEX('CSV Import'!$D$7:$D$359, MATCH($BP298, 'CSV Import'!$C$7:$C$359, 0))),0)</f>
        <v>0</v>
      </c>
      <c r="D298" s="60">
        <f>IFERROR(VALUE(INDEX('CSV Import'!$E$7:$E$359, MATCH($BP298, 'CSV Import'!$C$7:$C$359, 0))),0)</f>
        <v>0</v>
      </c>
      <c r="E298" s="59">
        <f>IFERROR(VALUE(INDEX('CSV Import'!$J$7:$J$359, MATCH($BP298, 'CSV Import'!$I$7:$I$359, 0))),0)</f>
        <v>0</v>
      </c>
      <c r="F298" s="60">
        <f>IFERROR(VALUE(INDEX('CSV Import'!$K$7:$K$359, MATCH($BP298, 'CSV Import'!$I$7:$I$359, 0))),0)</f>
        <v>0</v>
      </c>
      <c r="G298" s="59">
        <f>IFERROR(VALUE(INDEX('CSV Import'!$P$7:$P$359, MATCH($BP298, 'CSV Import'!$O$7:$O$359, 0))),0)</f>
        <v>0</v>
      </c>
      <c r="H298" s="60">
        <f>IFERROR(VALUE(INDEX('CSV Import'!$Q$7:$Q$359, MATCH($BP298, 'CSV Import'!$O$7:$O$359, 0))),0)</f>
        <v>0</v>
      </c>
      <c r="I298" s="59">
        <f>IFERROR(VALUE(INDEX('CSV Import'!$V$7:$V$359, MATCH($BP298, 'CSV Import'!$U$7:$U$359, 0))),0)</f>
        <v>0</v>
      </c>
      <c r="J298" s="60">
        <f>IFERROR(VALUE(INDEX('CSV Import'!$W$7:$W$359, MATCH($BP298, 'CSV Import'!$U$7:$U$359, 0))),0)</f>
        <v>0</v>
      </c>
      <c r="K298" s="59">
        <f>IFERROR(VALUE(INDEX('CSV Import'!$AB$7:$AB$359, MATCH($BP298, 'CSV Import'!$AA$7:$AA$359, 0))),0)</f>
        <v>0</v>
      </c>
      <c r="L298" s="60">
        <f>IFERROR(VALUE(INDEX('CSV Import'!$AC$7:$AC$359, MATCH($BP298, 'CSV Import'!$AA$7:$AA$359, 0))),0)</f>
        <v>0</v>
      </c>
      <c r="M298" s="59">
        <f>IFERROR(VALUE(INDEX('CSV Import'!$AH$7:$AH$359, MATCH($BP298, 'CSV Import'!$AG$7:$AG$359, 0))),0)</f>
        <v>0</v>
      </c>
      <c r="N298" s="60">
        <f>IFERROR(VALUE(INDEX('CSV Import'!$AI$7:$AI$359, MATCH($BP298, 'CSV Import'!$AG$7:$AG$359, 0))),0)</f>
        <v>0</v>
      </c>
      <c r="O298" s="59">
        <f>IFERROR(VALUE(INDEX('CSV Import'!$AN$7:$AN$359, MATCH($BP298, 'CSV Import'!$AM$7:$AM$359, 0))),0)</f>
        <v>0</v>
      </c>
      <c r="P298" s="60">
        <f>IFERROR(VALUE(INDEX('CSV Import'!$AO$7:$AO$359, MATCH($BP298, 'CSV Import'!$AM$7:$AM$359, 0))),0)</f>
        <v>0</v>
      </c>
      <c r="Q298" s="59">
        <f>IFERROR(VALUE(INDEX('CSV Import'!$AT$7:$AT$359, MATCH($BP298, 'CSV Import'!$AS$7:$AS$359, 0))),0)</f>
        <v>0</v>
      </c>
      <c r="R298" s="60">
        <f>IFERROR(VALUE(INDEX('CSV Import'!$AU$7:$AU$359, MATCH($BP298, 'CSV Import'!$AS$7:$AS$359, 0))),0)</f>
        <v>0</v>
      </c>
      <c r="S298" s="59">
        <f>IFERROR(VALUE(INDEX('CSV Import'!$AZ$7:$AZ$359, MATCH($BP298, 'CSV Import'!$AY$7:$AY$359, 0))),0)</f>
        <v>0</v>
      </c>
      <c r="T298" s="60">
        <f>IFERROR(VALUE(INDEX('CSV Import'!$BA$7:$BA$359, MATCH($BP298, 'CSV Import'!$AY$7:$AY$359, 0))),0)</f>
        <v>0</v>
      </c>
      <c r="U298" s="59">
        <f>IFERROR(VALUE(INDEX('CSV Import'!$BF$7:$BF$359, MATCH($BP298, 'CSV Import'!$BE$7:$BE$359, 0))),0)</f>
        <v>0</v>
      </c>
      <c r="V298" s="60">
        <f>IFERROR(VALUE(INDEX('CSV Import'!$BG$7:$BG$359, MATCH($BP298, 'CSV Import'!$BE$7:$BE$359, 0))),0)</f>
        <v>0</v>
      </c>
      <c r="W298" s="59">
        <f>IFERROR(VALUE(INDEX('CSV Import'!$BL$7:$BL$359, MATCH($BP298, 'CSV Import'!$BK$7:$BK$359, 0))),0)</f>
        <v>0</v>
      </c>
      <c r="X298" s="60">
        <f>IFERROR(VALUE(INDEX('CSV Import'!$BM$7:$BM$359, MATCH($BP298, 'CSV Import'!$BK$7:$BK$359, 0))),0)</f>
        <v>0</v>
      </c>
      <c r="Y298" s="59">
        <f>IFERROR(VALUE(INDEX('CSV Import'!$BR$7:$BR$359, MATCH($BP298, 'CSV Import'!$BQ$7:$BQ$359, 0))),0)</f>
        <v>0</v>
      </c>
      <c r="Z298" s="60">
        <f>IFERROR(VALUE(INDEX('CSV Import'!$BS$7:$BS$359, MATCH($BP298, 'CSV Import'!$BQ$7:$BQ$359, 0))),0)</f>
        <v>0</v>
      </c>
      <c r="AA298" s="59">
        <f>IFERROR(VALUE(INDEX('CSV Import'!$BX$7:$BX$359, MATCH($BP298, 'CSV Import'!$BW$7:$BW$359, 0))),0)</f>
        <v>0</v>
      </c>
      <c r="AB298" s="60">
        <f>IFERROR(VALUE(INDEX('CSV Import'!$BY$7:$BY$359, MATCH($BP298, 'CSV Import'!$BW$7:$BW$359, 0))),0)</f>
        <v>0</v>
      </c>
      <c r="AC298" s="59">
        <f>IFERROR(VALUE(INDEX('CSV Import'!$CD$7:$CD$359, MATCH($BP298, 'CSV Import'!$CC$7:$CC$359, 0))),0)</f>
        <v>0</v>
      </c>
      <c r="AD298" s="60">
        <f>IFERROR(VALUE(INDEX('CSV Import'!$CE$7:$CE$359, MATCH($BP298, 'CSV Import'!$CC$7:$CC$359, 0))),0)</f>
        <v>0</v>
      </c>
      <c r="AE298" s="59">
        <f>IFERROR(VALUE(INDEX('CSV Import'!$CJ$7:$CJ$359, MATCH($BP298, 'CSV Import'!$CI$7:$CI$359, 0))),0)</f>
        <v>0</v>
      </c>
      <c r="AF298" s="60">
        <f>IFERROR(VALUE(INDEX('CSV Import'!$CK$7:$CK$359, MATCH($BP298, 'CSV Import'!$CI$7:$CI$359, 0))),0)</f>
        <v>0</v>
      </c>
      <c r="AG298" s="59">
        <f>IFERROR(VALUE(INDEX('CSV Import'!$CP$7:$CP$359, MATCH($BP298, 'CSV Import'!$CO$7:$CO$359, 0))),0)</f>
        <v>0</v>
      </c>
      <c r="AH298" s="60">
        <f>IFERROR(VALUE(INDEX('CSV Import'!$CQ$7:$CQ$359, MATCH($BP298, 'CSV Import'!$CO$7:$CO$359, 0))),0)</f>
        <v>0</v>
      </c>
      <c r="AI298" s="59">
        <f>IFERROR(VALUE(INDEX('CSV Import'!$CV$7:$CV$359, MATCH($BP298, 'CSV Import'!$CU$7:$CU$359, 0))),0)</f>
        <v>0</v>
      </c>
      <c r="AJ298" s="60">
        <f>IFERROR(VALUE(INDEX('CSV Import'!$CW$7:$CW$359, MATCH($BP298, 'CSV Import'!$CU$7:$CU$359, 0))),0)</f>
        <v>0</v>
      </c>
      <c r="AK298" s="59">
        <f>IFERROR(VALUE(INDEX('CSV Import'!$DB$7:$DB$359, MATCH($BP298, 'CSV Import'!$DA$7:$DA$359, 0))),0)</f>
        <v>0</v>
      </c>
      <c r="AL298" s="60">
        <f>IFERROR(VALUE(INDEX('CSV Import'!$DC$7:$DC$359, MATCH($BP298, 'CSV Import'!$DA$7:$DA$359, 0))),0)</f>
        <v>0</v>
      </c>
      <c r="AM298" s="59">
        <f>IFERROR(VALUE(INDEX('CSV Import'!$DH$7:$DH$359, MATCH($BP298, 'CSV Import'!$DG$7:$DG$359, 0))),0)</f>
        <v>0</v>
      </c>
      <c r="AN298" s="60">
        <f>IFERROR(VALUE(INDEX('CSV Import'!$DI$7:$DI$359, MATCH($BP298, 'CSV Import'!$DG$7:$DG$359, 0))),0)</f>
        <v>0</v>
      </c>
      <c r="AO298" s="59">
        <f>IFERROR(VALUE(INDEX('CSV Import'!$DN$7:$DN$359, MATCH($BP298, 'CSV Import'!$DM$7:$DM$359, 0))),0)</f>
        <v>0</v>
      </c>
      <c r="AP298" s="60">
        <f>IFERROR(VALUE(INDEX('CSV Import'!$DO$7:$DO$359, MATCH($BP298, 'CSV Import'!$DM$7:$DM$359, 0))),0)</f>
        <v>0</v>
      </c>
      <c r="AQ298" s="59">
        <f>IFERROR(VALUE(INDEX('CSV Import'!$DT$7:$DT$359, MATCH($BP298, 'CSV Import'!$DS$7:$DS$359, 0))),0)</f>
        <v>0</v>
      </c>
      <c r="AR298" s="60">
        <f>IFERROR(VALUE(INDEX('CSV Import'!$DU$7:$DU$359, MATCH($BP298, 'CSV Import'!$DS$7:$DS$359, 0))),0)</f>
        <v>0</v>
      </c>
      <c r="AS298" s="59">
        <f>IFERROR(VALUE(INDEX('CSV Import'!$DZ$7:$DZ$359, MATCH($BP298, 'CSV Import'!$DY$7:$DY$359, 0))),0)</f>
        <v>0</v>
      </c>
      <c r="AT298" s="60">
        <f>IFERROR(VALUE(INDEX('CSV Import'!$EA$7:$EA$359, MATCH($BP298, 'CSV Import'!$DY$7:$DY$359, 0))),0)</f>
        <v>0</v>
      </c>
      <c r="AU298" s="59">
        <f>IFERROR(VALUE(INDEX('CSV Import'!$EF$7:$EF$359, MATCH($BP298, 'CSV Import'!$EE$7:$EE$359, 0))),0)</f>
        <v>0</v>
      </c>
      <c r="AV298" s="60">
        <f>IFERROR(VALUE(INDEX('CSV Import'!$EG$7:$EG$359, MATCH($BP298, 'CSV Import'!$EE$7:$EE$359, 0))),0)</f>
        <v>0</v>
      </c>
      <c r="AW298" s="59">
        <f>IFERROR(VALUE(INDEX('CSV Import'!$EL$7:$EL$359, MATCH($BP298, 'CSV Import'!$EK$7:$EK$359, 0))),0)</f>
        <v>0</v>
      </c>
      <c r="AX298" s="60">
        <f>IFERROR(VALUE(INDEX('CSV Import'!$EM$7:$EM$359, MATCH($BP298, 'CSV Import'!$EK$7:$EK$359, 0))),0)</f>
        <v>0</v>
      </c>
      <c r="AY298" s="59">
        <f>IFERROR(VALUE(INDEX('CSV Import'!$ER$7:$ER$359, MATCH($BP298, 'CSV Import'!$EQ$7:$EQ$359, 0))),0)</f>
        <v>0</v>
      </c>
      <c r="AZ298" s="60">
        <f>IFERROR(VALUE(INDEX('CSV Import'!$ES$7:$ES$359, MATCH($BP298, 'CSV Import'!$EQ$7:$EQ$359, 0))),0)</f>
        <v>0</v>
      </c>
      <c r="BA298" s="59">
        <f>IFERROR(VALUE(INDEX('CSV Import'!$EX$7:$EX$359, MATCH($BP298, 'CSV Import'!$EW$7:$EW$359, 0))),0)</f>
        <v>0</v>
      </c>
      <c r="BB298" s="60">
        <f>IFERROR(VALUE(INDEX('CSV Import'!$EY$7:$EY$359, MATCH($BP298, 'CSV Import'!$EW$7:$EW$359, 0))),0)</f>
        <v>0</v>
      </c>
      <c r="BC298" s="59">
        <f>IFERROR(VALUE(INDEX('CSV Import'!$FD$7:$FD$359, MATCH($BP298, 'CSV Import'!$FC$7:$FC$359, 0))),0)</f>
        <v>0</v>
      </c>
      <c r="BD298" s="60">
        <f>IFERROR(VALUE(INDEX('CSV Import'!$FE$7:$FE$359, MATCH($BP298, 'CSV Import'!$FC$7:$FC$359, 0))),0)</f>
        <v>0</v>
      </c>
      <c r="BE298" s="59">
        <f>IFERROR(VALUE(INDEX('CSV Import'!$FJ$7:$FJ$359, MATCH($BP298, 'CSV Import'!$FI$7:$FI$359, 0))),0)</f>
        <v>0</v>
      </c>
      <c r="BF298" s="60">
        <f>IFERROR(VALUE(INDEX('CSV Import'!$FK$7:$FK$359, MATCH($BP298, 'CSV Import'!$FI$7:$FI$359, 0))),0)</f>
        <v>0</v>
      </c>
      <c r="BG298" s="59">
        <f>IFERROR(VALUE(INDEX('CSV Import'!$FP$7:$FP$359, MATCH($BP298, 'CSV Import'!$FO$7:$FO$359, 0))),0)</f>
        <v>0</v>
      </c>
      <c r="BH298" s="60">
        <f>IFERROR(VALUE(INDEX('CSV Import'!$FQ$7:$FQ$359, MATCH($BP298, 'CSV Import'!$FO$7:$FO$359, 0))),0)</f>
        <v>0</v>
      </c>
      <c r="BI298" s="59">
        <f>IFERROR(VALUE(INDEX('CSV Import'!$FV$7:$FV$359, MATCH($BP298, 'CSV Import'!$FU$7:$FU$359, 0))),0)</f>
        <v>0</v>
      </c>
      <c r="BJ298" s="60">
        <f>IFERROR(VALUE(INDEX('CSV Import'!$FW$7:$FW$359, MATCH($BP298, 'CSV Import'!$FU$7:$FU$359, 0))),0)</f>
        <v>0</v>
      </c>
      <c r="BK298" s="59">
        <f>IFERROR(VALUE(INDEX('CSV Import'!$GB$7:$GB$359, MATCH($BP298, 'CSV Import'!$GA$7:$GA$359, 0))),0)</f>
        <v>0</v>
      </c>
      <c r="BL298" s="60">
        <f>IFERROR(VALUE(INDEX('CSV Import'!$GC$7:$GC$359, MATCH($BP298, 'CSV Import'!$GA$7:$GA$359, 0))),0)</f>
        <v>0</v>
      </c>
      <c r="BM298" s="61">
        <f t="shared" si="573"/>
        <v>0</v>
      </c>
      <c r="BN298" s="62">
        <f t="shared" si="573"/>
        <v>0</v>
      </c>
      <c r="BP298" s="33" t="str">
        <f t="shared" si="574"/>
        <v>PERCENTAGE---</v>
      </c>
    </row>
    <row r="299" spans="1:68" x14ac:dyDescent="0.2">
      <c r="A299" s="28">
        <f>ROW()</f>
        <v>299</v>
      </c>
      <c r="B299" s="111" t="s">
        <v>15</v>
      </c>
      <c r="C299" s="59">
        <f>IFERROR(VALUE(INDEX('CSV Import'!$D$7:$D$359, MATCH($BP299, 'CSV Import'!$C$7:$C$359, 0))),0)</f>
        <v>0</v>
      </c>
      <c r="D299" s="60">
        <f>IFERROR(VALUE(INDEX('CSV Import'!$E$7:$E$359, MATCH($BP299, 'CSV Import'!$C$7:$C$359, 0))),0)</f>
        <v>0</v>
      </c>
      <c r="E299" s="59">
        <f>IFERROR(VALUE(INDEX('CSV Import'!$J$7:$J$359, MATCH($BP299, 'CSV Import'!$I$7:$I$359, 0))),0)</f>
        <v>0</v>
      </c>
      <c r="F299" s="60">
        <f>IFERROR(VALUE(INDEX('CSV Import'!$K$7:$K$359, MATCH($BP299, 'CSV Import'!$I$7:$I$359, 0))),0)</f>
        <v>0</v>
      </c>
      <c r="G299" s="59">
        <f>IFERROR(VALUE(INDEX('CSV Import'!$P$7:$P$359, MATCH($BP299, 'CSV Import'!$O$7:$O$359, 0))),0)</f>
        <v>0</v>
      </c>
      <c r="H299" s="60">
        <f>IFERROR(VALUE(INDEX('CSV Import'!$Q$7:$Q$359, MATCH($BP299, 'CSV Import'!$O$7:$O$359, 0))),0)</f>
        <v>0</v>
      </c>
      <c r="I299" s="59">
        <f>IFERROR(VALUE(INDEX('CSV Import'!$V$7:$V$359, MATCH($BP299, 'CSV Import'!$U$7:$U$359, 0))),0)</f>
        <v>0</v>
      </c>
      <c r="J299" s="60">
        <f>IFERROR(VALUE(INDEX('CSV Import'!$W$7:$W$359, MATCH($BP299, 'CSV Import'!$U$7:$U$359, 0))),0)</f>
        <v>0</v>
      </c>
      <c r="K299" s="59">
        <f>IFERROR(VALUE(INDEX('CSV Import'!$AB$7:$AB$359, MATCH($BP299, 'CSV Import'!$AA$7:$AA$359, 0))),0)</f>
        <v>0</v>
      </c>
      <c r="L299" s="60">
        <f>IFERROR(VALUE(INDEX('CSV Import'!$AC$7:$AC$359, MATCH($BP299, 'CSV Import'!$AA$7:$AA$359, 0))),0)</f>
        <v>0</v>
      </c>
      <c r="M299" s="59">
        <f>IFERROR(VALUE(INDEX('CSV Import'!$AH$7:$AH$359, MATCH($BP299, 'CSV Import'!$AG$7:$AG$359, 0))),0)</f>
        <v>0</v>
      </c>
      <c r="N299" s="60">
        <f>IFERROR(VALUE(INDEX('CSV Import'!$AI$7:$AI$359, MATCH($BP299, 'CSV Import'!$AG$7:$AG$359, 0))),0)</f>
        <v>0</v>
      </c>
      <c r="O299" s="59">
        <f>IFERROR(VALUE(INDEX('CSV Import'!$AN$7:$AN$359, MATCH($BP299, 'CSV Import'!$AM$7:$AM$359, 0))),0)</f>
        <v>0</v>
      </c>
      <c r="P299" s="60">
        <f>IFERROR(VALUE(INDEX('CSV Import'!$AO$7:$AO$359, MATCH($BP299, 'CSV Import'!$AM$7:$AM$359, 0))),0)</f>
        <v>0</v>
      </c>
      <c r="Q299" s="59">
        <f>IFERROR(VALUE(INDEX('CSV Import'!$AT$7:$AT$359, MATCH($BP299, 'CSV Import'!$AS$7:$AS$359, 0))),0)</f>
        <v>0</v>
      </c>
      <c r="R299" s="60">
        <f>IFERROR(VALUE(INDEX('CSV Import'!$AU$7:$AU$359, MATCH($BP299, 'CSV Import'!$AS$7:$AS$359, 0))),0)</f>
        <v>0</v>
      </c>
      <c r="S299" s="59">
        <f>IFERROR(VALUE(INDEX('CSV Import'!$AZ$7:$AZ$359, MATCH($BP299, 'CSV Import'!$AY$7:$AY$359, 0))),0)</f>
        <v>0</v>
      </c>
      <c r="T299" s="60">
        <f>IFERROR(VALUE(INDEX('CSV Import'!$BA$7:$BA$359, MATCH($BP299, 'CSV Import'!$AY$7:$AY$359, 0))),0)</f>
        <v>0</v>
      </c>
      <c r="U299" s="59">
        <f>IFERROR(VALUE(INDEX('CSV Import'!$BF$7:$BF$359, MATCH($BP299, 'CSV Import'!$BE$7:$BE$359, 0))),0)</f>
        <v>0</v>
      </c>
      <c r="V299" s="60">
        <f>IFERROR(VALUE(INDEX('CSV Import'!$BG$7:$BG$359, MATCH($BP299, 'CSV Import'!$BE$7:$BE$359, 0))),0)</f>
        <v>0</v>
      </c>
      <c r="W299" s="59">
        <f>IFERROR(VALUE(INDEX('CSV Import'!$BL$7:$BL$359, MATCH($BP299, 'CSV Import'!$BK$7:$BK$359, 0))),0)</f>
        <v>0</v>
      </c>
      <c r="X299" s="60">
        <f>IFERROR(VALUE(INDEX('CSV Import'!$BM$7:$BM$359, MATCH($BP299, 'CSV Import'!$BK$7:$BK$359, 0))),0)</f>
        <v>0</v>
      </c>
      <c r="Y299" s="59">
        <f>IFERROR(VALUE(INDEX('CSV Import'!$BR$7:$BR$359, MATCH($BP299, 'CSV Import'!$BQ$7:$BQ$359, 0))),0)</f>
        <v>0</v>
      </c>
      <c r="Z299" s="60">
        <f>IFERROR(VALUE(INDEX('CSV Import'!$BS$7:$BS$359, MATCH($BP299, 'CSV Import'!$BQ$7:$BQ$359, 0))),0)</f>
        <v>0</v>
      </c>
      <c r="AA299" s="59">
        <f>IFERROR(VALUE(INDEX('CSV Import'!$BX$7:$BX$359, MATCH($BP299, 'CSV Import'!$BW$7:$BW$359, 0))),0)</f>
        <v>0</v>
      </c>
      <c r="AB299" s="60">
        <f>IFERROR(VALUE(INDEX('CSV Import'!$BY$7:$BY$359, MATCH($BP299, 'CSV Import'!$BW$7:$BW$359, 0))),0)</f>
        <v>0</v>
      </c>
      <c r="AC299" s="59">
        <f>IFERROR(VALUE(INDEX('CSV Import'!$CD$7:$CD$359, MATCH($BP299, 'CSV Import'!$CC$7:$CC$359, 0))),0)</f>
        <v>0</v>
      </c>
      <c r="AD299" s="60">
        <f>IFERROR(VALUE(INDEX('CSV Import'!$CE$7:$CE$359, MATCH($BP299, 'CSV Import'!$CC$7:$CC$359, 0))),0)</f>
        <v>0</v>
      </c>
      <c r="AE299" s="59">
        <f>IFERROR(VALUE(INDEX('CSV Import'!$CJ$7:$CJ$359, MATCH($BP299, 'CSV Import'!$CI$7:$CI$359, 0))),0)</f>
        <v>0</v>
      </c>
      <c r="AF299" s="60">
        <f>IFERROR(VALUE(INDEX('CSV Import'!$CK$7:$CK$359, MATCH($BP299, 'CSV Import'!$CI$7:$CI$359, 0))),0)</f>
        <v>0</v>
      </c>
      <c r="AG299" s="59">
        <f>IFERROR(VALUE(INDEX('CSV Import'!$CP$7:$CP$359, MATCH($BP299, 'CSV Import'!$CO$7:$CO$359, 0))),0)</f>
        <v>0</v>
      </c>
      <c r="AH299" s="60">
        <f>IFERROR(VALUE(INDEX('CSV Import'!$CQ$7:$CQ$359, MATCH($BP299, 'CSV Import'!$CO$7:$CO$359, 0))),0)</f>
        <v>0</v>
      </c>
      <c r="AI299" s="59">
        <f>IFERROR(VALUE(INDEX('CSV Import'!$CV$7:$CV$359, MATCH($BP299, 'CSV Import'!$CU$7:$CU$359, 0))),0)</f>
        <v>0</v>
      </c>
      <c r="AJ299" s="60">
        <f>IFERROR(VALUE(INDEX('CSV Import'!$CW$7:$CW$359, MATCH($BP299, 'CSV Import'!$CU$7:$CU$359, 0))),0)</f>
        <v>0</v>
      </c>
      <c r="AK299" s="59">
        <f>IFERROR(VALUE(INDEX('CSV Import'!$DB$7:$DB$359, MATCH($BP299, 'CSV Import'!$DA$7:$DA$359, 0))),0)</f>
        <v>0</v>
      </c>
      <c r="AL299" s="60">
        <f>IFERROR(VALUE(INDEX('CSV Import'!$DC$7:$DC$359, MATCH($BP299, 'CSV Import'!$DA$7:$DA$359, 0))),0)</f>
        <v>0</v>
      </c>
      <c r="AM299" s="59">
        <f>IFERROR(VALUE(INDEX('CSV Import'!$DH$7:$DH$359, MATCH($BP299, 'CSV Import'!$DG$7:$DG$359, 0))),0)</f>
        <v>0</v>
      </c>
      <c r="AN299" s="60">
        <f>IFERROR(VALUE(INDEX('CSV Import'!$DI$7:$DI$359, MATCH($BP299, 'CSV Import'!$DG$7:$DG$359, 0))),0)</f>
        <v>0</v>
      </c>
      <c r="AO299" s="59">
        <f>IFERROR(VALUE(INDEX('CSV Import'!$DN$7:$DN$359, MATCH($BP299, 'CSV Import'!$DM$7:$DM$359, 0))),0)</f>
        <v>0</v>
      </c>
      <c r="AP299" s="60">
        <f>IFERROR(VALUE(INDEX('CSV Import'!$DO$7:$DO$359, MATCH($BP299, 'CSV Import'!$DM$7:$DM$359, 0))),0)</f>
        <v>0</v>
      </c>
      <c r="AQ299" s="59">
        <f>IFERROR(VALUE(INDEX('CSV Import'!$DT$7:$DT$359, MATCH($BP299, 'CSV Import'!$DS$7:$DS$359, 0))),0)</f>
        <v>0</v>
      </c>
      <c r="AR299" s="60">
        <f>IFERROR(VALUE(INDEX('CSV Import'!$DU$7:$DU$359, MATCH($BP299, 'CSV Import'!$DS$7:$DS$359, 0))),0)</f>
        <v>0</v>
      </c>
      <c r="AS299" s="59">
        <f>IFERROR(VALUE(INDEX('CSV Import'!$DZ$7:$DZ$359, MATCH($BP299, 'CSV Import'!$DY$7:$DY$359, 0))),0)</f>
        <v>0</v>
      </c>
      <c r="AT299" s="60">
        <f>IFERROR(VALUE(INDEX('CSV Import'!$EA$7:$EA$359, MATCH($BP299, 'CSV Import'!$DY$7:$DY$359, 0))),0)</f>
        <v>0</v>
      </c>
      <c r="AU299" s="59">
        <f>IFERROR(VALUE(INDEX('CSV Import'!$EF$7:$EF$359, MATCH($BP299, 'CSV Import'!$EE$7:$EE$359, 0))),0)</f>
        <v>0</v>
      </c>
      <c r="AV299" s="60">
        <f>IFERROR(VALUE(INDEX('CSV Import'!$EG$7:$EG$359, MATCH($BP299, 'CSV Import'!$EE$7:$EE$359, 0))),0)</f>
        <v>0</v>
      </c>
      <c r="AW299" s="59">
        <f>IFERROR(VALUE(INDEX('CSV Import'!$EL$7:$EL$359, MATCH($BP299, 'CSV Import'!$EK$7:$EK$359, 0))),0)</f>
        <v>0</v>
      </c>
      <c r="AX299" s="60">
        <f>IFERROR(VALUE(INDEX('CSV Import'!$EM$7:$EM$359, MATCH($BP299, 'CSV Import'!$EK$7:$EK$359, 0))),0)</f>
        <v>0</v>
      </c>
      <c r="AY299" s="59">
        <f>IFERROR(VALUE(INDEX('CSV Import'!$ER$7:$ER$359, MATCH($BP299, 'CSV Import'!$EQ$7:$EQ$359, 0))),0)</f>
        <v>0</v>
      </c>
      <c r="AZ299" s="60">
        <f>IFERROR(VALUE(INDEX('CSV Import'!$ES$7:$ES$359, MATCH($BP299, 'CSV Import'!$EQ$7:$EQ$359, 0))),0)</f>
        <v>0</v>
      </c>
      <c r="BA299" s="59">
        <f>IFERROR(VALUE(INDEX('CSV Import'!$EX$7:$EX$359, MATCH($BP299, 'CSV Import'!$EW$7:$EW$359, 0))),0)</f>
        <v>0</v>
      </c>
      <c r="BB299" s="60">
        <f>IFERROR(VALUE(INDEX('CSV Import'!$EY$7:$EY$359, MATCH($BP299, 'CSV Import'!$EW$7:$EW$359, 0))),0)</f>
        <v>0</v>
      </c>
      <c r="BC299" s="59">
        <f>IFERROR(VALUE(INDEX('CSV Import'!$FD$7:$FD$359, MATCH($BP299, 'CSV Import'!$FC$7:$FC$359, 0))),0)</f>
        <v>0</v>
      </c>
      <c r="BD299" s="60">
        <f>IFERROR(VALUE(INDEX('CSV Import'!$FE$7:$FE$359, MATCH($BP299, 'CSV Import'!$FC$7:$FC$359, 0))),0)</f>
        <v>0</v>
      </c>
      <c r="BE299" s="59">
        <f>IFERROR(VALUE(INDEX('CSV Import'!$FJ$7:$FJ$359, MATCH($BP299, 'CSV Import'!$FI$7:$FI$359, 0))),0)</f>
        <v>0</v>
      </c>
      <c r="BF299" s="60">
        <f>IFERROR(VALUE(INDEX('CSV Import'!$FK$7:$FK$359, MATCH($BP299, 'CSV Import'!$FI$7:$FI$359, 0))),0)</f>
        <v>0</v>
      </c>
      <c r="BG299" s="59">
        <f>IFERROR(VALUE(INDEX('CSV Import'!$FP$7:$FP$359, MATCH($BP299, 'CSV Import'!$FO$7:$FO$359, 0))),0)</f>
        <v>0</v>
      </c>
      <c r="BH299" s="60">
        <f>IFERROR(VALUE(INDEX('CSV Import'!$FQ$7:$FQ$359, MATCH($BP299, 'CSV Import'!$FO$7:$FO$359, 0))),0)</f>
        <v>0</v>
      </c>
      <c r="BI299" s="59">
        <f>IFERROR(VALUE(INDEX('CSV Import'!$FV$7:$FV$359, MATCH($BP299, 'CSV Import'!$FU$7:$FU$359, 0))),0)</f>
        <v>0</v>
      </c>
      <c r="BJ299" s="60">
        <f>IFERROR(VALUE(INDEX('CSV Import'!$FW$7:$FW$359, MATCH($BP299, 'CSV Import'!$FU$7:$FU$359, 0))),0)</f>
        <v>0</v>
      </c>
      <c r="BK299" s="59">
        <f>IFERROR(VALUE(INDEX('CSV Import'!$GB$7:$GB$359, MATCH($BP299, 'CSV Import'!$GA$7:$GA$359, 0))),0)</f>
        <v>0</v>
      </c>
      <c r="BL299" s="60">
        <f>IFERROR(VALUE(INDEX('CSV Import'!$GC$7:$GC$359, MATCH($BP299, 'CSV Import'!$GA$7:$GA$359, 0))),0)</f>
        <v>0</v>
      </c>
      <c r="BM299" s="61">
        <f t="shared" si="573"/>
        <v>0</v>
      </c>
      <c r="BN299" s="62">
        <f t="shared" si="573"/>
        <v>0</v>
      </c>
      <c r="BP299" s="33" t="str">
        <f t="shared" si="574"/>
        <v>PERCENTAGE---</v>
      </c>
    </row>
    <row r="300" spans="1:68" x14ac:dyDescent="0.2">
      <c r="A300" s="28">
        <f>ROW()</f>
        <v>300</v>
      </c>
      <c r="B300" s="111" t="s">
        <v>15</v>
      </c>
      <c r="C300" s="59">
        <f>IFERROR(VALUE(INDEX('CSV Import'!$D$7:$D$359, MATCH($BP300, 'CSV Import'!$C$7:$C$359, 0))),0)</f>
        <v>0</v>
      </c>
      <c r="D300" s="60">
        <f>IFERROR(VALUE(INDEX('CSV Import'!$E$7:$E$359, MATCH($BP300, 'CSV Import'!$C$7:$C$359, 0))),0)</f>
        <v>0</v>
      </c>
      <c r="E300" s="59">
        <f>IFERROR(VALUE(INDEX('CSV Import'!$J$7:$J$359, MATCH($BP300, 'CSV Import'!$I$7:$I$359, 0))),0)</f>
        <v>0</v>
      </c>
      <c r="F300" s="60">
        <f>IFERROR(VALUE(INDEX('CSV Import'!$K$7:$K$359, MATCH($BP300, 'CSV Import'!$I$7:$I$359, 0))),0)</f>
        <v>0</v>
      </c>
      <c r="G300" s="59">
        <f>IFERROR(VALUE(INDEX('CSV Import'!$P$7:$P$359, MATCH($BP300, 'CSV Import'!$O$7:$O$359, 0))),0)</f>
        <v>0</v>
      </c>
      <c r="H300" s="60">
        <f>IFERROR(VALUE(INDEX('CSV Import'!$Q$7:$Q$359, MATCH($BP300, 'CSV Import'!$O$7:$O$359, 0))),0)</f>
        <v>0</v>
      </c>
      <c r="I300" s="59">
        <f>IFERROR(VALUE(INDEX('CSV Import'!$V$7:$V$359, MATCH($BP300, 'CSV Import'!$U$7:$U$359, 0))),0)</f>
        <v>0</v>
      </c>
      <c r="J300" s="60">
        <f>IFERROR(VALUE(INDEX('CSV Import'!$W$7:$W$359, MATCH($BP300, 'CSV Import'!$U$7:$U$359, 0))),0)</f>
        <v>0</v>
      </c>
      <c r="K300" s="59">
        <f>IFERROR(VALUE(INDEX('CSV Import'!$AB$7:$AB$359, MATCH($BP300, 'CSV Import'!$AA$7:$AA$359, 0))),0)</f>
        <v>0</v>
      </c>
      <c r="L300" s="60">
        <f>IFERROR(VALUE(INDEX('CSV Import'!$AC$7:$AC$359, MATCH($BP300, 'CSV Import'!$AA$7:$AA$359, 0))),0)</f>
        <v>0</v>
      </c>
      <c r="M300" s="59">
        <f>IFERROR(VALUE(INDEX('CSV Import'!$AH$7:$AH$359, MATCH($BP300, 'CSV Import'!$AG$7:$AG$359, 0))),0)</f>
        <v>0</v>
      </c>
      <c r="N300" s="60">
        <f>IFERROR(VALUE(INDEX('CSV Import'!$AI$7:$AI$359, MATCH($BP300, 'CSV Import'!$AG$7:$AG$359, 0))),0)</f>
        <v>0</v>
      </c>
      <c r="O300" s="59">
        <f>IFERROR(VALUE(INDEX('CSV Import'!$AN$7:$AN$359, MATCH($BP300, 'CSV Import'!$AM$7:$AM$359, 0))),0)</f>
        <v>0</v>
      </c>
      <c r="P300" s="60">
        <f>IFERROR(VALUE(INDEX('CSV Import'!$AO$7:$AO$359, MATCH($BP300, 'CSV Import'!$AM$7:$AM$359, 0))),0)</f>
        <v>0</v>
      </c>
      <c r="Q300" s="59">
        <f>IFERROR(VALUE(INDEX('CSV Import'!$AT$7:$AT$359, MATCH($BP300, 'CSV Import'!$AS$7:$AS$359, 0))),0)</f>
        <v>0</v>
      </c>
      <c r="R300" s="60">
        <f>IFERROR(VALUE(INDEX('CSV Import'!$AU$7:$AU$359, MATCH($BP300, 'CSV Import'!$AS$7:$AS$359, 0))),0)</f>
        <v>0</v>
      </c>
      <c r="S300" s="59">
        <f>IFERROR(VALUE(INDEX('CSV Import'!$AZ$7:$AZ$359, MATCH($BP300, 'CSV Import'!$AY$7:$AY$359, 0))),0)</f>
        <v>0</v>
      </c>
      <c r="T300" s="60">
        <f>IFERROR(VALUE(INDEX('CSV Import'!$BA$7:$BA$359, MATCH($BP300, 'CSV Import'!$AY$7:$AY$359, 0))),0)</f>
        <v>0</v>
      </c>
      <c r="U300" s="59">
        <f>IFERROR(VALUE(INDEX('CSV Import'!$BF$7:$BF$359, MATCH($BP300, 'CSV Import'!$BE$7:$BE$359, 0))),0)</f>
        <v>0</v>
      </c>
      <c r="V300" s="60">
        <f>IFERROR(VALUE(INDEX('CSV Import'!$BG$7:$BG$359, MATCH($BP300, 'CSV Import'!$BE$7:$BE$359, 0))),0)</f>
        <v>0</v>
      </c>
      <c r="W300" s="59">
        <f>IFERROR(VALUE(INDEX('CSV Import'!$BL$7:$BL$359, MATCH($BP300, 'CSV Import'!$BK$7:$BK$359, 0))),0)</f>
        <v>0</v>
      </c>
      <c r="X300" s="60">
        <f>IFERROR(VALUE(INDEX('CSV Import'!$BM$7:$BM$359, MATCH($BP300, 'CSV Import'!$BK$7:$BK$359, 0))),0)</f>
        <v>0</v>
      </c>
      <c r="Y300" s="59">
        <f>IFERROR(VALUE(INDEX('CSV Import'!$BR$7:$BR$359, MATCH($BP300, 'CSV Import'!$BQ$7:$BQ$359, 0))),0)</f>
        <v>0</v>
      </c>
      <c r="Z300" s="60">
        <f>IFERROR(VALUE(INDEX('CSV Import'!$BS$7:$BS$359, MATCH($BP300, 'CSV Import'!$BQ$7:$BQ$359, 0))),0)</f>
        <v>0</v>
      </c>
      <c r="AA300" s="59">
        <f>IFERROR(VALUE(INDEX('CSV Import'!$BX$7:$BX$359, MATCH($BP300, 'CSV Import'!$BW$7:$BW$359, 0))),0)</f>
        <v>0</v>
      </c>
      <c r="AB300" s="60">
        <f>IFERROR(VALUE(INDEX('CSV Import'!$BY$7:$BY$359, MATCH($BP300, 'CSV Import'!$BW$7:$BW$359, 0))),0)</f>
        <v>0</v>
      </c>
      <c r="AC300" s="59">
        <f>IFERROR(VALUE(INDEX('CSV Import'!$CD$7:$CD$359, MATCH($BP300, 'CSV Import'!$CC$7:$CC$359, 0))),0)</f>
        <v>0</v>
      </c>
      <c r="AD300" s="60">
        <f>IFERROR(VALUE(INDEX('CSV Import'!$CE$7:$CE$359, MATCH($BP300, 'CSV Import'!$CC$7:$CC$359, 0))),0)</f>
        <v>0</v>
      </c>
      <c r="AE300" s="59">
        <f>IFERROR(VALUE(INDEX('CSV Import'!$CJ$7:$CJ$359, MATCH($BP300, 'CSV Import'!$CI$7:$CI$359, 0))),0)</f>
        <v>0</v>
      </c>
      <c r="AF300" s="60">
        <f>IFERROR(VALUE(INDEX('CSV Import'!$CK$7:$CK$359, MATCH($BP300, 'CSV Import'!$CI$7:$CI$359, 0))),0)</f>
        <v>0</v>
      </c>
      <c r="AG300" s="59">
        <f>IFERROR(VALUE(INDEX('CSV Import'!$CP$7:$CP$359, MATCH($BP300, 'CSV Import'!$CO$7:$CO$359, 0))),0)</f>
        <v>0</v>
      </c>
      <c r="AH300" s="60">
        <f>IFERROR(VALUE(INDEX('CSV Import'!$CQ$7:$CQ$359, MATCH($BP300, 'CSV Import'!$CO$7:$CO$359, 0))),0)</f>
        <v>0</v>
      </c>
      <c r="AI300" s="59">
        <f>IFERROR(VALUE(INDEX('CSV Import'!$CV$7:$CV$359, MATCH($BP300, 'CSV Import'!$CU$7:$CU$359, 0))),0)</f>
        <v>0</v>
      </c>
      <c r="AJ300" s="60">
        <f>IFERROR(VALUE(INDEX('CSV Import'!$CW$7:$CW$359, MATCH($BP300, 'CSV Import'!$CU$7:$CU$359, 0))),0)</f>
        <v>0</v>
      </c>
      <c r="AK300" s="59">
        <f>IFERROR(VALUE(INDEX('CSV Import'!$DB$7:$DB$359, MATCH($BP300, 'CSV Import'!$DA$7:$DA$359, 0))),0)</f>
        <v>0</v>
      </c>
      <c r="AL300" s="60">
        <f>IFERROR(VALUE(INDEX('CSV Import'!$DC$7:$DC$359, MATCH($BP300, 'CSV Import'!$DA$7:$DA$359, 0))),0)</f>
        <v>0</v>
      </c>
      <c r="AM300" s="59">
        <f>IFERROR(VALUE(INDEX('CSV Import'!$DH$7:$DH$359, MATCH($BP300, 'CSV Import'!$DG$7:$DG$359, 0))),0)</f>
        <v>0</v>
      </c>
      <c r="AN300" s="60">
        <f>IFERROR(VALUE(INDEX('CSV Import'!$DI$7:$DI$359, MATCH($BP300, 'CSV Import'!$DG$7:$DG$359, 0))),0)</f>
        <v>0</v>
      </c>
      <c r="AO300" s="59">
        <f>IFERROR(VALUE(INDEX('CSV Import'!$DN$7:$DN$359, MATCH($BP300, 'CSV Import'!$DM$7:$DM$359, 0))),0)</f>
        <v>0</v>
      </c>
      <c r="AP300" s="60">
        <f>IFERROR(VALUE(INDEX('CSV Import'!$DO$7:$DO$359, MATCH($BP300, 'CSV Import'!$DM$7:$DM$359, 0))),0)</f>
        <v>0</v>
      </c>
      <c r="AQ300" s="59">
        <f>IFERROR(VALUE(INDEX('CSV Import'!$DT$7:$DT$359, MATCH($BP300, 'CSV Import'!$DS$7:$DS$359, 0))),0)</f>
        <v>0</v>
      </c>
      <c r="AR300" s="60">
        <f>IFERROR(VALUE(INDEX('CSV Import'!$DU$7:$DU$359, MATCH($BP300, 'CSV Import'!$DS$7:$DS$359, 0))),0)</f>
        <v>0</v>
      </c>
      <c r="AS300" s="59">
        <f>IFERROR(VALUE(INDEX('CSV Import'!$DZ$7:$DZ$359, MATCH($BP300, 'CSV Import'!$DY$7:$DY$359, 0))),0)</f>
        <v>0</v>
      </c>
      <c r="AT300" s="60">
        <f>IFERROR(VALUE(INDEX('CSV Import'!$EA$7:$EA$359, MATCH($BP300, 'CSV Import'!$DY$7:$DY$359, 0))),0)</f>
        <v>0</v>
      </c>
      <c r="AU300" s="59">
        <f>IFERROR(VALUE(INDEX('CSV Import'!$EF$7:$EF$359, MATCH($BP300, 'CSV Import'!$EE$7:$EE$359, 0))),0)</f>
        <v>0</v>
      </c>
      <c r="AV300" s="60">
        <f>IFERROR(VALUE(INDEX('CSV Import'!$EG$7:$EG$359, MATCH($BP300, 'CSV Import'!$EE$7:$EE$359, 0))),0)</f>
        <v>0</v>
      </c>
      <c r="AW300" s="59">
        <f>IFERROR(VALUE(INDEX('CSV Import'!$EL$7:$EL$359, MATCH($BP300, 'CSV Import'!$EK$7:$EK$359, 0))),0)</f>
        <v>0</v>
      </c>
      <c r="AX300" s="60">
        <f>IFERROR(VALUE(INDEX('CSV Import'!$EM$7:$EM$359, MATCH($BP300, 'CSV Import'!$EK$7:$EK$359, 0))),0)</f>
        <v>0</v>
      </c>
      <c r="AY300" s="59">
        <f>IFERROR(VALUE(INDEX('CSV Import'!$ER$7:$ER$359, MATCH($BP300, 'CSV Import'!$EQ$7:$EQ$359, 0))),0)</f>
        <v>0</v>
      </c>
      <c r="AZ300" s="60">
        <f>IFERROR(VALUE(INDEX('CSV Import'!$ES$7:$ES$359, MATCH($BP300, 'CSV Import'!$EQ$7:$EQ$359, 0))),0)</f>
        <v>0</v>
      </c>
      <c r="BA300" s="59">
        <f>IFERROR(VALUE(INDEX('CSV Import'!$EX$7:$EX$359, MATCH($BP300, 'CSV Import'!$EW$7:$EW$359, 0))),0)</f>
        <v>0</v>
      </c>
      <c r="BB300" s="60">
        <f>IFERROR(VALUE(INDEX('CSV Import'!$EY$7:$EY$359, MATCH($BP300, 'CSV Import'!$EW$7:$EW$359, 0))),0)</f>
        <v>0</v>
      </c>
      <c r="BC300" s="59">
        <f>IFERROR(VALUE(INDEX('CSV Import'!$FD$7:$FD$359, MATCH($BP300, 'CSV Import'!$FC$7:$FC$359, 0))),0)</f>
        <v>0</v>
      </c>
      <c r="BD300" s="60">
        <f>IFERROR(VALUE(INDEX('CSV Import'!$FE$7:$FE$359, MATCH($BP300, 'CSV Import'!$FC$7:$FC$359, 0))),0)</f>
        <v>0</v>
      </c>
      <c r="BE300" s="59">
        <f>IFERROR(VALUE(INDEX('CSV Import'!$FJ$7:$FJ$359, MATCH($BP300, 'CSV Import'!$FI$7:$FI$359, 0))),0)</f>
        <v>0</v>
      </c>
      <c r="BF300" s="60">
        <f>IFERROR(VALUE(INDEX('CSV Import'!$FK$7:$FK$359, MATCH($BP300, 'CSV Import'!$FI$7:$FI$359, 0))),0)</f>
        <v>0</v>
      </c>
      <c r="BG300" s="59">
        <f>IFERROR(VALUE(INDEX('CSV Import'!$FP$7:$FP$359, MATCH($BP300, 'CSV Import'!$FO$7:$FO$359, 0))),0)</f>
        <v>0</v>
      </c>
      <c r="BH300" s="60">
        <f>IFERROR(VALUE(INDEX('CSV Import'!$FQ$7:$FQ$359, MATCH($BP300, 'CSV Import'!$FO$7:$FO$359, 0))),0)</f>
        <v>0</v>
      </c>
      <c r="BI300" s="59">
        <f>IFERROR(VALUE(INDEX('CSV Import'!$FV$7:$FV$359, MATCH($BP300, 'CSV Import'!$FU$7:$FU$359, 0))),0)</f>
        <v>0</v>
      </c>
      <c r="BJ300" s="60">
        <f>IFERROR(VALUE(INDEX('CSV Import'!$FW$7:$FW$359, MATCH($BP300, 'CSV Import'!$FU$7:$FU$359, 0))),0)</f>
        <v>0</v>
      </c>
      <c r="BK300" s="59">
        <f>IFERROR(VALUE(INDEX('CSV Import'!$GB$7:$GB$359, MATCH($BP300, 'CSV Import'!$GA$7:$GA$359, 0))),0)</f>
        <v>0</v>
      </c>
      <c r="BL300" s="60">
        <f>IFERROR(VALUE(INDEX('CSV Import'!$GC$7:$GC$359, MATCH($BP300, 'CSV Import'!$GA$7:$GA$359, 0))),0)</f>
        <v>0</v>
      </c>
      <c r="BM300" s="61">
        <f t="shared" si="573"/>
        <v>0</v>
      </c>
      <c r="BN300" s="62">
        <f t="shared" si="573"/>
        <v>0</v>
      </c>
      <c r="BP300" s="33" t="str">
        <f t="shared" si="574"/>
        <v>PERCENTAGE---</v>
      </c>
    </row>
    <row r="301" spans="1:68" x14ac:dyDescent="0.2">
      <c r="A301" s="28">
        <f>ROW()</f>
        <v>301</v>
      </c>
      <c r="B301" s="111" t="s">
        <v>15</v>
      </c>
      <c r="C301" s="59">
        <f>IFERROR(VALUE(INDEX('CSV Import'!$D$7:$D$359, MATCH($BP301, 'CSV Import'!$C$7:$C$359, 0))),0)</f>
        <v>0</v>
      </c>
      <c r="D301" s="60">
        <f>IFERROR(VALUE(INDEX('CSV Import'!$E$7:$E$359, MATCH($BP301, 'CSV Import'!$C$7:$C$359, 0))),0)</f>
        <v>0</v>
      </c>
      <c r="E301" s="59">
        <f>IFERROR(VALUE(INDEX('CSV Import'!$J$7:$J$359, MATCH($BP301, 'CSV Import'!$I$7:$I$359, 0))),0)</f>
        <v>0</v>
      </c>
      <c r="F301" s="60">
        <f>IFERROR(VALUE(INDEX('CSV Import'!$K$7:$K$359, MATCH($BP301, 'CSV Import'!$I$7:$I$359, 0))),0)</f>
        <v>0</v>
      </c>
      <c r="G301" s="59">
        <f>IFERROR(VALUE(INDEX('CSV Import'!$P$7:$P$359, MATCH($BP301, 'CSV Import'!$O$7:$O$359, 0))),0)</f>
        <v>0</v>
      </c>
      <c r="H301" s="60">
        <f>IFERROR(VALUE(INDEX('CSV Import'!$Q$7:$Q$359, MATCH($BP301, 'CSV Import'!$O$7:$O$359, 0))),0)</f>
        <v>0</v>
      </c>
      <c r="I301" s="59">
        <f>IFERROR(VALUE(INDEX('CSV Import'!$V$7:$V$359, MATCH($BP301, 'CSV Import'!$U$7:$U$359, 0))),0)</f>
        <v>0</v>
      </c>
      <c r="J301" s="60">
        <f>IFERROR(VALUE(INDEX('CSV Import'!$W$7:$W$359, MATCH($BP301, 'CSV Import'!$U$7:$U$359, 0))),0)</f>
        <v>0</v>
      </c>
      <c r="K301" s="59">
        <f>IFERROR(VALUE(INDEX('CSV Import'!$AB$7:$AB$359, MATCH($BP301, 'CSV Import'!$AA$7:$AA$359, 0))),0)</f>
        <v>0</v>
      </c>
      <c r="L301" s="60">
        <f>IFERROR(VALUE(INDEX('CSV Import'!$AC$7:$AC$359, MATCH($BP301, 'CSV Import'!$AA$7:$AA$359, 0))),0)</f>
        <v>0</v>
      </c>
      <c r="M301" s="59">
        <f>IFERROR(VALUE(INDEX('CSV Import'!$AH$7:$AH$359, MATCH($BP301, 'CSV Import'!$AG$7:$AG$359, 0))),0)</f>
        <v>0</v>
      </c>
      <c r="N301" s="60">
        <f>IFERROR(VALUE(INDEX('CSV Import'!$AI$7:$AI$359, MATCH($BP301, 'CSV Import'!$AG$7:$AG$359, 0))),0)</f>
        <v>0</v>
      </c>
      <c r="O301" s="59">
        <f>IFERROR(VALUE(INDEX('CSV Import'!$AN$7:$AN$359, MATCH($BP301, 'CSV Import'!$AM$7:$AM$359, 0))),0)</f>
        <v>0</v>
      </c>
      <c r="P301" s="60">
        <f>IFERROR(VALUE(INDEX('CSV Import'!$AO$7:$AO$359, MATCH($BP301, 'CSV Import'!$AM$7:$AM$359, 0))),0)</f>
        <v>0</v>
      </c>
      <c r="Q301" s="59">
        <f>IFERROR(VALUE(INDEX('CSV Import'!$AT$7:$AT$359, MATCH($BP301, 'CSV Import'!$AS$7:$AS$359, 0))),0)</f>
        <v>0</v>
      </c>
      <c r="R301" s="60">
        <f>IFERROR(VALUE(INDEX('CSV Import'!$AU$7:$AU$359, MATCH($BP301, 'CSV Import'!$AS$7:$AS$359, 0))),0)</f>
        <v>0</v>
      </c>
      <c r="S301" s="59">
        <f>IFERROR(VALUE(INDEX('CSV Import'!$AZ$7:$AZ$359, MATCH($BP301, 'CSV Import'!$AY$7:$AY$359, 0))),0)</f>
        <v>0</v>
      </c>
      <c r="T301" s="60">
        <f>IFERROR(VALUE(INDEX('CSV Import'!$BA$7:$BA$359, MATCH($BP301, 'CSV Import'!$AY$7:$AY$359, 0))),0)</f>
        <v>0</v>
      </c>
      <c r="U301" s="59">
        <f>IFERROR(VALUE(INDEX('CSV Import'!$BF$7:$BF$359, MATCH($BP301, 'CSV Import'!$BE$7:$BE$359, 0))),0)</f>
        <v>0</v>
      </c>
      <c r="V301" s="60">
        <f>IFERROR(VALUE(INDEX('CSV Import'!$BG$7:$BG$359, MATCH($BP301, 'CSV Import'!$BE$7:$BE$359, 0))),0)</f>
        <v>0</v>
      </c>
      <c r="W301" s="59">
        <f>IFERROR(VALUE(INDEX('CSV Import'!$BL$7:$BL$359, MATCH($BP301, 'CSV Import'!$BK$7:$BK$359, 0))),0)</f>
        <v>0</v>
      </c>
      <c r="X301" s="60">
        <f>IFERROR(VALUE(INDEX('CSV Import'!$BM$7:$BM$359, MATCH($BP301, 'CSV Import'!$BK$7:$BK$359, 0))),0)</f>
        <v>0</v>
      </c>
      <c r="Y301" s="59">
        <f>IFERROR(VALUE(INDEX('CSV Import'!$BR$7:$BR$359, MATCH($BP301, 'CSV Import'!$BQ$7:$BQ$359, 0))),0)</f>
        <v>0</v>
      </c>
      <c r="Z301" s="60">
        <f>IFERROR(VALUE(INDEX('CSV Import'!$BS$7:$BS$359, MATCH($BP301, 'CSV Import'!$BQ$7:$BQ$359, 0))),0)</f>
        <v>0</v>
      </c>
      <c r="AA301" s="59">
        <f>IFERROR(VALUE(INDEX('CSV Import'!$BX$7:$BX$359, MATCH($BP301, 'CSV Import'!$BW$7:$BW$359, 0))),0)</f>
        <v>0</v>
      </c>
      <c r="AB301" s="60">
        <f>IFERROR(VALUE(INDEX('CSV Import'!$BY$7:$BY$359, MATCH($BP301, 'CSV Import'!$BW$7:$BW$359, 0))),0)</f>
        <v>0</v>
      </c>
      <c r="AC301" s="59">
        <f>IFERROR(VALUE(INDEX('CSV Import'!$CD$7:$CD$359, MATCH($BP301, 'CSV Import'!$CC$7:$CC$359, 0))),0)</f>
        <v>0</v>
      </c>
      <c r="AD301" s="60">
        <f>IFERROR(VALUE(INDEX('CSV Import'!$CE$7:$CE$359, MATCH($BP301, 'CSV Import'!$CC$7:$CC$359, 0))),0)</f>
        <v>0</v>
      </c>
      <c r="AE301" s="59">
        <f>IFERROR(VALUE(INDEX('CSV Import'!$CJ$7:$CJ$359, MATCH($BP301, 'CSV Import'!$CI$7:$CI$359, 0))),0)</f>
        <v>0</v>
      </c>
      <c r="AF301" s="60">
        <f>IFERROR(VALUE(INDEX('CSV Import'!$CK$7:$CK$359, MATCH($BP301, 'CSV Import'!$CI$7:$CI$359, 0))),0)</f>
        <v>0</v>
      </c>
      <c r="AG301" s="59">
        <f>IFERROR(VALUE(INDEX('CSV Import'!$CP$7:$CP$359, MATCH($BP301, 'CSV Import'!$CO$7:$CO$359, 0))),0)</f>
        <v>0</v>
      </c>
      <c r="AH301" s="60">
        <f>IFERROR(VALUE(INDEX('CSV Import'!$CQ$7:$CQ$359, MATCH($BP301, 'CSV Import'!$CO$7:$CO$359, 0))),0)</f>
        <v>0</v>
      </c>
      <c r="AI301" s="59">
        <f>IFERROR(VALUE(INDEX('CSV Import'!$CV$7:$CV$359, MATCH($BP301, 'CSV Import'!$CU$7:$CU$359, 0))),0)</f>
        <v>0</v>
      </c>
      <c r="AJ301" s="60">
        <f>IFERROR(VALUE(INDEX('CSV Import'!$CW$7:$CW$359, MATCH($BP301, 'CSV Import'!$CU$7:$CU$359, 0))),0)</f>
        <v>0</v>
      </c>
      <c r="AK301" s="59">
        <f>IFERROR(VALUE(INDEX('CSV Import'!$DB$7:$DB$359, MATCH($BP301, 'CSV Import'!$DA$7:$DA$359, 0))),0)</f>
        <v>0</v>
      </c>
      <c r="AL301" s="60">
        <f>IFERROR(VALUE(INDEX('CSV Import'!$DC$7:$DC$359, MATCH($BP301, 'CSV Import'!$DA$7:$DA$359, 0))),0)</f>
        <v>0</v>
      </c>
      <c r="AM301" s="59">
        <f>IFERROR(VALUE(INDEX('CSV Import'!$DH$7:$DH$359, MATCH($BP301, 'CSV Import'!$DG$7:$DG$359, 0))),0)</f>
        <v>0</v>
      </c>
      <c r="AN301" s="60">
        <f>IFERROR(VALUE(INDEX('CSV Import'!$DI$7:$DI$359, MATCH($BP301, 'CSV Import'!$DG$7:$DG$359, 0))),0)</f>
        <v>0</v>
      </c>
      <c r="AO301" s="59">
        <f>IFERROR(VALUE(INDEX('CSV Import'!$DN$7:$DN$359, MATCH($BP301, 'CSV Import'!$DM$7:$DM$359, 0))),0)</f>
        <v>0</v>
      </c>
      <c r="AP301" s="60">
        <f>IFERROR(VALUE(INDEX('CSV Import'!$DO$7:$DO$359, MATCH($BP301, 'CSV Import'!$DM$7:$DM$359, 0))),0)</f>
        <v>0</v>
      </c>
      <c r="AQ301" s="59">
        <f>IFERROR(VALUE(INDEX('CSV Import'!$DT$7:$DT$359, MATCH($BP301, 'CSV Import'!$DS$7:$DS$359, 0))),0)</f>
        <v>0</v>
      </c>
      <c r="AR301" s="60">
        <f>IFERROR(VALUE(INDEX('CSV Import'!$DU$7:$DU$359, MATCH($BP301, 'CSV Import'!$DS$7:$DS$359, 0))),0)</f>
        <v>0</v>
      </c>
      <c r="AS301" s="59">
        <f>IFERROR(VALUE(INDEX('CSV Import'!$DZ$7:$DZ$359, MATCH($BP301, 'CSV Import'!$DY$7:$DY$359, 0))),0)</f>
        <v>0</v>
      </c>
      <c r="AT301" s="60">
        <f>IFERROR(VALUE(INDEX('CSV Import'!$EA$7:$EA$359, MATCH($BP301, 'CSV Import'!$DY$7:$DY$359, 0))),0)</f>
        <v>0</v>
      </c>
      <c r="AU301" s="59">
        <f>IFERROR(VALUE(INDEX('CSV Import'!$EF$7:$EF$359, MATCH($BP301, 'CSV Import'!$EE$7:$EE$359, 0))),0)</f>
        <v>0</v>
      </c>
      <c r="AV301" s="60">
        <f>IFERROR(VALUE(INDEX('CSV Import'!$EG$7:$EG$359, MATCH($BP301, 'CSV Import'!$EE$7:$EE$359, 0))),0)</f>
        <v>0</v>
      </c>
      <c r="AW301" s="59">
        <f>IFERROR(VALUE(INDEX('CSV Import'!$EL$7:$EL$359, MATCH($BP301, 'CSV Import'!$EK$7:$EK$359, 0))),0)</f>
        <v>0</v>
      </c>
      <c r="AX301" s="60">
        <f>IFERROR(VALUE(INDEX('CSV Import'!$EM$7:$EM$359, MATCH($BP301, 'CSV Import'!$EK$7:$EK$359, 0))),0)</f>
        <v>0</v>
      </c>
      <c r="AY301" s="59">
        <f>IFERROR(VALUE(INDEX('CSV Import'!$ER$7:$ER$359, MATCH($BP301, 'CSV Import'!$EQ$7:$EQ$359, 0))),0)</f>
        <v>0</v>
      </c>
      <c r="AZ301" s="60">
        <f>IFERROR(VALUE(INDEX('CSV Import'!$ES$7:$ES$359, MATCH($BP301, 'CSV Import'!$EQ$7:$EQ$359, 0))),0)</f>
        <v>0</v>
      </c>
      <c r="BA301" s="59">
        <f>IFERROR(VALUE(INDEX('CSV Import'!$EX$7:$EX$359, MATCH($BP301, 'CSV Import'!$EW$7:$EW$359, 0))),0)</f>
        <v>0</v>
      </c>
      <c r="BB301" s="60">
        <f>IFERROR(VALUE(INDEX('CSV Import'!$EY$7:$EY$359, MATCH($BP301, 'CSV Import'!$EW$7:$EW$359, 0))),0)</f>
        <v>0</v>
      </c>
      <c r="BC301" s="59">
        <f>IFERROR(VALUE(INDEX('CSV Import'!$FD$7:$FD$359, MATCH($BP301, 'CSV Import'!$FC$7:$FC$359, 0))),0)</f>
        <v>0</v>
      </c>
      <c r="BD301" s="60">
        <f>IFERROR(VALUE(INDEX('CSV Import'!$FE$7:$FE$359, MATCH($BP301, 'CSV Import'!$FC$7:$FC$359, 0))),0)</f>
        <v>0</v>
      </c>
      <c r="BE301" s="59">
        <f>IFERROR(VALUE(INDEX('CSV Import'!$FJ$7:$FJ$359, MATCH($BP301, 'CSV Import'!$FI$7:$FI$359, 0))),0)</f>
        <v>0</v>
      </c>
      <c r="BF301" s="60">
        <f>IFERROR(VALUE(INDEX('CSV Import'!$FK$7:$FK$359, MATCH($BP301, 'CSV Import'!$FI$7:$FI$359, 0))),0)</f>
        <v>0</v>
      </c>
      <c r="BG301" s="59">
        <f>IFERROR(VALUE(INDEX('CSV Import'!$FP$7:$FP$359, MATCH($BP301, 'CSV Import'!$FO$7:$FO$359, 0))),0)</f>
        <v>0</v>
      </c>
      <c r="BH301" s="60">
        <f>IFERROR(VALUE(INDEX('CSV Import'!$FQ$7:$FQ$359, MATCH($BP301, 'CSV Import'!$FO$7:$FO$359, 0))),0)</f>
        <v>0</v>
      </c>
      <c r="BI301" s="59">
        <f>IFERROR(VALUE(INDEX('CSV Import'!$FV$7:$FV$359, MATCH($BP301, 'CSV Import'!$FU$7:$FU$359, 0))),0)</f>
        <v>0</v>
      </c>
      <c r="BJ301" s="60">
        <f>IFERROR(VALUE(INDEX('CSV Import'!$FW$7:$FW$359, MATCH($BP301, 'CSV Import'!$FU$7:$FU$359, 0))),0)</f>
        <v>0</v>
      </c>
      <c r="BK301" s="59">
        <f>IFERROR(VALUE(INDEX('CSV Import'!$GB$7:$GB$359, MATCH($BP301, 'CSV Import'!$GA$7:$GA$359, 0))),0)</f>
        <v>0</v>
      </c>
      <c r="BL301" s="60">
        <f>IFERROR(VALUE(INDEX('CSV Import'!$GC$7:$GC$359, MATCH($BP301, 'CSV Import'!$GA$7:$GA$359, 0))),0)</f>
        <v>0</v>
      </c>
      <c r="BM301" s="61">
        <f t="shared" si="573"/>
        <v>0</v>
      </c>
      <c r="BN301" s="62">
        <f t="shared" si="573"/>
        <v>0</v>
      </c>
      <c r="BP301" s="33" t="str">
        <f t="shared" si="574"/>
        <v>PERCENTAGE---</v>
      </c>
    </row>
    <row r="302" spans="1:68" x14ac:dyDescent="0.2">
      <c r="A302" s="28">
        <f>ROW()</f>
        <v>302</v>
      </c>
      <c r="B302" s="111" t="s">
        <v>15</v>
      </c>
      <c r="C302" s="59">
        <f>IFERROR(VALUE(INDEX('CSV Import'!$D$7:$D$359, MATCH($BP302, 'CSV Import'!$C$7:$C$359, 0))),0)</f>
        <v>0</v>
      </c>
      <c r="D302" s="60">
        <f>IFERROR(VALUE(INDEX('CSV Import'!$E$7:$E$359, MATCH($BP302, 'CSV Import'!$C$7:$C$359, 0))),0)</f>
        <v>0</v>
      </c>
      <c r="E302" s="59">
        <f>IFERROR(VALUE(INDEX('CSV Import'!$J$7:$J$359, MATCH($BP302, 'CSV Import'!$I$7:$I$359, 0))),0)</f>
        <v>0</v>
      </c>
      <c r="F302" s="60">
        <f>IFERROR(VALUE(INDEX('CSV Import'!$K$7:$K$359, MATCH($BP302, 'CSV Import'!$I$7:$I$359, 0))),0)</f>
        <v>0</v>
      </c>
      <c r="G302" s="59">
        <f>IFERROR(VALUE(INDEX('CSV Import'!$P$7:$P$359, MATCH($BP302, 'CSV Import'!$O$7:$O$359, 0))),0)</f>
        <v>0</v>
      </c>
      <c r="H302" s="60">
        <f>IFERROR(VALUE(INDEX('CSV Import'!$Q$7:$Q$359, MATCH($BP302, 'CSV Import'!$O$7:$O$359, 0))),0)</f>
        <v>0</v>
      </c>
      <c r="I302" s="59">
        <f>IFERROR(VALUE(INDEX('CSV Import'!$V$7:$V$359, MATCH($BP302, 'CSV Import'!$U$7:$U$359, 0))),0)</f>
        <v>0</v>
      </c>
      <c r="J302" s="60">
        <f>IFERROR(VALUE(INDEX('CSV Import'!$W$7:$W$359, MATCH($BP302, 'CSV Import'!$U$7:$U$359, 0))),0)</f>
        <v>0</v>
      </c>
      <c r="K302" s="59">
        <f>IFERROR(VALUE(INDEX('CSV Import'!$AB$7:$AB$359, MATCH($BP302, 'CSV Import'!$AA$7:$AA$359, 0))),0)</f>
        <v>0</v>
      </c>
      <c r="L302" s="60">
        <f>IFERROR(VALUE(INDEX('CSV Import'!$AC$7:$AC$359, MATCH($BP302, 'CSV Import'!$AA$7:$AA$359, 0))),0)</f>
        <v>0</v>
      </c>
      <c r="M302" s="59">
        <f>IFERROR(VALUE(INDEX('CSV Import'!$AH$7:$AH$359, MATCH($BP302, 'CSV Import'!$AG$7:$AG$359, 0))),0)</f>
        <v>0</v>
      </c>
      <c r="N302" s="60">
        <f>IFERROR(VALUE(INDEX('CSV Import'!$AI$7:$AI$359, MATCH($BP302, 'CSV Import'!$AG$7:$AG$359, 0))),0)</f>
        <v>0</v>
      </c>
      <c r="O302" s="59">
        <f>IFERROR(VALUE(INDEX('CSV Import'!$AN$7:$AN$359, MATCH($BP302, 'CSV Import'!$AM$7:$AM$359, 0))),0)</f>
        <v>0</v>
      </c>
      <c r="P302" s="60">
        <f>IFERROR(VALUE(INDEX('CSV Import'!$AO$7:$AO$359, MATCH($BP302, 'CSV Import'!$AM$7:$AM$359, 0))),0)</f>
        <v>0</v>
      </c>
      <c r="Q302" s="59">
        <f>IFERROR(VALUE(INDEX('CSV Import'!$AT$7:$AT$359, MATCH($BP302, 'CSV Import'!$AS$7:$AS$359, 0))),0)</f>
        <v>0</v>
      </c>
      <c r="R302" s="60">
        <f>IFERROR(VALUE(INDEX('CSV Import'!$AU$7:$AU$359, MATCH($BP302, 'CSV Import'!$AS$7:$AS$359, 0))),0)</f>
        <v>0</v>
      </c>
      <c r="S302" s="59">
        <f>IFERROR(VALUE(INDEX('CSV Import'!$AZ$7:$AZ$359, MATCH($BP302, 'CSV Import'!$AY$7:$AY$359, 0))),0)</f>
        <v>0</v>
      </c>
      <c r="T302" s="60">
        <f>IFERROR(VALUE(INDEX('CSV Import'!$BA$7:$BA$359, MATCH($BP302, 'CSV Import'!$AY$7:$AY$359, 0))),0)</f>
        <v>0</v>
      </c>
      <c r="U302" s="59">
        <f>IFERROR(VALUE(INDEX('CSV Import'!$BF$7:$BF$359, MATCH($BP302, 'CSV Import'!$BE$7:$BE$359, 0))),0)</f>
        <v>0</v>
      </c>
      <c r="V302" s="60">
        <f>IFERROR(VALUE(INDEX('CSV Import'!$BG$7:$BG$359, MATCH($BP302, 'CSV Import'!$BE$7:$BE$359, 0))),0)</f>
        <v>0</v>
      </c>
      <c r="W302" s="59">
        <f>IFERROR(VALUE(INDEX('CSV Import'!$BL$7:$BL$359, MATCH($BP302, 'CSV Import'!$BK$7:$BK$359, 0))),0)</f>
        <v>0</v>
      </c>
      <c r="X302" s="60">
        <f>IFERROR(VALUE(INDEX('CSV Import'!$BM$7:$BM$359, MATCH($BP302, 'CSV Import'!$BK$7:$BK$359, 0))),0)</f>
        <v>0</v>
      </c>
      <c r="Y302" s="59">
        <f>IFERROR(VALUE(INDEX('CSV Import'!$BR$7:$BR$359, MATCH($BP302, 'CSV Import'!$BQ$7:$BQ$359, 0))),0)</f>
        <v>0</v>
      </c>
      <c r="Z302" s="60">
        <f>IFERROR(VALUE(INDEX('CSV Import'!$BS$7:$BS$359, MATCH($BP302, 'CSV Import'!$BQ$7:$BQ$359, 0))),0)</f>
        <v>0</v>
      </c>
      <c r="AA302" s="59">
        <f>IFERROR(VALUE(INDEX('CSV Import'!$BX$7:$BX$359, MATCH($BP302, 'CSV Import'!$BW$7:$BW$359, 0))),0)</f>
        <v>0</v>
      </c>
      <c r="AB302" s="60">
        <f>IFERROR(VALUE(INDEX('CSV Import'!$BY$7:$BY$359, MATCH($BP302, 'CSV Import'!$BW$7:$BW$359, 0))),0)</f>
        <v>0</v>
      </c>
      <c r="AC302" s="59">
        <f>IFERROR(VALUE(INDEX('CSV Import'!$CD$7:$CD$359, MATCH($BP302, 'CSV Import'!$CC$7:$CC$359, 0))),0)</f>
        <v>0</v>
      </c>
      <c r="AD302" s="60">
        <f>IFERROR(VALUE(INDEX('CSV Import'!$CE$7:$CE$359, MATCH($BP302, 'CSV Import'!$CC$7:$CC$359, 0))),0)</f>
        <v>0</v>
      </c>
      <c r="AE302" s="59">
        <f>IFERROR(VALUE(INDEX('CSV Import'!$CJ$7:$CJ$359, MATCH($BP302, 'CSV Import'!$CI$7:$CI$359, 0))),0)</f>
        <v>0</v>
      </c>
      <c r="AF302" s="60">
        <f>IFERROR(VALUE(INDEX('CSV Import'!$CK$7:$CK$359, MATCH($BP302, 'CSV Import'!$CI$7:$CI$359, 0))),0)</f>
        <v>0</v>
      </c>
      <c r="AG302" s="59">
        <f>IFERROR(VALUE(INDEX('CSV Import'!$CP$7:$CP$359, MATCH($BP302, 'CSV Import'!$CO$7:$CO$359, 0))),0)</f>
        <v>0</v>
      </c>
      <c r="AH302" s="60">
        <f>IFERROR(VALUE(INDEX('CSV Import'!$CQ$7:$CQ$359, MATCH($BP302, 'CSV Import'!$CO$7:$CO$359, 0))),0)</f>
        <v>0</v>
      </c>
      <c r="AI302" s="59">
        <f>IFERROR(VALUE(INDEX('CSV Import'!$CV$7:$CV$359, MATCH($BP302, 'CSV Import'!$CU$7:$CU$359, 0))),0)</f>
        <v>0</v>
      </c>
      <c r="AJ302" s="60">
        <f>IFERROR(VALUE(INDEX('CSV Import'!$CW$7:$CW$359, MATCH($BP302, 'CSV Import'!$CU$7:$CU$359, 0))),0)</f>
        <v>0</v>
      </c>
      <c r="AK302" s="59">
        <f>IFERROR(VALUE(INDEX('CSV Import'!$DB$7:$DB$359, MATCH($BP302, 'CSV Import'!$DA$7:$DA$359, 0))),0)</f>
        <v>0</v>
      </c>
      <c r="AL302" s="60">
        <f>IFERROR(VALUE(INDEX('CSV Import'!$DC$7:$DC$359, MATCH($BP302, 'CSV Import'!$DA$7:$DA$359, 0))),0)</f>
        <v>0</v>
      </c>
      <c r="AM302" s="59">
        <f>IFERROR(VALUE(INDEX('CSV Import'!$DH$7:$DH$359, MATCH($BP302, 'CSV Import'!$DG$7:$DG$359, 0))),0)</f>
        <v>0</v>
      </c>
      <c r="AN302" s="60">
        <f>IFERROR(VALUE(INDEX('CSV Import'!$DI$7:$DI$359, MATCH($BP302, 'CSV Import'!$DG$7:$DG$359, 0))),0)</f>
        <v>0</v>
      </c>
      <c r="AO302" s="59">
        <f>IFERROR(VALUE(INDEX('CSV Import'!$DN$7:$DN$359, MATCH($BP302, 'CSV Import'!$DM$7:$DM$359, 0))),0)</f>
        <v>0</v>
      </c>
      <c r="AP302" s="60">
        <f>IFERROR(VALUE(INDEX('CSV Import'!$DO$7:$DO$359, MATCH($BP302, 'CSV Import'!$DM$7:$DM$359, 0))),0)</f>
        <v>0</v>
      </c>
      <c r="AQ302" s="59">
        <f>IFERROR(VALUE(INDEX('CSV Import'!$DT$7:$DT$359, MATCH($BP302, 'CSV Import'!$DS$7:$DS$359, 0))),0)</f>
        <v>0</v>
      </c>
      <c r="AR302" s="60">
        <f>IFERROR(VALUE(INDEX('CSV Import'!$DU$7:$DU$359, MATCH($BP302, 'CSV Import'!$DS$7:$DS$359, 0))),0)</f>
        <v>0</v>
      </c>
      <c r="AS302" s="59">
        <f>IFERROR(VALUE(INDEX('CSV Import'!$DZ$7:$DZ$359, MATCH($BP302, 'CSV Import'!$DY$7:$DY$359, 0))),0)</f>
        <v>0</v>
      </c>
      <c r="AT302" s="60">
        <f>IFERROR(VALUE(INDEX('CSV Import'!$EA$7:$EA$359, MATCH($BP302, 'CSV Import'!$DY$7:$DY$359, 0))),0)</f>
        <v>0</v>
      </c>
      <c r="AU302" s="59">
        <f>IFERROR(VALUE(INDEX('CSV Import'!$EF$7:$EF$359, MATCH($BP302, 'CSV Import'!$EE$7:$EE$359, 0))),0)</f>
        <v>0</v>
      </c>
      <c r="AV302" s="60">
        <f>IFERROR(VALUE(INDEX('CSV Import'!$EG$7:$EG$359, MATCH($BP302, 'CSV Import'!$EE$7:$EE$359, 0))),0)</f>
        <v>0</v>
      </c>
      <c r="AW302" s="59">
        <f>IFERROR(VALUE(INDEX('CSV Import'!$EL$7:$EL$359, MATCH($BP302, 'CSV Import'!$EK$7:$EK$359, 0))),0)</f>
        <v>0</v>
      </c>
      <c r="AX302" s="60">
        <f>IFERROR(VALUE(INDEX('CSV Import'!$EM$7:$EM$359, MATCH($BP302, 'CSV Import'!$EK$7:$EK$359, 0))),0)</f>
        <v>0</v>
      </c>
      <c r="AY302" s="59">
        <f>IFERROR(VALUE(INDEX('CSV Import'!$ER$7:$ER$359, MATCH($BP302, 'CSV Import'!$EQ$7:$EQ$359, 0))),0)</f>
        <v>0</v>
      </c>
      <c r="AZ302" s="60">
        <f>IFERROR(VALUE(INDEX('CSV Import'!$ES$7:$ES$359, MATCH($BP302, 'CSV Import'!$EQ$7:$EQ$359, 0))),0)</f>
        <v>0</v>
      </c>
      <c r="BA302" s="59">
        <f>IFERROR(VALUE(INDEX('CSV Import'!$EX$7:$EX$359, MATCH($BP302, 'CSV Import'!$EW$7:$EW$359, 0))),0)</f>
        <v>0</v>
      </c>
      <c r="BB302" s="60">
        <f>IFERROR(VALUE(INDEX('CSV Import'!$EY$7:$EY$359, MATCH($BP302, 'CSV Import'!$EW$7:$EW$359, 0))),0)</f>
        <v>0</v>
      </c>
      <c r="BC302" s="59">
        <f>IFERROR(VALUE(INDEX('CSV Import'!$FD$7:$FD$359, MATCH($BP302, 'CSV Import'!$FC$7:$FC$359, 0))),0)</f>
        <v>0</v>
      </c>
      <c r="BD302" s="60">
        <f>IFERROR(VALUE(INDEX('CSV Import'!$FE$7:$FE$359, MATCH($BP302, 'CSV Import'!$FC$7:$FC$359, 0))),0)</f>
        <v>0</v>
      </c>
      <c r="BE302" s="59">
        <f>IFERROR(VALUE(INDEX('CSV Import'!$FJ$7:$FJ$359, MATCH($BP302, 'CSV Import'!$FI$7:$FI$359, 0))),0)</f>
        <v>0</v>
      </c>
      <c r="BF302" s="60">
        <f>IFERROR(VALUE(INDEX('CSV Import'!$FK$7:$FK$359, MATCH($BP302, 'CSV Import'!$FI$7:$FI$359, 0))),0)</f>
        <v>0</v>
      </c>
      <c r="BG302" s="59">
        <f>IFERROR(VALUE(INDEX('CSV Import'!$FP$7:$FP$359, MATCH($BP302, 'CSV Import'!$FO$7:$FO$359, 0))),0)</f>
        <v>0</v>
      </c>
      <c r="BH302" s="60">
        <f>IFERROR(VALUE(INDEX('CSV Import'!$FQ$7:$FQ$359, MATCH($BP302, 'CSV Import'!$FO$7:$FO$359, 0))),0)</f>
        <v>0</v>
      </c>
      <c r="BI302" s="59">
        <f>IFERROR(VALUE(INDEX('CSV Import'!$FV$7:$FV$359, MATCH($BP302, 'CSV Import'!$FU$7:$FU$359, 0))),0)</f>
        <v>0</v>
      </c>
      <c r="BJ302" s="60">
        <f>IFERROR(VALUE(INDEX('CSV Import'!$FW$7:$FW$359, MATCH($BP302, 'CSV Import'!$FU$7:$FU$359, 0))),0)</f>
        <v>0</v>
      </c>
      <c r="BK302" s="59">
        <f>IFERROR(VALUE(INDEX('CSV Import'!$GB$7:$GB$359, MATCH($BP302, 'CSV Import'!$GA$7:$GA$359, 0))),0)</f>
        <v>0</v>
      </c>
      <c r="BL302" s="60">
        <f>IFERROR(VALUE(INDEX('CSV Import'!$GC$7:$GC$359, MATCH($BP302, 'CSV Import'!$GA$7:$GA$359, 0))),0)</f>
        <v>0</v>
      </c>
      <c r="BM302" s="61">
        <f t="shared" si="573"/>
        <v>0</v>
      </c>
      <c r="BN302" s="62">
        <f t="shared" si="573"/>
        <v>0</v>
      </c>
      <c r="BP302" s="33" t="str">
        <f t="shared" si="574"/>
        <v>PERCENTAGE---</v>
      </c>
    </row>
    <row r="303" spans="1:68" x14ac:dyDescent="0.2">
      <c r="A303" s="28">
        <f>ROW()</f>
        <v>303</v>
      </c>
      <c r="B303" s="111" t="s">
        <v>15</v>
      </c>
      <c r="C303" s="59">
        <f>IFERROR(VALUE(INDEX('CSV Import'!$D$7:$D$359, MATCH($BP303, 'CSV Import'!$C$7:$C$359, 0))),0)</f>
        <v>0</v>
      </c>
      <c r="D303" s="60">
        <f>IFERROR(VALUE(INDEX('CSV Import'!$E$7:$E$359, MATCH($BP303, 'CSV Import'!$C$7:$C$359, 0))),0)</f>
        <v>0</v>
      </c>
      <c r="E303" s="59">
        <f>IFERROR(VALUE(INDEX('CSV Import'!$J$7:$J$359, MATCH($BP303, 'CSV Import'!$I$7:$I$359, 0))),0)</f>
        <v>0</v>
      </c>
      <c r="F303" s="60">
        <f>IFERROR(VALUE(INDEX('CSV Import'!$K$7:$K$359, MATCH($BP303, 'CSV Import'!$I$7:$I$359, 0))),0)</f>
        <v>0</v>
      </c>
      <c r="G303" s="59">
        <f>IFERROR(VALUE(INDEX('CSV Import'!$P$7:$P$359, MATCH($BP303, 'CSV Import'!$O$7:$O$359, 0))),0)</f>
        <v>0</v>
      </c>
      <c r="H303" s="60">
        <f>IFERROR(VALUE(INDEX('CSV Import'!$Q$7:$Q$359, MATCH($BP303, 'CSV Import'!$O$7:$O$359, 0))),0)</f>
        <v>0</v>
      </c>
      <c r="I303" s="59">
        <f>IFERROR(VALUE(INDEX('CSV Import'!$V$7:$V$359, MATCH($BP303, 'CSV Import'!$U$7:$U$359, 0))),0)</f>
        <v>0</v>
      </c>
      <c r="J303" s="60">
        <f>IFERROR(VALUE(INDEX('CSV Import'!$W$7:$W$359, MATCH($BP303, 'CSV Import'!$U$7:$U$359, 0))),0)</f>
        <v>0</v>
      </c>
      <c r="K303" s="59">
        <f>IFERROR(VALUE(INDEX('CSV Import'!$AB$7:$AB$359, MATCH($BP303, 'CSV Import'!$AA$7:$AA$359, 0))),0)</f>
        <v>0</v>
      </c>
      <c r="L303" s="60">
        <f>IFERROR(VALUE(INDEX('CSV Import'!$AC$7:$AC$359, MATCH($BP303, 'CSV Import'!$AA$7:$AA$359, 0))),0)</f>
        <v>0</v>
      </c>
      <c r="M303" s="59">
        <f>IFERROR(VALUE(INDEX('CSV Import'!$AH$7:$AH$359, MATCH($BP303, 'CSV Import'!$AG$7:$AG$359, 0))),0)</f>
        <v>0</v>
      </c>
      <c r="N303" s="60">
        <f>IFERROR(VALUE(INDEX('CSV Import'!$AI$7:$AI$359, MATCH($BP303, 'CSV Import'!$AG$7:$AG$359, 0))),0)</f>
        <v>0</v>
      </c>
      <c r="O303" s="59">
        <f>IFERROR(VALUE(INDEX('CSV Import'!$AN$7:$AN$359, MATCH($BP303, 'CSV Import'!$AM$7:$AM$359, 0))),0)</f>
        <v>0</v>
      </c>
      <c r="P303" s="60">
        <f>IFERROR(VALUE(INDEX('CSV Import'!$AO$7:$AO$359, MATCH($BP303, 'CSV Import'!$AM$7:$AM$359, 0))),0)</f>
        <v>0</v>
      </c>
      <c r="Q303" s="59">
        <f>IFERROR(VALUE(INDEX('CSV Import'!$AT$7:$AT$359, MATCH($BP303, 'CSV Import'!$AS$7:$AS$359, 0))),0)</f>
        <v>0</v>
      </c>
      <c r="R303" s="60">
        <f>IFERROR(VALUE(INDEX('CSV Import'!$AU$7:$AU$359, MATCH($BP303, 'CSV Import'!$AS$7:$AS$359, 0))),0)</f>
        <v>0</v>
      </c>
      <c r="S303" s="59">
        <f>IFERROR(VALUE(INDEX('CSV Import'!$AZ$7:$AZ$359, MATCH($BP303, 'CSV Import'!$AY$7:$AY$359, 0))),0)</f>
        <v>0</v>
      </c>
      <c r="T303" s="60">
        <f>IFERROR(VALUE(INDEX('CSV Import'!$BA$7:$BA$359, MATCH($BP303, 'CSV Import'!$AY$7:$AY$359, 0))),0)</f>
        <v>0</v>
      </c>
      <c r="U303" s="59">
        <f>IFERROR(VALUE(INDEX('CSV Import'!$BF$7:$BF$359, MATCH($BP303, 'CSV Import'!$BE$7:$BE$359, 0))),0)</f>
        <v>0</v>
      </c>
      <c r="V303" s="60">
        <f>IFERROR(VALUE(INDEX('CSV Import'!$BG$7:$BG$359, MATCH($BP303, 'CSV Import'!$BE$7:$BE$359, 0))),0)</f>
        <v>0</v>
      </c>
      <c r="W303" s="59">
        <f>IFERROR(VALUE(INDEX('CSV Import'!$BL$7:$BL$359, MATCH($BP303, 'CSV Import'!$BK$7:$BK$359, 0))),0)</f>
        <v>0</v>
      </c>
      <c r="X303" s="60">
        <f>IFERROR(VALUE(INDEX('CSV Import'!$BM$7:$BM$359, MATCH($BP303, 'CSV Import'!$BK$7:$BK$359, 0))),0)</f>
        <v>0</v>
      </c>
      <c r="Y303" s="59">
        <f>IFERROR(VALUE(INDEX('CSV Import'!$BR$7:$BR$359, MATCH($BP303, 'CSV Import'!$BQ$7:$BQ$359, 0))),0)</f>
        <v>0</v>
      </c>
      <c r="Z303" s="60">
        <f>IFERROR(VALUE(INDEX('CSV Import'!$BS$7:$BS$359, MATCH($BP303, 'CSV Import'!$BQ$7:$BQ$359, 0))),0)</f>
        <v>0</v>
      </c>
      <c r="AA303" s="59">
        <f>IFERROR(VALUE(INDEX('CSV Import'!$BX$7:$BX$359, MATCH($BP303, 'CSV Import'!$BW$7:$BW$359, 0))),0)</f>
        <v>0</v>
      </c>
      <c r="AB303" s="60">
        <f>IFERROR(VALUE(INDEX('CSV Import'!$BY$7:$BY$359, MATCH($BP303, 'CSV Import'!$BW$7:$BW$359, 0))),0)</f>
        <v>0</v>
      </c>
      <c r="AC303" s="59">
        <f>IFERROR(VALUE(INDEX('CSV Import'!$CD$7:$CD$359, MATCH($BP303, 'CSV Import'!$CC$7:$CC$359, 0))),0)</f>
        <v>0</v>
      </c>
      <c r="AD303" s="60">
        <f>IFERROR(VALUE(INDEX('CSV Import'!$CE$7:$CE$359, MATCH($BP303, 'CSV Import'!$CC$7:$CC$359, 0))),0)</f>
        <v>0</v>
      </c>
      <c r="AE303" s="59">
        <f>IFERROR(VALUE(INDEX('CSV Import'!$CJ$7:$CJ$359, MATCH($BP303, 'CSV Import'!$CI$7:$CI$359, 0))),0)</f>
        <v>0</v>
      </c>
      <c r="AF303" s="60">
        <f>IFERROR(VALUE(INDEX('CSV Import'!$CK$7:$CK$359, MATCH($BP303, 'CSV Import'!$CI$7:$CI$359, 0))),0)</f>
        <v>0</v>
      </c>
      <c r="AG303" s="59">
        <f>IFERROR(VALUE(INDEX('CSV Import'!$CP$7:$CP$359, MATCH($BP303, 'CSV Import'!$CO$7:$CO$359, 0))),0)</f>
        <v>0</v>
      </c>
      <c r="AH303" s="60">
        <f>IFERROR(VALUE(INDEX('CSV Import'!$CQ$7:$CQ$359, MATCH($BP303, 'CSV Import'!$CO$7:$CO$359, 0))),0)</f>
        <v>0</v>
      </c>
      <c r="AI303" s="59">
        <f>IFERROR(VALUE(INDEX('CSV Import'!$CV$7:$CV$359, MATCH($BP303, 'CSV Import'!$CU$7:$CU$359, 0))),0)</f>
        <v>0</v>
      </c>
      <c r="AJ303" s="60">
        <f>IFERROR(VALUE(INDEX('CSV Import'!$CW$7:$CW$359, MATCH($BP303, 'CSV Import'!$CU$7:$CU$359, 0))),0)</f>
        <v>0</v>
      </c>
      <c r="AK303" s="59">
        <f>IFERROR(VALUE(INDEX('CSV Import'!$DB$7:$DB$359, MATCH($BP303, 'CSV Import'!$DA$7:$DA$359, 0))),0)</f>
        <v>0</v>
      </c>
      <c r="AL303" s="60">
        <f>IFERROR(VALUE(INDEX('CSV Import'!$DC$7:$DC$359, MATCH($BP303, 'CSV Import'!$DA$7:$DA$359, 0))),0)</f>
        <v>0</v>
      </c>
      <c r="AM303" s="59">
        <f>IFERROR(VALUE(INDEX('CSV Import'!$DH$7:$DH$359, MATCH($BP303, 'CSV Import'!$DG$7:$DG$359, 0))),0)</f>
        <v>0</v>
      </c>
      <c r="AN303" s="60">
        <f>IFERROR(VALUE(INDEX('CSV Import'!$DI$7:$DI$359, MATCH($BP303, 'CSV Import'!$DG$7:$DG$359, 0))),0)</f>
        <v>0</v>
      </c>
      <c r="AO303" s="59">
        <f>IFERROR(VALUE(INDEX('CSV Import'!$DN$7:$DN$359, MATCH($BP303, 'CSV Import'!$DM$7:$DM$359, 0))),0)</f>
        <v>0</v>
      </c>
      <c r="AP303" s="60">
        <f>IFERROR(VALUE(INDEX('CSV Import'!$DO$7:$DO$359, MATCH($BP303, 'CSV Import'!$DM$7:$DM$359, 0))),0)</f>
        <v>0</v>
      </c>
      <c r="AQ303" s="59">
        <f>IFERROR(VALUE(INDEX('CSV Import'!$DT$7:$DT$359, MATCH($BP303, 'CSV Import'!$DS$7:$DS$359, 0))),0)</f>
        <v>0</v>
      </c>
      <c r="AR303" s="60">
        <f>IFERROR(VALUE(INDEX('CSV Import'!$DU$7:$DU$359, MATCH($BP303, 'CSV Import'!$DS$7:$DS$359, 0))),0)</f>
        <v>0</v>
      </c>
      <c r="AS303" s="59">
        <f>IFERROR(VALUE(INDEX('CSV Import'!$DZ$7:$DZ$359, MATCH($BP303, 'CSV Import'!$DY$7:$DY$359, 0))),0)</f>
        <v>0</v>
      </c>
      <c r="AT303" s="60">
        <f>IFERROR(VALUE(INDEX('CSV Import'!$EA$7:$EA$359, MATCH($BP303, 'CSV Import'!$DY$7:$DY$359, 0))),0)</f>
        <v>0</v>
      </c>
      <c r="AU303" s="59">
        <f>IFERROR(VALUE(INDEX('CSV Import'!$EF$7:$EF$359, MATCH($BP303, 'CSV Import'!$EE$7:$EE$359, 0))),0)</f>
        <v>0</v>
      </c>
      <c r="AV303" s="60">
        <f>IFERROR(VALUE(INDEX('CSV Import'!$EG$7:$EG$359, MATCH($BP303, 'CSV Import'!$EE$7:$EE$359, 0))),0)</f>
        <v>0</v>
      </c>
      <c r="AW303" s="59">
        <f>IFERROR(VALUE(INDEX('CSV Import'!$EL$7:$EL$359, MATCH($BP303, 'CSV Import'!$EK$7:$EK$359, 0))),0)</f>
        <v>0</v>
      </c>
      <c r="AX303" s="60">
        <f>IFERROR(VALUE(INDEX('CSV Import'!$EM$7:$EM$359, MATCH($BP303, 'CSV Import'!$EK$7:$EK$359, 0))),0)</f>
        <v>0</v>
      </c>
      <c r="AY303" s="59">
        <f>IFERROR(VALUE(INDEX('CSV Import'!$ER$7:$ER$359, MATCH($BP303, 'CSV Import'!$EQ$7:$EQ$359, 0))),0)</f>
        <v>0</v>
      </c>
      <c r="AZ303" s="60">
        <f>IFERROR(VALUE(INDEX('CSV Import'!$ES$7:$ES$359, MATCH($BP303, 'CSV Import'!$EQ$7:$EQ$359, 0))),0)</f>
        <v>0</v>
      </c>
      <c r="BA303" s="59">
        <f>IFERROR(VALUE(INDEX('CSV Import'!$EX$7:$EX$359, MATCH($BP303, 'CSV Import'!$EW$7:$EW$359, 0))),0)</f>
        <v>0</v>
      </c>
      <c r="BB303" s="60">
        <f>IFERROR(VALUE(INDEX('CSV Import'!$EY$7:$EY$359, MATCH($BP303, 'CSV Import'!$EW$7:$EW$359, 0))),0)</f>
        <v>0</v>
      </c>
      <c r="BC303" s="59">
        <f>IFERROR(VALUE(INDEX('CSV Import'!$FD$7:$FD$359, MATCH($BP303, 'CSV Import'!$FC$7:$FC$359, 0))),0)</f>
        <v>0</v>
      </c>
      <c r="BD303" s="60">
        <f>IFERROR(VALUE(INDEX('CSV Import'!$FE$7:$FE$359, MATCH($BP303, 'CSV Import'!$FC$7:$FC$359, 0))),0)</f>
        <v>0</v>
      </c>
      <c r="BE303" s="59">
        <f>IFERROR(VALUE(INDEX('CSV Import'!$FJ$7:$FJ$359, MATCH($BP303, 'CSV Import'!$FI$7:$FI$359, 0))),0)</f>
        <v>0</v>
      </c>
      <c r="BF303" s="60">
        <f>IFERROR(VALUE(INDEX('CSV Import'!$FK$7:$FK$359, MATCH($BP303, 'CSV Import'!$FI$7:$FI$359, 0))),0)</f>
        <v>0</v>
      </c>
      <c r="BG303" s="59">
        <f>IFERROR(VALUE(INDEX('CSV Import'!$FP$7:$FP$359, MATCH($BP303, 'CSV Import'!$FO$7:$FO$359, 0))),0)</f>
        <v>0</v>
      </c>
      <c r="BH303" s="60">
        <f>IFERROR(VALUE(INDEX('CSV Import'!$FQ$7:$FQ$359, MATCH($BP303, 'CSV Import'!$FO$7:$FO$359, 0))),0)</f>
        <v>0</v>
      </c>
      <c r="BI303" s="59">
        <f>IFERROR(VALUE(INDEX('CSV Import'!$FV$7:$FV$359, MATCH($BP303, 'CSV Import'!$FU$7:$FU$359, 0))),0)</f>
        <v>0</v>
      </c>
      <c r="BJ303" s="60">
        <f>IFERROR(VALUE(INDEX('CSV Import'!$FW$7:$FW$359, MATCH($BP303, 'CSV Import'!$FU$7:$FU$359, 0))),0)</f>
        <v>0</v>
      </c>
      <c r="BK303" s="59">
        <f>IFERROR(VALUE(INDEX('CSV Import'!$GB$7:$GB$359, MATCH($BP303, 'CSV Import'!$GA$7:$GA$359, 0))),0)</f>
        <v>0</v>
      </c>
      <c r="BL303" s="60">
        <f>IFERROR(VALUE(INDEX('CSV Import'!$GC$7:$GC$359, MATCH($BP303, 'CSV Import'!$GA$7:$GA$359, 0))),0)</f>
        <v>0</v>
      </c>
      <c r="BM303" s="61">
        <f t="shared" si="573"/>
        <v>0</v>
      </c>
      <c r="BN303" s="62">
        <f t="shared" si="573"/>
        <v>0</v>
      </c>
      <c r="BP303" s="33" t="str">
        <f t="shared" si="574"/>
        <v>PERCENTAGE---</v>
      </c>
    </row>
    <row r="304" spans="1:68" x14ac:dyDescent="0.2">
      <c r="A304" s="28">
        <f>ROW()</f>
        <v>304</v>
      </c>
      <c r="B304" s="111" t="s">
        <v>15</v>
      </c>
      <c r="C304" s="59">
        <f>IFERROR(VALUE(INDEX('CSV Import'!$D$7:$D$359, MATCH($BP304, 'CSV Import'!$C$7:$C$359, 0))),0)</f>
        <v>0</v>
      </c>
      <c r="D304" s="60">
        <f>IFERROR(VALUE(INDEX('CSV Import'!$E$7:$E$359, MATCH($BP304, 'CSV Import'!$C$7:$C$359, 0))),0)</f>
        <v>0</v>
      </c>
      <c r="E304" s="59">
        <f>IFERROR(VALUE(INDEX('CSV Import'!$J$7:$J$359, MATCH($BP304, 'CSV Import'!$I$7:$I$359, 0))),0)</f>
        <v>0</v>
      </c>
      <c r="F304" s="60">
        <f>IFERROR(VALUE(INDEX('CSV Import'!$K$7:$K$359, MATCH($BP304, 'CSV Import'!$I$7:$I$359, 0))),0)</f>
        <v>0</v>
      </c>
      <c r="G304" s="59">
        <f>IFERROR(VALUE(INDEX('CSV Import'!$P$7:$P$359, MATCH($BP304, 'CSV Import'!$O$7:$O$359, 0))),0)</f>
        <v>0</v>
      </c>
      <c r="H304" s="60">
        <f>IFERROR(VALUE(INDEX('CSV Import'!$Q$7:$Q$359, MATCH($BP304, 'CSV Import'!$O$7:$O$359, 0))),0)</f>
        <v>0</v>
      </c>
      <c r="I304" s="59">
        <f>IFERROR(VALUE(INDEX('CSV Import'!$V$7:$V$359, MATCH($BP304, 'CSV Import'!$U$7:$U$359, 0))),0)</f>
        <v>0</v>
      </c>
      <c r="J304" s="60">
        <f>IFERROR(VALUE(INDEX('CSV Import'!$W$7:$W$359, MATCH($BP304, 'CSV Import'!$U$7:$U$359, 0))),0)</f>
        <v>0</v>
      </c>
      <c r="K304" s="59">
        <f>IFERROR(VALUE(INDEX('CSV Import'!$AB$7:$AB$359, MATCH($BP304, 'CSV Import'!$AA$7:$AA$359, 0))),0)</f>
        <v>0</v>
      </c>
      <c r="L304" s="60">
        <f>IFERROR(VALUE(INDEX('CSV Import'!$AC$7:$AC$359, MATCH($BP304, 'CSV Import'!$AA$7:$AA$359, 0))),0)</f>
        <v>0</v>
      </c>
      <c r="M304" s="59">
        <f>IFERROR(VALUE(INDEX('CSV Import'!$AH$7:$AH$359, MATCH($BP304, 'CSV Import'!$AG$7:$AG$359, 0))),0)</f>
        <v>0</v>
      </c>
      <c r="N304" s="60">
        <f>IFERROR(VALUE(INDEX('CSV Import'!$AI$7:$AI$359, MATCH($BP304, 'CSV Import'!$AG$7:$AG$359, 0))),0)</f>
        <v>0</v>
      </c>
      <c r="O304" s="59">
        <f>IFERROR(VALUE(INDEX('CSV Import'!$AN$7:$AN$359, MATCH($BP304, 'CSV Import'!$AM$7:$AM$359, 0))),0)</f>
        <v>0</v>
      </c>
      <c r="P304" s="60">
        <f>IFERROR(VALUE(INDEX('CSV Import'!$AO$7:$AO$359, MATCH($BP304, 'CSV Import'!$AM$7:$AM$359, 0))),0)</f>
        <v>0</v>
      </c>
      <c r="Q304" s="59">
        <f>IFERROR(VALUE(INDEX('CSV Import'!$AT$7:$AT$359, MATCH($BP304, 'CSV Import'!$AS$7:$AS$359, 0))),0)</f>
        <v>0</v>
      </c>
      <c r="R304" s="60">
        <f>IFERROR(VALUE(INDEX('CSV Import'!$AU$7:$AU$359, MATCH($BP304, 'CSV Import'!$AS$7:$AS$359, 0))),0)</f>
        <v>0</v>
      </c>
      <c r="S304" s="59">
        <f>IFERROR(VALUE(INDEX('CSV Import'!$AZ$7:$AZ$359, MATCH($BP304, 'CSV Import'!$AY$7:$AY$359, 0))),0)</f>
        <v>0</v>
      </c>
      <c r="T304" s="60">
        <f>IFERROR(VALUE(INDEX('CSV Import'!$BA$7:$BA$359, MATCH($BP304, 'CSV Import'!$AY$7:$AY$359, 0))),0)</f>
        <v>0</v>
      </c>
      <c r="U304" s="59">
        <f>IFERROR(VALUE(INDEX('CSV Import'!$BF$7:$BF$359, MATCH($BP304, 'CSV Import'!$BE$7:$BE$359, 0))),0)</f>
        <v>0</v>
      </c>
      <c r="V304" s="60">
        <f>IFERROR(VALUE(INDEX('CSV Import'!$BG$7:$BG$359, MATCH($BP304, 'CSV Import'!$BE$7:$BE$359, 0))),0)</f>
        <v>0</v>
      </c>
      <c r="W304" s="59">
        <f>IFERROR(VALUE(INDEX('CSV Import'!$BL$7:$BL$359, MATCH($BP304, 'CSV Import'!$BK$7:$BK$359, 0))),0)</f>
        <v>0</v>
      </c>
      <c r="X304" s="60">
        <f>IFERROR(VALUE(INDEX('CSV Import'!$BM$7:$BM$359, MATCH($BP304, 'CSV Import'!$BK$7:$BK$359, 0))),0)</f>
        <v>0</v>
      </c>
      <c r="Y304" s="59">
        <f>IFERROR(VALUE(INDEX('CSV Import'!$BR$7:$BR$359, MATCH($BP304, 'CSV Import'!$BQ$7:$BQ$359, 0))),0)</f>
        <v>0</v>
      </c>
      <c r="Z304" s="60">
        <f>IFERROR(VALUE(INDEX('CSV Import'!$BS$7:$BS$359, MATCH($BP304, 'CSV Import'!$BQ$7:$BQ$359, 0))),0)</f>
        <v>0</v>
      </c>
      <c r="AA304" s="59">
        <f>IFERROR(VALUE(INDEX('CSV Import'!$BX$7:$BX$359, MATCH($BP304, 'CSV Import'!$BW$7:$BW$359, 0))),0)</f>
        <v>0</v>
      </c>
      <c r="AB304" s="60">
        <f>IFERROR(VALUE(INDEX('CSV Import'!$BY$7:$BY$359, MATCH($BP304, 'CSV Import'!$BW$7:$BW$359, 0))),0)</f>
        <v>0</v>
      </c>
      <c r="AC304" s="59">
        <f>IFERROR(VALUE(INDEX('CSV Import'!$CD$7:$CD$359, MATCH($BP304, 'CSV Import'!$CC$7:$CC$359, 0))),0)</f>
        <v>0</v>
      </c>
      <c r="AD304" s="60">
        <f>IFERROR(VALUE(INDEX('CSV Import'!$CE$7:$CE$359, MATCH($BP304, 'CSV Import'!$CC$7:$CC$359, 0))),0)</f>
        <v>0</v>
      </c>
      <c r="AE304" s="59">
        <f>IFERROR(VALUE(INDEX('CSV Import'!$CJ$7:$CJ$359, MATCH($BP304, 'CSV Import'!$CI$7:$CI$359, 0))),0)</f>
        <v>0</v>
      </c>
      <c r="AF304" s="60">
        <f>IFERROR(VALUE(INDEX('CSV Import'!$CK$7:$CK$359, MATCH($BP304, 'CSV Import'!$CI$7:$CI$359, 0))),0)</f>
        <v>0</v>
      </c>
      <c r="AG304" s="59">
        <f>IFERROR(VALUE(INDEX('CSV Import'!$CP$7:$CP$359, MATCH($BP304, 'CSV Import'!$CO$7:$CO$359, 0))),0)</f>
        <v>0</v>
      </c>
      <c r="AH304" s="60">
        <f>IFERROR(VALUE(INDEX('CSV Import'!$CQ$7:$CQ$359, MATCH($BP304, 'CSV Import'!$CO$7:$CO$359, 0))),0)</f>
        <v>0</v>
      </c>
      <c r="AI304" s="59">
        <f>IFERROR(VALUE(INDEX('CSV Import'!$CV$7:$CV$359, MATCH($BP304, 'CSV Import'!$CU$7:$CU$359, 0))),0)</f>
        <v>0</v>
      </c>
      <c r="AJ304" s="60">
        <f>IFERROR(VALUE(INDEX('CSV Import'!$CW$7:$CW$359, MATCH($BP304, 'CSV Import'!$CU$7:$CU$359, 0))),0)</f>
        <v>0</v>
      </c>
      <c r="AK304" s="59">
        <f>IFERROR(VALUE(INDEX('CSV Import'!$DB$7:$DB$359, MATCH($BP304, 'CSV Import'!$DA$7:$DA$359, 0))),0)</f>
        <v>0</v>
      </c>
      <c r="AL304" s="60">
        <f>IFERROR(VALUE(INDEX('CSV Import'!$DC$7:$DC$359, MATCH($BP304, 'CSV Import'!$DA$7:$DA$359, 0))),0)</f>
        <v>0</v>
      </c>
      <c r="AM304" s="59">
        <f>IFERROR(VALUE(INDEX('CSV Import'!$DH$7:$DH$359, MATCH($BP304, 'CSV Import'!$DG$7:$DG$359, 0))),0)</f>
        <v>0</v>
      </c>
      <c r="AN304" s="60">
        <f>IFERROR(VALUE(INDEX('CSV Import'!$DI$7:$DI$359, MATCH($BP304, 'CSV Import'!$DG$7:$DG$359, 0))),0)</f>
        <v>0</v>
      </c>
      <c r="AO304" s="59">
        <f>IFERROR(VALUE(INDEX('CSV Import'!$DN$7:$DN$359, MATCH($BP304, 'CSV Import'!$DM$7:$DM$359, 0))),0)</f>
        <v>0</v>
      </c>
      <c r="AP304" s="60">
        <f>IFERROR(VALUE(INDEX('CSV Import'!$DO$7:$DO$359, MATCH($BP304, 'CSV Import'!$DM$7:$DM$359, 0))),0)</f>
        <v>0</v>
      </c>
      <c r="AQ304" s="59">
        <f>IFERROR(VALUE(INDEX('CSV Import'!$DT$7:$DT$359, MATCH($BP304, 'CSV Import'!$DS$7:$DS$359, 0))),0)</f>
        <v>0</v>
      </c>
      <c r="AR304" s="60">
        <f>IFERROR(VALUE(INDEX('CSV Import'!$DU$7:$DU$359, MATCH($BP304, 'CSV Import'!$DS$7:$DS$359, 0))),0)</f>
        <v>0</v>
      </c>
      <c r="AS304" s="59">
        <f>IFERROR(VALUE(INDEX('CSV Import'!$DZ$7:$DZ$359, MATCH($BP304, 'CSV Import'!$DY$7:$DY$359, 0))),0)</f>
        <v>0</v>
      </c>
      <c r="AT304" s="60">
        <f>IFERROR(VALUE(INDEX('CSV Import'!$EA$7:$EA$359, MATCH($BP304, 'CSV Import'!$DY$7:$DY$359, 0))),0)</f>
        <v>0</v>
      </c>
      <c r="AU304" s="59">
        <f>IFERROR(VALUE(INDEX('CSV Import'!$EF$7:$EF$359, MATCH($BP304, 'CSV Import'!$EE$7:$EE$359, 0))),0)</f>
        <v>0</v>
      </c>
      <c r="AV304" s="60">
        <f>IFERROR(VALUE(INDEX('CSV Import'!$EG$7:$EG$359, MATCH($BP304, 'CSV Import'!$EE$7:$EE$359, 0))),0)</f>
        <v>0</v>
      </c>
      <c r="AW304" s="59">
        <f>IFERROR(VALUE(INDEX('CSV Import'!$EL$7:$EL$359, MATCH($BP304, 'CSV Import'!$EK$7:$EK$359, 0))),0)</f>
        <v>0</v>
      </c>
      <c r="AX304" s="60">
        <f>IFERROR(VALUE(INDEX('CSV Import'!$EM$7:$EM$359, MATCH($BP304, 'CSV Import'!$EK$7:$EK$359, 0))),0)</f>
        <v>0</v>
      </c>
      <c r="AY304" s="59">
        <f>IFERROR(VALUE(INDEX('CSV Import'!$ER$7:$ER$359, MATCH($BP304, 'CSV Import'!$EQ$7:$EQ$359, 0))),0)</f>
        <v>0</v>
      </c>
      <c r="AZ304" s="60">
        <f>IFERROR(VALUE(INDEX('CSV Import'!$ES$7:$ES$359, MATCH($BP304, 'CSV Import'!$EQ$7:$EQ$359, 0))),0)</f>
        <v>0</v>
      </c>
      <c r="BA304" s="59">
        <f>IFERROR(VALUE(INDEX('CSV Import'!$EX$7:$EX$359, MATCH($BP304, 'CSV Import'!$EW$7:$EW$359, 0))),0)</f>
        <v>0</v>
      </c>
      <c r="BB304" s="60">
        <f>IFERROR(VALUE(INDEX('CSV Import'!$EY$7:$EY$359, MATCH($BP304, 'CSV Import'!$EW$7:$EW$359, 0))),0)</f>
        <v>0</v>
      </c>
      <c r="BC304" s="59">
        <f>IFERROR(VALUE(INDEX('CSV Import'!$FD$7:$FD$359, MATCH($BP304, 'CSV Import'!$FC$7:$FC$359, 0))),0)</f>
        <v>0</v>
      </c>
      <c r="BD304" s="60">
        <f>IFERROR(VALUE(INDEX('CSV Import'!$FE$7:$FE$359, MATCH($BP304, 'CSV Import'!$FC$7:$FC$359, 0))),0)</f>
        <v>0</v>
      </c>
      <c r="BE304" s="59">
        <f>IFERROR(VALUE(INDEX('CSV Import'!$FJ$7:$FJ$359, MATCH($BP304, 'CSV Import'!$FI$7:$FI$359, 0))),0)</f>
        <v>0</v>
      </c>
      <c r="BF304" s="60">
        <f>IFERROR(VALUE(INDEX('CSV Import'!$FK$7:$FK$359, MATCH($BP304, 'CSV Import'!$FI$7:$FI$359, 0))),0)</f>
        <v>0</v>
      </c>
      <c r="BG304" s="59">
        <f>IFERROR(VALUE(INDEX('CSV Import'!$FP$7:$FP$359, MATCH($BP304, 'CSV Import'!$FO$7:$FO$359, 0))),0)</f>
        <v>0</v>
      </c>
      <c r="BH304" s="60">
        <f>IFERROR(VALUE(INDEX('CSV Import'!$FQ$7:$FQ$359, MATCH($BP304, 'CSV Import'!$FO$7:$FO$359, 0))),0)</f>
        <v>0</v>
      </c>
      <c r="BI304" s="59">
        <f>IFERROR(VALUE(INDEX('CSV Import'!$FV$7:$FV$359, MATCH($BP304, 'CSV Import'!$FU$7:$FU$359, 0))),0)</f>
        <v>0</v>
      </c>
      <c r="BJ304" s="60">
        <f>IFERROR(VALUE(INDEX('CSV Import'!$FW$7:$FW$359, MATCH($BP304, 'CSV Import'!$FU$7:$FU$359, 0))),0)</f>
        <v>0</v>
      </c>
      <c r="BK304" s="59">
        <f>IFERROR(VALUE(INDEX('CSV Import'!$GB$7:$GB$359, MATCH($BP304, 'CSV Import'!$GA$7:$GA$359, 0))),0)</f>
        <v>0</v>
      </c>
      <c r="BL304" s="60">
        <f>IFERROR(VALUE(INDEX('CSV Import'!$GC$7:$GC$359, MATCH($BP304, 'CSV Import'!$GA$7:$GA$359, 0))),0)</f>
        <v>0</v>
      </c>
      <c r="BM304" s="61">
        <f t="shared" si="573"/>
        <v>0</v>
      </c>
      <c r="BN304" s="62">
        <f t="shared" si="573"/>
        <v>0</v>
      </c>
      <c r="BP304" s="33" t="str">
        <f t="shared" si="574"/>
        <v>PERCENTAGE---</v>
      </c>
    </row>
    <row r="305" spans="1:68" x14ac:dyDescent="0.2">
      <c r="A305" s="28">
        <f>ROW()</f>
        <v>305</v>
      </c>
      <c r="B305" s="111" t="s">
        <v>15</v>
      </c>
      <c r="C305" s="59">
        <f>IFERROR(VALUE(INDEX('CSV Import'!$D$7:$D$359, MATCH($BP305, 'CSV Import'!$C$7:$C$359, 0))),0)</f>
        <v>0</v>
      </c>
      <c r="D305" s="60">
        <f>IFERROR(VALUE(INDEX('CSV Import'!$E$7:$E$359, MATCH($BP305, 'CSV Import'!$C$7:$C$359, 0))),0)</f>
        <v>0</v>
      </c>
      <c r="E305" s="59">
        <f>IFERROR(VALUE(INDEX('CSV Import'!$J$7:$J$359, MATCH($BP305, 'CSV Import'!$I$7:$I$359, 0))),0)</f>
        <v>0</v>
      </c>
      <c r="F305" s="60">
        <f>IFERROR(VALUE(INDEX('CSV Import'!$K$7:$K$359, MATCH($BP305, 'CSV Import'!$I$7:$I$359, 0))),0)</f>
        <v>0</v>
      </c>
      <c r="G305" s="59">
        <f>IFERROR(VALUE(INDEX('CSV Import'!$P$7:$P$359, MATCH($BP305, 'CSV Import'!$O$7:$O$359, 0))),0)</f>
        <v>0</v>
      </c>
      <c r="H305" s="60">
        <f>IFERROR(VALUE(INDEX('CSV Import'!$Q$7:$Q$359, MATCH($BP305, 'CSV Import'!$O$7:$O$359, 0))),0)</f>
        <v>0</v>
      </c>
      <c r="I305" s="59">
        <f>IFERROR(VALUE(INDEX('CSV Import'!$V$7:$V$359, MATCH($BP305, 'CSV Import'!$U$7:$U$359, 0))),0)</f>
        <v>0</v>
      </c>
      <c r="J305" s="60">
        <f>IFERROR(VALUE(INDEX('CSV Import'!$W$7:$W$359, MATCH($BP305, 'CSV Import'!$U$7:$U$359, 0))),0)</f>
        <v>0</v>
      </c>
      <c r="K305" s="59">
        <f>IFERROR(VALUE(INDEX('CSV Import'!$AB$7:$AB$359, MATCH($BP305, 'CSV Import'!$AA$7:$AA$359, 0))),0)</f>
        <v>0</v>
      </c>
      <c r="L305" s="60">
        <f>IFERROR(VALUE(INDEX('CSV Import'!$AC$7:$AC$359, MATCH($BP305, 'CSV Import'!$AA$7:$AA$359, 0))),0)</f>
        <v>0</v>
      </c>
      <c r="M305" s="59">
        <f>IFERROR(VALUE(INDEX('CSV Import'!$AH$7:$AH$359, MATCH($BP305, 'CSV Import'!$AG$7:$AG$359, 0))),0)</f>
        <v>0</v>
      </c>
      <c r="N305" s="60">
        <f>IFERROR(VALUE(INDEX('CSV Import'!$AI$7:$AI$359, MATCH($BP305, 'CSV Import'!$AG$7:$AG$359, 0))),0)</f>
        <v>0</v>
      </c>
      <c r="O305" s="59">
        <f>IFERROR(VALUE(INDEX('CSV Import'!$AN$7:$AN$359, MATCH($BP305, 'CSV Import'!$AM$7:$AM$359, 0))),0)</f>
        <v>0</v>
      </c>
      <c r="P305" s="60">
        <f>IFERROR(VALUE(INDEX('CSV Import'!$AO$7:$AO$359, MATCH($BP305, 'CSV Import'!$AM$7:$AM$359, 0))),0)</f>
        <v>0</v>
      </c>
      <c r="Q305" s="59">
        <f>IFERROR(VALUE(INDEX('CSV Import'!$AT$7:$AT$359, MATCH($BP305, 'CSV Import'!$AS$7:$AS$359, 0))),0)</f>
        <v>0</v>
      </c>
      <c r="R305" s="60">
        <f>IFERROR(VALUE(INDEX('CSV Import'!$AU$7:$AU$359, MATCH($BP305, 'CSV Import'!$AS$7:$AS$359, 0))),0)</f>
        <v>0</v>
      </c>
      <c r="S305" s="59">
        <f>IFERROR(VALUE(INDEX('CSV Import'!$AZ$7:$AZ$359, MATCH($BP305, 'CSV Import'!$AY$7:$AY$359, 0))),0)</f>
        <v>0</v>
      </c>
      <c r="T305" s="60">
        <f>IFERROR(VALUE(INDEX('CSV Import'!$BA$7:$BA$359, MATCH($BP305, 'CSV Import'!$AY$7:$AY$359, 0))),0)</f>
        <v>0</v>
      </c>
      <c r="U305" s="59">
        <f>IFERROR(VALUE(INDEX('CSV Import'!$BF$7:$BF$359, MATCH($BP305, 'CSV Import'!$BE$7:$BE$359, 0))),0)</f>
        <v>0</v>
      </c>
      <c r="V305" s="60">
        <f>IFERROR(VALUE(INDEX('CSV Import'!$BG$7:$BG$359, MATCH($BP305, 'CSV Import'!$BE$7:$BE$359, 0))),0)</f>
        <v>0</v>
      </c>
      <c r="W305" s="59">
        <f>IFERROR(VALUE(INDEX('CSV Import'!$BL$7:$BL$359, MATCH($BP305, 'CSV Import'!$BK$7:$BK$359, 0))),0)</f>
        <v>0</v>
      </c>
      <c r="X305" s="60">
        <f>IFERROR(VALUE(INDEX('CSV Import'!$BM$7:$BM$359, MATCH($BP305, 'CSV Import'!$BK$7:$BK$359, 0))),0)</f>
        <v>0</v>
      </c>
      <c r="Y305" s="59">
        <f>IFERROR(VALUE(INDEX('CSV Import'!$BR$7:$BR$359, MATCH($BP305, 'CSV Import'!$BQ$7:$BQ$359, 0))),0)</f>
        <v>0</v>
      </c>
      <c r="Z305" s="60">
        <f>IFERROR(VALUE(INDEX('CSV Import'!$BS$7:$BS$359, MATCH($BP305, 'CSV Import'!$BQ$7:$BQ$359, 0))),0)</f>
        <v>0</v>
      </c>
      <c r="AA305" s="59">
        <f>IFERROR(VALUE(INDEX('CSV Import'!$BX$7:$BX$359, MATCH($BP305, 'CSV Import'!$BW$7:$BW$359, 0))),0)</f>
        <v>0</v>
      </c>
      <c r="AB305" s="60">
        <f>IFERROR(VALUE(INDEX('CSV Import'!$BY$7:$BY$359, MATCH($BP305, 'CSV Import'!$BW$7:$BW$359, 0))),0)</f>
        <v>0</v>
      </c>
      <c r="AC305" s="59">
        <f>IFERROR(VALUE(INDEX('CSV Import'!$CD$7:$CD$359, MATCH($BP305, 'CSV Import'!$CC$7:$CC$359, 0))),0)</f>
        <v>0</v>
      </c>
      <c r="AD305" s="60">
        <f>IFERROR(VALUE(INDEX('CSV Import'!$CE$7:$CE$359, MATCH($BP305, 'CSV Import'!$CC$7:$CC$359, 0))),0)</f>
        <v>0</v>
      </c>
      <c r="AE305" s="59">
        <f>IFERROR(VALUE(INDEX('CSV Import'!$CJ$7:$CJ$359, MATCH($BP305, 'CSV Import'!$CI$7:$CI$359, 0))),0)</f>
        <v>0</v>
      </c>
      <c r="AF305" s="60">
        <f>IFERROR(VALUE(INDEX('CSV Import'!$CK$7:$CK$359, MATCH($BP305, 'CSV Import'!$CI$7:$CI$359, 0))),0)</f>
        <v>0</v>
      </c>
      <c r="AG305" s="59">
        <f>IFERROR(VALUE(INDEX('CSV Import'!$CP$7:$CP$359, MATCH($BP305, 'CSV Import'!$CO$7:$CO$359, 0))),0)</f>
        <v>0</v>
      </c>
      <c r="AH305" s="60">
        <f>IFERROR(VALUE(INDEX('CSV Import'!$CQ$7:$CQ$359, MATCH($BP305, 'CSV Import'!$CO$7:$CO$359, 0))),0)</f>
        <v>0</v>
      </c>
      <c r="AI305" s="59">
        <f>IFERROR(VALUE(INDEX('CSV Import'!$CV$7:$CV$359, MATCH($BP305, 'CSV Import'!$CU$7:$CU$359, 0))),0)</f>
        <v>0</v>
      </c>
      <c r="AJ305" s="60">
        <f>IFERROR(VALUE(INDEX('CSV Import'!$CW$7:$CW$359, MATCH($BP305, 'CSV Import'!$CU$7:$CU$359, 0))),0)</f>
        <v>0</v>
      </c>
      <c r="AK305" s="59">
        <f>IFERROR(VALUE(INDEX('CSV Import'!$DB$7:$DB$359, MATCH($BP305, 'CSV Import'!$DA$7:$DA$359, 0))),0)</f>
        <v>0</v>
      </c>
      <c r="AL305" s="60">
        <f>IFERROR(VALUE(INDEX('CSV Import'!$DC$7:$DC$359, MATCH($BP305, 'CSV Import'!$DA$7:$DA$359, 0))),0)</f>
        <v>0</v>
      </c>
      <c r="AM305" s="59">
        <f>IFERROR(VALUE(INDEX('CSV Import'!$DH$7:$DH$359, MATCH($BP305, 'CSV Import'!$DG$7:$DG$359, 0))),0)</f>
        <v>0</v>
      </c>
      <c r="AN305" s="60">
        <f>IFERROR(VALUE(INDEX('CSV Import'!$DI$7:$DI$359, MATCH($BP305, 'CSV Import'!$DG$7:$DG$359, 0))),0)</f>
        <v>0</v>
      </c>
      <c r="AO305" s="59">
        <f>IFERROR(VALUE(INDEX('CSV Import'!$DN$7:$DN$359, MATCH($BP305, 'CSV Import'!$DM$7:$DM$359, 0))),0)</f>
        <v>0</v>
      </c>
      <c r="AP305" s="60">
        <f>IFERROR(VALUE(INDEX('CSV Import'!$DO$7:$DO$359, MATCH($BP305, 'CSV Import'!$DM$7:$DM$359, 0))),0)</f>
        <v>0</v>
      </c>
      <c r="AQ305" s="59">
        <f>IFERROR(VALUE(INDEX('CSV Import'!$DT$7:$DT$359, MATCH($BP305, 'CSV Import'!$DS$7:$DS$359, 0))),0)</f>
        <v>0</v>
      </c>
      <c r="AR305" s="60">
        <f>IFERROR(VALUE(INDEX('CSV Import'!$DU$7:$DU$359, MATCH($BP305, 'CSV Import'!$DS$7:$DS$359, 0))),0)</f>
        <v>0</v>
      </c>
      <c r="AS305" s="59">
        <f>IFERROR(VALUE(INDEX('CSV Import'!$DZ$7:$DZ$359, MATCH($BP305, 'CSV Import'!$DY$7:$DY$359, 0))),0)</f>
        <v>0</v>
      </c>
      <c r="AT305" s="60">
        <f>IFERROR(VALUE(INDEX('CSV Import'!$EA$7:$EA$359, MATCH($BP305, 'CSV Import'!$DY$7:$DY$359, 0))),0)</f>
        <v>0</v>
      </c>
      <c r="AU305" s="59">
        <f>IFERROR(VALUE(INDEX('CSV Import'!$EF$7:$EF$359, MATCH($BP305, 'CSV Import'!$EE$7:$EE$359, 0))),0)</f>
        <v>0</v>
      </c>
      <c r="AV305" s="60">
        <f>IFERROR(VALUE(INDEX('CSV Import'!$EG$7:$EG$359, MATCH($BP305, 'CSV Import'!$EE$7:$EE$359, 0))),0)</f>
        <v>0</v>
      </c>
      <c r="AW305" s="59">
        <f>IFERROR(VALUE(INDEX('CSV Import'!$EL$7:$EL$359, MATCH($BP305, 'CSV Import'!$EK$7:$EK$359, 0))),0)</f>
        <v>0</v>
      </c>
      <c r="AX305" s="60">
        <f>IFERROR(VALUE(INDEX('CSV Import'!$EM$7:$EM$359, MATCH($BP305, 'CSV Import'!$EK$7:$EK$359, 0))),0)</f>
        <v>0</v>
      </c>
      <c r="AY305" s="59">
        <f>IFERROR(VALUE(INDEX('CSV Import'!$ER$7:$ER$359, MATCH($BP305, 'CSV Import'!$EQ$7:$EQ$359, 0))),0)</f>
        <v>0</v>
      </c>
      <c r="AZ305" s="60">
        <f>IFERROR(VALUE(INDEX('CSV Import'!$ES$7:$ES$359, MATCH($BP305, 'CSV Import'!$EQ$7:$EQ$359, 0))),0)</f>
        <v>0</v>
      </c>
      <c r="BA305" s="59">
        <f>IFERROR(VALUE(INDEX('CSV Import'!$EX$7:$EX$359, MATCH($BP305, 'CSV Import'!$EW$7:$EW$359, 0))),0)</f>
        <v>0</v>
      </c>
      <c r="BB305" s="60">
        <f>IFERROR(VALUE(INDEX('CSV Import'!$EY$7:$EY$359, MATCH($BP305, 'CSV Import'!$EW$7:$EW$359, 0))),0)</f>
        <v>0</v>
      </c>
      <c r="BC305" s="59">
        <f>IFERROR(VALUE(INDEX('CSV Import'!$FD$7:$FD$359, MATCH($BP305, 'CSV Import'!$FC$7:$FC$359, 0))),0)</f>
        <v>0</v>
      </c>
      <c r="BD305" s="60">
        <f>IFERROR(VALUE(INDEX('CSV Import'!$FE$7:$FE$359, MATCH($BP305, 'CSV Import'!$FC$7:$FC$359, 0))),0)</f>
        <v>0</v>
      </c>
      <c r="BE305" s="59">
        <f>IFERROR(VALUE(INDEX('CSV Import'!$FJ$7:$FJ$359, MATCH($BP305, 'CSV Import'!$FI$7:$FI$359, 0))),0)</f>
        <v>0</v>
      </c>
      <c r="BF305" s="60">
        <f>IFERROR(VALUE(INDEX('CSV Import'!$FK$7:$FK$359, MATCH($BP305, 'CSV Import'!$FI$7:$FI$359, 0))),0)</f>
        <v>0</v>
      </c>
      <c r="BG305" s="59">
        <f>IFERROR(VALUE(INDEX('CSV Import'!$FP$7:$FP$359, MATCH($BP305, 'CSV Import'!$FO$7:$FO$359, 0))),0)</f>
        <v>0</v>
      </c>
      <c r="BH305" s="60">
        <f>IFERROR(VALUE(INDEX('CSV Import'!$FQ$7:$FQ$359, MATCH($BP305, 'CSV Import'!$FO$7:$FO$359, 0))),0)</f>
        <v>0</v>
      </c>
      <c r="BI305" s="59">
        <f>IFERROR(VALUE(INDEX('CSV Import'!$FV$7:$FV$359, MATCH($BP305, 'CSV Import'!$FU$7:$FU$359, 0))),0)</f>
        <v>0</v>
      </c>
      <c r="BJ305" s="60">
        <f>IFERROR(VALUE(INDEX('CSV Import'!$FW$7:$FW$359, MATCH($BP305, 'CSV Import'!$FU$7:$FU$359, 0))),0)</f>
        <v>0</v>
      </c>
      <c r="BK305" s="59">
        <f>IFERROR(VALUE(INDEX('CSV Import'!$GB$7:$GB$359, MATCH($BP305, 'CSV Import'!$GA$7:$GA$359, 0))),0)</f>
        <v>0</v>
      </c>
      <c r="BL305" s="60">
        <f>IFERROR(VALUE(INDEX('CSV Import'!$GC$7:$GC$359, MATCH($BP305, 'CSV Import'!$GA$7:$GA$359, 0))),0)</f>
        <v>0</v>
      </c>
      <c r="BM305" s="61">
        <f t="shared" si="573"/>
        <v>0</v>
      </c>
      <c r="BN305" s="62">
        <f t="shared" si="573"/>
        <v>0</v>
      </c>
      <c r="BP305" s="33" t="str">
        <f t="shared" si="574"/>
        <v>PERCENTAGE---</v>
      </c>
    </row>
    <row r="306" spans="1:68" x14ac:dyDescent="0.2">
      <c r="A306" s="28">
        <f>ROW()</f>
        <v>306</v>
      </c>
      <c r="B306" s="111" t="s">
        <v>15</v>
      </c>
      <c r="C306" s="59">
        <f>IFERROR(VALUE(INDEX('CSV Import'!$D$7:$D$359, MATCH($BP306, 'CSV Import'!$C$7:$C$359, 0))),0)</f>
        <v>0</v>
      </c>
      <c r="D306" s="60">
        <f>IFERROR(VALUE(INDEX('CSV Import'!$E$7:$E$359, MATCH($BP306, 'CSV Import'!$C$7:$C$359, 0))),0)</f>
        <v>0</v>
      </c>
      <c r="E306" s="59">
        <f>IFERROR(VALUE(INDEX('CSV Import'!$J$7:$J$359, MATCH($BP306, 'CSV Import'!$I$7:$I$359, 0))),0)</f>
        <v>0</v>
      </c>
      <c r="F306" s="60">
        <f>IFERROR(VALUE(INDEX('CSV Import'!$K$7:$K$359, MATCH($BP306, 'CSV Import'!$I$7:$I$359, 0))),0)</f>
        <v>0</v>
      </c>
      <c r="G306" s="59">
        <f>IFERROR(VALUE(INDEX('CSV Import'!$P$7:$P$359, MATCH($BP306, 'CSV Import'!$O$7:$O$359, 0))),0)</f>
        <v>0</v>
      </c>
      <c r="H306" s="60">
        <f>IFERROR(VALUE(INDEX('CSV Import'!$Q$7:$Q$359, MATCH($BP306, 'CSV Import'!$O$7:$O$359, 0))),0)</f>
        <v>0</v>
      </c>
      <c r="I306" s="59">
        <f>IFERROR(VALUE(INDEX('CSV Import'!$V$7:$V$359, MATCH($BP306, 'CSV Import'!$U$7:$U$359, 0))),0)</f>
        <v>0</v>
      </c>
      <c r="J306" s="60">
        <f>IFERROR(VALUE(INDEX('CSV Import'!$W$7:$W$359, MATCH($BP306, 'CSV Import'!$U$7:$U$359, 0))),0)</f>
        <v>0</v>
      </c>
      <c r="K306" s="59">
        <f>IFERROR(VALUE(INDEX('CSV Import'!$AB$7:$AB$359, MATCH($BP306, 'CSV Import'!$AA$7:$AA$359, 0))),0)</f>
        <v>0</v>
      </c>
      <c r="L306" s="60">
        <f>IFERROR(VALUE(INDEX('CSV Import'!$AC$7:$AC$359, MATCH($BP306, 'CSV Import'!$AA$7:$AA$359, 0))),0)</f>
        <v>0</v>
      </c>
      <c r="M306" s="59">
        <f>IFERROR(VALUE(INDEX('CSV Import'!$AH$7:$AH$359, MATCH($BP306, 'CSV Import'!$AG$7:$AG$359, 0))),0)</f>
        <v>0</v>
      </c>
      <c r="N306" s="60">
        <f>IFERROR(VALUE(INDEX('CSV Import'!$AI$7:$AI$359, MATCH($BP306, 'CSV Import'!$AG$7:$AG$359, 0))),0)</f>
        <v>0</v>
      </c>
      <c r="O306" s="59">
        <f>IFERROR(VALUE(INDEX('CSV Import'!$AN$7:$AN$359, MATCH($BP306, 'CSV Import'!$AM$7:$AM$359, 0))),0)</f>
        <v>0</v>
      </c>
      <c r="P306" s="60">
        <f>IFERROR(VALUE(INDEX('CSV Import'!$AO$7:$AO$359, MATCH($BP306, 'CSV Import'!$AM$7:$AM$359, 0))),0)</f>
        <v>0</v>
      </c>
      <c r="Q306" s="59">
        <f>IFERROR(VALUE(INDEX('CSV Import'!$AT$7:$AT$359, MATCH($BP306, 'CSV Import'!$AS$7:$AS$359, 0))),0)</f>
        <v>0</v>
      </c>
      <c r="R306" s="60">
        <f>IFERROR(VALUE(INDEX('CSV Import'!$AU$7:$AU$359, MATCH($BP306, 'CSV Import'!$AS$7:$AS$359, 0))),0)</f>
        <v>0</v>
      </c>
      <c r="S306" s="59">
        <f>IFERROR(VALUE(INDEX('CSV Import'!$AZ$7:$AZ$359, MATCH($BP306, 'CSV Import'!$AY$7:$AY$359, 0))),0)</f>
        <v>0</v>
      </c>
      <c r="T306" s="60">
        <f>IFERROR(VALUE(INDEX('CSV Import'!$BA$7:$BA$359, MATCH($BP306, 'CSV Import'!$AY$7:$AY$359, 0))),0)</f>
        <v>0</v>
      </c>
      <c r="U306" s="59">
        <f>IFERROR(VALUE(INDEX('CSV Import'!$BF$7:$BF$359, MATCH($BP306, 'CSV Import'!$BE$7:$BE$359, 0))),0)</f>
        <v>0</v>
      </c>
      <c r="V306" s="60">
        <f>IFERROR(VALUE(INDEX('CSV Import'!$BG$7:$BG$359, MATCH($BP306, 'CSV Import'!$BE$7:$BE$359, 0))),0)</f>
        <v>0</v>
      </c>
      <c r="W306" s="59">
        <f>IFERROR(VALUE(INDEX('CSV Import'!$BL$7:$BL$359, MATCH($BP306, 'CSV Import'!$BK$7:$BK$359, 0))),0)</f>
        <v>0</v>
      </c>
      <c r="X306" s="60">
        <f>IFERROR(VALUE(INDEX('CSV Import'!$BM$7:$BM$359, MATCH($BP306, 'CSV Import'!$BK$7:$BK$359, 0))),0)</f>
        <v>0</v>
      </c>
      <c r="Y306" s="59">
        <f>IFERROR(VALUE(INDEX('CSV Import'!$BR$7:$BR$359, MATCH($BP306, 'CSV Import'!$BQ$7:$BQ$359, 0))),0)</f>
        <v>0</v>
      </c>
      <c r="Z306" s="60">
        <f>IFERROR(VALUE(INDEX('CSV Import'!$BS$7:$BS$359, MATCH($BP306, 'CSV Import'!$BQ$7:$BQ$359, 0))),0)</f>
        <v>0</v>
      </c>
      <c r="AA306" s="59">
        <f>IFERROR(VALUE(INDEX('CSV Import'!$BX$7:$BX$359, MATCH($BP306, 'CSV Import'!$BW$7:$BW$359, 0))),0)</f>
        <v>0</v>
      </c>
      <c r="AB306" s="60">
        <f>IFERROR(VALUE(INDEX('CSV Import'!$BY$7:$BY$359, MATCH($BP306, 'CSV Import'!$BW$7:$BW$359, 0))),0)</f>
        <v>0</v>
      </c>
      <c r="AC306" s="59">
        <f>IFERROR(VALUE(INDEX('CSV Import'!$CD$7:$CD$359, MATCH($BP306, 'CSV Import'!$CC$7:$CC$359, 0))),0)</f>
        <v>0</v>
      </c>
      <c r="AD306" s="60">
        <f>IFERROR(VALUE(INDEX('CSV Import'!$CE$7:$CE$359, MATCH($BP306, 'CSV Import'!$CC$7:$CC$359, 0))),0)</f>
        <v>0</v>
      </c>
      <c r="AE306" s="59">
        <f>IFERROR(VALUE(INDEX('CSV Import'!$CJ$7:$CJ$359, MATCH($BP306, 'CSV Import'!$CI$7:$CI$359, 0))),0)</f>
        <v>0</v>
      </c>
      <c r="AF306" s="60">
        <f>IFERROR(VALUE(INDEX('CSV Import'!$CK$7:$CK$359, MATCH($BP306, 'CSV Import'!$CI$7:$CI$359, 0))),0)</f>
        <v>0</v>
      </c>
      <c r="AG306" s="59">
        <f>IFERROR(VALUE(INDEX('CSV Import'!$CP$7:$CP$359, MATCH($BP306, 'CSV Import'!$CO$7:$CO$359, 0))),0)</f>
        <v>0</v>
      </c>
      <c r="AH306" s="60">
        <f>IFERROR(VALUE(INDEX('CSV Import'!$CQ$7:$CQ$359, MATCH($BP306, 'CSV Import'!$CO$7:$CO$359, 0))),0)</f>
        <v>0</v>
      </c>
      <c r="AI306" s="59">
        <f>IFERROR(VALUE(INDEX('CSV Import'!$CV$7:$CV$359, MATCH($BP306, 'CSV Import'!$CU$7:$CU$359, 0))),0)</f>
        <v>0</v>
      </c>
      <c r="AJ306" s="60">
        <f>IFERROR(VALUE(INDEX('CSV Import'!$CW$7:$CW$359, MATCH($BP306, 'CSV Import'!$CU$7:$CU$359, 0))),0)</f>
        <v>0</v>
      </c>
      <c r="AK306" s="59">
        <f>IFERROR(VALUE(INDEX('CSV Import'!$DB$7:$DB$359, MATCH($BP306, 'CSV Import'!$DA$7:$DA$359, 0))),0)</f>
        <v>0</v>
      </c>
      <c r="AL306" s="60">
        <f>IFERROR(VALUE(INDEX('CSV Import'!$DC$7:$DC$359, MATCH($BP306, 'CSV Import'!$DA$7:$DA$359, 0))),0)</f>
        <v>0</v>
      </c>
      <c r="AM306" s="59">
        <f>IFERROR(VALUE(INDEX('CSV Import'!$DH$7:$DH$359, MATCH($BP306, 'CSV Import'!$DG$7:$DG$359, 0))),0)</f>
        <v>0</v>
      </c>
      <c r="AN306" s="60">
        <f>IFERROR(VALUE(INDEX('CSV Import'!$DI$7:$DI$359, MATCH($BP306, 'CSV Import'!$DG$7:$DG$359, 0))),0)</f>
        <v>0</v>
      </c>
      <c r="AO306" s="59">
        <f>IFERROR(VALUE(INDEX('CSV Import'!$DN$7:$DN$359, MATCH($BP306, 'CSV Import'!$DM$7:$DM$359, 0))),0)</f>
        <v>0</v>
      </c>
      <c r="AP306" s="60">
        <f>IFERROR(VALUE(INDEX('CSV Import'!$DO$7:$DO$359, MATCH($BP306, 'CSV Import'!$DM$7:$DM$359, 0))),0)</f>
        <v>0</v>
      </c>
      <c r="AQ306" s="59">
        <f>IFERROR(VALUE(INDEX('CSV Import'!$DT$7:$DT$359, MATCH($BP306, 'CSV Import'!$DS$7:$DS$359, 0))),0)</f>
        <v>0</v>
      </c>
      <c r="AR306" s="60">
        <f>IFERROR(VALUE(INDEX('CSV Import'!$DU$7:$DU$359, MATCH($BP306, 'CSV Import'!$DS$7:$DS$359, 0))),0)</f>
        <v>0</v>
      </c>
      <c r="AS306" s="59">
        <f>IFERROR(VALUE(INDEX('CSV Import'!$DZ$7:$DZ$359, MATCH($BP306, 'CSV Import'!$DY$7:$DY$359, 0))),0)</f>
        <v>0</v>
      </c>
      <c r="AT306" s="60">
        <f>IFERROR(VALUE(INDEX('CSV Import'!$EA$7:$EA$359, MATCH($BP306, 'CSV Import'!$DY$7:$DY$359, 0))),0)</f>
        <v>0</v>
      </c>
      <c r="AU306" s="59">
        <f>IFERROR(VALUE(INDEX('CSV Import'!$EF$7:$EF$359, MATCH($BP306, 'CSV Import'!$EE$7:$EE$359, 0))),0)</f>
        <v>0</v>
      </c>
      <c r="AV306" s="60">
        <f>IFERROR(VALUE(INDEX('CSV Import'!$EG$7:$EG$359, MATCH($BP306, 'CSV Import'!$EE$7:$EE$359, 0))),0)</f>
        <v>0</v>
      </c>
      <c r="AW306" s="59">
        <f>IFERROR(VALUE(INDEX('CSV Import'!$EL$7:$EL$359, MATCH($BP306, 'CSV Import'!$EK$7:$EK$359, 0))),0)</f>
        <v>0</v>
      </c>
      <c r="AX306" s="60">
        <f>IFERROR(VALUE(INDEX('CSV Import'!$EM$7:$EM$359, MATCH($BP306, 'CSV Import'!$EK$7:$EK$359, 0))),0)</f>
        <v>0</v>
      </c>
      <c r="AY306" s="59">
        <f>IFERROR(VALUE(INDEX('CSV Import'!$ER$7:$ER$359, MATCH($BP306, 'CSV Import'!$EQ$7:$EQ$359, 0))),0)</f>
        <v>0</v>
      </c>
      <c r="AZ306" s="60">
        <f>IFERROR(VALUE(INDEX('CSV Import'!$ES$7:$ES$359, MATCH($BP306, 'CSV Import'!$EQ$7:$EQ$359, 0))),0)</f>
        <v>0</v>
      </c>
      <c r="BA306" s="59">
        <f>IFERROR(VALUE(INDEX('CSV Import'!$EX$7:$EX$359, MATCH($BP306, 'CSV Import'!$EW$7:$EW$359, 0))),0)</f>
        <v>0</v>
      </c>
      <c r="BB306" s="60">
        <f>IFERROR(VALUE(INDEX('CSV Import'!$EY$7:$EY$359, MATCH($BP306, 'CSV Import'!$EW$7:$EW$359, 0))),0)</f>
        <v>0</v>
      </c>
      <c r="BC306" s="59">
        <f>IFERROR(VALUE(INDEX('CSV Import'!$FD$7:$FD$359, MATCH($BP306, 'CSV Import'!$FC$7:$FC$359, 0))),0)</f>
        <v>0</v>
      </c>
      <c r="BD306" s="60">
        <f>IFERROR(VALUE(INDEX('CSV Import'!$FE$7:$FE$359, MATCH($BP306, 'CSV Import'!$FC$7:$FC$359, 0))),0)</f>
        <v>0</v>
      </c>
      <c r="BE306" s="59">
        <f>IFERROR(VALUE(INDEX('CSV Import'!$FJ$7:$FJ$359, MATCH($BP306, 'CSV Import'!$FI$7:$FI$359, 0))),0)</f>
        <v>0</v>
      </c>
      <c r="BF306" s="60">
        <f>IFERROR(VALUE(INDEX('CSV Import'!$FK$7:$FK$359, MATCH($BP306, 'CSV Import'!$FI$7:$FI$359, 0))),0)</f>
        <v>0</v>
      </c>
      <c r="BG306" s="59">
        <f>IFERROR(VALUE(INDEX('CSV Import'!$FP$7:$FP$359, MATCH($BP306, 'CSV Import'!$FO$7:$FO$359, 0))),0)</f>
        <v>0</v>
      </c>
      <c r="BH306" s="60">
        <f>IFERROR(VALUE(INDEX('CSV Import'!$FQ$7:$FQ$359, MATCH($BP306, 'CSV Import'!$FO$7:$FO$359, 0))),0)</f>
        <v>0</v>
      </c>
      <c r="BI306" s="59">
        <f>IFERROR(VALUE(INDEX('CSV Import'!$FV$7:$FV$359, MATCH($BP306, 'CSV Import'!$FU$7:$FU$359, 0))),0)</f>
        <v>0</v>
      </c>
      <c r="BJ306" s="60">
        <f>IFERROR(VALUE(INDEX('CSV Import'!$FW$7:$FW$359, MATCH($BP306, 'CSV Import'!$FU$7:$FU$359, 0))),0)</f>
        <v>0</v>
      </c>
      <c r="BK306" s="59">
        <f>IFERROR(VALUE(INDEX('CSV Import'!$GB$7:$GB$359, MATCH($BP306, 'CSV Import'!$GA$7:$GA$359, 0))),0)</f>
        <v>0</v>
      </c>
      <c r="BL306" s="60">
        <f>IFERROR(VALUE(INDEX('CSV Import'!$GC$7:$GC$359, MATCH($BP306, 'CSV Import'!$GA$7:$GA$359, 0))),0)</f>
        <v>0</v>
      </c>
      <c r="BM306" s="61">
        <f t="shared" si="573"/>
        <v>0</v>
      </c>
      <c r="BN306" s="62">
        <f t="shared" si="573"/>
        <v>0</v>
      </c>
      <c r="BP306" s="33" t="str">
        <f t="shared" si="574"/>
        <v>PERCENTAGE---</v>
      </c>
    </row>
    <row r="307" spans="1:68" x14ac:dyDescent="0.2">
      <c r="A307" s="28">
        <f>ROW()</f>
        <v>307</v>
      </c>
      <c r="B307" s="111" t="s">
        <v>15</v>
      </c>
      <c r="C307" s="59">
        <f>IFERROR(VALUE(INDEX('CSV Import'!$D$7:$D$359, MATCH($BP307, 'CSV Import'!$C$7:$C$359, 0))),0)</f>
        <v>0</v>
      </c>
      <c r="D307" s="60">
        <f>IFERROR(VALUE(INDEX('CSV Import'!$E$7:$E$359, MATCH($BP307, 'CSV Import'!$C$7:$C$359, 0))),0)</f>
        <v>0</v>
      </c>
      <c r="E307" s="59">
        <f>IFERROR(VALUE(INDEX('CSV Import'!$J$7:$J$359, MATCH($BP307, 'CSV Import'!$I$7:$I$359, 0))),0)</f>
        <v>0</v>
      </c>
      <c r="F307" s="60">
        <f>IFERROR(VALUE(INDEX('CSV Import'!$K$7:$K$359, MATCH($BP307, 'CSV Import'!$I$7:$I$359, 0))),0)</f>
        <v>0</v>
      </c>
      <c r="G307" s="59">
        <f>IFERROR(VALUE(INDEX('CSV Import'!$P$7:$P$359, MATCH($BP307, 'CSV Import'!$O$7:$O$359, 0))),0)</f>
        <v>0</v>
      </c>
      <c r="H307" s="60">
        <f>IFERROR(VALUE(INDEX('CSV Import'!$Q$7:$Q$359, MATCH($BP307, 'CSV Import'!$O$7:$O$359, 0))),0)</f>
        <v>0</v>
      </c>
      <c r="I307" s="59">
        <f>IFERROR(VALUE(INDEX('CSV Import'!$V$7:$V$359, MATCH($BP307, 'CSV Import'!$U$7:$U$359, 0))),0)</f>
        <v>0</v>
      </c>
      <c r="J307" s="60">
        <f>IFERROR(VALUE(INDEX('CSV Import'!$W$7:$W$359, MATCH($BP307, 'CSV Import'!$U$7:$U$359, 0))),0)</f>
        <v>0</v>
      </c>
      <c r="K307" s="59">
        <f>IFERROR(VALUE(INDEX('CSV Import'!$AB$7:$AB$359, MATCH($BP307, 'CSV Import'!$AA$7:$AA$359, 0))),0)</f>
        <v>0</v>
      </c>
      <c r="L307" s="60">
        <f>IFERROR(VALUE(INDEX('CSV Import'!$AC$7:$AC$359, MATCH($BP307, 'CSV Import'!$AA$7:$AA$359, 0))),0)</f>
        <v>0</v>
      </c>
      <c r="M307" s="59">
        <f>IFERROR(VALUE(INDEX('CSV Import'!$AH$7:$AH$359, MATCH($BP307, 'CSV Import'!$AG$7:$AG$359, 0))),0)</f>
        <v>0</v>
      </c>
      <c r="N307" s="60">
        <f>IFERROR(VALUE(INDEX('CSV Import'!$AI$7:$AI$359, MATCH($BP307, 'CSV Import'!$AG$7:$AG$359, 0))),0)</f>
        <v>0</v>
      </c>
      <c r="O307" s="59">
        <f>IFERROR(VALUE(INDEX('CSV Import'!$AN$7:$AN$359, MATCH($BP307, 'CSV Import'!$AM$7:$AM$359, 0))),0)</f>
        <v>0</v>
      </c>
      <c r="P307" s="60">
        <f>IFERROR(VALUE(INDEX('CSV Import'!$AO$7:$AO$359, MATCH($BP307, 'CSV Import'!$AM$7:$AM$359, 0))),0)</f>
        <v>0</v>
      </c>
      <c r="Q307" s="59">
        <f>IFERROR(VALUE(INDEX('CSV Import'!$AT$7:$AT$359, MATCH($BP307, 'CSV Import'!$AS$7:$AS$359, 0))),0)</f>
        <v>0</v>
      </c>
      <c r="R307" s="60">
        <f>IFERROR(VALUE(INDEX('CSV Import'!$AU$7:$AU$359, MATCH($BP307, 'CSV Import'!$AS$7:$AS$359, 0))),0)</f>
        <v>0</v>
      </c>
      <c r="S307" s="59">
        <f>IFERROR(VALUE(INDEX('CSV Import'!$AZ$7:$AZ$359, MATCH($BP307, 'CSV Import'!$AY$7:$AY$359, 0))),0)</f>
        <v>0</v>
      </c>
      <c r="T307" s="60">
        <f>IFERROR(VALUE(INDEX('CSV Import'!$BA$7:$BA$359, MATCH($BP307, 'CSV Import'!$AY$7:$AY$359, 0))),0)</f>
        <v>0</v>
      </c>
      <c r="U307" s="59">
        <f>IFERROR(VALUE(INDEX('CSV Import'!$BF$7:$BF$359, MATCH($BP307, 'CSV Import'!$BE$7:$BE$359, 0))),0)</f>
        <v>0</v>
      </c>
      <c r="V307" s="60">
        <f>IFERROR(VALUE(INDEX('CSV Import'!$BG$7:$BG$359, MATCH($BP307, 'CSV Import'!$BE$7:$BE$359, 0))),0)</f>
        <v>0</v>
      </c>
      <c r="W307" s="59">
        <f>IFERROR(VALUE(INDEX('CSV Import'!$BL$7:$BL$359, MATCH($BP307, 'CSV Import'!$BK$7:$BK$359, 0))),0)</f>
        <v>0</v>
      </c>
      <c r="X307" s="60">
        <f>IFERROR(VALUE(INDEX('CSV Import'!$BM$7:$BM$359, MATCH($BP307, 'CSV Import'!$BK$7:$BK$359, 0))),0)</f>
        <v>0</v>
      </c>
      <c r="Y307" s="59">
        <f>IFERROR(VALUE(INDEX('CSV Import'!$BR$7:$BR$359, MATCH($BP307, 'CSV Import'!$BQ$7:$BQ$359, 0))),0)</f>
        <v>0</v>
      </c>
      <c r="Z307" s="60">
        <f>IFERROR(VALUE(INDEX('CSV Import'!$BS$7:$BS$359, MATCH($BP307, 'CSV Import'!$BQ$7:$BQ$359, 0))),0)</f>
        <v>0</v>
      </c>
      <c r="AA307" s="59">
        <f>IFERROR(VALUE(INDEX('CSV Import'!$BX$7:$BX$359, MATCH($BP307, 'CSV Import'!$BW$7:$BW$359, 0))),0)</f>
        <v>0</v>
      </c>
      <c r="AB307" s="60">
        <f>IFERROR(VALUE(INDEX('CSV Import'!$BY$7:$BY$359, MATCH($BP307, 'CSV Import'!$BW$7:$BW$359, 0))),0)</f>
        <v>0</v>
      </c>
      <c r="AC307" s="59">
        <f>IFERROR(VALUE(INDEX('CSV Import'!$CD$7:$CD$359, MATCH($BP307, 'CSV Import'!$CC$7:$CC$359, 0))),0)</f>
        <v>0</v>
      </c>
      <c r="AD307" s="60">
        <f>IFERROR(VALUE(INDEX('CSV Import'!$CE$7:$CE$359, MATCH($BP307, 'CSV Import'!$CC$7:$CC$359, 0))),0)</f>
        <v>0</v>
      </c>
      <c r="AE307" s="59">
        <f>IFERROR(VALUE(INDEX('CSV Import'!$CJ$7:$CJ$359, MATCH($BP307, 'CSV Import'!$CI$7:$CI$359, 0))),0)</f>
        <v>0</v>
      </c>
      <c r="AF307" s="60">
        <f>IFERROR(VALUE(INDEX('CSV Import'!$CK$7:$CK$359, MATCH($BP307, 'CSV Import'!$CI$7:$CI$359, 0))),0)</f>
        <v>0</v>
      </c>
      <c r="AG307" s="59">
        <f>IFERROR(VALUE(INDEX('CSV Import'!$CP$7:$CP$359, MATCH($BP307, 'CSV Import'!$CO$7:$CO$359, 0))),0)</f>
        <v>0</v>
      </c>
      <c r="AH307" s="60">
        <f>IFERROR(VALUE(INDEX('CSV Import'!$CQ$7:$CQ$359, MATCH($BP307, 'CSV Import'!$CO$7:$CO$359, 0))),0)</f>
        <v>0</v>
      </c>
      <c r="AI307" s="59">
        <f>IFERROR(VALUE(INDEX('CSV Import'!$CV$7:$CV$359, MATCH($BP307, 'CSV Import'!$CU$7:$CU$359, 0))),0)</f>
        <v>0</v>
      </c>
      <c r="AJ307" s="60">
        <f>IFERROR(VALUE(INDEX('CSV Import'!$CW$7:$CW$359, MATCH($BP307, 'CSV Import'!$CU$7:$CU$359, 0))),0)</f>
        <v>0</v>
      </c>
      <c r="AK307" s="59">
        <f>IFERROR(VALUE(INDEX('CSV Import'!$DB$7:$DB$359, MATCH($BP307, 'CSV Import'!$DA$7:$DA$359, 0))),0)</f>
        <v>0</v>
      </c>
      <c r="AL307" s="60">
        <f>IFERROR(VALUE(INDEX('CSV Import'!$DC$7:$DC$359, MATCH($BP307, 'CSV Import'!$DA$7:$DA$359, 0))),0)</f>
        <v>0</v>
      </c>
      <c r="AM307" s="59">
        <f>IFERROR(VALUE(INDEX('CSV Import'!$DH$7:$DH$359, MATCH($BP307, 'CSV Import'!$DG$7:$DG$359, 0))),0)</f>
        <v>0</v>
      </c>
      <c r="AN307" s="60">
        <f>IFERROR(VALUE(INDEX('CSV Import'!$DI$7:$DI$359, MATCH($BP307, 'CSV Import'!$DG$7:$DG$359, 0))),0)</f>
        <v>0</v>
      </c>
      <c r="AO307" s="59">
        <f>IFERROR(VALUE(INDEX('CSV Import'!$DN$7:$DN$359, MATCH($BP307, 'CSV Import'!$DM$7:$DM$359, 0))),0)</f>
        <v>0</v>
      </c>
      <c r="AP307" s="60">
        <f>IFERROR(VALUE(INDEX('CSV Import'!$DO$7:$DO$359, MATCH($BP307, 'CSV Import'!$DM$7:$DM$359, 0))),0)</f>
        <v>0</v>
      </c>
      <c r="AQ307" s="59">
        <f>IFERROR(VALUE(INDEX('CSV Import'!$DT$7:$DT$359, MATCH($BP307, 'CSV Import'!$DS$7:$DS$359, 0))),0)</f>
        <v>0</v>
      </c>
      <c r="AR307" s="60">
        <f>IFERROR(VALUE(INDEX('CSV Import'!$DU$7:$DU$359, MATCH($BP307, 'CSV Import'!$DS$7:$DS$359, 0))),0)</f>
        <v>0</v>
      </c>
      <c r="AS307" s="59">
        <f>IFERROR(VALUE(INDEX('CSV Import'!$DZ$7:$DZ$359, MATCH($BP307, 'CSV Import'!$DY$7:$DY$359, 0))),0)</f>
        <v>0</v>
      </c>
      <c r="AT307" s="60">
        <f>IFERROR(VALUE(INDEX('CSV Import'!$EA$7:$EA$359, MATCH($BP307, 'CSV Import'!$DY$7:$DY$359, 0))),0)</f>
        <v>0</v>
      </c>
      <c r="AU307" s="59">
        <f>IFERROR(VALUE(INDEX('CSV Import'!$EF$7:$EF$359, MATCH($BP307, 'CSV Import'!$EE$7:$EE$359, 0))),0)</f>
        <v>0</v>
      </c>
      <c r="AV307" s="60">
        <f>IFERROR(VALUE(INDEX('CSV Import'!$EG$7:$EG$359, MATCH($BP307, 'CSV Import'!$EE$7:$EE$359, 0))),0)</f>
        <v>0</v>
      </c>
      <c r="AW307" s="59">
        <f>IFERROR(VALUE(INDEX('CSV Import'!$EL$7:$EL$359, MATCH($BP307, 'CSV Import'!$EK$7:$EK$359, 0))),0)</f>
        <v>0</v>
      </c>
      <c r="AX307" s="60">
        <f>IFERROR(VALUE(INDEX('CSV Import'!$EM$7:$EM$359, MATCH($BP307, 'CSV Import'!$EK$7:$EK$359, 0))),0)</f>
        <v>0</v>
      </c>
      <c r="AY307" s="59">
        <f>IFERROR(VALUE(INDEX('CSV Import'!$ER$7:$ER$359, MATCH($BP307, 'CSV Import'!$EQ$7:$EQ$359, 0))),0)</f>
        <v>0</v>
      </c>
      <c r="AZ307" s="60">
        <f>IFERROR(VALUE(INDEX('CSV Import'!$ES$7:$ES$359, MATCH($BP307, 'CSV Import'!$EQ$7:$EQ$359, 0))),0)</f>
        <v>0</v>
      </c>
      <c r="BA307" s="59">
        <f>IFERROR(VALUE(INDEX('CSV Import'!$EX$7:$EX$359, MATCH($BP307, 'CSV Import'!$EW$7:$EW$359, 0))),0)</f>
        <v>0</v>
      </c>
      <c r="BB307" s="60">
        <f>IFERROR(VALUE(INDEX('CSV Import'!$EY$7:$EY$359, MATCH($BP307, 'CSV Import'!$EW$7:$EW$359, 0))),0)</f>
        <v>0</v>
      </c>
      <c r="BC307" s="59">
        <f>IFERROR(VALUE(INDEX('CSV Import'!$FD$7:$FD$359, MATCH($BP307, 'CSV Import'!$FC$7:$FC$359, 0))),0)</f>
        <v>0</v>
      </c>
      <c r="BD307" s="60">
        <f>IFERROR(VALUE(INDEX('CSV Import'!$FE$7:$FE$359, MATCH($BP307, 'CSV Import'!$FC$7:$FC$359, 0))),0)</f>
        <v>0</v>
      </c>
      <c r="BE307" s="59">
        <f>IFERROR(VALUE(INDEX('CSV Import'!$FJ$7:$FJ$359, MATCH($BP307, 'CSV Import'!$FI$7:$FI$359, 0))),0)</f>
        <v>0</v>
      </c>
      <c r="BF307" s="60">
        <f>IFERROR(VALUE(INDEX('CSV Import'!$FK$7:$FK$359, MATCH($BP307, 'CSV Import'!$FI$7:$FI$359, 0))),0)</f>
        <v>0</v>
      </c>
      <c r="BG307" s="59">
        <f>IFERROR(VALUE(INDEX('CSV Import'!$FP$7:$FP$359, MATCH($BP307, 'CSV Import'!$FO$7:$FO$359, 0))),0)</f>
        <v>0</v>
      </c>
      <c r="BH307" s="60">
        <f>IFERROR(VALUE(INDEX('CSV Import'!$FQ$7:$FQ$359, MATCH($BP307, 'CSV Import'!$FO$7:$FO$359, 0))),0)</f>
        <v>0</v>
      </c>
      <c r="BI307" s="59">
        <f>IFERROR(VALUE(INDEX('CSV Import'!$FV$7:$FV$359, MATCH($BP307, 'CSV Import'!$FU$7:$FU$359, 0))),0)</f>
        <v>0</v>
      </c>
      <c r="BJ307" s="60">
        <f>IFERROR(VALUE(INDEX('CSV Import'!$FW$7:$FW$359, MATCH($BP307, 'CSV Import'!$FU$7:$FU$359, 0))),0)</f>
        <v>0</v>
      </c>
      <c r="BK307" s="59">
        <f>IFERROR(VALUE(INDEX('CSV Import'!$GB$7:$GB$359, MATCH($BP307, 'CSV Import'!$GA$7:$GA$359, 0))),0)</f>
        <v>0</v>
      </c>
      <c r="BL307" s="60">
        <f>IFERROR(VALUE(INDEX('CSV Import'!$GC$7:$GC$359, MATCH($BP307, 'CSV Import'!$GA$7:$GA$359, 0))),0)</f>
        <v>0</v>
      </c>
      <c r="BM307" s="61">
        <f t="shared" si="573"/>
        <v>0</v>
      </c>
      <c r="BN307" s="62">
        <f t="shared" si="573"/>
        <v>0</v>
      </c>
      <c r="BP307" s="33" t="str">
        <f t="shared" si="574"/>
        <v>PERCENTAGE---</v>
      </c>
    </row>
    <row r="308" spans="1:68" x14ac:dyDescent="0.2">
      <c r="A308" s="28">
        <f>ROW()</f>
        <v>308</v>
      </c>
      <c r="B308" s="111" t="s">
        <v>15</v>
      </c>
      <c r="C308" s="59">
        <f>IFERROR(VALUE(INDEX('CSV Import'!$D$7:$D$359, MATCH($BP308, 'CSV Import'!$C$7:$C$359, 0))),0)</f>
        <v>0</v>
      </c>
      <c r="D308" s="60">
        <f>IFERROR(VALUE(INDEX('CSV Import'!$E$7:$E$359, MATCH($BP308, 'CSV Import'!$C$7:$C$359, 0))),0)</f>
        <v>0</v>
      </c>
      <c r="E308" s="59">
        <f>IFERROR(VALUE(INDEX('CSV Import'!$J$7:$J$359, MATCH($BP308, 'CSV Import'!$I$7:$I$359, 0))),0)</f>
        <v>0</v>
      </c>
      <c r="F308" s="60">
        <f>IFERROR(VALUE(INDEX('CSV Import'!$K$7:$K$359, MATCH($BP308, 'CSV Import'!$I$7:$I$359, 0))),0)</f>
        <v>0</v>
      </c>
      <c r="G308" s="59">
        <f>IFERROR(VALUE(INDEX('CSV Import'!$P$7:$P$359, MATCH($BP308, 'CSV Import'!$O$7:$O$359, 0))),0)</f>
        <v>0</v>
      </c>
      <c r="H308" s="60">
        <f>IFERROR(VALUE(INDEX('CSV Import'!$Q$7:$Q$359, MATCH($BP308, 'CSV Import'!$O$7:$O$359, 0))),0)</f>
        <v>0</v>
      </c>
      <c r="I308" s="59">
        <f>IFERROR(VALUE(INDEX('CSV Import'!$V$7:$V$359, MATCH($BP308, 'CSV Import'!$U$7:$U$359, 0))),0)</f>
        <v>0</v>
      </c>
      <c r="J308" s="60">
        <f>IFERROR(VALUE(INDEX('CSV Import'!$W$7:$W$359, MATCH($BP308, 'CSV Import'!$U$7:$U$359, 0))),0)</f>
        <v>0</v>
      </c>
      <c r="K308" s="59">
        <f>IFERROR(VALUE(INDEX('CSV Import'!$AB$7:$AB$359, MATCH($BP308, 'CSV Import'!$AA$7:$AA$359, 0))),0)</f>
        <v>0</v>
      </c>
      <c r="L308" s="60">
        <f>IFERROR(VALUE(INDEX('CSV Import'!$AC$7:$AC$359, MATCH($BP308, 'CSV Import'!$AA$7:$AA$359, 0))),0)</f>
        <v>0</v>
      </c>
      <c r="M308" s="59">
        <f>IFERROR(VALUE(INDEX('CSV Import'!$AH$7:$AH$359, MATCH($BP308, 'CSV Import'!$AG$7:$AG$359, 0))),0)</f>
        <v>0</v>
      </c>
      <c r="N308" s="60">
        <f>IFERROR(VALUE(INDEX('CSV Import'!$AI$7:$AI$359, MATCH($BP308, 'CSV Import'!$AG$7:$AG$359, 0))),0)</f>
        <v>0</v>
      </c>
      <c r="O308" s="59">
        <f>IFERROR(VALUE(INDEX('CSV Import'!$AN$7:$AN$359, MATCH($BP308, 'CSV Import'!$AM$7:$AM$359, 0))),0)</f>
        <v>0</v>
      </c>
      <c r="P308" s="60">
        <f>IFERROR(VALUE(INDEX('CSV Import'!$AO$7:$AO$359, MATCH($BP308, 'CSV Import'!$AM$7:$AM$359, 0))),0)</f>
        <v>0</v>
      </c>
      <c r="Q308" s="59">
        <f>IFERROR(VALUE(INDEX('CSV Import'!$AT$7:$AT$359, MATCH($BP308, 'CSV Import'!$AS$7:$AS$359, 0))),0)</f>
        <v>0</v>
      </c>
      <c r="R308" s="60">
        <f>IFERROR(VALUE(INDEX('CSV Import'!$AU$7:$AU$359, MATCH($BP308, 'CSV Import'!$AS$7:$AS$359, 0))),0)</f>
        <v>0</v>
      </c>
      <c r="S308" s="59">
        <f>IFERROR(VALUE(INDEX('CSV Import'!$AZ$7:$AZ$359, MATCH($BP308, 'CSV Import'!$AY$7:$AY$359, 0))),0)</f>
        <v>0</v>
      </c>
      <c r="T308" s="60">
        <f>IFERROR(VALUE(INDEX('CSV Import'!$BA$7:$BA$359, MATCH($BP308, 'CSV Import'!$AY$7:$AY$359, 0))),0)</f>
        <v>0</v>
      </c>
      <c r="U308" s="59">
        <f>IFERROR(VALUE(INDEX('CSV Import'!$BF$7:$BF$359, MATCH($BP308, 'CSV Import'!$BE$7:$BE$359, 0))),0)</f>
        <v>0</v>
      </c>
      <c r="V308" s="60">
        <f>IFERROR(VALUE(INDEX('CSV Import'!$BG$7:$BG$359, MATCH($BP308, 'CSV Import'!$BE$7:$BE$359, 0))),0)</f>
        <v>0</v>
      </c>
      <c r="W308" s="59">
        <f>IFERROR(VALUE(INDEX('CSV Import'!$BL$7:$BL$359, MATCH($BP308, 'CSV Import'!$BK$7:$BK$359, 0))),0)</f>
        <v>0</v>
      </c>
      <c r="X308" s="60">
        <f>IFERROR(VALUE(INDEX('CSV Import'!$BM$7:$BM$359, MATCH($BP308, 'CSV Import'!$BK$7:$BK$359, 0))),0)</f>
        <v>0</v>
      </c>
      <c r="Y308" s="59">
        <f>IFERROR(VALUE(INDEX('CSV Import'!$BR$7:$BR$359, MATCH($BP308, 'CSV Import'!$BQ$7:$BQ$359, 0))),0)</f>
        <v>0</v>
      </c>
      <c r="Z308" s="60">
        <f>IFERROR(VALUE(INDEX('CSV Import'!$BS$7:$BS$359, MATCH($BP308, 'CSV Import'!$BQ$7:$BQ$359, 0))),0)</f>
        <v>0</v>
      </c>
      <c r="AA308" s="59">
        <f>IFERROR(VALUE(INDEX('CSV Import'!$BX$7:$BX$359, MATCH($BP308, 'CSV Import'!$BW$7:$BW$359, 0))),0)</f>
        <v>0</v>
      </c>
      <c r="AB308" s="60">
        <f>IFERROR(VALUE(INDEX('CSV Import'!$BY$7:$BY$359, MATCH($BP308, 'CSV Import'!$BW$7:$BW$359, 0))),0)</f>
        <v>0</v>
      </c>
      <c r="AC308" s="59">
        <f>IFERROR(VALUE(INDEX('CSV Import'!$CD$7:$CD$359, MATCH($BP308, 'CSV Import'!$CC$7:$CC$359, 0))),0)</f>
        <v>0</v>
      </c>
      <c r="AD308" s="60">
        <f>IFERROR(VALUE(INDEX('CSV Import'!$CE$7:$CE$359, MATCH($BP308, 'CSV Import'!$CC$7:$CC$359, 0))),0)</f>
        <v>0</v>
      </c>
      <c r="AE308" s="59">
        <f>IFERROR(VALUE(INDEX('CSV Import'!$CJ$7:$CJ$359, MATCH($BP308, 'CSV Import'!$CI$7:$CI$359, 0))),0)</f>
        <v>0</v>
      </c>
      <c r="AF308" s="60">
        <f>IFERROR(VALUE(INDEX('CSV Import'!$CK$7:$CK$359, MATCH($BP308, 'CSV Import'!$CI$7:$CI$359, 0))),0)</f>
        <v>0</v>
      </c>
      <c r="AG308" s="59">
        <f>IFERROR(VALUE(INDEX('CSV Import'!$CP$7:$CP$359, MATCH($BP308, 'CSV Import'!$CO$7:$CO$359, 0))),0)</f>
        <v>0</v>
      </c>
      <c r="AH308" s="60">
        <f>IFERROR(VALUE(INDEX('CSV Import'!$CQ$7:$CQ$359, MATCH($BP308, 'CSV Import'!$CO$7:$CO$359, 0))),0)</f>
        <v>0</v>
      </c>
      <c r="AI308" s="59">
        <f>IFERROR(VALUE(INDEX('CSV Import'!$CV$7:$CV$359, MATCH($BP308, 'CSV Import'!$CU$7:$CU$359, 0))),0)</f>
        <v>0</v>
      </c>
      <c r="AJ308" s="60">
        <f>IFERROR(VALUE(INDEX('CSV Import'!$CW$7:$CW$359, MATCH($BP308, 'CSV Import'!$CU$7:$CU$359, 0))),0)</f>
        <v>0</v>
      </c>
      <c r="AK308" s="59">
        <f>IFERROR(VALUE(INDEX('CSV Import'!$DB$7:$DB$359, MATCH($BP308, 'CSV Import'!$DA$7:$DA$359, 0))),0)</f>
        <v>0</v>
      </c>
      <c r="AL308" s="60">
        <f>IFERROR(VALUE(INDEX('CSV Import'!$DC$7:$DC$359, MATCH($BP308, 'CSV Import'!$DA$7:$DA$359, 0))),0)</f>
        <v>0</v>
      </c>
      <c r="AM308" s="59">
        <f>IFERROR(VALUE(INDEX('CSV Import'!$DH$7:$DH$359, MATCH($BP308, 'CSV Import'!$DG$7:$DG$359, 0))),0)</f>
        <v>0</v>
      </c>
      <c r="AN308" s="60">
        <f>IFERROR(VALUE(INDEX('CSV Import'!$DI$7:$DI$359, MATCH($BP308, 'CSV Import'!$DG$7:$DG$359, 0))),0)</f>
        <v>0</v>
      </c>
      <c r="AO308" s="59">
        <f>IFERROR(VALUE(INDEX('CSV Import'!$DN$7:$DN$359, MATCH($BP308, 'CSV Import'!$DM$7:$DM$359, 0))),0)</f>
        <v>0</v>
      </c>
      <c r="AP308" s="60">
        <f>IFERROR(VALUE(INDEX('CSV Import'!$DO$7:$DO$359, MATCH($BP308, 'CSV Import'!$DM$7:$DM$359, 0))),0)</f>
        <v>0</v>
      </c>
      <c r="AQ308" s="59">
        <f>IFERROR(VALUE(INDEX('CSV Import'!$DT$7:$DT$359, MATCH($BP308, 'CSV Import'!$DS$7:$DS$359, 0))),0)</f>
        <v>0</v>
      </c>
      <c r="AR308" s="60">
        <f>IFERROR(VALUE(INDEX('CSV Import'!$DU$7:$DU$359, MATCH($BP308, 'CSV Import'!$DS$7:$DS$359, 0))),0)</f>
        <v>0</v>
      </c>
      <c r="AS308" s="59">
        <f>IFERROR(VALUE(INDEX('CSV Import'!$DZ$7:$DZ$359, MATCH($BP308, 'CSV Import'!$DY$7:$DY$359, 0))),0)</f>
        <v>0</v>
      </c>
      <c r="AT308" s="60">
        <f>IFERROR(VALUE(INDEX('CSV Import'!$EA$7:$EA$359, MATCH($BP308, 'CSV Import'!$DY$7:$DY$359, 0))),0)</f>
        <v>0</v>
      </c>
      <c r="AU308" s="59">
        <f>IFERROR(VALUE(INDEX('CSV Import'!$EF$7:$EF$359, MATCH($BP308, 'CSV Import'!$EE$7:$EE$359, 0))),0)</f>
        <v>0</v>
      </c>
      <c r="AV308" s="60">
        <f>IFERROR(VALUE(INDEX('CSV Import'!$EG$7:$EG$359, MATCH($BP308, 'CSV Import'!$EE$7:$EE$359, 0))),0)</f>
        <v>0</v>
      </c>
      <c r="AW308" s="59">
        <f>IFERROR(VALUE(INDEX('CSV Import'!$EL$7:$EL$359, MATCH($BP308, 'CSV Import'!$EK$7:$EK$359, 0))),0)</f>
        <v>0</v>
      </c>
      <c r="AX308" s="60">
        <f>IFERROR(VALUE(INDEX('CSV Import'!$EM$7:$EM$359, MATCH($BP308, 'CSV Import'!$EK$7:$EK$359, 0))),0)</f>
        <v>0</v>
      </c>
      <c r="AY308" s="59">
        <f>IFERROR(VALUE(INDEX('CSV Import'!$ER$7:$ER$359, MATCH($BP308, 'CSV Import'!$EQ$7:$EQ$359, 0))),0)</f>
        <v>0</v>
      </c>
      <c r="AZ308" s="60">
        <f>IFERROR(VALUE(INDEX('CSV Import'!$ES$7:$ES$359, MATCH($BP308, 'CSV Import'!$EQ$7:$EQ$359, 0))),0)</f>
        <v>0</v>
      </c>
      <c r="BA308" s="59">
        <f>IFERROR(VALUE(INDEX('CSV Import'!$EX$7:$EX$359, MATCH($BP308, 'CSV Import'!$EW$7:$EW$359, 0))),0)</f>
        <v>0</v>
      </c>
      <c r="BB308" s="60">
        <f>IFERROR(VALUE(INDEX('CSV Import'!$EY$7:$EY$359, MATCH($BP308, 'CSV Import'!$EW$7:$EW$359, 0))),0)</f>
        <v>0</v>
      </c>
      <c r="BC308" s="59">
        <f>IFERROR(VALUE(INDEX('CSV Import'!$FD$7:$FD$359, MATCH($BP308, 'CSV Import'!$FC$7:$FC$359, 0))),0)</f>
        <v>0</v>
      </c>
      <c r="BD308" s="60">
        <f>IFERROR(VALUE(INDEX('CSV Import'!$FE$7:$FE$359, MATCH($BP308, 'CSV Import'!$FC$7:$FC$359, 0))),0)</f>
        <v>0</v>
      </c>
      <c r="BE308" s="59">
        <f>IFERROR(VALUE(INDEX('CSV Import'!$FJ$7:$FJ$359, MATCH($BP308, 'CSV Import'!$FI$7:$FI$359, 0))),0)</f>
        <v>0</v>
      </c>
      <c r="BF308" s="60">
        <f>IFERROR(VALUE(INDEX('CSV Import'!$FK$7:$FK$359, MATCH($BP308, 'CSV Import'!$FI$7:$FI$359, 0))),0)</f>
        <v>0</v>
      </c>
      <c r="BG308" s="59">
        <f>IFERROR(VALUE(INDEX('CSV Import'!$FP$7:$FP$359, MATCH($BP308, 'CSV Import'!$FO$7:$FO$359, 0))),0)</f>
        <v>0</v>
      </c>
      <c r="BH308" s="60">
        <f>IFERROR(VALUE(INDEX('CSV Import'!$FQ$7:$FQ$359, MATCH($BP308, 'CSV Import'!$FO$7:$FO$359, 0))),0)</f>
        <v>0</v>
      </c>
      <c r="BI308" s="59">
        <f>IFERROR(VALUE(INDEX('CSV Import'!$FV$7:$FV$359, MATCH($BP308, 'CSV Import'!$FU$7:$FU$359, 0))),0)</f>
        <v>0</v>
      </c>
      <c r="BJ308" s="60">
        <f>IFERROR(VALUE(INDEX('CSV Import'!$FW$7:$FW$359, MATCH($BP308, 'CSV Import'!$FU$7:$FU$359, 0))),0)</f>
        <v>0</v>
      </c>
      <c r="BK308" s="59">
        <f>IFERROR(VALUE(INDEX('CSV Import'!$GB$7:$GB$359, MATCH($BP308, 'CSV Import'!$GA$7:$GA$359, 0))),0)</f>
        <v>0</v>
      </c>
      <c r="BL308" s="60">
        <f>IFERROR(VALUE(INDEX('CSV Import'!$GC$7:$GC$359, MATCH($BP308, 'CSV Import'!$GA$7:$GA$359, 0))),0)</f>
        <v>0</v>
      </c>
      <c r="BM308" s="61">
        <f t="shared" si="573"/>
        <v>0</v>
      </c>
      <c r="BN308" s="62">
        <f t="shared" si="573"/>
        <v>0</v>
      </c>
      <c r="BP308" s="33" t="str">
        <f t="shared" si="574"/>
        <v>PERCENTAGE---</v>
      </c>
    </row>
    <row r="309" spans="1:68" x14ac:dyDescent="0.2">
      <c r="A309" s="28">
        <f>ROW()</f>
        <v>309</v>
      </c>
      <c r="B309" s="111" t="s">
        <v>15</v>
      </c>
      <c r="C309" s="59">
        <f>IFERROR(VALUE(INDEX('CSV Import'!$D$7:$D$359, MATCH($BP309, 'CSV Import'!$C$7:$C$359, 0))),0)</f>
        <v>0</v>
      </c>
      <c r="D309" s="60">
        <f>IFERROR(VALUE(INDEX('CSV Import'!$E$7:$E$359, MATCH($BP309, 'CSV Import'!$C$7:$C$359, 0))),0)</f>
        <v>0</v>
      </c>
      <c r="E309" s="59">
        <f>IFERROR(VALUE(INDEX('CSV Import'!$J$7:$J$359, MATCH($BP309, 'CSV Import'!$I$7:$I$359, 0))),0)</f>
        <v>0</v>
      </c>
      <c r="F309" s="60">
        <f>IFERROR(VALUE(INDEX('CSV Import'!$K$7:$K$359, MATCH($BP309, 'CSV Import'!$I$7:$I$359, 0))),0)</f>
        <v>0</v>
      </c>
      <c r="G309" s="59">
        <f>IFERROR(VALUE(INDEX('CSV Import'!$P$7:$P$359, MATCH($BP309, 'CSV Import'!$O$7:$O$359, 0))),0)</f>
        <v>0</v>
      </c>
      <c r="H309" s="60">
        <f>IFERROR(VALUE(INDEX('CSV Import'!$Q$7:$Q$359, MATCH($BP309, 'CSV Import'!$O$7:$O$359, 0))),0)</f>
        <v>0</v>
      </c>
      <c r="I309" s="59">
        <f>IFERROR(VALUE(INDEX('CSV Import'!$V$7:$V$359, MATCH($BP309, 'CSV Import'!$U$7:$U$359, 0))),0)</f>
        <v>0</v>
      </c>
      <c r="J309" s="60">
        <f>IFERROR(VALUE(INDEX('CSV Import'!$W$7:$W$359, MATCH($BP309, 'CSV Import'!$U$7:$U$359, 0))),0)</f>
        <v>0</v>
      </c>
      <c r="K309" s="59">
        <f>IFERROR(VALUE(INDEX('CSV Import'!$AB$7:$AB$359, MATCH($BP309, 'CSV Import'!$AA$7:$AA$359, 0))),0)</f>
        <v>0</v>
      </c>
      <c r="L309" s="60">
        <f>IFERROR(VALUE(INDEX('CSV Import'!$AC$7:$AC$359, MATCH($BP309, 'CSV Import'!$AA$7:$AA$359, 0))),0)</f>
        <v>0</v>
      </c>
      <c r="M309" s="59">
        <f>IFERROR(VALUE(INDEX('CSV Import'!$AH$7:$AH$359, MATCH($BP309, 'CSV Import'!$AG$7:$AG$359, 0))),0)</f>
        <v>0</v>
      </c>
      <c r="N309" s="60">
        <f>IFERROR(VALUE(INDEX('CSV Import'!$AI$7:$AI$359, MATCH($BP309, 'CSV Import'!$AG$7:$AG$359, 0))),0)</f>
        <v>0</v>
      </c>
      <c r="O309" s="59">
        <f>IFERROR(VALUE(INDEX('CSV Import'!$AN$7:$AN$359, MATCH($BP309, 'CSV Import'!$AM$7:$AM$359, 0))),0)</f>
        <v>0</v>
      </c>
      <c r="P309" s="60">
        <f>IFERROR(VALUE(INDEX('CSV Import'!$AO$7:$AO$359, MATCH($BP309, 'CSV Import'!$AM$7:$AM$359, 0))),0)</f>
        <v>0</v>
      </c>
      <c r="Q309" s="59">
        <f>IFERROR(VALUE(INDEX('CSV Import'!$AT$7:$AT$359, MATCH($BP309, 'CSV Import'!$AS$7:$AS$359, 0))),0)</f>
        <v>0</v>
      </c>
      <c r="R309" s="60">
        <f>IFERROR(VALUE(INDEX('CSV Import'!$AU$7:$AU$359, MATCH($BP309, 'CSV Import'!$AS$7:$AS$359, 0))),0)</f>
        <v>0</v>
      </c>
      <c r="S309" s="59">
        <f>IFERROR(VALUE(INDEX('CSV Import'!$AZ$7:$AZ$359, MATCH($BP309, 'CSV Import'!$AY$7:$AY$359, 0))),0)</f>
        <v>0</v>
      </c>
      <c r="T309" s="60">
        <f>IFERROR(VALUE(INDEX('CSV Import'!$BA$7:$BA$359, MATCH($BP309, 'CSV Import'!$AY$7:$AY$359, 0))),0)</f>
        <v>0</v>
      </c>
      <c r="U309" s="59">
        <f>IFERROR(VALUE(INDEX('CSV Import'!$BF$7:$BF$359, MATCH($BP309, 'CSV Import'!$BE$7:$BE$359, 0))),0)</f>
        <v>0</v>
      </c>
      <c r="V309" s="60">
        <f>IFERROR(VALUE(INDEX('CSV Import'!$BG$7:$BG$359, MATCH($BP309, 'CSV Import'!$BE$7:$BE$359, 0))),0)</f>
        <v>0</v>
      </c>
      <c r="W309" s="59">
        <f>IFERROR(VALUE(INDEX('CSV Import'!$BL$7:$BL$359, MATCH($BP309, 'CSV Import'!$BK$7:$BK$359, 0))),0)</f>
        <v>0</v>
      </c>
      <c r="X309" s="60">
        <f>IFERROR(VALUE(INDEX('CSV Import'!$BM$7:$BM$359, MATCH($BP309, 'CSV Import'!$BK$7:$BK$359, 0))),0)</f>
        <v>0</v>
      </c>
      <c r="Y309" s="59">
        <f>IFERROR(VALUE(INDEX('CSV Import'!$BR$7:$BR$359, MATCH($BP309, 'CSV Import'!$BQ$7:$BQ$359, 0))),0)</f>
        <v>0</v>
      </c>
      <c r="Z309" s="60">
        <f>IFERROR(VALUE(INDEX('CSV Import'!$BS$7:$BS$359, MATCH($BP309, 'CSV Import'!$BQ$7:$BQ$359, 0))),0)</f>
        <v>0</v>
      </c>
      <c r="AA309" s="59">
        <f>IFERROR(VALUE(INDEX('CSV Import'!$BX$7:$BX$359, MATCH($BP309, 'CSV Import'!$BW$7:$BW$359, 0))),0)</f>
        <v>0</v>
      </c>
      <c r="AB309" s="60">
        <f>IFERROR(VALUE(INDEX('CSV Import'!$BY$7:$BY$359, MATCH($BP309, 'CSV Import'!$BW$7:$BW$359, 0))),0)</f>
        <v>0</v>
      </c>
      <c r="AC309" s="59">
        <f>IFERROR(VALUE(INDEX('CSV Import'!$CD$7:$CD$359, MATCH($BP309, 'CSV Import'!$CC$7:$CC$359, 0))),0)</f>
        <v>0</v>
      </c>
      <c r="AD309" s="60">
        <f>IFERROR(VALUE(INDEX('CSV Import'!$CE$7:$CE$359, MATCH($BP309, 'CSV Import'!$CC$7:$CC$359, 0))),0)</f>
        <v>0</v>
      </c>
      <c r="AE309" s="59">
        <f>IFERROR(VALUE(INDEX('CSV Import'!$CJ$7:$CJ$359, MATCH($BP309, 'CSV Import'!$CI$7:$CI$359, 0))),0)</f>
        <v>0</v>
      </c>
      <c r="AF309" s="60">
        <f>IFERROR(VALUE(INDEX('CSV Import'!$CK$7:$CK$359, MATCH($BP309, 'CSV Import'!$CI$7:$CI$359, 0))),0)</f>
        <v>0</v>
      </c>
      <c r="AG309" s="59">
        <f>IFERROR(VALUE(INDEX('CSV Import'!$CP$7:$CP$359, MATCH($BP309, 'CSV Import'!$CO$7:$CO$359, 0))),0)</f>
        <v>0</v>
      </c>
      <c r="AH309" s="60">
        <f>IFERROR(VALUE(INDEX('CSV Import'!$CQ$7:$CQ$359, MATCH($BP309, 'CSV Import'!$CO$7:$CO$359, 0))),0)</f>
        <v>0</v>
      </c>
      <c r="AI309" s="59">
        <f>IFERROR(VALUE(INDEX('CSV Import'!$CV$7:$CV$359, MATCH($BP309, 'CSV Import'!$CU$7:$CU$359, 0))),0)</f>
        <v>0</v>
      </c>
      <c r="AJ309" s="60">
        <f>IFERROR(VALUE(INDEX('CSV Import'!$CW$7:$CW$359, MATCH($BP309, 'CSV Import'!$CU$7:$CU$359, 0))),0)</f>
        <v>0</v>
      </c>
      <c r="AK309" s="59">
        <f>IFERROR(VALUE(INDEX('CSV Import'!$DB$7:$DB$359, MATCH($BP309, 'CSV Import'!$DA$7:$DA$359, 0))),0)</f>
        <v>0</v>
      </c>
      <c r="AL309" s="60">
        <f>IFERROR(VALUE(INDEX('CSV Import'!$DC$7:$DC$359, MATCH($BP309, 'CSV Import'!$DA$7:$DA$359, 0))),0)</f>
        <v>0</v>
      </c>
      <c r="AM309" s="59">
        <f>IFERROR(VALUE(INDEX('CSV Import'!$DH$7:$DH$359, MATCH($BP309, 'CSV Import'!$DG$7:$DG$359, 0))),0)</f>
        <v>0</v>
      </c>
      <c r="AN309" s="60">
        <f>IFERROR(VALUE(INDEX('CSV Import'!$DI$7:$DI$359, MATCH($BP309, 'CSV Import'!$DG$7:$DG$359, 0))),0)</f>
        <v>0</v>
      </c>
      <c r="AO309" s="59">
        <f>IFERROR(VALUE(INDEX('CSV Import'!$DN$7:$DN$359, MATCH($BP309, 'CSV Import'!$DM$7:$DM$359, 0))),0)</f>
        <v>0</v>
      </c>
      <c r="AP309" s="60">
        <f>IFERROR(VALUE(INDEX('CSV Import'!$DO$7:$DO$359, MATCH($BP309, 'CSV Import'!$DM$7:$DM$359, 0))),0)</f>
        <v>0</v>
      </c>
      <c r="AQ309" s="59">
        <f>IFERROR(VALUE(INDEX('CSV Import'!$DT$7:$DT$359, MATCH($BP309, 'CSV Import'!$DS$7:$DS$359, 0))),0)</f>
        <v>0</v>
      </c>
      <c r="AR309" s="60">
        <f>IFERROR(VALUE(INDEX('CSV Import'!$DU$7:$DU$359, MATCH($BP309, 'CSV Import'!$DS$7:$DS$359, 0))),0)</f>
        <v>0</v>
      </c>
      <c r="AS309" s="59">
        <f>IFERROR(VALUE(INDEX('CSV Import'!$DZ$7:$DZ$359, MATCH($BP309, 'CSV Import'!$DY$7:$DY$359, 0))),0)</f>
        <v>0</v>
      </c>
      <c r="AT309" s="60">
        <f>IFERROR(VALUE(INDEX('CSV Import'!$EA$7:$EA$359, MATCH($BP309, 'CSV Import'!$DY$7:$DY$359, 0))),0)</f>
        <v>0</v>
      </c>
      <c r="AU309" s="59">
        <f>IFERROR(VALUE(INDEX('CSV Import'!$EF$7:$EF$359, MATCH($BP309, 'CSV Import'!$EE$7:$EE$359, 0))),0)</f>
        <v>0</v>
      </c>
      <c r="AV309" s="60">
        <f>IFERROR(VALUE(INDEX('CSV Import'!$EG$7:$EG$359, MATCH($BP309, 'CSV Import'!$EE$7:$EE$359, 0))),0)</f>
        <v>0</v>
      </c>
      <c r="AW309" s="59">
        <f>IFERROR(VALUE(INDEX('CSV Import'!$EL$7:$EL$359, MATCH($BP309, 'CSV Import'!$EK$7:$EK$359, 0))),0)</f>
        <v>0</v>
      </c>
      <c r="AX309" s="60">
        <f>IFERROR(VALUE(INDEX('CSV Import'!$EM$7:$EM$359, MATCH($BP309, 'CSV Import'!$EK$7:$EK$359, 0))),0)</f>
        <v>0</v>
      </c>
      <c r="AY309" s="59">
        <f>IFERROR(VALUE(INDEX('CSV Import'!$ER$7:$ER$359, MATCH($BP309, 'CSV Import'!$EQ$7:$EQ$359, 0))),0)</f>
        <v>0</v>
      </c>
      <c r="AZ309" s="60">
        <f>IFERROR(VALUE(INDEX('CSV Import'!$ES$7:$ES$359, MATCH($BP309, 'CSV Import'!$EQ$7:$EQ$359, 0))),0)</f>
        <v>0</v>
      </c>
      <c r="BA309" s="59">
        <f>IFERROR(VALUE(INDEX('CSV Import'!$EX$7:$EX$359, MATCH($BP309, 'CSV Import'!$EW$7:$EW$359, 0))),0)</f>
        <v>0</v>
      </c>
      <c r="BB309" s="60">
        <f>IFERROR(VALUE(INDEX('CSV Import'!$EY$7:$EY$359, MATCH($BP309, 'CSV Import'!$EW$7:$EW$359, 0))),0)</f>
        <v>0</v>
      </c>
      <c r="BC309" s="59">
        <f>IFERROR(VALUE(INDEX('CSV Import'!$FD$7:$FD$359, MATCH($BP309, 'CSV Import'!$FC$7:$FC$359, 0))),0)</f>
        <v>0</v>
      </c>
      <c r="BD309" s="60">
        <f>IFERROR(VALUE(INDEX('CSV Import'!$FE$7:$FE$359, MATCH($BP309, 'CSV Import'!$FC$7:$FC$359, 0))),0)</f>
        <v>0</v>
      </c>
      <c r="BE309" s="59">
        <f>IFERROR(VALUE(INDEX('CSV Import'!$FJ$7:$FJ$359, MATCH($BP309, 'CSV Import'!$FI$7:$FI$359, 0))),0)</f>
        <v>0</v>
      </c>
      <c r="BF309" s="60">
        <f>IFERROR(VALUE(INDEX('CSV Import'!$FK$7:$FK$359, MATCH($BP309, 'CSV Import'!$FI$7:$FI$359, 0))),0)</f>
        <v>0</v>
      </c>
      <c r="BG309" s="59">
        <f>IFERROR(VALUE(INDEX('CSV Import'!$FP$7:$FP$359, MATCH($BP309, 'CSV Import'!$FO$7:$FO$359, 0))),0)</f>
        <v>0</v>
      </c>
      <c r="BH309" s="60">
        <f>IFERROR(VALUE(INDEX('CSV Import'!$FQ$7:$FQ$359, MATCH($BP309, 'CSV Import'!$FO$7:$FO$359, 0))),0)</f>
        <v>0</v>
      </c>
      <c r="BI309" s="59">
        <f>IFERROR(VALUE(INDEX('CSV Import'!$FV$7:$FV$359, MATCH($BP309, 'CSV Import'!$FU$7:$FU$359, 0))),0)</f>
        <v>0</v>
      </c>
      <c r="BJ309" s="60">
        <f>IFERROR(VALUE(INDEX('CSV Import'!$FW$7:$FW$359, MATCH($BP309, 'CSV Import'!$FU$7:$FU$359, 0))),0)</f>
        <v>0</v>
      </c>
      <c r="BK309" s="59">
        <f>IFERROR(VALUE(INDEX('CSV Import'!$GB$7:$GB$359, MATCH($BP309, 'CSV Import'!$GA$7:$GA$359, 0))),0)</f>
        <v>0</v>
      </c>
      <c r="BL309" s="60">
        <f>IFERROR(VALUE(INDEX('CSV Import'!$GC$7:$GC$359, MATCH($BP309, 'CSV Import'!$GA$7:$GA$359, 0))),0)</f>
        <v>0</v>
      </c>
      <c r="BM309" s="61">
        <f t="shared" si="573"/>
        <v>0</v>
      </c>
      <c r="BN309" s="62">
        <f t="shared" si="573"/>
        <v>0</v>
      </c>
      <c r="BP309" s="33" t="str">
        <f t="shared" si="574"/>
        <v>PERCENTAGE---</v>
      </c>
    </row>
    <row r="310" spans="1:68" x14ac:dyDescent="0.2">
      <c r="A310" s="28">
        <f>ROW()</f>
        <v>310</v>
      </c>
      <c r="B310" s="111" t="s">
        <v>15</v>
      </c>
      <c r="C310" s="59">
        <f>IFERROR(VALUE(INDEX('CSV Import'!$D$7:$D$359, MATCH($BP310, 'CSV Import'!$C$7:$C$359, 0))),0)</f>
        <v>0</v>
      </c>
      <c r="D310" s="60">
        <f>IFERROR(VALUE(INDEX('CSV Import'!$E$7:$E$359, MATCH($BP310, 'CSV Import'!$C$7:$C$359, 0))),0)</f>
        <v>0</v>
      </c>
      <c r="E310" s="59">
        <f>IFERROR(VALUE(INDEX('CSV Import'!$J$7:$J$359, MATCH($BP310, 'CSV Import'!$I$7:$I$359, 0))),0)</f>
        <v>0</v>
      </c>
      <c r="F310" s="60">
        <f>IFERROR(VALUE(INDEX('CSV Import'!$K$7:$K$359, MATCH($BP310, 'CSV Import'!$I$7:$I$359, 0))),0)</f>
        <v>0</v>
      </c>
      <c r="G310" s="59">
        <f>IFERROR(VALUE(INDEX('CSV Import'!$P$7:$P$359, MATCH($BP310, 'CSV Import'!$O$7:$O$359, 0))),0)</f>
        <v>0</v>
      </c>
      <c r="H310" s="60">
        <f>IFERROR(VALUE(INDEX('CSV Import'!$Q$7:$Q$359, MATCH($BP310, 'CSV Import'!$O$7:$O$359, 0))),0)</f>
        <v>0</v>
      </c>
      <c r="I310" s="59">
        <f>IFERROR(VALUE(INDEX('CSV Import'!$V$7:$V$359, MATCH($BP310, 'CSV Import'!$U$7:$U$359, 0))),0)</f>
        <v>0</v>
      </c>
      <c r="J310" s="60">
        <f>IFERROR(VALUE(INDEX('CSV Import'!$W$7:$W$359, MATCH($BP310, 'CSV Import'!$U$7:$U$359, 0))),0)</f>
        <v>0</v>
      </c>
      <c r="K310" s="59">
        <f>IFERROR(VALUE(INDEX('CSV Import'!$AB$7:$AB$359, MATCH($BP310, 'CSV Import'!$AA$7:$AA$359, 0))),0)</f>
        <v>0</v>
      </c>
      <c r="L310" s="60">
        <f>IFERROR(VALUE(INDEX('CSV Import'!$AC$7:$AC$359, MATCH($BP310, 'CSV Import'!$AA$7:$AA$359, 0))),0)</f>
        <v>0</v>
      </c>
      <c r="M310" s="59">
        <f>IFERROR(VALUE(INDEX('CSV Import'!$AH$7:$AH$359, MATCH($BP310, 'CSV Import'!$AG$7:$AG$359, 0))),0)</f>
        <v>0</v>
      </c>
      <c r="N310" s="60">
        <f>IFERROR(VALUE(INDEX('CSV Import'!$AI$7:$AI$359, MATCH($BP310, 'CSV Import'!$AG$7:$AG$359, 0))),0)</f>
        <v>0</v>
      </c>
      <c r="O310" s="59">
        <f>IFERROR(VALUE(INDEX('CSV Import'!$AN$7:$AN$359, MATCH($BP310, 'CSV Import'!$AM$7:$AM$359, 0))),0)</f>
        <v>0</v>
      </c>
      <c r="P310" s="60">
        <f>IFERROR(VALUE(INDEX('CSV Import'!$AO$7:$AO$359, MATCH($BP310, 'CSV Import'!$AM$7:$AM$359, 0))),0)</f>
        <v>0</v>
      </c>
      <c r="Q310" s="59">
        <f>IFERROR(VALUE(INDEX('CSV Import'!$AT$7:$AT$359, MATCH($BP310, 'CSV Import'!$AS$7:$AS$359, 0))),0)</f>
        <v>0</v>
      </c>
      <c r="R310" s="60">
        <f>IFERROR(VALUE(INDEX('CSV Import'!$AU$7:$AU$359, MATCH($BP310, 'CSV Import'!$AS$7:$AS$359, 0))),0)</f>
        <v>0</v>
      </c>
      <c r="S310" s="59">
        <f>IFERROR(VALUE(INDEX('CSV Import'!$AZ$7:$AZ$359, MATCH($BP310, 'CSV Import'!$AY$7:$AY$359, 0))),0)</f>
        <v>0</v>
      </c>
      <c r="T310" s="60">
        <f>IFERROR(VALUE(INDEX('CSV Import'!$BA$7:$BA$359, MATCH($BP310, 'CSV Import'!$AY$7:$AY$359, 0))),0)</f>
        <v>0</v>
      </c>
      <c r="U310" s="59">
        <f>IFERROR(VALUE(INDEX('CSV Import'!$BF$7:$BF$359, MATCH($BP310, 'CSV Import'!$BE$7:$BE$359, 0))),0)</f>
        <v>0</v>
      </c>
      <c r="V310" s="60">
        <f>IFERROR(VALUE(INDEX('CSV Import'!$BG$7:$BG$359, MATCH($BP310, 'CSV Import'!$BE$7:$BE$359, 0))),0)</f>
        <v>0</v>
      </c>
      <c r="W310" s="59">
        <f>IFERROR(VALUE(INDEX('CSV Import'!$BL$7:$BL$359, MATCH($BP310, 'CSV Import'!$BK$7:$BK$359, 0))),0)</f>
        <v>0</v>
      </c>
      <c r="X310" s="60">
        <f>IFERROR(VALUE(INDEX('CSV Import'!$BM$7:$BM$359, MATCH($BP310, 'CSV Import'!$BK$7:$BK$359, 0))),0)</f>
        <v>0</v>
      </c>
      <c r="Y310" s="59">
        <f>IFERROR(VALUE(INDEX('CSV Import'!$BR$7:$BR$359, MATCH($BP310, 'CSV Import'!$BQ$7:$BQ$359, 0))),0)</f>
        <v>0</v>
      </c>
      <c r="Z310" s="60">
        <f>IFERROR(VALUE(INDEX('CSV Import'!$BS$7:$BS$359, MATCH($BP310, 'CSV Import'!$BQ$7:$BQ$359, 0))),0)</f>
        <v>0</v>
      </c>
      <c r="AA310" s="59">
        <f>IFERROR(VALUE(INDEX('CSV Import'!$BX$7:$BX$359, MATCH($BP310, 'CSV Import'!$BW$7:$BW$359, 0))),0)</f>
        <v>0</v>
      </c>
      <c r="AB310" s="60">
        <f>IFERROR(VALUE(INDEX('CSV Import'!$BY$7:$BY$359, MATCH($BP310, 'CSV Import'!$BW$7:$BW$359, 0))),0)</f>
        <v>0</v>
      </c>
      <c r="AC310" s="59">
        <f>IFERROR(VALUE(INDEX('CSV Import'!$CD$7:$CD$359, MATCH($BP310, 'CSV Import'!$CC$7:$CC$359, 0))),0)</f>
        <v>0</v>
      </c>
      <c r="AD310" s="60">
        <f>IFERROR(VALUE(INDEX('CSV Import'!$CE$7:$CE$359, MATCH($BP310, 'CSV Import'!$CC$7:$CC$359, 0))),0)</f>
        <v>0</v>
      </c>
      <c r="AE310" s="59">
        <f>IFERROR(VALUE(INDEX('CSV Import'!$CJ$7:$CJ$359, MATCH($BP310, 'CSV Import'!$CI$7:$CI$359, 0))),0)</f>
        <v>0</v>
      </c>
      <c r="AF310" s="60">
        <f>IFERROR(VALUE(INDEX('CSV Import'!$CK$7:$CK$359, MATCH($BP310, 'CSV Import'!$CI$7:$CI$359, 0))),0)</f>
        <v>0</v>
      </c>
      <c r="AG310" s="59">
        <f>IFERROR(VALUE(INDEX('CSV Import'!$CP$7:$CP$359, MATCH($BP310, 'CSV Import'!$CO$7:$CO$359, 0))),0)</f>
        <v>0</v>
      </c>
      <c r="AH310" s="60">
        <f>IFERROR(VALUE(INDEX('CSV Import'!$CQ$7:$CQ$359, MATCH($BP310, 'CSV Import'!$CO$7:$CO$359, 0))),0)</f>
        <v>0</v>
      </c>
      <c r="AI310" s="59">
        <f>IFERROR(VALUE(INDEX('CSV Import'!$CV$7:$CV$359, MATCH($BP310, 'CSV Import'!$CU$7:$CU$359, 0))),0)</f>
        <v>0</v>
      </c>
      <c r="AJ310" s="60">
        <f>IFERROR(VALUE(INDEX('CSV Import'!$CW$7:$CW$359, MATCH($BP310, 'CSV Import'!$CU$7:$CU$359, 0))),0)</f>
        <v>0</v>
      </c>
      <c r="AK310" s="59">
        <f>IFERROR(VALUE(INDEX('CSV Import'!$DB$7:$DB$359, MATCH($BP310, 'CSV Import'!$DA$7:$DA$359, 0))),0)</f>
        <v>0</v>
      </c>
      <c r="AL310" s="60">
        <f>IFERROR(VALUE(INDEX('CSV Import'!$DC$7:$DC$359, MATCH($BP310, 'CSV Import'!$DA$7:$DA$359, 0))),0)</f>
        <v>0</v>
      </c>
      <c r="AM310" s="59">
        <f>IFERROR(VALUE(INDEX('CSV Import'!$DH$7:$DH$359, MATCH($BP310, 'CSV Import'!$DG$7:$DG$359, 0))),0)</f>
        <v>0</v>
      </c>
      <c r="AN310" s="60">
        <f>IFERROR(VALUE(INDEX('CSV Import'!$DI$7:$DI$359, MATCH($BP310, 'CSV Import'!$DG$7:$DG$359, 0))),0)</f>
        <v>0</v>
      </c>
      <c r="AO310" s="59">
        <f>IFERROR(VALUE(INDEX('CSV Import'!$DN$7:$DN$359, MATCH($BP310, 'CSV Import'!$DM$7:$DM$359, 0))),0)</f>
        <v>0</v>
      </c>
      <c r="AP310" s="60">
        <f>IFERROR(VALUE(INDEX('CSV Import'!$DO$7:$DO$359, MATCH($BP310, 'CSV Import'!$DM$7:$DM$359, 0))),0)</f>
        <v>0</v>
      </c>
      <c r="AQ310" s="59">
        <f>IFERROR(VALUE(INDEX('CSV Import'!$DT$7:$DT$359, MATCH($BP310, 'CSV Import'!$DS$7:$DS$359, 0))),0)</f>
        <v>0</v>
      </c>
      <c r="AR310" s="60">
        <f>IFERROR(VALUE(INDEX('CSV Import'!$DU$7:$DU$359, MATCH($BP310, 'CSV Import'!$DS$7:$DS$359, 0))),0)</f>
        <v>0</v>
      </c>
      <c r="AS310" s="59">
        <f>IFERROR(VALUE(INDEX('CSV Import'!$DZ$7:$DZ$359, MATCH($BP310, 'CSV Import'!$DY$7:$DY$359, 0))),0)</f>
        <v>0</v>
      </c>
      <c r="AT310" s="60">
        <f>IFERROR(VALUE(INDEX('CSV Import'!$EA$7:$EA$359, MATCH($BP310, 'CSV Import'!$DY$7:$DY$359, 0))),0)</f>
        <v>0</v>
      </c>
      <c r="AU310" s="59">
        <f>IFERROR(VALUE(INDEX('CSV Import'!$EF$7:$EF$359, MATCH($BP310, 'CSV Import'!$EE$7:$EE$359, 0))),0)</f>
        <v>0</v>
      </c>
      <c r="AV310" s="60">
        <f>IFERROR(VALUE(INDEX('CSV Import'!$EG$7:$EG$359, MATCH($BP310, 'CSV Import'!$EE$7:$EE$359, 0))),0)</f>
        <v>0</v>
      </c>
      <c r="AW310" s="59">
        <f>IFERROR(VALUE(INDEX('CSV Import'!$EL$7:$EL$359, MATCH($BP310, 'CSV Import'!$EK$7:$EK$359, 0))),0)</f>
        <v>0</v>
      </c>
      <c r="AX310" s="60">
        <f>IFERROR(VALUE(INDEX('CSV Import'!$EM$7:$EM$359, MATCH($BP310, 'CSV Import'!$EK$7:$EK$359, 0))),0)</f>
        <v>0</v>
      </c>
      <c r="AY310" s="59">
        <f>IFERROR(VALUE(INDEX('CSV Import'!$ER$7:$ER$359, MATCH($BP310, 'CSV Import'!$EQ$7:$EQ$359, 0))),0)</f>
        <v>0</v>
      </c>
      <c r="AZ310" s="60">
        <f>IFERROR(VALUE(INDEX('CSV Import'!$ES$7:$ES$359, MATCH($BP310, 'CSV Import'!$EQ$7:$EQ$359, 0))),0)</f>
        <v>0</v>
      </c>
      <c r="BA310" s="59">
        <f>IFERROR(VALUE(INDEX('CSV Import'!$EX$7:$EX$359, MATCH($BP310, 'CSV Import'!$EW$7:$EW$359, 0))),0)</f>
        <v>0</v>
      </c>
      <c r="BB310" s="60">
        <f>IFERROR(VALUE(INDEX('CSV Import'!$EY$7:$EY$359, MATCH($BP310, 'CSV Import'!$EW$7:$EW$359, 0))),0)</f>
        <v>0</v>
      </c>
      <c r="BC310" s="59">
        <f>IFERROR(VALUE(INDEX('CSV Import'!$FD$7:$FD$359, MATCH($BP310, 'CSV Import'!$FC$7:$FC$359, 0))),0)</f>
        <v>0</v>
      </c>
      <c r="BD310" s="60">
        <f>IFERROR(VALUE(INDEX('CSV Import'!$FE$7:$FE$359, MATCH($BP310, 'CSV Import'!$FC$7:$FC$359, 0))),0)</f>
        <v>0</v>
      </c>
      <c r="BE310" s="59">
        <f>IFERROR(VALUE(INDEX('CSV Import'!$FJ$7:$FJ$359, MATCH($BP310, 'CSV Import'!$FI$7:$FI$359, 0))),0)</f>
        <v>0</v>
      </c>
      <c r="BF310" s="60">
        <f>IFERROR(VALUE(INDEX('CSV Import'!$FK$7:$FK$359, MATCH($BP310, 'CSV Import'!$FI$7:$FI$359, 0))),0)</f>
        <v>0</v>
      </c>
      <c r="BG310" s="59">
        <f>IFERROR(VALUE(INDEX('CSV Import'!$FP$7:$FP$359, MATCH($BP310, 'CSV Import'!$FO$7:$FO$359, 0))),0)</f>
        <v>0</v>
      </c>
      <c r="BH310" s="60">
        <f>IFERROR(VALUE(INDEX('CSV Import'!$FQ$7:$FQ$359, MATCH($BP310, 'CSV Import'!$FO$7:$FO$359, 0))),0)</f>
        <v>0</v>
      </c>
      <c r="BI310" s="59">
        <f>IFERROR(VALUE(INDEX('CSV Import'!$FV$7:$FV$359, MATCH($BP310, 'CSV Import'!$FU$7:$FU$359, 0))),0)</f>
        <v>0</v>
      </c>
      <c r="BJ310" s="60">
        <f>IFERROR(VALUE(INDEX('CSV Import'!$FW$7:$FW$359, MATCH($BP310, 'CSV Import'!$FU$7:$FU$359, 0))),0)</f>
        <v>0</v>
      </c>
      <c r="BK310" s="59">
        <f>IFERROR(VALUE(INDEX('CSV Import'!$GB$7:$GB$359, MATCH($BP310, 'CSV Import'!$GA$7:$GA$359, 0))),0)</f>
        <v>0</v>
      </c>
      <c r="BL310" s="60">
        <f>IFERROR(VALUE(INDEX('CSV Import'!$GC$7:$GC$359, MATCH($BP310, 'CSV Import'!$GA$7:$GA$359, 0))),0)</f>
        <v>0</v>
      </c>
      <c r="BM310" s="61">
        <f t="shared" si="573"/>
        <v>0</v>
      </c>
      <c r="BN310" s="62">
        <f t="shared" si="573"/>
        <v>0</v>
      </c>
      <c r="BP310" s="33" t="str">
        <f t="shared" si="574"/>
        <v>PERCENTAGE---</v>
      </c>
    </row>
    <row r="311" spans="1:68" x14ac:dyDescent="0.2">
      <c r="A311" s="28">
        <f>ROW()</f>
        <v>311</v>
      </c>
      <c r="B311" s="111" t="s">
        <v>15</v>
      </c>
      <c r="C311" s="59">
        <f>IFERROR(VALUE(INDEX('CSV Import'!$D$7:$D$359, MATCH($BP311, 'CSV Import'!$C$7:$C$359, 0))),0)</f>
        <v>0</v>
      </c>
      <c r="D311" s="60">
        <f>IFERROR(VALUE(INDEX('CSV Import'!$E$7:$E$359, MATCH($BP311, 'CSV Import'!$C$7:$C$359, 0))),0)</f>
        <v>0</v>
      </c>
      <c r="E311" s="59">
        <f>IFERROR(VALUE(INDEX('CSV Import'!$J$7:$J$359, MATCH($BP311, 'CSV Import'!$I$7:$I$359, 0))),0)</f>
        <v>0</v>
      </c>
      <c r="F311" s="60">
        <f>IFERROR(VALUE(INDEX('CSV Import'!$K$7:$K$359, MATCH($BP311, 'CSV Import'!$I$7:$I$359, 0))),0)</f>
        <v>0</v>
      </c>
      <c r="G311" s="59">
        <f>IFERROR(VALUE(INDEX('CSV Import'!$P$7:$P$359, MATCH($BP311, 'CSV Import'!$O$7:$O$359, 0))),0)</f>
        <v>0</v>
      </c>
      <c r="H311" s="60">
        <f>IFERROR(VALUE(INDEX('CSV Import'!$Q$7:$Q$359, MATCH($BP311, 'CSV Import'!$O$7:$O$359, 0))),0)</f>
        <v>0</v>
      </c>
      <c r="I311" s="59">
        <f>IFERROR(VALUE(INDEX('CSV Import'!$V$7:$V$359, MATCH($BP311, 'CSV Import'!$U$7:$U$359, 0))),0)</f>
        <v>0</v>
      </c>
      <c r="J311" s="60">
        <f>IFERROR(VALUE(INDEX('CSV Import'!$W$7:$W$359, MATCH($BP311, 'CSV Import'!$U$7:$U$359, 0))),0)</f>
        <v>0</v>
      </c>
      <c r="K311" s="59">
        <f>IFERROR(VALUE(INDEX('CSV Import'!$AB$7:$AB$359, MATCH($BP311, 'CSV Import'!$AA$7:$AA$359, 0))),0)</f>
        <v>0</v>
      </c>
      <c r="L311" s="60">
        <f>IFERROR(VALUE(INDEX('CSV Import'!$AC$7:$AC$359, MATCH($BP311, 'CSV Import'!$AA$7:$AA$359, 0))),0)</f>
        <v>0</v>
      </c>
      <c r="M311" s="59">
        <f>IFERROR(VALUE(INDEX('CSV Import'!$AH$7:$AH$359, MATCH($BP311, 'CSV Import'!$AG$7:$AG$359, 0))),0)</f>
        <v>0</v>
      </c>
      <c r="N311" s="60">
        <f>IFERROR(VALUE(INDEX('CSV Import'!$AI$7:$AI$359, MATCH($BP311, 'CSV Import'!$AG$7:$AG$359, 0))),0)</f>
        <v>0</v>
      </c>
      <c r="O311" s="59">
        <f>IFERROR(VALUE(INDEX('CSV Import'!$AN$7:$AN$359, MATCH($BP311, 'CSV Import'!$AM$7:$AM$359, 0))),0)</f>
        <v>0</v>
      </c>
      <c r="P311" s="60">
        <f>IFERROR(VALUE(INDEX('CSV Import'!$AO$7:$AO$359, MATCH($BP311, 'CSV Import'!$AM$7:$AM$359, 0))),0)</f>
        <v>0</v>
      </c>
      <c r="Q311" s="59">
        <f>IFERROR(VALUE(INDEX('CSV Import'!$AT$7:$AT$359, MATCH($BP311, 'CSV Import'!$AS$7:$AS$359, 0))),0)</f>
        <v>0</v>
      </c>
      <c r="R311" s="60">
        <f>IFERROR(VALUE(INDEX('CSV Import'!$AU$7:$AU$359, MATCH($BP311, 'CSV Import'!$AS$7:$AS$359, 0))),0)</f>
        <v>0</v>
      </c>
      <c r="S311" s="59">
        <f>IFERROR(VALUE(INDEX('CSV Import'!$AZ$7:$AZ$359, MATCH($BP311, 'CSV Import'!$AY$7:$AY$359, 0))),0)</f>
        <v>0</v>
      </c>
      <c r="T311" s="60">
        <f>IFERROR(VALUE(INDEX('CSV Import'!$BA$7:$BA$359, MATCH($BP311, 'CSV Import'!$AY$7:$AY$359, 0))),0)</f>
        <v>0</v>
      </c>
      <c r="U311" s="59">
        <f>IFERROR(VALUE(INDEX('CSV Import'!$BF$7:$BF$359, MATCH($BP311, 'CSV Import'!$BE$7:$BE$359, 0))),0)</f>
        <v>0</v>
      </c>
      <c r="V311" s="60">
        <f>IFERROR(VALUE(INDEX('CSV Import'!$BG$7:$BG$359, MATCH($BP311, 'CSV Import'!$BE$7:$BE$359, 0))),0)</f>
        <v>0</v>
      </c>
      <c r="W311" s="59">
        <f>IFERROR(VALUE(INDEX('CSV Import'!$BL$7:$BL$359, MATCH($BP311, 'CSV Import'!$BK$7:$BK$359, 0))),0)</f>
        <v>0</v>
      </c>
      <c r="X311" s="60">
        <f>IFERROR(VALUE(INDEX('CSV Import'!$BM$7:$BM$359, MATCH($BP311, 'CSV Import'!$BK$7:$BK$359, 0))),0)</f>
        <v>0</v>
      </c>
      <c r="Y311" s="59">
        <f>IFERROR(VALUE(INDEX('CSV Import'!$BR$7:$BR$359, MATCH($BP311, 'CSV Import'!$BQ$7:$BQ$359, 0))),0)</f>
        <v>0</v>
      </c>
      <c r="Z311" s="60">
        <f>IFERROR(VALUE(INDEX('CSV Import'!$BS$7:$BS$359, MATCH($BP311, 'CSV Import'!$BQ$7:$BQ$359, 0))),0)</f>
        <v>0</v>
      </c>
      <c r="AA311" s="59">
        <f>IFERROR(VALUE(INDEX('CSV Import'!$BX$7:$BX$359, MATCH($BP311, 'CSV Import'!$BW$7:$BW$359, 0))),0)</f>
        <v>0</v>
      </c>
      <c r="AB311" s="60">
        <f>IFERROR(VALUE(INDEX('CSV Import'!$BY$7:$BY$359, MATCH($BP311, 'CSV Import'!$BW$7:$BW$359, 0))),0)</f>
        <v>0</v>
      </c>
      <c r="AC311" s="59">
        <f>IFERROR(VALUE(INDEX('CSV Import'!$CD$7:$CD$359, MATCH($BP311, 'CSV Import'!$CC$7:$CC$359, 0))),0)</f>
        <v>0</v>
      </c>
      <c r="AD311" s="60">
        <f>IFERROR(VALUE(INDEX('CSV Import'!$CE$7:$CE$359, MATCH($BP311, 'CSV Import'!$CC$7:$CC$359, 0))),0)</f>
        <v>0</v>
      </c>
      <c r="AE311" s="59">
        <f>IFERROR(VALUE(INDEX('CSV Import'!$CJ$7:$CJ$359, MATCH($BP311, 'CSV Import'!$CI$7:$CI$359, 0))),0)</f>
        <v>0</v>
      </c>
      <c r="AF311" s="60">
        <f>IFERROR(VALUE(INDEX('CSV Import'!$CK$7:$CK$359, MATCH($BP311, 'CSV Import'!$CI$7:$CI$359, 0))),0)</f>
        <v>0</v>
      </c>
      <c r="AG311" s="59">
        <f>IFERROR(VALUE(INDEX('CSV Import'!$CP$7:$CP$359, MATCH($BP311, 'CSV Import'!$CO$7:$CO$359, 0))),0)</f>
        <v>0</v>
      </c>
      <c r="AH311" s="60">
        <f>IFERROR(VALUE(INDEX('CSV Import'!$CQ$7:$CQ$359, MATCH($BP311, 'CSV Import'!$CO$7:$CO$359, 0))),0)</f>
        <v>0</v>
      </c>
      <c r="AI311" s="59">
        <f>IFERROR(VALUE(INDEX('CSV Import'!$CV$7:$CV$359, MATCH($BP311, 'CSV Import'!$CU$7:$CU$359, 0))),0)</f>
        <v>0</v>
      </c>
      <c r="AJ311" s="60">
        <f>IFERROR(VALUE(INDEX('CSV Import'!$CW$7:$CW$359, MATCH($BP311, 'CSV Import'!$CU$7:$CU$359, 0))),0)</f>
        <v>0</v>
      </c>
      <c r="AK311" s="59">
        <f>IFERROR(VALUE(INDEX('CSV Import'!$DB$7:$DB$359, MATCH($BP311, 'CSV Import'!$DA$7:$DA$359, 0))),0)</f>
        <v>0</v>
      </c>
      <c r="AL311" s="60">
        <f>IFERROR(VALUE(INDEX('CSV Import'!$DC$7:$DC$359, MATCH($BP311, 'CSV Import'!$DA$7:$DA$359, 0))),0)</f>
        <v>0</v>
      </c>
      <c r="AM311" s="59">
        <f>IFERROR(VALUE(INDEX('CSV Import'!$DH$7:$DH$359, MATCH($BP311, 'CSV Import'!$DG$7:$DG$359, 0))),0)</f>
        <v>0</v>
      </c>
      <c r="AN311" s="60">
        <f>IFERROR(VALUE(INDEX('CSV Import'!$DI$7:$DI$359, MATCH($BP311, 'CSV Import'!$DG$7:$DG$359, 0))),0)</f>
        <v>0</v>
      </c>
      <c r="AO311" s="59">
        <f>IFERROR(VALUE(INDEX('CSV Import'!$DN$7:$DN$359, MATCH($BP311, 'CSV Import'!$DM$7:$DM$359, 0))),0)</f>
        <v>0</v>
      </c>
      <c r="AP311" s="60">
        <f>IFERROR(VALUE(INDEX('CSV Import'!$DO$7:$DO$359, MATCH($BP311, 'CSV Import'!$DM$7:$DM$359, 0))),0)</f>
        <v>0</v>
      </c>
      <c r="AQ311" s="59">
        <f>IFERROR(VALUE(INDEX('CSV Import'!$DT$7:$DT$359, MATCH($BP311, 'CSV Import'!$DS$7:$DS$359, 0))),0)</f>
        <v>0</v>
      </c>
      <c r="AR311" s="60">
        <f>IFERROR(VALUE(INDEX('CSV Import'!$DU$7:$DU$359, MATCH($BP311, 'CSV Import'!$DS$7:$DS$359, 0))),0)</f>
        <v>0</v>
      </c>
      <c r="AS311" s="59">
        <f>IFERROR(VALUE(INDEX('CSV Import'!$DZ$7:$DZ$359, MATCH($BP311, 'CSV Import'!$DY$7:$DY$359, 0))),0)</f>
        <v>0</v>
      </c>
      <c r="AT311" s="60">
        <f>IFERROR(VALUE(INDEX('CSV Import'!$EA$7:$EA$359, MATCH($BP311, 'CSV Import'!$DY$7:$DY$359, 0))),0)</f>
        <v>0</v>
      </c>
      <c r="AU311" s="59">
        <f>IFERROR(VALUE(INDEX('CSV Import'!$EF$7:$EF$359, MATCH($BP311, 'CSV Import'!$EE$7:$EE$359, 0))),0)</f>
        <v>0</v>
      </c>
      <c r="AV311" s="60">
        <f>IFERROR(VALUE(INDEX('CSV Import'!$EG$7:$EG$359, MATCH($BP311, 'CSV Import'!$EE$7:$EE$359, 0))),0)</f>
        <v>0</v>
      </c>
      <c r="AW311" s="59">
        <f>IFERROR(VALUE(INDEX('CSV Import'!$EL$7:$EL$359, MATCH($BP311, 'CSV Import'!$EK$7:$EK$359, 0))),0)</f>
        <v>0</v>
      </c>
      <c r="AX311" s="60">
        <f>IFERROR(VALUE(INDEX('CSV Import'!$EM$7:$EM$359, MATCH($BP311, 'CSV Import'!$EK$7:$EK$359, 0))),0)</f>
        <v>0</v>
      </c>
      <c r="AY311" s="59">
        <f>IFERROR(VALUE(INDEX('CSV Import'!$ER$7:$ER$359, MATCH($BP311, 'CSV Import'!$EQ$7:$EQ$359, 0))),0)</f>
        <v>0</v>
      </c>
      <c r="AZ311" s="60">
        <f>IFERROR(VALUE(INDEX('CSV Import'!$ES$7:$ES$359, MATCH($BP311, 'CSV Import'!$EQ$7:$EQ$359, 0))),0)</f>
        <v>0</v>
      </c>
      <c r="BA311" s="59">
        <f>IFERROR(VALUE(INDEX('CSV Import'!$EX$7:$EX$359, MATCH($BP311, 'CSV Import'!$EW$7:$EW$359, 0))),0)</f>
        <v>0</v>
      </c>
      <c r="BB311" s="60">
        <f>IFERROR(VALUE(INDEX('CSV Import'!$EY$7:$EY$359, MATCH($BP311, 'CSV Import'!$EW$7:$EW$359, 0))),0)</f>
        <v>0</v>
      </c>
      <c r="BC311" s="59">
        <f>IFERROR(VALUE(INDEX('CSV Import'!$FD$7:$FD$359, MATCH($BP311, 'CSV Import'!$FC$7:$FC$359, 0))),0)</f>
        <v>0</v>
      </c>
      <c r="BD311" s="60">
        <f>IFERROR(VALUE(INDEX('CSV Import'!$FE$7:$FE$359, MATCH($BP311, 'CSV Import'!$FC$7:$FC$359, 0))),0)</f>
        <v>0</v>
      </c>
      <c r="BE311" s="59">
        <f>IFERROR(VALUE(INDEX('CSV Import'!$FJ$7:$FJ$359, MATCH($BP311, 'CSV Import'!$FI$7:$FI$359, 0))),0)</f>
        <v>0</v>
      </c>
      <c r="BF311" s="60">
        <f>IFERROR(VALUE(INDEX('CSV Import'!$FK$7:$FK$359, MATCH($BP311, 'CSV Import'!$FI$7:$FI$359, 0))),0)</f>
        <v>0</v>
      </c>
      <c r="BG311" s="59">
        <f>IFERROR(VALUE(INDEX('CSV Import'!$FP$7:$FP$359, MATCH($BP311, 'CSV Import'!$FO$7:$FO$359, 0))),0)</f>
        <v>0</v>
      </c>
      <c r="BH311" s="60">
        <f>IFERROR(VALUE(INDEX('CSV Import'!$FQ$7:$FQ$359, MATCH($BP311, 'CSV Import'!$FO$7:$FO$359, 0))),0)</f>
        <v>0</v>
      </c>
      <c r="BI311" s="59">
        <f>IFERROR(VALUE(INDEX('CSV Import'!$FV$7:$FV$359, MATCH($BP311, 'CSV Import'!$FU$7:$FU$359, 0))),0)</f>
        <v>0</v>
      </c>
      <c r="BJ311" s="60">
        <f>IFERROR(VALUE(INDEX('CSV Import'!$FW$7:$FW$359, MATCH($BP311, 'CSV Import'!$FU$7:$FU$359, 0))),0)</f>
        <v>0</v>
      </c>
      <c r="BK311" s="59">
        <f>IFERROR(VALUE(INDEX('CSV Import'!$GB$7:$GB$359, MATCH($BP311, 'CSV Import'!$GA$7:$GA$359, 0))),0)</f>
        <v>0</v>
      </c>
      <c r="BL311" s="60">
        <f>IFERROR(VALUE(INDEX('CSV Import'!$GC$7:$GC$359, MATCH($BP311, 'CSV Import'!$GA$7:$GA$359, 0))),0)</f>
        <v>0</v>
      </c>
      <c r="BM311" s="61">
        <f t="shared" si="573"/>
        <v>0</v>
      </c>
      <c r="BN311" s="62">
        <f t="shared" si="573"/>
        <v>0</v>
      </c>
      <c r="BP311" s="33" t="str">
        <f t="shared" si="574"/>
        <v>PERCENTAGE---</v>
      </c>
    </row>
    <row r="312" spans="1:68" x14ac:dyDescent="0.2">
      <c r="A312" s="28">
        <f>ROW()</f>
        <v>312</v>
      </c>
      <c r="B312" s="111" t="s">
        <v>15</v>
      </c>
      <c r="C312" s="59">
        <f>IFERROR(VALUE(INDEX('CSV Import'!$D$7:$D$359, MATCH($BP312, 'CSV Import'!$C$7:$C$359, 0))),0)</f>
        <v>0</v>
      </c>
      <c r="D312" s="60">
        <f>IFERROR(VALUE(INDEX('CSV Import'!$E$7:$E$359, MATCH($BP312, 'CSV Import'!$C$7:$C$359, 0))),0)</f>
        <v>0</v>
      </c>
      <c r="E312" s="59">
        <f>IFERROR(VALUE(INDEX('CSV Import'!$J$7:$J$359, MATCH($BP312, 'CSV Import'!$I$7:$I$359, 0))),0)</f>
        <v>0</v>
      </c>
      <c r="F312" s="60">
        <f>IFERROR(VALUE(INDEX('CSV Import'!$K$7:$K$359, MATCH($BP312, 'CSV Import'!$I$7:$I$359, 0))),0)</f>
        <v>0</v>
      </c>
      <c r="G312" s="59">
        <f>IFERROR(VALUE(INDEX('CSV Import'!$P$7:$P$359, MATCH($BP312, 'CSV Import'!$O$7:$O$359, 0))),0)</f>
        <v>0</v>
      </c>
      <c r="H312" s="60">
        <f>IFERROR(VALUE(INDEX('CSV Import'!$Q$7:$Q$359, MATCH($BP312, 'CSV Import'!$O$7:$O$359, 0))),0)</f>
        <v>0</v>
      </c>
      <c r="I312" s="59">
        <f>IFERROR(VALUE(INDEX('CSV Import'!$V$7:$V$359, MATCH($BP312, 'CSV Import'!$U$7:$U$359, 0))),0)</f>
        <v>0</v>
      </c>
      <c r="J312" s="60">
        <f>IFERROR(VALUE(INDEX('CSV Import'!$W$7:$W$359, MATCH($BP312, 'CSV Import'!$U$7:$U$359, 0))),0)</f>
        <v>0</v>
      </c>
      <c r="K312" s="59">
        <f>IFERROR(VALUE(INDEX('CSV Import'!$AB$7:$AB$359, MATCH($BP312, 'CSV Import'!$AA$7:$AA$359, 0))),0)</f>
        <v>0</v>
      </c>
      <c r="L312" s="60">
        <f>IFERROR(VALUE(INDEX('CSV Import'!$AC$7:$AC$359, MATCH($BP312, 'CSV Import'!$AA$7:$AA$359, 0))),0)</f>
        <v>0</v>
      </c>
      <c r="M312" s="59">
        <f>IFERROR(VALUE(INDEX('CSV Import'!$AH$7:$AH$359, MATCH($BP312, 'CSV Import'!$AG$7:$AG$359, 0))),0)</f>
        <v>0</v>
      </c>
      <c r="N312" s="60">
        <f>IFERROR(VALUE(INDEX('CSV Import'!$AI$7:$AI$359, MATCH($BP312, 'CSV Import'!$AG$7:$AG$359, 0))),0)</f>
        <v>0</v>
      </c>
      <c r="O312" s="59">
        <f>IFERROR(VALUE(INDEX('CSV Import'!$AN$7:$AN$359, MATCH($BP312, 'CSV Import'!$AM$7:$AM$359, 0))),0)</f>
        <v>0</v>
      </c>
      <c r="P312" s="60">
        <f>IFERROR(VALUE(INDEX('CSV Import'!$AO$7:$AO$359, MATCH($BP312, 'CSV Import'!$AM$7:$AM$359, 0))),0)</f>
        <v>0</v>
      </c>
      <c r="Q312" s="59">
        <f>IFERROR(VALUE(INDEX('CSV Import'!$AT$7:$AT$359, MATCH($BP312, 'CSV Import'!$AS$7:$AS$359, 0))),0)</f>
        <v>0</v>
      </c>
      <c r="R312" s="60">
        <f>IFERROR(VALUE(INDEX('CSV Import'!$AU$7:$AU$359, MATCH($BP312, 'CSV Import'!$AS$7:$AS$359, 0))),0)</f>
        <v>0</v>
      </c>
      <c r="S312" s="59">
        <f>IFERROR(VALUE(INDEX('CSV Import'!$AZ$7:$AZ$359, MATCH($BP312, 'CSV Import'!$AY$7:$AY$359, 0))),0)</f>
        <v>0</v>
      </c>
      <c r="T312" s="60">
        <f>IFERROR(VALUE(INDEX('CSV Import'!$BA$7:$BA$359, MATCH($BP312, 'CSV Import'!$AY$7:$AY$359, 0))),0)</f>
        <v>0</v>
      </c>
      <c r="U312" s="59">
        <f>IFERROR(VALUE(INDEX('CSV Import'!$BF$7:$BF$359, MATCH($BP312, 'CSV Import'!$BE$7:$BE$359, 0))),0)</f>
        <v>0</v>
      </c>
      <c r="V312" s="60">
        <f>IFERROR(VALUE(INDEX('CSV Import'!$BG$7:$BG$359, MATCH($BP312, 'CSV Import'!$BE$7:$BE$359, 0))),0)</f>
        <v>0</v>
      </c>
      <c r="W312" s="59">
        <f>IFERROR(VALUE(INDEX('CSV Import'!$BL$7:$BL$359, MATCH($BP312, 'CSV Import'!$BK$7:$BK$359, 0))),0)</f>
        <v>0</v>
      </c>
      <c r="X312" s="60">
        <f>IFERROR(VALUE(INDEX('CSV Import'!$BM$7:$BM$359, MATCH($BP312, 'CSV Import'!$BK$7:$BK$359, 0))),0)</f>
        <v>0</v>
      </c>
      <c r="Y312" s="59">
        <f>IFERROR(VALUE(INDEX('CSV Import'!$BR$7:$BR$359, MATCH($BP312, 'CSV Import'!$BQ$7:$BQ$359, 0))),0)</f>
        <v>0</v>
      </c>
      <c r="Z312" s="60">
        <f>IFERROR(VALUE(INDEX('CSV Import'!$BS$7:$BS$359, MATCH($BP312, 'CSV Import'!$BQ$7:$BQ$359, 0))),0)</f>
        <v>0</v>
      </c>
      <c r="AA312" s="59">
        <f>IFERROR(VALUE(INDEX('CSV Import'!$BX$7:$BX$359, MATCH($BP312, 'CSV Import'!$BW$7:$BW$359, 0))),0)</f>
        <v>0</v>
      </c>
      <c r="AB312" s="60">
        <f>IFERROR(VALUE(INDEX('CSV Import'!$BY$7:$BY$359, MATCH($BP312, 'CSV Import'!$BW$7:$BW$359, 0))),0)</f>
        <v>0</v>
      </c>
      <c r="AC312" s="59">
        <f>IFERROR(VALUE(INDEX('CSV Import'!$CD$7:$CD$359, MATCH($BP312, 'CSV Import'!$CC$7:$CC$359, 0))),0)</f>
        <v>0</v>
      </c>
      <c r="AD312" s="60">
        <f>IFERROR(VALUE(INDEX('CSV Import'!$CE$7:$CE$359, MATCH($BP312, 'CSV Import'!$CC$7:$CC$359, 0))),0)</f>
        <v>0</v>
      </c>
      <c r="AE312" s="59">
        <f>IFERROR(VALUE(INDEX('CSV Import'!$CJ$7:$CJ$359, MATCH($BP312, 'CSV Import'!$CI$7:$CI$359, 0))),0)</f>
        <v>0</v>
      </c>
      <c r="AF312" s="60">
        <f>IFERROR(VALUE(INDEX('CSV Import'!$CK$7:$CK$359, MATCH($BP312, 'CSV Import'!$CI$7:$CI$359, 0))),0)</f>
        <v>0</v>
      </c>
      <c r="AG312" s="59">
        <f>IFERROR(VALUE(INDEX('CSV Import'!$CP$7:$CP$359, MATCH($BP312, 'CSV Import'!$CO$7:$CO$359, 0))),0)</f>
        <v>0</v>
      </c>
      <c r="AH312" s="60">
        <f>IFERROR(VALUE(INDEX('CSV Import'!$CQ$7:$CQ$359, MATCH($BP312, 'CSV Import'!$CO$7:$CO$359, 0))),0)</f>
        <v>0</v>
      </c>
      <c r="AI312" s="59">
        <f>IFERROR(VALUE(INDEX('CSV Import'!$CV$7:$CV$359, MATCH($BP312, 'CSV Import'!$CU$7:$CU$359, 0))),0)</f>
        <v>0</v>
      </c>
      <c r="AJ312" s="60">
        <f>IFERROR(VALUE(INDEX('CSV Import'!$CW$7:$CW$359, MATCH($BP312, 'CSV Import'!$CU$7:$CU$359, 0))),0)</f>
        <v>0</v>
      </c>
      <c r="AK312" s="59">
        <f>IFERROR(VALUE(INDEX('CSV Import'!$DB$7:$DB$359, MATCH($BP312, 'CSV Import'!$DA$7:$DA$359, 0))),0)</f>
        <v>0</v>
      </c>
      <c r="AL312" s="60">
        <f>IFERROR(VALUE(INDEX('CSV Import'!$DC$7:$DC$359, MATCH($BP312, 'CSV Import'!$DA$7:$DA$359, 0))),0)</f>
        <v>0</v>
      </c>
      <c r="AM312" s="59">
        <f>IFERROR(VALUE(INDEX('CSV Import'!$DH$7:$DH$359, MATCH($BP312, 'CSV Import'!$DG$7:$DG$359, 0))),0)</f>
        <v>0</v>
      </c>
      <c r="AN312" s="60">
        <f>IFERROR(VALUE(INDEX('CSV Import'!$DI$7:$DI$359, MATCH($BP312, 'CSV Import'!$DG$7:$DG$359, 0))),0)</f>
        <v>0</v>
      </c>
      <c r="AO312" s="59">
        <f>IFERROR(VALUE(INDEX('CSV Import'!$DN$7:$DN$359, MATCH($BP312, 'CSV Import'!$DM$7:$DM$359, 0))),0)</f>
        <v>0</v>
      </c>
      <c r="AP312" s="60">
        <f>IFERROR(VALUE(INDEX('CSV Import'!$DO$7:$DO$359, MATCH($BP312, 'CSV Import'!$DM$7:$DM$359, 0))),0)</f>
        <v>0</v>
      </c>
      <c r="AQ312" s="59">
        <f>IFERROR(VALUE(INDEX('CSV Import'!$DT$7:$DT$359, MATCH($BP312, 'CSV Import'!$DS$7:$DS$359, 0))),0)</f>
        <v>0</v>
      </c>
      <c r="AR312" s="60">
        <f>IFERROR(VALUE(INDEX('CSV Import'!$DU$7:$DU$359, MATCH($BP312, 'CSV Import'!$DS$7:$DS$359, 0))),0)</f>
        <v>0</v>
      </c>
      <c r="AS312" s="59">
        <f>IFERROR(VALUE(INDEX('CSV Import'!$DZ$7:$DZ$359, MATCH($BP312, 'CSV Import'!$DY$7:$DY$359, 0))),0)</f>
        <v>0</v>
      </c>
      <c r="AT312" s="60">
        <f>IFERROR(VALUE(INDEX('CSV Import'!$EA$7:$EA$359, MATCH($BP312, 'CSV Import'!$DY$7:$DY$359, 0))),0)</f>
        <v>0</v>
      </c>
      <c r="AU312" s="59">
        <f>IFERROR(VALUE(INDEX('CSV Import'!$EF$7:$EF$359, MATCH($BP312, 'CSV Import'!$EE$7:$EE$359, 0))),0)</f>
        <v>0</v>
      </c>
      <c r="AV312" s="60">
        <f>IFERROR(VALUE(INDEX('CSV Import'!$EG$7:$EG$359, MATCH($BP312, 'CSV Import'!$EE$7:$EE$359, 0))),0)</f>
        <v>0</v>
      </c>
      <c r="AW312" s="59">
        <f>IFERROR(VALUE(INDEX('CSV Import'!$EL$7:$EL$359, MATCH($BP312, 'CSV Import'!$EK$7:$EK$359, 0))),0)</f>
        <v>0</v>
      </c>
      <c r="AX312" s="60">
        <f>IFERROR(VALUE(INDEX('CSV Import'!$EM$7:$EM$359, MATCH($BP312, 'CSV Import'!$EK$7:$EK$359, 0))),0)</f>
        <v>0</v>
      </c>
      <c r="AY312" s="59">
        <f>IFERROR(VALUE(INDEX('CSV Import'!$ER$7:$ER$359, MATCH($BP312, 'CSV Import'!$EQ$7:$EQ$359, 0))),0)</f>
        <v>0</v>
      </c>
      <c r="AZ312" s="60">
        <f>IFERROR(VALUE(INDEX('CSV Import'!$ES$7:$ES$359, MATCH($BP312, 'CSV Import'!$EQ$7:$EQ$359, 0))),0)</f>
        <v>0</v>
      </c>
      <c r="BA312" s="59">
        <f>IFERROR(VALUE(INDEX('CSV Import'!$EX$7:$EX$359, MATCH($BP312, 'CSV Import'!$EW$7:$EW$359, 0))),0)</f>
        <v>0</v>
      </c>
      <c r="BB312" s="60">
        <f>IFERROR(VALUE(INDEX('CSV Import'!$EY$7:$EY$359, MATCH($BP312, 'CSV Import'!$EW$7:$EW$359, 0))),0)</f>
        <v>0</v>
      </c>
      <c r="BC312" s="59">
        <f>IFERROR(VALUE(INDEX('CSV Import'!$FD$7:$FD$359, MATCH($BP312, 'CSV Import'!$FC$7:$FC$359, 0))),0)</f>
        <v>0</v>
      </c>
      <c r="BD312" s="60">
        <f>IFERROR(VALUE(INDEX('CSV Import'!$FE$7:$FE$359, MATCH($BP312, 'CSV Import'!$FC$7:$FC$359, 0))),0)</f>
        <v>0</v>
      </c>
      <c r="BE312" s="59">
        <f>IFERROR(VALUE(INDEX('CSV Import'!$FJ$7:$FJ$359, MATCH($BP312, 'CSV Import'!$FI$7:$FI$359, 0))),0)</f>
        <v>0</v>
      </c>
      <c r="BF312" s="60">
        <f>IFERROR(VALUE(INDEX('CSV Import'!$FK$7:$FK$359, MATCH($BP312, 'CSV Import'!$FI$7:$FI$359, 0))),0)</f>
        <v>0</v>
      </c>
      <c r="BG312" s="59">
        <f>IFERROR(VALUE(INDEX('CSV Import'!$FP$7:$FP$359, MATCH($BP312, 'CSV Import'!$FO$7:$FO$359, 0))),0)</f>
        <v>0</v>
      </c>
      <c r="BH312" s="60">
        <f>IFERROR(VALUE(INDEX('CSV Import'!$FQ$7:$FQ$359, MATCH($BP312, 'CSV Import'!$FO$7:$FO$359, 0))),0)</f>
        <v>0</v>
      </c>
      <c r="BI312" s="59">
        <f>IFERROR(VALUE(INDEX('CSV Import'!$FV$7:$FV$359, MATCH($BP312, 'CSV Import'!$FU$7:$FU$359, 0))),0)</f>
        <v>0</v>
      </c>
      <c r="BJ312" s="60">
        <f>IFERROR(VALUE(INDEX('CSV Import'!$FW$7:$FW$359, MATCH($BP312, 'CSV Import'!$FU$7:$FU$359, 0))),0)</f>
        <v>0</v>
      </c>
      <c r="BK312" s="59">
        <f>IFERROR(VALUE(INDEX('CSV Import'!$GB$7:$GB$359, MATCH($BP312, 'CSV Import'!$GA$7:$GA$359, 0))),0)</f>
        <v>0</v>
      </c>
      <c r="BL312" s="60">
        <f>IFERROR(VALUE(INDEX('CSV Import'!$GC$7:$GC$359, MATCH($BP312, 'CSV Import'!$GA$7:$GA$359, 0))),0)</f>
        <v>0</v>
      </c>
      <c r="BM312" s="61">
        <f t="shared" si="573"/>
        <v>0</v>
      </c>
      <c r="BN312" s="62">
        <f t="shared" si="573"/>
        <v>0</v>
      </c>
      <c r="BP312" s="33" t="str">
        <f t="shared" si="574"/>
        <v>PERCENTAGE---</v>
      </c>
    </row>
    <row r="313" spans="1:68" x14ac:dyDescent="0.2">
      <c r="A313" s="28">
        <f>ROW()</f>
        <v>313</v>
      </c>
      <c r="B313" s="111" t="s">
        <v>15</v>
      </c>
      <c r="C313" s="59">
        <f>IFERROR(VALUE(INDEX('CSV Import'!$D$7:$D$359, MATCH($BP313, 'CSV Import'!$C$7:$C$359, 0))),0)</f>
        <v>0</v>
      </c>
      <c r="D313" s="60">
        <f>IFERROR(VALUE(INDEX('CSV Import'!$E$7:$E$359, MATCH($BP313, 'CSV Import'!$C$7:$C$359, 0))),0)</f>
        <v>0</v>
      </c>
      <c r="E313" s="59">
        <f>IFERROR(VALUE(INDEX('CSV Import'!$J$7:$J$359, MATCH($BP313, 'CSV Import'!$I$7:$I$359, 0))),0)</f>
        <v>0</v>
      </c>
      <c r="F313" s="60">
        <f>IFERROR(VALUE(INDEX('CSV Import'!$K$7:$K$359, MATCH($BP313, 'CSV Import'!$I$7:$I$359, 0))),0)</f>
        <v>0</v>
      </c>
      <c r="G313" s="59">
        <f>IFERROR(VALUE(INDEX('CSV Import'!$P$7:$P$359, MATCH($BP313, 'CSV Import'!$O$7:$O$359, 0))),0)</f>
        <v>0</v>
      </c>
      <c r="H313" s="60">
        <f>IFERROR(VALUE(INDEX('CSV Import'!$Q$7:$Q$359, MATCH($BP313, 'CSV Import'!$O$7:$O$359, 0))),0)</f>
        <v>0</v>
      </c>
      <c r="I313" s="59">
        <f>IFERROR(VALUE(INDEX('CSV Import'!$V$7:$V$359, MATCH($BP313, 'CSV Import'!$U$7:$U$359, 0))),0)</f>
        <v>0</v>
      </c>
      <c r="J313" s="60">
        <f>IFERROR(VALUE(INDEX('CSV Import'!$W$7:$W$359, MATCH($BP313, 'CSV Import'!$U$7:$U$359, 0))),0)</f>
        <v>0</v>
      </c>
      <c r="K313" s="59">
        <f>IFERROR(VALUE(INDEX('CSV Import'!$AB$7:$AB$359, MATCH($BP313, 'CSV Import'!$AA$7:$AA$359, 0))),0)</f>
        <v>0</v>
      </c>
      <c r="L313" s="60">
        <f>IFERROR(VALUE(INDEX('CSV Import'!$AC$7:$AC$359, MATCH($BP313, 'CSV Import'!$AA$7:$AA$359, 0))),0)</f>
        <v>0</v>
      </c>
      <c r="M313" s="59">
        <f>IFERROR(VALUE(INDEX('CSV Import'!$AH$7:$AH$359, MATCH($BP313, 'CSV Import'!$AG$7:$AG$359, 0))),0)</f>
        <v>0</v>
      </c>
      <c r="N313" s="60">
        <f>IFERROR(VALUE(INDEX('CSV Import'!$AI$7:$AI$359, MATCH($BP313, 'CSV Import'!$AG$7:$AG$359, 0))),0)</f>
        <v>0</v>
      </c>
      <c r="O313" s="59">
        <f>IFERROR(VALUE(INDEX('CSV Import'!$AN$7:$AN$359, MATCH($BP313, 'CSV Import'!$AM$7:$AM$359, 0))),0)</f>
        <v>0</v>
      </c>
      <c r="P313" s="60">
        <f>IFERROR(VALUE(INDEX('CSV Import'!$AO$7:$AO$359, MATCH($BP313, 'CSV Import'!$AM$7:$AM$359, 0))),0)</f>
        <v>0</v>
      </c>
      <c r="Q313" s="59">
        <f>IFERROR(VALUE(INDEX('CSV Import'!$AT$7:$AT$359, MATCH($BP313, 'CSV Import'!$AS$7:$AS$359, 0))),0)</f>
        <v>0</v>
      </c>
      <c r="R313" s="60">
        <f>IFERROR(VALUE(INDEX('CSV Import'!$AU$7:$AU$359, MATCH($BP313, 'CSV Import'!$AS$7:$AS$359, 0))),0)</f>
        <v>0</v>
      </c>
      <c r="S313" s="59">
        <f>IFERROR(VALUE(INDEX('CSV Import'!$AZ$7:$AZ$359, MATCH($BP313, 'CSV Import'!$AY$7:$AY$359, 0))),0)</f>
        <v>0</v>
      </c>
      <c r="T313" s="60">
        <f>IFERROR(VALUE(INDEX('CSV Import'!$BA$7:$BA$359, MATCH($BP313, 'CSV Import'!$AY$7:$AY$359, 0))),0)</f>
        <v>0</v>
      </c>
      <c r="U313" s="59">
        <f>IFERROR(VALUE(INDEX('CSV Import'!$BF$7:$BF$359, MATCH($BP313, 'CSV Import'!$BE$7:$BE$359, 0))),0)</f>
        <v>0</v>
      </c>
      <c r="V313" s="60">
        <f>IFERROR(VALUE(INDEX('CSV Import'!$BG$7:$BG$359, MATCH($BP313, 'CSV Import'!$BE$7:$BE$359, 0))),0)</f>
        <v>0</v>
      </c>
      <c r="W313" s="59">
        <f>IFERROR(VALUE(INDEX('CSV Import'!$BL$7:$BL$359, MATCH($BP313, 'CSV Import'!$BK$7:$BK$359, 0))),0)</f>
        <v>0</v>
      </c>
      <c r="X313" s="60">
        <f>IFERROR(VALUE(INDEX('CSV Import'!$BM$7:$BM$359, MATCH($BP313, 'CSV Import'!$BK$7:$BK$359, 0))),0)</f>
        <v>0</v>
      </c>
      <c r="Y313" s="59">
        <f>IFERROR(VALUE(INDEX('CSV Import'!$BR$7:$BR$359, MATCH($BP313, 'CSV Import'!$BQ$7:$BQ$359, 0))),0)</f>
        <v>0</v>
      </c>
      <c r="Z313" s="60">
        <f>IFERROR(VALUE(INDEX('CSV Import'!$BS$7:$BS$359, MATCH($BP313, 'CSV Import'!$BQ$7:$BQ$359, 0))),0)</f>
        <v>0</v>
      </c>
      <c r="AA313" s="59">
        <f>IFERROR(VALUE(INDEX('CSV Import'!$BX$7:$BX$359, MATCH($BP313, 'CSV Import'!$BW$7:$BW$359, 0))),0)</f>
        <v>0</v>
      </c>
      <c r="AB313" s="60">
        <f>IFERROR(VALUE(INDEX('CSV Import'!$BY$7:$BY$359, MATCH($BP313, 'CSV Import'!$BW$7:$BW$359, 0))),0)</f>
        <v>0</v>
      </c>
      <c r="AC313" s="59">
        <f>IFERROR(VALUE(INDEX('CSV Import'!$CD$7:$CD$359, MATCH($BP313, 'CSV Import'!$CC$7:$CC$359, 0))),0)</f>
        <v>0</v>
      </c>
      <c r="AD313" s="60">
        <f>IFERROR(VALUE(INDEX('CSV Import'!$CE$7:$CE$359, MATCH($BP313, 'CSV Import'!$CC$7:$CC$359, 0))),0)</f>
        <v>0</v>
      </c>
      <c r="AE313" s="59">
        <f>IFERROR(VALUE(INDEX('CSV Import'!$CJ$7:$CJ$359, MATCH($BP313, 'CSV Import'!$CI$7:$CI$359, 0))),0)</f>
        <v>0</v>
      </c>
      <c r="AF313" s="60">
        <f>IFERROR(VALUE(INDEX('CSV Import'!$CK$7:$CK$359, MATCH($BP313, 'CSV Import'!$CI$7:$CI$359, 0))),0)</f>
        <v>0</v>
      </c>
      <c r="AG313" s="59">
        <f>IFERROR(VALUE(INDEX('CSV Import'!$CP$7:$CP$359, MATCH($BP313, 'CSV Import'!$CO$7:$CO$359, 0))),0)</f>
        <v>0</v>
      </c>
      <c r="AH313" s="60">
        <f>IFERROR(VALUE(INDEX('CSV Import'!$CQ$7:$CQ$359, MATCH($BP313, 'CSV Import'!$CO$7:$CO$359, 0))),0)</f>
        <v>0</v>
      </c>
      <c r="AI313" s="59">
        <f>IFERROR(VALUE(INDEX('CSV Import'!$CV$7:$CV$359, MATCH($BP313, 'CSV Import'!$CU$7:$CU$359, 0))),0)</f>
        <v>0</v>
      </c>
      <c r="AJ313" s="60">
        <f>IFERROR(VALUE(INDEX('CSV Import'!$CW$7:$CW$359, MATCH($BP313, 'CSV Import'!$CU$7:$CU$359, 0))),0)</f>
        <v>0</v>
      </c>
      <c r="AK313" s="59">
        <f>IFERROR(VALUE(INDEX('CSV Import'!$DB$7:$DB$359, MATCH($BP313, 'CSV Import'!$DA$7:$DA$359, 0))),0)</f>
        <v>0</v>
      </c>
      <c r="AL313" s="60">
        <f>IFERROR(VALUE(INDEX('CSV Import'!$DC$7:$DC$359, MATCH($BP313, 'CSV Import'!$DA$7:$DA$359, 0))),0)</f>
        <v>0</v>
      </c>
      <c r="AM313" s="59">
        <f>IFERROR(VALUE(INDEX('CSV Import'!$DH$7:$DH$359, MATCH($BP313, 'CSV Import'!$DG$7:$DG$359, 0))),0)</f>
        <v>0</v>
      </c>
      <c r="AN313" s="60">
        <f>IFERROR(VALUE(INDEX('CSV Import'!$DI$7:$DI$359, MATCH($BP313, 'CSV Import'!$DG$7:$DG$359, 0))),0)</f>
        <v>0</v>
      </c>
      <c r="AO313" s="59">
        <f>IFERROR(VALUE(INDEX('CSV Import'!$DN$7:$DN$359, MATCH($BP313, 'CSV Import'!$DM$7:$DM$359, 0))),0)</f>
        <v>0</v>
      </c>
      <c r="AP313" s="60">
        <f>IFERROR(VALUE(INDEX('CSV Import'!$DO$7:$DO$359, MATCH($BP313, 'CSV Import'!$DM$7:$DM$359, 0))),0)</f>
        <v>0</v>
      </c>
      <c r="AQ313" s="59">
        <f>IFERROR(VALUE(INDEX('CSV Import'!$DT$7:$DT$359, MATCH($BP313, 'CSV Import'!$DS$7:$DS$359, 0))),0)</f>
        <v>0</v>
      </c>
      <c r="AR313" s="60">
        <f>IFERROR(VALUE(INDEX('CSV Import'!$DU$7:$DU$359, MATCH($BP313, 'CSV Import'!$DS$7:$DS$359, 0))),0)</f>
        <v>0</v>
      </c>
      <c r="AS313" s="59">
        <f>IFERROR(VALUE(INDEX('CSV Import'!$DZ$7:$DZ$359, MATCH($BP313, 'CSV Import'!$DY$7:$DY$359, 0))),0)</f>
        <v>0</v>
      </c>
      <c r="AT313" s="60">
        <f>IFERROR(VALUE(INDEX('CSV Import'!$EA$7:$EA$359, MATCH($BP313, 'CSV Import'!$DY$7:$DY$359, 0))),0)</f>
        <v>0</v>
      </c>
      <c r="AU313" s="59">
        <f>IFERROR(VALUE(INDEX('CSV Import'!$EF$7:$EF$359, MATCH($BP313, 'CSV Import'!$EE$7:$EE$359, 0))),0)</f>
        <v>0</v>
      </c>
      <c r="AV313" s="60">
        <f>IFERROR(VALUE(INDEX('CSV Import'!$EG$7:$EG$359, MATCH($BP313, 'CSV Import'!$EE$7:$EE$359, 0))),0)</f>
        <v>0</v>
      </c>
      <c r="AW313" s="59">
        <f>IFERROR(VALUE(INDEX('CSV Import'!$EL$7:$EL$359, MATCH($BP313, 'CSV Import'!$EK$7:$EK$359, 0))),0)</f>
        <v>0</v>
      </c>
      <c r="AX313" s="60">
        <f>IFERROR(VALUE(INDEX('CSV Import'!$EM$7:$EM$359, MATCH($BP313, 'CSV Import'!$EK$7:$EK$359, 0))),0)</f>
        <v>0</v>
      </c>
      <c r="AY313" s="59">
        <f>IFERROR(VALUE(INDEX('CSV Import'!$ER$7:$ER$359, MATCH($BP313, 'CSV Import'!$EQ$7:$EQ$359, 0))),0)</f>
        <v>0</v>
      </c>
      <c r="AZ313" s="60">
        <f>IFERROR(VALUE(INDEX('CSV Import'!$ES$7:$ES$359, MATCH($BP313, 'CSV Import'!$EQ$7:$EQ$359, 0))),0)</f>
        <v>0</v>
      </c>
      <c r="BA313" s="59">
        <f>IFERROR(VALUE(INDEX('CSV Import'!$EX$7:$EX$359, MATCH($BP313, 'CSV Import'!$EW$7:$EW$359, 0))),0)</f>
        <v>0</v>
      </c>
      <c r="BB313" s="60">
        <f>IFERROR(VALUE(INDEX('CSV Import'!$EY$7:$EY$359, MATCH($BP313, 'CSV Import'!$EW$7:$EW$359, 0))),0)</f>
        <v>0</v>
      </c>
      <c r="BC313" s="59">
        <f>IFERROR(VALUE(INDEX('CSV Import'!$FD$7:$FD$359, MATCH($BP313, 'CSV Import'!$FC$7:$FC$359, 0))),0)</f>
        <v>0</v>
      </c>
      <c r="BD313" s="60">
        <f>IFERROR(VALUE(INDEX('CSV Import'!$FE$7:$FE$359, MATCH($BP313, 'CSV Import'!$FC$7:$FC$359, 0))),0)</f>
        <v>0</v>
      </c>
      <c r="BE313" s="59">
        <f>IFERROR(VALUE(INDEX('CSV Import'!$FJ$7:$FJ$359, MATCH($BP313, 'CSV Import'!$FI$7:$FI$359, 0))),0)</f>
        <v>0</v>
      </c>
      <c r="BF313" s="60">
        <f>IFERROR(VALUE(INDEX('CSV Import'!$FK$7:$FK$359, MATCH($BP313, 'CSV Import'!$FI$7:$FI$359, 0))),0)</f>
        <v>0</v>
      </c>
      <c r="BG313" s="59">
        <f>IFERROR(VALUE(INDEX('CSV Import'!$FP$7:$FP$359, MATCH($BP313, 'CSV Import'!$FO$7:$FO$359, 0))),0)</f>
        <v>0</v>
      </c>
      <c r="BH313" s="60">
        <f>IFERROR(VALUE(INDEX('CSV Import'!$FQ$7:$FQ$359, MATCH($BP313, 'CSV Import'!$FO$7:$FO$359, 0))),0)</f>
        <v>0</v>
      </c>
      <c r="BI313" s="59">
        <f>IFERROR(VALUE(INDEX('CSV Import'!$FV$7:$FV$359, MATCH($BP313, 'CSV Import'!$FU$7:$FU$359, 0))),0)</f>
        <v>0</v>
      </c>
      <c r="BJ313" s="60">
        <f>IFERROR(VALUE(INDEX('CSV Import'!$FW$7:$FW$359, MATCH($BP313, 'CSV Import'!$FU$7:$FU$359, 0))),0)</f>
        <v>0</v>
      </c>
      <c r="BK313" s="59">
        <f>IFERROR(VALUE(INDEX('CSV Import'!$GB$7:$GB$359, MATCH($BP313, 'CSV Import'!$GA$7:$GA$359, 0))),0)</f>
        <v>0</v>
      </c>
      <c r="BL313" s="60">
        <f>IFERROR(VALUE(INDEX('CSV Import'!$GC$7:$GC$359, MATCH($BP313, 'CSV Import'!$GA$7:$GA$359, 0))),0)</f>
        <v>0</v>
      </c>
      <c r="BM313" s="61">
        <f t="shared" si="573"/>
        <v>0</v>
      </c>
      <c r="BN313" s="62">
        <f t="shared" si="573"/>
        <v>0</v>
      </c>
      <c r="BP313" s="33" t="str">
        <f t="shared" si="574"/>
        <v>PERCENTAGE---</v>
      </c>
    </row>
    <row r="314" spans="1:68" ht="15" thickBot="1" x14ac:dyDescent="0.25">
      <c r="A314" s="28">
        <f>ROW()</f>
        <v>314</v>
      </c>
      <c r="B314" s="113" t="s">
        <v>15</v>
      </c>
      <c r="C314" s="97">
        <f>IFERROR(VALUE(INDEX('CSV Import'!$D$7:$D$359, MATCH($BP314, 'CSV Import'!$C$7:$C$359, 0))),0)</f>
        <v>0</v>
      </c>
      <c r="D314" s="98">
        <f>IFERROR(VALUE(INDEX('CSV Import'!$E$7:$E$359, MATCH($BP314, 'CSV Import'!$C$7:$C$359, 0))),0)</f>
        <v>0</v>
      </c>
      <c r="E314" s="97">
        <f>IFERROR(VALUE(INDEX('CSV Import'!$J$7:$J$359, MATCH($BP314, 'CSV Import'!$I$7:$I$359, 0))),0)</f>
        <v>0</v>
      </c>
      <c r="F314" s="98">
        <f>IFERROR(VALUE(INDEX('CSV Import'!$K$7:$K$359, MATCH($BP314, 'CSV Import'!$I$7:$I$359, 0))),0)</f>
        <v>0</v>
      </c>
      <c r="G314" s="97">
        <f>IFERROR(VALUE(INDEX('CSV Import'!$P$7:$P$359, MATCH($BP314, 'CSV Import'!$O$7:$O$359, 0))),0)</f>
        <v>0</v>
      </c>
      <c r="H314" s="98">
        <f>IFERROR(VALUE(INDEX('CSV Import'!$Q$7:$Q$359, MATCH($BP314, 'CSV Import'!$O$7:$O$359, 0))),0)</f>
        <v>0</v>
      </c>
      <c r="I314" s="97">
        <f>IFERROR(VALUE(INDEX('CSV Import'!$V$7:$V$359, MATCH($BP314, 'CSV Import'!$U$7:$U$359, 0))),0)</f>
        <v>0</v>
      </c>
      <c r="J314" s="98">
        <f>IFERROR(VALUE(INDEX('CSV Import'!$W$7:$W$359, MATCH($BP314, 'CSV Import'!$U$7:$U$359, 0))),0)</f>
        <v>0</v>
      </c>
      <c r="K314" s="97">
        <f>IFERROR(VALUE(INDEX('CSV Import'!$AB$7:$AB$359, MATCH($BP314, 'CSV Import'!$AA$7:$AA$359, 0))),0)</f>
        <v>0</v>
      </c>
      <c r="L314" s="98">
        <f>IFERROR(VALUE(INDEX('CSV Import'!$AC$7:$AC$359, MATCH($BP314, 'CSV Import'!$AA$7:$AA$359, 0))),0)</f>
        <v>0</v>
      </c>
      <c r="M314" s="97">
        <f>IFERROR(VALUE(INDEX('CSV Import'!$AH$7:$AH$359, MATCH($BP314, 'CSV Import'!$AG$7:$AG$359, 0))),0)</f>
        <v>0</v>
      </c>
      <c r="N314" s="98">
        <f>IFERROR(VALUE(INDEX('CSV Import'!$AI$7:$AI$359, MATCH($BP314, 'CSV Import'!$AG$7:$AG$359, 0))),0)</f>
        <v>0</v>
      </c>
      <c r="O314" s="97">
        <f>IFERROR(VALUE(INDEX('CSV Import'!$AN$7:$AN$359, MATCH($BP314, 'CSV Import'!$AM$7:$AM$359, 0))),0)</f>
        <v>0</v>
      </c>
      <c r="P314" s="98">
        <f>IFERROR(VALUE(INDEX('CSV Import'!$AO$7:$AO$359, MATCH($BP314, 'CSV Import'!$AM$7:$AM$359, 0))),0)</f>
        <v>0</v>
      </c>
      <c r="Q314" s="97">
        <f>IFERROR(VALUE(INDEX('CSV Import'!$AT$7:$AT$359, MATCH($BP314, 'CSV Import'!$AS$7:$AS$359, 0))),0)</f>
        <v>0</v>
      </c>
      <c r="R314" s="98">
        <f>IFERROR(VALUE(INDEX('CSV Import'!$AU$7:$AU$359, MATCH($BP314, 'CSV Import'!$AS$7:$AS$359, 0))),0)</f>
        <v>0</v>
      </c>
      <c r="S314" s="97">
        <f>IFERROR(VALUE(INDEX('CSV Import'!$AZ$7:$AZ$359, MATCH($BP314, 'CSV Import'!$AY$7:$AY$359, 0))),0)</f>
        <v>0</v>
      </c>
      <c r="T314" s="98">
        <f>IFERROR(VALUE(INDEX('CSV Import'!$BA$7:$BA$359, MATCH($BP314, 'CSV Import'!$AY$7:$AY$359, 0))),0)</f>
        <v>0</v>
      </c>
      <c r="U314" s="97">
        <f>IFERROR(VALUE(INDEX('CSV Import'!$BF$7:$BF$359, MATCH($BP314, 'CSV Import'!$BE$7:$BE$359, 0))),0)</f>
        <v>0</v>
      </c>
      <c r="V314" s="98">
        <f>IFERROR(VALUE(INDEX('CSV Import'!$BG$7:$BG$359, MATCH($BP314, 'CSV Import'!$BE$7:$BE$359, 0))),0)</f>
        <v>0</v>
      </c>
      <c r="W314" s="97">
        <f>IFERROR(VALUE(INDEX('CSV Import'!$BL$7:$BL$359, MATCH($BP314, 'CSV Import'!$BK$7:$BK$359, 0))),0)</f>
        <v>0</v>
      </c>
      <c r="X314" s="98">
        <f>IFERROR(VALUE(INDEX('CSV Import'!$BM$7:$BM$359, MATCH($BP314, 'CSV Import'!$BK$7:$BK$359, 0))),0)</f>
        <v>0</v>
      </c>
      <c r="Y314" s="97">
        <f>IFERROR(VALUE(INDEX('CSV Import'!$BR$7:$BR$359, MATCH($BP314, 'CSV Import'!$BQ$7:$BQ$359, 0))),0)</f>
        <v>0</v>
      </c>
      <c r="Z314" s="98">
        <f>IFERROR(VALUE(INDEX('CSV Import'!$BS$7:$BS$359, MATCH($BP314, 'CSV Import'!$BQ$7:$BQ$359, 0))),0)</f>
        <v>0</v>
      </c>
      <c r="AA314" s="97">
        <f>IFERROR(VALUE(INDEX('CSV Import'!$BX$7:$BX$359, MATCH($BP314, 'CSV Import'!$BW$7:$BW$359, 0))),0)</f>
        <v>0</v>
      </c>
      <c r="AB314" s="98">
        <f>IFERROR(VALUE(INDEX('CSV Import'!$BY$7:$BY$359, MATCH($BP314, 'CSV Import'!$BW$7:$BW$359, 0))),0)</f>
        <v>0</v>
      </c>
      <c r="AC314" s="97">
        <f>IFERROR(VALUE(INDEX('CSV Import'!$CD$7:$CD$359, MATCH($BP314, 'CSV Import'!$CC$7:$CC$359, 0))),0)</f>
        <v>0</v>
      </c>
      <c r="AD314" s="98">
        <f>IFERROR(VALUE(INDEX('CSV Import'!$CE$7:$CE$359, MATCH($BP314, 'CSV Import'!$CC$7:$CC$359, 0))),0)</f>
        <v>0</v>
      </c>
      <c r="AE314" s="97">
        <f>IFERROR(VALUE(INDEX('CSV Import'!$CJ$7:$CJ$359, MATCH($BP314, 'CSV Import'!$CI$7:$CI$359, 0))),0)</f>
        <v>0</v>
      </c>
      <c r="AF314" s="98">
        <f>IFERROR(VALUE(INDEX('CSV Import'!$CK$7:$CK$359, MATCH($BP314, 'CSV Import'!$CI$7:$CI$359, 0))),0)</f>
        <v>0</v>
      </c>
      <c r="AG314" s="97">
        <f>IFERROR(VALUE(INDEX('CSV Import'!$CP$7:$CP$359, MATCH($BP314, 'CSV Import'!$CO$7:$CO$359, 0))),0)</f>
        <v>0</v>
      </c>
      <c r="AH314" s="98">
        <f>IFERROR(VALUE(INDEX('CSV Import'!$CQ$7:$CQ$359, MATCH($BP314, 'CSV Import'!$CO$7:$CO$359, 0))),0)</f>
        <v>0</v>
      </c>
      <c r="AI314" s="97">
        <f>IFERROR(VALUE(INDEX('CSV Import'!$CV$7:$CV$359, MATCH($BP314, 'CSV Import'!$CU$7:$CU$359, 0))),0)</f>
        <v>0</v>
      </c>
      <c r="AJ314" s="98">
        <f>IFERROR(VALUE(INDEX('CSV Import'!$CW$7:$CW$359, MATCH($BP314, 'CSV Import'!$CU$7:$CU$359, 0))),0)</f>
        <v>0</v>
      </c>
      <c r="AK314" s="97">
        <f>IFERROR(VALUE(INDEX('CSV Import'!$DB$7:$DB$359, MATCH($BP314, 'CSV Import'!$DA$7:$DA$359, 0))),0)</f>
        <v>0</v>
      </c>
      <c r="AL314" s="98">
        <f>IFERROR(VALUE(INDEX('CSV Import'!$DC$7:$DC$359, MATCH($BP314, 'CSV Import'!$DA$7:$DA$359, 0))),0)</f>
        <v>0</v>
      </c>
      <c r="AM314" s="97">
        <f>IFERROR(VALUE(INDEX('CSV Import'!$DH$7:$DH$359, MATCH($BP314, 'CSV Import'!$DG$7:$DG$359, 0))),0)</f>
        <v>0</v>
      </c>
      <c r="AN314" s="98">
        <f>IFERROR(VALUE(INDEX('CSV Import'!$DI$7:$DI$359, MATCH($BP314, 'CSV Import'!$DG$7:$DG$359, 0))),0)</f>
        <v>0</v>
      </c>
      <c r="AO314" s="97">
        <f>IFERROR(VALUE(INDEX('CSV Import'!$DN$7:$DN$359, MATCH($BP314, 'CSV Import'!$DM$7:$DM$359, 0))),0)</f>
        <v>0</v>
      </c>
      <c r="AP314" s="98">
        <f>IFERROR(VALUE(INDEX('CSV Import'!$DO$7:$DO$359, MATCH($BP314, 'CSV Import'!$DM$7:$DM$359, 0))),0)</f>
        <v>0</v>
      </c>
      <c r="AQ314" s="97">
        <f>IFERROR(VALUE(INDEX('CSV Import'!$DT$7:$DT$359, MATCH($BP314, 'CSV Import'!$DS$7:$DS$359, 0))),0)</f>
        <v>0</v>
      </c>
      <c r="AR314" s="98">
        <f>IFERROR(VALUE(INDEX('CSV Import'!$DU$7:$DU$359, MATCH($BP314, 'CSV Import'!$DS$7:$DS$359, 0))),0)</f>
        <v>0</v>
      </c>
      <c r="AS314" s="97">
        <f>IFERROR(VALUE(INDEX('CSV Import'!$DZ$7:$DZ$359, MATCH($BP314, 'CSV Import'!$DY$7:$DY$359, 0))),0)</f>
        <v>0</v>
      </c>
      <c r="AT314" s="98">
        <f>IFERROR(VALUE(INDEX('CSV Import'!$EA$7:$EA$359, MATCH($BP314, 'CSV Import'!$DY$7:$DY$359, 0))),0)</f>
        <v>0</v>
      </c>
      <c r="AU314" s="97">
        <f>IFERROR(VALUE(INDEX('CSV Import'!$EF$7:$EF$359, MATCH($BP314, 'CSV Import'!$EE$7:$EE$359, 0))),0)</f>
        <v>0</v>
      </c>
      <c r="AV314" s="98">
        <f>IFERROR(VALUE(INDEX('CSV Import'!$EG$7:$EG$359, MATCH($BP314, 'CSV Import'!$EE$7:$EE$359, 0))),0)</f>
        <v>0</v>
      </c>
      <c r="AW314" s="97">
        <f>IFERROR(VALUE(INDEX('CSV Import'!$EL$7:$EL$359, MATCH($BP314, 'CSV Import'!$EK$7:$EK$359, 0))),0)</f>
        <v>0</v>
      </c>
      <c r="AX314" s="98">
        <f>IFERROR(VALUE(INDEX('CSV Import'!$EM$7:$EM$359, MATCH($BP314, 'CSV Import'!$EK$7:$EK$359, 0))),0)</f>
        <v>0</v>
      </c>
      <c r="AY314" s="97">
        <f>IFERROR(VALUE(INDEX('CSV Import'!$ER$7:$ER$359, MATCH($BP314, 'CSV Import'!$EQ$7:$EQ$359, 0))),0)</f>
        <v>0</v>
      </c>
      <c r="AZ314" s="98">
        <f>IFERROR(VALUE(INDEX('CSV Import'!$ES$7:$ES$359, MATCH($BP314, 'CSV Import'!$EQ$7:$EQ$359, 0))),0)</f>
        <v>0</v>
      </c>
      <c r="BA314" s="97">
        <f>IFERROR(VALUE(INDEX('CSV Import'!$EX$7:$EX$359, MATCH($BP314, 'CSV Import'!$EW$7:$EW$359, 0))),0)</f>
        <v>0</v>
      </c>
      <c r="BB314" s="98">
        <f>IFERROR(VALUE(INDEX('CSV Import'!$EY$7:$EY$359, MATCH($BP314, 'CSV Import'!$EW$7:$EW$359, 0))),0)</f>
        <v>0</v>
      </c>
      <c r="BC314" s="97">
        <f>IFERROR(VALUE(INDEX('CSV Import'!$FD$7:$FD$359, MATCH($BP314, 'CSV Import'!$FC$7:$FC$359, 0))),0)</f>
        <v>0</v>
      </c>
      <c r="BD314" s="98">
        <f>IFERROR(VALUE(INDEX('CSV Import'!$FE$7:$FE$359, MATCH($BP314, 'CSV Import'!$FC$7:$FC$359, 0))),0)</f>
        <v>0</v>
      </c>
      <c r="BE314" s="97">
        <f>IFERROR(VALUE(INDEX('CSV Import'!$FJ$7:$FJ$359, MATCH($BP314, 'CSV Import'!$FI$7:$FI$359, 0))),0)</f>
        <v>0</v>
      </c>
      <c r="BF314" s="98">
        <f>IFERROR(VALUE(INDEX('CSV Import'!$FK$7:$FK$359, MATCH($BP314, 'CSV Import'!$FI$7:$FI$359, 0))),0)</f>
        <v>0</v>
      </c>
      <c r="BG314" s="97">
        <f>IFERROR(VALUE(INDEX('CSV Import'!$FP$7:$FP$359, MATCH($BP314, 'CSV Import'!$FO$7:$FO$359, 0))),0)</f>
        <v>0</v>
      </c>
      <c r="BH314" s="98">
        <f>IFERROR(VALUE(INDEX('CSV Import'!$FQ$7:$FQ$359, MATCH($BP314, 'CSV Import'!$FO$7:$FO$359, 0))),0)</f>
        <v>0</v>
      </c>
      <c r="BI314" s="97">
        <f>IFERROR(VALUE(INDEX('CSV Import'!$FV$7:$FV$359, MATCH($BP314, 'CSV Import'!$FU$7:$FU$359, 0))),0)</f>
        <v>0</v>
      </c>
      <c r="BJ314" s="98">
        <f>IFERROR(VALUE(INDEX('CSV Import'!$FW$7:$FW$359, MATCH($BP314, 'CSV Import'!$FU$7:$FU$359, 0))),0)</f>
        <v>0</v>
      </c>
      <c r="BK314" s="97">
        <f>IFERROR(VALUE(INDEX('CSV Import'!$GB$7:$GB$359, MATCH($BP314, 'CSV Import'!$GA$7:$GA$359, 0))),0)</f>
        <v>0</v>
      </c>
      <c r="BL314" s="98">
        <f>IFERROR(VALUE(INDEX('CSV Import'!$GC$7:$GC$359, MATCH($BP314, 'CSV Import'!$GA$7:$GA$359, 0))),0)</f>
        <v>0</v>
      </c>
      <c r="BM314" s="102">
        <f t="shared" si="573"/>
        <v>0</v>
      </c>
      <c r="BN314" s="103">
        <f t="shared" si="573"/>
        <v>0</v>
      </c>
      <c r="BP314" s="33" t="str">
        <f t="shared" si="574"/>
        <v>PERCENTAGE---</v>
      </c>
    </row>
    <row r="315" spans="1:68" ht="15" thickBot="1" x14ac:dyDescent="0.25">
      <c r="A315" s="28">
        <f>ROW()</f>
        <v>315</v>
      </c>
      <c r="B315" s="119" t="s">
        <v>320</v>
      </c>
      <c r="C315" s="117">
        <f t="shared" ref="C315:BN315" si="575">SUM(C287:C314)</f>
        <v>0</v>
      </c>
      <c r="D315" s="118">
        <f t="shared" si="575"/>
        <v>0</v>
      </c>
      <c r="E315" s="117">
        <f t="shared" ref="E315:BL315" si="576">SUM(E287:E314)</f>
        <v>0</v>
      </c>
      <c r="F315" s="118">
        <f t="shared" si="576"/>
        <v>0</v>
      </c>
      <c r="G315" s="117">
        <f t="shared" si="576"/>
        <v>0</v>
      </c>
      <c r="H315" s="118">
        <f t="shared" si="576"/>
        <v>0</v>
      </c>
      <c r="I315" s="117">
        <f t="shared" si="576"/>
        <v>0</v>
      </c>
      <c r="J315" s="118">
        <f t="shared" si="576"/>
        <v>0</v>
      </c>
      <c r="K315" s="117">
        <f t="shared" si="576"/>
        <v>0</v>
      </c>
      <c r="L315" s="118">
        <f t="shared" si="576"/>
        <v>0</v>
      </c>
      <c r="M315" s="117">
        <f t="shared" si="576"/>
        <v>0</v>
      </c>
      <c r="N315" s="118">
        <f t="shared" si="576"/>
        <v>0</v>
      </c>
      <c r="O315" s="117">
        <f t="shared" si="576"/>
        <v>0</v>
      </c>
      <c r="P315" s="118">
        <f t="shared" si="576"/>
        <v>0</v>
      </c>
      <c r="Q315" s="117">
        <f t="shared" si="576"/>
        <v>0</v>
      </c>
      <c r="R315" s="118">
        <f t="shared" si="576"/>
        <v>0</v>
      </c>
      <c r="S315" s="117">
        <f t="shared" si="576"/>
        <v>0</v>
      </c>
      <c r="T315" s="118">
        <f t="shared" si="576"/>
        <v>0</v>
      </c>
      <c r="U315" s="117">
        <f t="shared" si="576"/>
        <v>0</v>
      </c>
      <c r="V315" s="118">
        <f t="shared" si="576"/>
        <v>0</v>
      </c>
      <c r="W315" s="117">
        <f t="shared" si="576"/>
        <v>0</v>
      </c>
      <c r="X315" s="118">
        <f t="shared" si="576"/>
        <v>0</v>
      </c>
      <c r="Y315" s="117">
        <f t="shared" si="576"/>
        <v>0</v>
      </c>
      <c r="Z315" s="118">
        <f t="shared" si="576"/>
        <v>0</v>
      </c>
      <c r="AA315" s="117">
        <f t="shared" si="576"/>
        <v>0</v>
      </c>
      <c r="AB315" s="118">
        <f t="shared" si="576"/>
        <v>0</v>
      </c>
      <c r="AC315" s="117">
        <f t="shared" si="576"/>
        <v>0</v>
      </c>
      <c r="AD315" s="118">
        <f t="shared" si="576"/>
        <v>0</v>
      </c>
      <c r="AE315" s="117">
        <f t="shared" si="576"/>
        <v>0</v>
      </c>
      <c r="AF315" s="118">
        <f t="shared" si="576"/>
        <v>0</v>
      </c>
      <c r="AG315" s="117">
        <f t="shared" si="576"/>
        <v>0</v>
      </c>
      <c r="AH315" s="118">
        <f t="shared" si="576"/>
        <v>0</v>
      </c>
      <c r="AI315" s="117">
        <f t="shared" si="576"/>
        <v>0</v>
      </c>
      <c r="AJ315" s="118">
        <f t="shared" si="576"/>
        <v>0</v>
      </c>
      <c r="AK315" s="117">
        <f t="shared" si="576"/>
        <v>0</v>
      </c>
      <c r="AL315" s="118">
        <f t="shared" si="576"/>
        <v>0</v>
      </c>
      <c r="AM315" s="117">
        <f t="shared" si="576"/>
        <v>0</v>
      </c>
      <c r="AN315" s="118">
        <f t="shared" si="576"/>
        <v>0</v>
      </c>
      <c r="AO315" s="117">
        <f t="shared" si="576"/>
        <v>0</v>
      </c>
      <c r="AP315" s="118">
        <f t="shared" si="576"/>
        <v>0</v>
      </c>
      <c r="AQ315" s="117">
        <f t="shared" si="576"/>
        <v>0</v>
      </c>
      <c r="AR315" s="118">
        <f t="shared" si="576"/>
        <v>0</v>
      </c>
      <c r="AS315" s="117">
        <f t="shared" si="576"/>
        <v>0</v>
      </c>
      <c r="AT315" s="118">
        <f t="shared" si="576"/>
        <v>0</v>
      </c>
      <c r="AU315" s="117">
        <f t="shared" si="576"/>
        <v>0</v>
      </c>
      <c r="AV315" s="118">
        <f t="shared" si="576"/>
        <v>0</v>
      </c>
      <c r="AW315" s="117">
        <f t="shared" si="576"/>
        <v>0</v>
      </c>
      <c r="AX315" s="118">
        <f t="shared" si="576"/>
        <v>0</v>
      </c>
      <c r="AY315" s="117">
        <f t="shared" si="576"/>
        <v>0</v>
      </c>
      <c r="AZ315" s="118">
        <f t="shared" si="576"/>
        <v>0</v>
      </c>
      <c r="BA315" s="117">
        <f t="shared" si="576"/>
        <v>0</v>
      </c>
      <c r="BB315" s="118">
        <f t="shared" si="576"/>
        <v>0</v>
      </c>
      <c r="BC315" s="117">
        <f t="shared" si="576"/>
        <v>0</v>
      </c>
      <c r="BD315" s="118">
        <f t="shared" si="576"/>
        <v>0</v>
      </c>
      <c r="BE315" s="117">
        <f t="shared" si="576"/>
        <v>0</v>
      </c>
      <c r="BF315" s="118">
        <f t="shared" si="576"/>
        <v>0</v>
      </c>
      <c r="BG315" s="117">
        <f t="shared" si="576"/>
        <v>0</v>
      </c>
      <c r="BH315" s="118">
        <f t="shared" si="576"/>
        <v>0</v>
      </c>
      <c r="BI315" s="117">
        <f t="shared" si="576"/>
        <v>0</v>
      </c>
      <c r="BJ315" s="118">
        <f t="shared" si="576"/>
        <v>0</v>
      </c>
      <c r="BK315" s="117">
        <f t="shared" si="576"/>
        <v>0</v>
      </c>
      <c r="BL315" s="118">
        <f t="shared" si="576"/>
        <v>0</v>
      </c>
      <c r="BM315" s="89">
        <f t="shared" si="575"/>
        <v>0</v>
      </c>
      <c r="BN315" s="74">
        <f t="shared" si="575"/>
        <v>0</v>
      </c>
    </row>
    <row r="316" spans="1:68" x14ac:dyDescent="0.2">
      <c r="A316" s="28">
        <f>ROW()</f>
        <v>316</v>
      </c>
      <c r="B316" s="90" t="str">
        <f>"Balance total to Percentage (row "&amp;TEXT(ROW(B13),"0")&amp;")"</f>
        <v>Balance total to Percentage (row 13)</v>
      </c>
      <c r="C316" s="91" t="str">
        <f t="shared" ref="C316:AH316" si="577">IF(C13=C315,"Balanced", "Out of Bal.")</f>
        <v>Out of Bal.</v>
      </c>
      <c r="D316" s="91" t="str">
        <f t="shared" si="577"/>
        <v>Out of Bal.</v>
      </c>
      <c r="E316" s="91" t="str">
        <f t="shared" si="577"/>
        <v>Out of Bal.</v>
      </c>
      <c r="F316" s="91" t="str">
        <f t="shared" si="577"/>
        <v>Out of Bal.</v>
      </c>
      <c r="G316" s="91" t="str">
        <f t="shared" si="577"/>
        <v>Out of Bal.</v>
      </c>
      <c r="H316" s="91" t="str">
        <f t="shared" si="577"/>
        <v>Out of Bal.</v>
      </c>
      <c r="I316" s="91" t="str">
        <f t="shared" si="577"/>
        <v>Out of Bal.</v>
      </c>
      <c r="J316" s="91" t="str">
        <f t="shared" si="577"/>
        <v>Out of Bal.</v>
      </c>
      <c r="K316" s="91" t="str">
        <f t="shared" si="577"/>
        <v>Out of Bal.</v>
      </c>
      <c r="L316" s="91" t="str">
        <f t="shared" si="577"/>
        <v>Out of Bal.</v>
      </c>
      <c r="M316" s="91" t="str">
        <f t="shared" si="577"/>
        <v>Out of Bal.</v>
      </c>
      <c r="N316" s="91" t="str">
        <f t="shared" si="577"/>
        <v>Out of Bal.</v>
      </c>
      <c r="O316" s="91" t="str">
        <f t="shared" si="577"/>
        <v>Out of Bal.</v>
      </c>
      <c r="P316" s="91" t="str">
        <f t="shared" si="577"/>
        <v>Out of Bal.</v>
      </c>
      <c r="Q316" s="91" t="str">
        <f t="shared" si="577"/>
        <v>Out of Bal.</v>
      </c>
      <c r="R316" s="91" t="str">
        <f t="shared" si="577"/>
        <v>Out of Bal.</v>
      </c>
      <c r="S316" s="91" t="str">
        <f t="shared" si="577"/>
        <v>Out of Bal.</v>
      </c>
      <c r="T316" s="91" t="str">
        <f t="shared" si="577"/>
        <v>Out of Bal.</v>
      </c>
      <c r="U316" s="91" t="str">
        <f t="shared" si="577"/>
        <v>Out of Bal.</v>
      </c>
      <c r="V316" s="91" t="str">
        <f t="shared" si="577"/>
        <v>Out of Bal.</v>
      </c>
      <c r="W316" s="91" t="str">
        <f t="shared" si="577"/>
        <v>Out of Bal.</v>
      </c>
      <c r="X316" s="91" t="str">
        <f t="shared" si="577"/>
        <v>Out of Bal.</v>
      </c>
      <c r="Y316" s="91" t="str">
        <f t="shared" si="577"/>
        <v>Out of Bal.</v>
      </c>
      <c r="Z316" s="91" t="str">
        <f t="shared" si="577"/>
        <v>Out of Bal.</v>
      </c>
      <c r="AA316" s="91" t="str">
        <f t="shared" si="577"/>
        <v>Out of Bal.</v>
      </c>
      <c r="AB316" s="91" t="str">
        <f t="shared" si="577"/>
        <v>Out of Bal.</v>
      </c>
      <c r="AC316" s="91" t="str">
        <f t="shared" si="577"/>
        <v>Out of Bal.</v>
      </c>
      <c r="AD316" s="91" t="str">
        <f t="shared" si="577"/>
        <v>Out of Bal.</v>
      </c>
      <c r="AE316" s="91" t="str">
        <f t="shared" si="577"/>
        <v>Out of Bal.</v>
      </c>
      <c r="AF316" s="91" t="str">
        <f t="shared" si="577"/>
        <v>Out of Bal.</v>
      </c>
      <c r="AG316" s="91" t="str">
        <f t="shared" si="577"/>
        <v>Out of Bal.</v>
      </c>
      <c r="AH316" s="91" t="str">
        <f t="shared" si="577"/>
        <v>Out of Bal.</v>
      </c>
      <c r="AI316" s="91" t="str">
        <f t="shared" ref="AI316:BN316" si="578">IF(AI13=AI315,"Balanced", "Out of Bal.")</f>
        <v>Out of Bal.</v>
      </c>
      <c r="AJ316" s="91" t="str">
        <f t="shared" si="578"/>
        <v>Out of Bal.</v>
      </c>
      <c r="AK316" s="91" t="str">
        <f t="shared" si="578"/>
        <v>Out of Bal.</v>
      </c>
      <c r="AL316" s="91" t="str">
        <f t="shared" si="578"/>
        <v>Out of Bal.</v>
      </c>
      <c r="AM316" s="91" t="str">
        <f t="shared" si="578"/>
        <v>Out of Bal.</v>
      </c>
      <c r="AN316" s="91" t="str">
        <f t="shared" si="578"/>
        <v>Out of Bal.</v>
      </c>
      <c r="AO316" s="91" t="str">
        <f t="shared" si="578"/>
        <v>Out of Bal.</v>
      </c>
      <c r="AP316" s="91" t="str">
        <f t="shared" si="578"/>
        <v>Out of Bal.</v>
      </c>
      <c r="AQ316" s="91" t="str">
        <f t="shared" si="578"/>
        <v>Out of Bal.</v>
      </c>
      <c r="AR316" s="91" t="str">
        <f t="shared" si="578"/>
        <v>Out of Bal.</v>
      </c>
      <c r="AS316" s="91" t="str">
        <f t="shared" si="578"/>
        <v>Out of Bal.</v>
      </c>
      <c r="AT316" s="91" t="str">
        <f t="shared" si="578"/>
        <v>Out of Bal.</v>
      </c>
      <c r="AU316" s="91" t="str">
        <f t="shared" si="578"/>
        <v>Out of Bal.</v>
      </c>
      <c r="AV316" s="91" t="str">
        <f t="shared" si="578"/>
        <v>Out of Bal.</v>
      </c>
      <c r="AW316" s="91" t="str">
        <f t="shared" si="578"/>
        <v>Out of Bal.</v>
      </c>
      <c r="AX316" s="91" t="str">
        <f t="shared" si="578"/>
        <v>Out of Bal.</v>
      </c>
      <c r="AY316" s="91" t="str">
        <f t="shared" si="578"/>
        <v>Out of Bal.</v>
      </c>
      <c r="AZ316" s="91" t="str">
        <f t="shared" si="578"/>
        <v>Out of Bal.</v>
      </c>
      <c r="BA316" s="91" t="str">
        <f t="shared" si="578"/>
        <v>Out of Bal.</v>
      </c>
      <c r="BB316" s="91" t="str">
        <f t="shared" si="578"/>
        <v>Out of Bal.</v>
      </c>
      <c r="BC316" s="91" t="str">
        <f t="shared" si="578"/>
        <v>Out of Bal.</v>
      </c>
      <c r="BD316" s="91" t="str">
        <f t="shared" si="578"/>
        <v>Out of Bal.</v>
      </c>
      <c r="BE316" s="91" t="str">
        <f t="shared" si="578"/>
        <v>Out of Bal.</v>
      </c>
      <c r="BF316" s="91" t="str">
        <f t="shared" si="578"/>
        <v>Out of Bal.</v>
      </c>
      <c r="BG316" s="91" t="str">
        <f t="shared" si="578"/>
        <v>Out of Bal.</v>
      </c>
      <c r="BH316" s="91" t="str">
        <f t="shared" si="578"/>
        <v>Out of Bal.</v>
      </c>
      <c r="BI316" s="91" t="str">
        <f t="shared" si="578"/>
        <v>Out of Bal.</v>
      </c>
      <c r="BJ316" s="91" t="str">
        <f t="shared" si="578"/>
        <v>Out of Bal.</v>
      </c>
      <c r="BK316" s="91" t="str">
        <f t="shared" si="578"/>
        <v>Balanced</v>
      </c>
      <c r="BL316" s="91" t="str">
        <f t="shared" si="578"/>
        <v>Balanced</v>
      </c>
      <c r="BM316" s="91" t="str">
        <f t="shared" si="578"/>
        <v>Out of Bal.</v>
      </c>
      <c r="BN316" s="91" t="str">
        <f t="shared" si="578"/>
        <v>Out of Bal.</v>
      </c>
    </row>
    <row r="317" spans="1:68" ht="15" thickBot="1" x14ac:dyDescent="0.25">
      <c r="A317" s="28">
        <f>ROW()</f>
        <v>317</v>
      </c>
    </row>
    <row r="318" spans="1:68" ht="15" thickBot="1" x14ac:dyDescent="0.25">
      <c r="A318" s="28">
        <f>ROW()</f>
        <v>318</v>
      </c>
      <c r="B318" s="75" t="s">
        <v>321</v>
      </c>
      <c r="C318" s="51"/>
      <c r="D318" s="76"/>
      <c r="E318" s="51"/>
      <c r="F318" s="76"/>
      <c r="G318" s="51"/>
      <c r="H318" s="76"/>
      <c r="I318" s="51"/>
      <c r="J318" s="76"/>
      <c r="K318" s="51"/>
      <c r="L318" s="76"/>
      <c r="M318" s="51"/>
      <c r="N318" s="76"/>
      <c r="O318" s="51"/>
      <c r="P318" s="76"/>
      <c r="Q318" s="51"/>
      <c r="R318" s="76"/>
      <c r="S318" s="51"/>
      <c r="T318" s="76"/>
      <c r="U318" s="51"/>
      <c r="V318" s="76"/>
      <c r="W318" s="51"/>
      <c r="X318" s="76"/>
      <c r="Y318" s="51"/>
      <c r="Z318" s="76"/>
      <c r="AA318" s="51"/>
      <c r="AB318" s="76"/>
      <c r="AC318" s="51"/>
      <c r="AD318" s="76"/>
      <c r="AE318" s="51"/>
      <c r="AF318" s="76"/>
      <c r="AG318" s="51"/>
      <c r="AH318" s="76"/>
      <c r="AI318" s="51"/>
      <c r="AJ318" s="76"/>
      <c r="AK318" s="51"/>
      <c r="AL318" s="76"/>
      <c r="AM318" s="51"/>
      <c r="AN318" s="76"/>
      <c r="AO318" s="51"/>
      <c r="AP318" s="76"/>
      <c r="AQ318" s="51"/>
      <c r="AR318" s="76"/>
      <c r="AS318" s="51"/>
      <c r="AT318" s="76"/>
      <c r="AU318" s="51"/>
      <c r="AV318" s="76"/>
      <c r="AW318" s="51"/>
      <c r="AX318" s="76"/>
      <c r="AY318" s="51"/>
      <c r="AZ318" s="76"/>
      <c r="BA318" s="51"/>
      <c r="BB318" s="76"/>
      <c r="BC318" s="51"/>
      <c r="BD318" s="76"/>
      <c r="BE318" s="51"/>
      <c r="BF318" s="76"/>
      <c r="BG318" s="51"/>
      <c r="BH318" s="76"/>
      <c r="BI318" s="51"/>
      <c r="BJ318" s="76"/>
      <c r="BK318" s="51"/>
      <c r="BL318" s="76"/>
    </row>
    <row r="319" spans="1:68" x14ac:dyDescent="0.2">
      <c r="A319" s="28">
        <f>ROW()</f>
        <v>319</v>
      </c>
      <c r="B319" s="115"/>
      <c r="C319" s="54">
        <f>IFERROR(VALUE(INDEX('CSV Import'!$D$7:$D$359, MATCH($BP319, 'CSV Import'!$C$7:$C$359, 0))),0)</f>
        <v>0</v>
      </c>
      <c r="D319" s="55">
        <f>IFERROR(VALUE(INDEX('CSV Import'!$E$7:$E$359, MATCH($BP319, 'CSV Import'!$C$7:$C$359, 0))),0)</f>
        <v>0</v>
      </c>
      <c r="E319" s="54">
        <f>IFERROR(VALUE(INDEX('CSV Import'!$J$7:$J$359, MATCH($BP319, 'CSV Import'!$I$7:$I$359, 0))),0)</f>
        <v>0</v>
      </c>
      <c r="F319" s="55">
        <f>IFERROR(VALUE(INDEX('CSV Import'!$K$7:$K$359, MATCH($BP319, 'CSV Import'!$I$7:$I$359, 0))),0)</f>
        <v>0</v>
      </c>
      <c r="G319" s="54">
        <f>IFERROR(VALUE(INDEX('CSV Import'!$P$7:$P$359, MATCH($BP319, 'CSV Import'!$O$7:$O$359, 0))),0)</f>
        <v>0</v>
      </c>
      <c r="H319" s="55">
        <f>IFERROR(VALUE(INDEX('CSV Import'!$Q$7:$Q$359, MATCH($BP319, 'CSV Import'!$O$7:$O$359, 0))),0)</f>
        <v>0</v>
      </c>
      <c r="I319" s="54">
        <f>IFERROR(VALUE(INDEX('CSV Import'!$V$7:$V$359, MATCH($BP319, 'CSV Import'!$U$7:$U$359, 0))),0)</f>
        <v>0</v>
      </c>
      <c r="J319" s="55">
        <f>IFERROR(VALUE(INDEX('CSV Import'!$W$7:$W$359, MATCH($BP319, 'CSV Import'!$U$7:$U$359, 0))),0)</f>
        <v>0</v>
      </c>
      <c r="K319" s="54">
        <f>IFERROR(VALUE(INDEX('CSV Import'!$AB$7:$AB$359, MATCH($BP319, 'CSV Import'!$AA$7:$AA$359, 0))),0)</f>
        <v>0</v>
      </c>
      <c r="L319" s="55">
        <f>IFERROR(VALUE(INDEX('CSV Import'!$AC$7:$AC$359, MATCH($BP319, 'CSV Import'!$AA$7:$AA$359, 0))),0)</f>
        <v>0</v>
      </c>
      <c r="M319" s="54">
        <f>IFERROR(VALUE(INDEX('CSV Import'!$AH$7:$AH$359, MATCH($BP319, 'CSV Import'!$AG$7:$AG$359, 0))),0)</f>
        <v>0</v>
      </c>
      <c r="N319" s="55">
        <f>IFERROR(VALUE(INDEX('CSV Import'!$AI$7:$AI$359, MATCH($BP319, 'CSV Import'!$AG$7:$AG$359, 0))),0)</f>
        <v>0</v>
      </c>
      <c r="O319" s="54">
        <f>IFERROR(VALUE(INDEX('CSV Import'!$AN$7:$AN$359, MATCH($BP319, 'CSV Import'!$AM$7:$AM$359, 0))),0)</f>
        <v>0</v>
      </c>
      <c r="P319" s="55">
        <f>IFERROR(VALUE(INDEX('CSV Import'!$AO$7:$AO$359, MATCH($BP319, 'CSV Import'!$AM$7:$AM$359, 0))),0)</f>
        <v>0</v>
      </c>
      <c r="Q319" s="54">
        <f>IFERROR(VALUE(INDEX('CSV Import'!$AT$7:$AT$359, MATCH($BP319, 'CSV Import'!$AS$7:$AS$359, 0))),0)</f>
        <v>0</v>
      </c>
      <c r="R319" s="55">
        <f>IFERROR(VALUE(INDEX('CSV Import'!$AU$7:$AU$359, MATCH($BP319, 'CSV Import'!$AS$7:$AS$359, 0))),0)</f>
        <v>0</v>
      </c>
      <c r="S319" s="54">
        <f>IFERROR(VALUE(INDEX('CSV Import'!$AZ$7:$AZ$359, MATCH($BP319, 'CSV Import'!$AY$7:$AY$359, 0))),0)</f>
        <v>0</v>
      </c>
      <c r="T319" s="55">
        <f>IFERROR(VALUE(INDEX('CSV Import'!$BA$7:$BA$359, MATCH($BP319, 'CSV Import'!$AY$7:$AY$359, 0))),0)</f>
        <v>0</v>
      </c>
      <c r="U319" s="54">
        <f>IFERROR(VALUE(INDEX('CSV Import'!$BF$7:$BF$359, MATCH($BP319, 'CSV Import'!$BE$7:$BE$359, 0))),0)</f>
        <v>0</v>
      </c>
      <c r="V319" s="55">
        <f>IFERROR(VALUE(INDEX('CSV Import'!$BG$7:$BG$359, MATCH($BP319, 'CSV Import'!$BE$7:$BE$359, 0))),0)</f>
        <v>0</v>
      </c>
      <c r="W319" s="54">
        <f>IFERROR(VALUE(INDEX('CSV Import'!$BL$7:$BL$359, MATCH($BP319, 'CSV Import'!$BK$7:$BK$359, 0))),0)</f>
        <v>0</v>
      </c>
      <c r="X319" s="55">
        <f>IFERROR(VALUE(INDEX('CSV Import'!$BM$7:$BM$359, MATCH($BP319, 'CSV Import'!$BK$7:$BK$359, 0))),0)</f>
        <v>0</v>
      </c>
      <c r="Y319" s="54">
        <f>IFERROR(VALUE(INDEX('CSV Import'!$BR$7:$BR$359, MATCH($BP319, 'CSV Import'!$BQ$7:$BQ$359, 0))),0)</f>
        <v>0</v>
      </c>
      <c r="Z319" s="55">
        <f>IFERROR(VALUE(INDEX('CSV Import'!$BS$7:$BS$359, MATCH($BP319, 'CSV Import'!$BQ$7:$BQ$359, 0))),0)</f>
        <v>0</v>
      </c>
      <c r="AA319" s="54">
        <f>IFERROR(VALUE(INDEX('CSV Import'!$BX$7:$BX$359, MATCH($BP319, 'CSV Import'!$BW$7:$BW$359, 0))),0)</f>
        <v>0</v>
      </c>
      <c r="AB319" s="55">
        <f>IFERROR(VALUE(INDEX('CSV Import'!$BY$7:$BY$359, MATCH($BP319, 'CSV Import'!$BW$7:$BW$359, 0))),0)</f>
        <v>0</v>
      </c>
      <c r="AC319" s="54">
        <f>IFERROR(VALUE(INDEX('CSV Import'!$CD$7:$CD$359, MATCH($BP319, 'CSV Import'!$CC$7:$CC$359, 0))),0)</f>
        <v>0</v>
      </c>
      <c r="AD319" s="55">
        <f>IFERROR(VALUE(INDEX('CSV Import'!$CE$7:$CE$359, MATCH($BP319, 'CSV Import'!$CC$7:$CC$359, 0))),0)</f>
        <v>0</v>
      </c>
      <c r="AE319" s="54">
        <f>IFERROR(VALUE(INDEX('CSV Import'!$CJ$7:$CJ$359, MATCH($BP319, 'CSV Import'!$CI$7:$CI$359, 0))),0)</f>
        <v>0</v>
      </c>
      <c r="AF319" s="55">
        <f>IFERROR(VALUE(INDEX('CSV Import'!$CK$7:$CK$359, MATCH($BP319, 'CSV Import'!$CI$7:$CI$359, 0))),0)</f>
        <v>0</v>
      </c>
      <c r="AG319" s="54">
        <f>IFERROR(VALUE(INDEX('CSV Import'!$CP$7:$CP$359, MATCH($BP319, 'CSV Import'!$CO$7:$CO$359, 0))),0)</f>
        <v>0</v>
      </c>
      <c r="AH319" s="55">
        <f>IFERROR(VALUE(INDEX('CSV Import'!$CQ$7:$CQ$359, MATCH($BP319, 'CSV Import'!$CO$7:$CO$359, 0))),0)</f>
        <v>0</v>
      </c>
      <c r="AI319" s="54">
        <f>IFERROR(VALUE(INDEX('CSV Import'!$CV$7:$CV$359, MATCH($BP319, 'CSV Import'!$CU$7:$CU$359, 0))),0)</f>
        <v>0</v>
      </c>
      <c r="AJ319" s="55">
        <f>IFERROR(VALUE(INDEX('CSV Import'!$CW$7:$CW$359, MATCH($BP319, 'CSV Import'!$CU$7:$CU$359, 0))),0)</f>
        <v>0</v>
      </c>
      <c r="AK319" s="54">
        <f>IFERROR(VALUE(INDEX('CSV Import'!$DB$7:$DB$359, MATCH($BP319, 'CSV Import'!$DA$7:$DA$359, 0))),0)</f>
        <v>0</v>
      </c>
      <c r="AL319" s="55">
        <f>IFERROR(VALUE(INDEX('CSV Import'!$DC$7:$DC$359, MATCH($BP319, 'CSV Import'!$DA$7:$DA$359, 0))),0)</f>
        <v>0</v>
      </c>
      <c r="AM319" s="54">
        <f>IFERROR(VALUE(INDEX('CSV Import'!$DH$7:$DH$359, MATCH($BP319, 'CSV Import'!$DG$7:$DG$359, 0))),0)</f>
        <v>0</v>
      </c>
      <c r="AN319" s="55">
        <f>IFERROR(VALUE(INDEX('CSV Import'!$DI$7:$DI$359, MATCH($BP319, 'CSV Import'!$DG$7:$DG$359, 0))),0)</f>
        <v>0</v>
      </c>
      <c r="AO319" s="54">
        <f>IFERROR(VALUE(INDEX('CSV Import'!$DN$7:$DN$359, MATCH($BP319, 'CSV Import'!$DM$7:$DM$359, 0))),0)</f>
        <v>0</v>
      </c>
      <c r="AP319" s="55">
        <f>IFERROR(VALUE(INDEX('CSV Import'!$DO$7:$DO$359, MATCH($BP319, 'CSV Import'!$DM$7:$DM$359, 0))),0)</f>
        <v>0</v>
      </c>
      <c r="AQ319" s="54">
        <f>IFERROR(VALUE(INDEX('CSV Import'!$DT$7:$DT$359, MATCH($BP319, 'CSV Import'!$DS$7:$DS$359, 0))),0)</f>
        <v>0</v>
      </c>
      <c r="AR319" s="55">
        <f>IFERROR(VALUE(INDEX('CSV Import'!$DU$7:$DU$359, MATCH($BP319, 'CSV Import'!$DS$7:$DS$359, 0))),0)</f>
        <v>0</v>
      </c>
      <c r="AS319" s="54">
        <f>IFERROR(VALUE(INDEX('CSV Import'!$DZ$7:$DZ$359, MATCH($BP319, 'CSV Import'!$DY$7:$DY$359, 0))),0)</f>
        <v>0</v>
      </c>
      <c r="AT319" s="55">
        <f>IFERROR(VALUE(INDEX('CSV Import'!$EA$7:$EA$359, MATCH($BP319, 'CSV Import'!$DY$7:$DY$359, 0))),0)</f>
        <v>0</v>
      </c>
      <c r="AU319" s="54">
        <f>IFERROR(VALUE(INDEX('CSV Import'!$EF$7:$EF$359, MATCH($BP319, 'CSV Import'!$EE$7:$EE$359, 0))),0)</f>
        <v>0</v>
      </c>
      <c r="AV319" s="55">
        <f>IFERROR(VALUE(INDEX('CSV Import'!$EG$7:$EG$359, MATCH($BP319, 'CSV Import'!$EE$7:$EE$359, 0))),0)</f>
        <v>0</v>
      </c>
      <c r="AW319" s="54">
        <f>IFERROR(VALUE(INDEX('CSV Import'!$EL$7:$EL$359, MATCH($BP319, 'CSV Import'!$EK$7:$EK$359, 0))),0)</f>
        <v>0</v>
      </c>
      <c r="AX319" s="55">
        <f>IFERROR(VALUE(INDEX('CSV Import'!$EM$7:$EM$359, MATCH($BP319, 'CSV Import'!$EK$7:$EK$359, 0))),0)</f>
        <v>0</v>
      </c>
      <c r="AY319" s="54">
        <f>IFERROR(VALUE(INDEX('CSV Import'!$ER$7:$ER$359, MATCH($BP319, 'CSV Import'!$EQ$7:$EQ$359, 0))),0)</f>
        <v>0</v>
      </c>
      <c r="AZ319" s="55">
        <f>IFERROR(VALUE(INDEX('CSV Import'!$ES$7:$ES$359, MATCH($BP319, 'CSV Import'!$EQ$7:$EQ$359, 0))),0)</f>
        <v>0</v>
      </c>
      <c r="BA319" s="54">
        <f>IFERROR(VALUE(INDEX('CSV Import'!$EX$7:$EX$359, MATCH($BP319, 'CSV Import'!$EW$7:$EW$359, 0))),0)</f>
        <v>0</v>
      </c>
      <c r="BB319" s="55">
        <f>IFERROR(VALUE(INDEX('CSV Import'!$EY$7:$EY$359, MATCH($BP319, 'CSV Import'!$EW$7:$EW$359, 0))),0)</f>
        <v>0</v>
      </c>
      <c r="BC319" s="54">
        <f>IFERROR(VALUE(INDEX('CSV Import'!$FD$7:$FD$359, MATCH($BP319, 'CSV Import'!$FC$7:$FC$359, 0))),0)</f>
        <v>0</v>
      </c>
      <c r="BD319" s="55">
        <f>IFERROR(VALUE(INDEX('CSV Import'!$FE$7:$FE$359, MATCH($BP319, 'CSV Import'!$FC$7:$FC$359, 0))),0)</f>
        <v>0</v>
      </c>
      <c r="BE319" s="54">
        <f>IFERROR(VALUE(INDEX('CSV Import'!$FJ$7:$FJ$359, MATCH($BP319, 'CSV Import'!$FI$7:$FI$359, 0))),0)</f>
        <v>0</v>
      </c>
      <c r="BF319" s="55">
        <f>IFERROR(VALUE(INDEX('CSV Import'!$FK$7:$FK$359, MATCH($BP319, 'CSV Import'!$FI$7:$FI$359, 0))),0)</f>
        <v>0</v>
      </c>
      <c r="BG319" s="54">
        <f>IFERROR(VALUE(INDEX('CSV Import'!$FP$7:$FP$359, MATCH($BP319, 'CSV Import'!$FO$7:$FO$359, 0))),0)</f>
        <v>0</v>
      </c>
      <c r="BH319" s="55">
        <f>IFERROR(VALUE(INDEX('CSV Import'!$FQ$7:$FQ$359, MATCH($BP319, 'CSV Import'!$FO$7:$FO$359, 0))),0)</f>
        <v>0</v>
      </c>
      <c r="BI319" s="54">
        <f>IFERROR(VALUE(INDEX('CSV Import'!$FV$7:$FV$359, MATCH($BP319, 'CSV Import'!$FU$7:$FU$359, 0))),0)</f>
        <v>0</v>
      </c>
      <c r="BJ319" s="55">
        <f>IFERROR(VALUE(INDEX('CSV Import'!$FW$7:$FW$359, MATCH($BP319, 'CSV Import'!$FU$7:$FU$359, 0))),0)</f>
        <v>0</v>
      </c>
      <c r="BK319" s="54">
        <f>IFERROR(VALUE(INDEX('CSV Import'!$GB$7:$GB$359, MATCH($BP319, 'CSV Import'!$GA$7:$GA$359, 0))),0)</f>
        <v>0</v>
      </c>
      <c r="BL319" s="55">
        <f>IFERROR(VALUE(INDEX('CSV Import'!$GC$7:$GC$359, MATCH($BP319, 'CSV Import'!$GA$7:$GA$359, 0))),0)</f>
        <v>0</v>
      </c>
      <c r="BM319" s="56">
        <f t="shared" ref="BM319:BN366" si="579">SUM(C319,E319,G319,I319,K319,M319,O319,Q319,S319,U319,W319,Y319,AA319,AC319,AE319)+SUM(AG319,AI319,AK319,AM319,AO319,AQ319,AS319,AU319,AW319,AY319,BA319,BC319,BE319,BG319,BI319,BK319)</f>
        <v>0</v>
      </c>
      <c r="BN319" s="57">
        <f t="shared" si="579"/>
        <v>0</v>
      </c>
      <c r="BP319" s="33" t="str">
        <f>$B$318&amp;$B319</f>
        <v>CREDITS</v>
      </c>
    </row>
    <row r="320" spans="1:68" x14ac:dyDescent="0.2">
      <c r="A320" s="28">
        <f>ROW()</f>
        <v>320</v>
      </c>
      <c r="B320" s="111"/>
      <c r="C320" s="59">
        <f>IFERROR(VALUE(INDEX('CSV Import'!$D$7:$D$359, MATCH($BP320, 'CSV Import'!$C$7:$C$359, 0))),0)</f>
        <v>0</v>
      </c>
      <c r="D320" s="60">
        <f>IFERROR(VALUE(INDEX('CSV Import'!$E$7:$E$359, MATCH($BP320, 'CSV Import'!$C$7:$C$359, 0))),0)</f>
        <v>0</v>
      </c>
      <c r="E320" s="59">
        <f>IFERROR(VALUE(INDEX('CSV Import'!$J$7:$J$359, MATCH($BP320, 'CSV Import'!$I$7:$I$359, 0))),0)</f>
        <v>0</v>
      </c>
      <c r="F320" s="60">
        <f>IFERROR(VALUE(INDEX('CSV Import'!$K$7:$K$359, MATCH($BP320, 'CSV Import'!$I$7:$I$359, 0))),0)</f>
        <v>0</v>
      </c>
      <c r="G320" s="59">
        <f>IFERROR(VALUE(INDEX('CSV Import'!$P$7:$P$359, MATCH($BP320, 'CSV Import'!$O$7:$O$359, 0))),0)</f>
        <v>0</v>
      </c>
      <c r="H320" s="60">
        <f>IFERROR(VALUE(INDEX('CSV Import'!$Q$7:$Q$359, MATCH($BP320, 'CSV Import'!$O$7:$O$359, 0))),0)</f>
        <v>0</v>
      </c>
      <c r="I320" s="59">
        <f>IFERROR(VALUE(INDEX('CSV Import'!$V$7:$V$359, MATCH($BP320, 'CSV Import'!$U$7:$U$359, 0))),0)</f>
        <v>0</v>
      </c>
      <c r="J320" s="60">
        <f>IFERROR(VALUE(INDEX('CSV Import'!$W$7:$W$359, MATCH($BP320, 'CSV Import'!$U$7:$U$359, 0))),0)</f>
        <v>0</v>
      </c>
      <c r="K320" s="59">
        <f>IFERROR(VALUE(INDEX('CSV Import'!$AB$7:$AB$359, MATCH($BP320, 'CSV Import'!$AA$7:$AA$359, 0))),0)</f>
        <v>0</v>
      </c>
      <c r="L320" s="60">
        <f>IFERROR(VALUE(INDEX('CSV Import'!$AC$7:$AC$359, MATCH($BP320, 'CSV Import'!$AA$7:$AA$359, 0))),0)</f>
        <v>0</v>
      </c>
      <c r="M320" s="59">
        <f>IFERROR(VALUE(INDEX('CSV Import'!$AH$7:$AH$359, MATCH($BP320, 'CSV Import'!$AG$7:$AG$359, 0))),0)</f>
        <v>0</v>
      </c>
      <c r="N320" s="60">
        <f>IFERROR(VALUE(INDEX('CSV Import'!$AI$7:$AI$359, MATCH($BP320, 'CSV Import'!$AG$7:$AG$359, 0))),0)</f>
        <v>0</v>
      </c>
      <c r="O320" s="59">
        <f>IFERROR(VALUE(INDEX('CSV Import'!$AN$7:$AN$359, MATCH($BP320, 'CSV Import'!$AM$7:$AM$359, 0))),0)</f>
        <v>0</v>
      </c>
      <c r="P320" s="60">
        <f>IFERROR(VALUE(INDEX('CSV Import'!$AO$7:$AO$359, MATCH($BP320, 'CSV Import'!$AM$7:$AM$359, 0))),0)</f>
        <v>0</v>
      </c>
      <c r="Q320" s="59">
        <f>IFERROR(VALUE(INDEX('CSV Import'!$AT$7:$AT$359, MATCH($BP320, 'CSV Import'!$AS$7:$AS$359, 0))),0)</f>
        <v>0</v>
      </c>
      <c r="R320" s="60">
        <f>IFERROR(VALUE(INDEX('CSV Import'!$AU$7:$AU$359, MATCH($BP320, 'CSV Import'!$AS$7:$AS$359, 0))),0)</f>
        <v>0</v>
      </c>
      <c r="S320" s="59">
        <f>IFERROR(VALUE(INDEX('CSV Import'!$AZ$7:$AZ$359, MATCH($BP320, 'CSV Import'!$AY$7:$AY$359, 0))),0)</f>
        <v>0</v>
      </c>
      <c r="T320" s="60">
        <f>IFERROR(VALUE(INDEX('CSV Import'!$BA$7:$BA$359, MATCH($BP320, 'CSV Import'!$AY$7:$AY$359, 0))),0)</f>
        <v>0</v>
      </c>
      <c r="U320" s="59">
        <f>IFERROR(VALUE(INDEX('CSV Import'!$BF$7:$BF$359, MATCH($BP320, 'CSV Import'!$BE$7:$BE$359, 0))),0)</f>
        <v>0</v>
      </c>
      <c r="V320" s="60">
        <f>IFERROR(VALUE(INDEX('CSV Import'!$BG$7:$BG$359, MATCH($BP320, 'CSV Import'!$BE$7:$BE$359, 0))),0)</f>
        <v>0</v>
      </c>
      <c r="W320" s="59">
        <f>IFERROR(VALUE(INDEX('CSV Import'!$BL$7:$BL$359, MATCH($BP320, 'CSV Import'!$BK$7:$BK$359, 0))),0)</f>
        <v>0</v>
      </c>
      <c r="X320" s="60">
        <f>IFERROR(VALUE(INDEX('CSV Import'!$BM$7:$BM$359, MATCH($BP320, 'CSV Import'!$BK$7:$BK$359, 0))),0)</f>
        <v>0</v>
      </c>
      <c r="Y320" s="59">
        <f>IFERROR(VALUE(INDEX('CSV Import'!$BR$7:$BR$359, MATCH($BP320, 'CSV Import'!$BQ$7:$BQ$359, 0))),0)</f>
        <v>0</v>
      </c>
      <c r="Z320" s="60">
        <f>IFERROR(VALUE(INDEX('CSV Import'!$BS$7:$BS$359, MATCH($BP320, 'CSV Import'!$BQ$7:$BQ$359, 0))),0)</f>
        <v>0</v>
      </c>
      <c r="AA320" s="59">
        <f>IFERROR(VALUE(INDEX('CSV Import'!$BX$7:$BX$359, MATCH($BP320, 'CSV Import'!$BW$7:$BW$359, 0))),0)</f>
        <v>0</v>
      </c>
      <c r="AB320" s="60">
        <f>IFERROR(VALUE(INDEX('CSV Import'!$BY$7:$BY$359, MATCH($BP320, 'CSV Import'!$BW$7:$BW$359, 0))),0)</f>
        <v>0</v>
      </c>
      <c r="AC320" s="59">
        <f>IFERROR(VALUE(INDEX('CSV Import'!$CD$7:$CD$359, MATCH($BP320, 'CSV Import'!$CC$7:$CC$359, 0))),0)</f>
        <v>0</v>
      </c>
      <c r="AD320" s="60">
        <f>IFERROR(VALUE(INDEX('CSV Import'!$CE$7:$CE$359, MATCH($BP320, 'CSV Import'!$CC$7:$CC$359, 0))),0)</f>
        <v>0</v>
      </c>
      <c r="AE320" s="59">
        <f>IFERROR(VALUE(INDEX('CSV Import'!$CJ$7:$CJ$359, MATCH($BP320, 'CSV Import'!$CI$7:$CI$359, 0))),0)</f>
        <v>0</v>
      </c>
      <c r="AF320" s="60">
        <f>IFERROR(VALUE(INDEX('CSV Import'!$CK$7:$CK$359, MATCH($BP320, 'CSV Import'!$CI$7:$CI$359, 0))),0)</f>
        <v>0</v>
      </c>
      <c r="AG320" s="59">
        <f>IFERROR(VALUE(INDEX('CSV Import'!$CP$7:$CP$359, MATCH($BP320, 'CSV Import'!$CO$7:$CO$359, 0))),0)</f>
        <v>0</v>
      </c>
      <c r="AH320" s="60">
        <f>IFERROR(VALUE(INDEX('CSV Import'!$CQ$7:$CQ$359, MATCH($BP320, 'CSV Import'!$CO$7:$CO$359, 0))),0)</f>
        <v>0</v>
      </c>
      <c r="AI320" s="59">
        <f>IFERROR(VALUE(INDEX('CSV Import'!$CV$7:$CV$359, MATCH($BP320, 'CSV Import'!$CU$7:$CU$359, 0))),0)</f>
        <v>0</v>
      </c>
      <c r="AJ320" s="60">
        <f>IFERROR(VALUE(INDEX('CSV Import'!$CW$7:$CW$359, MATCH($BP320, 'CSV Import'!$CU$7:$CU$359, 0))),0)</f>
        <v>0</v>
      </c>
      <c r="AK320" s="59">
        <f>IFERROR(VALUE(INDEX('CSV Import'!$DB$7:$DB$359, MATCH($BP320, 'CSV Import'!$DA$7:$DA$359, 0))),0)</f>
        <v>0</v>
      </c>
      <c r="AL320" s="60">
        <f>IFERROR(VALUE(INDEX('CSV Import'!$DC$7:$DC$359, MATCH($BP320, 'CSV Import'!$DA$7:$DA$359, 0))),0)</f>
        <v>0</v>
      </c>
      <c r="AM320" s="59">
        <f>IFERROR(VALUE(INDEX('CSV Import'!$DH$7:$DH$359, MATCH($BP320, 'CSV Import'!$DG$7:$DG$359, 0))),0)</f>
        <v>0</v>
      </c>
      <c r="AN320" s="60">
        <f>IFERROR(VALUE(INDEX('CSV Import'!$DI$7:$DI$359, MATCH($BP320, 'CSV Import'!$DG$7:$DG$359, 0))),0)</f>
        <v>0</v>
      </c>
      <c r="AO320" s="59">
        <f>IFERROR(VALUE(INDEX('CSV Import'!$DN$7:$DN$359, MATCH($BP320, 'CSV Import'!$DM$7:$DM$359, 0))),0)</f>
        <v>0</v>
      </c>
      <c r="AP320" s="60">
        <f>IFERROR(VALUE(INDEX('CSV Import'!$DO$7:$DO$359, MATCH($BP320, 'CSV Import'!$DM$7:$DM$359, 0))),0)</f>
        <v>0</v>
      </c>
      <c r="AQ320" s="59">
        <f>IFERROR(VALUE(INDEX('CSV Import'!$DT$7:$DT$359, MATCH($BP320, 'CSV Import'!$DS$7:$DS$359, 0))),0)</f>
        <v>0</v>
      </c>
      <c r="AR320" s="60">
        <f>IFERROR(VALUE(INDEX('CSV Import'!$DU$7:$DU$359, MATCH($BP320, 'CSV Import'!$DS$7:$DS$359, 0))),0)</f>
        <v>0</v>
      </c>
      <c r="AS320" s="59">
        <f>IFERROR(VALUE(INDEX('CSV Import'!$DZ$7:$DZ$359, MATCH($BP320, 'CSV Import'!$DY$7:$DY$359, 0))),0)</f>
        <v>0</v>
      </c>
      <c r="AT320" s="60">
        <f>IFERROR(VALUE(INDEX('CSV Import'!$EA$7:$EA$359, MATCH($BP320, 'CSV Import'!$DY$7:$DY$359, 0))),0)</f>
        <v>0</v>
      </c>
      <c r="AU320" s="59">
        <f>IFERROR(VALUE(INDEX('CSV Import'!$EF$7:$EF$359, MATCH($BP320, 'CSV Import'!$EE$7:$EE$359, 0))),0)</f>
        <v>0</v>
      </c>
      <c r="AV320" s="60">
        <f>IFERROR(VALUE(INDEX('CSV Import'!$EG$7:$EG$359, MATCH($BP320, 'CSV Import'!$EE$7:$EE$359, 0))),0)</f>
        <v>0</v>
      </c>
      <c r="AW320" s="59">
        <f>IFERROR(VALUE(INDEX('CSV Import'!$EL$7:$EL$359, MATCH($BP320, 'CSV Import'!$EK$7:$EK$359, 0))),0)</f>
        <v>0</v>
      </c>
      <c r="AX320" s="60">
        <f>IFERROR(VALUE(INDEX('CSV Import'!$EM$7:$EM$359, MATCH($BP320, 'CSV Import'!$EK$7:$EK$359, 0))),0)</f>
        <v>0</v>
      </c>
      <c r="AY320" s="59">
        <f>IFERROR(VALUE(INDEX('CSV Import'!$ER$7:$ER$359, MATCH($BP320, 'CSV Import'!$EQ$7:$EQ$359, 0))),0)</f>
        <v>0</v>
      </c>
      <c r="AZ320" s="60">
        <f>IFERROR(VALUE(INDEX('CSV Import'!$ES$7:$ES$359, MATCH($BP320, 'CSV Import'!$EQ$7:$EQ$359, 0))),0)</f>
        <v>0</v>
      </c>
      <c r="BA320" s="59">
        <f>IFERROR(VALUE(INDEX('CSV Import'!$EX$7:$EX$359, MATCH($BP320, 'CSV Import'!$EW$7:$EW$359, 0))),0)</f>
        <v>0</v>
      </c>
      <c r="BB320" s="60">
        <f>IFERROR(VALUE(INDEX('CSV Import'!$EY$7:$EY$359, MATCH($BP320, 'CSV Import'!$EW$7:$EW$359, 0))),0)</f>
        <v>0</v>
      </c>
      <c r="BC320" s="59">
        <f>IFERROR(VALUE(INDEX('CSV Import'!$FD$7:$FD$359, MATCH($BP320, 'CSV Import'!$FC$7:$FC$359, 0))),0)</f>
        <v>0</v>
      </c>
      <c r="BD320" s="60">
        <f>IFERROR(VALUE(INDEX('CSV Import'!$FE$7:$FE$359, MATCH($BP320, 'CSV Import'!$FC$7:$FC$359, 0))),0)</f>
        <v>0</v>
      </c>
      <c r="BE320" s="59">
        <f>IFERROR(VALUE(INDEX('CSV Import'!$FJ$7:$FJ$359, MATCH($BP320, 'CSV Import'!$FI$7:$FI$359, 0))),0)</f>
        <v>0</v>
      </c>
      <c r="BF320" s="60">
        <f>IFERROR(VALUE(INDEX('CSV Import'!$FK$7:$FK$359, MATCH($BP320, 'CSV Import'!$FI$7:$FI$359, 0))),0)</f>
        <v>0</v>
      </c>
      <c r="BG320" s="59">
        <f>IFERROR(VALUE(INDEX('CSV Import'!$FP$7:$FP$359, MATCH($BP320, 'CSV Import'!$FO$7:$FO$359, 0))),0)</f>
        <v>0</v>
      </c>
      <c r="BH320" s="60">
        <f>IFERROR(VALUE(INDEX('CSV Import'!$FQ$7:$FQ$359, MATCH($BP320, 'CSV Import'!$FO$7:$FO$359, 0))),0)</f>
        <v>0</v>
      </c>
      <c r="BI320" s="59">
        <f>IFERROR(VALUE(INDEX('CSV Import'!$FV$7:$FV$359, MATCH($BP320, 'CSV Import'!$FU$7:$FU$359, 0))),0)</f>
        <v>0</v>
      </c>
      <c r="BJ320" s="60">
        <f>IFERROR(VALUE(INDEX('CSV Import'!$FW$7:$FW$359, MATCH($BP320, 'CSV Import'!$FU$7:$FU$359, 0))),0)</f>
        <v>0</v>
      </c>
      <c r="BK320" s="59">
        <f>IFERROR(VALUE(INDEX('CSV Import'!$GB$7:$GB$359, MATCH($BP320, 'CSV Import'!$GA$7:$GA$359, 0))),0)</f>
        <v>0</v>
      </c>
      <c r="BL320" s="60">
        <f>IFERROR(VALUE(INDEX('CSV Import'!$GC$7:$GC$359, MATCH($BP320, 'CSV Import'!$GA$7:$GA$359, 0))),0)</f>
        <v>0</v>
      </c>
      <c r="BM320" s="61">
        <f t="shared" si="579"/>
        <v>0</v>
      </c>
      <c r="BN320" s="62">
        <f t="shared" si="579"/>
        <v>0</v>
      </c>
      <c r="BP320" s="33" t="str">
        <f t="shared" ref="BP320:BP366" si="580">$B$318&amp;$B320</f>
        <v>CREDITS</v>
      </c>
    </row>
    <row r="321" spans="1:68" x14ac:dyDescent="0.2">
      <c r="A321" s="28">
        <f>ROW()</f>
        <v>321</v>
      </c>
      <c r="B321" s="111"/>
      <c r="C321" s="59">
        <f>IFERROR(VALUE(INDEX('CSV Import'!$D$7:$D$359, MATCH($BP321, 'CSV Import'!$C$7:$C$359, 0))),0)</f>
        <v>0</v>
      </c>
      <c r="D321" s="60">
        <f>IFERROR(VALUE(INDEX('CSV Import'!$E$7:$E$359, MATCH($BP321, 'CSV Import'!$C$7:$C$359, 0))),0)</f>
        <v>0</v>
      </c>
      <c r="E321" s="59">
        <f>IFERROR(VALUE(INDEX('CSV Import'!$J$7:$J$359, MATCH($BP321, 'CSV Import'!$I$7:$I$359, 0))),0)</f>
        <v>0</v>
      </c>
      <c r="F321" s="60">
        <f>IFERROR(VALUE(INDEX('CSV Import'!$K$7:$K$359, MATCH($BP321, 'CSV Import'!$I$7:$I$359, 0))),0)</f>
        <v>0</v>
      </c>
      <c r="G321" s="59">
        <f>IFERROR(VALUE(INDEX('CSV Import'!$P$7:$P$359, MATCH($BP321, 'CSV Import'!$O$7:$O$359, 0))),0)</f>
        <v>0</v>
      </c>
      <c r="H321" s="60">
        <f>IFERROR(VALUE(INDEX('CSV Import'!$Q$7:$Q$359, MATCH($BP321, 'CSV Import'!$O$7:$O$359, 0))),0)</f>
        <v>0</v>
      </c>
      <c r="I321" s="59">
        <f>IFERROR(VALUE(INDEX('CSV Import'!$V$7:$V$359, MATCH($BP321, 'CSV Import'!$U$7:$U$359, 0))),0)</f>
        <v>0</v>
      </c>
      <c r="J321" s="60">
        <f>IFERROR(VALUE(INDEX('CSV Import'!$W$7:$W$359, MATCH($BP321, 'CSV Import'!$U$7:$U$359, 0))),0)</f>
        <v>0</v>
      </c>
      <c r="K321" s="59">
        <f>IFERROR(VALUE(INDEX('CSV Import'!$AB$7:$AB$359, MATCH($BP321, 'CSV Import'!$AA$7:$AA$359, 0))),0)</f>
        <v>0</v>
      </c>
      <c r="L321" s="60">
        <f>IFERROR(VALUE(INDEX('CSV Import'!$AC$7:$AC$359, MATCH($BP321, 'CSV Import'!$AA$7:$AA$359, 0))),0)</f>
        <v>0</v>
      </c>
      <c r="M321" s="59">
        <f>IFERROR(VALUE(INDEX('CSV Import'!$AH$7:$AH$359, MATCH($BP321, 'CSV Import'!$AG$7:$AG$359, 0))),0)</f>
        <v>0</v>
      </c>
      <c r="N321" s="60">
        <f>IFERROR(VALUE(INDEX('CSV Import'!$AI$7:$AI$359, MATCH($BP321, 'CSV Import'!$AG$7:$AG$359, 0))),0)</f>
        <v>0</v>
      </c>
      <c r="O321" s="59">
        <f>IFERROR(VALUE(INDEX('CSV Import'!$AN$7:$AN$359, MATCH($BP321, 'CSV Import'!$AM$7:$AM$359, 0))),0)</f>
        <v>0</v>
      </c>
      <c r="P321" s="60">
        <f>IFERROR(VALUE(INDEX('CSV Import'!$AO$7:$AO$359, MATCH($BP321, 'CSV Import'!$AM$7:$AM$359, 0))),0)</f>
        <v>0</v>
      </c>
      <c r="Q321" s="59">
        <f>IFERROR(VALUE(INDEX('CSV Import'!$AT$7:$AT$359, MATCH($BP321, 'CSV Import'!$AS$7:$AS$359, 0))),0)</f>
        <v>0</v>
      </c>
      <c r="R321" s="60">
        <f>IFERROR(VALUE(INDEX('CSV Import'!$AU$7:$AU$359, MATCH($BP321, 'CSV Import'!$AS$7:$AS$359, 0))),0)</f>
        <v>0</v>
      </c>
      <c r="S321" s="59">
        <f>IFERROR(VALUE(INDEX('CSV Import'!$AZ$7:$AZ$359, MATCH($BP321, 'CSV Import'!$AY$7:$AY$359, 0))),0)</f>
        <v>0</v>
      </c>
      <c r="T321" s="60">
        <f>IFERROR(VALUE(INDEX('CSV Import'!$BA$7:$BA$359, MATCH($BP321, 'CSV Import'!$AY$7:$AY$359, 0))),0)</f>
        <v>0</v>
      </c>
      <c r="U321" s="59">
        <f>IFERROR(VALUE(INDEX('CSV Import'!$BF$7:$BF$359, MATCH($BP321, 'CSV Import'!$BE$7:$BE$359, 0))),0)</f>
        <v>0</v>
      </c>
      <c r="V321" s="60">
        <f>IFERROR(VALUE(INDEX('CSV Import'!$BG$7:$BG$359, MATCH($BP321, 'CSV Import'!$BE$7:$BE$359, 0))),0)</f>
        <v>0</v>
      </c>
      <c r="W321" s="59">
        <f>IFERROR(VALUE(INDEX('CSV Import'!$BL$7:$BL$359, MATCH($BP321, 'CSV Import'!$BK$7:$BK$359, 0))),0)</f>
        <v>0</v>
      </c>
      <c r="X321" s="60">
        <f>IFERROR(VALUE(INDEX('CSV Import'!$BM$7:$BM$359, MATCH($BP321, 'CSV Import'!$BK$7:$BK$359, 0))),0)</f>
        <v>0</v>
      </c>
      <c r="Y321" s="59">
        <f>IFERROR(VALUE(INDEX('CSV Import'!$BR$7:$BR$359, MATCH($BP321, 'CSV Import'!$BQ$7:$BQ$359, 0))),0)</f>
        <v>0</v>
      </c>
      <c r="Z321" s="60">
        <f>IFERROR(VALUE(INDEX('CSV Import'!$BS$7:$BS$359, MATCH($BP321, 'CSV Import'!$BQ$7:$BQ$359, 0))),0)</f>
        <v>0</v>
      </c>
      <c r="AA321" s="59">
        <f>IFERROR(VALUE(INDEX('CSV Import'!$BX$7:$BX$359, MATCH($BP321, 'CSV Import'!$BW$7:$BW$359, 0))),0)</f>
        <v>0</v>
      </c>
      <c r="AB321" s="60">
        <f>IFERROR(VALUE(INDEX('CSV Import'!$BY$7:$BY$359, MATCH($BP321, 'CSV Import'!$BW$7:$BW$359, 0))),0)</f>
        <v>0</v>
      </c>
      <c r="AC321" s="59">
        <f>IFERROR(VALUE(INDEX('CSV Import'!$CD$7:$CD$359, MATCH($BP321, 'CSV Import'!$CC$7:$CC$359, 0))),0)</f>
        <v>0</v>
      </c>
      <c r="AD321" s="60">
        <f>IFERROR(VALUE(INDEX('CSV Import'!$CE$7:$CE$359, MATCH($BP321, 'CSV Import'!$CC$7:$CC$359, 0))),0)</f>
        <v>0</v>
      </c>
      <c r="AE321" s="59">
        <f>IFERROR(VALUE(INDEX('CSV Import'!$CJ$7:$CJ$359, MATCH($BP321, 'CSV Import'!$CI$7:$CI$359, 0))),0)</f>
        <v>0</v>
      </c>
      <c r="AF321" s="60">
        <f>IFERROR(VALUE(INDEX('CSV Import'!$CK$7:$CK$359, MATCH($BP321, 'CSV Import'!$CI$7:$CI$359, 0))),0)</f>
        <v>0</v>
      </c>
      <c r="AG321" s="59">
        <f>IFERROR(VALUE(INDEX('CSV Import'!$CP$7:$CP$359, MATCH($BP321, 'CSV Import'!$CO$7:$CO$359, 0))),0)</f>
        <v>0</v>
      </c>
      <c r="AH321" s="60">
        <f>IFERROR(VALUE(INDEX('CSV Import'!$CQ$7:$CQ$359, MATCH($BP321, 'CSV Import'!$CO$7:$CO$359, 0))),0)</f>
        <v>0</v>
      </c>
      <c r="AI321" s="59">
        <f>IFERROR(VALUE(INDEX('CSV Import'!$CV$7:$CV$359, MATCH($BP321, 'CSV Import'!$CU$7:$CU$359, 0))),0)</f>
        <v>0</v>
      </c>
      <c r="AJ321" s="60">
        <f>IFERROR(VALUE(INDEX('CSV Import'!$CW$7:$CW$359, MATCH($BP321, 'CSV Import'!$CU$7:$CU$359, 0))),0)</f>
        <v>0</v>
      </c>
      <c r="AK321" s="59">
        <f>IFERROR(VALUE(INDEX('CSV Import'!$DB$7:$DB$359, MATCH($BP321, 'CSV Import'!$DA$7:$DA$359, 0))),0)</f>
        <v>0</v>
      </c>
      <c r="AL321" s="60">
        <f>IFERROR(VALUE(INDEX('CSV Import'!$DC$7:$DC$359, MATCH($BP321, 'CSV Import'!$DA$7:$DA$359, 0))),0)</f>
        <v>0</v>
      </c>
      <c r="AM321" s="59">
        <f>IFERROR(VALUE(INDEX('CSV Import'!$DH$7:$DH$359, MATCH($BP321, 'CSV Import'!$DG$7:$DG$359, 0))),0)</f>
        <v>0</v>
      </c>
      <c r="AN321" s="60">
        <f>IFERROR(VALUE(INDEX('CSV Import'!$DI$7:$DI$359, MATCH($BP321, 'CSV Import'!$DG$7:$DG$359, 0))),0)</f>
        <v>0</v>
      </c>
      <c r="AO321" s="59">
        <f>IFERROR(VALUE(INDEX('CSV Import'!$DN$7:$DN$359, MATCH($BP321, 'CSV Import'!$DM$7:$DM$359, 0))),0)</f>
        <v>0</v>
      </c>
      <c r="AP321" s="60">
        <f>IFERROR(VALUE(INDEX('CSV Import'!$DO$7:$DO$359, MATCH($BP321, 'CSV Import'!$DM$7:$DM$359, 0))),0)</f>
        <v>0</v>
      </c>
      <c r="AQ321" s="59">
        <f>IFERROR(VALUE(INDEX('CSV Import'!$DT$7:$DT$359, MATCH($BP321, 'CSV Import'!$DS$7:$DS$359, 0))),0)</f>
        <v>0</v>
      </c>
      <c r="AR321" s="60">
        <f>IFERROR(VALUE(INDEX('CSV Import'!$DU$7:$DU$359, MATCH($BP321, 'CSV Import'!$DS$7:$DS$359, 0))),0)</f>
        <v>0</v>
      </c>
      <c r="AS321" s="59">
        <f>IFERROR(VALUE(INDEX('CSV Import'!$DZ$7:$DZ$359, MATCH($BP321, 'CSV Import'!$DY$7:$DY$359, 0))),0)</f>
        <v>0</v>
      </c>
      <c r="AT321" s="60">
        <f>IFERROR(VALUE(INDEX('CSV Import'!$EA$7:$EA$359, MATCH($BP321, 'CSV Import'!$DY$7:$DY$359, 0))),0)</f>
        <v>0</v>
      </c>
      <c r="AU321" s="59">
        <f>IFERROR(VALUE(INDEX('CSV Import'!$EF$7:$EF$359, MATCH($BP321, 'CSV Import'!$EE$7:$EE$359, 0))),0)</f>
        <v>0</v>
      </c>
      <c r="AV321" s="60">
        <f>IFERROR(VALUE(INDEX('CSV Import'!$EG$7:$EG$359, MATCH($BP321, 'CSV Import'!$EE$7:$EE$359, 0))),0)</f>
        <v>0</v>
      </c>
      <c r="AW321" s="59">
        <f>IFERROR(VALUE(INDEX('CSV Import'!$EL$7:$EL$359, MATCH($BP321, 'CSV Import'!$EK$7:$EK$359, 0))),0)</f>
        <v>0</v>
      </c>
      <c r="AX321" s="60">
        <f>IFERROR(VALUE(INDEX('CSV Import'!$EM$7:$EM$359, MATCH($BP321, 'CSV Import'!$EK$7:$EK$359, 0))),0)</f>
        <v>0</v>
      </c>
      <c r="AY321" s="59">
        <f>IFERROR(VALUE(INDEX('CSV Import'!$ER$7:$ER$359, MATCH($BP321, 'CSV Import'!$EQ$7:$EQ$359, 0))),0)</f>
        <v>0</v>
      </c>
      <c r="AZ321" s="60">
        <f>IFERROR(VALUE(INDEX('CSV Import'!$ES$7:$ES$359, MATCH($BP321, 'CSV Import'!$EQ$7:$EQ$359, 0))),0)</f>
        <v>0</v>
      </c>
      <c r="BA321" s="59">
        <f>IFERROR(VALUE(INDEX('CSV Import'!$EX$7:$EX$359, MATCH($BP321, 'CSV Import'!$EW$7:$EW$359, 0))),0)</f>
        <v>0</v>
      </c>
      <c r="BB321" s="60">
        <f>IFERROR(VALUE(INDEX('CSV Import'!$EY$7:$EY$359, MATCH($BP321, 'CSV Import'!$EW$7:$EW$359, 0))),0)</f>
        <v>0</v>
      </c>
      <c r="BC321" s="59">
        <f>IFERROR(VALUE(INDEX('CSV Import'!$FD$7:$FD$359, MATCH($BP321, 'CSV Import'!$FC$7:$FC$359, 0))),0)</f>
        <v>0</v>
      </c>
      <c r="BD321" s="60">
        <f>IFERROR(VALUE(INDEX('CSV Import'!$FE$7:$FE$359, MATCH($BP321, 'CSV Import'!$FC$7:$FC$359, 0))),0)</f>
        <v>0</v>
      </c>
      <c r="BE321" s="59">
        <f>IFERROR(VALUE(INDEX('CSV Import'!$FJ$7:$FJ$359, MATCH($BP321, 'CSV Import'!$FI$7:$FI$359, 0))),0)</f>
        <v>0</v>
      </c>
      <c r="BF321" s="60">
        <f>IFERROR(VALUE(INDEX('CSV Import'!$FK$7:$FK$359, MATCH($BP321, 'CSV Import'!$FI$7:$FI$359, 0))),0)</f>
        <v>0</v>
      </c>
      <c r="BG321" s="59">
        <f>IFERROR(VALUE(INDEX('CSV Import'!$FP$7:$FP$359, MATCH($BP321, 'CSV Import'!$FO$7:$FO$359, 0))),0)</f>
        <v>0</v>
      </c>
      <c r="BH321" s="60">
        <f>IFERROR(VALUE(INDEX('CSV Import'!$FQ$7:$FQ$359, MATCH($BP321, 'CSV Import'!$FO$7:$FO$359, 0))),0)</f>
        <v>0</v>
      </c>
      <c r="BI321" s="59">
        <f>IFERROR(VALUE(INDEX('CSV Import'!$FV$7:$FV$359, MATCH($BP321, 'CSV Import'!$FU$7:$FU$359, 0))),0)</f>
        <v>0</v>
      </c>
      <c r="BJ321" s="60">
        <f>IFERROR(VALUE(INDEX('CSV Import'!$FW$7:$FW$359, MATCH($BP321, 'CSV Import'!$FU$7:$FU$359, 0))),0)</f>
        <v>0</v>
      </c>
      <c r="BK321" s="59">
        <f>IFERROR(VALUE(INDEX('CSV Import'!$GB$7:$GB$359, MATCH($BP321, 'CSV Import'!$GA$7:$GA$359, 0))),0)</f>
        <v>0</v>
      </c>
      <c r="BL321" s="60">
        <f>IFERROR(VALUE(INDEX('CSV Import'!$GC$7:$GC$359, MATCH($BP321, 'CSV Import'!$GA$7:$GA$359, 0))),0)</f>
        <v>0</v>
      </c>
      <c r="BM321" s="61">
        <f t="shared" si="579"/>
        <v>0</v>
      </c>
      <c r="BN321" s="62">
        <f t="shared" si="579"/>
        <v>0</v>
      </c>
      <c r="BP321" s="33" t="str">
        <f t="shared" si="580"/>
        <v>CREDITS</v>
      </c>
    </row>
    <row r="322" spans="1:68" x14ac:dyDescent="0.2">
      <c r="A322" s="28">
        <f>ROW()</f>
        <v>322</v>
      </c>
      <c r="B322" s="111"/>
      <c r="C322" s="59">
        <f>IFERROR(VALUE(INDEX('CSV Import'!$D$7:$D$359, MATCH($BP322, 'CSV Import'!$C$7:$C$359, 0))),0)</f>
        <v>0</v>
      </c>
      <c r="D322" s="60">
        <f>IFERROR(VALUE(INDEX('CSV Import'!$E$7:$E$359, MATCH($BP322, 'CSV Import'!$C$7:$C$359, 0))),0)</f>
        <v>0</v>
      </c>
      <c r="E322" s="59">
        <f>IFERROR(VALUE(INDEX('CSV Import'!$J$7:$J$359, MATCH($BP322, 'CSV Import'!$I$7:$I$359, 0))),0)</f>
        <v>0</v>
      </c>
      <c r="F322" s="60">
        <f>IFERROR(VALUE(INDEX('CSV Import'!$K$7:$K$359, MATCH($BP322, 'CSV Import'!$I$7:$I$359, 0))),0)</f>
        <v>0</v>
      </c>
      <c r="G322" s="59">
        <f>IFERROR(VALUE(INDEX('CSV Import'!$P$7:$P$359, MATCH($BP322, 'CSV Import'!$O$7:$O$359, 0))),0)</f>
        <v>0</v>
      </c>
      <c r="H322" s="60">
        <f>IFERROR(VALUE(INDEX('CSV Import'!$Q$7:$Q$359, MATCH($BP322, 'CSV Import'!$O$7:$O$359, 0))),0)</f>
        <v>0</v>
      </c>
      <c r="I322" s="59">
        <f>IFERROR(VALUE(INDEX('CSV Import'!$V$7:$V$359, MATCH($BP322, 'CSV Import'!$U$7:$U$359, 0))),0)</f>
        <v>0</v>
      </c>
      <c r="J322" s="60">
        <f>IFERROR(VALUE(INDEX('CSV Import'!$W$7:$W$359, MATCH($BP322, 'CSV Import'!$U$7:$U$359, 0))),0)</f>
        <v>0</v>
      </c>
      <c r="K322" s="59">
        <f>IFERROR(VALUE(INDEX('CSV Import'!$AB$7:$AB$359, MATCH($BP322, 'CSV Import'!$AA$7:$AA$359, 0))),0)</f>
        <v>0</v>
      </c>
      <c r="L322" s="60">
        <f>IFERROR(VALUE(INDEX('CSV Import'!$AC$7:$AC$359, MATCH($BP322, 'CSV Import'!$AA$7:$AA$359, 0))),0)</f>
        <v>0</v>
      </c>
      <c r="M322" s="59">
        <f>IFERROR(VALUE(INDEX('CSV Import'!$AH$7:$AH$359, MATCH($BP322, 'CSV Import'!$AG$7:$AG$359, 0))),0)</f>
        <v>0</v>
      </c>
      <c r="N322" s="60">
        <f>IFERROR(VALUE(INDEX('CSV Import'!$AI$7:$AI$359, MATCH($BP322, 'CSV Import'!$AG$7:$AG$359, 0))),0)</f>
        <v>0</v>
      </c>
      <c r="O322" s="59">
        <f>IFERROR(VALUE(INDEX('CSV Import'!$AN$7:$AN$359, MATCH($BP322, 'CSV Import'!$AM$7:$AM$359, 0))),0)</f>
        <v>0</v>
      </c>
      <c r="P322" s="60">
        <f>IFERROR(VALUE(INDEX('CSV Import'!$AO$7:$AO$359, MATCH($BP322, 'CSV Import'!$AM$7:$AM$359, 0))),0)</f>
        <v>0</v>
      </c>
      <c r="Q322" s="59">
        <f>IFERROR(VALUE(INDEX('CSV Import'!$AT$7:$AT$359, MATCH($BP322, 'CSV Import'!$AS$7:$AS$359, 0))),0)</f>
        <v>0</v>
      </c>
      <c r="R322" s="60">
        <f>IFERROR(VALUE(INDEX('CSV Import'!$AU$7:$AU$359, MATCH($BP322, 'CSV Import'!$AS$7:$AS$359, 0))),0)</f>
        <v>0</v>
      </c>
      <c r="S322" s="59">
        <f>IFERROR(VALUE(INDEX('CSV Import'!$AZ$7:$AZ$359, MATCH($BP322, 'CSV Import'!$AY$7:$AY$359, 0))),0)</f>
        <v>0</v>
      </c>
      <c r="T322" s="60">
        <f>IFERROR(VALUE(INDEX('CSV Import'!$BA$7:$BA$359, MATCH($BP322, 'CSV Import'!$AY$7:$AY$359, 0))),0)</f>
        <v>0</v>
      </c>
      <c r="U322" s="59">
        <f>IFERROR(VALUE(INDEX('CSV Import'!$BF$7:$BF$359, MATCH($BP322, 'CSV Import'!$BE$7:$BE$359, 0))),0)</f>
        <v>0</v>
      </c>
      <c r="V322" s="60">
        <f>IFERROR(VALUE(INDEX('CSV Import'!$BG$7:$BG$359, MATCH($BP322, 'CSV Import'!$BE$7:$BE$359, 0))),0)</f>
        <v>0</v>
      </c>
      <c r="W322" s="59">
        <f>IFERROR(VALUE(INDEX('CSV Import'!$BL$7:$BL$359, MATCH($BP322, 'CSV Import'!$BK$7:$BK$359, 0))),0)</f>
        <v>0</v>
      </c>
      <c r="X322" s="60">
        <f>IFERROR(VALUE(INDEX('CSV Import'!$BM$7:$BM$359, MATCH($BP322, 'CSV Import'!$BK$7:$BK$359, 0))),0)</f>
        <v>0</v>
      </c>
      <c r="Y322" s="59">
        <f>IFERROR(VALUE(INDEX('CSV Import'!$BR$7:$BR$359, MATCH($BP322, 'CSV Import'!$BQ$7:$BQ$359, 0))),0)</f>
        <v>0</v>
      </c>
      <c r="Z322" s="60">
        <f>IFERROR(VALUE(INDEX('CSV Import'!$BS$7:$BS$359, MATCH($BP322, 'CSV Import'!$BQ$7:$BQ$359, 0))),0)</f>
        <v>0</v>
      </c>
      <c r="AA322" s="59">
        <f>IFERROR(VALUE(INDEX('CSV Import'!$BX$7:$BX$359, MATCH($BP322, 'CSV Import'!$BW$7:$BW$359, 0))),0)</f>
        <v>0</v>
      </c>
      <c r="AB322" s="60">
        <f>IFERROR(VALUE(INDEX('CSV Import'!$BY$7:$BY$359, MATCH($BP322, 'CSV Import'!$BW$7:$BW$359, 0))),0)</f>
        <v>0</v>
      </c>
      <c r="AC322" s="59">
        <f>IFERROR(VALUE(INDEX('CSV Import'!$CD$7:$CD$359, MATCH($BP322, 'CSV Import'!$CC$7:$CC$359, 0))),0)</f>
        <v>0</v>
      </c>
      <c r="AD322" s="60">
        <f>IFERROR(VALUE(INDEX('CSV Import'!$CE$7:$CE$359, MATCH($BP322, 'CSV Import'!$CC$7:$CC$359, 0))),0)</f>
        <v>0</v>
      </c>
      <c r="AE322" s="59">
        <f>IFERROR(VALUE(INDEX('CSV Import'!$CJ$7:$CJ$359, MATCH($BP322, 'CSV Import'!$CI$7:$CI$359, 0))),0)</f>
        <v>0</v>
      </c>
      <c r="AF322" s="60">
        <f>IFERROR(VALUE(INDEX('CSV Import'!$CK$7:$CK$359, MATCH($BP322, 'CSV Import'!$CI$7:$CI$359, 0))),0)</f>
        <v>0</v>
      </c>
      <c r="AG322" s="59">
        <f>IFERROR(VALUE(INDEX('CSV Import'!$CP$7:$CP$359, MATCH($BP322, 'CSV Import'!$CO$7:$CO$359, 0))),0)</f>
        <v>0</v>
      </c>
      <c r="AH322" s="60">
        <f>IFERROR(VALUE(INDEX('CSV Import'!$CQ$7:$CQ$359, MATCH($BP322, 'CSV Import'!$CO$7:$CO$359, 0))),0)</f>
        <v>0</v>
      </c>
      <c r="AI322" s="59">
        <f>IFERROR(VALUE(INDEX('CSV Import'!$CV$7:$CV$359, MATCH($BP322, 'CSV Import'!$CU$7:$CU$359, 0))),0)</f>
        <v>0</v>
      </c>
      <c r="AJ322" s="60">
        <f>IFERROR(VALUE(INDEX('CSV Import'!$CW$7:$CW$359, MATCH($BP322, 'CSV Import'!$CU$7:$CU$359, 0))),0)</f>
        <v>0</v>
      </c>
      <c r="AK322" s="59">
        <f>IFERROR(VALUE(INDEX('CSV Import'!$DB$7:$DB$359, MATCH($BP322, 'CSV Import'!$DA$7:$DA$359, 0))),0)</f>
        <v>0</v>
      </c>
      <c r="AL322" s="60">
        <f>IFERROR(VALUE(INDEX('CSV Import'!$DC$7:$DC$359, MATCH($BP322, 'CSV Import'!$DA$7:$DA$359, 0))),0)</f>
        <v>0</v>
      </c>
      <c r="AM322" s="59">
        <f>IFERROR(VALUE(INDEX('CSV Import'!$DH$7:$DH$359, MATCH($BP322, 'CSV Import'!$DG$7:$DG$359, 0))),0)</f>
        <v>0</v>
      </c>
      <c r="AN322" s="60">
        <f>IFERROR(VALUE(INDEX('CSV Import'!$DI$7:$DI$359, MATCH($BP322, 'CSV Import'!$DG$7:$DG$359, 0))),0)</f>
        <v>0</v>
      </c>
      <c r="AO322" s="59">
        <f>IFERROR(VALUE(INDEX('CSV Import'!$DN$7:$DN$359, MATCH($BP322, 'CSV Import'!$DM$7:$DM$359, 0))),0)</f>
        <v>0</v>
      </c>
      <c r="AP322" s="60">
        <f>IFERROR(VALUE(INDEX('CSV Import'!$DO$7:$DO$359, MATCH($BP322, 'CSV Import'!$DM$7:$DM$359, 0))),0)</f>
        <v>0</v>
      </c>
      <c r="AQ322" s="59">
        <f>IFERROR(VALUE(INDEX('CSV Import'!$DT$7:$DT$359, MATCH($BP322, 'CSV Import'!$DS$7:$DS$359, 0))),0)</f>
        <v>0</v>
      </c>
      <c r="AR322" s="60">
        <f>IFERROR(VALUE(INDEX('CSV Import'!$DU$7:$DU$359, MATCH($BP322, 'CSV Import'!$DS$7:$DS$359, 0))),0)</f>
        <v>0</v>
      </c>
      <c r="AS322" s="59">
        <f>IFERROR(VALUE(INDEX('CSV Import'!$DZ$7:$DZ$359, MATCH($BP322, 'CSV Import'!$DY$7:$DY$359, 0))),0)</f>
        <v>0</v>
      </c>
      <c r="AT322" s="60">
        <f>IFERROR(VALUE(INDEX('CSV Import'!$EA$7:$EA$359, MATCH($BP322, 'CSV Import'!$DY$7:$DY$359, 0))),0)</f>
        <v>0</v>
      </c>
      <c r="AU322" s="59">
        <f>IFERROR(VALUE(INDEX('CSV Import'!$EF$7:$EF$359, MATCH($BP322, 'CSV Import'!$EE$7:$EE$359, 0))),0)</f>
        <v>0</v>
      </c>
      <c r="AV322" s="60">
        <f>IFERROR(VALUE(INDEX('CSV Import'!$EG$7:$EG$359, MATCH($BP322, 'CSV Import'!$EE$7:$EE$359, 0))),0)</f>
        <v>0</v>
      </c>
      <c r="AW322" s="59">
        <f>IFERROR(VALUE(INDEX('CSV Import'!$EL$7:$EL$359, MATCH($BP322, 'CSV Import'!$EK$7:$EK$359, 0))),0)</f>
        <v>0</v>
      </c>
      <c r="AX322" s="60">
        <f>IFERROR(VALUE(INDEX('CSV Import'!$EM$7:$EM$359, MATCH($BP322, 'CSV Import'!$EK$7:$EK$359, 0))),0)</f>
        <v>0</v>
      </c>
      <c r="AY322" s="59">
        <f>IFERROR(VALUE(INDEX('CSV Import'!$ER$7:$ER$359, MATCH($BP322, 'CSV Import'!$EQ$7:$EQ$359, 0))),0)</f>
        <v>0</v>
      </c>
      <c r="AZ322" s="60">
        <f>IFERROR(VALUE(INDEX('CSV Import'!$ES$7:$ES$359, MATCH($BP322, 'CSV Import'!$EQ$7:$EQ$359, 0))),0)</f>
        <v>0</v>
      </c>
      <c r="BA322" s="59">
        <f>IFERROR(VALUE(INDEX('CSV Import'!$EX$7:$EX$359, MATCH($BP322, 'CSV Import'!$EW$7:$EW$359, 0))),0)</f>
        <v>0</v>
      </c>
      <c r="BB322" s="60">
        <f>IFERROR(VALUE(INDEX('CSV Import'!$EY$7:$EY$359, MATCH($BP322, 'CSV Import'!$EW$7:$EW$359, 0))),0)</f>
        <v>0</v>
      </c>
      <c r="BC322" s="59">
        <f>IFERROR(VALUE(INDEX('CSV Import'!$FD$7:$FD$359, MATCH($BP322, 'CSV Import'!$FC$7:$FC$359, 0))),0)</f>
        <v>0</v>
      </c>
      <c r="BD322" s="60">
        <f>IFERROR(VALUE(INDEX('CSV Import'!$FE$7:$FE$359, MATCH($BP322, 'CSV Import'!$FC$7:$FC$359, 0))),0)</f>
        <v>0</v>
      </c>
      <c r="BE322" s="59">
        <f>IFERROR(VALUE(INDEX('CSV Import'!$FJ$7:$FJ$359, MATCH($BP322, 'CSV Import'!$FI$7:$FI$359, 0))),0)</f>
        <v>0</v>
      </c>
      <c r="BF322" s="60">
        <f>IFERROR(VALUE(INDEX('CSV Import'!$FK$7:$FK$359, MATCH($BP322, 'CSV Import'!$FI$7:$FI$359, 0))),0)</f>
        <v>0</v>
      </c>
      <c r="BG322" s="59">
        <f>IFERROR(VALUE(INDEX('CSV Import'!$FP$7:$FP$359, MATCH($BP322, 'CSV Import'!$FO$7:$FO$359, 0))),0)</f>
        <v>0</v>
      </c>
      <c r="BH322" s="60">
        <f>IFERROR(VALUE(INDEX('CSV Import'!$FQ$7:$FQ$359, MATCH($BP322, 'CSV Import'!$FO$7:$FO$359, 0))),0)</f>
        <v>0</v>
      </c>
      <c r="BI322" s="59">
        <f>IFERROR(VALUE(INDEX('CSV Import'!$FV$7:$FV$359, MATCH($BP322, 'CSV Import'!$FU$7:$FU$359, 0))),0)</f>
        <v>0</v>
      </c>
      <c r="BJ322" s="60">
        <f>IFERROR(VALUE(INDEX('CSV Import'!$FW$7:$FW$359, MATCH($BP322, 'CSV Import'!$FU$7:$FU$359, 0))),0)</f>
        <v>0</v>
      </c>
      <c r="BK322" s="59">
        <f>IFERROR(VALUE(INDEX('CSV Import'!$GB$7:$GB$359, MATCH($BP322, 'CSV Import'!$GA$7:$GA$359, 0))),0)</f>
        <v>0</v>
      </c>
      <c r="BL322" s="60">
        <f>IFERROR(VALUE(INDEX('CSV Import'!$GC$7:$GC$359, MATCH($BP322, 'CSV Import'!$GA$7:$GA$359, 0))),0)</f>
        <v>0</v>
      </c>
      <c r="BM322" s="61">
        <f t="shared" si="579"/>
        <v>0</v>
      </c>
      <c r="BN322" s="62">
        <f t="shared" si="579"/>
        <v>0</v>
      </c>
      <c r="BP322" s="33" t="str">
        <f t="shared" si="580"/>
        <v>CREDITS</v>
      </c>
    </row>
    <row r="323" spans="1:68" x14ac:dyDescent="0.2">
      <c r="A323" s="28">
        <f>ROW()</f>
        <v>323</v>
      </c>
      <c r="B323" s="111"/>
      <c r="C323" s="59">
        <f>IFERROR(VALUE(INDEX('CSV Import'!$D$7:$D$359, MATCH($BP323, 'CSV Import'!$C$7:$C$359, 0))),0)</f>
        <v>0</v>
      </c>
      <c r="D323" s="60">
        <f>IFERROR(VALUE(INDEX('CSV Import'!$E$7:$E$359, MATCH($BP323, 'CSV Import'!$C$7:$C$359, 0))),0)</f>
        <v>0</v>
      </c>
      <c r="E323" s="59">
        <f>IFERROR(VALUE(INDEX('CSV Import'!$J$7:$J$359, MATCH($BP323, 'CSV Import'!$I$7:$I$359, 0))),0)</f>
        <v>0</v>
      </c>
      <c r="F323" s="60">
        <f>IFERROR(VALUE(INDEX('CSV Import'!$K$7:$K$359, MATCH($BP323, 'CSV Import'!$I$7:$I$359, 0))),0)</f>
        <v>0</v>
      </c>
      <c r="G323" s="59">
        <f>IFERROR(VALUE(INDEX('CSV Import'!$P$7:$P$359, MATCH($BP323, 'CSV Import'!$O$7:$O$359, 0))),0)</f>
        <v>0</v>
      </c>
      <c r="H323" s="60">
        <f>IFERROR(VALUE(INDEX('CSV Import'!$Q$7:$Q$359, MATCH($BP323, 'CSV Import'!$O$7:$O$359, 0))),0)</f>
        <v>0</v>
      </c>
      <c r="I323" s="59">
        <f>IFERROR(VALUE(INDEX('CSV Import'!$V$7:$V$359, MATCH($BP323, 'CSV Import'!$U$7:$U$359, 0))),0)</f>
        <v>0</v>
      </c>
      <c r="J323" s="60">
        <f>IFERROR(VALUE(INDEX('CSV Import'!$W$7:$W$359, MATCH($BP323, 'CSV Import'!$U$7:$U$359, 0))),0)</f>
        <v>0</v>
      </c>
      <c r="K323" s="59">
        <f>IFERROR(VALUE(INDEX('CSV Import'!$AB$7:$AB$359, MATCH($BP323, 'CSV Import'!$AA$7:$AA$359, 0))),0)</f>
        <v>0</v>
      </c>
      <c r="L323" s="60">
        <f>IFERROR(VALUE(INDEX('CSV Import'!$AC$7:$AC$359, MATCH($BP323, 'CSV Import'!$AA$7:$AA$359, 0))),0)</f>
        <v>0</v>
      </c>
      <c r="M323" s="59">
        <f>IFERROR(VALUE(INDEX('CSV Import'!$AH$7:$AH$359, MATCH($BP323, 'CSV Import'!$AG$7:$AG$359, 0))),0)</f>
        <v>0</v>
      </c>
      <c r="N323" s="60">
        <f>IFERROR(VALUE(INDEX('CSV Import'!$AI$7:$AI$359, MATCH($BP323, 'CSV Import'!$AG$7:$AG$359, 0))),0)</f>
        <v>0</v>
      </c>
      <c r="O323" s="59">
        <f>IFERROR(VALUE(INDEX('CSV Import'!$AN$7:$AN$359, MATCH($BP323, 'CSV Import'!$AM$7:$AM$359, 0))),0)</f>
        <v>0</v>
      </c>
      <c r="P323" s="60">
        <f>IFERROR(VALUE(INDEX('CSV Import'!$AO$7:$AO$359, MATCH($BP323, 'CSV Import'!$AM$7:$AM$359, 0))),0)</f>
        <v>0</v>
      </c>
      <c r="Q323" s="59">
        <f>IFERROR(VALUE(INDEX('CSV Import'!$AT$7:$AT$359, MATCH($BP323, 'CSV Import'!$AS$7:$AS$359, 0))),0)</f>
        <v>0</v>
      </c>
      <c r="R323" s="60">
        <f>IFERROR(VALUE(INDEX('CSV Import'!$AU$7:$AU$359, MATCH($BP323, 'CSV Import'!$AS$7:$AS$359, 0))),0)</f>
        <v>0</v>
      </c>
      <c r="S323" s="59">
        <f>IFERROR(VALUE(INDEX('CSV Import'!$AZ$7:$AZ$359, MATCH($BP323, 'CSV Import'!$AY$7:$AY$359, 0))),0)</f>
        <v>0</v>
      </c>
      <c r="T323" s="60">
        <f>IFERROR(VALUE(INDEX('CSV Import'!$BA$7:$BA$359, MATCH($BP323, 'CSV Import'!$AY$7:$AY$359, 0))),0)</f>
        <v>0</v>
      </c>
      <c r="U323" s="59">
        <f>IFERROR(VALUE(INDEX('CSV Import'!$BF$7:$BF$359, MATCH($BP323, 'CSV Import'!$BE$7:$BE$359, 0))),0)</f>
        <v>0</v>
      </c>
      <c r="V323" s="60">
        <f>IFERROR(VALUE(INDEX('CSV Import'!$BG$7:$BG$359, MATCH($BP323, 'CSV Import'!$BE$7:$BE$359, 0))),0)</f>
        <v>0</v>
      </c>
      <c r="W323" s="59">
        <f>IFERROR(VALUE(INDEX('CSV Import'!$BL$7:$BL$359, MATCH($BP323, 'CSV Import'!$BK$7:$BK$359, 0))),0)</f>
        <v>0</v>
      </c>
      <c r="X323" s="60">
        <f>IFERROR(VALUE(INDEX('CSV Import'!$BM$7:$BM$359, MATCH($BP323, 'CSV Import'!$BK$7:$BK$359, 0))),0)</f>
        <v>0</v>
      </c>
      <c r="Y323" s="59">
        <f>IFERROR(VALUE(INDEX('CSV Import'!$BR$7:$BR$359, MATCH($BP323, 'CSV Import'!$BQ$7:$BQ$359, 0))),0)</f>
        <v>0</v>
      </c>
      <c r="Z323" s="60">
        <f>IFERROR(VALUE(INDEX('CSV Import'!$BS$7:$BS$359, MATCH($BP323, 'CSV Import'!$BQ$7:$BQ$359, 0))),0)</f>
        <v>0</v>
      </c>
      <c r="AA323" s="59">
        <f>IFERROR(VALUE(INDEX('CSV Import'!$BX$7:$BX$359, MATCH($BP323, 'CSV Import'!$BW$7:$BW$359, 0))),0)</f>
        <v>0</v>
      </c>
      <c r="AB323" s="60">
        <f>IFERROR(VALUE(INDEX('CSV Import'!$BY$7:$BY$359, MATCH($BP323, 'CSV Import'!$BW$7:$BW$359, 0))),0)</f>
        <v>0</v>
      </c>
      <c r="AC323" s="59">
        <f>IFERROR(VALUE(INDEX('CSV Import'!$CD$7:$CD$359, MATCH($BP323, 'CSV Import'!$CC$7:$CC$359, 0))),0)</f>
        <v>0</v>
      </c>
      <c r="AD323" s="60">
        <f>IFERROR(VALUE(INDEX('CSV Import'!$CE$7:$CE$359, MATCH($BP323, 'CSV Import'!$CC$7:$CC$359, 0))),0)</f>
        <v>0</v>
      </c>
      <c r="AE323" s="59">
        <f>IFERROR(VALUE(INDEX('CSV Import'!$CJ$7:$CJ$359, MATCH($BP323, 'CSV Import'!$CI$7:$CI$359, 0))),0)</f>
        <v>0</v>
      </c>
      <c r="AF323" s="60">
        <f>IFERROR(VALUE(INDEX('CSV Import'!$CK$7:$CK$359, MATCH($BP323, 'CSV Import'!$CI$7:$CI$359, 0))),0)</f>
        <v>0</v>
      </c>
      <c r="AG323" s="59">
        <f>IFERROR(VALUE(INDEX('CSV Import'!$CP$7:$CP$359, MATCH($BP323, 'CSV Import'!$CO$7:$CO$359, 0))),0)</f>
        <v>0</v>
      </c>
      <c r="AH323" s="60">
        <f>IFERROR(VALUE(INDEX('CSV Import'!$CQ$7:$CQ$359, MATCH($BP323, 'CSV Import'!$CO$7:$CO$359, 0))),0)</f>
        <v>0</v>
      </c>
      <c r="AI323" s="59">
        <f>IFERROR(VALUE(INDEX('CSV Import'!$CV$7:$CV$359, MATCH($BP323, 'CSV Import'!$CU$7:$CU$359, 0))),0)</f>
        <v>0</v>
      </c>
      <c r="AJ323" s="60">
        <f>IFERROR(VALUE(INDEX('CSV Import'!$CW$7:$CW$359, MATCH($BP323, 'CSV Import'!$CU$7:$CU$359, 0))),0)</f>
        <v>0</v>
      </c>
      <c r="AK323" s="59">
        <f>IFERROR(VALUE(INDEX('CSV Import'!$DB$7:$DB$359, MATCH($BP323, 'CSV Import'!$DA$7:$DA$359, 0))),0)</f>
        <v>0</v>
      </c>
      <c r="AL323" s="60">
        <f>IFERROR(VALUE(INDEX('CSV Import'!$DC$7:$DC$359, MATCH($BP323, 'CSV Import'!$DA$7:$DA$359, 0))),0)</f>
        <v>0</v>
      </c>
      <c r="AM323" s="59">
        <f>IFERROR(VALUE(INDEX('CSV Import'!$DH$7:$DH$359, MATCH($BP323, 'CSV Import'!$DG$7:$DG$359, 0))),0)</f>
        <v>0</v>
      </c>
      <c r="AN323" s="60">
        <f>IFERROR(VALUE(INDEX('CSV Import'!$DI$7:$DI$359, MATCH($BP323, 'CSV Import'!$DG$7:$DG$359, 0))),0)</f>
        <v>0</v>
      </c>
      <c r="AO323" s="59">
        <f>IFERROR(VALUE(INDEX('CSV Import'!$DN$7:$DN$359, MATCH($BP323, 'CSV Import'!$DM$7:$DM$359, 0))),0)</f>
        <v>0</v>
      </c>
      <c r="AP323" s="60">
        <f>IFERROR(VALUE(INDEX('CSV Import'!$DO$7:$DO$359, MATCH($BP323, 'CSV Import'!$DM$7:$DM$359, 0))),0)</f>
        <v>0</v>
      </c>
      <c r="AQ323" s="59">
        <f>IFERROR(VALUE(INDEX('CSV Import'!$DT$7:$DT$359, MATCH($BP323, 'CSV Import'!$DS$7:$DS$359, 0))),0)</f>
        <v>0</v>
      </c>
      <c r="AR323" s="60">
        <f>IFERROR(VALUE(INDEX('CSV Import'!$DU$7:$DU$359, MATCH($BP323, 'CSV Import'!$DS$7:$DS$359, 0))),0)</f>
        <v>0</v>
      </c>
      <c r="AS323" s="59">
        <f>IFERROR(VALUE(INDEX('CSV Import'!$DZ$7:$DZ$359, MATCH($BP323, 'CSV Import'!$DY$7:$DY$359, 0))),0)</f>
        <v>0</v>
      </c>
      <c r="AT323" s="60">
        <f>IFERROR(VALUE(INDEX('CSV Import'!$EA$7:$EA$359, MATCH($BP323, 'CSV Import'!$DY$7:$DY$359, 0))),0)</f>
        <v>0</v>
      </c>
      <c r="AU323" s="59">
        <f>IFERROR(VALUE(INDEX('CSV Import'!$EF$7:$EF$359, MATCH($BP323, 'CSV Import'!$EE$7:$EE$359, 0))),0)</f>
        <v>0</v>
      </c>
      <c r="AV323" s="60">
        <f>IFERROR(VALUE(INDEX('CSV Import'!$EG$7:$EG$359, MATCH($BP323, 'CSV Import'!$EE$7:$EE$359, 0))),0)</f>
        <v>0</v>
      </c>
      <c r="AW323" s="59">
        <f>IFERROR(VALUE(INDEX('CSV Import'!$EL$7:$EL$359, MATCH($BP323, 'CSV Import'!$EK$7:$EK$359, 0))),0)</f>
        <v>0</v>
      </c>
      <c r="AX323" s="60">
        <f>IFERROR(VALUE(INDEX('CSV Import'!$EM$7:$EM$359, MATCH($BP323, 'CSV Import'!$EK$7:$EK$359, 0))),0)</f>
        <v>0</v>
      </c>
      <c r="AY323" s="59">
        <f>IFERROR(VALUE(INDEX('CSV Import'!$ER$7:$ER$359, MATCH($BP323, 'CSV Import'!$EQ$7:$EQ$359, 0))),0)</f>
        <v>0</v>
      </c>
      <c r="AZ323" s="60">
        <f>IFERROR(VALUE(INDEX('CSV Import'!$ES$7:$ES$359, MATCH($BP323, 'CSV Import'!$EQ$7:$EQ$359, 0))),0)</f>
        <v>0</v>
      </c>
      <c r="BA323" s="59">
        <f>IFERROR(VALUE(INDEX('CSV Import'!$EX$7:$EX$359, MATCH($BP323, 'CSV Import'!$EW$7:$EW$359, 0))),0)</f>
        <v>0</v>
      </c>
      <c r="BB323" s="60">
        <f>IFERROR(VALUE(INDEX('CSV Import'!$EY$7:$EY$359, MATCH($BP323, 'CSV Import'!$EW$7:$EW$359, 0))),0)</f>
        <v>0</v>
      </c>
      <c r="BC323" s="59">
        <f>IFERROR(VALUE(INDEX('CSV Import'!$FD$7:$FD$359, MATCH($BP323, 'CSV Import'!$FC$7:$FC$359, 0))),0)</f>
        <v>0</v>
      </c>
      <c r="BD323" s="60">
        <f>IFERROR(VALUE(INDEX('CSV Import'!$FE$7:$FE$359, MATCH($BP323, 'CSV Import'!$FC$7:$FC$359, 0))),0)</f>
        <v>0</v>
      </c>
      <c r="BE323" s="59">
        <f>IFERROR(VALUE(INDEX('CSV Import'!$FJ$7:$FJ$359, MATCH($BP323, 'CSV Import'!$FI$7:$FI$359, 0))),0)</f>
        <v>0</v>
      </c>
      <c r="BF323" s="60">
        <f>IFERROR(VALUE(INDEX('CSV Import'!$FK$7:$FK$359, MATCH($BP323, 'CSV Import'!$FI$7:$FI$359, 0))),0)</f>
        <v>0</v>
      </c>
      <c r="BG323" s="59">
        <f>IFERROR(VALUE(INDEX('CSV Import'!$FP$7:$FP$359, MATCH($BP323, 'CSV Import'!$FO$7:$FO$359, 0))),0)</f>
        <v>0</v>
      </c>
      <c r="BH323" s="60">
        <f>IFERROR(VALUE(INDEX('CSV Import'!$FQ$7:$FQ$359, MATCH($BP323, 'CSV Import'!$FO$7:$FO$359, 0))),0)</f>
        <v>0</v>
      </c>
      <c r="BI323" s="59">
        <f>IFERROR(VALUE(INDEX('CSV Import'!$FV$7:$FV$359, MATCH($BP323, 'CSV Import'!$FU$7:$FU$359, 0))),0)</f>
        <v>0</v>
      </c>
      <c r="BJ323" s="60">
        <f>IFERROR(VALUE(INDEX('CSV Import'!$FW$7:$FW$359, MATCH($BP323, 'CSV Import'!$FU$7:$FU$359, 0))),0)</f>
        <v>0</v>
      </c>
      <c r="BK323" s="59">
        <f>IFERROR(VALUE(INDEX('CSV Import'!$GB$7:$GB$359, MATCH($BP323, 'CSV Import'!$GA$7:$GA$359, 0))),0)</f>
        <v>0</v>
      </c>
      <c r="BL323" s="60">
        <f>IFERROR(VALUE(INDEX('CSV Import'!$GC$7:$GC$359, MATCH($BP323, 'CSV Import'!$GA$7:$GA$359, 0))),0)</f>
        <v>0</v>
      </c>
      <c r="BM323" s="61">
        <f t="shared" si="579"/>
        <v>0</v>
      </c>
      <c r="BN323" s="62">
        <f t="shared" si="579"/>
        <v>0</v>
      </c>
      <c r="BP323" s="33" t="str">
        <f t="shared" si="580"/>
        <v>CREDITS</v>
      </c>
    </row>
    <row r="324" spans="1:68" x14ac:dyDescent="0.2">
      <c r="A324" s="28">
        <f>ROW()</f>
        <v>324</v>
      </c>
      <c r="B324" s="111"/>
      <c r="C324" s="59">
        <f>IFERROR(VALUE(INDEX('CSV Import'!$D$7:$D$359, MATCH($BP324, 'CSV Import'!$C$7:$C$359, 0))),0)</f>
        <v>0</v>
      </c>
      <c r="D324" s="60">
        <f>IFERROR(VALUE(INDEX('CSV Import'!$E$7:$E$359, MATCH($BP324, 'CSV Import'!$C$7:$C$359, 0))),0)</f>
        <v>0</v>
      </c>
      <c r="E324" s="59">
        <f>IFERROR(VALUE(INDEX('CSV Import'!$J$7:$J$359, MATCH($BP324, 'CSV Import'!$I$7:$I$359, 0))),0)</f>
        <v>0</v>
      </c>
      <c r="F324" s="60">
        <f>IFERROR(VALUE(INDEX('CSV Import'!$K$7:$K$359, MATCH($BP324, 'CSV Import'!$I$7:$I$359, 0))),0)</f>
        <v>0</v>
      </c>
      <c r="G324" s="59">
        <f>IFERROR(VALUE(INDEX('CSV Import'!$P$7:$P$359, MATCH($BP324, 'CSV Import'!$O$7:$O$359, 0))),0)</f>
        <v>0</v>
      </c>
      <c r="H324" s="60">
        <f>IFERROR(VALUE(INDEX('CSV Import'!$Q$7:$Q$359, MATCH($BP324, 'CSV Import'!$O$7:$O$359, 0))),0)</f>
        <v>0</v>
      </c>
      <c r="I324" s="59">
        <f>IFERROR(VALUE(INDEX('CSV Import'!$V$7:$V$359, MATCH($BP324, 'CSV Import'!$U$7:$U$359, 0))),0)</f>
        <v>0</v>
      </c>
      <c r="J324" s="60">
        <f>IFERROR(VALUE(INDEX('CSV Import'!$W$7:$W$359, MATCH($BP324, 'CSV Import'!$U$7:$U$359, 0))),0)</f>
        <v>0</v>
      </c>
      <c r="K324" s="59">
        <f>IFERROR(VALUE(INDEX('CSV Import'!$AB$7:$AB$359, MATCH($BP324, 'CSV Import'!$AA$7:$AA$359, 0))),0)</f>
        <v>0</v>
      </c>
      <c r="L324" s="60">
        <f>IFERROR(VALUE(INDEX('CSV Import'!$AC$7:$AC$359, MATCH($BP324, 'CSV Import'!$AA$7:$AA$359, 0))),0)</f>
        <v>0</v>
      </c>
      <c r="M324" s="59">
        <f>IFERROR(VALUE(INDEX('CSV Import'!$AH$7:$AH$359, MATCH($BP324, 'CSV Import'!$AG$7:$AG$359, 0))),0)</f>
        <v>0</v>
      </c>
      <c r="N324" s="60">
        <f>IFERROR(VALUE(INDEX('CSV Import'!$AI$7:$AI$359, MATCH($BP324, 'CSV Import'!$AG$7:$AG$359, 0))),0)</f>
        <v>0</v>
      </c>
      <c r="O324" s="59">
        <f>IFERROR(VALUE(INDEX('CSV Import'!$AN$7:$AN$359, MATCH($BP324, 'CSV Import'!$AM$7:$AM$359, 0))),0)</f>
        <v>0</v>
      </c>
      <c r="P324" s="60">
        <f>IFERROR(VALUE(INDEX('CSV Import'!$AO$7:$AO$359, MATCH($BP324, 'CSV Import'!$AM$7:$AM$359, 0))),0)</f>
        <v>0</v>
      </c>
      <c r="Q324" s="59">
        <f>IFERROR(VALUE(INDEX('CSV Import'!$AT$7:$AT$359, MATCH($BP324, 'CSV Import'!$AS$7:$AS$359, 0))),0)</f>
        <v>0</v>
      </c>
      <c r="R324" s="60">
        <f>IFERROR(VALUE(INDEX('CSV Import'!$AU$7:$AU$359, MATCH($BP324, 'CSV Import'!$AS$7:$AS$359, 0))),0)</f>
        <v>0</v>
      </c>
      <c r="S324" s="59">
        <f>IFERROR(VALUE(INDEX('CSV Import'!$AZ$7:$AZ$359, MATCH($BP324, 'CSV Import'!$AY$7:$AY$359, 0))),0)</f>
        <v>0</v>
      </c>
      <c r="T324" s="60">
        <f>IFERROR(VALUE(INDEX('CSV Import'!$BA$7:$BA$359, MATCH($BP324, 'CSV Import'!$AY$7:$AY$359, 0))),0)</f>
        <v>0</v>
      </c>
      <c r="U324" s="59">
        <f>IFERROR(VALUE(INDEX('CSV Import'!$BF$7:$BF$359, MATCH($BP324, 'CSV Import'!$BE$7:$BE$359, 0))),0)</f>
        <v>0</v>
      </c>
      <c r="V324" s="60">
        <f>IFERROR(VALUE(INDEX('CSV Import'!$BG$7:$BG$359, MATCH($BP324, 'CSV Import'!$BE$7:$BE$359, 0))),0)</f>
        <v>0</v>
      </c>
      <c r="W324" s="59">
        <f>IFERROR(VALUE(INDEX('CSV Import'!$BL$7:$BL$359, MATCH($BP324, 'CSV Import'!$BK$7:$BK$359, 0))),0)</f>
        <v>0</v>
      </c>
      <c r="X324" s="60">
        <f>IFERROR(VALUE(INDEX('CSV Import'!$BM$7:$BM$359, MATCH($BP324, 'CSV Import'!$BK$7:$BK$359, 0))),0)</f>
        <v>0</v>
      </c>
      <c r="Y324" s="59">
        <f>IFERROR(VALUE(INDEX('CSV Import'!$BR$7:$BR$359, MATCH($BP324, 'CSV Import'!$BQ$7:$BQ$359, 0))),0)</f>
        <v>0</v>
      </c>
      <c r="Z324" s="60">
        <f>IFERROR(VALUE(INDEX('CSV Import'!$BS$7:$BS$359, MATCH($BP324, 'CSV Import'!$BQ$7:$BQ$359, 0))),0)</f>
        <v>0</v>
      </c>
      <c r="AA324" s="59">
        <f>IFERROR(VALUE(INDEX('CSV Import'!$BX$7:$BX$359, MATCH($BP324, 'CSV Import'!$BW$7:$BW$359, 0))),0)</f>
        <v>0</v>
      </c>
      <c r="AB324" s="60">
        <f>IFERROR(VALUE(INDEX('CSV Import'!$BY$7:$BY$359, MATCH($BP324, 'CSV Import'!$BW$7:$BW$359, 0))),0)</f>
        <v>0</v>
      </c>
      <c r="AC324" s="59">
        <f>IFERROR(VALUE(INDEX('CSV Import'!$CD$7:$CD$359, MATCH($BP324, 'CSV Import'!$CC$7:$CC$359, 0))),0)</f>
        <v>0</v>
      </c>
      <c r="AD324" s="60">
        <f>IFERROR(VALUE(INDEX('CSV Import'!$CE$7:$CE$359, MATCH($BP324, 'CSV Import'!$CC$7:$CC$359, 0))),0)</f>
        <v>0</v>
      </c>
      <c r="AE324" s="59">
        <f>IFERROR(VALUE(INDEX('CSV Import'!$CJ$7:$CJ$359, MATCH($BP324, 'CSV Import'!$CI$7:$CI$359, 0))),0)</f>
        <v>0</v>
      </c>
      <c r="AF324" s="60">
        <f>IFERROR(VALUE(INDEX('CSV Import'!$CK$7:$CK$359, MATCH($BP324, 'CSV Import'!$CI$7:$CI$359, 0))),0)</f>
        <v>0</v>
      </c>
      <c r="AG324" s="59">
        <f>IFERROR(VALUE(INDEX('CSV Import'!$CP$7:$CP$359, MATCH($BP324, 'CSV Import'!$CO$7:$CO$359, 0))),0)</f>
        <v>0</v>
      </c>
      <c r="AH324" s="60">
        <f>IFERROR(VALUE(INDEX('CSV Import'!$CQ$7:$CQ$359, MATCH($BP324, 'CSV Import'!$CO$7:$CO$359, 0))),0)</f>
        <v>0</v>
      </c>
      <c r="AI324" s="59">
        <f>IFERROR(VALUE(INDEX('CSV Import'!$CV$7:$CV$359, MATCH($BP324, 'CSV Import'!$CU$7:$CU$359, 0))),0)</f>
        <v>0</v>
      </c>
      <c r="AJ324" s="60">
        <f>IFERROR(VALUE(INDEX('CSV Import'!$CW$7:$CW$359, MATCH($BP324, 'CSV Import'!$CU$7:$CU$359, 0))),0)</f>
        <v>0</v>
      </c>
      <c r="AK324" s="59">
        <f>IFERROR(VALUE(INDEX('CSV Import'!$DB$7:$DB$359, MATCH($BP324, 'CSV Import'!$DA$7:$DA$359, 0))),0)</f>
        <v>0</v>
      </c>
      <c r="AL324" s="60">
        <f>IFERROR(VALUE(INDEX('CSV Import'!$DC$7:$DC$359, MATCH($BP324, 'CSV Import'!$DA$7:$DA$359, 0))),0)</f>
        <v>0</v>
      </c>
      <c r="AM324" s="59">
        <f>IFERROR(VALUE(INDEX('CSV Import'!$DH$7:$DH$359, MATCH($BP324, 'CSV Import'!$DG$7:$DG$359, 0))),0)</f>
        <v>0</v>
      </c>
      <c r="AN324" s="60">
        <f>IFERROR(VALUE(INDEX('CSV Import'!$DI$7:$DI$359, MATCH($BP324, 'CSV Import'!$DG$7:$DG$359, 0))),0)</f>
        <v>0</v>
      </c>
      <c r="AO324" s="59">
        <f>IFERROR(VALUE(INDEX('CSV Import'!$DN$7:$DN$359, MATCH($BP324, 'CSV Import'!$DM$7:$DM$359, 0))),0)</f>
        <v>0</v>
      </c>
      <c r="AP324" s="60">
        <f>IFERROR(VALUE(INDEX('CSV Import'!$DO$7:$DO$359, MATCH($BP324, 'CSV Import'!$DM$7:$DM$359, 0))),0)</f>
        <v>0</v>
      </c>
      <c r="AQ324" s="59">
        <f>IFERROR(VALUE(INDEX('CSV Import'!$DT$7:$DT$359, MATCH($BP324, 'CSV Import'!$DS$7:$DS$359, 0))),0)</f>
        <v>0</v>
      </c>
      <c r="AR324" s="60">
        <f>IFERROR(VALUE(INDEX('CSV Import'!$DU$7:$DU$359, MATCH($BP324, 'CSV Import'!$DS$7:$DS$359, 0))),0)</f>
        <v>0</v>
      </c>
      <c r="AS324" s="59">
        <f>IFERROR(VALUE(INDEX('CSV Import'!$DZ$7:$DZ$359, MATCH($BP324, 'CSV Import'!$DY$7:$DY$359, 0))),0)</f>
        <v>0</v>
      </c>
      <c r="AT324" s="60">
        <f>IFERROR(VALUE(INDEX('CSV Import'!$EA$7:$EA$359, MATCH($BP324, 'CSV Import'!$DY$7:$DY$359, 0))),0)</f>
        <v>0</v>
      </c>
      <c r="AU324" s="59">
        <f>IFERROR(VALUE(INDEX('CSV Import'!$EF$7:$EF$359, MATCH($BP324, 'CSV Import'!$EE$7:$EE$359, 0))),0)</f>
        <v>0</v>
      </c>
      <c r="AV324" s="60">
        <f>IFERROR(VALUE(INDEX('CSV Import'!$EG$7:$EG$359, MATCH($BP324, 'CSV Import'!$EE$7:$EE$359, 0))),0)</f>
        <v>0</v>
      </c>
      <c r="AW324" s="59">
        <f>IFERROR(VALUE(INDEX('CSV Import'!$EL$7:$EL$359, MATCH($BP324, 'CSV Import'!$EK$7:$EK$359, 0))),0)</f>
        <v>0</v>
      </c>
      <c r="AX324" s="60">
        <f>IFERROR(VALUE(INDEX('CSV Import'!$EM$7:$EM$359, MATCH($BP324, 'CSV Import'!$EK$7:$EK$359, 0))),0)</f>
        <v>0</v>
      </c>
      <c r="AY324" s="59">
        <f>IFERROR(VALUE(INDEX('CSV Import'!$ER$7:$ER$359, MATCH($BP324, 'CSV Import'!$EQ$7:$EQ$359, 0))),0)</f>
        <v>0</v>
      </c>
      <c r="AZ324" s="60">
        <f>IFERROR(VALUE(INDEX('CSV Import'!$ES$7:$ES$359, MATCH($BP324, 'CSV Import'!$EQ$7:$EQ$359, 0))),0)</f>
        <v>0</v>
      </c>
      <c r="BA324" s="59">
        <f>IFERROR(VALUE(INDEX('CSV Import'!$EX$7:$EX$359, MATCH($BP324, 'CSV Import'!$EW$7:$EW$359, 0))),0)</f>
        <v>0</v>
      </c>
      <c r="BB324" s="60">
        <f>IFERROR(VALUE(INDEX('CSV Import'!$EY$7:$EY$359, MATCH($BP324, 'CSV Import'!$EW$7:$EW$359, 0))),0)</f>
        <v>0</v>
      </c>
      <c r="BC324" s="59">
        <f>IFERROR(VALUE(INDEX('CSV Import'!$FD$7:$FD$359, MATCH($BP324, 'CSV Import'!$FC$7:$FC$359, 0))),0)</f>
        <v>0</v>
      </c>
      <c r="BD324" s="60">
        <f>IFERROR(VALUE(INDEX('CSV Import'!$FE$7:$FE$359, MATCH($BP324, 'CSV Import'!$FC$7:$FC$359, 0))),0)</f>
        <v>0</v>
      </c>
      <c r="BE324" s="59">
        <f>IFERROR(VALUE(INDEX('CSV Import'!$FJ$7:$FJ$359, MATCH($BP324, 'CSV Import'!$FI$7:$FI$359, 0))),0)</f>
        <v>0</v>
      </c>
      <c r="BF324" s="60">
        <f>IFERROR(VALUE(INDEX('CSV Import'!$FK$7:$FK$359, MATCH($BP324, 'CSV Import'!$FI$7:$FI$359, 0))),0)</f>
        <v>0</v>
      </c>
      <c r="BG324" s="59">
        <f>IFERROR(VALUE(INDEX('CSV Import'!$FP$7:$FP$359, MATCH($BP324, 'CSV Import'!$FO$7:$FO$359, 0))),0)</f>
        <v>0</v>
      </c>
      <c r="BH324" s="60">
        <f>IFERROR(VALUE(INDEX('CSV Import'!$FQ$7:$FQ$359, MATCH($BP324, 'CSV Import'!$FO$7:$FO$359, 0))),0)</f>
        <v>0</v>
      </c>
      <c r="BI324" s="59">
        <f>IFERROR(VALUE(INDEX('CSV Import'!$FV$7:$FV$359, MATCH($BP324, 'CSV Import'!$FU$7:$FU$359, 0))),0)</f>
        <v>0</v>
      </c>
      <c r="BJ324" s="60">
        <f>IFERROR(VALUE(INDEX('CSV Import'!$FW$7:$FW$359, MATCH($BP324, 'CSV Import'!$FU$7:$FU$359, 0))),0)</f>
        <v>0</v>
      </c>
      <c r="BK324" s="59">
        <f>IFERROR(VALUE(INDEX('CSV Import'!$GB$7:$GB$359, MATCH($BP324, 'CSV Import'!$GA$7:$GA$359, 0))),0)</f>
        <v>0</v>
      </c>
      <c r="BL324" s="60">
        <f>IFERROR(VALUE(INDEX('CSV Import'!$GC$7:$GC$359, MATCH($BP324, 'CSV Import'!$GA$7:$GA$359, 0))),0)</f>
        <v>0</v>
      </c>
      <c r="BM324" s="61">
        <f t="shared" si="579"/>
        <v>0</v>
      </c>
      <c r="BN324" s="62">
        <f t="shared" si="579"/>
        <v>0</v>
      </c>
      <c r="BP324" s="33" t="str">
        <f t="shared" si="580"/>
        <v>CREDITS</v>
      </c>
    </row>
    <row r="325" spans="1:68" x14ac:dyDescent="0.2">
      <c r="A325" s="28">
        <f>ROW()</f>
        <v>325</v>
      </c>
      <c r="B325" s="111"/>
      <c r="C325" s="59">
        <f>IFERROR(VALUE(INDEX('CSV Import'!$D$7:$D$359, MATCH($BP325, 'CSV Import'!$C$7:$C$359, 0))),0)</f>
        <v>0</v>
      </c>
      <c r="D325" s="60">
        <f>IFERROR(VALUE(INDEX('CSV Import'!$E$7:$E$359, MATCH($BP325, 'CSV Import'!$C$7:$C$359, 0))),0)</f>
        <v>0</v>
      </c>
      <c r="E325" s="59">
        <f>IFERROR(VALUE(INDEX('CSV Import'!$J$7:$J$359, MATCH($BP325, 'CSV Import'!$I$7:$I$359, 0))),0)</f>
        <v>0</v>
      </c>
      <c r="F325" s="60">
        <f>IFERROR(VALUE(INDEX('CSV Import'!$K$7:$K$359, MATCH($BP325, 'CSV Import'!$I$7:$I$359, 0))),0)</f>
        <v>0</v>
      </c>
      <c r="G325" s="59">
        <f>IFERROR(VALUE(INDEX('CSV Import'!$P$7:$P$359, MATCH($BP325, 'CSV Import'!$O$7:$O$359, 0))),0)</f>
        <v>0</v>
      </c>
      <c r="H325" s="60">
        <f>IFERROR(VALUE(INDEX('CSV Import'!$Q$7:$Q$359, MATCH($BP325, 'CSV Import'!$O$7:$O$359, 0))),0)</f>
        <v>0</v>
      </c>
      <c r="I325" s="59">
        <f>IFERROR(VALUE(INDEX('CSV Import'!$V$7:$V$359, MATCH($BP325, 'CSV Import'!$U$7:$U$359, 0))),0)</f>
        <v>0</v>
      </c>
      <c r="J325" s="60">
        <f>IFERROR(VALUE(INDEX('CSV Import'!$W$7:$W$359, MATCH($BP325, 'CSV Import'!$U$7:$U$359, 0))),0)</f>
        <v>0</v>
      </c>
      <c r="K325" s="59">
        <f>IFERROR(VALUE(INDEX('CSV Import'!$AB$7:$AB$359, MATCH($BP325, 'CSV Import'!$AA$7:$AA$359, 0))),0)</f>
        <v>0</v>
      </c>
      <c r="L325" s="60">
        <f>IFERROR(VALUE(INDEX('CSV Import'!$AC$7:$AC$359, MATCH($BP325, 'CSV Import'!$AA$7:$AA$359, 0))),0)</f>
        <v>0</v>
      </c>
      <c r="M325" s="59">
        <f>IFERROR(VALUE(INDEX('CSV Import'!$AH$7:$AH$359, MATCH($BP325, 'CSV Import'!$AG$7:$AG$359, 0))),0)</f>
        <v>0</v>
      </c>
      <c r="N325" s="60">
        <f>IFERROR(VALUE(INDEX('CSV Import'!$AI$7:$AI$359, MATCH($BP325, 'CSV Import'!$AG$7:$AG$359, 0))),0)</f>
        <v>0</v>
      </c>
      <c r="O325" s="59">
        <f>IFERROR(VALUE(INDEX('CSV Import'!$AN$7:$AN$359, MATCH($BP325, 'CSV Import'!$AM$7:$AM$359, 0))),0)</f>
        <v>0</v>
      </c>
      <c r="P325" s="60">
        <f>IFERROR(VALUE(INDEX('CSV Import'!$AO$7:$AO$359, MATCH($BP325, 'CSV Import'!$AM$7:$AM$359, 0))),0)</f>
        <v>0</v>
      </c>
      <c r="Q325" s="59">
        <f>IFERROR(VALUE(INDEX('CSV Import'!$AT$7:$AT$359, MATCH($BP325, 'CSV Import'!$AS$7:$AS$359, 0))),0)</f>
        <v>0</v>
      </c>
      <c r="R325" s="60">
        <f>IFERROR(VALUE(INDEX('CSV Import'!$AU$7:$AU$359, MATCH($BP325, 'CSV Import'!$AS$7:$AS$359, 0))),0)</f>
        <v>0</v>
      </c>
      <c r="S325" s="59">
        <f>IFERROR(VALUE(INDEX('CSV Import'!$AZ$7:$AZ$359, MATCH($BP325, 'CSV Import'!$AY$7:$AY$359, 0))),0)</f>
        <v>0</v>
      </c>
      <c r="T325" s="60">
        <f>IFERROR(VALUE(INDEX('CSV Import'!$BA$7:$BA$359, MATCH($BP325, 'CSV Import'!$AY$7:$AY$359, 0))),0)</f>
        <v>0</v>
      </c>
      <c r="U325" s="59">
        <f>IFERROR(VALUE(INDEX('CSV Import'!$BF$7:$BF$359, MATCH($BP325, 'CSV Import'!$BE$7:$BE$359, 0))),0)</f>
        <v>0</v>
      </c>
      <c r="V325" s="60">
        <f>IFERROR(VALUE(INDEX('CSV Import'!$BG$7:$BG$359, MATCH($BP325, 'CSV Import'!$BE$7:$BE$359, 0))),0)</f>
        <v>0</v>
      </c>
      <c r="W325" s="59">
        <f>IFERROR(VALUE(INDEX('CSV Import'!$BL$7:$BL$359, MATCH($BP325, 'CSV Import'!$BK$7:$BK$359, 0))),0)</f>
        <v>0</v>
      </c>
      <c r="X325" s="60">
        <f>IFERROR(VALUE(INDEX('CSV Import'!$BM$7:$BM$359, MATCH($BP325, 'CSV Import'!$BK$7:$BK$359, 0))),0)</f>
        <v>0</v>
      </c>
      <c r="Y325" s="59">
        <f>IFERROR(VALUE(INDEX('CSV Import'!$BR$7:$BR$359, MATCH($BP325, 'CSV Import'!$BQ$7:$BQ$359, 0))),0)</f>
        <v>0</v>
      </c>
      <c r="Z325" s="60">
        <f>IFERROR(VALUE(INDEX('CSV Import'!$BS$7:$BS$359, MATCH($BP325, 'CSV Import'!$BQ$7:$BQ$359, 0))),0)</f>
        <v>0</v>
      </c>
      <c r="AA325" s="59">
        <f>IFERROR(VALUE(INDEX('CSV Import'!$BX$7:$BX$359, MATCH($BP325, 'CSV Import'!$BW$7:$BW$359, 0))),0)</f>
        <v>0</v>
      </c>
      <c r="AB325" s="60">
        <f>IFERROR(VALUE(INDEX('CSV Import'!$BY$7:$BY$359, MATCH($BP325, 'CSV Import'!$BW$7:$BW$359, 0))),0)</f>
        <v>0</v>
      </c>
      <c r="AC325" s="59">
        <f>IFERROR(VALUE(INDEX('CSV Import'!$CD$7:$CD$359, MATCH($BP325, 'CSV Import'!$CC$7:$CC$359, 0))),0)</f>
        <v>0</v>
      </c>
      <c r="AD325" s="60">
        <f>IFERROR(VALUE(INDEX('CSV Import'!$CE$7:$CE$359, MATCH($BP325, 'CSV Import'!$CC$7:$CC$359, 0))),0)</f>
        <v>0</v>
      </c>
      <c r="AE325" s="59">
        <f>IFERROR(VALUE(INDEX('CSV Import'!$CJ$7:$CJ$359, MATCH($BP325, 'CSV Import'!$CI$7:$CI$359, 0))),0)</f>
        <v>0</v>
      </c>
      <c r="AF325" s="60">
        <f>IFERROR(VALUE(INDEX('CSV Import'!$CK$7:$CK$359, MATCH($BP325, 'CSV Import'!$CI$7:$CI$359, 0))),0)</f>
        <v>0</v>
      </c>
      <c r="AG325" s="59">
        <f>IFERROR(VALUE(INDEX('CSV Import'!$CP$7:$CP$359, MATCH($BP325, 'CSV Import'!$CO$7:$CO$359, 0))),0)</f>
        <v>0</v>
      </c>
      <c r="AH325" s="60">
        <f>IFERROR(VALUE(INDEX('CSV Import'!$CQ$7:$CQ$359, MATCH($BP325, 'CSV Import'!$CO$7:$CO$359, 0))),0)</f>
        <v>0</v>
      </c>
      <c r="AI325" s="59">
        <f>IFERROR(VALUE(INDEX('CSV Import'!$CV$7:$CV$359, MATCH($BP325, 'CSV Import'!$CU$7:$CU$359, 0))),0)</f>
        <v>0</v>
      </c>
      <c r="AJ325" s="60">
        <f>IFERROR(VALUE(INDEX('CSV Import'!$CW$7:$CW$359, MATCH($BP325, 'CSV Import'!$CU$7:$CU$359, 0))),0)</f>
        <v>0</v>
      </c>
      <c r="AK325" s="59">
        <f>IFERROR(VALUE(INDEX('CSV Import'!$DB$7:$DB$359, MATCH($BP325, 'CSV Import'!$DA$7:$DA$359, 0))),0)</f>
        <v>0</v>
      </c>
      <c r="AL325" s="60">
        <f>IFERROR(VALUE(INDEX('CSV Import'!$DC$7:$DC$359, MATCH($BP325, 'CSV Import'!$DA$7:$DA$359, 0))),0)</f>
        <v>0</v>
      </c>
      <c r="AM325" s="59">
        <f>IFERROR(VALUE(INDEX('CSV Import'!$DH$7:$DH$359, MATCH($BP325, 'CSV Import'!$DG$7:$DG$359, 0))),0)</f>
        <v>0</v>
      </c>
      <c r="AN325" s="60">
        <f>IFERROR(VALUE(INDEX('CSV Import'!$DI$7:$DI$359, MATCH($BP325, 'CSV Import'!$DG$7:$DG$359, 0))),0)</f>
        <v>0</v>
      </c>
      <c r="AO325" s="59">
        <f>IFERROR(VALUE(INDEX('CSV Import'!$DN$7:$DN$359, MATCH($BP325, 'CSV Import'!$DM$7:$DM$359, 0))),0)</f>
        <v>0</v>
      </c>
      <c r="AP325" s="60">
        <f>IFERROR(VALUE(INDEX('CSV Import'!$DO$7:$DO$359, MATCH($BP325, 'CSV Import'!$DM$7:$DM$359, 0))),0)</f>
        <v>0</v>
      </c>
      <c r="AQ325" s="59">
        <f>IFERROR(VALUE(INDEX('CSV Import'!$DT$7:$DT$359, MATCH($BP325, 'CSV Import'!$DS$7:$DS$359, 0))),0)</f>
        <v>0</v>
      </c>
      <c r="AR325" s="60">
        <f>IFERROR(VALUE(INDEX('CSV Import'!$DU$7:$DU$359, MATCH($BP325, 'CSV Import'!$DS$7:$DS$359, 0))),0)</f>
        <v>0</v>
      </c>
      <c r="AS325" s="59">
        <f>IFERROR(VALUE(INDEX('CSV Import'!$DZ$7:$DZ$359, MATCH($BP325, 'CSV Import'!$DY$7:$DY$359, 0))),0)</f>
        <v>0</v>
      </c>
      <c r="AT325" s="60">
        <f>IFERROR(VALUE(INDEX('CSV Import'!$EA$7:$EA$359, MATCH($BP325, 'CSV Import'!$DY$7:$DY$359, 0))),0)</f>
        <v>0</v>
      </c>
      <c r="AU325" s="59">
        <f>IFERROR(VALUE(INDEX('CSV Import'!$EF$7:$EF$359, MATCH($BP325, 'CSV Import'!$EE$7:$EE$359, 0))),0)</f>
        <v>0</v>
      </c>
      <c r="AV325" s="60">
        <f>IFERROR(VALUE(INDEX('CSV Import'!$EG$7:$EG$359, MATCH($BP325, 'CSV Import'!$EE$7:$EE$359, 0))),0)</f>
        <v>0</v>
      </c>
      <c r="AW325" s="59">
        <f>IFERROR(VALUE(INDEX('CSV Import'!$EL$7:$EL$359, MATCH($BP325, 'CSV Import'!$EK$7:$EK$359, 0))),0)</f>
        <v>0</v>
      </c>
      <c r="AX325" s="60">
        <f>IFERROR(VALUE(INDEX('CSV Import'!$EM$7:$EM$359, MATCH($BP325, 'CSV Import'!$EK$7:$EK$359, 0))),0)</f>
        <v>0</v>
      </c>
      <c r="AY325" s="59">
        <f>IFERROR(VALUE(INDEX('CSV Import'!$ER$7:$ER$359, MATCH($BP325, 'CSV Import'!$EQ$7:$EQ$359, 0))),0)</f>
        <v>0</v>
      </c>
      <c r="AZ325" s="60">
        <f>IFERROR(VALUE(INDEX('CSV Import'!$ES$7:$ES$359, MATCH($BP325, 'CSV Import'!$EQ$7:$EQ$359, 0))),0)</f>
        <v>0</v>
      </c>
      <c r="BA325" s="59">
        <f>IFERROR(VALUE(INDEX('CSV Import'!$EX$7:$EX$359, MATCH($BP325, 'CSV Import'!$EW$7:$EW$359, 0))),0)</f>
        <v>0</v>
      </c>
      <c r="BB325" s="60">
        <f>IFERROR(VALUE(INDEX('CSV Import'!$EY$7:$EY$359, MATCH($BP325, 'CSV Import'!$EW$7:$EW$359, 0))),0)</f>
        <v>0</v>
      </c>
      <c r="BC325" s="59">
        <f>IFERROR(VALUE(INDEX('CSV Import'!$FD$7:$FD$359, MATCH($BP325, 'CSV Import'!$FC$7:$FC$359, 0))),0)</f>
        <v>0</v>
      </c>
      <c r="BD325" s="60">
        <f>IFERROR(VALUE(INDEX('CSV Import'!$FE$7:$FE$359, MATCH($BP325, 'CSV Import'!$FC$7:$FC$359, 0))),0)</f>
        <v>0</v>
      </c>
      <c r="BE325" s="59">
        <f>IFERROR(VALUE(INDEX('CSV Import'!$FJ$7:$FJ$359, MATCH($BP325, 'CSV Import'!$FI$7:$FI$359, 0))),0)</f>
        <v>0</v>
      </c>
      <c r="BF325" s="60">
        <f>IFERROR(VALUE(INDEX('CSV Import'!$FK$7:$FK$359, MATCH($BP325, 'CSV Import'!$FI$7:$FI$359, 0))),0)</f>
        <v>0</v>
      </c>
      <c r="BG325" s="59">
        <f>IFERROR(VALUE(INDEX('CSV Import'!$FP$7:$FP$359, MATCH($BP325, 'CSV Import'!$FO$7:$FO$359, 0))),0)</f>
        <v>0</v>
      </c>
      <c r="BH325" s="60">
        <f>IFERROR(VALUE(INDEX('CSV Import'!$FQ$7:$FQ$359, MATCH($BP325, 'CSV Import'!$FO$7:$FO$359, 0))),0)</f>
        <v>0</v>
      </c>
      <c r="BI325" s="59">
        <f>IFERROR(VALUE(INDEX('CSV Import'!$FV$7:$FV$359, MATCH($BP325, 'CSV Import'!$FU$7:$FU$359, 0))),0)</f>
        <v>0</v>
      </c>
      <c r="BJ325" s="60">
        <f>IFERROR(VALUE(INDEX('CSV Import'!$FW$7:$FW$359, MATCH($BP325, 'CSV Import'!$FU$7:$FU$359, 0))),0)</f>
        <v>0</v>
      </c>
      <c r="BK325" s="59">
        <f>IFERROR(VALUE(INDEX('CSV Import'!$GB$7:$GB$359, MATCH($BP325, 'CSV Import'!$GA$7:$GA$359, 0))),0)</f>
        <v>0</v>
      </c>
      <c r="BL325" s="60">
        <f>IFERROR(VALUE(INDEX('CSV Import'!$GC$7:$GC$359, MATCH($BP325, 'CSV Import'!$GA$7:$GA$359, 0))),0)</f>
        <v>0</v>
      </c>
      <c r="BM325" s="61">
        <f t="shared" si="579"/>
        <v>0</v>
      </c>
      <c r="BN325" s="62">
        <f t="shared" si="579"/>
        <v>0</v>
      </c>
      <c r="BP325" s="33" t="str">
        <f t="shared" si="580"/>
        <v>CREDITS</v>
      </c>
    </row>
    <row r="326" spans="1:68" x14ac:dyDescent="0.2">
      <c r="A326" s="28">
        <f>ROW()</f>
        <v>326</v>
      </c>
      <c r="B326" s="111"/>
      <c r="C326" s="59">
        <f>IFERROR(VALUE(INDEX('CSV Import'!$D$7:$D$359, MATCH($BP326, 'CSV Import'!$C$7:$C$359, 0))),0)</f>
        <v>0</v>
      </c>
      <c r="D326" s="60">
        <f>IFERROR(VALUE(INDEX('CSV Import'!$E$7:$E$359, MATCH($BP326, 'CSV Import'!$C$7:$C$359, 0))),0)</f>
        <v>0</v>
      </c>
      <c r="E326" s="59">
        <f>IFERROR(VALUE(INDEX('CSV Import'!$J$7:$J$359, MATCH($BP326, 'CSV Import'!$I$7:$I$359, 0))),0)</f>
        <v>0</v>
      </c>
      <c r="F326" s="60">
        <f>IFERROR(VALUE(INDEX('CSV Import'!$K$7:$K$359, MATCH($BP326, 'CSV Import'!$I$7:$I$359, 0))),0)</f>
        <v>0</v>
      </c>
      <c r="G326" s="59">
        <f>IFERROR(VALUE(INDEX('CSV Import'!$P$7:$P$359, MATCH($BP326, 'CSV Import'!$O$7:$O$359, 0))),0)</f>
        <v>0</v>
      </c>
      <c r="H326" s="60">
        <f>IFERROR(VALUE(INDEX('CSV Import'!$Q$7:$Q$359, MATCH($BP326, 'CSV Import'!$O$7:$O$359, 0))),0)</f>
        <v>0</v>
      </c>
      <c r="I326" s="59">
        <f>IFERROR(VALUE(INDEX('CSV Import'!$V$7:$V$359, MATCH($BP326, 'CSV Import'!$U$7:$U$359, 0))),0)</f>
        <v>0</v>
      </c>
      <c r="J326" s="60">
        <f>IFERROR(VALUE(INDEX('CSV Import'!$W$7:$W$359, MATCH($BP326, 'CSV Import'!$U$7:$U$359, 0))),0)</f>
        <v>0</v>
      </c>
      <c r="K326" s="59">
        <f>IFERROR(VALUE(INDEX('CSV Import'!$AB$7:$AB$359, MATCH($BP326, 'CSV Import'!$AA$7:$AA$359, 0))),0)</f>
        <v>0</v>
      </c>
      <c r="L326" s="60">
        <f>IFERROR(VALUE(INDEX('CSV Import'!$AC$7:$AC$359, MATCH($BP326, 'CSV Import'!$AA$7:$AA$359, 0))),0)</f>
        <v>0</v>
      </c>
      <c r="M326" s="59">
        <f>IFERROR(VALUE(INDEX('CSV Import'!$AH$7:$AH$359, MATCH($BP326, 'CSV Import'!$AG$7:$AG$359, 0))),0)</f>
        <v>0</v>
      </c>
      <c r="N326" s="60">
        <f>IFERROR(VALUE(INDEX('CSV Import'!$AI$7:$AI$359, MATCH($BP326, 'CSV Import'!$AG$7:$AG$359, 0))),0)</f>
        <v>0</v>
      </c>
      <c r="O326" s="59">
        <f>IFERROR(VALUE(INDEX('CSV Import'!$AN$7:$AN$359, MATCH($BP326, 'CSV Import'!$AM$7:$AM$359, 0))),0)</f>
        <v>0</v>
      </c>
      <c r="P326" s="60">
        <f>IFERROR(VALUE(INDEX('CSV Import'!$AO$7:$AO$359, MATCH($BP326, 'CSV Import'!$AM$7:$AM$359, 0))),0)</f>
        <v>0</v>
      </c>
      <c r="Q326" s="59">
        <f>IFERROR(VALUE(INDEX('CSV Import'!$AT$7:$AT$359, MATCH($BP326, 'CSV Import'!$AS$7:$AS$359, 0))),0)</f>
        <v>0</v>
      </c>
      <c r="R326" s="60">
        <f>IFERROR(VALUE(INDEX('CSV Import'!$AU$7:$AU$359, MATCH($BP326, 'CSV Import'!$AS$7:$AS$359, 0))),0)</f>
        <v>0</v>
      </c>
      <c r="S326" s="59">
        <f>IFERROR(VALUE(INDEX('CSV Import'!$AZ$7:$AZ$359, MATCH($BP326, 'CSV Import'!$AY$7:$AY$359, 0))),0)</f>
        <v>0</v>
      </c>
      <c r="T326" s="60">
        <f>IFERROR(VALUE(INDEX('CSV Import'!$BA$7:$BA$359, MATCH($BP326, 'CSV Import'!$AY$7:$AY$359, 0))),0)</f>
        <v>0</v>
      </c>
      <c r="U326" s="59">
        <f>IFERROR(VALUE(INDEX('CSV Import'!$BF$7:$BF$359, MATCH($BP326, 'CSV Import'!$BE$7:$BE$359, 0))),0)</f>
        <v>0</v>
      </c>
      <c r="V326" s="60">
        <f>IFERROR(VALUE(INDEX('CSV Import'!$BG$7:$BG$359, MATCH($BP326, 'CSV Import'!$BE$7:$BE$359, 0))),0)</f>
        <v>0</v>
      </c>
      <c r="W326" s="59">
        <f>IFERROR(VALUE(INDEX('CSV Import'!$BL$7:$BL$359, MATCH($BP326, 'CSV Import'!$BK$7:$BK$359, 0))),0)</f>
        <v>0</v>
      </c>
      <c r="X326" s="60">
        <f>IFERROR(VALUE(INDEX('CSV Import'!$BM$7:$BM$359, MATCH($BP326, 'CSV Import'!$BK$7:$BK$359, 0))),0)</f>
        <v>0</v>
      </c>
      <c r="Y326" s="59">
        <f>IFERROR(VALUE(INDEX('CSV Import'!$BR$7:$BR$359, MATCH($BP326, 'CSV Import'!$BQ$7:$BQ$359, 0))),0)</f>
        <v>0</v>
      </c>
      <c r="Z326" s="60">
        <f>IFERROR(VALUE(INDEX('CSV Import'!$BS$7:$BS$359, MATCH($BP326, 'CSV Import'!$BQ$7:$BQ$359, 0))),0)</f>
        <v>0</v>
      </c>
      <c r="AA326" s="59">
        <f>IFERROR(VALUE(INDEX('CSV Import'!$BX$7:$BX$359, MATCH($BP326, 'CSV Import'!$BW$7:$BW$359, 0))),0)</f>
        <v>0</v>
      </c>
      <c r="AB326" s="60">
        <f>IFERROR(VALUE(INDEX('CSV Import'!$BY$7:$BY$359, MATCH($BP326, 'CSV Import'!$BW$7:$BW$359, 0))),0)</f>
        <v>0</v>
      </c>
      <c r="AC326" s="59">
        <f>IFERROR(VALUE(INDEX('CSV Import'!$CD$7:$CD$359, MATCH($BP326, 'CSV Import'!$CC$7:$CC$359, 0))),0)</f>
        <v>0</v>
      </c>
      <c r="AD326" s="60">
        <f>IFERROR(VALUE(INDEX('CSV Import'!$CE$7:$CE$359, MATCH($BP326, 'CSV Import'!$CC$7:$CC$359, 0))),0)</f>
        <v>0</v>
      </c>
      <c r="AE326" s="59">
        <f>IFERROR(VALUE(INDEX('CSV Import'!$CJ$7:$CJ$359, MATCH($BP326, 'CSV Import'!$CI$7:$CI$359, 0))),0)</f>
        <v>0</v>
      </c>
      <c r="AF326" s="60">
        <f>IFERROR(VALUE(INDEX('CSV Import'!$CK$7:$CK$359, MATCH($BP326, 'CSV Import'!$CI$7:$CI$359, 0))),0)</f>
        <v>0</v>
      </c>
      <c r="AG326" s="59">
        <f>IFERROR(VALUE(INDEX('CSV Import'!$CP$7:$CP$359, MATCH($BP326, 'CSV Import'!$CO$7:$CO$359, 0))),0)</f>
        <v>0</v>
      </c>
      <c r="AH326" s="60">
        <f>IFERROR(VALUE(INDEX('CSV Import'!$CQ$7:$CQ$359, MATCH($BP326, 'CSV Import'!$CO$7:$CO$359, 0))),0)</f>
        <v>0</v>
      </c>
      <c r="AI326" s="59">
        <f>IFERROR(VALUE(INDEX('CSV Import'!$CV$7:$CV$359, MATCH($BP326, 'CSV Import'!$CU$7:$CU$359, 0))),0)</f>
        <v>0</v>
      </c>
      <c r="AJ326" s="60">
        <f>IFERROR(VALUE(INDEX('CSV Import'!$CW$7:$CW$359, MATCH($BP326, 'CSV Import'!$CU$7:$CU$359, 0))),0)</f>
        <v>0</v>
      </c>
      <c r="AK326" s="59">
        <f>IFERROR(VALUE(INDEX('CSV Import'!$DB$7:$DB$359, MATCH($BP326, 'CSV Import'!$DA$7:$DA$359, 0))),0)</f>
        <v>0</v>
      </c>
      <c r="AL326" s="60">
        <f>IFERROR(VALUE(INDEX('CSV Import'!$DC$7:$DC$359, MATCH($BP326, 'CSV Import'!$DA$7:$DA$359, 0))),0)</f>
        <v>0</v>
      </c>
      <c r="AM326" s="59">
        <f>IFERROR(VALUE(INDEX('CSV Import'!$DH$7:$DH$359, MATCH($BP326, 'CSV Import'!$DG$7:$DG$359, 0))),0)</f>
        <v>0</v>
      </c>
      <c r="AN326" s="60">
        <f>IFERROR(VALUE(INDEX('CSV Import'!$DI$7:$DI$359, MATCH($BP326, 'CSV Import'!$DG$7:$DG$359, 0))),0)</f>
        <v>0</v>
      </c>
      <c r="AO326" s="59">
        <f>IFERROR(VALUE(INDEX('CSV Import'!$DN$7:$DN$359, MATCH($BP326, 'CSV Import'!$DM$7:$DM$359, 0))),0)</f>
        <v>0</v>
      </c>
      <c r="AP326" s="60">
        <f>IFERROR(VALUE(INDEX('CSV Import'!$DO$7:$DO$359, MATCH($BP326, 'CSV Import'!$DM$7:$DM$359, 0))),0)</f>
        <v>0</v>
      </c>
      <c r="AQ326" s="59">
        <f>IFERROR(VALUE(INDEX('CSV Import'!$DT$7:$DT$359, MATCH($BP326, 'CSV Import'!$DS$7:$DS$359, 0))),0)</f>
        <v>0</v>
      </c>
      <c r="AR326" s="60">
        <f>IFERROR(VALUE(INDEX('CSV Import'!$DU$7:$DU$359, MATCH($BP326, 'CSV Import'!$DS$7:$DS$359, 0))),0)</f>
        <v>0</v>
      </c>
      <c r="AS326" s="59">
        <f>IFERROR(VALUE(INDEX('CSV Import'!$DZ$7:$DZ$359, MATCH($BP326, 'CSV Import'!$DY$7:$DY$359, 0))),0)</f>
        <v>0</v>
      </c>
      <c r="AT326" s="60">
        <f>IFERROR(VALUE(INDEX('CSV Import'!$EA$7:$EA$359, MATCH($BP326, 'CSV Import'!$DY$7:$DY$359, 0))),0)</f>
        <v>0</v>
      </c>
      <c r="AU326" s="59">
        <f>IFERROR(VALUE(INDEX('CSV Import'!$EF$7:$EF$359, MATCH($BP326, 'CSV Import'!$EE$7:$EE$359, 0))),0)</f>
        <v>0</v>
      </c>
      <c r="AV326" s="60">
        <f>IFERROR(VALUE(INDEX('CSV Import'!$EG$7:$EG$359, MATCH($BP326, 'CSV Import'!$EE$7:$EE$359, 0))),0)</f>
        <v>0</v>
      </c>
      <c r="AW326" s="59">
        <f>IFERROR(VALUE(INDEX('CSV Import'!$EL$7:$EL$359, MATCH($BP326, 'CSV Import'!$EK$7:$EK$359, 0))),0)</f>
        <v>0</v>
      </c>
      <c r="AX326" s="60">
        <f>IFERROR(VALUE(INDEX('CSV Import'!$EM$7:$EM$359, MATCH($BP326, 'CSV Import'!$EK$7:$EK$359, 0))),0)</f>
        <v>0</v>
      </c>
      <c r="AY326" s="59">
        <f>IFERROR(VALUE(INDEX('CSV Import'!$ER$7:$ER$359, MATCH($BP326, 'CSV Import'!$EQ$7:$EQ$359, 0))),0)</f>
        <v>0</v>
      </c>
      <c r="AZ326" s="60">
        <f>IFERROR(VALUE(INDEX('CSV Import'!$ES$7:$ES$359, MATCH($BP326, 'CSV Import'!$EQ$7:$EQ$359, 0))),0)</f>
        <v>0</v>
      </c>
      <c r="BA326" s="59">
        <f>IFERROR(VALUE(INDEX('CSV Import'!$EX$7:$EX$359, MATCH($BP326, 'CSV Import'!$EW$7:$EW$359, 0))),0)</f>
        <v>0</v>
      </c>
      <c r="BB326" s="60">
        <f>IFERROR(VALUE(INDEX('CSV Import'!$EY$7:$EY$359, MATCH($BP326, 'CSV Import'!$EW$7:$EW$359, 0))),0)</f>
        <v>0</v>
      </c>
      <c r="BC326" s="59">
        <f>IFERROR(VALUE(INDEX('CSV Import'!$FD$7:$FD$359, MATCH($BP326, 'CSV Import'!$FC$7:$FC$359, 0))),0)</f>
        <v>0</v>
      </c>
      <c r="BD326" s="60">
        <f>IFERROR(VALUE(INDEX('CSV Import'!$FE$7:$FE$359, MATCH($BP326, 'CSV Import'!$FC$7:$FC$359, 0))),0)</f>
        <v>0</v>
      </c>
      <c r="BE326" s="59">
        <f>IFERROR(VALUE(INDEX('CSV Import'!$FJ$7:$FJ$359, MATCH($BP326, 'CSV Import'!$FI$7:$FI$359, 0))),0)</f>
        <v>0</v>
      </c>
      <c r="BF326" s="60">
        <f>IFERROR(VALUE(INDEX('CSV Import'!$FK$7:$FK$359, MATCH($BP326, 'CSV Import'!$FI$7:$FI$359, 0))),0)</f>
        <v>0</v>
      </c>
      <c r="BG326" s="59">
        <f>IFERROR(VALUE(INDEX('CSV Import'!$FP$7:$FP$359, MATCH($BP326, 'CSV Import'!$FO$7:$FO$359, 0))),0)</f>
        <v>0</v>
      </c>
      <c r="BH326" s="60">
        <f>IFERROR(VALUE(INDEX('CSV Import'!$FQ$7:$FQ$359, MATCH($BP326, 'CSV Import'!$FO$7:$FO$359, 0))),0)</f>
        <v>0</v>
      </c>
      <c r="BI326" s="59">
        <f>IFERROR(VALUE(INDEX('CSV Import'!$FV$7:$FV$359, MATCH($BP326, 'CSV Import'!$FU$7:$FU$359, 0))),0)</f>
        <v>0</v>
      </c>
      <c r="BJ326" s="60">
        <f>IFERROR(VALUE(INDEX('CSV Import'!$FW$7:$FW$359, MATCH($BP326, 'CSV Import'!$FU$7:$FU$359, 0))),0)</f>
        <v>0</v>
      </c>
      <c r="BK326" s="59">
        <f>IFERROR(VALUE(INDEX('CSV Import'!$GB$7:$GB$359, MATCH($BP326, 'CSV Import'!$GA$7:$GA$359, 0))),0)</f>
        <v>0</v>
      </c>
      <c r="BL326" s="60">
        <f>IFERROR(VALUE(INDEX('CSV Import'!$GC$7:$GC$359, MATCH($BP326, 'CSV Import'!$GA$7:$GA$359, 0))),0)</f>
        <v>0</v>
      </c>
      <c r="BM326" s="61">
        <f t="shared" si="579"/>
        <v>0</v>
      </c>
      <c r="BN326" s="62">
        <f t="shared" si="579"/>
        <v>0</v>
      </c>
      <c r="BP326" s="33" t="str">
        <f t="shared" si="580"/>
        <v>CREDITS</v>
      </c>
    </row>
    <row r="327" spans="1:68" x14ac:dyDescent="0.2">
      <c r="A327" s="28">
        <f>ROW()</f>
        <v>327</v>
      </c>
      <c r="B327" s="111"/>
      <c r="C327" s="59">
        <f>IFERROR(VALUE(INDEX('CSV Import'!$D$7:$D$359, MATCH($BP327, 'CSV Import'!$C$7:$C$359, 0))),0)</f>
        <v>0</v>
      </c>
      <c r="D327" s="60">
        <f>IFERROR(VALUE(INDEX('CSV Import'!$E$7:$E$359, MATCH($BP327, 'CSV Import'!$C$7:$C$359, 0))),0)</f>
        <v>0</v>
      </c>
      <c r="E327" s="59">
        <f>IFERROR(VALUE(INDEX('CSV Import'!$J$7:$J$359, MATCH($BP327, 'CSV Import'!$I$7:$I$359, 0))),0)</f>
        <v>0</v>
      </c>
      <c r="F327" s="60">
        <f>IFERROR(VALUE(INDEX('CSV Import'!$K$7:$K$359, MATCH($BP327, 'CSV Import'!$I$7:$I$359, 0))),0)</f>
        <v>0</v>
      </c>
      <c r="G327" s="59">
        <f>IFERROR(VALUE(INDEX('CSV Import'!$P$7:$P$359, MATCH($BP327, 'CSV Import'!$O$7:$O$359, 0))),0)</f>
        <v>0</v>
      </c>
      <c r="H327" s="60">
        <f>IFERROR(VALUE(INDEX('CSV Import'!$Q$7:$Q$359, MATCH($BP327, 'CSV Import'!$O$7:$O$359, 0))),0)</f>
        <v>0</v>
      </c>
      <c r="I327" s="59">
        <f>IFERROR(VALUE(INDEX('CSV Import'!$V$7:$V$359, MATCH($BP327, 'CSV Import'!$U$7:$U$359, 0))),0)</f>
        <v>0</v>
      </c>
      <c r="J327" s="60">
        <f>IFERROR(VALUE(INDEX('CSV Import'!$W$7:$W$359, MATCH($BP327, 'CSV Import'!$U$7:$U$359, 0))),0)</f>
        <v>0</v>
      </c>
      <c r="K327" s="59">
        <f>IFERROR(VALUE(INDEX('CSV Import'!$AB$7:$AB$359, MATCH($BP327, 'CSV Import'!$AA$7:$AA$359, 0))),0)</f>
        <v>0</v>
      </c>
      <c r="L327" s="60">
        <f>IFERROR(VALUE(INDEX('CSV Import'!$AC$7:$AC$359, MATCH($BP327, 'CSV Import'!$AA$7:$AA$359, 0))),0)</f>
        <v>0</v>
      </c>
      <c r="M327" s="59">
        <f>IFERROR(VALUE(INDEX('CSV Import'!$AH$7:$AH$359, MATCH($BP327, 'CSV Import'!$AG$7:$AG$359, 0))),0)</f>
        <v>0</v>
      </c>
      <c r="N327" s="60">
        <f>IFERROR(VALUE(INDEX('CSV Import'!$AI$7:$AI$359, MATCH($BP327, 'CSV Import'!$AG$7:$AG$359, 0))),0)</f>
        <v>0</v>
      </c>
      <c r="O327" s="59">
        <f>IFERROR(VALUE(INDEX('CSV Import'!$AN$7:$AN$359, MATCH($BP327, 'CSV Import'!$AM$7:$AM$359, 0))),0)</f>
        <v>0</v>
      </c>
      <c r="P327" s="60">
        <f>IFERROR(VALUE(INDEX('CSV Import'!$AO$7:$AO$359, MATCH($BP327, 'CSV Import'!$AM$7:$AM$359, 0))),0)</f>
        <v>0</v>
      </c>
      <c r="Q327" s="59">
        <f>IFERROR(VALUE(INDEX('CSV Import'!$AT$7:$AT$359, MATCH($BP327, 'CSV Import'!$AS$7:$AS$359, 0))),0)</f>
        <v>0</v>
      </c>
      <c r="R327" s="60">
        <f>IFERROR(VALUE(INDEX('CSV Import'!$AU$7:$AU$359, MATCH($BP327, 'CSV Import'!$AS$7:$AS$359, 0))),0)</f>
        <v>0</v>
      </c>
      <c r="S327" s="59">
        <f>IFERROR(VALUE(INDEX('CSV Import'!$AZ$7:$AZ$359, MATCH($BP327, 'CSV Import'!$AY$7:$AY$359, 0))),0)</f>
        <v>0</v>
      </c>
      <c r="T327" s="60">
        <f>IFERROR(VALUE(INDEX('CSV Import'!$BA$7:$BA$359, MATCH($BP327, 'CSV Import'!$AY$7:$AY$359, 0))),0)</f>
        <v>0</v>
      </c>
      <c r="U327" s="59">
        <f>IFERROR(VALUE(INDEX('CSV Import'!$BF$7:$BF$359, MATCH($BP327, 'CSV Import'!$BE$7:$BE$359, 0))),0)</f>
        <v>0</v>
      </c>
      <c r="V327" s="60">
        <f>IFERROR(VALUE(INDEX('CSV Import'!$BG$7:$BG$359, MATCH($BP327, 'CSV Import'!$BE$7:$BE$359, 0))),0)</f>
        <v>0</v>
      </c>
      <c r="W327" s="59">
        <f>IFERROR(VALUE(INDEX('CSV Import'!$BL$7:$BL$359, MATCH($BP327, 'CSV Import'!$BK$7:$BK$359, 0))),0)</f>
        <v>0</v>
      </c>
      <c r="X327" s="60">
        <f>IFERROR(VALUE(INDEX('CSV Import'!$BM$7:$BM$359, MATCH($BP327, 'CSV Import'!$BK$7:$BK$359, 0))),0)</f>
        <v>0</v>
      </c>
      <c r="Y327" s="59">
        <f>IFERROR(VALUE(INDEX('CSV Import'!$BR$7:$BR$359, MATCH($BP327, 'CSV Import'!$BQ$7:$BQ$359, 0))),0)</f>
        <v>0</v>
      </c>
      <c r="Z327" s="60">
        <f>IFERROR(VALUE(INDEX('CSV Import'!$BS$7:$BS$359, MATCH($BP327, 'CSV Import'!$BQ$7:$BQ$359, 0))),0)</f>
        <v>0</v>
      </c>
      <c r="AA327" s="59">
        <f>IFERROR(VALUE(INDEX('CSV Import'!$BX$7:$BX$359, MATCH($BP327, 'CSV Import'!$BW$7:$BW$359, 0))),0)</f>
        <v>0</v>
      </c>
      <c r="AB327" s="60">
        <f>IFERROR(VALUE(INDEX('CSV Import'!$BY$7:$BY$359, MATCH($BP327, 'CSV Import'!$BW$7:$BW$359, 0))),0)</f>
        <v>0</v>
      </c>
      <c r="AC327" s="59">
        <f>IFERROR(VALUE(INDEX('CSV Import'!$CD$7:$CD$359, MATCH($BP327, 'CSV Import'!$CC$7:$CC$359, 0))),0)</f>
        <v>0</v>
      </c>
      <c r="AD327" s="60">
        <f>IFERROR(VALUE(INDEX('CSV Import'!$CE$7:$CE$359, MATCH($BP327, 'CSV Import'!$CC$7:$CC$359, 0))),0)</f>
        <v>0</v>
      </c>
      <c r="AE327" s="59">
        <f>IFERROR(VALUE(INDEX('CSV Import'!$CJ$7:$CJ$359, MATCH($BP327, 'CSV Import'!$CI$7:$CI$359, 0))),0)</f>
        <v>0</v>
      </c>
      <c r="AF327" s="60">
        <f>IFERROR(VALUE(INDEX('CSV Import'!$CK$7:$CK$359, MATCH($BP327, 'CSV Import'!$CI$7:$CI$359, 0))),0)</f>
        <v>0</v>
      </c>
      <c r="AG327" s="59">
        <f>IFERROR(VALUE(INDEX('CSV Import'!$CP$7:$CP$359, MATCH($BP327, 'CSV Import'!$CO$7:$CO$359, 0))),0)</f>
        <v>0</v>
      </c>
      <c r="AH327" s="60">
        <f>IFERROR(VALUE(INDEX('CSV Import'!$CQ$7:$CQ$359, MATCH($BP327, 'CSV Import'!$CO$7:$CO$359, 0))),0)</f>
        <v>0</v>
      </c>
      <c r="AI327" s="59">
        <f>IFERROR(VALUE(INDEX('CSV Import'!$CV$7:$CV$359, MATCH($BP327, 'CSV Import'!$CU$7:$CU$359, 0))),0)</f>
        <v>0</v>
      </c>
      <c r="AJ327" s="60">
        <f>IFERROR(VALUE(INDEX('CSV Import'!$CW$7:$CW$359, MATCH($BP327, 'CSV Import'!$CU$7:$CU$359, 0))),0)</f>
        <v>0</v>
      </c>
      <c r="AK327" s="59">
        <f>IFERROR(VALUE(INDEX('CSV Import'!$DB$7:$DB$359, MATCH($BP327, 'CSV Import'!$DA$7:$DA$359, 0))),0)</f>
        <v>0</v>
      </c>
      <c r="AL327" s="60">
        <f>IFERROR(VALUE(INDEX('CSV Import'!$DC$7:$DC$359, MATCH($BP327, 'CSV Import'!$DA$7:$DA$359, 0))),0)</f>
        <v>0</v>
      </c>
      <c r="AM327" s="59">
        <f>IFERROR(VALUE(INDEX('CSV Import'!$DH$7:$DH$359, MATCH($BP327, 'CSV Import'!$DG$7:$DG$359, 0))),0)</f>
        <v>0</v>
      </c>
      <c r="AN327" s="60">
        <f>IFERROR(VALUE(INDEX('CSV Import'!$DI$7:$DI$359, MATCH($BP327, 'CSV Import'!$DG$7:$DG$359, 0))),0)</f>
        <v>0</v>
      </c>
      <c r="AO327" s="59">
        <f>IFERROR(VALUE(INDEX('CSV Import'!$DN$7:$DN$359, MATCH($BP327, 'CSV Import'!$DM$7:$DM$359, 0))),0)</f>
        <v>0</v>
      </c>
      <c r="AP327" s="60">
        <f>IFERROR(VALUE(INDEX('CSV Import'!$DO$7:$DO$359, MATCH($BP327, 'CSV Import'!$DM$7:$DM$359, 0))),0)</f>
        <v>0</v>
      </c>
      <c r="AQ327" s="59">
        <f>IFERROR(VALUE(INDEX('CSV Import'!$DT$7:$DT$359, MATCH($BP327, 'CSV Import'!$DS$7:$DS$359, 0))),0)</f>
        <v>0</v>
      </c>
      <c r="AR327" s="60">
        <f>IFERROR(VALUE(INDEX('CSV Import'!$DU$7:$DU$359, MATCH($BP327, 'CSV Import'!$DS$7:$DS$359, 0))),0)</f>
        <v>0</v>
      </c>
      <c r="AS327" s="59">
        <f>IFERROR(VALUE(INDEX('CSV Import'!$DZ$7:$DZ$359, MATCH($BP327, 'CSV Import'!$DY$7:$DY$359, 0))),0)</f>
        <v>0</v>
      </c>
      <c r="AT327" s="60">
        <f>IFERROR(VALUE(INDEX('CSV Import'!$EA$7:$EA$359, MATCH($BP327, 'CSV Import'!$DY$7:$DY$359, 0))),0)</f>
        <v>0</v>
      </c>
      <c r="AU327" s="59">
        <f>IFERROR(VALUE(INDEX('CSV Import'!$EF$7:$EF$359, MATCH($BP327, 'CSV Import'!$EE$7:$EE$359, 0))),0)</f>
        <v>0</v>
      </c>
      <c r="AV327" s="60">
        <f>IFERROR(VALUE(INDEX('CSV Import'!$EG$7:$EG$359, MATCH($BP327, 'CSV Import'!$EE$7:$EE$359, 0))),0)</f>
        <v>0</v>
      </c>
      <c r="AW327" s="59">
        <f>IFERROR(VALUE(INDEX('CSV Import'!$EL$7:$EL$359, MATCH($BP327, 'CSV Import'!$EK$7:$EK$359, 0))),0)</f>
        <v>0</v>
      </c>
      <c r="AX327" s="60">
        <f>IFERROR(VALUE(INDEX('CSV Import'!$EM$7:$EM$359, MATCH($BP327, 'CSV Import'!$EK$7:$EK$359, 0))),0)</f>
        <v>0</v>
      </c>
      <c r="AY327" s="59">
        <f>IFERROR(VALUE(INDEX('CSV Import'!$ER$7:$ER$359, MATCH($BP327, 'CSV Import'!$EQ$7:$EQ$359, 0))),0)</f>
        <v>0</v>
      </c>
      <c r="AZ327" s="60">
        <f>IFERROR(VALUE(INDEX('CSV Import'!$ES$7:$ES$359, MATCH($BP327, 'CSV Import'!$EQ$7:$EQ$359, 0))),0)</f>
        <v>0</v>
      </c>
      <c r="BA327" s="59">
        <f>IFERROR(VALUE(INDEX('CSV Import'!$EX$7:$EX$359, MATCH($BP327, 'CSV Import'!$EW$7:$EW$359, 0))),0)</f>
        <v>0</v>
      </c>
      <c r="BB327" s="60">
        <f>IFERROR(VALUE(INDEX('CSV Import'!$EY$7:$EY$359, MATCH($BP327, 'CSV Import'!$EW$7:$EW$359, 0))),0)</f>
        <v>0</v>
      </c>
      <c r="BC327" s="59">
        <f>IFERROR(VALUE(INDEX('CSV Import'!$FD$7:$FD$359, MATCH($BP327, 'CSV Import'!$FC$7:$FC$359, 0))),0)</f>
        <v>0</v>
      </c>
      <c r="BD327" s="60">
        <f>IFERROR(VALUE(INDEX('CSV Import'!$FE$7:$FE$359, MATCH($BP327, 'CSV Import'!$FC$7:$FC$359, 0))),0)</f>
        <v>0</v>
      </c>
      <c r="BE327" s="59">
        <f>IFERROR(VALUE(INDEX('CSV Import'!$FJ$7:$FJ$359, MATCH($BP327, 'CSV Import'!$FI$7:$FI$359, 0))),0)</f>
        <v>0</v>
      </c>
      <c r="BF327" s="60">
        <f>IFERROR(VALUE(INDEX('CSV Import'!$FK$7:$FK$359, MATCH($BP327, 'CSV Import'!$FI$7:$FI$359, 0))),0)</f>
        <v>0</v>
      </c>
      <c r="BG327" s="59">
        <f>IFERROR(VALUE(INDEX('CSV Import'!$FP$7:$FP$359, MATCH($BP327, 'CSV Import'!$FO$7:$FO$359, 0))),0)</f>
        <v>0</v>
      </c>
      <c r="BH327" s="60">
        <f>IFERROR(VALUE(INDEX('CSV Import'!$FQ$7:$FQ$359, MATCH($BP327, 'CSV Import'!$FO$7:$FO$359, 0))),0)</f>
        <v>0</v>
      </c>
      <c r="BI327" s="59">
        <f>IFERROR(VALUE(INDEX('CSV Import'!$FV$7:$FV$359, MATCH($BP327, 'CSV Import'!$FU$7:$FU$359, 0))),0)</f>
        <v>0</v>
      </c>
      <c r="BJ327" s="60">
        <f>IFERROR(VALUE(INDEX('CSV Import'!$FW$7:$FW$359, MATCH($BP327, 'CSV Import'!$FU$7:$FU$359, 0))),0)</f>
        <v>0</v>
      </c>
      <c r="BK327" s="59">
        <f>IFERROR(VALUE(INDEX('CSV Import'!$GB$7:$GB$359, MATCH($BP327, 'CSV Import'!$GA$7:$GA$359, 0))),0)</f>
        <v>0</v>
      </c>
      <c r="BL327" s="60">
        <f>IFERROR(VALUE(INDEX('CSV Import'!$GC$7:$GC$359, MATCH($BP327, 'CSV Import'!$GA$7:$GA$359, 0))),0)</f>
        <v>0</v>
      </c>
      <c r="BM327" s="61">
        <f t="shared" si="579"/>
        <v>0</v>
      </c>
      <c r="BN327" s="62">
        <f t="shared" si="579"/>
        <v>0</v>
      </c>
      <c r="BP327" s="33" t="str">
        <f t="shared" si="580"/>
        <v>CREDITS</v>
      </c>
    </row>
    <row r="328" spans="1:68" x14ac:dyDescent="0.2">
      <c r="A328" s="28">
        <f>ROW()</f>
        <v>328</v>
      </c>
      <c r="B328" s="111"/>
      <c r="C328" s="59">
        <f>IFERROR(VALUE(INDEX('CSV Import'!$D$7:$D$359, MATCH($BP328, 'CSV Import'!$C$7:$C$359, 0))),0)</f>
        <v>0</v>
      </c>
      <c r="D328" s="60">
        <f>IFERROR(VALUE(INDEX('CSV Import'!$E$7:$E$359, MATCH($BP328, 'CSV Import'!$C$7:$C$359, 0))),0)</f>
        <v>0</v>
      </c>
      <c r="E328" s="59">
        <f>IFERROR(VALUE(INDEX('CSV Import'!$J$7:$J$359, MATCH($BP328, 'CSV Import'!$I$7:$I$359, 0))),0)</f>
        <v>0</v>
      </c>
      <c r="F328" s="60">
        <f>IFERROR(VALUE(INDEX('CSV Import'!$K$7:$K$359, MATCH($BP328, 'CSV Import'!$I$7:$I$359, 0))),0)</f>
        <v>0</v>
      </c>
      <c r="G328" s="59">
        <f>IFERROR(VALUE(INDEX('CSV Import'!$P$7:$P$359, MATCH($BP328, 'CSV Import'!$O$7:$O$359, 0))),0)</f>
        <v>0</v>
      </c>
      <c r="H328" s="60">
        <f>IFERROR(VALUE(INDEX('CSV Import'!$Q$7:$Q$359, MATCH($BP328, 'CSV Import'!$O$7:$O$359, 0))),0)</f>
        <v>0</v>
      </c>
      <c r="I328" s="59">
        <f>IFERROR(VALUE(INDEX('CSV Import'!$V$7:$V$359, MATCH($BP328, 'CSV Import'!$U$7:$U$359, 0))),0)</f>
        <v>0</v>
      </c>
      <c r="J328" s="60">
        <f>IFERROR(VALUE(INDEX('CSV Import'!$W$7:$W$359, MATCH($BP328, 'CSV Import'!$U$7:$U$359, 0))),0)</f>
        <v>0</v>
      </c>
      <c r="K328" s="59">
        <f>IFERROR(VALUE(INDEX('CSV Import'!$AB$7:$AB$359, MATCH($BP328, 'CSV Import'!$AA$7:$AA$359, 0))),0)</f>
        <v>0</v>
      </c>
      <c r="L328" s="60">
        <f>IFERROR(VALUE(INDEX('CSV Import'!$AC$7:$AC$359, MATCH($BP328, 'CSV Import'!$AA$7:$AA$359, 0))),0)</f>
        <v>0</v>
      </c>
      <c r="M328" s="59">
        <f>IFERROR(VALUE(INDEX('CSV Import'!$AH$7:$AH$359, MATCH($BP328, 'CSV Import'!$AG$7:$AG$359, 0))),0)</f>
        <v>0</v>
      </c>
      <c r="N328" s="60">
        <f>IFERROR(VALUE(INDEX('CSV Import'!$AI$7:$AI$359, MATCH($BP328, 'CSV Import'!$AG$7:$AG$359, 0))),0)</f>
        <v>0</v>
      </c>
      <c r="O328" s="59">
        <f>IFERROR(VALUE(INDEX('CSV Import'!$AN$7:$AN$359, MATCH($BP328, 'CSV Import'!$AM$7:$AM$359, 0))),0)</f>
        <v>0</v>
      </c>
      <c r="P328" s="60">
        <f>IFERROR(VALUE(INDEX('CSV Import'!$AO$7:$AO$359, MATCH($BP328, 'CSV Import'!$AM$7:$AM$359, 0))),0)</f>
        <v>0</v>
      </c>
      <c r="Q328" s="59">
        <f>IFERROR(VALUE(INDEX('CSV Import'!$AT$7:$AT$359, MATCH($BP328, 'CSV Import'!$AS$7:$AS$359, 0))),0)</f>
        <v>0</v>
      </c>
      <c r="R328" s="60">
        <f>IFERROR(VALUE(INDEX('CSV Import'!$AU$7:$AU$359, MATCH($BP328, 'CSV Import'!$AS$7:$AS$359, 0))),0)</f>
        <v>0</v>
      </c>
      <c r="S328" s="59">
        <f>IFERROR(VALUE(INDEX('CSV Import'!$AZ$7:$AZ$359, MATCH($BP328, 'CSV Import'!$AY$7:$AY$359, 0))),0)</f>
        <v>0</v>
      </c>
      <c r="T328" s="60">
        <f>IFERROR(VALUE(INDEX('CSV Import'!$BA$7:$BA$359, MATCH($BP328, 'CSV Import'!$AY$7:$AY$359, 0))),0)</f>
        <v>0</v>
      </c>
      <c r="U328" s="59">
        <f>IFERROR(VALUE(INDEX('CSV Import'!$BF$7:$BF$359, MATCH($BP328, 'CSV Import'!$BE$7:$BE$359, 0))),0)</f>
        <v>0</v>
      </c>
      <c r="V328" s="60">
        <f>IFERROR(VALUE(INDEX('CSV Import'!$BG$7:$BG$359, MATCH($BP328, 'CSV Import'!$BE$7:$BE$359, 0))),0)</f>
        <v>0</v>
      </c>
      <c r="W328" s="59">
        <f>IFERROR(VALUE(INDEX('CSV Import'!$BL$7:$BL$359, MATCH($BP328, 'CSV Import'!$BK$7:$BK$359, 0))),0)</f>
        <v>0</v>
      </c>
      <c r="X328" s="60">
        <f>IFERROR(VALUE(INDEX('CSV Import'!$BM$7:$BM$359, MATCH($BP328, 'CSV Import'!$BK$7:$BK$359, 0))),0)</f>
        <v>0</v>
      </c>
      <c r="Y328" s="59">
        <f>IFERROR(VALUE(INDEX('CSV Import'!$BR$7:$BR$359, MATCH($BP328, 'CSV Import'!$BQ$7:$BQ$359, 0))),0)</f>
        <v>0</v>
      </c>
      <c r="Z328" s="60">
        <f>IFERROR(VALUE(INDEX('CSV Import'!$BS$7:$BS$359, MATCH($BP328, 'CSV Import'!$BQ$7:$BQ$359, 0))),0)</f>
        <v>0</v>
      </c>
      <c r="AA328" s="59">
        <f>IFERROR(VALUE(INDEX('CSV Import'!$BX$7:$BX$359, MATCH($BP328, 'CSV Import'!$BW$7:$BW$359, 0))),0)</f>
        <v>0</v>
      </c>
      <c r="AB328" s="60">
        <f>IFERROR(VALUE(INDEX('CSV Import'!$BY$7:$BY$359, MATCH($BP328, 'CSV Import'!$BW$7:$BW$359, 0))),0)</f>
        <v>0</v>
      </c>
      <c r="AC328" s="59">
        <f>IFERROR(VALUE(INDEX('CSV Import'!$CD$7:$CD$359, MATCH($BP328, 'CSV Import'!$CC$7:$CC$359, 0))),0)</f>
        <v>0</v>
      </c>
      <c r="AD328" s="60">
        <f>IFERROR(VALUE(INDEX('CSV Import'!$CE$7:$CE$359, MATCH($BP328, 'CSV Import'!$CC$7:$CC$359, 0))),0)</f>
        <v>0</v>
      </c>
      <c r="AE328" s="59">
        <f>IFERROR(VALUE(INDEX('CSV Import'!$CJ$7:$CJ$359, MATCH($BP328, 'CSV Import'!$CI$7:$CI$359, 0))),0)</f>
        <v>0</v>
      </c>
      <c r="AF328" s="60">
        <f>IFERROR(VALUE(INDEX('CSV Import'!$CK$7:$CK$359, MATCH($BP328, 'CSV Import'!$CI$7:$CI$359, 0))),0)</f>
        <v>0</v>
      </c>
      <c r="AG328" s="59">
        <f>IFERROR(VALUE(INDEX('CSV Import'!$CP$7:$CP$359, MATCH($BP328, 'CSV Import'!$CO$7:$CO$359, 0))),0)</f>
        <v>0</v>
      </c>
      <c r="AH328" s="60">
        <f>IFERROR(VALUE(INDEX('CSV Import'!$CQ$7:$CQ$359, MATCH($BP328, 'CSV Import'!$CO$7:$CO$359, 0))),0)</f>
        <v>0</v>
      </c>
      <c r="AI328" s="59">
        <f>IFERROR(VALUE(INDEX('CSV Import'!$CV$7:$CV$359, MATCH($BP328, 'CSV Import'!$CU$7:$CU$359, 0))),0)</f>
        <v>0</v>
      </c>
      <c r="AJ328" s="60">
        <f>IFERROR(VALUE(INDEX('CSV Import'!$CW$7:$CW$359, MATCH($BP328, 'CSV Import'!$CU$7:$CU$359, 0))),0)</f>
        <v>0</v>
      </c>
      <c r="AK328" s="59">
        <f>IFERROR(VALUE(INDEX('CSV Import'!$DB$7:$DB$359, MATCH($BP328, 'CSV Import'!$DA$7:$DA$359, 0))),0)</f>
        <v>0</v>
      </c>
      <c r="AL328" s="60">
        <f>IFERROR(VALUE(INDEX('CSV Import'!$DC$7:$DC$359, MATCH($BP328, 'CSV Import'!$DA$7:$DA$359, 0))),0)</f>
        <v>0</v>
      </c>
      <c r="AM328" s="59">
        <f>IFERROR(VALUE(INDEX('CSV Import'!$DH$7:$DH$359, MATCH($BP328, 'CSV Import'!$DG$7:$DG$359, 0))),0)</f>
        <v>0</v>
      </c>
      <c r="AN328" s="60">
        <f>IFERROR(VALUE(INDEX('CSV Import'!$DI$7:$DI$359, MATCH($BP328, 'CSV Import'!$DG$7:$DG$359, 0))),0)</f>
        <v>0</v>
      </c>
      <c r="AO328" s="59">
        <f>IFERROR(VALUE(INDEX('CSV Import'!$DN$7:$DN$359, MATCH($BP328, 'CSV Import'!$DM$7:$DM$359, 0))),0)</f>
        <v>0</v>
      </c>
      <c r="AP328" s="60">
        <f>IFERROR(VALUE(INDEX('CSV Import'!$DO$7:$DO$359, MATCH($BP328, 'CSV Import'!$DM$7:$DM$359, 0))),0)</f>
        <v>0</v>
      </c>
      <c r="AQ328" s="59">
        <f>IFERROR(VALUE(INDEX('CSV Import'!$DT$7:$DT$359, MATCH($BP328, 'CSV Import'!$DS$7:$DS$359, 0))),0)</f>
        <v>0</v>
      </c>
      <c r="AR328" s="60">
        <f>IFERROR(VALUE(INDEX('CSV Import'!$DU$7:$DU$359, MATCH($BP328, 'CSV Import'!$DS$7:$DS$359, 0))),0)</f>
        <v>0</v>
      </c>
      <c r="AS328" s="59">
        <f>IFERROR(VALUE(INDEX('CSV Import'!$DZ$7:$DZ$359, MATCH($BP328, 'CSV Import'!$DY$7:$DY$359, 0))),0)</f>
        <v>0</v>
      </c>
      <c r="AT328" s="60">
        <f>IFERROR(VALUE(INDEX('CSV Import'!$EA$7:$EA$359, MATCH($BP328, 'CSV Import'!$DY$7:$DY$359, 0))),0)</f>
        <v>0</v>
      </c>
      <c r="AU328" s="59">
        <f>IFERROR(VALUE(INDEX('CSV Import'!$EF$7:$EF$359, MATCH($BP328, 'CSV Import'!$EE$7:$EE$359, 0))),0)</f>
        <v>0</v>
      </c>
      <c r="AV328" s="60">
        <f>IFERROR(VALUE(INDEX('CSV Import'!$EG$7:$EG$359, MATCH($BP328, 'CSV Import'!$EE$7:$EE$359, 0))),0)</f>
        <v>0</v>
      </c>
      <c r="AW328" s="59">
        <f>IFERROR(VALUE(INDEX('CSV Import'!$EL$7:$EL$359, MATCH($BP328, 'CSV Import'!$EK$7:$EK$359, 0))),0)</f>
        <v>0</v>
      </c>
      <c r="AX328" s="60">
        <f>IFERROR(VALUE(INDEX('CSV Import'!$EM$7:$EM$359, MATCH($BP328, 'CSV Import'!$EK$7:$EK$359, 0))),0)</f>
        <v>0</v>
      </c>
      <c r="AY328" s="59">
        <f>IFERROR(VALUE(INDEX('CSV Import'!$ER$7:$ER$359, MATCH($BP328, 'CSV Import'!$EQ$7:$EQ$359, 0))),0)</f>
        <v>0</v>
      </c>
      <c r="AZ328" s="60">
        <f>IFERROR(VALUE(INDEX('CSV Import'!$ES$7:$ES$359, MATCH($BP328, 'CSV Import'!$EQ$7:$EQ$359, 0))),0)</f>
        <v>0</v>
      </c>
      <c r="BA328" s="59">
        <f>IFERROR(VALUE(INDEX('CSV Import'!$EX$7:$EX$359, MATCH($BP328, 'CSV Import'!$EW$7:$EW$359, 0))),0)</f>
        <v>0</v>
      </c>
      <c r="BB328" s="60">
        <f>IFERROR(VALUE(INDEX('CSV Import'!$EY$7:$EY$359, MATCH($BP328, 'CSV Import'!$EW$7:$EW$359, 0))),0)</f>
        <v>0</v>
      </c>
      <c r="BC328" s="59">
        <f>IFERROR(VALUE(INDEX('CSV Import'!$FD$7:$FD$359, MATCH($BP328, 'CSV Import'!$FC$7:$FC$359, 0))),0)</f>
        <v>0</v>
      </c>
      <c r="BD328" s="60">
        <f>IFERROR(VALUE(INDEX('CSV Import'!$FE$7:$FE$359, MATCH($BP328, 'CSV Import'!$FC$7:$FC$359, 0))),0)</f>
        <v>0</v>
      </c>
      <c r="BE328" s="59">
        <f>IFERROR(VALUE(INDEX('CSV Import'!$FJ$7:$FJ$359, MATCH($BP328, 'CSV Import'!$FI$7:$FI$359, 0))),0)</f>
        <v>0</v>
      </c>
      <c r="BF328" s="60">
        <f>IFERROR(VALUE(INDEX('CSV Import'!$FK$7:$FK$359, MATCH($BP328, 'CSV Import'!$FI$7:$FI$359, 0))),0)</f>
        <v>0</v>
      </c>
      <c r="BG328" s="59">
        <f>IFERROR(VALUE(INDEX('CSV Import'!$FP$7:$FP$359, MATCH($BP328, 'CSV Import'!$FO$7:$FO$359, 0))),0)</f>
        <v>0</v>
      </c>
      <c r="BH328" s="60">
        <f>IFERROR(VALUE(INDEX('CSV Import'!$FQ$7:$FQ$359, MATCH($BP328, 'CSV Import'!$FO$7:$FO$359, 0))),0)</f>
        <v>0</v>
      </c>
      <c r="BI328" s="59">
        <f>IFERROR(VALUE(INDEX('CSV Import'!$FV$7:$FV$359, MATCH($BP328, 'CSV Import'!$FU$7:$FU$359, 0))),0)</f>
        <v>0</v>
      </c>
      <c r="BJ328" s="60">
        <f>IFERROR(VALUE(INDEX('CSV Import'!$FW$7:$FW$359, MATCH($BP328, 'CSV Import'!$FU$7:$FU$359, 0))),0)</f>
        <v>0</v>
      </c>
      <c r="BK328" s="59">
        <f>IFERROR(VALUE(INDEX('CSV Import'!$GB$7:$GB$359, MATCH($BP328, 'CSV Import'!$GA$7:$GA$359, 0))),0)</f>
        <v>0</v>
      </c>
      <c r="BL328" s="60">
        <f>IFERROR(VALUE(INDEX('CSV Import'!$GC$7:$GC$359, MATCH($BP328, 'CSV Import'!$GA$7:$GA$359, 0))),0)</f>
        <v>0</v>
      </c>
      <c r="BM328" s="61">
        <f t="shared" si="579"/>
        <v>0</v>
      </c>
      <c r="BN328" s="62">
        <f t="shared" si="579"/>
        <v>0</v>
      </c>
      <c r="BP328" s="33" t="str">
        <f t="shared" si="580"/>
        <v>CREDITS</v>
      </c>
    </row>
    <row r="329" spans="1:68" x14ac:dyDescent="0.2">
      <c r="A329" s="28">
        <f>ROW()</f>
        <v>329</v>
      </c>
      <c r="B329" s="111"/>
      <c r="C329" s="59">
        <f>IFERROR(VALUE(INDEX('CSV Import'!$D$7:$D$359, MATCH($BP329, 'CSV Import'!$C$7:$C$359, 0))),0)</f>
        <v>0</v>
      </c>
      <c r="D329" s="60">
        <f>IFERROR(VALUE(INDEX('CSV Import'!$E$7:$E$359, MATCH($BP329, 'CSV Import'!$C$7:$C$359, 0))),0)</f>
        <v>0</v>
      </c>
      <c r="E329" s="59">
        <f>IFERROR(VALUE(INDEX('CSV Import'!$J$7:$J$359, MATCH($BP329, 'CSV Import'!$I$7:$I$359, 0))),0)</f>
        <v>0</v>
      </c>
      <c r="F329" s="60">
        <f>IFERROR(VALUE(INDEX('CSV Import'!$K$7:$K$359, MATCH($BP329, 'CSV Import'!$I$7:$I$359, 0))),0)</f>
        <v>0</v>
      </c>
      <c r="G329" s="59">
        <f>IFERROR(VALUE(INDEX('CSV Import'!$P$7:$P$359, MATCH($BP329, 'CSV Import'!$O$7:$O$359, 0))),0)</f>
        <v>0</v>
      </c>
      <c r="H329" s="60">
        <f>IFERROR(VALUE(INDEX('CSV Import'!$Q$7:$Q$359, MATCH($BP329, 'CSV Import'!$O$7:$O$359, 0))),0)</f>
        <v>0</v>
      </c>
      <c r="I329" s="59">
        <f>IFERROR(VALUE(INDEX('CSV Import'!$V$7:$V$359, MATCH($BP329, 'CSV Import'!$U$7:$U$359, 0))),0)</f>
        <v>0</v>
      </c>
      <c r="J329" s="60">
        <f>IFERROR(VALUE(INDEX('CSV Import'!$W$7:$W$359, MATCH($BP329, 'CSV Import'!$U$7:$U$359, 0))),0)</f>
        <v>0</v>
      </c>
      <c r="K329" s="59">
        <f>IFERROR(VALUE(INDEX('CSV Import'!$AB$7:$AB$359, MATCH($BP329, 'CSV Import'!$AA$7:$AA$359, 0))),0)</f>
        <v>0</v>
      </c>
      <c r="L329" s="60">
        <f>IFERROR(VALUE(INDEX('CSV Import'!$AC$7:$AC$359, MATCH($BP329, 'CSV Import'!$AA$7:$AA$359, 0))),0)</f>
        <v>0</v>
      </c>
      <c r="M329" s="59">
        <f>IFERROR(VALUE(INDEX('CSV Import'!$AH$7:$AH$359, MATCH($BP329, 'CSV Import'!$AG$7:$AG$359, 0))),0)</f>
        <v>0</v>
      </c>
      <c r="N329" s="60">
        <f>IFERROR(VALUE(INDEX('CSV Import'!$AI$7:$AI$359, MATCH($BP329, 'CSV Import'!$AG$7:$AG$359, 0))),0)</f>
        <v>0</v>
      </c>
      <c r="O329" s="59">
        <f>IFERROR(VALUE(INDEX('CSV Import'!$AN$7:$AN$359, MATCH($BP329, 'CSV Import'!$AM$7:$AM$359, 0))),0)</f>
        <v>0</v>
      </c>
      <c r="P329" s="60">
        <f>IFERROR(VALUE(INDEX('CSV Import'!$AO$7:$AO$359, MATCH($BP329, 'CSV Import'!$AM$7:$AM$359, 0))),0)</f>
        <v>0</v>
      </c>
      <c r="Q329" s="59">
        <f>IFERROR(VALUE(INDEX('CSV Import'!$AT$7:$AT$359, MATCH($BP329, 'CSV Import'!$AS$7:$AS$359, 0))),0)</f>
        <v>0</v>
      </c>
      <c r="R329" s="60">
        <f>IFERROR(VALUE(INDEX('CSV Import'!$AU$7:$AU$359, MATCH($BP329, 'CSV Import'!$AS$7:$AS$359, 0))),0)</f>
        <v>0</v>
      </c>
      <c r="S329" s="59">
        <f>IFERROR(VALUE(INDEX('CSV Import'!$AZ$7:$AZ$359, MATCH($BP329, 'CSV Import'!$AY$7:$AY$359, 0))),0)</f>
        <v>0</v>
      </c>
      <c r="T329" s="60">
        <f>IFERROR(VALUE(INDEX('CSV Import'!$BA$7:$BA$359, MATCH($BP329, 'CSV Import'!$AY$7:$AY$359, 0))),0)</f>
        <v>0</v>
      </c>
      <c r="U329" s="59">
        <f>IFERROR(VALUE(INDEX('CSV Import'!$BF$7:$BF$359, MATCH($BP329, 'CSV Import'!$BE$7:$BE$359, 0))),0)</f>
        <v>0</v>
      </c>
      <c r="V329" s="60">
        <f>IFERROR(VALUE(INDEX('CSV Import'!$BG$7:$BG$359, MATCH($BP329, 'CSV Import'!$BE$7:$BE$359, 0))),0)</f>
        <v>0</v>
      </c>
      <c r="W329" s="59">
        <f>IFERROR(VALUE(INDEX('CSV Import'!$BL$7:$BL$359, MATCH($BP329, 'CSV Import'!$BK$7:$BK$359, 0))),0)</f>
        <v>0</v>
      </c>
      <c r="X329" s="60">
        <f>IFERROR(VALUE(INDEX('CSV Import'!$BM$7:$BM$359, MATCH($BP329, 'CSV Import'!$BK$7:$BK$359, 0))),0)</f>
        <v>0</v>
      </c>
      <c r="Y329" s="59">
        <f>IFERROR(VALUE(INDEX('CSV Import'!$BR$7:$BR$359, MATCH($BP329, 'CSV Import'!$BQ$7:$BQ$359, 0))),0)</f>
        <v>0</v>
      </c>
      <c r="Z329" s="60">
        <f>IFERROR(VALUE(INDEX('CSV Import'!$BS$7:$BS$359, MATCH($BP329, 'CSV Import'!$BQ$7:$BQ$359, 0))),0)</f>
        <v>0</v>
      </c>
      <c r="AA329" s="59">
        <f>IFERROR(VALUE(INDEX('CSV Import'!$BX$7:$BX$359, MATCH($BP329, 'CSV Import'!$BW$7:$BW$359, 0))),0)</f>
        <v>0</v>
      </c>
      <c r="AB329" s="60">
        <f>IFERROR(VALUE(INDEX('CSV Import'!$BY$7:$BY$359, MATCH($BP329, 'CSV Import'!$BW$7:$BW$359, 0))),0)</f>
        <v>0</v>
      </c>
      <c r="AC329" s="59">
        <f>IFERROR(VALUE(INDEX('CSV Import'!$CD$7:$CD$359, MATCH($BP329, 'CSV Import'!$CC$7:$CC$359, 0))),0)</f>
        <v>0</v>
      </c>
      <c r="AD329" s="60">
        <f>IFERROR(VALUE(INDEX('CSV Import'!$CE$7:$CE$359, MATCH($BP329, 'CSV Import'!$CC$7:$CC$359, 0))),0)</f>
        <v>0</v>
      </c>
      <c r="AE329" s="59">
        <f>IFERROR(VALUE(INDEX('CSV Import'!$CJ$7:$CJ$359, MATCH($BP329, 'CSV Import'!$CI$7:$CI$359, 0))),0)</f>
        <v>0</v>
      </c>
      <c r="AF329" s="60">
        <f>IFERROR(VALUE(INDEX('CSV Import'!$CK$7:$CK$359, MATCH($BP329, 'CSV Import'!$CI$7:$CI$359, 0))),0)</f>
        <v>0</v>
      </c>
      <c r="AG329" s="59">
        <f>IFERROR(VALUE(INDEX('CSV Import'!$CP$7:$CP$359, MATCH($BP329, 'CSV Import'!$CO$7:$CO$359, 0))),0)</f>
        <v>0</v>
      </c>
      <c r="AH329" s="60">
        <f>IFERROR(VALUE(INDEX('CSV Import'!$CQ$7:$CQ$359, MATCH($BP329, 'CSV Import'!$CO$7:$CO$359, 0))),0)</f>
        <v>0</v>
      </c>
      <c r="AI329" s="59">
        <f>IFERROR(VALUE(INDEX('CSV Import'!$CV$7:$CV$359, MATCH($BP329, 'CSV Import'!$CU$7:$CU$359, 0))),0)</f>
        <v>0</v>
      </c>
      <c r="AJ329" s="60">
        <f>IFERROR(VALUE(INDEX('CSV Import'!$CW$7:$CW$359, MATCH($BP329, 'CSV Import'!$CU$7:$CU$359, 0))),0)</f>
        <v>0</v>
      </c>
      <c r="AK329" s="59">
        <f>IFERROR(VALUE(INDEX('CSV Import'!$DB$7:$DB$359, MATCH($BP329, 'CSV Import'!$DA$7:$DA$359, 0))),0)</f>
        <v>0</v>
      </c>
      <c r="AL329" s="60">
        <f>IFERROR(VALUE(INDEX('CSV Import'!$DC$7:$DC$359, MATCH($BP329, 'CSV Import'!$DA$7:$DA$359, 0))),0)</f>
        <v>0</v>
      </c>
      <c r="AM329" s="59">
        <f>IFERROR(VALUE(INDEX('CSV Import'!$DH$7:$DH$359, MATCH($BP329, 'CSV Import'!$DG$7:$DG$359, 0))),0)</f>
        <v>0</v>
      </c>
      <c r="AN329" s="60">
        <f>IFERROR(VALUE(INDEX('CSV Import'!$DI$7:$DI$359, MATCH($BP329, 'CSV Import'!$DG$7:$DG$359, 0))),0)</f>
        <v>0</v>
      </c>
      <c r="AO329" s="59">
        <f>IFERROR(VALUE(INDEX('CSV Import'!$DN$7:$DN$359, MATCH($BP329, 'CSV Import'!$DM$7:$DM$359, 0))),0)</f>
        <v>0</v>
      </c>
      <c r="AP329" s="60">
        <f>IFERROR(VALUE(INDEX('CSV Import'!$DO$7:$DO$359, MATCH($BP329, 'CSV Import'!$DM$7:$DM$359, 0))),0)</f>
        <v>0</v>
      </c>
      <c r="AQ329" s="59">
        <f>IFERROR(VALUE(INDEX('CSV Import'!$DT$7:$DT$359, MATCH($BP329, 'CSV Import'!$DS$7:$DS$359, 0))),0)</f>
        <v>0</v>
      </c>
      <c r="AR329" s="60">
        <f>IFERROR(VALUE(INDEX('CSV Import'!$DU$7:$DU$359, MATCH($BP329, 'CSV Import'!$DS$7:$DS$359, 0))),0)</f>
        <v>0</v>
      </c>
      <c r="AS329" s="59">
        <f>IFERROR(VALUE(INDEX('CSV Import'!$DZ$7:$DZ$359, MATCH($BP329, 'CSV Import'!$DY$7:$DY$359, 0))),0)</f>
        <v>0</v>
      </c>
      <c r="AT329" s="60">
        <f>IFERROR(VALUE(INDEX('CSV Import'!$EA$7:$EA$359, MATCH($BP329, 'CSV Import'!$DY$7:$DY$359, 0))),0)</f>
        <v>0</v>
      </c>
      <c r="AU329" s="59">
        <f>IFERROR(VALUE(INDEX('CSV Import'!$EF$7:$EF$359, MATCH($BP329, 'CSV Import'!$EE$7:$EE$359, 0))),0)</f>
        <v>0</v>
      </c>
      <c r="AV329" s="60">
        <f>IFERROR(VALUE(INDEX('CSV Import'!$EG$7:$EG$359, MATCH($BP329, 'CSV Import'!$EE$7:$EE$359, 0))),0)</f>
        <v>0</v>
      </c>
      <c r="AW329" s="59">
        <f>IFERROR(VALUE(INDEX('CSV Import'!$EL$7:$EL$359, MATCH($BP329, 'CSV Import'!$EK$7:$EK$359, 0))),0)</f>
        <v>0</v>
      </c>
      <c r="AX329" s="60">
        <f>IFERROR(VALUE(INDEX('CSV Import'!$EM$7:$EM$359, MATCH($BP329, 'CSV Import'!$EK$7:$EK$359, 0))),0)</f>
        <v>0</v>
      </c>
      <c r="AY329" s="59">
        <f>IFERROR(VALUE(INDEX('CSV Import'!$ER$7:$ER$359, MATCH($BP329, 'CSV Import'!$EQ$7:$EQ$359, 0))),0)</f>
        <v>0</v>
      </c>
      <c r="AZ329" s="60">
        <f>IFERROR(VALUE(INDEX('CSV Import'!$ES$7:$ES$359, MATCH($BP329, 'CSV Import'!$EQ$7:$EQ$359, 0))),0)</f>
        <v>0</v>
      </c>
      <c r="BA329" s="59">
        <f>IFERROR(VALUE(INDEX('CSV Import'!$EX$7:$EX$359, MATCH($BP329, 'CSV Import'!$EW$7:$EW$359, 0))),0)</f>
        <v>0</v>
      </c>
      <c r="BB329" s="60">
        <f>IFERROR(VALUE(INDEX('CSV Import'!$EY$7:$EY$359, MATCH($BP329, 'CSV Import'!$EW$7:$EW$359, 0))),0)</f>
        <v>0</v>
      </c>
      <c r="BC329" s="59">
        <f>IFERROR(VALUE(INDEX('CSV Import'!$FD$7:$FD$359, MATCH($BP329, 'CSV Import'!$FC$7:$FC$359, 0))),0)</f>
        <v>0</v>
      </c>
      <c r="BD329" s="60">
        <f>IFERROR(VALUE(INDEX('CSV Import'!$FE$7:$FE$359, MATCH($BP329, 'CSV Import'!$FC$7:$FC$359, 0))),0)</f>
        <v>0</v>
      </c>
      <c r="BE329" s="59">
        <f>IFERROR(VALUE(INDEX('CSV Import'!$FJ$7:$FJ$359, MATCH($BP329, 'CSV Import'!$FI$7:$FI$359, 0))),0)</f>
        <v>0</v>
      </c>
      <c r="BF329" s="60">
        <f>IFERROR(VALUE(INDEX('CSV Import'!$FK$7:$FK$359, MATCH($BP329, 'CSV Import'!$FI$7:$FI$359, 0))),0)</f>
        <v>0</v>
      </c>
      <c r="BG329" s="59">
        <f>IFERROR(VALUE(INDEX('CSV Import'!$FP$7:$FP$359, MATCH($BP329, 'CSV Import'!$FO$7:$FO$359, 0))),0)</f>
        <v>0</v>
      </c>
      <c r="BH329" s="60">
        <f>IFERROR(VALUE(INDEX('CSV Import'!$FQ$7:$FQ$359, MATCH($BP329, 'CSV Import'!$FO$7:$FO$359, 0))),0)</f>
        <v>0</v>
      </c>
      <c r="BI329" s="59">
        <f>IFERROR(VALUE(INDEX('CSV Import'!$FV$7:$FV$359, MATCH($BP329, 'CSV Import'!$FU$7:$FU$359, 0))),0)</f>
        <v>0</v>
      </c>
      <c r="BJ329" s="60">
        <f>IFERROR(VALUE(INDEX('CSV Import'!$FW$7:$FW$359, MATCH($BP329, 'CSV Import'!$FU$7:$FU$359, 0))),0)</f>
        <v>0</v>
      </c>
      <c r="BK329" s="59">
        <f>IFERROR(VALUE(INDEX('CSV Import'!$GB$7:$GB$359, MATCH($BP329, 'CSV Import'!$GA$7:$GA$359, 0))),0)</f>
        <v>0</v>
      </c>
      <c r="BL329" s="60">
        <f>IFERROR(VALUE(INDEX('CSV Import'!$GC$7:$GC$359, MATCH($BP329, 'CSV Import'!$GA$7:$GA$359, 0))),0)</f>
        <v>0</v>
      </c>
      <c r="BM329" s="61">
        <f t="shared" si="579"/>
        <v>0</v>
      </c>
      <c r="BN329" s="62">
        <f t="shared" si="579"/>
        <v>0</v>
      </c>
      <c r="BP329" s="33" t="str">
        <f t="shared" si="580"/>
        <v>CREDITS</v>
      </c>
    </row>
    <row r="330" spans="1:68" x14ac:dyDescent="0.2">
      <c r="A330" s="28">
        <f>ROW()</f>
        <v>330</v>
      </c>
      <c r="B330" s="111"/>
      <c r="C330" s="59">
        <f>IFERROR(VALUE(INDEX('CSV Import'!$D$7:$D$359, MATCH($BP330, 'CSV Import'!$C$7:$C$359, 0))),0)</f>
        <v>0</v>
      </c>
      <c r="D330" s="60">
        <f>IFERROR(VALUE(INDEX('CSV Import'!$E$7:$E$359, MATCH($BP330, 'CSV Import'!$C$7:$C$359, 0))),0)</f>
        <v>0</v>
      </c>
      <c r="E330" s="59">
        <f>IFERROR(VALUE(INDEX('CSV Import'!$J$7:$J$359, MATCH($BP330, 'CSV Import'!$I$7:$I$359, 0))),0)</f>
        <v>0</v>
      </c>
      <c r="F330" s="60">
        <f>IFERROR(VALUE(INDEX('CSV Import'!$K$7:$K$359, MATCH($BP330, 'CSV Import'!$I$7:$I$359, 0))),0)</f>
        <v>0</v>
      </c>
      <c r="G330" s="59">
        <f>IFERROR(VALUE(INDEX('CSV Import'!$P$7:$P$359, MATCH($BP330, 'CSV Import'!$O$7:$O$359, 0))),0)</f>
        <v>0</v>
      </c>
      <c r="H330" s="60">
        <f>IFERROR(VALUE(INDEX('CSV Import'!$Q$7:$Q$359, MATCH($BP330, 'CSV Import'!$O$7:$O$359, 0))),0)</f>
        <v>0</v>
      </c>
      <c r="I330" s="59">
        <f>IFERROR(VALUE(INDEX('CSV Import'!$V$7:$V$359, MATCH($BP330, 'CSV Import'!$U$7:$U$359, 0))),0)</f>
        <v>0</v>
      </c>
      <c r="J330" s="60">
        <f>IFERROR(VALUE(INDEX('CSV Import'!$W$7:$W$359, MATCH($BP330, 'CSV Import'!$U$7:$U$359, 0))),0)</f>
        <v>0</v>
      </c>
      <c r="K330" s="59">
        <f>IFERROR(VALUE(INDEX('CSV Import'!$AB$7:$AB$359, MATCH($BP330, 'CSV Import'!$AA$7:$AA$359, 0))),0)</f>
        <v>0</v>
      </c>
      <c r="L330" s="60">
        <f>IFERROR(VALUE(INDEX('CSV Import'!$AC$7:$AC$359, MATCH($BP330, 'CSV Import'!$AA$7:$AA$359, 0))),0)</f>
        <v>0</v>
      </c>
      <c r="M330" s="59">
        <f>IFERROR(VALUE(INDEX('CSV Import'!$AH$7:$AH$359, MATCH($BP330, 'CSV Import'!$AG$7:$AG$359, 0))),0)</f>
        <v>0</v>
      </c>
      <c r="N330" s="60">
        <f>IFERROR(VALUE(INDEX('CSV Import'!$AI$7:$AI$359, MATCH($BP330, 'CSV Import'!$AG$7:$AG$359, 0))),0)</f>
        <v>0</v>
      </c>
      <c r="O330" s="59">
        <f>IFERROR(VALUE(INDEX('CSV Import'!$AN$7:$AN$359, MATCH($BP330, 'CSV Import'!$AM$7:$AM$359, 0))),0)</f>
        <v>0</v>
      </c>
      <c r="P330" s="60">
        <f>IFERROR(VALUE(INDEX('CSV Import'!$AO$7:$AO$359, MATCH($BP330, 'CSV Import'!$AM$7:$AM$359, 0))),0)</f>
        <v>0</v>
      </c>
      <c r="Q330" s="59">
        <f>IFERROR(VALUE(INDEX('CSV Import'!$AT$7:$AT$359, MATCH($BP330, 'CSV Import'!$AS$7:$AS$359, 0))),0)</f>
        <v>0</v>
      </c>
      <c r="R330" s="60">
        <f>IFERROR(VALUE(INDEX('CSV Import'!$AU$7:$AU$359, MATCH($BP330, 'CSV Import'!$AS$7:$AS$359, 0))),0)</f>
        <v>0</v>
      </c>
      <c r="S330" s="59">
        <f>IFERROR(VALUE(INDEX('CSV Import'!$AZ$7:$AZ$359, MATCH($BP330, 'CSV Import'!$AY$7:$AY$359, 0))),0)</f>
        <v>0</v>
      </c>
      <c r="T330" s="60">
        <f>IFERROR(VALUE(INDEX('CSV Import'!$BA$7:$BA$359, MATCH($BP330, 'CSV Import'!$AY$7:$AY$359, 0))),0)</f>
        <v>0</v>
      </c>
      <c r="U330" s="59">
        <f>IFERROR(VALUE(INDEX('CSV Import'!$BF$7:$BF$359, MATCH($BP330, 'CSV Import'!$BE$7:$BE$359, 0))),0)</f>
        <v>0</v>
      </c>
      <c r="V330" s="60">
        <f>IFERROR(VALUE(INDEX('CSV Import'!$BG$7:$BG$359, MATCH($BP330, 'CSV Import'!$BE$7:$BE$359, 0))),0)</f>
        <v>0</v>
      </c>
      <c r="W330" s="59">
        <f>IFERROR(VALUE(INDEX('CSV Import'!$BL$7:$BL$359, MATCH($BP330, 'CSV Import'!$BK$7:$BK$359, 0))),0)</f>
        <v>0</v>
      </c>
      <c r="X330" s="60">
        <f>IFERROR(VALUE(INDEX('CSV Import'!$BM$7:$BM$359, MATCH($BP330, 'CSV Import'!$BK$7:$BK$359, 0))),0)</f>
        <v>0</v>
      </c>
      <c r="Y330" s="59">
        <f>IFERROR(VALUE(INDEX('CSV Import'!$BR$7:$BR$359, MATCH($BP330, 'CSV Import'!$BQ$7:$BQ$359, 0))),0)</f>
        <v>0</v>
      </c>
      <c r="Z330" s="60">
        <f>IFERROR(VALUE(INDEX('CSV Import'!$BS$7:$BS$359, MATCH($BP330, 'CSV Import'!$BQ$7:$BQ$359, 0))),0)</f>
        <v>0</v>
      </c>
      <c r="AA330" s="59">
        <f>IFERROR(VALUE(INDEX('CSV Import'!$BX$7:$BX$359, MATCH($BP330, 'CSV Import'!$BW$7:$BW$359, 0))),0)</f>
        <v>0</v>
      </c>
      <c r="AB330" s="60">
        <f>IFERROR(VALUE(INDEX('CSV Import'!$BY$7:$BY$359, MATCH($BP330, 'CSV Import'!$BW$7:$BW$359, 0))),0)</f>
        <v>0</v>
      </c>
      <c r="AC330" s="59">
        <f>IFERROR(VALUE(INDEX('CSV Import'!$CD$7:$CD$359, MATCH($BP330, 'CSV Import'!$CC$7:$CC$359, 0))),0)</f>
        <v>0</v>
      </c>
      <c r="AD330" s="60">
        <f>IFERROR(VALUE(INDEX('CSV Import'!$CE$7:$CE$359, MATCH($BP330, 'CSV Import'!$CC$7:$CC$359, 0))),0)</f>
        <v>0</v>
      </c>
      <c r="AE330" s="59">
        <f>IFERROR(VALUE(INDEX('CSV Import'!$CJ$7:$CJ$359, MATCH($BP330, 'CSV Import'!$CI$7:$CI$359, 0))),0)</f>
        <v>0</v>
      </c>
      <c r="AF330" s="60">
        <f>IFERROR(VALUE(INDEX('CSV Import'!$CK$7:$CK$359, MATCH($BP330, 'CSV Import'!$CI$7:$CI$359, 0))),0)</f>
        <v>0</v>
      </c>
      <c r="AG330" s="59">
        <f>IFERROR(VALUE(INDEX('CSV Import'!$CP$7:$CP$359, MATCH($BP330, 'CSV Import'!$CO$7:$CO$359, 0))),0)</f>
        <v>0</v>
      </c>
      <c r="AH330" s="60">
        <f>IFERROR(VALUE(INDEX('CSV Import'!$CQ$7:$CQ$359, MATCH($BP330, 'CSV Import'!$CO$7:$CO$359, 0))),0)</f>
        <v>0</v>
      </c>
      <c r="AI330" s="59">
        <f>IFERROR(VALUE(INDEX('CSV Import'!$CV$7:$CV$359, MATCH($BP330, 'CSV Import'!$CU$7:$CU$359, 0))),0)</f>
        <v>0</v>
      </c>
      <c r="AJ330" s="60">
        <f>IFERROR(VALUE(INDEX('CSV Import'!$CW$7:$CW$359, MATCH($BP330, 'CSV Import'!$CU$7:$CU$359, 0))),0)</f>
        <v>0</v>
      </c>
      <c r="AK330" s="59">
        <f>IFERROR(VALUE(INDEX('CSV Import'!$DB$7:$DB$359, MATCH($BP330, 'CSV Import'!$DA$7:$DA$359, 0))),0)</f>
        <v>0</v>
      </c>
      <c r="AL330" s="60">
        <f>IFERROR(VALUE(INDEX('CSV Import'!$DC$7:$DC$359, MATCH($BP330, 'CSV Import'!$DA$7:$DA$359, 0))),0)</f>
        <v>0</v>
      </c>
      <c r="AM330" s="59">
        <f>IFERROR(VALUE(INDEX('CSV Import'!$DH$7:$DH$359, MATCH($BP330, 'CSV Import'!$DG$7:$DG$359, 0))),0)</f>
        <v>0</v>
      </c>
      <c r="AN330" s="60">
        <f>IFERROR(VALUE(INDEX('CSV Import'!$DI$7:$DI$359, MATCH($BP330, 'CSV Import'!$DG$7:$DG$359, 0))),0)</f>
        <v>0</v>
      </c>
      <c r="AO330" s="59">
        <f>IFERROR(VALUE(INDEX('CSV Import'!$DN$7:$DN$359, MATCH($BP330, 'CSV Import'!$DM$7:$DM$359, 0))),0)</f>
        <v>0</v>
      </c>
      <c r="AP330" s="60">
        <f>IFERROR(VALUE(INDEX('CSV Import'!$DO$7:$DO$359, MATCH($BP330, 'CSV Import'!$DM$7:$DM$359, 0))),0)</f>
        <v>0</v>
      </c>
      <c r="AQ330" s="59">
        <f>IFERROR(VALUE(INDEX('CSV Import'!$DT$7:$DT$359, MATCH($BP330, 'CSV Import'!$DS$7:$DS$359, 0))),0)</f>
        <v>0</v>
      </c>
      <c r="AR330" s="60">
        <f>IFERROR(VALUE(INDEX('CSV Import'!$DU$7:$DU$359, MATCH($BP330, 'CSV Import'!$DS$7:$DS$359, 0))),0)</f>
        <v>0</v>
      </c>
      <c r="AS330" s="59">
        <f>IFERROR(VALUE(INDEX('CSV Import'!$DZ$7:$DZ$359, MATCH($BP330, 'CSV Import'!$DY$7:$DY$359, 0))),0)</f>
        <v>0</v>
      </c>
      <c r="AT330" s="60">
        <f>IFERROR(VALUE(INDEX('CSV Import'!$EA$7:$EA$359, MATCH($BP330, 'CSV Import'!$DY$7:$DY$359, 0))),0)</f>
        <v>0</v>
      </c>
      <c r="AU330" s="59">
        <f>IFERROR(VALUE(INDEX('CSV Import'!$EF$7:$EF$359, MATCH($BP330, 'CSV Import'!$EE$7:$EE$359, 0))),0)</f>
        <v>0</v>
      </c>
      <c r="AV330" s="60">
        <f>IFERROR(VALUE(INDEX('CSV Import'!$EG$7:$EG$359, MATCH($BP330, 'CSV Import'!$EE$7:$EE$359, 0))),0)</f>
        <v>0</v>
      </c>
      <c r="AW330" s="59">
        <f>IFERROR(VALUE(INDEX('CSV Import'!$EL$7:$EL$359, MATCH($BP330, 'CSV Import'!$EK$7:$EK$359, 0))),0)</f>
        <v>0</v>
      </c>
      <c r="AX330" s="60">
        <f>IFERROR(VALUE(INDEX('CSV Import'!$EM$7:$EM$359, MATCH($BP330, 'CSV Import'!$EK$7:$EK$359, 0))),0)</f>
        <v>0</v>
      </c>
      <c r="AY330" s="59">
        <f>IFERROR(VALUE(INDEX('CSV Import'!$ER$7:$ER$359, MATCH($BP330, 'CSV Import'!$EQ$7:$EQ$359, 0))),0)</f>
        <v>0</v>
      </c>
      <c r="AZ330" s="60">
        <f>IFERROR(VALUE(INDEX('CSV Import'!$ES$7:$ES$359, MATCH($BP330, 'CSV Import'!$EQ$7:$EQ$359, 0))),0)</f>
        <v>0</v>
      </c>
      <c r="BA330" s="59">
        <f>IFERROR(VALUE(INDEX('CSV Import'!$EX$7:$EX$359, MATCH($BP330, 'CSV Import'!$EW$7:$EW$359, 0))),0)</f>
        <v>0</v>
      </c>
      <c r="BB330" s="60">
        <f>IFERROR(VALUE(INDEX('CSV Import'!$EY$7:$EY$359, MATCH($BP330, 'CSV Import'!$EW$7:$EW$359, 0))),0)</f>
        <v>0</v>
      </c>
      <c r="BC330" s="59">
        <f>IFERROR(VALUE(INDEX('CSV Import'!$FD$7:$FD$359, MATCH($BP330, 'CSV Import'!$FC$7:$FC$359, 0))),0)</f>
        <v>0</v>
      </c>
      <c r="BD330" s="60">
        <f>IFERROR(VALUE(INDEX('CSV Import'!$FE$7:$FE$359, MATCH($BP330, 'CSV Import'!$FC$7:$FC$359, 0))),0)</f>
        <v>0</v>
      </c>
      <c r="BE330" s="59">
        <f>IFERROR(VALUE(INDEX('CSV Import'!$FJ$7:$FJ$359, MATCH($BP330, 'CSV Import'!$FI$7:$FI$359, 0))),0)</f>
        <v>0</v>
      </c>
      <c r="BF330" s="60">
        <f>IFERROR(VALUE(INDEX('CSV Import'!$FK$7:$FK$359, MATCH($BP330, 'CSV Import'!$FI$7:$FI$359, 0))),0)</f>
        <v>0</v>
      </c>
      <c r="BG330" s="59">
        <f>IFERROR(VALUE(INDEX('CSV Import'!$FP$7:$FP$359, MATCH($BP330, 'CSV Import'!$FO$7:$FO$359, 0))),0)</f>
        <v>0</v>
      </c>
      <c r="BH330" s="60">
        <f>IFERROR(VALUE(INDEX('CSV Import'!$FQ$7:$FQ$359, MATCH($BP330, 'CSV Import'!$FO$7:$FO$359, 0))),0)</f>
        <v>0</v>
      </c>
      <c r="BI330" s="59">
        <f>IFERROR(VALUE(INDEX('CSV Import'!$FV$7:$FV$359, MATCH($BP330, 'CSV Import'!$FU$7:$FU$359, 0))),0)</f>
        <v>0</v>
      </c>
      <c r="BJ330" s="60">
        <f>IFERROR(VALUE(INDEX('CSV Import'!$FW$7:$FW$359, MATCH($BP330, 'CSV Import'!$FU$7:$FU$359, 0))),0)</f>
        <v>0</v>
      </c>
      <c r="BK330" s="59">
        <f>IFERROR(VALUE(INDEX('CSV Import'!$GB$7:$GB$359, MATCH($BP330, 'CSV Import'!$GA$7:$GA$359, 0))),0)</f>
        <v>0</v>
      </c>
      <c r="BL330" s="60">
        <f>IFERROR(VALUE(INDEX('CSV Import'!$GC$7:$GC$359, MATCH($BP330, 'CSV Import'!$GA$7:$GA$359, 0))),0)</f>
        <v>0</v>
      </c>
      <c r="BM330" s="61">
        <f t="shared" si="579"/>
        <v>0</v>
      </c>
      <c r="BN330" s="62">
        <f t="shared" si="579"/>
        <v>0</v>
      </c>
      <c r="BP330" s="33" t="str">
        <f t="shared" si="580"/>
        <v>CREDITS</v>
      </c>
    </row>
    <row r="331" spans="1:68" x14ac:dyDescent="0.2">
      <c r="A331" s="28">
        <f>ROW()</f>
        <v>331</v>
      </c>
      <c r="B331" s="111"/>
      <c r="C331" s="59">
        <f>IFERROR(VALUE(INDEX('CSV Import'!$D$7:$D$359, MATCH($BP331, 'CSV Import'!$C$7:$C$359, 0))),0)</f>
        <v>0</v>
      </c>
      <c r="D331" s="60">
        <f>IFERROR(VALUE(INDEX('CSV Import'!$E$7:$E$359, MATCH($BP331, 'CSV Import'!$C$7:$C$359, 0))),0)</f>
        <v>0</v>
      </c>
      <c r="E331" s="59">
        <f>IFERROR(VALUE(INDEX('CSV Import'!$J$7:$J$359, MATCH($BP331, 'CSV Import'!$I$7:$I$359, 0))),0)</f>
        <v>0</v>
      </c>
      <c r="F331" s="60">
        <f>IFERROR(VALUE(INDEX('CSV Import'!$K$7:$K$359, MATCH($BP331, 'CSV Import'!$I$7:$I$359, 0))),0)</f>
        <v>0</v>
      </c>
      <c r="G331" s="59">
        <f>IFERROR(VALUE(INDEX('CSV Import'!$P$7:$P$359, MATCH($BP331, 'CSV Import'!$O$7:$O$359, 0))),0)</f>
        <v>0</v>
      </c>
      <c r="H331" s="60">
        <f>IFERROR(VALUE(INDEX('CSV Import'!$Q$7:$Q$359, MATCH($BP331, 'CSV Import'!$O$7:$O$359, 0))),0)</f>
        <v>0</v>
      </c>
      <c r="I331" s="59">
        <f>IFERROR(VALUE(INDEX('CSV Import'!$V$7:$V$359, MATCH($BP331, 'CSV Import'!$U$7:$U$359, 0))),0)</f>
        <v>0</v>
      </c>
      <c r="J331" s="60">
        <f>IFERROR(VALUE(INDEX('CSV Import'!$W$7:$W$359, MATCH($BP331, 'CSV Import'!$U$7:$U$359, 0))),0)</f>
        <v>0</v>
      </c>
      <c r="K331" s="59">
        <f>IFERROR(VALUE(INDEX('CSV Import'!$AB$7:$AB$359, MATCH($BP331, 'CSV Import'!$AA$7:$AA$359, 0))),0)</f>
        <v>0</v>
      </c>
      <c r="L331" s="60">
        <f>IFERROR(VALUE(INDEX('CSV Import'!$AC$7:$AC$359, MATCH($BP331, 'CSV Import'!$AA$7:$AA$359, 0))),0)</f>
        <v>0</v>
      </c>
      <c r="M331" s="59">
        <f>IFERROR(VALUE(INDEX('CSV Import'!$AH$7:$AH$359, MATCH($BP331, 'CSV Import'!$AG$7:$AG$359, 0))),0)</f>
        <v>0</v>
      </c>
      <c r="N331" s="60">
        <f>IFERROR(VALUE(INDEX('CSV Import'!$AI$7:$AI$359, MATCH($BP331, 'CSV Import'!$AG$7:$AG$359, 0))),0)</f>
        <v>0</v>
      </c>
      <c r="O331" s="59">
        <f>IFERROR(VALUE(INDEX('CSV Import'!$AN$7:$AN$359, MATCH($BP331, 'CSV Import'!$AM$7:$AM$359, 0))),0)</f>
        <v>0</v>
      </c>
      <c r="P331" s="60">
        <f>IFERROR(VALUE(INDEX('CSV Import'!$AO$7:$AO$359, MATCH($BP331, 'CSV Import'!$AM$7:$AM$359, 0))),0)</f>
        <v>0</v>
      </c>
      <c r="Q331" s="59">
        <f>IFERROR(VALUE(INDEX('CSV Import'!$AT$7:$AT$359, MATCH($BP331, 'CSV Import'!$AS$7:$AS$359, 0))),0)</f>
        <v>0</v>
      </c>
      <c r="R331" s="60">
        <f>IFERROR(VALUE(INDEX('CSV Import'!$AU$7:$AU$359, MATCH($BP331, 'CSV Import'!$AS$7:$AS$359, 0))),0)</f>
        <v>0</v>
      </c>
      <c r="S331" s="59">
        <f>IFERROR(VALUE(INDEX('CSV Import'!$AZ$7:$AZ$359, MATCH($BP331, 'CSV Import'!$AY$7:$AY$359, 0))),0)</f>
        <v>0</v>
      </c>
      <c r="T331" s="60">
        <f>IFERROR(VALUE(INDEX('CSV Import'!$BA$7:$BA$359, MATCH($BP331, 'CSV Import'!$AY$7:$AY$359, 0))),0)</f>
        <v>0</v>
      </c>
      <c r="U331" s="59">
        <f>IFERROR(VALUE(INDEX('CSV Import'!$BF$7:$BF$359, MATCH($BP331, 'CSV Import'!$BE$7:$BE$359, 0))),0)</f>
        <v>0</v>
      </c>
      <c r="V331" s="60">
        <f>IFERROR(VALUE(INDEX('CSV Import'!$BG$7:$BG$359, MATCH($BP331, 'CSV Import'!$BE$7:$BE$359, 0))),0)</f>
        <v>0</v>
      </c>
      <c r="W331" s="59">
        <f>IFERROR(VALUE(INDEX('CSV Import'!$BL$7:$BL$359, MATCH($BP331, 'CSV Import'!$BK$7:$BK$359, 0))),0)</f>
        <v>0</v>
      </c>
      <c r="X331" s="60">
        <f>IFERROR(VALUE(INDEX('CSV Import'!$BM$7:$BM$359, MATCH($BP331, 'CSV Import'!$BK$7:$BK$359, 0))),0)</f>
        <v>0</v>
      </c>
      <c r="Y331" s="59">
        <f>IFERROR(VALUE(INDEX('CSV Import'!$BR$7:$BR$359, MATCH($BP331, 'CSV Import'!$BQ$7:$BQ$359, 0))),0)</f>
        <v>0</v>
      </c>
      <c r="Z331" s="60">
        <f>IFERROR(VALUE(INDEX('CSV Import'!$BS$7:$BS$359, MATCH($BP331, 'CSV Import'!$BQ$7:$BQ$359, 0))),0)</f>
        <v>0</v>
      </c>
      <c r="AA331" s="59">
        <f>IFERROR(VALUE(INDEX('CSV Import'!$BX$7:$BX$359, MATCH($BP331, 'CSV Import'!$BW$7:$BW$359, 0))),0)</f>
        <v>0</v>
      </c>
      <c r="AB331" s="60">
        <f>IFERROR(VALUE(INDEX('CSV Import'!$BY$7:$BY$359, MATCH($BP331, 'CSV Import'!$BW$7:$BW$359, 0))),0)</f>
        <v>0</v>
      </c>
      <c r="AC331" s="59">
        <f>IFERROR(VALUE(INDEX('CSV Import'!$CD$7:$CD$359, MATCH($BP331, 'CSV Import'!$CC$7:$CC$359, 0))),0)</f>
        <v>0</v>
      </c>
      <c r="AD331" s="60">
        <f>IFERROR(VALUE(INDEX('CSV Import'!$CE$7:$CE$359, MATCH($BP331, 'CSV Import'!$CC$7:$CC$359, 0))),0)</f>
        <v>0</v>
      </c>
      <c r="AE331" s="59">
        <f>IFERROR(VALUE(INDEX('CSV Import'!$CJ$7:$CJ$359, MATCH($BP331, 'CSV Import'!$CI$7:$CI$359, 0))),0)</f>
        <v>0</v>
      </c>
      <c r="AF331" s="60">
        <f>IFERROR(VALUE(INDEX('CSV Import'!$CK$7:$CK$359, MATCH($BP331, 'CSV Import'!$CI$7:$CI$359, 0))),0)</f>
        <v>0</v>
      </c>
      <c r="AG331" s="59">
        <f>IFERROR(VALUE(INDEX('CSV Import'!$CP$7:$CP$359, MATCH($BP331, 'CSV Import'!$CO$7:$CO$359, 0))),0)</f>
        <v>0</v>
      </c>
      <c r="AH331" s="60">
        <f>IFERROR(VALUE(INDEX('CSV Import'!$CQ$7:$CQ$359, MATCH($BP331, 'CSV Import'!$CO$7:$CO$359, 0))),0)</f>
        <v>0</v>
      </c>
      <c r="AI331" s="59">
        <f>IFERROR(VALUE(INDEX('CSV Import'!$CV$7:$CV$359, MATCH($BP331, 'CSV Import'!$CU$7:$CU$359, 0))),0)</f>
        <v>0</v>
      </c>
      <c r="AJ331" s="60">
        <f>IFERROR(VALUE(INDEX('CSV Import'!$CW$7:$CW$359, MATCH($BP331, 'CSV Import'!$CU$7:$CU$359, 0))),0)</f>
        <v>0</v>
      </c>
      <c r="AK331" s="59">
        <f>IFERROR(VALUE(INDEX('CSV Import'!$DB$7:$DB$359, MATCH($BP331, 'CSV Import'!$DA$7:$DA$359, 0))),0)</f>
        <v>0</v>
      </c>
      <c r="AL331" s="60">
        <f>IFERROR(VALUE(INDEX('CSV Import'!$DC$7:$DC$359, MATCH($BP331, 'CSV Import'!$DA$7:$DA$359, 0))),0)</f>
        <v>0</v>
      </c>
      <c r="AM331" s="59">
        <f>IFERROR(VALUE(INDEX('CSV Import'!$DH$7:$DH$359, MATCH($BP331, 'CSV Import'!$DG$7:$DG$359, 0))),0)</f>
        <v>0</v>
      </c>
      <c r="AN331" s="60">
        <f>IFERROR(VALUE(INDEX('CSV Import'!$DI$7:$DI$359, MATCH($BP331, 'CSV Import'!$DG$7:$DG$359, 0))),0)</f>
        <v>0</v>
      </c>
      <c r="AO331" s="59">
        <f>IFERROR(VALUE(INDEX('CSV Import'!$DN$7:$DN$359, MATCH($BP331, 'CSV Import'!$DM$7:$DM$359, 0))),0)</f>
        <v>0</v>
      </c>
      <c r="AP331" s="60">
        <f>IFERROR(VALUE(INDEX('CSV Import'!$DO$7:$DO$359, MATCH($BP331, 'CSV Import'!$DM$7:$DM$359, 0))),0)</f>
        <v>0</v>
      </c>
      <c r="AQ331" s="59">
        <f>IFERROR(VALUE(INDEX('CSV Import'!$DT$7:$DT$359, MATCH($BP331, 'CSV Import'!$DS$7:$DS$359, 0))),0)</f>
        <v>0</v>
      </c>
      <c r="AR331" s="60">
        <f>IFERROR(VALUE(INDEX('CSV Import'!$DU$7:$DU$359, MATCH($BP331, 'CSV Import'!$DS$7:$DS$359, 0))),0)</f>
        <v>0</v>
      </c>
      <c r="AS331" s="59">
        <f>IFERROR(VALUE(INDEX('CSV Import'!$DZ$7:$DZ$359, MATCH($BP331, 'CSV Import'!$DY$7:$DY$359, 0))),0)</f>
        <v>0</v>
      </c>
      <c r="AT331" s="60">
        <f>IFERROR(VALUE(INDEX('CSV Import'!$EA$7:$EA$359, MATCH($BP331, 'CSV Import'!$DY$7:$DY$359, 0))),0)</f>
        <v>0</v>
      </c>
      <c r="AU331" s="59">
        <f>IFERROR(VALUE(INDEX('CSV Import'!$EF$7:$EF$359, MATCH($BP331, 'CSV Import'!$EE$7:$EE$359, 0))),0)</f>
        <v>0</v>
      </c>
      <c r="AV331" s="60">
        <f>IFERROR(VALUE(INDEX('CSV Import'!$EG$7:$EG$359, MATCH($BP331, 'CSV Import'!$EE$7:$EE$359, 0))),0)</f>
        <v>0</v>
      </c>
      <c r="AW331" s="59">
        <f>IFERROR(VALUE(INDEX('CSV Import'!$EL$7:$EL$359, MATCH($BP331, 'CSV Import'!$EK$7:$EK$359, 0))),0)</f>
        <v>0</v>
      </c>
      <c r="AX331" s="60">
        <f>IFERROR(VALUE(INDEX('CSV Import'!$EM$7:$EM$359, MATCH($BP331, 'CSV Import'!$EK$7:$EK$359, 0))),0)</f>
        <v>0</v>
      </c>
      <c r="AY331" s="59">
        <f>IFERROR(VALUE(INDEX('CSV Import'!$ER$7:$ER$359, MATCH($BP331, 'CSV Import'!$EQ$7:$EQ$359, 0))),0)</f>
        <v>0</v>
      </c>
      <c r="AZ331" s="60">
        <f>IFERROR(VALUE(INDEX('CSV Import'!$ES$7:$ES$359, MATCH($BP331, 'CSV Import'!$EQ$7:$EQ$359, 0))),0)</f>
        <v>0</v>
      </c>
      <c r="BA331" s="59">
        <f>IFERROR(VALUE(INDEX('CSV Import'!$EX$7:$EX$359, MATCH($BP331, 'CSV Import'!$EW$7:$EW$359, 0))),0)</f>
        <v>0</v>
      </c>
      <c r="BB331" s="60">
        <f>IFERROR(VALUE(INDEX('CSV Import'!$EY$7:$EY$359, MATCH($BP331, 'CSV Import'!$EW$7:$EW$359, 0))),0)</f>
        <v>0</v>
      </c>
      <c r="BC331" s="59">
        <f>IFERROR(VALUE(INDEX('CSV Import'!$FD$7:$FD$359, MATCH($BP331, 'CSV Import'!$FC$7:$FC$359, 0))),0)</f>
        <v>0</v>
      </c>
      <c r="BD331" s="60">
        <f>IFERROR(VALUE(INDEX('CSV Import'!$FE$7:$FE$359, MATCH($BP331, 'CSV Import'!$FC$7:$FC$359, 0))),0)</f>
        <v>0</v>
      </c>
      <c r="BE331" s="59">
        <f>IFERROR(VALUE(INDEX('CSV Import'!$FJ$7:$FJ$359, MATCH($BP331, 'CSV Import'!$FI$7:$FI$359, 0))),0)</f>
        <v>0</v>
      </c>
      <c r="BF331" s="60">
        <f>IFERROR(VALUE(INDEX('CSV Import'!$FK$7:$FK$359, MATCH($BP331, 'CSV Import'!$FI$7:$FI$359, 0))),0)</f>
        <v>0</v>
      </c>
      <c r="BG331" s="59">
        <f>IFERROR(VALUE(INDEX('CSV Import'!$FP$7:$FP$359, MATCH($BP331, 'CSV Import'!$FO$7:$FO$359, 0))),0)</f>
        <v>0</v>
      </c>
      <c r="BH331" s="60">
        <f>IFERROR(VALUE(INDEX('CSV Import'!$FQ$7:$FQ$359, MATCH($BP331, 'CSV Import'!$FO$7:$FO$359, 0))),0)</f>
        <v>0</v>
      </c>
      <c r="BI331" s="59">
        <f>IFERROR(VALUE(INDEX('CSV Import'!$FV$7:$FV$359, MATCH($BP331, 'CSV Import'!$FU$7:$FU$359, 0))),0)</f>
        <v>0</v>
      </c>
      <c r="BJ331" s="60">
        <f>IFERROR(VALUE(INDEX('CSV Import'!$FW$7:$FW$359, MATCH($BP331, 'CSV Import'!$FU$7:$FU$359, 0))),0)</f>
        <v>0</v>
      </c>
      <c r="BK331" s="59">
        <f>IFERROR(VALUE(INDEX('CSV Import'!$GB$7:$GB$359, MATCH($BP331, 'CSV Import'!$GA$7:$GA$359, 0))),0)</f>
        <v>0</v>
      </c>
      <c r="BL331" s="60">
        <f>IFERROR(VALUE(INDEX('CSV Import'!$GC$7:$GC$359, MATCH($BP331, 'CSV Import'!$GA$7:$GA$359, 0))),0)</f>
        <v>0</v>
      </c>
      <c r="BM331" s="61">
        <f t="shared" si="579"/>
        <v>0</v>
      </c>
      <c r="BN331" s="62">
        <f t="shared" si="579"/>
        <v>0</v>
      </c>
      <c r="BP331" s="33" t="str">
        <f t="shared" si="580"/>
        <v>CREDITS</v>
      </c>
    </row>
    <row r="332" spans="1:68" x14ac:dyDescent="0.2">
      <c r="A332" s="28">
        <f>ROW()</f>
        <v>332</v>
      </c>
      <c r="B332" s="111"/>
      <c r="C332" s="59">
        <f>IFERROR(VALUE(INDEX('CSV Import'!$D$7:$D$359, MATCH($BP332, 'CSV Import'!$C$7:$C$359, 0))),0)</f>
        <v>0</v>
      </c>
      <c r="D332" s="60">
        <f>IFERROR(VALUE(INDEX('CSV Import'!$E$7:$E$359, MATCH($BP332, 'CSV Import'!$C$7:$C$359, 0))),0)</f>
        <v>0</v>
      </c>
      <c r="E332" s="59">
        <f>IFERROR(VALUE(INDEX('CSV Import'!$J$7:$J$359, MATCH($BP332, 'CSV Import'!$I$7:$I$359, 0))),0)</f>
        <v>0</v>
      </c>
      <c r="F332" s="60">
        <f>IFERROR(VALUE(INDEX('CSV Import'!$K$7:$K$359, MATCH($BP332, 'CSV Import'!$I$7:$I$359, 0))),0)</f>
        <v>0</v>
      </c>
      <c r="G332" s="59">
        <f>IFERROR(VALUE(INDEX('CSV Import'!$P$7:$P$359, MATCH($BP332, 'CSV Import'!$O$7:$O$359, 0))),0)</f>
        <v>0</v>
      </c>
      <c r="H332" s="60">
        <f>IFERROR(VALUE(INDEX('CSV Import'!$Q$7:$Q$359, MATCH($BP332, 'CSV Import'!$O$7:$O$359, 0))),0)</f>
        <v>0</v>
      </c>
      <c r="I332" s="59">
        <f>IFERROR(VALUE(INDEX('CSV Import'!$V$7:$V$359, MATCH($BP332, 'CSV Import'!$U$7:$U$359, 0))),0)</f>
        <v>0</v>
      </c>
      <c r="J332" s="60">
        <f>IFERROR(VALUE(INDEX('CSV Import'!$W$7:$W$359, MATCH($BP332, 'CSV Import'!$U$7:$U$359, 0))),0)</f>
        <v>0</v>
      </c>
      <c r="K332" s="59">
        <f>IFERROR(VALUE(INDEX('CSV Import'!$AB$7:$AB$359, MATCH($BP332, 'CSV Import'!$AA$7:$AA$359, 0))),0)</f>
        <v>0</v>
      </c>
      <c r="L332" s="60">
        <f>IFERROR(VALUE(INDEX('CSV Import'!$AC$7:$AC$359, MATCH($BP332, 'CSV Import'!$AA$7:$AA$359, 0))),0)</f>
        <v>0</v>
      </c>
      <c r="M332" s="59">
        <f>IFERROR(VALUE(INDEX('CSV Import'!$AH$7:$AH$359, MATCH($BP332, 'CSV Import'!$AG$7:$AG$359, 0))),0)</f>
        <v>0</v>
      </c>
      <c r="N332" s="60">
        <f>IFERROR(VALUE(INDEX('CSV Import'!$AI$7:$AI$359, MATCH($BP332, 'CSV Import'!$AG$7:$AG$359, 0))),0)</f>
        <v>0</v>
      </c>
      <c r="O332" s="59">
        <f>IFERROR(VALUE(INDEX('CSV Import'!$AN$7:$AN$359, MATCH($BP332, 'CSV Import'!$AM$7:$AM$359, 0))),0)</f>
        <v>0</v>
      </c>
      <c r="P332" s="60">
        <f>IFERROR(VALUE(INDEX('CSV Import'!$AO$7:$AO$359, MATCH($BP332, 'CSV Import'!$AM$7:$AM$359, 0))),0)</f>
        <v>0</v>
      </c>
      <c r="Q332" s="59">
        <f>IFERROR(VALUE(INDEX('CSV Import'!$AT$7:$AT$359, MATCH($BP332, 'CSV Import'!$AS$7:$AS$359, 0))),0)</f>
        <v>0</v>
      </c>
      <c r="R332" s="60">
        <f>IFERROR(VALUE(INDEX('CSV Import'!$AU$7:$AU$359, MATCH($BP332, 'CSV Import'!$AS$7:$AS$359, 0))),0)</f>
        <v>0</v>
      </c>
      <c r="S332" s="59">
        <f>IFERROR(VALUE(INDEX('CSV Import'!$AZ$7:$AZ$359, MATCH($BP332, 'CSV Import'!$AY$7:$AY$359, 0))),0)</f>
        <v>0</v>
      </c>
      <c r="T332" s="60">
        <f>IFERROR(VALUE(INDEX('CSV Import'!$BA$7:$BA$359, MATCH($BP332, 'CSV Import'!$AY$7:$AY$359, 0))),0)</f>
        <v>0</v>
      </c>
      <c r="U332" s="59">
        <f>IFERROR(VALUE(INDEX('CSV Import'!$BF$7:$BF$359, MATCH($BP332, 'CSV Import'!$BE$7:$BE$359, 0))),0)</f>
        <v>0</v>
      </c>
      <c r="V332" s="60">
        <f>IFERROR(VALUE(INDEX('CSV Import'!$BG$7:$BG$359, MATCH($BP332, 'CSV Import'!$BE$7:$BE$359, 0))),0)</f>
        <v>0</v>
      </c>
      <c r="W332" s="59">
        <f>IFERROR(VALUE(INDEX('CSV Import'!$BL$7:$BL$359, MATCH($BP332, 'CSV Import'!$BK$7:$BK$359, 0))),0)</f>
        <v>0</v>
      </c>
      <c r="X332" s="60">
        <f>IFERROR(VALUE(INDEX('CSV Import'!$BM$7:$BM$359, MATCH($BP332, 'CSV Import'!$BK$7:$BK$359, 0))),0)</f>
        <v>0</v>
      </c>
      <c r="Y332" s="59">
        <f>IFERROR(VALUE(INDEX('CSV Import'!$BR$7:$BR$359, MATCH($BP332, 'CSV Import'!$BQ$7:$BQ$359, 0))),0)</f>
        <v>0</v>
      </c>
      <c r="Z332" s="60">
        <f>IFERROR(VALUE(INDEX('CSV Import'!$BS$7:$BS$359, MATCH($BP332, 'CSV Import'!$BQ$7:$BQ$359, 0))),0)</f>
        <v>0</v>
      </c>
      <c r="AA332" s="59">
        <f>IFERROR(VALUE(INDEX('CSV Import'!$BX$7:$BX$359, MATCH($BP332, 'CSV Import'!$BW$7:$BW$359, 0))),0)</f>
        <v>0</v>
      </c>
      <c r="AB332" s="60">
        <f>IFERROR(VALUE(INDEX('CSV Import'!$BY$7:$BY$359, MATCH($BP332, 'CSV Import'!$BW$7:$BW$359, 0))),0)</f>
        <v>0</v>
      </c>
      <c r="AC332" s="59">
        <f>IFERROR(VALUE(INDEX('CSV Import'!$CD$7:$CD$359, MATCH($BP332, 'CSV Import'!$CC$7:$CC$359, 0))),0)</f>
        <v>0</v>
      </c>
      <c r="AD332" s="60">
        <f>IFERROR(VALUE(INDEX('CSV Import'!$CE$7:$CE$359, MATCH($BP332, 'CSV Import'!$CC$7:$CC$359, 0))),0)</f>
        <v>0</v>
      </c>
      <c r="AE332" s="59">
        <f>IFERROR(VALUE(INDEX('CSV Import'!$CJ$7:$CJ$359, MATCH($BP332, 'CSV Import'!$CI$7:$CI$359, 0))),0)</f>
        <v>0</v>
      </c>
      <c r="AF332" s="60">
        <f>IFERROR(VALUE(INDEX('CSV Import'!$CK$7:$CK$359, MATCH($BP332, 'CSV Import'!$CI$7:$CI$359, 0))),0)</f>
        <v>0</v>
      </c>
      <c r="AG332" s="59">
        <f>IFERROR(VALUE(INDEX('CSV Import'!$CP$7:$CP$359, MATCH($BP332, 'CSV Import'!$CO$7:$CO$359, 0))),0)</f>
        <v>0</v>
      </c>
      <c r="AH332" s="60">
        <f>IFERROR(VALUE(INDEX('CSV Import'!$CQ$7:$CQ$359, MATCH($BP332, 'CSV Import'!$CO$7:$CO$359, 0))),0)</f>
        <v>0</v>
      </c>
      <c r="AI332" s="59">
        <f>IFERROR(VALUE(INDEX('CSV Import'!$CV$7:$CV$359, MATCH($BP332, 'CSV Import'!$CU$7:$CU$359, 0))),0)</f>
        <v>0</v>
      </c>
      <c r="AJ332" s="60">
        <f>IFERROR(VALUE(INDEX('CSV Import'!$CW$7:$CW$359, MATCH($BP332, 'CSV Import'!$CU$7:$CU$359, 0))),0)</f>
        <v>0</v>
      </c>
      <c r="AK332" s="59">
        <f>IFERROR(VALUE(INDEX('CSV Import'!$DB$7:$DB$359, MATCH($BP332, 'CSV Import'!$DA$7:$DA$359, 0))),0)</f>
        <v>0</v>
      </c>
      <c r="AL332" s="60">
        <f>IFERROR(VALUE(INDEX('CSV Import'!$DC$7:$DC$359, MATCH($BP332, 'CSV Import'!$DA$7:$DA$359, 0))),0)</f>
        <v>0</v>
      </c>
      <c r="AM332" s="59">
        <f>IFERROR(VALUE(INDEX('CSV Import'!$DH$7:$DH$359, MATCH($BP332, 'CSV Import'!$DG$7:$DG$359, 0))),0)</f>
        <v>0</v>
      </c>
      <c r="AN332" s="60">
        <f>IFERROR(VALUE(INDEX('CSV Import'!$DI$7:$DI$359, MATCH($BP332, 'CSV Import'!$DG$7:$DG$359, 0))),0)</f>
        <v>0</v>
      </c>
      <c r="AO332" s="59">
        <f>IFERROR(VALUE(INDEX('CSV Import'!$DN$7:$DN$359, MATCH($BP332, 'CSV Import'!$DM$7:$DM$359, 0))),0)</f>
        <v>0</v>
      </c>
      <c r="AP332" s="60">
        <f>IFERROR(VALUE(INDEX('CSV Import'!$DO$7:$DO$359, MATCH($BP332, 'CSV Import'!$DM$7:$DM$359, 0))),0)</f>
        <v>0</v>
      </c>
      <c r="AQ332" s="59">
        <f>IFERROR(VALUE(INDEX('CSV Import'!$DT$7:$DT$359, MATCH($BP332, 'CSV Import'!$DS$7:$DS$359, 0))),0)</f>
        <v>0</v>
      </c>
      <c r="AR332" s="60">
        <f>IFERROR(VALUE(INDEX('CSV Import'!$DU$7:$DU$359, MATCH($BP332, 'CSV Import'!$DS$7:$DS$359, 0))),0)</f>
        <v>0</v>
      </c>
      <c r="AS332" s="59">
        <f>IFERROR(VALUE(INDEX('CSV Import'!$DZ$7:$DZ$359, MATCH($BP332, 'CSV Import'!$DY$7:$DY$359, 0))),0)</f>
        <v>0</v>
      </c>
      <c r="AT332" s="60">
        <f>IFERROR(VALUE(INDEX('CSV Import'!$EA$7:$EA$359, MATCH($BP332, 'CSV Import'!$DY$7:$DY$359, 0))),0)</f>
        <v>0</v>
      </c>
      <c r="AU332" s="59">
        <f>IFERROR(VALUE(INDEX('CSV Import'!$EF$7:$EF$359, MATCH($BP332, 'CSV Import'!$EE$7:$EE$359, 0))),0)</f>
        <v>0</v>
      </c>
      <c r="AV332" s="60">
        <f>IFERROR(VALUE(INDEX('CSV Import'!$EG$7:$EG$359, MATCH($BP332, 'CSV Import'!$EE$7:$EE$359, 0))),0)</f>
        <v>0</v>
      </c>
      <c r="AW332" s="59">
        <f>IFERROR(VALUE(INDEX('CSV Import'!$EL$7:$EL$359, MATCH($BP332, 'CSV Import'!$EK$7:$EK$359, 0))),0)</f>
        <v>0</v>
      </c>
      <c r="AX332" s="60">
        <f>IFERROR(VALUE(INDEX('CSV Import'!$EM$7:$EM$359, MATCH($BP332, 'CSV Import'!$EK$7:$EK$359, 0))),0)</f>
        <v>0</v>
      </c>
      <c r="AY332" s="59">
        <f>IFERROR(VALUE(INDEX('CSV Import'!$ER$7:$ER$359, MATCH($BP332, 'CSV Import'!$EQ$7:$EQ$359, 0))),0)</f>
        <v>0</v>
      </c>
      <c r="AZ332" s="60">
        <f>IFERROR(VALUE(INDEX('CSV Import'!$ES$7:$ES$359, MATCH($BP332, 'CSV Import'!$EQ$7:$EQ$359, 0))),0)</f>
        <v>0</v>
      </c>
      <c r="BA332" s="59">
        <f>IFERROR(VALUE(INDEX('CSV Import'!$EX$7:$EX$359, MATCH($BP332, 'CSV Import'!$EW$7:$EW$359, 0))),0)</f>
        <v>0</v>
      </c>
      <c r="BB332" s="60">
        <f>IFERROR(VALUE(INDEX('CSV Import'!$EY$7:$EY$359, MATCH($BP332, 'CSV Import'!$EW$7:$EW$359, 0))),0)</f>
        <v>0</v>
      </c>
      <c r="BC332" s="59">
        <f>IFERROR(VALUE(INDEX('CSV Import'!$FD$7:$FD$359, MATCH($BP332, 'CSV Import'!$FC$7:$FC$359, 0))),0)</f>
        <v>0</v>
      </c>
      <c r="BD332" s="60">
        <f>IFERROR(VALUE(INDEX('CSV Import'!$FE$7:$FE$359, MATCH($BP332, 'CSV Import'!$FC$7:$FC$359, 0))),0)</f>
        <v>0</v>
      </c>
      <c r="BE332" s="59">
        <f>IFERROR(VALUE(INDEX('CSV Import'!$FJ$7:$FJ$359, MATCH($BP332, 'CSV Import'!$FI$7:$FI$359, 0))),0)</f>
        <v>0</v>
      </c>
      <c r="BF332" s="60">
        <f>IFERROR(VALUE(INDEX('CSV Import'!$FK$7:$FK$359, MATCH($BP332, 'CSV Import'!$FI$7:$FI$359, 0))),0)</f>
        <v>0</v>
      </c>
      <c r="BG332" s="59">
        <f>IFERROR(VALUE(INDEX('CSV Import'!$FP$7:$FP$359, MATCH($BP332, 'CSV Import'!$FO$7:$FO$359, 0))),0)</f>
        <v>0</v>
      </c>
      <c r="BH332" s="60">
        <f>IFERROR(VALUE(INDEX('CSV Import'!$FQ$7:$FQ$359, MATCH($BP332, 'CSV Import'!$FO$7:$FO$359, 0))),0)</f>
        <v>0</v>
      </c>
      <c r="BI332" s="59">
        <f>IFERROR(VALUE(INDEX('CSV Import'!$FV$7:$FV$359, MATCH($BP332, 'CSV Import'!$FU$7:$FU$359, 0))),0)</f>
        <v>0</v>
      </c>
      <c r="BJ332" s="60">
        <f>IFERROR(VALUE(INDEX('CSV Import'!$FW$7:$FW$359, MATCH($BP332, 'CSV Import'!$FU$7:$FU$359, 0))),0)</f>
        <v>0</v>
      </c>
      <c r="BK332" s="59">
        <f>IFERROR(VALUE(INDEX('CSV Import'!$GB$7:$GB$359, MATCH($BP332, 'CSV Import'!$GA$7:$GA$359, 0))),0)</f>
        <v>0</v>
      </c>
      <c r="BL332" s="60">
        <f>IFERROR(VALUE(INDEX('CSV Import'!$GC$7:$GC$359, MATCH($BP332, 'CSV Import'!$GA$7:$GA$359, 0))),0)</f>
        <v>0</v>
      </c>
      <c r="BM332" s="61">
        <f t="shared" si="579"/>
        <v>0</v>
      </c>
      <c r="BN332" s="62">
        <f t="shared" si="579"/>
        <v>0</v>
      </c>
      <c r="BP332" s="33" t="str">
        <f t="shared" si="580"/>
        <v>CREDITS</v>
      </c>
    </row>
    <row r="333" spans="1:68" x14ac:dyDescent="0.2">
      <c r="A333" s="28">
        <f>ROW()</f>
        <v>333</v>
      </c>
      <c r="B333" s="111"/>
      <c r="C333" s="59">
        <f>IFERROR(VALUE(INDEX('CSV Import'!$D$7:$D$359, MATCH($BP333, 'CSV Import'!$C$7:$C$359, 0))),0)</f>
        <v>0</v>
      </c>
      <c r="D333" s="60">
        <f>IFERROR(VALUE(INDEX('CSV Import'!$E$7:$E$359, MATCH($BP333, 'CSV Import'!$C$7:$C$359, 0))),0)</f>
        <v>0</v>
      </c>
      <c r="E333" s="59">
        <f>IFERROR(VALUE(INDEX('CSV Import'!$J$7:$J$359, MATCH($BP333, 'CSV Import'!$I$7:$I$359, 0))),0)</f>
        <v>0</v>
      </c>
      <c r="F333" s="60">
        <f>IFERROR(VALUE(INDEX('CSV Import'!$K$7:$K$359, MATCH($BP333, 'CSV Import'!$I$7:$I$359, 0))),0)</f>
        <v>0</v>
      </c>
      <c r="G333" s="59">
        <f>IFERROR(VALUE(INDEX('CSV Import'!$P$7:$P$359, MATCH($BP333, 'CSV Import'!$O$7:$O$359, 0))),0)</f>
        <v>0</v>
      </c>
      <c r="H333" s="60">
        <f>IFERROR(VALUE(INDEX('CSV Import'!$Q$7:$Q$359, MATCH($BP333, 'CSV Import'!$O$7:$O$359, 0))),0)</f>
        <v>0</v>
      </c>
      <c r="I333" s="59">
        <f>IFERROR(VALUE(INDEX('CSV Import'!$V$7:$V$359, MATCH($BP333, 'CSV Import'!$U$7:$U$359, 0))),0)</f>
        <v>0</v>
      </c>
      <c r="J333" s="60">
        <f>IFERROR(VALUE(INDEX('CSV Import'!$W$7:$W$359, MATCH($BP333, 'CSV Import'!$U$7:$U$359, 0))),0)</f>
        <v>0</v>
      </c>
      <c r="K333" s="59">
        <f>IFERROR(VALUE(INDEX('CSV Import'!$AB$7:$AB$359, MATCH($BP333, 'CSV Import'!$AA$7:$AA$359, 0))),0)</f>
        <v>0</v>
      </c>
      <c r="L333" s="60">
        <f>IFERROR(VALUE(INDEX('CSV Import'!$AC$7:$AC$359, MATCH($BP333, 'CSV Import'!$AA$7:$AA$359, 0))),0)</f>
        <v>0</v>
      </c>
      <c r="M333" s="59">
        <f>IFERROR(VALUE(INDEX('CSV Import'!$AH$7:$AH$359, MATCH($BP333, 'CSV Import'!$AG$7:$AG$359, 0))),0)</f>
        <v>0</v>
      </c>
      <c r="N333" s="60">
        <f>IFERROR(VALUE(INDEX('CSV Import'!$AI$7:$AI$359, MATCH($BP333, 'CSV Import'!$AG$7:$AG$359, 0))),0)</f>
        <v>0</v>
      </c>
      <c r="O333" s="59">
        <f>IFERROR(VALUE(INDEX('CSV Import'!$AN$7:$AN$359, MATCH($BP333, 'CSV Import'!$AM$7:$AM$359, 0))),0)</f>
        <v>0</v>
      </c>
      <c r="P333" s="60">
        <f>IFERROR(VALUE(INDEX('CSV Import'!$AO$7:$AO$359, MATCH($BP333, 'CSV Import'!$AM$7:$AM$359, 0))),0)</f>
        <v>0</v>
      </c>
      <c r="Q333" s="59">
        <f>IFERROR(VALUE(INDEX('CSV Import'!$AT$7:$AT$359, MATCH($BP333, 'CSV Import'!$AS$7:$AS$359, 0))),0)</f>
        <v>0</v>
      </c>
      <c r="R333" s="60">
        <f>IFERROR(VALUE(INDEX('CSV Import'!$AU$7:$AU$359, MATCH($BP333, 'CSV Import'!$AS$7:$AS$359, 0))),0)</f>
        <v>0</v>
      </c>
      <c r="S333" s="59">
        <f>IFERROR(VALUE(INDEX('CSV Import'!$AZ$7:$AZ$359, MATCH($BP333, 'CSV Import'!$AY$7:$AY$359, 0))),0)</f>
        <v>0</v>
      </c>
      <c r="T333" s="60">
        <f>IFERROR(VALUE(INDEX('CSV Import'!$BA$7:$BA$359, MATCH($BP333, 'CSV Import'!$AY$7:$AY$359, 0))),0)</f>
        <v>0</v>
      </c>
      <c r="U333" s="59">
        <f>IFERROR(VALUE(INDEX('CSV Import'!$BF$7:$BF$359, MATCH($BP333, 'CSV Import'!$BE$7:$BE$359, 0))),0)</f>
        <v>0</v>
      </c>
      <c r="V333" s="60">
        <f>IFERROR(VALUE(INDEX('CSV Import'!$BG$7:$BG$359, MATCH($BP333, 'CSV Import'!$BE$7:$BE$359, 0))),0)</f>
        <v>0</v>
      </c>
      <c r="W333" s="59">
        <f>IFERROR(VALUE(INDEX('CSV Import'!$BL$7:$BL$359, MATCH($BP333, 'CSV Import'!$BK$7:$BK$359, 0))),0)</f>
        <v>0</v>
      </c>
      <c r="X333" s="60">
        <f>IFERROR(VALUE(INDEX('CSV Import'!$BM$7:$BM$359, MATCH($BP333, 'CSV Import'!$BK$7:$BK$359, 0))),0)</f>
        <v>0</v>
      </c>
      <c r="Y333" s="59">
        <f>IFERROR(VALUE(INDEX('CSV Import'!$BR$7:$BR$359, MATCH($BP333, 'CSV Import'!$BQ$7:$BQ$359, 0))),0)</f>
        <v>0</v>
      </c>
      <c r="Z333" s="60">
        <f>IFERROR(VALUE(INDEX('CSV Import'!$BS$7:$BS$359, MATCH($BP333, 'CSV Import'!$BQ$7:$BQ$359, 0))),0)</f>
        <v>0</v>
      </c>
      <c r="AA333" s="59">
        <f>IFERROR(VALUE(INDEX('CSV Import'!$BX$7:$BX$359, MATCH($BP333, 'CSV Import'!$BW$7:$BW$359, 0))),0)</f>
        <v>0</v>
      </c>
      <c r="AB333" s="60">
        <f>IFERROR(VALUE(INDEX('CSV Import'!$BY$7:$BY$359, MATCH($BP333, 'CSV Import'!$BW$7:$BW$359, 0))),0)</f>
        <v>0</v>
      </c>
      <c r="AC333" s="59">
        <f>IFERROR(VALUE(INDEX('CSV Import'!$CD$7:$CD$359, MATCH($BP333, 'CSV Import'!$CC$7:$CC$359, 0))),0)</f>
        <v>0</v>
      </c>
      <c r="AD333" s="60">
        <f>IFERROR(VALUE(INDEX('CSV Import'!$CE$7:$CE$359, MATCH($BP333, 'CSV Import'!$CC$7:$CC$359, 0))),0)</f>
        <v>0</v>
      </c>
      <c r="AE333" s="59">
        <f>IFERROR(VALUE(INDEX('CSV Import'!$CJ$7:$CJ$359, MATCH($BP333, 'CSV Import'!$CI$7:$CI$359, 0))),0)</f>
        <v>0</v>
      </c>
      <c r="AF333" s="60">
        <f>IFERROR(VALUE(INDEX('CSV Import'!$CK$7:$CK$359, MATCH($BP333, 'CSV Import'!$CI$7:$CI$359, 0))),0)</f>
        <v>0</v>
      </c>
      <c r="AG333" s="59">
        <f>IFERROR(VALUE(INDEX('CSV Import'!$CP$7:$CP$359, MATCH($BP333, 'CSV Import'!$CO$7:$CO$359, 0))),0)</f>
        <v>0</v>
      </c>
      <c r="AH333" s="60">
        <f>IFERROR(VALUE(INDEX('CSV Import'!$CQ$7:$CQ$359, MATCH($BP333, 'CSV Import'!$CO$7:$CO$359, 0))),0)</f>
        <v>0</v>
      </c>
      <c r="AI333" s="59">
        <f>IFERROR(VALUE(INDEX('CSV Import'!$CV$7:$CV$359, MATCH($BP333, 'CSV Import'!$CU$7:$CU$359, 0))),0)</f>
        <v>0</v>
      </c>
      <c r="AJ333" s="60">
        <f>IFERROR(VALUE(INDEX('CSV Import'!$CW$7:$CW$359, MATCH($BP333, 'CSV Import'!$CU$7:$CU$359, 0))),0)</f>
        <v>0</v>
      </c>
      <c r="AK333" s="59">
        <f>IFERROR(VALUE(INDEX('CSV Import'!$DB$7:$DB$359, MATCH($BP333, 'CSV Import'!$DA$7:$DA$359, 0))),0)</f>
        <v>0</v>
      </c>
      <c r="AL333" s="60">
        <f>IFERROR(VALUE(INDEX('CSV Import'!$DC$7:$DC$359, MATCH($BP333, 'CSV Import'!$DA$7:$DA$359, 0))),0)</f>
        <v>0</v>
      </c>
      <c r="AM333" s="59">
        <f>IFERROR(VALUE(INDEX('CSV Import'!$DH$7:$DH$359, MATCH($BP333, 'CSV Import'!$DG$7:$DG$359, 0))),0)</f>
        <v>0</v>
      </c>
      <c r="AN333" s="60">
        <f>IFERROR(VALUE(INDEX('CSV Import'!$DI$7:$DI$359, MATCH($BP333, 'CSV Import'!$DG$7:$DG$359, 0))),0)</f>
        <v>0</v>
      </c>
      <c r="AO333" s="59">
        <f>IFERROR(VALUE(INDEX('CSV Import'!$DN$7:$DN$359, MATCH($BP333, 'CSV Import'!$DM$7:$DM$359, 0))),0)</f>
        <v>0</v>
      </c>
      <c r="AP333" s="60">
        <f>IFERROR(VALUE(INDEX('CSV Import'!$DO$7:$DO$359, MATCH($BP333, 'CSV Import'!$DM$7:$DM$359, 0))),0)</f>
        <v>0</v>
      </c>
      <c r="AQ333" s="59">
        <f>IFERROR(VALUE(INDEX('CSV Import'!$DT$7:$DT$359, MATCH($BP333, 'CSV Import'!$DS$7:$DS$359, 0))),0)</f>
        <v>0</v>
      </c>
      <c r="AR333" s="60">
        <f>IFERROR(VALUE(INDEX('CSV Import'!$DU$7:$DU$359, MATCH($BP333, 'CSV Import'!$DS$7:$DS$359, 0))),0)</f>
        <v>0</v>
      </c>
      <c r="AS333" s="59">
        <f>IFERROR(VALUE(INDEX('CSV Import'!$DZ$7:$DZ$359, MATCH($BP333, 'CSV Import'!$DY$7:$DY$359, 0))),0)</f>
        <v>0</v>
      </c>
      <c r="AT333" s="60">
        <f>IFERROR(VALUE(INDEX('CSV Import'!$EA$7:$EA$359, MATCH($BP333, 'CSV Import'!$DY$7:$DY$359, 0))),0)</f>
        <v>0</v>
      </c>
      <c r="AU333" s="59">
        <f>IFERROR(VALUE(INDEX('CSV Import'!$EF$7:$EF$359, MATCH($BP333, 'CSV Import'!$EE$7:$EE$359, 0))),0)</f>
        <v>0</v>
      </c>
      <c r="AV333" s="60">
        <f>IFERROR(VALUE(INDEX('CSV Import'!$EG$7:$EG$359, MATCH($BP333, 'CSV Import'!$EE$7:$EE$359, 0))),0)</f>
        <v>0</v>
      </c>
      <c r="AW333" s="59">
        <f>IFERROR(VALUE(INDEX('CSV Import'!$EL$7:$EL$359, MATCH($BP333, 'CSV Import'!$EK$7:$EK$359, 0))),0)</f>
        <v>0</v>
      </c>
      <c r="AX333" s="60">
        <f>IFERROR(VALUE(INDEX('CSV Import'!$EM$7:$EM$359, MATCH($BP333, 'CSV Import'!$EK$7:$EK$359, 0))),0)</f>
        <v>0</v>
      </c>
      <c r="AY333" s="59">
        <f>IFERROR(VALUE(INDEX('CSV Import'!$ER$7:$ER$359, MATCH($BP333, 'CSV Import'!$EQ$7:$EQ$359, 0))),0)</f>
        <v>0</v>
      </c>
      <c r="AZ333" s="60">
        <f>IFERROR(VALUE(INDEX('CSV Import'!$ES$7:$ES$359, MATCH($BP333, 'CSV Import'!$EQ$7:$EQ$359, 0))),0)</f>
        <v>0</v>
      </c>
      <c r="BA333" s="59">
        <f>IFERROR(VALUE(INDEX('CSV Import'!$EX$7:$EX$359, MATCH($BP333, 'CSV Import'!$EW$7:$EW$359, 0))),0)</f>
        <v>0</v>
      </c>
      <c r="BB333" s="60">
        <f>IFERROR(VALUE(INDEX('CSV Import'!$EY$7:$EY$359, MATCH($BP333, 'CSV Import'!$EW$7:$EW$359, 0))),0)</f>
        <v>0</v>
      </c>
      <c r="BC333" s="59">
        <f>IFERROR(VALUE(INDEX('CSV Import'!$FD$7:$FD$359, MATCH($BP333, 'CSV Import'!$FC$7:$FC$359, 0))),0)</f>
        <v>0</v>
      </c>
      <c r="BD333" s="60">
        <f>IFERROR(VALUE(INDEX('CSV Import'!$FE$7:$FE$359, MATCH($BP333, 'CSV Import'!$FC$7:$FC$359, 0))),0)</f>
        <v>0</v>
      </c>
      <c r="BE333" s="59">
        <f>IFERROR(VALUE(INDEX('CSV Import'!$FJ$7:$FJ$359, MATCH($BP333, 'CSV Import'!$FI$7:$FI$359, 0))),0)</f>
        <v>0</v>
      </c>
      <c r="BF333" s="60">
        <f>IFERROR(VALUE(INDEX('CSV Import'!$FK$7:$FK$359, MATCH($BP333, 'CSV Import'!$FI$7:$FI$359, 0))),0)</f>
        <v>0</v>
      </c>
      <c r="BG333" s="59">
        <f>IFERROR(VALUE(INDEX('CSV Import'!$FP$7:$FP$359, MATCH($BP333, 'CSV Import'!$FO$7:$FO$359, 0))),0)</f>
        <v>0</v>
      </c>
      <c r="BH333" s="60">
        <f>IFERROR(VALUE(INDEX('CSV Import'!$FQ$7:$FQ$359, MATCH($BP333, 'CSV Import'!$FO$7:$FO$359, 0))),0)</f>
        <v>0</v>
      </c>
      <c r="BI333" s="59">
        <f>IFERROR(VALUE(INDEX('CSV Import'!$FV$7:$FV$359, MATCH($BP333, 'CSV Import'!$FU$7:$FU$359, 0))),0)</f>
        <v>0</v>
      </c>
      <c r="BJ333" s="60">
        <f>IFERROR(VALUE(INDEX('CSV Import'!$FW$7:$FW$359, MATCH($BP333, 'CSV Import'!$FU$7:$FU$359, 0))),0)</f>
        <v>0</v>
      </c>
      <c r="BK333" s="59">
        <f>IFERROR(VALUE(INDEX('CSV Import'!$GB$7:$GB$359, MATCH($BP333, 'CSV Import'!$GA$7:$GA$359, 0))),0)</f>
        <v>0</v>
      </c>
      <c r="BL333" s="60">
        <f>IFERROR(VALUE(INDEX('CSV Import'!$GC$7:$GC$359, MATCH($BP333, 'CSV Import'!$GA$7:$GA$359, 0))),0)</f>
        <v>0</v>
      </c>
      <c r="BM333" s="61">
        <f t="shared" si="579"/>
        <v>0</v>
      </c>
      <c r="BN333" s="62">
        <f t="shared" si="579"/>
        <v>0</v>
      </c>
      <c r="BP333" s="33" t="str">
        <f t="shared" si="580"/>
        <v>CREDITS</v>
      </c>
    </row>
    <row r="334" spans="1:68" x14ac:dyDescent="0.2">
      <c r="A334" s="28">
        <f>ROW()</f>
        <v>334</v>
      </c>
      <c r="B334" s="111"/>
      <c r="C334" s="59">
        <f>IFERROR(VALUE(INDEX('CSV Import'!$D$7:$D$359, MATCH($BP334, 'CSV Import'!$C$7:$C$359, 0))),0)</f>
        <v>0</v>
      </c>
      <c r="D334" s="60">
        <f>IFERROR(VALUE(INDEX('CSV Import'!$E$7:$E$359, MATCH($BP334, 'CSV Import'!$C$7:$C$359, 0))),0)</f>
        <v>0</v>
      </c>
      <c r="E334" s="59">
        <f>IFERROR(VALUE(INDEX('CSV Import'!$J$7:$J$359, MATCH($BP334, 'CSV Import'!$I$7:$I$359, 0))),0)</f>
        <v>0</v>
      </c>
      <c r="F334" s="60">
        <f>IFERROR(VALUE(INDEX('CSV Import'!$K$7:$K$359, MATCH($BP334, 'CSV Import'!$I$7:$I$359, 0))),0)</f>
        <v>0</v>
      </c>
      <c r="G334" s="59">
        <f>IFERROR(VALUE(INDEX('CSV Import'!$P$7:$P$359, MATCH($BP334, 'CSV Import'!$O$7:$O$359, 0))),0)</f>
        <v>0</v>
      </c>
      <c r="H334" s="60">
        <f>IFERROR(VALUE(INDEX('CSV Import'!$Q$7:$Q$359, MATCH($BP334, 'CSV Import'!$O$7:$O$359, 0))),0)</f>
        <v>0</v>
      </c>
      <c r="I334" s="59">
        <f>IFERROR(VALUE(INDEX('CSV Import'!$V$7:$V$359, MATCH($BP334, 'CSV Import'!$U$7:$U$359, 0))),0)</f>
        <v>0</v>
      </c>
      <c r="J334" s="60">
        <f>IFERROR(VALUE(INDEX('CSV Import'!$W$7:$W$359, MATCH($BP334, 'CSV Import'!$U$7:$U$359, 0))),0)</f>
        <v>0</v>
      </c>
      <c r="K334" s="59">
        <f>IFERROR(VALUE(INDEX('CSV Import'!$AB$7:$AB$359, MATCH($BP334, 'CSV Import'!$AA$7:$AA$359, 0))),0)</f>
        <v>0</v>
      </c>
      <c r="L334" s="60">
        <f>IFERROR(VALUE(INDEX('CSV Import'!$AC$7:$AC$359, MATCH($BP334, 'CSV Import'!$AA$7:$AA$359, 0))),0)</f>
        <v>0</v>
      </c>
      <c r="M334" s="59">
        <f>IFERROR(VALUE(INDEX('CSV Import'!$AH$7:$AH$359, MATCH($BP334, 'CSV Import'!$AG$7:$AG$359, 0))),0)</f>
        <v>0</v>
      </c>
      <c r="N334" s="60">
        <f>IFERROR(VALUE(INDEX('CSV Import'!$AI$7:$AI$359, MATCH($BP334, 'CSV Import'!$AG$7:$AG$359, 0))),0)</f>
        <v>0</v>
      </c>
      <c r="O334" s="59">
        <f>IFERROR(VALUE(INDEX('CSV Import'!$AN$7:$AN$359, MATCH($BP334, 'CSV Import'!$AM$7:$AM$359, 0))),0)</f>
        <v>0</v>
      </c>
      <c r="P334" s="60">
        <f>IFERROR(VALUE(INDEX('CSV Import'!$AO$7:$AO$359, MATCH($BP334, 'CSV Import'!$AM$7:$AM$359, 0))),0)</f>
        <v>0</v>
      </c>
      <c r="Q334" s="59">
        <f>IFERROR(VALUE(INDEX('CSV Import'!$AT$7:$AT$359, MATCH($BP334, 'CSV Import'!$AS$7:$AS$359, 0))),0)</f>
        <v>0</v>
      </c>
      <c r="R334" s="60">
        <f>IFERROR(VALUE(INDEX('CSV Import'!$AU$7:$AU$359, MATCH($BP334, 'CSV Import'!$AS$7:$AS$359, 0))),0)</f>
        <v>0</v>
      </c>
      <c r="S334" s="59">
        <f>IFERROR(VALUE(INDEX('CSV Import'!$AZ$7:$AZ$359, MATCH($BP334, 'CSV Import'!$AY$7:$AY$359, 0))),0)</f>
        <v>0</v>
      </c>
      <c r="T334" s="60">
        <f>IFERROR(VALUE(INDEX('CSV Import'!$BA$7:$BA$359, MATCH($BP334, 'CSV Import'!$AY$7:$AY$359, 0))),0)</f>
        <v>0</v>
      </c>
      <c r="U334" s="59">
        <f>IFERROR(VALUE(INDEX('CSV Import'!$BF$7:$BF$359, MATCH($BP334, 'CSV Import'!$BE$7:$BE$359, 0))),0)</f>
        <v>0</v>
      </c>
      <c r="V334" s="60">
        <f>IFERROR(VALUE(INDEX('CSV Import'!$BG$7:$BG$359, MATCH($BP334, 'CSV Import'!$BE$7:$BE$359, 0))),0)</f>
        <v>0</v>
      </c>
      <c r="W334" s="59">
        <f>IFERROR(VALUE(INDEX('CSV Import'!$BL$7:$BL$359, MATCH($BP334, 'CSV Import'!$BK$7:$BK$359, 0))),0)</f>
        <v>0</v>
      </c>
      <c r="X334" s="60">
        <f>IFERROR(VALUE(INDEX('CSV Import'!$BM$7:$BM$359, MATCH($BP334, 'CSV Import'!$BK$7:$BK$359, 0))),0)</f>
        <v>0</v>
      </c>
      <c r="Y334" s="59">
        <f>IFERROR(VALUE(INDEX('CSV Import'!$BR$7:$BR$359, MATCH($BP334, 'CSV Import'!$BQ$7:$BQ$359, 0))),0)</f>
        <v>0</v>
      </c>
      <c r="Z334" s="60">
        <f>IFERROR(VALUE(INDEX('CSV Import'!$BS$7:$BS$359, MATCH($BP334, 'CSV Import'!$BQ$7:$BQ$359, 0))),0)</f>
        <v>0</v>
      </c>
      <c r="AA334" s="59">
        <f>IFERROR(VALUE(INDEX('CSV Import'!$BX$7:$BX$359, MATCH($BP334, 'CSV Import'!$BW$7:$BW$359, 0))),0)</f>
        <v>0</v>
      </c>
      <c r="AB334" s="60">
        <f>IFERROR(VALUE(INDEX('CSV Import'!$BY$7:$BY$359, MATCH($BP334, 'CSV Import'!$BW$7:$BW$359, 0))),0)</f>
        <v>0</v>
      </c>
      <c r="AC334" s="59">
        <f>IFERROR(VALUE(INDEX('CSV Import'!$CD$7:$CD$359, MATCH($BP334, 'CSV Import'!$CC$7:$CC$359, 0))),0)</f>
        <v>0</v>
      </c>
      <c r="AD334" s="60">
        <f>IFERROR(VALUE(INDEX('CSV Import'!$CE$7:$CE$359, MATCH($BP334, 'CSV Import'!$CC$7:$CC$359, 0))),0)</f>
        <v>0</v>
      </c>
      <c r="AE334" s="59">
        <f>IFERROR(VALUE(INDEX('CSV Import'!$CJ$7:$CJ$359, MATCH($BP334, 'CSV Import'!$CI$7:$CI$359, 0))),0)</f>
        <v>0</v>
      </c>
      <c r="AF334" s="60">
        <f>IFERROR(VALUE(INDEX('CSV Import'!$CK$7:$CK$359, MATCH($BP334, 'CSV Import'!$CI$7:$CI$359, 0))),0)</f>
        <v>0</v>
      </c>
      <c r="AG334" s="59">
        <f>IFERROR(VALUE(INDEX('CSV Import'!$CP$7:$CP$359, MATCH($BP334, 'CSV Import'!$CO$7:$CO$359, 0))),0)</f>
        <v>0</v>
      </c>
      <c r="AH334" s="60">
        <f>IFERROR(VALUE(INDEX('CSV Import'!$CQ$7:$CQ$359, MATCH($BP334, 'CSV Import'!$CO$7:$CO$359, 0))),0)</f>
        <v>0</v>
      </c>
      <c r="AI334" s="59">
        <f>IFERROR(VALUE(INDEX('CSV Import'!$CV$7:$CV$359, MATCH($BP334, 'CSV Import'!$CU$7:$CU$359, 0))),0)</f>
        <v>0</v>
      </c>
      <c r="AJ334" s="60">
        <f>IFERROR(VALUE(INDEX('CSV Import'!$CW$7:$CW$359, MATCH($BP334, 'CSV Import'!$CU$7:$CU$359, 0))),0)</f>
        <v>0</v>
      </c>
      <c r="AK334" s="59">
        <f>IFERROR(VALUE(INDEX('CSV Import'!$DB$7:$DB$359, MATCH($BP334, 'CSV Import'!$DA$7:$DA$359, 0))),0)</f>
        <v>0</v>
      </c>
      <c r="AL334" s="60">
        <f>IFERROR(VALUE(INDEX('CSV Import'!$DC$7:$DC$359, MATCH($BP334, 'CSV Import'!$DA$7:$DA$359, 0))),0)</f>
        <v>0</v>
      </c>
      <c r="AM334" s="59">
        <f>IFERROR(VALUE(INDEX('CSV Import'!$DH$7:$DH$359, MATCH($BP334, 'CSV Import'!$DG$7:$DG$359, 0))),0)</f>
        <v>0</v>
      </c>
      <c r="AN334" s="60">
        <f>IFERROR(VALUE(INDEX('CSV Import'!$DI$7:$DI$359, MATCH($BP334, 'CSV Import'!$DG$7:$DG$359, 0))),0)</f>
        <v>0</v>
      </c>
      <c r="AO334" s="59">
        <f>IFERROR(VALUE(INDEX('CSV Import'!$DN$7:$DN$359, MATCH($BP334, 'CSV Import'!$DM$7:$DM$359, 0))),0)</f>
        <v>0</v>
      </c>
      <c r="AP334" s="60">
        <f>IFERROR(VALUE(INDEX('CSV Import'!$DO$7:$DO$359, MATCH($BP334, 'CSV Import'!$DM$7:$DM$359, 0))),0)</f>
        <v>0</v>
      </c>
      <c r="AQ334" s="59">
        <f>IFERROR(VALUE(INDEX('CSV Import'!$DT$7:$DT$359, MATCH($BP334, 'CSV Import'!$DS$7:$DS$359, 0))),0)</f>
        <v>0</v>
      </c>
      <c r="AR334" s="60">
        <f>IFERROR(VALUE(INDEX('CSV Import'!$DU$7:$DU$359, MATCH($BP334, 'CSV Import'!$DS$7:$DS$359, 0))),0)</f>
        <v>0</v>
      </c>
      <c r="AS334" s="59">
        <f>IFERROR(VALUE(INDEX('CSV Import'!$DZ$7:$DZ$359, MATCH($BP334, 'CSV Import'!$DY$7:$DY$359, 0))),0)</f>
        <v>0</v>
      </c>
      <c r="AT334" s="60">
        <f>IFERROR(VALUE(INDEX('CSV Import'!$EA$7:$EA$359, MATCH($BP334, 'CSV Import'!$DY$7:$DY$359, 0))),0)</f>
        <v>0</v>
      </c>
      <c r="AU334" s="59">
        <f>IFERROR(VALUE(INDEX('CSV Import'!$EF$7:$EF$359, MATCH($BP334, 'CSV Import'!$EE$7:$EE$359, 0))),0)</f>
        <v>0</v>
      </c>
      <c r="AV334" s="60">
        <f>IFERROR(VALUE(INDEX('CSV Import'!$EG$7:$EG$359, MATCH($BP334, 'CSV Import'!$EE$7:$EE$359, 0))),0)</f>
        <v>0</v>
      </c>
      <c r="AW334" s="59">
        <f>IFERROR(VALUE(INDEX('CSV Import'!$EL$7:$EL$359, MATCH($BP334, 'CSV Import'!$EK$7:$EK$359, 0))),0)</f>
        <v>0</v>
      </c>
      <c r="AX334" s="60">
        <f>IFERROR(VALUE(INDEX('CSV Import'!$EM$7:$EM$359, MATCH($BP334, 'CSV Import'!$EK$7:$EK$359, 0))),0)</f>
        <v>0</v>
      </c>
      <c r="AY334" s="59">
        <f>IFERROR(VALUE(INDEX('CSV Import'!$ER$7:$ER$359, MATCH($BP334, 'CSV Import'!$EQ$7:$EQ$359, 0))),0)</f>
        <v>0</v>
      </c>
      <c r="AZ334" s="60">
        <f>IFERROR(VALUE(INDEX('CSV Import'!$ES$7:$ES$359, MATCH($BP334, 'CSV Import'!$EQ$7:$EQ$359, 0))),0)</f>
        <v>0</v>
      </c>
      <c r="BA334" s="59">
        <f>IFERROR(VALUE(INDEX('CSV Import'!$EX$7:$EX$359, MATCH($BP334, 'CSV Import'!$EW$7:$EW$359, 0))),0)</f>
        <v>0</v>
      </c>
      <c r="BB334" s="60">
        <f>IFERROR(VALUE(INDEX('CSV Import'!$EY$7:$EY$359, MATCH($BP334, 'CSV Import'!$EW$7:$EW$359, 0))),0)</f>
        <v>0</v>
      </c>
      <c r="BC334" s="59">
        <f>IFERROR(VALUE(INDEX('CSV Import'!$FD$7:$FD$359, MATCH($BP334, 'CSV Import'!$FC$7:$FC$359, 0))),0)</f>
        <v>0</v>
      </c>
      <c r="BD334" s="60">
        <f>IFERROR(VALUE(INDEX('CSV Import'!$FE$7:$FE$359, MATCH($BP334, 'CSV Import'!$FC$7:$FC$359, 0))),0)</f>
        <v>0</v>
      </c>
      <c r="BE334" s="59">
        <f>IFERROR(VALUE(INDEX('CSV Import'!$FJ$7:$FJ$359, MATCH($BP334, 'CSV Import'!$FI$7:$FI$359, 0))),0)</f>
        <v>0</v>
      </c>
      <c r="BF334" s="60">
        <f>IFERROR(VALUE(INDEX('CSV Import'!$FK$7:$FK$359, MATCH($BP334, 'CSV Import'!$FI$7:$FI$359, 0))),0)</f>
        <v>0</v>
      </c>
      <c r="BG334" s="59">
        <f>IFERROR(VALUE(INDEX('CSV Import'!$FP$7:$FP$359, MATCH($BP334, 'CSV Import'!$FO$7:$FO$359, 0))),0)</f>
        <v>0</v>
      </c>
      <c r="BH334" s="60">
        <f>IFERROR(VALUE(INDEX('CSV Import'!$FQ$7:$FQ$359, MATCH($BP334, 'CSV Import'!$FO$7:$FO$359, 0))),0)</f>
        <v>0</v>
      </c>
      <c r="BI334" s="59">
        <f>IFERROR(VALUE(INDEX('CSV Import'!$FV$7:$FV$359, MATCH($BP334, 'CSV Import'!$FU$7:$FU$359, 0))),0)</f>
        <v>0</v>
      </c>
      <c r="BJ334" s="60">
        <f>IFERROR(VALUE(INDEX('CSV Import'!$FW$7:$FW$359, MATCH($BP334, 'CSV Import'!$FU$7:$FU$359, 0))),0)</f>
        <v>0</v>
      </c>
      <c r="BK334" s="59">
        <f>IFERROR(VALUE(INDEX('CSV Import'!$GB$7:$GB$359, MATCH($BP334, 'CSV Import'!$GA$7:$GA$359, 0))),0)</f>
        <v>0</v>
      </c>
      <c r="BL334" s="60">
        <f>IFERROR(VALUE(INDEX('CSV Import'!$GC$7:$GC$359, MATCH($BP334, 'CSV Import'!$GA$7:$GA$359, 0))),0)</f>
        <v>0</v>
      </c>
      <c r="BM334" s="61">
        <f t="shared" si="579"/>
        <v>0</v>
      </c>
      <c r="BN334" s="62">
        <f t="shared" si="579"/>
        <v>0</v>
      </c>
      <c r="BP334" s="33" t="str">
        <f t="shared" si="580"/>
        <v>CREDITS</v>
      </c>
    </row>
    <row r="335" spans="1:68" x14ac:dyDescent="0.2">
      <c r="A335" s="28">
        <f>ROW()</f>
        <v>335</v>
      </c>
      <c r="B335" s="111"/>
      <c r="C335" s="59">
        <f>IFERROR(VALUE(INDEX('CSV Import'!$D$7:$D$359, MATCH($BP335, 'CSV Import'!$C$7:$C$359, 0))),0)</f>
        <v>0</v>
      </c>
      <c r="D335" s="60">
        <f>IFERROR(VALUE(INDEX('CSV Import'!$E$7:$E$359, MATCH($BP335, 'CSV Import'!$C$7:$C$359, 0))),0)</f>
        <v>0</v>
      </c>
      <c r="E335" s="59">
        <f>IFERROR(VALUE(INDEX('CSV Import'!$J$7:$J$359, MATCH($BP335, 'CSV Import'!$I$7:$I$359, 0))),0)</f>
        <v>0</v>
      </c>
      <c r="F335" s="60">
        <f>IFERROR(VALUE(INDEX('CSV Import'!$K$7:$K$359, MATCH($BP335, 'CSV Import'!$I$7:$I$359, 0))),0)</f>
        <v>0</v>
      </c>
      <c r="G335" s="59">
        <f>IFERROR(VALUE(INDEX('CSV Import'!$P$7:$P$359, MATCH($BP335, 'CSV Import'!$O$7:$O$359, 0))),0)</f>
        <v>0</v>
      </c>
      <c r="H335" s="60">
        <f>IFERROR(VALUE(INDEX('CSV Import'!$Q$7:$Q$359, MATCH($BP335, 'CSV Import'!$O$7:$O$359, 0))),0)</f>
        <v>0</v>
      </c>
      <c r="I335" s="59">
        <f>IFERROR(VALUE(INDEX('CSV Import'!$V$7:$V$359, MATCH($BP335, 'CSV Import'!$U$7:$U$359, 0))),0)</f>
        <v>0</v>
      </c>
      <c r="J335" s="60">
        <f>IFERROR(VALUE(INDEX('CSV Import'!$W$7:$W$359, MATCH($BP335, 'CSV Import'!$U$7:$U$359, 0))),0)</f>
        <v>0</v>
      </c>
      <c r="K335" s="59">
        <f>IFERROR(VALUE(INDEX('CSV Import'!$AB$7:$AB$359, MATCH($BP335, 'CSV Import'!$AA$7:$AA$359, 0))),0)</f>
        <v>0</v>
      </c>
      <c r="L335" s="60">
        <f>IFERROR(VALUE(INDEX('CSV Import'!$AC$7:$AC$359, MATCH($BP335, 'CSV Import'!$AA$7:$AA$359, 0))),0)</f>
        <v>0</v>
      </c>
      <c r="M335" s="59">
        <f>IFERROR(VALUE(INDEX('CSV Import'!$AH$7:$AH$359, MATCH($BP335, 'CSV Import'!$AG$7:$AG$359, 0))),0)</f>
        <v>0</v>
      </c>
      <c r="N335" s="60">
        <f>IFERROR(VALUE(INDEX('CSV Import'!$AI$7:$AI$359, MATCH($BP335, 'CSV Import'!$AG$7:$AG$359, 0))),0)</f>
        <v>0</v>
      </c>
      <c r="O335" s="59">
        <f>IFERROR(VALUE(INDEX('CSV Import'!$AN$7:$AN$359, MATCH($BP335, 'CSV Import'!$AM$7:$AM$359, 0))),0)</f>
        <v>0</v>
      </c>
      <c r="P335" s="60">
        <f>IFERROR(VALUE(INDEX('CSV Import'!$AO$7:$AO$359, MATCH($BP335, 'CSV Import'!$AM$7:$AM$359, 0))),0)</f>
        <v>0</v>
      </c>
      <c r="Q335" s="59">
        <f>IFERROR(VALUE(INDEX('CSV Import'!$AT$7:$AT$359, MATCH($BP335, 'CSV Import'!$AS$7:$AS$359, 0))),0)</f>
        <v>0</v>
      </c>
      <c r="R335" s="60">
        <f>IFERROR(VALUE(INDEX('CSV Import'!$AU$7:$AU$359, MATCH($BP335, 'CSV Import'!$AS$7:$AS$359, 0))),0)</f>
        <v>0</v>
      </c>
      <c r="S335" s="59">
        <f>IFERROR(VALUE(INDEX('CSV Import'!$AZ$7:$AZ$359, MATCH($BP335, 'CSV Import'!$AY$7:$AY$359, 0))),0)</f>
        <v>0</v>
      </c>
      <c r="T335" s="60">
        <f>IFERROR(VALUE(INDEX('CSV Import'!$BA$7:$BA$359, MATCH($BP335, 'CSV Import'!$AY$7:$AY$359, 0))),0)</f>
        <v>0</v>
      </c>
      <c r="U335" s="59">
        <f>IFERROR(VALUE(INDEX('CSV Import'!$BF$7:$BF$359, MATCH($BP335, 'CSV Import'!$BE$7:$BE$359, 0))),0)</f>
        <v>0</v>
      </c>
      <c r="V335" s="60">
        <f>IFERROR(VALUE(INDEX('CSV Import'!$BG$7:$BG$359, MATCH($BP335, 'CSV Import'!$BE$7:$BE$359, 0))),0)</f>
        <v>0</v>
      </c>
      <c r="W335" s="59">
        <f>IFERROR(VALUE(INDEX('CSV Import'!$BL$7:$BL$359, MATCH($BP335, 'CSV Import'!$BK$7:$BK$359, 0))),0)</f>
        <v>0</v>
      </c>
      <c r="X335" s="60">
        <f>IFERROR(VALUE(INDEX('CSV Import'!$BM$7:$BM$359, MATCH($BP335, 'CSV Import'!$BK$7:$BK$359, 0))),0)</f>
        <v>0</v>
      </c>
      <c r="Y335" s="59">
        <f>IFERROR(VALUE(INDEX('CSV Import'!$BR$7:$BR$359, MATCH($BP335, 'CSV Import'!$BQ$7:$BQ$359, 0))),0)</f>
        <v>0</v>
      </c>
      <c r="Z335" s="60">
        <f>IFERROR(VALUE(INDEX('CSV Import'!$BS$7:$BS$359, MATCH($BP335, 'CSV Import'!$BQ$7:$BQ$359, 0))),0)</f>
        <v>0</v>
      </c>
      <c r="AA335" s="59">
        <f>IFERROR(VALUE(INDEX('CSV Import'!$BX$7:$BX$359, MATCH($BP335, 'CSV Import'!$BW$7:$BW$359, 0))),0)</f>
        <v>0</v>
      </c>
      <c r="AB335" s="60">
        <f>IFERROR(VALUE(INDEX('CSV Import'!$BY$7:$BY$359, MATCH($BP335, 'CSV Import'!$BW$7:$BW$359, 0))),0)</f>
        <v>0</v>
      </c>
      <c r="AC335" s="59">
        <f>IFERROR(VALUE(INDEX('CSV Import'!$CD$7:$CD$359, MATCH($BP335, 'CSV Import'!$CC$7:$CC$359, 0))),0)</f>
        <v>0</v>
      </c>
      <c r="AD335" s="60">
        <f>IFERROR(VALUE(INDEX('CSV Import'!$CE$7:$CE$359, MATCH($BP335, 'CSV Import'!$CC$7:$CC$359, 0))),0)</f>
        <v>0</v>
      </c>
      <c r="AE335" s="59">
        <f>IFERROR(VALUE(INDEX('CSV Import'!$CJ$7:$CJ$359, MATCH($BP335, 'CSV Import'!$CI$7:$CI$359, 0))),0)</f>
        <v>0</v>
      </c>
      <c r="AF335" s="60">
        <f>IFERROR(VALUE(INDEX('CSV Import'!$CK$7:$CK$359, MATCH($BP335, 'CSV Import'!$CI$7:$CI$359, 0))),0)</f>
        <v>0</v>
      </c>
      <c r="AG335" s="59">
        <f>IFERROR(VALUE(INDEX('CSV Import'!$CP$7:$CP$359, MATCH($BP335, 'CSV Import'!$CO$7:$CO$359, 0))),0)</f>
        <v>0</v>
      </c>
      <c r="AH335" s="60">
        <f>IFERROR(VALUE(INDEX('CSV Import'!$CQ$7:$CQ$359, MATCH($BP335, 'CSV Import'!$CO$7:$CO$359, 0))),0)</f>
        <v>0</v>
      </c>
      <c r="AI335" s="59">
        <f>IFERROR(VALUE(INDEX('CSV Import'!$CV$7:$CV$359, MATCH($BP335, 'CSV Import'!$CU$7:$CU$359, 0))),0)</f>
        <v>0</v>
      </c>
      <c r="AJ335" s="60">
        <f>IFERROR(VALUE(INDEX('CSV Import'!$CW$7:$CW$359, MATCH($BP335, 'CSV Import'!$CU$7:$CU$359, 0))),0)</f>
        <v>0</v>
      </c>
      <c r="AK335" s="59">
        <f>IFERROR(VALUE(INDEX('CSV Import'!$DB$7:$DB$359, MATCH($BP335, 'CSV Import'!$DA$7:$DA$359, 0))),0)</f>
        <v>0</v>
      </c>
      <c r="AL335" s="60">
        <f>IFERROR(VALUE(INDEX('CSV Import'!$DC$7:$DC$359, MATCH($BP335, 'CSV Import'!$DA$7:$DA$359, 0))),0)</f>
        <v>0</v>
      </c>
      <c r="AM335" s="59">
        <f>IFERROR(VALUE(INDEX('CSV Import'!$DH$7:$DH$359, MATCH($BP335, 'CSV Import'!$DG$7:$DG$359, 0))),0)</f>
        <v>0</v>
      </c>
      <c r="AN335" s="60">
        <f>IFERROR(VALUE(INDEX('CSV Import'!$DI$7:$DI$359, MATCH($BP335, 'CSV Import'!$DG$7:$DG$359, 0))),0)</f>
        <v>0</v>
      </c>
      <c r="AO335" s="59">
        <f>IFERROR(VALUE(INDEX('CSV Import'!$DN$7:$DN$359, MATCH($BP335, 'CSV Import'!$DM$7:$DM$359, 0))),0)</f>
        <v>0</v>
      </c>
      <c r="AP335" s="60">
        <f>IFERROR(VALUE(INDEX('CSV Import'!$DO$7:$DO$359, MATCH($BP335, 'CSV Import'!$DM$7:$DM$359, 0))),0)</f>
        <v>0</v>
      </c>
      <c r="AQ335" s="59">
        <f>IFERROR(VALUE(INDEX('CSV Import'!$DT$7:$DT$359, MATCH($BP335, 'CSV Import'!$DS$7:$DS$359, 0))),0)</f>
        <v>0</v>
      </c>
      <c r="AR335" s="60">
        <f>IFERROR(VALUE(INDEX('CSV Import'!$DU$7:$DU$359, MATCH($BP335, 'CSV Import'!$DS$7:$DS$359, 0))),0)</f>
        <v>0</v>
      </c>
      <c r="AS335" s="59">
        <f>IFERROR(VALUE(INDEX('CSV Import'!$DZ$7:$DZ$359, MATCH($BP335, 'CSV Import'!$DY$7:$DY$359, 0))),0)</f>
        <v>0</v>
      </c>
      <c r="AT335" s="60">
        <f>IFERROR(VALUE(INDEX('CSV Import'!$EA$7:$EA$359, MATCH($BP335, 'CSV Import'!$DY$7:$DY$359, 0))),0)</f>
        <v>0</v>
      </c>
      <c r="AU335" s="59">
        <f>IFERROR(VALUE(INDEX('CSV Import'!$EF$7:$EF$359, MATCH($BP335, 'CSV Import'!$EE$7:$EE$359, 0))),0)</f>
        <v>0</v>
      </c>
      <c r="AV335" s="60">
        <f>IFERROR(VALUE(INDEX('CSV Import'!$EG$7:$EG$359, MATCH($BP335, 'CSV Import'!$EE$7:$EE$359, 0))),0)</f>
        <v>0</v>
      </c>
      <c r="AW335" s="59">
        <f>IFERROR(VALUE(INDEX('CSV Import'!$EL$7:$EL$359, MATCH($BP335, 'CSV Import'!$EK$7:$EK$359, 0))),0)</f>
        <v>0</v>
      </c>
      <c r="AX335" s="60">
        <f>IFERROR(VALUE(INDEX('CSV Import'!$EM$7:$EM$359, MATCH($BP335, 'CSV Import'!$EK$7:$EK$359, 0))),0)</f>
        <v>0</v>
      </c>
      <c r="AY335" s="59">
        <f>IFERROR(VALUE(INDEX('CSV Import'!$ER$7:$ER$359, MATCH($BP335, 'CSV Import'!$EQ$7:$EQ$359, 0))),0)</f>
        <v>0</v>
      </c>
      <c r="AZ335" s="60">
        <f>IFERROR(VALUE(INDEX('CSV Import'!$ES$7:$ES$359, MATCH($BP335, 'CSV Import'!$EQ$7:$EQ$359, 0))),0)</f>
        <v>0</v>
      </c>
      <c r="BA335" s="59">
        <f>IFERROR(VALUE(INDEX('CSV Import'!$EX$7:$EX$359, MATCH($BP335, 'CSV Import'!$EW$7:$EW$359, 0))),0)</f>
        <v>0</v>
      </c>
      <c r="BB335" s="60">
        <f>IFERROR(VALUE(INDEX('CSV Import'!$EY$7:$EY$359, MATCH($BP335, 'CSV Import'!$EW$7:$EW$359, 0))),0)</f>
        <v>0</v>
      </c>
      <c r="BC335" s="59">
        <f>IFERROR(VALUE(INDEX('CSV Import'!$FD$7:$FD$359, MATCH($BP335, 'CSV Import'!$FC$7:$FC$359, 0))),0)</f>
        <v>0</v>
      </c>
      <c r="BD335" s="60">
        <f>IFERROR(VALUE(INDEX('CSV Import'!$FE$7:$FE$359, MATCH($BP335, 'CSV Import'!$FC$7:$FC$359, 0))),0)</f>
        <v>0</v>
      </c>
      <c r="BE335" s="59">
        <f>IFERROR(VALUE(INDEX('CSV Import'!$FJ$7:$FJ$359, MATCH($BP335, 'CSV Import'!$FI$7:$FI$359, 0))),0)</f>
        <v>0</v>
      </c>
      <c r="BF335" s="60">
        <f>IFERROR(VALUE(INDEX('CSV Import'!$FK$7:$FK$359, MATCH($BP335, 'CSV Import'!$FI$7:$FI$359, 0))),0)</f>
        <v>0</v>
      </c>
      <c r="BG335" s="59">
        <f>IFERROR(VALUE(INDEX('CSV Import'!$FP$7:$FP$359, MATCH($BP335, 'CSV Import'!$FO$7:$FO$359, 0))),0)</f>
        <v>0</v>
      </c>
      <c r="BH335" s="60">
        <f>IFERROR(VALUE(INDEX('CSV Import'!$FQ$7:$FQ$359, MATCH($BP335, 'CSV Import'!$FO$7:$FO$359, 0))),0)</f>
        <v>0</v>
      </c>
      <c r="BI335" s="59">
        <f>IFERROR(VALUE(INDEX('CSV Import'!$FV$7:$FV$359, MATCH($BP335, 'CSV Import'!$FU$7:$FU$359, 0))),0)</f>
        <v>0</v>
      </c>
      <c r="BJ335" s="60">
        <f>IFERROR(VALUE(INDEX('CSV Import'!$FW$7:$FW$359, MATCH($BP335, 'CSV Import'!$FU$7:$FU$359, 0))),0)</f>
        <v>0</v>
      </c>
      <c r="BK335" s="59">
        <f>IFERROR(VALUE(INDEX('CSV Import'!$GB$7:$GB$359, MATCH($BP335, 'CSV Import'!$GA$7:$GA$359, 0))),0)</f>
        <v>0</v>
      </c>
      <c r="BL335" s="60">
        <f>IFERROR(VALUE(INDEX('CSV Import'!$GC$7:$GC$359, MATCH($BP335, 'CSV Import'!$GA$7:$GA$359, 0))),0)</f>
        <v>0</v>
      </c>
      <c r="BM335" s="61">
        <f t="shared" si="579"/>
        <v>0</v>
      </c>
      <c r="BN335" s="62">
        <f t="shared" si="579"/>
        <v>0</v>
      </c>
      <c r="BP335" s="33" t="str">
        <f t="shared" si="580"/>
        <v>CREDITS</v>
      </c>
    </row>
    <row r="336" spans="1:68" x14ac:dyDescent="0.2">
      <c r="A336" s="28">
        <f>ROW()</f>
        <v>336</v>
      </c>
      <c r="B336" s="111"/>
      <c r="C336" s="59">
        <f>IFERROR(VALUE(INDEX('CSV Import'!$D$7:$D$359, MATCH($BP336, 'CSV Import'!$C$7:$C$359, 0))),0)</f>
        <v>0</v>
      </c>
      <c r="D336" s="60">
        <f>IFERROR(VALUE(INDEX('CSV Import'!$E$7:$E$359, MATCH($BP336, 'CSV Import'!$C$7:$C$359, 0))),0)</f>
        <v>0</v>
      </c>
      <c r="E336" s="59">
        <f>IFERROR(VALUE(INDEX('CSV Import'!$J$7:$J$359, MATCH($BP336, 'CSV Import'!$I$7:$I$359, 0))),0)</f>
        <v>0</v>
      </c>
      <c r="F336" s="60">
        <f>IFERROR(VALUE(INDEX('CSV Import'!$K$7:$K$359, MATCH($BP336, 'CSV Import'!$I$7:$I$359, 0))),0)</f>
        <v>0</v>
      </c>
      <c r="G336" s="59">
        <f>IFERROR(VALUE(INDEX('CSV Import'!$P$7:$P$359, MATCH($BP336, 'CSV Import'!$O$7:$O$359, 0))),0)</f>
        <v>0</v>
      </c>
      <c r="H336" s="60">
        <f>IFERROR(VALUE(INDEX('CSV Import'!$Q$7:$Q$359, MATCH($BP336, 'CSV Import'!$O$7:$O$359, 0))),0)</f>
        <v>0</v>
      </c>
      <c r="I336" s="59">
        <f>IFERROR(VALUE(INDEX('CSV Import'!$V$7:$V$359, MATCH($BP336, 'CSV Import'!$U$7:$U$359, 0))),0)</f>
        <v>0</v>
      </c>
      <c r="J336" s="60">
        <f>IFERROR(VALUE(INDEX('CSV Import'!$W$7:$W$359, MATCH($BP336, 'CSV Import'!$U$7:$U$359, 0))),0)</f>
        <v>0</v>
      </c>
      <c r="K336" s="59">
        <f>IFERROR(VALUE(INDEX('CSV Import'!$AB$7:$AB$359, MATCH($BP336, 'CSV Import'!$AA$7:$AA$359, 0))),0)</f>
        <v>0</v>
      </c>
      <c r="L336" s="60">
        <f>IFERROR(VALUE(INDEX('CSV Import'!$AC$7:$AC$359, MATCH($BP336, 'CSV Import'!$AA$7:$AA$359, 0))),0)</f>
        <v>0</v>
      </c>
      <c r="M336" s="59">
        <f>IFERROR(VALUE(INDEX('CSV Import'!$AH$7:$AH$359, MATCH($BP336, 'CSV Import'!$AG$7:$AG$359, 0))),0)</f>
        <v>0</v>
      </c>
      <c r="N336" s="60">
        <f>IFERROR(VALUE(INDEX('CSV Import'!$AI$7:$AI$359, MATCH($BP336, 'CSV Import'!$AG$7:$AG$359, 0))),0)</f>
        <v>0</v>
      </c>
      <c r="O336" s="59">
        <f>IFERROR(VALUE(INDEX('CSV Import'!$AN$7:$AN$359, MATCH($BP336, 'CSV Import'!$AM$7:$AM$359, 0))),0)</f>
        <v>0</v>
      </c>
      <c r="P336" s="60">
        <f>IFERROR(VALUE(INDEX('CSV Import'!$AO$7:$AO$359, MATCH($BP336, 'CSV Import'!$AM$7:$AM$359, 0))),0)</f>
        <v>0</v>
      </c>
      <c r="Q336" s="59">
        <f>IFERROR(VALUE(INDEX('CSV Import'!$AT$7:$AT$359, MATCH($BP336, 'CSV Import'!$AS$7:$AS$359, 0))),0)</f>
        <v>0</v>
      </c>
      <c r="R336" s="60">
        <f>IFERROR(VALUE(INDEX('CSV Import'!$AU$7:$AU$359, MATCH($BP336, 'CSV Import'!$AS$7:$AS$359, 0))),0)</f>
        <v>0</v>
      </c>
      <c r="S336" s="59">
        <f>IFERROR(VALUE(INDEX('CSV Import'!$AZ$7:$AZ$359, MATCH($BP336, 'CSV Import'!$AY$7:$AY$359, 0))),0)</f>
        <v>0</v>
      </c>
      <c r="T336" s="60">
        <f>IFERROR(VALUE(INDEX('CSV Import'!$BA$7:$BA$359, MATCH($BP336, 'CSV Import'!$AY$7:$AY$359, 0))),0)</f>
        <v>0</v>
      </c>
      <c r="U336" s="59">
        <f>IFERROR(VALUE(INDEX('CSV Import'!$BF$7:$BF$359, MATCH($BP336, 'CSV Import'!$BE$7:$BE$359, 0))),0)</f>
        <v>0</v>
      </c>
      <c r="V336" s="60">
        <f>IFERROR(VALUE(INDEX('CSV Import'!$BG$7:$BG$359, MATCH($BP336, 'CSV Import'!$BE$7:$BE$359, 0))),0)</f>
        <v>0</v>
      </c>
      <c r="W336" s="59">
        <f>IFERROR(VALUE(INDEX('CSV Import'!$BL$7:$BL$359, MATCH($BP336, 'CSV Import'!$BK$7:$BK$359, 0))),0)</f>
        <v>0</v>
      </c>
      <c r="X336" s="60">
        <f>IFERROR(VALUE(INDEX('CSV Import'!$BM$7:$BM$359, MATCH($BP336, 'CSV Import'!$BK$7:$BK$359, 0))),0)</f>
        <v>0</v>
      </c>
      <c r="Y336" s="59">
        <f>IFERROR(VALUE(INDEX('CSV Import'!$BR$7:$BR$359, MATCH($BP336, 'CSV Import'!$BQ$7:$BQ$359, 0))),0)</f>
        <v>0</v>
      </c>
      <c r="Z336" s="60">
        <f>IFERROR(VALUE(INDEX('CSV Import'!$BS$7:$BS$359, MATCH($BP336, 'CSV Import'!$BQ$7:$BQ$359, 0))),0)</f>
        <v>0</v>
      </c>
      <c r="AA336" s="59">
        <f>IFERROR(VALUE(INDEX('CSV Import'!$BX$7:$BX$359, MATCH($BP336, 'CSV Import'!$BW$7:$BW$359, 0))),0)</f>
        <v>0</v>
      </c>
      <c r="AB336" s="60">
        <f>IFERROR(VALUE(INDEX('CSV Import'!$BY$7:$BY$359, MATCH($BP336, 'CSV Import'!$BW$7:$BW$359, 0))),0)</f>
        <v>0</v>
      </c>
      <c r="AC336" s="59">
        <f>IFERROR(VALUE(INDEX('CSV Import'!$CD$7:$CD$359, MATCH($BP336, 'CSV Import'!$CC$7:$CC$359, 0))),0)</f>
        <v>0</v>
      </c>
      <c r="AD336" s="60">
        <f>IFERROR(VALUE(INDEX('CSV Import'!$CE$7:$CE$359, MATCH($BP336, 'CSV Import'!$CC$7:$CC$359, 0))),0)</f>
        <v>0</v>
      </c>
      <c r="AE336" s="59">
        <f>IFERROR(VALUE(INDEX('CSV Import'!$CJ$7:$CJ$359, MATCH($BP336, 'CSV Import'!$CI$7:$CI$359, 0))),0)</f>
        <v>0</v>
      </c>
      <c r="AF336" s="60">
        <f>IFERROR(VALUE(INDEX('CSV Import'!$CK$7:$CK$359, MATCH($BP336, 'CSV Import'!$CI$7:$CI$359, 0))),0)</f>
        <v>0</v>
      </c>
      <c r="AG336" s="59">
        <f>IFERROR(VALUE(INDEX('CSV Import'!$CP$7:$CP$359, MATCH($BP336, 'CSV Import'!$CO$7:$CO$359, 0))),0)</f>
        <v>0</v>
      </c>
      <c r="AH336" s="60">
        <f>IFERROR(VALUE(INDEX('CSV Import'!$CQ$7:$CQ$359, MATCH($BP336, 'CSV Import'!$CO$7:$CO$359, 0))),0)</f>
        <v>0</v>
      </c>
      <c r="AI336" s="59">
        <f>IFERROR(VALUE(INDEX('CSV Import'!$CV$7:$CV$359, MATCH($BP336, 'CSV Import'!$CU$7:$CU$359, 0))),0)</f>
        <v>0</v>
      </c>
      <c r="AJ336" s="60">
        <f>IFERROR(VALUE(INDEX('CSV Import'!$CW$7:$CW$359, MATCH($BP336, 'CSV Import'!$CU$7:$CU$359, 0))),0)</f>
        <v>0</v>
      </c>
      <c r="AK336" s="59">
        <f>IFERROR(VALUE(INDEX('CSV Import'!$DB$7:$DB$359, MATCH($BP336, 'CSV Import'!$DA$7:$DA$359, 0))),0)</f>
        <v>0</v>
      </c>
      <c r="AL336" s="60">
        <f>IFERROR(VALUE(INDEX('CSV Import'!$DC$7:$DC$359, MATCH($BP336, 'CSV Import'!$DA$7:$DA$359, 0))),0)</f>
        <v>0</v>
      </c>
      <c r="AM336" s="59">
        <f>IFERROR(VALUE(INDEX('CSV Import'!$DH$7:$DH$359, MATCH($BP336, 'CSV Import'!$DG$7:$DG$359, 0))),0)</f>
        <v>0</v>
      </c>
      <c r="AN336" s="60">
        <f>IFERROR(VALUE(INDEX('CSV Import'!$DI$7:$DI$359, MATCH($BP336, 'CSV Import'!$DG$7:$DG$359, 0))),0)</f>
        <v>0</v>
      </c>
      <c r="AO336" s="59">
        <f>IFERROR(VALUE(INDEX('CSV Import'!$DN$7:$DN$359, MATCH($BP336, 'CSV Import'!$DM$7:$DM$359, 0))),0)</f>
        <v>0</v>
      </c>
      <c r="AP336" s="60">
        <f>IFERROR(VALUE(INDEX('CSV Import'!$DO$7:$DO$359, MATCH($BP336, 'CSV Import'!$DM$7:$DM$359, 0))),0)</f>
        <v>0</v>
      </c>
      <c r="AQ336" s="59">
        <f>IFERROR(VALUE(INDEX('CSV Import'!$DT$7:$DT$359, MATCH($BP336, 'CSV Import'!$DS$7:$DS$359, 0))),0)</f>
        <v>0</v>
      </c>
      <c r="AR336" s="60">
        <f>IFERROR(VALUE(INDEX('CSV Import'!$DU$7:$DU$359, MATCH($BP336, 'CSV Import'!$DS$7:$DS$359, 0))),0)</f>
        <v>0</v>
      </c>
      <c r="AS336" s="59">
        <f>IFERROR(VALUE(INDEX('CSV Import'!$DZ$7:$DZ$359, MATCH($BP336, 'CSV Import'!$DY$7:$DY$359, 0))),0)</f>
        <v>0</v>
      </c>
      <c r="AT336" s="60">
        <f>IFERROR(VALUE(INDEX('CSV Import'!$EA$7:$EA$359, MATCH($BP336, 'CSV Import'!$DY$7:$DY$359, 0))),0)</f>
        <v>0</v>
      </c>
      <c r="AU336" s="59">
        <f>IFERROR(VALUE(INDEX('CSV Import'!$EF$7:$EF$359, MATCH($BP336, 'CSV Import'!$EE$7:$EE$359, 0))),0)</f>
        <v>0</v>
      </c>
      <c r="AV336" s="60">
        <f>IFERROR(VALUE(INDEX('CSV Import'!$EG$7:$EG$359, MATCH($BP336, 'CSV Import'!$EE$7:$EE$359, 0))),0)</f>
        <v>0</v>
      </c>
      <c r="AW336" s="59">
        <f>IFERROR(VALUE(INDEX('CSV Import'!$EL$7:$EL$359, MATCH($BP336, 'CSV Import'!$EK$7:$EK$359, 0))),0)</f>
        <v>0</v>
      </c>
      <c r="AX336" s="60">
        <f>IFERROR(VALUE(INDEX('CSV Import'!$EM$7:$EM$359, MATCH($BP336, 'CSV Import'!$EK$7:$EK$359, 0))),0)</f>
        <v>0</v>
      </c>
      <c r="AY336" s="59">
        <f>IFERROR(VALUE(INDEX('CSV Import'!$ER$7:$ER$359, MATCH($BP336, 'CSV Import'!$EQ$7:$EQ$359, 0))),0)</f>
        <v>0</v>
      </c>
      <c r="AZ336" s="60">
        <f>IFERROR(VALUE(INDEX('CSV Import'!$ES$7:$ES$359, MATCH($BP336, 'CSV Import'!$EQ$7:$EQ$359, 0))),0)</f>
        <v>0</v>
      </c>
      <c r="BA336" s="59">
        <f>IFERROR(VALUE(INDEX('CSV Import'!$EX$7:$EX$359, MATCH($BP336, 'CSV Import'!$EW$7:$EW$359, 0))),0)</f>
        <v>0</v>
      </c>
      <c r="BB336" s="60">
        <f>IFERROR(VALUE(INDEX('CSV Import'!$EY$7:$EY$359, MATCH($BP336, 'CSV Import'!$EW$7:$EW$359, 0))),0)</f>
        <v>0</v>
      </c>
      <c r="BC336" s="59">
        <f>IFERROR(VALUE(INDEX('CSV Import'!$FD$7:$FD$359, MATCH($BP336, 'CSV Import'!$FC$7:$FC$359, 0))),0)</f>
        <v>0</v>
      </c>
      <c r="BD336" s="60">
        <f>IFERROR(VALUE(INDEX('CSV Import'!$FE$7:$FE$359, MATCH($BP336, 'CSV Import'!$FC$7:$FC$359, 0))),0)</f>
        <v>0</v>
      </c>
      <c r="BE336" s="59">
        <f>IFERROR(VALUE(INDEX('CSV Import'!$FJ$7:$FJ$359, MATCH($BP336, 'CSV Import'!$FI$7:$FI$359, 0))),0)</f>
        <v>0</v>
      </c>
      <c r="BF336" s="60">
        <f>IFERROR(VALUE(INDEX('CSV Import'!$FK$7:$FK$359, MATCH($BP336, 'CSV Import'!$FI$7:$FI$359, 0))),0)</f>
        <v>0</v>
      </c>
      <c r="BG336" s="59">
        <f>IFERROR(VALUE(INDEX('CSV Import'!$FP$7:$FP$359, MATCH($BP336, 'CSV Import'!$FO$7:$FO$359, 0))),0)</f>
        <v>0</v>
      </c>
      <c r="BH336" s="60">
        <f>IFERROR(VALUE(INDEX('CSV Import'!$FQ$7:$FQ$359, MATCH($BP336, 'CSV Import'!$FO$7:$FO$359, 0))),0)</f>
        <v>0</v>
      </c>
      <c r="BI336" s="59">
        <f>IFERROR(VALUE(INDEX('CSV Import'!$FV$7:$FV$359, MATCH($BP336, 'CSV Import'!$FU$7:$FU$359, 0))),0)</f>
        <v>0</v>
      </c>
      <c r="BJ336" s="60">
        <f>IFERROR(VALUE(INDEX('CSV Import'!$FW$7:$FW$359, MATCH($BP336, 'CSV Import'!$FU$7:$FU$359, 0))),0)</f>
        <v>0</v>
      </c>
      <c r="BK336" s="59">
        <f>IFERROR(VALUE(INDEX('CSV Import'!$GB$7:$GB$359, MATCH($BP336, 'CSV Import'!$GA$7:$GA$359, 0))),0)</f>
        <v>0</v>
      </c>
      <c r="BL336" s="60">
        <f>IFERROR(VALUE(INDEX('CSV Import'!$GC$7:$GC$359, MATCH($BP336, 'CSV Import'!$GA$7:$GA$359, 0))),0)</f>
        <v>0</v>
      </c>
      <c r="BM336" s="61">
        <f t="shared" si="579"/>
        <v>0</v>
      </c>
      <c r="BN336" s="62">
        <f t="shared" si="579"/>
        <v>0</v>
      </c>
      <c r="BP336" s="33" t="str">
        <f t="shared" si="580"/>
        <v>CREDITS</v>
      </c>
    </row>
    <row r="337" spans="1:68" x14ac:dyDescent="0.2">
      <c r="A337" s="28">
        <f>ROW()</f>
        <v>337</v>
      </c>
      <c r="B337" s="111"/>
      <c r="C337" s="59">
        <f>IFERROR(VALUE(INDEX('CSV Import'!$D$7:$D$359, MATCH($BP337, 'CSV Import'!$C$7:$C$359, 0))),0)</f>
        <v>0</v>
      </c>
      <c r="D337" s="60">
        <f>IFERROR(VALUE(INDEX('CSV Import'!$E$7:$E$359, MATCH($BP337, 'CSV Import'!$C$7:$C$359, 0))),0)</f>
        <v>0</v>
      </c>
      <c r="E337" s="59">
        <f>IFERROR(VALUE(INDEX('CSV Import'!$J$7:$J$359, MATCH($BP337, 'CSV Import'!$I$7:$I$359, 0))),0)</f>
        <v>0</v>
      </c>
      <c r="F337" s="60">
        <f>IFERROR(VALUE(INDEX('CSV Import'!$K$7:$K$359, MATCH($BP337, 'CSV Import'!$I$7:$I$359, 0))),0)</f>
        <v>0</v>
      </c>
      <c r="G337" s="59">
        <f>IFERROR(VALUE(INDEX('CSV Import'!$P$7:$P$359, MATCH($BP337, 'CSV Import'!$O$7:$O$359, 0))),0)</f>
        <v>0</v>
      </c>
      <c r="H337" s="60">
        <f>IFERROR(VALUE(INDEX('CSV Import'!$Q$7:$Q$359, MATCH($BP337, 'CSV Import'!$O$7:$O$359, 0))),0)</f>
        <v>0</v>
      </c>
      <c r="I337" s="59">
        <f>IFERROR(VALUE(INDEX('CSV Import'!$V$7:$V$359, MATCH($BP337, 'CSV Import'!$U$7:$U$359, 0))),0)</f>
        <v>0</v>
      </c>
      <c r="J337" s="60">
        <f>IFERROR(VALUE(INDEX('CSV Import'!$W$7:$W$359, MATCH($BP337, 'CSV Import'!$U$7:$U$359, 0))),0)</f>
        <v>0</v>
      </c>
      <c r="K337" s="59">
        <f>IFERROR(VALUE(INDEX('CSV Import'!$AB$7:$AB$359, MATCH($BP337, 'CSV Import'!$AA$7:$AA$359, 0))),0)</f>
        <v>0</v>
      </c>
      <c r="L337" s="60">
        <f>IFERROR(VALUE(INDEX('CSV Import'!$AC$7:$AC$359, MATCH($BP337, 'CSV Import'!$AA$7:$AA$359, 0))),0)</f>
        <v>0</v>
      </c>
      <c r="M337" s="59">
        <f>IFERROR(VALUE(INDEX('CSV Import'!$AH$7:$AH$359, MATCH($BP337, 'CSV Import'!$AG$7:$AG$359, 0))),0)</f>
        <v>0</v>
      </c>
      <c r="N337" s="60">
        <f>IFERROR(VALUE(INDEX('CSV Import'!$AI$7:$AI$359, MATCH($BP337, 'CSV Import'!$AG$7:$AG$359, 0))),0)</f>
        <v>0</v>
      </c>
      <c r="O337" s="59">
        <f>IFERROR(VALUE(INDEX('CSV Import'!$AN$7:$AN$359, MATCH($BP337, 'CSV Import'!$AM$7:$AM$359, 0))),0)</f>
        <v>0</v>
      </c>
      <c r="P337" s="60">
        <f>IFERROR(VALUE(INDEX('CSV Import'!$AO$7:$AO$359, MATCH($BP337, 'CSV Import'!$AM$7:$AM$359, 0))),0)</f>
        <v>0</v>
      </c>
      <c r="Q337" s="59">
        <f>IFERROR(VALUE(INDEX('CSV Import'!$AT$7:$AT$359, MATCH($BP337, 'CSV Import'!$AS$7:$AS$359, 0))),0)</f>
        <v>0</v>
      </c>
      <c r="R337" s="60">
        <f>IFERROR(VALUE(INDEX('CSV Import'!$AU$7:$AU$359, MATCH($BP337, 'CSV Import'!$AS$7:$AS$359, 0))),0)</f>
        <v>0</v>
      </c>
      <c r="S337" s="59">
        <f>IFERROR(VALUE(INDEX('CSV Import'!$AZ$7:$AZ$359, MATCH($BP337, 'CSV Import'!$AY$7:$AY$359, 0))),0)</f>
        <v>0</v>
      </c>
      <c r="T337" s="60">
        <f>IFERROR(VALUE(INDEX('CSV Import'!$BA$7:$BA$359, MATCH($BP337, 'CSV Import'!$AY$7:$AY$359, 0))),0)</f>
        <v>0</v>
      </c>
      <c r="U337" s="59">
        <f>IFERROR(VALUE(INDEX('CSV Import'!$BF$7:$BF$359, MATCH($BP337, 'CSV Import'!$BE$7:$BE$359, 0))),0)</f>
        <v>0</v>
      </c>
      <c r="V337" s="60">
        <f>IFERROR(VALUE(INDEX('CSV Import'!$BG$7:$BG$359, MATCH($BP337, 'CSV Import'!$BE$7:$BE$359, 0))),0)</f>
        <v>0</v>
      </c>
      <c r="W337" s="59">
        <f>IFERROR(VALUE(INDEX('CSV Import'!$BL$7:$BL$359, MATCH($BP337, 'CSV Import'!$BK$7:$BK$359, 0))),0)</f>
        <v>0</v>
      </c>
      <c r="X337" s="60">
        <f>IFERROR(VALUE(INDEX('CSV Import'!$BM$7:$BM$359, MATCH($BP337, 'CSV Import'!$BK$7:$BK$359, 0))),0)</f>
        <v>0</v>
      </c>
      <c r="Y337" s="59">
        <f>IFERROR(VALUE(INDEX('CSV Import'!$BR$7:$BR$359, MATCH($BP337, 'CSV Import'!$BQ$7:$BQ$359, 0))),0)</f>
        <v>0</v>
      </c>
      <c r="Z337" s="60">
        <f>IFERROR(VALUE(INDEX('CSV Import'!$BS$7:$BS$359, MATCH($BP337, 'CSV Import'!$BQ$7:$BQ$359, 0))),0)</f>
        <v>0</v>
      </c>
      <c r="AA337" s="59">
        <f>IFERROR(VALUE(INDEX('CSV Import'!$BX$7:$BX$359, MATCH($BP337, 'CSV Import'!$BW$7:$BW$359, 0))),0)</f>
        <v>0</v>
      </c>
      <c r="AB337" s="60">
        <f>IFERROR(VALUE(INDEX('CSV Import'!$BY$7:$BY$359, MATCH($BP337, 'CSV Import'!$BW$7:$BW$359, 0))),0)</f>
        <v>0</v>
      </c>
      <c r="AC337" s="59">
        <f>IFERROR(VALUE(INDEX('CSV Import'!$CD$7:$CD$359, MATCH($BP337, 'CSV Import'!$CC$7:$CC$359, 0))),0)</f>
        <v>0</v>
      </c>
      <c r="AD337" s="60">
        <f>IFERROR(VALUE(INDEX('CSV Import'!$CE$7:$CE$359, MATCH($BP337, 'CSV Import'!$CC$7:$CC$359, 0))),0)</f>
        <v>0</v>
      </c>
      <c r="AE337" s="59">
        <f>IFERROR(VALUE(INDEX('CSV Import'!$CJ$7:$CJ$359, MATCH($BP337, 'CSV Import'!$CI$7:$CI$359, 0))),0)</f>
        <v>0</v>
      </c>
      <c r="AF337" s="60">
        <f>IFERROR(VALUE(INDEX('CSV Import'!$CK$7:$CK$359, MATCH($BP337, 'CSV Import'!$CI$7:$CI$359, 0))),0)</f>
        <v>0</v>
      </c>
      <c r="AG337" s="59">
        <f>IFERROR(VALUE(INDEX('CSV Import'!$CP$7:$CP$359, MATCH($BP337, 'CSV Import'!$CO$7:$CO$359, 0))),0)</f>
        <v>0</v>
      </c>
      <c r="AH337" s="60">
        <f>IFERROR(VALUE(INDEX('CSV Import'!$CQ$7:$CQ$359, MATCH($BP337, 'CSV Import'!$CO$7:$CO$359, 0))),0)</f>
        <v>0</v>
      </c>
      <c r="AI337" s="59">
        <f>IFERROR(VALUE(INDEX('CSV Import'!$CV$7:$CV$359, MATCH($BP337, 'CSV Import'!$CU$7:$CU$359, 0))),0)</f>
        <v>0</v>
      </c>
      <c r="AJ337" s="60">
        <f>IFERROR(VALUE(INDEX('CSV Import'!$CW$7:$CW$359, MATCH($BP337, 'CSV Import'!$CU$7:$CU$359, 0))),0)</f>
        <v>0</v>
      </c>
      <c r="AK337" s="59">
        <f>IFERROR(VALUE(INDEX('CSV Import'!$DB$7:$DB$359, MATCH($BP337, 'CSV Import'!$DA$7:$DA$359, 0))),0)</f>
        <v>0</v>
      </c>
      <c r="AL337" s="60">
        <f>IFERROR(VALUE(INDEX('CSV Import'!$DC$7:$DC$359, MATCH($BP337, 'CSV Import'!$DA$7:$DA$359, 0))),0)</f>
        <v>0</v>
      </c>
      <c r="AM337" s="59">
        <f>IFERROR(VALUE(INDEX('CSV Import'!$DH$7:$DH$359, MATCH($BP337, 'CSV Import'!$DG$7:$DG$359, 0))),0)</f>
        <v>0</v>
      </c>
      <c r="AN337" s="60">
        <f>IFERROR(VALUE(INDEX('CSV Import'!$DI$7:$DI$359, MATCH($BP337, 'CSV Import'!$DG$7:$DG$359, 0))),0)</f>
        <v>0</v>
      </c>
      <c r="AO337" s="59">
        <f>IFERROR(VALUE(INDEX('CSV Import'!$DN$7:$DN$359, MATCH($BP337, 'CSV Import'!$DM$7:$DM$359, 0))),0)</f>
        <v>0</v>
      </c>
      <c r="AP337" s="60">
        <f>IFERROR(VALUE(INDEX('CSV Import'!$DO$7:$DO$359, MATCH($BP337, 'CSV Import'!$DM$7:$DM$359, 0))),0)</f>
        <v>0</v>
      </c>
      <c r="AQ337" s="59">
        <f>IFERROR(VALUE(INDEX('CSV Import'!$DT$7:$DT$359, MATCH($BP337, 'CSV Import'!$DS$7:$DS$359, 0))),0)</f>
        <v>0</v>
      </c>
      <c r="AR337" s="60">
        <f>IFERROR(VALUE(INDEX('CSV Import'!$DU$7:$DU$359, MATCH($BP337, 'CSV Import'!$DS$7:$DS$359, 0))),0)</f>
        <v>0</v>
      </c>
      <c r="AS337" s="59">
        <f>IFERROR(VALUE(INDEX('CSV Import'!$DZ$7:$DZ$359, MATCH($BP337, 'CSV Import'!$DY$7:$DY$359, 0))),0)</f>
        <v>0</v>
      </c>
      <c r="AT337" s="60">
        <f>IFERROR(VALUE(INDEX('CSV Import'!$EA$7:$EA$359, MATCH($BP337, 'CSV Import'!$DY$7:$DY$359, 0))),0)</f>
        <v>0</v>
      </c>
      <c r="AU337" s="59">
        <f>IFERROR(VALUE(INDEX('CSV Import'!$EF$7:$EF$359, MATCH($BP337, 'CSV Import'!$EE$7:$EE$359, 0))),0)</f>
        <v>0</v>
      </c>
      <c r="AV337" s="60">
        <f>IFERROR(VALUE(INDEX('CSV Import'!$EG$7:$EG$359, MATCH($BP337, 'CSV Import'!$EE$7:$EE$359, 0))),0)</f>
        <v>0</v>
      </c>
      <c r="AW337" s="59">
        <f>IFERROR(VALUE(INDEX('CSV Import'!$EL$7:$EL$359, MATCH($BP337, 'CSV Import'!$EK$7:$EK$359, 0))),0)</f>
        <v>0</v>
      </c>
      <c r="AX337" s="60">
        <f>IFERROR(VALUE(INDEX('CSV Import'!$EM$7:$EM$359, MATCH($BP337, 'CSV Import'!$EK$7:$EK$359, 0))),0)</f>
        <v>0</v>
      </c>
      <c r="AY337" s="59">
        <f>IFERROR(VALUE(INDEX('CSV Import'!$ER$7:$ER$359, MATCH($BP337, 'CSV Import'!$EQ$7:$EQ$359, 0))),0)</f>
        <v>0</v>
      </c>
      <c r="AZ337" s="60">
        <f>IFERROR(VALUE(INDEX('CSV Import'!$ES$7:$ES$359, MATCH($BP337, 'CSV Import'!$EQ$7:$EQ$359, 0))),0)</f>
        <v>0</v>
      </c>
      <c r="BA337" s="59">
        <f>IFERROR(VALUE(INDEX('CSV Import'!$EX$7:$EX$359, MATCH($BP337, 'CSV Import'!$EW$7:$EW$359, 0))),0)</f>
        <v>0</v>
      </c>
      <c r="BB337" s="60">
        <f>IFERROR(VALUE(INDEX('CSV Import'!$EY$7:$EY$359, MATCH($BP337, 'CSV Import'!$EW$7:$EW$359, 0))),0)</f>
        <v>0</v>
      </c>
      <c r="BC337" s="59">
        <f>IFERROR(VALUE(INDEX('CSV Import'!$FD$7:$FD$359, MATCH($BP337, 'CSV Import'!$FC$7:$FC$359, 0))),0)</f>
        <v>0</v>
      </c>
      <c r="BD337" s="60">
        <f>IFERROR(VALUE(INDEX('CSV Import'!$FE$7:$FE$359, MATCH($BP337, 'CSV Import'!$FC$7:$FC$359, 0))),0)</f>
        <v>0</v>
      </c>
      <c r="BE337" s="59">
        <f>IFERROR(VALUE(INDEX('CSV Import'!$FJ$7:$FJ$359, MATCH($BP337, 'CSV Import'!$FI$7:$FI$359, 0))),0)</f>
        <v>0</v>
      </c>
      <c r="BF337" s="60">
        <f>IFERROR(VALUE(INDEX('CSV Import'!$FK$7:$FK$359, MATCH($BP337, 'CSV Import'!$FI$7:$FI$359, 0))),0)</f>
        <v>0</v>
      </c>
      <c r="BG337" s="59">
        <f>IFERROR(VALUE(INDEX('CSV Import'!$FP$7:$FP$359, MATCH($BP337, 'CSV Import'!$FO$7:$FO$359, 0))),0)</f>
        <v>0</v>
      </c>
      <c r="BH337" s="60">
        <f>IFERROR(VALUE(INDEX('CSV Import'!$FQ$7:$FQ$359, MATCH($BP337, 'CSV Import'!$FO$7:$FO$359, 0))),0)</f>
        <v>0</v>
      </c>
      <c r="BI337" s="59">
        <f>IFERROR(VALUE(INDEX('CSV Import'!$FV$7:$FV$359, MATCH($BP337, 'CSV Import'!$FU$7:$FU$359, 0))),0)</f>
        <v>0</v>
      </c>
      <c r="BJ337" s="60">
        <f>IFERROR(VALUE(INDEX('CSV Import'!$FW$7:$FW$359, MATCH($BP337, 'CSV Import'!$FU$7:$FU$359, 0))),0)</f>
        <v>0</v>
      </c>
      <c r="BK337" s="59">
        <f>IFERROR(VALUE(INDEX('CSV Import'!$GB$7:$GB$359, MATCH($BP337, 'CSV Import'!$GA$7:$GA$359, 0))),0)</f>
        <v>0</v>
      </c>
      <c r="BL337" s="60">
        <f>IFERROR(VALUE(INDEX('CSV Import'!$GC$7:$GC$359, MATCH($BP337, 'CSV Import'!$GA$7:$GA$359, 0))),0)</f>
        <v>0</v>
      </c>
      <c r="BM337" s="61">
        <f t="shared" si="579"/>
        <v>0</v>
      </c>
      <c r="BN337" s="62">
        <f t="shared" si="579"/>
        <v>0</v>
      </c>
      <c r="BP337" s="33" t="str">
        <f t="shared" si="580"/>
        <v>CREDITS</v>
      </c>
    </row>
    <row r="338" spans="1:68" x14ac:dyDescent="0.2">
      <c r="A338" s="28">
        <f>ROW()</f>
        <v>338</v>
      </c>
      <c r="B338" s="111"/>
      <c r="C338" s="59">
        <f>IFERROR(VALUE(INDEX('CSV Import'!$D$7:$D$359, MATCH($BP338, 'CSV Import'!$C$7:$C$359, 0))),0)</f>
        <v>0</v>
      </c>
      <c r="D338" s="60">
        <f>IFERROR(VALUE(INDEX('CSV Import'!$E$7:$E$359, MATCH($BP338, 'CSV Import'!$C$7:$C$359, 0))),0)</f>
        <v>0</v>
      </c>
      <c r="E338" s="59">
        <f>IFERROR(VALUE(INDEX('CSV Import'!$J$7:$J$359, MATCH($BP338, 'CSV Import'!$I$7:$I$359, 0))),0)</f>
        <v>0</v>
      </c>
      <c r="F338" s="60">
        <f>IFERROR(VALUE(INDEX('CSV Import'!$K$7:$K$359, MATCH($BP338, 'CSV Import'!$I$7:$I$359, 0))),0)</f>
        <v>0</v>
      </c>
      <c r="G338" s="59">
        <f>IFERROR(VALUE(INDEX('CSV Import'!$P$7:$P$359, MATCH($BP338, 'CSV Import'!$O$7:$O$359, 0))),0)</f>
        <v>0</v>
      </c>
      <c r="H338" s="60">
        <f>IFERROR(VALUE(INDEX('CSV Import'!$Q$7:$Q$359, MATCH($BP338, 'CSV Import'!$O$7:$O$359, 0))),0)</f>
        <v>0</v>
      </c>
      <c r="I338" s="59">
        <f>IFERROR(VALUE(INDEX('CSV Import'!$V$7:$V$359, MATCH($BP338, 'CSV Import'!$U$7:$U$359, 0))),0)</f>
        <v>0</v>
      </c>
      <c r="J338" s="60">
        <f>IFERROR(VALUE(INDEX('CSV Import'!$W$7:$W$359, MATCH($BP338, 'CSV Import'!$U$7:$U$359, 0))),0)</f>
        <v>0</v>
      </c>
      <c r="K338" s="59">
        <f>IFERROR(VALUE(INDEX('CSV Import'!$AB$7:$AB$359, MATCH($BP338, 'CSV Import'!$AA$7:$AA$359, 0))),0)</f>
        <v>0</v>
      </c>
      <c r="L338" s="60">
        <f>IFERROR(VALUE(INDEX('CSV Import'!$AC$7:$AC$359, MATCH($BP338, 'CSV Import'!$AA$7:$AA$359, 0))),0)</f>
        <v>0</v>
      </c>
      <c r="M338" s="59">
        <f>IFERROR(VALUE(INDEX('CSV Import'!$AH$7:$AH$359, MATCH($BP338, 'CSV Import'!$AG$7:$AG$359, 0))),0)</f>
        <v>0</v>
      </c>
      <c r="N338" s="60">
        <f>IFERROR(VALUE(INDEX('CSV Import'!$AI$7:$AI$359, MATCH($BP338, 'CSV Import'!$AG$7:$AG$359, 0))),0)</f>
        <v>0</v>
      </c>
      <c r="O338" s="59">
        <f>IFERROR(VALUE(INDEX('CSV Import'!$AN$7:$AN$359, MATCH($BP338, 'CSV Import'!$AM$7:$AM$359, 0))),0)</f>
        <v>0</v>
      </c>
      <c r="P338" s="60">
        <f>IFERROR(VALUE(INDEX('CSV Import'!$AO$7:$AO$359, MATCH($BP338, 'CSV Import'!$AM$7:$AM$359, 0))),0)</f>
        <v>0</v>
      </c>
      <c r="Q338" s="59">
        <f>IFERROR(VALUE(INDEX('CSV Import'!$AT$7:$AT$359, MATCH($BP338, 'CSV Import'!$AS$7:$AS$359, 0))),0)</f>
        <v>0</v>
      </c>
      <c r="R338" s="60">
        <f>IFERROR(VALUE(INDEX('CSV Import'!$AU$7:$AU$359, MATCH($BP338, 'CSV Import'!$AS$7:$AS$359, 0))),0)</f>
        <v>0</v>
      </c>
      <c r="S338" s="59">
        <f>IFERROR(VALUE(INDEX('CSV Import'!$AZ$7:$AZ$359, MATCH($BP338, 'CSV Import'!$AY$7:$AY$359, 0))),0)</f>
        <v>0</v>
      </c>
      <c r="T338" s="60">
        <f>IFERROR(VALUE(INDEX('CSV Import'!$BA$7:$BA$359, MATCH($BP338, 'CSV Import'!$AY$7:$AY$359, 0))),0)</f>
        <v>0</v>
      </c>
      <c r="U338" s="59">
        <f>IFERROR(VALUE(INDEX('CSV Import'!$BF$7:$BF$359, MATCH($BP338, 'CSV Import'!$BE$7:$BE$359, 0))),0)</f>
        <v>0</v>
      </c>
      <c r="V338" s="60">
        <f>IFERROR(VALUE(INDEX('CSV Import'!$BG$7:$BG$359, MATCH($BP338, 'CSV Import'!$BE$7:$BE$359, 0))),0)</f>
        <v>0</v>
      </c>
      <c r="W338" s="59">
        <f>IFERROR(VALUE(INDEX('CSV Import'!$BL$7:$BL$359, MATCH($BP338, 'CSV Import'!$BK$7:$BK$359, 0))),0)</f>
        <v>0</v>
      </c>
      <c r="X338" s="60">
        <f>IFERROR(VALUE(INDEX('CSV Import'!$BM$7:$BM$359, MATCH($BP338, 'CSV Import'!$BK$7:$BK$359, 0))),0)</f>
        <v>0</v>
      </c>
      <c r="Y338" s="59">
        <f>IFERROR(VALUE(INDEX('CSV Import'!$BR$7:$BR$359, MATCH($BP338, 'CSV Import'!$BQ$7:$BQ$359, 0))),0)</f>
        <v>0</v>
      </c>
      <c r="Z338" s="60">
        <f>IFERROR(VALUE(INDEX('CSV Import'!$BS$7:$BS$359, MATCH($BP338, 'CSV Import'!$BQ$7:$BQ$359, 0))),0)</f>
        <v>0</v>
      </c>
      <c r="AA338" s="59">
        <f>IFERROR(VALUE(INDEX('CSV Import'!$BX$7:$BX$359, MATCH($BP338, 'CSV Import'!$BW$7:$BW$359, 0))),0)</f>
        <v>0</v>
      </c>
      <c r="AB338" s="60">
        <f>IFERROR(VALUE(INDEX('CSV Import'!$BY$7:$BY$359, MATCH($BP338, 'CSV Import'!$BW$7:$BW$359, 0))),0)</f>
        <v>0</v>
      </c>
      <c r="AC338" s="59">
        <f>IFERROR(VALUE(INDEX('CSV Import'!$CD$7:$CD$359, MATCH($BP338, 'CSV Import'!$CC$7:$CC$359, 0))),0)</f>
        <v>0</v>
      </c>
      <c r="AD338" s="60">
        <f>IFERROR(VALUE(INDEX('CSV Import'!$CE$7:$CE$359, MATCH($BP338, 'CSV Import'!$CC$7:$CC$359, 0))),0)</f>
        <v>0</v>
      </c>
      <c r="AE338" s="59">
        <f>IFERROR(VALUE(INDEX('CSV Import'!$CJ$7:$CJ$359, MATCH($BP338, 'CSV Import'!$CI$7:$CI$359, 0))),0)</f>
        <v>0</v>
      </c>
      <c r="AF338" s="60">
        <f>IFERROR(VALUE(INDEX('CSV Import'!$CK$7:$CK$359, MATCH($BP338, 'CSV Import'!$CI$7:$CI$359, 0))),0)</f>
        <v>0</v>
      </c>
      <c r="AG338" s="59">
        <f>IFERROR(VALUE(INDEX('CSV Import'!$CP$7:$CP$359, MATCH($BP338, 'CSV Import'!$CO$7:$CO$359, 0))),0)</f>
        <v>0</v>
      </c>
      <c r="AH338" s="60">
        <f>IFERROR(VALUE(INDEX('CSV Import'!$CQ$7:$CQ$359, MATCH($BP338, 'CSV Import'!$CO$7:$CO$359, 0))),0)</f>
        <v>0</v>
      </c>
      <c r="AI338" s="59">
        <f>IFERROR(VALUE(INDEX('CSV Import'!$CV$7:$CV$359, MATCH($BP338, 'CSV Import'!$CU$7:$CU$359, 0))),0)</f>
        <v>0</v>
      </c>
      <c r="AJ338" s="60">
        <f>IFERROR(VALUE(INDEX('CSV Import'!$CW$7:$CW$359, MATCH($BP338, 'CSV Import'!$CU$7:$CU$359, 0))),0)</f>
        <v>0</v>
      </c>
      <c r="AK338" s="59">
        <f>IFERROR(VALUE(INDEX('CSV Import'!$DB$7:$DB$359, MATCH($BP338, 'CSV Import'!$DA$7:$DA$359, 0))),0)</f>
        <v>0</v>
      </c>
      <c r="AL338" s="60">
        <f>IFERROR(VALUE(INDEX('CSV Import'!$DC$7:$DC$359, MATCH($BP338, 'CSV Import'!$DA$7:$DA$359, 0))),0)</f>
        <v>0</v>
      </c>
      <c r="AM338" s="59">
        <f>IFERROR(VALUE(INDEX('CSV Import'!$DH$7:$DH$359, MATCH($BP338, 'CSV Import'!$DG$7:$DG$359, 0))),0)</f>
        <v>0</v>
      </c>
      <c r="AN338" s="60">
        <f>IFERROR(VALUE(INDEX('CSV Import'!$DI$7:$DI$359, MATCH($BP338, 'CSV Import'!$DG$7:$DG$359, 0))),0)</f>
        <v>0</v>
      </c>
      <c r="AO338" s="59">
        <f>IFERROR(VALUE(INDEX('CSV Import'!$DN$7:$DN$359, MATCH($BP338, 'CSV Import'!$DM$7:$DM$359, 0))),0)</f>
        <v>0</v>
      </c>
      <c r="AP338" s="60">
        <f>IFERROR(VALUE(INDEX('CSV Import'!$DO$7:$DO$359, MATCH($BP338, 'CSV Import'!$DM$7:$DM$359, 0))),0)</f>
        <v>0</v>
      </c>
      <c r="AQ338" s="59">
        <f>IFERROR(VALUE(INDEX('CSV Import'!$DT$7:$DT$359, MATCH($BP338, 'CSV Import'!$DS$7:$DS$359, 0))),0)</f>
        <v>0</v>
      </c>
      <c r="AR338" s="60">
        <f>IFERROR(VALUE(INDEX('CSV Import'!$DU$7:$DU$359, MATCH($BP338, 'CSV Import'!$DS$7:$DS$359, 0))),0)</f>
        <v>0</v>
      </c>
      <c r="AS338" s="59">
        <f>IFERROR(VALUE(INDEX('CSV Import'!$DZ$7:$DZ$359, MATCH($BP338, 'CSV Import'!$DY$7:$DY$359, 0))),0)</f>
        <v>0</v>
      </c>
      <c r="AT338" s="60">
        <f>IFERROR(VALUE(INDEX('CSV Import'!$EA$7:$EA$359, MATCH($BP338, 'CSV Import'!$DY$7:$DY$359, 0))),0)</f>
        <v>0</v>
      </c>
      <c r="AU338" s="59">
        <f>IFERROR(VALUE(INDEX('CSV Import'!$EF$7:$EF$359, MATCH($BP338, 'CSV Import'!$EE$7:$EE$359, 0))),0)</f>
        <v>0</v>
      </c>
      <c r="AV338" s="60">
        <f>IFERROR(VALUE(INDEX('CSV Import'!$EG$7:$EG$359, MATCH($BP338, 'CSV Import'!$EE$7:$EE$359, 0))),0)</f>
        <v>0</v>
      </c>
      <c r="AW338" s="59">
        <f>IFERROR(VALUE(INDEX('CSV Import'!$EL$7:$EL$359, MATCH($BP338, 'CSV Import'!$EK$7:$EK$359, 0))),0)</f>
        <v>0</v>
      </c>
      <c r="AX338" s="60">
        <f>IFERROR(VALUE(INDEX('CSV Import'!$EM$7:$EM$359, MATCH($BP338, 'CSV Import'!$EK$7:$EK$359, 0))),0)</f>
        <v>0</v>
      </c>
      <c r="AY338" s="59">
        <f>IFERROR(VALUE(INDEX('CSV Import'!$ER$7:$ER$359, MATCH($BP338, 'CSV Import'!$EQ$7:$EQ$359, 0))),0)</f>
        <v>0</v>
      </c>
      <c r="AZ338" s="60">
        <f>IFERROR(VALUE(INDEX('CSV Import'!$ES$7:$ES$359, MATCH($BP338, 'CSV Import'!$EQ$7:$EQ$359, 0))),0)</f>
        <v>0</v>
      </c>
      <c r="BA338" s="59">
        <f>IFERROR(VALUE(INDEX('CSV Import'!$EX$7:$EX$359, MATCH($BP338, 'CSV Import'!$EW$7:$EW$359, 0))),0)</f>
        <v>0</v>
      </c>
      <c r="BB338" s="60">
        <f>IFERROR(VALUE(INDEX('CSV Import'!$EY$7:$EY$359, MATCH($BP338, 'CSV Import'!$EW$7:$EW$359, 0))),0)</f>
        <v>0</v>
      </c>
      <c r="BC338" s="59">
        <f>IFERROR(VALUE(INDEX('CSV Import'!$FD$7:$FD$359, MATCH($BP338, 'CSV Import'!$FC$7:$FC$359, 0))),0)</f>
        <v>0</v>
      </c>
      <c r="BD338" s="60">
        <f>IFERROR(VALUE(INDEX('CSV Import'!$FE$7:$FE$359, MATCH($BP338, 'CSV Import'!$FC$7:$FC$359, 0))),0)</f>
        <v>0</v>
      </c>
      <c r="BE338" s="59">
        <f>IFERROR(VALUE(INDEX('CSV Import'!$FJ$7:$FJ$359, MATCH($BP338, 'CSV Import'!$FI$7:$FI$359, 0))),0)</f>
        <v>0</v>
      </c>
      <c r="BF338" s="60">
        <f>IFERROR(VALUE(INDEX('CSV Import'!$FK$7:$FK$359, MATCH($BP338, 'CSV Import'!$FI$7:$FI$359, 0))),0)</f>
        <v>0</v>
      </c>
      <c r="BG338" s="59">
        <f>IFERROR(VALUE(INDEX('CSV Import'!$FP$7:$FP$359, MATCH($BP338, 'CSV Import'!$FO$7:$FO$359, 0))),0)</f>
        <v>0</v>
      </c>
      <c r="BH338" s="60">
        <f>IFERROR(VALUE(INDEX('CSV Import'!$FQ$7:$FQ$359, MATCH($BP338, 'CSV Import'!$FO$7:$FO$359, 0))),0)</f>
        <v>0</v>
      </c>
      <c r="BI338" s="59">
        <f>IFERROR(VALUE(INDEX('CSV Import'!$FV$7:$FV$359, MATCH($BP338, 'CSV Import'!$FU$7:$FU$359, 0))),0)</f>
        <v>0</v>
      </c>
      <c r="BJ338" s="60">
        <f>IFERROR(VALUE(INDEX('CSV Import'!$FW$7:$FW$359, MATCH($BP338, 'CSV Import'!$FU$7:$FU$359, 0))),0)</f>
        <v>0</v>
      </c>
      <c r="BK338" s="59">
        <f>IFERROR(VALUE(INDEX('CSV Import'!$GB$7:$GB$359, MATCH($BP338, 'CSV Import'!$GA$7:$GA$359, 0))),0)</f>
        <v>0</v>
      </c>
      <c r="BL338" s="60">
        <f>IFERROR(VALUE(INDEX('CSV Import'!$GC$7:$GC$359, MATCH($BP338, 'CSV Import'!$GA$7:$GA$359, 0))),0)</f>
        <v>0</v>
      </c>
      <c r="BM338" s="61">
        <f t="shared" si="579"/>
        <v>0</v>
      </c>
      <c r="BN338" s="62">
        <f t="shared" si="579"/>
        <v>0</v>
      </c>
      <c r="BP338" s="33" t="str">
        <f t="shared" si="580"/>
        <v>CREDITS</v>
      </c>
    </row>
    <row r="339" spans="1:68" x14ac:dyDescent="0.2">
      <c r="A339" s="28">
        <f>ROW()</f>
        <v>339</v>
      </c>
      <c r="B339" s="111"/>
      <c r="C339" s="59">
        <f>IFERROR(VALUE(INDEX('CSV Import'!$D$7:$D$359, MATCH($BP339, 'CSV Import'!$C$7:$C$359, 0))),0)</f>
        <v>0</v>
      </c>
      <c r="D339" s="60">
        <f>IFERROR(VALUE(INDEX('CSV Import'!$E$7:$E$359, MATCH($BP339, 'CSV Import'!$C$7:$C$359, 0))),0)</f>
        <v>0</v>
      </c>
      <c r="E339" s="59">
        <f>IFERROR(VALUE(INDEX('CSV Import'!$J$7:$J$359, MATCH($BP339, 'CSV Import'!$I$7:$I$359, 0))),0)</f>
        <v>0</v>
      </c>
      <c r="F339" s="60">
        <f>IFERROR(VALUE(INDEX('CSV Import'!$K$7:$K$359, MATCH($BP339, 'CSV Import'!$I$7:$I$359, 0))),0)</f>
        <v>0</v>
      </c>
      <c r="G339" s="59">
        <f>IFERROR(VALUE(INDEX('CSV Import'!$P$7:$P$359, MATCH($BP339, 'CSV Import'!$O$7:$O$359, 0))),0)</f>
        <v>0</v>
      </c>
      <c r="H339" s="60">
        <f>IFERROR(VALUE(INDEX('CSV Import'!$Q$7:$Q$359, MATCH($BP339, 'CSV Import'!$O$7:$O$359, 0))),0)</f>
        <v>0</v>
      </c>
      <c r="I339" s="59">
        <f>IFERROR(VALUE(INDEX('CSV Import'!$V$7:$V$359, MATCH($BP339, 'CSV Import'!$U$7:$U$359, 0))),0)</f>
        <v>0</v>
      </c>
      <c r="J339" s="60">
        <f>IFERROR(VALUE(INDEX('CSV Import'!$W$7:$W$359, MATCH($BP339, 'CSV Import'!$U$7:$U$359, 0))),0)</f>
        <v>0</v>
      </c>
      <c r="K339" s="59">
        <f>IFERROR(VALUE(INDEX('CSV Import'!$AB$7:$AB$359, MATCH($BP339, 'CSV Import'!$AA$7:$AA$359, 0))),0)</f>
        <v>0</v>
      </c>
      <c r="L339" s="60">
        <f>IFERROR(VALUE(INDEX('CSV Import'!$AC$7:$AC$359, MATCH($BP339, 'CSV Import'!$AA$7:$AA$359, 0))),0)</f>
        <v>0</v>
      </c>
      <c r="M339" s="59">
        <f>IFERROR(VALUE(INDEX('CSV Import'!$AH$7:$AH$359, MATCH($BP339, 'CSV Import'!$AG$7:$AG$359, 0))),0)</f>
        <v>0</v>
      </c>
      <c r="N339" s="60">
        <f>IFERROR(VALUE(INDEX('CSV Import'!$AI$7:$AI$359, MATCH($BP339, 'CSV Import'!$AG$7:$AG$359, 0))),0)</f>
        <v>0</v>
      </c>
      <c r="O339" s="59">
        <f>IFERROR(VALUE(INDEX('CSV Import'!$AN$7:$AN$359, MATCH($BP339, 'CSV Import'!$AM$7:$AM$359, 0))),0)</f>
        <v>0</v>
      </c>
      <c r="P339" s="60">
        <f>IFERROR(VALUE(INDEX('CSV Import'!$AO$7:$AO$359, MATCH($BP339, 'CSV Import'!$AM$7:$AM$359, 0))),0)</f>
        <v>0</v>
      </c>
      <c r="Q339" s="59">
        <f>IFERROR(VALUE(INDEX('CSV Import'!$AT$7:$AT$359, MATCH($BP339, 'CSV Import'!$AS$7:$AS$359, 0))),0)</f>
        <v>0</v>
      </c>
      <c r="R339" s="60">
        <f>IFERROR(VALUE(INDEX('CSV Import'!$AU$7:$AU$359, MATCH($BP339, 'CSV Import'!$AS$7:$AS$359, 0))),0)</f>
        <v>0</v>
      </c>
      <c r="S339" s="59">
        <f>IFERROR(VALUE(INDEX('CSV Import'!$AZ$7:$AZ$359, MATCH($BP339, 'CSV Import'!$AY$7:$AY$359, 0))),0)</f>
        <v>0</v>
      </c>
      <c r="T339" s="60">
        <f>IFERROR(VALUE(INDEX('CSV Import'!$BA$7:$BA$359, MATCH($BP339, 'CSV Import'!$AY$7:$AY$359, 0))),0)</f>
        <v>0</v>
      </c>
      <c r="U339" s="59">
        <f>IFERROR(VALUE(INDEX('CSV Import'!$BF$7:$BF$359, MATCH($BP339, 'CSV Import'!$BE$7:$BE$359, 0))),0)</f>
        <v>0</v>
      </c>
      <c r="V339" s="60">
        <f>IFERROR(VALUE(INDEX('CSV Import'!$BG$7:$BG$359, MATCH($BP339, 'CSV Import'!$BE$7:$BE$359, 0))),0)</f>
        <v>0</v>
      </c>
      <c r="W339" s="59">
        <f>IFERROR(VALUE(INDEX('CSV Import'!$BL$7:$BL$359, MATCH($BP339, 'CSV Import'!$BK$7:$BK$359, 0))),0)</f>
        <v>0</v>
      </c>
      <c r="X339" s="60">
        <f>IFERROR(VALUE(INDEX('CSV Import'!$BM$7:$BM$359, MATCH($BP339, 'CSV Import'!$BK$7:$BK$359, 0))),0)</f>
        <v>0</v>
      </c>
      <c r="Y339" s="59">
        <f>IFERROR(VALUE(INDEX('CSV Import'!$BR$7:$BR$359, MATCH($BP339, 'CSV Import'!$BQ$7:$BQ$359, 0))),0)</f>
        <v>0</v>
      </c>
      <c r="Z339" s="60">
        <f>IFERROR(VALUE(INDEX('CSV Import'!$BS$7:$BS$359, MATCH($BP339, 'CSV Import'!$BQ$7:$BQ$359, 0))),0)</f>
        <v>0</v>
      </c>
      <c r="AA339" s="59">
        <f>IFERROR(VALUE(INDEX('CSV Import'!$BX$7:$BX$359, MATCH($BP339, 'CSV Import'!$BW$7:$BW$359, 0))),0)</f>
        <v>0</v>
      </c>
      <c r="AB339" s="60">
        <f>IFERROR(VALUE(INDEX('CSV Import'!$BY$7:$BY$359, MATCH($BP339, 'CSV Import'!$BW$7:$BW$359, 0))),0)</f>
        <v>0</v>
      </c>
      <c r="AC339" s="59">
        <f>IFERROR(VALUE(INDEX('CSV Import'!$CD$7:$CD$359, MATCH($BP339, 'CSV Import'!$CC$7:$CC$359, 0))),0)</f>
        <v>0</v>
      </c>
      <c r="AD339" s="60">
        <f>IFERROR(VALUE(INDEX('CSV Import'!$CE$7:$CE$359, MATCH($BP339, 'CSV Import'!$CC$7:$CC$359, 0))),0)</f>
        <v>0</v>
      </c>
      <c r="AE339" s="59">
        <f>IFERROR(VALUE(INDEX('CSV Import'!$CJ$7:$CJ$359, MATCH($BP339, 'CSV Import'!$CI$7:$CI$359, 0))),0)</f>
        <v>0</v>
      </c>
      <c r="AF339" s="60">
        <f>IFERROR(VALUE(INDEX('CSV Import'!$CK$7:$CK$359, MATCH($BP339, 'CSV Import'!$CI$7:$CI$359, 0))),0)</f>
        <v>0</v>
      </c>
      <c r="AG339" s="59">
        <f>IFERROR(VALUE(INDEX('CSV Import'!$CP$7:$CP$359, MATCH($BP339, 'CSV Import'!$CO$7:$CO$359, 0))),0)</f>
        <v>0</v>
      </c>
      <c r="AH339" s="60">
        <f>IFERROR(VALUE(INDEX('CSV Import'!$CQ$7:$CQ$359, MATCH($BP339, 'CSV Import'!$CO$7:$CO$359, 0))),0)</f>
        <v>0</v>
      </c>
      <c r="AI339" s="59">
        <f>IFERROR(VALUE(INDEX('CSV Import'!$CV$7:$CV$359, MATCH($BP339, 'CSV Import'!$CU$7:$CU$359, 0))),0)</f>
        <v>0</v>
      </c>
      <c r="AJ339" s="60">
        <f>IFERROR(VALUE(INDEX('CSV Import'!$CW$7:$CW$359, MATCH($BP339, 'CSV Import'!$CU$7:$CU$359, 0))),0)</f>
        <v>0</v>
      </c>
      <c r="AK339" s="59">
        <f>IFERROR(VALUE(INDEX('CSV Import'!$DB$7:$DB$359, MATCH($BP339, 'CSV Import'!$DA$7:$DA$359, 0))),0)</f>
        <v>0</v>
      </c>
      <c r="AL339" s="60">
        <f>IFERROR(VALUE(INDEX('CSV Import'!$DC$7:$DC$359, MATCH($BP339, 'CSV Import'!$DA$7:$DA$359, 0))),0)</f>
        <v>0</v>
      </c>
      <c r="AM339" s="59">
        <f>IFERROR(VALUE(INDEX('CSV Import'!$DH$7:$DH$359, MATCH($BP339, 'CSV Import'!$DG$7:$DG$359, 0))),0)</f>
        <v>0</v>
      </c>
      <c r="AN339" s="60">
        <f>IFERROR(VALUE(INDEX('CSV Import'!$DI$7:$DI$359, MATCH($BP339, 'CSV Import'!$DG$7:$DG$359, 0))),0)</f>
        <v>0</v>
      </c>
      <c r="AO339" s="59">
        <f>IFERROR(VALUE(INDEX('CSV Import'!$DN$7:$DN$359, MATCH($BP339, 'CSV Import'!$DM$7:$DM$359, 0))),0)</f>
        <v>0</v>
      </c>
      <c r="AP339" s="60">
        <f>IFERROR(VALUE(INDEX('CSV Import'!$DO$7:$DO$359, MATCH($BP339, 'CSV Import'!$DM$7:$DM$359, 0))),0)</f>
        <v>0</v>
      </c>
      <c r="AQ339" s="59">
        <f>IFERROR(VALUE(INDEX('CSV Import'!$DT$7:$DT$359, MATCH($BP339, 'CSV Import'!$DS$7:$DS$359, 0))),0)</f>
        <v>0</v>
      </c>
      <c r="AR339" s="60">
        <f>IFERROR(VALUE(INDEX('CSV Import'!$DU$7:$DU$359, MATCH($BP339, 'CSV Import'!$DS$7:$DS$359, 0))),0)</f>
        <v>0</v>
      </c>
      <c r="AS339" s="59">
        <f>IFERROR(VALUE(INDEX('CSV Import'!$DZ$7:$DZ$359, MATCH($BP339, 'CSV Import'!$DY$7:$DY$359, 0))),0)</f>
        <v>0</v>
      </c>
      <c r="AT339" s="60">
        <f>IFERROR(VALUE(INDEX('CSV Import'!$EA$7:$EA$359, MATCH($BP339, 'CSV Import'!$DY$7:$DY$359, 0))),0)</f>
        <v>0</v>
      </c>
      <c r="AU339" s="59">
        <f>IFERROR(VALUE(INDEX('CSV Import'!$EF$7:$EF$359, MATCH($BP339, 'CSV Import'!$EE$7:$EE$359, 0))),0)</f>
        <v>0</v>
      </c>
      <c r="AV339" s="60">
        <f>IFERROR(VALUE(INDEX('CSV Import'!$EG$7:$EG$359, MATCH($BP339, 'CSV Import'!$EE$7:$EE$359, 0))),0)</f>
        <v>0</v>
      </c>
      <c r="AW339" s="59">
        <f>IFERROR(VALUE(INDEX('CSV Import'!$EL$7:$EL$359, MATCH($BP339, 'CSV Import'!$EK$7:$EK$359, 0))),0)</f>
        <v>0</v>
      </c>
      <c r="AX339" s="60">
        <f>IFERROR(VALUE(INDEX('CSV Import'!$EM$7:$EM$359, MATCH($BP339, 'CSV Import'!$EK$7:$EK$359, 0))),0)</f>
        <v>0</v>
      </c>
      <c r="AY339" s="59">
        <f>IFERROR(VALUE(INDEX('CSV Import'!$ER$7:$ER$359, MATCH($BP339, 'CSV Import'!$EQ$7:$EQ$359, 0))),0)</f>
        <v>0</v>
      </c>
      <c r="AZ339" s="60">
        <f>IFERROR(VALUE(INDEX('CSV Import'!$ES$7:$ES$359, MATCH($BP339, 'CSV Import'!$EQ$7:$EQ$359, 0))),0)</f>
        <v>0</v>
      </c>
      <c r="BA339" s="59">
        <f>IFERROR(VALUE(INDEX('CSV Import'!$EX$7:$EX$359, MATCH($BP339, 'CSV Import'!$EW$7:$EW$359, 0))),0)</f>
        <v>0</v>
      </c>
      <c r="BB339" s="60">
        <f>IFERROR(VALUE(INDEX('CSV Import'!$EY$7:$EY$359, MATCH($BP339, 'CSV Import'!$EW$7:$EW$359, 0))),0)</f>
        <v>0</v>
      </c>
      <c r="BC339" s="59">
        <f>IFERROR(VALUE(INDEX('CSV Import'!$FD$7:$FD$359, MATCH($BP339, 'CSV Import'!$FC$7:$FC$359, 0))),0)</f>
        <v>0</v>
      </c>
      <c r="BD339" s="60">
        <f>IFERROR(VALUE(INDEX('CSV Import'!$FE$7:$FE$359, MATCH($BP339, 'CSV Import'!$FC$7:$FC$359, 0))),0)</f>
        <v>0</v>
      </c>
      <c r="BE339" s="59">
        <f>IFERROR(VALUE(INDEX('CSV Import'!$FJ$7:$FJ$359, MATCH($BP339, 'CSV Import'!$FI$7:$FI$359, 0))),0)</f>
        <v>0</v>
      </c>
      <c r="BF339" s="60">
        <f>IFERROR(VALUE(INDEX('CSV Import'!$FK$7:$FK$359, MATCH($BP339, 'CSV Import'!$FI$7:$FI$359, 0))),0)</f>
        <v>0</v>
      </c>
      <c r="BG339" s="59">
        <f>IFERROR(VALUE(INDEX('CSV Import'!$FP$7:$FP$359, MATCH($BP339, 'CSV Import'!$FO$7:$FO$359, 0))),0)</f>
        <v>0</v>
      </c>
      <c r="BH339" s="60">
        <f>IFERROR(VALUE(INDEX('CSV Import'!$FQ$7:$FQ$359, MATCH($BP339, 'CSV Import'!$FO$7:$FO$359, 0))),0)</f>
        <v>0</v>
      </c>
      <c r="BI339" s="59">
        <f>IFERROR(VALUE(INDEX('CSV Import'!$FV$7:$FV$359, MATCH($BP339, 'CSV Import'!$FU$7:$FU$359, 0))),0)</f>
        <v>0</v>
      </c>
      <c r="BJ339" s="60">
        <f>IFERROR(VALUE(INDEX('CSV Import'!$FW$7:$FW$359, MATCH($BP339, 'CSV Import'!$FU$7:$FU$359, 0))),0)</f>
        <v>0</v>
      </c>
      <c r="BK339" s="59">
        <f>IFERROR(VALUE(INDEX('CSV Import'!$GB$7:$GB$359, MATCH($BP339, 'CSV Import'!$GA$7:$GA$359, 0))),0)</f>
        <v>0</v>
      </c>
      <c r="BL339" s="60">
        <f>IFERROR(VALUE(INDEX('CSV Import'!$GC$7:$GC$359, MATCH($BP339, 'CSV Import'!$GA$7:$GA$359, 0))),0)</f>
        <v>0</v>
      </c>
      <c r="BM339" s="61">
        <f t="shared" si="579"/>
        <v>0</v>
      </c>
      <c r="BN339" s="62">
        <f>SUM(D339,F339,H339,J339,L339,N339,P339,R339,T339,V339,X339,Z339,AB339,AD339,AF339)+SUM(AH339,AJ339,AL339,AN339,AP339,AR339,AT339,AV339,AX339,AZ339,BB339,BD339,BF339,BH339,BJ339,BL339)</f>
        <v>0</v>
      </c>
      <c r="BP339" s="33" t="str">
        <f t="shared" si="580"/>
        <v>CREDITS</v>
      </c>
    </row>
    <row r="340" spans="1:68" x14ac:dyDescent="0.2">
      <c r="A340" s="28">
        <f>ROW()</f>
        <v>340</v>
      </c>
      <c r="B340" s="111"/>
      <c r="C340" s="59">
        <f>IFERROR(VALUE(INDEX('CSV Import'!$D$7:$D$359, MATCH($BP340, 'CSV Import'!$C$7:$C$359, 0))),0)</f>
        <v>0</v>
      </c>
      <c r="D340" s="60">
        <f>IFERROR(VALUE(INDEX('CSV Import'!$E$7:$E$359, MATCH($BP340, 'CSV Import'!$C$7:$C$359, 0))),0)</f>
        <v>0</v>
      </c>
      <c r="E340" s="59">
        <f>IFERROR(VALUE(INDEX('CSV Import'!$J$7:$J$359, MATCH($BP340, 'CSV Import'!$I$7:$I$359, 0))),0)</f>
        <v>0</v>
      </c>
      <c r="F340" s="60">
        <f>IFERROR(VALUE(INDEX('CSV Import'!$K$7:$K$359, MATCH($BP340, 'CSV Import'!$I$7:$I$359, 0))),0)</f>
        <v>0</v>
      </c>
      <c r="G340" s="59">
        <f>IFERROR(VALUE(INDEX('CSV Import'!$P$7:$P$359, MATCH($BP340, 'CSV Import'!$O$7:$O$359, 0))),0)</f>
        <v>0</v>
      </c>
      <c r="H340" s="60">
        <f>IFERROR(VALUE(INDEX('CSV Import'!$Q$7:$Q$359, MATCH($BP340, 'CSV Import'!$O$7:$O$359, 0))),0)</f>
        <v>0</v>
      </c>
      <c r="I340" s="59">
        <f>IFERROR(VALUE(INDEX('CSV Import'!$V$7:$V$359, MATCH($BP340, 'CSV Import'!$U$7:$U$359, 0))),0)</f>
        <v>0</v>
      </c>
      <c r="J340" s="60">
        <f>IFERROR(VALUE(INDEX('CSV Import'!$W$7:$W$359, MATCH($BP340, 'CSV Import'!$U$7:$U$359, 0))),0)</f>
        <v>0</v>
      </c>
      <c r="K340" s="59">
        <f>IFERROR(VALUE(INDEX('CSV Import'!$AB$7:$AB$359, MATCH($BP340, 'CSV Import'!$AA$7:$AA$359, 0))),0)</f>
        <v>0</v>
      </c>
      <c r="L340" s="60">
        <f>IFERROR(VALUE(INDEX('CSV Import'!$AC$7:$AC$359, MATCH($BP340, 'CSV Import'!$AA$7:$AA$359, 0))),0)</f>
        <v>0</v>
      </c>
      <c r="M340" s="59">
        <f>IFERROR(VALUE(INDEX('CSV Import'!$AH$7:$AH$359, MATCH($BP340, 'CSV Import'!$AG$7:$AG$359, 0))),0)</f>
        <v>0</v>
      </c>
      <c r="N340" s="60">
        <f>IFERROR(VALUE(INDEX('CSV Import'!$AI$7:$AI$359, MATCH($BP340, 'CSV Import'!$AG$7:$AG$359, 0))),0)</f>
        <v>0</v>
      </c>
      <c r="O340" s="59">
        <f>IFERROR(VALUE(INDEX('CSV Import'!$AN$7:$AN$359, MATCH($BP340, 'CSV Import'!$AM$7:$AM$359, 0))),0)</f>
        <v>0</v>
      </c>
      <c r="P340" s="60">
        <f>IFERROR(VALUE(INDEX('CSV Import'!$AO$7:$AO$359, MATCH($BP340, 'CSV Import'!$AM$7:$AM$359, 0))),0)</f>
        <v>0</v>
      </c>
      <c r="Q340" s="59">
        <f>IFERROR(VALUE(INDEX('CSV Import'!$AT$7:$AT$359, MATCH($BP340, 'CSV Import'!$AS$7:$AS$359, 0))),0)</f>
        <v>0</v>
      </c>
      <c r="R340" s="60">
        <f>IFERROR(VALUE(INDEX('CSV Import'!$AU$7:$AU$359, MATCH($BP340, 'CSV Import'!$AS$7:$AS$359, 0))),0)</f>
        <v>0</v>
      </c>
      <c r="S340" s="59">
        <f>IFERROR(VALUE(INDEX('CSV Import'!$AZ$7:$AZ$359, MATCH($BP340, 'CSV Import'!$AY$7:$AY$359, 0))),0)</f>
        <v>0</v>
      </c>
      <c r="T340" s="60">
        <f>IFERROR(VALUE(INDEX('CSV Import'!$BA$7:$BA$359, MATCH($BP340, 'CSV Import'!$AY$7:$AY$359, 0))),0)</f>
        <v>0</v>
      </c>
      <c r="U340" s="59">
        <f>IFERROR(VALUE(INDEX('CSV Import'!$BF$7:$BF$359, MATCH($BP340, 'CSV Import'!$BE$7:$BE$359, 0))),0)</f>
        <v>0</v>
      </c>
      <c r="V340" s="60">
        <f>IFERROR(VALUE(INDEX('CSV Import'!$BG$7:$BG$359, MATCH($BP340, 'CSV Import'!$BE$7:$BE$359, 0))),0)</f>
        <v>0</v>
      </c>
      <c r="W340" s="59">
        <f>IFERROR(VALUE(INDEX('CSV Import'!$BL$7:$BL$359, MATCH($BP340, 'CSV Import'!$BK$7:$BK$359, 0))),0)</f>
        <v>0</v>
      </c>
      <c r="X340" s="60">
        <f>IFERROR(VALUE(INDEX('CSV Import'!$BM$7:$BM$359, MATCH($BP340, 'CSV Import'!$BK$7:$BK$359, 0))),0)</f>
        <v>0</v>
      </c>
      <c r="Y340" s="59">
        <f>IFERROR(VALUE(INDEX('CSV Import'!$BR$7:$BR$359, MATCH($BP340, 'CSV Import'!$BQ$7:$BQ$359, 0))),0)</f>
        <v>0</v>
      </c>
      <c r="Z340" s="60">
        <f>IFERROR(VALUE(INDEX('CSV Import'!$BS$7:$BS$359, MATCH($BP340, 'CSV Import'!$BQ$7:$BQ$359, 0))),0)</f>
        <v>0</v>
      </c>
      <c r="AA340" s="59">
        <f>IFERROR(VALUE(INDEX('CSV Import'!$BX$7:$BX$359, MATCH($BP340, 'CSV Import'!$BW$7:$BW$359, 0))),0)</f>
        <v>0</v>
      </c>
      <c r="AB340" s="60">
        <f>IFERROR(VALUE(INDEX('CSV Import'!$BY$7:$BY$359, MATCH($BP340, 'CSV Import'!$BW$7:$BW$359, 0))),0)</f>
        <v>0</v>
      </c>
      <c r="AC340" s="59">
        <f>IFERROR(VALUE(INDEX('CSV Import'!$CD$7:$CD$359, MATCH($BP340, 'CSV Import'!$CC$7:$CC$359, 0))),0)</f>
        <v>0</v>
      </c>
      <c r="AD340" s="60">
        <f>IFERROR(VALUE(INDEX('CSV Import'!$CE$7:$CE$359, MATCH($BP340, 'CSV Import'!$CC$7:$CC$359, 0))),0)</f>
        <v>0</v>
      </c>
      <c r="AE340" s="59">
        <f>IFERROR(VALUE(INDEX('CSV Import'!$CJ$7:$CJ$359, MATCH($BP340, 'CSV Import'!$CI$7:$CI$359, 0))),0)</f>
        <v>0</v>
      </c>
      <c r="AF340" s="60">
        <f>IFERROR(VALUE(INDEX('CSV Import'!$CK$7:$CK$359, MATCH($BP340, 'CSV Import'!$CI$7:$CI$359, 0))),0)</f>
        <v>0</v>
      </c>
      <c r="AG340" s="59">
        <f>IFERROR(VALUE(INDEX('CSV Import'!$CP$7:$CP$359, MATCH($BP340, 'CSV Import'!$CO$7:$CO$359, 0))),0)</f>
        <v>0</v>
      </c>
      <c r="AH340" s="60">
        <f>IFERROR(VALUE(INDEX('CSV Import'!$CQ$7:$CQ$359, MATCH($BP340, 'CSV Import'!$CO$7:$CO$359, 0))),0)</f>
        <v>0</v>
      </c>
      <c r="AI340" s="59">
        <f>IFERROR(VALUE(INDEX('CSV Import'!$CV$7:$CV$359, MATCH($BP340, 'CSV Import'!$CU$7:$CU$359, 0))),0)</f>
        <v>0</v>
      </c>
      <c r="AJ340" s="60">
        <f>IFERROR(VALUE(INDEX('CSV Import'!$CW$7:$CW$359, MATCH($BP340, 'CSV Import'!$CU$7:$CU$359, 0))),0)</f>
        <v>0</v>
      </c>
      <c r="AK340" s="59">
        <f>IFERROR(VALUE(INDEX('CSV Import'!$DB$7:$DB$359, MATCH($BP340, 'CSV Import'!$DA$7:$DA$359, 0))),0)</f>
        <v>0</v>
      </c>
      <c r="AL340" s="60">
        <f>IFERROR(VALUE(INDEX('CSV Import'!$DC$7:$DC$359, MATCH($BP340, 'CSV Import'!$DA$7:$DA$359, 0))),0)</f>
        <v>0</v>
      </c>
      <c r="AM340" s="59">
        <f>IFERROR(VALUE(INDEX('CSV Import'!$DH$7:$DH$359, MATCH($BP340, 'CSV Import'!$DG$7:$DG$359, 0))),0)</f>
        <v>0</v>
      </c>
      <c r="AN340" s="60">
        <f>IFERROR(VALUE(INDEX('CSV Import'!$DI$7:$DI$359, MATCH($BP340, 'CSV Import'!$DG$7:$DG$359, 0))),0)</f>
        <v>0</v>
      </c>
      <c r="AO340" s="59">
        <f>IFERROR(VALUE(INDEX('CSV Import'!$DN$7:$DN$359, MATCH($BP340, 'CSV Import'!$DM$7:$DM$359, 0))),0)</f>
        <v>0</v>
      </c>
      <c r="AP340" s="60">
        <f>IFERROR(VALUE(INDEX('CSV Import'!$DO$7:$DO$359, MATCH($BP340, 'CSV Import'!$DM$7:$DM$359, 0))),0)</f>
        <v>0</v>
      </c>
      <c r="AQ340" s="59">
        <f>IFERROR(VALUE(INDEX('CSV Import'!$DT$7:$DT$359, MATCH($BP340, 'CSV Import'!$DS$7:$DS$359, 0))),0)</f>
        <v>0</v>
      </c>
      <c r="AR340" s="60">
        <f>IFERROR(VALUE(INDEX('CSV Import'!$DU$7:$DU$359, MATCH($BP340, 'CSV Import'!$DS$7:$DS$359, 0))),0)</f>
        <v>0</v>
      </c>
      <c r="AS340" s="59">
        <f>IFERROR(VALUE(INDEX('CSV Import'!$DZ$7:$DZ$359, MATCH($BP340, 'CSV Import'!$DY$7:$DY$359, 0))),0)</f>
        <v>0</v>
      </c>
      <c r="AT340" s="60">
        <f>IFERROR(VALUE(INDEX('CSV Import'!$EA$7:$EA$359, MATCH($BP340, 'CSV Import'!$DY$7:$DY$359, 0))),0)</f>
        <v>0</v>
      </c>
      <c r="AU340" s="59">
        <f>IFERROR(VALUE(INDEX('CSV Import'!$EF$7:$EF$359, MATCH($BP340, 'CSV Import'!$EE$7:$EE$359, 0))),0)</f>
        <v>0</v>
      </c>
      <c r="AV340" s="60">
        <f>IFERROR(VALUE(INDEX('CSV Import'!$EG$7:$EG$359, MATCH($BP340, 'CSV Import'!$EE$7:$EE$359, 0))),0)</f>
        <v>0</v>
      </c>
      <c r="AW340" s="59">
        <f>IFERROR(VALUE(INDEX('CSV Import'!$EL$7:$EL$359, MATCH($BP340, 'CSV Import'!$EK$7:$EK$359, 0))),0)</f>
        <v>0</v>
      </c>
      <c r="AX340" s="60">
        <f>IFERROR(VALUE(INDEX('CSV Import'!$EM$7:$EM$359, MATCH($BP340, 'CSV Import'!$EK$7:$EK$359, 0))),0)</f>
        <v>0</v>
      </c>
      <c r="AY340" s="59">
        <f>IFERROR(VALUE(INDEX('CSV Import'!$ER$7:$ER$359, MATCH($BP340, 'CSV Import'!$EQ$7:$EQ$359, 0))),0)</f>
        <v>0</v>
      </c>
      <c r="AZ340" s="60">
        <f>IFERROR(VALUE(INDEX('CSV Import'!$ES$7:$ES$359, MATCH($BP340, 'CSV Import'!$EQ$7:$EQ$359, 0))),0)</f>
        <v>0</v>
      </c>
      <c r="BA340" s="59">
        <f>IFERROR(VALUE(INDEX('CSV Import'!$EX$7:$EX$359, MATCH($BP340, 'CSV Import'!$EW$7:$EW$359, 0))),0)</f>
        <v>0</v>
      </c>
      <c r="BB340" s="60">
        <f>IFERROR(VALUE(INDEX('CSV Import'!$EY$7:$EY$359, MATCH($BP340, 'CSV Import'!$EW$7:$EW$359, 0))),0)</f>
        <v>0</v>
      </c>
      <c r="BC340" s="59">
        <f>IFERROR(VALUE(INDEX('CSV Import'!$FD$7:$FD$359, MATCH($BP340, 'CSV Import'!$FC$7:$FC$359, 0))),0)</f>
        <v>0</v>
      </c>
      <c r="BD340" s="60">
        <f>IFERROR(VALUE(INDEX('CSV Import'!$FE$7:$FE$359, MATCH($BP340, 'CSV Import'!$FC$7:$FC$359, 0))),0)</f>
        <v>0</v>
      </c>
      <c r="BE340" s="59">
        <f>IFERROR(VALUE(INDEX('CSV Import'!$FJ$7:$FJ$359, MATCH($BP340, 'CSV Import'!$FI$7:$FI$359, 0))),0)</f>
        <v>0</v>
      </c>
      <c r="BF340" s="60">
        <f>IFERROR(VALUE(INDEX('CSV Import'!$FK$7:$FK$359, MATCH($BP340, 'CSV Import'!$FI$7:$FI$359, 0))),0)</f>
        <v>0</v>
      </c>
      <c r="BG340" s="59">
        <f>IFERROR(VALUE(INDEX('CSV Import'!$FP$7:$FP$359, MATCH($BP340, 'CSV Import'!$FO$7:$FO$359, 0))),0)</f>
        <v>0</v>
      </c>
      <c r="BH340" s="60">
        <f>IFERROR(VALUE(INDEX('CSV Import'!$FQ$7:$FQ$359, MATCH($BP340, 'CSV Import'!$FO$7:$FO$359, 0))),0)</f>
        <v>0</v>
      </c>
      <c r="BI340" s="59">
        <f>IFERROR(VALUE(INDEX('CSV Import'!$FV$7:$FV$359, MATCH($BP340, 'CSV Import'!$FU$7:$FU$359, 0))),0)</f>
        <v>0</v>
      </c>
      <c r="BJ340" s="60">
        <f>IFERROR(VALUE(INDEX('CSV Import'!$FW$7:$FW$359, MATCH($BP340, 'CSV Import'!$FU$7:$FU$359, 0))),0)</f>
        <v>0</v>
      </c>
      <c r="BK340" s="59">
        <f>IFERROR(VALUE(INDEX('CSV Import'!$GB$7:$GB$359, MATCH($BP340, 'CSV Import'!$GA$7:$GA$359, 0))),0)</f>
        <v>0</v>
      </c>
      <c r="BL340" s="60">
        <f>IFERROR(VALUE(INDEX('CSV Import'!$GC$7:$GC$359, MATCH($BP340, 'CSV Import'!$GA$7:$GA$359, 0))),0)</f>
        <v>0</v>
      </c>
      <c r="BM340" s="61">
        <f t="shared" si="579"/>
        <v>0</v>
      </c>
      <c r="BN340" s="62">
        <f t="shared" si="579"/>
        <v>0</v>
      </c>
      <c r="BP340" s="33" t="str">
        <f t="shared" si="580"/>
        <v>CREDITS</v>
      </c>
    </row>
    <row r="341" spans="1:68" x14ac:dyDescent="0.2">
      <c r="A341" s="28">
        <f>ROW()</f>
        <v>341</v>
      </c>
      <c r="B341" s="120"/>
      <c r="C341" s="105">
        <f>IFERROR(VALUE(INDEX('CSV Import'!$D$7:$D$359, MATCH($BP341, 'CSV Import'!$C$7:$C$359, 0))),0)</f>
        <v>0</v>
      </c>
      <c r="D341" s="106">
        <f>IFERROR(VALUE(INDEX('CSV Import'!$E$7:$E$359, MATCH($BP341, 'CSV Import'!$C$7:$C$359, 0))),0)</f>
        <v>0</v>
      </c>
      <c r="E341" s="105">
        <f>IFERROR(VALUE(INDEX('CSV Import'!$J$7:$J$359, MATCH($BP341, 'CSV Import'!$I$7:$I$359, 0))),0)</f>
        <v>0</v>
      </c>
      <c r="F341" s="106">
        <f>IFERROR(VALUE(INDEX('CSV Import'!$K$7:$K$359, MATCH($BP341, 'CSV Import'!$I$7:$I$359, 0))),0)</f>
        <v>0</v>
      </c>
      <c r="G341" s="105">
        <f>IFERROR(VALUE(INDEX('CSV Import'!$P$7:$P$359, MATCH($BP341, 'CSV Import'!$O$7:$O$359, 0))),0)</f>
        <v>0</v>
      </c>
      <c r="H341" s="106">
        <f>IFERROR(VALUE(INDEX('CSV Import'!$Q$7:$Q$359, MATCH($BP341, 'CSV Import'!$O$7:$O$359, 0))),0)</f>
        <v>0</v>
      </c>
      <c r="I341" s="105">
        <f>IFERROR(VALUE(INDEX('CSV Import'!$V$7:$V$359, MATCH($BP341, 'CSV Import'!$U$7:$U$359, 0))),0)</f>
        <v>0</v>
      </c>
      <c r="J341" s="106">
        <f>IFERROR(VALUE(INDEX('CSV Import'!$W$7:$W$359, MATCH($BP341, 'CSV Import'!$U$7:$U$359, 0))),0)</f>
        <v>0</v>
      </c>
      <c r="K341" s="105">
        <f>IFERROR(VALUE(INDEX('CSV Import'!$AB$7:$AB$359, MATCH($BP341, 'CSV Import'!$AA$7:$AA$359, 0))),0)</f>
        <v>0</v>
      </c>
      <c r="L341" s="106">
        <f>IFERROR(VALUE(INDEX('CSV Import'!$AC$7:$AC$359, MATCH($BP341, 'CSV Import'!$AA$7:$AA$359, 0))),0)</f>
        <v>0</v>
      </c>
      <c r="M341" s="105">
        <f>IFERROR(VALUE(INDEX('CSV Import'!$AH$7:$AH$359, MATCH($BP341, 'CSV Import'!$AG$7:$AG$359, 0))),0)</f>
        <v>0</v>
      </c>
      <c r="N341" s="106">
        <f>IFERROR(VALUE(INDEX('CSV Import'!$AI$7:$AI$359, MATCH($BP341, 'CSV Import'!$AG$7:$AG$359, 0))),0)</f>
        <v>0</v>
      </c>
      <c r="O341" s="105">
        <f>IFERROR(VALUE(INDEX('CSV Import'!$AN$7:$AN$359, MATCH($BP341, 'CSV Import'!$AM$7:$AM$359, 0))),0)</f>
        <v>0</v>
      </c>
      <c r="P341" s="106">
        <f>IFERROR(VALUE(INDEX('CSV Import'!$AO$7:$AO$359, MATCH($BP341, 'CSV Import'!$AM$7:$AM$359, 0))),0)</f>
        <v>0</v>
      </c>
      <c r="Q341" s="105">
        <f>IFERROR(VALUE(INDEX('CSV Import'!$AT$7:$AT$359, MATCH($BP341, 'CSV Import'!$AS$7:$AS$359, 0))),0)</f>
        <v>0</v>
      </c>
      <c r="R341" s="106">
        <f>IFERROR(VALUE(INDEX('CSV Import'!$AU$7:$AU$359, MATCH($BP341, 'CSV Import'!$AS$7:$AS$359, 0))),0)</f>
        <v>0</v>
      </c>
      <c r="S341" s="105">
        <f>IFERROR(VALUE(INDEX('CSV Import'!$AZ$7:$AZ$359, MATCH($BP341, 'CSV Import'!$AY$7:$AY$359, 0))),0)</f>
        <v>0</v>
      </c>
      <c r="T341" s="106">
        <f>IFERROR(VALUE(INDEX('CSV Import'!$BA$7:$BA$359, MATCH($BP341, 'CSV Import'!$AY$7:$AY$359, 0))),0)</f>
        <v>0</v>
      </c>
      <c r="U341" s="105">
        <f>IFERROR(VALUE(INDEX('CSV Import'!$BF$7:$BF$359, MATCH($BP341, 'CSV Import'!$BE$7:$BE$359, 0))),0)</f>
        <v>0</v>
      </c>
      <c r="V341" s="106">
        <f>IFERROR(VALUE(INDEX('CSV Import'!$BG$7:$BG$359, MATCH($BP341, 'CSV Import'!$BE$7:$BE$359, 0))),0)</f>
        <v>0</v>
      </c>
      <c r="W341" s="105">
        <f>IFERROR(VALUE(INDEX('CSV Import'!$BL$7:$BL$359, MATCH($BP341, 'CSV Import'!$BK$7:$BK$359, 0))),0)</f>
        <v>0</v>
      </c>
      <c r="X341" s="106">
        <f>IFERROR(VALUE(INDEX('CSV Import'!$BM$7:$BM$359, MATCH($BP341, 'CSV Import'!$BK$7:$BK$359, 0))),0)</f>
        <v>0</v>
      </c>
      <c r="Y341" s="105">
        <f>IFERROR(VALUE(INDEX('CSV Import'!$BR$7:$BR$359, MATCH($BP341, 'CSV Import'!$BQ$7:$BQ$359, 0))),0)</f>
        <v>0</v>
      </c>
      <c r="Z341" s="106">
        <f>IFERROR(VALUE(INDEX('CSV Import'!$BS$7:$BS$359, MATCH($BP341, 'CSV Import'!$BQ$7:$BQ$359, 0))),0)</f>
        <v>0</v>
      </c>
      <c r="AA341" s="105">
        <f>IFERROR(VALUE(INDEX('CSV Import'!$BX$7:$BX$359, MATCH($BP341, 'CSV Import'!$BW$7:$BW$359, 0))),0)</f>
        <v>0</v>
      </c>
      <c r="AB341" s="106">
        <f>IFERROR(VALUE(INDEX('CSV Import'!$BY$7:$BY$359, MATCH($BP341, 'CSV Import'!$BW$7:$BW$359, 0))),0)</f>
        <v>0</v>
      </c>
      <c r="AC341" s="105">
        <f>IFERROR(VALUE(INDEX('CSV Import'!$CD$7:$CD$359, MATCH($BP341, 'CSV Import'!$CC$7:$CC$359, 0))),0)</f>
        <v>0</v>
      </c>
      <c r="AD341" s="106">
        <f>IFERROR(VALUE(INDEX('CSV Import'!$CE$7:$CE$359, MATCH($BP341, 'CSV Import'!$CC$7:$CC$359, 0))),0)</f>
        <v>0</v>
      </c>
      <c r="AE341" s="105">
        <f>IFERROR(VALUE(INDEX('CSV Import'!$CJ$7:$CJ$359, MATCH($BP341, 'CSV Import'!$CI$7:$CI$359, 0))),0)</f>
        <v>0</v>
      </c>
      <c r="AF341" s="106">
        <f>IFERROR(VALUE(INDEX('CSV Import'!$CK$7:$CK$359, MATCH($BP341, 'CSV Import'!$CI$7:$CI$359, 0))),0)</f>
        <v>0</v>
      </c>
      <c r="AG341" s="105">
        <f>IFERROR(VALUE(INDEX('CSV Import'!$CP$7:$CP$359, MATCH($BP341, 'CSV Import'!$CO$7:$CO$359, 0))),0)</f>
        <v>0</v>
      </c>
      <c r="AH341" s="106">
        <f>IFERROR(VALUE(INDEX('CSV Import'!$CQ$7:$CQ$359, MATCH($BP341, 'CSV Import'!$CO$7:$CO$359, 0))),0)</f>
        <v>0</v>
      </c>
      <c r="AI341" s="105">
        <f>IFERROR(VALUE(INDEX('CSV Import'!$CV$7:$CV$359, MATCH($BP341, 'CSV Import'!$CU$7:$CU$359, 0))),0)</f>
        <v>0</v>
      </c>
      <c r="AJ341" s="106">
        <f>IFERROR(VALUE(INDEX('CSV Import'!$CW$7:$CW$359, MATCH($BP341, 'CSV Import'!$CU$7:$CU$359, 0))),0)</f>
        <v>0</v>
      </c>
      <c r="AK341" s="105">
        <f>IFERROR(VALUE(INDEX('CSV Import'!$DB$7:$DB$359, MATCH($BP341, 'CSV Import'!$DA$7:$DA$359, 0))),0)</f>
        <v>0</v>
      </c>
      <c r="AL341" s="106">
        <f>IFERROR(VALUE(INDEX('CSV Import'!$DC$7:$DC$359, MATCH($BP341, 'CSV Import'!$DA$7:$DA$359, 0))),0)</f>
        <v>0</v>
      </c>
      <c r="AM341" s="105">
        <f>IFERROR(VALUE(INDEX('CSV Import'!$DH$7:$DH$359, MATCH($BP341, 'CSV Import'!$DG$7:$DG$359, 0))),0)</f>
        <v>0</v>
      </c>
      <c r="AN341" s="106">
        <f>IFERROR(VALUE(INDEX('CSV Import'!$DI$7:$DI$359, MATCH($BP341, 'CSV Import'!$DG$7:$DG$359, 0))),0)</f>
        <v>0</v>
      </c>
      <c r="AO341" s="105">
        <f>IFERROR(VALUE(INDEX('CSV Import'!$DN$7:$DN$359, MATCH($BP341, 'CSV Import'!$DM$7:$DM$359, 0))),0)</f>
        <v>0</v>
      </c>
      <c r="AP341" s="106">
        <f>IFERROR(VALUE(INDEX('CSV Import'!$DO$7:$DO$359, MATCH($BP341, 'CSV Import'!$DM$7:$DM$359, 0))),0)</f>
        <v>0</v>
      </c>
      <c r="AQ341" s="105">
        <f>IFERROR(VALUE(INDEX('CSV Import'!$DT$7:$DT$359, MATCH($BP341, 'CSV Import'!$DS$7:$DS$359, 0))),0)</f>
        <v>0</v>
      </c>
      <c r="AR341" s="106">
        <f>IFERROR(VALUE(INDEX('CSV Import'!$DU$7:$DU$359, MATCH($BP341, 'CSV Import'!$DS$7:$DS$359, 0))),0)</f>
        <v>0</v>
      </c>
      <c r="AS341" s="105">
        <f>IFERROR(VALUE(INDEX('CSV Import'!$DZ$7:$DZ$359, MATCH($BP341, 'CSV Import'!$DY$7:$DY$359, 0))),0)</f>
        <v>0</v>
      </c>
      <c r="AT341" s="106">
        <f>IFERROR(VALUE(INDEX('CSV Import'!$EA$7:$EA$359, MATCH($BP341, 'CSV Import'!$DY$7:$DY$359, 0))),0)</f>
        <v>0</v>
      </c>
      <c r="AU341" s="105">
        <f>IFERROR(VALUE(INDEX('CSV Import'!$EF$7:$EF$359, MATCH($BP341, 'CSV Import'!$EE$7:$EE$359, 0))),0)</f>
        <v>0</v>
      </c>
      <c r="AV341" s="106">
        <f>IFERROR(VALUE(INDEX('CSV Import'!$EG$7:$EG$359, MATCH($BP341, 'CSV Import'!$EE$7:$EE$359, 0))),0)</f>
        <v>0</v>
      </c>
      <c r="AW341" s="105">
        <f>IFERROR(VALUE(INDEX('CSV Import'!$EL$7:$EL$359, MATCH($BP341, 'CSV Import'!$EK$7:$EK$359, 0))),0)</f>
        <v>0</v>
      </c>
      <c r="AX341" s="106">
        <f>IFERROR(VALUE(INDEX('CSV Import'!$EM$7:$EM$359, MATCH($BP341, 'CSV Import'!$EK$7:$EK$359, 0))),0)</f>
        <v>0</v>
      </c>
      <c r="AY341" s="105">
        <f>IFERROR(VALUE(INDEX('CSV Import'!$ER$7:$ER$359, MATCH($BP341, 'CSV Import'!$EQ$7:$EQ$359, 0))),0)</f>
        <v>0</v>
      </c>
      <c r="AZ341" s="106">
        <f>IFERROR(VALUE(INDEX('CSV Import'!$ES$7:$ES$359, MATCH($BP341, 'CSV Import'!$EQ$7:$EQ$359, 0))),0)</f>
        <v>0</v>
      </c>
      <c r="BA341" s="105">
        <f>IFERROR(VALUE(INDEX('CSV Import'!$EX$7:$EX$359, MATCH($BP341, 'CSV Import'!$EW$7:$EW$359, 0))),0)</f>
        <v>0</v>
      </c>
      <c r="BB341" s="106">
        <f>IFERROR(VALUE(INDEX('CSV Import'!$EY$7:$EY$359, MATCH($BP341, 'CSV Import'!$EW$7:$EW$359, 0))),0)</f>
        <v>0</v>
      </c>
      <c r="BC341" s="105">
        <f>IFERROR(VALUE(INDEX('CSV Import'!$FD$7:$FD$359, MATCH($BP341, 'CSV Import'!$FC$7:$FC$359, 0))),0)</f>
        <v>0</v>
      </c>
      <c r="BD341" s="106">
        <f>IFERROR(VALUE(INDEX('CSV Import'!$FE$7:$FE$359, MATCH($BP341, 'CSV Import'!$FC$7:$FC$359, 0))),0)</f>
        <v>0</v>
      </c>
      <c r="BE341" s="105">
        <f>IFERROR(VALUE(INDEX('CSV Import'!$FJ$7:$FJ$359, MATCH($BP341, 'CSV Import'!$FI$7:$FI$359, 0))),0)</f>
        <v>0</v>
      </c>
      <c r="BF341" s="106">
        <f>IFERROR(VALUE(INDEX('CSV Import'!$FK$7:$FK$359, MATCH($BP341, 'CSV Import'!$FI$7:$FI$359, 0))),0)</f>
        <v>0</v>
      </c>
      <c r="BG341" s="105">
        <f>IFERROR(VALUE(INDEX('CSV Import'!$FP$7:$FP$359, MATCH($BP341, 'CSV Import'!$FO$7:$FO$359, 0))),0)</f>
        <v>0</v>
      </c>
      <c r="BH341" s="106">
        <f>IFERROR(VALUE(INDEX('CSV Import'!$FQ$7:$FQ$359, MATCH($BP341, 'CSV Import'!$FO$7:$FO$359, 0))),0)</f>
        <v>0</v>
      </c>
      <c r="BI341" s="105">
        <f>IFERROR(VALUE(INDEX('CSV Import'!$FV$7:$FV$359, MATCH($BP341, 'CSV Import'!$FU$7:$FU$359, 0))),0)</f>
        <v>0</v>
      </c>
      <c r="BJ341" s="106">
        <f>IFERROR(VALUE(INDEX('CSV Import'!$FW$7:$FW$359, MATCH($BP341, 'CSV Import'!$FU$7:$FU$359, 0))),0)</f>
        <v>0</v>
      </c>
      <c r="BK341" s="105">
        <f>IFERROR(VALUE(INDEX('CSV Import'!$GB$7:$GB$359, MATCH($BP341, 'CSV Import'!$GA$7:$GA$359, 0))),0)</f>
        <v>0</v>
      </c>
      <c r="BL341" s="106">
        <f>IFERROR(VALUE(INDEX('CSV Import'!$GC$7:$GC$359, MATCH($BP341, 'CSV Import'!$GA$7:$GA$359, 0))),0)</f>
        <v>0</v>
      </c>
      <c r="BM341" s="61">
        <f t="shared" si="579"/>
        <v>0</v>
      </c>
      <c r="BN341" s="62">
        <f t="shared" si="579"/>
        <v>0</v>
      </c>
      <c r="BP341" s="33" t="str">
        <f t="shared" si="580"/>
        <v>CREDITS</v>
      </c>
    </row>
    <row r="342" spans="1:68" x14ac:dyDescent="0.2">
      <c r="A342" s="28">
        <f>ROW()</f>
        <v>342</v>
      </c>
      <c r="B342" s="120"/>
      <c r="C342" s="105">
        <f>IFERROR(VALUE(INDEX('CSV Import'!$D$7:$D$359, MATCH($BP342, 'CSV Import'!$C$7:$C$359, 0))),0)</f>
        <v>0</v>
      </c>
      <c r="D342" s="106">
        <f>IFERROR(VALUE(INDEX('CSV Import'!$E$7:$E$359, MATCH($BP342, 'CSV Import'!$C$7:$C$359, 0))),0)</f>
        <v>0</v>
      </c>
      <c r="E342" s="105">
        <f>IFERROR(VALUE(INDEX('CSV Import'!$J$7:$J$359, MATCH($BP342, 'CSV Import'!$I$7:$I$359, 0))),0)</f>
        <v>0</v>
      </c>
      <c r="F342" s="106">
        <f>IFERROR(VALUE(INDEX('CSV Import'!$K$7:$K$359, MATCH($BP342, 'CSV Import'!$I$7:$I$359, 0))),0)</f>
        <v>0</v>
      </c>
      <c r="G342" s="105">
        <f>IFERROR(VALUE(INDEX('CSV Import'!$P$7:$P$359, MATCH($BP342, 'CSV Import'!$O$7:$O$359, 0))),0)</f>
        <v>0</v>
      </c>
      <c r="H342" s="106">
        <f>IFERROR(VALUE(INDEX('CSV Import'!$Q$7:$Q$359, MATCH($BP342, 'CSV Import'!$O$7:$O$359, 0))),0)</f>
        <v>0</v>
      </c>
      <c r="I342" s="105">
        <f>IFERROR(VALUE(INDEX('CSV Import'!$V$7:$V$359, MATCH($BP342, 'CSV Import'!$U$7:$U$359, 0))),0)</f>
        <v>0</v>
      </c>
      <c r="J342" s="106">
        <f>IFERROR(VALUE(INDEX('CSV Import'!$W$7:$W$359, MATCH($BP342, 'CSV Import'!$U$7:$U$359, 0))),0)</f>
        <v>0</v>
      </c>
      <c r="K342" s="105">
        <f>IFERROR(VALUE(INDEX('CSV Import'!$AB$7:$AB$359, MATCH($BP342, 'CSV Import'!$AA$7:$AA$359, 0))),0)</f>
        <v>0</v>
      </c>
      <c r="L342" s="106">
        <f>IFERROR(VALUE(INDEX('CSV Import'!$AC$7:$AC$359, MATCH($BP342, 'CSV Import'!$AA$7:$AA$359, 0))),0)</f>
        <v>0</v>
      </c>
      <c r="M342" s="105">
        <f>IFERROR(VALUE(INDEX('CSV Import'!$AH$7:$AH$359, MATCH($BP342, 'CSV Import'!$AG$7:$AG$359, 0))),0)</f>
        <v>0</v>
      </c>
      <c r="N342" s="106">
        <f>IFERROR(VALUE(INDEX('CSV Import'!$AI$7:$AI$359, MATCH($BP342, 'CSV Import'!$AG$7:$AG$359, 0))),0)</f>
        <v>0</v>
      </c>
      <c r="O342" s="105">
        <f>IFERROR(VALUE(INDEX('CSV Import'!$AN$7:$AN$359, MATCH($BP342, 'CSV Import'!$AM$7:$AM$359, 0))),0)</f>
        <v>0</v>
      </c>
      <c r="P342" s="106">
        <f>IFERROR(VALUE(INDEX('CSV Import'!$AO$7:$AO$359, MATCH($BP342, 'CSV Import'!$AM$7:$AM$359, 0))),0)</f>
        <v>0</v>
      </c>
      <c r="Q342" s="105">
        <f>IFERROR(VALUE(INDEX('CSV Import'!$AT$7:$AT$359, MATCH($BP342, 'CSV Import'!$AS$7:$AS$359, 0))),0)</f>
        <v>0</v>
      </c>
      <c r="R342" s="106">
        <f>IFERROR(VALUE(INDEX('CSV Import'!$AU$7:$AU$359, MATCH($BP342, 'CSV Import'!$AS$7:$AS$359, 0))),0)</f>
        <v>0</v>
      </c>
      <c r="S342" s="105">
        <f>IFERROR(VALUE(INDEX('CSV Import'!$AZ$7:$AZ$359, MATCH($BP342, 'CSV Import'!$AY$7:$AY$359, 0))),0)</f>
        <v>0</v>
      </c>
      <c r="T342" s="106">
        <f>IFERROR(VALUE(INDEX('CSV Import'!$BA$7:$BA$359, MATCH($BP342, 'CSV Import'!$AY$7:$AY$359, 0))),0)</f>
        <v>0</v>
      </c>
      <c r="U342" s="105">
        <f>IFERROR(VALUE(INDEX('CSV Import'!$BF$7:$BF$359, MATCH($BP342, 'CSV Import'!$BE$7:$BE$359, 0))),0)</f>
        <v>0</v>
      </c>
      <c r="V342" s="106">
        <f>IFERROR(VALUE(INDEX('CSV Import'!$BG$7:$BG$359, MATCH($BP342, 'CSV Import'!$BE$7:$BE$359, 0))),0)</f>
        <v>0</v>
      </c>
      <c r="W342" s="105">
        <f>IFERROR(VALUE(INDEX('CSV Import'!$BL$7:$BL$359, MATCH($BP342, 'CSV Import'!$BK$7:$BK$359, 0))),0)</f>
        <v>0</v>
      </c>
      <c r="X342" s="106">
        <f>IFERROR(VALUE(INDEX('CSV Import'!$BM$7:$BM$359, MATCH($BP342, 'CSV Import'!$BK$7:$BK$359, 0))),0)</f>
        <v>0</v>
      </c>
      <c r="Y342" s="105">
        <f>IFERROR(VALUE(INDEX('CSV Import'!$BR$7:$BR$359, MATCH($BP342, 'CSV Import'!$BQ$7:$BQ$359, 0))),0)</f>
        <v>0</v>
      </c>
      <c r="Z342" s="106">
        <f>IFERROR(VALUE(INDEX('CSV Import'!$BS$7:$BS$359, MATCH($BP342, 'CSV Import'!$BQ$7:$BQ$359, 0))),0)</f>
        <v>0</v>
      </c>
      <c r="AA342" s="105">
        <f>IFERROR(VALUE(INDEX('CSV Import'!$BX$7:$BX$359, MATCH($BP342, 'CSV Import'!$BW$7:$BW$359, 0))),0)</f>
        <v>0</v>
      </c>
      <c r="AB342" s="106">
        <f>IFERROR(VALUE(INDEX('CSV Import'!$BY$7:$BY$359, MATCH($BP342, 'CSV Import'!$BW$7:$BW$359, 0))),0)</f>
        <v>0</v>
      </c>
      <c r="AC342" s="105">
        <f>IFERROR(VALUE(INDEX('CSV Import'!$CD$7:$CD$359, MATCH($BP342, 'CSV Import'!$CC$7:$CC$359, 0))),0)</f>
        <v>0</v>
      </c>
      <c r="AD342" s="106">
        <f>IFERROR(VALUE(INDEX('CSV Import'!$CE$7:$CE$359, MATCH($BP342, 'CSV Import'!$CC$7:$CC$359, 0))),0)</f>
        <v>0</v>
      </c>
      <c r="AE342" s="105">
        <f>IFERROR(VALUE(INDEX('CSV Import'!$CJ$7:$CJ$359, MATCH($BP342, 'CSV Import'!$CI$7:$CI$359, 0))),0)</f>
        <v>0</v>
      </c>
      <c r="AF342" s="106">
        <f>IFERROR(VALUE(INDEX('CSV Import'!$CK$7:$CK$359, MATCH($BP342, 'CSV Import'!$CI$7:$CI$359, 0))),0)</f>
        <v>0</v>
      </c>
      <c r="AG342" s="105">
        <f>IFERROR(VALUE(INDEX('CSV Import'!$CP$7:$CP$359, MATCH($BP342, 'CSV Import'!$CO$7:$CO$359, 0))),0)</f>
        <v>0</v>
      </c>
      <c r="AH342" s="106">
        <f>IFERROR(VALUE(INDEX('CSV Import'!$CQ$7:$CQ$359, MATCH($BP342, 'CSV Import'!$CO$7:$CO$359, 0))),0)</f>
        <v>0</v>
      </c>
      <c r="AI342" s="105">
        <f>IFERROR(VALUE(INDEX('CSV Import'!$CV$7:$CV$359, MATCH($BP342, 'CSV Import'!$CU$7:$CU$359, 0))),0)</f>
        <v>0</v>
      </c>
      <c r="AJ342" s="106">
        <f>IFERROR(VALUE(INDEX('CSV Import'!$CW$7:$CW$359, MATCH($BP342, 'CSV Import'!$CU$7:$CU$359, 0))),0)</f>
        <v>0</v>
      </c>
      <c r="AK342" s="105">
        <f>IFERROR(VALUE(INDEX('CSV Import'!$DB$7:$DB$359, MATCH($BP342, 'CSV Import'!$DA$7:$DA$359, 0))),0)</f>
        <v>0</v>
      </c>
      <c r="AL342" s="106">
        <f>IFERROR(VALUE(INDEX('CSV Import'!$DC$7:$DC$359, MATCH($BP342, 'CSV Import'!$DA$7:$DA$359, 0))),0)</f>
        <v>0</v>
      </c>
      <c r="AM342" s="105">
        <f>IFERROR(VALUE(INDEX('CSV Import'!$DH$7:$DH$359, MATCH($BP342, 'CSV Import'!$DG$7:$DG$359, 0))),0)</f>
        <v>0</v>
      </c>
      <c r="AN342" s="106">
        <f>IFERROR(VALUE(INDEX('CSV Import'!$DI$7:$DI$359, MATCH($BP342, 'CSV Import'!$DG$7:$DG$359, 0))),0)</f>
        <v>0</v>
      </c>
      <c r="AO342" s="105">
        <f>IFERROR(VALUE(INDEX('CSV Import'!$DN$7:$DN$359, MATCH($BP342, 'CSV Import'!$DM$7:$DM$359, 0))),0)</f>
        <v>0</v>
      </c>
      <c r="AP342" s="106">
        <f>IFERROR(VALUE(INDEX('CSV Import'!$DO$7:$DO$359, MATCH($BP342, 'CSV Import'!$DM$7:$DM$359, 0))),0)</f>
        <v>0</v>
      </c>
      <c r="AQ342" s="105">
        <f>IFERROR(VALUE(INDEX('CSV Import'!$DT$7:$DT$359, MATCH($BP342, 'CSV Import'!$DS$7:$DS$359, 0))),0)</f>
        <v>0</v>
      </c>
      <c r="AR342" s="106">
        <f>IFERROR(VALUE(INDEX('CSV Import'!$DU$7:$DU$359, MATCH($BP342, 'CSV Import'!$DS$7:$DS$359, 0))),0)</f>
        <v>0</v>
      </c>
      <c r="AS342" s="105">
        <f>IFERROR(VALUE(INDEX('CSV Import'!$DZ$7:$DZ$359, MATCH($BP342, 'CSV Import'!$DY$7:$DY$359, 0))),0)</f>
        <v>0</v>
      </c>
      <c r="AT342" s="106">
        <f>IFERROR(VALUE(INDEX('CSV Import'!$EA$7:$EA$359, MATCH($BP342, 'CSV Import'!$DY$7:$DY$359, 0))),0)</f>
        <v>0</v>
      </c>
      <c r="AU342" s="105">
        <f>IFERROR(VALUE(INDEX('CSV Import'!$EF$7:$EF$359, MATCH($BP342, 'CSV Import'!$EE$7:$EE$359, 0))),0)</f>
        <v>0</v>
      </c>
      <c r="AV342" s="106">
        <f>IFERROR(VALUE(INDEX('CSV Import'!$EG$7:$EG$359, MATCH($BP342, 'CSV Import'!$EE$7:$EE$359, 0))),0)</f>
        <v>0</v>
      </c>
      <c r="AW342" s="105">
        <f>IFERROR(VALUE(INDEX('CSV Import'!$EL$7:$EL$359, MATCH($BP342, 'CSV Import'!$EK$7:$EK$359, 0))),0)</f>
        <v>0</v>
      </c>
      <c r="AX342" s="106">
        <f>IFERROR(VALUE(INDEX('CSV Import'!$EM$7:$EM$359, MATCH($BP342, 'CSV Import'!$EK$7:$EK$359, 0))),0)</f>
        <v>0</v>
      </c>
      <c r="AY342" s="105">
        <f>IFERROR(VALUE(INDEX('CSV Import'!$ER$7:$ER$359, MATCH($BP342, 'CSV Import'!$EQ$7:$EQ$359, 0))),0)</f>
        <v>0</v>
      </c>
      <c r="AZ342" s="106">
        <f>IFERROR(VALUE(INDEX('CSV Import'!$ES$7:$ES$359, MATCH($BP342, 'CSV Import'!$EQ$7:$EQ$359, 0))),0)</f>
        <v>0</v>
      </c>
      <c r="BA342" s="105">
        <f>IFERROR(VALUE(INDEX('CSV Import'!$EX$7:$EX$359, MATCH($BP342, 'CSV Import'!$EW$7:$EW$359, 0))),0)</f>
        <v>0</v>
      </c>
      <c r="BB342" s="106">
        <f>IFERROR(VALUE(INDEX('CSV Import'!$EY$7:$EY$359, MATCH($BP342, 'CSV Import'!$EW$7:$EW$359, 0))),0)</f>
        <v>0</v>
      </c>
      <c r="BC342" s="105">
        <f>IFERROR(VALUE(INDEX('CSV Import'!$FD$7:$FD$359, MATCH($BP342, 'CSV Import'!$FC$7:$FC$359, 0))),0)</f>
        <v>0</v>
      </c>
      <c r="BD342" s="106">
        <f>IFERROR(VALUE(INDEX('CSV Import'!$FE$7:$FE$359, MATCH($BP342, 'CSV Import'!$FC$7:$FC$359, 0))),0)</f>
        <v>0</v>
      </c>
      <c r="BE342" s="105">
        <f>IFERROR(VALUE(INDEX('CSV Import'!$FJ$7:$FJ$359, MATCH($BP342, 'CSV Import'!$FI$7:$FI$359, 0))),0)</f>
        <v>0</v>
      </c>
      <c r="BF342" s="106">
        <f>IFERROR(VALUE(INDEX('CSV Import'!$FK$7:$FK$359, MATCH($BP342, 'CSV Import'!$FI$7:$FI$359, 0))),0)</f>
        <v>0</v>
      </c>
      <c r="BG342" s="105">
        <f>IFERROR(VALUE(INDEX('CSV Import'!$FP$7:$FP$359, MATCH($BP342, 'CSV Import'!$FO$7:$FO$359, 0))),0)</f>
        <v>0</v>
      </c>
      <c r="BH342" s="106">
        <f>IFERROR(VALUE(INDEX('CSV Import'!$FQ$7:$FQ$359, MATCH($BP342, 'CSV Import'!$FO$7:$FO$359, 0))),0)</f>
        <v>0</v>
      </c>
      <c r="BI342" s="105">
        <f>IFERROR(VALUE(INDEX('CSV Import'!$FV$7:$FV$359, MATCH($BP342, 'CSV Import'!$FU$7:$FU$359, 0))),0)</f>
        <v>0</v>
      </c>
      <c r="BJ342" s="106">
        <f>IFERROR(VALUE(INDEX('CSV Import'!$FW$7:$FW$359, MATCH($BP342, 'CSV Import'!$FU$7:$FU$359, 0))),0)</f>
        <v>0</v>
      </c>
      <c r="BK342" s="105">
        <f>IFERROR(VALUE(INDEX('CSV Import'!$GB$7:$GB$359, MATCH($BP342, 'CSV Import'!$GA$7:$GA$359, 0))),0)</f>
        <v>0</v>
      </c>
      <c r="BL342" s="106">
        <f>IFERROR(VALUE(INDEX('CSV Import'!$GC$7:$GC$359, MATCH($BP342, 'CSV Import'!$GA$7:$GA$359, 0))),0)</f>
        <v>0</v>
      </c>
      <c r="BM342" s="61">
        <f t="shared" si="579"/>
        <v>0</v>
      </c>
      <c r="BN342" s="62">
        <f t="shared" si="579"/>
        <v>0</v>
      </c>
      <c r="BP342" s="33" t="str">
        <f t="shared" si="580"/>
        <v>CREDITS</v>
      </c>
    </row>
    <row r="343" spans="1:68" x14ac:dyDescent="0.2">
      <c r="A343" s="28">
        <f>ROW()</f>
        <v>343</v>
      </c>
      <c r="B343" s="120"/>
      <c r="C343" s="105">
        <f>IFERROR(VALUE(INDEX('CSV Import'!$D$7:$D$359, MATCH($BP343, 'CSV Import'!$C$7:$C$359, 0))),0)</f>
        <v>0</v>
      </c>
      <c r="D343" s="106">
        <f>IFERROR(VALUE(INDEX('CSV Import'!$E$7:$E$359, MATCH($BP343, 'CSV Import'!$C$7:$C$359, 0))),0)</f>
        <v>0</v>
      </c>
      <c r="E343" s="105">
        <f>IFERROR(VALUE(INDEX('CSV Import'!$J$7:$J$359, MATCH($BP343, 'CSV Import'!$I$7:$I$359, 0))),0)</f>
        <v>0</v>
      </c>
      <c r="F343" s="106">
        <f>IFERROR(VALUE(INDEX('CSV Import'!$K$7:$K$359, MATCH($BP343, 'CSV Import'!$I$7:$I$359, 0))),0)</f>
        <v>0</v>
      </c>
      <c r="G343" s="105">
        <f>IFERROR(VALUE(INDEX('CSV Import'!$P$7:$P$359, MATCH($BP343, 'CSV Import'!$O$7:$O$359, 0))),0)</f>
        <v>0</v>
      </c>
      <c r="H343" s="106">
        <f>IFERROR(VALUE(INDEX('CSV Import'!$Q$7:$Q$359, MATCH($BP343, 'CSV Import'!$O$7:$O$359, 0))),0)</f>
        <v>0</v>
      </c>
      <c r="I343" s="105">
        <f>IFERROR(VALUE(INDEX('CSV Import'!$V$7:$V$359, MATCH($BP343, 'CSV Import'!$U$7:$U$359, 0))),0)</f>
        <v>0</v>
      </c>
      <c r="J343" s="106">
        <f>IFERROR(VALUE(INDEX('CSV Import'!$W$7:$W$359, MATCH($BP343, 'CSV Import'!$U$7:$U$359, 0))),0)</f>
        <v>0</v>
      </c>
      <c r="K343" s="105">
        <f>IFERROR(VALUE(INDEX('CSV Import'!$AB$7:$AB$359, MATCH($BP343, 'CSV Import'!$AA$7:$AA$359, 0))),0)</f>
        <v>0</v>
      </c>
      <c r="L343" s="106">
        <f>IFERROR(VALUE(INDEX('CSV Import'!$AC$7:$AC$359, MATCH($BP343, 'CSV Import'!$AA$7:$AA$359, 0))),0)</f>
        <v>0</v>
      </c>
      <c r="M343" s="105">
        <f>IFERROR(VALUE(INDEX('CSV Import'!$AH$7:$AH$359, MATCH($BP343, 'CSV Import'!$AG$7:$AG$359, 0))),0)</f>
        <v>0</v>
      </c>
      <c r="N343" s="106">
        <f>IFERROR(VALUE(INDEX('CSV Import'!$AI$7:$AI$359, MATCH($BP343, 'CSV Import'!$AG$7:$AG$359, 0))),0)</f>
        <v>0</v>
      </c>
      <c r="O343" s="105">
        <f>IFERROR(VALUE(INDEX('CSV Import'!$AN$7:$AN$359, MATCH($BP343, 'CSV Import'!$AM$7:$AM$359, 0))),0)</f>
        <v>0</v>
      </c>
      <c r="P343" s="106">
        <f>IFERROR(VALUE(INDEX('CSV Import'!$AO$7:$AO$359, MATCH($BP343, 'CSV Import'!$AM$7:$AM$359, 0))),0)</f>
        <v>0</v>
      </c>
      <c r="Q343" s="105">
        <f>IFERROR(VALUE(INDEX('CSV Import'!$AT$7:$AT$359, MATCH($BP343, 'CSV Import'!$AS$7:$AS$359, 0))),0)</f>
        <v>0</v>
      </c>
      <c r="R343" s="106">
        <f>IFERROR(VALUE(INDEX('CSV Import'!$AU$7:$AU$359, MATCH($BP343, 'CSV Import'!$AS$7:$AS$359, 0))),0)</f>
        <v>0</v>
      </c>
      <c r="S343" s="105">
        <f>IFERROR(VALUE(INDEX('CSV Import'!$AZ$7:$AZ$359, MATCH($BP343, 'CSV Import'!$AY$7:$AY$359, 0))),0)</f>
        <v>0</v>
      </c>
      <c r="T343" s="106">
        <f>IFERROR(VALUE(INDEX('CSV Import'!$BA$7:$BA$359, MATCH($BP343, 'CSV Import'!$AY$7:$AY$359, 0))),0)</f>
        <v>0</v>
      </c>
      <c r="U343" s="105">
        <f>IFERROR(VALUE(INDEX('CSV Import'!$BF$7:$BF$359, MATCH($BP343, 'CSV Import'!$BE$7:$BE$359, 0))),0)</f>
        <v>0</v>
      </c>
      <c r="V343" s="106">
        <f>IFERROR(VALUE(INDEX('CSV Import'!$BG$7:$BG$359, MATCH($BP343, 'CSV Import'!$BE$7:$BE$359, 0))),0)</f>
        <v>0</v>
      </c>
      <c r="W343" s="105">
        <f>IFERROR(VALUE(INDEX('CSV Import'!$BL$7:$BL$359, MATCH($BP343, 'CSV Import'!$BK$7:$BK$359, 0))),0)</f>
        <v>0</v>
      </c>
      <c r="X343" s="106">
        <f>IFERROR(VALUE(INDEX('CSV Import'!$BM$7:$BM$359, MATCH($BP343, 'CSV Import'!$BK$7:$BK$359, 0))),0)</f>
        <v>0</v>
      </c>
      <c r="Y343" s="105">
        <f>IFERROR(VALUE(INDEX('CSV Import'!$BR$7:$BR$359, MATCH($BP343, 'CSV Import'!$BQ$7:$BQ$359, 0))),0)</f>
        <v>0</v>
      </c>
      <c r="Z343" s="106">
        <f>IFERROR(VALUE(INDEX('CSV Import'!$BS$7:$BS$359, MATCH($BP343, 'CSV Import'!$BQ$7:$BQ$359, 0))),0)</f>
        <v>0</v>
      </c>
      <c r="AA343" s="105">
        <f>IFERROR(VALUE(INDEX('CSV Import'!$BX$7:$BX$359, MATCH($BP343, 'CSV Import'!$BW$7:$BW$359, 0))),0)</f>
        <v>0</v>
      </c>
      <c r="AB343" s="106">
        <f>IFERROR(VALUE(INDEX('CSV Import'!$BY$7:$BY$359, MATCH($BP343, 'CSV Import'!$BW$7:$BW$359, 0))),0)</f>
        <v>0</v>
      </c>
      <c r="AC343" s="105">
        <f>IFERROR(VALUE(INDEX('CSV Import'!$CD$7:$CD$359, MATCH($BP343, 'CSV Import'!$CC$7:$CC$359, 0))),0)</f>
        <v>0</v>
      </c>
      <c r="AD343" s="106">
        <f>IFERROR(VALUE(INDEX('CSV Import'!$CE$7:$CE$359, MATCH($BP343, 'CSV Import'!$CC$7:$CC$359, 0))),0)</f>
        <v>0</v>
      </c>
      <c r="AE343" s="105">
        <f>IFERROR(VALUE(INDEX('CSV Import'!$CJ$7:$CJ$359, MATCH($BP343, 'CSV Import'!$CI$7:$CI$359, 0))),0)</f>
        <v>0</v>
      </c>
      <c r="AF343" s="106">
        <f>IFERROR(VALUE(INDEX('CSV Import'!$CK$7:$CK$359, MATCH($BP343, 'CSV Import'!$CI$7:$CI$359, 0))),0)</f>
        <v>0</v>
      </c>
      <c r="AG343" s="105">
        <f>IFERROR(VALUE(INDEX('CSV Import'!$CP$7:$CP$359, MATCH($BP343, 'CSV Import'!$CO$7:$CO$359, 0))),0)</f>
        <v>0</v>
      </c>
      <c r="AH343" s="106">
        <f>IFERROR(VALUE(INDEX('CSV Import'!$CQ$7:$CQ$359, MATCH($BP343, 'CSV Import'!$CO$7:$CO$359, 0))),0)</f>
        <v>0</v>
      </c>
      <c r="AI343" s="105">
        <f>IFERROR(VALUE(INDEX('CSV Import'!$CV$7:$CV$359, MATCH($BP343, 'CSV Import'!$CU$7:$CU$359, 0))),0)</f>
        <v>0</v>
      </c>
      <c r="AJ343" s="106">
        <f>IFERROR(VALUE(INDEX('CSV Import'!$CW$7:$CW$359, MATCH($BP343, 'CSV Import'!$CU$7:$CU$359, 0))),0)</f>
        <v>0</v>
      </c>
      <c r="AK343" s="105">
        <f>IFERROR(VALUE(INDEX('CSV Import'!$DB$7:$DB$359, MATCH($BP343, 'CSV Import'!$DA$7:$DA$359, 0))),0)</f>
        <v>0</v>
      </c>
      <c r="AL343" s="106">
        <f>IFERROR(VALUE(INDEX('CSV Import'!$DC$7:$DC$359, MATCH($BP343, 'CSV Import'!$DA$7:$DA$359, 0))),0)</f>
        <v>0</v>
      </c>
      <c r="AM343" s="105">
        <f>IFERROR(VALUE(INDEX('CSV Import'!$DH$7:$DH$359, MATCH($BP343, 'CSV Import'!$DG$7:$DG$359, 0))),0)</f>
        <v>0</v>
      </c>
      <c r="AN343" s="106">
        <f>IFERROR(VALUE(INDEX('CSV Import'!$DI$7:$DI$359, MATCH($BP343, 'CSV Import'!$DG$7:$DG$359, 0))),0)</f>
        <v>0</v>
      </c>
      <c r="AO343" s="105">
        <f>IFERROR(VALUE(INDEX('CSV Import'!$DN$7:$DN$359, MATCH($BP343, 'CSV Import'!$DM$7:$DM$359, 0))),0)</f>
        <v>0</v>
      </c>
      <c r="AP343" s="106">
        <f>IFERROR(VALUE(INDEX('CSV Import'!$DO$7:$DO$359, MATCH($BP343, 'CSV Import'!$DM$7:$DM$359, 0))),0)</f>
        <v>0</v>
      </c>
      <c r="AQ343" s="105">
        <f>IFERROR(VALUE(INDEX('CSV Import'!$DT$7:$DT$359, MATCH($BP343, 'CSV Import'!$DS$7:$DS$359, 0))),0)</f>
        <v>0</v>
      </c>
      <c r="AR343" s="106">
        <f>IFERROR(VALUE(INDEX('CSV Import'!$DU$7:$DU$359, MATCH($BP343, 'CSV Import'!$DS$7:$DS$359, 0))),0)</f>
        <v>0</v>
      </c>
      <c r="AS343" s="105">
        <f>IFERROR(VALUE(INDEX('CSV Import'!$DZ$7:$DZ$359, MATCH($BP343, 'CSV Import'!$DY$7:$DY$359, 0))),0)</f>
        <v>0</v>
      </c>
      <c r="AT343" s="106">
        <f>IFERROR(VALUE(INDEX('CSV Import'!$EA$7:$EA$359, MATCH($BP343, 'CSV Import'!$DY$7:$DY$359, 0))),0)</f>
        <v>0</v>
      </c>
      <c r="AU343" s="105">
        <f>IFERROR(VALUE(INDEX('CSV Import'!$EF$7:$EF$359, MATCH($BP343, 'CSV Import'!$EE$7:$EE$359, 0))),0)</f>
        <v>0</v>
      </c>
      <c r="AV343" s="106">
        <f>IFERROR(VALUE(INDEX('CSV Import'!$EG$7:$EG$359, MATCH($BP343, 'CSV Import'!$EE$7:$EE$359, 0))),0)</f>
        <v>0</v>
      </c>
      <c r="AW343" s="105">
        <f>IFERROR(VALUE(INDEX('CSV Import'!$EL$7:$EL$359, MATCH($BP343, 'CSV Import'!$EK$7:$EK$359, 0))),0)</f>
        <v>0</v>
      </c>
      <c r="AX343" s="106">
        <f>IFERROR(VALUE(INDEX('CSV Import'!$EM$7:$EM$359, MATCH($BP343, 'CSV Import'!$EK$7:$EK$359, 0))),0)</f>
        <v>0</v>
      </c>
      <c r="AY343" s="105">
        <f>IFERROR(VALUE(INDEX('CSV Import'!$ER$7:$ER$359, MATCH($BP343, 'CSV Import'!$EQ$7:$EQ$359, 0))),0)</f>
        <v>0</v>
      </c>
      <c r="AZ343" s="106">
        <f>IFERROR(VALUE(INDEX('CSV Import'!$ES$7:$ES$359, MATCH($BP343, 'CSV Import'!$EQ$7:$EQ$359, 0))),0)</f>
        <v>0</v>
      </c>
      <c r="BA343" s="105">
        <f>IFERROR(VALUE(INDEX('CSV Import'!$EX$7:$EX$359, MATCH($BP343, 'CSV Import'!$EW$7:$EW$359, 0))),0)</f>
        <v>0</v>
      </c>
      <c r="BB343" s="106">
        <f>IFERROR(VALUE(INDEX('CSV Import'!$EY$7:$EY$359, MATCH($BP343, 'CSV Import'!$EW$7:$EW$359, 0))),0)</f>
        <v>0</v>
      </c>
      <c r="BC343" s="105">
        <f>IFERROR(VALUE(INDEX('CSV Import'!$FD$7:$FD$359, MATCH($BP343, 'CSV Import'!$FC$7:$FC$359, 0))),0)</f>
        <v>0</v>
      </c>
      <c r="BD343" s="106">
        <f>IFERROR(VALUE(INDEX('CSV Import'!$FE$7:$FE$359, MATCH($BP343, 'CSV Import'!$FC$7:$FC$359, 0))),0)</f>
        <v>0</v>
      </c>
      <c r="BE343" s="105">
        <f>IFERROR(VALUE(INDEX('CSV Import'!$FJ$7:$FJ$359, MATCH($BP343, 'CSV Import'!$FI$7:$FI$359, 0))),0)</f>
        <v>0</v>
      </c>
      <c r="BF343" s="106">
        <f>IFERROR(VALUE(INDEX('CSV Import'!$FK$7:$FK$359, MATCH($BP343, 'CSV Import'!$FI$7:$FI$359, 0))),0)</f>
        <v>0</v>
      </c>
      <c r="BG343" s="105">
        <f>IFERROR(VALUE(INDEX('CSV Import'!$FP$7:$FP$359, MATCH($BP343, 'CSV Import'!$FO$7:$FO$359, 0))),0)</f>
        <v>0</v>
      </c>
      <c r="BH343" s="106">
        <f>IFERROR(VALUE(INDEX('CSV Import'!$FQ$7:$FQ$359, MATCH($BP343, 'CSV Import'!$FO$7:$FO$359, 0))),0)</f>
        <v>0</v>
      </c>
      <c r="BI343" s="105">
        <f>IFERROR(VALUE(INDEX('CSV Import'!$FV$7:$FV$359, MATCH($BP343, 'CSV Import'!$FU$7:$FU$359, 0))),0)</f>
        <v>0</v>
      </c>
      <c r="BJ343" s="106">
        <f>IFERROR(VALUE(INDEX('CSV Import'!$FW$7:$FW$359, MATCH($BP343, 'CSV Import'!$FU$7:$FU$359, 0))),0)</f>
        <v>0</v>
      </c>
      <c r="BK343" s="105">
        <f>IFERROR(VALUE(INDEX('CSV Import'!$GB$7:$GB$359, MATCH($BP343, 'CSV Import'!$GA$7:$GA$359, 0))),0)</f>
        <v>0</v>
      </c>
      <c r="BL343" s="106">
        <f>IFERROR(VALUE(INDEX('CSV Import'!$GC$7:$GC$359, MATCH($BP343, 'CSV Import'!$GA$7:$GA$359, 0))),0)</f>
        <v>0</v>
      </c>
      <c r="BM343" s="61">
        <f t="shared" si="579"/>
        <v>0</v>
      </c>
      <c r="BN343" s="62">
        <f t="shared" si="579"/>
        <v>0</v>
      </c>
      <c r="BP343" s="33" t="str">
        <f t="shared" si="580"/>
        <v>CREDITS</v>
      </c>
    </row>
    <row r="344" spans="1:68" x14ac:dyDescent="0.2">
      <c r="A344" s="28">
        <f>ROW()</f>
        <v>344</v>
      </c>
      <c r="B344" s="120"/>
      <c r="C344" s="105">
        <f>IFERROR(VALUE(INDEX('CSV Import'!$D$7:$D$359, MATCH($BP344, 'CSV Import'!$C$7:$C$359, 0))),0)</f>
        <v>0</v>
      </c>
      <c r="D344" s="106">
        <f>IFERROR(VALUE(INDEX('CSV Import'!$E$7:$E$359, MATCH($BP344, 'CSV Import'!$C$7:$C$359, 0))),0)</f>
        <v>0</v>
      </c>
      <c r="E344" s="105">
        <f>IFERROR(VALUE(INDEX('CSV Import'!$J$7:$J$359, MATCH($BP344, 'CSV Import'!$I$7:$I$359, 0))),0)</f>
        <v>0</v>
      </c>
      <c r="F344" s="106">
        <f>IFERROR(VALUE(INDEX('CSV Import'!$K$7:$K$359, MATCH($BP344, 'CSV Import'!$I$7:$I$359, 0))),0)</f>
        <v>0</v>
      </c>
      <c r="G344" s="105">
        <f>IFERROR(VALUE(INDEX('CSV Import'!$P$7:$P$359, MATCH($BP344, 'CSV Import'!$O$7:$O$359, 0))),0)</f>
        <v>0</v>
      </c>
      <c r="H344" s="106">
        <f>IFERROR(VALUE(INDEX('CSV Import'!$Q$7:$Q$359, MATCH($BP344, 'CSV Import'!$O$7:$O$359, 0))),0)</f>
        <v>0</v>
      </c>
      <c r="I344" s="105">
        <f>IFERROR(VALUE(INDEX('CSV Import'!$V$7:$V$359, MATCH($BP344, 'CSV Import'!$U$7:$U$359, 0))),0)</f>
        <v>0</v>
      </c>
      <c r="J344" s="106">
        <f>IFERROR(VALUE(INDEX('CSV Import'!$W$7:$W$359, MATCH($BP344, 'CSV Import'!$U$7:$U$359, 0))),0)</f>
        <v>0</v>
      </c>
      <c r="K344" s="105">
        <f>IFERROR(VALUE(INDEX('CSV Import'!$AB$7:$AB$359, MATCH($BP344, 'CSV Import'!$AA$7:$AA$359, 0))),0)</f>
        <v>0</v>
      </c>
      <c r="L344" s="106">
        <f>IFERROR(VALUE(INDEX('CSV Import'!$AC$7:$AC$359, MATCH($BP344, 'CSV Import'!$AA$7:$AA$359, 0))),0)</f>
        <v>0</v>
      </c>
      <c r="M344" s="105">
        <f>IFERROR(VALUE(INDEX('CSV Import'!$AH$7:$AH$359, MATCH($BP344, 'CSV Import'!$AG$7:$AG$359, 0))),0)</f>
        <v>0</v>
      </c>
      <c r="N344" s="106">
        <f>IFERROR(VALUE(INDEX('CSV Import'!$AI$7:$AI$359, MATCH($BP344, 'CSV Import'!$AG$7:$AG$359, 0))),0)</f>
        <v>0</v>
      </c>
      <c r="O344" s="105">
        <f>IFERROR(VALUE(INDEX('CSV Import'!$AN$7:$AN$359, MATCH($BP344, 'CSV Import'!$AM$7:$AM$359, 0))),0)</f>
        <v>0</v>
      </c>
      <c r="P344" s="106">
        <f>IFERROR(VALUE(INDEX('CSV Import'!$AO$7:$AO$359, MATCH($BP344, 'CSV Import'!$AM$7:$AM$359, 0))),0)</f>
        <v>0</v>
      </c>
      <c r="Q344" s="105">
        <f>IFERROR(VALUE(INDEX('CSV Import'!$AT$7:$AT$359, MATCH($BP344, 'CSV Import'!$AS$7:$AS$359, 0))),0)</f>
        <v>0</v>
      </c>
      <c r="R344" s="106">
        <f>IFERROR(VALUE(INDEX('CSV Import'!$AU$7:$AU$359, MATCH($BP344, 'CSV Import'!$AS$7:$AS$359, 0))),0)</f>
        <v>0</v>
      </c>
      <c r="S344" s="105">
        <f>IFERROR(VALUE(INDEX('CSV Import'!$AZ$7:$AZ$359, MATCH($BP344, 'CSV Import'!$AY$7:$AY$359, 0))),0)</f>
        <v>0</v>
      </c>
      <c r="T344" s="106">
        <f>IFERROR(VALUE(INDEX('CSV Import'!$BA$7:$BA$359, MATCH($BP344, 'CSV Import'!$AY$7:$AY$359, 0))),0)</f>
        <v>0</v>
      </c>
      <c r="U344" s="105">
        <f>IFERROR(VALUE(INDEX('CSV Import'!$BF$7:$BF$359, MATCH($BP344, 'CSV Import'!$BE$7:$BE$359, 0))),0)</f>
        <v>0</v>
      </c>
      <c r="V344" s="106">
        <f>IFERROR(VALUE(INDEX('CSV Import'!$BG$7:$BG$359, MATCH($BP344, 'CSV Import'!$BE$7:$BE$359, 0))),0)</f>
        <v>0</v>
      </c>
      <c r="W344" s="105">
        <f>IFERROR(VALUE(INDEX('CSV Import'!$BL$7:$BL$359, MATCH($BP344, 'CSV Import'!$BK$7:$BK$359, 0))),0)</f>
        <v>0</v>
      </c>
      <c r="X344" s="106">
        <f>IFERROR(VALUE(INDEX('CSV Import'!$BM$7:$BM$359, MATCH($BP344, 'CSV Import'!$BK$7:$BK$359, 0))),0)</f>
        <v>0</v>
      </c>
      <c r="Y344" s="105">
        <f>IFERROR(VALUE(INDEX('CSV Import'!$BR$7:$BR$359, MATCH($BP344, 'CSV Import'!$BQ$7:$BQ$359, 0))),0)</f>
        <v>0</v>
      </c>
      <c r="Z344" s="106">
        <f>IFERROR(VALUE(INDEX('CSV Import'!$BS$7:$BS$359, MATCH($BP344, 'CSV Import'!$BQ$7:$BQ$359, 0))),0)</f>
        <v>0</v>
      </c>
      <c r="AA344" s="105">
        <f>IFERROR(VALUE(INDEX('CSV Import'!$BX$7:$BX$359, MATCH($BP344, 'CSV Import'!$BW$7:$BW$359, 0))),0)</f>
        <v>0</v>
      </c>
      <c r="AB344" s="106">
        <f>IFERROR(VALUE(INDEX('CSV Import'!$BY$7:$BY$359, MATCH($BP344, 'CSV Import'!$BW$7:$BW$359, 0))),0)</f>
        <v>0</v>
      </c>
      <c r="AC344" s="105">
        <f>IFERROR(VALUE(INDEX('CSV Import'!$CD$7:$CD$359, MATCH($BP344, 'CSV Import'!$CC$7:$CC$359, 0))),0)</f>
        <v>0</v>
      </c>
      <c r="AD344" s="106">
        <f>IFERROR(VALUE(INDEX('CSV Import'!$CE$7:$CE$359, MATCH($BP344, 'CSV Import'!$CC$7:$CC$359, 0))),0)</f>
        <v>0</v>
      </c>
      <c r="AE344" s="105">
        <f>IFERROR(VALUE(INDEX('CSV Import'!$CJ$7:$CJ$359, MATCH($BP344, 'CSV Import'!$CI$7:$CI$359, 0))),0)</f>
        <v>0</v>
      </c>
      <c r="AF344" s="106">
        <f>IFERROR(VALUE(INDEX('CSV Import'!$CK$7:$CK$359, MATCH($BP344, 'CSV Import'!$CI$7:$CI$359, 0))),0)</f>
        <v>0</v>
      </c>
      <c r="AG344" s="105">
        <f>IFERROR(VALUE(INDEX('CSV Import'!$CP$7:$CP$359, MATCH($BP344, 'CSV Import'!$CO$7:$CO$359, 0))),0)</f>
        <v>0</v>
      </c>
      <c r="AH344" s="106">
        <f>IFERROR(VALUE(INDEX('CSV Import'!$CQ$7:$CQ$359, MATCH($BP344, 'CSV Import'!$CO$7:$CO$359, 0))),0)</f>
        <v>0</v>
      </c>
      <c r="AI344" s="105">
        <f>IFERROR(VALUE(INDEX('CSV Import'!$CV$7:$CV$359, MATCH($BP344, 'CSV Import'!$CU$7:$CU$359, 0))),0)</f>
        <v>0</v>
      </c>
      <c r="AJ344" s="106">
        <f>IFERROR(VALUE(INDEX('CSV Import'!$CW$7:$CW$359, MATCH($BP344, 'CSV Import'!$CU$7:$CU$359, 0))),0)</f>
        <v>0</v>
      </c>
      <c r="AK344" s="105">
        <f>IFERROR(VALUE(INDEX('CSV Import'!$DB$7:$DB$359, MATCH($BP344, 'CSV Import'!$DA$7:$DA$359, 0))),0)</f>
        <v>0</v>
      </c>
      <c r="AL344" s="106">
        <f>IFERROR(VALUE(INDEX('CSV Import'!$DC$7:$DC$359, MATCH($BP344, 'CSV Import'!$DA$7:$DA$359, 0))),0)</f>
        <v>0</v>
      </c>
      <c r="AM344" s="105">
        <f>IFERROR(VALUE(INDEX('CSV Import'!$DH$7:$DH$359, MATCH($BP344, 'CSV Import'!$DG$7:$DG$359, 0))),0)</f>
        <v>0</v>
      </c>
      <c r="AN344" s="106">
        <f>IFERROR(VALUE(INDEX('CSV Import'!$DI$7:$DI$359, MATCH($BP344, 'CSV Import'!$DG$7:$DG$359, 0))),0)</f>
        <v>0</v>
      </c>
      <c r="AO344" s="105">
        <f>IFERROR(VALUE(INDEX('CSV Import'!$DN$7:$DN$359, MATCH($BP344, 'CSV Import'!$DM$7:$DM$359, 0))),0)</f>
        <v>0</v>
      </c>
      <c r="AP344" s="106">
        <f>IFERROR(VALUE(INDEX('CSV Import'!$DO$7:$DO$359, MATCH($BP344, 'CSV Import'!$DM$7:$DM$359, 0))),0)</f>
        <v>0</v>
      </c>
      <c r="AQ344" s="105">
        <f>IFERROR(VALUE(INDEX('CSV Import'!$DT$7:$DT$359, MATCH($BP344, 'CSV Import'!$DS$7:$DS$359, 0))),0)</f>
        <v>0</v>
      </c>
      <c r="AR344" s="106">
        <f>IFERROR(VALUE(INDEX('CSV Import'!$DU$7:$DU$359, MATCH($BP344, 'CSV Import'!$DS$7:$DS$359, 0))),0)</f>
        <v>0</v>
      </c>
      <c r="AS344" s="105">
        <f>IFERROR(VALUE(INDEX('CSV Import'!$DZ$7:$DZ$359, MATCH($BP344, 'CSV Import'!$DY$7:$DY$359, 0))),0)</f>
        <v>0</v>
      </c>
      <c r="AT344" s="106">
        <f>IFERROR(VALUE(INDEX('CSV Import'!$EA$7:$EA$359, MATCH($BP344, 'CSV Import'!$DY$7:$DY$359, 0))),0)</f>
        <v>0</v>
      </c>
      <c r="AU344" s="105">
        <f>IFERROR(VALUE(INDEX('CSV Import'!$EF$7:$EF$359, MATCH($BP344, 'CSV Import'!$EE$7:$EE$359, 0))),0)</f>
        <v>0</v>
      </c>
      <c r="AV344" s="106">
        <f>IFERROR(VALUE(INDEX('CSV Import'!$EG$7:$EG$359, MATCH($BP344, 'CSV Import'!$EE$7:$EE$359, 0))),0)</f>
        <v>0</v>
      </c>
      <c r="AW344" s="105">
        <f>IFERROR(VALUE(INDEX('CSV Import'!$EL$7:$EL$359, MATCH($BP344, 'CSV Import'!$EK$7:$EK$359, 0))),0)</f>
        <v>0</v>
      </c>
      <c r="AX344" s="106">
        <f>IFERROR(VALUE(INDEX('CSV Import'!$EM$7:$EM$359, MATCH($BP344, 'CSV Import'!$EK$7:$EK$359, 0))),0)</f>
        <v>0</v>
      </c>
      <c r="AY344" s="105">
        <f>IFERROR(VALUE(INDEX('CSV Import'!$ER$7:$ER$359, MATCH($BP344, 'CSV Import'!$EQ$7:$EQ$359, 0))),0)</f>
        <v>0</v>
      </c>
      <c r="AZ344" s="106">
        <f>IFERROR(VALUE(INDEX('CSV Import'!$ES$7:$ES$359, MATCH($BP344, 'CSV Import'!$EQ$7:$EQ$359, 0))),0)</f>
        <v>0</v>
      </c>
      <c r="BA344" s="105">
        <f>IFERROR(VALUE(INDEX('CSV Import'!$EX$7:$EX$359, MATCH($BP344, 'CSV Import'!$EW$7:$EW$359, 0))),0)</f>
        <v>0</v>
      </c>
      <c r="BB344" s="106">
        <f>IFERROR(VALUE(INDEX('CSV Import'!$EY$7:$EY$359, MATCH($BP344, 'CSV Import'!$EW$7:$EW$359, 0))),0)</f>
        <v>0</v>
      </c>
      <c r="BC344" s="105">
        <f>IFERROR(VALUE(INDEX('CSV Import'!$FD$7:$FD$359, MATCH($BP344, 'CSV Import'!$FC$7:$FC$359, 0))),0)</f>
        <v>0</v>
      </c>
      <c r="BD344" s="106">
        <f>IFERROR(VALUE(INDEX('CSV Import'!$FE$7:$FE$359, MATCH($BP344, 'CSV Import'!$FC$7:$FC$359, 0))),0)</f>
        <v>0</v>
      </c>
      <c r="BE344" s="105">
        <f>IFERROR(VALUE(INDEX('CSV Import'!$FJ$7:$FJ$359, MATCH($BP344, 'CSV Import'!$FI$7:$FI$359, 0))),0)</f>
        <v>0</v>
      </c>
      <c r="BF344" s="106">
        <f>IFERROR(VALUE(INDEX('CSV Import'!$FK$7:$FK$359, MATCH($BP344, 'CSV Import'!$FI$7:$FI$359, 0))),0)</f>
        <v>0</v>
      </c>
      <c r="BG344" s="105">
        <f>IFERROR(VALUE(INDEX('CSV Import'!$FP$7:$FP$359, MATCH($BP344, 'CSV Import'!$FO$7:$FO$359, 0))),0)</f>
        <v>0</v>
      </c>
      <c r="BH344" s="106">
        <f>IFERROR(VALUE(INDEX('CSV Import'!$FQ$7:$FQ$359, MATCH($BP344, 'CSV Import'!$FO$7:$FO$359, 0))),0)</f>
        <v>0</v>
      </c>
      <c r="BI344" s="105">
        <f>IFERROR(VALUE(INDEX('CSV Import'!$FV$7:$FV$359, MATCH($BP344, 'CSV Import'!$FU$7:$FU$359, 0))),0)</f>
        <v>0</v>
      </c>
      <c r="BJ344" s="106">
        <f>IFERROR(VALUE(INDEX('CSV Import'!$FW$7:$FW$359, MATCH($BP344, 'CSV Import'!$FU$7:$FU$359, 0))),0)</f>
        <v>0</v>
      </c>
      <c r="BK344" s="105">
        <f>IFERROR(VALUE(INDEX('CSV Import'!$GB$7:$GB$359, MATCH($BP344, 'CSV Import'!$GA$7:$GA$359, 0))),0)</f>
        <v>0</v>
      </c>
      <c r="BL344" s="106">
        <f>IFERROR(VALUE(INDEX('CSV Import'!$GC$7:$GC$359, MATCH($BP344, 'CSV Import'!$GA$7:$GA$359, 0))),0)</f>
        <v>0</v>
      </c>
      <c r="BM344" s="61">
        <f t="shared" si="579"/>
        <v>0</v>
      </c>
      <c r="BN344" s="62">
        <f t="shared" si="579"/>
        <v>0</v>
      </c>
      <c r="BP344" s="33" t="str">
        <f t="shared" si="580"/>
        <v>CREDITS</v>
      </c>
    </row>
    <row r="345" spans="1:68" x14ac:dyDescent="0.2">
      <c r="A345" s="28">
        <f>ROW()</f>
        <v>345</v>
      </c>
      <c r="B345" s="120"/>
      <c r="C345" s="105">
        <f>IFERROR(VALUE(INDEX('CSV Import'!$D$7:$D$359, MATCH($BP345, 'CSV Import'!$C$7:$C$359, 0))),0)</f>
        <v>0</v>
      </c>
      <c r="D345" s="106">
        <f>IFERROR(VALUE(INDEX('CSV Import'!$E$7:$E$359, MATCH($BP345, 'CSV Import'!$C$7:$C$359, 0))),0)</f>
        <v>0</v>
      </c>
      <c r="E345" s="105">
        <f>IFERROR(VALUE(INDEX('CSV Import'!$J$7:$J$359, MATCH($BP345, 'CSV Import'!$I$7:$I$359, 0))),0)</f>
        <v>0</v>
      </c>
      <c r="F345" s="106">
        <f>IFERROR(VALUE(INDEX('CSV Import'!$K$7:$K$359, MATCH($BP345, 'CSV Import'!$I$7:$I$359, 0))),0)</f>
        <v>0</v>
      </c>
      <c r="G345" s="105">
        <f>IFERROR(VALUE(INDEX('CSV Import'!$P$7:$P$359, MATCH($BP345, 'CSV Import'!$O$7:$O$359, 0))),0)</f>
        <v>0</v>
      </c>
      <c r="H345" s="106">
        <f>IFERROR(VALUE(INDEX('CSV Import'!$Q$7:$Q$359, MATCH($BP345, 'CSV Import'!$O$7:$O$359, 0))),0)</f>
        <v>0</v>
      </c>
      <c r="I345" s="105">
        <f>IFERROR(VALUE(INDEX('CSV Import'!$V$7:$V$359, MATCH($BP345, 'CSV Import'!$U$7:$U$359, 0))),0)</f>
        <v>0</v>
      </c>
      <c r="J345" s="106">
        <f>IFERROR(VALUE(INDEX('CSV Import'!$W$7:$W$359, MATCH($BP345, 'CSV Import'!$U$7:$U$359, 0))),0)</f>
        <v>0</v>
      </c>
      <c r="K345" s="105">
        <f>IFERROR(VALUE(INDEX('CSV Import'!$AB$7:$AB$359, MATCH($BP345, 'CSV Import'!$AA$7:$AA$359, 0))),0)</f>
        <v>0</v>
      </c>
      <c r="L345" s="106">
        <f>IFERROR(VALUE(INDEX('CSV Import'!$AC$7:$AC$359, MATCH($BP345, 'CSV Import'!$AA$7:$AA$359, 0))),0)</f>
        <v>0</v>
      </c>
      <c r="M345" s="105">
        <f>IFERROR(VALUE(INDEX('CSV Import'!$AH$7:$AH$359, MATCH($BP345, 'CSV Import'!$AG$7:$AG$359, 0))),0)</f>
        <v>0</v>
      </c>
      <c r="N345" s="106">
        <f>IFERROR(VALUE(INDEX('CSV Import'!$AI$7:$AI$359, MATCH($BP345, 'CSV Import'!$AG$7:$AG$359, 0))),0)</f>
        <v>0</v>
      </c>
      <c r="O345" s="105">
        <f>IFERROR(VALUE(INDEX('CSV Import'!$AN$7:$AN$359, MATCH($BP345, 'CSV Import'!$AM$7:$AM$359, 0))),0)</f>
        <v>0</v>
      </c>
      <c r="P345" s="106">
        <f>IFERROR(VALUE(INDEX('CSV Import'!$AO$7:$AO$359, MATCH($BP345, 'CSV Import'!$AM$7:$AM$359, 0))),0)</f>
        <v>0</v>
      </c>
      <c r="Q345" s="105">
        <f>IFERROR(VALUE(INDEX('CSV Import'!$AT$7:$AT$359, MATCH($BP345, 'CSV Import'!$AS$7:$AS$359, 0))),0)</f>
        <v>0</v>
      </c>
      <c r="R345" s="106">
        <f>IFERROR(VALUE(INDEX('CSV Import'!$AU$7:$AU$359, MATCH($BP345, 'CSV Import'!$AS$7:$AS$359, 0))),0)</f>
        <v>0</v>
      </c>
      <c r="S345" s="105">
        <f>IFERROR(VALUE(INDEX('CSV Import'!$AZ$7:$AZ$359, MATCH($BP345, 'CSV Import'!$AY$7:$AY$359, 0))),0)</f>
        <v>0</v>
      </c>
      <c r="T345" s="106">
        <f>IFERROR(VALUE(INDEX('CSV Import'!$BA$7:$BA$359, MATCH($BP345, 'CSV Import'!$AY$7:$AY$359, 0))),0)</f>
        <v>0</v>
      </c>
      <c r="U345" s="105">
        <f>IFERROR(VALUE(INDEX('CSV Import'!$BF$7:$BF$359, MATCH($BP345, 'CSV Import'!$BE$7:$BE$359, 0))),0)</f>
        <v>0</v>
      </c>
      <c r="V345" s="106">
        <f>IFERROR(VALUE(INDEX('CSV Import'!$BG$7:$BG$359, MATCH($BP345, 'CSV Import'!$BE$7:$BE$359, 0))),0)</f>
        <v>0</v>
      </c>
      <c r="W345" s="105">
        <f>IFERROR(VALUE(INDEX('CSV Import'!$BL$7:$BL$359, MATCH($BP345, 'CSV Import'!$BK$7:$BK$359, 0))),0)</f>
        <v>0</v>
      </c>
      <c r="X345" s="106">
        <f>IFERROR(VALUE(INDEX('CSV Import'!$BM$7:$BM$359, MATCH($BP345, 'CSV Import'!$BK$7:$BK$359, 0))),0)</f>
        <v>0</v>
      </c>
      <c r="Y345" s="105">
        <f>IFERROR(VALUE(INDEX('CSV Import'!$BR$7:$BR$359, MATCH($BP345, 'CSV Import'!$BQ$7:$BQ$359, 0))),0)</f>
        <v>0</v>
      </c>
      <c r="Z345" s="106">
        <f>IFERROR(VALUE(INDEX('CSV Import'!$BS$7:$BS$359, MATCH($BP345, 'CSV Import'!$BQ$7:$BQ$359, 0))),0)</f>
        <v>0</v>
      </c>
      <c r="AA345" s="105">
        <f>IFERROR(VALUE(INDEX('CSV Import'!$BX$7:$BX$359, MATCH($BP345, 'CSV Import'!$BW$7:$BW$359, 0))),0)</f>
        <v>0</v>
      </c>
      <c r="AB345" s="106">
        <f>IFERROR(VALUE(INDEX('CSV Import'!$BY$7:$BY$359, MATCH($BP345, 'CSV Import'!$BW$7:$BW$359, 0))),0)</f>
        <v>0</v>
      </c>
      <c r="AC345" s="105">
        <f>IFERROR(VALUE(INDEX('CSV Import'!$CD$7:$CD$359, MATCH($BP345, 'CSV Import'!$CC$7:$CC$359, 0))),0)</f>
        <v>0</v>
      </c>
      <c r="AD345" s="106">
        <f>IFERROR(VALUE(INDEX('CSV Import'!$CE$7:$CE$359, MATCH($BP345, 'CSV Import'!$CC$7:$CC$359, 0))),0)</f>
        <v>0</v>
      </c>
      <c r="AE345" s="105">
        <f>IFERROR(VALUE(INDEX('CSV Import'!$CJ$7:$CJ$359, MATCH($BP345, 'CSV Import'!$CI$7:$CI$359, 0))),0)</f>
        <v>0</v>
      </c>
      <c r="AF345" s="106">
        <f>IFERROR(VALUE(INDEX('CSV Import'!$CK$7:$CK$359, MATCH($BP345, 'CSV Import'!$CI$7:$CI$359, 0))),0)</f>
        <v>0</v>
      </c>
      <c r="AG345" s="105">
        <f>IFERROR(VALUE(INDEX('CSV Import'!$CP$7:$CP$359, MATCH($BP345, 'CSV Import'!$CO$7:$CO$359, 0))),0)</f>
        <v>0</v>
      </c>
      <c r="AH345" s="106">
        <f>IFERROR(VALUE(INDEX('CSV Import'!$CQ$7:$CQ$359, MATCH($BP345, 'CSV Import'!$CO$7:$CO$359, 0))),0)</f>
        <v>0</v>
      </c>
      <c r="AI345" s="105">
        <f>IFERROR(VALUE(INDEX('CSV Import'!$CV$7:$CV$359, MATCH($BP345, 'CSV Import'!$CU$7:$CU$359, 0))),0)</f>
        <v>0</v>
      </c>
      <c r="AJ345" s="106">
        <f>IFERROR(VALUE(INDEX('CSV Import'!$CW$7:$CW$359, MATCH($BP345, 'CSV Import'!$CU$7:$CU$359, 0))),0)</f>
        <v>0</v>
      </c>
      <c r="AK345" s="105">
        <f>IFERROR(VALUE(INDEX('CSV Import'!$DB$7:$DB$359, MATCH($BP345, 'CSV Import'!$DA$7:$DA$359, 0))),0)</f>
        <v>0</v>
      </c>
      <c r="AL345" s="106">
        <f>IFERROR(VALUE(INDEX('CSV Import'!$DC$7:$DC$359, MATCH($BP345, 'CSV Import'!$DA$7:$DA$359, 0))),0)</f>
        <v>0</v>
      </c>
      <c r="AM345" s="105">
        <f>IFERROR(VALUE(INDEX('CSV Import'!$DH$7:$DH$359, MATCH($BP345, 'CSV Import'!$DG$7:$DG$359, 0))),0)</f>
        <v>0</v>
      </c>
      <c r="AN345" s="106">
        <f>IFERROR(VALUE(INDEX('CSV Import'!$DI$7:$DI$359, MATCH($BP345, 'CSV Import'!$DG$7:$DG$359, 0))),0)</f>
        <v>0</v>
      </c>
      <c r="AO345" s="105">
        <f>IFERROR(VALUE(INDEX('CSV Import'!$DN$7:$DN$359, MATCH($BP345, 'CSV Import'!$DM$7:$DM$359, 0))),0)</f>
        <v>0</v>
      </c>
      <c r="AP345" s="106">
        <f>IFERROR(VALUE(INDEX('CSV Import'!$DO$7:$DO$359, MATCH($BP345, 'CSV Import'!$DM$7:$DM$359, 0))),0)</f>
        <v>0</v>
      </c>
      <c r="AQ345" s="105">
        <f>IFERROR(VALUE(INDEX('CSV Import'!$DT$7:$DT$359, MATCH($BP345, 'CSV Import'!$DS$7:$DS$359, 0))),0)</f>
        <v>0</v>
      </c>
      <c r="AR345" s="106">
        <f>IFERROR(VALUE(INDEX('CSV Import'!$DU$7:$DU$359, MATCH($BP345, 'CSV Import'!$DS$7:$DS$359, 0))),0)</f>
        <v>0</v>
      </c>
      <c r="AS345" s="105">
        <f>IFERROR(VALUE(INDEX('CSV Import'!$DZ$7:$DZ$359, MATCH($BP345, 'CSV Import'!$DY$7:$DY$359, 0))),0)</f>
        <v>0</v>
      </c>
      <c r="AT345" s="106">
        <f>IFERROR(VALUE(INDEX('CSV Import'!$EA$7:$EA$359, MATCH($BP345, 'CSV Import'!$DY$7:$DY$359, 0))),0)</f>
        <v>0</v>
      </c>
      <c r="AU345" s="105">
        <f>IFERROR(VALUE(INDEX('CSV Import'!$EF$7:$EF$359, MATCH($BP345, 'CSV Import'!$EE$7:$EE$359, 0))),0)</f>
        <v>0</v>
      </c>
      <c r="AV345" s="106">
        <f>IFERROR(VALUE(INDEX('CSV Import'!$EG$7:$EG$359, MATCH($BP345, 'CSV Import'!$EE$7:$EE$359, 0))),0)</f>
        <v>0</v>
      </c>
      <c r="AW345" s="105">
        <f>IFERROR(VALUE(INDEX('CSV Import'!$EL$7:$EL$359, MATCH($BP345, 'CSV Import'!$EK$7:$EK$359, 0))),0)</f>
        <v>0</v>
      </c>
      <c r="AX345" s="106">
        <f>IFERROR(VALUE(INDEX('CSV Import'!$EM$7:$EM$359, MATCH($BP345, 'CSV Import'!$EK$7:$EK$359, 0))),0)</f>
        <v>0</v>
      </c>
      <c r="AY345" s="105">
        <f>IFERROR(VALUE(INDEX('CSV Import'!$ER$7:$ER$359, MATCH($BP345, 'CSV Import'!$EQ$7:$EQ$359, 0))),0)</f>
        <v>0</v>
      </c>
      <c r="AZ345" s="106">
        <f>IFERROR(VALUE(INDEX('CSV Import'!$ES$7:$ES$359, MATCH($BP345, 'CSV Import'!$EQ$7:$EQ$359, 0))),0)</f>
        <v>0</v>
      </c>
      <c r="BA345" s="105">
        <f>IFERROR(VALUE(INDEX('CSV Import'!$EX$7:$EX$359, MATCH($BP345, 'CSV Import'!$EW$7:$EW$359, 0))),0)</f>
        <v>0</v>
      </c>
      <c r="BB345" s="106">
        <f>IFERROR(VALUE(INDEX('CSV Import'!$EY$7:$EY$359, MATCH($BP345, 'CSV Import'!$EW$7:$EW$359, 0))),0)</f>
        <v>0</v>
      </c>
      <c r="BC345" s="105">
        <f>IFERROR(VALUE(INDEX('CSV Import'!$FD$7:$FD$359, MATCH($BP345, 'CSV Import'!$FC$7:$FC$359, 0))),0)</f>
        <v>0</v>
      </c>
      <c r="BD345" s="106">
        <f>IFERROR(VALUE(INDEX('CSV Import'!$FE$7:$FE$359, MATCH($BP345, 'CSV Import'!$FC$7:$FC$359, 0))),0)</f>
        <v>0</v>
      </c>
      <c r="BE345" s="105">
        <f>IFERROR(VALUE(INDEX('CSV Import'!$FJ$7:$FJ$359, MATCH($BP345, 'CSV Import'!$FI$7:$FI$359, 0))),0)</f>
        <v>0</v>
      </c>
      <c r="BF345" s="106">
        <f>IFERROR(VALUE(INDEX('CSV Import'!$FK$7:$FK$359, MATCH($BP345, 'CSV Import'!$FI$7:$FI$359, 0))),0)</f>
        <v>0</v>
      </c>
      <c r="BG345" s="105">
        <f>IFERROR(VALUE(INDEX('CSV Import'!$FP$7:$FP$359, MATCH($BP345, 'CSV Import'!$FO$7:$FO$359, 0))),0)</f>
        <v>0</v>
      </c>
      <c r="BH345" s="106">
        <f>IFERROR(VALUE(INDEX('CSV Import'!$FQ$7:$FQ$359, MATCH($BP345, 'CSV Import'!$FO$7:$FO$359, 0))),0)</f>
        <v>0</v>
      </c>
      <c r="BI345" s="105">
        <f>IFERROR(VALUE(INDEX('CSV Import'!$FV$7:$FV$359, MATCH($BP345, 'CSV Import'!$FU$7:$FU$359, 0))),0)</f>
        <v>0</v>
      </c>
      <c r="BJ345" s="106">
        <f>IFERROR(VALUE(INDEX('CSV Import'!$FW$7:$FW$359, MATCH($BP345, 'CSV Import'!$FU$7:$FU$359, 0))),0)</f>
        <v>0</v>
      </c>
      <c r="BK345" s="105">
        <f>IFERROR(VALUE(INDEX('CSV Import'!$GB$7:$GB$359, MATCH($BP345, 'CSV Import'!$GA$7:$GA$359, 0))),0)</f>
        <v>0</v>
      </c>
      <c r="BL345" s="106">
        <f>IFERROR(VALUE(INDEX('CSV Import'!$GC$7:$GC$359, MATCH($BP345, 'CSV Import'!$GA$7:$GA$359, 0))),0)</f>
        <v>0</v>
      </c>
      <c r="BM345" s="61">
        <f t="shared" si="579"/>
        <v>0</v>
      </c>
      <c r="BN345" s="62">
        <f t="shared" si="579"/>
        <v>0</v>
      </c>
      <c r="BP345" s="33" t="str">
        <f t="shared" si="580"/>
        <v>CREDITS</v>
      </c>
    </row>
    <row r="346" spans="1:68" x14ac:dyDescent="0.2">
      <c r="A346" s="28">
        <f>ROW()</f>
        <v>346</v>
      </c>
      <c r="B346" s="120"/>
      <c r="C346" s="105">
        <f>IFERROR(VALUE(INDEX('CSV Import'!$D$7:$D$359, MATCH($BP346, 'CSV Import'!$C$7:$C$359, 0))),0)</f>
        <v>0</v>
      </c>
      <c r="D346" s="106">
        <f>IFERROR(VALUE(INDEX('CSV Import'!$E$7:$E$359, MATCH($BP346, 'CSV Import'!$C$7:$C$359, 0))),0)</f>
        <v>0</v>
      </c>
      <c r="E346" s="105">
        <f>IFERROR(VALUE(INDEX('CSV Import'!$J$7:$J$359, MATCH($BP346, 'CSV Import'!$I$7:$I$359, 0))),0)</f>
        <v>0</v>
      </c>
      <c r="F346" s="106">
        <f>IFERROR(VALUE(INDEX('CSV Import'!$K$7:$K$359, MATCH($BP346, 'CSV Import'!$I$7:$I$359, 0))),0)</f>
        <v>0</v>
      </c>
      <c r="G346" s="105">
        <f>IFERROR(VALUE(INDEX('CSV Import'!$P$7:$P$359, MATCH($BP346, 'CSV Import'!$O$7:$O$359, 0))),0)</f>
        <v>0</v>
      </c>
      <c r="H346" s="106">
        <f>IFERROR(VALUE(INDEX('CSV Import'!$Q$7:$Q$359, MATCH($BP346, 'CSV Import'!$O$7:$O$359, 0))),0)</f>
        <v>0</v>
      </c>
      <c r="I346" s="105">
        <f>IFERROR(VALUE(INDEX('CSV Import'!$V$7:$V$359, MATCH($BP346, 'CSV Import'!$U$7:$U$359, 0))),0)</f>
        <v>0</v>
      </c>
      <c r="J346" s="106">
        <f>IFERROR(VALUE(INDEX('CSV Import'!$W$7:$W$359, MATCH($BP346, 'CSV Import'!$U$7:$U$359, 0))),0)</f>
        <v>0</v>
      </c>
      <c r="K346" s="105">
        <f>IFERROR(VALUE(INDEX('CSV Import'!$AB$7:$AB$359, MATCH($BP346, 'CSV Import'!$AA$7:$AA$359, 0))),0)</f>
        <v>0</v>
      </c>
      <c r="L346" s="106">
        <f>IFERROR(VALUE(INDEX('CSV Import'!$AC$7:$AC$359, MATCH($BP346, 'CSV Import'!$AA$7:$AA$359, 0))),0)</f>
        <v>0</v>
      </c>
      <c r="M346" s="105">
        <f>IFERROR(VALUE(INDEX('CSV Import'!$AH$7:$AH$359, MATCH($BP346, 'CSV Import'!$AG$7:$AG$359, 0))),0)</f>
        <v>0</v>
      </c>
      <c r="N346" s="106">
        <f>IFERROR(VALUE(INDEX('CSV Import'!$AI$7:$AI$359, MATCH($BP346, 'CSV Import'!$AG$7:$AG$359, 0))),0)</f>
        <v>0</v>
      </c>
      <c r="O346" s="105">
        <f>IFERROR(VALUE(INDEX('CSV Import'!$AN$7:$AN$359, MATCH($BP346, 'CSV Import'!$AM$7:$AM$359, 0))),0)</f>
        <v>0</v>
      </c>
      <c r="P346" s="106">
        <f>IFERROR(VALUE(INDEX('CSV Import'!$AO$7:$AO$359, MATCH($BP346, 'CSV Import'!$AM$7:$AM$359, 0))),0)</f>
        <v>0</v>
      </c>
      <c r="Q346" s="105">
        <f>IFERROR(VALUE(INDEX('CSV Import'!$AT$7:$AT$359, MATCH($BP346, 'CSV Import'!$AS$7:$AS$359, 0))),0)</f>
        <v>0</v>
      </c>
      <c r="R346" s="106">
        <f>IFERROR(VALUE(INDEX('CSV Import'!$AU$7:$AU$359, MATCH($BP346, 'CSV Import'!$AS$7:$AS$359, 0))),0)</f>
        <v>0</v>
      </c>
      <c r="S346" s="105">
        <f>IFERROR(VALUE(INDEX('CSV Import'!$AZ$7:$AZ$359, MATCH($BP346, 'CSV Import'!$AY$7:$AY$359, 0))),0)</f>
        <v>0</v>
      </c>
      <c r="T346" s="106">
        <f>IFERROR(VALUE(INDEX('CSV Import'!$BA$7:$BA$359, MATCH($BP346, 'CSV Import'!$AY$7:$AY$359, 0))),0)</f>
        <v>0</v>
      </c>
      <c r="U346" s="105">
        <f>IFERROR(VALUE(INDEX('CSV Import'!$BF$7:$BF$359, MATCH($BP346, 'CSV Import'!$BE$7:$BE$359, 0))),0)</f>
        <v>0</v>
      </c>
      <c r="V346" s="106">
        <f>IFERROR(VALUE(INDEX('CSV Import'!$BG$7:$BG$359, MATCH($BP346, 'CSV Import'!$BE$7:$BE$359, 0))),0)</f>
        <v>0</v>
      </c>
      <c r="W346" s="105">
        <f>IFERROR(VALUE(INDEX('CSV Import'!$BL$7:$BL$359, MATCH($BP346, 'CSV Import'!$BK$7:$BK$359, 0))),0)</f>
        <v>0</v>
      </c>
      <c r="X346" s="106">
        <f>IFERROR(VALUE(INDEX('CSV Import'!$BM$7:$BM$359, MATCH($BP346, 'CSV Import'!$BK$7:$BK$359, 0))),0)</f>
        <v>0</v>
      </c>
      <c r="Y346" s="105">
        <f>IFERROR(VALUE(INDEX('CSV Import'!$BR$7:$BR$359, MATCH($BP346, 'CSV Import'!$BQ$7:$BQ$359, 0))),0)</f>
        <v>0</v>
      </c>
      <c r="Z346" s="106">
        <f>IFERROR(VALUE(INDEX('CSV Import'!$BS$7:$BS$359, MATCH($BP346, 'CSV Import'!$BQ$7:$BQ$359, 0))),0)</f>
        <v>0</v>
      </c>
      <c r="AA346" s="105">
        <f>IFERROR(VALUE(INDEX('CSV Import'!$BX$7:$BX$359, MATCH($BP346, 'CSV Import'!$BW$7:$BW$359, 0))),0)</f>
        <v>0</v>
      </c>
      <c r="AB346" s="106">
        <f>IFERROR(VALUE(INDEX('CSV Import'!$BY$7:$BY$359, MATCH($BP346, 'CSV Import'!$BW$7:$BW$359, 0))),0)</f>
        <v>0</v>
      </c>
      <c r="AC346" s="105">
        <f>IFERROR(VALUE(INDEX('CSV Import'!$CD$7:$CD$359, MATCH($BP346, 'CSV Import'!$CC$7:$CC$359, 0))),0)</f>
        <v>0</v>
      </c>
      <c r="AD346" s="106">
        <f>IFERROR(VALUE(INDEX('CSV Import'!$CE$7:$CE$359, MATCH($BP346, 'CSV Import'!$CC$7:$CC$359, 0))),0)</f>
        <v>0</v>
      </c>
      <c r="AE346" s="105">
        <f>IFERROR(VALUE(INDEX('CSV Import'!$CJ$7:$CJ$359, MATCH($BP346, 'CSV Import'!$CI$7:$CI$359, 0))),0)</f>
        <v>0</v>
      </c>
      <c r="AF346" s="106">
        <f>IFERROR(VALUE(INDEX('CSV Import'!$CK$7:$CK$359, MATCH($BP346, 'CSV Import'!$CI$7:$CI$359, 0))),0)</f>
        <v>0</v>
      </c>
      <c r="AG346" s="105">
        <f>IFERROR(VALUE(INDEX('CSV Import'!$CP$7:$CP$359, MATCH($BP346, 'CSV Import'!$CO$7:$CO$359, 0))),0)</f>
        <v>0</v>
      </c>
      <c r="AH346" s="106">
        <f>IFERROR(VALUE(INDEX('CSV Import'!$CQ$7:$CQ$359, MATCH($BP346, 'CSV Import'!$CO$7:$CO$359, 0))),0)</f>
        <v>0</v>
      </c>
      <c r="AI346" s="105">
        <f>IFERROR(VALUE(INDEX('CSV Import'!$CV$7:$CV$359, MATCH($BP346, 'CSV Import'!$CU$7:$CU$359, 0))),0)</f>
        <v>0</v>
      </c>
      <c r="AJ346" s="106">
        <f>IFERROR(VALUE(INDEX('CSV Import'!$CW$7:$CW$359, MATCH($BP346, 'CSV Import'!$CU$7:$CU$359, 0))),0)</f>
        <v>0</v>
      </c>
      <c r="AK346" s="105">
        <f>IFERROR(VALUE(INDEX('CSV Import'!$DB$7:$DB$359, MATCH($BP346, 'CSV Import'!$DA$7:$DA$359, 0))),0)</f>
        <v>0</v>
      </c>
      <c r="AL346" s="106">
        <f>IFERROR(VALUE(INDEX('CSV Import'!$DC$7:$DC$359, MATCH($BP346, 'CSV Import'!$DA$7:$DA$359, 0))),0)</f>
        <v>0</v>
      </c>
      <c r="AM346" s="105">
        <f>IFERROR(VALUE(INDEX('CSV Import'!$DH$7:$DH$359, MATCH($BP346, 'CSV Import'!$DG$7:$DG$359, 0))),0)</f>
        <v>0</v>
      </c>
      <c r="AN346" s="106">
        <f>IFERROR(VALUE(INDEX('CSV Import'!$DI$7:$DI$359, MATCH($BP346, 'CSV Import'!$DG$7:$DG$359, 0))),0)</f>
        <v>0</v>
      </c>
      <c r="AO346" s="105">
        <f>IFERROR(VALUE(INDEX('CSV Import'!$DN$7:$DN$359, MATCH($BP346, 'CSV Import'!$DM$7:$DM$359, 0))),0)</f>
        <v>0</v>
      </c>
      <c r="AP346" s="106">
        <f>IFERROR(VALUE(INDEX('CSV Import'!$DO$7:$DO$359, MATCH($BP346, 'CSV Import'!$DM$7:$DM$359, 0))),0)</f>
        <v>0</v>
      </c>
      <c r="AQ346" s="105">
        <f>IFERROR(VALUE(INDEX('CSV Import'!$DT$7:$DT$359, MATCH($BP346, 'CSV Import'!$DS$7:$DS$359, 0))),0)</f>
        <v>0</v>
      </c>
      <c r="AR346" s="106">
        <f>IFERROR(VALUE(INDEX('CSV Import'!$DU$7:$DU$359, MATCH($BP346, 'CSV Import'!$DS$7:$DS$359, 0))),0)</f>
        <v>0</v>
      </c>
      <c r="AS346" s="105">
        <f>IFERROR(VALUE(INDEX('CSV Import'!$DZ$7:$DZ$359, MATCH($BP346, 'CSV Import'!$DY$7:$DY$359, 0))),0)</f>
        <v>0</v>
      </c>
      <c r="AT346" s="106">
        <f>IFERROR(VALUE(INDEX('CSV Import'!$EA$7:$EA$359, MATCH($BP346, 'CSV Import'!$DY$7:$DY$359, 0))),0)</f>
        <v>0</v>
      </c>
      <c r="AU346" s="105">
        <f>IFERROR(VALUE(INDEX('CSV Import'!$EF$7:$EF$359, MATCH($BP346, 'CSV Import'!$EE$7:$EE$359, 0))),0)</f>
        <v>0</v>
      </c>
      <c r="AV346" s="106">
        <f>IFERROR(VALUE(INDEX('CSV Import'!$EG$7:$EG$359, MATCH($BP346, 'CSV Import'!$EE$7:$EE$359, 0))),0)</f>
        <v>0</v>
      </c>
      <c r="AW346" s="105">
        <f>IFERROR(VALUE(INDEX('CSV Import'!$EL$7:$EL$359, MATCH($BP346, 'CSV Import'!$EK$7:$EK$359, 0))),0)</f>
        <v>0</v>
      </c>
      <c r="AX346" s="106">
        <f>IFERROR(VALUE(INDEX('CSV Import'!$EM$7:$EM$359, MATCH($BP346, 'CSV Import'!$EK$7:$EK$359, 0))),0)</f>
        <v>0</v>
      </c>
      <c r="AY346" s="105">
        <f>IFERROR(VALUE(INDEX('CSV Import'!$ER$7:$ER$359, MATCH($BP346, 'CSV Import'!$EQ$7:$EQ$359, 0))),0)</f>
        <v>0</v>
      </c>
      <c r="AZ346" s="106">
        <f>IFERROR(VALUE(INDEX('CSV Import'!$ES$7:$ES$359, MATCH($BP346, 'CSV Import'!$EQ$7:$EQ$359, 0))),0)</f>
        <v>0</v>
      </c>
      <c r="BA346" s="105">
        <f>IFERROR(VALUE(INDEX('CSV Import'!$EX$7:$EX$359, MATCH($BP346, 'CSV Import'!$EW$7:$EW$359, 0))),0)</f>
        <v>0</v>
      </c>
      <c r="BB346" s="106">
        <f>IFERROR(VALUE(INDEX('CSV Import'!$EY$7:$EY$359, MATCH($BP346, 'CSV Import'!$EW$7:$EW$359, 0))),0)</f>
        <v>0</v>
      </c>
      <c r="BC346" s="105">
        <f>IFERROR(VALUE(INDEX('CSV Import'!$FD$7:$FD$359, MATCH($BP346, 'CSV Import'!$FC$7:$FC$359, 0))),0)</f>
        <v>0</v>
      </c>
      <c r="BD346" s="106">
        <f>IFERROR(VALUE(INDEX('CSV Import'!$FE$7:$FE$359, MATCH($BP346, 'CSV Import'!$FC$7:$FC$359, 0))),0)</f>
        <v>0</v>
      </c>
      <c r="BE346" s="105">
        <f>IFERROR(VALUE(INDEX('CSV Import'!$FJ$7:$FJ$359, MATCH($BP346, 'CSV Import'!$FI$7:$FI$359, 0))),0)</f>
        <v>0</v>
      </c>
      <c r="BF346" s="106">
        <f>IFERROR(VALUE(INDEX('CSV Import'!$FK$7:$FK$359, MATCH($BP346, 'CSV Import'!$FI$7:$FI$359, 0))),0)</f>
        <v>0</v>
      </c>
      <c r="BG346" s="105">
        <f>IFERROR(VALUE(INDEX('CSV Import'!$FP$7:$FP$359, MATCH($BP346, 'CSV Import'!$FO$7:$FO$359, 0))),0)</f>
        <v>0</v>
      </c>
      <c r="BH346" s="106">
        <f>IFERROR(VALUE(INDEX('CSV Import'!$FQ$7:$FQ$359, MATCH($BP346, 'CSV Import'!$FO$7:$FO$359, 0))),0)</f>
        <v>0</v>
      </c>
      <c r="BI346" s="105">
        <f>IFERROR(VALUE(INDEX('CSV Import'!$FV$7:$FV$359, MATCH($BP346, 'CSV Import'!$FU$7:$FU$359, 0))),0)</f>
        <v>0</v>
      </c>
      <c r="BJ346" s="106">
        <f>IFERROR(VALUE(INDEX('CSV Import'!$FW$7:$FW$359, MATCH($BP346, 'CSV Import'!$FU$7:$FU$359, 0))),0)</f>
        <v>0</v>
      </c>
      <c r="BK346" s="105">
        <f>IFERROR(VALUE(INDEX('CSV Import'!$GB$7:$GB$359, MATCH($BP346, 'CSV Import'!$GA$7:$GA$359, 0))),0)</f>
        <v>0</v>
      </c>
      <c r="BL346" s="106">
        <f>IFERROR(VALUE(INDEX('CSV Import'!$GC$7:$GC$359, MATCH($BP346, 'CSV Import'!$GA$7:$GA$359, 0))),0)</f>
        <v>0</v>
      </c>
      <c r="BM346" s="61">
        <f t="shared" si="579"/>
        <v>0</v>
      </c>
      <c r="BN346" s="62">
        <f t="shared" si="579"/>
        <v>0</v>
      </c>
      <c r="BP346" s="33" t="str">
        <f t="shared" si="580"/>
        <v>CREDITS</v>
      </c>
    </row>
    <row r="347" spans="1:68" x14ac:dyDescent="0.2">
      <c r="A347" s="28">
        <f>ROW()</f>
        <v>347</v>
      </c>
      <c r="B347" s="120"/>
      <c r="C347" s="105">
        <f>IFERROR(VALUE(INDEX('CSV Import'!$D$7:$D$359, MATCH($BP347, 'CSV Import'!$C$7:$C$359, 0))),0)</f>
        <v>0</v>
      </c>
      <c r="D347" s="106">
        <f>IFERROR(VALUE(INDEX('CSV Import'!$E$7:$E$359, MATCH($BP347, 'CSV Import'!$C$7:$C$359, 0))),0)</f>
        <v>0</v>
      </c>
      <c r="E347" s="105">
        <f>IFERROR(VALUE(INDEX('CSV Import'!$J$7:$J$359, MATCH($BP347, 'CSV Import'!$I$7:$I$359, 0))),0)</f>
        <v>0</v>
      </c>
      <c r="F347" s="106">
        <f>IFERROR(VALUE(INDEX('CSV Import'!$K$7:$K$359, MATCH($BP347, 'CSV Import'!$I$7:$I$359, 0))),0)</f>
        <v>0</v>
      </c>
      <c r="G347" s="105">
        <f>IFERROR(VALUE(INDEX('CSV Import'!$P$7:$P$359, MATCH($BP347, 'CSV Import'!$O$7:$O$359, 0))),0)</f>
        <v>0</v>
      </c>
      <c r="H347" s="106">
        <f>IFERROR(VALUE(INDEX('CSV Import'!$Q$7:$Q$359, MATCH($BP347, 'CSV Import'!$O$7:$O$359, 0))),0)</f>
        <v>0</v>
      </c>
      <c r="I347" s="105">
        <f>IFERROR(VALUE(INDEX('CSV Import'!$V$7:$V$359, MATCH($BP347, 'CSV Import'!$U$7:$U$359, 0))),0)</f>
        <v>0</v>
      </c>
      <c r="J347" s="106">
        <f>IFERROR(VALUE(INDEX('CSV Import'!$W$7:$W$359, MATCH($BP347, 'CSV Import'!$U$7:$U$359, 0))),0)</f>
        <v>0</v>
      </c>
      <c r="K347" s="105">
        <f>IFERROR(VALUE(INDEX('CSV Import'!$AB$7:$AB$359, MATCH($BP347, 'CSV Import'!$AA$7:$AA$359, 0))),0)</f>
        <v>0</v>
      </c>
      <c r="L347" s="106">
        <f>IFERROR(VALUE(INDEX('CSV Import'!$AC$7:$AC$359, MATCH($BP347, 'CSV Import'!$AA$7:$AA$359, 0))),0)</f>
        <v>0</v>
      </c>
      <c r="M347" s="105">
        <f>IFERROR(VALUE(INDEX('CSV Import'!$AH$7:$AH$359, MATCH($BP347, 'CSV Import'!$AG$7:$AG$359, 0))),0)</f>
        <v>0</v>
      </c>
      <c r="N347" s="106">
        <f>IFERROR(VALUE(INDEX('CSV Import'!$AI$7:$AI$359, MATCH($BP347, 'CSV Import'!$AG$7:$AG$359, 0))),0)</f>
        <v>0</v>
      </c>
      <c r="O347" s="105">
        <f>IFERROR(VALUE(INDEX('CSV Import'!$AN$7:$AN$359, MATCH($BP347, 'CSV Import'!$AM$7:$AM$359, 0))),0)</f>
        <v>0</v>
      </c>
      <c r="P347" s="106">
        <f>IFERROR(VALUE(INDEX('CSV Import'!$AO$7:$AO$359, MATCH($BP347, 'CSV Import'!$AM$7:$AM$359, 0))),0)</f>
        <v>0</v>
      </c>
      <c r="Q347" s="105">
        <f>IFERROR(VALUE(INDEX('CSV Import'!$AT$7:$AT$359, MATCH($BP347, 'CSV Import'!$AS$7:$AS$359, 0))),0)</f>
        <v>0</v>
      </c>
      <c r="R347" s="106">
        <f>IFERROR(VALUE(INDEX('CSV Import'!$AU$7:$AU$359, MATCH($BP347, 'CSV Import'!$AS$7:$AS$359, 0))),0)</f>
        <v>0</v>
      </c>
      <c r="S347" s="105">
        <f>IFERROR(VALUE(INDEX('CSV Import'!$AZ$7:$AZ$359, MATCH($BP347, 'CSV Import'!$AY$7:$AY$359, 0))),0)</f>
        <v>0</v>
      </c>
      <c r="T347" s="106">
        <f>IFERROR(VALUE(INDEX('CSV Import'!$BA$7:$BA$359, MATCH($BP347, 'CSV Import'!$AY$7:$AY$359, 0))),0)</f>
        <v>0</v>
      </c>
      <c r="U347" s="105">
        <f>IFERROR(VALUE(INDEX('CSV Import'!$BF$7:$BF$359, MATCH($BP347, 'CSV Import'!$BE$7:$BE$359, 0))),0)</f>
        <v>0</v>
      </c>
      <c r="V347" s="106">
        <f>IFERROR(VALUE(INDEX('CSV Import'!$BG$7:$BG$359, MATCH($BP347, 'CSV Import'!$BE$7:$BE$359, 0))),0)</f>
        <v>0</v>
      </c>
      <c r="W347" s="105">
        <f>IFERROR(VALUE(INDEX('CSV Import'!$BL$7:$BL$359, MATCH($BP347, 'CSV Import'!$BK$7:$BK$359, 0))),0)</f>
        <v>0</v>
      </c>
      <c r="X347" s="106">
        <f>IFERROR(VALUE(INDEX('CSV Import'!$BM$7:$BM$359, MATCH($BP347, 'CSV Import'!$BK$7:$BK$359, 0))),0)</f>
        <v>0</v>
      </c>
      <c r="Y347" s="105">
        <f>IFERROR(VALUE(INDEX('CSV Import'!$BR$7:$BR$359, MATCH($BP347, 'CSV Import'!$BQ$7:$BQ$359, 0))),0)</f>
        <v>0</v>
      </c>
      <c r="Z347" s="106">
        <f>IFERROR(VALUE(INDEX('CSV Import'!$BS$7:$BS$359, MATCH($BP347, 'CSV Import'!$BQ$7:$BQ$359, 0))),0)</f>
        <v>0</v>
      </c>
      <c r="AA347" s="105">
        <f>IFERROR(VALUE(INDEX('CSV Import'!$BX$7:$BX$359, MATCH($BP347, 'CSV Import'!$BW$7:$BW$359, 0))),0)</f>
        <v>0</v>
      </c>
      <c r="AB347" s="106">
        <f>IFERROR(VALUE(INDEX('CSV Import'!$BY$7:$BY$359, MATCH($BP347, 'CSV Import'!$BW$7:$BW$359, 0))),0)</f>
        <v>0</v>
      </c>
      <c r="AC347" s="105">
        <f>IFERROR(VALUE(INDEX('CSV Import'!$CD$7:$CD$359, MATCH($BP347, 'CSV Import'!$CC$7:$CC$359, 0))),0)</f>
        <v>0</v>
      </c>
      <c r="AD347" s="106">
        <f>IFERROR(VALUE(INDEX('CSV Import'!$CE$7:$CE$359, MATCH($BP347, 'CSV Import'!$CC$7:$CC$359, 0))),0)</f>
        <v>0</v>
      </c>
      <c r="AE347" s="105">
        <f>IFERROR(VALUE(INDEX('CSV Import'!$CJ$7:$CJ$359, MATCH($BP347, 'CSV Import'!$CI$7:$CI$359, 0))),0)</f>
        <v>0</v>
      </c>
      <c r="AF347" s="106">
        <f>IFERROR(VALUE(INDEX('CSV Import'!$CK$7:$CK$359, MATCH($BP347, 'CSV Import'!$CI$7:$CI$359, 0))),0)</f>
        <v>0</v>
      </c>
      <c r="AG347" s="105">
        <f>IFERROR(VALUE(INDEX('CSV Import'!$CP$7:$CP$359, MATCH($BP347, 'CSV Import'!$CO$7:$CO$359, 0))),0)</f>
        <v>0</v>
      </c>
      <c r="AH347" s="106">
        <f>IFERROR(VALUE(INDEX('CSV Import'!$CQ$7:$CQ$359, MATCH($BP347, 'CSV Import'!$CO$7:$CO$359, 0))),0)</f>
        <v>0</v>
      </c>
      <c r="AI347" s="105">
        <f>IFERROR(VALUE(INDEX('CSV Import'!$CV$7:$CV$359, MATCH($BP347, 'CSV Import'!$CU$7:$CU$359, 0))),0)</f>
        <v>0</v>
      </c>
      <c r="AJ347" s="106">
        <f>IFERROR(VALUE(INDEX('CSV Import'!$CW$7:$CW$359, MATCH($BP347, 'CSV Import'!$CU$7:$CU$359, 0))),0)</f>
        <v>0</v>
      </c>
      <c r="AK347" s="105">
        <f>IFERROR(VALUE(INDEX('CSV Import'!$DB$7:$DB$359, MATCH($BP347, 'CSV Import'!$DA$7:$DA$359, 0))),0)</f>
        <v>0</v>
      </c>
      <c r="AL347" s="106">
        <f>IFERROR(VALUE(INDEX('CSV Import'!$DC$7:$DC$359, MATCH($BP347, 'CSV Import'!$DA$7:$DA$359, 0))),0)</f>
        <v>0</v>
      </c>
      <c r="AM347" s="105">
        <f>IFERROR(VALUE(INDEX('CSV Import'!$DH$7:$DH$359, MATCH($BP347, 'CSV Import'!$DG$7:$DG$359, 0))),0)</f>
        <v>0</v>
      </c>
      <c r="AN347" s="106">
        <f>IFERROR(VALUE(INDEX('CSV Import'!$DI$7:$DI$359, MATCH($BP347, 'CSV Import'!$DG$7:$DG$359, 0))),0)</f>
        <v>0</v>
      </c>
      <c r="AO347" s="105">
        <f>IFERROR(VALUE(INDEX('CSV Import'!$DN$7:$DN$359, MATCH($BP347, 'CSV Import'!$DM$7:$DM$359, 0))),0)</f>
        <v>0</v>
      </c>
      <c r="AP347" s="106">
        <f>IFERROR(VALUE(INDEX('CSV Import'!$DO$7:$DO$359, MATCH($BP347, 'CSV Import'!$DM$7:$DM$359, 0))),0)</f>
        <v>0</v>
      </c>
      <c r="AQ347" s="105">
        <f>IFERROR(VALUE(INDEX('CSV Import'!$DT$7:$DT$359, MATCH($BP347, 'CSV Import'!$DS$7:$DS$359, 0))),0)</f>
        <v>0</v>
      </c>
      <c r="AR347" s="106">
        <f>IFERROR(VALUE(INDEX('CSV Import'!$DU$7:$DU$359, MATCH($BP347, 'CSV Import'!$DS$7:$DS$359, 0))),0)</f>
        <v>0</v>
      </c>
      <c r="AS347" s="105">
        <f>IFERROR(VALUE(INDEX('CSV Import'!$DZ$7:$DZ$359, MATCH($BP347, 'CSV Import'!$DY$7:$DY$359, 0))),0)</f>
        <v>0</v>
      </c>
      <c r="AT347" s="106">
        <f>IFERROR(VALUE(INDEX('CSV Import'!$EA$7:$EA$359, MATCH($BP347, 'CSV Import'!$DY$7:$DY$359, 0))),0)</f>
        <v>0</v>
      </c>
      <c r="AU347" s="105">
        <f>IFERROR(VALUE(INDEX('CSV Import'!$EF$7:$EF$359, MATCH($BP347, 'CSV Import'!$EE$7:$EE$359, 0))),0)</f>
        <v>0</v>
      </c>
      <c r="AV347" s="106">
        <f>IFERROR(VALUE(INDEX('CSV Import'!$EG$7:$EG$359, MATCH($BP347, 'CSV Import'!$EE$7:$EE$359, 0))),0)</f>
        <v>0</v>
      </c>
      <c r="AW347" s="105">
        <f>IFERROR(VALUE(INDEX('CSV Import'!$EL$7:$EL$359, MATCH($BP347, 'CSV Import'!$EK$7:$EK$359, 0))),0)</f>
        <v>0</v>
      </c>
      <c r="AX347" s="106">
        <f>IFERROR(VALUE(INDEX('CSV Import'!$EM$7:$EM$359, MATCH($BP347, 'CSV Import'!$EK$7:$EK$359, 0))),0)</f>
        <v>0</v>
      </c>
      <c r="AY347" s="105">
        <f>IFERROR(VALUE(INDEX('CSV Import'!$ER$7:$ER$359, MATCH($BP347, 'CSV Import'!$EQ$7:$EQ$359, 0))),0)</f>
        <v>0</v>
      </c>
      <c r="AZ347" s="106">
        <f>IFERROR(VALUE(INDEX('CSV Import'!$ES$7:$ES$359, MATCH($BP347, 'CSV Import'!$EQ$7:$EQ$359, 0))),0)</f>
        <v>0</v>
      </c>
      <c r="BA347" s="105">
        <f>IFERROR(VALUE(INDEX('CSV Import'!$EX$7:$EX$359, MATCH($BP347, 'CSV Import'!$EW$7:$EW$359, 0))),0)</f>
        <v>0</v>
      </c>
      <c r="BB347" s="106">
        <f>IFERROR(VALUE(INDEX('CSV Import'!$EY$7:$EY$359, MATCH($BP347, 'CSV Import'!$EW$7:$EW$359, 0))),0)</f>
        <v>0</v>
      </c>
      <c r="BC347" s="105">
        <f>IFERROR(VALUE(INDEX('CSV Import'!$FD$7:$FD$359, MATCH($BP347, 'CSV Import'!$FC$7:$FC$359, 0))),0)</f>
        <v>0</v>
      </c>
      <c r="BD347" s="106">
        <f>IFERROR(VALUE(INDEX('CSV Import'!$FE$7:$FE$359, MATCH($BP347, 'CSV Import'!$FC$7:$FC$359, 0))),0)</f>
        <v>0</v>
      </c>
      <c r="BE347" s="105">
        <f>IFERROR(VALUE(INDEX('CSV Import'!$FJ$7:$FJ$359, MATCH($BP347, 'CSV Import'!$FI$7:$FI$359, 0))),0)</f>
        <v>0</v>
      </c>
      <c r="BF347" s="106">
        <f>IFERROR(VALUE(INDEX('CSV Import'!$FK$7:$FK$359, MATCH($BP347, 'CSV Import'!$FI$7:$FI$359, 0))),0)</f>
        <v>0</v>
      </c>
      <c r="BG347" s="105">
        <f>IFERROR(VALUE(INDEX('CSV Import'!$FP$7:$FP$359, MATCH($BP347, 'CSV Import'!$FO$7:$FO$359, 0))),0)</f>
        <v>0</v>
      </c>
      <c r="BH347" s="106">
        <f>IFERROR(VALUE(INDEX('CSV Import'!$FQ$7:$FQ$359, MATCH($BP347, 'CSV Import'!$FO$7:$FO$359, 0))),0)</f>
        <v>0</v>
      </c>
      <c r="BI347" s="105">
        <f>IFERROR(VALUE(INDEX('CSV Import'!$FV$7:$FV$359, MATCH($BP347, 'CSV Import'!$FU$7:$FU$359, 0))),0)</f>
        <v>0</v>
      </c>
      <c r="BJ347" s="106">
        <f>IFERROR(VALUE(INDEX('CSV Import'!$FW$7:$FW$359, MATCH($BP347, 'CSV Import'!$FU$7:$FU$359, 0))),0)</f>
        <v>0</v>
      </c>
      <c r="BK347" s="105">
        <f>IFERROR(VALUE(INDEX('CSV Import'!$GB$7:$GB$359, MATCH($BP347, 'CSV Import'!$GA$7:$GA$359, 0))),0)</f>
        <v>0</v>
      </c>
      <c r="BL347" s="106">
        <f>IFERROR(VALUE(INDEX('CSV Import'!$GC$7:$GC$359, MATCH($BP347, 'CSV Import'!$GA$7:$GA$359, 0))),0)</f>
        <v>0</v>
      </c>
      <c r="BM347" s="61">
        <f t="shared" si="579"/>
        <v>0</v>
      </c>
      <c r="BN347" s="62">
        <f t="shared" si="579"/>
        <v>0</v>
      </c>
      <c r="BP347" s="33" t="str">
        <f t="shared" si="580"/>
        <v>CREDITS</v>
      </c>
    </row>
    <row r="348" spans="1:68" x14ac:dyDescent="0.2">
      <c r="A348" s="28">
        <f>ROW()</f>
        <v>348</v>
      </c>
      <c r="B348" s="120"/>
      <c r="C348" s="105">
        <f>IFERROR(VALUE(INDEX('CSV Import'!$D$7:$D$359, MATCH($BP348, 'CSV Import'!$C$7:$C$359, 0))),0)</f>
        <v>0</v>
      </c>
      <c r="D348" s="106">
        <f>IFERROR(VALUE(INDEX('CSV Import'!$E$7:$E$359, MATCH($BP348, 'CSV Import'!$C$7:$C$359, 0))),0)</f>
        <v>0</v>
      </c>
      <c r="E348" s="105">
        <f>IFERROR(VALUE(INDEX('CSV Import'!$J$7:$J$359, MATCH($BP348, 'CSV Import'!$I$7:$I$359, 0))),0)</f>
        <v>0</v>
      </c>
      <c r="F348" s="106">
        <f>IFERROR(VALUE(INDEX('CSV Import'!$K$7:$K$359, MATCH($BP348, 'CSV Import'!$I$7:$I$359, 0))),0)</f>
        <v>0</v>
      </c>
      <c r="G348" s="105">
        <f>IFERROR(VALUE(INDEX('CSV Import'!$P$7:$P$359, MATCH($BP348, 'CSV Import'!$O$7:$O$359, 0))),0)</f>
        <v>0</v>
      </c>
      <c r="H348" s="106">
        <f>IFERROR(VALUE(INDEX('CSV Import'!$Q$7:$Q$359, MATCH($BP348, 'CSV Import'!$O$7:$O$359, 0))),0)</f>
        <v>0</v>
      </c>
      <c r="I348" s="105">
        <f>IFERROR(VALUE(INDEX('CSV Import'!$V$7:$V$359, MATCH($BP348, 'CSV Import'!$U$7:$U$359, 0))),0)</f>
        <v>0</v>
      </c>
      <c r="J348" s="106">
        <f>IFERROR(VALUE(INDEX('CSV Import'!$W$7:$W$359, MATCH($BP348, 'CSV Import'!$U$7:$U$359, 0))),0)</f>
        <v>0</v>
      </c>
      <c r="K348" s="105">
        <f>IFERROR(VALUE(INDEX('CSV Import'!$AB$7:$AB$359, MATCH($BP348, 'CSV Import'!$AA$7:$AA$359, 0))),0)</f>
        <v>0</v>
      </c>
      <c r="L348" s="106">
        <f>IFERROR(VALUE(INDEX('CSV Import'!$AC$7:$AC$359, MATCH($BP348, 'CSV Import'!$AA$7:$AA$359, 0))),0)</f>
        <v>0</v>
      </c>
      <c r="M348" s="105">
        <f>IFERROR(VALUE(INDEX('CSV Import'!$AH$7:$AH$359, MATCH($BP348, 'CSV Import'!$AG$7:$AG$359, 0))),0)</f>
        <v>0</v>
      </c>
      <c r="N348" s="106">
        <f>IFERROR(VALUE(INDEX('CSV Import'!$AI$7:$AI$359, MATCH($BP348, 'CSV Import'!$AG$7:$AG$359, 0))),0)</f>
        <v>0</v>
      </c>
      <c r="O348" s="105">
        <f>IFERROR(VALUE(INDEX('CSV Import'!$AN$7:$AN$359, MATCH($BP348, 'CSV Import'!$AM$7:$AM$359, 0))),0)</f>
        <v>0</v>
      </c>
      <c r="P348" s="106">
        <f>IFERROR(VALUE(INDEX('CSV Import'!$AO$7:$AO$359, MATCH($BP348, 'CSV Import'!$AM$7:$AM$359, 0))),0)</f>
        <v>0</v>
      </c>
      <c r="Q348" s="105">
        <f>IFERROR(VALUE(INDEX('CSV Import'!$AT$7:$AT$359, MATCH($BP348, 'CSV Import'!$AS$7:$AS$359, 0))),0)</f>
        <v>0</v>
      </c>
      <c r="R348" s="106">
        <f>IFERROR(VALUE(INDEX('CSV Import'!$AU$7:$AU$359, MATCH($BP348, 'CSV Import'!$AS$7:$AS$359, 0))),0)</f>
        <v>0</v>
      </c>
      <c r="S348" s="105">
        <f>IFERROR(VALUE(INDEX('CSV Import'!$AZ$7:$AZ$359, MATCH($BP348, 'CSV Import'!$AY$7:$AY$359, 0))),0)</f>
        <v>0</v>
      </c>
      <c r="T348" s="106">
        <f>IFERROR(VALUE(INDEX('CSV Import'!$BA$7:$BA$359, MATCH($BP348, 'CSV Import'!$AY$7:$AY$359, 0))),0)</f>
        <v>0</v>
      </c>
      <c r="U348" s="105">
        <f>IFERROR(VALUE(INDEX('CSV Import'!$BF$7:$BF$359, MATCH($BP348, 'CSV Import'!$BE$7:$BE$359, 0))),0)</f>
        <v>0</v>
      </c>
      <c r="V348" s="106">
        <f>IFERROR(VALUE(INDEX('CSV Import'!$BG$7:$BG$359, MATCH($BP348, 'CSV Import'!$BE$7:$BE$359, 0))),0)</f>
        <v>0</v>
      </c>
      <c r="W348" s="105">
        <f>IFERROR(VALUE(INDEX('CSV Import'!$BL$7:$BL$359, MATCH($BP348, 'CSV Import'!$BK$7:$BK$359, 0))),0)</f>
        <v>0</v>
      </c>
      <c r="X348" s="106">
        <f>IFERROR(VALUE(INDEX('CSV Import'!$BM$7:$BM$359, MATCH($BP348, 'CSV Import'!$BK$7:$BK$359, 0))),0)</f>
        <v>0</v>
      </c>
      <c r="Y348" s="105">
        <f>IFERROR(VALUE(INDEX('CSV Import'!$BR$7:$BR$359, MATCH($BP348, 'CSV Import'!$BQ$7:$BQ$359, 0))),0)</f>
        <v>0</v>
      </c>
      <c r="Z348" s="106">
        <f>IFERROR(VALUE(INDEX('CSV Import'!$BS$7:$BS$359, MATCH($BP348, 'CSV Import'!$BQ$7:$BQ$359, 0))),0)</f>
        <v>0</v>
      </c>
      <c r="AA348" s="105">
        <f>IFERROR(VALUE(INDEX('CSV Import'!$BX$7:$BX$359, MATCH($BP348, 'CSV Import'!$BW$7:$BW$359, 0))),0)</f>
        <v>0</v>
      </c>
      <c r="AB348" s="106">
        <f>IFERROR(VALUE(INDEX('CSV Import'!$BY$7:$BY$359, MATCH($BP348, 'CSV Import'!$BW$7:$BW$359, 0))),0)</f>
        <v>0</v>
      </c>
      <c r="AC348" s="105">
        <f>IFERROR(VALUE(INDEX('CSV Import'!$CD$7:$CD$359, MATCH($BP348, 'CSV Import'!$CC$7:$CC$359, 0))),0)</f>
        <v>0</v>
      </c>
      <c r="AD348" s="106">
        <f>IFERROR(VALUE(INDEX('CSV Import'!$CE$7:$CE$359, MATCH($BP348, 'CSV Import'!$CC$7:$CC$359, 0))),0)</f>
        <v>0</v>
      </c>
      <c r="AE348" s="105">
        <f>IFERROR(VALUE(INDEX('CSV Import'!$CJ$7:$CJ$359, MATCH($BP348, 'CSV Import'!$CI$7:$CI$359, 0))),0)</f>
        <v>0</v>
      </c>
      <c r="AF348" s="106">
        <f>IFERROR(VALUE(INDEX('CSV Import'!$CK$7:$CK$359, MATCH($BP348, 'CSV Import'!$CI$7:$CI$359, 0))),0)</f>
        <v>0</v>
      </c>
      <c r="AG348" s="105">
        <f>IFERROR(VALUE(INDEX('CSV Import'!$CP$7:$CP$359, MATCH($BP348, 'CSV Import'!$CO$7:$CO$359, 0))),0)</f>
        <v>0</v>
      </c>
      <c r="AH348" s="106">
        <f>IFERROR(VALUE(INDEX('CSV Import'!$CQ$7:$CQ$359, MATCH($BP348, 'CSV Import'!$CO$7:$CO$359, 0))),0)</f>
        <v>0</v>
      </c>
      <c r="AI348" s="105">
        <f>IFERROR(VALUE(INDEX('CSV Import'!$CV$7:$CV$359, MATCH($BP348, 'CSV Import'!$CU$7:$CU$359, 0))),0)</f>
        <v>0</v>
      </c>
      <c r="AJ348" s="106">
        <f>IFERROR(VALUE(INDEX('CSV Import'!$CW$7:$CW$359, MATCH($BP348, 'CSV Import'!$CU$7:$CU$359, 0))),0)</f>
        <v>0</v>
      </c>
      <c r="AK348" s="105">
        <f>IFERROR(VALUE(INDEX('CSV Import'!$DB$7:$DB$359, MATCH($BP348, 'CSV Import'!$DA$7:$DA$359, 0))),0)</f>
        <v>0</v>
      </c>
      <c r="AL348" s="106">
        <f>IFERROR(VALUE(INDEX('CSV Import'!$DC$7:$DC$359, MATCH($BP348, 'CSV Import'!$DA$7:$DA$359, 0))),0)</f>
        <v>0</v>
      </c>
      <c r="AM348" s="105">
        <f>IFERROR(VALUE(INDEX('CSV Import'!$DH$7:$DH$359, MATCH($BP348, 'CSV Import'!$DG$7:$DG$359, 0))),0)</f>
        <v>0</v>
      </c>
      <c r="AN348" s="106">
        <f>IFERROR(VALUE(INDEX('CSV Import'!$DI$7:$DI$359, MATCH($BP348, 'CSV Import'!$DG$7:$DG$359, 0))),0)</f>
        <v>0</v>
      </c>
      <c r="AO348" s="105">
        <f>IFERROR(VALUE(INDEX('CSV Import'!$DN$7:$DN$359, MATCH($BP348, 'CSV Import'!$DM$7:$DM$359, 0))),0)</f>
        <v>0</v>
      </c>
      <c r="AP348" s="106">
        <f>IFERROR(VALUE(INDEX('CSV Import'!$DO$7:$DO$359, MATCH($BP348, 'CSV Import'!$DM$7:$DM$359, 0))),0)</f>
        <v>0</v>
      </c>
      <c r="AQ348" s="105">
        <f>IFERROR(VALUE(INDEX('CSV Import'!$DT$7:$DT$359, MATCH($BP348, 'CSV Import'!$DS$7:$DS$359, 0))),0)</f>
        <v>0</v>
      </c>
      <c r="AR348" s="106">
        <f>IFERROR(VALUE(INDEX('CSV Import'!$DU$7:$DU$359, MATCH($BP348, 'CSV Import'!$DS$7:$DS$359, 0))),0)</f>
        <v>0</v>
      </c>
      <c r="AS348" s="105">
        <f>IFERROR(VALUE(INDEX('CSV Import'!$DZ$7:$DZ$359, MATCH($BP348, 'CSV Import'!$DY$7:$DY$359, 0))),0)</f>
        <v>0</v>
      </c>
      <c r="AT348" s="106">
        <f>IFERROR(VALUE(INDEX('CSV Import'!$EA$7:$EA$359, MATCH($BP348, 'CSV Import'!$DY$7:$DY$359, 0))),0)</f>
        <v>0</v>
      </c>
      <c r="AU348" s="105">
        <f>IFERROR(VALUE(INDEX('CSV Import'!$EF$7:$EF$359, MATCH($BP348, 'CSV Import'!$EE$7:$EE$359, 0))),0)</f>
        <v>0</v>
      </c>
      <c r="AV348" s="106">
        <f>IFERROR(VALUE(INDEX('CSV Import'!$EG$7:$EG$359, MATCH($BP348, 'CSV Import'!$EE$7:$EE$359, 0))),0)</f>
        <v>0</v>
      </c>
      <c r="AW348" s="105">
        <f>IFERROR(VALUE(INDEX('CSV Import'!$EL$7:$EL$359, MATCH($BP348, 'CSV Import'!$EK$7:$EK$359, 0))),0)</f>
        <v>0</v>
      </c>
      <c r="AX348" s="106">
        <f>IFERROR(VALUE(INDEX('CSV Import'!$EM$7:$EM$359, MATCH($BP348, 'CSV Import'!$EK$7:$EK$359, 0))),0)</f>
        <v>0</v>
      </c>
      <c r="AY348" s="105">
        <f>IFERROR(VALUE(INDEX('CSV Import'!$ER$7:$ER$359, MATCH($BP348, 'CSV Import'!$EQ$7:$EQ$359, 0))),0)</f>
        <v>0</v>
      </c>
      <c r="AZ348" s="106">
        <f>IFERROR(VALUE(INDEX('CSV Import'!$ES$7:$ES$359, MATCH($BP348, 'CSV Import'!$EQ$7:$EQ$359, 0))),0)</f>
        <v>0</v>
      </c>
      <c r="BA348" s="105">
        <f>IFERROR(VALUE(INDEX('CSV Import'!$EX$7:$EX$359, MATCH($BP348, 'CSV Import'!$EW$7:$EW$359, 0))),0)</f>
        <v>0</v>
      </c>
      <c r="BB348" s="106">
        <f>IFERROR(VALUE(INDEX('CSV Import'!$EY$7:$EY$359, MATCH($BP348, 'CSV Import'!$EW$7:$EW$359, 0))),0)</f>
        <v>0</v>
      </c>
      <c r="BC348" s="105">
        <f>IFERROR(VALUE(INDEX('CSV Import'!$FD$7:$FD$359, MATCH($BP348, 'CSV Import'!$FC$7:$FC$359, 0))),0)</f>
        <v>0</v>
      </c>
      <c r="BD348" s="106">
        <f>IFERROR(VALUE(INDEX('CSV Import'!$FE$7:$FE$359, MATCH($BP348, 'CSV Import'!$FC$7:$FC$359, 0))),0)</f>
        <v>0</v>
      </c>
      <c r="BE348" s="105">
        <f>IFERROR(VALUE(INDEX('CSV Import'!$FJ$7:$FJ$359, MATCH($BP348, 'CSV Import'!$FI$7:$FI$359, 0))),0)</f>
        <v>0</v>
      </c>
      <c r="BF348" s="106">
        <f>IFERROR(VALUE(INDEX('CSV Import'!$FK$7:$FK$359, MATCH($BP348, 'CSV Import'!$FI$7:$FI$359, 0))),0)</f>
        <v>0</v>
      </c>
      <c r="BG348" s="105">
        <f>IFERROR(VALUE(INDEX('CSV Import'!$FP$7:$FP$359, MATCH($BP348, 'CSV Import'!$FO$7:$FO$359, 0))),0)</f>
        <v>0</v>
      </c>
      <c r="BH348" s="106">
        <f>IFERROR(VALUE(INDEX('CSV Import'!$FQ$7:$FQ$359, MATCH($BP348, 'CSV Import'!$FO$7:$FO$359, 0))),0)</f>
        <v>0</v>
      </c>
      <c r="BI348" s="105">
        <f>IFERROR(VALUE(INDEX('CSV Import'!$FV$7:$FV$359, MATCH($BP348, 'CSV Import'!$FU$7:$FU$359, 0))),0)</f>
        <v>0</v>
      </c>
      <c r="BJ348" s="106">
        <f>IFERROR(VALUE(INDEX('CSV Import'!$FW$7:$FW$359, MATCH($BP348, 'CSV Import'!$FU$7:$FU$359, 0))),0)</f>
        <v>0</v>
      </c>
      <c r="BK348" s="105">
        <f>IFERROR(VALUE(INDEX('CSV Import'!$GB$7:$GB$359, MATCH($BP348, 'CSV Import'!$GA$7:$GA$359, 0))),0)</f>
        <v>0</v>
      </c>
      <c r="BL348" s="106">
        <f>IFERROR(VALUE(INDEX('CSV Import'!$GC$7:$GC$359, MATCH($BP348, 'CSV Import'!$GA$7:$GA$359, 0))),0)</f>
        <v>0</v>
      </c>
      <c r="BM348" s="61">
        <f t="shared" si="579"/>
        <v>0</v>
      </c>
      <c r="BN348" s="62">
        <f t="shared" si="579"/>
        <v>0</v>
      </c>
      <c r="BP348" s="33" t="str">
        <f t="shared" si="580"/>
        <v>CREDITS</v>
      </c>
    </row>
    <row r="349" spans="1:68" x14ac:dyDescent="0.2">
      <c r="A349" s="28">
        <f>ROW()</f>
        <v>349</v>
      </c>
      <c r="B349" s="120"/>
      <c r="C349" s="105">
        <f>IFERROR(VALUE(INDEX('CSV Import'!$D$7:$D$359, MATCH($BP349, 'CSV Import'!$C$7:$C$359, 0))),0)</f>
        <v>0</v>
      </c>
      <c r="D349" s="106">
        <f>IFERROR(VALUE(INDEX('CSV Import'!$E$7:$E$359, MATCH($BP349, 'CSV Import'!$C$7:$C$359, 0))),0)</f>
        <v>0</v>
      </c>
      <c r="E349" s="105">
        <f>IFERROR(VALUE(INDEX('CSV Import'!$J$7:$J$359, MATCH($BP349, 'CSV Import'!$I$7:$I$359, 0))),0)</f>
        <v>0</v>
      </c>
      <c r="F349" s="106">
        <f>IFERROR(VALUE(INDEX('CSV Import'!$K$7:$K$359, MATCH($BP349, 'CSV Import'!$I$7:$I$359, 0))),0)</f>
        <v>0</v>
      </c>
      <c r="G349" s="105">
        <f>IFERROR(VALUE(INDEX('CSV Import'!$P$7:$P$359, MATCH($BP349, 'CSV Import'!$O$7:$O$359, 0))),0)</f>
        <v>0</v>
      </c>
      <c r="H349" s="106">
        <f>IFERROR(VALUE(INDEX('CSV Import'!$Q$7:$Q$359, MATCH($BP349, 'CSV Import'!$O$7:$O$359, 0))),0)</f>
        <v>0</v>
      </c>
      <c r="I349" s="105">
        <f>IFERROR(VALUE(INDEX('CSV Import'!$V$7:$V$359, MATCH($BP349, 'CSV Import'!$U$7:$U$359, 0))),0)</f>
        <v>0</v>
      </c>
      <c r="J349" s="106">
        <f>IFERROR(VALUE(INDEX('CSV Import'!$W$7:$W$359, MATCH($BP349, 'CSV Import'!$U$7:$U$359, 0))),0)</f>
        <v>0</v>
      </c>
      <c r="K349" s="105">
        <f>IFERROR(VALUE(INDEX('CSV Import'!$AB$7:$AB$359, MATCH($BP349, 'CSV Import'!$AA$7:$AA$359, 0))),0)</f>
        <v>0</v>
      </c>
      <c r="L349" s="106">
        <f>IFERROR(VALUE(INDEX('CSV Import'!$AC$7:$AC$359, MATCH($BP349, 'CSV Import'!$AA$7:$AA$359, 0))),0)</f>
        <v>0</v>
      </c>
      <c r="M349" s="105">
        <f>IFERROR(VALUE(INDEX('CSV Import'!$AH$7:$AH$359, MATCH($BP349, 'CSV Import'!$AG$7:$AG$359, 0))),0)</f>
        <v>0</v>
      </c>
      <c r="N349" s="106">
        <f>IFERROR(VALUE(INDEX('CSV Import'!$AI$7:$AI$359, MATCH($BP349, 'CSV Import'!$AG$7:$AG$359, 0))),0)</f>
        <v>0</v>
      </c>
      <c r="O349" s="105">
        <f>IFERROR(VALUE(INDEX('CSV Import'!$AN$7:$AN$359, MATCH($BP349, 'CSV Import'!$AM$7:$AM$359, 0))),0)</f>
        <v>0</v>
      </c>
      <c r="P349" s="106">
        <f>IFERROR(VALUE(INDEX('CSV Import'!$AO$7:$AO$359, MATCH($BP349, 'CSV Import'!$AM$7:$AM$359, 0))),0)</f>
        <v>0</v>
      </c>
      <c r="Q349" s="105">
        <f>IFERROR(VALUE(INDEX('CSV Import'!$AT$7:$AT$359, MATCH($BP349, 'CSV Import'!$AS$7:$AS$359, 0))),0)</f>
        <v>0</v>
      </c>
      <c r="R349" s="106">
        <f>IFERROR(VALUE(INDEX('CSV Import'!$AU$7:$AU$359, MATCH($BP349, 'CSV Import'!$AS$7:$AS$359, 0))),0)</f>
        <v>0</v>
      </c>
      <c r="S349" s="105">
        <f>IFERROR(VALUE(INDEX('CSV Import'!$AZ$7:$AZ$359, MATCH($BP349, 'CSV Import'!$AY$7:$AY$359, 0))),0)</f>
        <v>0</v>
      </c>
      <c r="T349" s="106">
        <f>IFERROR(VALUE(INDEX('CSV Import'!$BA$7:$BA$359, MATCH($BP349, 'CSV Import'!$AY$7:$AY$359, 0))),0)</f>
        <v>0</v>
      </c>
      <c r="U349" s="105">
        <f>IFERROR(VALUE(INDEX('CSV Import'!$BF$7:$BF$359, MATCH($BP349, 'CSV Import'!$BE$7:$BE$359, 0))),0)</f>
        <v>0</v>
      </c>
      <c r="V349" s="106">
        <f>IFERROR(VALUE(INDEX('CSV Import'!$BG$7:$BG$359, MATCH($BP349, 'CSV Import'!$BE$7:$BE$359, 0))),0)</f>
        <v>0</v>
      </c>
      <c r="W349" s="105">
        <f>IFERROR(VALUE(INDEX('CSV Import'!$BL$7:$BL$359, MATCH($BP349, 'CSV Import'!$BK$7:$BK$359, 0))),0)</f>
        <v>0</v>
      </c>
      <c r="X349" s="106">
        <f>IFERROR(VALUE(INDEX('CSV Import'!$BM$7:$BM$359, MATCH($BP349, 'CSV Import'!$BK$7:$BK$359, 0))),0)</f>
        <v>0</v>
      </c>
      <c r="Y349" s="105">
        <f>IFERROR(VALUE(INDEX('CSV Import'!$BR$7:$BR$359, MATCH($BP349, 'CSV Import'!$BQ$7:$BQ$359, 0))),0)</f>
        <v>0</v>
      </c>
      <c r="Z349" s="106">
        <f>IFERROR(VALUE(INDEX('CSV Import'!$BS$7:$BS$359, MATCH($BP349, 'CSV Import'!$BQ$7:$BQ$359, 0))),0)</f>
        <v>0</v>
      </c>
      <c r="AA349" s="105">
        <f>IFERROR(VALUE(INDEX('CSV Import'!$BX$7:$BX$359, MATCH($BP349, 'CSV Import'!$BW$7:$BW$359, 0))),0)</f>
        <v>0</v>
      </c>
      <c r="AB349" s="106">
        <f>IFERROR(VALUE(INDEX('CSV Import'!$BY$7:$BY$359, MATCH($BP349, 'CSV Import'!$BW$7:$BW$359, 0))),0)</f>
        <v>0</v>
      </c>
      <c r="AC349" s="105">
        <f>IFERROR(VALUE(INDEX('CSV Import'!$CD$7:$CD$359, MATCH($BP349, 'CSV Import'!$CC$7:$CC$359, 0))),0)</f>
        <v>0</v>
      </c>
      <c r="AD349" s="106">
        <f>IFERROR(VALUE(INDEX('CSV Import'!$CE$7:$CE$359, MATCH($BP349, 'CSV Import'!$CC$7:$CC$359, 0))),0)</f>
        <v>0</v>
      </c>
      <c r="AE349" s="105">
        <f>IFERROR(VALUE(INDEX('CSV Import'!$CJ$7:$CJ$359, MATCH($BP349, 'CSV Import'!$CI$7:$CI$359, 0))),0)</f>
        <v>0</v>
      </c>
      <c r="AF349" s="106">
        <f>IFERROR(VALUE(INDEX('CSV Import'!$CK$7:$CK$359, MATCH($BP349, 'CSV Import'!$CI$7:$CI$359, 0))),0)</f>
        <v>0</v>
      </c>
      <c r="AG349" s="105">
        <f>IFERROR(VALUE(INDEX('CSV Import'!$CP$7:$CP$359, MATCH($BP349, 'CSV Import'!$CO$7:$CO$359, 0))),0)</f>
        <v>0</v>
      </c>
      <c r="AH349" s="106">
        <f>IFERROR(VALUE(INDEX('CSV Import'!$CQ$7:$CQ$359, MATCH($BP349, 'CSV Import'!$CO$7:$CO$359, 0))),0)</f>
        <v>0</v>
      </c>
      <c r="AI349" s="105">
        <f>IFERROR(VALUE(INDEX('CSV Import'!$CV$7:$CV$359, MATCH($BP349, 'CSV Import'!$CU$7:$CU$359, 0))),0)</f>
        <v>0</v>
      </c>
      <c r="AJ349" s="106">
        <f>IFERROR(VALUE(INDEX('CSV Import'!$CW$7:$CW$359, MATCH($BP349, 'CSV Import'!$CU$7:$CU$359, 0))),0)</f>
        <v>0</v>
      </c>
      <c r="AK349" s="105">
        <f>IFERROR(VALUE(INDEX('CSV Import'!$DB$7:$DB$359, MATCH($BP349, 'CSV Import'!$DA$7:$DA$359, 0))),0)</f>
        <v>0</v>
      </c>
      <c r="AL349" s="106">
        <f>IFERROR(VALUE(INDEX('CSV Import'!$DC$7:$DC$359, MATCH($BP349, 'CSV Import'!$DA$7:$DA$359, 0))),0)</f>
        <v>0</v>
      </c>
      <c r="AM349" s="105">
        <f>IFERROR(VALUE(INDEX('CSV Import'!$DH$7:$DH$359, MATCH($BP349, 'CSV Import'!$DG$7:$DG$359, 0))),0)</f>
        <v>0</v>
      </c>
      <c r="AN349" s="106">
        <f>IFERROR(VALUE(INDEX('CSV Import'!$DI$7:$DI$359, MATCH($BP349, 'CSV Import'!$DG$7:$DG$359, 0))),0)</f>
        <v>0</v>
      </c>
      <c r="AO349" s="105">
        <f>IFERROR(VALUE(INDEX('CSV Import'!$DN$7:$DN$359, MATCH($BP349, 'CSV Import'!$DM$7:$DM$359, 0))),0)</f>
        <v>0</v>
      </c>
      <c r="AP349" s="106">
        <f>IFERROR(VALUE(INDEX('CSV Import'!$DO$7:$DO$359, MATCH($BP349, 'CSV Import'!$DM$7:$DM$359, 0))),0)</f>
        <v>0</v>
      </c>
      <c r="AQ349" s="105">
        <f>IFERROR(VALUE(INDEX('CSV Import'!$DT$7:$DT$359, MATCH($BP349, 'CSV Import'!$DS$7:$DS$359, 0))),0)</f>
        <v>0</v>
      </c>
      <c r="AR349" s="106">
        <f>IFERROR(VALUE(INDEX('CSV Import'!$DU$7:$DU$359, MATCH($BP349, 'CSV Import'!$DS$7:$DS$359, 0))),0)</f>
        <v>0</v>
      </c>
      <c r="AS349" s="105">
        <f>IFERROR(VALUE(INDEX('CSV Import'!$DZ$7:$DZ$359, MATCH($BP349, 'CSV Import'!$DY$7:$DY$359, 0))),0)</f>
        <v>0</v>
      </c>
      <c r="AT349" s="106">
        <f>IFERROR(VALUE(INDEX('CSV Import'!$EA$7:$EA$359, MATCH($BP349, 'CSV Import'!$DY$7:$DY$359, 0))),0)</f>
        <v>0</v>
      </c>
      <c r="AU349" s="105">
        <f>IFERROR(VALUE(INDEX('CSV Import'!$EF$7:$EF$359, MATCH($BP349, 'CSV Import'!$EE$7:$EE$359, 0))),0)</f>
        <v>0</v>
      </c>
      <c r="AV349" s="106">
        <f>IFERROR(VALUE(INDEX('CSV Import'!$EG$7:$EG$359, MATCH($BP349, 'CSV Import'!$EE$7:$EE$359, 0))),0)</f>
        <v>0</v>
      </c>
      <c r="AW349" s="105">
        <f>IFERROR(VALUE(INDEX('CSV Import'!$EL$7:$EL$359, MATCH($BP349, 'CSV Import'!$EK$7:$EK$359, 0))),0)</f>
        <v>0</v>
      </c>
      <c r="AX349" s="106">
        <f>IFERROR(VALUE(INDEX('CSV Import'!$EM$7:$EM$359, MATCH($BP349, 'CSV Import'!$EK$7:$EK$359, 0))),0)</f>
        <v>0</v>
      </c>
      <c r="AY349" s="105">
        <f>IFERROR(VALUE(INDEX('CSV Import'!$ER$7:$ER$359, MATCH($BP349, 'CSV Import'!$EQ$7:$EQ$359, 0))),0)</f>
        <v>0</v>
      </c>
      <c r="AZ349" s="106">
        <f>IFERROR(VALUE(INDEX('CSV Import'!$ES$7:$ES$359, MATCH($BP349, 'CSV Import'!$EQ$7:$EQ$359, 0))),0)</f>
        <v>0</v>
      </c>
      <c r="BA349" s="105">
        <f>IFERROR(VALUE(INDEX('CSV Import'!$EX$7:$EX$359, MATCH($BP349, 'CSV Import'!$EW$7:$EW$359, 0))),0)</f>
        <v>0</v>
      </c>
      <c r="BB349" s="106">
        <f>IFERROR(VALUE(INDEX('CSV Import'!$EY$7:$EY$359, MATCH($BP349, 'CSV Import'!$EW$7:$EW$359, 0))),0)</f>
        <v>0</v>
      </c>
      <c r="BC349" s="105">
        <f>IFERROR(VALUE(INDEX('CSV Import'!$FD$7:$FD$359, MATCH($BP349, 'CSV Import'!$FC$7:$FC$359, 0))),0)</f>
        <v>0</v>
      </c>
      <c r="BD349" s="106">
        <f>IFERROR(VALUE(INDEX('CSV Import'!$FE$7:$FE$359, MATCH($BP349, 'CSV Import'!$FC$7:$FC$359, 0))),0)</f>
        <v>0</v>
      </c>
      <c r="BE349" s="105">
        <f>IFERROR(VALUE(INDEX('CSV Import'!$FJ$7:$FJ$359, MATCH($BP349, 'CSV Import'!$FI$7:$FI$359, 0))),0)</f>
        <v>0</v>
      </c>
      <c r="BF349" s="106">
        <f>IFERROR(VALUE(INDEX('CSV Import'!$FK$7:$FK$359, MATCH($BP349, 'CSV Import'!$FI$7:$FI$359, 0))),0)</f>
        <v>0</v>
      </c>
      <c r="BG349" s="105">
        <f>IFERROR(VALUE(INDEX('CSV Import'!$FP$7:$FP$359, MATCH($BP349, 'CSV Import'!$FO$7:$FO$359, 0))),0)</f>
        <v>0</v>
      </c>
      <c r="BH349" s="106">
        <f>IFERROR(VALUE(INDEX('CSV Import'!$FQ$7:$FQ$359, MATCH($BP349, 'CSV Import'!$FO$7:$FO$359, 0))),0)</f>
        <v>0</v>
      </c>
      <c r="BI349" s="105">
        <f>IFERROR(VALUE(INDEX('CSV Import'!$FV$7:$FV$359, MATCH($BP349, 'CSV Import'!$FU$7:$FU$359, 0))),0)</f>
        <v>0</v>
      </c>
      <c r="BJ349" s="106">
        <f>IFERROR(VALUE(INDEX('CSV Import'!$FW$7:$FW$359, MATCH($BP349, 'CSV Import'!$FU$7:$FU$359, 0))),0)</f>
        <v>0</v>
      </c>
      <c r="BK349" s="105">
        <f>IFERROR(VALUE(INDEX('CSV Import'!$GB$7:$GB$359, MATCH($BP349, 'CSV Import'!$GA$7:$GA$359, 0))),0)</f>
        <v>0</v>
      </c>
      <c r="BL349" s="106">
        <f>IFERROR(VALUE(INDEX('CSV Import'!$GC$7:$GC$359, MATCH($BP349, 'CSV Import'!$GA$7:$GA$359, 0))),0)</f>
        <v>0</v>
      </c>
      <c r="BM349" s="61">
        <f t="shared" si="579"/>
        <v>0</v>
      </c>
      <c r="BN349" s="62">
        <f t="shared" si="579"/>
        <v>0</v>
      </c>
      <c r="BP349" s="33" t="str">
        <f t="shared" si="580"/>
        <v>CREDITS</v>
      </c>
    </row>
    <row r="350" spans="1:68" x14ac:dyDescent="0.2">
      <c r="A350" s="28">
        <f>ROW()</f>
        <v>350</v>
      </c>
      <c r="B350" s="120"/>
      <c r="C350" s="105">
        <f>IFERROR(VALUE(INDEX('CSV Import'!$D$7:$D$359, MATCH($BP350, 'CSV Import'!$C$7:$C$359, 0))),0)</f>
        <v>0</v>
      </c>
      <c r="D350" s="106">
        <f>IFERROR(VALUE(INDEX('CSV Import'!$E$7:$E$359, MATCH($BP350, 'CSV Import'!$C$7:$C$359, 0))),0)</f>
        <v>0</v>
      </c>
      <c r="E350" s="105">
        <f>IFERROR(VALUE(INDEX('CSV Import'!$J$7:$J$359, MATCH($BP350, 'CSV Import'!$I$7:$I$359, 0))),0)</f>
        <v>0</v>
      </c>
      <c r="F350" s="106">
        <f>IFERROR(VALUE(INDEX('CSV Import'!$K$7:$K$359, MATCH($BP350, 'CSV Import'!$I$7:$I$359, 0))),0)</f>
        <v>0</v>
      </c>
      <c r="G350" s="105">
        <f>IFERROR(VALUE(INDEX('CSV Import'!$P$7:$P$359, MATCH($BP350, 'CSV Import'!$O$7:$O$359, 0))),0)</f>
        <v>0</v>
      </c>
      <c r="H350" s="106">
        <f>IFERROR(VALUE(INDEX('CSV Import'!$Q$7:$Q$359, MATCH($BP350, 'CSV Import'!$O$7:$O$359, 0))),0)</f>
        <v>0</v>
      </c>
      <c r="I350" s="105">
        <f>IFERROR(VALUE(INDEX('CSV Import'!$V$7:$V$359, MATCH($BP350, 'CSV Import'!$U$7:$U$359, 0))),0)</f>
        <v>0</v>
      </c>
      <c r="J350" s="106">
        <f>IFERROR(VALUE(INDEX('CSV Import'!$W$7:$W$359, MATCH($BP350, 'CSV Import'!$U$7:$U$359, 0))),0)</f>
        <v>0</v>
      </c>
      <c r="K350" s="105">
        <f>IFERROR(VALUE(INDEX('CSV Import'!$AB$7:$AB$359, MATCH($BP350, 'CSV Import'!$AA$7:$AA$359, 0))),0)</f>
        <v>0</v>
      </c>
      <c r="L350" s="106">
        <f>IFERROR(VALUE(INDEX('CSV Import'!$AC$7:$AC$359, MATCH($BP350, 'CSV Import'!$AA$7:$AA$359, 0))),0)</f>
        <v>0</v>
      </c>
      <c r="M350" s="105">
        <f>IFERROR(VALUE(INDEX('CSV Import'!$AH$7:$AH$359, MATCH($BP350, 'CSV Import'!$AG$7:$AG$359, 0))),0)</f>
        <v>0</v>
      </c>
      <c r="N350" s="106">
        <f>IFERROR(VALUE(INDEX('CSV Import'!$AI$7:$AI$359, MATCH($BP350, 'CSV Import'!$AG$7:$AG$359, 0))),0)</f>
        <v>0</v>
      </c>
      <c r="O350" s="105">
        <f>IFERROR(VALUE(INDEX('CSV Import'!$AN$7:$AN$359, MATCH($BP350, 'CSV Import'!$AM$7:$AM$359, 0))),0)</f>
        <v>0</v>
      </c>
      <c r="P350" s="106">
        <f>IFERROR(VALUE(INDEX('CSV Import'!$AO$7:$AO$359, MATCH($BP350, 'CSV Import'!$AM$7:$AM$359, 0))),0)</f>
        <v>0</v>
      </c>
      <c r="Q350" s="105">
        <f>IFERROR(VALUE(INDEX('CSV Import'!$AT$7:$AT$359, MATCH($BP350, 'CSV Import'!$AS$7:$AS$359, 0))),0)</f>
        <v>0</v>
      </c>
      <c r="R350" s="106">
        <f>IFERROR(VALUE(INDEX('CSV Import'!$AU$7:$AU$359, MATCH($BP350, 'CSV Import'!$AS$7:$AS$359, 0))),0)</f>
        <v>0</v>
      </c>
      <c r="S350" s="105">
        <f>IFERROR(VALUE(INDEX('CSV Import'!$AZ$7:$AZ$359, MATCH($BP350, 'CSV Import'!$AY$7:$AY$359, 0))),0)</f>
        <v>0</v>
      </c>
      <c r="T350" s="106">
        <f>IFERROR(VALUE(INDEX('CSV Import'!$BA$7:$BA$359, MATCH($BP350, 'CSV Import'!$AY$7:$AY$359, 0))),0)</f>
        <v>0</v>
      </c>
      <c r="U350" s="105">
        <f>IFERROR(VALUE(INDEX('CSV Import'!$BF$7:$BF$359, MATCH($BP350, 'CSV Import'!$BE$7:$BE$359, 0))),0)</f>
        <v>0</v>
      </c>
      <c r="V350" s="106">
        <f>IFERROR(VALUE(INDEX('CSV Import'!$BG$7:$BG$359, MATCH($BP350, 'CSV Import'!$BE$7:$BE$359, 0))),0)</f>
        <v>0</v>
      </c>
      <c r="W350" s="105">
        <f>IFERROR(VALUE(INDEX('CSV Import'!$BL$7:$BL$359, MATCH($BP350, 'CSV Import'!$BK$7:$BK$359, 0))),0)</f>
        <v>0</v>
      </c>
      <c r="X350" s="106">
        <f>IFERROR(VALUE(INDEX('CSV Import'!$BM$7:$BM$359, MATCH($BP350, 'CSV Import'!$BK$7:$BK$359, 0))),0)</f>
        <v>0</v>
      </c>
      <c r="Y350" s="105">
        <f>IFERROR(VALUE(INDEX('CSV Import'!$BR$7:$BR$359, MATCH($BP350, 'CSV Import'!$BQ$7:$BQ$359, 0))),0)</f>
        <v>0</v>
      </c>
      <c r="Z350" s="106">
        <f>IFERROR(VALUE(INDEX('CSV Import'!$BS$7:$BS$359, MATCH($BP350, 'CSV Import'!$BQ$7:$BQ$359, 0))),0)</f>
        <v>0</v>
      </c>
      <c r="AA350" s="105">
        <f>IFERROR(VALUE(INDEX('CSV Import'!$BX$7:$BX$359, MATCH($BP350, 'CSV Import'!$BW$7:$BW$359, 0))),0)</f>
        <v>0</v>
      </c>
      <c r="AB350" s="106">
        <f>IFERROR(VALUE(INDEX('CSV Import'!$BY$7:$BY$359, MATCH($BP350, 'CSV Import'!$BW$7:$BW$359, 0))),0)</f>
        <v>0</v>
      </c>
      <c r="AC350" s="105">
        <f>IFERROR(VALUE(INDEX('CSV Import'!$CD$7:$CD$359, MATCH($BP350, 'CSV Import'!$CC$7:$CC$359, 0))),0)</f>
        <v>0</v>
      </c>
      <c r="AD350" s="106">
        <f>IFERROR(VALUE(INDEX('CSV Import'!$CE$7:$CE$359, MATCH($BP350, 'CSV Import'!$CC$7:$CC$359, 0))),0)</f>
        <v>0</v>
      </c>
      <c r="AE350" s="105">
        <f>IFERROR(VALUE(INDEX('CSV Import'!$CJ$7:$CJ$359, MATCH($BP350, 'CSV Import'!$CI$7:$CI$359, 0))),0)</f>
        <v>0</v>
      </c>
      <c r="AF350" s="106">
        <f>IFERROR(VALUE(INDEX('CSV Import'!$CK$7:$CK$359, MATCH($BP350, 'CSV Import'!$CI$7:$CI$359, 0))),0)</f>
        <v>0</v>
      </c>
      <c r="AG350" s="105">
        <f>IFERROR(VALUE(INDEX('CSV Import'!$CP$7:$CP$359, MATCH($BP350, 'CSV Import'!$CO$7:$CO$359, 0))),0)</f>
        <v>0</v>
      </c>
      <c r="AH350" s="106">
        <f>IFERROR(VALUE(INDEX('CSV Import'!$CQ$7:$CQ$359, MATCH($BP350, 'CSV Import'!$CO$7:$CO$359, 0))),0)</f>
        <v>0</v>
      </c>
      <c r="AI350" s="105">
        <f>IFERROR(VALUE(INDEX('CSV Import'!$CV$7:$CV$359, MATCH($BP350, 'CSV Import'!$CU$7:$CU$359, 0))),0)</f>
        <v>0</v>
      </c>
      <c r="AJ350" s="106">
        <f>IFERROR(VALUE(INDEX('CSV Import'!$CW$7:$CW$359, MATCH($BP350, 'CSV Import'!$CU$7:$CU$359, 0))),0)</f>
        <v>0</v>
      </c>
      <c r="AK350" s="105">
        <f>IFERROR(VALUE(INDEX('CSV Import'!$DB$7:$DB$359, MATCH($BP350, 'CSV Import'!$DA$7:$DA$359, 0))),0)</f>
        <v>0</v>
      </c>
      <c r="AL350" s="106">
        <f>IFERROR(VALUE(INDEX('CSV Import'!$DC$7:$DC$359, MATCH($BP350, 'CSV Import'!$DA$7:$DA$359, 0))),0)</f>
        <v>0</v>
      </c>
      <c r="AM350" s="105">
        <f>IFERROR(VALUE(INDEX('CSV Import'!$DH$7:$DH$359, MATCH($BP350, 'CSV Import'!$DG$7:$DG$359, 0))),0)</f>
        <v>0</v>
      </c>
      <c r="AN350" s="106">
        <f>IFERROR(VALUE(INDEX('CSV Import'!$DI$7:$DI$359, MATCH($BP350, 'CSV Import'!$DG$7:$DG$359, 0))),0)</f>
        <v>0</v>
      </c>
      <c r="AO350" s="105">
        <f>IFERROR(VALUE(INDEX('CSV Import'!$DN$7:$DN$359, MATCH($BP350, 'CSV Import'!$DM$7:$DM$359, 0))),0)</f>
        <v>0</v>
      </c>
      <c r="AP350" s="106">
        <f>IFERROR(VALUE(INDEX('CSV Import'!$DO$7:$DO$359, MATCH($BP350, 'CSV Import'!$DM$7:$DM$359, 0))),0)</f>
        <v>0</v>
      </c>
      <c r="AQ350" s="105">
        <f>IFERROR(VALUE(INDEX('CSV Import'!$DT$7:$DT$359, MATCH($BP350, 'CSV Import'!$DS$7:$DS$359, 0))),0)</f>
        <v>0</v>
      </c>
      <c r="AR350" s="106">
        <f>IFERROR(VALUE(INDEX('CSV Import'!$DU$7:$DU$359, MATCH($BP350, 'CSV Import'!$DS$7:$DS$359, 0))),0)</f>
        <v>0</v>
      </c>
      <c r="AS350" s="105">
        <f>IFERROR(VALUE(INDEX('CSV Import'!$DZ$7:$DZ$359, MATCH($BP350, 'CSV Import'!$DY$7:$DY$359, 0))),0)</f>
        <v>0</v>
      </c>
      <c r="AT350" s="106">
        <f>IFERROR(VALUE(INDEX('CSV Import'!$EA$7:$EA$359, MATCH($BP350, 'CSV Import'!$DY$7:$DY$359, 0))),0)</f>
        <v>0</v>
      </c>
      <c r="AU350" s="105">
        <f>IFERROR(VALUE(INDEX('CSV Import'!$EF$7:$EF$359, MATCH($BP350, 'CSV Import'!$EE$7:$EE$359, 0))),0)</f>
        <v>0</v>
      </c>
      <c r="AV350" s="106">
        <f>IFERROR(VALUE(INDEX('CSV Import'!$EG$7:$EG$359, MATCH($BP350, 'CSV Import'!$EE$7:$EE$359, 0))),0)</f>
        <v>0</v>
      </c>
      <c r="AW350" s="105">
        <f>IFERROR(VALUE(INDEX('CSV Import'!$EL$7:$EL$359, MATCH($BP350, 'CSV Import'!$EK$7:$EK$359, 0))),0)</f>
        <v>0</v>
      </c>
      <c r="AX350" s="106">
        <f>IFERROR(VALUE(INDEX('CSV Import'!$EM$7:$EM$359, MATCH($BP350, 'CSV Import'!$EK$7:$EK$359, 0))),0)</f>
        <v>0</v>
      </c>
      <c r="AY350" s="105">
        <f>IFERROR(VALUE(INDEX('CSV Import'!$ER$7:$ER$359, MATCH($BP350, 'CSV Import'!$EQ$7:$EQ$359, 0))),0)</f>
        <v>0</v>
      </c>
      <c r="AZ350" s="106">
        <f>IFERROR(VALUE(INDEX('CSV Import'!$ES$7:$ES$359, MATCH($BP350, 'CSV Import'!$EQ$7:$EQ$359, 0))),0)</f>
        <v>0</v>
      </c>
      <c r="BA350" s="105">
        <f>IFERROR(VALUE(INDEX('CSV Import'!$EX$7:$EX$359, MATCH($BP350, 'CSV Import'!$EW$7:$EW$359, 0))),0)</f>
        <v>0</v>
      </c>
      <c r="BB350" s="106">
        <f>IFERROR(VALUE(INDEX('CSV Import'!$EY$7:$EY$359, MATCH($BP350, 'CSV Import'!$EW$7:$EW$359, 0))),0)</f>
        <v>0</v>
      </c>
      <c r="BC350" s="105">
        <f>IFERROR(VALUE(INDEX('CSV Import'!$FD$7:$FD$359, MATCH($BP350, 'CSV Import'!$FC$7:$FC$359, 0))),0)</f>
        <v>0</v>
      </c>
      <c r="BD350" s="106">
        <f>IFERROR(VALUE(INDEX('CSV Import'!$FE$7:$FE$359, MATCH($BP350, 'CSV Import'!$FC$7:$FC$359, 0))),0)</f>
        <v>0</v>
      </c>
      <c r="BE350" s="105">
        <f>IFERROR(VALUE(INDEX('CSV Import'!$FJ$7:$FJ$359, MATCH($BP350, 'CSV Import'!$FI$7:$FI$359, 0))),0)</f>
        <v>0</v>
      </c>
      <c r="BF350" s="106">
        <f>IFERROR(VALUE(INDEX('CSV Import'!$FK$7:$FK$359, MATCH($BP350, 'CSV Import'!$FI$7:$FI$359, 0))),0)</f>
        <v>0</v>
      </c>
      <c r="BG350" s="105">
        <f>IFERROR(VALUE(INDEX('CSV Import'!$FP$7:$FP$359, MATCH($BP350, 'CSV Import'!$FO$7:$FO$359, 0))),0)</f>
        <v>0</v>
      </c>
      <c r="BH350" s="106">
        <f>IFERROR(VALUE(INDEX('CSV Import'!$FQ$7:$FQ$359, MATCH($BP350, 'CSV Import'!$FO$7:$FO$359, 0))),0)</f>
        <v>0</v>
      </c>
      <c r="BI350" s="105">
        <f>IFERROR(VALUE(INDEX('CSV Import'!$FV$7:$FV$359, MATCH($BP350, 'CSV Import'!$FU$7:$FU$359, 0))),0)</f>
        <v>0</v>
      </c>
      <c r="BJ350" s="106">
        <f>IFERROR(VALUE(INDEX('CSV Import'!$FW$7:$FW$359, MATCH($BP350, 'CSV Import'!$FU$7:$FU$359, 0))),0)</f>
        <v>0</v>
      </c>
      <c r="BK350" s="105">
        <f>IFERROR(VALUE(INDEX('CSV Import'!$GB$7:$GB$359, MATCH($BP350, 'CSV Import'!$GA$7:$GA$359, 0))),0)</f>
        <v>0</v>
      </c>
      <c r="BL350" s="106">
        <f>IFERROR(VALUE(INDEX('CSV Import'!$GC$7:$GC$359, MATCH($BP350, 'CSV Import'!$GA$7:$GA$359, 0))),0)</f>
        <v>0</v>
      </c>
      <c r="BM350" s="61">
        <f t="shared" si="579"/>
        <v>0</v>
      </c>
      <c r="BN350" s="62">
        <f t="shared" si="579"/>
        <v>0</v>
      </c>
      <c r="BP350" s="33" t="str">
        <f t="shared" si="580"/>
        <v>CREDITS</v>
      </c>
    </row>
    <row r="351" spans="1:68" x14ac:dyDescent="0.2">
      <c r="A351" s="28">
        <f>ROW()</f>
        <v>351</v>
      </c>
      <c r="B351" s="120"/>
      <c r="C351" s="105">
        <f>IFERROR(VALUE(INDEX('CSV Import'!$D$7:$D$359, MATCH($BP351, 'CSV Import'!$C$7:$C$359, 0))),0)</f>
        <v>0</v>
      </c>
      <c r="D351" s="106">
        <f>IFERROR(VALUE(INDEX('CSV Import'!$E$7:$E$359, MATCH($BP351, 'CSV Import'!$C$7:$C$359, 0))),0)</f>
        <v>0</v>
      </c>
      <c r="E351" s="105">
        <f>IFERROR(VALUE(INDEX('CSV Import'!$J$7:$J$359, MATCH($BP351, 'CSV Import'!$I$7:$I$359, 0))),0)</f>
        <v>0</v>
      </c>
      <c r="F351" s="106">
        <f>IFERROR(VALUE(INDEX('CSV Import'!$K$7:$K$359, MATCH($BP351, 'CSV Import'!$I$7:$I$359, 0))),0)</f>
        <v>0</v>
      </c>
      <c r="G351" s="105">
        <f>IFERROR(VALUE(INDEX('CSV Import'!$P$7:$P$359, MATCH($BP351, 'CSV Import'!$O$7:$O$359, 0))),0)</f>
        <v>0</v>
      </c>
      <c r="H351" s="106">
        <f>IFERROR(VALUE(INDEX('CSV Import'!$Q$7:$Q$359, MATCH($BP351, 'CSV Import'!$O$7:$O$359, 0))),0)</f>
        <v>0</v>
      </c>
      <c r="I351" s="105">
        <f>IFERROR(VALUE(INDEX('CSV Import'!$V$7:$V$359, MATCH($BP351, 'CSV Import'!$U$7:$U$359, 0))),0)</f>
        <v>0</v>
      </c>
      <c r="J351" s="106">
        <f>IFERROR(VALUE(INDEX('CSV Import'!$W$7:$W$359, MATCH($BP351, 'CSV Import'!$U$7:$U$359, 0))),0)</f>
        <v>0</v>
      </c>
      <c r="K351" s="105">
        <f>IFERROR(VALUE(INDEX('CSV Import'!$AB$7:$AB$359, MATCH($BP351, 'CSV Import'!$AA$7:$AA$359, 0))),0)</f>
        <v>0</v>
      </c>
      <c r="L351" s="106">
        <f>IFERROR(VALUE(INDEX('CSV Import'!$AC$7:$AC$359, MATCH($BP351, 'CSV Import'!$AA$7:$AA$359, 0))),0)</f>
        <v>0</v>
      </c>
      <c r="M351" s="105">
        <f>IFERROR(VALUE(INDEX('CSV Import'!$AH$7:$AH$359, MATCH($BP351, 'CSV Import'!$AG$7:$AG$359, 0))),0)</f>
        <v>0</v>
      </c>
      <c r="N351" s="106">
        <f>IFERROR(VALUE(INDEX('CSV Import'!$AI$7:$AI$359, MATCH($BP351, 'CSV Import'!$AG$7:$AG$359, 0))),0)</f>
        <v>0</v>
      </c>
      <c r="O351" s="105">
        <f>IFERROR(VALUE(INDEX('CSV Import'!$AN$7:$AN$359, MATCH($BP351, 'CSV Import'!$AM$7:$AM$359, 0))),0)</f>
        <v>0</v>
      </c>
      <c r="P351" s="106">
        <f>IFERROR(VALUE(INDEX('CSV Import'!$AO$7:$AO$359, MATCH($BP351, 'CSV Import'!$AM$7:$AM$359, 0))),0)</f>
        <v>0</v>
      </c>
      <c r="Q351" s="105">
        <f>IFERROR(VALUE(INDEX('CSV Import'!$AT$7:$AT$359, MATCH($BP351, 'CSV Import'!$AS$7:$AS$359, 0))),0)</f>
        <v>0</v>
      </c>
      <c r="R351" s="106">
        <f>IFERROR(VALUE(INDEX('CSV Import'!$AU$7:$AU$359, MATCH($BP351, 'CSV Import'!$AS$7:$AS$359, 0))),0)</f>
        <v>0</v>
      </c>
      <c r="S351" s="105">
        <f>IFERROR(VALUE(INDEX('CSV Import'!$AZ$7:$AZ$359, MATCH($BP351, 'CSV Import'!$AY$7:$AY$359, 0))),0)</f>
        <v>0</v>
      </c>
      <c r="T351" s="106">
        <f>IFERROR(VALUE(INDEX('CSV Import'!$BA$7:$BA$359, MATCH($BP351, 'CSV Import'!$AY$7:$AY$359, 0))),0)</f>
        <v>0</v>
      </c>
      <c r="U351" s="105">
        <f>IFERROR(VALUE(INDEX('CSV Import'!$BF$7:$BF$359, MATCH($BP351, 'CSV Import'!$BE$7:$BE$359, 0))),0)</f>
        <v>0</v>
      </c>
      <c r="V351" s="106">
        <f>IFERROR(VALUE(INDEX('CSV Import'!$BG$7:$BG$359, MATCH($BP351, 'CSV Import'!$BE$7:$BE$359, 0))),0)</f>
        <v>0</v>
      </c>
      <c r="W351" s="105">
        <f>IFERROR(VALUE(INDEX('CSV Import'!$BL$7:$BL$359, MATCH($BP351, 'CSV Import'!$BK$7:$BK$359, 0))),0)</f>
        <v>0</v>
      </c>
      <c r="X351" s="106">
        <f>IFERROR(VALUE(INDEX('CSV Import'!$BM$7:$BM$359, MATCH($BP351, 'CSV Import'!$BK$7:$BK$359, 0))),0)</f>
        <v>0</v>
      </c>
      <c r="Y351" s="105">
        <f>IFERROR(VALUE(INDEX('CSV Import'!$BR$7:$BR$359, MATCH($BP351, 'CSV Import'!$BQ$7:$BQ$359, 0))),0)</f>
        <v>0</v>
      </c>
      <c r="Z351" s="106">
        <f>IFERROR(VALUE(INDEX('CSV Import'!$BS$7:$BS$359, MATCH($BP351, 'CSV Import'!$BQ$7:$BQ$359, 0))),0)</f>
        <v>0</v>
      </c>
      <c r="AA351" s="105">
        <f>IFERROR(VALUE(INDEX('CSV Import'!$BX$7:$BX$359, MATCH($BP351, 'CSV Import'!$BW$7:$BW$359, 0))),0)</f>
        <v>0</v>
      </c>
      <c r="AB351" s="106">
        <f>IFERROR(VALUE(INDEX('CSV Import'!$BY$7:$BY$359, MATCH($BP351, 'CSV Import'!$BW$7:$BW$359, 0))),0)</f>
        <v>0</v>
      </c>
      <c r="AC351" s="105">
        <f>IFERROR(VALUE(INDEX('CSV Import'!$CD$7:$CD$359, MATCH($BP351, 'CSV Import'!$CC$7:$CC$359, 0))),0)</f>
        <v>0</v>
      </c>
      <c r="AD351" s="106">
        <f>IFERROR(VALUE(INDEX('CSV Import'!$CE$7:$CE$359, MATCH($BP351, 'CSV Import'!$CC$7:$CC$359, 0))),0)</f>
        <v>0</v>
      </c>
      <c r="AE351" s="105">
        <f>IFERROR(VALUE(INDEX('CSV Import'!$CJ$7:$CJ$359, MATCH($BP351, 'CSV Import'!$CI$7:$CI$359, 0))),0)</f>
        <v>0</v>
      </c>
      <c r="AF351" s="106">
        <f>IFERROR(VALUE(INDEX('CSV Import'!$CK$7:$CK$359, MATCH($BP351, 'CSV Import'!$CI$7:$CI$359, 0))),0)</f>
        <v>0</v>
      </c>
      <c r="AG351" s="105">
        <f>IFERROR(VALUE(INDEX('CSV Import'!$CP$7:$CP$359, MATCH($BP351, 'CSV Import'!$CO$7:$CO$359, 0))),0)</f>
        <v>0</v>
      </c>
      <c r="AH351" s="106">
        <f>IFERROR(VALUE(INDEX('CSV Import'!$CQ$7:$CQ$359, MATCH($BP351, 'CSV Import'!$CO$7:$CO$359, 0))),0)</f>
        <v>0</v>
      </c>
      <c r="AI351" s="105">
        <f>IFERROR(VALUE(INDEX('CSV Import'!$CV$7:$CV$359, MATCH($BP351, 'CSV Import'!$CU$7:$CU$359, 0))),0)</f>
        <v>0</v>
      </c>
      <c r="AJ351" s="106">
        <f>IFERROR(VALUE(INDEX('CSV Import'!$CW$7:$CW$359, MATCH($BP351, 'CSV Import'!$CU$7:$CU$359, 0))),0)</f>
        <v>0</v>
      </c>
      <c r="AK351" s="105">
        <f>IFERROR(VALUE(INDEX('CSV Import'!$DB$7:$DB$359, MATCH($BP351, 'CSV Import'!$DA$7:$DA$359, 0))),0)</f>
        <v>0</v>
      </c>
      <c r="AL351" s="106">
        <f>IFERROR(VALUE(INDEX('CSV Import'!$DC$7:$DC$359, MATCH($BP351, 'CSV Import'!$DA$7:$DA$359, 0))),0)</f>
        <v>0</v>
      </c>
      <c r="AM351" s="105">
        <f>IFERROR(VALUE(INDEX('CSV Import'!$DH$7:$DH$359, MATCH($BP351, 'CSV Import'!$DG$7:$DG$359, 0))),0)</f>
        <v>0</v>
      </c>
      <c r="AN351" s="106">
        <f>IFERROR(VALUE(INDEX('CSV Import'!$DI$7:$DI$359, MATCH($BP351, 'CSV Import'!$DG$7:$DG$359, 0))),0)</f>
        <v>0</v>
      </c>
      <c r="AO351" s="105">
        <f>IFERROR(VALUE(INDEX('CSV Import'!$DN$7:$DN$359, MATCH($BP351, 'CSV Import'!$DM$7:$DM$359, 0))),0)</f>
        <v>0</v>
      </c>
      <c r="AP351" s="106">
        <f>IFERROR(VALUE(INDEX('CSV Import'!$DO$7:$DO$359, MATCH($BP351, 'CSV Import'!$DM$7:$DM$359, 0))),0)</f>
        <v>0</v>
      </c>
      <c r="AQ351" s="105">
        <f>IFERROR(VALUE(INDEX('CSV Import'!$DT$7:$DT$359, MATCH($BP351, 'CSV Import'!$DS$7:$DS$359, 0))),0)</f>
        <v>0</v>
      </c>
      <c r="AR351" s="106">
        <f>IFERROR(VALUE(INDEX('CSV Import'!$DU$7:$DU$359, MATCH($BP351, 'CSV Import'!$DS$7:$DS$359, 0))),0)</f>
        <v>0</v>
      </c>
      <c r="AS351" s="105">
        <f>IFERROR(VALUE(INDEX('CSV Import'!$DZ$7:$DZ$359, MATCH($BP351, 'CSV Import'!$DY$7:$DY$359, 0))),0)</f>
        <v>0</v>
      </c>
      <c r="AT351" s="106">
        <f>IFERROR(VALUE(INDEX('CSV Import'!$EA$7:$EA$359, MATCH($BP351, 'CSV Import'!$DY$7:$DY$359, 0))),0)</f>
        <v>0</v>
      </c>
      <c r="AU351" s="105">
        <f>IFERROR(VALUE(INDEX('CSV Import'!$EF$7:$EF$359, MATCH($BP351, 'CSV Import'!$EE$7:$EE$359, 0))),0)</f>
        <v>0</v>
      </c>
      <c r="AV351" s="106">
        <f>IFERROR(VALUE(INDEX('CSV Import'!$EG$7:$EG$359, MATCH($BP351, 'CSV Import'!$EE$7:$EE$359, 0))),0)</f>
        <v>0</v>
      </c>
      <c r="AW351" s="105">
        <f>IFERROR(VALUE(INDEX('CSV Import'!$EL$7:$EL$359, MATCH($BP351, 'CSV Import'!$EK$7:$EK$359, 0))),0)</f>
        <v>0</v>
      </c>
      <c r="AX351" s="106">
        <f>IFERROR(VALUE(INDEX('CSV Import'!$EM$7:$EM$359, MATCH($BP351, 'CSV Import'!$EK$7:$EK$359, 0))),0)</f>
        <v>0</v>
      </c>
      <c r="AY351" s="105">
        <f>IFERROR(VALUE(INDEX('CSV Import'!$ER$7:$ER$359, MATCH($BP351, 'CSV Import'!$EQ$7:$EQ$359, 0))),0)</f>
        <v>0</v>
      </c>
      <c r="AZ351" s="106">
        <f>IFERROR(VALUE(INDEX('CSV Import'!$ES$7:$ES$359, MATCH($BP351, 'CSV Import'!$EQ$7:$EQ$359, 0))),0)</f>
        <v>0</v>
      </c>
      <c r="BA351" s="105">
        <f>IFERROR(VALUE(INDEX('CSV Import'!$EX$7:$EX$359, MATCH($BP351, 'CSV Import'!$EW$7:$EW$359, 0))),0)</f>
        <v>0</v>
      </c>
      <c r="BB351" s="106">
        <f>IFERROR(VALUE(INDEX('CSV Import'!$EY$7:$EY$359, MATCH($BP351, 'CSV Import'!$EW$7:$EW$359, 0))),0)</f>
        <v>0</v>
      </c>
      <c r="BC351" s="105">
        <f>IFERROR(VALUE(INDEX('CSV Import'!$FD$7:$FD$359, MATCH($BP351, 'CSV Import'!$FC$7:$FC$359, 0))),0)</f>
        <v>0</v>
      </c>
      <c r="BD351" s="106">
        <f>IFERROR(VALUE(INDEX('CSV Import'!$FE$7:$FE$359, MATCH($BP351, 'CSV Import'!$FC$7:$FC$359, 0))),0)</f>
        <v>0</v>
      </c>
      <c r="BE351" s="105">
        <f>IFERROR(VALUE(INDEX('CSV Import'!$FJ$7:$FJ$359, MATCH($BP351, 'CSV Import'!$FI$7:$FI$359, 0))),0)</f>
        <v>0</v>
      </c>
      <c r="BF351" s="106">
        <f>IFERROR(VALUE(INDEX('CSV Import'!$FK$7:$FK$359, MATCH($BP351, 'CSV Import'!$FI$7:$FI$359, 0))),0)</f>
        <v>0</v>
      </c>
      <c r="BG351" s="105">
        <f>IFERROR(VALUE(INDEX('CSV Import'!$FP$7:$FP$359, MATCH($BP351, 'CSV Import'!$FO$7:$FO$359, 0))),0)</f>
        <v>0</v>
      </c>
      <c r="BH351" s="106">
        <f>IFERROR(VALUE(INDEX('CSV Import'!$FQ$7:$FQ$359, MATCH($BP351, 'CSV Import'!$FO$7:$FO$359, 0))),0)</f>
        <v>0</v>
      </c>
      <c r="BI351" s="105">
        <f>IFERROR(VALUE(INDEX('CSV Import'!$FV$7:$FV$359, MATCH($BP351, 'CSV Import'!$FU$7:$FU$359, 0))),0)</f>
        <v>0</v>
      </c>
      <c r="BJ351" s="106">
        <f>IFERROR(VALUE(INDEX('CSV Import'!$FW$7:$FW$359, MATCH($BP351, 'CSV Import'!$FU$7:$FU$359, 0))),0)</f>
        <v>0</v>
      </c>
      <c r="BK351" s="105">
        <f>IFERROR(VALUE(INDEX('CSV Import'!$GB$7:$GB$359, MATCH($BP351, 'CSV Import'!$GA$7:$GA$359, 0))),0)</f>
        <v>0</v>
      </c>
      <c r="BL351" s="106">
        <f>IFERROR(VALUE(INDEX('CSV Import'!$GC$7:$GC$359, MATCH($BP351, 'CSV Import'!$GA$7:$GA$359, 0))),0)</f>
        <v>0</v>
      </c>
      <c r="BM351" s="61">
        <f t="shared" si="579"/>
        <v>0</v>
      </c>
      <c r="BN351" s="62">
        <f t="shared" si="579"/>
        <v>0</v>
      </c>
      <c r="BP351" s="33" t="str">
        <f t="shared" si="580"/>
        <v>CREDITS</v>
      </c>
    </row>
    <row r="352" spans="1:68" x14ac:dyDescent="0.2">
      <c r="A352" s="28">
        <f>ROW()</f>
        <v>352</v>
      </c>
      <c r="B352" s="120"/>
      <c r="C352" s="105">
        <f>IFERROR(VALUE(INDEX('CSV Import'!$D$7:$D$359, MATCH($BP352, 'CSV Import'!$C$7:$C$359, 0))),0)</f>
        <v>0</v>
      </c>
      <c r="D352" s="106">
        <f>IFERROR(VALUE(INDEX('CSV Import'!$E$7:$E$359, MATCH($BP352, 'CSV Import'!$C$7:$C$359, 0))),0)</f>
        <v>0</v>
      </c>
      <c r="E352" s="105">
        <f>IFERROR(VALUE(INDEX('CSV Import'!$J$7:$J$359, MATCH($BP352, 'CSV Import'!$I$7:$I$359, 0))),0)</f>
        <v>0</v>
      </c>
      <c r="F352" s="106">
        <f>IFERROR(VALUE(INDEX('CSV Import'!$K$7:$K$359, MATCH($BP352, 'CSV Import'!$I$7:$I$359, 0))),0)</f>
        <v>0</v>
      </c>
      <c r="G352" s="105">
        <f>IFERROR(VALUE(INDEX('CSV Import'!$P$7:$P$359, MATCH($BP352, 'CSV Import'!$O$7:$O$359, 0))),0)</f>
        <v>0</v>
      </c>
      <c r="H352" s="106">
        <f>IFERROR(VALUE(INDEX('CSV Import'!$Q$7:$Q$359, MATCH($BP352, 'CSV Import'!$O$7:$O$359, 0))),0)</f>
        <v>0</v>
      </c>
      <c r="I352" s="105">
        <f>IFERROR(VALUE(INDEX('CSV Import'!$V$7:$V$359, MATCH($BP352, 'CSV Import'!$U$7:$U$359, 0))),0)</f>
        <v>0</v>
      </c>
      <c r="J352" s="106">
        <f>IFERROR(VALUE(INDEX('CSV Import'!$W$7:$W$359, MATCH($BP352, 'CSV Import'!$U$7:$U$359, 0))),0)</f>
        <v>0</v>
      </c>
      <c r="K352" s="105">
        <f>IFERROR(VALUE(INDEX('CSV Import'!$AB$7:$AB$359, MATCH($BP352, 'CSV Import'!$AA$7:$AA$359, 0))),0)</f>
        <v>0</v>
      </c>
      <c r="L352" s="106">
        <f>IFERROR(VALUE(INDEX('CSV Import'!$AC$7:$AC$359, MATCH($BP352, 'CSV Import'!$AA$7:$AA$359, 0))),0)</f>
        <v>0</v>
      </c>
      <c r="M352" s="105">
        <f>IFERROR(VALUE(INDEX('CSV Import'!$AH$7:$AH$359, MATCH($BP352, 'CSV Import'!$AG$7:$AG$359, 0))),0)</f>
        <v>0</v>
      </c>
      <c r="N352" s="106">
        <f>IFERROR(VALUE(INDEX('CSV Import'!$AI$7:$AI$359, MATCH($BP352, 'CSV Import'!$AG$7:$AG$359, 0))),0)</f>
        <v>0</v>
      </c>
      <c r="O352" s="105">
        <f>IFERROR(VALUE(INDEX('CSV Import'!$AN$7:$AN$359, MATCH($BP352, 'CSV Import'!$AM$7:$AM$359, 0))),0)</f>
        <v>0</v>
      </c>
      <c r="P352" s="106">
        <f>IFERROR(VALUE(INDEX('CSV Import'!$AO$7:$AO$359, MATCH($BP352, 'CSV Import'!$AM$7:$AM$359, 0))),0)</f>
        <v>0</v>
      </c>
      <c r="Q352" s="105">
        <f>IFERROR(VALUE(INDEX('CSV Import'!$AT$7:$AT$359, MATCH($BP352, 'CSV Import'!$AS$7:$AS$359, 0))),0)</f>
        <v>0</v>
      </c>
      <c r="R352" s="106">
        <f>IFERROR(VALUE(INDEX('CSV Import'!$AU$7:$AU$359, MATCH($BP352, 'CSV Import'!$AS$7:$AS$359, 0))),0)</f>
        <v>0</v>
      </c>
      <c r="S352" s="105">
        <f>IFERROR(VALUE(INDEX('CSV Import'!$AZ$7:$AZ$359, MATCH($BP352, 'CSV Import'!$AY$7:$AY$359, 0))),0)</f>
        <v>0</v>
      </c>
      <c r="T352" s="106">
        <f>IFERROR(VALUE(INDEX('CSV Import'!$BA$7:$BA$359, MATCH($BP352, 'CSV Import'!$AY$7:$AY$359, 0))),0)</f>
        <v>0</v>
      </c>
      <c r="U352" s="105">
        <f>IFERROR(VALUE(INDEX('CSV Import'!$BF$7:$BF$359, MATCH($BP352, 'CSV Import'!$BE$7:$BE$359, 0))),0)</f>
        <v>0</v>
      </c>
      <c r="V352" s="106">
        <f>IFERROR(VALUE(INDEX('CSV Import'!$BG$7:$BG$359, MATCH($BP352, 'CSV Import'!$BE$7:$BE$359, 0))),0)</f>
        <v>0</v>
      </c>
      <c r="W352" s="105">
        <f>IFERROR(VALUE(INDEX('CSV Import'!$BL$7:$BL$359, MATCH($BP352, 'CSV Import'!$BK$7:$BK$359, 0))),0)</f>
        <v>0</v>
      </c>
      <c r="X352" s="106">
        <f>IFERROR(VALUE(INDEX('CSV Import'!$BM$7:$BM$359, MATCH($BP352, 'CSV Import'!$BK$7:$BK$359, 0))),0)</f>
        <v>0</v>
      </c>
      <c r="Y352" s="105">
        <f>IFERROR(VALUE(INDEX('CSV Import'!$BR$7:$BR$359, MATCH($BP352, 'CSV Import'!$BQ$7:$BQ$359, 0))),0)</f>
        <v>0</v>
      </c>
      <c r="Z352" s="106">
        <f>IFERROR(VALUE(INDEX('CSV Import'!$BS$7:$BS$359, MATCH($BP352, 'CSV Import'!$BQ$7:$BQ$359, 0))),0)</f>
        <v>0</v>
      </c>
      <c r="AA352" s="105">
        <f>IFERROR(VALUE(INDEX('CSV Import'!$BX$7:$BX$359, MATCH($BP352, 'CSV Import'!$BW$7:$BW$359, 0))),0)</f>
        <v>0</v>
      </c>
      <c r="AB352" s="106">
        <f>IFERROR(VALUE(INDEX('CSV Import'!$BY$7:$BY$359, MATCH($BP352, 'CSV Import'!$BW$7:$BW$359, 0))),0)</f>
        <v>0</v>
      </c>
      <c r="AC352" s="105">
        <f>IFERROR(VALUE(INDEX('CSV Import'!$CD$7:$CD$359, MATCH($BP352, 'CSV Import'!$CC$7:$CC$359, 0))),0)</f>
        <v>0</v>
      </c>
      <c r="AD352" s="106">
        <f>IFERROR(VALUE(INDEX('CSV Import'!$CE$7:$CE$359, MATCH($BP352, 'CSV Import'!$CC$7:$CC$359, 0))),0)</f>
        <v>0</v>
      </c>
      <c r="AE352" s="105">
        <f>IFERROR(VALUE(INDEX('CSV Import'!$CJ$7:$CJ$359, MATCH($BP352, 'CSV Import'!$CI$7:$CI$359, 0))),0)</f>
        <v>0</v>
      </c>
      <c r="AF352" s="106">
        <f>IFERROR(VALUE(INDEX('CSV Import'!$CK$7:$CK$359, MATCH($BP352, 'CSV Import'!$CI$7:$CI$359, 0))),0)</f>
        <v>0</v>
      </c>
      <c r="AG352" s="105">
        <f>IFERROR(VALUE(INDEX('CSV Import'!$CP$7:$CP$359, MATCH($BP352, 'CSV Import'!$CO$7:$CO$359, 0))),0)</f>
        <v>0</v>
      </c>
      <c r="AH352" s="106">
        <f>IFERROR(VALUE(INDEX('CSV Import'!$CQ$7:$CQ$359, MATCH($BP352, 'CSV Import'!$CO$7:$CO$359, 0))),0)</f>
        <v>0</v>
      </c>
      <c r="AI352" s="105">
        <f>IFERROR(VALUE(INDEX('CSV Import'!$CV$7:$CV$359, MATCH($BP352, 'CSV Import'!$CU$7:$CU$359, 0))),0)</f>
        <v>0</v>
      </c>
      <c r="AJ352" s="106">
        <f>IFERROR(VALUE(INDEX('CSV Import'!$CW$7:$CW$359, MATCH($BP352, 'CSV Import'!$CU$7:$CU$359, 0))),0)</f>
        <v>0</v>
      </c>
      <c r="AK352" s="105">
        <f>IFERROR(VALUE(INDEX('CSV Import'!$DB$7:$DB$359, MATCH($BP352, 'CSV Import'!$DA$7:$DA$359, 0))),0)</f>
        <v>0</v>
      </c>
      <c r="AL352" s="106">
        <f>IFERROR(VALUE(INDEX('CSV Import'!$DC$7:$DC$359, MATCH($BP352, 'CSV Import'!$DA$7:$DA$359, 0))),0)</f>
        <v>0</v>
      </c>
      <c r="AM352" s="105">
        <f>IFERROR(VALUE(INDEX('CSV Import'!$DH$7:$DH$359, MATCH($BP352, 'CSV Import'!$DG$7:$DG$359, 0))),0)</f>
        <v>0</v>
      </c>
      <c r="AN352" s="106">
        <f>IFERROR(VALUE(INDEX('CSV Import'!$DI$7:$DI$359, MATCH($BP352, 'CSV Import'!$DG$7:$DG$359, 0))),0)</f>
        <v>0</v>
      </c>
      <c r="AO352" s="105">
        <f>IFERROR(VALUE(INDEX('CSV Import'!$DN$7:$DN$359, MATCH($BP352, 'CSV Import'!$DM$7:$DM$359, 0))),0)</f>
        <v>0</v>
      </c>
      <c r="AP352" s="106">
        <f>IFERROR(VALUE(INDEX('CSV Import'!$DO$7:$DO$359, MATCH($BP352, 'CSV Import'!$DM$7:$DM$359, 0))),0)</f>
        <v>0</v>
      </c>
      <c r="AQ352" s="105">
        <f>IFERROR(VALUE(INDEX('CSV Import'!$DT$7:$DT$359, MATCH($BP352, 'CSV Import'!$DS$7:$DS$359, 0))),0)</f>
        <v>0</v>
      </c>
      <c r="AR352" s="106">
        <f>IFERROR(VALUE(INDEX('CSV Import'!$DU$7:$DU$359, MATCH($BP352, 'CSV Import'!$DS$7:$DS$359, 0))),0)</f>
        <v>0</v>
      </c>
      <c r="AS352" s="105">
        <f>IFERROR(VALUE(INDEX('CSV Import'!$DZ$7:$DZ$359, MATCH($BP352, 'CSV Import'!$DY$7:$DY$359, 0))),0)</f>
        <v>0</v>
      </c>
      <c r="AT352" s="106">
        <f>IFERROR(VALUE(INDEX('CSV Import'!$EA$7:$EA$359, MATCH($BP352, 'CSV Import'!$DY$7:$DY$359, 0))),0)</f>
        <v>0</v>
      </c>
      <c r="AU352" s="105">
        <f>IFERROR(VALUE(INDEX('CSV Import'!$EF$7:$EF$359, MATCH($BP352, 'CSV Import'!$EE$7:$EE$359, 0))),0)</f>
        <v>0</v>
      </c>
      <c r="AV352" s="106">
        <f>IFERROR(VALUE(INDEX('CSV Import'!$EG$7:$EG$359, MATCH($BP352, 'CSV Import'!$EE$7:$EE$359, 0))),0)</f>
        <v>0</v>
      </c>
      <c r="AW352" s="105">
        <f>IFERROR(VALUE(INDEX('CSV Import'!$EL$7:$EL$359, MATCH($BP352, 'CSV Import'!$EK$7:$EK$359, 0))),0)</f>
        <v>0</v>
      </c>
      <c r="AX352" s="106">
        <f>IFERROR(VALUE(INDEX('CSV Import'!$EM$7:$EM$359, MATCH($BP352, 'CSV Import'!$EK$7:$EK$359, 0))),0)</f>
        <v>0</v>
      </c>
      <c r="AY352" s="105">
        <f>IFERROR(VALUE(INDEX('CSV Import'!$ER$7:$ER$359, MATCH($BP352, 'CSV Import'!$EQ$7:$EQ$359, 0))),0)</f>
        <v>0</v>
      </c>
      <c r="AZ352" s="106">
        <f>IFERROR(VALUE(INDEX('CSV Import'!$ES$7:$ES$359, MATCH($BP352, 'CSV Import'!$EQ$7:$EQ$359, 0))),0)</f>
        <v>0</v>
      </c>
      <c r="BA352" s="105">
        <f>IFERROR(VALUE(INDEX('CSV Import'!$EX$7:$EX$359, MATCH($BP352, 'CSV Import'!$EW$7:$EW$359, 0))),0)</f>
        <v>0</v>
      </c>
      <c r="BB352" s="106">
        <f>IFERROR(VALUE(INDEX('CSV Import'!$EY$7:$EY$359, MATCH($BP352, 'CSV Import'!$EW$7:$EW$359, 0))),0)</f>
        <v>0</v>
      </c>
      <c r="BC352" s="105">
        <f>IFERROR(VALUE(INDEX('CSV Import'!$FD$7:$FD$359, MATCH($BP352, 'CSV Import'!$FC$7:$FC$359, 0))),0)</f>
        <v>0</v>
      </c>
      <c r="BD352" s="106">
        <f>IFERROR(VALUE(INDEX('CSV Import'!$FE$7:$FE$359, MATCH($BP352, 'CSV Import'!$FC$7:$FC$359, 0))),0)</f>
        <v>0</v>
      </c>
      <c r="BE352" s="105">
        <f>IFERROR(VALUE(INDEX('CSV Import'!$FJ$7:$FJ$359, MATCH($BP352, 'CSV Import'!$FI$7:$FI$359, 0))),0)</f>
        <v>0</v>
      </c>
      <c r="BF352" s="106">
        <f>IFERROR(VALUE(INDEX('CSV Import'!$FK$7:$FK$359, MATCH($BP352, 'CSV Import'!$FI$7:$FI$359, 0))),0)</f>
        <v>0</v>
      </c>
      <c r="BG352" s="105">
        <f>IFERROR(VALUE(INDEX('CSV Import'!$FP$7:$FP$359, MATCH($BP352, 'CSV Import'!$FO$7:$FO$359, 0))),0)</f>
        <v>0</v>
      </c>
      <c r="BH352" s="106">
        <f>IFERROR(VALUE(INDEX('CSV Import'!$FQ$7:$FQ$359, MATCH($BP352, 'CSV Import'!$FO$7:$FO$359, 0))),0)</f>
        <v>0</v>
      </c>
      <c r="BI352" s="105">
        <f>IFERROR(VALUE(INDEX('CSV Import'!$FV$7:$FV$359, MATCH($BP352, 'CSV Import'!$FU$7:$FU$359, 0))),0)</f>
        <v>0</v>
      </c>
      <c r="BJ352" s="106">
        <f>IFERROR(VALUE(INDEX('CSV Import'!$FW$7:$FW$359, MATCH($BP352, 'CSV Import'!$FU$7:$FU$359, 0))),0)</f>
        <v>0</v>
      </c>
      <c r="BK352" s="105">
        <f>IFERROR(VALUE(INDEX('CSV Import'!$GB$7:$GB$359, MATCH($BP352, 'CSV Import'!$GA$7:$GA$359, 0))),0)</f>
        <v>0</v>
      </c>
      <c r="BL352" s="106">
        <f>IFERROR(VALUE(INDEX('CSV Import'!$GC$7:$GC$359, MATCH($BP352, 'CSV Import'!$GA$7:$GA$359, 0))),0)</f>
        <v>0</v>
      </c>
      <c r="BM352" s="61">
        <f t="shared" si="579"/>
        <v>0</v>
      </c>
      <c r="BN352" s="62">
        <f t="shared" si="579"/>
        <v>0</v>
      </c>
      <c r="BP352" s="33" t="str">
        <f t="shared" si="580"/>
        <v>CREDITS</v>
      </c>
    </row>
    <row r="353" spans="1:68" x14ac:dyDescent="0.2">
      <c r="A353" s="28">
        <f>ROW()</f>
        <v>353</v>
      </c>
      <c r="B353" s="120"/>
      <c r="C353" s="105">
        <f>IFERROR(VALUE(INDEX('CSV Import'!$D$7:$D$359, MATCH($BP353, 'CSV Import'!$C$7:$C$359, 0))),0)</f>
        <v>0</v>
      </c>
      <c r="D353" s="106">
        <f>IFERROR(VALUE(INDEX('CSV Import'!$E$7:$E$359, MATCH($BP353, 'CSV Import'!$C$7:$C$359, 0))),0)</f>
        <v>0</v>
      </c>
      <c r="E353" s="105">
        <f>IFERROR(VALUE(INDEX('CSV Import'!$J$7:$J$359, MATCH($BP353, 'CSV Import'!$I$7:$I$359, 0))),0)</f>
        <v>0</v>
      </c>
      <c r="F353" s="106">
        <f>IFERROR(VALUE(INDEX('CSV Import'!$K$7:$K$359, MATCH($BP353, 'CSV Import'!$I$7:$I$359, 0))),0)</f>
        <v>0</v>
      </c>
      <c r="G353" s="105">
        <f>IFERROR(VALUE(INDEX('CSV Import'!$P$7:$P$359, MATCH($BP353, 'CSV Import'!$O$7:$O$359, 0))),0)</f>
        <v>0</v>
      </c>
      <c r="H353" s="106">
        <f>IFERROR(VALUE(INDEX('CSV Import'!$Q$7:$Q$359, MATCH($BP353, 'CSV Import'!$O$7:$O$359, 0))),0)</f>
        <v>0</v>
      </c>
      <c r="I353" s="105">
        <f>IFERROR(VALUE(INDEX('CSV Import'!$V$7:$V$359, MATCH($BP353, 'CSV Import'!$U$7:$U$359, 0))),0)</f>
        <v>0</v>
      </c>
      <c r="J353" s="106">
        <f>IFERROR(VALUE(INDEX('CSV Import'!$W$7:$W$359, MATCH($BP353, 'CSV Import'!$U$7:$U$359, 0))),0)</f>
        <v>0</v>
      </c>
      <c r="K353" s="105">
        <f>IFERROR(VALUE(INDEX('CSV Import'!$AB$7:$AB$359, MATCH($BP353, 'CSV Import'!$AA$7:$AA$359, 0))),0)</f>
        <v>0</v>
      </c>
      <c r="L353" s="106">
        <f>IFERROR(VALUE(INDEX('CSV Import'!$AC$7:$AC$359, MATCH($BP353, 'CSV Import'!$AA$7:$AA$359, 0))),0)</f>
        <v>0</v>
      </c>
      <c r="M353" s="105">
        <f>IFERROR(VALUE(INDEX('CSV Import'!$AH$7:$AH$359, MATCH($BP353, 'CSV Import'!$AG$7:$AG$359, 0))),0)</f>
        <v>0</v>
      </c>
      <c r="N353" s="106">
        <f>IFERROR(VALUE(INDEX('CSV Import'!$AI$7:$AI$359, MATCH($BP353, 'CSV Import'!$AG$7:$AG$359, 0))),0)</f>
        <v>0</v>
      </c>
      <c r="O353" s="105">
        <f>IFERROR(VALUE(INDEX('CSV Import'!$AN$7:$AN$359, MATCH($BP353, 'CSV Import'!$AM$7:$AM$359, 0))),0)</f>
        <v>0</v>
      </c>
      <c r="P353" s="106">
        <f>IFERROR(VALUE(INDEX('CSV Import'!$AO$7:$AO$359, MATCH($BP353, 'CSV Import'!$AM$7:$AM$359, 0))),0)</f>
        <v>0</v>
      </c>
      <c r="Q353" s="105">
        <f>IFERROR(VALUE(INDEX('CSV Import'!$AT$7:$AT$359, MATCH($BP353, 'CSV Import'!$AS$7:$AS$359, 0))),0)</f>
        <v>0</v>
      </c>
      <c r="R353" s="106">
        <f>IFERROR(VALUE(INDEX('CSV Import'!$AU$7:$AU$359, MATCH($BP353, 'CSV Import'!$AS$7:$AS$359, 0))),0)</f>
        <v>0</v>
      </c>
      <c r="S353" s="105">
        <f>IFERROR(VALUE(INDEX('CSV Import'!$AZ$7:$AZ$359, MATCH($BP353, 'CSV Import'!$AY$7:$AY$359, 0))),0)</f>
        <v>0</v>
      </c>
      <c r="T353" s="106">
        <f>IFERROR(VALUE(INDEX('CSV Import'!$BA$7:$BA$359, MATCH($BP353, 'CSV Import'!$AY$7:$AY$359, 0))),0)</f>
        <v>0</v>
      </c>
      <c r="U353" s="105">
        <f>IFERROR(VALUE(INDEX('CSV Import'!$BF$7:$BF$359, MATCH($BP353, 'CSV Import'!$BE$7:$BE$359, 0))),0)</f>
        <v>0</v>
      </c>
      <c r="V353" s="106">
        <f>IFERROR(VALUE(INDEX('CSV Import'!$BG$7:$BG$359, MATCH($BP353, 'CSV Import'!$BE$7:$BE$359, 0))),0)</f>
        <v>0</v>
      </c>
      <c r="W353" s="105">
        <f>IFERROR(VALUE(INDEX('CSV Import'!$BL$7:$BL$359, MATCH($BP353, 'CSV Import'!$BK$7:$BK$359, 0))),0)</f>
        <v>0</v>
      </c>
      <c r="X353" s="106">
        <f>IFERROR(VALUE(INDEX('CSV Import'!$BM$7:$BM$359, MATCH($BP353, 'CSV Import'!$BK$7:$BK$359, 0))),0)</f>
        <v>0</v>
      </c>
      <c r="Y353" s="105">
        <f>IFERROR(VALUE(INDEX('CSV Import'!$BR$7:$BR$359, MATCH($BP353, 'CSV Import'!$BQ$7:$BQ$359, 0))),0)</f>
        <v>0</v>
      </c>
      <c r="Z353" s="106">
        <f>IFERROR(VALUE(INDEX('CSV Import'!$BS$7:$BS$359, MATCH($BP353, 'CSV Import'!$BQ$7:$BQ$359, 0))),0)</f>
        <v>0</v>
      </c>
      <c r="AA353" s="105">
        <f>IFERROR(VALUE(INDEX('CSV Import'!$BX$7:$BX$359, MATCH($BP353, 'CSV Import'!$BW$7:$BW$359, 0))),0)</f>
        <v>0</v>
      </c>
      <c r="AB353" s="106">
        <f>IFERROR(VALUE(INDEX('CSV Import'!$BY$7:$BY$359, MATCH($BP353, 'CSV Import'!$BW$7:$BW$359, 0))),0)</f>
        <v>0</v>
      </c>
      <c r="AC353" s="105">
        <f>IFERROR(VALUE(INDEX('CSV Import'!$CD$7:$CD$359, MATCH($BP353, 'CSV Import'!$CC$7:$CC$359, 0))),0)</f>
        <v>0</v>
      </c>
      <c r="AD353" s="106">
        <f>IFERROR(VALUE(INDEX('CSV Import'!$CE$7:$CE$359, MATCH($BP353, 'CSV Import'!$CC$7:$CC$359, 0))),0)</f>
        <v>0</v>
      </c>
      <c r="AE353" s="105">
        <f>IFERROR(VALUE(INDEX('CSV Import'!$CJ$7:$CJ$359, MATCH($BP353, 'CSV Import'!$CI$7:$CI$359, 0))),0)</f>
        <v>0</v>
      </c>
      <c r="AF353" s="106">
        <f>IFERROR(VALUE(INDEX('CSV Import'!$CK$7:$CK$359, MATCH($BP353, 'CSV Import'!$CI$7:$CI$359, 0))),0)</f>
        <v>0</v>
      </c>
      <c r="AG353" s="105">
        <f>IFERROR(VALUE(INDEX('CSV Import'!$CP$7:$CP$359, MATCH($BP353, 'CSV Import'!$CO$7:$CO$359, 0))),0)</f>
        <v>0</v>
      </c>
      <c r="AH353" s="106">
        <f>IFERROR(VALUE(INDEX('CSV Import'!$CQ$7:$CQ$359, MATCH($BP353, 'CSV Import'!$CO$7:$CO$359, 0))),0)</f>
        <v>0</v>
      </c>
      <c r="AI353" s="105">
        <f>IFERROR(VALUE(INDEX('CSV Import'!$CV$7:$CV$359, MATCH($BP353, 'CSV Import'!$CU$7:$CU$359, 0))),0)</f>
        <v>0</v>
      </c>
      <c r="AJ353" s="106">
        <f>IFERROR(VALUE(INDEX('CSV Import'!$CW$7:$CW$359, MATCH($BP353, 'CSV Import'!$CU$7:$CU$359, 0))),0)</f>
        <v>0</v>
      </c>
      <c r="AK353" s="105">
        <f>IFERROR(VALUE(INDEX('CSV Import'!$DB$7:$DB$359, MATCH($BP353, 'CSV Import'!$DA$7:$DA$359, 0))),0)</f>
        <v>0</v>
      </c>
      <c r="AL353" s="106">
        <f>IFERROR(VALUE(INDEX('CSV Import'!$DC$7:$DC$359, MATCH($BP353, 'CSV Import'!$DA$7:$DA$359, 0))),0)</f>
        <v>0</v>
      </c>
      <c r="AM353" s="105">
        <f>IFERROR(VALUE(INDEX('CSV Import'!$DH$7:$DH$359, MATCH($BP353, 'CSV Import'!$DG$7:$DG$359, 0))),0)</f>
        <v>0</v>
      </c>
      <c r="AN353" s="106">
        <f>IFERROR(VALUE(INDEX('CSV Import'!$DI$7:$DI$359, MATCH($BP353, 'CSV Import'!$DG$7:$DG$359, 0))),0)</f>
        <v>0</v>
      </c>
      <c r="AO353" s="105">
        <f>IFERROR(VALUE(INDEX('CSV Import'!$DN$7:$DN$359, MATCH($BP353, 'CSV Import'!$DM$7:$DM$359, 0))),0)</f>
        <v>0</v>
      </c>
      <c r="AP353" s="106">
        <f>IFERROR(VALUE(INDEX('CSV Import'!$DO$7:$DO$359, MATCH($BP353, 'CSV Import'!$DM$7:$DM$359, 0))),0)</f>
        <v>0</v>
      </c>
      <c r="AQ353" s="105">
        <f>IFERROR(VALUE(INDEX('CSV Import'!$DT$7:$DT$359, MATCH($BP353, 'CSV Import'!$DS$7:$DS$359, 0))),0)</f>
        <v>0</v>
      </c>
      <c r="AR353" s="106">
        <f>IFERROR(VALUE(INDEX('CSV Import'!$DU$7:$DU$359, MATCH($BP353, 'CSV Import'!$DS$7:$DS$359, 0))),0)</f>
        <v>0</v>
      </c>
      <c r="AS353" s="105">
        <f>IFERROR(VALUE(INDEX('CSV Import'!$DZ$7:$DZ$359, MATCH($BP353, 'CSV Import'!$DY$7:$DY$359, 0))),0)</f>
        <v>0</v>
      </c>
      <c r="AT353" s="106">
        <f>IFERROR(VALUE(INDEX('CSV Import'!$EA$7:$EA$359, MATCH($BP353, 'CSV Import'!$DY$7:$DY$359, 0))),0)</f>
        <v>0</v>
      </c>
      <c r="AU353" s="105">
        <f>IFERROR(VALUE(INDEX('CSV Import'!$EF$7:$EF$359, MATCH($BP353, 'CSV Import'!$EE$7:$EE$359, 0))),0)</f>
        <v>0</v>
      </c>
      <c r="AV353" s="106">
        <f>IFERROR(VALUE(INDEX('CSV Import'!$EG$7:$EG$359, MATCH($BP353, 'CSV Import'!$EE$7:$EE$359, 0))),0)</f>
        <v>0</v>
      </c>
      <c r="AW353" s="105">
        <f>IFERROR(VALUE(INDEX('CSV Import'!$EL$7:$EL$359, MATCH($BP353, 'CSV Import'!$EK$7:$EK$359, 0))),0)</f>
        <v>0</v>
      </c>
      <c r="AX353" s="106">
        <f>IFERROR(VALUE(INDEX('CSV Import'!$EM$7:$EM$359, MATCH($BP353, 'CSV Import'!$EK$7:$EK$359, 0))),0)</f>
        <v>0</v>
      </c>
      <c r="AY353" s="105">
        <f>IFERROR(VALUE(INDEX('CSV Import'!$ER$7:$ER$359, MATCH($BP353, 'CSV Import'!$EQ$7:$EQ$359, 0))),0)</f>
        <v>0</v>
      </c>
      <c r="AZ353" s="106">
        <f>IFERROR(VALUE(INDEX('CSV Import'!$ES$7:$ES$359, MATCH($BP353, 'CSV Import'!$EQ$7:$EQ$359, 0))),0)</f>
        <v>0</v>
      </c>
      <c r="BA353" s="105">
        <f>IFERROR(VALUE(INDEX('CSV Import'!$EX$7:$EX$359, MATCH($BP353, 'CSV Import'!$EW$7:$EW$359, 0))),0)</f>
        <v>0</v>
      </c>
      <c r="BB353" s="106">
        <f>IFERROR(VALUE(INDEX('CSV Import'!$EY$7:$EY$359, MATCH($BP353, 'CSV Import'!$EW$7:$EW$359, 0))),0)</f>
        <v>0</v>
      </c>
      <c r="BC353" s="105">
        <f>IFERROR(VALUE(INDEX('CSV Import'!$FD$7:$FD$359, MATCH($BP353, 'CSV Import'!$FC$7:$FC$359, 0))),0)</f>
        <v>0</v>
      </c>
      <c r="BD353" s="106">
        <f>IFERROR(VALUE(INDEX('CSV Import'!$FE$7:$FE$359, MATCH($BP353, 'CSV Import'!$FC$7:$FC$359, 0))),0)</f>
        <v>0</v>
      </c>
      <c r="BE353" s="105">
        <f>IFERROR(VALUE(INDEX('CSV Import'!$FJ$7:$FJ$359, MATCH($BP353, 'CSV Import'!$FI$7:$FI$359, 0))),0)</f>
        <v>0</v>
      </c>
      <c r="BF353" s="106">
        <f>IFERROR(VALUE(INDEX('CSV Import'!$FK$7:$FK$359, MATCH($BP353, 'CSV Import'!$FI$7:$FI$359, 0))),0)</f>
        <v>0</v>
      </c>
      <c r="BG353" s="105">
        <f>IFERROR(VALUE(INDEX('CSV Import'!$FP$7:$FP$359, MATCH($BP353, 'CSV Import'!$FO$7:$FO$359, 0))),0)</f>
        <v>0</v>
      </c>
      <c r="BH353" s="106">
        <f>IFERROR(VALUE(INDEX('CSV Import'!$FQ$7:$FQ$359, MATCH($BP353, 'CSV Import'!$FO$7:$FO$359, 0))),0)</f>
        <v>0</v>
      </c>
      <c r="BI353" s="105">
        <f>IFERROR(VALUE(INDEX('CSV Import'!$FV$7:$FV$359, MATCH($BP353, 'CSV Import'!$FU$7:$FU$359, 0))),0)</f>
        <v>0</v>
      </c>
      <c r="BJ353" s="106">
        <f>IFERROR(VALUE(INDEX('CSV Import'!$FW$7:$FW$359, MATCH($BP353, 'CSV Import'!$FU$7:$FU$359, 0))),0)</f>
        <v>0</v>
      </c>
      <c r="BK353" s="105">
        <f>IFERROR(VALUE(INDEX('CSV Import'!$GB$7:$GB$359, MATCH($BP353, 'CSV Import'!$GA$7:$GA$359, 0))),0)</f>
        <v>0</v>
      </c>
      <c r="BL353" s="106">
        <f>IFERROR(VALUE(INDEX('CSV Import'!$GC$7:$GC$359, MATCH($BP353, 'CSV Import'!$GA$7:$GA$359, 0))),0)</f>
        <v>0</v>
      </c>
      <c r="BM353" s="61">
        <f t="shared" si="579"/>
        <v>0</v>
      </c>
      <c r="BN353" s="62">
        <f t="shared" si="579"/>
        <v>0</v>
      </c>
      <c r="BP353" s="33" t="str">
        <f t="shared" si="580"/>
        <v>CREDITS</v>
      </c>
    </row>
    <row r="354" spans="1:68" x14ac:dyDescent="0.2">
      <c r="A354" s="28">
        <f>ROW()</f>
        <v>354</v>
      </c>
      <c r="B354" s="120"/>
      <c r="C354" s="105">
        <f>IFERROR(VALUE(INDEX('CSV Import'!$D$7:$D$359, MATCH($BP354, 'CSV Import'!$C$7:$C$359, 0))),0)</f>
        <v>0</v>
      </c>
      <c r="D354" s="106">
        <f>IFERROR(VALUE(INDEX('CSV Import'!$E$7:$E$359, MATCH($BP354, 'CSV Import'!$C$7:$C$359, 0))),0)</f>
        <v>0</v>
      </c>
      <c r="E354" s="105">
        <f>IFERROR(VALUE(INDEX('CSV Import'!$J$7:$J$359, MATCH($BP354, 'CSV Import'!$I$7:$I$359, 0))),0)</f>
        <v>0</v>
      </c>
      <c r="F354" s="106">
        <f>IFERROR(VALUE(INDEX('CSV Import'!$K$7:$K$359, MATCH($BP354, 'CSV Import'!$I$7:$I$359, 0))),0)</f>
        <v>0</v>
      </c>
      <c r="G354" s="105">
        <f>IFERROR(VALUE(INDEX('CSV Import'!$P$7:$P$359, MATCH($BP354, 'CSV Import'!$O$7:$O$359, 0))),0)</f>
        <v>0</v>
      </c>
      <c r="H354" s="106">
        <f>IFERROR(VALUE(INDEX('CSV Import'!$Q$7:$Q$359, MATCH($BP354, 'CSV Import'!$O$7:$O$359, 0))),0)</f>
        <v>0</v>
      </c>
      <c r="I354" s="105">
        <f>IFERROR(VALUE(INDEX('CSV Import'!$V$7:$V$359, MATCH($BP354, 'CSV Import'!$U$7:$U$359, 0))),0)</f>
        <v>0</v>
      </c>
      <c r="J354" s="106">
        <f>IFERROR(VALUE(INDEX('CSV Import'!$W$7:$W$359, MATCH($BP354, 'CSV Import'!$U$7:$U$359, 0))),0)</f>
        <v>0</v>
      </c>
      <c r="K354" s="105">
        <f>IFERROR(VALUE(INDEX('CSV Import'!$AB$7:$AB$359, MATCH($BP354, 'CSV Import'!$AA$7:$AA$359, 0))),0)</f>
        <v>0</v>
      </c>
      <c r="L354" s="106">
        <f>IFERROR(VALUE(INDEX('CSV Import'!$AC$7:$AC$359, MATCH($BP354, 'CSV Import'!$AA$7:$AA$359, 0))),0)</f>
        <v>0</v>
      </c>
      <c r="M354" s="105">
        <f>IFERROR(VALUE(INDEX('CSV Import'!$AH$7:$AH$359, MATCH($BP354, 'CSV Import'!$AG$7:$AG$359, 0))),0)</f>
        <v>0</v>
      </c>
      <c r="N354" s="106">
        <f>IFERROR(VALUE(INDEX('CSV Import'!$AI$7:$AI$359, MATCH($BP354, 'CSV Import'!$AG$7:$AG$359, 0))),0)</f>
        <v>0</v>
      </c>
      <c r="O354" s="105">
        <f>IFERROR(VALUE(INDEX('CSV Import'!$AN$7:$AN$359, MATCH($BP354, 'CSV Import'!$AM$7:$AM$359, 0))),0)</f>
        <v>0</v>
      </c>
      <c r="P354" s="106">
        <f>IFERROR(VALUE(INDEX('CSV Import'!$AO$7:$AO$359, MATCH($BP354, 'CSV Import'!$AM$7:$AM$359, 0))),0)</f>
        <v>0</v>
      </c>
      <c r="Q354" s="105">
        <f>IFERROR(VALUE(INDEX('CSV Import'!$AT$7:$AT$359, MATCH($BP354, 'CSV Import'!$AS$7:$AS$359, 0))),0)</f>
        <v>0</v>
      </c>
      <c r="R354" s="106">
        <f>IFERROR(VALUE(INDEX('CSV Import'!$AU$7:$AU$359, MATCH($BP354, 'CSV Import'!$AS$7:$AS$359, 0))),0)</f>
        <v>0</v>
      </c>
      <c r="S354" s="105">
        <f>IFERROR(VALUE(INDEX('CSV Import'!$AZ$7:$AZ$359, MATCH($BP354, 'CSV Import'!$AY$7:$AY$359, 0))),0)</f>
        <v>0</v>
      </c>
      <c r="T354" s="106">
        <f>IFERROR(VALUE(INDEX('CSV Import'!$BA$7:$BA$359, MATCH($BP354, 'CSV Import'!$AY$7:$AY$359, 0))),0)</f>
        <v>0</v>
      </c>
      <c r="U354" s="105">
        <f>IFERROR(VALUE(INDEX('CSV Import'!$BF$7:$BF$359, MATCH($BP354, 'CSV Import'!$BE$7:$BE$359, 0))),0)</f>
        <v>0</v>
      </c>
      <c r="V354" s="106">
        <f>IFERROR(VALUE(INDEX('CSV Import'!$BG$7:$BG$359, MATCH($BP354, 'CSV Import'!$BE$7:$BE$359, 0))),0)</f>
        <v>0</v>
      </c>
      <c r="W354" s="105">
        <f>IFERROR(VALUE(INDEX('CSV Import'!$BL$7:$BL$359, MATCH($BP354, 'CSV Import'!$BK$7:$BK$359, 0))),0)</f>
        <v>0</v>
      </c>
      <c r="X354" s="106">
        <f>IFERROR(VALUE(INDEX('CSV Import'!$BM$7:$BM$359, MATCH($BP354, 'CSV Import'!$BK$7:$BK$359, 0))),0)</f>
        <v>0</v>
      </c>
      <c r="Y354" s="105">
        <f>IFERROR(VALUE(INDEX('CSV Import'!$BR$7:$BR$359, MATCH($BP354, 'CSV Import'!$BQ$7:$BQ$359, 0))),0)</f>
        <v>0</v>
      </c>
      <c r="Z354" s="106">
        <f>IFERROR(VALUE(INDEX('CSV Import'!$BS$7:$BS$359, MATCH($BP354, 'CSV Import'!$BQ$7:$BQ$359, 0))),0)</f>
        <v>0</v>
      </c>
      <c r="AA354" s="105">
        <f>IFERROR(VALUE(INDEX('CSV Import'!$BX$7:$BX$359, MATCH($BP354, 'CSV Import'!$BW$7:$BW$359, 0))),0)</f>
        <v>0</v>
      </c>
      <c r="AB354" s="106">
        <f>IFERROR(VALUE(INDEX('CSV Import'!$BY$7:$BY$359, MATCH($BP354, 'CSV Import'!$BW$7:$BW$359, 0))),0)</f>
        <v>0</v>
      </c>
      <c r="AC354" s="105">
        <f>IFERROR(VALUE(INDEX('CSV Import'!$CD$7:$CD$359, MATCH($BP354, 'CSV Import'!$CC$7:$CC$359, 0))),0)</f>
        <v>0</v>
      </c>
      <c r="AD354" s="106">
        <f>IFERROR(VALUE(INDEX('CSV Import'!$CE$7:$CE$359, MATCH($BP354, 'CSV Import'!$CC$7:$CC$359, 0))),0)</f>
        <v>0</v>
      </c>
      <c r="AE354" s="105">
        <f>IFERROR(VALUE(INDEX('CSV Import'!$CJ$7:$CJ$359, MATCH($BP354, 'CSV Import'!$CI$7:$CI$359, 0))),0)</f>
        <v>0</v>
      </c>
      <c r="AF354" s="106">
        <f>IFERROR(VALUE(INDEX('CSV Import'!$CK$7:$CK$359, MATCH($BP354, 'CSV Import'!$CI$7:$CI$359, 0))),0)</f>
        <v>0</v>
      </c>
      <c r="AG354" s="105">
        <f>IFERROR(VALUE(INDEX('CSV Import'!$CP$7:$CP$359, MATCH($BP354, 'CSV Import'!$CO$7:$CO$359, 0))),0)</f>
        <v>0</v>
      </c>
      <c r="AH354" s="106">
        <f>IFERROR(VALUE(INDEX('CSV Import'!$CQ$7:$CQ$359, MATCH($BP354, 'CSV Import'!$CO$7:$CO$359, 0))),0)</f>
        <v>0</v>
      </c>
      <c r="AI354" s="105">
        <f>IFERROR(VALUE(INDEX('CSV Import'!$CV$7:$CV$359, MATCH($BP354, 'CSV Import'!$CU$7:$CU$359, 0))),0)</f>
        <v>0</v>
      </c>
      <c r="AJ354" s="106">
        <f>IFERROR(VALUE(INDEX('CSV Import'!$CW$7:$CW$359, MATCH($BP354, 'CSV Import'!$CU$7:$CU$359, 0))),0)</f>
        <v>0</v>
      </c>
      <c r="AK354" s="105">
        <f>IFERROR(VALUE(INDEX('CSV Import'!$DB$7:$DB$359, MATCH($BP354, 'CSV Import'!$DA$7:$DA$359, 0))),0)</f>
        <v>0</v>
      </c>
      <c r="AL354" s="106">
        <f>IFERROR(VALUE(INDEX('CSV Import'!$DC$7:$DC$359, MATCH($BP354, 'CSV Import'!$DA$7:$DA$359, 0))),0)</f>
        <v>0</v>
      </c>
      <c r="AM354" s="105">
        <f>IFERROR(VALUE(INDEX('CSV Import'!$DH$7:$DH$359, MATCH($BP354, 'CSV Import'!$DG$7:$DG$359, 0))),0)</f>
        <v>0</v>
      </c>
      <c r="AN354" s="106">
        <f>IFERROR(VALUE(INDEX('CSV Import'!$DI$7:$DI$359, MATCH($BP354, 'CSV Import'!$DG$7:$DG$359, 0))),0)</f>
        <v>0</v>
      </c>
      <c r="AO354" s="105">
        <f>IFERROR(VALUE(INDEX('CSV Import'!$DN$7:$DN$359, MATCH($BP354, 'CSV Import'!$DM$7:$DM$359, 0))),0)</f>
        <v>0</v>
      </c>
      <c r="AP354" s="106">
        <f>IFERROR(VALUE(INDEX('CSV Import'!$DO$7:$DO$359, MATCH($BP354, 'CSV Import'!$DM$7:$DM$359, 0))),0)</f>
        <v>0</v>
      </c>
      <c r="AQ354" s="105">
        <f>IFERROR(VALUE(INDEX('CSV Import'!$DT$7:$DT$359, MATCH($BP354, 'CSV Import'!$DS$7:$DS$359, 0))),0)</f>
        <v>0</v>
      </c>
      <c r="AR354" s="106">
        <f>IFERROR(VALUE(INDEX('CSV Import'!$DU$7:$DU$359, MATCH($BP354, 'CSV Import'!$DS$7:$DS$359, 0))),0)</f>
        <v>0</v>
      </c>
      <c r="AS354" s="105">
        <f>IFERROR(VALUE(INDEX('CSV Import'!$DZ$7:$DZ$359, MATCH($BP354, 'CSV Import'!$DY$7:$DY$359, 0))),0)</f>
        <v>0</v>
      </c>
      <c r="AT354" s="106">
        <f>IFERROR(VALUE(INDEX('CSV Import'!$EA$7:$EA$359, MATCH($BP354, 'CSV Import'!$DY$7:$DY$359, 0))),0)</f>
        <v>0</v>
      </c>
      <c r="AU354" s="105">
        <f>IFERROR(VALUE(INDEX('CSV Import'!$EF$7:$EF$359, MATCH($BP354, 'CSV Import'!$EE$7:$EE$359, 0))),0)</f>
        <v>0</v>
      </c>
      <c r="AV354" s="106">
        <f>IFERROR(VALUE(INDEX('CSV Import'!$EG$7:$EG$359, MATCH($BP354, 'CSV Import'!$EE$7:$EE$359, 0))),0)</f>
        <v>0</v>
      </c>
      <c r="AW354" s="105">
        <f>IFERROR(VALUE(INDEX('CSV Import'!$EL$7:$EL$359, MATCH($BP354, 'CSV Import'!$EK$7:$EK$359, 0))),0)</f>
        <v>0</v>
      </c>
      <c r="AX354" s="106">
        <f>IFERROR(VALUE(INDEX('CSV Import'!$EM$7:$EM$359, MATCH($BP354, 'CSV Import'!$EK$7:$EK$359, 0))),0)</f>
        <v>0</v>
      </c>
      <c r="AY354" s="105">
        <f>IFERROR(VALUE(INDEX('CSV Import'!$ER$7:$ER$359, MATCH($BP354, 'CSV Import'!$EQ$7:$EQ$359, 0))),0)</f>
        <v>0</v>
      </c>
      <c r="AZ354" s="106">
        <f>IFERROR(VALUE(INDEX('CSV Import'!$ES$7:$ES$359, MATCH($BP354, 'CSV Import'!$EQ$7:$EQ$359, 0))),0)</f>
        <v>0</v>
      </c>
      <c r="BA354" s="105">
        <f>IFERROR(VALUE(INDEX('CSV Import'!$EX$7:$EX$359, MATCH($BP354, 'CSV Import'!$EW$7:$EW$359, 0))),0)</f>
        <v>0</v>
      </c>
      <c r="BB354" s="106">
        <f>IFERROR(VALUE(INDEX('CSV Import'!$EY$7:$EY$359, MATCH($BP354, 'CSV Import'!$EW$7:$EW$359, 0))),0)</f>
        <v>0</v>
      </c>
      <c r="BC354" s="105">
        <f>IFERROR(VALUE(INDEX('CSV Import'!$FD$7:$FD$359, MATCH($BP354, 'CSV Import'!$FC$7:$FC$359, 0))),0)</f>
        <v>0</v>
      </c>
      <c r="BD354" s="106">
        <f>IFERROR(VALUE(INDEX('CSV Import'!$FE$7:$FE$359, MATCH($BP354, 'CSV Import'!$FC$7:$FC$359, 0))),0)</f>
        <v>0</v>
      </c>
      <c r="BE354" s="105">
        <f>IFERROR(VALUE(INDEX('CSV Import'!$FJ$7:$FJ$359, MATCH($BP354, 'CSV Import'!$FI$7:$FI$359, 0))),0)</f>
        <v>0</v>
      </c>
      <c r="BF354" s="106">
        <f>IFERROR(VALUE(INDEX('CSV Import'!$FK$7:$FK$359, MATCH($BP354, 'CSV Import'!$FI$7:$FI$359, 0))),0)</f>
        <v>0</v>
      </c>
      <c r="BG354" s="105">
        <f>IFERROR(VALUE(INDEX('CSV Import'!$FP$7:$FP$359, MATCH($BP354, 'CSV Import'!$FO$7:$FO$359, 0))),0)</f>
        <v>0</v>
      </c>
      <c r="BH354" s="106">
        <f>IFERROR(VALUE(INDEX('CSV Import'!$FQ$7:$FQ$359, MATCH($BP354, 'CSV Import'!$FO$7:$FO$359, 0))),0)</f>
        <v>0</v>
      </c>
      <c r="BI354" s="105">
        <f>IFERROR(VALUE(INDEX('CSV Import'!$FV$7:$FV$359, MATCH($BP354, 'CSV Import'!$FU$7:$FU$359, 0))),0)</f>
        <v>0</v>
      </c>
      <c r="BJ354" s="106">
        <f>IFERROR(VALUE(INDEX('CSV Import'!$FW$7:$FW$359, MATCH($BP354, 'CSV Import'!$FU$7:$FU$359, 0))),0)</f>
        <v>0</v>
      </c>
      <c r="BK354" s="105">
        <f>IFERROR(VALUE(INDEX('CSV Import'!$GB$7:$GB$359, MATCH($BP354, 'CSV Import'!$GA$7:$GA$359, 0))),0)</f>
        <v>0</v>
      </c>
      <c r="BL354" s="106">
        <f>IFERROR(VALUE(INDEX('CSV Import'!$GC$7:$GC$359, MATCH($BP354, 'CSV Import'!$GA$7:$GA$359, 0))),0)</f>
        <v>0</v>
      </c>
      <c r="BM354" s="61">
        <f t="shared" si="579"/>
        <v>0</v>
      </c>
      <c r="BN354" s="62">
        <f t="shared" si="579"/>
        <v>0</v>
      </c>
      <c r="BP354" s="33" t="str">
        <f t="shared" si="580"/>
        <v>CREDITS</v>
      </c>
    </row>
    <row r="355" spans="1:68" x14ac:dyDescent="0.2">
      <c r="A355" s="28">
        <f>ROW()</f>
        <v>355</v>
      </c>
      <c r="B355" s="120"/>
      <c r="C355" s="105">
        <f>IFERROR(VALUE(INDEX('CSV Import'!$D$7:$D$359, MATCH($BP355, 'CSV Import'!$C$7:$C$359, 0))),0)</f>
        <v>0</v>
      </c>
      <c r="D355" s="106">
        <f>IFERROR(VALUE(INDEX('CSV Import'!$E$7:$E$359, MATCH($BP355, 'CSV Import'!$C$7:$C$359, 0))),0)</f>
        <v>0</v>
      </c>
      <c r="E355" s="105">
        <f>IFERROR(VALUE(INDEX('CSV Import'!$J$7:$J$359, MATCH($BP355, 'CSV Import'!$I$7:$I$359, 0))),0)</f>
        <v>0</v>
      </c>
      <c r="F355" s="106">
        <f>IFERROR(VALUE(INDEX('CSV Import'!$K$7:$K$359, MATCH($BP355, 'CSV Import'!$I$7:$I$359, 0))),0)</f>
        <v>0</v>
      </c>
      <c r="G355" s="105">
        <f>IFERROR(VALUE(INDEX('CSV Import'!$P$7:$P$359, MATCH($BP355, 'CSV Import'!$O$7:$O$359, 0))),0)</f>
        <v>0</v>
      </c>
      <c r="H355" s="106">
        <f>IFERROR(VALUE(INDEX('CSV Import'!$Q$7:$Q$359, MATCH($BP355, 'CSV Import'!$O$7:$O$359, 0))),0)</f>
        <v>0</v>
      </c>
      <c r="I355" s="105">
        <f>IFERROR(VALUE(INDEX('CSV Import'!$V$7:$V$359, MATCH($BP355, 'CSV Import'!$U$7:$U$359, 0))),0)</f>
        <v>0</v>
      </c>
      <c r="J355" s="106">
        <f>IFERROR(VALUE(INDEX('CSV Import'!$W$7:$W$359, MATCH($BP355, 'CSV Import'!$U$7:$U$359, 0))),0)</f>
        <v>0</v>
      </c>
      <c r="K355" s="105">
        <f>IFERROR(VALUE(INDEX('CSV Import'!$AB$7:$AB$359, MATCH($BP355, 'CSV Import'!$AA$7:$AA$359, 0))),0)</f>
        <v>0</v>
      </c>
      <c r="L355" s="106">
        <f>IFERROR(VALUE(INDEX('CSV Import'!$AC$7:$AC$359, MATCH($BP355, 'CSV Import'!$AA$7:$AA$359, 0))),0)</f>
        <v>0</v>
      </c>
      <c r="M355" s="105">
        <f>IFERROR(VALUE(INDEX('CSV Import'!$AH$7:$AH$359, MATCH($BP355, 'CSV Import'!$AG$7:$AG$359, 0))),0)</f>
        <v>0</v>
      </c>
      <c r="N355" s="106">
        <f>IFERROR(VALUE(INDEX('CSV Import'!$AI$7:$AI$359, MATCH($BP355, 'CSV Import'!$AG$7:$AG$359, 0))),0)</f>
        <v>0</v>
      </c>
      <c r="O355" s="105">
        <f>IFERROR(VALUE(INDEX('CSV Import'!$AN$7:$AN$359, MATCH($BP355, 'CSV Import'!$AM$7:$AM$359, 0))),0)</f>
        <v>0</v>
      </c>
      <c r="P355" s="106">
        <f>IFERROR(VALUE(INDEX('CSV Import'!$AO$7:$AO$359, MATCH($BP355, 'CSV Import'!$AM$7:$AM$359, 0))),0)</f>
        <v>0</v>
      </c>
      <c r="Q355" s="105">
        <f>IFERROR(VALUE(INDEX('CSV Import'!$AT$7:$AT$359, MATCH($BP355, 'CSV Import'!$AS$7:$AS$359, 0))),0)</f>
        <v>0</v>
      </c>
      <c r="R355" s="106">
        <f>IFERROR(VALUE(INDEX('CSV Import'!$AU$7:$AU$359, MATCH($BP355, 'CSV Import'!$AS$7:$AS$359, 0))),0)</f>
        <v>0</v>
      </c>
      <c r="S355" s="105">
        <f>IFERROR(VALUE(INDEX('CSV Import'!$AZ$7:$AZ$359, MATCH($BP355, 'CSV Import'!$AY$7:$AY$359, 0))),0)</f>
        <v>0</v>
      </c>
      <c r="T355" s="106">
        <f>IFERROR(VALUE(INDEX('CSV Import'!$BA$7:$BA$359, MATCH($BP355, 'CSV Import'!$AY$7:$AY$359, 0))),0)</f>
        <v>0</v>
      </c>
      <c r="U355" s="105">
        <f>IFERROR(VALUE(INDEX('CSV Import'!$BF$7:$BF$359, MATCH($BP355, 'CSV Import'!$BE$7:$BE$359, 0))),0)</f>
        <v>0</v>
      </c>
      <c r="V355" s="106">
        <f>IFERROR(VALUE(INDEX('CSV Import'!$BG$7:$BG$359, MATCH($BP355, 'CSV Import'!$BE$7:$BE$359, 0))),0)</f>
        <v>0</v>
      </c>
      <c r="W355" s="105">
        <f>IFERROR(VALUE(INDEX('CSV Import'!$BL$7:$BL$359, MATCH($BP355, 'CSV Import'!$BK$7:$BK$359, 0))),0)</f>
        <v>0</v>
      </c>
      <c r="X355" s="106">
        <f>IFERROR(VALUE(INDEX('CSV Import'!$BM$7:$BM$359, MATCH($BP355, 'CSV Import'!$BK$7:$BK$359, 0))),0)</f>
        <v>0</v>
      </c>
      <c r="Y355" s="105">
        <f>IFERROR(VALUE(INDEX('CSV Import'!$BR$7:$BR$359, MATCH($BP355, 'CSV Import'!$BQ$7:$BQ$359, 0))),0)</f>
        <v>0</v>
      </c>
      <c r="Z355" s="106">
        <f>IFERROR(VALUE(INDEX('CSV Import'!$BS$7:$BS$359, MATCH($BP355, 'CSV Import'!$BQ$7:$BQ$359, 0))),0)</f>
        <v>0</v>
      </c>
      <c r="AA355" s="105">
        <f>IFERROR(VALUE(INDEX('CSV Import'!$BX$7:$BX$359, MATCH($BP355, 'CSV Import'!$BW$7:$BW$359, 0))),0)</f>
        <v>0</v>
      </c>
      <c r="AB355" s="106">
        <f>IFERROR(VALUE(INDEX('CSV Import'!$BY$7:$BY$359, MATCH($BP355, 'CSV Import'!$BW$7:$BW$359, 0))),0)</f>
        <v>0</v>
      </c>
      <c r="AC355" s="105">
        <f>IFERROR(VALUE(INDEX('CSV Import'!$CD$7:$CD$359, MATCH($BP355, 'CSV Import'!$CC$7:$CC$359, 0))),0)</f>
        <v>0</v>
      </c>
      <c r="AD355" s="106">
        <f>IFERROR(VALUE(INDEX('CSV Import'!$CE$7:$CE$359, MATCH($BP355, 'CSV Import'!$CC$7:$CC$359, 0))),0)</f>
        <v>0</v>
      </c>
      <c r="AE355" s="105">
        <f>IFERROR(VALUE(INDEX('CSV Import'!$CJ$7:$CJ$359, MATCH($BP355, 'CSV Import'!$CI$7:$CI$359, 0))),0)</f>
        <v>0</v>
      </c>
      <c r="AF355" s="106">
        <f>IFERROR(VALUE(INDEX('CSV Import'!$CK$7:$CK$359, MATCH($BP355, 'CSV Import'!$CI$7:$CI$359, 0))),0)</f>
        <v>0</v>
      </c>
      <c r="AG355" s="105">
        <f>IFERROR(VALUE(INDEX('CSV Import'!$CP$7:$CP$359, MATCH($BP355, 'CSV Import'!$CO$7:$CO$359, 0))),0)</f>
        <v>0</v>
      </c>
      <c r="AH355" s="106">
        <f>IFERROR(VALUE(INDEX('CSV Import'!$CQ$7:$CQ$359, MATCH($BP355, 'CSV Import'!$CO$7:$CO$359, 0))),0)</f>
        <v>0</v>
      </c>
      <c r="AI355" s="105">
        <f>IFERROR(VALUE(INDEX('CSV Import'!$CV$7:$CV$359, MATCH($BP355, 'CSV Import'!$CU$7:$CU$359, 0))),0)</f>
        <v>0</v>
      </c>
      <c r="AJ355" s="106">
        <f>IFERROR(VALUE(INDEX('CSV Import'!$CW$7:$CW$359, MATCH($BP355, 'CSV Import'!$CU$7:$CU$359, 0))),0)</f>
        <v>0</v>
      </c>
      <c r="AK355" s="105">
        <f>IFERROR(VALUE(INDEX('CSV Import'!$DB$7:$DB$359, MATCH($BP355, 'CSV Import'!$DA$7:$DA$359, 0))),0)</f>
        <v>0</v>
      </c>
      <c r="AL355" s="106">
        <f>IFERROR(VALUE(INDEX('CSV Import'!$DC$7:$DC$359, MATCH($BP355, 'CSV Import'!$DA$7:$DA$359, 0))),0)</f>
        <v>0</v>
      </c>
      <c r="AM355" s="105">
        <f>IFERROR(VALUE(INDEX('CSV Import'!$DH$7:$DH$359, MATCH($BP355, 'CSV Import'!$DG$7:$DG$359, 0))),0)</f>
        <v>0</v>
      </c>
      <c r="AN355" s="106">
        <f>IFERROR(VALUE(INDEX('CSV Import'!$DI$7:$DI$359, MATCH($BP355, 'CSV Import'!$DG$7:$DG$359, 0))),0)</f>
        <v>0</v>
      </c>
      <c r="AO355" s="105">
        <f>IFERROR(VALUE(INDEX('CSV Import'!$DN$7:$DN$359, MATCH($BP355, 'CSV Import'!$DM$7:$DM$359, 0))),0)</f>
        <v>0</v>
      </c>
      <c r="AP355" s="106">
        <f>IFERROR(VALUE(INDEX('CSV Import'!$DO$7:$DO$359, MATCH($BP355, 'CSV Import'!$DM$7:$DM$359, 0))),0)</f>
        <v>0</v>
      </c>
      <c r="AQ355" s="105">
        <f>IFERROR(VALUE(INDEX('CSV Import'!$DT$7:$DT$359, MATCH($BP355, 'CSV Import'!$DS$7:$DS$359, 0))),0)</f>
        <v>0</v>
      </c>
      <c r="AR355" s="106">
        <f>IFERROR(VALUE(INDEX('CSV Import'!$DU$7:$DU$359, MATCH($BP355, 'CSV Import'!$DS$7:$DS$359, 0))),0)</f>
        <v>0</v>
      </c>
      <c r="AS355" s="105">
        <f>IFERROR(VALUE(INDEX('CSV Import'!$DZ$7:$DZ$359, MATCH($BP355, 'CSV Import'!$DY$7:$DY$359, 0))),0)</f>
        <v>0</v>
      </c>
      <c r="AT355" s="106">
        <f>IFERROR(VALUE(INDEX('CSV Import'!$EA$7:$EA$359, MATCH($BP355, 'CSV Import'!$DY$7:$DY$359, 0))),0)</f>
        <v>0</v>
      </c>
      <c r="AU355" s="105">
        <f>IFERROR(VALUE(INDEX('CSV Import'!$EF$7:$EF$359, MATCH($BP355, 'CSV Import'!$EE$7:$EE$359, 0))),0)</f>
        <v>0</v>
      </c>
      <c r="AV355" s="106">
        <f>IFERROR(VALUE(INDEX('CSV Import'!$EG$7:$EG$359, MATCH($BP355, 'CSV Import'!$EE$7:$EE$359, 0))),0)</f>
        <v>0</v>
      </c>
      <c r="AW355" s="105">
        <f>IFERROR(VALUE(INDEX('CSV Import'!$EL$7:$EL$359, MATCH($BP355, 'CSV Import'!$EK$7:$EK$359, 0))),0)</f>
        <v>0</v>
      </c>
      <c r="AX355" s="106">
        <f>IFERROR(VALUE(INDEX('CSV Import'!$EM$7:$EM$359, MATCH($BP355, 'CSV Import'!$EK$7:$EK$359, 0))),0)</f>
        <v>0</v>
      </c>
      <c r="AY355" s="105">
        <f>IFERROR(VALUE(INDEX('CSV Import'!$ER$7:$ER$359, MATCH($BP355, 'CSV Import'!$EQ$7:$EQ$359, 0))),0)</f>
        <v>0</v>
      </c>
      <c r="AZ355" s="106">
        <f>IFERROR(VALUE(INDEX('CSV Import'!$ES$7:$ES$359, MATCH($BP355, 'CSV Import'!$EQ$7:$EQ$359, 0))),0)</f>
        <v>0</v>
      </c>
      <c r="BA355" s="105">
        <f>IFERROR(VALUE(INDEX('CSV Import'!$EX$7:$EX$359, MATCH($BP355, 'CSV Import'!$EW$7:$EW$359, 0))),0)</f>
        <v>0</v>
      </c>
      <c r="BB355" s="106">
        <f>IFERROR(VALUE(INDEX('CSV Import'!$EY$7:$EY$359, MATCH($BP355, 'CSV Import'!$EW$7:$EW$359, 0))),0)</f>
        <v>0</v>
      </c>
      <c r="BC355" s="105">
        <f>IFERROR(VALUE(INDEX('CSV Import'!$FD$7:$FD$359, MATCH($BP355, 'CSV Import'!$FC$7:$FC$359, 0))),0)</f>
        <v>0</v>
      </c>
      <c r="BD355" s="106">
        <f>IFERROR(VALUE(INDEX('CSV Import'!$FE$7:$FE$359, MATCH($BP355, 'CSV Import'!$FC$7:$FC$359, 0))),0)</f>
        <v>0</v>
      </c>
      <c r="BE355" s="105">
        <f>IFERROR(VALUE(INDEX('CSV Import'!$FJ$7:$FJ$359, MATCH($BP355, 'CSV Import'!$FI$7:$FI$359, 0))),0)</f>
        <v>0</v>
      </c>
      <c r="BF355" s="106">
        <f>IFERROR(VALUE(INDEX('CSV Import'!$FK$7:$FK$359, MATCH($BP355, 'CSV Import'!$FI$7:$FI$359, 0))),0)</f>
        <v>0</v>
      </c>
      <c r="BG355" s="105">
        <f>IFERROR(VALUE(INDEX('CSV Import'!$FP$7:$FP$359, MATCH($BP355, 'CSV Import'!$FO$7:$FO$359, 0))),0)</f>
        <v>0</v>
      </c>
      <c r="BH355" s="106">
        <f>IFERROR(VALUE(INDEX('CSV Import'!$FQ$7:$FQ$359, MATCH($BP355, 'CSV Import'!$FO$7:$FO$359, 0))),0)</f>
        <v>0</v>
      </c>
      <c r="BI355" s="105">
        <f>IFERROR(VALUE(INDEX('CSV Import'!$FV$7:$FV$359, MATCH($BP355, 'CSV Import'!$FU$7:$FU$359, 0))),0)</f>
        <v>0</v>
      </c>
      <c r="BJ355" s="106">
        <f>IFERROR(VALUE(INDEX('CSV Import'!$FW$7:$FW$359, MATCH($BP355, 'CSV Import'!$FU$7:$FU$359, 0))),0)</f>
        <v>0</v>
      </c>
      <c r="BK355" s="105">
        <f>IFERROR(VALUE(INDEX('CSV Import'!$GB$7:$GB$359, MATCH($BP355, 'CSV Import'!$GA$7:$GA$359, 0))),0)</f>
        <v>0</v>
      </c>
      <c r="BL355" s="106">
        <f>IFERROR(VALUE(INDEX('CSV Import'!$GC$7:$GC$359, MATCH($BP355, 'CSV Import'!$GA$7:$GA$359, 0))),0)</f>
        <v>0</v>
      </c>
      <c r="BM355" s="61">
        <f t="shared" si="579"/>
        <v>0</v>
      </c>
      <c r="BN355" s="62">
        <f t="shared" si="579"/>
        <v>0</v>
      </c>
      <c r="BP355" s="33" t="str">
        <f t="shared" si="580"/>
        <v>CREDITS</v>
      </c>
    </row>
    <row r="356" spans="1:68" x14ac:dyDescent="0.2">
      <c r="A356" s="28">
        <f>ROW()</f>
        <v>356</v>
      </c>
      <c r="B356" s="120"/>
      <c r="C356" s="105">
        <f>IFERROR(VALUE(INDEX('CSV Import'!$D$7:$D$359, MATCH($BP356, 'CSV Import'!$C$7:$C$359, 0))),0)</f>
        <v>0</v>
      </c>
      <c r="D356" s="106">
        <f>IFERROR(VALUE(INDEX('CSV Import'!$E$7:$E$359, MATCH($BP356, 'CSV Import'!$C$7:$C$359, 0))),0)</f>
        <v>0</v>
      </c>
      <c r="E356" s="105">
        <f>IFERROR(VALUE(INDEX('CSV Import'!$J$7:$J$359, MATCH($BP356, 'CSV Import'!$I$7:$I$359, 0))),0)</f>
        <v>0</v>
      </c>
      <c r="F356" s="106">
        <f>IFERROR(VALUE(INDEX('CSV Import'!$K$7:$K$359, MATCH($BP356, 'CSV Import'!$I$7:$I$359, 0))),0)</f>
        <v>0</v>
      </c>
      <c r="G356" s="105">
        <f>IFERROR(VALUE(INDEX('CSV Import'!$P$7:$P$359, MATCH($BP356, 'CSV Import'!$O$7:$O$359, 0))),0)</f>
        <v>0</v>
      </c>
      <c r="H356" s="106">
        <f>IFERROR(VALUE(INDEX('CSV Import'!$Q$7:$Q$359, MATCH($BP356, 'CSV Import'!$O$7:$O$359, 0))),0)</f>
        <v>0</v>
      </c>
      <c r="I356" s="105">
        <f>IFERROR(VALUE(INDEX('CSV Import'!$V$7:$V$359, MATCH($BP356, 'CSV Import'!$U$7:$U$359, 0))),0)</f>
        <v>0</v>
      </c>
      <c r="J356" s="106">
        <f>IFERROR(VALUE(INDEX('CSV Import'!$W$7:$W$359, MATCH($BP356, 'CSV Import'!$U$7:$U$359, 0))),0)</f>
        <v>0</v>
      </c>
      <c r="K356" s="105">
        <f>IFERROR(VALUE(INDEX('CSV Import'!$AB$7:$AB$359, MATCH($BP356, 'CSV Import'!$AA$7:$AA$359, 0))),0)</f>
        <v>0</v>
      </c>
      <c r="L356" s="106">
        <f>IFERROR(VALUE(INDEX('CSV Import'!$AC$7:$AC$359, MATCH($BP356, 'CSV Import'!$AA$7:$AA$359, 0))),0)</f>
        <v>0</v>
      </c>
      <c r="M356" s="105">
        <f>IFERROR(VALUE(INDEX('CSV Import'!$AH$7:$AH$359, MATCH($BP356, 'CSV Import'!$AG$7:$AG$359, 0))),0)</f>
        <v>0</v>
      </c>
      <c r="N356" s="106">
        <f>IFERROR(VALUE(INDEX('CSV Import'!$AI$7:$AI$359, MATCH($BP356, 'CSV Import'!$AG$7:$AG$359, 0))),0)</f>
        <v>0</v>
      </c>
      <c r="O356" s="105">
        <f>IFERROR(VALUE(INDEX('CSV Import'!$AN$7:$AN$359, MATCH($BP356, 'CSV Import'!$AM$7:$AM$359, 0))),0)</f>
        <v>0</v>
      </c>
      <c r="P356" s="106">
        <f>IFERROR(VALUE(INDEX('CSV Import'!$AO$7:$AO$359, MATCH($BP356, 'CSV Import'!$AM$7:$AM$359, 0))),0)</f>
        <v>0</v>
      </c>
      <c r="Q356" s="105">
        <f>IFERROR(VALUE(INDEX('CSV Import'!$AT$7:$AT$359, MATCH($BP356, 'CSV Import'!$AS$7:$AS$359, 0))),0)</f>
        <v>0</v>
      </c>
      <c r="R356" s="106">
        <f>IFERROR(VALUE(INDEX('CSV Import'!$AU$7:$AU$359, MATCH($BP356, 'CSV Import'!$AS$7:$AS$359, 0))),0)</f>
        <v>0</v>
      </c>
      <c r="S356" s="105">
        <f>IFERROR(VALUE(INDEX('CSV Import'!$AZ$7:$AZ$359, MATCH($BP356, 'CSV Import'!$AY$7:$AY$359, 0))),0)</f>
        <v>0</v>
      </c>
      <c r="T356" s="106">
        <f>IFERROR(VALUE(INDEX('CSV Import'!$BA$7:$BA$359, MATCH($BP356, 'CSV Import'!$AY$7:$AY$359, 0))),0)</f>
        <v>0</v>
      </c>
      <c r="U356" s="105">
        <f>IFERROR(VALUE(INDEX('CSV Import'!$BF$7:$BF$359, MATCH($BP356, 'CSV Import'!$BE$7:$BE$359, 0))),0)</f>
        <v>0</v>
      </c>
      <c r="V356" s="106">
        <f>IFERROR(VALUE(INDEX('CSV Import'!$BG$7:$BG$359, MATCH($BP356, 'CSV Import'!$BE$7:$BE$359, 0))),0)</f>
        <v>0</v>
      </c>
      <c r="W356" s="105">
        <f>IFERROR(VALUE(INDEX('CSV Import'!$BL$7:$BL$359, MATCH($BP356, 'CSV Import'!$BK$7:$BK$359, 0))),0)</f>
        <v>0</v>
      </c>
      <c r="X356" s="106">
        <f>IFERROR(VALUE(INDEX('CSV Import'!$BM$7:$BM$359, MATCH($BP356, 'CSV Import'!$BK$7:$BK$359, 0))),0)</f>
        <v>0</v>
      </c>
      <c r="Y356" s="105">
        <f>IFERROR(VALUE(INDEX('CSV Import'!$BR$7:$BR$359, MATCH($BP356, 'CSV Import'!$BQ$7:$BQ$359, 0))),0)</f>
        <v>0</v>
      </c>
      <c r="Z356" s="106">
        <f>IFERROR(VALUE(INDEX('CSV Import'!$BS$7:$BS$359, MATCH($BP356, 'CSV Import'!$BQ$7:$BQ$359, 0))),0)</f>
        <v>0</v>
      </c>
      <c r="AA356" s="105">
        <f>IFERROR(VALUE(INDEX('CSV Import'!$BX$7:$BX$359, MATCH($BP356, 'CSV Import'!$BW$7:$BW$359, 0))),0)</f>
        <v>0</v>
      </c>
      <c r="AB356" s="106">
        <f>IFERROR(VALUE(INDEX('CSV Import'!$BY$7:$BY$359, MATCH($BP356, 'CSV Import'!$BW$7:$BW$359, 0))),0)</f>
        <v>0</v>
      </c>
      <c r="AC356" s="105">
        <f>IFERROR(VALUE(INDEX('CSV Import'!$CD$7:$CD$359, MATCH($BP356, 'CSV Import'!$CC$7:$CC$359, 0))),0)</f>
        <v>0</v>
      </c>
      <c r="AD356" s="106">
        <f>IFERROR(VALUE(INDEX('CSV Import'!$CE$7:$CE$359, MATCH($BP356, 'CSV Import'!$CC$7:$CC$359, 0))),0)</f>
        <v>0</v>
      </c>
      <c r="AE356" s="105">
        <f>IFERROR(VALUE(INDEX('CSV Import'!$CJ$7:$CJ$359, MATCH($BP356, 'CSV Import'!$CI$7:$CI$359, 0))),0)</f>
        <v>0</v>
      </c>
      <c r="AF356" s="106">
        <f>IFERROR(VALUE(INDEX('CSV Import'!$CK$7:$CK$359, MATCH($BP356, 'CSV Import'!$CI$7:$CI$359, 0))),0)</f>
        <v>0</v>
      </c>
      <c r="AG356" s="105">
        <f>IFERROR(VALUE(INDEX('CSV Import'!$CP$7:$CP$359, MATCH($BP356, 'CSV Import'!$CO$7:$CO$359, 0))),0)</f>
        <v>0</v>
      </c>
      <c r="AH356" s="106">
        <f>IFERROR(VALUE(INDEX('CSV Import'!$CQ$7:$CQ$359, MATCH($BP356, 'CSV Import'!$CO$7:$CO$359, 0))),0)</f>
        <v>0</v>
      </c>
      <c r="AI356" s="105">
        <f>IFERROR(VALUE(INDEX('CSV Import'!$CV$7:$CV$359, MATCH($BP356, 'CSV Import'!$CU$7:$CU$359, 0))),0)</f>
        <v>0</v>
      </c>
      <c r="AJ356" s="106">
        <f>IFERROR(VALUE(INDEX('CSV Import'!$CW$7:$CW$359, MATCH($BP356, 'CSV Import'!$CU$7:$CU$359, 0))),0)</f>
        <v>0</v>
      </c>
      <c r="AK356" s="105">
        <f>IFERROR(VALUE(INDEX('CSV Import'!$DB$7:$DB$359, MATCH($BP356, 'CSV Import'!$DA$7:$DA$359, 0))),0)</f>
        <v>0</v>
      </c>
      <c r="AL356" s="106">
        <f>IFERROR(VALUE(INDEX('CSV Import'!$DC$7:$DC$359, MATCH($BP356, 'CSV Import'!$DA$7:$DA$359, 0))),0)</f>
        <v>0</v>
      </c>
      <c r="AM356" s="105">
        <f>IFERROR(VALUE(INDEX('CSV Import'!$DH$7:$DH$359, MATCH($BP356, 'CSV Import'!$DG$7:$DG$359, 0))),0)</f>
        <v>0</v>
      </c>
      <c r="AN356" s="106">
        <f>IFERROR(VALUE(INDEX('CSV Import'!$DI$7:$DI$359, MATCH($BP356, 'CSV Import'!$DG$7:$DG$359, 0))),0)</f>
        <v>0</v>
      </c>
      <c r="AO356" s="105">
        <f>IFERROR(VALUE(INDEX('CSV Import'!$DN$7:$DN$359, MATCH($BP356, 'CSV Import'!$DM$7:$DM$359, 0))),0)</f>
        <v>0</v>
      </c>
      <c r="AP356" s="106">
        <f>IFERROR(VALUE(INDEX('CSV Import'!$DO$7:$DO$359, MATCH($BP356, 'CSV Import'!$DM$7:$DM$359, 0))),0)</f>
        <v>0</v>
      </c>
      <c r="AQ356" s="105">
        <f>IFERROR(VALUE(INDEX('CSV Import'!$DT$7:$DT$359, MATCH($BP356, 'CSV Import'!$DS$7:$DS$359, 0))),0)</f>
        <v>0</v>
      </c>
      <c r="AR356" s="106">
        <f>IFERROR(VALUE(INDEX('CSV Import'!$DU$7:$DU$359, MATCH($BP356, 'CSV Import'!$DS$7:$DS$359, 0))),0)</f>
        <v>0</v>
      </c>
      <c r="AS356" s="105">
        <f>IFERROR(VALUE(INDEX('CSV Import'!$DZ$7:$DZ$359, MATCH($BP356, 'CSV Import'!$DY$7:$DY$359, 0))),0)</f>
        <v>0</v>
      </c>
      <c r="AT356" s="106">
        <f>IFERROR(VALUE(INDEX('CSV Import'!$EA$7:$EA$359, MATCH($BP356, 'CSV Import'!$DY$7:$DY$359, 0))),0)</f>
        <v>0</v>
      </c>
      <c r="AU356" s="105">
        <f>IFERROR(VALUE(INDEX('CSV Import'!$EF$7:$EF$359, MATCH($BP356, 'CSV Import'!$EE$7:$EE$359, 0))),0)</f>
        <v>0</v>
      </c>
      <c r="AV356" s="106">
        <f>IFERROR(VALUE(INDEX('CSV Import'!$EG$7:$EG$359, MATCH($BP356, 'CSV Import'!$EE$7:$EE$359, 0))),0)</f>
        <v>0</v>
      </c>
      <c r="AW356" s="105">
        <f>IFERROR(VALUE(INDEX('CSV Import'!$EL$7:$EL$359, MATCH($BP356, 'CSV Import'!$EK$7:$EK$359, 0))),0)</f>
        <v>0</v>
      </c>
      <c r="AX356" s="106">
        <f>IFERROR(VALUE(INDEX('CSV Import'!$EM$7:$EM$359, MATCH($BP356, 'CSV Import'!$EK$7:$EK$359, 0))),0)</f>
        <v>0</v>
      </c>
      <c r="AY356" s="105">
        <f>IFERROR(VALUE(INDEX('CSV Import'!$ER$7:$ER$359, MATCH($BP356, 'CSV Import'!$EQ$7:$EQ$359, 0))),0)</f>
        <v>0</v>
      </c>
      <c r="AZ356" s="106">
        <f>IFERROR(VALUE(INDEX('CSV Import'!$ES$7:$ES$359, MATCH($BP356, 'CSV Import'!$EQ$7:$EQ$359, 0))),0)</f>
        <v>0</v>
      </c>
      <c r="BA356" s="105">
        <f>IFERROR(VALUE(INDEX('CSV Import'!$EX$7:$EX$359, MATCH($BP356, 'CSV Import'!$EW$7:$EW$359, 0))),0)</f>
        <v>0</v>
      </c>
      <c r="BB356" s="106">
        <f>IFERROR(VALUE(INDEX('CSV Import'!$EY$7:$EY$359, MATCH($BP356, 'CSV Import'!$EW$7:$EW$359, 0))),0)</f>
        <v>0</v>
      </c>
      <c r="BC356" s="105">
        <f>IFERROR(VALUE(INDEX('CSV Import'!$FD$7:$FD$359, MATCH($BP356, 'CSV Import'!$FC$7:$FC$359, 0))),0)</f>
        <v>0</v>
      </c>
      <c r="BD356" s="106">
        <f>IFERROR(VALUE(INDEX('CSV Import'!$FE$7:$FE$359, MATCH($BP356, 'CSV Import'!$FC$7:$FC$359, 0))),0)</f>
        <v>0</v>
      </c>
      <c r="BE356" s="105">
        <f>IFERROR(VALUE(INDEX('CSV Import'!$FJ$7:$FJ$359, MATCH($BP356, 'CSV Import'!$FI$7:$FI$359, 0))),0)</f>
        <v>0</v>
      </c>
      <c r="BF356" s="106">
        <f>IFERROR(VALUE(INDEX('CSV Import'!$FK$7:$FK$359, MATCH($BP356, 'CSV Import'!$FI$7:$FI$359, 0))),0)</f>
        <v>0</v>
      </c>
      <c r="BG356" s="105">
        <f>IFERROR(VALUE(INDEX('CSV Import'!$FP$7:$FP$359, MATCH($BP356, 'CSV Import'!$FO$7:$FO$359, 0))),0)</f>
        <v>0</v>
      </c>
      <c r="BH356" s="106">
        <f>IFERROR(VALUE(INDEX('CSV Import'!$FQ$7:$FQ$359, MATCH($BP356, 'CSV Import'!$FO$7:$FO$359, 0))),0)</f>
        <v>0</v>
      </c>
      <c r="BI356" s="105">
        <f>IFERROR(VALUE(INDEX('CSV Import'!$FV$7:$FV$359, MATCH($BP356, 'CSV Import'!$FU$7:$FU$359, 0))),0)</f>
        <v>0</v>
      </c>
      <c r="BJ356" s="106">
        <f>IFERROR(VALUE(INDEX('CSV Import'!$FW$7:$FW$359, MATCH($BP356, 'CSV Import'!$FU$7:$FU$359, 0))),0)</f>
        <v>0</v>
      </c>
      <c r="BK356" s="105">
        <f>IFERROR(VALUE(INDEX('CSV Import'!$GB$7:$GB$359, MATCH($BP356, 'CSV Import'!$GA$7:$GA$359, 0))),0)</f>
        <v>0</v>
      </c>
      <c r="BL356" s="106">
        <f>IFERROR(VALUE(INDEX('CSV Import'!$GC$7:$GC$359, MATCH($BP356, 'CSV Import'!$GA$7:$GA$359, 0))),0)</f>
        <v>0</v>
      </c>
      <c r="BM356" s="61">
        <f t="shared" si="579"/>
        <v>0</v>
      </c>
      <c r="BN356" s="62">
        <f t="shared" si="579"/>
        <v>0</v>
      </c>
      <c r="BP356" s="33" t="str">
        <f t="shared" si="580"/>
        <v>CREDITS</v>
      </c>
    </row>
    <row r="357" spans="1:68" x14ac:dyDescent="0.2">
      <c r="A357" s="28">
        <f>ROW()</f>
        <v>357</v>
      </c>
      <c r="B357" s="120"/>
      <c r="C357" s="105">
        <f>IFERROR(VALUE(INDEX('CSV Import'!$D$7:$D$359, MATCH($BP357, 'CSV Import'!$C$7:$C$359, 0))),0)</f>
        <v>0</v>
      </c>
      <c r="D357" s="106">
        <f>IFERROR(VALUE(INDEX('CSV Import'!$E$7:$E$359, MATCH($BP357, 'CSV Import'!$C$7:$C$359, 0))),0)</f>
        <v>0</v>
      </c>
      <c r="E357" s="105">
        <f>IFERROR(VALUE(INDEX('CSV Import'!$J$7:$J$359, MATCH($BP357, 'CSV Import'!$I$7:$I$359, 0))),0)</f>
        <v>0</v>
      </c>
      <c r="F357" s="106">
        <f>IFERROR(VALUE(INDEX('CSV Import'!$K$7:$K$359, MATCH($BP357, 'CSV Import'!$I$7:$I$359, 0))),0)</f>
        <v>0</v>
      </c>
      <c r="G357" s="105">
        <f>IFERROR(VALUE(INDEX('CSV Import'!$P$7:$P$359, MATCH($BP357, 'CSV Import'!$O$7:$O$359, 0))),0)</f>
        <v>0</v>
      </c>
      <c r="H357" s="106">
        <f>IFERROR(VALUE(INDEX('CSV Import'!$Q$7:$Q$359, MATCH($BP357, 'CSV Import'!$O$7:$O$359, 0))),0)</f>
        <v>0</v>
      </c>
      <c r="I357" s="105">
        <f>IFERROR(VALUE(INDEX('CSV Import'!$V$7:$V$359, MATCH($BP357, 'CSV Import'!$U$7:$U$359, 0))),0)</f>
        <v>0</v>
      </c>
      <c r="J357" s="106">
        <f>IFERROR(VALUE(INDEX('CSV Import'!$W$7:$W$359, MATCH($BP357, 'CSV Import'!$U$7:$U$359, 0))),0)</f>
        <v>0</v>
      </c>
      <c r="K357" s="105">
        <f>IFERROR(VALUE(INDEX('CSV Import'!$AB$7:$AB$359, MATCH($BP357, 'CSV Import'!$AA$7:$AA$359, 0))),0)</f>
        <v>0</v>
      </c>
      <c r="L357" s="106">
        <f>IFERROR(VALUE(INDEX('CSV Import'!$AC$7:$AC$359, MATCH($BP357, 'CSV Import'!$AA$7:$AA$359, 0))),0)</f>
        <v>0</v>
      </c>
      <c r="M357" s="105">
        <f>IFERROR(VALUE(INDEX('CSV Import'!$AH$7:$AH$359, MATCH($BP357, 'CSV Import'!$AG$7:$AG$359, 0))),0)</f>
        <v>0</v>
      </c>
      <c r="N357" s="106">
        <f>IFERROR(VALUE(INDEX('CSV Import'!$AI$7:$AI$359, MATCH($BP357, 'CSV Import'!$AG$7:$AG$359, 0))),0)</f>
        <v>0</v>
      </c>
      <c r="O357" s="105">
        <f>IFERROR(VALUE(INDEX('CSV Import'!$AN$7:$AN$359, MATCH($BP357, 'CSV Import'!$AM$7:$AM$359, 0))),0)</f>
        <v>0</v>
      </c>
      <c r="P357" s="106">
        <f>IFERROR(VALUE(INDEX('CSV Import'!$AO$7:$AO$359, MATCH($BP357, 'CSV Import'!$AM$7:$AM$359, 0))),0)</f>
        <v>0</v>
      </c>
      <c r="Q357" s="105">
        <f>IFERROR(VALUE(INDEX('CSV Import'!$AT$7:$AT$359, MATCH($BP357, 'CSV Import'!$AS$7:$AS$359, 0))),0)</f>
        <v>0</v>
      </c>
      <c r="R357" s="106">
        <f>IFERROR(VALUE(INDEX('CSV Import'!$AU$7:$AU$359, MATCH($BP357, 'CSV Import'!$AS$7:$AS$359, 0))),0)</f>
        <v>0</v>
      </c>
      <c r="S357" s="105">
        <f>IFERROR(VALUE(INDEX('CSV Import'!$AZ$7:$AZ$359, MATCH($BP357, 'CSV Import'!$AY$7:$AY$359, 0))),0)</f>
        <v>0</v>
      </c>
      <c r="T357" s="106">
        <f>IFERROR(VALUE(INDEX('CSV Import'!$BA$7:$BA$359, MATCH($BP357, 'CSV Import'!$AY$7:$AY$359, 0))),0)</f>
        <v>0</v>
      </c>
      <c r="U357" s="105">
        <f>IFERROR(VALUE(INDEX('CSV Import'!$BF$7:$BF$359, MATCH($BP357, 'CSV Import'!$BE$7:$BE$359, 0))),0)</f>
        <v>0</v>
      </c>
      <c r="V357" s="106">
        <f>IFERROR(VALUE(INDEX('CSV Import'!$BG$7:$BG$359, MATCH($BP357, 'CSV Import'!$BE$7:$BE$359, 0))),0)</f>
        <v>0</v>
      </c>
      <c r="W357" s="105">
        <f>IFERROR(VALUE(INDEX('CSV Import'!$BL$7:$BL$359, MATCH($BP357, 'CSV Import'!$BK$7:$BK$359, 0))),0)</f>
        <v>0</v>
      </c>
      <c r="X357" s="106">
        <f>IFERROR(VALUE(INDEX('CSV Import'!$BM$7:$BM$359, MATCH($BP357, 'CSV Import'!$BK$7:$BK$359, 0))),0)</f>
        <v>0</v>
      </c>
      <c r="Y357" s="105">
        <f>IFERROR(VALUE(INDEX('CSV Import'!$BR$7:$BR$359, MATCH($BP357, 'CSV Import'!$BQ$7:$BQ$359, 0))),0)</f>
        <v>0</v>
      </c>
      <c r="Z357" s="106">
        <f>IFERROR(VALUE(INDEX('CSV Import'!$BS$7:$BS$359, MATCH($BP357, 'CSV Import'!$BQ$7:$BQ$359, 0))),0)</f>
        <v>0</v>
      </c>
      <c r="AA357" s="105">
        <f>IFERROR(VALUE(INDEX('CSV Import'!$BX$7:$BX$359, MATCH($BP357, 'CSV Import'!$BW$7:$BW$359, 0))),0)</f>
        <v>0</v>
      </c>
      <c r="AB357" s="106">
        <f>IFERROR(VALUE(INDEX('CSV Import'!$BY$7:$BY$359, MATCH($BP357, 'CSV Import'!$BW$7:$BW$359, 0))),0)</f>
        <v>0</v>
      </c>
      <c r="AC357" s="105">
        <f>IFERROR(VALUE(INDEX('CSV Import'!$CD$7:$CD$359, MATCH($BP357, 'CSV Import'!$CC$7:$CC$359, 0))),0)</f>
        <v>0</v>
      </c>
      <c r="AD357" s="106">
        <f>IFERROR(VALUE(INDEX('CSV Import'!$CE$7:$CE$359, MATCH($BP357, 'CSV Import'!$CC$7:$CC$359, 0))),0)</f>
        <v>0</v>
      </c>
      <c r="AE357" s="105">
        <f>IFERROR(VALUE(INDEX('CSV Import'!$CJ$7:$CJ$359, MATCH($BP357, 'CSV Import'!$CI$7:$CI$359, 0))),0)</f>
        <v>0</v>
      </c>
      <c r="AF357" s="106">
        <f>IFERROR(VALUE(INDEX('CSV Import'!$CK$7:$CK$359, MATCH($BP357, 'CSV Import'!$CI$7:$CI$359, 0))),0)</f>
        <v>0</v>
      </c>
      <c r="AG357" s="105">
        <f>IFERROR(VALUE(INDEX('CSV Import'!$CP$7:$CP$359, MATCH($BP357, 'CSV Import'!$CO$7:$CO$359, 0))),0)</f>
        <v>0</v>
      </c>
      <c r="AH357" s="106">
        <f>IFERROR(VALUE(INDEX('CSV Import'!$CQ$7:$CQ$359, MATCH($BP357, 'CSV Import'!$CO$7:$CO$359, 0))),0)</f>
        <v>0</v>
      </c>
      <c r="AI357" s="105">
        <f>IFERROR(VALUE(INDEX('CSV Import'!$CV$7:$CV$359, MATCH($BP357, 'CSV Import'!$CU$7:$CU$359, 0))),0)</f>
        <v>0</v>
      </c>
      <c r="AJ357" s="106">
        <f>IFERROR(VALUE(INDEX('CSV Import'!$CW$7:$CW$359, MATCH($BP357, 'CSV Import'!$CU$7:$CU$359, 0))),0)</f>
        <v>0</v>
      </c>
      <c r="AK357" s="105">
        <f>IFERROR(VALUE(INDEX('CSV Import'!$DB$7:$DB$359, MATCH($BP357, 'CSV Import'!$DA$7:$DA$359, 0))),0)</f>
        <v>0</v>
      </c>
      <c r="AL357" s="106">
        <f>IFERROR(VALUE(INDEX('CSV Import'!$DC$7:$DC$359, MATCH($BP357, 'CSV Import'!$DA$7:$DA$359, 0))),0)</f>
        <v>0</v>
      </c>
      <c r="AM357" s="105">
        <f>IFERROR(VALUE(INDEX('CSV Import'!$DH$7:$DH$359, MATCH($BP357, 'CSV Import'!$DG$7:$DG$359, 0))),0)</f>
        <v>0</v>
      </c>
      <c r="AN357" s="106">
        <f>IFERROR(VALUE(INDEX('CSV Import'!$DI$7:$DI$359, MATCH($BP357, 'CSV Import'!$DG$7:$DG$359, 0))),0)</f>
        <v>0</v>
      </c>
      <c r="AO357" s="105">
        <f>IFERROR(VALUE(INDEX('CSV Import'!$DN$7:$DN$359, MATCH($BP357, 'CSV Import'!$DM$7:$DM$359, 0))),0)</f>
        <v>0</v>
      </c>
      <c r="AP357" s="106">
        <f>IFERROR(VALUE(INDEX('CSV Import'!$DO$7:$DO$359, MATCH($BP357, 'CSV Import'!$DM$7:$DM$359, 0))),0)</f>
        <v>0</v>
      </c>
      <c r="AQ357" s="105">
        <f>IFERROR(VALUE(INDEX('CSV Import'!$DT$7:$DT$359, MATCH($BP357, 'CSV Import'!$DS$7:$DS$359, 0))),0)</f>
        <v>0</v>
      </c>
      <c r="AR357" s="106">
        <f>IFERROR(VALUE(INDEX('CSV Import'!$DU$7:$DU$359, MATCH($BP357, 'CSV Import'!$DS$7:$DS$359, 0))),0)</f>
        <v>0</v>
      </c>
      <c r="AS357" s="105">
        <f>IFERROR(VALUE(INDEX('CSV Import'!$DZ$7:$DZ$359, MATCH($BP357, 'CSV Import'!$DY$7:$DY$359, 0))),0)</f>
        <v>0</v>
      </c>
      <c r="AT357" s="106">
        <f>IFERROR(VALUE(INDEX('CSV Import'!$EA$7:$EA$359, MATCH($BP357, 'CSV Import'!$DY$7:$DY$359, 0))),0)</f>
        <v>0</v>
      </c>
      <c r="AU357" s="105">
        <f>IFERROR(VALUE(INDEX('CSV Import'!$EF$7:$EF$359, MATCH($BP357, 'CSV Import'!$EE$7:$EE$359, 0))),0)</f>
        <v>0</v>
      </c>
      <c r="AV357" s="106">
        <f>IFERROR(VALUE(INDEX('CSV Import'!$EG$7:$EG$359, MATCH($BP357, 'CSV Import'!$EE$7:$EE$359, 0))),0)</f>
        <v>0</v>
      </c>
      <c r="AW357" s="105">
        <f>IFERROR(VALUE(INDEX('CSV Import'!$EL$7:$EL$359, MATCH($BP357, 'CSV Import'!$EK$7:$EK$359, 0))),0)</f>
        <v>0</v>
      </c>
      <c r="AX357" s="106">
        <f>IFERROR(VALUE(INDEX('CSV Import'!$EM$7:$EM$359, MATCH($BP357, 'CSV Import'!$EK$7:$EK$359, 0))),0)</f>
        <v>0</v>
      </c>
      <c r="AY357" s="105">
        <f>IFERROR(VALUE(INDEX('CSV Import'!$ER$7:$ER$359, MATCH($BP357, 'CSV Import'!$EQ$7:$EQ$359, 0))),0)</f>
        <v>0</v>
      </c>
      <c r="AZ357" s="106">
        <f>IFERROR(VALUE(INDEX('CSV Import'!$ES$7:$ES$359, MATCH($BP357, 'CSV Import'!$EQ$7:$EQ$359, 0))),0)</f>
        <v>0</v>
      </c>
      <c r="BA357" s="105">
        <f>IFERROR(VALUE(INDEX('CSV Import'!$EX$7:$EX$359, MATCH($BP357, 'CSV Import'!$EW$7:$EW$359, 0))),0)</f>
        <v>0</v>
      </c>
      <c r="BB357" s="106">
        <f>IFERROR(VALUE(INDEX('CSV Import'!$EY$7:$EY$359, MATCH($BP357, 'CSV Import'!$EW$7:$EW$359, 0))),0)</f>
        <v>0</v>
      </c>
      <c r="BC357" s="105">
        <f>IFERROR(VALUE(INDEX('CSV Import'!$FD$7:$FD$359, MATCH($BP357, 'CSV Import'!$FC$7:$FC$359, 0))),0)</f>
        <v>0</v>
      </c>
      <c r="BD357" s="106">
        <f>IFERROR(VALUE(INDEX('CSV Import'!$FE$7:$FE$359, MATCH($BP357, 'CSV Import'!$FC$7:$FC$359, 0))),0)</f>
        <v>0</v>
      </c>
      <c r="BE357" s="105">
        <f>IFERROR(VALUE(INDEX('CSV Import'!$FJ$7:$FJ$359, MATCH($BP357, 'CSV Import'!$FI$7:$FI$359, 0))),0)</f>
        <v>0</v>
      </c>
      <c r="BF357" s="106">
        <f>IFERROR(VALUE(INDEX('CSV Import'!$FK$7:$FK$359, MATCH($BP357, 'CSV Import'!$FI$7:$FI$359, 0))),0)</f>
        <v>0</v>
      </c>
      <c r="BG357" s="105">
        <f>IFERROR(VALUE(INDEX('CSV Import'!$FP$7:$FP$359, MATCH($BP357, 'CSV Import'!$FO$7:$FO$359, 0))),0)</f>
        <v>0</v>
      </c>
      <c r="BH357" s="106">
        <f>IFERROR(VALUE(INDEX('CSV Import'!$FQ$7:$FQ$359, MATCH($BP357, 'CSV Import'!$FO$7:$FO$359, 0))),0)</f>
        <v>0</v>
      </c>
      <c r="BI357" s="105">
        <f>IFERROR(VALUE(INDEX('CSV Import'!$FV$7:$FV$359, MATCH($BP357, 'CSV Import'!$FU$7:$FU$359, 0))),0)</f>
        <v>0</v>
      </c>
      <c r="BJ357" s="106">
        <f>IFERROR(VALUE(INDEX('CSV Import'!$FW$7:$FW$359, MATCH($BP357, 'CSV Import'!$FU$7:$FU$359, 0))),0)</f>
        <v>0</v>
      </c>
      <c r="BK357" s="105">
        <f>IFERROR(VALUE(INDEX('CSV Import'!$GB$7:$GB$359, MATCH($BP357, 'CSV Import'!$GA$7:$GA$359, 0))),0)</f>
        <v>0</v>
      </c>
      <c r="BL357" s="106">
        <f>IFERROR(VALUE(INDEX('CSV Import'!$GC$7:$GC$359, MATCH($BP357, 'CSV Import'!$GA$7:$GA$359, 0))),0)</f>
        <v>0</v>
      </c>
      <c r="BM357" s="61">
        <f t="shared" si="579"/>
        <v>0</v>
      </c>
      <c r="BN357" s="62">
        <f t="shared" si="579"/>
        <v>0</v>
      </c>
      <c r="BP357" s="33" t="str">
        <f t="shared" si="580"/>
        <v>CREDITS</v>
      </c>
    </row>
    <row r="358" spans="1:68" x14ac:dyDescent="0.2">
      <c r="A358" s="28">
        <f>ROW()</f>
        <v>358</v>
      </c>
      <c r="B358" s="120" t="s">
        <v>15</v>
      </c>
      <c r="C358" s="105">
        <f>IFERROR(VALUE(INDEX('CSV Import'!$D$7:$D$359, MATCH($BP358, 'CSV Import'!$C$7:$C$359, 0))),0)</f>
        <v>0</v>
      </c>
      <c r="D358" s="106">
        <f>IFERROR(VALUE(INDEX('CSV Import'!$E$7:$E$359, MATCH($BP358, 'CSV Import'!$C$7:$C$359, 0))),0)</f>
        <v>0</v>
      </c>
      <c r="E358" s="105">
        <f>IFERROR(VALUE(INDEX('CSV Import'!$J$7:$J$359, MATCH($BP358, 'CSV Import'!$I$7:$I$359, 0))),0)</f>
        <v>0</v>
      </c>
      <c r="F358" s="106">
        <f>IFERROR(VALUE(INDEX('CSV Import'!$K$7:$K$359, MATCH($BP358, 'CSV Import'!$I$7:$I$359, 0))),0)</f>
        <v>0</v>
      </c>
      <c r="G358" s="105">
        <f>IFERROR(VALUE(INDEX('CSV Import'!$P$7:$P$359, MATCH($BP358, 'CSV Import'!$O$7:$O$359, 0))),0)</f>
        <v>0</v>
      </c>
      <c r="H358" s="106">
        <f>IFERROR(VALUE(INDEX('CSV Import'!$Q$7:$Q$359, MATCH($BP358, 'CSV Import'!$O$7:$O$359, 0))),0)</f>
        <v>0</v>
      </c>
      <c r="I358" s="105">
        <f>IFERROR(VALUE(INDEX('CSV Import'!$V$7:$V$359, MATCH($BP358, 'CSV Import'!$U$7:$U$359, 0))),0)</f>
        <v>0</v>
      </c>
      <c r="J358" s="106">
        <f>IFERROR(VALUE(INDEX('CSV Import'!$W$7:$W$359, MATCH($BP358, 'CSV Import'!$U$7:$U$359, 0))),0)</f>
        <v>0</v>
      </c>
      <c r="K358" s="105">
        <f>IFERROR(VALUE(INDEX('CSV Import'!$AB$7:$AB$359, MATCH($BP358, 'CSV Import'!$AA$7:$AA$359, 0))),0)</f>
        <v>0</v>
      </c>
      <c r="L358" s="106">
        <f>IFERROR(VALUE(INDEX('CSV Import'!$AC$7:$AC$359, MATCH($BP358, 'CSV Import'!$AA$7:$AA$359, 0))),0)</f>
        <v>0</v>
      </c>
      <c r="M358" s="105">
        <f>IFERROR(VALUE(INDEX('CSV Import'!$AH$7:$AH$359, MATCH($BP358, 'CSV Import'!$AG$7:$AG$359, 0))),0)</f>
        <v>0</v>
      </c>
      <c r="N358" s="106">
        <f>IFERROR(VALUE(INDEX('CSV Import'!$AI$7:$AI$359, MATCH($BP358, 'CSV Import'!$AG$7:$AG$359, 0))),0)</f>
        <v>0</v>
      </c>
      <c r="O358" s="105">
        <f>IFERROR(VALUE(INDEX('CSV Import'!$AN$7:$AN$359, MATCH($BP358, 'CSV Import'!$AM$7:$AM$359, 0))),0)</f>
        <v>0</v>
      </c>
      <c r="P358" s="106">
        <f>IFERROR(VALUE(INDEX('CSV Import'!$AO$7:$AO$359, MATCH($BP358, 'CSV Import'!$AM$7:$AM$359, 0))),0)</f>
        <v>0</v>
      </c>
      <c r="Q358" s="105">
        <f>IFERROR(VALUE(INDEX('CSV Import'!$AT$7:$AT$359, MATCH($BP358, 'CSV Import'!$AS$7:$AS$359, 0))),0)</f>
        <v>0</v>
      </c>
      <c r="R358" s="106">
        <f>IFERROR(VALUE(INDEX('CSV Import'!$AU$7:$AU$359, MATCH($BP358, 'CSV Import'!$AS$7:$AS$359, 0))),0)</f>
        <v>0</v>
      </c>
      <c r="S358" s="105">
        <f>IFERROR(VALUE(INDEX('CSV Import'!$AZ$7:$AZ$359, MATCH($BP358, 'CSV Import'!$AY$7:$AY$359, 0))),0)</f>
        <v>0</v>
      </c>
      <c r="T358" s="106">
        <f>IFERROR(VALUE(INDEX('CSV Import'!$BA$7:$BA$359, MATCH($BP358, 'CSV Import'!$AY$7:$AY$359, 0))),0)</f>
        <v>0</v>
      </c>
      <c r="U358" s="105">
        <f>IFERROR(VALUE(INDEX('CSV Import'!$BF$7:$BF$359, MATCH($BP358, 'CSV Import'!$BE$7:$BE$359, 0))),0)</f>
        <v>0</v>
      </c>
      <c r="V358" s="106">
        <f>IFERROR(VALUE(INDEX('CSV Import'!$BG$7:$BG$359, MATCH($BP358, 'CSV Import'!$BE$7:$BE$359, 0))),0)</f>
        <v>0</v>
      </c>
      <c r="W358" s="105">
        <f>IFERROR(VALUE(INDEX('CSV Import'!$BL$7:$BL$359, MATCH($BP358, 'CSV Import'!$BK$7:$BK$359, 0))),0)</f>
        <v>0</v>
      </c>
      <c r="X358" s="106">
        <f>IFERROR(VALUE(INDEX('CSV Import'!$BM$7:$BM$359, MATCH($BP358, 'CSV Import'!$BK$7:$BK$359, 0))),0)</f>
        <v>0</v>
      </c>
      <c r="Y358" s="105">
        <f>IFERROR(VALUE(INDEX('CSV Import'!$BR$7:$BR$359, MATCH($BP358, 'CSV Import'!$BQ$7:$BQ$359, 0))),0)</f>
        <v>0</v>
      </c>
      <c r="Z358" s="106">
        <f>IFERROR(VALUE(INDEX('CSV Import'!$BS$7:$BS$359, MATCH($BP358, 'CSV Import'!$BQ$7:$BQ$359, 0))),0)</f>
        <v>0</v>
      </c>
      <c r="AA358" s="105">
        <f>IFERROR(VALUE(INDEX('CSV Import'!$BX$7:$BX$359, MATCH($BP358, 'CSV Import'!$BW$7:$BW$359, 0))),0)</f>
        <v>0</v>
      </c>
      <c r="AB358" s="106">
        <f>IFERROR(VALUE(INDEX('CSV Import'!$BY$7:$BY$359, MATCH($BP358, 'CSV Import'!$BW$7:$BW$359, 0))),0)</f>
        <v>0</v>
      </c>
      <c r="AC358" s="105">
        <f>IFERROR(VALUE(INDEX('CSV Import'!$CD$7:$CD$359, MATCH($BP358, 'CSV Import'!$CC$7:$CC$359, 0))),0)</f>
        <v>0</v>
      </c>
      <c r="AD358" s="106">
        <f>IFERROR(VALUE(INDEX('CSV Import'!$CE$7:$CE$359, MATCH($BP358, 'CSV Import'!$CC$7:$CC$359, 0))),0)</f>
        <v>0</v>
      </c>
      <c r="AE358" s="105">
        <f>IFERROR(VALUE(INDEX('CSV Import'!$CJ$7:$CJ$359, MATCH($BP358, 'CSV Import'!$CI$7:$CI$359, 0))),0)</f>
        <v>0</v>
      </c>
      <c r="AF358" s="106">
        <f>IFERROR(VALUE(INDEX('CSV Import'!$CK$7:$CK$359, MATCH($BP358, 'CSV Import'!$CI$7:$CI$359, 0))),0)</f>
        <v>0</v>
      </c>
      <c r="AG358" s="105">
        <f>IFERROR(VALUE(INDEX('CSV Import'!$CP$7:$CP$359, MATCH($BP358, 'CSV Import'!$CO$7:$CO$359, 0))),0)</f>
        <v>0</v>
      </c>
      <c r="AH358" s="106">
        <f>IFERROR(VALUE(INDEX('CSV Import'!$CQ$7:$CQ$359, MATCH($BP358, 'CSV Import'!$CO$7:$CO$359, 0))),0)</f>
        <v>0</v>
      </c>
      <c r="AI358" s="105">
        <f>IFERROR(VALUE(INDEX('CSV Import'!$CV$7:$CV$359, MATCH($BP358, 'CSV Import'!$CU$7:$CU$359, 0))),0)</f>
        <v>0</v>
      </c>
      <c r="AJ358" s="106">
        <f>IFERROR(VALUE(INDEX('CSV Import'!$CW$7:$CW$359, MATCH($BP358, 'CSV Import'!$CU$7:$CU$359, 0))),0)</f>
        <v>0</v>
      </c>
      <c r="AK358" s="105">
        <f>IFERROR(VALUE(INDEX('CSV Import'!$DB$7:$DB$359, MATCH($BP358, 'CSV Import'!$DA$7:$DA$359, 0))),0)</f>
        <v>0</v>
      </c>
      <c r="AL358" s="106">
        <f>IFERROR(VALUE(INDEX('CSV Import'!$DC$7:$DC$359, MATCH($BP358, 'CSV Import'!$DA$7:$DA$359, 0))),0)</f>
        <v>0</v>
      </c>
      <c r="AM358" s="105">
        <f>IFERROR(VALUE(INDEX('CSV Import'!$DH$7:$DH$359, MATCH($BP358, 'CSV Import'!$DG$7:$DG$359, 0))),0)</f>
        <v>0</v>
      </c>
      <c r="AN358" s="106">
        <f>IFERROR(VALUE(INDEX('CSV Import'!$DI$7:$DI$359, MATCH($BP358, 'CSV Import'!$DG$7:$DG$359, 0))),0)</f>
        <v>0</v>
      </c>
      <c r="AO358" s="105">
        <f>IFERROR(VALUE(INDEX('CSV Import'!$DN$7:$DN$359, MATCH($BP358, 'CSV Import'!$DM$7:$DM$359, 0))),0)</f>
        <v>0</v>
      </c>
      <c r="AP358" s="106">
        <f>IFERROR(VALUE(INDEX('CSV Import'!$DO$7:$DO$359, MATCH($BP358, 'CSV Import'!$DM$7:$DM$359, 0))),0)</f>
        <v>0</v>
      </c>
      <c r="AQ358" s="105">
        <f>IFERROR(VALUE(INDEX('CSV Import'!$DT$7:$DT$359, MATCH($BP358, 'CSV Import'!$DS$7:$DS$359, 0))),0)</f>
        <v>0</v>
      </c>
      <c r="AR358" s="106">
        <f>IFERROR(VALUE(INDEX('CSV Import'!$DU$7:$DU$359, MATCH($BP358, 'CSV Import'!$DS$7:$DS$359, 0))),0)</f>
        <v>0</v>
      </c>
      <c r="AS358" s="105">
        <f>IFERROR(VALUE(INDEX('CSV Import'!$DZ$7:$DZ$359, MATCH($BP358, 'CSV Import'!$DY$7:$DY$359, 0))),0)</f>
        <v>0</v>
      </c>
      <c r="AT358" s="106">
        <f>IFERROR(VALUE(INDEX('CSV Import'!$EA$7:$EA$359, MATCH($BP358, 'CSV Import'!$DY$7:$DY$359, 0))),0)</f>
        <v>0</v>
      </c>
      <c r="AU358" s="105">
        <f>IFERROR(VALUE(INDEX('CSV Import'!$EF$7:$EF$359, MATCH($BP358, 'CSV Import'!$EE$7:$EE$359, 0))),0)</f>
        <v>0</v>
      </c>
      <c r="AV358" s="106">
        <f>IFERROR(VALUE(INDEX('CSV Import'!$EG$7:$EG$359, MATCH($BP358, 'CSV Import'!$EE$7:$EE$359, 0))),0)</f>
        <v>0</v>
      </c>
      <c r="AW358" s="105">
        <f>IFERROR(VALUE(INDEX('CSV Import'!$EL$7:$EL$359, MATCH($BP358, 'CSV Import'!$EK$7:$EK$359, 0))),0)</f>
        <v>0</v>
      </c>
      <c r="AX358" s="106">
        <f>IFERROR(VALUE(INDEX('CSV Import'!$EM$7:$EM$359, MATCH($BP358, 'CSV Import'!$EK$7:$EK$359, 0))),0)</f>
        <v>0</v>
      </c>
      <c r="AY358" s="105">
        <f>IFERROR(VALUE(INDEX('CSV Import'!$ER$7:$ER$359, MATCH($BP358, 'CSV Import'!$EQ$7:$EQ$359, 0))),0)</f>
        <v>0</v>
      </c>
      <c r="AZ358" s="106">
        <f>IFERROR(VALUE(INDEX('CSV Import'!$ES$7:$ES$359, MATCH($BP358, 'CSV Import'!$EQ$7:$EQ$359, 0))),0)</f>
        <v>0</v>
      </c>
      <c r="BA358" s="105">
        <f>IFERROR(VALUE(INDEX('CSV Import'!$EX$7:$EX$359, MATCH($BP358, 'CSV Import'!$EW$7:$EW$359, 0))),0)</f>
        <v>0</v>
      </c>
      <c r="BB358" s="106">
        <f>IFERROR(VALUE(INDEX('CSV Import'!$EY$7:$EY$359, MATCH($BP358, 'CSV Import'!$EW$7:$EW$359, 0))),0)</f>
        <v>0</v>
      </c>
      <c r="BC358" s="105">
        <f>IFERROR(VALUE(INDEX('CSV Import'!$FD$7:$FD$359, MATCH($BP358, 'CSV Import'!$FC$7:$FC$359, 0))),0)</f>
        <v>0</v>
      </c>
      <c r="BD358" s="106">
        <f>IFERROR(VALUE(INDEX('CSV Import'!$FE$7:$FE$359, MATCH($BP358, 'CSV Import'!$FC$7:$FC$359, 0))),0)</f>
        <v>0</v>
      </c>
      <c r="BE358" s="105">
        <f>IFERROR(VALUE(INDEX('CSV Import'!$FJ$7:$FJ$359, MATCH($BP358, 'CSV Import'!$FI$7:$FI$359, 0))),0)</f>
        <v>0</v>
      </c>
      <c r="BF358" s="106">
        <f>IFERROR(VALUE(INDEX('CSV Import'!$FK$7:$FK$359, MATCH($BP358, 'CSV Import'!$FI$7:$FI$359, 0))),0)</f>
        <v>0</v>
      </c>
      <c r="BG358" s="105">
        <f>IFERROR(VALUE(INDEX('CSV Import'!$FP$7:$FP$359, MATCH($BP358, 'CSV Import'!$FO$7:$FO$359, 0))),0)</f>
        <v>0</v>
      </c>
      <c r="BH358" s="106">
        <f>IFERROR(VALUE(INDEX('CSV Import'!$FQ$7:$FQ$359, MATCH($BP358, 'CSV Import'!$FO$7:$FO$359, 0))),0)</f>
        <v>0</v>
      </c>
      <c r="BI358" s="105">
        <f>IFERROR(VALUE(INDEX('CSV Import'!$FV$7:$FV$359, MATCH($BP358, 'CSV Import'!$FU$7:$FU$359, 0))),0)</f>
        <v>0</v>
      </c>
      <c r="BJ358" s="106">
        <f>IFERROR(VALUE(INDEX('CSV Import'!$FW$7:$FW$359, MATCH($BP358, 'CSV Import'!$FU$7:$FU$359, 0))),0)</f>
        <v>0</v>
      </c>
      <c r="BK358" s="105">
        <f>IFERROR(VALUE(INDEX('CSV Import'!$GB$7:$GB$359, MATCH($BP358, 'CSV Import'!$GA$7:$GA$359, 0))),0)</f>
        <v>0</v>
      </c>
      <c r="BL358" s="106">
        <f>IFERROR(VALUE(INDEX('CSV Import'!$GC$7:$GC$359, MATCH($BP358, 'CSV Import'!$GA$7:$GA$359, 0))),0)</f>
        <v>0</v>
      </c>
      <c r="BM358" s="61">
        <f t="shared" si="579"/>
        <v>0</v>
      </c>
      <c r="BN358" s="62">
        <f t="shared" si="579"/>
        <v>0</v>
      </c>
      <c r="BP358" s="33" t="str">
        <f t="shared" si="580"/>
        <v>CREDITS---</v>
      </c>
    </row>
    <row r="359" spans="1:68" x14ac:dyDescent="0.2">
      <c r="A359" s="28">
        <f>ROW()</f>
        <v>359</v>
      </c>
      <c r="B359" s="120" t="s">
        <v>15</v>
      </c>
      <c r="C359" s="105">
        <f>IFERROR(VALUE(INDEX('CSV Import'!$D$7:$D$359, MATCH($BP359, 'CSV Import'!$C$7:$C$359, 0))),0)</f>
        <v>0</v>
      </c>
      <c r="D359" s="106">
        <f>IFERROR(VALUE(INDEX('CSV Import'!$E$7:$E$359, MATCH($BP359, 'CSV Import'!$C$7:$C$359, 0))),0)</f>
        <v>0</v>
      </c>
      <c r="E359" s="105">
        <f>IFERROR(VALUE(INDEX('CSV Import'!$J$7:$J$359, MATCH($BP359, 'CSV Import'!$I$7:$I$359, 0))),0)</f>
        <v>0</v>
      </c>
      <c r="F359" s="106">
        <f>IFERROR(VALUE(INDEX('CSV Import'!$K$7:$K$359, MATCH($BP359, 'CSV Import'!$I$7:$I$359, 0))),0)</f>
        <v>0</v>
      </c>
      <c r="G359" s="105">
        <f>IFERROR(VALUE(INDEX('CSV Import'!$P$7:$P$359, MATCH($BP359, 'CSV Import'!$O$7:$O$359, 0))),0)</f>
        <v>0</v>
      </c>
      <c r="H359" s="106">
        <f>IFERROR(VALUE(INDEX('CSV Import'!$Q$7:$Q$359, MATCH($BP359, 'CSV Import'!$O$7:$O$359, 0))),0)</f>
        <v>0</v>
      </c>
      <c r="I359" s="105">
        <f>IFERROR(VALUE(INDEX('CSV Import'!$V$7:$V$359, MATCH($BP359, 'CSV Import'!$U$7:$U$359, 0))),0)</f>
        <v>0</v>
      </c>
      <c r="J359" s="106">
        <f>IFERROR(VALUE(INDEX('CSV Import'!$W$7:$W$359, MATCH($BP359, 'CSV Import'!$U$7:$U$359, 0))),0)</f>
        <v>0</v>
      </c>
      <c r="K359" s="105">
        <f>IFERROR(VALUE(INDEX('CSV Import'!$AB$7:$AB$359, MATCH($BP359, 'CSV Import'!$AA$7:$AA$359, 0))),0)</f>
        <v>0</v>
      </c>
      <c r="L359" s="106">
        <f>IFERROR(VALUE(INDEX('CSV Import'!$AC$7:$AC$359, MATCH($BP359, 'CSV Import'!$AA$7:$AA$359, 0))),0)</f>
        <v>0</v>
      </c>
      <c r="M359" s="105">
        <f>IFERROR(VALUE(INDEX('CSV Import'!$AH$7:$AH$359, MATCH($BP359, 'CSV Import'!$AG$7:$AG$359, 0))),0)</f>
        <v>0</v>
      </c>
      <c r="N359" s="106">
        <f>IFERROR(VALUE(INDEX('CSV Import'!$AI$7:$AI$359, MATCH($BP359, 'CSV Import'!$AG$7:$AG$359, 0))),0)</f>
        <v>0</v>
      </c>
      <c r="O359" s="105">
        <f>IFERROR(VALUE(INDEX('CSV Import'!$AN$7:$AN$359, MATCH($BP359, 'CSV Import'!$AM$7:$AM$359, 0))),0)</f>
        <v>0</v>
      </c>
      <c r="P359" s="106">
        <f>IFERROR(VALUE(INDEX('CSV Import'!$AO$7:$AO$359, MATCH($BP359, 'CSV Import'!$AM$7:$AM$359, 0))),0)</f>
        <v>0</v>
      </c>
      <c r="Q359" s="105">
        <f>IFERROR(VALUE(INDEX('CSV Import'!$AT$7:$AT$359, MATCH($BP359, 'CSV Import'!$AS$7:$AS$359, 0))),0)</f>
        <v>0</v>
      </c>
      <c r="R359" s="106">
        <f>IFERROR(VALUE(INDEX('CSV Import'!$AU$7:$AU$359, MATCH($BP359, 'CSV Import'!$AS$7:$AS$359, 0))),0)</f>
        <v>0</v>
      </c>
      <c r="S359" s="105">
        <f>IFERROR(VALUE(INDEX('CSV Import'!$AZ$7:$AZ$359, MATCH($BP359, 'CSV Import'!$AY$7:$AY$359, 0))),0)</f>
        <v>0</v>
      </c>
      <c r="T359" s="106">
        <f>IFERROR(VALUE(INDEX('CSV Import'!$BA$7:$BA$359, MATCH($BP359, 'CSV Import'!$AY$7:$AY$359, 0))),0)</f>
        <v>0</v>
      </c>
      <c r="U359" s="105">
        <f>IFERROR(VALUE(INDEX('CSV Import'!$BF$7:$BF$359, MATCH($BP359, 'CSV Import'!$BE$7:$BE$359, 0))),0)</f>
        <v>0</v>
      </c>
      <c r="V359" s="106">
        <f>IFERROR(VALUE(INDEX('CSV Import'!$BG$7:$BG$359, MATCH($BP359, 'CSV Import'!$BE$7:$BE$359, 0))),0)</f>
        <v>0</v>
      </c>
      <c r="W359" s="105">
        <f>IFERROR(VALUE(INDEX('CSV Import'!$BL$7:$BL$359, MATCH($BP359, 'CSV Import'!$BK$7:$BK$359, 0))),0)</f>
        <v>0</v>
      </c>
      <c r="X359" s="106">
        <f>IFERROR(VALUE(INDEX('CSV Import'!$BM$7:$BM$359, MATCH($BP359, 'CSV Import'!$BK$7:$BK$359, 0))),0)</f>
        <v>0</v>
      </c>
      <c r="Y359" s="105">
        <f>IFERROR(VALUE(INDEX('CSV Import'!$BR$7:$BR$359, MATCH($BP359, 'CSV Import'!$BQ$7:$BQ$359, 0))),0)</f>
        <v>0</v>
      </c>
      <c r="Z359" s="106">
        <f>IFERROR(VALUE(INDEX('CSV Import'!$BS$7:$BS$359, MATCH($BP359, 'CSV Import'!$BQ$7:$BQ$359, 0))),0)</f>
        <v>0</v>
      </c>
      <c r="AA359" s="105">
        <f>IFERROR(VALUE(INDEX('CSV Import'!$BX$7:$BX$359, MATCH($BP359, 'CSV Import'!$BW$7:$BW$359, 0))),0)</f>
        <v>0</v>
      </c>
      <c r="AB359" s="106">
        <f>IFERROR(VALUE(INDEX('CSV Import'!$BY$7:$BY$359, MATCH($BP359, 'CSV Import'!$BW$7:$BW$359, 0))),0)</f>
        <v>0</v>
      </c>
      <c r="AC359" s="105">
        <f>IFERROR(VALUE(INDEX('CSV Import'!$CD$7:$CD$359, MATCH($BP359, 'CSV Import'!$CC$7:$CC$359, 0))),0)</f>
        <v>0</v>
      </c>
      <c r="AD359" s="106">
        <f>IFERROR(VALUE(INDEX('CSV Import'!$CE$7:$CE$359, MATCH($BP359, 'CSV Import'!$CC$7:$CC$359, 0))),0)</f>
        <v>0</v>
      </c>
      <c r="AE359" s="105">
        <f>IFERROR(VALUE(INDEX('CSV Import'!$CJ$7:$CJ$359, MATCH($BP359, 'CSV Import'!$CI$7:$CI$359, 0))),0)</f>
        <v>0</v>
      </c>
      <c r="AF359" s="106">
        <f>IFERROR(VALUE(INDEX('CSV Import'!$CK$7:$CK$359, MATCH($BP359, 'CSV Import'!$CI$7:$CI$359, 0))),0)</f>
        <v>0</v>
      </c>
      <c r="AG359" s="105">
        <f>IFERROR(VALUE(INDEX('CSV Import'!$CP$7:$CP$359, MATCH($BP359, 'CSV Import'!$CO$7:$CO$359, 0))),0)</f>
        <v>0</v>
      </c>
      <c r="AH359" s="106">
        <f>IFERROR(VALUE(INDEX('CSV Import'!$CQ$7:$CQ$359, MATCH($BP359, 'CSV Import'!$CO$7:$CO$359, 0))),0)</f>
        <v>0</v>
      </c>
      <c r="AI359" s="105">
        <f>IFERROR(VALUE(INDEX('CSV Import'!$CV$7:$CV$359, MATCH($BP359, 'CSV Import'!$CU$7:$CU$359, 0))),0)</f>
        <v>0</v>
      </c>
      <c r="AJ359" s="106">
        <f>IFERROR(VALUE(INDEX('CSV Import'!$CW$7:$CW$359, MATCH($BP359, 'CSV Import'!$CU$7:$CU$359, 0))),0)</f>
        <v>0</v>
      </c>
      <c r="AK359" s="105">
        <f>IFERROR(VALUE(INDEX('CSV Import'!$DB$7:$DB$359, MATCH($BP359, 'CSV Import'!$DA$7:$DA$359, 0))),0)</f>
        <v>0</v>
      </c>
      <c r="AL359" s="106">
        <f>IFERROR(VALUE(INDEX('CSV Import'!$DC$7:$DC$359, MATCH($BP359, 'CSV Import'!$DA$7:$DA$359, 0))),0)</f>
        <v>0</v>
      </c>
      <c r="AM359" s="105">
        <f>IFERROR(VALUE(INDEX('CSV Import'!$DH$7:$DH$359, MATCH($BP359, 'CSV Import'!$DG$7:$DG$359, 0))),0)</f>
        <v>0</v>
      </c>
      <c r="AN359" s="106">
        <f>IFERROR(VALUE(INDEX('CSV Import'!$DI$7:$DI$359, MATCH($BP359, 'CSV Import'!$DG$7:$DG$359, 0))),0)</f>
        <v>0</v>
      </c>
      <c r="AO359" s="105">
        <f>IFERROR(VALUE(INDEX('CSV Import'!$DN$7:$DN$359, MATCH($BP359, 'CSV Import'!$DM$7:$DM$359, 0))),0)</f>
        <v>0</v>
      </c>
      <c r="AP359" s="106">
        <f>IFERROR(VALUE(INDEX('CSV Import'!$DO$7:$DO$359, MATCH($BP359, 'CSV Import'!$DM$7:$DM$359, 0))),0)</f>
        <v>0</v>
      </c>
      <c r="AQ359" s="105">
        <f>IFERROR(VALUE(INDEX('CSV Import'!$DT$7:$DT$359, MATCH($BP359, 'CSV Import'!$DS$7:$DS$359, 0))),0)</f>
        <v>0</v>
      </c>
      <c r="AR359" s="106">
        <f>IFERROR(VALUE(INDEX('CSV Import'!$DU$7:$DU$359, MATCH($BP359, 'CSV Import'!$DS$7:$DS$359, 0))),0)</f>
        <v>0</v>
      </c>
      <c r="AS359" s="105">
        <f>IFERROR(VALUE(INDEX('CSV Import'!$DZ$7:$DZ$359, MATCH($BP359, 'CSV Import'!$DY$7:$DY$359, 0))),0)</f>
        <v>0</v>
      </c>
      <c r="AT359" s="106">
        <f>IFERROR(VALUE(INDEX('CSV Import'!$EA$7:$EA$359, MATCH($BP359, 'CSV Import'!$DY$7:$DY$359, 0))),0)</f>
        <v>0</v>
      </c>
      <c r="AU359" s="105">
        <f>IFERROR(VALUE(INDEX('CSV Import'!$EF$7:$EF$359, MATCH($BP359, 'CSV Import'!$EE$7:$EE$359, 0))),0)</f>
        <v>0</v>
      </c>
      <c r="AV359" s="106">
        <f>IFERROR(VALUE(INDEX('CSV Import'!$EG$7:$EG$359, MATCH($BP359, 'CSV Import'!$EE$7:$EE$359, 0))),0)</f>
        <v>0</v>
      </c>
      <c r="AW359" s="105">
        <f>IFERROR(VALUE(INDEX('CSV Import'!$EL$7:$EL$359, MATCH($BP359, 'CSV Import'!$EK$7:$EK$359, 0))),0)</f>
        <v>0</v>
      </c>
      <c r="AX359" s="106">
        <f>IFERROR(VALUE(INDEX('CSV Import'!$EM$7:$EM$359, MATCH($BP359, 'CSV Import'!$EK$7:$EK$359, 0))),0)</f>
        <v>0</v>
      </c>
      <c r="AY359" s="105">
        <f>IFERROR(VALUE(INDEX('CSV Import'!$ER$7:$ER$359, MATCH($BP359, 'CSV Import'!$EQ$7:$EQ$359, 0))),0)</f>
        <v>0</v>
      </c>
      <c r="AZ359" s="106">
        <f>IFERROR(VALUE(INDEX('CSV Import'!$ES$7:$ES$359, MATCH($BP359, 'CSV Import'!$EQ$7:$EQ$359, 0))),0)</f>
        <v>0</v>
      </c>
      <c r="BA359" s="105">
        <f>IFERROR(VALUE(INDEX('CSV Import'!$EX$7:$EX$359, MATCH($BP359, 'CSV Import'!$EW$7:$EW$359, 0))),0)</f>
        <v>0</v>
      </c>
      <c r="BB359" s="106">
        <f>IFERROR(VALUE(INDEX('CSV Import'!$EY$7:$EY$359, MATCH($BP359, 'CSV Import'!$EW$7:$EW$359, 0))),0)</f>
        <v>0</v>
      </c>
      <c r="BC359" s="105">
        <f>IFERROR(VALUE(INDEX('CSV Import'!$FD$7:$FD$359, MATCH($BP359, 'CSV Import'!$FC$7:$FC$359, 0))),0)</f>
        <v>0</v>
      </c>
      <c r="BD359" s="106">
        <f>IFERROR(VALUE(INDEX('CSV Import'!$FE$7:$FE$359, MATCH($BP359, 'CSV Import'!$FC$7:$FC$359, 0))),0)</f>
        <v>0</v>
      </c>
      <c r="BE359" s="105">
        <f>IFERROR(VALUE(INDEX('CSV Import'!$FJ$7:$FJ$359, MATCH($BP359, 'CSV Import'!$FI$7:$FI$359, 0))),0)</f>
        <v>0</v>
      </c>
      <c r="BF359" s="106">
        <f>IFERROR(VALUE(INDEX('CSV Import'!$FK$7:$FK$359, MATCH($BP359, 'CSV Import'!$FI$7:$FI$359, 0))),0)</f>
        <v>0</v>
      </c>
      <c r="BG359" s="105">
        <f>IFERROR(VALUE(INDEX('CSV Import'!$FP$7:$FP$359, MATCH($BP359, 'CSV Import'!$FO$7:$FO$359, 0))),0)</f>
        <v>0</v>
      </c>
      <c r="BH359" s="106">
        <f>IFERROR(VALUE(INDEX('CSV Import'!$FQ$7:$FQ$359, MATCH($BP359, 'CSV Import'!$FO$7:$FO$359, 0))),0)</f>
        <v>0</v>
      </c>
      <c r="BI359" s="105">
        <f>IFERROR(VALUE(INDEX('CSV Import'!$FV$7:$FV$359, MATCH($BP359, 'CSV Import'!$FU$7:$FU$359, 0))),0)</f>
        <v>0</v>
      </c>
      <c r="BJ359" s="106">
        <f>IFERROR(VALUE(INDEX('CSV Import'!$FW$7:$FW$359, MATCH($BP359, 'CSV Import'!$FU$7:$FU$359, 0))),0)</f>
        <v>0</v>
      </c>
      <c r="BK359" s="105">
        <f>IFERROR(VALUE(INDEX('CSV Import'!$GB$7:$GB$359, MATCH($BP359, 'CSV Import'!$GA$7:$GA$359, 0))),0)</f>
        <v>0</v>
      </c>
      <c r="BL359" s="106">
        <f>IFERROR(VALUE(INDEX('CSV Import'!$GC$7:$GC$359, MATCH($BP359, 'CSV Import'!$GA$7:$GA$359, 0))),0)</f>
        <v>0</v>
      </c>
      <c r="BM359" s="61">
        <f t="shared" si="579"/>
        <v>0</v>
      </c>
      <c r="BN359" s="62">
        <f t="shared" si="579"/>
        <v>0</v>
      </c>
      <c r="BP359" s="33" t="str">
        <f t="shared" si="580"/>
        <v>CREDITS---</v>
      </c>
    </row>
    <row r="360" spans="1:68" x14ac:dyDescent="0.2">
      <c r="A360" s="28">
        <f>ROW()</f>
        <v>360</v>
      </c>
      <c r="B360" s="120" t="s">
        <v>15</v>
      </c>
      <c r="C360" s="105">
        <f>IFERROR(VALUE(INDEX('CSV Import'!$D$7:$D$359, MATCH($BP360, 'CSV Import'!$C$7:$C$359, 0))),0)</f>
        <v>0</v>
      </c>
      <c r="D360" s="106">
        <f>IFERROR(VALUE(INDEX('CSV Import'!$E$7:$E$359, MATCH($BP360, 'CSV Import'!$C$7:$C$359, 0))),0)</f>
        <v>0</v>
      </c>
      <c r="E360" s="105">
        <f>IFERROR(VALUE(INDEX('CSV Import'!$J$7:$J$359, MATCH($BP360, 'CSV Import'!$I$7:$I$359, 0))),0)</f>
        <v>0</v>
      </c>
      <c r="F360" s="106">
        <f>IFERROR(VALUE(INDEX('CSV Import'!$K$7:$K$359, MATCH($BP360, 'CSV Import'!$I$7:$I$359, 0))),0)</f>
        <v>0</v>
      </c>
      <c r="G360" s="105">
        <f>IFERROR(VALUE(INDEX('CSV Import'!$P$7:$P$359, MATCH($BP360, 'CSV Import'!$O$7:$O$359, 0))),0)</f>
        <v>0</v>
      </c>
      <c r="H360" s="106">
        <f>IFERROR(VALUE(INDEX('CSV Import'!$Q$7:$Q$359, MATCH($BP360, 'CSV Import'!$O$7:$O$359, 0))),0)</f>
        <v>0</v>
      </c>
      <c r="I360" s="105">
        <f>IFERROR(VALUE(INDEX('CSV Import'!$V$7:$V$359, MATCH($BP360, 'CSV Import'!$U$7:$U$359, 0))),0)</f>
        <v>0</v>
      </c>
      <c r="J360" s="106">
        <f>IFERROR(VALUE(INDEX('CSV Import'!$W$7:$W$359, MATCH($BP360, 'CSV Import'!$U$7:$U$359, 0))),0)</f>
        <v>0</v>
      </c>
      <c r="K360" s="105">
        <f>IFERROR(VALUE(INDEX('CSV Import'!$AB$7:$AB$359, MATCH($BP360, 'CSV Import'!$AA$7:$AA$359, 0))),0)</f>
        <v>0</v>
      </c>
      <c r="L360" s="106">
        <f>IFERROR(VALUE(INDEX('CSV Import'!$AC$7:$AC$359, MATCH($BP360, 'CSV Import'!$AA$7:$AA$359, 0))),0)</f>
        <v>0</v>
      </c>
      <c r="M360" s="105">
        <f>IFERROR(VALUE(INDEX('CSV Import'!$AH$7:$AH$359, MATCH($BP360, 'CSV Import'!$AG$7:$AG$359, 0))),0)</f>
        <v>0</v>
      </c>
      <c r="N360" s="106">
        <f>IFERROR(VALUE(INDEX('CSV Import'!$AI$7:$AI$359, MATCH($BP360, 'CSV Import'!$AG$7:$AG$359, 0))),0)</f>
        <v>0</v>
      </c>
      <c r="O360" s="105">
        <f>IFERROR(VALUE(INDEX('CSV Import'!$AN$7:$AN$359, MATCH($BP360, 'CSV Import'!$AM$7:$AM$359, 0))),0)</f>
        <v>0</v>
      </c>
      <c r="P360" s="106">
        <f>IFERROR(VALUE(INDEX('CSV Import'!$AO$7:$AO$359, MATCH($BP360, 'CSV Import'!$AM$7:$AM$359, 0))),0)</f>
        <v>0</v>
      </c>
      <c r="Q360" s="105">
        <f>IFERROR(VALUE(INDEX('CSV Import'!$AT$7:$AT$359, MATCH($BP360, 'CSV Import'!$AS$7:$AS$359, 0))),0)</f>
        <v>0</v>
      </c>
      <c r="R360" s="106">
        <f>IFERROR(VALUE(INDEX('CSV Import'!$AU$7:$AU$359, MATCH($BP360, 'CSV Import'!$AS$7:$AS$359, 0))),0)</f>
        <v>0</v>
      </c>
      <c r="S360" s="105">
        <f>IFERROR(VALUE(INDEX('CSV Import'!$AZ$7:$AZ$359, MATCH($BP360, 'CSV Import'!$AY$7:$AY$359, 0))),0)</f>
        <v>0</v>
      </c>
      <c r="T360" s="106">
        <f>IFERROR(VALUE(INDEX('CSV Import'!$BA$7:$BA$359, MATCH($BP360, 'CSV Import'!$AY$7:$AY$359, 0))),0)</f>
        <v>0</v>
      </c>
      <c r="U360" s="105">
        <f>IFERROR(VALUE(INDEX('CSV Import'!$BF$7:$BF$359, MATCH($BP360, 'CSV Import'!$BE$7:$BE$359, 0))),0)</f>
        <v>0</v>
      </c>
      <c r="V360" s="106">
        <f>IFERROR(VALUE(INDEX('CSV Import'!$BG$7:$BG$359, MATCH($BP360, 'CSV Import'!$BE$7:$BE$359, 0))),0)</f>
        <v>0</v>
      </c>
      <c r="W360" s="105">
        <f>IFERROR(VALUE(INDEX('CSV Import'!$BL$7:$BL$359, MATCH($BP360, 'CSV Import'!$BK$7:$BK$359, 0))),0)</f>
        <v>0</v>
      </c>
      <c r="X360" s="106">
        <f>IFERROR(VALUE(INDEX('CSV Import'!$BM$7:$BM$359, MATCH($BP360, 'CSV Import'!$BK$7:$BK$359, 0))),0)</f>
        <v>0</v>
      </c>
      <c r="Y360" s="105">
        <f>IFERROR(VALUE(INDEX('CSV Import'!$BR$7:$BR$359, MATCH($BP360, 'CSV Import'!$BQ$7:$BQ$359, 0))),0)</f>
        <v>0</v>
      </c>
      <c r="Z360" s="106">
        <f>IFERROR(VALUE(INDEX('CSV Import'!$BS$7:$BS$359, MATCH($BP360, 'CSV Import'!$BQ$7:$BQ$359, 0))),0)</f>
        <v>0</v>
      </c>
      <c r="AA360" s="105">
        <f>IFERROR(VALUE(INDEX('CSV Import'!$BX$7:$BX$359, MATCH($BP360, 'CSV Import'!$BW$7:$BW$359, 0))),0)</f>
        <v>0</v>
      </c>
      <c r="AB360" s="106">
        <f>IFERROR(VALUE(INDEX('CSV Import'!$BY$7:$BY$359, MATCH($BP360, 'CSV Import'!$BW$7:$BW$359, 0))),0)</f>
        <v>0</v>
      </c>
      <c r="AC360" s="105">
        <f>IFERROR(VALUE(INDEX('CSV Import'!$CD$7:$CD$359, MATCH($BP360, 'CSV Import'!$CC$7:$CC$359, 0))),0)</f>
        <v>0</v>
      </c>
      <c r="AD360" s="106">
        <f>IFERROR(VALUE(INDEX('CSV Import'!$CE$7:$CE$359, MATCH($BP360, 'CSV Import'!$CC$7:$CC$359, 0))),0)</f>
        <v>0</v>
      </c>
      <c r="AE360" s="105">
        <f>IFERROR(VALUE(INDEX('CSV Import'!$CJ$7:$CJ$359, MATCH($BP360, 'CSV Import'!$CI$7:$CI$359, 0))),0)</f>
        <v>0</v>
      </c>
      <c r="AF360" s="106">
        <f>IFERROR(VALUE(INDEX('CSV Import'!$CK$7:$CK$359, MATCH($BP360, 'CSV Import'!$CI$7:$CI$359, 0))),0)</f>
        <v>0</v>
      </c>
      <c r="AG360" s="105">
        <f>IFERROR(VALUE(INDEX('CSV Import'!$CP$7:$CP$359, MATCH($BP360, 'CSV Import'!$CO$7:$CO$359, 0))),0)</f>
        <v>0</v>
      </c>
      <c r="AH360" s="106">
        <f>IFERROR(VALUE(INDEX('CSV Import'!$CQ$7:$CQ$359, MATCH($BP360, 'CSV Import'!$CO$7:$CO$359, 0))),0)</f>
        <v>0</v>
      </c>
      <c r="AI360" s="105">
        <f>IFERROR(VALUE(INDEX('CSV Import'!$CV$7:$CV$359, MATCH($BP360, 'CSV Import'!$CU$7:$CU$359, 0))),0)</f>
        <v>0</v>
      </c>
      <c r="AJ360" s="106">
        <f>IFERROR(VALUE(INDEX('CSV Import'!$CW$7:$CW$359, MATCH($BP360, 'CSV Import'!$CU$7:$CU$359, 0))),0)</f>
        <v>0</v>
      </c>
      <c r="AK360" s="105">
        <f>IFERROR(VALUE(INDEX('CSV Import'!$DB$7:$DB$359, MATCH($BP360, 'CSV Import'!$DA$7:$DA$359, 0))),0)</f>
        <v>0</v>
      </c>
      <c r="AL360" s="106">
        <f>IFERROR(VALUE(INDEX('CSV Import'!$DC$7:$DC$359, MATCH($BP360, 'CSV Import'!$DA$7:$DA$359, 0))),0)</f>
        <v>0</v>
      </c>
      <c r="AM360" s="105">
        <f>IFERROR(VALUE(INDEX('CSV Import'!$DH$7:$DH$359, MATCH($BP360, 'CSV Import'!$DG$7:$DG$359, 0))),0)</f>
        <v>0</v>
      </c>
      <c r="AN360" s="106">
        <f>IFERROR(VALUE(INDEX('CSV Import'!$DI$7:$DI$359, MATCH($BP360, 'CSV Import'!$DG$7:$DG$359, 0))),0)</f>
        <v>0</v>
      </c>
      <c r="AO360" s="105">
        <f>IFERROR(VALUE(INDEX('CSV Import'!$DN$7:$DN$359, MATCH($BP360, 'CSV Import'!$DM$7:$DM$359, 0))),0)</f>
        <v>0</v>
      </c>
      <c r="AP360" s="106">
        <f>IFERROR(VALUE(INDEX('CSV Import'!$DO$7:$DO$359, MATCH($BP360, 'CSV Import'!$DM$7:$DM$359, 0))),0)</f>
        <v>0</v>
      </c>
      <c r="AQ360" s="105">
        <f>IFERROR(VALUE(INDEX('CSV Import'!$DT$7:$DT$359, MATCH($BP360, 'CSV Import'!$DS$7:$DS$359, 0))),0)</f>
        <v>0</v>
      </c>
      <c r="AR360" s="106">
        <f>IFERROR(VALUE(INDEX('CSV Import'!$DU$7:$DU$359, MATCH($BP360, 'CSV Import'!$DS$7:$DS$359, 0))),0)</f>
        <v>0</v>
      </c>
      <c r="AS360" s="105">
        <f>IFERROR(VALUE(INDEX('CSV Import'!$DZ$7:$DZ$359, MATCH($BP360, 'CSV Import'!$DY$7:$DY$359, 0))),0)</f>
        <v>0</v>
      </c>
      <c r="AT360" s="106">
        <f>IFERROR(VALUE(INDEX('CSV Import'!$EA$7:$EA$359, MATCH($BP360, 'CSV Import'!$DY$7:$DY$359, 0))),0)</f>
        <v>0</v>
      </c>
      <c r="AU360" s="105">
        <f>IFERROR(VALUE(INDEX('CSV Import'!$EF$7:$EF$359, MATCH($BP360, 'CSV Import'!$EE$7:$EE$359, 0))),0)</f>
        <v>0</v>
      </c>
      <c r="AV360" s="106">
        <f>IFERROR(VALUE(INDEX('CSV Import'!$EG$7:$EG$359, MATCH($BP360, 'CSV Import'!$EE$7:$EE$359, 0))),0)</f>
        <v>0</v>
      </c>
      <c r="AW360" s="105">
        <f>IFERROR(VALUE(INDEX('CSV Import'!$EL$7:$EL$359, MATCH($BP360, 'CSV Import'!$EK$7:$EK$359, 0))),0)</f>
        <v>0</v>
      </c>
      <c r="AX360" s="106">
        <f>IFERROR(VALUE(INDEX('CSV Import'!$EM$7:$EM$359, MATCH($BP360, 'CSV Import'!$EK$7:$EK$359, 0))),0)</f>
        <v>0</v>
      </c>
      <c r="AY360" s="105">
        <f>IFERROR(VALUE(INDEX('CSV Import'!$ER$7:$ER$359, MATCH($BP360, 'CSV Import'!$EQ$7:$EQ$359, 0))),0)</f>
        <v>0</v>
      </c>
      <c r="AZ360" s="106">
        <f>IFERROR(VALUE(INDEX('CSV Import'!$ES$7:$ES$359, MATCH($BP360, 'CSV Import'!$EQ$7:$EQ$359, 0))),0)</f>
        <v>0</v>
      </c>
      <c r="BA360" s="105">
        <f>IFERROR(VALUE(INDEX('CSV Import'!$EX$7:$EX$359, MATCH($BP360, 'CSV Import'!$EW$7:$EW$359, 0))),0)</f>
        <v>0</v>
      </c>
      <c r="BB360" s="106">
        <f>IFERROR(VALUE(INDEX('CSV Import'!$EY$7:$EY$359, MATCH($BP360, 'CSV Import'!$EW$7:$EW$359, 0))),0)</f>
        <v>0</v>
      </c>
      <c r="BC360" s="105">
        <f>IFERROR(VALUE(INDEX('CSV Import'!$FD$7:$FD$359, MATCH($BP360, 'CSV Import'!$FC$7:$FC$359, 0))),0)</f>
        <v>0</v>
      </c>
      <c r="BD360" s="106">
        <f>IFERROR(VALUE(INDEX('CSV Import'!$FE$7:$FE$359, MATCH($BP360, 'CSV Import'!$FC$7:$FC$359, 0))),0)</f>
        <v>0</v>
      </c>
      <c r="BE360" s="105">
        <f>IFERROR(VALUE(INDEX('CSV Import'!$FJ$7:$FJ$359, MATCH($BP360, 'CSV Import'!$FI$7:$FI$359, 0))),0)</f>
        <v>0</v>
      </c>
      <c r="BF360" s="106">
        <f>IFERROR(VALUE(INDEX('CSV Import'!$FK$7:$FK$359, MATCH($BP360, 'CSV Import'!$FI$7:$FI$359, 0))),0)</f>
        <v>0</v>
      </c>
      <c r="BG360" s="105">
        <f>IFERROR(VALUE(INDEX('CSV Import'!$FP$7:$FP$359, MATCH($BP360, 'CSV Import'!$FO$7:$FO$359, 0))),0)</f>
        <v>0</v>
      </c>
      <c r="BH360" s="106">
        <f>IFERROR(VALUE(INDEX('CSV Import'!$FQ$7:$FQ$359, MATCH($BP360, 'CSV Import'!$FO$7:$FO$359, 0))),0)</f>
        <v>0</v>
      </c>
      <c r="BI360" s="105">
        <f>IFERROR(VALUE(INDEX('CSV Import'!$FV$7:$FV$359, MATCH($BP360, 'CSV Import'!$FU$7:$FU$359, 0))),0)</f>
        <v>0</v>
      </c>
      <c r="BJ360" s="106">
        <f>IFERROR(VALUE(INDEX('CSV Import'!$FW$7:$FW$359, MATCH($BP360, 'CSV Import'!$FU$7:$FU$359, 0))),0)</f>
        <v>0</v>
      </c>
      <c r="BK360" s="105">
        <f>IFERROR(VALUE(INDEX('CSV Import'!$GB$7:$GB$359, MATCH($BP360, 'CSV Import'!$GA$7:$GA$359, 0))),0)</f>
        <v>0</v>
      </c>
      <c r="BL360" s="106">
        <f>IFERROR(VALUE(INDEX('CSV Import'!$GC$7:$GC$359, MATCH($BP360, 'CSV Import'!$GA$7:$GA$359, 0))),0)</f>
        <v>0</v>
      </c>
      <c r="BM360" s="61">
        <f t="shared" si="579"/>
        <v>0</v>
      </c>
      <c r="BN360" s="62">
        <f t="shared" si="579"/>
        <v>0</v>
      </c>
      <c r="BP360" s="33" t="str">
        <f t="shared" si="580"/>
        <v>CREDITS---</v>
      </c>
    </row>
    <row r="361" spans="1:68" x14ac:dyDescent="0.2">
      <c r="A361" s="28">
        <f>ROW()</f>
        <v>361</v>
      </c>
      <c r="B361" s="120" t="s">
        <v>15</v>
      </c>
      <c r="C361" s="105">
        <f>IFERROR(VALUE(INDEX('CSV Import'!$D$7:$D$359, MATCH($BP361, 'CSV Import'!$C$7:$C$359, 0))),0)</f>
        <v>0</v>
      </c>
      <c r="D361" s="106">
        <f>IFERROR(VALUE(INDEX('CSV Import'!$E$7:$E$359, MATCH($BP361, 'CSV Import'!$C$7:$C$359, 0))),0)</f>
        <v>0</v>
      </c>
      <c r="E361" s="105">
        <f>IFERROR(VALUE(INDEX('CSV Import'!$J$7:$J$359, MATCH($BP361, 'CSV Import'!$I$7:$I$359, 0))),0)</f>
        <v>0</v>
      </c>
      <c r="F361" s="106">
        <f>IFERROR(VALUE(INDEX('CSV Import'!$K$7:$K$359, MATCH($BP361, 'CSV Import'!$I$7:$I$359, 0))),0)</f>
        <v>0</v>
      </c>
      <c r="G361" s="105">
        <f>IFERROR(VALUE(INDEX('CSV Import'!$P$7:$P$359, MATCH($BP361, 'CSV Import'!$O$7:$O$359, 0))),0)</f>
        <v>0</v>
      </c>
      <c r="H361" s="106">
        <f>IFERROR(VALUE(INDEX('CSV Import'!$Q$7:$Q$359, MATCH($BP361, 'CSV Import'!$O$7:$O$359, 0))),0)</f>
        <v>0</v>
      </c>
      <c r="I361" s="105">
        <f>IFERROR(VALUE(INDEX('CSV Import'!$V$7:$V$359, MATCH($BP361, 'CSV Import'!$U$7:$U$359, 0))),0)</f>
        <v>0</v>
      </c>
      <c r="J361" s="106">
        <f>IFERROR(VALUE(INDEX('CSV Import'!$W$7:$W$359, MATCH($BP361, 'CSV Import'!$U$7:$U$359, 0))),0)</f>
        <v>0</v>
      </c>
      <c r="K361" s="105">
        <f>IFERROR(VALUE(INDEX('CSV Import'!$AB$7:$AB$359, MATCH($BP361, 'CSV Import'!$AA$7:$AA$359, 0))),0)</f>
        <v>0</v>
      </c>
      <c r="L361" s="106">
        <f>IFERROR(VALUE(INDEX('CSV Import'!$AC$7:$AC$359, MATCH($BP361, 'CSV Import'!$AA$7:$AA$359, 0))),0)</f>
        <v>0</v>
      </c>
      <c r="M361" s="105">
        <f>IFERROR(VALUE(INDEX('CSV Import'!$AH$7:$AH$359, MATCH($BP361, 'CSV Import'!$AG$7:$AG$359, 0))),0)</f>
        <v>0</v>
      </c>
      <c r="N361" s="106">
        <f>IFERROR(VALUE(INDEX('CSV Import'!$AI$7:$AI$359, MATCH($BP361, 'CSV Import'!$AG$7:$AG$359, 0))),0)</f>
        <v>0</v>
      </c>
      <c r="O361" s="105">
        <f>IFERROR(VALUE(INDEX('CSV Import'!$AN$7:$AN$359, MATCH($BP361, 'CSV Import'!$AM$7:$AM$359, 0))),0)</f>
        <v>0</v>
      </c>
      <c r="P361" s="106">
        <f>IFERROR(VALUE(INDEX('CSV Import'!$AO$7:$AO$359, MATCH($BP361, 'CSV Import'!$AM$7:$AM$359, 0))),0)</f>
        <v>0</v>
      </c>
      <c r="Q361" s="105">
        <f>IFERROR(VALUE(INDEX('CSV Import'!$AT$7:$AT$359, MATCH($BP361, 'CSV Import'!$AS$7:$AS$359, 0))),0)</f>
        <v>0</v>
      </c>
      <c r="R361" s="106">
        <f>IFERROR(VALUE(INDEX('CSV Import'!$AU$7:$AU$359, MATCH($BP361, 'CSV Import'!$AS$7:$AS$359, 0))),0)</f>
        <v>0</v>
      </c>
      <c r="S361" s="105">
        <f>IFERROR(VALUE(INDEX('CSV Import'!$AZ$7:$AZ$359, MATCH($BP361, 'CSV Import'!$AY$7:$AY$359, 0))),0)</f>
        <v>0</v>
      </c>
      <c r="T361" s="106">
        <f>IFERROR(VALUE(INDEX('CSV Import'!$BA$7:$BA$359, MATCH($BP361, 'CSV Import'!$AY$7:$AY$359, 0))),0)</f>
        <v>0</v>
      </c>
      <c r="U361" s="105">
        <f>IFERROR(VALUE(INDEX('CSV Import'!$BF$7:$BF$359, MATCH($BP361, 'CSV Import'!$BE$7:$BE$359, 0))),0)</f>
        <v>0</v>
      </c>
      <c r="V361" s="106">
        <f>IFERROR(VALUE(INDEX('CSV Import'!$BG$7:$BG$359, MATCH($BP361, 'CSV Import'!$BE$7:$BE$359, 0))),0)</f>
        <v>0</v>
      </c>
      <c r="W361" s="105">
        <f>IFERROR(VALUE(INDEX('CSV Import'!$BL$7:$BL$359, MATCH($BP361, 'CSV Import'!$BK$7:$BK$359, 0))),0)</f>
        <v>0</v>
      </c>
      <c r="X361" s="106">
        <f>IFERROR(VALUE(INDEX('CSV Import'!$BM$7:$BM$359, MATCH($BP361, 'CSV Import'!$BK$7:$BK$359, 0))),0)</f>
        <v>0</v>
      </c>
      <c r="Y361" s="105">
        <f>IFERROR(VALUE(INDEX('CSV Import'!$BR$7:$BR$359, MATCH($BP361, 'CSV Import'!$BQ$7:$BQ$359, 0))),0)</f>
        <v>0</v>
      </c>
      <c r="Z361" s="106">
        <f>IFERROR(VALUE(INDEX('CSV Import'!$BS$7:$BS$359, MATCH($BP361, 'CSV Import'!$BQ$7:$BQ$359, 0))),0)</f>
        <v>0</v>
      </c>
      <c r="AA361" s="105">
        <f>IFERROR(VALUE(INDEX('CSV Import'!$BX$7:$BX$359, MATCH($BP361, 'CSV Import'!$BW$7:$BW$359, 0))),0)</f>
        <v>0</v>
      </c>
      <c r="AB361" s="106">
        <f>IFERROR(VALUE(INDEX('CSV Import'!$BY$7:$BY$359, MATCH($BP361, 'CSV Import'!$BW$7:$BW$359, 0))),0)</f>
        <v>0</v>
      </c>
      <c r="AC361" s="105">
        <f>IFERROR(VALUE(INDEX('CSV Import'!$CD$7:$CD$359, MATCH($BP361, 'CSV Import'!$CC$7:$CC$359, 0))),0)</f>
        <v>0</v>
      </c>
      <c r="AD361" s="106">
        <f>IFERROR(VALUE(INDEX('CSV Import'!$CE$7:$CE$359, MATCH($BP361, 'CSV Import'!$CC$7:$CC$359, 0))),0)</f>
        <v>0</v>
      </c>
      <c r="AE361" s="105">
        <f>IFERROR(VALUE(INDEX('CSV Import'!$CJ$7:$CJ$359, MATCH($BP361, 'CSV Import'!$CI$7:$CI$359, 0))),0)</f>
        <v>0</v>
      </c>
      <c r="AF361" s="106">
        <f>IFERROR(VALUE(INDEX('CSV Import'!$CK$7:$CK$359, MATCH($BP361, 'CSV Import'!$CI$7:$CI$359, 0))),0)</f>
        <v>0</v>
      </c>
      <c r="AG361" s="105">
        <f>IFERROR(VALUE(INDEX('CSV Import'!$CP$7:$CP$359, MATCH($BP361, 'CSV Import'!$CO$7:$CO$359, 0))),0)</f>
        <v>0</v>
      </c>
      <c r="AH361" s="106">
        <f>IFERROR(VALUE(INDEX('CSV Import'!$CQ$7:$CQ$359, MATCH($BP361, 'CSV Import'!$CO$7:$CO$359, 0))),0)</f>
        <v>0</v>
      </c>
      <c r="AI361" s="105">
        <f>IFERROR(VALUE(INDEX('CSV Import'!$CV$7:$CV$359, MATCH($BP361, 'CSV Import'!$CU$7:$CU$359, 0))),0)</f>
        <v>0</v>
      </c>
      <c r="AJ361" s="106">
        <f>IFERROR(VALUE(INDEX('CSV Import'!$CW$7:$CW$359, MATCH($BP361, 'CSV Import'!$CU$7:$CU$359, 0))),0)</f>
        <v>0</v>
      </c>
      <c r="AK361" s="105">
        <f>IFERROR(VALUE(INDEX('CSV Import'!$DB$7:$DB$359, MATCH($BP361, 'CSV Import'!$DA$7:$DA$359, 0))),0)</f>
        <v>0</v>
      </c>
      <c r="AL361" s="106">
        <f>IFERROR(VALUE(INDEX('CSV Import'!$DC$7:$DC$359, MATCH($BP361, 'CSV Import'!$DA$7:$DA$359, 0))),0)</f>
        <v>0</v>
      </c>
      <c r="AM361" s="105">
        <f>IFERROR(VALUE(INDEX('CSV Import'!$DH$7:$DH$359, MATCH($BP361, 'CSV Import'!$DG$7:$DG$359, 0))),0)</f>
        <v>0</v>
      </c>
      <c r="AN361" s="106">
        <f>IFERROR(VALUE(INDEX('CSV Import'!$DI$7:$DI$359, MATCH($BP361, 'CSV Import'!$DG$7:$DG$359, 0))),0)</f>
        <v>0</v>
      </c>
      <c r="AO361" s="105">
        <f>IFERROR(VALUE(INDEX('CSV Import'!$DN$7:$DN$359, MATCH($BP361, 'CSV Import'!$DM$7:$DM$359, 0))),0)</f>
        <v>0</v>
      </c>
      <c r="AP361" s="106">
        <f>IFERROR(VALUE(INDEX('CSV Import'!$DO$7:$DO$359, MATCH($BP361, 'CSV Import'!$DM$7:$DM$359, 0))),0)</f>
        <v>0</v>
      </c>
      <c r="AQ361" s="105">
        <f>IFERROR(VALUE(INDEX('CSV Import'!$DT$7:$DT$359, MATCH($BP361, 'CSV Import'!$DS$7:$DS$359, 0))),0)</f>
        <v>0</v>
      </c>
      <c r="AR361" s="106">
        <f>IFERROR(VALUE(INDEX('CSV Import'!$DU$7:$DU$359, MATCH($BP361, 'CSV Import'!$DS$7:$DS$359, 0))),0)</f>
        <v>0</v>
      </c>
      <c r="AS361" s="105">
        <f>IFERROR(VALUE(INDEX('CSV Import'!$DZ$7:$DZ$359, MATCH($BP361, 'CSV Import'!$DY$7:$DY$359, 0))),0)</f>
        <v>0</v>
      </c>
      <c r="AT361" s="106">
        <f>IFERROR(VALUE(INDEX('CSV Import'!$EA$7:$EA$359, MATCH($BP361, 'CSV Import'!$DY$7:$DY$359, 0))),0)</f>
        <v>0</v>
      </c>
      <c r="AU361" s="105">
        <f>IFERROR(VALUE(INDEX('CSV Import'!$EF$7:$EF$359, MATCH($BP361, 'CSV Import'!$EE$7:$EE$359, 0))),0)</f>
        <v>0</v>
      </c>
      <c r="AV361" s="106">
        <f>IFERROR(VALUE(INDEX('CSV Import'!$EG$7:$EG$359, MATCH($BP361, 'CSV Import'!$EE$7:$EE$359, 0))),0)</f>
        <v>0</v>
      </c>
      <c r="AW361" s="105">
        <f>IFERROR(VALUE(INDEX('CSV Import'!$EL$7:$EL$359, MATCH($BP361, 'CSV Import'!$EK$7:$EK$359, 0))),0)</f>
        <v>0</v>
      </c>
      <c r="AX361" s="106">
        <f>IFERROR(VALUE(INDEX('CSV Import'!$EM$7:$EM$359, MATCH($BP361, 'CSV Import'!$EK$7:$EK$359, 0))),0)</f>
        <v>0</v>
      </c>
      <c r="AY361" s="105">
        <f>IFERROR(VALUE(INDEX('CSV Import'!$ER$7:$ER$359, MATCH($BP361, 'CSV Import'!$EQ$7:$EQ$359, 0))),0)</f>
        <v>0</v>
      </c>
      <c r="AZ361" s="106">
        <f>IFERROR(VALUE(INDEX('CSV Import'!$ES$7:$ES$359, MATCH($BP361, 'CSV Import'!$EQ$7:$EQ$359, 0))),0)</f>
        <v>0</v>
      </c>
      <c r="BA361" s="105">
        <f>IFERROR(VALUE(INDEX('CSV Import'!$EX$7:$EX$359, MATCH($BP361, 'CSV Import'!$EW$7:$EW$359, 0))),0)</f>
        <v>0</v>
      </c>
      <c r="BB361" s="106">
        <f>IFERROR(VALUE(INDEX('CSV Import'!$EY$7:$EY$359, MATCH($BP361, 'CSV Import'!$EW$7:$EW$359, 0))),0)</f>
        <v>0</v>
      </c>
      <c r="BC361" s="105">
        <f>IFERROR(VALUE(INDEX('CSV Import'!$FD$7:$FD$359, MATCH($BP361, 'CSV Import'!$FC$7:$FC$359, 0))),0)</f>
        <v>0</v>
      </c>
      <c r="BD361" s="106">
        <f>IFERROR(VALUE(INDEX('CSV Import'!$FE$7:$FE$359, MATCH($BP361, 'CSV Import'!$FC$7:$FC$359, 0))),0)</f>
        <v>0</v>
      </c>
      <c r="BE361" s="105">
        <f>IFERROR(VALUE(INDEX('CSV Import'!$FJ$7:$FJ$359, MATCH($BP361, 'CSV Import'!$FI$7:$FI$359, 0))),0)</f>
        <v>0</v>
      </c>
      <c r="BF361" s="106">
        <f>IFERROR(VALUE(INDEX('CSV Import'!$FK$7:$FK$359, MATCH($BP361, 'CSV Import'!$FI$7:$FI$359, 0))),0)</f>
        <v>0</v>
      </c>
      <c r="BG361" s="105">
        <f>IFERROR(VALUE(INDEX('CSV Import'!$FP$7:$FP$359, MATCH($BP361, 'CSV Import'!$FO$7:$FO$359, 0))),0)</f>
        <v>0</v>
      </c>
      <c r="BH361" s="106">
        <f>IFERROR(VALUE(INDEX('CSV Import'!$FQ$7:$FQ$359, MATCH($BP361, 'CSV Import'!$FO$7:$FO$359, 0))),0)</f>
        <v>0</v>
      </c>
      <c r="BI361" s="105">
        <f>IFERROR(VALUE(INDEX('CSV Import'!$FV$7:$FV$359, MATCH($BP361, 'CSV Import'!$FU$7:$FU$359, 0))),0)</f>
        <v>0</v>
      </c>
      <c r="BJ361" s="106">
        <f>IFERROR(VALUE(INDEX('CSV Import'!$FW$7:$FW$359, MATCH($BP361, 'CSV Import'!$FU$7:$FU$359, 0))),0)</f>
        <v>0</v>
      </c>
      <c r="BK361" s="105">
        <f>IFERROR(VALUE(INDEX('CSV Import'!$GB$7:$GB$359, MATCH($BP361, 'CSV Import'!$GA$7:$GA$359, 0))),0)</f>
        <v>0</v>
      </c>
      <c r="BL361" s="106">
        <f>IFERROR(VALUE(INDEX('CSV Import'!$GC$7:$GC$359, MATCH($BP361, 'CSV Import'!$GA$7:$GA$359, 0))),0)</f>
        <v>0</v>
      </c>
      <c r="BM361" s="61">
        <f t="shared" si="579"/>
        <v>0</v>
      </c>
      <c r="BN361" s="62">
        <f t="shared" si="579"/>
        <v>0</v>
      </c>
      <c r="BP361" s="33" t="str">
        <f t="shared" si="580"/>
        <v>CREDITS---</v>
      </c>
    </row>
    <row r="362" spans="1:68" x14ac:dyDescent="0.2">
      <c r="A362" s="28">
        <f>ROW()</f>
        <v>362</v>
      </c>
      <c r="B362" s="120" t="s">
        <v>15</v>
      </c>
      <c r="C362" s="105">
        <f>IFERROR(VALUE(INDEX('CSV Import'!$D$7:$D$359, MATCH($BP362, 'CSV Import'!$C$7:$C$359, 0))),0)</f>
        <v>0</v>
      </c>
      <c r="D362" s="106">
        <f>IFERROR(VALUE(INDEX('CSV Import'!$E$7:$E$359, MATCH($BP362, 'CSV Import'!$C$7:$C$359, 0))),0)</f>
        <v>0</v>
      </c>
      <c r="E362" s="105">
        <f>IFERROR(VALUE(INDEX('CSV Import'!$J$7:$J$359, MATCH($BP362, 'CSV Import'!$I$7:$I$359, 0))),0)</f>
        <v>0</v>
      </c>
      <c r="F362" s="106">
        <f>IFERROR(VALUE(INDEX('CSV Import'!$K$7:$K$359, MATCH($BP362, 'CSV Import'!$I$7:$I$359, 0))),0)</f>
        <v>0</v>
      </c>
      <c r="G362" s="105">
        <f>IFERROR(VALUE(INDEX('CSV Import'!$P$7:$P$359, MATCH($BP362, 'CSV Import'!$O$7:$O$359, 0))),0)</f>
        <v>0</v>
      </c>
      <c r="H362" s="106">
        <f>IFERROR(VALUE(INDEX('CSV Import'!$Q$7:$Q$359, MATCH($BP362, 'CSV Import'!$O$7:$O$359, 0))),0)</f>
        <v>0</v>
      </c>
      <c r="I362" s="105">
        <f>IFERROR(VALUE(INDEX('CSV Import'!$V$7:$V$359, MATCH($BP362, 'CSV Import'!$U$7:$U$359, 0))),0)</f>
        <v>0</v>
      </c>
      <c r="J362" s="106">
        <f>IFERROR(VALUE(INDEX('CSV Import'!$W$7:$W$359, MATCH($BP362, 'CSV Import'!$U$7:$U$359, 0))),0)</f>
        <v>0</v>
      </c>
      <c r="K362" s="105">
        <f>IFERROR(VALUE(INDEX('CSV Import'!$AB$7:$AB$359, MATCH($BP362, 'CSV Import'!$AA$7:$AA$359, 0))),0)</f>
        <v>0</v>
      </c>
      <c r="L362" s="106">
        <f>IFERROR(VALUE(INDEX('CSV Import'!$AC$7:$AC$359, MATCH($BP362, 'CSV Import'!$AA$7:$AA$359, 0))),0)</f>
        <v>0</v>
      </c>
      <c r="M362" s="105">
        <f>IFERROR(VALUE(INDEX('CSV Import'!$AH$7:$AH$359, MATCH($BP362, 'CSV Import'!$AG$7:$AG$359, 0))),0)</f>
        <v>0</v>
      </c>
      <c r="N362" s="106">
        <f>IFERROR(VALUE(INDEX('CSV Import'!$AI$7:$AI$359, MATCH($BP362, 'CSV Import'!$AG$7:$AG$359, 0))),0)</f>
        <v>0</v>
      </c>
      <c r="O362" s="105">
        <f>IFERROR(VALUE(INDEX('CSV Import'!$AN$7:$AN$359, MATCH($BP362, 'CSV Import'!$AM$7:$AM$359, 0))),0)</f>
        <v>0</v>
      </c>
      <c r="P362" s="106">
        <f>IFERROR(VALUE(INDEX('CSV Import'!$AO$7:$AO$359, MATCH($BP362, 'CSV Import'!$AM$7:$AM$359, 0))),0)</f>
        <v>0</v>
      </c>
      <c r="Q362" s="105">
        <f>IFERROR(VALUE(INDEX('CSV Import'!$AT$7:$AT$359, MATCH($BP362, 'CSV Import'!$AS$7:$AS$359, 0))),0)</f>
        <v>0</v>
      </c>
      <c r="R362" s="106">
        <f>IFERROR(VALUE(INDEX('CSV Import'!$AU$7:$AU$359, MATCH($BP362, 'CSV Import'!$AS$7:$AS$359, 0))),0)</f>
        <v>0</v>
      </c>
      <c r="S362" s="105">
        <f>IFERROR(VALUE(INDEX('CSV Import'!$AZ$7:$AZ$359, MATCH($BP362, 'CSV Import'!$AY$7:$AY$359, 0))),0)</f>
        <v>0</v>
      </c>
      <c r="T362" s="106">
        <f>IFERROR(VALUE(INDEX('CSV Import'!$BA$7:$BA$359, MATCH($BP362, 'CSV Import'!$AY$7:$AY$359, 0))),0)</f>
        <v>0</v>
      </c>
      <c r="U362" s="105">
        <f>IFERROR(VALUE(INDEX('CSV Import'!$BF$7:$BF$359, MATCH($BP362, 'CSV Import'!$BE$7:$BE$359, 0))),0)</f>
        <v>0</v>
      </c>
      <c r="V362" s="106">
        <f>IFERROR(VALUE(INDEX('CSV Import'!$BG$7:$BG$359, MATCH($BP362, 'CSV Import'!$BE$7:$BE$359, 0))),0)</f>
        <v>0</v>
      </c>
      <c r="W362" s="105">
        <f>IFERROR(VALUE(INDEX('CSV Import'!$BL$7:$BL$359, MATCH($BP362, 'CSV Import'!$BK$7:$BK$359, 0))),0)</f>
        <v>0</v>
      </c>
      <c r="X362" s="106">
        <f>IFERROR(VALUE(INDEX('CSV Import'!$BM$7:$BM$359, MATCH($BP362, 'CSV Import'!$BK$7:$BK$359, 0))),0)</f>
        <v>0</v>
      </c>
      <c r="Y362" s="105">
        <f>IFERROR(VALUE(INDEX('CSV Import'!$BR$7:$BR$359, MATCH($BP362, 'CSV Import'!$BQ$7:$BQ$359, 0))),0)</f>
        <v>0</v>
      </c>
      <c r="Z362" s="106">
        <f>IFERROR(VALUE(INDEX('CSV Import'!$BS$7:$BS$359, MATCH($BP362, 'CSV Import'!$BQ$7:$BQ$359, 0))),0)</f>
        <v>0</v>
      </c>
      <c r="AA362" s="105">
        <f>IFERROR(VALUE(INDEX('CSV Import'!$BX$7:$BX$359, MATCH($BP362, 'CSV Import'!$BW$7:$BW$359, 0))),0)</f>
        <v>0</v>
      </c>
      <c r="AB362" s="106">
        <f>IFERROR(VALUE(INDEX('CSV Import'!$BY$7:$BY$359, MATCH($BP362, 'CSV Import'!$BW$7:$BW$359, 0))),0)</f>
        <v>0</v>
      </c>
      <c r="AC362" s="105">
        <f>IFERROR(VALUE(INDEX('CSV Import'!$CD$7:$CD$359, MATCH($BP362, 'CSV Import'!$CC$7:$CC$359, 0))),0)</f>
        <v>0</v>
      </c>
      <c r="AD362" s="106">
        <f>IFERROR(VALUE(INDEX('CSV Import'!$CE$7:$CE$359, MATCH($BP362, 'CSV Import'!$CC$7:$CC$359, 0))),0)</f>
        <v>0</v>
      </c>
      <c r="AE362" s="105">
        <f>IFERROR(VALUE(INDEX('CSV Import'!$CJ$7:$CJ$359, MATCH($BP362, 'CSV Import'!$CI$7:$CI$359, 0))),0)</f>
        <v>0</v>
      </c>
      <c r="AF362" s="106">
        <f>IFERROR(VALUE(INDEX('CSV Import'!$CK$7:$CK$359, MATCH($BP362, 'CSV Import'!$CI$7:$CI$359, 0))),0)</f>
        <v>0</v>
      </c>
      <c r="AG362" s="105">
        <f>IFERROR(VALUE(INDEX('CSV Import'!$CP$7:$CP$359, MATCH($BP362, 'CSV Import'!$CO$7:$CO$359, 0))),0)</f>
        <v>0</v>
      </c>
      <c r="AH362" s="106">
        <f>IFERROR(VALUE(INDEX('CSV Import'!$CQ$7:$CQ$359, MATCH($BP362, 'CSV Import'!$CO$7:$CO$359, 0))),0)</f>
        <v>0</v>
      </c>
      <c r="AI362" s="105">
        <f>IFERROR(VALUE(INDEX('CSV Import'!$CV$7:$CV$359, MATCH($BP362, 'CSV Import'!$CU$7:$CU$359, 0))),0)</f>
        <v>0</v>
      </c>
      <c r="AJ362" s="106">
        <f>IFERROR(VALUE(INDEX('CSV Import'!$CW$7:$CW$359, MATCH($BP362, 'CSV Import'!$CU$7:$CU$359, 0))),0)</f>
        <v>0</v>
      </c>
      <c r="AK362" s="105">
        <f>IFERROR(VALUE(INDEX('CSV Import'!$DB$7:$DB$359, MATCH($BP362, 'CSV Import'!$DA$7:$DA$359, 0))),0)</f>
        <v>0</v>
      </c>
      <c r="AL362" s="106">
        <f>IFERROR(VALUE(INDEX('CSV Import'!$DC$7:$DC$359, MATCH($BP362, 'CSV Import'!$DA$7:$DA$359, 0))),0)</f>
        <v>0</v>
      </c>
      <c r="AM362" s="105">
        <f>IFERROR(VALUE(INDEX('CSV Import'!$DH$7:$DH$359, MATCH($BP362, 'CSV Import'!$DG$7:$DG$359, 0))),0)</f>
        <v>0</v>
      </c>
      <c r="AN362" s="106">
        <f>IFERROR(VALUE(INDEX('CSV Import'!$DI$7:$DI$359, MATCH($BP362, 'CSV Import'!$DG$7:$DG$359, 0))),0)</f>
        <v>0</v>
      </c>
      <c r="AO362" s="105">
        <f>IFERROR(VALUE(INDEX('CSV Import'!$DN$7:$DN$359, MATCH($BP362, 'CSV Import'!$DM$7:$DM$359, 0))),0)</f>
        <v>0</v>
      </c>
      <c r="AP362" s="106">
        <f>IFERROR(VALUE(INDEX('CSV Import'!$DO$7:$DO$359, MATCH($BP362, 'CSV Import'!$DM$7:$DM$359, 0))),0)</f>
        <v>0</v>
      </c>
      <c r="AQ362" s="105">
        <f>IFERROR(VALUE(INDEX('CSV Import'!$DT$7:$DT$359, MATCH($BP362, 'CSV Import'!$DS$7:$DS$359, 0))),0)</f>
        <v>0</v>
      </c>
      <c r="AR362" s="106">
        <f>IFERROR(VALUE(INDEX('CSV Import'!$DU$7:$DU$359, MATCH($BP362, 'CSV Import'!$DS$7:$DS$359, 0))),0)</f>
        <v>0</v>
      </c>
      <c r="AS362" s="105">
        <f>IFERROR(VALUE(INDEX('CSV Import'!$DZ$7:$DZ$359, MATCH($BP362, 'CSV Import'!$DY$7:$DY$359, 0))),0)</f>
        <v>0</v>
      </c>
      <c r="AT362" s="106">
        <f>IFERROR(VALUE(INDEX('CSV Import'!$EA$7:$EA$359, MATCH($BP362, 'CSV Import'!$DY$7:$DY$359, 0))),0)</f>
        <v>0</v>
      </c>
      <c r="AU362" s="105">
        <f>IFERROR(VALUE(INDEX('CSV Import'!$EF$7:$EF$359, MATCH($BP362, 'CSV Import'!$EE$7:$EE$359, 0))),0)</f>
        <v>0</v>
      </c>
      <c r="AV362" s="106">
        <f>IFERROR(VALUE(INDEX('CSV Import'!$EG$7:$EG$359, MATCH($BP362, 'CSV Import'!$EE$7:$EE$359, 0))),0)</f>
        <v>0</v>
      </c>
      <c r="AW362" s="105">
        <f>IFERROR(VALUE(INDEX('CSV Import'!$EL$7:$EL$359, MATCH($BP362, 'CSV Import'!$EK$7:$EK$359, 0))),0)</f>
        <v>0</v>
      </c>
      <c r="AX362" s="106">
        <f>IFERROR(VALUE(INDEX('CSV Import'!$EM$7:$EM$359, MATCH($BP362, 'CSV Import'!$EK$7:$EK$359, 0))),0)</f>
        <v>0</v>
      </c>
      <c r="AY362" s="105">
        <f>IFERROR(VALUE(INDEX('CSV Import'!$ER$7:$ER$359, MATCH($BP362, 'CSV Import'!$EQ$7:$EQ$359, 0))),0)</f>
        <v>0</v>
      </c>
      <c r="AZ362" s="106">
        <f>IFERROR(VALUE(INDEX('CSV Import'!$ES$7:$ES$359, MATCH($BP362, 'CSV Import'!$EQ$7:$EQ$359, 0))),0)</f>
        <v>0</v>
      </c>
      <c r="BA362" s="105">
        <f>IFERROR(VALUE(INDEX('CSV Import'!$EX$7:$EX$359, MATCH($BP362, 'CSV Import'!$EW$7:$EW$359, 0))),0)</f>
        <v>0</v>
      </c>
      <c r="BB362" s="106">
        <f>IFERROR(VALUE(INDEX('CSV Import'!$EY$7:$EY$359, MATCH($BP362, 'CSV Import'!$EW$7:$EW$359, 0))),0)</f>
        <v>0</v>
      </c>
      <c r="BC362" s="105">
        <f>IFERROR(VALUE(INDEX('CSV Import'!$FD$7:$FD$359, MATCH($BP362, 'CSV Import'!$FC$7:$FC$359, 0))),0)</f>
        <v>0</v>
      </c>
      <c r="BD362" s="106">
        <f>IFERROR(VALUE(INDEX('CSV Import'!$FE$7:$FE$359, MATCH($BP362, 'CSV Import'!$FC$7:$FC$359, 0))),0)</f>
        <v>0</v>
      </c>
      <c r="BE362" s="105">
        <f>IFERROR(VALUE(INDEX('CSV Import'!$FJ$7:$FJ$359, MATCH($BP362, 'CSV Import'!$FI$7:$FI$359, 0))),0)</f>
        <v>0</v>
      </c>
      <c r="BF362" s="106">
        <f>IFERROR(VALUE(INDEX('CSV Import'!$FK$7:$FK$359, MATCH($BP362, 'CSV Import'!$FI$7:$FI$359, 0))),0)</f>
        <v>0</v>
      </c>
      <c r="BG362" s="105">
        <f>IFERROR(VALUE(INDEX('CSV Import'!$FP$7:$FP$359, MATCH($BP362, 'CSV Import'!$FO$7:$FO$359, 0))),0)</f>
        <v>0</v>
      </c>
      <c r="BH362" s="106">
        <f>IFERROR(VALUE(INDEX('CSV Import'!$FQ$7:$FQ$359, MATCH($BP362, 'CSV Import'!$FO$7:$FO$359, 0))),0)</f>
        <v>0</v>
      </c>
      <c r="BI362" s="105">
        <f>IFERROR(VALUE(INDEX('CSV Import'!$FV$7:$FV$359, MATCH($BP362, 'CSV Import'!$FU$7:$FU$359, 0))),0)</f>
        <v>0</v>
      </c>
      <c r="BJ362" s="106">
        <f>IFERROR(VALUE(INDEX('CSV Import'!$FW$7:$FW$359, MATCH($BP362, 'CSV Import'!$FU$7:$FU$359, 0))),0)</f>
        <v>0</v>
      </c>
      <c r="BK362" s="105">
        <f>IFERROR(VALUE(INDEX('CSV Import'!$GB$7:$GB$359, MATCH($BP362, 'CSV Import'!$GA$7:$GA$359, 0))),0)</f>
        <v>0</v>
      </c>
      <c r="BL362" s="106">
        <f>IFERROR(VALUE(INDEX('CSV Import'!$GC$7:$GC$359, MATCH($BP362, 'CSV Import'!$GA$7:$GA$359, 0))),0)</f>
        <v>0</v>
      </c>
      <c r="BM362" s="61">
        <f t="shared" si="579"/>
        <v>0</v>
      </c>
      <c r="BN362" s="62">
        <f t="shared" si="579"/>
        <v>0</v>
      </c>
      <c r="BP362" s="33" t="str">
        <f t="shared" si="580"/>
        <v>CREDITS---</v>
      </c>
    </row>
    <row r="363" spans="1:68" x14ac:dyDescent="0.2">
      <c r="A363" s="28">
        <f>ROW()</f>
        <v>363</v>
      </c>
      <c r="B363" s="120" t="s">
        <v>15</v>
      </c>
      <c r="C363" s="105">
        <f>IFERROR(VALUE(INDEX('CSV Import'!$D$7:$D$359, MATCH($BP363, 'CSV Import'!$C$7:$C$359, 0))),0)</f>
        <v>0</v>
      </c>
      <c r="D363" s="106">
        <f>IFERROR(VALUE(INDEX('CSV Import'!$E$7:$E$359, MATCH($BP363, 'CSV Import'!$C$7:$C$359, 0))),0)</f>
        <v>0</v>
      </c>
      <c r="E363" s="105">
        <f>IFERROR(VALUE(INDEX('CSV Import'!$J$7:$J$359, MATCH($BP363, 'CSV Import'!$I$7:$I$359, 0))),0)</f>
        <v>0</v>
      </c>
      <c r="F363" s="106">
        <f>IFERROR(VALUE(INDEX('CSV Import'!$K$7:$K$359, MATCH($BP363, 'CSV Import'!$I$7:$I$359, 0))),0)</f>
        <v>0</v>
      </c>
      <c r="G363" s="105">
        <f>IFERROR(VALUE(INDEX('CSV Import'!$P$7:$P$359, MATCH($BP363, 'CSV Import'!$O$7:$O$359, 0))),0)</f>
        <v>0</v>
      </c>
      <c r="H363" s="106">
        <f>IFERROR(VALUE(INDEX('CSV Import'!$Q$7:$Q$359, MATCH($BP363, 'CSV Import'!$O$7:$O$359, 0))),0)</f>
        <v>0</v>
      </c>
      <c r="I363" s="105">
        <f>IFERROR(VALUE(INDEX('CSV Import'!$V$7:$V$359, MATCH($BP363, 'CSV Import'!$U$7:$U$359, 0))),0)</f>
        <v>0</v>
      </c>
      <c r="J363" s="106">
        <f>IFERROR(VALUE(INDEX('CSV Import'!$W$7:$W$359, MATCH($BP363, 'CSV Import'!$U$7:$U$359, 0))),0)</f>
        <v>0</v>
      </c>
      <c r="K363" s="105">
        <f>IFERROR(VALUE(INDEX('CSV Import'!$AB$7:$AB$359, MATCH($BP363, 'CSV Import'!$AA$7:$AA$359, 0))),0)</f>
        <v>0</v>
      </c>
      <c r="L363" s="106">
        <f>IFERROR(VALUE(INDEX('CSV Import'!$AC$7:$AC$359, MATCH($BP363, 'CSV Import'!$AA$7:$AA$359, 0))),0)</f>
        <v>0</v>
      </c>
      <c r="M363" s="105">
        <f>IFERROR(VALUE(INDEX('CSV Import'!$AH$7:$AH$359, MATCH($BP363, 'CSV Import'!$AG$7:$AG$359, 0))),0)</f>
        <v>0</v>
      </c>
      <c r="N363" s="106">
        <f>IFERROR(VALUE(INDEX('CSV Import'!$AI$7:$AI$359, MATCH($BP363, 'CSV Import'!$AG$7:$AG$359, 0))),0)</f>
        <v>0</v>
      </c>
      <c r="O363" s="105">
        <f>IFERROR(VALUE(INDEX('CSV Import'!$AN$7:$AN$359, MATCH($BP363, 'CSV Import'!$AM$7:$AM$359, 0))),0)</f>
        <v>0</v>
      </c>
      <c r="P363" s="106">
        <f>IFERROR(VALUE(INDEX('CSV Import'!$AO$7:$AO$359, MATCH($BP363, 'CSV Import'!$AM$7:$AM$359, 0))),0)</f>
        <v>0</v>
      </c>
      <c r="Q363" s="105">
        <f>IFERROR(VALUE(INDEX('CSV Import'!$AT$7:$AT$359, MATCH($BP363, 'CSV Import'!$AS$7:$AS$359, 0))),0)</f>
        <v>0</v>
      </c>
      <c r="R363" s="106">
        <f>IFERROR(VALUE(INDEX('CSV Import'!$AU$7:$AU$359, MATCH($BP363, 'CSV Import'!$AS$7:$AS$359, 0))),0)</f>
        <v>0</v>
      </c>
      <c r="S363" s="105">
        <f>IFERROR(VALUE(INDEX('CSV Import'!$AZ$7:$AZ$359, MATCH($BP363, 'CSV Import'!$AY$7:$AY$359, 0))),0)</f>
        <v>0</v>
      </c>
      <c r="T363" s="106">
        <f>IFERROR(VALUE(INDEX('CSV Import'!$BA$7:$BA$359, MATCH($BP363, 'CSV Import'!$AY$7:$AY$359, 0))),0)</f>
        <v>0</v>
      </c>
      <c r="U363" s="105">
        <f>IFERROR(VALUE(INDEX('CSV Import'!$BF$7:$BF$359, MATCH($BP363, 'CSV Import'!$BE$7:$BE$359, 0))),0)</f>
        <v>0</v>
      </c>
      <c r="V363" s="106">
        <f>IFERROR(VALUE(INDEX('CSV Import'!$BG$7:$BG$359, MATCH($BP363, 'CSV Import'!$BE$7:$BE$359, 0))),0)</f>
        <v>0</v>
      </c>
      <c r="W363" s="105">
        <f>IFERROR(VALUE(INDEX('CSV Import'!$BL$7:$BL$359, MATCH($BP363, 'CSV Import'!$BK$7:$BK$359, 0))),0)</f>
        <v>0</v>
      </c>
      <c r="X363" s="106">
        <f>IFERROR(VALUE(INDEX('CSV Import'!$BM$7:$BM$359, MATCH($BP363, 'CSV Import'!$BK$7:$BK$359, 0))),0)</f>
        <v>0</v>
      </c>
      <c r="Y363" s="105">
        <f>IFERROR(VALUE(INDEX('CSV Import'!$BR$7:$BR$359, MATCH($BP363, 'CSV Import'!$BQ$7:$BQ$359, 0))),0)</f>
        <v>0</v>
      </c>
      <c r="Z363" s="106">
        <f>IFERROR(VALUE(INDEX('CSV Import'!$BS$7:$BS$359, MATCH($BP363, 'CSV Import'!$BQ$7:$BQ$359, 0))),0)</f>
        <v>0</v>
      </c>
      <c r="AA363" s="105">
        <f>IFERROR(VALUE(INDEX('CSV Import'!$BX$7:$BX$359, MATCH($BP363, 'CSV Import'!$BW$7:$BW$359, 0))),0)</f>
        <v>0</v>
      </c>
      <c r="AB363" s="106">
        <f>IFERROR(VALUE(INDEX('CSV Import'!$BY$7:$BY$359, MATCH($BP363, 'CSV Import'!$BW$7:$BW$359, 0))),0)</f>
        <v>0</v>
      </c>
      <c r="AC363" s="105">
        <f>IFERROR(VALUE(INDEX('CSV Import'!$CD$7:$CD$359, MATCH($BP363, 'CSV Import'!$CC$7:$CC$359, 0))),0)</f>
        <v>0</v>
      </c>
      <c r="AD363" s="106">
        <f>IFERROR(VALUE(INDEX('CSV Import'!$CE$7:$CE$359, MATCH($BP363, 'CSV Import'!$CC$7:$CC$359, 0))),0)</f>
        <v>0</v>
      </c>
      <c r="AE363" s="105">
        <f>IFERROR(VALUE(INDEX('CSV Import'!$CJ$7:$CJ$359, MATCH($BP363, 'CSV Import'!$CI$7:$CI$359, 0))),0)</f>
        <v>0</v>
      </c>
      <c r="AF363" s="106">
        <f>IFERROR(VALUE(INDEX('CSV Import'!$CK$7:$CK$359, MATCH($BP363, 'CSV Import'!$CI$7:$CI$359, 0))),0)</f>
        <v>0</v>
      </c>
      <c r="AG363" s="105">
        <f>IFERROR(VALUE(INDEX('CSV Import'!$CP$7:$CP$359, MATCH($BP363, 'CSV Import'!$CO$7:$CO$359, 0))),0)</f>
        <v>0</v>
      </c>
      <c r="AH363" s="106">
        <f>IFERROR(VALUE(INDEX('CSV Import'!$CQ$7:$CQ$359, MATCH($BP363, 'CSV Import'!$CO$7:$CO$359, 0))),0)</f>
        <v>0</v>
      </c>
      <c r="AI363" s="105">
        <f>IFERROR(VALUE(INDEX('CSV Import'!$CV$7:$CV$359, MATCH($BP363, 'CSV Import'!$CU$7:$CU$359, 0))),0)</f>
        <v>0</v>
      </c>
      <c r="AJ363" s="106">
        <f>IFERROR(VALUE(INDEX('CSV Import'!$CW$7:$CW$359, MATCH($BP363, 'CSV Import'!$CU$7:$CU$359, 0))),0)</f>
        <v>0</v>
      </c>
      <c r="AK363" s="105">
        <f>IFERROR(VALUE(INDEX('CSV Import'!$DB$7:$DB$359, MATCH($BP363, 'CSV Import'!$DA$7:$DA$359, 0))),0)</f>
        <v>0</v>
      </c>
      <c r="AL363" s="106">
        <f>IFERROR(VALUE(INDEX('CSV Import'!$DC$7:$DC$359, MATCH($BP363, 'CSV Import'!$DA$7:$DA$359, 0))),0)</f>
        <v>0</v>
      </c>
      <c r="AM363" s="105">
        <f>IFERROR(VALUE(INDEX('CSV Import'!$DH$7:$DH$359, MATCH($BP363, 'CSV Import'!$DG$7:$DG$359, 0))),0)</f>
        <v>0</v>
      </c>
      <c r="AN363" s="106">
        <f>IFERROR(VALUE(INDEX('CSV Import'!$DI$7:$DI$359, MATCH($BP363, 'CSV Import'!$DG$7:$DG$359, 0))),0)</f>
        <v>0</v>
      </c>
      <c r="AO363" s="105">
        <f>IFERROR(VALUE(INDEX('CSV Import'!$DN$7:$DN$359, MATCH($BP363, 'CSV Import'!$DM$7:$DM$359, 0))),0)</f>
        <v>0</v>
      </c>
      <c r="AP363" s="106">
        <f>IFERROR(VALUE(INDEX('CSV Import'!$DO$7:$DO$359, MATCH($BP363, 'CSV Import'!$DM$7:$DM$359, 0))),0)</f>
        <v>0</v>
      </c>
      <c r="AQ363" s="105">
        <f>IFERROR(VALUE(INDEX('CSV Import'!$DT$7:$DT$359, MATCH($BP363, 'CSV Import'!$DS$7:$DS$359, 0))),0)</f>
        <v>0</v>
      </c>
      <c r="AR363" s="106">
        <f>IFERROR(VALUE(INDEX('CSV Import'!$DU$7:$DU$359, MATCH($BP363, 'CSV Import'!$DS$7:$DS$359, 0))),0)</f>
        <v>0</v>
      </c>
      <c r="AS363" s="105">
        <f>IFERROR(VALUE(INDEX('CSV Import'!$DZ$7:$DZ$359, MATCH($BP363, 'CSV Import'!$DY$7:$DY$359, 0))),0)</f>
        <v>0</v>
      </c>
      <c r="AT363" s="106">
        <f>IFERROR(VALUE(INDEX('CSV Import'!$EA$7:$EA$359, MATCH($BP363, 'CSV Import'!$DY$7:$DY$359, 0))),0)</f>
        <v>0</v>
      </c>
      <c r="AU363" s="105">
        <f>IFERROR(VALUE(INDEX('CSV Import'!$EF$7:$EF$359, MATCH($BP363, 'CSV Import'!$EE$7:$EE$359, 0))),0)</f>
        <v>0</v>
      </c>
      <c r="AV363" s="106">
        <f>IFERROR(VALUE(INDEX('CSV Import'!$EG$7:$EG$359, MATCH($BP363, 'CSV Import'!$EE$7:$EE$359, 0))),0)</f>
        <v>0</v>
      </c>
      <c r="AW363" s="105">
        <f>IFERROR(VALUE(INDEX('CSV Import'!$EL$7:$EL$359, MATCH($BP363, 'CSV Import'!$EK$7:$EK$359, 0))),0)</f>
        <v>0</v>
      </c>
      <c r="AX363" s="106">
        <f>IFERROR(VALUE(INDEX('CSV Import'!$EM$7:$EM$359, MATCH($BP363, 'CSV Import'!$EK$7:$EK$359, 0))),0)</f>
        <v>0</v>
      </c>
      <c r="AY363" s="105">
        <f>IFERROR(VALUE(INDEX('CSV Import'!$ER$7:$ER$359, MATCH($BP363, 'CSV Import'!$EQ$7:$EQ$359, 0))),0)</f>
        <v>0</v>
      </c>
      <c r="AZ363" s="106">
        <f>IFERROR(VALUE(INDEX('CSV Import'!$ES$7:$ES$359, MATCH($BP363, 'CSV Import'!$EQ$7:$EQ$359, 0))),0)</f>
        <v>0</v>
      </c>
      <c r="BA363" s="105">
        <f>IFERROR(VALUE(INDEX('CSV Import'!$EX$7:$EX$359, MATCH($BP363, 'CSV Import'!$EW$7:$EW$359, 0))),0)</f>
        <v>0</v>
      </c>
      <c r="BB363" s="106">
        <f>IFERROR(VALUE(INDEX('CSV Import'!$EY$7:$EY$359, MATCH($BP363, 'CSV Import'!$EW$7:$EW$359, 0))),0)</f>
        <v>0</v>
      </c>
      <c r="BC363" s="105">
        <f>IFERROR(VALUE(INDEX('CSV Import'!$FD$7:$FD$359, MATCH($BP363, 'CSV Import'!$FC$7:$FC$359, 0))),0)</f>
        <v>0</v>
      </c>
      <c r="BD363" s="106">
        <f>IFERROR(VALUE(INDEX('CSV Import'!$FE$7:$FE$359, MATCH($BP363, 'CSV Import'!$FC$7:$FC$359, 0))),0)</f>
        <v>0</v>
      </c>
      <c r="BE363" s="105">
        <f>IFERROR(VALUE(INDEX('CSV Import'!$FJ$7:$FJ$359, MATCH($BP363, 'CSV Import'!$FI$7:$FI$359, 0))),0)</f>
        <v>0</v>
      </c>
      <c r="BF363" s="106">
        <f>IFERROR(VALUE(INDEX('CSV Import'!$FK$7:$FK$359, MATCH($BP363, 'CSV Import'!$FI$7:$FI$359, 0))),0)</f>
        <v>0</v>
      </c>
      <c r="BG363" s="105">
        <f>IFERROR(VALUE(INDEX('CSV Import'!$FP$7:$FP$359, MATCH($BP363, 'CSV Import'!$FO$7:$FO$359, 0))),0)</f>
        <v>0</v>
      </c>
      <c r="BH363" s="106">
        <f>IFERROR(VALUE(INDEX('CSV Import'!$FQ$7:$FQ$359, MATCH($BP363, 'CSV Import'!$FO$7:$FO$359, 0))),0)</f>
        <v>0</v>
      </c>
      <c r="BI363" s="105">
        <f>IFERROR(VALUE(INDEX('CSV Import'!$FV$7:$FV$359, MATCH($BP363, 'CSV Import'!$FU$7:$FU$359, 0))),0)</f>
        <v>0</v>
      </c>
      <c r="BJ363" s="106">
        <f>IFERROR(VALUE(INDEX('CSV Import'!$FW$7:$FW$359, MATCH($BP363, 'CSV Import'!$FU$7:$FU$359, 0))),0)</f>
        <v>0</v>
      </c>
      <c r="BK363" s="105">
        <f>IFERROR(VALUE(INDEX('CSV Import'!$GB$7:$GB$359, MATCH($BP363, 'CSV Import'!$GA$7:$GA$359, 0))),0)</f>
        <v>0</v>
      </c>
      <c r="BL363" s="106">
        <f>IFERROR(VALUE(INDEX('CSV Import'!$GC$7:$GC$359, MATCH($BP363, 'CSV Import'!$GA$7:$GA$359, 0))),0)</f>
        <v>0</v>
      </c>
      <c r="BM363" s="61">
        <f t="shared" si="579"/>
        <v>0</v>
      </c>
      <c r="BN363" s="62">
        <f t="shared" si="579"/>
        <v>0</v>
      </c>
      <c r="BP363" s="33" t="str">
        <f t="shared" si="580"/>
        <v>CREDITS---</v>
      </c>
    </row>
    <row r="364" spans="1:68" x14ac:dyDescent="0.2">
      <c r="A364" s="28">
        <f>ROW()</f>
        <v>364</v>
      </c>
      <c r="B364" s="120" t="s">
        <v>15</v>
      </c>
      <c r="C364" s="105">
        <f>IFERROR(VALUE(INDEX('CSV Import'!$D$7:$D$359, MATCH($BP364, 'CSV Import'!$C$7:$C$359, 0))),0)</f>
        <v>0</v>
      </c>
      <c r="D364" s="106">
        <f>IFERROR(VALUE(INDEX('CSV Import'!$E$7:$E$359, MATCH($BP364, 'CSV Import'!$C$7:$C$359, 0))),0)</f>
        <v>0</v>
      </c>
      <c r="E364" s="105">
        <f>IFERROR(VALUE(INDEX('CSV Import'!$J$7:$J$359, MATCH($BP364, 'CSV Import'!$I$7:$I$359, 0))),0)</f>
        <v>0</v>
      </c>
      <c r="F364" s="106">
        <f>IFERROR(VALUE(INDEX('CSV Import'!$K$7:$K$359, MATCH($BP364, 'CSV Import'!$I$7:$I$359, 0))),0)</f>
        <v>0</v>
      </c>
      <c r="G364" s="105">
        <f>IFERROR(VALUE(INDEX('CSV Import'!$P$7:$P$359, MATCH($BP364, 'CSV Import'!$O$7:$O$359, 0))),0)</f>
        <v>0</v>
      </c>
      <c r="H364" s="106">
        <f>IFERROR(VALUE(INDEX('CSV Import'!$Q$7:$Q$359, MATCH($BP364, 'CSV Import'!$O$7:$O$359, 0))),0)</f>
        <v>0</v>
      </c>
      <c r="I364" s="105">
        <f>IFERROR(VALUE(INDEX('CSV Import'!$V$7:$V$359, MATCH($BP364, 'CSV Import'!$U$7:$U$359, 0))),0)</f>
        <v>0</v>
      </c>
      <c r="J364" s="106">
        <f>IFERROR(VALUE(INDEX('CSV Import'!$W$7:$W$359, MATCH($BP364, 'CSV Import'!$U$7:$U$359, 0))),0)</f>
        <v>0</v>
      </c>
      <c r="K364" s="105">
        <f>IFERROR(VALUE(INDEX('CSV Import'!$AB$7:$AB$359, MATCH($BP364, 'CSV Import'!$AA$7:$AA$359, 0))),0)</f>
        <v>0</v>
      </c>
      <c r="L364" s="106">
        <f>IFERROR(VALUE(INDEX('CSV Import'!$AC$7:$AC$359, MATCH($BP364, 'CSV Import'!$AA$7:$AA$359, 0))),0)</f>
        <v>0</v>
      </c>
      <c r="M364" s="105">
        <f>IFERROR(VALUE(INDEX('CSV Import'!$AH$7:$AH$359, MATCH($BP364, 'CSV Import'!$AG$7:$AG$359, 0))),0)</f>
        <v>0</v>
      </c>
      <c r="N364" s="106">
        <f>IFERROR(VALUE(INDEX('CSV Import'!$AI$7:$AI$359, MATCH($BP364, 'CSV Import'!$AG$7:$AG$359, 0))),0)</f>
        <v>0</v>
      </c>
      <c r="O364" s="105">
        <f>IFERROR(VALUE(INDEX('CSV Import'!$AN$7:$AN$359, MATCH($BP364, 'CSV Import'!$AM$7:$AM$359, 0))),0)</f>
        <v>0</v>
      </c>
      <c r="P364" s="106">
        <f>IFERROR(VALUE(INDEX('CSV Import'!$AO$7:$AO$359, MATCH($BP364, 'CSV Import'!$AM$7:$AM$359, 0))),0)</f>
        <v>0</v>
      </c>
      <c r="Q364" s="105">
        <f>IFERROR(VALUE(INDEX('CSV Import'!$AT$7:$AT$359, MATCH($BP364, 'CSV Import'!$AS$7:$AS$359, 0))),0)</f>
        <v>0</v>
      </c>
      <c r="R364" s="106">
        <f>IFERROR(VALUE(INDEX('CSV Import'!$AU$7:$AU$359, MATCH($BP364, 'CSV Import'!$AS$7:$AS$359, 0))),0)</f>
        <v>0</v>
      </c>
      <c r="S364" s="105">
        <f>IFERROR(VALUE(INDEX('CSV Import'!$AZ$7:$AZ$359, MATCH($BP364, 'CSV Import'!$AY$7:$AY$359, 0))),0)</f>
        <v>0</v>
      </c>
      <c r="T364" s="106">
        <f>IFERROR(VALUE(INDEX('CSV Import'!$BA$7:$BA$359, MATCH($BP364, 'CSV Import'!$AY$7:$AY$359, 0))),0)</f>
        <v>0</v>
      </c>
      <c r="U364" s="105">
        <f>IFERROR(VALUE(INDEX('CSV Import'!$BF$7:$BF$359, MATCH($BP364, 'CSV Import'!$BE$7:$BE$359, 0))),0)</f>
        <v>0</v>
      </c>
      <c r="V364" s="106">
        <f>IFERROR(VALUE(INDEX('CSV Import'!$BG$7:$BG$359, MATCH($BP364, 'CSV Import'!$BE$7:$BE$359, 0))),0)</f>
        <v>0</v>
      </c>
      <c r="W364" s="105">
        <f>IFERROR(VALUE(INDEX('CSV Import'!$BL$7:$BL$359, MATCH($BP364, 'CSV Import'!$BK$7:$BK$359, 0))),0)</f>
        <v>0</v>
      </c>
      <c r="X364" s="106">
        <f>IFERROR(VALUE(INDEX('CSV Import'!$BM$7:$BM$359, MATCH($BP364, 'CSV Import'!$BK$7:$BK$359, 0))),0)</f>
        <v>0</v>
      </c>
      <c r="Y364" s="105">
        <f>IFERROR(VALUE(INDEX('CSV Import'!$BR$7:$BR$359, MATCH($BP364, 'CSV Import'!$BQ$7:$BQ$359, 0))),0)</f>
        <v>0</v>
      </c>
      <c r="Z364" s="106">
        <f>IFERROR(VALUE(INDEX('CSV Import'!$BS$7:$BS$359, MATCH($BP364, 'CSV Import'!$BQ$7:$BQ$359, 0))),0)</f>
        <v>0</v>
      </c>
      <c r="AA364" s="105">
        <f>IFERROR(VALUE(INDEX('CSV Import'!$BX$7:$BX$359, MATCH($BP364, 'CSV Import'!$BW$7:$BW$359, 0))),0)</f>
        <v>0</v>
      </c>
      <c r="AB364" s="106">
        <f>IFERROR(VALUE(INDEX('CSV Import'!$BY$7:$BY$359, MATCH($BP364, 'CSV Import'!$BW$7:$BW$359, 0))),0)</f>
        <v>0</v>
      </c>
      <c r="AC364" s="105">
        <f>IFERROR(VALUE(INDEX('CSV Import'!$CD$7:$CD$359, MATCH($BP364, 'CSV Import'!$CC$7:$CC$359, 0))),0)</f>
        <v>0</v>
      </c>
      <c r="AD364" s="106">
        <f>IFERROR(VALUE(INDEX('CSV Import'!$CE$7:$CE$359, MATCH($BP364, 'CSV Import'!$CC$7:$CC$359, 0))),0)</f>
        <v>0</v>
      </c>
      <c r="AE364" s="105">
        <f>IFERROR(VALUE(INDEX('CSV Import'!$CJ$7:$CJ$359, MATCH($BP364, 'CSV Import'!$CI$7:$CI$359, 0))),0)</f>
        <v>0</v>
      </c>
      <c r="AF364" s="106">
        <f>IFERROR(VALUE(INDEX('CSV Import'!$CK$7:$CK$359, MATCH($BP364, 'CSV Import'!$CI$7:$CI$359, 0))),0)</f>
        <v>0</v>
      </c>
      <c r="AG364" s="105">
        <f>IFERROR(VALUE(INDEX('CSV Import'!$CP$7:$CP$359, MATCH($BP364, 'CSV Import'!$CO$7:$CO$359, 0))),0)</f>
        <v>0</v>
      </c>
      <c r="AH364" s="106">
        <f>IFERROR(VALUE(INDEX('CSV Import'!$CQ$7:$CQ$359, MATCH($BP364, 'CSV Import'!$CO$7:$CO$359, 0))),0)</f>
        <v>0</v>
      </c>
      <c r="AI364" s="105">
        <f>IFERROR(VALUE(INDEX('CSV Import'!$CV$7:$CV$359, MATCH($BP364, 'CSV Import'!$CU$7:$CU$359, 0))),0)</f>
        <v>0</v>
      </c>
      <c r="AJ364" s="106">
        <f>IFERROR(VALUE(INDEX('CSV Import'!$CW$7:$CW$359, MATCH($BP364, 'CSV Import'!$CU$7:$CU$359, 0))),0)</f>
        <v>0</v>
      </c>
      <c r="AK364" s="105">
        <f>IFERROR(VALUE(INDEX('CSV Import'!$DB$7:$DB$359, MATCH($BP364, 'CSV Import'!$DA$7:$DA$359, 0))),0)</f>
        <v>0</v>
      </c>
      <c r="AL364" s="106">
        <f>IFERROR(VALUE(INDEX('CSV Import'!$DC$7:$DC$359, MATCH($BP364, 'CSV Import'!$DA$7:$DA$359, 0))),0)</f>
        <v>0</v>
      </c>
      <c r="AM364" s="105">
        <f>IFERROR(VALUE(INDEX('CSV Import'!$DH$7:$DH$359, MATCH($BP364, 'CSV Import'!$DG$7:$DG$359, 0))),0)</f>
        <v>0</v>
      </c>
      <c r="AN364" s="106">
        <f>IFERROR(VALUE(INDEX('CSV Import'!$DI$7:$DI$359, MATCH($BP364, 'CSV Import'!$DG$7:$DG$359, 0))),0)</f>
        <v>0</v>
      </c>
      <c r="AO364" s="105">
        <f>IFERROR(VALUE(INDEX('CSV Import'!$DN$7:$DN$359, MATCH($BP364, 'CSV Import'!$DM$7:$DM$359, 0))),0)</f>
        <v>0</v>
      </c>
      <c r="AP364" s="106">
        <f>IFERROR(VALUE(INDEX('CSV Import'!$DO$7:$DO$359, MATCH($BP364, 'CSV Import'!$DM$7:$DM$359, 0))),0)</f>
        <v>0</v>
      </c>
      <c r="AQ364" s="105">
        <f>IFERROR(VALUE(INDEX('CSV Import'!$DT$7:$DT$359, MATCH($BP364, 'CSV Import'!$DS$7:$DS$359, 0))),0)</f>
        <v>0</v>
      </c>
      <c r="AR364" s="106">
        <f>IFERROR(VALUE(INDEX('CSV Import'!$DU$7:$DU$359, MATCH($BP364, 'CSV Import'!$DS$7:$DS$359, 0))),0)</f>
        <v>0</v>
      </c>
      <c r="AS364" s="105">
        <f>IFERROR(VALUE(INDEX('CSV Import'!$DZ$7:$DZ$359, MATCH($BP364, 'CSV Import'!$DY$7:$DY$359, 0))),0)</f>
        <v>0</v>
      </c>
      <c r="AT364" s="106">
        <f>IFERROR(VALUE(INDEX('CSV Import'!$EA$7:$EA$359, MATCH($BP364, 'CSV Import'!$DY$7:$DY$359, 0))),0)</f>
        <v>0</v>
      </c>
      <c r="AU364" s="105">
        <f>IFERROR(VALUE(INDEX('CSV Import'!$EF$7:$EF$359, MATCH($BP364, 'CSV Import'!$EE$7:$EE$359, 0))),0)</f>
        <v>0</v>
      </c>
      <c r="AV364" s="106">
        <f>IFERROR(VALUE(INDEX('CSV Import'!$EG$7:$EG$359, MATCH($BP364, 'CSV Import'!$EE$7:$EE$359, 0))),0)</f>
        <v>0</v>
      </c>
      <c r="AW364" s="105">
        <f>IFERROR(VALUE(INDEX('CSV Import'!$EL$7:$EL$359, MATCH($BP364, 'CSV Import'!$EK$7:$EK$359, 0))),0)</f>
        <v>0</v>
      </c>
      <c r="AX364" s="106">
        <f>IFERROR(VALUE(INDEX('CSV Import'!$EM$7:$EM$359, MATCH($BP364, 'CSV Import'!$EK$7:$EK$359, 0))),0)</f>
        <v>0</v>
      </c>
      <c r="AY364" s="105">
        <f>IFERROR(VALUE(INDEX('CSV Import'!$ER$7:$ER$359, MATCH($BP364, 'CSV Import'!$EQ$7:$EQ$359, 0))),0)</f>
        <v>0</v>
      </c>
      <c r="AZ364" s="106">
        <f>IFERROR(VALUE(INDEX('CSV Import'!$ES$7:$ES$359, MATCH($BP364, 'CSV Import'!$EQ$7:$EQ$359, 0))),0)</f>
        <v>0</v>
      </c>
      <c r="BA364" s="105">
        <f>IFERROR(VALUE(INDEX('CSV Import'!$EX$7:$EX$359, MATCH($BP364, 'CSV Import'!$EW$7:$EW$359, 0))),0)</f>
        <v>0</v>
      </c>
      <c r="BB364" s="106">
        <f>IFERROR(VALUE(INDEX('CSV Import'!$EY$7:$EY$359, MATCH($BP364, 'CSV Import'!$EW$7:$EW$359, 0))),0)</f>
        <v>0</v>
      </c>
      <c r="BC364" s="105">
        <f>IFERROR(VALUE(INDEX('CSV Import'!$FD$7:$FD$359, MATCH($BP364, 'CSV Import'!$FC$7:$FC$359, 0))),0)</f>
        <v>0</v>
      </c>
      <c r="BD364" s="106">
        <f>IFERROR(VALUE(INDEX('CSV Import'!$FE$7:$FE$359, MATCH($BP364, 'CSV Import'!$FC$7:$FC$359, 0))),0)</f>
        <v>0</v>
      </c>
      <c r="BE364" s="105">
        <f>IFERROR(VALUE(INDEX('CSV Import'!$FJ$7:$FJ$359, MATCH($BP364, 'CSV Import'!$FI$7:$FI$359, 0))),0)</f>
        <v>0</v>
      </c>
      <c r="BF364" s="106">
        <f>IFERROR(VALUE(INDEX('CSV Import'!$FK$7:$FK$359, MATCH($BP364, 'CSV Import'!$FI$7:$FI$359, 0))),0)</f>
        <v>0</v>
      </c>
      <c r="BG364" s="105">
        <f>IFERROR(VALUE(INDEX('CSV Import'!$FP$7:$FP$359, MATCH($BP364, 'CSV Import'!$FO$7:$FO$359, 0))),0)</f>
        <v>0</v>
      </c>
      <c r="BH364" s="106">
        <f>IFERROR(VALUE(INDEX('CSV Import'!$FQ$7:$FQ$359, MATCH($BP364, 'CSV Import'!$FO$7:$FO$359, 0))),0)</f>
        <v>0</v>
      </c>
      <c r="BI364" s="105">
        <f>IFERROR(VALUE(INDEX('CSV Import'!$FV$7:$FV$359, MATCH($BP364, 'CSV Import'!$FU$7:$FU$359, 0))),0)</f>
        <v>0</v>
      </c>
      <c r="BJ364" s="106">
        <f>IFERROR(VALUE(INDEX('CSV Import'!$FW$7:$FW$359, MATCH($BP364, 'CSV Import'!$FU$7:$FU$359, 0))),0)</f>
        <v>0</v>
      </c>
      <c r="BK364" s="105">
        <f>IFERROR(VALUE(INDEX('CSV Import'!$GB$7:$GB$359, MATCH($BP364, 'CSV Import'!$GA$7:$GA$359, 0))),0)</f>
        <v>0</v>
      </c>
      <c r="BL364" s="106">
        <f>IFERROR(VALUE(INDEX('CSV Import'!$GC$7:$GC$359, MATCH($BP364, 'CSV Import'!$GA$7:$GA$359, 0))),0)</f>
        <v>0</v>
      </c>
      <c r="BM364" s="61">
        <f t="shared" si="579"/>
        <v>0</v>
      </c>
      <c r="BN364" s="62">
        <f t="shared" si="579"/>
        <v>0</v>
      </c>
      <c r="BP364" s="33" t="str">
        <f t="shared" si="580"/>
        <v>CREDITS---</v>
      </c>
    </row>
    <row r="365" spans="1:68" x14ac:dyDescent="0.2">
      <c r="A365" s="28">
        <f>ROW()</f>
        <v>365</v>
      </c>
      <c r="B365" s="120" t="s">
        <v>15</v>
      </c>
      <c r="C365" s="105">
        <f>IFERROR(VALUE(INDEX('CSV Import'!$D$7:$D$359, MATCH($BP365, 'CSV Import'!$C$7:$C$359, 0))),0)</f>
        <v>0</v>
      </c>
      <c r="D365" s="106">
        <f>IFERROR(VALUE(INDEX('CSV Import'!$E$7:$E$359, MATCH($BP365, 'CSV Import'!$C$7:$C$359, 0))),0)</f>
        <v>0</v>
      </c>
      <c r="E365" s="105">
        <f>IFERROR(VALUE(INDEX('CSV Import'!$J$7:$J$359, MATCH($BP365, 'CSV Import'!$I$7:$I$359, 0))),0)</f>
        <v>0</v>
      </c>
      <c r="F365" s="106">
        <f>IFERROR(VALUE(INDEX('CSV Import'!$K$7:$K$359, MATCH($BP365, 'CSV Import'!$I$7:$I$359, 0))),0)</f>
        <v>0</v>
      </c>
      <c r="G365" s="105">
        <f>IFERROR(VALUE(INDEX('CSV Import'!$P$7:$P$359, MATCH($BP365, 'CSV Import'!$O$7:$O$359, 0))),0)</f>
        <v>0</v>
      </c>
      <c r="H365" s="106">
        <f>IFERROR(VALUE(INDEX('CSV Import'!$Q$7:$Q$359, MATCH($BP365, 'CSV Import'!$O$7:$O$359, 0))),0)</f>
        <v>0</v>
      </c>
      <c r="I365" s="105">
        <f>IFERROR(VALUE(INDEX('CSV Import'!$V$7:$V$359, MATCH($BP365, 'CSV Import'!$U$7:$U$359, 0))),0)</f>
        <v>0</v>
      </c>
      <c r="J365" s="106">
        <f>IFERROR(VALUE(INDEX('CSV Import'!$W$7:$W$359, MATCH($BP365, 'CSV Import'!$U$7:$U$359, 0))),0)</f>
        <v>0</v>
      </c>
      <c r="K365" s="105">
        <f>IFERROR(VALUE(INDEX('CSV Import'!$AB$7:$AB$359, MATCH($BP365, 'CSV Import'!$AA$7:$AA$359, 0))),0)</f>
        <v>0</v>
      </c>
      <c r="L365" s="106">
        <f>IFERROR(VALUE(INDEX('CSV Import'!$AC$7:$AC$359, MATCH($BP365, 'CSV Import'!$AA$7:$AA$359, 0))),0)</f>
        <v>0</v>
      </c>
      <c r="M365" s="105">
        <f>IFERROR(VALUE(INDEX('CSV Import'!$AH$7:$AH$359, MATCH($BP365, 'CSV Import'!$AG$7:$AG$359, 0))),0)</f>
        <v>0</v>
      </c>
      <c r="N365" s="106">
        <f>IFERROR(VALUE(INDEX('CSV Import'!$AI$7:$AI$359, MATCH($BP365, 'CSV Import'!$AG$7:$AG$359, 0))),0)</f>
        <v>0</v>
      </c>
      <c r="O365" s="105">
        <f>IFERROR(VALUE(INDEX('CSV Import'!$AN$7:$AN$359, MATCH($BP365, 'CSV Import'!$AM$7:$AM$359, 0))),0)</f>
        <v>0</v>
      </c>
      <c r="P365" s="106">
        <f>IFERROR(VALUE(INDEX('CSV Import'!$AO$7:$AO$359, MATCH($BP365, 'CSV Import'!$AM$7:$AM$359, 0))),0)</f>
        <v>0</v>
      </c>
      <c r="Q365" s="105">
        <f>IFERROR(VALUE(INDEX('CSV Import'!$AT$7:$AT$359, MATCH($BP365, 'CSV Import'!$AS$7:$AS$359, 0))),0)</f>
        <v>0</v>
      </c>
      <c r="R365" s="106">
        <f>IFERROR(VALUE(INDEX('CSV Import'!$AU$7:$AU$359, MATCH($BP365, 'CSV Import'!$AS$7:$AS$359, 0))),0)</f>
        <v>0</v>
      </c>
      <c r="S365" s="105">
        <f>IFERROR(VALUE(INDEX('CSV Import'!$AZ$7:$AZ$359, MATCH($BP365, 'CSV Import'!$AY$7:$AY$359, 0))),0)</f>
        <v>0</v>
      </c>
      <c r="T365" s="106">
        <f>IFERROR(VALUE(INDEX('CSV Import'!$BA$7:$BA$359, MATCH($BP365, 'CSV Import'!$AY$7:$AY$359, 0))),0)</f>
        <v>0</v>
      </c>
      <c r="U365" s="105">
        <f>IFERROR(VALUE(INDEX('CSV Import'!$BF$7:$BF$359, MATCH($BP365, 'CSV Import'!$BE$7:$BE$359, 0))),0)</f>
        <v>0</v>
      </c>
      <c r="V365" s="106">
        <f>IFERROR(VALUE(INDEX('CSV Import'!$BG$7:$BG$359, MATCH($BP365, 'CSV Import'!$BE$7:$BE$359, 0))),0)</f>
        <v>0</v>
      </c>
      <c r="W365" s="105">
        <f>IFERROR(VALUE(INDEX('CSV Import'!$BL$7:$BL$359, MATCH($BP365, 'CSV Import'!$BK$7:$BK$359, 0))),0)</f>
        <v>0</v>
      </c>
      <c r="X365" s="106">
        <f>IFERROR(VALUE(INDEX('CSV Import'!$BM$7:$BM$359, MATCH($BP365, 'CSV Import'!$BK$7:$BK$359, 0))),0)</f>
        <v>0</v>
      </c>
      <c r="Y365" s="105">
        <f>IFERROR(VALUE(INDEX('CSV Import'!$BR$7:$BR$359, MATCH($BP365, 'CSV Import'!$BQ$7:$BQ$359, 0))),0)</f>
        <v>0</v>
      </c>
      <c r="Z365" s="106">
        <f>IFERROR(VALUE(INDEX('CSV Import'!$BS$7:$BS$359, MATCH($BP365, 'CSV Import'!$BQ$7:$BQ$359, 0))),0)</f>
        <v>0</v>
      </c>
      <c r="AA365" s="105">
        <f>IFERROR(VALUE(INDEX('CSV Import'!$BX$7:$BX$359, MATCH($BP365, 'CSV Import'!$BW$7:$BW$359, 0))),0)</f>
        <v>0</v>
      </c>
      <c r="AB365" s="106">
        <f>IFERROR(VALUE(INDEX('CSV Import'!$BY$7:$BY$359, MATCH($BP365, 'CSV Import'!$BW$7:$BW$359, 0))),0)</f>
        <v>0</v>
      </c>
      <c r="AC365" s="105">
        <f>IFERROR(VALUE(INDEX('CSV Import'!$CD$7:$CD$359, MATCH($BP365, 'CSV Import'!$CC$7:$CC$359, 0))),0)</f>
        <v>0</v>
      </c>
      <c r="AD365" s="106">
        <f>IFERROR(VALUE(INDEX('CSV Import'!$CE$7:$CE$359, MATCH($BP365, 'CSV Import'!$CC$7:$CC$359, 0))),0)</f>
        <v>0</v>
      </c>
      <c r="AE365" s="105">
        <f>IFERROR(VALUE(INDEX('CSV Import'!$CJ$7:$CJ$359, MATCH($BP365, 'CSV Import'!$CI$7:$CI$359, 0))),0)</f>
        <v>0</v>
      </c>
      <c r="AF365" s="106">
        <f>IFERROR(VALUE(INDEX('CSV Import'!$CK$7:$CK$359, MATCH($BP365, 'CSV Import'!$CI$7:$CI$359, 0))),0)</f>
        <v>0</v>
      </c>
      <c r="AG365" s="105">
        <f>IFERROR(VALUE(INDEX('CSV Import'!$CP$7:$CP$359, MATCH($BP365, 'CSV Import'!$CO$7:$CO$359, 0))),0)</f>
        <v>0</v>
      </c>
      <c r="AH365" s="106">
        <f>IFERROR(VALUE(INDEX('CSV Import'!$CQ$7:$CQ$359, MATCH($BP365, 'CSV Import'!$CO$7:$CO$359, 0))),0)</f>
        <v>0</v>
      </c>
      <c r="AI365" s="105">
        <f>IFERROR(VALUE(INDEX('CSV Import'!$CV$7:$CV$359, MATCH($BP365, 'CSV Import'!$CU$7:$CU$359, 0))),0)</f>
        <v>0</v>
      </c>
      <c r="AJ365" s="106">
        <f>IFERROR(VALUE(INDEX('CSV Import'!$CW$7:$CW$359, MATCH($BP365, 'CSV Import'!$CU$7:$CU$359, 0))),0)</f>
        <v>0</v>
      </c>
      <c r="AK365" s="105">
        <f>IFERROR(VALUE(INDEX('CSV Import'!$DB$7:$DB$359, MATCH($BP365, 'CSV Import'!$DA$7:$DA$359, 0))),0)</f>
        <v>0</v>
      </c>
      <c r="AL365" s="106">
        <f>IFERROR(VALUE(INDEX('CSV Import'!$DC$7:$DC$359, MATCH($BP365, 'CSV Import'!$DA$7:$DA$359, 0))),0)</f>
        <v>0</v>
      </c>
      <c r="AM365" s="105">
        <f>IFERROR(VALUE(INDEX('CSV Import'!$DH$7:$DH$359, MATCH($BP365, 'CSV Import'!$DG$7:$DG$359, 0))),0)</f>
        <v>0</v>
      </c>
      <c r="AN365" s="106">
        <f>IFERROR(VALUE(INDEX('CSV Import'!$DI$7:$DI$359, MATCH($BP365, 'CSV Import'!$DG$7:$DG$359, 0))),0)</f>
        <v>0</v>
      </c>
      <c r="AO365" s="105">
        <f>IFERROR(VALUE(INDEX('CSV Import'!$DN$7:$DN$359, MATCH($BP365, 'CSV Import'!$DM$7:$DM$359, 0))),0)</f>
        <v>0</v>
      </c>
      <c r="AP365" s="106">
        <f>IFERROR(VALUE(INDEX('CSV Import'!$DO$7:$DO$359, MATCH($BP365, 'CSV Import'!$DM$7:$DM$359, 0))),0)</f>
        <v>0</v>
      </c>
      <c r="AQ365" s="105">
        <f>IFERROR(VALUE(INDEX('CSV Import'!$DT$7:$DT$359, MATCH($BP365, 'CSV Import'!$DS$7:$DS$359, 0))),0)</f>
        <v>0</v>
      </c>
      <c r="AR365" s="106">
        <f>IFERROR(VALUE(INDEX('CSV Import'!$DU$7:$DU$359, MATCH($BP365, 'CSV Import'!$DS$7:$DS$359, 0))),0)</f>
        <v>0</v>
      </c>
      <c r="AS365" s="105">
        <f>IFERROR(VALUE(INDEX('CSV Import'!$DZ$7:$DZ$359, MATCH($BP365, 'CSV Import'!$DY$7:$DY$359, 0))),0)</f>
        <v>0</v>
      </c>
      <c r="AT365" s="106">
        <f>IFERROR(VALUE(INDEX('CSV Import'!$EA$7:$EA$359, MATCH($BP365, 'CSV Import'!$DY$7:$DY$359, 0))),0)</f>
        <v>0</v>
      </c>
      <c r="AU365" s="105">
        <f>IFERROR(VALUE(INDEX('CSV Import'!$EF$7:$EF$359, MATCH($BP365, 'CSV Import'!$EE$7:$EE$359, 0))),0)</f>
        <v>0</v>
      </c>
      <c r="AV365" s="106">
        <f>IFERROR(VALUE(INDEX('CSV Import'!$EG$7:$EG$359, MATCH($BP365, 'CSV Import'!$EE$7:$EE$359, 0))),0)</f>
        <v>0</v>
      </c>
      <c r="AW365" s="105">
        <f>IFERROR(VALUE(INDEX('CSV Import'!$EL$7:$EL$359, MATCH($BP365, 'CSV Import'!$EK$7:$EK$359, 0))),0)</f>
        <v>0</v>
      </c>
      <c r="AX365" s="106">
        <f>IFERROR(VALUE(INDEX('CSV Import'!$EM$7:$EM$359, MATCH($BP365, 'CSV Import'!$EK$7:$EK$359, 0))),0)</f>
        <v>0</v>
      </c>
      <c r="AY365" s="105">
        <f>IFERROR(VALUE(INDEX('CSV Import'!$ER$7:$ER$359, MATCH($BP365, 'CSV Import'!$EQ$7:$EQ$359, 0))),0)</f>
        <v>0</v>
      </c>
      <c r="AZ365" s="106">
        <f>IFERROR(VALUE(INDEX('CSV Import'!$ES$7:$ES$359, MATCH($BP365, 'CSV Import'!$EQ$7:$EQ$359, 0))),0)</f>
        <v>0</v>
      </c>
      <c r="BA365" s="105">
        <f>IFERROR(VALUE(INDEX('CSV Import'!$EX$7:$EX$359, MATCH($BP365, 'CSV Import'!$EW$7:$EW$359, 0))),0)</f>
        <v>0</v>
      </c>
      <c r="BB365" s="106">
        <f>IFERROR(VALUE(INDEX('CSV Import'!$EY$7:$EY$359, MATCH($BP365, 'CSV Import'!$EW$7:$EW$359, 0))),0)</f>
        <v>0</v>
      </c>
      <c r="BC365" s="105">
        <f>IFERROR(VALUE(INDEX('CSV Import'!$FD$7:$FD$359, MATCH($BP365, 'CSV Import'!$FC$7:$FC$359, 0))),0)</f>
        <v>0</v>
      </c>
      <c r="BD365" s="106">
        <f>IFERROR(VALUE(INDEX('CSV Import'!$FE$7:$FE$359, MATCH($BP365, 'CSV Import'!$FC$7:$FC$359, 0))),0)</f>
        <v>0</v>
      </c>
      <c r="BE365" s="105">
        <f>IFERROR(VALUE(INDEX('CSV Import'!$FJ$7:$FJ$359, MATCH($BP365, 'CSV Import'!$FI$7:$FI$359, 0))),0)</f>
        <v>0</v>
      </c>
      <c r="BF365" s="106">
        <f>IFERROR(VALUE(INDEX('CSV Import'!$FK$7:$FK$359, MATCH($BP365, 'CSV Import'!$FI$7:$FI$359, 0))),0)</f>
        <v>0</v>
      </c>
      <c r="BG365" s="105">
        <f>IFERROR(VALUE(INDEX('CSV Import'!$FP$7:$FP$359, MATCH($BP365, 'CSV Import'!$FO$7:$FO$359, 0))),0)</f>
        <v>0</v>
      </c>
      <c r="BH365" s="106">
        <f>IFERROR(VALUE(INDEX('CSV Import'!$FQ$7:$FQ$359, MATCH($BP365, 'CSV Import'!$FO$7:$FO$359, 0))),0)</f>
        <v>0</v>
      </c>
      <c r="BI365" s="105">
        <f>IFERROR(VALUE(INDEX('CSV Import'!$FV$7:$FV$359, MATCH($BP365, 'CSV Import'!$FU$7:$FU$359, 0))),0)</f>
        <v>0</v>
      </c>
      <c r="BJ365" s="106">
        <f>IFERROR(VALUE(INDEX('CSV Import'!$FW$7:$FW$359, MATCH($BP365, 'CSV Import'!$FU$7:$FU$359, 0))),0)</f>
        <v>0</v>
      </c>
      <c r="BK365" s="105">
        <f>IFERROR(VALUE(INDEX('CSV Import'!$GB$7:$GB$359, MATCH($BP365, 'CSV Import'!$GA$7:$GA$359, 0))),0)</f>
        <v>0</v>
      </c>
      <c r="BL365" s="106">
        <f>IFERROR(VALUE(INDEX('CSV Import'!$GC$7:$GC$359, MATCH($BP365, 'CSV Import'!$GA$7:$GA$359, 0))),0)</f>
        <v>0</v>
      </c>
      <c r="BM365" s="61">
        <f t="shared" si="579"/>
        <v>0</v>
      </c>
      <c r="BN365" s="62">
        <f t="shared" si="579"/>
        <v>0</v>
      </c>
      <c r="BP365" s="33" t="str">
        <f t="shared" si="580"/>
        <v>CREDITS---</v>
      </c>
    </row>
    <row r="366" spans="1:68" ht="15" thickBot="1" x14ac:dyDescent="0.25">
      <c r="A366" s="28">
        <f>ROW()</f>
        <v>366</v>
      </c>
      <c r="B366" s="113" t="s">
        <v>15</v>
      </c>
      <c r="C366" s="97">
        <f>IFERROR(VALUE(INDEX('CSV Import'!$D$7:$D$359, MATCH($BP366, 'CSV Import'!$C$7:$C$359, 0))),0)</f>
        <v>0</v>
      </c>
      <c r="D366" s="98">
        <f>IFERROR(VALUE(INDEX('CSV Import'!$E$7:$E$359, MATCH($BP366, 'CSV Import'!$C$7:$C$359, 0))),0)</f>
        <v>0</v>
      </c>
      <c r="E366" s="97">
        <f>IFERROR(VALUE(INDEX('CSV Import'!$J$7:$J$359, MATCH($BP366, 'CSV Import'!$I$7:$I$359, 0))),0)</f>
        <v>0</v>
      </c>
      <c r="F366" s="98">
        <f>IFERROR(VALUE(INDEX('CSV Import'!$K$7:$K$359, MATCH($BP366, 'CSV Import'!$I$7:$I$359, 0))),0)</f>
        <v>0</v>
      </c>
      <c r="G366" s="97">
        <f>IFERROR(VALUE(INDEX('CSV Import'!$P$7:$P$359, MATCH($BP366, 'CSV Import'!$O$7:$O$359, 0))),0)</f>
        <v>0</v>
      </c>
      <c r="H366" s="98">
        <f>IFERROR(VALUE(INDEX('CSV Import'!$Q$7:$Q$359, MATCH($BP366, 'CSV Import'!$O$7:$O$359, 0))),0)</f>
        <v>0</v>
      </c>
      <c r="I366" s="97">
        <f>IFERROR(VALUE(INDEX('CSV Import'!$V$7:$V$359, MATCH($BP366, 'CSV Import'!$U$7:$U$359, 0))),0)</f>
        <v>0</v>
      </c>
      <c r="J366" s="98">
        <f>IFERROR(VALUE(INDEX('CSV Import'!$W$7:$W$359, MATCH($BP366, 'CSV Import'!$U$7:$U$359, 0))),0)</f>
        <v>0</v>
      </c>
      <c r="K366" s="97">
        <f>IFERROR(VALUE(INDEX('CSV Import'!$AB$7:$AB$359, MATCH($BP366, 'CSV Import'!$AA$7:$AA$359, 0))),0)</f>
        <v>0</v>
      </c>
      <c r="L366" s="98">
        <f>IFERROR(VALUE(INDEX('CSV Import'!$AC$7:$AC$359, MATCH($BP366, 'CSV Import'!$AA$7:$AA$359, 0))),0)</f>
        <v>0</v>
      </c>
      <c r="M366" s="97">
        <f>IFERROR(VALUE(INDEX('CSV Import'!$AH$7:$AH$359, MATCH($BP366, 'CSV Import'!$AG$7:$AG$359, 0))),0)</f>
        <v>0</v>
      </c>
      <c r="N366" s="98">
        <f>IFERROR(VALUE(INDEX('CSV Import'!$AI$7:$AI$359, MATCH($BP366, 'CSV Import'!$AG$7:$AG$359, 0))),0)</f>
        <v>0</v>
      </c>
      <c r="O366" s="97">
        <f>IFERROR(VALUE(INDEX('CSV Import'!$AN$7:$AN$359, MATCH($BP366, 'CSV Import'!$AM$7:$AM$359, 0))),0)</f>
        <v>0</v>
      </c>
      <c r="P366" s="98">
        <f>IFERROR(VALUE(INDEX('CSV Import'!$AO$7:$AO$359, MATCH($BP366, 'CSV Import'!$AM$7:$AM$359, 0))),0)</f>
        <v>0</v>
      </c>
      <c r="Q366" s="97">
        <f>IFERROR(VALUE(INDEX('CSV Import'!$AT$7:$AT$359, MATCH($BP366, 'CSV Import'!$AS$7:$AS$359, 0))),0)</f>
        <v>0</v>
      </c>
      <c r="R366" s="98">
        <f>IFERROR(VALUE(INDEX('CSV Import'!$AU$7:$AU$359, MATCH($BP366, 'CSV Import'!$AS$7:$AS$359, 0))),0)</f>
        <v>0</v>
      </c>
      <c r="S366" s="97">
        <f>IFERROR(VALUE(INDEX('CSV Import'!$AZ$7:$AZ$359, MATCH($BP366, 'CSV Import'!$AY$7:$AY$359, 0))),0)</f>
        <v>0</v>
      </c>
      <c r="T366" s="98">
        <f>IFERROR(VALUE(INDEX('CSV Import'!$BA$7:$BA$359, MATCH($BP366, 'CSV Import'!$AY$7:$AY$359, 0))),0)</f>
        <v>0</v>
      </c>
      <c r="U366" s="97">
        <f>IFERROR(VALUE(INDEX('CSV Import'!$BF$7:$BF$359, MATCH($BP366, 'CSV Import'!$BE$7:$BE$359, 0))),0)</f>
        <v>0</v>
      </c>
      <c r="V366" s="98">
        <f>IFERROR(VALUE(INDEX('CSV Import'!$BG$7:$BG$359, MATCH($BP366, 'CSV Import'!$BE$7:$BE$359, 0))),0)</f>
        <v>0</v>
      </c>
      <c r="W366" s="97">
        <f>IFERROR(VALUE(INDEX('CSV Import'!$BL$7:$BL$359, MATCH($BP366, 'CSV Import'!$BK$7:$BK$359, 0))),0)</f>
        <v>0</v>
      </c>
      <c r="X366" s="98">
        <f>IFERROR(VALUE(INDEX('CSV Import'!$BM$7:$BM$359, MATCH($BP366, 'CSV Import'!$BK$7:$BK$359, 0))),0)</f>
        <v>0</v>
      </c>
      <c r="Y366" s="97">
        <f>IFERROR(VALUE(INDEX('CSV Import'!$BR$7:$BR$359, MATCH($BP366, 'CSV Import'!$BQ$7:$BQ$359, 0))),0)</f>
        <v>0</v>
      </c>
      <c r="Z366" s="98">
        <f>IFERROR(VALUE(INDEX('CSV Import'!$BS$7:$BS$359, MATCH($BP366, 'CSV Import'!$BQ$7:$BQ$359, 0))),0)</f>
        <v>0</v>
      </c>
      <c r="AA366" s="97">
        <f>IFERROR(VALUE(INDEX('CSV Import'!$BX$7:$BX$359, MATCH($BP366, 'CSV Import'!$BW$7:$BW$359, 0))),0)</f>
        <v>0</v>
      </c>
      <c r="AB366" s="98">
        <f>IFERROR(VALUE(INDEX('CSV Import'!$BY$7:$BY$359, MATCH($BP366, 'CSV Import'!$BW$7:$BW$359, 0))),0)</f>
        <v>0</v>
      </c>
      <c r="AC366" s="97">
        <f>IFERROR(VALUE(INDEX('CSV Import'!$CD$7:$CD$359, MATCH($BP366, 'CSV Import'!$CC$7:$CC$359, 0))),0)</f>
        <v>0</v>
      </c>
      <c r="AD366" s="98">
        <f>IFERROR(VALUE(INDEX('CSV Import'!$CE$7:$CE$359, MATCH($BP366, 'CSV Import'!$CC$7:$CC$359, 0))),0)</f>
        <v>0</v>
      </c>
      <c r="AE366" s="97">
        <f>IFERROR(VALUE(INDEX('CSV Import'!$CJ$7:$CJ$359, MATCH($BP366, 'CSV Import'!$CI$7:$CI$359, 0))),0)</f>
        <v>0</v>
      </c>
      <c r="AF366" s="98">
        <f>IFERROR(VALUE(INDEX('CSV Import'!$CK$7:$CK$359, MATCH($BP366, 'CSV Import'!$CI$7:$CI$359, 0))),0)</f>
        <v>0</v>
      </c>
      <c r="AG366" s="97">
        <f>IFERROR(VALUE(INDEX('CSV Import'!$CP$7:$CP$359, MATCH($BP366, 'CSV Import'!$CO$7:$CO$359, 0))),0)</f>
        <v>0</v>
      </c>
      <c r="AH366" s="98">
        <f>IFERROR(VALUE(INDEX('CSV Import'!$CQ$7:$CQ$359, MATCH($BP366, 'CSV Import'!$CO$7:$CO$359, 0))),0)</f>
        <v>0</v>
      </c>
      <c r="AI366" s="97">
        <f>IFERROR(VALUE(INDEX('CSV Import'!$CV$7:$CV$359, MATCH($BP366, 'CSV Import'!$CU$7:$CU$359, 0))),0)</f>
        <v>0</v>
      </c>
      <c r="AJ366" s="98">
        <f>IFERROR(VALUE(INDEX('CSV Import'!$CW$7:$CW$359, MATCH($BP366, 'CSV Import'!$CU$7:$CU$359, 0))),0)</f>
        <v>0</v>
      </c>
      <c r="AK366" s="97">
        <f>IFERROR(VALUE(INDEX('CSV Import'!$DB$7:$DB$359, MATCH($BP366, 'CSV Import'!$DA$7:$DA$359, 0))),0)</f>
        <v>0</v>
      </c>
      <c r="AL366" s="98">
        <f>IFERROR(VALUE(INDEX('CSV Import'!$DC$7:$DC$359, MATCH($BP366, 'CSV Import'!$DA$7:$DA$359, 0))),0)</f>
        <v>0</v>
      </c>
      <c r="AM366" s="97">
        <f>IFERROR(VALUE(INDEX('CSV Import'!$DH$7:$DH$359, MATCH($BP366, 'CSV Import'!$DG$7:$DG$359, 0))),0)</f>
        <v>0</v>
      </c>
      <c r="AN366" s="98">
        <f>IFERROR(VALUE(INDEX('CSV Import'!$DI$7:$DI$359, MATCH($BP366, 'CSV Import'!$DG$7:$DG$359, 0))),0)</f>
        <v>0</v>
      </c>
      <c r="AO366" s="97">
        <f>IFERROR(VALUE(INDEX('CSV Import'!$DN$7:$DN$359, MATCH($BP366, 'CSV Import'!$DM$7:$DM$359, 0))),0)</f>
        <v>0</v>
      </c>
      <c r="AP366" s="98">
        <f>IFERROR(VALUE(INDEX('CSV Import'!$DO$7:$DO$359, MATCH($BP366, 'CSV Import'!$DM$7:$DM$359, 0))),0)</f>
        <v>0</v>
      </c>
      <c r="AQ366" s="97">
        <f>IFERROR(VALUE(INDEX('CSV Import'!$DT$7:$DT$359, MATCH($BP366, 'CSV Import'!$DS$7:$DS$359, 0))),0)</f>
        <v>0</v>
      </c>
      <c r="AR366" s="98">
        <f>IFERROR(VALUE(INDEX('CSV Import'!$DU$7:$DU$359, MATCH($BP366, 'CSV Import'!$DS$7:$DS$359, 0))),0)</f>
        <v>0</v>
      </c>
      <c r="AS366" s="97">
        <f>IFERROR(VALUE(INDEX('CSV Import'!$DZ$7:$DZ$359, MATCH($BP366, 'CSV Import'!$DY$7:$DY$359, 0))),0)</f>
        <v>0</v>
      </c>
      <c r="AT366" s="98">
        <f>IFERROR(VALUE(INDEX('CSV Import'!$EA$7:$EA$359, MATCH($BP366, 'CSV Import'!$DY$7:$DY$359, 0))),0)</f>
        <v>0</v>
      </c>
      <c r="AU366" s="97">
        <f>IFERROR(VALUE(INDEX('CSV Import'!$EF$7:$EF$359, MATCH($BP366, 'CSV Import'!$EE$7:$EE$359, 0))),0)</f>
        <v>0</v>
      </c>
      <c r="AV366" s="98">
        <f>IFERROR(VALUE(INDEX('CSV Import'!$EG$7:$EG$359, MATCH($BP366, 'CSV Import'!$EE$7:$EE$359, 0))),0)</f>
        <v>0</v>
      </c>
      <c r="AW366" s="97">
        <f>IFERROR(VALUE(INDEX('CSV Import'!$EL$7:$EL$359, MATCH($BP366, 'CSV Import'!$EK$7:$EK$359, 0))),0)</f>
        <v>0</v>
      </c>
      <c r="AX366" s="98">
        <f>IFERROR(VALUE(INDEX('CSV Import'!$EM$7:$EM$359, MATCH($BP366, 'CSV Import'!$EK$7:$EK$359, 0))),0)</f>
        <v>0</v>
      </c>
      <c r="AY366" s="97">
        <f>IFERROR(VALUE(INDEX('CSV Import'!$ER$7:$ER$359, MATCH($BP366, 'CSV Import'!$EQ$7:$EQ$359, 0))),0)</f>
        <v>0</v>
      </c>
      <c r="AZ366" s="98">
        <f>IFERROR(VALUE(INDEX('CSV Import'!$ES$7:$ES$359, MATCH($BP366, 'CSV Import'!$EQ$7:$EQ$359, 0))),0)</f>
        <v>0</v>
      </c>
      <c r="BA366" s="97">
        <f>IFERROR(VALUE(INDEX('CSV Import'!$EX$7:$EX$359, MATCH($BP366, 'CSV Import'!$EW$7:$EW$359, 0))),0)</f>
        <v>0</v>
      </c>
      <c r="BB366" s="98">
        <f>IFERROR(VALUE(INDEX('CSV Import'!$EY$7:$EY$359, MATCH($BP366, 'CSV Import'!$EW$7:$EW$359, 0))),0)</f>
        <v>0</v>
      </c>
      <c r="BC366" s="97">
        <f>IFERROR(VALUE(INDEX('CSV Import'!$FD$7:$FD$359, MATCH($BP366, 'CSV Import'!$FC$7:$FC$359, 0))),0)</f>
        <v>0</v>
      </c>
      <c r="BD366" s="98">
        <f>IFERROR(VALUE(INDEX('CSV Import'!$FE$7:$FE$359, MATCH($BP366, 'CSV Import'!$FC$7:$FC$359, 0))),0)</f>
        <v>0</v>
      </c>
      <c r="BE366" s="97">
        <f>IFERROR(VALUE(INDEX('CSV Import'!$FJ$7:$FJ$359, MATCH($BP366, 'CSV Import'!$FI$7:$FI$359, 0))),0)</f>
        <v>0</v>
      </c>
      <c r="BF366" s="98">
        <f>IFERROR(VALUE(INDEX('CSV Import'!$FK$7:$FK$359, MATCH($BP366, 'CSV Import'!$FI$7:$FI$359, 0))),0)</f>
        <v>0</v>
      </c>
      <c r="BG366" s="97">
        <f>IFERROR(VALUE(INDEX('CSV Import'!$FP$7:$FP$359, MATCH($BP366, 'CSV Import'!$FO$7:$FO$359, 0))),0)</f>
        <v>0</v>
      </c>
      <c r="BH366" s="98">
        <f>IFERROR(VALUE(INDEX('CSV Import'!$FQ$7:$FQ$359, MATCH($BP366, 'CSV Import'!$FO$7:$FO$359, 0))),0)</f>
        <v>0</v>
      </c>
      <c r="BI366" s="97">
        <f>IFERROR(VALUE(INDEX('CSV Import'!$FV$7:$FV$359, MATCH($BP366, 'CSV Import'!$FU$7:$FU$359, 0))),0)</f>
        <v>0</v>
      </c>
      <c r="BJ366" s="98">
        <f>IFERROR(VALUE(INDEX('CSV Import'!$FW$7:$FW$359, MATCH($BP366, 'CSV Import'!$FU$7:$FU$359, 0))),0)</f>
        <v>0</v>
      </c>
      <c r="BK366" s="97">
        <f>IFERROR(VALUE(INDEX('CSV Import'!$GB$7:$GB$359, MATCH($BP366, 'CSV Import'!$GA$7:$GA$359, 0))),0)</f>
        <v>0</v>
      </c>
      <c r="BL366" s="98">
        <f>IFERROR(VALUE(INDEX('CSV Import'!$GC$7:$GC$359, MATCH($BP366, 'CSV Import'!$GA$7:$GA$359, 0))),0)</f>
        <v>0</v>
      </c>
      <c r="BM366" s="102">
        <f t="shared" si="579"/>
        <v>0</v>
      </c>
      <c r="BN366" s="103">
        <f t="shared" si="579"/>
        <v>0</v>
      </c>
      <c r="BP366" s="33" t="str">
        <f t="shared" si="580"/>
        <v>CREDITS---</v>
      </c>
    </row>
    <row r="367" spans="1:68" ht="15" thickBot="1" x14ac:dyDescent="0.25">
      <c r="A367" s="28">
        <f>ROW()</f>
        <v>367</v>
      </c>
      <c r="B367" s="119" t="s">
        <v>322</v>
      </c>
      <c r="C367" s="117">
        <f t="shared" ref="C367:BN367" si="581">SUM(C319:C366)</f>
        <v>0</v>
      </c>
      <c r="D367" s="118">
        <f t="shared" si="581"/>
        <v>0</v>
      </c>
      <c r="E367" s="117">
        <f t="shared" ref="E367:BL367" si="582">SUM(E319:E366)</f>
        <v>0</v>
      </c>
      <c r="F367" s="118">
        <f t="shared" si="582"/>
        <v>0</v>
      </c>
      <c r="G367" s="117">
        <f t="shared" si="582"/>
        <v>0</v>
      </c>
      <c r="H367" s="118">
        <f t="shared" si="582"/>
        <v>0</v>
      </c>
      <c r="I367" s="117">
        <f t="shared" si="582"/>
        <v>0</v>
      </c>
      <c r="J367" s="118">
        <f t="shared" si="582"/>
        <v>0</v>
      </c>
      <c r="K367" s="117">
        <f t="shared" si="582"/>
        <v>0</v>
      </c>
      <c r="L367" s="118">
        <f t="shared" si="582"/>
        <v>0</v>
      </c>
      <c r="M367" s="117">
        <f t="shared" si="582"/>
        <v>0</v>
      </c>
      <c r="N367" s="118">
        <f t="shared" si="582"/>
        <v>0</v>
      </c>
      <c r="O367" s="117">
        <f t="shared" si="582"/>
        <v>0</v>
      </c>
      <c r="P367" s="118">
        <f t="shared" si="582"/>
        <v>0</v>
      </c>
      <c r="Q367" s="117">
        <f t="shared" si="582"/>
        <v>0</v>
      </c>
      <c r="R367" s="118">
        <f t="shared" si="582"/>
        <v>0</v>
      </c>
      <c r="S367" s="117">
        <f t="shared" si="582"/>
        <v>0</v>
      </c>
      <c r="T367" s="118">
        <f t="shared" si="582"/>
        <v>0</v>
      </c>
      <c r="U367" s="117">
        <f t="shared" si="582"/>
        <v>0</v>
      </c>
      <c r="V367" s="118">
        <f t="shared" si="582"/>
        <v>0</v>
      </c>
      <c r="W367" s="117">
        <f t="shared" si="582"/>
        <v>0</v>
      </c>
      <c r="X367" s="118">
        <f t="shared" si="582"/>
        <v>0</v>
      </c>
      <c r="Y367" s="117">
        <f t="shared" si="582"/>
        <v>0</v>
      </c>
      <c r="Z367" s="118">
        <f t="shared" si="582"/>
        <v>0</v>
      </c>
      <c r="AA367" s="117">
        <f t="shared" si="582"/>
        <v>0</v>
      </c>
      <c r="AB367" s="118">
        <f t="shared" si="582"/>
        <v>0</v>
      </c>
      <c r="AC367" s="117">
        <f t="shared" si="582"/>
        <v>0</v>
      </c>
      <c r="AD367" s="118">
        <f t="shared" si="582"/>
        <v>0</v>
      </c>
      <c r="AE367" s="117">
        <f t="shared" si="582"/>
        <v>0</v>
      </c>
      <c r="AF367" s="118">
        <f t="shared" si="582"/>
        <v>0</v>
      </c>
      <c r="AG367" s="117">
        <f t="shared" si="582"/>
        <v>0</v>
      </c>
      <c r="AH367" s="118">
        <f t="shared" si="582"/>
        <v>0</v>
      </c>
      <c r="AI367" s="117">
        <f t="shared" si="582"/>
        <v>0</v>
      </c>
      <c r="AJ367" s="118">
        <f t="shared" si="582"/>
        <v>0</v>
      </c>
      <c r="AK367" s="117">
        <f t="shared" si="582"/>
        <v>0</v>
      </c>
      <c r="AL367" s="118">
        <f t="shared" si="582"/>
        <v>0</v>
      </c>
      <c r="AM367" s="117">
        <f t="shared" si="582"/>
        <v>0</v>
      </c>
      <c r="AN367" s="118">
        <f t="shared" si="582"/>
        <v>0</v>
      </c>
      <c r="AO367" s="117">
        <f t="shared" si="582"/>
        <v>0</v>
      </c>
      <c r="AP367" s="118">
        <f t="shared" si="582"/>
        <v>0</v>
      </c>
      <c r="AQ367" s="117">
        <f t="shared" si="582"/>
        <v>0</v>
      </c>
      <c r="AR367" s="118">
        <f t="shared" si="582"/>
        <v>0</v>
      </c>
      <c r="AS367" s="117">
        <f t="shared" si="582"/>
        <v>0</v>
      </c>
      <c r="AT367" s="118">
        <f t="shared" si="582"/>
        <v>0</v>
      </c>
      <c r="AU367" s="117">
        <f t="shared" si="582"/>
        <v>0</v>
      </c>
      <c r="AV367" s="118">
        <f t="shared" si="582"/>
        <v>0</v>
      </c>
      <c r="AW367" s="117">
        <f t="shared" si="582"/>
        <v>0</v>
      </c>
      <c r="AX367" s="118">
        <f t="shared" si="582"/>
        <v>0</v>
      </c>
      <c r="AY367" s="117">
        <f t="shared" si="582"/>
        <v>0</v>
      </c>
      <c r="AZ367" s="118">
        <f t="shared" si="582"/>
        <v>0</v>
      </c>
      <c r="BA367" s="117">
        <f t="shared" si="582"/>
        <v>0</v>
      </c>
      <c r="BB367" s="118">
        <f t="shared" si="582"/>
        <v>0</v>
      </c>
      <c r="BC367" s="117">
        <f t="shared" si="582"/>
        <v>0</v>
      </c>
      <c r="BD367" s="118">
        <f t="shared" si="582"/>
        <v>0</v>
      </c>
      <c r="BE367" s="117">
        <f t="shared" si="582"/>
        <v>0</v>
      </c>
      <c r="BF367" s="118">
        <f t="shared" si="582"/>
        <v>0</v>
      </c>
      <c r="BG367" s="117">
        <f t="shared" si="582"/>
        <v>0</v>
      </c>
      <c r="BH367" s="118">
        <f t="shared" si="582"/>
        <v>0</v>
      </c>
      <c r="BI367" s="117">
        <f t="shared" si="582"/>
        <v>0</v>
      </c>
      <c r="BJ367" s="118">
        <f t="shared" si="582"/>
        <v>0</v>
      </c>
      <c r="BK367" s="117">
        <f t="shared" si="582"/>
        <v>0</v>
      </c>
      <c r="BL367" s="118">
        <f t="shared" si="582"/>
        <v>0</v>
      </c>
      <c r="BM367" s="89">
        <f t="shared" si="581"/>
        <v>0</v>
      </c>
      <c r="BN367" s="74">
        <f t="shared" si="581"/>
        <v>0</v>
      </c>
    </row>
    <row r="368" spans="1:68" x14ac:dyDescent="0.2">
      <c r="A368" s="28">
        <f>ROW()</f>
        <v>368</v>
      </c>
      <c r="B368" s="90" t="str">
        <f>"Balance total to Credits (row "&amp;TEXT(ROW(B15),"0")&amp;")"</f>
        <v>Balance total to Credits (row 15)</v>
      </c>
      <c r="C368" s="91" t="str">
        <f t="shared" ref="C368:AH368" si="583">IF(C15=C367,"Balanced", "Out of Bal.")</f>
        <v>Balanced</v>
      </c>
      <c r="D368" s="91" t="str">
        <f t="shared" si="583"/>
        <v>Balanced</v>
      </c>
      <c r="E368" s="91" t="str">
        <f t="shared" si="583"/>
        <v>Balanced</v>
      </c>
      <c r="F368" s="91" t="str">
        <f t="shared" si="583"/>
        <v>Balanced</v>
      </c>
      <c r="G368" s="91" t="str">
        <f t="shared" si="583"/>
        <v>Balanced</v>
      </c>
      <c r="H368" s="91" t="str">
        <f t="shared" si="583"/>
        <v>Balanced</v>
      </c>
      <c r="I368" s="91" t="str">
        <f t="shared" si="583"/>
        <v>Balanced</v>
      </c>
      <c r="J368" s="91" t="str">
        <f t="shared" si="583"/>
        <v>Balanced</v>
      </c>
      <c r="K368" s="91" t="str">
        <f t="shared" si="583"/>
        <v>Balanced</v>
      </c>
      <c r="L368" s="91" t="str">
        <f t="shared" si="583"/>
        <v>Balanced</v>
      </c>
      <c r="M368" s="91" t="str">
        <f t="shared" si="583"/>
        <v>Balanced</v>
      </c>
      <c r="N368" s="91" t="str">
        <f t="shared" si="583"/>
        <v>Balanced</v>
      </c>
      <c r="O368" s="91" t="str">
        <f t="shared" si="583"/>
        <v>Balanced</v>
      </c>
      <c r="P368" s="91" t="str">
        <f t="shared" si="583"/>
        <v>Balanced</v>
      </c>
      <c r="Q368" s="91" t="str">
        <f t="shared" si="583"/>
        <v>Balanced</v>
      </c>
      <c r="R368" s="91" t="str">
        <f t="shared" si="583"/>
        <v>Balanced</v>
      </c>
      <c r="S368" s="91" t="str">
        <f t="shared" si="583"/>
        <v>Balanced</v>
      </c>
      <c r="T368" s="91" t="str">
        <f t="shared" si="583"/>
        <v>Balanced</v>
      </c>
      <c r="U368" s="91" t="str">
        <f t="shared" si="583"/>
        <v>Balanced</v>
      </c>
      <c r="V368" s="91" t="str">
        <f t="shared" si="583"/>
        <v>Balanced</v>
      </c>
      <c r="W368" s="91" t="str">
        <f t="shared" si="583"/>
        <v>Balanced</v>
      </c>
      <c r="X368" s="91" t="str">
        <f t="shared" si="583"/>
        <v>Balanced</v>
      </c>
      <c r="Y368" s="91" t="str">
        <f t="shared" si="583"/>
        <v>Balanced</v>
      </c>
      <c r="Z368" s="91" t="str">
        <f t="shared" si="583"/>
        <v>Balanced</v>
      </c>
      <c r="AA368" s="91" t="str">
        <f t="shared" si="583"/>
        <v>Balanced</v>
      </c>
      <c r="AB368" s="91" t="str">
        <f t="shared" si="583"/>
        <v>Balanced</v>
      </c>
      <c r="AC368" s="91" t="str">
        <f t="shared" si="583"/>
        <v>Balanced</v>
      </c>
      <c r="AD368" s="91" t="str">
        <f t="shared" si="583"/>
        <v>Balanced</v>
      </c>
      <c r="AE368" s="91" t="str">
        <f t="shared" si="583"/>
        <v>Balanced</v>
      </c>
      <c r="AF368" s="91" t="str">
        <f t="shared" si="583"/>
        <v>Balanced</v>
      </c>
      <c r="AG368" s="91" t="str">
        <f t="shared" si="583"/>
        <v>Balanced</v>
      </c>
      <c r="AH368" s="91" t="str">
        <f t="shared" si="583"/>
        <v>Balanced</v>
      </c>
      <c r="AI368" s="91" t="str">
        <f t="shared" ref="AI368:BN368" si="584">IF(AI15=AI367,"Balanced", "Out of Bal.")</f>
        <v>Balanced</v>
      </c>
      <c r="AJ368" s="91" t="str">
        <f t="shared" si="584"/>
        <v>Balanced</v>
      </c>
      <c r="AK368" s="91" t="str">
        <f t="shared" si="584"/>
        <v>Balanced</v>
      </c>
      <c r="AL368" s="91" t="str">
        <f t="shared" si="584"/>
        <v>Balanced</v>
      </c>
      <c r="AM368" s="91" t="str">
        <f t="shared" si="584"/>
        <v>Balanced</v>
      </c>
      <c r="AN368" s="91" t="str">
        <f t="shared" si="584"/>
        <v>Balanced</v>
      </c>
      <c r="AO368" s="91" t="str">
        <f t="shared" si="584"/>
        <v>Balanced</v>
      </c>
      <c r="AP368" s="91" t="str">
        <f t="shared" si="584"/>
        <v>Balanced</v>
      </c>
      <c r="AQ368" s="91" t="str">
        <f t="shared" si="584"/>
        <v>Balanced</v>
      </c>
      <c r="AR368" s="91" t="str">
        <f t="shared" si="584"/>
        <v>Balanced</v>
      </c>
      <c r="AS368" s="91" t="str">
        <f t="shared" si="584"/>
        <v>Balanced</v>
      </c>
      <c r="AT368" s="91" t="str">
        <f t="shared" si="584"/>
        <v>Balanced</v>
      </c>
      <c r="AU368" s="91" t="str">
        <f t="shared" si="584"/>
        <v>Balanced</v>
      </c>
      <c r="AV368" s="91" t="str">
        <f t="shared" si="584"/>
        <v>Balanced</v>
      </c>
      <c r="AW368" s="91" t="str">
        <f t="shared" si="584"/>
        <v>Balanced</v>
      </c>
      <c r="AX368" s="91" t="str">
        <f t="shared" si="584"/>
        <v>Balanced</v>
      </c>
      <c r="AY368" s="91" t="str">
        <f t="shared" si="584"/>
        <v>Balanced</v>
      </c>
      <c r="AZ368" s="91" t="str">
        <f t="shared" si="584"/>
        <v>Balanced</v>
      </c>
      <c r="BA368" s="91" t="str">
        <f t="shared" si="584"/>
        <v>Balanced</v>
      </c>
      <c r="BB368" s="91" t="str">
        <f t="shared" si="584"/>
        <v>Balanced</v>
      </c>
      <c r="BC368" s="91" t="str">
        <f t="shared" si="584"/>
        <v>Balanced</v>
      </c>
      <c r="BD368" s="91" t="str">
        <f t="shared" si="584"/>
        <v>Balanced</v>
      </c>
      <c r="BE368" s="91" t="str">
        <f t="shared" si="584"/>
        <v>Balanced</v>
      </c>
      <c r="BF368" s="91" t="str">
        <f t="shared" si="584"/>
        <v>Balanced</v>
      </c>
      <c r="BG368" s="91" t="str">
        <f t="shared" si="584"/>
        <v>Balanced</v>
      </c>
      <c r="BH368" s="91" t="str">
        <f t="shared" si="584"/>
        <v>Balanced</v>
      </c>
      <c r="BI368" s="91" t="str">
        <f t="shared" si="584"/>
        <v>Balanced</v>
      </c>
      <c r="BJ368" s="91" t="str">
        <f t="shared" si="584"/>
        <v>Balanced</v>
      </c>
      <c r="BK368" s="91" t="str">
        <f t="shared" si="584"/>
        <v>Balanced</v>
      </c>
      <c r="BL368" s="91" t="str">
        <f t="shared" si="584"/>
        <v>Balanced</v>
      </c>
      <c r="BM368" s="91" t="str">
        <f t="shared" si="584"/>
        <v>Balanced</v>
      </c>
      <c r="BN368" s="91" t="str">
        <f t="shared" si="584"/>
        <v>Balanced</v>
      </c>
    </row>
    <row r="369" spans="1:68" ht="15" thickBot="1" x14ac:dyDescent="0.25">
      <c r="A369" s="28">
        <f>ROW()</f>
        <v>369</v>
      </c>
    </row>
    <row r="370" spans="1:68" ht="15" thickBot="1" x14ac:dyDescent="0.25">
      <c r="A370" s="28">
        <f>ROW()</f>
        <v>370</v>
      </c>
      <c r="B370" s="93" t="s">
        <v>323</v>
      </c>
      <c r="C370" s="51"/>
      <c r="D370" s="76"/>
      <c r="E370" s="51"/>
      <c r="F370" s="76"/>
      <c r="G370" s="51"/>
      <c r="H370" s="76"/>
      <c r="I370" s="51"/>
      <c r="J370" s="76"/>
      <c r="K370" s="51"/>
      <c r="L370" s="76"/>
      <c r="M370" s="51"/>
      <c r="N370" s="76"/>
      <c r="O370" s="51"/>
      <c r="P370" s="76"/>
      <c r="Q370" s="51"/>
      <c r="R370" s="76"/>
      <c r="S370" s="51"/>
      <c r="T370" s="76"/>
      <c r="U370" s="51"/>
      <c r="V370" s="76"/>
      <c r="W370" s="51"/>
      <c r="X370" s="76"/>
      <c r="Y370" s="51"/>
      <c r="Z370" s="76"/>
      <c r="AA370" s="51"/>
      <c r="AB370" s="76"/>
      <c r="AC370" s="51"/>
      <c r="AD370" s="76"/>
      <c r="AE370" s="51"/>
      <c r="AF370" s="76"/>
      <c r="AG370" s="51"/>
      <c r="AH370" s="76"/>
      <c r="AI370" s="51"/>
      <c r="AJ370" s="76"/>
      <c r="AK370" s="51"/>
      <c r="AL370" s="76"/>
      <c r="AM370" s="51"/>
      <c r="AN370" s="76"/>
      <c r="AO370" s="51"/>
      <c r="AP370" s="76"/>
      <c r="AQ370" s="51"/>
      <c r="AR370" s="76"/>
      <c r="AS370" s="51"/>
      <c r="AT370" s="76"/>
      <c r="AU370" s="51"/>
      <c r="AV370" s="76"/>
      <c r="AW370" s="51"/>
      <c r="AX370" s="76"/>
      <c r="AY370" s="51"/>
      <c r="AZ370" s="76"/>
      <c r="BA370" s="51"/>
      <c r="BB370" s="76"/>
      <c r="BC370" s="51"/>
      <c r="BD370" s="76"/>
      <c r="BE370" s="51"/>
      <c r="BF370" s="76"/>
      <c r="BG370" s="51"/>
      <c r="BH370" s="76"/>
      <c r="BI370" s="51"/>
      <c r="BJ370" s="76"/>
      <c r="BK370" s="51"/>
      <c r="BL370" s="76"/>
    </row>
    <row r="371" spans="1:68" x14ac:dyDescent="0.2">
      <c r="A371" s="28">
        <f>ROW()</f>
        <v>371</v>
      </c>
      <c r="B371" s="115" t="s">
        <v>309</v>
      </c>
      <c r="C371" s="54">
        <f>IFERROR(VALUE(INDEX('CSV Import'!$D$7:$D$359, MATCH($BP371, 'CSV Import'!$C$7:$C$359, 0))),0)</f>
        <v>0</v>
      </c>
      <c r="D371" s="55">
        <f>IFERROR(VALUE(INDEX('CSV Import'!$E$7:$E$359, MATCH($BP371, 'CSV Import'!$C$7:$C$359, 0))),0)</f>
        <v>0</v>
      </c>
      <c r="E371" s="54">
        <f>IFERROR(VALUE(INDEX('CSV Import'!$J$7:$J$359, MATCH($BP371, 'CSV Import'!$I$7:$I$359, 0))),0)</f>
        <v>0</v>
      </c>
      <c r="F371" s="55">
        <f>IFERROR(VALUE(INDEX('CSV Import'!$K$7:$K$359, MATCH($BP371, 'CSV Import'!$I$7:$I$359, 0))),0)</f>
        <v>0</v>
      </c>
      <c r="G371" s="54">
        <f>IFERROR(VALUE(INDEX('CSV Import'!$P$7:$P$359, MATCH($BP371, 'CSV Import'!$O$7:$O$359, 0))),0)</f>
        <v>0</v>
      </c>
      <c r="H371" s="55">
        <f>IFERROR(VALUE(INDEX('CSV Import'!$Q$7:$Q$359, MATCH($BP371, 'CSV Import'!$O$7:$O$359, 0))),0)</f>
        <v>0</v>
      </c>
      <c r="I371" s="54">
        <f>IFERROR(VALUE(INDEX('CSV Import'!$V$7:$V$359, MATCH($BP371, 'CSV Import'!$U$7:$U$359, 0))),0)</f>
        <v>0</v>
      </c>
      <c r="J371" s="55">
        <f>IFERROR(VALUE(INDEX('CSV Import'!$W$7:$W$359, MATCH($BP371, 'CSV Import'!$U$7:$U$359, 0))),0)</f>
        <v>0</v>
      </c>
      <c r="K371" s="54">
        <f>IFERROR(VALUE(INDEX('CSV Import'!$AB$7:$AB$359, MATCH($BP371, 'CSV Import'!$AA$7:$AA$359, 0))),0)</f>
        <v>0</v>
      </c>
      <c r="L371" s="55">
        <f>IFERROR(VALUE(INDEX('CSV Import'!$AC$7:$AC$359, MATCH($BP371, 'CSV Import'!$AA$7:$AA$359, 0))),0)</f>
        <v>0</v>
      </c>
      <c r="M371" s="54">
        <f>IFERROR(VALUE(INDEX('CSV Import'!$AH$7:$AH$359, MATCH($BP371, 'CSV Import'!$AG$7:$AG$359, 0))),0)</f>
        <v>0</v>
      </c>
      <c r="N371" s="55">
        <f>IFERROR(VALUE(INDEX('CSV Import'!$AI$7:$AI$359, MATCH($BP371, 'CSV Import'!$AG$7:$AG$359, 0))),0)</f>
        <v>0</v>
      </c>
      <c r="O371" s="54">
        <f>IFERROR(VALUE(INDEX('CSV Import'!$AN$7:$AN$359, MATCH($BP371, 'CSV Import'!$AM$7:$AM$359, 0))),0)</f>
        <v>0</v>
      </c>
      <c r="P371" s="55">
        <f>IFERROR(VALUE(INDEX('CSV Import'!$AO$7:$AO$359, MATCH($BP371, 'CSV Import'!$AM$7:$AM$359, 0))),0)</f>
        <v>0</v>
      </c>
      <c r="Q371" s="54">
        <f>IFERROR(VALUE(INDEX('CSV Import'!$AT$7:$AT$359, MATCH($BP371, 'CSV Import'!$AS$7:$AS$359, 0))),0)</f>
        <v>0</v>
      </c>
      <c r="R371" s="55">
        <f>IFERROR(VALUE(INDEX('CSV Import'!$AU$7:$AU$359, MATCH($BP371, 'CSV Import'!$AS$7:$AS$359, 0))),0)</f>
        <v>0</v>
      </c>
      <c r="S371" s="54">
        <f>IFERROR(VALUE(INDEX('CSV Import'!$AZ$7:$AZ$359, MATCH($BP371, 'CSV Import'!$AY$7:$AY$359, 0))),0)</f>
        <v>0</v>
      </c>
      <c r="T371" s="55">
        <f>IFERROR(VALUE(INDEX('CSV Import'!$BA$7:$BA$359, MATCH($BP371, 'CSV Import'!$AY$7:$AY$359, 0))),0)</f>
        <v>0</v>
      </c>
      <c r="U371" s="54">
        <f>IFERROR(VALUE(INDEX('CSV Import'!$BF$7:$BF$359, MATCH($BP371, 'CSV Import'!$BE$7:$BE$359, 0))),0)</f>
        <v>0</v>
      </c>
      <c r="V371" s="55">
        <f>IFERROR(VALUE(INDEX('CSV Import'!$BG$7:$BG$359, MATCH($BP371, 'CSV Import'!$BE$7:$BE$359, 0))),0)</f>
        <v>0</v>
      </c>
      <c r="W371" s="54">
        <f>IFERROR(VALUE(INDEX('CSV Import'!$BL$7:$BL$359, MATCH($BP371, 'CSV Import'!$BK$7:$BK$359, 0))),0)</f>
        <v>0</v>
      </c>
      <c r="X371" s="55">
        <f>IFERROR(VALUE(INDEX('CSV Import'!$BM$7:$BM$359, MATCH($BP371, 'CSV Import'!$BK$7:$BK$359, 0))),0)</f>
        <v>0</v>
      </c>
      <c r="Y371" s="54">
        <f>IFERROR(VALUE(INDEX('CSV Import'!$BR$7:$BR$359, MATCH($BP371, 'CSV Import'!$BQ$7:$BQ$359, 0))),0)</f>
        <v>0</v>
      </c>
      <c r="Z371" s="55">
        <f>IFERROR(VALUE(INDEX('CSV Import'!$BS$7:$BS$359, MATCH($BP371, 'CSV Import'!$BQ$7:$BQ$359, 0))),0)</f>
        <v>0</v>
      </c>
      <c r="AA371" s="54">
        <f>IFERROR(VALUE(INDEX('CSV Import'!$BX$7:$BX$359, MATCH($BP371, 'CSV Import'!$BW$7:$BW$359, 0))),0)</f>
        <v>0</v>
      </c>
      <c r="AB371" s="55">
        <f>IFERROR(VALUE(INDEX('CSV Import'!$BY$7:$BY$359, MATCH($BP371, 'CSV Import'!$BW$7:$BW$359, 0))),0)</f>
        <v>0</v>
      </c>
      <c r="AC371" s="54">
        <f>IFERROR(VALUE(INDEX('CSV Import'!$CD$7:$CD$359, MATCH($BP371, 'CSV Import'!$CC$7:$CC$359, 0))),0)</f>
        <v>0</v>
      </c>
      <c r="AD371" s="55">
        <f>IFERROR(VALUE(INDEX('CSV Import'!$CE$7:$CE$359, MATCH($BP371, 'CSV Import'!$CC$7:$CC$359, 0))),0)</f>
        <v>0</v>
      </c>
      <c r="AE371" s="54">
        <f>IFERROR(VALUE(INDEX('CSV Import'!$CJ$7:$CJ$359, MATCH($BP371, 'CSV Import'!$CI$7:$CI$359, 0))),0)</f>
        <v>0</v>
      </c>
      <c r="AF371" s="55">
        <f>IFERROR(VALUE(INDEX('CSV Import'!$CK$7:$CK$359, MATCH($BP371, 'CSV Import'!$CI$7:$CI$359, 0))),0)</f>
        <v>0</v>
      </c>
      <c r="AG371" s="54">
        <f>IFERROR(VALUE(INDEX('CSV Import'!$CP$7:$CP$359, MATCH($BP371, 'CSV Import'!$CO$7:$CO$359, 0))),0)</f>
        <v>0</v>
      </c>
      <c r="AH371" s="55">
        <f>IFERROR(VALUE(INDEX('CSV Import'!$CQ$7:$CQ$359, MATCH($BP371, 'CSV Import'!$CO$7:$CO$359, 0))),0)</f>
        <v>0</v>
      </c>
      <c r="AI371" s="54">
        <f>IFERROR(VALUE(INDEX('CSV Import'!$CV$7:$CV$359, MATCH($BP371, 'CSV Import'!$CU$7:$CU$359, 0))),0)</f>
        <v>0</v>
      </c>
      <c r="AJ371" s="55">
        <f>IFERROR(VALUE(INDEX('CSV Import'!$CW$7:$CW$359, MATCH($BP371, 'CSV Import'!$CU$7:$CU$359, 0))),0)</f>
        <v>0</v>
      </c>
      <c r="AK371" s="54">
        <f>IFERROR(VALUE(INDEX('CSV Import'!$DB$7:$DB$359, MATCH($BP371, 'CSV Import'!$DA$7:$DA$359, 0))),0)</f>
        <v>0</v>
      </c>
      <c r="AL371" s="55">
        <f>IFERROR(VALUE(INDEX('CSV Import'!$DC$7:$DC$359, MATCH($BP371, 'CSV Import'!$DA$7:$DA$359, 0))),0)</f>
        <v>0</v>
      </c>
      <c r="AM371" s="54">
        <f>IFERROR(VALUE(INDEX('CSV Import'!$DH$7:$DH$359, MATCH($BP371, 'CSV Import'!$DG$7:$DG$359, 0))),0)</f>
        <v>0</v>
      </c>
      <c r="AN371" s="55">
        <f>IFERROR(VALUE(INDEX('CSV Import'!$DI$7:$DI$359, MATCH($BP371, 'CSV Import'!$DG$7:$DG$359, 0))),0)</f>
        <v>0</v>
      </c>
      <c r="AO371" s="54">
        <f>IFERROR(VALUE(INDEX('CSV Import'!$DN$7:$DN$359, MATCH($BP371, 'CSV Import'!$DM$7:$DM$359, 0))),0)</f>
        <v>0</v>
      </c>
      <c r="AP371" s="55">
        <f>IFERROR(VALUE(INDEX('CSV Import'!$DO$7:$DO$359, MATCH($BP371, 'CSV Import'!$DM$7:$DM$359, 0))),0)</f>
        <v>0</v>
      </c>
      <c r="AQ371" s="54">
        <f>IFERROR(VALUE(INDEX('CSV Import'!$DT$7:$DT$359, MATCH($BP371, 'CSV Import'!$DS$7:$DS$359, 0))),0)</f>
        <v>0</v>
      </c>
      <c r="AR371" s="55">
        <f>IFERROR(VALUE(INDEX('CSV Import'!$DU$7:$DU$359, MATCH($BP371, 'CSV Import'!$DS$7:$DS$359, 0))),0)</f>
        <v>0</v>
      </c>
      <c r="AS371" s="54">
        <f>IFERROR(VALUE(INDEX('CSV Import'!$DZ$7:$DZ$359, MATCH($BP371, 'CSV Import'!$DY$7:$DY$359, 0))),0)</f>
        <v>0</v>
      </c>
      <c r="AT371" s="55">
        <f>IFERROR(VALUE(INDEX('CSV Import'!$EA$7:$EA$359, MATCH($BP371, 'CSV Import'!$DY$7:$DY$359, 0))),0)</f>
        <v>0</v>
      </c>
      <c r="AU371" s="54">
        <f>IFERROR(VALUE(INDEX('CSV Import'!$EF$7:$EF$359, MATCH($BP371, 'CSV Import'!$EE$7:$EE$359, 0))),0)</f>
        <v>0</v>
      </c>
      <c r="AV371" s="55">
        <f>IFERROR(VALUE(INDEX('CSV Import'!$EG$7:$EG$359, MATCH($BP371, 'CSV Import'!$EE$7:$EE$359, 0))),0)</f>
        <v>0</v>
      </c>
      <c r="AW371" s="54">
        <f>IFERROR(VALUE(INDEX('CSV Import'!$EL$7:$EL$359, MATCH($BP371, 'CSV Import'!$EK$7:$EK$359, 0))),0)</f>
        <v>0</v>
      </c>
      <c r="AX371" s="55">
        <f>IFERROR(VALUE(INDEX('CSV Import'!$EM$7:$EM$359, MATCH($BP371, 'CSV Import'!$EK$7:$EK$359, 0))),0)</f>
        <v>0</v>
      </c>
      <c r="AY371" s="54">
        <f>IFERROR(VALUE(INDEX('CSV Import'!$ER$7:$ER$359, MATCH($BP371, 'CSV Import'!$EQ$7:$EQ$359, 0))),0)</f>
        <v>0</v>
      </c>
      <c r="AZ371" s="55">
        <f>IFERROR(VALUE(INDEX('CSV Import'!$ES$7:$ES$359, MATCH($BP371, 'CSV Import'!$EQ$7:$EQ$359, 0))),0)</f>
        <v>0</v>
      </c>
      <c r="BA371" s="54">
        <f>IFERROR(VALUE(INDEX('CSV Import'!$EX$7:$EX$359, MATCH($BP371, 'CSV Import'!$EW$7:$EW$359, 0))),0)</f>
        <v>0</v>
      </c>
      <c r="BB371" s="55">
        <f>IFERROR(VALUE(INDEX('CSV Import'!$EY$7:$EY$359, MATCH($BP371, 'CSV Import'!$EW$7:$EW$359, 0))),0)</f>
        <v>0</v>
      </c>
      <c r="BC371" s="54">
        <f>IFERROR(VALUE(INDEX('CSV Import'!$FD$7:$FD$359, MATCH($BP371, 'CSV Import'!$FC$7:$FC$359, 0))),0)</f>
        <v>0</v>
      </c>
      <c r="BD371" s="55">
        <f>IFERROR(VALUE(INDEX('CSV Import'!$FE$7:$FE$359, MATCH($BP371, 'CSV Import'!$FC$7:$FC$359, 0))),0)</f>
        <v>0</v>
      </c>
      <c r="BE371" s="54">
        <f>IFERROR(VALUE(INDEX('CSV Import'!$FJ$7:$FJ$359, MATCH($BP371, 'CSV Import'!$FI$7:$FI$359, 0))),0)</f>
        <v>0</v>
      </c>
      <c r="BF371" s="55">
        <f>IFERROR(VALUE(INDEX('CSV Import'!$FK$7:$FK$359, MATCH($BP371, 'CSV Import'!$FI$7:$FI$359, 0))),0)</f>
        <v>0</v>
      </c>
      <c r="BG371" s="54">
        <f>IFERROR(VALUE(INDEX('CSV Import'!$FP$7:$FP$359, MATCH($BP371, 'CSV Import'!$FO$7:$FO$359, 0))),0)</f>
        <v>0</v>
      </c>
      <c r="BH371" s="55">
        <f>IFERROR(VALUE(INDEX('CSV Import'!$FQ$7:$FQ$359, MATCH($BP371, 'CSV Import'!$FO$7:$FO$359, 0))),0)</f>
        <v>0</v>
      </c>
      <c r="BI371" s="54">
        <f>IFERROR(VALUE(INDEX('CSV Import'!$FV$7:$FV$359, MATCH($BP371, 'CSV Import'!$FU$7:$FU$359, 0))),0)</f>
        <v>0</v>
      </c>
      <c r="BJ371" s="55">
        <f>IFERROR(VALUE(INDEX('CSV Import'!$FW$7:$FW$359, MATCH($BP371, 'CSV Import'!$FU$7:$FU$359, 0))),0)</f>
        <v>0</v>
      </c>
      <c r="BK371" s="54">
        <f>IFERROR(VALUE(INDEX('CSV Import'!$GB$7:$GB$359, MATCH($BP371, 'CSV Import'!$GA$7:$GA$359, 0))),0)</f>
        <v>0</v>
      </c>
      <c r="BL371" s="55">
        <f>IFERROR(VALUE(INDEX('CSV Import'!$GC$7:$GC$359, MATCH($BP371, 'CSV Import'!$GA$7:$GA$359, 0))),0)</f>
        <v>0</v>
      </c>
      <c r="BM371" s="56">
        <f t="shared" ref="BM371:BN388" si="585">SUM(C371,E371,G371,I371,K371,M371,O371,Q371,S371,U371,W371,Y371,AA371,AC371,AE371)+SUM(AG371,AI371,AK371,AM371,AO371,AQ371,AS371,AU371,AW371,AY371,BA371,BC371,BE371,BG371,BI371,BK371)</f>
        <v>0</v>
      </c>
      <c r="BN371" s="57">
        <f t="shared" si="585"/>
        <v>0</v>
      </c>
      <c r="BP371" s="33" t="str">
        <f>$B$370&amp;$B371</f>
        <v>COMPLIMENTARY ORDERSBusiness Discount</v>
      </c>
    </row>
    <row r="372" spans="1:68" x14ac:dyDescent="0.2">
      <c r="A372" s="28">
        <f>ROW()</f>
        <v>372</v>
      </c>
      <c r="B372" s="111" t="s">
        <v>310</v>
      </c>
      <c r="C372" s="59">
        <f>IFERROR(VALUE(INDEX('CSV Import'!$D$7:$D$359, MATCH($BP372, 'CSV Import'!$C$7:$C$359, 0))),0)</f>
        <v>0</v>
      </c>
      <c r="D372" s="60">
        <f>IFERROR(VALUE(INDEX('CSV Import'!$E$7:$E$359, MATCH($BP372, 'CSV Import'!$C$7:$C$359, 0))),0)</f>
        <v>0</v>
      </c>
      <c r="E372" s="59">
        <f>IFERROR(VALUE(INDEX('CSV Import'!$J$7:$J$359, MATCH($BP372, 'CSV Import'!$I$7:$I$359, 0))),0)</f>
        <v>0</v>
      </c>
      <c r="F372" s="60">
        <f>IFERROR(VALUE(INDEX('CSV Import'!$K$7:$K$359, MATCH($BP372, 'CSV Import'!$I$7:$I$359, 0))),0)</f>
        <v>0</v>
      </c>
      <c r="G372" s="59">
        <f>IFERROR(VALUE(INDEX('CSV Import'!$P$7:$P$359, MATCH($BP372, 'CSV Import'!$O$7:$O$359, 0))),0)</f>
        <v>0</v>
      </c>
      <c r="H372" s="60">
        <f>IFERROR(VALUE(INDEX('CSV Import'!$Q$7:$Q$359, MATCH($BP372, 'CSV Import'!$O$7:$O$359, 0))),0)</f>
        <v>0</v>
      </c>
      <c r="I372" s="59">
        <f>IFERROR(VALUE(INDEX('CSV Import'!$V$7:$V$359, MATCH($BP372, 'CSV Import'!$U$7:$U$359, 0))),0)</f>
        <v>0</v>
      </c>
      <c r="J372" s="60">
        <f>IFERROR(VALUE(INDEX('CSV Import'!$W$7:$W$359, MATCH($BP372, 'CSV Import'!$U$7:$U$359, 0))),0)</f>
        <v>0</v>
      </c>
      <c r="K372" s="59">
        <f>IFERROR(VALUE(INDEX('CSV Import'!$AB$7:$AB$359, MATCH($BP372, 'CSV Import'!$AA$7:$AA$359, 0))),0)</f>
        <v>0</v>
      </c>
      <c r="L372" s="60">
        <f>IFERROR(VALUE(INDEX('CSV Import'!$AC$7:$AC$359, MATCH($BP372, 'CSV Import'!$AA$7:$AA$359, 0))),0)</f>
        <v>0</v>
      </c>
      <c r="M372" s="59">
        <f>IFERROR(VALUE(INDEX('CSV Import'!$AH$7:$AH$359, MATCH($BP372, 'CSV Import'!$AG$7:$AG$359, 0))),0)</f>
        <v>0</v>
      </c>
      <c r="N372" s="60">
        <f>IFERROR(VALUE(INDEX('CSV Import'!$AI$7:$AI$359, MATCH($BP372, 'CSV Import'!$AG$7:$AG$359, 0))),0)</f>
        <v>0</v>
      </c>
      <c r="O372" s="59">
        <f>IFERROR(VALUE(INDEX('CSV Import'!$AN$7:$AN$359, MATCH($BP372, 'CSV Import'!$AM$7:$AM$359, 0))),0)</f>
        <v>0</v>
      </c>
      <c r="P372" s="60">
        <f>IFERROR(VALUE(INDEX('CSV Import'!$AO$7:$AO$359, MATCH($BP372, 'CSV Import'!$AM$7:$AM$359, 0))),0)</f>
        <v>0</v>
      </c>
      <c r="Q372" s="59">
        <f>IFERROR(VALUE(INDEX('CSV Import'!$AT$7:$AT$359, MATCH($BP372, 'CSV Import'!$AS$7:$AS$359, 0))),0)</f>
        <v>0</v>
      </c>
      <c r="R372" s="60">
        <f>IFERROR(VALUE(INDEX('CSV Import'!$AU$7:$AU$359, MATCH($BP372, 'CSV Import'!$AS$7:$AS$359, 0))),0)</f>
        <v>0</v>
      </c>
      <c r="S372" s="59">
        <f>IFERROR(VALUE(INDEX('CSV Import'!$AZ$7:$AZ$359, MATCH($BP372, 'CSV Import'!$AY$7:$AY$359, 0))),0)</f>
        <v>0</v>
      </c>
      <c r="T372" s="60">
        <f>IFERROR(VALUE(INDEX('CSV Import'!$BA$7:$BA$359, MATCH($BP372, 'CSV Import'!$AY$7:$AY$359, 0))),0)</f>
        <v>0</v>
      </c>
      <c r="U372" s="59">
        <f>IFERROR(VALUE(INDEX('CSV Import'!$BF$7:$BF$359, MATCH($BP372, 'CSV Import'!$BE$7:$BE$359, 0))),0)</f>
        <v>0</v>
      </c>
      <c r="V372" s="60">
        <f>IFERROR(VALUE(INDEX('CSV Import'!$BG$7:$BG$359, MATCH($BP372, 'CSV Import'!$BE$7:$BE$359, 0))),0)</f>
        <v>0</v>
      </c>
      <c r="W372" s="59">
        <f>IFERROR(VALUE(INDEX('CSV Import'!$BL$7:$BL$359, MATCH($BP372, 'CSV Import'!$BK$7:$BK$359, 0))),0)</f>
        <v>0</v>
      </c>
      <c r="X372" s="60">
        <f>IFERROR(VALUE(INDEX('CSV Import'!$BM$7:$BM$359, MATCH($BP372, 'CSV Import'!$BK$7:$BK$359, 0))),0)</f>
        <v>0</v>
      </c>
      <c r="Y372" s="59">
        <f>IFERROR(VALUE(INDEX('CSV Import'!$BR$7:$BR$359, MATCH($BP372, 'CSV Import'!$BQ$7:$BQ$359, 0))),0)</f>
        <v>0</v>
      </c>
      <c r="Z372" s="60">
        <f>IFERROR(VALUE(INDEX('CSV Import'!$BS$7:$BS$359, MATCH($BP372, 'CSV Import'!$BQ$7:$BQ$359, 0))),0)</f>
        <v>0</v>
      </c>
      <c r="AA372" s="59">
        <f>IFERROR(VALUE(INDEX('CSV Import'!$BX$7:$BX$359, MATCH($BP372, 'CSV Import'!$BW$7:$BW$359, 0))),0)</f>
        <v>0</v>
      </c>
      <c r="AB372" s="60">
        <f>IFERROR(VALUE(INDEX('CSV Import'!$BY$7:$BY$359, MATCH($BP372, 'CSV Import'!$BW$7:$BW$359, 0))),0)</f>
        <v>0</v>
      </c>
      <c r="AC372" s="59">
        <f>IFERROR(VALUE(INDEX('CSV Import'!$CD$7:$CD$359, MATCH($BP372, 'CSV Import'!$CC$7:$CC$359, 0))),0)</f>
        <v>0</v>
      </c>
      <c r="AD372" s="60">
        <f>IFERROR(VALUE(INDEX('CSV Import'!$CE$7:$CE$359, MATCH($BP372, 'CSV Import'!$CC$7:$CC$359, 0))),0)</f>
        <v>0</v>
      </c>
      <c r="AE372" s="59">
        <f>IFERROR(VALUE(INDEX('CSV Import'!$CJ$7:$CJ$359, MATCH($BP372, 'CSV Import'!$CI$7:$CI$359, 0))),0)</f>
        <v>0</v>
      </c>
      <c r="AF372" s="60">
        <f>IFERROR(VALUE(INDEX('CSV Import'!$CK$7:$CK$359, MATCH($BP372, 'CSV Import'!$CI$7:$CI$359, 0))),0)</f>
        <v>0</v>
      </c>
      <c r="AG372" s="59">
        <f>IFERROR(VALUE(INDEX('CSV Import'!$CP$7:$CP$359, MATCH($BP372, 'CSV Import'!$CO$7:$CO$359, 0))),0)</f>
        <v>0</v>
      </c>
      <c r="AH372" s="60">
        <f>IFERROR(VALUE(INDEX('CSV Import'!$CQ$7:$CQ$359, MATCH($BP372, 'CSV Import'!$CO$7:$CO$359, 0))),0)</f>
        <v>0</v>
      </c>
      <c r="AI372" s="59">
        <f>IFERROR(VALUE(INDEX('CSV Import'!$CV$7:$CV$359, MATCH($BP372, 'CSV Import'!$CU$7:$CU$359, 0))),0)</f>
        <v>0</v>
      </c>
      <c r="AJ372" s="60">
        <f>IFERROR(VALUE(INDEX('CSV Import'!$CW$7:$CW$359, MATCH($BP372, 'CSV Import'!$CU$7:$CU$359, 0))),0)</f>
        <v>0</v>
      </c>
      <c r="AK372" s="59">
        <f>IFERROR(VALUE(INDEX('CSV Import'!$DB$7:$DB$359, MATCH($BP372, 'CSV Import'!$DA$7:$DA$359, 0))),0)</f>
        <v>0</v>
      </c>
      <c r="AL372" s="60">
        <f>IFERROR(VALUE(INDEX('CSV Import'!$DC$7:$DC$359, MATCH($BP372, 'CSV Import'!$DA$7:$DA$359, 0))),0)</f>
        <v>0</v>
      </c>
      <c r="AM372" s="59">
        <f>IFERROR(VALUE(INDEX('CSV Import'!$DH$7:$DH$359, MATCH($BP372, 'CSV Import'!$DG$7:$DG$359, 0))),0)</f>
        <v>0</v>
      </c>
      <c r="AN372" s="60">
        <f>IFERROR(VALUE(INDEX('CSV Import'!$DI$7:$DI$359, MATCH($BP372, 'CSV Import'!$DG$7:$DG$359, 0))),0)</f>
        <v>0</v>
      </c>
      <c r="AO372" s="59">
        <f>IFERROR(VALUE(INDEX('CSV Import'!$DN$7:$DN$359, MATCH($BP372, 'CSV Import'!$DM$7:$DM$359, 0))),0)</f>
        <v>0</v>
      </c>
      <c r="AP372" s="60">
        <f>IFERROR(VALUE(INDEX('CSV Import'!$DO$7:$DO$359, MATCH($BP372, 'CSV Import'!$DM$7:$DM$359, 0))),0)</f>
        <v>0</v>
      </c>
      <c r="AQ372" s="59">
        <f>IFERROR(VALUE(INDEX('CSV Import'!$DT$7:$DT$359, MATCH($BP372, 'CSV Import'!$DS$7:$DS$359, 0))),0)</f>
        <v>0</v>
      </c>
      <c r="AR372" s="60">
        <f>IFERROR(VALUE(INDEX('CSV Import'!$DU$7:$DU$359, MATCH($BP372, 'CSV Import'!$DS$7:$DS$359, 0))),0)</f>
        <v>0</v>
      </c>
      <c r="AS372" s="59">
        <f>IFERROR(VALUE(INDEX('CSV Import'!$DZ$7:$DZ$359, MATCH($BP372, 'CSV Import'!$DY$7:$DY$359, 0))),0)</f>
        <v>0</v>
      </c>
      <c r="AT372" s="60">
        <f>IFERROR(VALUE(INDEX('CSV Import'!$EA$7:$EA$359, MATCH($BP372, 'CSV Import'!$DY$7:$DY$359, 0))),0)</f>
        <v>0</v>
      </c>
      <c r="AU372" s="59">
        <f>IFERROR(VALUE(INDEX('CSV Import'!$EF$7:$EF$359, MATCH($BP372, 'CSV Import'!$EE$7:$EE$359, 0))),0)</f>
        <v>0</v>
      </c>
      <c r="AV372" s="60">
        <f>IFERROR(VALUE(INDEX('CSV Import'!$EG$7:$EG$359, MATCH($BP372, 'CSV Import'!$EE$7:$EE$359, 0))),0)</f>
        <v>0</v>
      </c>
      <c r="AW372" s="59">
        <f>IFERROR(VALUE(INDEX('CSV Import'!$EL$7:$EL$359, MATCH($BP372, 'CSV Import'!$EK$7:$EK$359, 0))),0)</f>
        <v>0</v>
      </c>
      <c r="AX372" s="60">
        <f>IFERROR(VALUE(INDEX('CSV Import'!$EM$7:$EM$359, MATCH($BP372, 'CSV Import'!$EK$7:$EK$359, 0))),0)</f>
        <v>0</v>
      </c>
      <c r="AY372" s="59">
        <f>IFERROR(VALUE(INDEX('CSV Import'!$ER$7:$ER$359, MATCH($BP372, 'CSV Import'!$EQ$7:$EQ$359, 0))),0)</f>
        <v>0</v>
      </c>
      <c r="AZ372" s="60">
        <f>IFERROR(VALUE(INDEX('CSV Import'!$ES$7:$ES$359, MATCH($BP372, 'CSV Import'!$EQ$7:$EQ$359, 0))),0)</f>
        <v>0</v>
      </c>
      <c r="BA372" s="59">
        <f>IFERROR(VALUE(INDEX('CSV Import'!$EX$7:$EX$359, MATCH($BP372, 'CSV Import'!$EW$7:$EW$359, 0))),0)</f>
        <v>0</v>
      </c>
      <c r="BB372" s="60">
        <f>IFERROR(VALUE(INDEX('CSV Import'!$EY$7:$EY$359, MATCH($BP372, 'CSV Import'!$EW$7:$EW$359, 0))),0)</f>
        <v>0</v>
      </c>
      <c r="BC372" s="59">
        <f>IFERROR(VALUE(INDEX('CSV Import'!$FD$7:$FD$359, MATCH($BP372, 'CSV Import'!$FC$7:$FC$359, 0))),0)</f>
        <v>0</v>
      </c>
      <c r="BD372" s="60">
        <f>IFERROR(VALUE(INDEX('CSV Import'!$FE$7:$FE$359, MATCH($BP372, 'CSV Import'!$FC$7:$FC$359, 0))),0)</f>
        <v>0</v>
      </c>
      <c r="BE372" s="59">
        <f>IFERROR(VALUE(INDEX('CSV Import'!$FJ$7:$FJ$359, MATCH($BP372, 'CSV Import'!$FI$7:$FI$359, 0))),0)</f>
        <v>0</v>
      </c>
      <c r="BF372" s="60">
        <f>IFERROR(VALUE(INDEX('CSV Import'!$FK$7:$FK$359, MATCH($BP372, 'CSV Import'!$FI$7:$FI$359, 0))),0)</f>
        <v>0</v>
      </c>
      <c r="BG372" s="59">
        <f>IFERROR(VALUE(INDEX('CSV Import'!$FP$7:$FP$359, MATCH($BP372, 'CSV Import'!$FO$7:$FO$359, 0))),0)</f>
        <v>0</v>
      </c>
      <c r="BH372" s="60">
        <f>IFERROR(VALUE(INDEX('CSV Import'!$FQ$7:$FQ$359, MATCH($BP372, 'CSV Import'!$FO$7:$FO$359, 0))),0)</f>
        <v>0</v>
      </c>
      <c r="BI372" s="59">
        <f>IFERROR(VALUE(INDEX('CSV Import'!$FV$7:$FV$359, MATCH($BP372, 'CSV Import'!$FU$7:$FU$359, 0))),0)</f>
        <v>0</v>
      </c>
      <c r="BJ372" s="60">
        <f>IFERROR(VALUE(INDEX('CSV Import'!$FW$7:$FW$359, MATCH($BP372, 'CSV Import'!$FU$7:$FU$359, 0))),0)</f>
        <v>0</v>
      </c>
      <c r="BK372" s="59">
        <f>IFERROR(VALUE(INDEX('CSV Import'!$GB$7:$GB$359, MATCH($BP372, 'CSV Import'!$GA$7:$GA$359, 0))),0)</f>
        <v>0</v>
      </c>
      <c r="BL372" s="60">
        <f>IFERROR(VALUE(INDEX('CSV Import'!$GC$7:$GC$359, MATCH($BP372, 'CSV Import'!$GA$7:$GA$359, 0))),0)</f>
        <v>0</v>
      </c>
      <c r="BM372" s="61">
        <f t="shared" si="585"/>
        <v>0</v>
      </c>
      <c r="BN372" s="62">
        <f t="shared" si="585"/>
        <v>0</v>
      </c>
      <c r="BP372" s="33" t="str">
        <f t="shared" ref="BP372:BP388" si="586">$B$370&amp;$B372</f>
        <v>COMPLIMENTARY ORDERSComp Order</v>
      </c>
    </row>
    <row r="373" spans="1:68" x14ac:dyDescent="0.2">
      <c r="A373" s="28">
        <f>ROW()</f>
        <v>373</v>
      </c>
      <c r="B373" s="111" t="s">
        <v>311</v>
      </c>
      <c r="C373" s="59">
        <f>IFERROR(VALUE(INDEX('CSV Import'!$D$7:$D$359, MATCH($BP373, 'CSV Import'!$C$7:$C$359, 0))),0)</f>
        <v>0</v>
      </c>
      <c r="D373" s="60">
        <f>IFERROR(VALUE(INDEX('CSV Import'!$E$7:$E$359, MATCH($BP373, 'CSV Import'!$C$7:$C$359, 0))),0)</f>
        <v>0</v>
      </c>
      <c r="E373" s="59">
        <f>IFERROR(VALUE(INDEX('CSV Import'!$J$7:$J$359, MATCH($BP373, 'CSV Import'!$I$7:$I$359, 0))),0)</f>
        <v>0</v>
      </c>
      <c r="F373" s="60">
        <f>IFERROR(VALUE(INDEX('CSV Import'!$K$7:$K$359, MATCH($BP373, 'CSV Import'!$I$7:$I$359, 0))),0)</f>
        <v>0</v>
      </c>
      <c r="G373" s="59">
        <f>IFERROR(VALUE(INDEX('CSV Import'!$P$7:$P$359, MATCH($BP373, 'CSV Import'!$O$7:$O$359, 0))),0)</f>
        <v>0</v>
      </c>
      <c r="H373" s="60">
        <f>IFERROR(VALUE(INDEX('CSV Import'!$Q$7:$Q$359, MATCH($BP373, 'CSV Import'!$O$7:$O$359, 0))),0)</f>
        <v>0</v>
      </c>
      <c r="I373" s="59">
        <f>IFERROR(VALUE(INDEX('CSV Import'!$V$7:$V$359, MATCH($BP373, 'CSV Import'!$U$7:$U$359, 0))),0)</f>
        <v>0</v>
      </c>
      <c r="J373" s="60">
        <f>IFERROR(VALUE(INDEX('CSV Import'!$W$7:$W$359, MATCH($BP373, 'CSV Import'!$U$7:$U$359, 0))),0)</f>
        <v>0</v>
      </c>
      <c r="K373" s="59">
        <f>IFERROR(VALUE(INDEX('CSV Import'!$AB$7:$AB$359, MATCH($BP373, 'CSV Import'!$AA$7:$AA$359, 0))),0)</f>
        <v>0</v>
      </c>
      <c r="L373" s="60">
        <f>IFERROR(VALUE(INDEX('CSV Import'!$AC$7:$AC$359, MATCH($BP373, 'CSV Import'!$AA$7:$AA$359, 0))),0)</f>
        <v>0</v>
      </c>
      <c r="M373" s="59">
        <f>IFERROR(VALUE(INDEX('CSV Import'!$AH$7:$AH$359, MATCH($BP373, 'CSV Import'!$AG$7:$AG$359, 0))),0)</f>
        <v>0</v>
      </c>
      <c r="N373" s="60">
        <f>IFERROR(VALUE(INDEX('CSV Import'!$AI$7:$AI$359, MATCH($BP373, 'CSV Import'!$AG$7:$AG$359, 0))),0)</f>
        <v>0</v>
      </c>
      <c r="O373" s="59">
        <f>IFERROR(VALUE(INDEX('CSV Import'!$AN$7:$AN$359, MATCH($BP373, 'CSV Import'!$AM$7:$AM$359, 0))),0)</f>
        <v>0</v>
      </c>
      <c r="P373" s="60">
        <f>IFERROR(VALUE(INDEX('CSV Import'!$AO$7:$AO$359, MATCH($BP373, 'CSV Import'!$AM$7:$AM$359, 0))),0)</f>
        <v>0</v>
      </c>
      <c r="Q373" s="59">
        <f>IFERROR(VALUE(INDEX('CSV Import'!$AT$7:$AT$359, MATCH($BP373, 'CSV Import'!$AS$7:$AS$359, 0))),0)</f>
        <v>0</v>
      </c>
      <c r="R373" s="60">
        <f>IFERROR(VALUE(INDEX('CSV Import'!$AU$7:$AU$359, MATCH($BP373, 'CSV Import'!$AS$7:$AS$359, 0))),0)</f>
        <v>0</v>
      </c>
      <c r="S373" s="59">
        <f>IFERROR(VALUE(INDEX('CSV Import'!$AZ$7:$AZ$359, MATCH($BP373, 'CSV Import'!$AY$7:$AY$359, 0))),0)</f>
        <v>0</v>
      </c>
      <c r="T373" s="60">
        <f>IFERROR(VALUE(INDEX('CSV Import'!$BA$7:$BA$359, MATCH($BP373, 'CSV Import'!$AY$7:$AY$359, 0))),0)</f>
        <v>0</v>
      </c>
      <c r="U373" s="59">
        <f>IFERROR(VALUE(INDEX('CSV Import'!$BF$7:$BF$359, MATCH($BP373, 'CSV Import'!$BE$7:$BE$359, 0))),0)</f>
        <v>0</v>
      </c>
      <c r="V373" s="60">
        <f>IFERROR(VALUE(INDEX('CSV Import'!$BG$7:$BG$359, MATCH($BP373, 'CSV Import'!$BE$7:$BE$359, 0))),0)</f>
        <v>0</v>
      </c>
      <c r="W373" s="59">
        <f>IFERROR(VALUE(INDEX('CSV Import'!$BL$7:$BL$359, MATCH($BP373, 'CSV Import'!$BK$7:$BK$359, 0))),0)</f>
        <v>0</v>
      </c>
      <c r="X373" s="60">
        <f>IFERROR(VALUE(INDEX('CSV Import'!$BM$7:$BM$359, MATCH($BP373, 'CSV Import'!$BK$7:$BK$359, 0))),0)</f>
        <v>0</v>
      </c>
      <c r="Y373" s="59">
        <f>IFERROR(VALUE(INDEX('CSV Import'!$BR$7:$BR$359, MATCH($BP373, 'CSV Import'!$BQ$7:$BQ$359, 0))),0)</f>
        <v>0</v>
      </c>
      <c r="Z373" s="60">
        <f>IFERROR(VALUE(INDEX('CSV Import'!$BS$7:$BS$359, MATCH($BP373, 'CSV Import'!$BQ$7:$BQ$359, 0))),0)</f>
        <v>0</v>
      </c>
      <c r="AA373" s="59">
        <f>IFERROR(VALUE(INDEX('CSV Import'!$BX$7:$BX$359, MATCH($BP373, 'CSV Import'!$BW$7:$BW$359, 0))),0)</f>
        <v>0</v>
      </c>
      <c r="AB373" s="60">
        <f>IFERROR(VALUE(INDEX('CSV Import'!$BY$7:$BY$359, MATCH($BP373, 'CSV Import'!$BW$7:$BW$359, 0))),0)</f>
        <v>0</v>
      </c>
      <c r="AC373" s="59">
        <f>IFERROR(VALUE(INDEX('CSV Import'!$CD$7:$CD$359, MATCH($BP373, 'CSV Import'!$CC$7:$CC$359, 0))),0)</f>
        <v>0</v>
      </c>
      <c r="AD373" s="60">
        <f>IFERROR(VALUE(INDEX('CSV Import'!$CE$7:$CE$359, MATCH($BP373, 'CSV Import'!$CC$7:$CC$359, 0))),0)</f>
        <v>0</v>
      </c>
      <c r="AE373" s="59">
        <f>IFERROR(VALUE(INDEX('CSV Import'!$CJ$7:$CJ$359, MATCH($BP373, 'CSV Import'!$CI$7:$CI$359, 0))),0)</f>
        <v>0</v>
      </c>
      <c r="AF373" s="60">
        <f>IFERROR(VALUE(INDEX('CSV Import'!$CK$7:$CK$359, MATCH($BP373, 'CSV Import'!$CI$7:$CI$359, 0))),0)</f>
        <v>0</v>
      </c>
      <c r="AG373" s="59">
        <f>IFERROR(VALUE(INDEX('CSV Import'!$CP$7:$CP$359, MATCH($BP373, 'CSV Import'!$CO$7:$CO$359, 0))),0)</f>
        <v>0</v>
      </c>
      <c r="AH373" s="60">
        <f>IFERROR(VALUE(INDEX('CSV Import'!$CQ$7:$CQ$359, MATCH($BP373, 'CSV Import'!$CO$7:$CO$359, 0))),0)</f>
        <v>0</v>
      </c>
      <c r="AI373" s="59">
        <f>IFERROR(VALUE(INDEX('CSV Import'!$CV$7:$CV$359, MATCH($BP373, 'CSV Import'!$CU$7:$CU$359, 0))),0)</f>
        <v>0</v>
      </c>
      <c r="AJ373" s="60">
        <f>IFERROR(VALUE(INDEX('CSV Import'!$CW$7:$CW$359, MATCH($BP373, 'CSV Import'!$CU$7:$CU$359, 0))),0)</f>
        <v>0</v>
      </c>
      <c r="AK373" s="59">
        <f>IFERROR(VALUE(INDEX('CSV Import'!$DB$7:$DB$359, MATCH($BP373, 'CSV Import'!$DA$7:$DA$359, 0))),0)</f>
        <v>0</v>
      </c>
      <c r="AL373" s="60">
        <f>IFERROR(VALUE(INDEX('CSV Import'!$DC$7:$DC$359, MATCH($BP373, 'CSV Import'!$DA$7:$DA$359, 0))),0)</f>
        <v>0</v>
      </c>
      <c r="AM373" s="59">
        <f>IFERROR(VALUE(INDEX('CSV Import'!$DH$7:$DH$359, MATCH($BP373, 'CSV Import'!$DG$7:$DG$359, 0))),0)</f>
        <v>0</v>
      </c>
      <c r="AN373" s="60">
        <f>IFERROR(VALUE(INDEX('CSV Import'!$DI$7:$DI$359, MATCH($BP373, 'CSV Import'!$DG$7:$DG$359, 0))),0)</f>
        <v>0</v>
      </c>
      <c r="AO373" s="59">
        <f>IFERROR(VALUE(INDEX('CSV Import'!$DN$7:$DN$359, MATCH($BP373, 'CSV Import'!$DM$7:$DM$359, 0))),0)</f>
        <v>0</v>
      </c>
      <c r="AP373" s="60">
        <f>IFERROR(VALUE(INDEX('CSV Import'!$DO$7:$DO$359, MATCH($BP373, 'CSV Import'!$DM$7:$DM$359, 0))),0)</f>
        <v>0</v>
      </c>
      <c r="AQ373" s="59">
        <f>IFERROR(VALUE(INDEX('CSV Import'!$DT$7:$DT$359, MATCH($BP373, 'CSV Import'!$DS$7:$DS$359, 0))),0)</f>
        <v>0</v>
      </c>
      <c r="AR373" s="60">
        <f>IFERROR(VALUE(INDEX('CSV Import'!$DU$7:$DU$359, MATCH($BP373, 'CSV Import'!$DS$7:$DS$359, 0))),0)</f>
        <v>0</v>
      </c>
      <c r="AS373" s="59">
        <f>IFERROR(VALUE(INDEX('CSV Import'!$DZ$7:$DZ$359, MATCH($BP373, 'CSV Import'!$DY$7:$DY$359, 0))),0)</f>
        <v>0</v>
      </c>
      <c r="AT373" s="60">
        <f>IFERROR(VALUE(INDEX('CSV Import'!$EA$7:$EA$359, MATCH($BP373, 'CSV Import'!$DY$7:$DY$359, 0))),0)</f>
        <v>0</v>
      </c>
      <c r="AU373" s="59">
        <f>IFERROR(VALUE(INDEX('CSV Import'!$EF$7:$EF$359, MATCH($BP373, 'CSV Import'!$EE$7:$EE$359, 0))),0)</f>
        <v>0</v>
      </c>
      <c r="AV373" s="60">
        <f>IFERROR(VALUE(INDEX('CSV Import'!$EG$7:$EG$359, MATCH($BP373, 'CSV Import'!$EE$7:$EE$359, 0))),0)</f>
        <v>0</v>
      </c>
      <c r="AW373" s="59">
        <f>IFERROR(VALUE(INDEX('CSV Import'!$EL$7:$EL$359, MATCH($BP373, 'CSV Import'!$EK$7:$EK$359, 0))),0)</f>
        <v>0</v>
      </c>
      <c r="AX373" s="60">
        <f>IFERROR(VALUE(INDEX('CSV Import'!$EM$7:$EM$359, MATCH($BP373, 'CSV Import'!$EK$7:$EK$359, 0))),0)</f>
        <v>0</v>
      </c>
      <c r="AY373" s="59">
        <f>IFERROR(VALUE(INDEX('CSV Import'!$ER$7:$ER$359, MATCH($BP373, 'CSV Import'!$EQ$7:$EQ$359, 0))),0)</f>
        <v>0</v>
      </c>
      <c r="AZ373" s="60">
        <f>IFERROR(VALUE(INDEX('CSV Import'!$ES$7:$ES$359, MATCH($BP373, 'CSV Import'!$EQ$7:$EQ$359, 0))),0)</f>
        <v>0</v>
      </c>
      <c r="BA373" s="59">
        <f>IFERROR(VALUE(INDEX('CSV Import'!$EX$7:$EX$359, MATCH($BP373, 'CSV Import'!$EW$7:$EW$359, 0))),0)</f>
        <v>0</v>
      </c>
      <c r="BB373" s="60">
        <f>IFERROR(VALUE(INDEX('CSV Import'!$EY$7:$EY$359, MATCH($BP373, 'CSV Import'!$EW$7:$EW$359, 0))),0)</f>
        <v>0</v>
      </c>
      <c r="BC373" s="59">
        <f>IFERROR(VALUE(INDEX('CSV Import'!$FD$7:$FD$359, MATCH($BP373, 'CSV Import'!$FC$7:$FC$359, 0))),0)</f>
        <v>0</v>
      </c>
      <c r="BD373" s="60">
        <f>IFERROR(VALUE(INDEX('CSV Import'!$FE$7:$FE$359, MATCH($BP373, 'CSV Import'!$FC$7:$FC$359, 0))),0)</f>
        <v>0</v>
      </c>
      <c r="BE373" s="59">
        <f>IFERROR(VALUE(INDEX('CSV Import'!$FJ$7:$FJ$359, MATCH($BP373, 'CSV Import'!$FI$7:$FI$359, 0))),0)</f>
        <v>0</v>
      </c>
      <c r="BF373" s="60">
        <f>IFERROR(VALUE(INDEX('CSV Import'!$FK$7:$FK$359, MATCH($BP373, 'CSV Import'!$FI$7:$FI$359, 0))),0)</f>
        <v>0</v>
      </c>
      <c r="BG373" s="59">
        <f>IFERROR(VALUE(INDEX('CSV Import'!$FP$7:$FP$359, MATCH($BP373, 'CSV Import'!$FO$7:$FO$359, 0))),0)</f>
        <v>0</v>
      </c>
      <c r="BH373" s="60">
        <f>IFERROR(VALUE(INDEX('CSV Import'!$FQ$7:$FQ$359, MATCH($BP373, 'CSV Import'!$FO$7:$FO$359, 0))),0)</f>
        <v>0</v>
      </c>
      <c r="BI373" s="59">
        <f>IFERROR(VALUE(INDEX('CSV Import'!$FV$7:$FV$359, MATCH($BP373, 'CSV Import'!$FU$7:$FU$359, 0))),0)</f>
        <v>0</v>
      </c>
      <c r="BJ373" s="60">
        <f>IFERROR(VALUE(INDEX('CSV Import'!$FW$7:$FW$359, MATCH($BP373, 'CSV Import'!$FU$7:$FU$359, 0))),0)</f>
        <v>0</v>
      </c>
      <c r="BK373" s="59">
        <f>IFERROR(VALUE(INDEX('CSV Import'!$GB$7:$GB$359, MATCH($BP373, 'CSV Import'!$GA$7:$GA$359, 0))),0)</f>
        <v>0</v>
      </c>
      <c r="BL373" s="60">
        <f>IFERROR(VALUE(INDEX('CSV Import'!$GC$7:$GC$359, MATCH($BP373, 'CSV Import'!$GA$7:$GA$359, 0))),0)</f>
        <v>0</v>
      </c>
      <c r="BM373" s="61">
        <f t="shared" si="585"/>
        <v>0</v>
      </c>
      <c r="BN373" s="62">
        <f t="shared" si="585"/>
        <v>0</v>
      </c>
      <c r="BP373" s="33" t="str">
        <f t="shared" si="586"/>
        <v>COMPLIMENTARY ORDERSComplimentary Order</v>
      </c>
    </row>
    <row r="374" spans="1:68" x14ac:dyDescent="0.2">
      <c r="A374" s="28">
        <f>ROW()</f>
        <v>374</v>
      </c>
      <c r="B374" s="111" t="s">
        <v>312</v>
      </c>
      <c r="C374" s="59">
        <f>IFERROR(VALUE(INDEX('CSV Import'!$D$7:$D$359, MATCH($BP374, 'CSV Import'!$C$7:$C$359, 0))),0)</f>
        <v>0</v>
      </c>
      <c r="D374" s="60">
        <f>IFERROR(VALUE(INDEX('CSV Import'!$E$7:$E$359, MATCH($BP374, 'CSV Import'!$C$7:$C$359, 0))),0)</f>
        <v>0</v>
      </c>
      <c r="E374" s="59">
        <f>IFERROR(VALUE(INDEX('CSV Import'!$J$7:$J$359, MATCH($BP374, 'CSV Import'!$I$7:$I$359, 0))),0)</f>
        <v>0</v>
      </c>
      <c r="F374" s="60">
        <f>IFERROR(VALUE(INDEX('CSV Import'!$K$7:$K$359, MATCH($BP374, 'CSV Import'!$I$7:$I$359, 0))),0)</f>
        <v>0</v>
      </c>
      <c r="G374" s="59">
        <f>IFERROR(VALUE(INDEX('CSV Import'!$P$7:$P$359, MATCH($BP374, 'CSV Import'!$O$7:$O$359, 0))),0)</f>
        <v>0</v>
      </c>
      <c r="H374" s="60">
        <f>IFERROR(VALUE(INDEX('CSV Import'!$Q$7:$Q$359, MATCH($BP374, 'CSV Import'!$O$7:$O$359, 0))),0)</f>
        <v>0</v>
      </c>
      <c r="I374" s="59">
        <f>IFERROR(VALUE(INDEX('CSV Import'!$V$7:$V$359, MATCH($BP374, 'CSV Import'!$U$7:$U$359, 0))),0)</f>
        <v>0</v>
      </c>
      <c r="J374" s="60">
        <f>IFERROR(VALUE(INDEX('CSV Import'!$W$7:$W$359, MATCH($BP374, 'CSV Import'!$U$7:$U$359, 0))),0)</f>
        <v>0</v>
      </c>
      <c r="K374" s="59">
        <f>IFERROR(VALUE(INDEX('CSV Import'!$AB$7:$AB$359, MATCH($BP374, 'CSV Import'!$AA$7:$AA$359, 0))),0)</f>
        <v>0</v>
      </c>
      <c r="L374" s="60">
        <f>IFERROR(VALUE(INDEX('CSV Import'!$AC$7:$AC$359, MATCH($BP374, 'CSV Import'!$AA$7:$AA$359, 0))),0)</f>
        <v>0</v>
      </c>
      <c r="M374" s="59">
        <f>IFERROR(VALUE(INDEX('CSV Import'!$AH$7:$AH$359, MATCH($BP374, 'CSV Import'!$AG$7:$AG$359, 0))),0)</f>
        <v>0</v>
      </c>
      <c r="N374" s="60">
        <f>IFERROR(VALUE(INDEX('CSV Import'!$AI$7:$AI$359, MATCH($BP374, 'CSV Import'!$AG$7:$AG$359, 0))),0)</f>
        <v>0</v>
      </c>
      <c r="O374" s="59">
        <f>IFERROR(VALUE(INDEX('CSV Import'!$AN$7:$AN$359, MATCH($BP374, 'CSV Import'!$AM$7:$AM$359, 0))),0)</f>
        <v>0</v>
      </c>
      <c r="P374" s="60">
        <f>IFERROR(VALUE(INDEX('CSV Import'!$AO$7:$AO$359, MATCH($BP374, 'CSV Import'!$AM$7:$AM$359, 0))),0)</f>
        <v>0</v>
      </c>
      <c r="Q374" s="59">
        <f>IFERROR(VALUE(INDEX('CSV Import'!$AT$7:$AT$359, MATCH($BP374, 'CSV Import'!$AS$7:$AS$359, 0))),0)</f>
        <v>0</v>
      </c>
      <c r="R374" s="60">
        <f>IFERROR(VALUE(INDEX('CSV Import'!$AU$7:$AU$359, MATCH($BP374, 'CSV Import'!$AS$7:$AS$359, 0))),0)</f>
        <v>0</v>
      </c>
      <c r="S374" s="59">
        <f>IFERROR(VALUE(INDEX('CSV Import'!$AZ$7:$AZ$359, MATCH($BP374, 'CSV Import'!$AY$7:$AY$359, 0))),0)</f>
        <v>0</v>
      </c>
      <c r="T374" s="60">
        <f>IFERROR(VALUE(INDEX('CSV Import'!$BA$7:$BA$359, MATCH($BP374, 'CSV Import'!$AY$7:$AY$359, 0))),0)</f>
        <v>0</v>
      </c>
      <c r="U374" s="59">
        <f>IFERROR(VALUE(INDEX('CSV Import'!$BF$7:$BF$359, MATCH($BP374, 'CSV Import'!$BE$7:$BE$359, 0))),0)</f>
        <v>0</v>
      </c>
      <c r="V374" s="60">
        <f>IFERROR(VALUE(INDEX('CSV Import'!$BG$7:$BG$359, MATCH($BP374, 'CSV Import'!$BE$7:$BE$359, 0))),0)</f>
        <v>0</v>
      </c>
      <c r="W374" s="59">
        <f>IFERROR(VALUE(INDEX('CSV Import'!$BL$7:$BL$359, MATCH($BP374, 'CSV Import'!$BK$7:$BK$359, 0))),0)</f>
        <v>0</v>
      </c>
      <c r="X374" s="60">
        <f>IFERROR(VALUE(INDEX('CSV Import'!$BM$7:$BM$359, MATCH($BP374, 'CSV Import'!$BK$7:$BK$359, 0))),0)</f>
        <v>0</v>
      </c>
      <c r="Y374" s="59">
        <f>IFERROR(VALUE(INDEX('CSV Import'!$BR$7:$BR$359, MATCH($BP374, 'CSV Import'!$BQ$7:$BQ$359, 0))),0)</f>
        <v>0</v>
      </c>
      <c r="Z374" s="60">
        <f>IFERROR(VALUE(INDEX('CSV Import'!$BS$7:$BS$359, MATCH($BP374, 'CSV Import'!$BQ$7:$BQ$359, 0))),0)</f>
        <v>0</v>
      </c>
      <c r="AA374" s="59">
        <f>IFERROR(VALUE(INDEX('CSV Import'!$BX$7:$BX$359, MATCH($BP374, 'CSV Import'!$BW$7:$BW$359, 0))),0)</f>
        <v>0</v>
      </c>
      <c r="AB374" s="60">
        <f>IFERROR(VALUE(INDEX('CSV Import'!$BY$7:$BY$359, MATCH($BP374, 'CSV Import'!$BW$7:$BW$359, 0))),0)</f>
        <v>0</v>
      </c>
      <c r="AC374" s="59">
        <f>IFERROR(VALUE(INDEX('CSV Import'!$CD$7:$CD$359, MATCH($BP374, 'CSV Import'!$CC$7:$CC$359, 0))),0)</f>
        <v>0</v>
      </c>
      <c r="AD374" s="60">
        <f>IFERROR(VALUE(INDEX('CSV Import'!$CE$7:$CE$359, MATCH($BP374, 'CSV Import'!$CC$7:$CC$359, 0))),0)</f>
        <v>0</v>
      </c>
      <c r="AE374" s="59">
        <f>IFERROR(VALUE(INDEX('CSV Import'!$CJ$7:$CJ$359, MATCH($BP374, 'CSV Import'!$CI$7:$CI$359, 0))),0)</f>
        <v>0</v>
      </c>
      <c r="AF374" s="60">
        <f>IFERROR(VALUE(INDEX('CSV Import'!$CK$7:$CK$359, MATCH($BP374, 'CSV Import'!$CI$7:$CI$359, 0))),0)</f>
        <v>0</v>
      </c>
      <c r="AG374" s="59">
        <f>IFERROR(VALUE(INDEX('CSV Import'!$CP$7:$CP$359, MATCH($BP374, 'CSV Import'!$CO$7:$CO$359, 0))),0)</f>
        <v>0</v>
      </c>
      <c r="AH374" s="60">
        <f>IFERROR(VALUE(INDEX('CSV Import'!$CQ$7:$CQ$359, MATCH($BP374, 'CSV Import'!$CO$7:$CO$359, 0))),0)</f>
        <v>0</v>
      </c>
      <c r="AI374" s="59">
        <f>IFERROR(VALUE(INDEX('CSV Import'!$CV$7:$CV$359, MATCH($BP374, 'CSV Import'!$CU$7:$CU$359, 0))),0)</f>
        <v>0</v>
      </c>
      <c r="AJ374" s="60">
        <f>IFERROR(VALUE(INDEX('CSV Import'!$CW$7:$CW$359, MATCH($BP374, 'CSV Import'!$CU$7:$CU$359, 0))),0)</f>
        <v>0</v>
      </c>
      <c r="AK374" s="59">
        <f>IFERROR(VALUE(INDEX('CSV Import'!$DB$7:$DB$359, MATCH($BP374, 'CSV Import'!$DA$7:$DA$359, 0))),0)</f>
        <v>0</v>
      </c>
      <c r="AL374" s="60">
        <f>IFERROR(VALUE(INDEX('CSV Import'!$DC$7:$DC$359, MATCH($BP374, 'CSV Import'!$DA$7:$DA$359, 0))),0)</f>
        <v>0</v>
      </c>
      <c r="AM374" s="59">
        <f>IFERROR(VALUE(INDEX('CSV Import'!$DH$7:$DH$359, MATCH($BP374, 'CSV Import'!$DG$7:$DG$359, 0))),0)</f>
        <v>0</v>
      </c>
      <c r="AN374" s="60">
        <f>IFERROR(VALUE(INDEX('CSV Import'!$DI$7:$DI$359, MATCH($BP374, 'CSV Import'!$DG$7:$DG$359, 0))),0)</f>
        <v>0</v>
      </c>
      <c r="AO374" s="59">
        <f>IFERROR(VALUE(INDEX('CSV Import'!$DN$7:$DN$359, MATCH($BP374, 'CSV Import'!$DM$7:$DM$359, 0))),0)</f>
        <v>0</v>
      </c>
      <c r="AP374" s="60">
        <f>IFERROR(VALUE(INDEX('CSV Import'!$DO$7:$DO$359, MATCH($BP374, 'CSV Import'!$DM$7:$DM$359, 0))),0)</f>
        <v>0</v>
      </c>
      <c r="AQ374" s="59">
        <f>IFERROR(VALUE(INDEX('CSV Import'!$DT$7:$DT$359, MATCH($BP374, 'CSV Import'!$DS$7:$DS$359, 0))),0)</f>
        <v>0</v>
      </c>
      <c r="AR374" s="60">
        <f>IFERROR(VALUE(INDEX('CSV Import'!$DU$7:$DU$359, MATCH($BP374, 'CSV Import'!$DS$7:$DS$359, 0))),0)</f>
        <v>0</v>
      </c>
      <c r="AS374" s="59">
        <f>IFERROR(VALUE(INDEX('CSV Import'!$DZ$7:$DZ$359, MATCH($BP374, 'CSV Import'!$DY$7:$DY$359, 0))),0)</f>
        <v>0</v>
      </c>
      <c r="AT374" s="60">
        <f>IFERROR(VALUE(INDEX('CSV Import'!$EA$7:$EA$359, MATCH($BP374, 'CSV Import'!$DY$7:$DY$359, 0))),0)</f>
        <v>0</v>
      </c>
      <c r="AU374" s="59">
        <f>IFERROR(VALUE(INDEX('CSV Import'!$EF$7:$EF$359, MATCH($BP374, 'CSV Import'!$EE$7:$EE$359, 0))),0)</f>
        <v>0</v>
      </c>
      <c r="AV374" s="60">
        <f>IFERROR(VALUE(INDEX('CSV Import'!$EG$7:$EG$359, MATCH($BP374, 'CSV Import'!$EE$7:$EE$359, 0))),0)</f>
        <v>0</v>
      </c>
      <c r="AW374" s="59">
        <f>IFERROR(VALUE(INDEX('CSV Import'!$EL$7:$EL$359, MATCH($BP374, 'CSV Import'!$EK$7:$EK$359, 0))),0)</f>
        <v>0</v>
      </c>
      <c r="AX374" s="60">
        <f>IFERROR(VALUE(INDEX('CSV Import'!$EM$7:$EM$359, MATCH($BP374, 'CSV Import'!$EK$7:$EK$359, 0))),0)</f>
        <v>0</v>
      </c>
      <c r="AY374" s="59">
        <f>IFERROR(VALUE(INDEX('CSV Import'!$ER$7:$ER$359, MATCH($BP374, 'CSV Import'!$EQ$7:$EQ$359, 0))),0)</f>
        <v>0</v>
      </c>
      <c r="AZ374" s="60">
        <f>IFERROR(VALUE(INDEX('CSV Import'!$ES$7:$ES$359, MATCH($BP374, 'CSV Import'!$EQ$7:$EQ$359, 0))),0)</f>
        <v>0</v>
      </c>
      <c r="BA374" s="59">
        <f>IFERROR(VALUE(INDEX('CSV Import'!$EX$7:$EX$359, MATCH($BP374, 'CSV Import'!$EW$7:$EW$359, 0))),0)</f>
        <v>0</v>
      </c>
      <c r="BB374" s="60">
        <f>IFERROR(VALUE(INDEX('CSV Import'!$EY$7:$EY$359, MATCH($BP374, 'CSV Import'!$EW$7:$EW$359, 0))),0)</f>
        <v>0</v>
      </c>
      <c r="BC374" s="59">
        <f>IFERROR(VALUE(INDEX('CSV Import'!$FD$7:$FD$359, MATCH($BP374, 'CSV Import'!$FC$7:$FC$359, 0))),0)</f>
        <v>0</v>
      </c>
      <c r="BD374" s="60">
        <f>IFERROR(VALUE(INDEX('CSV Import'!$FE$7:$FE$359, MATCH($BP374, 'CSV Import'!$FC$7:$FC$359, 0))),0)</f>
        <v>0</v>
      </c>
      <c r="BE374" s="59">
        <f>IFERROR(VALUE(INDEX('CSV Import'!$FJ$7:$FJ$359, MATCH($BP374, 'CSV Import'!$FI$7:$FI$359, 0))),0)</f>
        <v>0</v>
      </c>
      <c r="BF374" s="60">
        <f>IFERROR(VALUE(INDEX('CSV Import'!$FK$7:$FK$359, MATCH($BP374, 'CSV Import'!$FI$7:$FI$359, 0))),0)</f>
        <v>0</v>
      </c>
      <c r="BG374" s="59">
        <f>IFERROR(VALUE(INDEX('CSV Import'!$FP$7:$FP$359, MATCH($BP374, 'CSV Import'!$FO$7:$FO$359, 0))),0)</f>
        <v>0</v>
      </c>
      <c r="BH374" s="60">
        <f>IFERROR(VALUE(INDEX('CSV Import'!$FQ$7:$FQ$359, MATCH($BP374, 'CSV Import'!$FO$7:$FO$359, 0))),0)</f>
        <v>0</v>
      </c>
      <c r="BI374" s="59">
        <f>IFERROR(VALUE(INDEX('CSV Import'!$FV$7:$FV$359, MATCH($BP374, 'CSV Import'!$FU$7:$FU$359, 0))),0)</f>
        <v>0</v>
      </c>
      <c r="BJ374" s="60">
        <f>IFERROR(VALUE(INDEX('CSV Import'!$FW$7:$FW$359, MATCH($BP374, 'CSV Import'!$FU$7:$FU$359, 0))),0)</f>
        <v>0</v>
      </c>
      <c r="BK374" s="59">
        <f>IFERROR(VALUE(INDEX('CSV Import'!$GB$7:$GB$359, MATCH($BP374, 'CSV Import'!$GA$7:$GA$359, 0))),0)</f>
        <v>0</v>
      </c>
      <c r="BL374" s="60">
        <f>IFERROR(VALUE(INDEX('CSV Import'!$GC$7:$GC$359, MATCH($BP374, 'CSV Import'!$GA$7:$GA$359, 0))),0)</f>
        <v>0</v>
      </c>
      <c r="BM374" s="61">
        <f t="shared" si="585"/>
        <v>0</v>
      </c>
      <c r="BN374" s="62">
        <f t="shared" si="585"/>
        <v>0</v>
      </c>
      <c r="BP374" s="33" t="str">
        <f t="shared" si="586"/>
        <v>COMPLIMENTARY ORDERSCustomer Care Discount</v>
      </c>
    </row>
    <row r="375" spans="1:68" x14ac:dyDescent="0.2">
      <c r="A375" s="28">
        <f>ROW()</f>
        <v>375</v>
      </c>
      <c r="B375" s="111" t="s">
        <v>313</v>
      </c>
      <c r="C375" s="59">
        <f>IFERROR(VALUE(INDEX('CSV Import'!$D$7:$D$359, MATCH($BP375, 'CSV Import'!$C$7:$C$359, 0))),0)</f>
        <v>2</v>
      </c>
      <c r="D375" s="60">
        <f>IFERROR(VALUE(INDEX('CSV Import'!$E$7:$E$359, MATCH($BP375, 'CSV Import'!$C$7:$C$359, 0))),0)</f>
        <v>19.25</v>
      </c>
      <c r="E375" s="59">
        <f>IFERROR(VALUE(INDEX('CSV Import'!$J$7:$J$359, MATCH($BP375, 'CSV Import'!$I$7:$I$359, 0))),0)</f>
        <v>2</v>
      </c>
      <c r="F375" s="60">
        <f>IFERROR(VALUE(INDEX('CSV Import'!$K$7:$K$359, MATCH($BP375, 'CSV Import'!$I$7:$I$359, 0))),0)</f>
        <v>19.25</v>
      </c>
      <c r="G375" s="59">
        <f>IFERROR(VALUE(INDEX('CSV Import'!$P$7:$P$359, MATCH($BP375, 'CSV Import'!$O$7:$O$359, 0))),0)</f>
        <v>2</v>
      </c>
      <c r="H375" s="60">
        <f>IFERROR(VALUE(INDEX('CSV Import'!$Q$7:$Q$359, MATCH($BP375, 'CSV Import'!$O$7:$O$359, 0))),0)</f>
        <v>19.25</v>
      </c>
      <c r="I375" s="59">
        <f>IFERROR(VALUE(INDEX('CSV Import'!$V$7:$V$359, MATCH($BP375, 'CSV Import'!$U$7:$U$359, 0))),0)</f>
        <v>2</v>
      </c>
      <c r="J375" s="60">
        <f>IFERROR(VALUE(INDEX('CSV Import'!$W$7:$W$359, MATCH($BP375, 'CSV Import'!$U$7:$U$359, 0))),0)</f>
        <v>19.25</v>
      </c>
      <c r="K375" s="59">
        <f>IFERROR(VALUE(INDEX('CSV Import'!$AB$7:$AB$359, MATCH($BP375, 'CSV Import'!$AA$7:$AA$359, 0))),0)</f>
        <v>2</v>
      </c>
      <c r="L375" s="60">
        <f>IFERROR(VALUE(INDEX('CSV Import'!$AC$7:$AC$359, MATCH($BP375, 'CSV Import'!$AA$7:$AA$359, 0))),0)</f>
        <v>19.25</v>
      </c>
      <c r="M375" s="59">
        <f>IFERROR(VALUE(INDEX('CSV Import'!$AH$7:$AH$359, MATCH($BP375, 'CSV Import'!$AG$7:$AG$359, 0))),0)</f>
        <v>2</v>
      </c>
      <c r="N375" s="60">
        <f>IFERROR(VALUE(INDEX('CSV Import'!$AI$7:$AI$359, MATCH($BP375, 'CSV Import'!$AG$7:$AG$359, 0))),0)</f>
        <v>19.25</v>
      </c>
      <c r="O375" s="59">
        <f>IFERROR(VALUE(INDEX('CSV Import'!$AN$7:$AN$359, MATCH($BP375, 'CSV Import'!$AM$7:$AM$359, 0))),0)</f>
        <v>2</v>
      </c>
      <c r="P375" s="60">
        <f>IFERROR(VALUE(INDEX('CSV Import'!$AO$7:$AO$359, MATCH($BP375, 'CSV Import'!$AM$7:$AM$359, 0))),0)</f>
        <v>19.25</v>
      </c>
      <c r="Q375" s="59">
        <f>IFERROR(VALUE(INDEX('CSV Import'!$AT$7:$AT$359, MATCH($BP375, 'CSV Import'!$AS$7:$AS$359, 0))),0)</f>
        <v>2</v>
      </c>
      <c r="R375" s="60">
        <f>IFERROR(VALUE(INDEX('CSV Import'!$AU$7:$AU$359, MATCH($BP375, 'CSV Import'!$AS$7:$AS$359, 0))),0)</f>
        <v>19.25</v>
      </c>
      <c r="S375" s="59">
        <f>IFERROR(VALUE(INDEX('CSV Import'!$AZ$7:$AZ$359, MATCH($BP375, 'CSV Import'!$AY$7:$AY$359, 0))),0)</f>
        <v>2</v>
      </c>
      <c r="T375" s="60">
        <f>IFERROR(VALUE(INDEX('CSV Import'!$BA$7:$BA$359, MATCH($BP375, 'CSV Import'!$AY$7:$AY$359, 0))),0)</f>
        <v>19.25</v>
      </c>
      <c r="U375" s="59">
        <f>IFERROR(VALUE(INDEX('CSV Import'!$BF$7:$BF$359, MATCH($BP375, 'CSV Import'!$BE$7:$BE$359, 0))),0)</f>
        <v>2</v>
      </c>
      <c r="V375" s="60">
        <f>IFERROR(VALUE(INDEX('CSV Import'!$BG$7:$BG$359, MATCH($BP375, 'CSV Import'!$BE$7:$BE$359, 0))),0)</f>
        <v>19.25</v>
      </c>
      <c r="W375" s="59">
        <f>IFERROR(VALUE(INDEX('CSV Import'!$BL$7:$BL$359, MATCH($BP375, 'CSV Import'!$BK$7:$BK$359, 0))),0)</f>
        <v>2</v>
      </c>
      <c r="X375" s="60">
        <f>IFERROR(VALUE(INDEX('CSV Import'!$BM$7:$BM$359, MATCH($BP375, 'CSV Import'!$BK$7:$BK$359, 0))),0)</f>
        <v>19.25</v>
      </c>
      <c r="Y375" s="59">
        <f>IFERROR(VALUE(INDEX('CSV Import'!$BR$7:$BR$359, MATCH($BP375, 'CSV Import'!$BQ$7:$BQ$359, 0))),0)</f>
        <v>2</v>
      </c>
      <c r="Z375" s="60">
        <f>IFERROR(VALUE(INDEX('CSV Import'!$BS$7:$BS$359, MATCH($BP375, 'CSV Import'!$BQ$7:$BQ$359, 0))),0)</f>
        <v>19.25</v>
      </c>
      <c r="AA375" s="59">
        <f>IFERROR(VALUE(INDEX('CSV Import'!$BX$7:$BX$359, MATCH($BP375, 'CSV Import'!$BW$7:$BW$359, 0))),0)</f>
        <v>2</v>
      </c>
      <c r="AB375" s="60">
        <f>IFERROR(VALUE(INDEX('CSV Import'!$BY$7:$BY$359, MATCH($BP375, 'CSV Import'!$BW$7:$BW$359, 0))),0)</f>
        <v>19.25</v>
      </c>
      <c r="AC375" s="59">
        <f>IFERROR(VALUE(INDEX('CSV Import'!$CD$7:$CD$359, MATCH($BP375, 'CSV Import'!$CC$7:$CC$359, 0))),0)</f>
        <v>2</v>
      </c>
      <c r="AD375" s="60">
        <f>IFERROR(VALUE(INDEX('CSV Import'!$CE$7:$CE$359, MATCH($BP375, 'CSV Import'!$CC$7:$CC$359, 0))),0)</f>
        <v>19.25</v>
      </c>
      <c r="AE375" s="59">
        <f>IFERROR(VALUE(INDEX('CSV Import'!$CJ$7:$CJ$359, MATCH($BP375, 'CSV Import'!$CI$7:$CI$359, 0))),0)</f>
        <v>2</v>
      </c>
      <c r="AF375" s="60">
        <f>IFERROR(VALUE(INDEX('CSV Import'!$CK$7:$CK$359, MATCH($BP375, 'CSV Import'!$CI$7:$CI$359, 0))),0)</f>
        <v>19.25</v>
      </c>
      <c r="AG375" s="59">
        <f>IFERROR(VALUE(INDEX('CSV Import'!$CP$7:$CP$359, MATCH($BP375, 'CSV Import'!$CO$7:$CO$359, 0))),0)</f>
        <v>2</v>
      </c>
      <c r="AH375" s="60">
        <f>IFERROR(VALUE(INDEX('CSV Import'!$CQ$7:$CQ$359, MATCH($BP375, 'CSV Import'!$CO$7:$CO$359, 0))),0)</f>
        <v>19.25</v>
      </c>
      <c r="AI375" s="59">
        <f>IFERROR(VALUE(INDEX('CSV Import'!$CV$7:$CV$359, MATCH($BP375, 'CSV Import'!$CU$7:$CU$359, 0))),0)</f>
        <v>2</v>
      </c>
      <c r="AJ375" s="60">
        <f>IFERROR(VALUE(INDEX('CSV Import'!$CW$7:$CW$359, MATCH($BP375, 'CSV Import'!$CU$7:$CU$359, 0))),0)</f>
        <v>19.25</v>
      </c>
      <c r="AK375" s="59">
        <f>IFERROR(VALUE(INDEX('CSV Import'!$DB$7:$DB$359, MATCH($BP375, 'CSV Import'!$DA$7:$DA$359, 0))),0)</f>
        <v>2</v>
      </c>
      <c r="AL375" s="60">
        <f>IFERROR(VALUE(INDEX('CSV Import'!$DC$7:$DC$359, MATCH($BP375, 'CSV Import'!$DA$7:$DA$359, 0))),0)</f>
        <v>19.25</v>
      </c>
      <c r="AM375" s="59">
        <f>IFERROR(VALUE(INDEX('CSV Import'!$DH$7:$DH$359, MATCH($BP375, 'CSV Import'!$DG$7:$DG$359, 0))),0)</f>
        <v>2</v>
      </c>
      <c r="AN375" s="60">
        <f>IFERROR(VALUE(INDEX('CSV Import'!$DI$7:$DI$359, MATCH($BP375, 'CSV Import'!$DG$7:$DG$359, 0))),0)</f>
        <v>19.25</v>
      </c>
      <c r="AO375" s="59">
        <f>IFERROR(VALUE(INDEX('CSV Import'!$DN$7:$DN$359, MATCH($BP375, 'CSV Import'!$DM$7:$DM$359, 0))),0)</f>
        <v>2</v>
      </c>
      <c r="AP375" s="60">
        <f>IFERROR(VALUE(INDEX('CSV Import'!$DO$7:$DO$359, MATCH($BP375, 'CSV Import'!$DM$7:$DM$359, 0))),0)</f>
        <v>19.25</v>
      </c>
      <c r="AQ375" s="59">
        <f>IFERROR(VALUE(INDEX('CSV Import'!$DT$7:$DT$359, MATCH($BP375, 'CSV Import'!$DS$7:$DS$359, 0))),0)</f>
        <v>2</v>
      </c>
      <c r="AR375" s="60">
        <f>IFERROR(VALUE(INDEX('CSV Import'!$DU$7:$DU$359, MATCH($BP375, 'CSV Import'!$DS$7:$DS$359, 0))),0)</f>
        <v>19.25</v>
      </c>
      <c r="AS375" s="59">
        <f>IFERROR(VALUE(INDEX('CSV Import'!$DZ$7:$DZ$359, MATCH($BP375, 'CSV Import'!$DY$7:$DY$359, 0))),0)</f>
        <v>2</v>
      </c>
      <c r="AT375" s="60">
        <f>IFERROR(VALUE(INDEX('CSV Import'!$EA$7:$EA$359, MATCH($BP375, 'CSV Import'!$DY$7:$DY$359, 0))),0)</f>
        <v>19.25</v>
      </c>
      <c r="AU375" s="59">
        <f>IFERROR(VALUE(INDEX('CSV Import'!$EF$7:$EF$359, MATCH($BP375, 'CSV Import'!$EE$7:$EE$359, 0))),0)</f>
        <v>2</v>
      </c>
      <c r="AV375" s="60">
        <f>IFERROR(VALUE(INDEX('CSV Import'!$EG$7:$EG$359, MATCH($BP375, 'CSV Import'!$EE$7:$EE$359, 0))),0)</f>
        <v>19.25</v>
      </c>
      <c r="AW375" s="59">
        <f>IFERROR(VALUE(INDEX('CSV Import'!$EL$7:$EL$359, MATCH($BP375, 'CSV Import'!$EK$7:$EK$359, 0))),0)</f>
        <v>2</v>
      </c>
      <c r="AX375" s="60">
        <f>IFERROR(VALUE(INDEX('CSV Import'!$EM$7:$EM$359, MATCH($BP375, 'CSV Import'!$EK$7:$EK$359, 0))),0)</f>
        <v>19.25</v>
      </c>
      <c r="AY375" s="59">
        <f>IFERROR(VALUE(INDEX('CSV Import'!$ER$7:$ER$359, MATCH($BP375, 'CSV Import'!$EQ$7:$EQ$359, 0))),0)</f>
        <v>2</v>
      </c>
      <c r="AZ375" s="60">
        <f>IFERROR(VALUE(INDEX('CSV Import'!$ES$7:$ES$359, MATCH($BP375, 'CSV Import'!$EQ$7:$EQ$359, 0))),0)</f>
        <v>19.25</v>
      </c>
      <c r="BA375" s="59">
        <f>IFERROR(VALUE(INDEX('CSV Import'!$EX$7:$EX$359, MATCH($BP375, 'CSV Import'!$EW$7:$EW$359, 0))),0)</f>
        <v>2</v>
      </c>
      <c r="BB375" s="60">
        <f>IFERROR(VALUE(INDEX('CSV Import'!$EY$7:$EY$359, MATCH($BP375, 'CSV Import'!$EW$7:$EW$359, 0))),0)</f>
        <v>19.25</v>
      </c>
      <c r="BC375" s="59">
        <f>IFERROR(VALUE(INDEX('CSV Import'!$FD$7:$FD$359, MATCH($BP375, 'CSV Import'!$FC$7:$FC$359, 0))),0)</f>
        <v>2</v>
      </c>
      <c r="BD375" s="60">
        <f>IFERROR(VALUE(INDEX('CSV Import'!$FE$7:$FE$359, MATCH($BP375, 'CSV Import'!$FC$7:$FC$359, 0))),0)</f>
        <v>19.25</v>
      </c>
      <c r="BE375" s="59">
        <f>IFERROR(VALUE(INDEX('CSV Import'!$FJ$7:$FJ$359, MATCH($BP375, 'CSV Import'!$FI$7:$FI$359, 0))),0)</f>
        <v>2</v>
      </c>
      <c r="BF375" s="60">
        <f>IFERROR(VALUE(INDEX('CSV Import'!$FK$7:$FK$359, MATCH($BP375, 'CSV Import'!$FI$7:$FI$359, 0))),0)</f>
        <v>19.25</v>
      </c>
      <c r="BG375" s="59">
        <f>IFERROR(VALUE(INDEX('CSV Import'!$FP$7:$FP$359, MATCH($BP375, 'CSV Import'!$FO$7:$FO$359, 0))),0)</f>
        <v>2</v>
      </c>
      <c r="BH375" s="60">
        <f>IFERROR(VALUE(INDEX('CSV Import'!$FQ$7:$FQ$359, MATCH($BP375, 'CSV Import'!$FO$7:$FO$359, 0))),0)</f>
        <v>19.25</v>
      </c>
      <c r="BI375" s="59">
        <f>IFERROR(VALUE(INDEX('CSV Import'!$FV$7:$FV$359, MATCH($BP375, 'CSV Import'!$FU$7:$FU$359, 0))),0)</f>
        <v>2</v>
      </c>
      <c r="BJ375" s="60">
        <f>IFERROR(VALUE(INDEX('CSV Import'!$FW$7:$FW$359, MATCH($BP375, 'CSV Import'!$FU$7:$FU$359, 0))),0)</f>
        <v>19.25</v>
      </c>
      <c r="BK375" s="59">
        <f>IFERROR(VALUE(INDEX('CSV Import'!$GB$7:$GB$359, MATCH($BP375, 'CSV Import'!$GA$7:$GA$359, 0))),0)</f>
        <v>0</v>
      </c>
      <c r="BL375" s="60">
        <f>IFERROR(VALUE(INDEX('CSV Import'!$GC$7:$GC$359, MATCH($BP375, 'CSV Import'!$GA$7:$GA$359, 0))),0)</f>
        <v>0</v>
      </c>
      <c r="BM375" s="61">
        <f t="shared" si="585"/>
        <v>60</v>
      </c>
      <c r="BN375" s="62">
        <f t="shared" si="585"/>
        <v>577.5</v>
      </c>
      <c r="BP375" s="33" t="str">
        <f t="shared" si="586"/>
        <v>COMPLIMENTARY ORDERSEmployee Discount</v>
      </c>
    </row>
    <row r="376" spans="1:68" x14ac:dyDescent="0.2">
      <c r="A376" s="28">
        <f>ROW()</f>
        <v>376</v>
      </c>
      <c r="B376" s="111" t="s">
        <v>314</v>
      </c>
      <c r="C376" s="59">
        <f>IFERROR(VALUE(INDEX('CSV Import'!$D$7:$D$359, MATCH($BP376, 'CSV Import'!$C$7:$C$359, 0))),0)</f>
        <v>0</v>
      </c>
      <c r="D376" s="60">
        <f>IFERROR(VALUE(INDEX('CSV Import'!$E$7:$E$359, MATCH($BP376, 'CSV Import'!$C$7:$C$359, 0))),0)</f>
        <v>0</v>
      </c>
      <c r="E376" s="59">
        <f>IFERROR(VALUE(INDEX('CSV Import'!$J$7:$J$359, MATCH($BP376, 'CSV Import'!$I$7:$I$359, 0))),0)</f>
        <v>0</v>
      </c>
      <c r="F376" s="60">
        <f>IFERROR(VALUE(INDEX('CSV Import'!$K$7:$K$359, MATCH($BP376, 'CSV Import'!$I$7:$I$359, 0))),0)</f>
        <v>0</v>
      </c>
      <c r="G376" s="59">
        <f>IFERROR(VALUE(INDEX('CSV Import'!$P$7:$P$359, MATCH($BP376, 'CSV Import'!$O$7:$O$359, 0))),0)</f>
        <v>0</v>
      </c>
      <c r="H376" s="60">
        <f>IFERROR(VALUE(INDEX('CSV Import'!$Q$7:$Q$359, MATCH($BP376, 'CSV Import'!$O$7:$O$359, 0))),0)</f>
        <v>0</v>
      </c>
      <c r="I376" s="59">
        <f>IFERROR(VALUE(INDEX('CSV Import'!$V$7:$V$359, MATCH($BP376, 'CSV Import'!$U$7:$U$359, 0))),0)</f>
        <v>0</v>
      </c>
      <c r="J376" s="60">
        <f>IFERROR(VALUE(INDEX('CSV Import'!$W$7:$W$359, MATCH($BP376, 'CSV Import'!$U$7:$U$359, 0))),0)</f>
        <v>0</v>
      </c>
      <c r="K376" s="59">
        <f>IFERROR(VALUE(INDEX('CSV Import'!$AB$7:$AB$359, MATCH($BP376, 'CSV Import'!$AA$7:$AA$359, 0))),0)</f>
        <v>0</v>
      </c>
      <c r="L376" s="60">
        <f>IFERROR(VALUE(INDEX('CSV Import'!$AC$7:$AC$359, MATCH($BP376, 'CSV Import'!$AA$7:$AA$359, 0))),0)</f>
        <v>0</v>
      </c>
      <c r="M376" s="59">
        <f>IFERROR(VALUE(INDEX('CSV Import'!$AH$7:$AH$359, MATCH($BP376, 'CSV Import'!$AG$7:$AG$359, 0))),0)</f>
        <v>0</v>
      </c>
      <c r="N376" s="60">
        <f>IFERROR(VALUE(INDEX('CSV Import'!$AI$7:$AI$359, MATCH($BP376, 'CSV Import'!$AG$7:$AG$359, 0))),0)</f>
        <v>0</v>
      </c>
      <c r="O376" s="59">
        <f>IFERROR(VALUE(INDEX('CSV Import'!$AN$7:$AN$359, MATCH($BP376, 'CSV Import'!$AM$7:$AM$359, 0))),0)</f>
        <v>0</v>
      </c>
      <c r="P376" s="60">
        <f>IFERROR(VALUE(INDEX('CSV Import'!$AO$7:$AO$359, MATCH($BP376, 'CSV Import'!$AM$7:$AM$359, 0))),0)</f>
        <v>0</v>
      </c>
      <c r="Q376" s="59">
        <f>IFERROR(VALUE(INDEX('CSV Import'!$AT$7:$AT$359, MATCH($BP376, 'CSV Import'!$AS$7:$AS$359, 0))),0)</f>
        <v>0</v>
      </c>
      <c r="R376" s="60">
        <f>IFERROR(VALUE(INDEX('CSV Import'!$AU$7:$AU$359, MATCH($BP376, 'CSV Import'!$AS$7:$AS$359, 0))),0)</f>
        <v>0</v>
      </c>
      <c r="S376" s="59">
        <f>IFERROR(VALUE(INDEX('CSV Import'!$AZ$7:$AZ$359, MATCH($BP376, 'CSV Import'!$AY$7:$AY$359, 0))),0)</f>
        <v>0</v>
      </c>
      <c r="T376" s="60">
        <f>IFERROR(VALUE(INDEX('CSV Import'!$BA$7:$BA$359, MATCH($BP376, 'CSV Import'!$AY$7:$AY$359, 0))),0)</f>
        <v>0</v>
      </c>
      <c r="U376" s="59">
        <f>IFERROR(VALUE(INDEX('CSV Import'!$BF$7:$BF$359, MATCH($BP376, 'CSV Import'!$BE$7:$BE$359, 0))),0)</f>
        <v>0</v>
      </c>
      <c r="V376" s="60">
        <f>IFERROR(VALUE(INDEX('CSV Import'!$BG$7:$BG$359, MATCH($BP376, 'CSV Import'!$BE$7:$BE$359, 0))),0)</f>
        <v>0</v>
      </c>
      <c r="W376" s="59">
        <f>IFERROR(VALUE(INDEX('CSV Import'!$BL$7:$BL$359, MATCH($BP376, 'CSV Import'!$BK$7:$BK$359, 0))),0)</f>
        <v>0</v>
      </c>
      <c r="X376" s="60">
        <f>IFERROR(VALUE(INDEX('CSV Import'!$BM$7:$BM$359, MATCH($BP376, 'CSV Import'!$BK$7:$BK$359, 0))),0)</f>
        <v>0</v>
      </c>
      <c r="Y376" s="59">
        <f>IFERROR(VALUE(INDEX('CSV Import'!$BR$7:$BR$359, MATCH($BP376, 'CSV Import'!$BQ$7:$BQ$359, 0))),0)</f>
        <v>0</v>
      </c>
      <c r="Z376" s="60">
        <f>IFERROR(VALUE(INDEX('CSV Import'!$BS$7:$BS$359, MATCH($BP376, 'CSV Import'!$BQ$7:$BQ$359, 0))),0)</f>
        <v>0</v>
      </c>
      <c r="AA376" s="59">
        <f>IFERROR(VALUE(INDEX('CSV Import'!$BX$7:$BX$359, MATCH($BP376, 'CSV Import'!$BW$7:$BW$359, 0))),0)</f>
        <v>0</v>
      </c>
      <c r="AB376" s="60">
        <f>IFERROR(VALUE(INDEX('CSV Import'!$BY$7:$BY$359, MATCH($BP376, 'CSV Import'!$BW$7:$BW$359, 0))),0)</f>
        <v>0</v>
      </c>
      <c r="AC376" s="59">
        <f>IFERROR(VALUE(INDEX('CSV Import'!$CD$7:$CD$359, MATCH($BP376, 'CSV Import'!$CC$7:$CC$359, 0))),0)</f>
        <v>0</v>
      </c>
      <c r="AD376" s="60">
        <f>IFERROR(VALUE(INDEX('CSV Import'!$CE$7:$CE$359, MATCH($BP376, 'CSV Import'!$CC$7:$CC$359, 0))),0)</f>
        <v>0</v>
      </c>
      <c r="AE376" s="59">
        <f>IFERROR(VALUE(INDEX('CSV Import'!$CJ$7:$CJ$359, MATCH($BP376, 'CSV Import'!$CI$7:$CI$359, 0))),0)</f>
        <v>0</v>
      </c>
      <c r="AF376" s="60">
        <f>IFERROR(VALUE(INDEX('CSV Import'!$CK$7:$CK$359, MATCH($BP376, 'CSV Import'!$CI$7:$CI$359, 0))),0)</f>
        <v>0</v>
      </c>
      <c r="AG376" s="59">
        <f>IFERROR(VALUE(INDEX('CSV Import'!$CP$7:$CP$359, MATCH($BP376, 'CSV Import'!$CO$7:$CO$359, 0))),0)</f>
        <v>0</v>
      </c>
      <c r="AH376" s="60">
        <f>IFERROR(VALUE(INDEX('CSV Import'!$CQ$7:$CQ$359, MATCH($BP376, 'CSV Import'!$CO$7:$CO$359, 0))),0)</f>
        <v>0</v>
      </c>
      <c r="AI376" s="59">
        <f>IFERROR(VALUE(INDEX('CSV Import'!$CV$7:$CV$359, MATCH($BP376, 'CSV Import'!$CU$7:$CU$359, 0))),0)</f>
        <v>0</v>
      </c>
      <c r="AJ376" s="60">
        <f>IFERROR(VALUE(INDEX('CSV Import'!$CW$7:$CW$359, MATCH($BP376, 'CSV Import'!$CU$7:$CU$359, 0))),0)</f>
        <v>0</v>
      </c>
      <c r="AK376" s="59">
        <f>IFERROR(VALUE(INDEX('CSV Import'!$DB$7:$DB$359, MATCH($BP376, 'CSV Import'!$DA$7:$DA$359, 0))),0)</f>
        <v>0</v>
      </c>
      <c r="AL376" s="60">
        <f>IFERROR(VALUE(INDEX('CSV Import'!$DC$7:$DC$359, MATCH($BP376, 'CSV Import'!$DA$7:$DA$359, 0))),0)</f>
        <v>0</v>
      </c>
      <c r="AM376" s="59">
        <f>IFERROR(VALUE(INDEX('CSV Import'!$DH$7:$DH$359, MATCH($BP376, 'CSV Import'!$DG$7:$DG$359, 0))),0)</f>
        <v>0</v>
      </c>
      <c r="AN376" s="60">
        <f>IFERROR(VALUE(INDEX('CSV Import'!$DI$7:$DI$359, MATCH($BP376, 'CSV Import'!$DG$7:$DG$359, 0))),0)</f>
        <v>0</v>
      </c>
      <c r="AO376" s="59">
        <f>IFERROR(VALUE(INDEX('CSV Import'!$DN$7:$DN$359, MATCH($BP376, 'CSV Import'!$DM$7:$DM$359, 0))),0)</f>
        <v>0</v>
      </c>
      <c r="AP376" s="60">
        <f>IFERROR(VALUE(INDEX('CSV Import'!$DO$7:$DO$359, MATCH($BP376, 'CSV Import'!$DM$7:$DM$359, 0))),0)</f>
        <v>0</v>
      </c>
      <c r="AQ376" s="59">
        <f>IFERROR(VALUE(INDEX('CSV Import'!$DT$7:$DT$359, MATCH($BP376, 'CSV Import'!$DS$7:$DS$359, 0))),0)</f>
        <v>0</v>
      </c>
      <c r="AR376" s="60">
        <f>IFERROR(VALUE(INDEX('CSV Import'!$DU$7:$DU$359, MATCH($BP376, 'CSV Import'!$DS$7:$DS$359, 0))),0)</f>
        <v>0</v>
      </c>
      <c r="AS376" s="59">
        <f>IFERROR(VALUE(INDEX('CSV Import'!$DZ$7:$DZ$359, MATCH($BP376, 'CSV Import'!$DY$7:$DY$359, 0))),0)</f>
        <v>0</v>
      </c>
      <c r="AT376" s="60">
        <f>IFERROR(VALUE(INDEX('CSV Import'!$EA$7:$EA$359, MATCH($BP376, 'CSV Import'!$DY$7:$DY$359, 0))),0)</f>
        <v>0</v>
      </c>
      <c r="AU376" s="59">
        <f>IFERROR(VALUE(INDEX('CSV Import'!$EF$7:$EF$359, MATCH($BP376, 'CSV Import'!$EE$7:$EE$359, 0))),0)</f>
        <v>0</v>
      </c>
      <c r="AV376" s="60">
        <f>IFERROR(VALUE(INDEX('CSV Import'!$EG$7:$EG$359, MATCH($BP376, 'CSV Import'!$EE$7:$EE$359, 0))),0)</f>
        <v>0</v>
      </c>
      <c r="AW376" s="59">
        <f>IFERROR(VALUE(INDEX('CSV Import'!$EL$7:$EL$359, MATCH($BP376, 'CSV Import'!$EK$7:$EK$359, 0))),0)</f>
        <v>0</v>
      </c>
      <c r="AX376" s="60">
        <f>IFERROR(VALUE(INDEX('CSV Import'!$EM$7:$EM$359, MATCH($BP376, 'CSV Import'!$EK$7:$EK$359, 0))),0)</f>
        <v>0</v>
      </c>
      <c r="AY376" s="59">
        <f>IFERROR(VALUE(INDEX('CSV Import'!$ER$7:$ER$359, MATCH($BP376, 'CSV Import'!$EQ$7:$EQ$359, 0))),0)</f>
        <v>0</v>
      </c>
      <c r="AZ376" s="60">
        <f>IFERROR(VALUE(INDEX('CSV Import'!$ES$7:$ES$359, MATCH($BP376, 'CSV Import'!$EQ$7:$EQ$359, 0))),0)</f>
        <v>0</v>
      </c>
      <c r="BA376" s="59">
        <f>IFERROR(VALUE(INDEX('CSV Import'!$EX$7:$EX$359, MATCH($BP376, 'CSV Import'!$EW$7:$EW$359, 0))),0)</f>
        <v>0</v>
      </c>
      <c r="BB376" s="60">
        <f>IFERROR(VALUE(INDEX('CSV Import'!$EY$7:$EY$359, MATCH($BP376, 'CSV Import'!$EW$7:$EW$359, 0))),0)</f>
        <v>0</v>
      </c>
      <c r="BC376" s="59">
        <f>IFERROR(VALUE(INDEX('CSV Import'!$FD$7:$FD$359, MATCH($BP376, 'CSV Import'!$FC$7:$FC$359, 0))),0)</f>
        <v>0</v>
      </c>
      <c r="BD376" s="60">
        <f>IFERROR(VALUE(INDEX('CSV Import'!$FE$7:$FE$359, MATCH($BP376, 'CSV Import'!$FC$7:$FC$359, 0))),0)</f>
        <v>0</v>
      </c>
      <c r="BE376" s="59">
        <f>IFERROR(VALUE(INDEX('CSV Import'!$FJ$7:$FJ$359, MATCH($BP376, 'CSV Import'!$FI$7:$FI$359, 0))),0)</f>
        <v>0</v>
      </c>
      <c r="BF376" s="60">
        <f>IFERROR(VALUE(INDEX('CSV Import'!$FK$7:$FK$359, MATCH($BP376, 'CSV Import'!$FI$7:$FI$359, 0))),0)</f>
        <v>0</v>
      </c>
      <c r="BG376" s="59">
        <f>IFERROR(VALUE(INDEX('CSV Import'!$FP$7:$FP$359, MATCH($BP376, 'CSV Import'!$FO$7:$FO$359, 0))),0)</f>
        <v>0</v>
      </c>
      <c r="BH376" s="60">
        <f>IFERROR(VALUE(INDEX('CSV Import'!$FQ$7:$FQ$359, MATCH($BP376, 'CSV Import'!$FO$7:$FO$359, 0))),0)</f>
        <v>0</v>
      </c>
      <c r="BI376" s="59">
        <f>IFERROR(VALUE(INDEX('CSV Import'!$FV$7:$FV$359, MATCH($BP376, 'CSV Import'!$FU$7:$FU$359, 0))),0)</f>
        <v>0</v>
      </c>
      <c r="BJ376" s="60">
        <f>IFERROR(VALUE(INDEX('CSV Import'!$FW$7:$FW$359, MATCH($BP376, 'CSV Import'!$FU$7:$FU$359, 0))),0)</f>
        <v>0</v>
      </c>
      <c r="BK376" s="59">
        <f>IFERROR(VALUE(INDEX('CSV Import'!$GB$7:$GB$359, MATCH($BP376, 'CSV Import'!$GA$7:$GA$359, 0))),0)</f>
        <v>0</v>
      </c>
      <c r="BL376" s="60">
        <f>IFERROR(VALUE(INDEX('CSV Import'!$GC$7:$GC$359, MATCH($BP376, 'CSV Import'!$GA$7:$GA$359, 0))),0)</f>
        <v>0</v>
      </c>
      <c r="BM376" s="61">
        <f t="shared" si="585"/>
        <v>0</v>
      </c>
      <c r="BN376" s="62">
        <f t="shared" si="585"/>
        <v>0</v>
      </c>
      <c r="BP376" s="33" t="str">
        <f t="shared" si="586"/>
        <v>COMPLIMENTARY ORDERSLate Delivery</v>
      </c>
    </row>
    <row r="377" spans="1:68" x14ac:dyDescent="0.2">
      <c r="A377" s="28">
        <f>ROW()</f>
        <v>377</v>
      </c>
      <c r="B377" s="111" t="s">
        <v>315</v>
      </c>
      <c r="C377" s="59">
        <f>IFERROR(VALUE(INDEX('CSV Import'!$D$7:$D$359, MATCH($BP377, 'CSV Import'!$C$7:$C$359, 0))),0)</f>
        <v>0</v>
      </c>
      <c r="D377" s="60">
        <f>IFERROR(VALUE(INDEX('CSV Import'!$E$7:$E$359, MATCH($BP377, 'CSV Import'!$C$7:$C$359, 0))),0)</f>
        <v>0</v>
      </c>
      <c r="E377" s="59">
        <f>IFERROR(VALUE(INDEX('CSV Import'!$J$7:$J$359, MATCH($BP377, 'CSV Import'!$I$7:$I$359, 0))),0)</f>
        <v>0</v>
      </c>
      <c r="F377" s="60">
        <f>IFERROR(VALUE(INDEX('CSV Import'!$K$7:$K$359, MATCH($BP377, 'CSV Import'!$I$7:$I$359, 0))),0)</f>
        <v>0</v>
      </c>
      <c r="G377" s="59">
        <f>IFERROR(VALUE(INDEX('CSV Import'!$P$7:$P$359, MATCH($BP377, 'CSV Import'!$O$7:$O$359, 0))),0)</f>
        <v>0</v>
      </c>
      <c r="H377" s="60">
        <f>IFERROR(VALUE(INDEX('CSV Import'!$Q$7:$Q$359, MATCH($BP377, 'CSV Import'!$O$7:$O$359, 0))),0)</f>
        <v>0</v>
      </c>
      <c r="I377" s="59">
        <f>IFERROR(VALUE(INDEX('CSV Import'!$V$7:$V$359, MATCH($BP377, 'CSV Import'!$U$7:$U$359, 0))),0)</f>
        <v>0</v>
      </c>
      <c r="J377" s="60">
        <f>IFERROR(VALUE(INDEX('CSV Import'!$W$7:$W$359, MATCH($BP377, 'CSV Import'!$U$7:$U$359, 0))),0)</f>
        <v>0</v>
      </c>
      <c r="K377" s="59">
        <f>IFERROR(VALUE(INDEX('CSV Import'!$AB$7:$AB$359, MATCH($BP377, 'CSV Import'!$AA$7:$AA$359, 0))),0)</f>
        <v>0</v>
      </c>
      <c r="L377" s="60">
        <f>IFERROR(VALUE(INDEX('CSV Import'!$AC$7:$AC$359, MATCH($BP377, 'CSV Import'!$AA$7:$AA$359, 0))),0)</f>
        <v>0</v>
      </c>
      <c r="M377" s="59">
        <f>IFERROR(VALUE(INDEX('CSV Import'!$AH$7:$AH$359, MATCH($BP377, 'CSV Import'!$AG$7:$AG$359, 0))),0)</f>
        <v>0</v>
      </c>
      <c r="N377" s="60">
        <f>IFERROR(VALUE(INDEX('CSV Import'!$AI$7:$AI$359, MATCH($BP377, 'CSV Import'!$AG$7:$AG$359, 0))),0)</f>
        <v>0</v>
      </c>
      <c r="O377" s="59">
        <f>IFERROR(VALUE(INDEX('CSV Import'!$AN$7:$AN$359, MATCH($BP377, 'CSV Import'!$AM$7:$AM$359, 0))),0)</f>
        <v>0</v>
      </c>
      <c r="P377" s="60">
        <f>IFERROR(VALUE(INDEX('CSV Import'!$AO$7:$AO$359, MATCH($BP377, 'CSV Import'!$AM$7:$AM$359, 0))),0)</f>
        <v>0</v>
      </c>
      <c r="Q377" s="59">
        <f>IFERROR(VALUE(INDEX('CSV Import'!$AT$7:$AT$359, MATCH($BP377, 'CSV Import'!$AS$7:$AS$359, 0))),0)</f>
        <v>0</v>
      </c>
      <c r="R377" s="60">
        <f>IFERROR(VALUE(INDEX('CSV Import'!$AU$7:$AU$359, MATCH($BP377, 'CSV Import'!$AS$7:$AS$359, 0))),0)</f>
        <v>0</v>
      </c>
      <c r="S377" s="59">
        <f>IFERROR(VALUE(INDEX('CSV Import'!$AZ$7:$AZ$359, MATCH($BP377, 'CSV Import'!$AY$7:$AY$359, 0))),0)</f>
        <v>0</v>
      </c>
      <c r="T377" s="60">
        <f>IFERROR(VALUE(INDEX('CSV Import'!$BA$7:$BA$359, MATCH($BP377, 'CSV Import'!$AY$7:$AY$359, 0))),0)</f>
        <v>0</v>
      </c>
      <c r="U377" s="59">
        <f>IFERROR(VALUE(INDEX('CSV Import'!$BF$7:$BF$359, MATCH($BP377, 'CSV Import'!$BE$7:$BE$359, 0))),0)</f>
        <v>0</v>
      </c>
      <c r="V377" s="60">
        <f>IFERROR(VALUE(INDEX('CSV Import'!$BG$7:$BG$359, MATCH($BP377, 'CSV Import'!$BE$7:$BE$359, 0))),0)</f>
        <v>0</v>
      </c>
      <c r="W377" s="59">
        <f>IFERROR(VALUE(INDEX('CSV Import'!$BL$7:$BL$359, MATCH($BP377, 'CSV Import'!$BK$7:$BK$359, 0))),0)</f>
        <v>0</v>
      </c>
      <c r="X377" s="60">
        <f>IFERROR(VALUE(INDEX('CSV Import'!$BM$7:$BM$359, MATCH($BP377, 'CSV Import'!$BK$7:$BK$359, 0))),0)</f>
        <v>0</v>
      </c>
      <c r="Y377" s="59">
        <f>IFERROR(VALUE(INDEX('CSV Import'!$BR$7:$BR$359, MATCH($BP377, 'CSV Import'!$BQ$7:$BQ$359, 0))),0)</f>
        <v>0</v>
      </c>
      <c r="Z377" s="60">
        <f>IFERROR(VALUE(INDEX('CSV Import'!$BS$7:$BS$359, MATCH($BP377, 'CSV Import'!$BQ$7:$BQ$359, 0))),0)</f>
        <v>0</v>
      </c>
      <c r="AA377" s="59">
        <f>IFERROR(VALUE(INDEX('CSV Import'!$BX$7:$BX$359, MATCH($BP377, 'CSV Import'!$BW$7:$BW$359, 0))),0)</f>
        <v>0</v>
      </c>
      <c r="AB377" s="60">
        <f>IFERROR(VALUE(INDEX('CSV Import'!$BY$7:$BY$359, MATCH($BP377, 'CSV Import'!$BW$7:$BW$359, 0))),0)</f>
        <v>0</v>
      </c>
      <c r="AC377" s="59">
        <f>IFERROR(VALUE(INDEX('CSV Import'!$CD$7:$CD$359, MATCH($BP377, 'CSV Import'!$CC$7:$CC$359, 0))),0)</f>
        <v>0</v>
      </c>
      <c r="AD377" s="60">
        <f>IFERROR(VALUE(INDEX('CSV Import'!$CE$7:$CE$359, MATCH($BP377, 'CSV Import'!$CC$7:$CC$359, 0))),0)</f>
        <v>0</v>
      </c>
      <c r="AE377" s="59">
        <f>IFERROR(VALUE(INDEX('CSV Import'!$CJ$7:$CJ$359, MATCH($BP377, 'CSV Import'!$CI$7:$CI$359, 0))),0)</f>
        <v>0</v>
      </c>
      <c r="AF377" s="60">
        <f>IFERROR(VALUE(INDEX('CSV Import'!$CK$7:$CK$359, MATCH($BP377, 'CSV Import'!$CI$7:$CI$359, 0))),0)</f>
        <v>0</v>
      </c>
      <c r="AG377" s="59">
        <f>IFERROR(VALUE(INDEX('CSV Import'!$CP$7:$CP$359, MATCH($BP377, 'CSV Import'!$CO$7:$CO$359, 0))),0)</f>
        <v>0</v>
      </c>
      <c r="AH377" s="60">
        <f>IFERROR(VALUE(INDEX('CSV Import'!$CQ$7:$CQ$359, MATCH($BP377, 'CSV Import'!$CO$7:$CO$359, 0))),0)</f>
        <v>0</v>
      </c>
      <c r="AI377" s="59">
        <f>IFERROR(VALUE(INDEX('CSV Import'!$CV$7:$CV$359, MATCH($BP377, 'CSV Import'!$CU$7:$CU$359, 0))),0)</f>
        <v>0</v>
      </c>
      <c r="AJ377" s="60">
        <f>IFERROR(VALUE(INDEX('CSV Import'!$CW$7:$CW$359, MATCH($BP377, 'CSV Import'!$CU$7:$CU$359, 0))),0)</f>
        <v>0</v>
      </c>
      <c r="AK377" s="59">
        <f>IFERROR(VALUE(INDEX('CSV Import'!$DB$7:$DB$359, MATCH($BP377, 'CSV Import'!$DA$7:$DA$359, 0))),0)</f>
        <v>0</v>
      </c>
      <c r="AL377" s="60">
        <f>IFERROR(VALUE(INDEX('CSV Import'!$DC$7:$DC$359, MATCH($BP377, 'CSV Import'!$DA$7:$DA$359, 0))),0)</f>
        <v>0</v>
      </c>
      <c r="AM377" s="59">
        <f>IFERROR(VALUE(INDEX('CSV Import'!$DH$7:$DH$359, MATCH($BP377, 'CSV Import'!$DG$7:$DG$359, 0))),0)</f>
        <v>0</v>
      </c>
      <c r="AN377" s="60">
        <f>IFERROR(VALUE(INDEX('CSV Import'!$DI$7:$DI$359, MATCH($BP377, 'CSV Import'!$DG$7:$DG$359, 0))),0)</f>
        <v>0</v>
      </c>
      <c r="AO377" s="59">
        <f>IFERROR(VALUE(INDEX('CSV Import'!$DN$7:$DN$359, MATCH($BP377, 'CSV Import'!$DM$7:$DM$359, 0))),0)</f>
        <v>0</v>
      </c>
      <c r="AP377" s="60">
        <f>IFERROR(VALUE(INDEX('CSV Import'!$DO$7:$DO$359, MATCH($BP377, 'CSV Import'!$DM$7:$DM$359, 0))),0)</f>
        <v>0</v>
      </c>
      <c r="AQ377" s="59">
        <f>IFERROR(VALUE(INDEX('CSV Import'!$DT$7:$DT$359, MATCH($BP377, 'CSV Import'!$DS$7:$DS$359, 0))),0)</f>
        <v>0</v>
      </c>
      <c r="AR377" s="60">
        <f>IFERROR(VALUE(INDEX('CSV Import'!$DU$7:$DU$359, MATCH($BP377, 'CSV Import'!$DS$7:$DS$359, 0))),0)</f>
        <v>0</v>
      </c>
      <c r="AS377" s="59">
        <f>IFERROR(VALUE(INDEX('CSV Import'!$DZ$7:$DZ$359, MATCH($BP377, 'CSV Import'!$DY$7:$DY$359, 0))),0)</f>
        <v>0</v>
      </c>
      <c r="AT377" s="60">
        <f>IFERROR(VALUE(INDEX('CSV Import'!$EA$7:$EA$359, MATCH($BP377, 'CSV Import'!$DY$7:$DY$359, 0))),0)</f>
        <v>0</v>
      </c>
      <c r="AU377" s="59">
        <f>IFERROR(VALUE(INDEX('CSV Import'!$EF$7:$EF$359, MATCH($BP377, 'CSV Import'!$EE$7:$EE$359, 0))),0)</f>
        <v>0</v>
      </c>
      <c r="AV377" s="60">
        <f>IFERROR(VALUE(INDEX('CSV Import'!$EG$7:$EG$359, MATCH($BP377, 'CSV Import'!$EE$7:$EE$359, 0))),0)</f>
        <v>0</v>
      </c>
      <c r="AW377" s="59">
        <f>IFERROR(VALUE(INDEX('CSV Import'!$EL$7:$EL$359, MATCH($BP377, 'CSV Import'!$EK$7:$EK$359, 0))),0)</f>
        <v>0</v>
      </c>
      <c r="AX377" s="60">
        <f>IFERROR(VALUE(INDEX('CSV Import'!$EM$7:$EM$359, MATCH($BP377, 'CSV Import'!$EK$7:$EK$359, 0))),0)</f>
        <v>0</v>
      </c>
      <c r="AY377" s="59">
        <f>IFERROR(VALUE(INDEX('CSV Import'!$ER$7:$ER$359, MATCH($BP377, 'CSV Import'!$EQ$7:$EQ$359, 0))),0)</f>
        <v>0</v>
      </c>
      <c r="AZ377" s="60">
        <f>IFERROR(VALUE(INDEX('CSV Import'!$ES$7:$ES$359, MATCH($BP377, 'CSV Import'!$EQ$7:$EQ$359, 0))),0)</f>
        <v>0</v>
      </c>
      <c r="BA377" s="59">
        <f>IFERROR(VALUE(INDEX('CSV Import'!$EX$7:$EX$359, MATCH($BP377, 'CSV Import'!$EW$7:$EW$359, 0))),0)</f>
        <v>0</v>
      </c>
      <c r="BB377" s="60">
        <f>IFERROR(VALUE(INDEX('CSV Import'!$EY$7:$EY$359, MATCH($BP377, 'CSV Import'!$EW$7:$EW$359, 0))),0)</f>
        <v>0</v>
      </c>
      <c r="BC377" s="59">
        <f>IFERROR(VALUE(INDEX('CSV Import'!$FD$7:$FD$359, MATCH($BP377, 'CSV Import'!$FC$7:$FC$359, 0))),0)</f>
        <v>0</v>
      </c>
      <c r="BD377" s="60">
        <f>IFERROR(VALUE(INDEX('CSV Import'!$FE$7:$FE$359, MATCH($BP377, 'CSV Import'!$FC$7:$FC$359, 0))),0)</f>
        <v>0</v>
      </c>
      <c r="BE377" s="59">
        <f>IFERROR(VALUE(INDEX('CSV Import'!$FJ$7:$FJ$359, MATCH($BP377, 'CSV Import'!$FI$7:$FI$359, 0))),0)</f>
        <v>0</v>
      </c>
      <c r="BF377" s="60">
        <f>IFERROR(VALUE(INDEX('CSV Import'!$FK$7:$FK$359, MATCH($BP377, 'CSV Import'!$FI$7:$FI$359, 0))),0)</f>
        <v>0</v>
      </c>
      <c r="BG377" s="59">
        <f>IFERROR(VALUE(INDEX('CSV Import'!$FP$7:$FP$359, MATCH($BP377, 'CSV Import'!$FO$7:$FO$359, 0))),0)</f>
        <v>0</v>
      </c>
      <c r="BH377" s="60">
        <f>IFERROR(VALUE(INDEX('CSV Import'!$FQ$7:$FQ$359, MATCH($BP377, 'CSV Import'!$FO$7:$FO$359, 0))),0)</f>
        <v>0</v>
      </c>
      <c r="BI377" s="59">
        <f>IFERROR(VALUE(INDEX('CSV Import'!$FV$7:$FV$359, MATCH($BP377, 'CSV Import'!$FU$7:$FU$359, 0))),0)</f>
        <v>0</v>
      </c>
      <c r="BJ377" s="60">
        <f>IFERROR(VALUE(INDEX('CSV Import'!$FW$7:$FW$359, MATCH($BP377, 'CSV Import'!$FU$7:$FU$359, 0))),0)</f>
        <v>0</v>
      </c>
      <c r="BK377" s="59">
        <f>IFERROR(VALUE(INDEX('CSV Import'!$GB$7:$GB$359, MATCH($BP377, 'CSV Import'!$GA$7:$GA$359, 0))),0)</f>
        <v>0</v>
      </c>
      <c r="BL377" s="60">
        <f>IFERROR(VALUE(INDEX('CSV Import'!$GC$7:$GC$359, MATCH($BP377, 'CSV Import'!$GA$7:$GA$359, 0))),0)</f>
        <v>0</v>
      </c>
      <c r="BM377" s="61">
        <f t="shared" si="585"/>
        <v>0</v>
      </c>
      <c r="BN377" s="62">
        <f t="shared" si="585"/>
        <v>0</v>
      </c>
      <c r="BP377" s="33" t="str">
        <f t="shared" si="586"/>
        <v>COMPLIMENTARY ORDERSRemake</v>
      </c>
    </row>
    <row r="378" spans="1:68" x14ac:dyDescent="0.2">
      <c r="A378" s="28">
        <f>ROW()</f>
        <v>378</v>
      </c>
      <c r="B378" s="111" t="s">
        <v>316</v>
      </c>
      <c r="C378" s="59">
        <f>IFERROR(VALUE(INDEX('CSV Import'!$D$7:$D$359, MATCH($BP378, 'CSV Import'!$C$7:$C$359, 0))),0)</f>
        <v>0</v>
      </c>
      <c r="D378" s="60">
        <f>IFERROR(VALUE(INDEX('CSV Import'!$E$7:$E$359, MATCH($BP378, 'CSV Import'!$C$7:$C$359, 0))),0)</f>
        <v>0</v>
      </c>
      <c r="E378" s="59">
        <f>IFERROR(VALUE(INDEX('CSV Import'!$J$7:$J$359, MATCH($BP378, 'CSV Import'!$I$7:$I$359, 0))),0)</f>
        <v>0</v>
      </c>
      <c r="F378" s="60">
        <f>IFERROR(VALUE(INDEX('CSV Import'!$K$7:$K$359, MATCH($BP378, 'CSV Import'!$I$7:$I$359, 0))),0)</f>
        <v>0</v>
      </c>
      <c r="G378" s="59">
        <f>IFERROR(VALUE(INDEX('CSV Import'!$P$7:$P$359, MATCH($BP378, 'CSV Import'!$O$7:$O$359, 0))),0)</f>
        <v>0</v>
      </c>
      <c r="H378" s="60">
        <f>IFERROR(VALUE(INDEX('CSV Import'!$Q$7:$Q$359, MATCH($BP378, 'CSV Import'!$O$7:$O$359, 0))),0)</f>
        <v>0</v>
      </c>
      <c r="I378" s="59">
        <f>IFERROR(VALUE(INDEX('CSV Import'!$V$7:$V$359, MATCH($BP378, 'CSV Import'!$U$7:$U$359, 0))),0)</f>
        <v>0</v>
      </c>
      <c r="J378" s="60">
        <f>IFERROR(VALUE(INDEX('CSV Import'!$W$7:$W$359, MATCH($BP378, 'CSV Import'!$U$7:$U$359, 0))),0)</f>
        <v>0</v>
      </c>
      <c r="K378" s="59">
        <f>IFERROR(VALUE(INDEX('CSV Import'!$AB$7:$AB$359, MATCH($BP378, 'CSV Import'!$AA$7:$AA$359, 0))),0)</f>
        <v>0</v>
      </c>
      <c r="L378" s="60">
        <f>IFERROR(VALUE(INDEX('CSV Import'!$AC$7:$AC$359, MATCH($BP378, 'CSV Import'!$AA$7:$AA$359, 0))),0)</f>
        <v>0</v>
      </c>
      <c r="M378" s="59">
        <f>IFERROR(VALUE(INDEX('CSV Import'!$AH$7:$AH$359, MATCH($BP378, 'CSV Import'!$AG$7:$AG$359, 0))),0)</f>
        <v>0</v>
      </c>
      <c r="N378" s="60">
        <f>IFERROR(VALUE(INDEX('CSV Import'!$AI$7:$AI$359, MATCH($BP378, 'CSV Import'!$AG$7:$AG$359, 0))),0)</f>
        <v>0</v>
      </c>
      <c r="O378" s="59">
        <f>IFERROR(VALUE(INDEX('CSV Import'!$AN$7:$AN$359, MATCH($BP378, 'CSV Import'!$AM$7:$AM$359, 0))),0)</f>
        <v>0</v>
      </c>
      <c r="P378" s="60">
        <f>IFERROR(VALUE(INDEX('CSV Import'!$AO$7:$AO$359, MATCH($BP378, 'CSV Import'!$AM$7:$AM$359, 0))),0)</f>
        <v>0</v>
      </c>
      <c r="Q378" s="59">
        <f>IFERROR(VALUE(INDEX('CSV Import'!$AT$7:$AT$359, MATCH($BP378, 'CSV Import'!$AS$7:$AS$359, 0))),0)</f>
        <v>0</v>
      </c>
      <c r="R378" s="60">
        <f>IFERROR(VALUE(INDEX('CSV Import'!$AU$7:$AU$359, MATCH($BP378, 'CSV Import'!$AS$7:$AS$359, 0))),0)</f>
        <v>0</v>
      </c>
      <c r="S378" s="59">
        <f>IFERROR(VALUE(INDEX('CSV Import'!$AZ$7:$AZ$359, MATCH($BP378, 'CSV Import'!$AY$7:$AY$359, 0))),0)</f>
        <v>0</v>
      </c>
      <c r="T378" s="60">
        <f>IFERROR(VALUE(INDEX('CSV Import'!$BA$7:$BA$359, MATCH($BP378, 'CSV Import'!$AY$7:$AY$359, 0))),0)</f>
        <v>0</v>
      </c>
      <c r="U378" s="59">
        <f>IFERROR(VALUE(INDEX('CSV Import'!$BF$7:$BF$359, MATCH($BP378, 'CSV Import'!$BE$7:$BE$359, 0))),0)</f>
        <v>0</v>
      </c>
      <c r="V378" s="60">
        <f>IFERROR(VALUE(INDEX('CSV Import'!$BG$7:$BG$359, MATCH($BP378, 'CSV Import'!$BE$7:$BE$359, 0))),0)</f>
        <v>0</v>
      </c>
      <c r="W378" s="59">
        <f>IFERROR(VALUE(INDEX('CSV Import'!$BL$7:$BL$359, MATCH($BP378, 'CSV Import'!$BK$7:$BK$359, 0))),0)</f>
        <v>0</v>
      </c>
      <c r="X378" s="60">
        <f>IFERROR(VALUE(INDEX('CSV Import'!$BM$7:$BM$359, MATCH($BP378, 'CSV Import'!$BK$7:$BK$359, 0))),0)</f>
        <v>0</v>
      </c>
      <c r="Y378" s="59">
        <f>IFERROR(VALUE(INDEX('CSV Import'!$BR$7:$BR$359, MATCH($BP378, 'CSV Import'!$BQ$7:$BQ$359, 0))),0)</f>
        <v>0</v>
      </c>
      <c r="Z378" s="60">
        <f>IFERROR(VALUE(INDEX('CSV Import'!$BS$7:$BS$359, MATCH($BP378, 'CSV Import'!$BQ$7:$BQ$359, 0))),0)</f>
        <v>0</v>
      </c>
      <c r="AA378" s="59">
        <f>IFERROR(VALUE(INDEX('CSV Import'!$BX$7:$BX$359, MATCH($BP378, 'CSV Import'!$BW$7:$BW$359, 0))),0)</f>
        <v>0</v>
      </c>
      <c r="AB378" s="60">
        <f>IFERROR(VALUE(INDEX('CSV Import'!$BY$7:$BY$359, MATCH($BP378, 'CSV Import'!$BW$7:$BW$359, 0))),0)</f>
        <v>0</v>
      </c>
      <c r="AC378" s="59">
        <f>IFERROR(VALUE(INDEX('CSV Import'!$CD$7:$CD$359, MATCH($BP378, 'CSV Import'!$CC$7:$CC$359, 0))),0)</f>
        <v>0</v>
      </c>
      <c r="AD378" s="60">
        <f>IFERROR(VALUE(INDEX('CSV Import'!$CE$7:$CE$359, MATCH($BP378, 'CSV Import'!$CC$7:$CC$359, 0))),0)</f>
        <v>0</v>
      </c>
      <c r="AE378" s="59">
        <f>IFERROR(VALUE(INDEX('CSV Import'!$CJ$7:$CJ$359, MATCH($BP378, 'CSV Import'!$CI$7:$CI$359, 0))),0)</f>
        <v>0</v>
      </c>
      <c r="AF378" s="60">
        <f>IFERROR(VALUE(INDEX('CSV Import'!$CK$7:$CK$359, MATCH($BP378, 'CSV Import'!$CI$7:$CI$359, 0))),0)</f>
        <v>0</v>
      </c>
      <c r="AG378" s="59">
        <f>IFERROR(VALUE(INDEX('CSV Import'!$CP$7:$CP$359, MATCH($BP378, 'CSV Import'!$CO$7:$CO$359, 0))),0)</f>
        <v>0</v>
      </c>
      <c r="AH378" s="60">
        <f>IFERROR(VALUE(INDEX('CSV Import'!$CQ$7:$CQ$359, MATCH($BP378, 'CSV Import'!$CO$7:$CO$359, 0))),0)</f>
        <v>0</v>
      </c>
      <c r="AI378" s="59">
        <f>IFERROR(VALUE(INDEX('CSV Import'!$CV$7:$CV$359, MATCH($BP378, 'CSV Import'!$CU$7:$CU$359, 0))),0)</f>
        <v>0</v>
      </c>
      <c r="AJ378" s="60">
        <f>IFERROR(VALUE(INDEX('CSV Import'!$CW$7:$CW$359, MATCH($BP378, 'CSV Import'!$CU$7:$CU$359, 0))),0)</f>
        <v>0</v>
      </c>
      <c r="AK378" s="59">
        <f>IFERROR(VALUE(INDEX('CSV Import'!$DB$7:$DB$359, MATCH($BP378, 'CSV Import'!$DA$7:$DA$359, 0))),0)</f>
        <v>0</v>
      </c>
      <c r="AL378" s="60">
        <f>IFERROR(VALUE(INDEX('CSV Import'!$DC$7:$DC$359, MATCH($BP378, 'CSV Import'!$DA$7:$DA$359, 0))),0)</f>
        <v>0</v>
      </c>
      <c r="AM378" s="59">
        <f>IFERROR(VALUE(INDEX('CSV Import'!$DH$7:$DH$359, MATCH($BP378, 'CSV Import'!$DG$7:$DG$359, 0))),0)</f>
        <v>0</v>
      </c>
      <c r="AN378" s="60">
        <f>IFERROR(VALUE(INDEX('CSV Import'!$DI$7:$DI$359, MATCH($BP378, 'CSV Import'!$DG$7:$DG$359, 0))),0)</f>
        <v>0</v>
      </c>
      <c r="AO378" s="59">
        <f>IFERROR(VALUE(INDEX('CSV Import'!$DN$7:$DN$359, MATCH($BP378, 'CSV Import'!$DM$7:$DM$359, 0))),0)</f>
        <v>0</v>
      </c>
      <c r="AP378" s="60">
        <f>IFERROR(VALUE(INDEX('CSV Import'!$DO$7:$DO$359, MATCH($BP378, 'CSV Import'!$DM$7:$DM$359, 0))),0)</f>
        <v>0</v>
      </c>
      <c r="AQ378" s="59">
        <f>IFERROR(VALUE(INDEX('CSV Import'!$DT$7:$DT$359, MATCH($BP378, 'CSV Import'!$DS$7:$DS$359, 0))),0)</f>
        <v>0</v>
      </c>
      <c r="AR378" s="60">
        <f>IFERROR(VALUE(INDEX('CSV Import'!$DU$7:$DU$359, MATCH($BP378, 'CSV Import'!$DS$7:$DS$359, 0))),0)</f>
        <v>0</v>
      </c>
      <c r="AS378" s="59">
        <f>IFERROR(VALUE(INDEX('CSV Import'!$DZ$7:$DZ$359, MATCH($BP378, 'CSV Import'!$DY$7:$DY$359, 0))),0)</f>
        <v>0</v>
      </c>
      <c r="AT378" s="60">
        <f>IFERROR(VALUE(INDEX('CSV Import'!$EA$7:$EA$359, MATCH($BP378, 'CSV Import'!$DY$7:$DY$359, 0))),0)</f>
        <v>0</v>
      </c>
      <c r="AU378" s="59">
        <f>IFERROR(VALUE(INDEX('CSV Import'!$EF$7:$EF$359, MATCH($BP378, 'CSV Import'!$EE$7:$EE$359, 0))),0)</f>
        <v>0</v>
      </c>
      <c r="AV378" s="60">
        <f>IFERROR(VALUE(INDEX('CSV Import'!$EG$7:$EG$359, MATCH($BP378, 'CSV Import'!$EE$7:$EE$359, 0))),0)</f>
        <v>0</v>
      </c>
      <c r="AW378" s="59">
        <f>IFERROR(VALUE(INDEX('CSV Import'!$EL$7:$EL$359, MATCH($BP378, 'CSV Import'!$EK$7:$EK$359, 0))),0)</f>
        <v>0</v>
      </c>
      <c r="AX378" s="60">
        <f>IFERROR(VALUE(INDEX('CSV Import'!$EM$7:$EM$359, MATCH($BP378, 'CSV Import'!$EK$7:$EK$359, 0))),0)</f>
        <v>0</v>
      </c>
      <c r="AY378" s="59">
        <f>IFERROR(VALUE(INDEX('CSV Import'!$ER$7:$ER$359, MATCH($BP378, 'CSV Import'!$EQ$7:$EQ$359, 0))),0)</f>
        <v>0</v>
      </c>
      <c r="AZ378" s="60">
        <f>IFERROR(VALUE(INDEX('CSV Import'!$ES$7:$ES$359, MATCH($BP378, 'CSV Import'!$EQ$7:$EQ$359, 0))),0)</f>
        <v>0</v>
      </c>
      <c r="BA378" s="59">
        <f>IFERROR(VALUE(INDEX('CSV Import'!$EX$7:$EX$359, MATCH($BP378, 'CSV Import'!$EW$7:$EW$359, 0))),0)</f>
        <v>0</v>
      </c>
      <c r="BB378" s="60">
        <f>IFERROR(VALUE(INDEX('CSV Import'!$EY$7:$EY$359, MATCH($BP378, 'CSV Import'!$EW$7:$EW$359, 0))),0)</f>
        <v>0</v>
      </c>
      <c r="BC378" s="59">
        <f>IFERROR(VALUE(INDEX('CSV Import'!$FD$7:$FD$359, MATCH($BP378, 'CSV Import'!$FC$7:$FC$359, 0))),0)</f>
        <v>0</v>
      </c>
      <c r="BD378" s="60">
        <f>IFERROR(VALUE(INDEX('CSV Import'!$FE$7:$FE$359, MATCH($BP378, 'CSV Import'!$FC$7:$FC$359, 0))),0)</f>
        <v>0</v>
      </c>
      <c r="BE378" s="59">
        <f>IFERROR(VALUE(INDEX('CSV Import'!$FJ$7:$FJ$359, MATCH($BP378, 'CSV Import'!$FI$7:$FI$359, 0))),0)</f>
        <v>0</v>
      </c>
      <c r="BF378" s="60">
        <f>IFERROR(VALUE(INDEX('CSV Import'!$FK$7:$FK$359, MATCH($BP378, 'CSV Import'!$FI$7:$FI$359, 0))),0)</f>
        <v>0</v>
      </c>
      <c r="BG378" s="59">
        <f>IFERROR(VALUE(INDEX('CSV Import'!$FP$7:$FP$359, MATCH($BP378, 'CSV Import'!$FO$7:$FO$359, 0))),0)</f>
        <v>0</v>
      </c>
      <c r="BH378" s="60">
        <f>IFERROR(VALUE(INDEX('CSV Import'!$FQ$7:$FQ$359, MATCH($BP378, 'CSV Import'!$FO$7:$FO$359, 0))),0)</f>
        <v>0</v>
      </c>
      <c r="BI378" s="59">
        <f>IFERROR(VALUE(INDEX('CSV Import'!$FV$7:$FV$359, MATCH($BP378, 'CSV Import'!$FU$7:$FU$359, 0))),0)</f>
        <v>0</v>
      </c>
      <c r="BJ378" s="60">
        <f>IFERROR(VALUE(INDEX('CSV Import'!$FW$7:$FW$359, MATCH($BP378, 'CSV Import'!$FU$7:$FU$359, 0))),0)</f>
        <v>0</v>
      </c>
      <c r="BK378" s="59">
        <f>IFERROR(VALUE(INDEX('CSV Import'!$GB$7:$GB$359, MATCH($BP378, 'CSV Import'!$GA$7:$GA$359, 0))),0)</f>
        <v>0</v>
      </c>
      <c r="BL378" s="60">
        <f>IFERROR(VALUE(INDEX('CSV Import'!$GC$7:$GC$359, MATCH($BP378, 'CSV Import'!$GA$7:$GA$359, 0))),0)</f>
        <v>0</v>
      </c>
      <c r="BM378" s="61">
        <f t="shared" si="585"/>
        <v>0</v>
      </c>
      <c r="BN378" s="62">
        <f t="shared" si="585"/>
        <v>0</v>
      </c>
      <c r="BP378" s="33" t="str">
        <f t="shared" si="586"/>
        <v>COMPLIMENTARY ORDERSSchool Discount</v>
      </c>
    </row>
    <row r="379" spans="1:68" x14ac:dyDescent="0.2">
      <c r="A379" s="28">
        <f>ROW()</f>
        <v>379</v>
      </c>
      <c r="B379" s="111" t="s">
        <v>15</v>
      </c>
      <c r="C379" s="59">
        <f>IFERROR(VALUE(INDEX('CSV Import'!$D$7:$D$359, MATCH($BP379, 'CSV Import'!$C$7:$C$359, 0))),0)</f>
        <v>0</v>
      </c>
      <c r="D379" s="60">
        <f>IFERROR(VALUE(INDEX('CSV Import'!$E$7:$E$359, MATCH($BP379, 'CSV Import'!$C$7:$C$359, 0))),0)</f>
        <v>0</v>
      </c>
      <c r="E379" s="59">
        <f>IFERROR(VALUE(INDEX('CSV Import'!$J$7:$J$359, MATCH($BP379, 'CSV Import'!$I$7:$I$359, 0))),0)</f>
        <v>0</v>
      </c>
      <c r="F379" s="60">
        <f>IFERROR(VALUE(INDEX('CSV Import'!$K$7:$K$359, MATCH($BP379, 'CSV Import'!$I$7:$I$359, 0))),0)</f>
        <v>0</v>
      </c>
      <c r="G379" s="59">
        <f>IFERROR(VALUE(INDEX('CSV Import'!$P$7:$P$359, MATCH($BP379, 'CSV Import'!$O$7:$O$359, 0))),0)</f>
        <v>0</v>
      </c>
      <c r="H379" s="60">
        <f>IFERROR(VALUE(INDEX('CSV Import'!$Q$7:$Q$359, MATCH($BP379, 'CSV Import'!$O$7:$O$359, 0))),0)</f>
        <v>0</v>
      </c>
      <c r="I379" s="59">
        <f>IFERROR(VALUE(INDEX('CSV Import'!$V$7:$V$359, MATCH($BP379, 'CSV Import'!$U$7:$U$359, 0))),0)</f>
        <v>0</v>
      </c>
      <c r="J379" s="60">
        <f>IFERROR(VALUE(INDEX('CSV Import'!$W$7:$W$359, MATCH($BP379, 'CSV Import'!$U$7:$U$359, 0))),0)</f>
        <v>0</v>
      </c>
      <c r="K379" s="59">
        <f>IFERROR(VALUE(INDEX('CSV Import'!$AB$7:$AB$359, MATCH($BP379, 'CSV Import'!$AA$7:$AA$359, 0))),0)</f>
        <v>0</v>
      </c>
      <c r="L379" s="60">
        <f>IFERROR(VALUE(INDEX('CSV Import'!$AC$7:$AC$359, MATCH($BP379, 'CSV Import'!$AA$7:$AA$359, 0))),0)</f>
        <v>0</v>
      </c>
      <c r="M379" s="59">
        <f>IFERROR(VALUE(INDEX('CSV Import'!$AH$7:$AH$359, MATCH($BP379, 'CSV Import'!$AG$7:$AG$359, 0))),0)</f>
        <v>0</v>
      </c>
      <c r="N379" s="60">
        <f>IFERROR(VALUE(INDEX('CSV Import'!$AI$7:$AI$359, MATCH($BP379, 'CSV Import'!$AG$7:$AG$359, 0))),0)</f>
        <v>0</v>
      </c>
      <c r="O379" s="59">
        <f>IFERROR(VALUE(INDEX('CSV Import'!$AN$7:$AN$359, MATCH($BP379, 'CSV Import'!$AM$7:$AM$359, 0))),0)</f>
        <v>0</v>
      </c>
      <c r="P379" s="60">
        <f>IFERROR(VALUE(INDEX('CSV Import'!$AO$7:$AO$359, MATCH($BP379, 'CSV Import'!$AM$7:$AM$359, 0))),0)</f>
        <v>0</v>
      </c>
      <c r="Q379" s="59">
        <f>IFERROR(VALUE(INDEX('CSV Import'!$AT$7:$AT$359, MATCH($BP379, 'CSV Import'!$AS$7:$AS$359, 0))),0)</f>
        <v>0</v>
      </c>
      <c r="R379" s="60">
        <f>IFERROR(VALUE(INDEX('CSV Import'!$AU$7:$AU$359, MATCH($BP379, 'CSV Import'!$AS$7:$AS$359, 0))),0)</f>
        <v>0</v>
      </c>
      <c r="S379" s="59">
        <f>IFERROR(VALUE(INDEX('CSV Import'!$AZ$7:$AZ$359, MATCH($BP379, 'CSV Import'!$AY$7:$AY$359, 0))),0)</f>
        <v>0</v>
      </c>
      <c r="T379" s="60">
        <f>IFERROR(VALUE(INDEX('CSV Import'!$BA$7:$BA$359, MATCH($BP379, 'CSV Import'!$AY$7:$AY$359, 0))),0)</f>
        <v>0</v>
      </c>
      <c r="U379" s="59">
        <f>IFERROR(VALUE(INDEX('CSV Import'!$BF$7:$BF$359, MATCH($BP379, 'CSV Import'!$BE$7:$BE$359, 0))),0)</f>
        <v>0</v>
      </c>
      <c r="V379" s="60">
        <f>IFERROR(VALUE(INDEX('CSV Import'!$BG$7:$BG$359, MATCH($BP379, 'CSV Import'!$BE$7:$BE$359, 0))),0)</f>
        <v>0</v>
      </c>
      <c r="W379" s="59">
        <f>IFERROR(VALUE(INDEX('CSV Import'!$BL$7:$BL$359, MATCH($BP379, 'CSV Import'!$BK$7:$BK$359, 0))),0)</f>
        <v>0</v>
      </c>
      <c r="X379" s="60">
        <f>IFERROR(VALUE(INDEX('CSV Import'!$BM$7:$BM$359, MATCH($BP379, 'CSV Import'!$BK$7:$BK$359, 0))),0)</f>
        <v>0</v>
      </c>
      <c r="Y379" s="59">
        <f>IFERROR(VALUE(INDEX('CSV Import'!$BR$7:$BR$359, MATCH($BP379, 'CSV Import'!$BQ$7:$BQ$359, 0))),0)</f>
        <v>0</v>
      </c>
      <c r="Z379" s="60">
        <f>IFERROR(VALUE(INDEX('CSV Import'!$BS$7:$BS$359, MATCH($BP379, 'CSV Import'!$BQ$7:$BQ$359, 0))),0)</f>
        <v>0</v>
      </c>
      <c r="AA379" s="59">
        <f>IFERROR(VALUE(INDEX('CSV Import'!$BX$7:$BX$359, MATCH($BP379, 'CSV Import'!$BW$7:$BW$359, 0))),0)</f>
        <v>0</v>
      </c>
      <c r="AB379" s="60">
        <f>IFERROR(VALUE(INDEX('CSV Import'!$BY$7:$BY$359, MATCH($BP379, 'CSV Import'!$BW$7:$BW$359, 0))),0)</f>
        <v>0</v>
      </c>
      <c r="AC379" s="59">
        <f>IFERROR(VALUE(INDEX('CSV Import'!$CD$7:$CD$359, MATCH($BP379, 'CSV Import'!$CC$7:$CC$359, 0))),0)</f>
        <v>0</v>
      </c>
      <c r="AD379" s="60">
        <f>IFERROR(VALUE(INDEX('CSV Import'!$CE$7:$CE$359, MATCH($BP379, 'CSV Import'!$CC$7:$CC$359, 0))),0)</f>
        <v>0</v>
      </c>
      <c r="AE379" s="59">
        <f>IFERROR(VALUE(INDEX('CSV Import'!$CJ$7:$CJ$359, MATCH($BP379, 'CSV Import'!$CI$7:$CI$359, 0))),0)</f>
        <v>0</v>
      </c>
      <c r="AF379" s="60">
        <f>IFERROR(VALUE(INDEX('CSV Import'!$CK$7:$CK$359, MATCH($BP379, 'CSV Import'!$CI$7:$CI$359, 0))),0)</f>
        <v>0</v>
      </c>
      <c r="AG379" s="59">
        <f>IFERROR(VALUE(INDEX('CSV Import'!$CP$7:$CP$359, MATCH($BP379, 'CSV Import'!$CO$7:$CO$359, 0))),0)</f>
        <v>0</v>
      </c>
      <c r="AH379" s="60">
        <f>IFERROR(VALUE(INDEX('CSV Import'!$CQ$7:$CQ$359, MATCH($BP379, 'CSV Import'!$CO$7:$CO$359, 0))),0)</f>
        <v>0</v>
      </c>
      <c r="AI379" s="59">
        <f>IFERROR(VALUE(INDEX('CSV Import'!$CV$7:$CV$359, MATCH($BP379, 'CSV Import'!$CU$7:$CU$359, 0))),0)</f>
        <v>0</v>
      </c>
      <c r="AJ379" s="60">
        <f>IFERROR(VALUE(INDEX('CSV Import'!$CW$7:$CW$359, MATCH($BP379, 'CSV Import'!$CU$7:$CU$359, 0))),0)</f>
        <v>0</v>
      </c>
      <c r="AK379" s="59">
        <f>IFERROR(VALUE(INDEX('CSV Import'!$DB$7:$DB$359, MATCH($BP379, 'CSV Import'!$DA$7:$DA$359, 0))),0)</f>
        <v>0</v>
      </c>
      <c r="AL379" s="60">
        <f>IFERROR(VALUE(INDEX('CSV Import'!$DC$7:$DC$359, MATCH($BP379, 'CSV Import'!$DA$7:$DA$359, 0))),0)</f>
        <v>0</v>
      </c>
      <c r="AM379" s="59">
        <f>IFERROR(VALUE(INDEX('CSV Import'!$DH$7:$DH$359, MATCH($BP379, 'CSV Import'!$DG$7:$DG$359, 0))),0)</f>
        <v>0</v>
      </c>
      <c r="AN379" s="60">
        <f>IFERROR(VALUE(INDEX('CSV Import'!$DI$7:$DI$359, MATCH($BP379, 'CSV Import'!$DG$7:$DG$359, 0))),0)</f>
        <v>0</v>
      </c>
      <c r="AO379" s="59">
        <f>IFERROR(VALUE(INDEX('CSV Import'!$DN$7:$DN$359, MATCH($BP379, 'CSV Import'!$DM$7:$DM$359, 0))),0)</f>
        <v>0</v>
      </c>
      <c r="AP379" s="60">
        <f>IFERROR(VALUE(INDEX('CSV Import'!$DO$7:$DO$359, MATCH($BP379, 'CSV Import'!$DM$7:$DM$359, 0))),0)</f>
        <v>0</v>
      </c>
      <c r="AQ379" s="59">
        <f>IFERROR(VALUE(INDEX('CSV Import'!$DT$7:$DT$359, MATCH($BP379, 'CSV Import'!$DS$7:$DS$359, 0))),0)</f>
        <v>0</v>
      </c>
      <c r="AR379" s="60">
        <f>IFERROR(VALUE(INDEX('CSV Import'!$DU$7:$DU$359, MATCH($BP379, 'CSV Import'!$DS$7:$DS$359, 0))),0)</f>
        <v>0</v>
      </c>
      <c r="AS379" s="59">
        <f>IFERROR(VALUE(INDEX('CSV Import'!$DZ$7:$DZ$359, MATCH($BP379, 'CSV Import'!$DY$7:$DY$359, 0))),0)</f>
        <v>0</v>
      </c>
      <c r="AT379" s="60">
        <f>IFERROR(VALUE(INDEX('CSV Import'!$EA$7:$EA$359, MATCH($BP379, 'CSV Import'!$DY$7:$DY$359, 0))),0)</f>
        <v>0</v>
      </c>
      <c r="AU379" s="59">
        <f>IFERROR(VALUE(INDEX('CSV Import'!$EF$7:$EF$359, MATCH($BP379, 'CSV Import'!$EE$7:$EE$359, 0))),0)</f>
        <v>0</v>
      </c>
      <c r="AV379" s="60">
        <f>IFERROR(VALUE(INDEX('CSV Import'!$EG$7:$EG$359, MATCH($BP379, 'CSV Import'!$EE$7:$EE$359, 0))),0)</f>
        <v>0</v>
      </c>
      <c r="AW379" s="59">
        <f>IFERROR(VALUE(INDEX('CSV Import'!$EL$7:$EL$359, MATCH($BP379, 'CSV Import'!$EK$7:$EK$359, 0))),0)</f>
        <v>0</v>
      </c>
      <c r="AX379" s="60">
        <f>IFERROR(VALUE(INDEX('CSV Import'!$EM$7:$EM$359, MATCH($BP379, 'CSV Import'!$EK$7:$EK$359, 0))),0)</f>
        <v>0</v>
      </c>
      <c r="AY379" s="59">
        <f>IFERROR(VALUE(INDEX('CSV Import'!$ER$7:$ER$359, MATCH($BP379, 'CSV Import'!$EQ$7:$EQ$359, 0))),0)</f>
        <v>0</v>
      </c>
      <c r="AZ379" s="60">
        <f>IFERROR(VALUE(INDEX('CSV Import'!$ES$7:$ES$359, MATCH($BP379, 'CSV Import'!$EQ$7:$EQ$359, 0))),0)</f>
        <v>0</v>
      </c>
      <c r="BA379" s="59">
        <f>IFERROR(VALUE(INDEX('CSV Import'!$EX$7:$EX$359, MATCH($BP379, 'CSV Import'!$EW$7:$EW$359, 0))),0)</f>
        <v>0</v>
      </c>
      <c r="BB379" s="60">
        <f>IFERROR(VALUE(INDEX('CSV Import'!$EY$7:$EY$359, MATCH($BP379, 'CSV Import'!$EW$7:$EW$359, 0))),0)</f>
        <v>0</v>
      </c>
      <c r="BC379" s="59">
        <f>IFERROR(VALUE(INDEX('CSV Import'!$FD$7:$FD$359, MATCH($BP379, 'CSV Import'!$FC$7:$FC$359, 0))),0)</f>
        <v>0</v>
      </c>
      <c r="BD379" s="60">
        <f>IFERROR(VALUE(INDEX('CSV Import'!$FE$7:$FE$359, MATCH($BP379, 'CSV Import'!$FC$7:$FC$359, 0))),0)</f>
        <v>0</v>
      </c>
      <c r="BE379" s="59">
        <f>IFERROR(VALUE(INDEX('CSV Import'!$FJ$7:$FJ$359, MATCH($BP379, 'CSV Import'!$FI$7:$FI$359, 0))),0)</f>
        <v>0</v>
      </c>
      <c r="BF379" s="60">
        <f>IFERROR(VALUE(INDEX('CSV Import'!$FK$7:$FK$359, MATCH($BP379, 'CSV Import'!$FI$7:$FI$359, 0))),0)</f>
        <v>0</v>
      </c>
      <c r="BG379" s="59">
        <f>IFERROR(VALUE(INDEX('CSV Import'!$FP$7:$FP$359, MATCH($BP379, 'CSV Import'!$FO$7:$FO$359, 0))),0)</f>
        <v>0</v>
      </c>
      <c r="BH379" s="60">
        <f>IFERROR(VALUE(INDEX('CSV Import'!$FQ$7:$FQ$359, MATCH($BP379, 'CSV Import'!$FO$7:$FO$359, 0))),0)</f>
        <v>0</v>
      </c>
      <c r="BI379" s="59">
        <f>IFERROR(VALUE(INDEX('CSV Import'!$FV$7:$FV$359, MATCH($BP379, 'CSV Import'!$FU$7:$FU$359, 0))),0)</f>
        <v>0</v>
      </c>
      <c r="BJ379" s="60">
        <f>IFERROR(VALUE(INDEX('CSV Import'!$FW$7:$FW$359, MATCH($BP379, 'CSV Import'!$FU$7:$FU$359, 0))),0)</f>
        <v>0</v>
      </c>
      <c r="BK379" s="59">
        <f>IFERROR(VALUE(INDEX('CSV Import'!$GB$7:$GB$359, MATCH($BP379, 'CSV Import'!$GA$7:$GA$359, 0))),0)</f>
        <v>0</v>
      </c>
      <c r="BL379" s="60">
        <f>IFERROR(VALUE(INDEX('CSV Import'!$GC$7:$GC$359, MATCH($BP379, 'CSV Import'!$GA$7:$GA$359, 0))),0)</f>
        <v>0</v>
      </c>
      <c r="BM379" s="61">
        <f t="shared" si="585"/>
        <v>0</v>
      </c>
      <c r="BN379" s="62">
        <f t="shared" si="585"/>
        <v>0</v>
      </c>
      <c r="BP379" s="33" t="str">
        <f t="shared" si="586"/>
        <v>COMPLIMENTARY ORDERS---</v>
      </c>
    </row>
    <row r="380" spans="1:68" x14ac:dyDescent="0.2">
      <c r="A380" s="28">
        <f>ROW()</f>
        <v>380</v>
      </c>
      <c r="B380" s="111" t="s">
        <v>15</v>
      </c>
      <c r="C380" s="59">
        <f>IFERROR(VALUE(INDEX('CSV Import'!$D$7:$D$359, MATCH($BP380, 'CSV Import'!$C$7:$C$359, 0))),0)</f>
        <v>0</v>
      </c>
      <c r="D380" s="60">
        <f>IFERROR(VALUE(INDEX('CSV Import'!$E$7:$E$359, MATCH($BP380, 'CSV Import'!$C$7:$C$359, 0))),0)</f>
        <v>0</v>
      </c>
      <c r="E380" s="59">
        <f>IFERROR(VALUE(INDEX('CSV Import'!$J$7:$J$359, MATCH($BP380, 'CSV Import'!$I$7:$I$359, 0))),0)</f>
        <v>0</v>
      </c>
      <c r="F380" s="60">
        <f>IFERROR(VALUE(INDEX('CSV Import'!$K$7:$K$359, MATCH($BP380, 'CSV Import'!$I$7:$I$359, 0))),0)</f>
        <v>0</v>
      </c>
      <c r="G380" s="59">
        <f>IFERROR(VALUE(INDEX('CSV Import'!$P$7:$P$359, MATCH($BP380, 'CSV Import'!$O$7:$O$359, 0))),0)</f>
        <v>0</v>
      </c>
      <c r="H380" s="60">
        <f>IFERROR(VALUE(INDEX('CSV Import'!$Q$7:$Q$359, MATCH($BP380, 'CSV Import'!$O$7:$O$359, 0))),0)</f>
        <v>0</v>
      </c>
      <c r="I380" s="59">
        <f>IFERROR(VALUE(INDEX('CSV Import'!$V$7:$V$359, MATCH($BP380, 'CSV Import'!$U$7:$U$359, 0))),0)</f>
        <v>0</v>
      </c>
      <c r="J380" s="60">
        <f>IFERROR(VALUE(INDEX('CSV Import'!$W$7:$W$359, MATCH($BP380, 'CSV Import'!$U$7:$U$359, 0))),0)</f>
        <v>0</v>
      </c>
      <c r="K380" s="59">
        <f>IFERROR(VALUE(INDEX('CSV Import'!$AB$7:$AB$359, MATCH($BP380, 'CSV Import'!$AA$7:$AA$359, 0))),0)</f>
        <v>0</v>
      </c>
      <c r="L380" s="60">
        <f>IFERROR(VALUE(INDEX('CSV Import'!$AC$7:$AC$359, MATCH($BP380, 'CSV Import'!$AA$7:$AA$359, 0))),0)</f>
        <v>0</v>
      </c>
      <c r="M380" s="59">
        <f>IFERROR(VALUE(INDEX('CSV Import'!$AH$7:$AH$359, MATCH($BP380, 'CSV Import'!$AG$7:$AG$359, 0))),0)</f>
        <v>0</v>
      </c>
      <c r="N380" s="60">
        <f>IFERROR(VALUE(INDEX('CSV Import'!$AI$7:$AI$359, MATCH($BP380, 'CSV Import'!$AG$7:$AG$359, 0))),0)</f>
        <v>0</v>
      </c>
      <c r="O380" s="59">
        <f>IFERROR(VALUE(INDEX('CSV Import'!$AN$7:$AN$359, MATCH($BP380, 'CSV Import'!$AM$7:$AM$359, 0))),0)</f>
        <v>0</v>
      </c>
      <c r="P380" s="60">
        <f>IFERROR(VALUE(INDEX('CSV Import'!$AO$7:$AO$359, MATCH($BP380, 'CSV Import'!$AM$7:$AM$359, 0))),0)</f>
        <v>0</v>
      </c>
      <c r="Q380" s="59">
        <f>IFERROR(VALUE(INDEX('CSV Import'!$AT$7:$AT$359, MATCH($BP380, 'CSV Import'!$AS$7:$AS$359, 0))),0)</f>
        <v>0</v>
      </c>
      <c r="R380" s="60">
        <f>IFERROR(VALUE(INDEX('CSV Import'!$AU$7:$AU$359, MATCH($BP380, 'CSV Import'!$AS$7:$AS$359, 0))),0)</f>
        <v>0</v>
      </c>
      <c r="S380" s="59">
        <f>IFERROR(VALUE(INDEX('CSV Import'!$AZ$7:$AZ$359, MATCH($BP380, 'CSV Import'!$AY$7:$AY$359, 0))),0)</f>
        <v>0</v>
      </c>
      <c r="T380" s="60">
        <f>IFERROR(VALUE(INDEX('CSV Import'!$BA$7:$BA$359, MATCH($BP380, 'CSV Import'!$AY$7:$AY$359, 0))),0)</f>
        <v>0</v>
      </c>
      <c r="U380" s="59">
        <f>IFERROR(VALUE(INDEX('CSV Import'!$BF$7:$BF$359, MATCH($BP380, 'CSV Import'!$BE$7:$BE$359, 0))),0)</f>
        <v>0</v>
      </c>
      <c r="V380" s="60">
        <f>IFERROR(VALUE(INDEX('CSV Import'!$BG$7:$BG$359, MATCH($BP380, 'CSV Import'!$BE$7:$BE$359, 0))),0)</f>
        <v>0</v>
      </c>
      <c r="W380" s="59">
        <f>IFERROR(VALUE(INDEX('CSV Import'!$BL$7:$BL$359, MATCH($BP380, 'CSV Import'!$BK$7:$BK$359, 0))),0)</f>
        <v>0</v>
      </c>
      <c r="X380" s="60">
        <f>IFERROR(VALUE(INDEX('CSV Import'!$BM$7:$BM$359, MATCH($BP380, 'CSV Import'!$BK$7:$BK$359, 0))),0)</f>
        <v>0</v>
      </c>
      <c r="Y380" s="59">
        <f>IFERROR(VALUE(INDEX('CSV Import'!$BR$7:$BR$359, MATCH($BP380, 'CSV Import'!$BQ$7:$BQ$359, 0))),0)</f>
        <v>0</v>
      </c>
      <c r="Z380" s="60">
        <f>IFERROR(VALUE(INDEX('CSV Import'!$BS$7:$BS$359, MATCH($BP380, 'CSV Import'!$BQ$7:$BQ$359, 0))),0)</f>
        <v>0</v>
      </c>
      <c r="AA380" s="59">
        <f>IFERROR(VALUE(INDEX('CSV Import'!$BX$7:$BX$359, MATCH($BP380, 'CSV Import'!$BW$7:$BW$359, 0))),0)</f>
        <v>0</v>
      </c>
      <c r="AB380" s="60">
        <f>IFERROR(VALUE(INDEX('CSV Import'!$BY$7:$BY$359, MATCH($BP380, 'CSV Import'!$BW$7:$BW$359, 0))),0)</f>
        <v>0</v>
      </c>
      <c r="AC380" s="59">
        <f>IFERROR(VALUE(INDEX('CSV Import'!$CD$7:$CD$359, MATCH($BP380, 'CSV Import'!$CC$7:$CC$359, 0))),0)</f>
        <v>0</v>
      </c>
      <c r="AD380" s="60">
        <f>IFERROR(VALUE(INDEX('CSV Import'!$CE$7:$CE$359, MATCH($BP380, 'CSV Import'!$CC$7:$CC$359, 0))),0)</f>
        <v>0</v>
      </c>
      <c r="AE380" s="59">
        <f>IFERROR(VALUE(INDEX('CSV Import'!$CJ$7:$CJ$359, MATCH($BP380, 'CSV Import'!$CI$7:$CI$359, 0))),0)</f>
        <v>0</v>
      </c>
      <c r="AF380" s="60">
        <f>IFERROR(VALUE(INDEX('CSV Import'!$CK$7:$CK$359, MATCH($BP380, 'CSV Import'!$CI$7:$CI$359, 0))),0)</f>
        <v>0</v>
      </c>
      <c r="AG380" s="59">
        <f>IFERROR(VALUE(INDEX('CSV Import'!$CP$7:$CP$359, MATCH($BP380, 'CSV Import'!$CO$7:$CO$359, 0))),0)</f>
        <v>0</v>
      </c>
      <c r="AH380" s="60">
        <f>IFERROR(VALUE(INDEX('CSV Import'!$CQ$7:$CQ$359, MATCH($BP380, 'CSV Import'!$CO$7:$CO$359, 0))),0)</f>
        <v>0</v>
      </c>
      <c r="AI380" s="59">
        <f>IFERROR(VALUE(INDEX('CSV Import'!$CV$7:$CV$359, MATCH($BP380, 'CSV Import'!$CU$7:$CU$359, 0))),0)</f>
        <v>0</v>
      </c>
      <c r="AJ380" s="60">
        <f>IFERROR(VALUE(INDEX('CSV Import'!$CW$7:$CW$359, MATCH($BP380, 'CSV Import'!$CU$7:$CU$359, 0))),0)</f>
        <v>0</v>
      </c>
      <c r="AK380" s="59">
        <f>IFERROR(VALUE(INDEX('CSV Import'!$DB$7:$DB$359, MATCH($BP380, 'CSV Import'!$DA$7:$DA$359, 0))),0)</f>
        <v>0</v>
      </c>
      <c r="AL380" s="60">
        <f>IFERROR(VALUE(INDEX('CSV Import'!$DC$7:$DC$359, MATCH($BP380, 'CSV Import'!$DA$7:$DA$359, 0))),0)</f>
        <v>0</v>
      </c>
      <c r="AM380" s="59">
        <f>IFERROR(VALUE(INDEX('CSV Import'!$DH$7:$DH$359, MATCH($BP380, 'CSV Import'!$DG$7:$DG$359, 0))),0)</f>
        <v>0</v>
      </c>
      <c r="AN380" s="60">
        <f>IFERROR(VALUE(INDEX('CSV Import'!$DI$7:$DI$359, MATCH($BP380, 'CSV Import'!$DG$7:$DG$359, 0))),0)</f>
        <v>0</v>
      </c>
      <c r="AO380" s="59">
        <f>IFERROR(VALUE(INDEX('CSV Import'!$DN$7:$DN$359, MATCH($BP380, 'CSV Import'!$DM$7:$DM$359, 0))),0)</f>
        <v>0</v>
      </c>
      <c r="AP380" s="60">
        <f>IFERROR(VALUE(INDEX('CSV Import'!$DO$7:$DO$359, MATCH($BP380, 'CSV Import'!$DM$7:$DM$359, 0))),0)</f>
        <v>0</v>
      </c>
      <c r="AQ380" s="59">
        <f>IFERROR(VALUE(INDEX('CSV Import'!$DT$7:$DT$359, MATCH($BP380, 'CSV Import'!$DS$7:$DS$359, 0))),0)</f>
        <v>0</v>
      </c>
      <c r="AR380" s="60">
        <f>IFERROR(VALUE(INDEX('CSV Import'!$DU$7:$DU$359, MATCH($BP380, 'CSV Import'!$DS$7:$DS$359, 0))),0)</f>
        <v>0</v>
      </c>
      <c r="AS380" s="59">
        <f>IFERROR(VALUE(INDEX('CSV Import'!$DZ$7:$DZ$359, MATCH($BP380, 'CSV Import'!$DY$7:$DY$359, 0))),0)</f>
        <v>0</v>
      </c>
      <c r="AT380" s="60">
        <f>IFERROR(VALUE(INDEX('CSV Import'!$EA$7:$EA$359, MATCH($BP380, 'CSV Import'!$DY$7:$DY$359, 0))),0)</f>
        <v>0</v>
      </c>
      <c r="AU380" s="59">
        <f>IFERROR(VALUE(INDEX('CSV Import'!$EF$7:$EF$359, MATCH($BP380, 'CSV Import'!$EE$7:$EE$359, 0))),0)</f>
        <v>0</v>
      </c>
      <c r="AV380" s="60">
        <f>IFERROR(VALUE(INDEX('CSV Import'!$EG$7:$EG$359, MATCH($BP380, 'CSV Import'!$EE$7:$EE$359, 0))),0)</f>
        <v>0</v>
      </c>
      <c r="AW380" s="59">
        <f>IFERROR(VALUE(INDEX('CSV Import'!$EL$7:$EL$359, MATCH($BP380, 'CSV Import'!$EK$7:$EK$359, 0))),0)</f>
        <v>0</v>
      </c>
      <c r="AX380" s="60">
        <f>IFERROR(VALUE(INDEX('CSV Import'!$EM$7:$EM$359, MATCH($BP380, 'CSV Import'!$EK$7:$EK$359, 0))),0)</f>
        <v>0</v>
      </c>
      <c r="AY380" s="59">
        <f>IFERROR(VALUE(INDEX('CSV Import'!$ER$7:$ER$359, MATCH($BP380, 'CSV Import'!$EQ$7:$EQ$359, 0))),0)</f>
        <v>0</v>
      </c>
      <c r="AZ380" s="60">
        <f>IFERROR(VALUE(INDEX('CSV Import'!$ES$7:$ES$359, MATCH($BP380, 'CSV Import'!$EQ$7:$EQ$359, 0))),0)</f>
        <v>0</v>
      </c>
      <c r="BA380" s="59">
        <f>IFERROR(VALUE(INDEX('CSV Import'!$EX$7:$EX$359, MATCH($BP380, 'CSV Import'!$EW$7:$EW$359, 0))),0)</f>
        <v>0</v>
      </c>
      <c r="BB380" s="60">
        <f>IFERROR(VALUE(INDEX('CSV Import'!$EY$7:$EY$359, MATCH($BP380, 'CSV Import'!$EW$7:$EW$359, 0))),0)</f>
        <v>0</v>
      </c>
      <c r="BC380" s="59">
        <f>IFERROR(VALUE(INDEX('CSV Import'!$FD$7:$FD$359, MATCH($BP380, 'CSV Import'!$FC$7:$FC$359, 0))),0)</f>
        <v>0</v>
      </c>
      <c r="BD380" s="60">
        <f>IFERROR(VALUE(INDEX('CSV Import'!$FE$7:$FE$359, MATCH($BP380, 'CSV Import'!$FC$7:$FC$359, 0))),0)</f>
        <v>0</v>
      </c>
      <c r="BE380" s="59">
        <f>IFERROR(VALUE(INDEX('CSV Import'!$FJ$7:$FJ$359, MATCH($BP380, 'CSV Import'!$FI$7:$FI$359, 0))),0)</f>
        <v>0</v>
      </c>
      <c r="BF380" s="60">
        <f>IFERROR(VALUE(INDEX('CSV Import'!$FK$7:$FK$359, MATCH($BP380, 'CSV Import'!$FI$7:$FI$359, 0))),0)</f>
        <v>0</v>
      </c>
      <c r="BG380" s="59">
        <f>IFERROR(VALUE(INDEX('CSV Import'!$FP$7:$FP$359, MATCH($BP380, 'CSV Import'!$FO$7:$FO$359, 0))),0)</f>
        <v>0</v>
      </c>
      <c r="BH380" s="60">
        <f>IFERROR(VALUE(INDEX('CSV Import'!$FQ$7:$FQ$359, MATCH($BP380, 'CSV Import'!$FO$7:$FO$359, 0))),0)</f>
        <v>0</v>
      </c>
      <c r="BI380" s="59">
        <f>IFERROR(VALUE(INDEX('CSV Import'!$FV$7:$FV$359, MATCH($BP380, 'CSV Import'!$FU$7:$FU$359, 0))),0)</f>
        <v>0</v>
      </c>
      <c r="BJ380" s="60">
        <f>IFERROR(VALUE(INDEX('CSV Import'!$FW$7:$FW$359, MATCH($BP380, 'CSV Import'!$FU$7:$FU$359, 0))),0)</f>
        <v>0</v>
      </c>
      <c r="BK380" s="59">
        <f>IFERROR(VALUE(INDEX('CSV Import'!$GB$7:$GB$359, MATCH($BP380, 'CSV Import'!$GA$7:$GA$359, 0))),0)</f>
        <v>0</v>
      </c>
      <c r="BL380" s="60">
        <f>IFERROR(VALUE(INDEX('CSV Import'!$GC$7:$GC$359, MATCH($BP380, 'CSV Import'!$GA$7:$GA$359, 0))),0)</f>
        <v>0</v>
      </c>
      <c r="BM380" s="61">
        <f t="shared" si="585"/>
        <v>0</v>
      </c>
      <c r="BN380" s="62">
        <f t="shared" si="585"/>
        <v>0</v>
      </c>
      <c r="BP380" s="33" t="str">
        <f t="shared" si="586"/>
        <v>COMPLIMENTARY ORDERS---</v>
      </c>
    </row>
    <row r="381" spans="1:68" x14ac:dyDescent="0.2">
      <c r="A381" s="28">
        <f>ROW()</f>
        <v>381</v>
      </c>
      <c r="B381" s="111" t="s">
        <v>15</v>
      </c>
      <c r="C381" s="59">
        <f>IFERROR(VALUE(INDEX('CSV Import'!$D$7:$D$359, MATCH($BP381, 'CSV Import'!$C$7:$C$359, 0))),0)</f>
        <v>0</v>
      </c>
      <c r="D381" s="60">
        <f>IFERROR(VALUE(INDEX('CSV Import'!$E$7:$E$359, MATCH($BP381, 'CSV Import'!$C$7:$C$359, 0))),0)</f>
        <v>0</v>
      </c>
      <c r="E381" s="59">
        <f>IFERROR(VALUE(INDEX('CSV Import'!$J$7:$J$359, MATCH($BP381, 'CSV Import'!$I$7:$I$359, 0))),0)</f>
        <v>0</v>
      </c>
      <c r="F381" s="60">
        <f>IFERROR(VALUE(INDEX('CSV Import'!$K$7:$K$359, MATCH($BP381, 'CSV Import'!$I$7:$I$359, 0))),0)</f>
        <v>0</v>
      </c>
      <c r="G381" s="59">
        <f>IFERROR(VALUE(INDEX('CSV Import'!$P$7:$P$359, MATCH($BP381, 'CSV Import'!$O$7:$O$359, 0))),0)</f>
        <v>0</v>
      </c>
      <c r="H381" s="60">
        <f>IFERROR(VALUE(INDEX('CSV Import'!$Q$7:$Q$359, MATCH($BP381, 'CSV Import'!$O$7:$O$359, 0))),0)</f>
        <v>0</v>
      </c>
      <c r="I381" s="59">
        <f>IFERROR(VALUE(INDEX('CSV Import'!$V$7:$V$359, MATCH($BP381, 'CSV Import'!$U$7:$U$359, 0))),0)</f>
        <v>0</v>
      </c>
      <c r="J381" s="60">
        <f>IFERROR(VALUE(INDEX('CSV Import'!$W$7:$W$359, MATCH($BP381, 'CSV Import'!$U$7:$U$359, 0))),0)</f>
        <v>0</v>
      </c>
      <c r="K381" s="59">
        <f>IFERROR(VALUE(INDEX('CSV Import'!$AB$7:$AB$359, MATCH($BP381, 'CSV Import'!$AA$7:$AA$359, 0))),0)</f>
        <v>0</v>
      </c>
      <c r="L381" s="60">
        <f>IFERROR(VALUE(INDEX('CSV Import'!$AC$7:$AC$359, MATCH($BP381, 'CSV Import'!$AA$7:$AA$359, 0))),0)</f>
        <v>0</v>
      </c>
      <c r="M381" s="59">
        <f>IFERROR(VALUE(INDEX('CSV Import'!$AH$7:$AH$359, MATCH($BP381, 'CSV Import'!$AG$7:$AG$359, 0))),0)</f>
        <v>0</v>
      </c>
      <c r="N381" s="60">
        <f>IFERROR(VALUE(INDEX('CSV Import'!$AI$7:$AI$359, MATCH($BP381, 'CSV Import'!$AG$7:$AG$359, 0))),0)</f>
        <v>0</v>
      </c>
      <c r="O381" s="59">
        <f>IFERROR(VALUE(INDEX('CSV Import'!$AN$7:$AN$359, MATCH($BP381, 'CSV Import'!$AM$7:$AM$359, 0))),0)</f>
        <v>0</v>
      </c>
      <c r="P381" s="60">
        <f>IFERROR(VALUE(INDEX('CSV Import'!$AO$7:$AO$359, MATCH($BP381, 'CSV Import'!$AM$7:$AM$359, 0))),0)</f>
        <v>0</v>
      </c>
      <c r="Q381" s="59">
        <f>IFERROR(VALUE(INDEX('CSV Import'!$AT$7:$AT$359, MATCH($BP381, 'CSV Import'!$AS$7:$AS$359, 0))),0)</f>
        <v>0</v>
      </c>
      <c r="R381" s="60">
        <f>IFERROR(VALUE(INDEX('CSV Import'!$AU$7:$AU$359, MATCH($BP381, 'CSV Import'!$AS$7:$AS$359, 0))),0)</f>
        <v>0</v>
      </c>
      <c r="S381" s="59">
        <f>IFERROR(VALUE(INDEX('CSV Import'!$AZ$7:$AZ$359, MATCH($BP381, 'CSV Import'!$AY$7:$AY$359, 0))),0)</f>
        <v>0</v>
      </c>
      <c r="T381" s="60">
        <f>IFERROR(VALUE(INDEX('CSV Import'!$BA$7:$BA$359, MATCH($BP381, 'CSV Import'!$AY$7:$AY$359, 0))),0)</f>
        <v>0</v>
      </c>
      <c r="U381" s="59">
        <f>IFERROR(VALUE(INDEX('CSV Import'!$BF$7:$BF$359, MATCH($BP381, 'CSV Import'!$BE$7:$BE$359, 0))),0)</f>
        <v>0</v>
      </c>
      <c r="V381" s="60">
        <f>IFERROR(VALUE(INDEX('CSV Import'!$BG$7:$BG$359, MATCH($BP381, 'CSV Import'!$BE$7:$BE$359, 0))),0)</f>
        <v>0</v>
      </c>
      <c r="W381" s="59">
        <f>IFERROR(VALUE(INDEX('CSV Import'!$BL$7:$BL$359, MATCH($BP381, 'CSV Import'!$BK$7:$BK$359, 0))),0)</f>
        <v>0</v>
      </c>
      <c r="X381" s="60">
        <f>IFERROR(VALUE(INDEX('CSV Import'!$BM$7:$BM$359, MATCH($BP381, 'CSV Import'!$BK$7:$BK$359, 0))),0)</f>
        <v>0</v>
      </c>
      <c r="Y381" s="59">
        <f>IFERROR(VALUE(INDEX('CSV Import'!$BR$7:$BR$359, MATCH($BP381, 'CSV Import'!$BQ$7:$BQ$359, 0))),0)</f>
        <v>0</v>
      </c>
      <c r="Z381" s="60">
        <f>IFERROR(VALUE(INDEX('CSV Import'!$BS$7:$BS$359, MATCH($BP381, 'CSV Import'!$BQ$7:$BQ$359, 0))),0)</f>
        <v>0</v>
      </c>
      <c r="AA381" s="59">
        <f>IFERROR(VALUE(INDEX('CSV Import'!$BX$7:$BX$359, MATCH($BP381, 'CSV Import'!$BW$7:$BW$359, 0))),0)</f>
        <v>0</v>
      </c>
      <c r="AB381" s="60">
        <f>IFERROR(VALUE(INDEX('CSV Import'!$BY$7:$BY$359, MATCH($BP381, 'CSV Import'!$BW$7:$BW$359, 0))),0)</f>
        <v>0</v>
      </c>
      <c r="AC381" s="59">
        <f>IFERROR(VALUE(INDEX('CSV Import'!$CD$7:$CD$359, MATCH($BP381, 'CSV Import'!$CC$7:$CC$359, 0))),0)</f>
        <v>0</v>
      </c>
      <c r="AD381" s="60">
        <f>IFERROR(VALUE(INDEX('CSV Import'!$CE$7:$CE$359, MATCH($BP381, 'CSV Import'!$CC$7:$CC$359, 0))),0)</f>
        <v>0</v>
      </c>
      <c r="AE381" s="59">
        <f>IFERROR(VALUE(INDEX('CSV Import'!$CJ$7:$CJ$359, MATCH($BP381, 'CSV Import'!$CI$7:$CI$359, 0))),0)</f>
        <v>0</v>
      </c>
      <c r="AF381" s="60">
        <f>IFERROR(VALUE(INDEX('CSV Import'!$CK$7:$CK$359, MATCH($BP381, 'CSV Import'!$CI$7:$CI$359, 0))),0)</f>
        <v>0</v>
      </c>
      <c r="AG381" s="59">
        <f>IFERROR(VALUE(INDEX('CSV Import'!$CP$7:$CP$359, MATCH($BP381, 'CSV Import'!$CO$7:$CO$359, 0))),0)</f>
        <v>0</v>
      </c>
      <c r="AH381" s="60">
        <f>IFERROR(VALUE(INDEX('CSV Import'!$CQ$7:$CQ$359, MATCH($BP381, 'CSV Import'!$CO$7:$CO$359, 0))),0)</f>
        <v>0</v>
      </c>
      <c r="AI381" s="59">
        <f>IFERROR(VALUE(INDEX('CSV Import'!$CV$7:$CV$359, MATCH($BP381, 'CSV Import'!$CU$7:$CU$359, 0))),0)</f>
        <v>0</v>
      </c>
      <c r="AJ381" s="60">
        <f>IFERROR(VALUE(INDEX('CSV Import'!$CW$7:$CW$359, MATCH($BP381, 'CSV Import'!$CU$7:$CU$359, 0))),0)</f>
        <v>0</v>
      </c>
      <c r="AK381" s="59">
        <f>IFERROR(VALUE(INDEX('CSV Import'!$DB$7:$DB$359, MATCH($BP381, 'CSV Import'!$DA$7:$DA$359, 0))),0)</f>
        <v>0</v>
      </c>
      <c r="AL381" s="60">
        <f>IFERROR(VALUE(INDEX('CSV Import'!$DC$7:$DC$359, MATCH($BP381, 'CSV Import'!$DA$7:$DA$359, 0))),0)</f>
        <v>0</v>
      </c>
      <c r="AM381" s="59">
        <f>IFERROR(VALUE(INDEX('CSV Import'!$DH$7:$DH$359, MATCH($BP381, 'CSV Import'!$DG$7:$DG$359, 0))),0)</f>
        <v>0</v>
      </c>
      <c r="AN381" s="60">
        <f>IFERROR(VALUE(INDEX('CSV Import'!$DI$7:$DI$359, MATCH($BP381, 'CSV Import'!$DG$7:$DG$359, 0))),0)</f>
        <v>0</v>
      </c>
      <c r="AO381" s="59">
        <f>IFERROR(VALUE(INDEX('CSV Import'!$DN$7:$DN$359, MATCH($BP381, 'CSV Import'!$DM$7:$DM$359, 0))),0)</f>
        <v>0</v>
      </c>
      <c r="AP381" s="60">
        <f>IFERROR(VALUE(INDEX('CSV Import'!$DO$7:$DO$359, MATCH($BP381, 'CSV Import'!$DM$7:$DM$359, 0))),0)</f>
        <v>0</v>
      </c>
      <c r="AQ381" s="59">
        <f>IFERROR(VALUE(INDEX('CSV Import'!$DT$7:$DT$359, MATCH($BP381, 'CSV Import'!$DS$7:$DS$359, 0))),0)</f>
        <v>0</v>
      </c>
      <c r="AR381" s="60">
        <f>IFERROR(VALUE(INDEX('CSV Import'!$DU$7:$DU$359, MATCH($BP381, 'CSV Import'!$DS$7:$DS$359, 0))),0)</f>
        <v>0</v>
      </c>
      <c r="AS381" s="59">
        <f>IFERROR(VALUE(INDEX('CSV Import'!$DZ$7:$DZ$359, MATCH($BP381, 'CSV Import'!$DY$7:$DY$359, 0))),0)</f>
        <v>0</v>
      </c>
      <c r="AT381" s="60">
        <f>IFERROR(VALUE(INDEX('CSV Import'!$EA$7:$EA$359, MATCH($BP381, 'CSV Import'!$DY$7:$DY$359, 0))),0)</f>
        <v>0</v>
      </c>
      <c r="AU381" s="59">
        <f>IFERROR(VALUE(INDEX('CSV Import'!$EF$7:$EF$359, MATCH($BP381, 'CSV Import'!$EE$7:$EE$359, 0))),0)</f>
        <v>0</v>
      </c>
      <c r="AV381" s="60">
        <f>IFERROR(VALUE(INDEX('CSV Import'!$EG$7:$EG$359, MATCH($BP381, 'CSV Import'!$EE$7:$EE$359, 0))),0)</f>
        <v>0</v>
      </c>
      <c r="AW381" s="59">
        <f>IFERROR(VALUE(INDEX('CSV Import'!$EL$7:$EL$359, MATCH($BP381, 'CSV Import'!$EK$7:$EK$359, 0))),0)</f>
        <v>0</v>
      </c>
      <c r="AX381" s="60">
        <f>IFERROR(VALUE(INDEX('CSV Import'!$EM$7:$EM$359, MATCH($BP381, 'CSV Import'!$EK$7:$EK$359, 0))),0)</f>
        <v>0</v>
      </c>
      <c r="AY381" s="59">
        <f>IFERROR(VALUE(INDEX('CSV Import'!$ER$7:$ER$359, MATCH($BP381, 'CSV Import'!$EQ$7:$EQ$359, 0))),0)</f>
        <v>0</v>
      </c>
      <c r="AZ381" s="60">
        <f>IFERROR(VALUE(INDEX('CSV Import'!$ES$7:$ES$359, MATCH($BP381, 'CSV Import'!$EQ$7:$EQ$359, 0))),0)</f>
        <v>0</v>
      </c>
      <c r="BA381" s="59">
        <f>IFERROR(VALUE(INDEX('CSV Import'!$EX$7:$EX$359, MATCH($BP381, 'CSV Import'!$EW$7:$EW$359, 0))),0)</f>
        <v>0</v>
      </c>
      <c r="BB381" s="60">
        <f>IFERROR(VALUE(INDEX('CSV Import'!$EY$7:$EY$359, MATCH($BP381, 'CSV Import'!$EW$7:$EW$359, 0))),0)</f>
        <v>0</v>
      </c>
      <c r="BC381" s="59">
        <f>IFERROR(VALUE(INDEX('CSV Import'!$FD$7:$FD$359, MATCH($BP381, 'CSV Import'!$FC$7:$FC$359, 0))),0)</f>
        <v>0</v>
      </c>
      <c r="BD381" s="60">
        <f>IFERROR(VALUE(INDEX('CSV Import'!$FE$7:$FE$359, MATCH($BP381, 'CSV Import'!$FC$7:$FC$359, 0))),0)</f>
        <v>0</v>
      </c>
      <c r="BE381" s="59">
        <f>IFERROR(VALUE(INDEX('CSV Import'!$FJ$7:$FJ$359, MATCH($BP381, 'CSV Import'!$FI$7:$FI$359, 0))),0)</f>
        <v>0</v>
      </c>
      <c r="BF381" s="60">
        <f>IFERROR(VALUE(INDEX('CSV Import'!$FK$7:$FK$359, MATCH($BP381, 'CSV Import'!$FI$7:$FI$359, 0))),0)</f>
        <v>0</v>
      </c>
      <c r="BG381" s="59">
        <f>IFERROR(VALUE(INDEX('CSV Import'!$FP$7:$FP$359, MATCH($BP381, 'CSV Import'!$FO$7:$FO$359, 0))),0)</f>
        <v>0</v>
      </c>
      <c r="BH381" s="60">
        <f>IFERROR(VALUE(INDEX('CSV Import'!$FQ$7:$FQ$359, MATCH($BP381, 'CSV Import'!$FO$7:$FO$359, 0))),0)</f>
        <v>0</v>
      </c>
      <c r="BI381" s="59">
        <f>IFERROR(VALUE(INDEX('CSV Import'!$FV$7:$FV$359, MATCH($BP381, 'CSV Import'!$FU$7:$FU$359, 0))),0)</f>
        <v>0</v>
      </c>
      <c r="BJ381" s="60">
        <f>IFERROR(VALUE(INDEX('CSV Import'!$FW$7:$FW$359, MATCH($BP381, 'CSV Import'!$FU$7:$FU$359, 0))),0)</f>
        <v>0</v>
      </c>
      <c r="BK381" s="59">
        <f>IFERROR(VALUE(INDEX('CSV Import'!$GB$7:$GB$359, MATCH($BP381, 'CSV Import'!$GA$7:$GA$359, 0))),0)</f>
        <v>0</v>
      </c>
      <c r="BL381" s="60">
        <f>IFERROR(VALUE(INDEX('CSV Import'!$GC$7:$GC$359, MATCH($BP381, 'CSV Import'!$GA$7:$GA$359, 0))),0)</f>
        <v>0</v>
      </c>
      <c r="BM381" s="61">
        <f t="shared" si="585"/>
        <v>0</v>
      </c>
      <c r="BN381" s="62">
        <f t="shared" si="585"/>
        <v>0</v>
      </c>
      <c r="BP381" s="33" t="str">
        <f t="shared" si="586"/>
        <v>COMPLIMENTARY ORDERS---</v>
      </c>
    </row>
    <row r="382" spans="1:68" x14ac:dyDescent="0.2">
      <c r="A382" s="28">
        <f>ROW()</f>
        <v>382</v>
      </c>
      <c r="B382" s="111" t="s">
        <v>15</v>
      </c>
      <c r="C382" s="59">
        <f>IFERROR(VALUE(INDEX('CSV Import'!$D$7:$D$359, MATCH($BP382, 'CSV Import'!$C$7:$C$359, 0))),0)</f>
        <v>0</v>
      </c>
      <c r="D382" s="60">
        <f>IFERROR(VALUE(INDEX('CSV Import'!$E$7:$E$359, MATCH($BP382, 'CSV Import'!$C$7:$C$359, 0))),0)</f>
        <v>0</v>
      </c>
      <c r="E382" s="59">
        <f>IFERROR(VALUE(INDEX('CSV Import'!$J$7:$J$359, MATCH($BP382, 'CSV Import'!$I$7:$I$359, 0))),0)</f>
        <v>0</v>
      </c>
      <c r="F382" s="60">
        <f>IFERROR(VALUE(INDEX('CSV Import'!$K$7:$K$359, MATCH($BP382, 'CSV Import'!$I$7:$I$359, 0))),0)</f>
        <v>0</v>
      </c>
      <c r="G382" s="59">
        <f>IFERROR(VALUE(INDEX('CSV Import'!$P$7:$P$359, MATCH($BP382, 'CSV Import'!$O$7:$O$359, 0))),0)</f>
        <v>0</v>
      </c>
      <c r="H382" s="60">
        <f>IFERROR(VALUE(INDEX('CSV Import'!$Q$7:$Q$359, MATCH($BP382, 'CSV Import'!$O$7:$O$359, 0))),0)</f>
        <v>0</v>
      </c>
      <c r="I382" s="59">
        <f>IFERROR(VALUE(INDEX('CSV Import'!$V$7:$V$359, MATCH($BP382, 'CSV Import'!$U$7:$U$359, 0))),0)</f>
        <v>0</v>
      </c>
      <c r="J382" s="60">
        <f>IFERROR(VALUE(INDEX('CSV Import'!$W$7:$W$359, MATCH($BP382, 'CSV Import'!$U$7:$U$359, 0))),0)</f>
        <v>0</v>
      </c>
      <c r="K382" s="59">
        <f>IFERROR(VALUE(INDEX('CSV Import'!$AB$7:$AB$359, MATCH($BP382, 'CSV Import'!$AA$7:$AA$359, 0))),0)</f>
        <v>0</v>
      </c>
      <c r="L382" s="60">
        <f>IFERROR(VALUE(INDEX('CSV Import'!$AC$7:$AC$359, MATCH($BP382, 'CSV Import'!$AA$7:$AA$359, 0))),0)</f>
        <v>0</v>
      </c>
      <c r="M382" s="59">
        <f>IFERROR(VALUE(INDEX('CSV Import'!$AH$7:$AH$359, MATCH($BP382, 'CSV Import'!$AG$7:$AG$359, 0))),0)</f>
        <v>0</v>
      </c>
      <c r="N382" s="60">
        <f>IFERROR(VALUE(INDEX('CSV Import'!$AI$7:$AI$359, MATCH($BP382, 'CSV Import'!$AG$7:$AG$359, 0))),0)</f>
        <v>0</v>
      </c>
      <c r="O382" s="59">
        <f>IFERROR(VALUE(INDEX('CSV Import'!$AN$7:$AN$359, MATCH($BP382, 'CSV Import'!$AM$7:$AM$359, 0))),0)</f>
        <v>0</v>
      </c>
      <c r="P382" s="60">
        <f>IFERROR(VALUE(INDEX('CSV Import'!$AO$7:$AO$359, MATCH($BP382, 'CSV Import'!$AM$7:$AM$359, 0))),0)</f>
        <v>0</v>
      </c>
      <c r="Q382" s="59">
        <f>IFERROR(VALUE(INDEX('CSV Import'!$AT$7:$AT$359, MATCH($BP382, 'CSV Import'!$AS$7:$AS$359, 0))),0)</f>
        <v>0</v>
      </c>
      <c r="R382" s="60">
        <f>IFERROR(VALUE(INDEX('CSV Import'!$AU$7:$AU$359, MATCH($BP382, 'CSV Import'!$AS$7:$AS$359, 0))),0)</f>
        <v>0</v>
      </c>
      <c r="S382" s="59">
        <f>IFERROR(VALUE(INDEX('CSV Import'!$AZ$7:$AZ$359, MATCH($BP382, 'CSV Import'!$AY$7:$AY$359, 0))),0)</f>
        <v>0</v>
      </c>
      <c r="T382" s="60">
        <f>IFERROR(VALUE(INDEX('CSV Import'!$BA$7:$BA$359, MATCH($BP382, 'CSV Import'!$AY$7:$AY$359, 0))),0)</f>
        <v>0</v>
      </c>
      <c r="U382" s="59">
        <f>IFERROR(VALUE(INDEX('CSV Import'!$BF$7:$BF$359, MATCH($BP382, 'CSV Import'!$BE$7:$BE$359, 0))),0)</f>
        <v>0</v>
      </c>
      <c r="V382" s="60">
        <f>IFERROR(VALUE(INDEX('CSV Import'!$BG$7:$BG$359, MATCH($BP382, 'CSV Import'!$BE$7:$BE$359, 0))),0)</f>
        <v>0</v>
      </c>
      <c r="W382" s="59">
        <f>IFERROR(VALUE(INDEX('CSV Import'!$BL$7:$BL$359, MATCH($BP382, 'CSV Import'!$BK$7:$BK$359, 0))),0)</f>
        <v>0</v>
      </c>
      <c r="X382" s="60">
        <f>IFERROR(VALUE(INDEX('CSV Import'!$BM$7:$BM$359, MATCH($BP382, 'CSV Import'!$BK$7:$BK$359, 0))),0)</f>
        <v>0</v>
      </c>
      <c r="Y382" s="59">
        <f>IFERROR(VALUE(INDEX('CSV Import'!$BR$7:$BR$359, MATCH($BP382, 'CSV Import'!$BQ$7:$BQ$359, 0))),0)</f>
        <v>0</v>
      </c>
      <c r="Z382" s="60">
        <f>IFERROR(VALUE(INDEX('CSV Import'!$BS$7:$BS$359, MATCH($BP382, 'CSV Import'!$BQ$7:$BQ$359, 0))),0)</f>
        <v>0</v>
      </c>
      <c r="AA382" s="59">
        <f>IFERROR(VALUE(INDEX('CSV Import'!$BX$7:$BX$359, MATCH($BP382, 'CSV Import'!$BW$7:$BW$359, 0))),0)</f>
        <v>0</v>
      </c>
      <c r="AB382" s="60">
        <f>IFERROR(VALUE(INDEX('CSV Import'!$BY$7:$BY$359, MATCH($BP382, 'CSV Import'!$BW$7:$BW$359, 0))),0)</f>
        <v>0</v>
      </c>
      <c r="AC382" s="59">
        <f>IFERROR(VALUE(INDEX('CSV Import'!$CD$7:$CD$359, MATCH($BP382, 'CSV Import'!$CC$7:$CC$359, 0))),0)</f>
        <v>0</v>
      </c>
      <c r="AD382" s="60">
        <f>IFERROR(VALUE(INDEX('CSV Import'!$CE$7:$CE$359, MATCH($BP382, 'CSV Import'!$CC$7:$CC$359, 0))),0)</f>
        <v>0</v>
      </c>
      <c r="AE382" s="59">
        <f>IFERROR(VALUE(INDEX('CSV Import'!$CJ$7:$CJ$359, MATCH($BP382, 'CSV Import'!$CI$7:$CI$359, 0))),0)</f>
        <v>0</v>
      </c>
      <c r="AF382" s="60">
        <f>IFERROR(VALUE(INDEX('CSV Import'!$CK$7:$CK$359, MATCH($BP382, 'CSV Import'!$CI$7:$CI$359, 0))),0)</f>
        <v>0</v>
      </c>
      <c r="AG382" s="59">
        <f>IFERROR(VALUE(INDEX('CSV Import'!$CP$7:$CP$359, MATCH($BP382, 'CSV Import'!$CO$7:$CO$359, 0))),0)</f>
        <v>0</v>
      </c>
      <c r="AH382" s="60">
        <f>IFERROR(VALUE(INDEX('CSV Import'!$CQ$7:$CQ$359, MATCH($BP382, 'CSV Import'!$CO$7:$CO$359, 0))),0)</f>
        <v>0</v>
      </c>
      <c r="AI382" s="59">
        <f>IFERROR(VALUE(INDEX('CSV Import'!$CV$7:$CV$359, MATCH($BP382, 'CSV Import'!$CU$7:$CU$359, 0))),0)</f>
        <v>0</v>
      </c>
      <c r="AJ382" s="60">
        <f>IFERROR(VALUE(INDEX('CSV Import'!$CW$7:$CW$359, MATCH($BP382, 'CSV Import'!$CU$7:$CU$359, 0))),0)</f>
        <v>0</v>
      </c>
      <c r="AK382" s="59">
        <f>IFERROR(VALUE(INDEX('CSV Import'!$DB$7:$DB$359, MATCH($BP382, 'CSV Import'!$DA$7:$DA$359, 0))),0)</f>
        <v>0</v>
      </c>
      <c r="AL382" s="60">
        <f>IFERROR(VALUE(INDEX('CSV Import'!$DC$7:$DC$359, MATCH($BP382, 'CSV Import'!$DA$7:$DA$359, 0))),0)</f>
        <v>0</v>
      </c>
      <c r="AM382" s="59">
        <f>IFERROR(VALUE(INDEX('CSV Import'!$DH$7:$DH$359, MATCH($BP382, 'CSV Import'!$DG$7:$DG$359, 0))),0)</f>
        <v>0</v>
      </c>
      <c r="AN382" s="60">
        <f>IFERROR(VALUE(INDEX('CSV Import'!$DI$7:$DI$359, MATCH($BP382, 'CSV Import'!$DG$7:$DG$359, 0))),0)</f>
        <v>0</v>
      </c>
      <c r="AO382" s="59">
        <f>IFERROR(VALUE(INDEX('CSV Import'!$DN$7:$DN$359, MATCH($BP382, 'CSV Import'!$DM$7:$DM$359, 0))),0)</f>
        <v>0</v>
      </c>
      <c r="AP382" s="60">
        <f>IFERROR(VALUE(INDEX('CSV Import'!$DO$7:$DO$359, MATCH($BP382, 'CSV Import'!$DM$7:$DM$359, 0))),0)</f>
        <v>0</v>
      </c>
      <c r="AQ382" s="59">
        <f>IFERROR(VALUE(INDEX('CSV Import'!$DT$7:$DT$359, MATCH($BP382, 'CSV Import'!$DS$7:$DS$359, 0))),0)</f>
        <v>0</v>
      </c>
      <c r="AR382" s="60">
        <f>IFERROR(VALUE(INDEX('CSV Import'!$DU$7:$DU$359, MATCH($BP382, 'CSV Import'!$DS$7:$DS$359, 0))),0)</f>
        <v>0</v>
      </c>
      <c r="AS382" s="59">
        <f>IFERROR(VALUE(INDEX('CSV Import'!$DZ$7:$DZ$359, MATCH($BP382, 'CSV Import'!$DY$7:$DY$359, 0))),0)</f>
        <v>0</v>
      </c>
      <c r="AT382" s="60">
        <f>IFERROR(VALUE(INDEX('CSV Import'!$EA$7:$EA$359, MATCH($BP382, 'CSV Import'!$DY$7:$DY$359, 0))),0)</f>
        <v>0</v>
      </c>
      <c r="AU382" s="59">
        <f>IFERROR(VALUE(INDEX('CSV Import'!$EF$7:$EF$359, MATCH($BP382, 'CSV Import'!$EE$7:$EE$359, 0))),0)</f>
        <v>0</v>
      </c>
      <c r="AV382" s="60">
        <f>IFERROR(VALUE(INDEX('CSV Import'!$EG$7:$EG$359, MATCH($BP382, 'CSV Import'!$EE$7:$EE$359, 0))),0)</f>
        <v>0</v>
      </c>
      <c r="AW382" s="59">
        <f>IFERROR(VALUE(INDEX('CSV Import'!$EL$7:$EL$359, MATCH($BP382, 'CSV Import'!$EK$7:$EK$359, 0))),0)</f>
        <v>0</v>
      </c>
      <c r="AX382" s="60">
        <f>IFERROR(VALUE(INDEX('CSV Import'!$EM$7:$EM$359, MATCH($BP382, 'CSV Import'!$EK$7:$EK$359, 0))),0)</f>
        <v>0</v>
      </c>
      <c r="AY382" s="59">
        <f>IFERROR(VALUE(INDEX('CSV Import'!$ER$7:$ER$359, MATCH($BP382, 'CSV Import'!$EQ$7:$EQ$359, 0))),0)</f>
        <v>0</v>
      </c>
      <c r="AZ382" s="60">
        <f>IFERROR(VALUE(INDEX('CSV Import'!$ES$7:$ES$359, MATCH($BP382, 'CSV Import'!$EQ$7:$EQ$359, 0))),0)</f>
        <v>0</v>
      </c>
      <c r="BA382" s="59">
        <f>IFERROR(VALUE(INDEX('CSV Import'!$EX$7:$EX$359, MATCH($BP382, 'CSV Import'!$EW$7:$EW$359, 0))),0)</f>
        <v>0</v>
      </c>
      <c r="BB382" s="60">
        <f>IFERROR(VALUE(INDEX('CSV Import'!$EY$7:$EY$359, MATCH($BP382, 'CSV Import'!$EW$7:$EW$359, 0))),0)</f>
        <v>0</v>
      </c>
      <c r="BC382" s="59">
        <f>IFERROR(VALUE(INDEX('CSV Import'!$FD$7:$FD$359, MATCH($BP382, 'CSV Import'!$FC$7:$FC$359, 0))),0)</f>
        <v>0</v>
      </c>
      <c r="BD382" s="60">
        <f>IFERROR(VALUE(INDEX('CSV Import'!$FE$7:$FE$359, MATCH($BP382, 'CSV Import'!$FC$7:$FC$359, 0))),0)</f>
        <v>0</v>
      </c>
      <c r="BE382" s="59">
        <f>IFERROR(VALUE(INDEX('CSV Import'!$FJ$7:$FJ$359, MATCH($BP382, 'CSV Import'!$FI$7:$FI$359, 0))),0)</f>
        <v>0</v>
      </c>
      <c r="BF382" s="60">
        <f>IFERROR(VALUE(INDEX('CSV Import'!$FK$7:$FK$359, MATCH($BP382, 'CSV Import'!$FI$7:$FI$359, 0))),0)</f>
        <v>0</v>
      </c>
      <c r="BG382" s="59">
        <f>IFERROR(VALUE(INDEX('CSV Import'!$FP$7:$FP$359, MATCH($BP382, 'CSV Import'!$FO$7:$FO$359, 0))),0)</f>
        <v>0</v>
      </c>
      <c r="BH382" s="60">
        <f>IFERROR(VALUE(INDEX('CSV Import'!$FQ$7:$FQ$359, MATCH($BP382, 'CSV Import'!$FO$7:$FO$359, 0))),0)</f>
        <v>0</v>
      </c>
      <c r="BI382" s="59">
        <f>IFERROR(VALUE(INDEX('CSV Import'!$FV$7:$FV$359, MATCH($BP382, 'CSV Import'!$FU$7:$FU$359, 0))),0)</f>
        <v>0</v>
      </c>
      <c r="BJ382" s="60">
        <f>IFERROR(VALUE(INDEX('CSV Import'!$FW$7:$FW$359, MATCH($BP382, 'CSV Import'!$FU$7:$FU$359, 0))),0)</f>
        <v>0</v>
      </c>
      <c r="BK382" s="59">
        <f>IFERROR(VALUE(INDEX('CSV Import'!$GB$7:$GB$359, MATCH($BP382, 'CSV Import'!$GA$7:$GA$359, 0))),0)</f>
        <v>0</v>
      </c>
      <c r="BL382" s="60">
        <f>IFERROR(VALUE(INDEX('CSV Import'!$GC$7:$GC$359, MATCH($BP382, 'CSV Import'!$GA$7:$GA$359, 0))),0)</f>
        <v>0</v>
      </c>
      <c r="BM382" s="61">
        <f t="shared" si="585"/>
        <v>0</v>
      </c>
      <c r="BN382" s="62">
        <f t="shared" si="585"/>
        <v>0</v>
      </c>
      <c r="BP382" s="33" t="str">
        <f t="shared" si="586"/>
        <v>COMPLIMENTARY ORDERS---</v>
      </c>
    </row>
    <row r="383" spans="1:68" x14ac:dyDescent="0.2">
      <c r="A383" s="28">
        <f>ROW()</f>
        <v>383</v>
      </c>
      <c r="B383" s="111" t="s">
        <v>15</v>
      </c>
      <c r="C383" s="59">
        <f>IFERROR(VALUE(INDEX('CSV Import'!$D$7:$D$359, MATCH($BP383, 'CSV Import'!$C$7:$C$359, 0))),0)</f>
        <v>0</v>
      </c>
      <c r="D383" s="60">
        <f>IFERROR(VALUE(INDEX('CSV Import'!$E$7:$E$359, MATCH($BP383, 'CSV Import'!$C$7:$C$359, 0))),0)</f>
        <v>0</v>
      </c>
      <c r="E383" s="59">
        <f>IFERROR(VALUE(INDEX('CSV Import'!$J$7:$J$359, MATCH($BP383, 'CSV Import'!$I$7:$I$359, 0))),0)</f>
        <v>0</v>
      </c>
      <c r="F383" s="60">
        <f>IFERROR(VALUE(INDEX('CSV Import'!$K$7:$K$359, MATCH($BP383, 'CSV Import'!$I$7:$I$359, 0))),0)</f>
        <v>0</v>
      </c>
      <c r="G383" s="59">
        <f>IFERROR(VALUE(INDEX('CSV Import'!$P$7:$P$359, MATCH($BP383, 'CSV Import'!$O$7:$O$359, 0))),0)</f>
        <v>0</v>
      </c>
      <c r="H383" s="60">
        <f>IFERROR(VALUE(INDEX('CSV Import'!$Q$7:$Q$359, MATCH($BP383, 'CSV Import'!$O$7:$O$359, 0))),0)</f>
        <v>0</v>
      </c>
      <c r="I383" s="59">
        <f>IFERROR(VALUE(INDEX('CSV Import'!$V$7:$V$359, MATCH($BP383, 'CSV Import'!$U$7:$U$359, 0))),0)</f>
        <v>0</v>
      </c>
      <c r="J383" s="60">
        <f>IFERROR(VALUE(INDEX('CSV Import'!$W$7:$W$359, MATCH($BP383, 'CSV Import'!$U$7:$U$359, 0))),0)</f>
        <v>0</v>
      </c>
      <c r="K383" s="59">
        <f>IFERROR(VALUE(INDEX('CSV Import'!$AB$7:$AB$359, MATCH($BP383, 'CSV Import'!$AA$7:$AA$359, 0))),0)</f>
        <v>0</v>
      </c>
      <c r="L383" s="60">
        <f>IFERROR(VALUE(INDEX('CSV Import'!$AC$7:$AC$359, MATCH($BP383, 'CSV Import'!$AA$7:$AA$359, 0))),0)</f>
        <v>0</v>
      </c>
      <c r="M383" s="59">
        <f>IFERROR(VALUE(INDEX('CSV Import'!$AH$7:$AH$359, MATCH($BP383, 'CSV Import'!$AG$7:$AG$359, 0))),0)</f>
        <v>0</v>
      </c>
      <c r="N383" s="60">
        <f>IFERROR(VALUE(INDEX('CSV Import'!$AI$7:$AI$359, MATCH($BP383, 'CSV Import'!$AG$7:$AG$359, 0))),0)</f>
        <v>0</v>
      </c>
      <c r="O383" s="59">
        <f>IFERROR(VALUE(INDEX('CSV Import'!$AN$7:$AN$359, MATCH($BP383, 'CSV Import'!$AM$7:$AM$359, 0))),0)</f>
        <v>0</v>
      </c>
      <c r="P383" s="60">
        <f>IFERROR(VALUE(INDEX('CSV Import'!$AO$7:$AO$359, MATCH($BP383, 'CSV Import'!$AM$7:$AM$359, 0))),0)</f>
        <v>0</v>
      </c>
      <c r="Q383" s="59">
        <f>IFERROR(VALUE(INDEX('CSV Import'!$AT$7:$AT$359, MATCH($BP383, 'CSV Import'!$AS$7:$AS$359, 0))),0)</f>
        <v>0</v>
      </c>
      <c r="R383" s="60">
        <f>IFERROR(VALUE(INDEX('CSV Import'!$AU$7:$AU$359, MATCH($BP383, 'CSV Import'!$AS$7:$AS$359, 0))),0)</f>
        <v>0</v>
      </c>
      <c r="S383" s="59">
        <f>IFERROR(VALUE(INDEX('CSV Import'!$AZ$7:$AZ$359, MATCH($BP383, 'CSV Import'!$AY$7:$AY$359, 0))),0)</f>
        <v>0</v>
      </c>
      <c r="T383" s="60">
        <f>IFERROR(VALUE(INDEX('CSV Import'!$BA$7:$BA$359, MATCH($BP383, 'CSV Import'!$AY$7:$AY$359, 0))),0)</f>
        <v>0</v>
      </c>
      <c r="U383" s="59">
        <f>IFERROR(VALUE(INDEX('CSV Import'!$BF$7:$BF$359, MATCH($BP383, 'CSV Import'!$BE$7:$BE$359, 0))),0)</f>
        <v>0</v>
      </c>
      <c r="V383" s="60">
        <f>IFERROR(VALUE(INDEX('CSV Import'!$BG$7:$BG$359, MATCH($BP383, 'CSV Import'!$BE$7:$BE$359, 0))),0)</f>
        <v>0</v>
      </c>
      <c r="W383" s="59">
        <f>IFERROR(VALUE(INDEX('CSV Import'!$BL$7:$BL$359, MATCH($BP383, 'CSV Import'!$BK$7:$BK$359, 0))),0)</f>
        <v>0</v>
      </c>
      <c r="X383" s="60">
        <f>IFERROR(VALUE(INDEX('CSV Import'!$BM$7:$BM$359, MATCH($BP383, 'CSV Import'!$BK$7:$BK$359, 0))),0)</f>
        <v>0</v>
      </c>
      <c r="Y383" s="59">
        <f>IFERROR(VALUE(INDEX('CSV Import'!$BR$7:$BR$359, MATCH($BP383, 'CSV Import'!$BQ$7:$BQ$359, 0))),0)</f>
        <v>0</v>
      </c>
      <c r="Z383" s="60">
        <f>IFERROR(VALUE(INDEX('CSV Import'!$BS$7:$BS$359, MATCH($BP383, 'CSV Import'!$BQ$7:$BQ$359, 0))),0)</f>
        <v>0</v>
      </c>
      <c r="AA383" s="59">
        <f>IFERROR(VALUE(INDEX('CSV Import'!$BX$7:$BX$359, MATCH($BP383, 'CSV Import'!$BW$7:$BW$359, 0))),0)</f>
        <v>0</v>
      </c>
      <c r="AB383" s="60">
        <f>IFERROR(VALUE(INDEX('CSV Import'!$BY$7:$BY$359, MATCH($BP383, 'CSV Import'!$BW$7:$BW$359, 0))),0)</f>
        <v>0</v>
      </c>
      <c r="AC383" s="59">
        <f>IFERROR(VALUE(INDEX('CSV Import'!$CD$7:$CD$359, MATCH($BP383, 'CSV Import'!$CC$7:$CC$359, 0))),0)</f>
        <v>0</v>
      </c>
      <c r="AD383" s="60">
        <f>IFERROR(VALUE(INDEX('CSV Import'!$CE$7:$CE$359, MATCH($BP383, 'CSV Import'!$CC$7:$CC$359, 0))),0)</f>
        <v>0</v>
      </c>
      <c r="AE383" s="59">
        <f>IFERROR(VALUE(INDEX('CSV Import'!$CJ$7:$CJ$359, MATCH($BP383, 'CSV Import'!$CI$7:$CI$359, 0))),0)</f>
        <v>0</v>
      </c>
      <c r="AF383" s="60">
        <f>IFERROR(VALUE(INDEX('CSV Import'!$CK$7:$CK$359, MATCH($BP383, 'CSV Import'!$CI$7:$CI$359, 0))),0)</f>
        <v>0</v>
      </c>
      <c r="AG383" s="59">
        <f>IFERROR(VALUE(INDEX('CSV Import'!$CP$7:$CP$359, MATCH($BP383, 'CSV Import'!$CO$7:$CO$359, 0))),0)</f>
        <v>0</v>
      </c>
      <c r="AH383" s="60">
        <f>IFERROR(VALUE(INDEX('CSV Import'!$CQ$7:$CQ$359, MATCH($BP383, 'CSV Import'!$CO$7:$CO$359, 0))),0)</f>
        <v>0</v>
      </c>
      <c r="AI383" s="59">
        <f>IFERROR(VALUE(INDEX('CSV Import'!$CV$7:$CV$359, MATCH($BP383, 'CSV Import'!$CU$7:$CU$359, 0))),0)</f>
        <v>0</v>
      </c>
      <c r="AJ383" s="60">
        <f>IFERROR(VALUE(INDEX('CSV Import'!$CW$7:$CW$359, MATCH($BP383, 'CSV Import'!$CU$7:$CU$359, 0))),0)</f>
        <v>0</v>
      </c>
      <c r="AK383" s="59">
        <f>IFERROR(VALUE(INDEX('CSV Import'!$DB$7:$DB$359, MATCH($BP383, 'CSV Import'!$DA$7:$DA$359, 0))),0)</f>
        <v>0</v>
      </c>
      <c r="AL383" s="60">
        <f>IFERROR(VALUE(INDEX('CSV Import'!$DC$7:$DC$359, MATCH($BP383, 'CSV Import'!$DA$7:$DA$359, 0))),0)</f>
        <v>0</v>
      </c>
      <c r="AM383" s="59">
        <f>IFERROR(VALUE(INDEX('CSV Import'!$DH$7:$DH$359, MATCH($BP383, 'CSV Import'!$DG$7:$DG$359, 0))),0)</f>
        <v>0</v>
      </c>
      <c r="AN383" s="60">
        <f>IFERROR(VALUE(INDEX('CSV Import'!$DI$7:$DI$359, MATCH($BP383, 'CSV Import'!$DG$7:$DG$359, 0))),0)</f>
        <v>0</v>
      </c>
      <c r="AO383" s="59">
        <f>IFERROR(VALUE(INDEX('CSV Import'!$DN$7:$DN$359, MATCH($BP383, 'CSV Import'!$DM$7:$DM$359, 0))),0)</f>
        <v>0</v>
      </c>
      <c r="AP383" s="60">
        <f>IFERROR(VALUE(INDEX('CSV Import'!$DO$7:$DO$359, MATCH($BP383, 'CSV Import'!$DM$7:$DM$359, 0))),0)</f>
        <v>0</v>
      </c>
      <c r="AQ383" s="59">
        <f>IFERROR(VALUE(INDEX('CSV Import'!$DT$7:$DT$359, MATCH($BP383, 'CSV Import'!$DS$7:$DS$359, 0))),0)</f>
        <v>0</v>
      </c>
      <c r="AR383" s="60">
        <f>IFERROR(VALUE(INDEX('CSV Import'!$DU$7:$DU$359, MATCH($BP383, 'CSV Import'!$DS$7:$DS$359, 0))),0)</f>
        <v>0</v>
      </c>
      <c r="AS383" s="59">
        <f>IFERROR(VALUE(INDEX('CSV Import'!$DZ$7:$DZ$359, MATCH($BP383, 'CSV Import'!$DY$7:$DY$359, 0))),0)</f>
        <v>0</v>
      </c>
      <c r="AT383" s="60">
        <f>IFERROR(VALUE(INDEX('CSV Import'!$EA$7:$EA$359, MATCH($BP383, 'CSV Import'!$DY$7:$DY$359, 0))),0)</f>
        <v>0</v>
      </c>
      <c r="AU383" s="59">
        <f>IFERROR(VALUE(INDEX('CSV Import'!$EF$7:$EF$359, MATCH($BP383, 'CSV Import'!$EE$7:$EE$359, 0))),0)</f>
        <v>0</v>
      </c>
      <c r="AV383" s="60">
        <f>IFERROR(VALUE(INDEX('CSV Import'!$EG$7:$EG$359, MATCH($BP383, 'CSV Import'!$EE$7:$EE$359, 0))),0)</f>
        <v>0</v>
      </c>
      <c r="AW383" s="59">
        <f>IFERROR(VALUE(INDEX('CSV Import'!$EL$7:$EL$359, MATCH($BP383, 'CSV Import'!$EK$7:$EK$359, 0))),0)</f>
        <v>0</v>
      </c>
      <c r="AX383" s="60">
        <f>IFERROR(VALUE(INDEX('CSV Import'!$EM$7:$EM$359, MATCH($BP383, 'CSV Import'!$EK$7:$EK$359, 0))),0)</f>
        <v>0</v>
      </c>
      <c r="AY383" s="59">
        <f>IFERROR(VALUE(INDEX('CSV Import'!$ER$7:$ER$359, MATCH($BP383, 'CSV Import'!$EQ$7:$EQ$359, 0))),0)</f>
        <v>0</v>
      </c>
      <c r="AZ383" s="60">
        <f>IFERROR(VALUE(INDEX('CSV Import'!$ES$7:$ES$359, MATCH($BP383, 'CSV Import'!$EQ$7:$EQ$359, 0))),0)</f>
        <v>0</v>
      </c>
      <c r="BA383" s="59">
        <f>IFERROR(VALUE(INDEX('CSV Import'!$EX$7:$EX$359, MATCH($BP383, 'CSV Import'!$EW$7:$EW$359, 0))),0)</f>
        <v>0</v>
      </c>
      <c r="BB383" s="60">
        <f>IFERROR(VALUE(INDEX('CSV Import'!$EY$7:$EY$359, MATCH($BP383, 'CSV Import'!$EW$7:$EW$359, 0))),0)</f>
        <v>0</v>
      </c>
      <c r="BC383" s="59">
        <f>IFERROR(VALUE(INDEX('CSV Import'!$FD$7:$FD$359, MATCH($BP383, 'CSV Import'!$FC$7:$FC$359, 0))),0)</f>
        <v>0</v>
      </c>
      <c r="BD383" s="60">
        <f>IFERROR(VALUE(INDEX('CSV Import'!$FE$7:$FE$359, MATCH($BP383, 'CSV Import'!$FC$7:$FC$359, 0))),0)</f>
        <v>0</v>
      </c>
      <c r="BE383" s="59">
        <f>IFERROR(VALUE(INDEX('CSV Import'!$FJ$7:$FJ$359, MATCH($BP383, 'CSV Import'!$FI$7:$FI$359, 0))),0)</f>
        <v>0</v>
      </c>
      <c r="BF383" s="60">
        <f>IFERROR(VALUE(INDEX('CSV Import'!$FK$7:$FK$359, MATCH($BP383, 'CSV Import'!$FI$7:$FI$359, 0))),0)</f>
        <v>0</v>
      </c>
      <c r="BG383" s="59">
        <f>IFERROR(VALUE(INDEX('CSV Import'!$FP$7:$FP$359, MATCH($BP383, 'CSV Import'!$FO$7:$FO$359, 0))),0)</f>
        <v>0</v>
      </c>
      <c r="BH383" s="60">
        <f>IFERROR(VALUE(INDEX('CSV Import'!$FQ$7:$FQ$359, MATCH($BP383, 'CSV Import'!$FO$7:$FO$359, 0))),0)</f>
        <v>0</v>
      </c>
      <c r="BI383" s="59">
        <f>IFERROR(VALUE(INDEX('CSV Import'!$FV$7:$FV$359, MATCH($BP383, 'CSV Import'!$FU$7:$FU$359, 0))),0)</f>
        <v>0</v>
      </c>
      <c r="BJ383" s="60">
        <f>IFERROR(VALUE(INDEX('CSV Import'!$FW$7:$FW$359, MATCH($BP383, 'CSV Import'!$FU$7:$FU$359, 0))),0)</f>
        <v>0</v>
      </c>
      <c r="BK383" s="59">
        <f>IFERROR(VALUE(INDEX('CSV Import'!$GB$7:$GB$359, MATCH($BP383, 'CSV Import'!$GA$7:$GA$359, 0))),0)</f>
        <v>0</v>
      </c>
      <c r="BL383" s="60">
        <f>IFERROR(VALUE(INDEX('CSV Import'!$GC$7:$GC$359, MATCH($BP383, 'CSV Import'!$GA$7:$GA$359, 0))),0)</f>
        <v>0</v>
      </c>
      <c r="BM383" s="61">
        <f t="shared" si="585"/>
        <v>0</v>
      </c>
      <c r="BN383" s="62">
        <f t="shared" si="585"/>
        <v>0</v>
      </c>
      <c r="BP383" s="33" t="str">
        <f t="shared" si="586"/>
        <v>COMPLIMENTARY ORDERS---</v>
      </c>
    </row>
    <row r="384" spans="1:68" x14ac:dyDescent="0.2">
      <c r="A384" s="28">
        <f>ROW()</f>
        <v>384</v>
      </c>
      <c r="B384" s="111" t="s">
        <v>15</v>
      </c>
      <c r="C384" s="59">
        <f>IFERROR(VALUE(INDEX('CSV Import'!$D$7:$D$359, MATCH($BP384, 'CSV Import'!$C$7:$C$359, 0))),0)</f>
        <v>0</v>
      </c>
      <c r="D384" s="60">
        <f>IFERROR(VALUE(INDEX('CSV Import'!$E$7:$E$359, MATCH($BP384, 'CSV Import'!$C$7:$C$359, 0))),0)</f>
        <v>0</v>
      </c>
      <c r="E384" s="59">
        <f>IFERROR(VALUE(INDEX('CSV Import'!$J$7:$J$359, MATCH($BP384, 'CSV Import'!$I$7:$I$359, 0))),0)</f>
        <v>0</v>
      </c>
      <c r="F384" s="60">
        <f>IFERROR(VALUE(INDEX('CSV Import'!$K$7:$K$359, MATCH($BP384, 'CSV Import'!$I$7:$I$359, 0))),0)</f>
        <v>0</v>
      </c>
      <c r="G384" s="59">
        <f>IFERROR(VALUE(INDEX('CSV Import'!$P$7:$P$359, MATCH($BP384, 'CSV Import'!$O$7:$O$359, 0))),0)</f>
        <v>0</v>
      </c>
      <c r="H384" s="60">
        <f>IFERROR(VALUE(INDEX('CSV Import'!$Q$7:$Q$359, MATCH($BP384, 'CSV Import'!$O$7:$O$359, 0))),0)</f>
        <v>0</v>
      </c>
      <c r="I384" s="59">
        <f>IFERROR(VALUE(INDEX('CSV Import'!$V$7:$V$359, MATCH($BP384, 'CSV Import'!$U$7:$U$359, 0))),0)</f>
        <v>0</v>
      </c>
      <c r="J384" s="60">
        <f>IFERROR(VALUE(INDEX('CSV Import'!$W$7:$W$359, MATCH($BP384, 'CSV Import'!$U$7:$U$359, 0))),0)</f>
        <v>0</v>
      </c>
      <c r="K384" s="59">
        <f>IFERROR(VALUE(INDEX('CSV Import'!$AB$7:$AB$359, MATCH($BP384, 'CSV Import'!$AA$7:$AA$359, 0))),0)</f>
        <v>0</v>
      </c>
      <c r="L384" s="60">
        <f>IFERROR(VALUE(INDEX('CSV Import'!$AC$7:$AC$359, MATCH($BP384, 'CSV Import'!$AA$7:$AA$359, 0))),0)</f>
        <v>0</v>
      </c>
      <c r="M384" s="59">
        <f>IFERROR(VALUE(INDEX('CSV Import'!$AH$7:$AH$359, MATCH($BP384, 'CSV Import'!$AG$7:$AG$359, 0))),0)</f>
        <v>0</v>
      </c>
      <c r="N384" s="60">
        <f>IFERROR(VALUE(INDEX('CSV Import'!$AI$7:$AI$359, MATCH($BP384, 'CSV Import'!$AG$7:$AG$359, 0))),0)</f>
        <v>0</v>
      </c>
      <c r="O384" s="59">
        <f>IFERROR(VALUE(INDEX('CSV Import'!$AN$7:$AN$359, MATCH($BP384, 'CSV Import'!$AM$7:$AM$359, 0))),0)</f>
        <v>0</v>
      </c>
      <c r="P384" s="60">
        <f>IFERROR(VALUE(INDEX('CSV Import'!$AO$7:$AO$359, MATCH($BP384, 'CSV Import'!$AM$7:$AM$359, 0))),0)</f>
        <v>0</v>
      </c>
      <c r="Q384" s="59">
        <f>IFERROR(VALUE(INDEX('CSV Import'!$AT$7:$AT$359, MATCH($BP384, 'CSV Import'!$AS$7:$AS$359, 0))),0)</f>
        <v>0</v>
      </c>
      <c r="R384" s="60">
        <f>IFERROR(VALUE(INDEX('CSV Import'!$AU$7:$AU$359, MATCH($BP384, 'CSV Import'!$AS$7:$AS$359, 0))),0)</f>
        <v>0</v>
      </c>
      <c r="S384" s="59">
        <f>IFERROR(VALUE(INDEX('CSV Import'!$AZ$7:$AZ$359, MATCH($BP384, 'CSV Import'!$AY$7:$AY$359, 0))),0)</f>
        <v>0</v>
      </c>
      <c r="T384" s="60">
        <f>IFERROR(VALUE(INDEX('CSV Import'!$BA$7:$BA$359, MATCH($BP384, 'CSV Import'!$AY$7:$AY$359, 0))),0)</f>
        <v>0</v>
      </c>
      <c r="U384" s="59">
        <f>IFERROR(VALUE(INDEX('CSV Import'!$BF$7:$BF$359, MATCH($BP384, 'CSV Import'!$BE$7:$BE$359, 0))),0)</f>
        <v>0</v>
      </c>
      <c r="V384" s="60">
        <f>IFERROR(VALUE(INDEX('CSV Import'!$BG$7:$BG$359, MATCH($BP384, 'CSV Import'!$BE$7:$BE$359, 0))),0)</f>
        <v>0</v>
      </c>
      <c r="W384" s="59">
        <f>IFERROR(VALUE(INDEX('CSV Import'!$BL$7:$BL$359, MATCH($BP384, 'CSV Import'!$BK$7:$BK$359, 0))),0)</f>
        <v>0</v>
      </c>
      <c r="X384" s="60">
        <f>IFERROR(VALUE(INDEX('CSV Import'!$BM$7:$BM$359, MATCH($BP384, 'CSV Import'!$BK$7:$BK$359, 0))),0)</f>
        <v>0</v>
      </c>
      <c r="Y384" s="59">
        <f>IFERROR(VALUE(INDEX('CSV Import'!$BR$7:$BR$359, MATCH($BP384, 'CSV Import'!$BQ$7:$BQ$359, 0))),0)</f>
        <v>0</v>
      </c>
      <c r="Z384" s="60">
        <f>IFERROR(VALUE(INDEX('CSV Import'!$BS$7:$BS$359, MATCH($BP384, 'CSV Import'!$BQ$7:$BQ$359, 0))),0)</f>
        <v>0</v>
      </c>
      <c r="AA384" s="59">
        <f>IFERROR(VALUE(INDEX('CSV Import'!$BX$7:$BX$359, MATCH($BP384, 'CSV Import'!$BW$7:$BW$359, 0))),0)</f>
        <v>0</v>
      </c>
      <c r="AB384" s="60">
        <f>IFERROR(VALUE(INDEX('CSV Import'!$BY$7:$BY$359, MATCH($BP384, 'CSV Import'!$BW$7:$BW$359, 0))),0)</f>
        <v>0</v>
      </c>
      <c r="AC384" s="59">
        <f>IFERROR(VALUE(INDEX('CSV Import'!$CD$7:$CD$359, MATCH($BP384, 'CSV Import'!$CC$7:$CC$359, 0))),0)</f>
        <v>0</v>
      </c>
      <c r="AD384" s="60">
        <f>IFERROR(VALUE(INDEX('CSV Import'!$CE$7:$CE$359, MATCH($BP384, 'CSV Import'!$CC$7:$CC$359, 0))),0)</f>
        <v>0</v>
      </c>
      <c r="AE384" s="59">
        <f>IFERROR(VALUE(INDEX('CSV Import'!$CJ$7:$CJ$359, MATCH($BP384, 'CSV Import'!$CI$7:$CI$359, 0))),0)</f>
        <v>0</v>
      </c>
      <c r="AF384" s="60">
        <f>IFERROR(VALUE(INDEX('CSV Import'!$CK$7:$CK$359, MATCH($BP384, 'CSV Import'!$CI$7:$CI$359, 0))),0)</f>
        <v>0</v>
      </c>
      <c r="AG384" s="59">
        <f>IFERROR(VALUE(INDEX('CSV Import'!$CP$7:$CP$359, MATCH($BP384, 'CSV Import'!$CO$7:$CO$359, 0))),0)</f>
        <v>0</v>
      </c>
      <c r="AH384" s="60">
        <f>IFERROR(VALUE(INDEX('CSV Import'!$CQ$7:$CQ$359, MATCH($BP384, 'CSV Import'!$CO$7:$CO$359, 0))),0)</f>
        <v>0</v>
      </c>
      <c r="AI384" s="59">
        <f>IFERROR(VALUE(INDEX('CSV Import'!$CV$7:$CV$359, MATCH($BP384, 'CSV Import'!$CU$7:$CU$359, 0))),0)</f>
        <v>0</v>
      </c>
      <c r="AJ384" s="60">
        <f>IFERROR(VALUE(INDEX('CSV Import'!$CW$7:$CW$359, MATCH($BP384, 'CSV Import'!$CU$7:$CU$359, 0))),0)</f>
        <v>0</v>
      </c>
      <c r="AK384" s="59">
        <f>IFERROR(VALUE(INDEX('CSV Import'!$DB$7:$DB$359, MATCH($BP384, 'CSV Import'!$DA$7:$DA$359, 0))),0)</f>
        <v>0</v>
      </c>
      <c r="AL384" s="60">
        <f>IFERROR(VALUE(INDEX('CSV Import'!$DC$7:$DC$359, MATCH($BP384, 'CSV Import'!$DA$7:$DA$359, 0))),0)</f>
        <v>0</v>
      </c>
      <c r="AM384" s="59">
        <f>IFERROR(VALUE(INDEX('CSV Import'!$DH$7:$DH$359, MATCH($BP384, 'CSV Import'!$DG$7:$DG$359, 0))),0)</f>
        <v>0</v>
      </c>
      <c r="AN384" s="60">
        <f>IFERROR(VALUE(INDEX('CSV Import'!$DI$7:$DI$359, MATCH($BP384, 'CSV Import'!$DG$7:$DG$359, 0))),0)</f>
        <v>0</v>
      </c>
      <c r="AO384" s="59">
        <f>IFERROR(VALUE(INDEX('CSV Import'!$DN$7:$DN$359, MATCH($BP384, 'CSV Import'!$DM$7:$DM$359, 0))),0)</f>
        <v>0</v>
      </c>
      <c r="AP384" s="60">
        <f>IFERROR(VALUE(INDEX('CSV Import'!$DO$7:$DO$359, MATCH($BP384, 'CSV Import'!$DM$7:$DM$359, 0))),0)</f>
        <v>0</v>
      </c>
      <c r="AQ384" s="59">
        <f>IFERROR(VALUE(INDEX('CSV Import'!$DT$7:$DT$359, MATCH($BP384, 'CSV Import'!$DS$7:$DS$359, 0))),0)</f>
        <v>0</v>
      </c>
      <c r="AR384" s="60">
        <f>IFERROR(VALUE(INDEX('CSV Import'!$DU$7:$DU$359, MATCH($BP384, 'CSV Import'!$DS$7:$DS$359, 0))),0)</f>
        <v>0</v>
      </c>
      <c r="AS384" s="59">
        <f>IFERROR(VALUE(INDEX('CSV Import'!$DZ$7:$DZ$359, MATCH($BP384, 'CSV Import'!$DY$7:$DY$359, 0))),0)</f>
        <v>0</v>
      </c>
      <c r="AT384" s="60">
        <f>IFERROR(VALUE(INDEX('CSV Import'!$EA$7:$EA$359, MATCH($BP384, 'CSV Import'!$DY$7:$DY$359, 0))),0)</f>
        <v>0</v>
      </c>
      <c r="AU384" s="59">
        <f>IFERROR(VALUE(INDEX('CSV Import'!$EF$7:$EF$359, MATCH($BP384, 'CSV Import'!$EE$7:$EE$359, 0))),0)</f>
        <v>0</v>
      </c>
      <c r="AV384" s="60">
        <f>IFERROR(VALUE(INDEX('CSV Import'!$EG$7:$EG$359, MATCH($BP384, 'CSV Import'!$EE$7:$EE$359, 0))),0)</f>
        <v>0</v>
      </c>
      <c r="AW384" s="59">
        <f>IFERROR(VALUE(INDEX('CSV Import'!$EL$7:$EL$359, MATCH($BP384, 'CSV Import'!$EK$7:$EK$359, 0))),0)</f>
        <v>0</v>
      </c>
      <c r="AX384" s="60">
        <f>IFERROR(VALUE(INDEX('CSV Import'!$EM$7:$EM$359, MATCH($BP384, 'CSV Import'!$EK$7:$EK$359, 0))),0)</f>
        <v>0</v>
      </c>
      <c r="AY384" s="59">
        <f>IFERROR(VALUE(INDEX('CSV Import'!$ER$7:$ER$359, MATCH($BP384, 'CSV Import'!$EQ$7:$EQ$359, 0))),0)</f>
        <v>0</v>
      </c>
      <c r="AZ384" s="60">
        <f>IFERROR(VALUE(INDEX('CSV Import'!$ES$7:$ES$359, MATCH($BP384, 'CSV Import'!$EQ$7:$EQ$359, 0))),0)</f>
        <v>0</v>
      </c>
      <c r="BA384" s="59">
        <f>IFERROR(VALUE(INDEX('CSV Import'!$EX$7:$EX$359, MATCH($BP384, 'CSV Import'!$EW$7:$EW$359, 0))),0)</f>
        <v>0</v>
      </c>
      <c r="BB384" s="60">
        <f>IFERROR(VALUE(INDEX('CSV Import'!$EY$7:$EY$359, MATCH($BP384, 'CSV Import'!$EW$7:$EW$359, 0))),0)</f>
        <v>0</v>
      </c>
      <c r="BC384" s="59">
        <f>IFERROR(VALUE(INDEX('CSV Import'!$FD$7:$FD$359, MATCH($BP384, 'CSV Import'!$FC$7:$FC$359, 0))),0)</f>
        <v>0</v>
      </c>
      <c r="BD384" s="60">
        <f>IFERROR(VALUE(INDEX('CSV Import'!$FE$7:$FE$359, MATCH($BP384, 'CSV Import'!$FC$7:$FC$359, 0))),0)</f>
        <v>0</v>
      </c>
      <c r="BE384" s="59">
        <f>IFERROR(VALUE(INDEX('CSV Import'!$FJ$7:$FJ$359, MATCH($BP384, 'CSV Import'!$FI$7:$FI$359, 0))),0)</f>
        <v>0</v>
      </c>
      <c r="BF384" s="60">
        <f>IFERROR(VALUE(INDEX('CSV Import'!$FK$7:$FK$359, MATCH($BP384, 'CSV Import'!$FI$7:$FI$359, 0))),0)</f>
        <v>0</v>
      </c>
      <c r="BG384" s="59">
        <f>IFERROR(VALUE(INDEX('CSV Import'!$FP$7:$FP$359, MATCH($BP384, 'CSV Import'!$FO$7:$FO$359, 0))),0)</f>
        <v>0</v>
      </c>
      <c r="BH384" s="60">
        <f>IFERROR(VALUE(INDEX('CSV Import'!$FQ$7:$FQ$359, MATCH($BP384, 'CSV Import'!$FO$7:$FO$359, 0))),0)</f>
        <v>0</v>
      </c>
      <c r="BI384" s="59">
        <f>IFERROR(VALUE(INDEX('CSV Import'!$FV$7:$FV$359, MATCH($BP384, 'CSV Import'!$FU$7:$FU$359, 0))),0)</f>
        <v>0</v>
      </c>
      <c r="BJ384" s="60">
        <f>IFERROR(VALUE(INDEX('CSV Import'!$FW$7:$FW$359, MATCH($BP384, 'CSV Import'!$FU$7:$FU$359, 0))),0)</f>
        <v>0</v>
      </c>
      <c r="BK384" s="59">
        <f>IFERROR(VALUE(INDEX('CSV Import'!$GB$7:$GB$359, MATCH($BP384, 'CSV Import'!$GA$7:$GA$359, 0))),0)</f>
        <v>0</v>
      </c>
      <c r="BL384" s="60">
        <f>IFERROR(VALUE(INDEX('CSV Import'!$GC$7:$GC$359, MATCH($BP384, 'CSV Import'!$GA$7:$GA$359, 0))),0)</f>
        <v>0</v>
      </c>
      <c r="BM384" s="61">
        <f t="shared" si="585"/>
        <v>0</v>
      </c>
      <c r="BN384" s="62">
        <f t="shared" si="585"/>
        <v>0</v>
      </c>
      <c r="BP384" s="33" t="str">
        <f t="shared" si="586"/>
        <v>COMPLIMENTARY ORDERS---</v>
      </c>
    </row>
    <row r="385" spans="1:68" x14ac:dyDescent="0.2">
      <c r="A385" s="28">
        <f>ROW()</f>
        <v>385</v>
      </c>
      <c r="B385" s="111" t="s">
        <v>15</v>
      </c>
      <c r="C385" s="59">
        <f>IFERROR(VALUE(INDEX('CSV Import'!$D$7:$D$359, MATCH($BP385, 'CSV Import'!$C$7:$C$359, 0))),0)</f>
        <v>0</v>
      </c>
      <c r="D385" s="60">
        <f>IFERROR(VALUE(INDEX('CSV Import'!$E$7:$E$359, MATCH($BP385, 'CSV Import'!$C$7:$C$359, 0))),0)</f>
        <v>0</v>
      </c>
      <c r="E385" s="59">
        <f>IFERROR(VALUE(INDEX('CSV Import'!$J$7:$J$359, MATCH($BP385, 'CSV Import'!$I$7:$I$359, 0))),0)</f>
        <v>0</v>
      </c>
      <c r="F385" s="60">
        <f>IFERROR(VALUE(INDEX('CSV Import'!$K$7:$K$359, MATCH($BP385, 'CSV Import'!$I$7:$I$359, 0))),0)</f>
        <v>0</v>
      </c>
      <c r="G385" s="59">
        <f>IFERROR(VALUE(INDEX('CSV Import'!$P$7:$P$359, MATCH($BP385, 'CSV Import'!$O$7:$O$359, 0))),0)</f>
        <v>0</v>
      </c>
      <c r="H385" s="60">
        <f>IFERROR(VALUE(INDEX('CSV Import'!$Q$7:$Q$359, MATCH($BP385, 'CSV Import'!$O$7:$O$359, 0))),0)</f>
        <v>0</v>
      </c>
      <c r="I385" s="59">
        <f>IFERROR(VALUE(INDEX('CSV Import'!$V$7:$V$359, MATCH($BP385, 'CSV Import'!$U$7:$U$359, 0))),0)</f>
        <v>0</v>
      </c>
      <c r="J385" s="60">
        <f>IFERROR(VALUE(INDEX('CSV Import'!$W$7:$W$359, MATCH($BP385, 'CSV Import'!$U$7:$U$359, 0))),0)</f>
        <v>0</v>
      </c>
      <c r="K385" s="59">
        <f>IFERROR(VALUE(INDEX('CSV Import'!$AB$7:$AB$359, MATCH($BP385, 'CSV Import'!$AA$7:$AA$359, 0))),0)</f>
        <v>0</v>
      </c>
      <c r="L385" s="60">
        <f>IFERROR(VALUE(INDEX('CSV Import'!$AC$7:$AC$359, MATCH($BP385, 'CSV Import'!$AA$7:$AA$359, 0))),0)</f>
        <v>0</v>
      </c>
      <c r="M385" s="59">
        <f>IFERROR(VALUE(INDEX('CSV Import'!$AH$7:$AH$359, MATCH($BP385, 'CSV Import'!$AG$7:$AG$359, 0))),0)</f>
        <v>0</v>
      </c>
      <c r="N385" s="60">
        <f>IFERROR(VALUE(INDEX('CSV Import'!$AI$7:$AI$359, MATCH($BP385, 'CSV Import'!$AG$7:$AG$359, 0))),0)</f>
        <v>0</v>
      </c>
      <c r="O385" s="59">
        <f>IFERROR(VALUE(INDEX('CSV Import'!$AN$7:$AN$359, MATCH($BP385, 'CSV Import'!$AM$7:$AM$359, 0))),0)</f>
        <v>0</v>
      </c>
      <c r="P385" s="60">
        <f>IFERROR(VALUE(INDEX('CSV Import'!$AO$7:$AO$359, MATCH($BP385, 'CSV Import'!$AM$7:$AM$359, 0))),0)</f>
        <v>0</v>
      </c>
      <c r="Q385" s="59">
        <f>IFERROR(VALUE(INDEX('CSV Import'!$AT$7:$AT$359, MATCH($BP385, 'CSV Import'!$AS$7:$AS$359, 0))),0)</f>
        <v>0</v>
      </c>
      <c r="R385" s="60">
        <f>IFERROR(VALUE(INDEX('CSV Import'!$AU$7:$AU$359, MATCH($BP385, 'CSV Import'!$AS$7:$AS$359, 0))),0)</f>
        <v>0</v>
      </c>
      <c r="S385" s="59">
        <f>IFERROR(VALUE(INDEX('CSV Import'!$AZ$7:$AZ$359, MATCH($BP385, 'CSV Import'!$AY$7:$AY$359, 0))),0)</f>
        <v>0</v>
      </c>
      <c r="T385" s="60">
        <f>IFERROR(VALUE(INDEX('CSV Import'!$BA$7:$BA$359, MATCH($BP385, 'CSV Import'!$AY$7:$AY$359, 0))),0)</f>
        <v>0</v>
      </c>
      <c r="U385" s="59">
        <f>IFERROR(VALUE(INDEX('CSV Import'!$BF$7:$BF$359, MATCH($BP385, 'CSV Import'!$BE$7:$BE$359, 0))),0)</f>
        <v>0</v>
      </c>
      <c r="V385" s="60">
        <f>IFERROR(VALUE(INDEX('CSV Import'!$BG$7:$BG$359, MATCH($BP385, 'CSV Import'!$BE$7:$BE$359, 0))),0)</f>
        <v>0</v>
      </c>
      <c r="W385" s="59">
        <f>IFERROR(VALUE(INDEX('CSV Import'!$BL$7:$BL$359, MATCH($BP385, 'CSV Import'!$BK$7:$BK$359, 0))),0)</f>
        <v>0</v>
      </c>
      <c r="X385" s="60">
        <f>IFERROR(VALUE(INDEX('CSV Import'!$BM$7:$BM$359, MATCH($BP385, 'CSV Import'!$BK$7:$BK$359, 0))),0)</f>
        <v>0</v>
      </c>
      <c r="Y385" s="59">
        <f>IFERROR(VALUE(INDEX('CSV Import'!$BR$7:$BR$359, MATCH($BP385, 'CSV Import'!$BQ$7:$BQ$359, 0))),0)</f>
        <v>0</v>
      </c>
      <c r="Z385" s="60">
        <f>IFERROR(VALUE(INDEX('CSV Import'!$BS$7:$BS$359, MATCH($BP385, 'CSV Import'!$BQ$7:$BQ$359, 0))),0)</f>
        <v>0</v>
      </c>
      <c r="AA385" s="59">
        <f>IFERROR(VALUE(INDEX('CSV Import'!$BX$7:$BX$359, MATCH($BP385, 'CSV Import'!$BW$7:$BW$359, 0))),0)</f>
        <v>0</v>
      </c>
      <c r="AB385" s="60">
        <f>IFERROR(VALUE(INDEX('CSV Import'!$BY$7:$BY$359, MATCH($BP385, 'CSV Import'!$BW$7:$BW$359, 0))),0)</f>
        <v>0</v>
      </c>
      <c r="AC385" s="59">
        <f>IFERROR(VALUE(INDEX('CSV Import'!$CD$7:$CD$359, MATCH($BP385, 'CSV Import'!$CC$7:$CC$359, 0))),0)</f>
        <v>0</v>
      </c>
      <c r="AD385" s="60">
        <f>IFERROR(VALUE(INDEX('CSV Import'!$CE$7:$CE$359, MATCH($BP385, 'CSV Import'!$CC$7:$CC$359, 0))),0)</f>
        <v>0</v>
      </c>
      <c r="AE385" s="59">
        <f>IFERROR(VALUE(INDEX('CSV Import'!$CJ$7:$CJ$359, MATCH($BP385, 'CSV Import'!$CI$7:$CI$359, 0))),0)</f>
        <v>0</v>
      </c>
      <c r="AF385" s="60">
        <f>IFERROR(VALUE(INDEX('CSV Import'!$CK$7:$CK$359, MATCH($BP385, 'CSV Import'!$CI$7:$CI$359, 0))),0)</f>
        <v>0</v>
      </c>
      <c r="AG385" s="59">
        <f>IFERROR(VALUE(INDEX('CSV Import'!$CP$7:$CP$359, MATCH($BP385, 'CSV Import'!$CO$7:$CO$359, 0))),0)</f>
        <v>0</v>
      </c>
      <c r="AH385" s="60">
        <f>IFERROR(VALUE(INDEX('CSV Import'!$CQ$7:$CQ$359, MATCH($BP385, 'CSV Import'!$CO$7:$CO$359, 0))),0)</f>
        <v>0</v>
      </c>
      <c r="AI385" s="59">
        <f>IFERROR(VALUE(INDEX('CSV Import'!$CV$7:$CV$359, MATCH($BP385, 'CSV Import'!$CU$7:$CU$359, 0))),0)</f>
        <v>0</v>
      </c>
      <c r="AJ385" s="60">
        <f>IFERROR(VALUE(INDEX('CSV Import'!$CW$7:$CW$359, MATCH($BP385, 'CSV Import'!$CU$7:$CU$359, 0))),0)</f>
        <v>0</v>
      </c>
      <c r="AK385" s="59">
        <f>IFERROR(VALUE(INDEX('CSV Import'!$DB$7:$DB$359, MATCH($BP385, 'CSV Import'!$DA$7:$DA$359, 0))),0)</f>
        <v>0</v>
      </c>
      <c r="AL385" s="60">
        <f>IFERROR(VALUE(INDEX('CSV Import'!$DC$7:$DC$359, MATCH($BP385, 'CSV Import'!$DA$7:$DA$359, 0))),0)</f>
        <v>0</v>
      </c>
      <c r="AM385" s="59">
        <f>IFERROR(VALUE(INDEX('CSV Import'!$DH$7:$DH$359, MATCH($BP385, 'CSV Import'!$DG$7:$DG$359, 0))),0)</f>
        <v>0</v>
      </c>
      <c r="AN385" s="60">
        <f>IFERROR(VALUE(INDEX('CSV Import'!$DI$7:$DI$359, MATCH($BP385, 'CSV Import'!$DG$7:$DG$359, 0))),0)</f>
        <v>0</v>
      </c>
      <c r="AO385" s="59">
        <f>IFERROR(VALUE(INDEX('CSV Import'!$DN$7:$DN$359, MATCH($BP385, 'CSV Import'!$DM$7:$DM$359, 0))),0)</f>
        <v>0</v>
      </c>
      <c r="AP385" s="60">
        <f>IFERROR(VALUE(INDEX('CSV Import'!$DO$7:$DO$359, MATCH($BP385, 'CSV Import'!$DM$7:$DM$359, 0))),0)</f>
        <v>0</v>
      </c>
      <c r="AQ385" s="59">
        <f>IFERROR(VALUE(INDEX('CSV Import'!$DT$7:$DT$359, MATCH($BP385, 'CSV Import'!$DS$7:$DS$359, 0))),0)</f>
        <v>0</v>
      </c>
      <c r="AR385" s="60">
        <f>IFERROR(VALUE(INDEX('CSV Import'!$DU$7:$DU$359, MATCH($BP385, 'CSV Import'!$DS$7:$DS$359, 0))),0)</f>
        <v>0</v>
      </c>
      <c r="AS385" s="59">
        <f>IFERROR(VALUE(INDEX('CSV Import'!$DZ$7:$DZ$359, MATCH($BP385, 'CSV Import'!$DY$7:$DY$359, 0))),0)</f>
        <v>0</v>
      </c>
      <c r="AT385" s="60">
        <f>IFERROR(VALUE(INDEX('CSV Import'!$EA$7:$EA$359, MATCH($BP385, 'CSV Import'!$DY$7:$DY$359, 0))),0)</f>
        <v>0</v>
      </c>
      <c r="AU385" s="59">
        <f>IFERROR(VALUE(INDEX('CSV Import'!$EF$7:$EF$359, MATCH($BP385, 'CSV Import'!$EE$7:$EE$359, 0))),0)</f>
        <v>0</v>
      </c>
      <c r="AV385" s="60">
        <f>IFERROR(VALUE(INDEX('CSV Import'!$EG$7:$EG$359, MATCH($BP385, 'CSV Import'!$EE$7:$EE$359, 0))),0)</f>
        <v>0</v>
      </c>
      <c r="AW385" s="59">
        <f>IFERROR(VALUE(INDEX('CSV Import'!$EL$7:$EL$359, MATCH($BP385, 'CSV Import'!$EK$7:$EK$359, 0))),0)</f>
        <v>0</v>
      </c>
      <c r="AX385" s="60">
        <f>IFERROR(VALUE(INDEX('CSV Import'!$EM$7:$EM$359, MATCH($BP385, 'CSV Import'!$EK$7:$EK$359, 0))),0)</f>
        <v>0</v>
      </c>
      <c r="AY385" s="59">
        <f>IFERROR(VALUE(INDEX('CSV Import'!$ER$7:$ER$359, MATCH($BP385, 'CSV Import'!$EQ$7:$EQ$359, 0))),0)</f>
        <v>0</v>
      </c>
      <c r="AZ385" s="60">
        <f>IFERROR(VALUE(INDEX('CSV Import'!$ES$7:$ES$359, MATCH($BP385, 'CSV Import'!$EQ$7:$EQ$359, 0))),0)</f>
        <v>0</v>
      </c>
      <c r="BA385" s="59">
        <f>IFERROR(VALUE(INDEX('CSV Import'!$EX$7:$EX$359, MATCH($BP385, 'CSV Import'!$EW$7:$EW$359, 0))),0)</f>
        <v>0</v>
      </c>
      <c r="BB385" s="60">
        <f>IFERROR(VALUE(INDEX('CSV Import'!$EY$7:$EY$359, MATCH($BP385, 'CSV Import'!$EW$7:$EW$359, 0))),0)</f>
        <v>0</v>
      </c>
      <c r="BC385" s="59">
        <f>IFERROR(VALUE(INDEX('CSV Import'!$FD$7:$FD$359, MATCH($BP385, 'CSV Import'!$FC$7:$FC$359, 0))),0)</f>
        <v>0</v>
      </c>
      <c r="BD385" s="60">
        <f>IFERROR(VALUE(INDEX('CSV Import'!$FE$7:$FE$359, MATCH($BP385, 'CSV Import'!$FC$7:$FC$359, 0))),0)</f>
        <v>0</v>
      </c>
      <c r="BE385" s="59">
        <f>IFERROR(VALUE(INDEX('CSV Import'!$FJ$7:$FJ$359, MATCH($BP385, 'CSV Import'!$FI$7:$FI$359, 0))),0)</f>
        <v>0</v>
      </c>
      <c r="BF385" s="60">
        <f>IFERROR(VALUE(INDEX('CSV Import'!$FK$7:$FK$359, MATCH($BP385, 'CSV Import'!$FI$7:$FI$359, 0))),0)</f>
        <v>0</v>
      </c>
      <c r="BG385" s="59">
        <f>IFERROR(VALUE(INDEX('CSV Import'!$FP$7:$FP$359, MATCH($BP385, 'CSV Import'!$FO$7:$FO$359, 0))),0)</f>
        <v>0</v>
      </c>
      <c r="BH385" s="60">
        <f>IFERROR(VALUE(INDEX('CSV Import'!$FQ$7:$FQ$359, MATCH($BP385, 'CSV Import'!$FO$7:$FO$359, 0))),0)</f>
        <v>0</v>
      </c>
      <c r="BI385" s="59">
        <f>IFERROR(VALUE(INDEX('CSV Import'!$FV$7:$FV$359, MATCH($BP385, 'CSV Import'!$FU$7:$FU$359, 0))),0)</f>
        <v>0</v>
      </c>
      <c r="BJ385" s="60">
        <f>IFERROR(VALUE(INDEX('CSV Import'!$FW$7:$FW$359, MATCH($BP385, 'CSV Import'!$FU$7:$FU$359, 0))),0)</f>
        <v>0</v>
      </c>
      <c r="BK385" s="59">
        <f>IFERROR(VALUE(INDEX('CSV Import'!$GB$7:$GB$359, MATCH($BP385, 'CSV Import'!$GA$7:$GA$359, 0))),0)</f>
        <v>0</v>
      </c>
      <c r="BL385" s="60">
        <f>IFERROR(VALUE(INDEX('CSV Import'!$GC$7:$GC$359, MATCH($BP385, 'CSV Import'!$GA$7:$GA$359, 0))),0)</f>
        <v>0</v>
      </c>
      <c r="BM385" s="61">
        <f t="shared" si="585"/>
        <v>0</v>
      </c>
      <c r="BN385" s="62">
        <f t="shared" si="585"/>
        <v>0</v>
      </c>
      <c r="BP385" s="33" t="str">
        <f t="shared" si="586"/>
        <v>COMPLIMENTARY ORDERS---</v>
      </c>
    </row>
    <row r="386" spans="1:68" x14ac:dyDescent="0.2">
      <c r="A386" s="28">
        <f>ROW()</f>
        <v>386</v>
      </c>
      <c r="B386" s="111" t="s">
        <v>15</v>
      </c>
      <c r="C386" s="59">
        <f>IFERROR(VALUE(INDEX('CSV Import'!$D$7:$D$359, MATCH($BP386, 'CSV Import'!$C$7:$C$359, 0))),0)</f>
        <v>0</v>
      </c>
      <c r="D386" s="60">
        <f>IFERROR(VALUE(INDEX('CSV Import'!$E$7:$E$359, MATCH($BP386, 'CSV Import'!$C$7:$C$359, 0))),0)</f>
        <v>0</v>
      </c>
      <c r="E386" s="59">
        <f>IFERROR(VALUE(INDEX('CSV Import'!$J$7:$J$359, MATCH($BP386, 'CSV Import'!$I$7:$I$359, 0))),0)</f>
        <v>0</v>
      </c>
      <c r="F386" s="60">
        <f>IFERROR(VALUE(INDEX('CSV Import'!$K$7:$K$359, MATCH($BP386, 'CSV Import'!$I$7:$I$359, 0))),0)</f>
        <v>0</v>
      </c>
      <c r="G386" s="59">
        <f>IFERROR(VALUE(INDEX('CSV Import'!$P$7:$P$359, MATCH($BP386, 'CSV Import'!$O$7:$O$359, 0))),0)</f>
        <v>0</v>
      </c>
      <c r="H386" s="60">
        <f>IFERROR(VALUE(INDEX('CSV Import'!$Q$7:$Q$359, MATCH($BP386, 'CSV Import'!$O$7:$O$359, 0))),0)</f>
        <v>0</v>
      </c>
      <c r="I386" s="59">
        <f>IFERROR(VALUE(INDEX('CSV Import'!$V$7:$V$359, MATCH($BP386, 'CSV Import'!$U$7:$U$359, 0))),0)</f>
        <v>0</v>
      </c>
      <c r="J386" s="60">
        <f>IFERROR(VALUE(INDEX('CSV Import'!$W$7:$W$359, MATCH($BP386, 'CSV Import'!$U$7:$U$359, 0))),0)</f>
        <v>0</v>
      </c>
      <c r="K386" s="59">
        <f>IFERROR(VALUE(INDEX('CSV Import'!$AB$7:$AB$359, MATCH($BP386, 'CSV Import'!$AA$7:$AA$359, 0))),0)</f>
        <v>0</v>
      </c>
      <c r="L386" s="60">
        <f>IFERROR(VALUE(INDEX('CSV Import'!$AC$7:$AC$359, MATCH($BP386, 'CSV Import'!$AA$7:$AA$359, 0))),0)</f>
        <v>0</v>
      </c>
      <c r="M386" s="59">
        <f>IFERROR(VALUE(INDEX('CSV Import'!$AH$7:$AH$359, MATCH($BP386, 'CSV Import'!$AG$7:$AG$359, 0))),0)</f>
        <v>0</v>
      </c>
      <c r="N386" s="60">
        <f>IFERROR(VALUE(INDEX('CSV Import'!$AI$7:$AI$359, MATCH($BP386, 'CSV Import'!$AG$7:$AG$359, 0))),0)</f>
        <v>0</v>
      </c>
      <c r="O386" s="59">
        <f>IFERROR(VALUE(INDEX('CSV Import'!$AN$7:$AN$359, MATCH($BP386, 'CSV Import'!$AM$7:$AM$359, 0))),0)</f>
        <v>0</v>
      </c>
      <c r="P386" s="60">
        <f>IFERROR(VALUE(INDEX('CSV Import'!$AO$7:$AO$359, MATCH($BP386, 'CSV Import'!$AM$7:$AM$359, 0))),0)</f>
        <v>0</v>
      </c>
      <c r="Q386" s="59">
        <f>IFERROR(VALUE(INDEX('CSV Import'!$AT$7:$AT$359, MATCH($BP386, 'CSV Import'!$AS$7:$AS$359, 0))),0)</f>
        <v>0</v>
      </c>
      <c r="R386" s="60">
        <f>IFERROR(VALUE(INDEX('CSV Import'!$AU$7:$AU$359, MATCH($BP386, 'CSV Import'!$AS$7:$AS$359, 0))),0)</f>
        <v>0</v>
      </c>
      <c r="S386" s="59">
        <f>IFERROR(VALUE(INDEX('CSV Import'!$AZ$7:$AZ$359, MATCH($BP386, 'CSV Import'!$AY$7:$AY$359, 0))),0)</f>
        <v>0</v>
      </c>
      <c r="T386" s="60">
        <f>IFERROR(VALUE(INDEX('CSV Import'!$BA$7:$BA$359, MATCH($BP386, 'CSV Import'!$AY$7:$AY$359, 0))),0)</f>
        <v>0</v>
      </c>
      <c r="U386" s="59">
        <f>IFERROR(VALUE(INDEX('CSV Import'!$BF$7:$BF$359, MATCH($BP386, 'CSV Import'!$BE$7:$BE$359, 0))),0)</f>
        <v>0</v>
      </c>
      <c r="V386" s="60">
        <f>IFERROR(VALUE(INDEX('CSV Import'!$BG$7:$BG$359, MATCH($BP386, 'CSV Import'!$BE$7:$BE$359, 0))),0)</f>
        <v>0</v>
      </c>
      <c r="W386" s="59">
        <f>IFERROR(VALUE(INDEX('CSV Import'!$BL$7:$BL$359, MATCH($BP386, 'CSV Import'!$BK$7:$BK$359, 0))),0)</f>
        <v>0</v>
      </c>
      <c r="X386" s="60">
        <f>IFERROR(VALUE(INDEX('CSV Import'!$BM$7:$BM$359, MATCH($BP386, 'CSV Import'!$BK$7:$BK$359, 0))),0)</f>
        <v>0</v>
      </c>
      <c r="Y386" s="59">
        <f>IFERROR(VALUE(INDEX('CSV Import'!$BR$7:$BR$359, MATCH($BP386, 'CSV Import'!$BQ$7:$BQ$359, 0))),0)</f>
        <v>0</v>
      </c>
      <c r="Z386" s="60">
        <f>IFERROR(VALUE(INDEX('CSV Import'!$BS$7:$BS$359, MATCH($BP386, 'CSV Import'!$BQ$7:$BQ$359, 0))),0)</f>
        <v>0</v>
      </c>
      <c r="AA386" s="59">
        <f>IFERROR(VALUE(INDEX('CSV Import'!$BX$7:$BX$359, MATCH($BP386, 'CSV Import'!$BW$7:$BW$359, 0))),0)</f>
        <v>0</v>
      </c>
      <c r="AB386" s="60">
        <f>IFERROR(VALUE(INDEX('CSV Import'!$BY$7:$BY$359, MATCH($BP386, 'CSV Import'!$BW$7:$BW$359, 0))),0)</f>
        <v>0</v>
      </c>
      <c r="AC386" s="59">
        <f>IFERROR(VALUE(INDEX('CSV Import'!$CD$7:$CD$359, MATCH($BP386, 'CSV Import'!$CC$7:$CC$359, 0))),0)</f>
        <v>0</v>
      </c>
      <c r="AD386" s="60">
        <f>IFERROR(VALUE(INDEX('CSV Import'!$CE$7:$CE$359, MATCH($BP386, 'CSV Import'!$CC$7:$CC$359, 0))),0)</f>
        <v>0</v>
      </c>
      <c r="AE386" s="59">
        <f>IFERROR(VALUE(INDEX('CSV Import'!$CJ$7:$CJ$359, MATCH($BP386, 'CSV Import'!$CI$7:$CI$359, 0))),0)</f>
        <v>0</v>
      </c>
      <c r="AF386" s="60">
        <f>IFERROR(VALUE(INDEX('CSV Import'!$CK$7:$CK$359, MATCH($BP386, 'CSV Import'!$CI$7:$CI$359, 0))),0)</f>
        <v>0</v>
      </c>
      <c r="AG386" s="59">
        <f>IFERROR(VALUE(INDEX('CSV Import'!$CP$7:$CP$359, MATCH($BP386, 'CSV Import'!$CO$7:$CO$359, 0))),0)</f>
        <v>0</v>
      </c>
      <c r="AH386" s="60">
        <f>IFERROR(VALUE(INDEX('CSV Import'!$CQ$7:$CQ$359, MATCH($BP386, 'CSV Import'!$CO$7:$CO$359, 0))),0)</f>
        <v>0</v>
      </c>
      <c r="AI386" s="59">
        <f>IFERROR(VALUE(INDEX('CSV Import'!$CV$7:$CV$359, MATCH($BP386, 'CSV Import'!$CU$7:$CU$359, 0))),0)</f>
        <v>0</v>
      </c>
      <c r="AJ386" s="60">
        <f>IFERROR(VALUE(INDEX('CSV Import'!$CW$7:$CW$359, MATCH($BP386, 'CSV Import'!$CU$7:$CU$359, 0))),0)</f>
        <v>0</v>
      </c>
      <c r="AK386" s="59">
        <f>IFERROR(VALUE(INDEX('CSV Import'!$DB$7:$DB$359, MATCH($BP386, 'CSV Import'!$DA$7:$DA$359, 0))),0)</f>
        <v>0</v>
      </c>
      <c r="AL386" s="60">
        <f>IFERROR(VALUE(INDEX('CSV Import'!$DC$7:$DC$359, MATCH($BP386, 'CSV Import'!$DA$7:$DA$359, 0))),0)</f>
        <v>0</v>
      </c>
      <c r="AM386" s="59">
        <f>IFERROR(VALUE(INDEX('CSV Import'!$DH$7:$DH$359, MATCH($BP386, 'CSV Import'!$DG$7:$DG$359, 0))),0)</f>
        <v>0</v>
      </c>
      <c r="AN386" s="60">
        <f>IFERROR(VALUE(INDEX('CSV Import'!$DI$7:$DI$359, MATCH($BP386, 'CSV Import'!$DG$7:$DG$359, 0))),0)</f>
        <v>0</v>
      </c>
      <c r="AO386" s="59">
        <f>IFERROR(VALUE(INDEX('CSV Import'!$DN$7:$DN$359, MATCH($BP386, 'CSV Import'!$DM$7:$DM$359, 0))),0)</f>
        <v>0</v>
      </c>
      <c r="AP386" s="60">
        <f>IFERROR(VALUE(INDEX('CSV Import'!$DO$7:$DO$359, MATCH($BP386, 'CSV Import'!$DM$7:$DM$359, 0))),0)</f>
        <v>0</v>
      </c>
      <c r="AQ386" s="59">
        <f>IFERROR(VALUE(INDEX('CSV Import'!$DT$7:$DT$359, MATCH($BP386, 'CSV Import'!$DS$7:$DS$359, 0))),0)</f>
        <v>0</v>
      </c>
      <c r="AR386" s="60">
        <f>IFERROR(VALUE(INDEX('CSV Import'!$DU$7:$DU$359, MATCH($BP386, 'CSV Import'!$DS$7:$DS$359, 0))),0)</f>
        <v>0</v>
      </c>
      <c r="AS386" s="59">
        <f>IFERROR(VALUE(INDEX('CSV Import'!$DZ$7:$DZ$359, MATCH($BP386, 'CSV Import'!$DY$7:$DY$359, 0))),0)</f>
        <v>0</v>
      </c>
      <c r="AT386" s="60">
        <f>IFERROR(VALUE(INDEX('CSV Import'!$EA$7:$EA$359, MATCH($BP386, 'CSV Import'!$DY$7:$DY$359, 0))),0)</f>
        <v>0</v>
      </c>
      <c r="AU386" s="59">
        <f>IFERROR(VALUE(INDEX('CSV Import'!$EF$7:$EF$359, MATCH($BP386, 'CSV Import'!$EE$7:$EE$359, 0))),0)</f>
        <v>0</v>
      </c>
      <c r="AV386" s="60">
        <f>IFERROR(VALUE(INDEX('CSV Import'!$EG$7:$EG$359, MATCH($BP386, 'CSV Import'!$EE$7:$EE$359, 0))),0)</f>
        <v>0</v>
      </c>
      <c r="AW386" s="59">
        <f>IFERROR(VALUE(INDEX('CSV Import'!$EL$7:$EL$359, MATCH($BP386, 'CSV Import'!$EK$7:$EK$359, 0))),0)</f>
        <v>0</v>
      </c>
      <c r="AX386" s="60">
        <f>IFERROR(VALUE(INDEX('CSV Import'!$EM$7:$EM$359, MATCH($BP386, 'CSV Import'!$EK$7:$EK$359, 0))),0)</f>
        <v>0</v>
      </c>
      <c r="AY386" s="59">
        <f>IFERROR(VALUE(INDEX('CSV Import'!$ER$7:$ER$359, MATCH($BP386, 'CSV Import'!$EQ$7:$EQ$359, 0))),0)</f>
        <v>0</v>
      </c>
      <c r="AZ386" s="60">
        <f>IFERROR(VALUE(INDEX('CSV Import'!$ES$7:$ES$359, MATCH($BP386, 'CSV Import'!$EQ$7:$EQ$359, 0))),0)</f>
        <v>0</v>
      </c>
      <c r="BA386" s="59">
        <f>IFERROR(VALUE(INDEX('CSV Import'!$EX$7:$EX$359, MATCH($BP386, 'CSV Import'!$EW$7:$EW$359, 0))),0)</f>
        <v>0</v>
      </c>
      <c r="BB386" s="60">
        <f>IFERROR(VALUE(INDEX('CSV Import'!$EY$7:$EY$359, MATCH($BP386, 'CSV Import'!$EW$7:$EW$359, 0))),0)</f>
        <v>0</v>
      </c>
      <c r="BC386" s="59">
        <f>IFERROR(VALUE(INDEX('CSV Import'!$FD$7:$FD$359, MATCH($BP386, 'CSV Import'!$FC$7:$FC$359, 0))),0)</f>
        <v>0</v>
      </c>
      <c r="BD386" s="60">
        <f>IFERROR(VALUE(INDEX('CSV Import'!$FE$7:$FE$359, MATCH($BP386, 'CSV Import'!$FC$7:$FC$359, 0))),0)</f>
        <v>0</v>
      </c>
      <c r="BE386" s="59">
        <f>IFERROR(VALUE(INDEX('CSV Import'!$FJ$7:$FJ$359, MATCH($BP386, 'CSV Import'!$FI$7:$FI$359, 0))),0)</f>
        <v>0</v>
      </c>
      <c r="BF386" s="60">
        <f>IFERROR(VALUE(INDEX('CSV Import'!$FK$7:$FK$359, MATCH($BP386, 'CSV Import'!$FI$7:$FI$359, 0))),0)</f>
        <v>0</v>
      </c>
      <c r="BG386" s="59">
        <f>IFERROR(VALUE(INDEX('CSV Import'!$FP$7:$FP$359, MATCH($BP386, 'CSV Import'!$FO$7:$FO$359, 0))),0)</f>
        <v>0</v>
      </c>
      <c r="BH386" s="60">
        <f>IFERROR(VALUE(INDEX('CSV Import'!$FQ$7:$FQ$359, MATCH($BP386, 'CSV Import'!$FO$7:$FO$359, 0))),0)</f>
        <v>0</v>
      </c>
      <c r="BI386" s="59">
        <f>IFERROR(VALUE(INDEX('CSV Import'!$FV$7:$FV$359, MATCH($BP386, 'CSV Import'!$FU$7:$FU$359, 0))),0)</f>
        <v>0</v>
      </c>
      <c r="BJ386" s="60">
        <f>IFERROR(VALUE(INDEX('CSV Import'!$FW$7:$FW$359, MATCH($BP386, 'CSV Import'!$FU$7:$FU$359, 0))),0)</f>
        <v>0</v>
      </c>
      <c r="BK386" s="59">
        <f>IFERROR(VALUE(INDEX('CSV Import'!$GB$7:$GB$359, MATCH($BP386, 'CSV Import'!$GA$7:$GA$359, 0))),0)</f>
        <v>0</v>
      </c>
      <c r="BL386" s="60">
        <f>IFERROR(VALUE(INDEX('CSV Import'!$GC$7:$GC$359, MATCH($BP386, 'CSV Import'!$GA$7:$GA$359, 0))),0)</f>
        <v>0</v>
      </c>
      <c r="BM386" s="61">
        <f t="shared" si="585"/>
        <v>0</v>
      </c>
      <c r="BN386" s="62">
        <f t="shared" si="585"/>
        <v>0</v>
      </c>
      <c r="BP386" s="33" t="str">
        <f t="shared" si="586"/>
        <v>COMPLIMENTARY ORDERS---</v>
      </c>
    </row>
    <row r="387" spans="1:68" x14ac:dyDescent="0.2">
      <c r="A387" s="28">
        <f>ROW()</f>
        <v>387</v>
      </c>
      <c r="B387" s="111" t="s">
        <v>15</v>
      </c>
      <c r="C387" s="59">
        <f>IFERROR(VALUE(INDEX('CSV Import'!$D$7:$D$359, MATCH($BP387, 'CSV Import'!$C$7:$C$359, 0))),0)</f>
        <v>0</v>
      </c>
      <c r="D387" s="60">
        <f>IFERROR(VALUE(INDEX('CSV Import'!$E$7:$E$359, MATCH($BP387, 'CSV Import'!$C$7:$C$359, 0))),0)</f>
        <v>0</v>
      </c>
      <c r="E387" s="59">
        <f>IFERROR(VALUE(INDEX('CSV Import'!$J$7:$J$359, MATCH($BP387, 'CSV Import'!$I$7:$I$359, 0))),0)</f>
        <v>0</v>
      </c>
      <c r="F387" s="60">
        <f>IFERROR(VALUE(INDEX('CSV Import'!$K$7:$K$359, MATCH($BP387, 'CSV Import'!$I$7:$I$359, 0))),0)</f>
        <v>0</v>
      </c>
      <c r="G387" s="59">
        <f>IFERROR(VALUE(INDEX('CSV Import'!$P$7:$P$359, MATCH($BP387, 'CSV Import'!$O$7:$O$359, 0))),0)</f>
        <v>0</v>
      </c>
      <c r="H387" s="60">
        <f>IFERROR(VALUE(INDEX('CSV Import'!$Q$7:$Q$359, MATCH($BP387, 'CSV Import'!$O$7:$O$359, 0))),0)</f>
        <v>0</v>
      </c>
      <c r="I387" s="59">
        <f>IFERROR(VALUE(INDEX('CSV Import'!$V$7:$V$359, MATCH($BP387, 'CSV Import'!$U$7:$U$359, 0))),0)</f>
        <v>0</v>
      </c>
      <c r="J387" s="60">
        <f>IFERROR(VALUE(INDEX('CSV Import'!$W$7:$W$359, MATCH($BP387, 'CSV Import'!$U$7:$U$359, 0))),0)</f>
        <v>0</v>
      </c>
      <c r="K387" s="59">
        <f>IFERROR(VALUE(INDEX('CSV Import'!$AB$7:$AB$359, MATCH($BP387, 'CSV Import'!$AA$7:$AA$359, 0))),0)</f>
        <v>0</v>
      </c>
      <c r="L387" s="60">
        <f>IFERROR(VALUE(INDEX('CSV Import'!$AC$7:$AC$359, MATCH($BP387, 'CSV Import'!$AA$7:$AA$359, 0))),0)</f>
        <v>0</v>
      </c>
      <c r="M387" s="59">
        <f>IFERROR(VALUE(INDEX('CSV Import'!$AH$7:$AH$359, MATCH($BP387, 'CSV Import'!$AG$7:$AG$359, 0))),0)</f>
        <v>0</v>
      </c>
      <c r="N387" s="60">
        <f>IFERROR(VALUE(INDEX('CSV Import'!$AI$7:$AI$359, MATCH($BP387, 'CSV Import'!$AG$7:$AG$359, 0))),0)</f>
        <v>0</v>
      </c>
      <c r="O387" s="59">
        <f>IFERROR(VALUE(INDEX('CSV Import'!$AN$7:$AN$359, MATCH($BP387, 'CSV Import'!$AM$7:$AM$359, 0))),0)</f>
        <v>0</v>
      </c>
      <c r="P387" s="60">
        <f>IFERROR(VALUE(INDEX('CSV Import'!$AO$7:$AO$359, MATCH($BP387, 'CSV Import'!$AM$7:$AM$359, 0))),0)</f>
        <v>0</v>
      </c>
      <c r="Q387" s="59">
        <f>IFERROR(VALUE(INDEX('CSV Import'!$AT$7:$AT$359, MATCH($BP387, 'CSV Import'!$AS$7:$AS$359, 0))),0)</f>
        <v>0</v>
      </c>
      <c r="R387" s="60">
        <f>IFERROR(VALUE(INDEX('CSV Import'!$AU$7:$AU$359, MATCH($BP387, 'CSV Import'!$AS$7:$AS$359, 0))),0)</f>
        <v>0</v>
      </c>
      <c r="S387" s="59">
        <f>IFERROR(VALUE(INDEX('CSV Import'!$AZ$7:$AZ$359, MATCH($BP387, 'CSV Import'!$AY$7:$AY$359, 0))),0)</f>
        <v>0</v>
      </c>
      <c r="T387" s="60">
        <f>IFERROR(VALUE(INDEX('CSV Import'!$BA$7:$BA$359, MATCH($BP387, 'CSV Import'!$AY$7:$AY$359, 0))),0)</f>
        <v>0</v>
      </c>
      <c r="U387" s="59">
        <f>IFERROR(VALUE(INDEX('CSV Import'!$BF$7:$BF$359, MATCH($BP387, 'CSV Import'!$BE$7:$BE$359, 0))),0)</f>
        <v>0</v>
      </c>
      <c r="V387" s="60">
        <f>IFERROR(VALUE(INDEX('CSV Import'!$BG$7:$BG$359, MATCH($BP387, 'CSV Import'!$BE$7:$BE$359, 0))),0)</f>
        <v>0</v>
      </c>
      <c r="W387" s="59">
        <f>IFERROR(VALUE(INDEX('CSV Import'!$BL$7:$BL$359, MATCH($BP387, 'CSV Import'!$BK$7:$BK$359, 0))),0)</f>
        <v>0</v>
      </c>
      <c r="X387" s="60">
        <f>IFERROR(VALUE(INDEX('CSV Import'!$BM$7:$BM$359, MATCH($BP387, 'CSV Import'!$BK$7:$BK$359, 0))),0)</f>
        <v>0</v>
      </c>
      <c r="Y387" s="59">
        <f>IFERROR(VALUE(INDEX('CSV Import'!$BR$7:$BR$359, MATCH($BP387, 'CSV Import'!$BQ$7:$BQ$359, 0))),0)</f>
        <v>0</v>
      </c>
      <c r="Z387" s="60">
        <f>IFERROR(VALUE(INDEX('CSV Import'!$BS$7:$BS$359, MATCH($BP387, 'CSV Import'!$BQ$7:$BQ$359, 0))),0)</f>
        <v>0</v>
      </c>
      <c r="AA387" s="59">
        <f>IFERROR(VALUE(INDEX('CSV Import'!$BX$7:$BX$359, MATCH($BP387, 'CSV Import'!$BW$7:$BW$359, 0))),0)</f>
        <v>0</v>
      </c>
      <c r="AB387" s="60">
        <f>IFERROR(VALUE(INDEX('CSV Import'!$BY$7:$BY$359, MATCH($BP387, 'CSV Import'!$BW$7:$BW$359, 0))),0)</f>
        <v>0</v>
      </c>
      <c r="AC387" s="59">
        <f>IFERROR(VALUE(INDEX('CSV Import'!$CD$7:$CD$359, MATCH($BP387, 'CSV Import'!$CC$7:$CC$359, 0))),0)</f>
        <v>0</v>
      </c>
      <c r="AD387" s="60">
        <f>IFERROR(VALUE(INDEX('CSV Import'!$CE$7:$CE$359, MATCH($BP387, 'CSV Import'!$CC$7:$CC$359, 0))),0)</f>
        <v>0</v>
      </c>
      <c r="AE387" s="59">
        <f>IFERROR(VALUE(INDEX('CSV Import'!$CJ$7:$CJ$359, MATCH($BP387, 'CSV Import'!$CI$7:$CI$359, 0))),0)</f>
        <v>0</v>
      </c>
      <c r="AF387" s="60">
        <f>IFERROR(VALUE(INDEX('CSV Import'!$CK$7:$CK$359, MATCH($BP387, 'CSV Import'!$CI$7:$CI$359, 0))),0)</f>
        <v>0</v>
      </c>
      <c r="AG387" s="59">
        <f>IFERROR(VALUE(INDEX('CSV Import'!$CP$7:$CP$359, MATCH($BP387, 'CSV Import'!$CO$7:$CO$359, 0))),0)</f>
        <v>0</v>
      </c>
      <c r="AH387" s="60">
        <f>IFERROR(VALUE(INDEX('CSV Import'!$CQ$7:$CQ$359, MATCH($BP387, 'CSV Import'!$CO$7:$CO$359, 0))),0)</f>
        <v>0</v>
      </c>
      <c r="AI387" s="59">
        <f>IFERROR(VALUE(INDEX('CSV Import'!$CV$7:$CV$359, MATCH($BP387, 'CSV Import'!$CU$7:$CU$359, 0))),0)</f>
        <v>0</v>
      </c>
      <c r="AJ387" s="60">
        <f>IFERROR(VALUE(INDEX('CSV Import'!$CW$7:$CW$359, MATCH($BP387, 'CSV Import'!$CU$7:$CU$359, 0))),0)</f>
        <v>0</v>
      </c>
      <c r="AK387" s="59">
        <f>IFERROR(VALUE(INDEX('CSV Import'!$DB$7:$DB$359, MATCH($BP387, 'CSV Import'!$DA$7:$DA$359, 0))),0)</f>
        <v>0</v>
      </c>
      <c r="AL387" s="60">
        <f>IFERROR(VALUE(INDEX('CSV Import'!$DC$7:$DC$359, MATCH($BP387, 'CSV Import'!$DA$7:$DA$359, 0))),0)</f>
        <v>0</v>
      </c>
      <c r="AM387" s="59">
        <f>IFERROR(VALUE(INDEX('CSV Import'!$DH$7:$DH$359, MATCH($BP387, 'CSV Import'!$DG$7:$DG$359, 0))),0)</f>
        <v>0</v>
      </c>
      <c r="AN387" s="60">
        <f>IFERROR(VALUE(INDEX('CSV Import'!$DI$7:$DI$359, MATCH($BP387, 'CSV Import'!$DG$7:$DG$359, 0))),0)</f>
        <v>0</v>
      </c>
      <c r="AO387" s="59">
        <f>IFERROR(VALUE(INDEX('CSV Import'!$DN$7:$DN$359, MATCH($BP387, 'CSV Import'!$DM$7:$DM$359, 0))),0)</f>
        <v>0</v>
      </c>
      <c r="AP387" s="60">
        <f>IFERROR(VALUE(INDEX('CSV Import'!$DO$7:$DO$359, MATCH($BP387, 'CSV Import'!$DM$7:$DM$359, 0))),0)</f>
        <v>0</v>
      </c>
      <c r="AQ387" s="59">
        <f>IFERROR(VALUE(INDEX('CSV Import'!$DT$7:$DT$359, MATCH($BP387, 'CSV Import'!$DS$7:$DS$359, 0))),0)</f>
        <v>0</v>
      </c>
      <c r="AR387" s="60">
        <f>IFERROR(VALUE(INDEX('CSV Import'!$DU$7:$DU$359, MATCH($BP387, 'CSV Import'!$DS$7:$DS$359, 0))),0)</f>
        <v>0</v>
      </c>
      <c r="AS387" s="59">
        <f>IFERROR(VALUE(INDEX('CSV Import'!$DZ$7:$DZ$359, MATCH($BP387, 'CSV Import'!$DY$7:$DY$359, 0))),0)</f>
        <v>0</v>
      </c>
      <c r="AT387" s="60">
        <f>IFERROR(VALUE(INDEX('CSV Import'!$EA$7:$EA$359, MATCH($BP387, 'CSV Import'!$DY$7:$DY$359, 0))),0)</f>
        <v>0</v>
      </c>
      <c r="AU387" s="59">
        <f>IFERROR(VALUE(INDEX('CSV Import'!$EF$7:$EF$359, MATCH($BP387, 'CSV Import'!$EE$7:$EE$359, 0))),0)</f>
        <v>0</v>
      </c>
      <c r="AV387" s="60">
        <f>IFERROR(VALUE(INDEX('CSV Import'!$EG$7:$EG$359, MATCH($BP387, 'CSV Import'!$EE$7:$EE$359, 0))),0)</f>
        <v>0</v>
      </c>
      <c r="AW387" s="59">
        <f>IFERROR(VALUE(INDEX('CSV Import'!$EL$7:$EL$359, MATCH($BP387, 'CSV Import'!$EK$7:$EK$359, 0))),0)</f>
        <v>0</v>
      </c>
      <c r="AX387" s="60">
        <f>IFERROR(VALUE(INDEX('CSV Import'!$EM$7:$EM$359, MATCH($BP387, 'CSV Import'!$EK$7:$EK$359, 0))),0)</f>
        <v>0</v>
      </c>
      <c r="AY387" s="59">
        <f>IFERROR(VALUE(INDEX('CSV Import'!$ER$7:$ER$359, MATCH($BP387, 'CSV Import'!$EQ$7:$EQ$359, 0))),0)</f>
        <v>0</v>
      </c>
      <c r="AZ387" s="60">
        <f>IFERROR(VALUE(INDEX('CSV Import'!$ES$7:$ES$359, MATCH($BP387, 'CSV Import'!$EQ$7:$EQ$359, 0))),0)</f>
        <v>0</v>
      </c>
      <c r="BA387" s="59">
        <f>IFERROR(VALUE(INDEX('CSV Import'!$EX$7:$EX$359, MATCH($BP387, 'CSV Import'!$EW$7:$EW$359, 0))),0)</f>
        <v>0</v>
      </c>
      <c r="BB387" s="60">
        <f>IFERROR(VALUE(INDEX('CSV Import'!$EY$7:$EY$359, MATCH($BP387, 'CSV Import'!$EW$7:$EW$359, 0))),0)</f>
        <v>0</v>
      </c>
      <c r="BC387" s="59">
        <f>IFERROR(VALUE(INDEX('CSV Import'!$FD$7:$FD$359, MATCH($BP387, 'CSV Import'!$FC$7:$FC$359, 0))),0)</f>
        <v>0</v>
      </c>
      <c r="BD387" s="60">
        <f>IFERROR(VALUE(INDEX('CSV Import'!$FE$7:$FE$359, MATCH($BP387, 'CSV Import'!$FC$7:$FC$359, 0))),0)</f>
        <v>0</v>
      </c>
      <c r="BE387" s="59">
        <f>IFERROR(VALUE(INDEX('CSV Import'!$FJ$7:$FJ$359, MATCH($BP387, 'CSV Import'!$FI$7:$FI$359, 0))),0)</f>
        <v>0</v>
      </c>
      <c r="BF387" s="60">
        <f>IFERROR(VALUE(INDEX('CSV Import'!$FK$7:$FK$359, MATCH($BP387, 'CSV Import'!$FI$7:$FI$359, 0))),0)</f>
        <v>0</v>
      </c>
      <c r="BG387" s="59">
        <f>IFERROR(VALUE(INDEX('CSV Import'!$FP$7:$FP$359, MATCH($BP387, 'CSV Import'!$FO$7:$FO$359, 0))),0)</f>
        <v>0</v>
      </c>
      <c r="BH387" s="60">
        <f>IFERROR(VALUE(INDEX('CSV Import'!$FQ$7:$FQ$359, MATCH($BP387, 'CSV Import'!$FO$7:$FO$359, 0))),0)</f>
        <v>0</v>
      </c>
      <c r="BI387" s="59">
        <f>IFERROR(VALUE(INDEX('CSV Import'!$FV$7:$FV$359, MATCH($BP387, 'CSV Import'!$FU$7:$FU$359, 0))),0)</f>
        <v>0</v>
      </c>
      <c r="BJ387" s="60">
        <f>IFERROR(VALUE(INDEX('CSV Import'!$FW$7:$FW$359, MATCH($BP387, 'CSV Import'!$FU$7:$FU$359, 0))),0)</f>
        <v>0</v>
      </c>
      <c r="BK387" s="59">
        <f>IFERROR(VALUE(INDEX('CSV Import'!$GB$7:$GB$359, MATCH($BP387, 'CSV Import'!$GA$7:$GA$359, 0))),0)</f>
        <v>0</v>
      </c>
      <c r="BL387" s="60">
        <f>IFERROR(VALUE(INDEX('CSV Import'!$GC$7:$GC$359, MATCH($BP387, 'CSV Import'!$GA$7:$GA$359, 0))),0)</f>
        <v>0</v>
      </c>
      <c r="BM387" s="61">
        <f t="shared" si="585"/>
        <v>0</v>
      </c>
      <c r="BN387" s="62">
        <f t="shared" si="585"/>
        <v>0</v>
      </c>
      <c r="BP387" s="33" t="str">
        <f t="shared" si="586"/>
        <v>COMPLIMENTARY ORDERS---</v>
      </c>
    </row>
    <row r="388" spans="1:68" ht="15" thickBot="1" x14ac:dyDescent="0.25">
      <c r="A388" s="28">
        <f>ROW()</f>
        <v>388</v>
      </c>
      <c r="B388" s="113" t="s">
        <v>15</v>
      </c>
      <c r="C388" s="97">
        <f>IFERROR(VALUE(INDEX('CSV Import'!$D$7:$D$359, MATCH($BP388, 'CSV Import'!$C$7:$C$359, 0))),0)</f>
        <v>0</v>
      </c>
      <c r="D388" s="98">
        <f>IFERROR(VALUE(INDEX('CSV Import'!$E$7:$E$359, MATCH($BP388, 'CSV Import'!$C$7:$C$359, 0))),0)</f>
        <v>0</v>
      </c>
      <c r="E388" s="97">
        <f>IFERROR(VALUE(INDEX('CSV Import'!$J$7:$J$359, MATCH($BP388, 'CSV Import'!$I$7:$I$359, 0))),0)</f>
        <v>0</v>
      </c>
      <c r="F388" s="98">
        <f>IFERROR(VALUE(INDEX('CSV Import'!$K$7:$K$359, MATCH($BP388, 'CSV Import'!$I$7:$I$359, 0))),0)</f>
        <v>0</v>
      </c>
      <c r="G388" s="97">
        <f>IFERROR(VALUE(INDEX('CSV Import'!$P$7:$P$359, MATCH($BP388, 'CSV Import'!$O$7:$O$359, 0))),0)</f>
        <v>0</v>
      </c>
      <c r="H388" s="98">
        <f>IFERROR(VALUE(INDEX('CSV Import'!$Q$7:$Q$359, MATCH($BP388, 'CSV Import'!$O$7:$O$359, 0))),0)</f>
        <v>0</v>
      </c>
      <c r="I388" s="97">
        <f>IFERROR(VALUE(INDEX('CSV Import'!$V$7:$V$359, MATCH($BP388, 'CSV Import'!$U$7:$U$359, 0))),0)</f>
        <v>0</v>
      </c>
      <c r="J388" s="98">
        <f>IFERROR(VALUE(INDEX('CSV Import'!$W$7:$W$359, MATCH($BP388, 'CSV Import'!$U$7:$U$359, 0))),0)</f>
        <v>0</v>
      </c>
      <c r="K388" s="97">
        <f>IFERROR(VALUE(INDEX('CSV Import'!$AB$7:$AB$359, MATCH($BP388, 'CSV Import'!$AA$7:$AA$359, 0))),0)</f>
        <v>0</v>
      </c>
      <c r="L388" s="98">
        <f>IFERROR(VALUE(INDEX('CSV Import'!$AC$7:$AC$359, MATCH($BP388, 'CSV Import'!$AA$7:$AA$359, 0))),0)</f>
        <v>0</v>
      </c>
      <c r="M388" s="97">
        <f>IFERROR(VALUE(INDEX('CSV Import'!$AH$7:$AH$359, MATCH($BP388, 'CSV Import'!$AG$7:$AG$359, 0))),0)</f>
        <v>0</v>
      </c>
      <c r="N388" s="98">
        <f>IFERROR(VALUE(INDEX('CSV Import'!$AI$7:$AI$359, MATCH($BP388, 'CSV Import'!$AG$7:$AG$359, 0))),0)</f>
        <v>0</v>
      </c>
      <c r="O388" s="97">
        <f>IFERROR(VALUE(INDEX('CSV Import'!$AN$7:$AN$359, MATCH($BP388, 'CSV Import'!$AM$7:$AM$359, 0))),0)</f>
        <v>0</v>
      </c>
      <c r="P388" s="98">
        <f>IFERROR(VALUE(INDEX('CSV Import'!$AO$7:$AO$359, MATCH($BP388, 'CSV Import'!$AM$7:$AM$359, 0))),0)</f>
        <v>0</v>
      </c>
      <c r="Q388" s="97">
        <f>IFERROR(VALUE(INDEX('CSV Import'!$AT$7:$AT$359, MATCH($BP388, 'CSV Import'!$AS$7:$AS$359, 0))),0)</f>
        <v>0</v>
      </c>
      <c r="R388" s="98">
        <f>IFERROR(VALUE(INDEX('CSV Import'!$AU$7:$AU$359, MATCH($BP388, 'CSV Import'!$AS$7:$AS$359, 0))),0)</f>
        <v>0</v>
      </c>
      <c r="S388" s="97">
        <f>IFERROR(VALUE(INDEX('CSV Import'!$AZ$7:$AZ$359, MATCH($BP388, 'CSV Import'!$AY$7:$AY$359, 0))),0)</f>
        <v>0</v>
      </c>
      <c r="T388" s="98">
        <f>IFERROR(VALUE(INDEX('CSV Import'!$BA$7:$BA$359, MATCH($BP388, 'CSV Import'!$AY$7:$AY$359, 0))),0)</f>
        <v>0</v>
      </c>
      <c r="U388" s="97">
        <f>IFERROR(VALUE(INDEX('CSV Import'!$BF$7:$BF$359, MATCH($BP388, 'CSV Import'!$BE$7:$BE$359, 0))),0)</f>
        <v>0</v>
      </c>
      <c r="V388" s="98">
        <f>IFERROR(VALUE(INDEX('CSV Import'!$BG$7:$BG$359, MATCH($BP388, 'CSV Import'!$BE$7:$BE$359, 0))),0)</f>
        <v>0</v>
      </c>
      <c r="W388" s="97">
        <f>IFERROR(VALUE(INDEX('CSV Import'!$BL$7:$BL$359, MATCH($BP388, 'CSV Import'!$BK$7:$BK$359, 0))),0)</f>
        <v>0</v>
      </c>
      <c r="X388" s="98">
        <f>IFERROR(VALUE(INDEX('CSV Import'!$BM$7:$BM$359, MATCH($BP388, 'CSV Import'!$BK$7:$BK$359, 0))),0)</f>
        <v>0</v>
      </c>
      <c r="Y388" s="97">
        <f>IFERROR(VALUE(INDEX('CSV Import'!$BR$7:$BR$359, MATCH($BP388, 'CSV Import'!$BQ$7:$BQ$359, 0))),0)</f>
        <v>0</v>
      </c>
      <c r="Z388" s="98">
        <f>IFERROR(VALUE(INDEX('CSV Import'!$BS$7:$BS$359, MATCH($BP388, 'CSV Import'!$BQ$7:$BQ$359, 0))),0)</f>
        <v>0</v>
      </c>
      <c r="AA388" s="97">
        <f>IFERROR(VALUE(INDEX('CSV Import'!$BX$7:$BX$359, MATCH($BP388, 'CSV Import'!$BW$7:$BW$359, 0))),0)</f>
        <v>0</v>
      </c>
      <c r="AB388" s="98">
        <f>IFERROR(VALUE(INDEX('CSV Import'!$BY$7:$BY$359, MATCH($BP388, 'CSV Import'!$BW$7:$BW$359, 0))),0)</f>
        <v>0</v>
      </c>
      <c r="AC388" s="97">
        <f>IFERROR(VALUE(INDEX('CSV Import'!$CD$7:$CD$359, MATCH($BP388, 'CSV Import'!$CC$7:$CC$359, 0))),0)</f>
        <v>0</v>
      </c>
      <c r="AD388" s="98">
        <f>IFERROR(VALUE(INDEX('CSV Import'!$CE$7:$CE$359, MATCH($BP388, 'CSV Import'!$CC$7:$CC$359, 0))),0)</f>
        <v>0</v>
      </c>
      <c r="AE388" s="97">
        <f>IFERROR(VALUE(INDEX('CSV Import'!$CJ$7:$CJ$359, MATCH($BP388, 'CSV Import'!$CI$7:$CI$359, 0))),0)</f>
        <v>0</v>
      </c>
      <c r="AF388" s="98">
        <f>IFERROR(VALUE(INDEX('CSV Import'!$CK$7:$CK$359, MATCH($BP388, 'CSV Import'!$CI$7:$CI$359, 0))),0)</f>
        <v>0</v>
      </c>
      <c r="AG388" s="97">
        <f>IFERROR(VALUE(INDEX('CSV Import'!$CP$7:$CP$359, MATCH($BP388, 'CSV Import'!$CO$7:$CO$359, 0))),0)</f>
        <v>0</v>
      </c>
      <c r="AH388" s="98">
        <f>IFERROR(VALUE(INDEX('CSV Import'!$CQ$7:$CQ$359, MATCH($BP388, 'CSV Import'!$CO$7:$CO$359, 0))),0)</f>
        <v>0</v>
      </c>
      <c r="AI388" s="97">
        <f>IFERROR(VALUE(INDEX('CSV Import'!$CV$7:$CV$359, MATCH($BP388, 'CSV Import'!$CU$7:$CU$359, 0))),0)</f>
        <v>0</v>
      </c>
      <c r="AJ388" s="98">
        <f>IFERROR(VALUE(INDEX('CSV Import'!$CW$7:$CW$359, MATCH($BP388, 'CSV Import'!$CU$7:$CU$359, 0))),0)</f>
        <v>0</v>
      </c>
      <c r="AK388" s="97">
        <f>IFERROR(VALUE(INDEX('CSV Import'!$DB$7:$DB$359, MATCH($BP388, 'CSV Import'!$DA$7:$DA$359, 0))),0)</f>
        <v>0</v>
      </c>
      <c r="AL388" s="98">
        <f>IFERROR(VALUE(INDEX('CSV Import'!$DC$7:$DC$359, MATCH($BP388, 'CSV Import'!$DA$7:$DA$359, 0))),0)</f>
        <v>0</v>
      </c>
      <c r="AM388" s="97">
        <f>IFERROR(VALUE(INDEX('CSV Import'!$DH$7:$DH$359, MATCH($BP388, 'CSV Import'!$DG$7:$DG$359, 0))),0)</f>
        <v>0</v>
      </c>
      <c r="AN388" s="98">
        <f>IFERROR(VALUE(INDEX('CSV Import'!$DI$7:$DI$359, MATCH($BP388, 'CSV Import'!$DG$7:$DG$359, 0))),0)</f>
        <v>0</v>
      </c>
      <c r="AO388" s="97">
        <f>IFERROR(VALUE(INDEX('CSV Import'!$DN$7:$DN$359, MATCH($BP388, 'CSV Import'!$DM$7:$DM$359, 0))),0)</f>
        <v>0</v>
      </c>
      <c r="AP388" s="98">
        <f>IFERROR(VALUE(INDEX('CSV Import'!$DO$7:$DO$359, MATCH($BP388, 'CSV Import'!$DM$7:$DM$359, 0))),0)</f>
        <v>0</v>
      </c>
      <c r="AQ388" s="97">
        <f>IFERROR(VALUE(INDEX('CSV Import'!$DT$7:$DT$359, MATCH($BP388, 'CSV Import'!$DS$7:$DS$359, 0))),0)</f>
        <v>0</v>
      </c>
      <c r="AR388" s="98">
        <f>IFERROR(VALUE(INDEX('CSV Import'!$DU$7:$DU$359, MATCH($BP388, 'CSV Import'!$DS$7:$DS$359, 0))),0)</f>
        <v>0</v>
      </c>
      <c r="AS388" s="97">
        <f>IFERROR(VALUE(INDEX('CSV Import'!$DZ$7:$DZ$359, MATCH($BP388, 'CSV Import'!$DY$7:$DY$359, 0))),0)</f>
        <v>0</v>
      </c>
      <c r="AT388" s="98">
        <f>IFERROR(VALUE(INDEX('CSV Import'!$EA$7:$EA$359, MATCH($BP388, 'CSV Import'!$DY$7:$DY$359, 0))),0)</f>
        <v>0</v>
      </c>
      <c r="AU388" s="97">
        <f>IFERROR(VALUE(INDEX('CSV Import'!$EF$7:$EF$359, MATCH($BP388, 'CSV Import'!$EE$7:$EE$359, 0))),0)</f>
        <v>0</v>
      </c>
      <c r="AV388" s="98">
        <f>IFERROR(VALUE(INDEX('CSV Import'!$EG$7:$EG$359, MATCH($BP388, 'CSV Import'!$EE$7:$EE$359, 0))),0)</f>
        <v>0</v>
      </c>
      <c r="AW388" s="97">
        <f>IFERROR(VALUE(INDEX('CSV Import'!$EL$7:$EL$359, MATCH($BP388, 'CSV Import'!$EK$7:$EK$359, 0))),0)</f>
        <v>0</v>
      </c>
      <c r="AX388" s="98">
        <f>IFERROR(VALUE(INDEX('CSV Import'!$EM$7:$EM$359, MATCH($BP388, 'CSV Import'!$EK$7:$EK$359, 0))),0)</f>
        <v>0</v>
      </c>
      <c r="AY388" s="97">
        <f>IFERROR(VALUE(INDEX('CSV Import'!$ER$7:$ER$359, MATCH($BP388, 'CSV Import'!$EQ$7:$EQ$359, 0))),0)</f>
        <v>0</v>
      </c>
      <c r="AZ388" s="98">
        <f>IFERROR(VALUE(INDEX('CSV Import'!$ES$7:$ES$359, MATCH($BP388, 'CSV Import'!$EQ$7:$EQ$359, 0))),0)</f>
        <v>0</v>
      </c>
      <c r="BA388" s="97">
        <f>IFERROR(VALUE(INDEX('CSV Import'!$EX$7:$EX$359, MATCH($BP388, 'CSV Import'!$EW$7:$EW$359, 0))),0)</f>
        <v>0</v>
      </c>
      <c r="BB388" s="98">
        <f>IFERROR(VALUE(INDEX('CSV Import'!$EY$7:$EY$359, MATCH($BP388, 'CSV Import'!$EW$7:$EW$359, 0))),0)</f>
        <v>0</v>
      </c>
      <c r="BC388" s="97">
        <f>IFERROR(VALUE(INDEX('CSV Import'!$FD$7:$FD$359, MATCH($BP388, 'CSV Import'!$FC$7:$FC$359, 0))),0)</f>
        <v>0</v>
      </c>
      <c r="BD388" s="98">
        <f>IFERROR(VALUE(INDEX('CSV Import'!$FE$7:$FE$359, MATCH($BP388, 'CSV Import'!$FC$7:$FC$359, 0))),0)</f>
        <v>0</v>
      </c>
      <c r="BE388" s="97">
        <f>IFERROR(VALUE(INDEX('CSV Import'!$FJ$7:$FJ$359, MATCH($BP388, 'CSV Import'!$FI$7:$FI$359, 0))),0)</f>
        <v>0</v>
      </c>
      <c r="BF388" s="98">
        <f>IFERROR(VALUE(INDEX('CSV Import'!$FK$7:$FK$359, MATCH($BP388, 'CSV Import'!$FI$7:$FI$359, 0))),0)</f>
        <v>0</v>
      </c>
      <c r="BG388" s="97">
        <f>IFERROR(VALUE(INDEX('CSV Import'!$FP$7:$FP$359, MATCH($BP388, 'CSV Import'!$FO$7:$FO$359, 0))),0)</f>
        <v>0</v>
      </c>
      <c r="BH388" s="98">
        <f>IFERROR(VALUE(INDEX('CSV Import'!$FQ$7:$FQ$359, MATCH($BP388, 'CSV Import'!$FO$7:$FO$359, 0))),0)</f>
        <v>0</v>
      </c>
      <c r="BI388" s="97">
        <f>IFERROR(VALUE(INDEX('CSV Import'!$FV$7:$FV$359, MATCH($BP388, 'CSV Import'!$FU$7:$FU$359, 0))),0)</f>
        <v>0</v>
      </c>
      <c r="BJ388" s="98">
        <f>IFERROR(VALUE(INDEX('CSV Import'!$FW$7:$FW$359, MATCH($BP388, 'CSV Import'!$FU$7:$FU$359, 0))),0)</f>
        <v>0</v>
      </c>
      <c r="BK388" s="97">
        <f>IFERROR(VALUE(INDEX('CSV Import'!$GB$7:$GB$359, MATCH($BP388, 'CSV Import'!$GA$7:$GA$359, 0))),0)</f>
        <v>0</v>
      </c>
      <c r="BL388" s="98">
        <f>IFERROR(VALUE(INDEX('CSV Import'!$GC$7:$GC$359, MATCH($BP388, 'CSV Import'!$GA$7:$GA$359, 0))),0)</f>
        <v>0</v>
      </c>
      <c r="BM388" s="102">
        <f t="shared" si="585"/>
        <v>0</v>
      </c>
      <c r="BN388" s="103">
        <f t="shared" si="585"/>
        <v>0</v>
      </c>
      <c r="BP388" s="33" t="str">
        <f t="shared" si="586"/>
        <v>COMPLIMENTARY ORDERS---</v>
      </c>
    </row>
    <row r="389" spans="1:68" ht="15" thickBot="1" x14ac:dyDescent="0.25">
      <c r="A389" s="28">
        <f>ROW()</f>
        <v>389</v>
      </c>
      <c r="B389" s="119" t="s">
        <v>324</v>
      </c>
      <c r="C389" s="117">
        <f t="shared" ref="C389:BN389" si="587">SUM(C371:C388)</f>
        <v>2</v>
      </c>
      <c r="D389" s="118">
        <f t="shared" si="587"/>
        <v>19.25</v>
      </c>
      <c r="E389" s="117">
        <f t="shared" ref="E389:BL389" si="588">SUM(E371:E388)</f>
        <v>2</v>
      </c>
      <c r="F389" s="118">
        <f t="shared" si="588"/>
        <v>19.25</v>
      </c>
      <c r="G389" s="117">
        <f t="shared" si="588"/>
        <v>2</v>
      </c>
      <c r="H389" s="118">
        <f t="shared" si="588"/>
        <v>19.25</v>
      </c>
      <c r="I389" s="117">
        <f t="shared" si="588"/>
        <v>2</v>
      </c>
      <c r="J389" s="118">
        <f t="shared" si="588"/>
        <v>19.25</v>
      </c>
      <c r="K389" s="117">
        <f t="shared" si="588"/>
        <v>2</v>
      </c>
      <c r="L389" s="118">
        <f t="shared" si="588"/>
        <v>19.25</v>
      </c>
      <c r="M389" s="117">
        <f t="shared" si="588"/>
        <v>2</v>
      </c>
      <c r="N389" s="118">
        <f t="shared" si="588"/>
        <v>19.25</v>
      </c>
      <c r="O389" s="117">
        <f t="shared" si="588"/>
        <v>2</v>
      </c>
      <c r="P389" s="118">
        <f t="shared" si="588"/>
        <v>19.25</v>
      </c>
      <c r="Q389" s="117">
        <f t="shared" si="588"/>
        <v>2</v>
      </c>
      <c r="R389" s="118">
        <f t="shared" si="588"/>
        <v>19.25</v>
      </c>
      <c r="S389" s="117">
        <f t="shared" si="588"/>
        <v>2</v>
      </c>
      <c r="T389" s="118">
        <f t="shared" si="588"/>
        <v>19.25</v>
      </c>
      <c r="U389" s="117">
        <f t="shared" si="588"/>
        <v>2</v>
      </c>
      <c r="V389" s="118">
        <f t="shared" si="588"/>
        <v>19.25</v>
      </c>
      <c r="W389" s="117">
        <f t="shared" si="588"/>
        <v>2</v>
      </c>
      <c r="X389" s="118">
        <f t="shared" si="588"/>
        <v>19.25</v>
      </c>
      <c r="Y389" s="117">
        <f t="shared" si="588"/>
        <v>2</v>
      </c>
      <c r="Z389" s="118">
        <f t="shared" si="588"/>
        <v>19.25</v>
      </c>
      <c r="AA389" s="117">
        <f t="shared" si="588"/>
        <v>2</v>
      </c>
      <c r="AB389" s="118">
        <f t="shared" si="588"/>
        <v>19.25</v>
      </c>
      <c r="AC389" s="117">
        <f t="shared" si="588"/>
        <v>2</v>
      </c>
      <c r="AD389" s="118">
        <f t="shared" si="588"/>
        <v>19.25</v>
      </c>
      <c r="AE389" s="117">
        <f t="shared" si="588"/>
        <v>2</v>
      </c>
      <c r="AF389" s="118">
        <f t="shared" si="588"/>
        <v>19.25</v>
      </c>
      <c r="AG389" s="117">
        <f t="shared" si="588"/>
        <v>2</v>
      </c>
      <c r="AH389" s="118">
        <f t="shared" si="588"/>
        <v>19.25</v>
      </c>
      <c r="AI389" s="117">
        <f t="shared" si="588"/>
        <v>2</v>
      </c>
      <c r="AJ389" s="118">
        <f t="shared" si="588"/>
        <v>19.25</v>
      </c>
      <c r="AK389" s="117">
        <f t="shared" si="588"/>
        <v>2</v>
      </c>
      <c r="AL389" s="118">
        <f t="shared" si="588"/>
        <v>19.25</v>
      </c>
      <c r="AM389" s="117">
        <f t="shared" si="588"/>
        <v>2</v>
      </c>
      <c r="AN389" s="118">
        <f t="shared" si="588"/>
        <v>19.25</v>
      </c>
      <c r="AO389" s="117">
        <f t="shared" si="588"/>
        <v>2</v>
      </c>
      <c r="AP389" s="118">
        <f t="shared" si="588"/>
        <v>19.25</v>
      </c>
      <c r="AQ389" s="117">
        <f t="shared" si="588"/>
        <v>2</v>
      </c>
      <c r="AR389" s="118">
        <f t="shared" si="588"/>
        <v>19.25</v>
      </c>
      <c r="AS389" s="117">
        <f t="shared" si="588"/>
        <v>2</v>
      </c>
      <c r="AT389" s="118">
        <f t="shared" si="588"/>
        <v>19.25</v>
      </c>
      <c r="AU389" s="117">
        <f t="shared" si="588"/>
        <v>2</v>
      </c>
      <c r="AV389" s="118">
        <f t="shared" si="588"/>
        <v>19.25</v>
      </c>
      <c r="AW389" s="117">
        <f t="shared" si="588"/>
        <v>2</v>
      </c>
      <c r="AX389" s="118">
        <f t="shared" si="588"/>
        <v>19.25</v>
      </c>
      <c r="AY389" s="117">
        <f t="shared" si="588"/>
        <v>2</v>
      </c>
      <c r="AZ389" s="118">
        <f t="shared" si="588"/>
        <v>19.25</v>
      </c>
      <c r="BA389" s="117">
        <f t="shared" si="588"/>
        <v>2</v>
      </c>
      <c r="BB389" s="118">
        <f t="shared" si="588"/>
        <v>19.25</v>
      </c>
      <c r="BC389" s="117">
        <f t="shared" si="588"/>
        <v>2</v>
      </c>
      <c r="BD389" s="118">
        <f t="shared" si="588"/>
        <v>19.25</v>
      </c>
      <c r="BE389" s="117">
        <f t="shared" si="588"/>
        <v>2</v>
      </c>
      <c r="BF389" s="118">
        <f t="shared" si="588"/>
        <v>19.25</v>
      </c>
      <c r="BG389" s="117">
        <f t="shared" si="588"/>
        <v>2</v>
      </c>
      <c r="BH389" s="118">
        <f t="shared" si="588"/>
        <v>19.25</v>
      </c>
      <c r="BI389" s="117">
        <f t="shared" si="588"/>
        <v>2</v>
      </c>
      <c r="BJ389" s="118">
        <f t="shared" si="588"/>
        <v>19.25</v>
      </c>
      <c r="BK389" s="117">
        <f t="shared" si="588"/>
        <v>0</v>
      </c>
      <c r="BL389" s="118">
        <f t="shared" si="588"/>
        <v>0</v>
      </c>
      <c r="BM389" s="89">
        <f t="shared" si="587"/>
        <v>60</v>
      </c>
      <c r="BN389" s="74">
        <f t="shared" si="587"/>
        <v>577.5</v>
      </c>
    </row>
    <row r="390" spans="1:68" x14ac:dyDescent="0.2">
      <c r="A390" s="28">
        <f>ROW()</f>
        <v>390</v>
      </c>
      <c r="B390" s="90" t="str">
        <f>"Balance total to Complimentary Orders (row "&amp;TEXT(ROW(B16),"0")&amp;")"</f>
        <v>Balance total to Complimentary Orders (row 16)</v>
      </c>
      <c r="C390" s="91" t="str">
        <f t="shared" ref="C390:AH390" si="589">IF(C16=C389,"Balanced", "Out of Bal.")</f>
        <v>Balanced</v>
      </c>
      <c r="D390" s="91" t="str">
        <f t="shared" si="589"/>
        <v>Balanced</v>
      </c>
      <c r="E390" s="91" t="str">
        <f t="shared" si="589"/>
        <v>Balanced</v>
      </c>
      <c r="F390" s="91" t="str">
        <f t="shared" si="589"/>
        <v>Balanced</v>
      </c>
      <c r="G390" s="91" t="str">
        <f t="shared" si="589"/>
        <v>Balanced</v>
      </c>
      <c r="H390" s="91" t="str">
        <f t="shared" si="589"/>
        <v>Balanced</v>
      </c>
      <c r="I390" s="91" t="str">
        <f t="shared" si="589"/>
        <v>Balanced</v>
      </c>
      <c r="J390" s="91" t="str">
        <f t="shared" si="589"/>
        <v>Balanced</v>
      </c>
      <c r="K390" s="91" t="str">
        <f t="shared" si="589"/>
        <v>Balanced</v>
      </c>
      <c r="L390" s="91" t="str">
        <f t="shared" si="589"/>
        <v>Balanced</v>
      </c>
      <c r="M390" s="91" t="str">
        <f t="shared" si="589"/>
        <v>Balanced</v>
      </c>
      <c r="N390" s="91" t="str">
        <f t="shared" si="589"/>
        <v>Balanced</v>
      </c>
      <c r="O390" s="91" t="str">
        <f t="shared" si="589"/>
        <v>Balanced</v>
      </c>
      <c r="P390" s="91" t="str">
        <f t="shared" si="589"/>
        <v>Balanced</v>
      </c>
      <c r="Q390" s="91" t="str">
        <f t="shared" si="589"/>
        <v>Balanced</v>
      </c>
      <c r="R390" s="91" t="str">
        <f t="shared" si="589"/>
        <v>Balanced</v>
      </c>
      <c r="S390" s="91" t="str">
        <f t="shared" si="589"/>
        <v>Balanced</v>
      </c>
      <c r="T390" s="91" t="str">
        <f t="shared" si="589"/>
        <v>Balanced</v>
      </c>
      <c r="U390" s="91" t="str">
        <f t="shared" si="589"/>
        <v>Balanced</v>
      </c>
      <c r="V390" s="91" t="str">
        <f t="shared" si="589"/>
        <v>Balanced</v>
      </c>
      <c r="W390" s="91" t="str">
        <f t="shared" si="589"/>
        <v>Balanced</v>
      </c>
      <c r="X390" s="91" t="str">
        <f t="shared" si="589"/>
        <v>Balanced</v>
      </c>
      <c r="Y390" s="91" t="str">
        <f t="shared" si="589"/>
        <v>Balanced</v>
      </c>
      <c r="Z390" s="91" t="str">
        <f t="shared" si="589"/>
        <v>Balanced</v>
      </c>
      <c r="AA390" s="91" t="str">
        <f t="shared" si="589"/>
        <v>Balanced</v>
      </c>
      <c r="AB390" s="91" t="str">
        <f t="shared" si="589"/>
        <v>Balanced</v>
      </c>
      <c r="AC390" s="91" t="str">
        <f t="shared" si="589"/>
        <v>Balanced</v>
      </c>
      <c r="AD390" s="91" t="str">
        <f t="shared" si="589"/>
        <v>Balanced</v>
      </c>
      <c r="AE390" s="91" t="str">
        <f t="shared" si="589"/>
        <v>Balanced</v>
      </c>
      <c r="AF390" s="91" t="str">
        <f t="shared" si="589"/>
        <v>Balanced</v>
      </c>
      <c r="AG390" s="91" t="str">
        <f t="shared" si="589"/>
        <v>Balanced</v>
      </c>
      <c r="AH390" s="91" t="str">
        <f t="shared" si="589"/>
        <v>Balanced</v>
      </c>
      <c r="AI390" s="91" t="str">
        <f t="shared" ref="AI390:BN390" si="590">IF(AI16=AI389,"Balanced", "Out of Bal.")</f>
        <v>Balanced</v>
      </c>
      <c r="AJ390" s="91" t="str">
        <f t="shared" si="590"/>
        <v>Balanced</v>
      </c>
      <c r="AK390" s="91" t="str">
        <f t="shared" si="590"/>
        <v>Balanced</v>
      </c>
      <c r="AL390" s="91" t="str">
        <f t="shared" si="590"/>
        <v>Balanced</v>
      </c>
      <c r="AM390" s="91" t="str">
        <f t="shared" si="590"/>
        <v>Balanced</v>
      </c>
      <c r="AN390" s="91" t="str">
        <f t="shared" si="590"/>
        <v>Balanced</v>
      </c>
      <c r="AO390" s="91" t="str">
        <f t="shared" si="590"/>
        <v>Balanced</v>
      </c>
      <c r="AP390" s="91" t="str">
        <f t="shared" si="590"/>
        <v>Balanced</v>
      </c>
      <c r="AQ390" s="91" t="str">
        <f t="shared" si="590"/>
        <v>Balanced</v>
      </c>
      <c r="AR390" s="91" t="str">
        <f t="shared" si="590"/>
        <v>Balanced</v>
      </c>
      <c r="AS390" s="91" t="str">
        <f t="shared" si="590"/>
        <v>Balanced</v>
      </c>
      <c r="AT390" s="91" t="str">
        <f t="shared" si="590"/>
        <v>Balanced</v>
      </c>
      <c r="AU390" s="91" t="str">
        <f t="shared" si="590"/>
        <v>Balanced</v>
      </c>
      <c r="AV390" s="91" t="str">
        <f t="shared" si="590"/>
        <v>Balanced</v>
      </c>
      <c r="AW390" s="91" t="str">
        <f t="shared" si="590"/>
        <v>Balanced</v>
      </c>
      <c r="AX390" s="91" t="str">
        <f t="shared" si="590"/>
        <v>Balanced</v>
      </c>
      <c r="AY390" s="91" t="str">
        <f t="shared" si="590"/>
        <v>Balanced</v>
      </c>
      <c r="AZ390" s="91" t="str">
        <f t="shared" si="590"/>
        <v>Balanced</v>
      </c>
      <c r="BA390" s="91" t="str">
        <f t="shared" si="590"/>
        <v>Balanced</v>
      </c>
      <c r="BB390" s="91" t="str">
        <f t="shared" si="590"/>
        <v>Balanced</v>
      </c>
      <c r="BC390" s="91" t="str">
        <f t="shared" si="590"/>
        <v>Balanced</v>
      </c>
      <c r="BD390" s="91" t="str">
        <f t="shared" si="590"/>
        <v>Balanced</v>
      </c>
      <c r="BE390" s="91" t="str">
        <f t="shared" si="590"/>
        <v>Balanced</v>
      </c>
      <c r="BF390" s="91" t="str">
        <f t="shared" si="590"/>
        <v>Balanced</v>
      </c>
      <c r="BG390" s="91" t="str">
        <f t="shared" si="590"/>
        <v>Balanced</v>
      </c>
      <c r="BH390" s="91" t="str">
        <f t="shared" si="590"/>
        <v>Balanced</v>
      </c>
      <c r="BI390" s="91" t="str">
        <f t="shared" si="590"/>
        <v>Balanced</v>
      </c>
      <c r="BJ390" s="91" t="str">
        <f t="shared" si="590"/>
        <v>Balanced</v>
      </c>
      <c r="BK390" s="91" t="str">
        <f t="shared" si="590"/>
        <v>Balanced</v>
      </c>
      <c r="BL390" s="91" t="str">
        <f t="shared" si="590"/>
        <v>Balanced</v>
      </c>
      <c r="BM390" s="91" t="str">
        <f t="shared" si="590"/>
        <v>Balanced</v>
      </c>
      <c r="BN390" s="91" t="str">
        <f t="shared" si="590"/>
        <v>Balanced</v>
      </c>
    </row>
    <row r="391" spans="1:68" ht="15" thickBot="1" x14ac:dyDescent="0.25">
      <c r="A391" s="28">
        <f>ROW()</f>
        <v>391</v>
      </c>
      <c r="C391" s="51"/>
      <c r="E391" s="51"/>
      <c r="G391" s="51"/>
      <c r="I391" s="51"/>
      <c r="K391" s="51"/>
      <c r="M391" s="51"/>
      <c r="O391" s="51"/>
      <c r="Q391" s="51"/>
      <c r="S391" s="51"/>
      <c r="U391" s="51"/>
      <c r="W391" s="51"/>
      <c r="Y391" s="51"/>
      <c r="AA391" s="51"/>
      <c r="AC391" s="51"/>
      <c r="AE391" s="51"/>
      <c r="AG391" s="51"/>
      <c r="AI391" s="51"/>
      <c r="AK391" s="51"/>
      <c r="AM391" s="51"/>
      <c r="AO391" s="51"/>
      <c r="AQ391" s="51"/>
      <c r="AS391" s="51"/>
      <c r="AU391" s="51"/>
      <c r="AW391" s="51"/>
      <c r="AY391" s="51"/>
      <c r="BA391" s="51"/>
      <c r="BC391" s="51"/>
      <c r="BE391" s="51"/>
      <c r="BG391" s="51"/>
      <c r="BI391" s="51"/>
      <c r="BK391" s="51"/>
    </row>
    <row r="392" spans="1:68" ht="15" thickBot="1" x14ac:dyDescent="0.25">
      <c r="A392" s="28">
        <f>ROW()</f>
        <v>392</v>
      </c>
      <c r="B392" s="75" t="s">
        <v>240</v>
      </c>
      <c r="C392" s="89">
        <f t="shared" ref="C392:AH392" si="591">C206+C283+C315+C367+C389</f>
        <v>2</v>
      </c>
      <c r="D392" s="74">
        <f t="shared" si="591"/>
        <v>19.25</v>
      </c>
      <c r="E392" s="89">
        <f t="shared" si="591"/>
        <v>2</v>
      </c>
      <c r="F392" s="74">
        <f t="shared" si="591"/>
        <v>19.25</v>
      </c>
      <c r="G392" s="89">
        <f t="shared" si="591"/>
        <v>2</v>
      </c>
      <c r="H392" s="74">
        <f t="shared" si="591"/>
        <v>19.25</v>
      </c>
      <c r="I392" s="89">
        <f t="shared" si="591"/>
        <v>2</v>
      </c>
      <c r="J392" s="74">
        <f t="shared" si="591"/>
        <v>19.25</v>
      </c>
      <c r="K392" s="89">
        <f t="shared" si="591"/>
        <v>2</v>
      </c>
      <c r="L392" s="74">
        <f t="shared" si="591"/>
        <v>19.25</v>
      </c>
      <c r="M392" s="89">
        <f t="shared" si="591"/>
        <v>2</v>
      </c>
      <c r="N392" s="74">
        <f t="shared" si="591"/>
        <v>19.25</v>
      </c>
      <c r="O392" s="89">
        <f t="shared" si="591"/>
        <v>2</v>
      </c>
      <c r="P392" s="74">
        <f t="shared" si="591"/>
        <v>19.25</v>
      </c>
      <c r="Q392" s="89">
        <f t="shared" si="591"/>
        <v>2</v>
      </c>
      <c r="R392" s="74">
        <f t="shared" si="591"/>
        <v>19.25</v>
      </c>
      <c r="S392" s="89">
        <f t="shared" si="591"/>
        <v>2</v>
      </c>
      <c r="T392" s="74">
        <f t="shared" si="591"/>
        <v>19.25</v>
      </c>
      <c r="U392" s="89">
        <f t="shared" si="591"/>
        <v>2</v>
      </c>
      <c r="V392" s="74">
        <f t="shared" si="591"/>
        <v>19.25</v>
      </c>
      <c r="W392" s="89">
        <f t="shared" si="591"/>
        <v>2</v>
      </c>
      <c r="X392" s="74">
        <f t="shared" si="591"/>
        <v>19.25</v>
      </c>
      <c r="Y392" s="89">
        <f t="shared" si="591"/>
        <v>2</v>
      </c>
      <c r="Z392" s="74">
        <f t="shared" si="591"/>
        <v>19.25</v>
      </c>
      <c r="AA392" s="89">
        <f t="shared" si="591"/>
        <v>2</v>
      </c>
      <c r="AB392" s="74">
        <f t="shared" si="591"/>
        <v>19.25</v>
      </c>
      <c r="AC392" s="89">
        <f t="shared" si="591"/>
        <v>2</v>
      </c>
      <c r="AD392" s="74">
        <f t="shared" si="591"/>
        <v>19.25</v>
      </c>
      <c r="AE392" s="89">
        <f t="shared" si="591"/>
        <v>2</v>
      </c>
      <c r="AF392" s="74">
        <f t="shared" si="591"/>
        <v>19.25</v>
      </c>
      <c r="AG392" s="89">
        <f t="shared" si="591"/>
        <v>2</v>
      </c>
      <c r="AH392" s="74">
        <f t="shared" si="591"/>
        <v>19.25</v>
      </c>
      <c r="AI392" s="89">
        <f t="shared" ref="AI392:BL392" si="592">AI206+AI283+AI315+AI367+AI389</f>
        <v>2</v>
      </c>
      <c r="AJ392" s="74">
        <f t="shared" si="592"/>
        <v>19.25</v>
      </c>
      <c r="AK392" s="89">
        <f t="shared" si="592"/>
        <v>2</v>
      </c>
      <c r="AL392" s="74">
        <f t="shared" si="592"/>
        <v>19.25</v>
      </c>
      <c r="AM392" s="89">
        <f t="shared" si="592"/>
        <v>2</v>
      </c>
      <c r="AN392" s="74">
        <f t="shared" si="592"/>
        <v>19.25</v>
      </c>
      <c r="AO392" s="89">
        <f t="shared" si="592"/>
        <v>2</v>
      </c>
      <c r="AP392" s="74">
        <f t="shared" si="592"/>
        <v>19.25</v>
      </c>
      <c r="AQ392" s="89">
        <f t="shared" si="592"/>
        <v>2</v>
      </c>
      <c r="AR392" s="74">
        <f t="shared" si="592"/>
        <v>19.25</v>
      </c>
      <c r="AS392" s="89">
        <f t="shared" si="592"/>
        <v>2</v>
      </c>
      <c r="AT392" s="74">
        <f t="shared" si="592"/>
        <v>19.25</v>
      </c>
      <c r="AU392" s="89">
        <f t="shared" si="592"/>
        <v>2</v>
      </c>
      <c r="AV392" s="74">
        <f t="shared" si="592"/>
        <v>19.25</v>
      </c>
      <c r="AW392" s="89">
        <f t="shared" si="592"/>
        <v>2</v>
      </c>
      <c r="AX392" s="74">
        <f t="shared" si="592"/>
        <v>19.25</v>
      </c>
      <c r="AY392" s="89">
        <f t="shared" si="592"/>
        <v>2</v>
      </c>
      <c r="AZ392" s="74">
        <f t="shared" si="592"/>
        <v>19.25</v>
      </c>
      <c r="BA392" s="89">
        <f t="shared" si="592"/>
        <v>2</v>
      </c>
      <c r="BB392" s="74">
        <f t="shared" si="592"/>
        <v>19.25</v>
      </c>
      <c r="BC392" s="89">
        <f t="shared" si="592"/>
        <v>2</v>
      </c>
      <c r="BD392" s="74">
        <f t="shared" si="592"/>
        <v>19.25</v>
      </c>
      <c r="BE392" s="89">
        <f t="shared" si="592"/>
        <v>2</v>
      </c>
      <c r="BF392" s="74">
        <f t="shared" si="592"/>
        <v>19.25</v>
      </c>
      <c r="BG392" s="89">
        <f t="shared" si="592"/>
        <v>2</v>
      </c>
      <c r="BH392" s="74">
        <f t="shared" si="592"/>
        <v>19.25</v>
      </c>
      <c r="BI392" s="89">
        <f t="shared" si="592"/>
        <v>2</v>
      </c>
      <c r="BJ392" s="74">
        <f t="shared" si="592"/>
        <v>19.25</v>
      </c>
      <c r="BK392" s="89">
        <f t="shared" si="592"/>
        <v>0</v>
      </c>
      <c r="BL392" s="74">
        <f t="shared" si="592"/>
        <v>0</v>
      </c>
      <c r="BM392" s="89">
        <f>SUM(BM378:BM391)</f>
        <v>60</v>
      </c>
      <c r="BN392" s="74">
        <f>SUM(BN378:BN391)</f>
        <v>577.5</v>
      </c>
    </row>
    <row r="393" spans="1:68" ht="15" thickBot="1" x14ac:dyDescent="0.25">
      <c r="A393" s="28">
        <f>ROW()</f>
        <v>393</v>
      </c>
      <c r="C393" s="51"/>
      <c r="E393" s="51"/>
      <c r="G393" s="51"/>
      <c r="I393" s="51"/>
      <c r="K393" s="51"/>
      <c r="M393" s="51"/>
      <c r="O393" s="51"/>
      <c r="Q393" s="51"/>
      <c r="S393" s="51"/>
      <c r="U393" s="51"/>
      <c r="W393" s="51"/>
      <c r="Y393" s="51"/>
      <c r="AA393" s="51"/>
      <c r="AC393" s="51"/>
      <c r="AE393" s="51"/>
      <c r="AG393" s="51"/>
      <c r="AI393" s="51"/>
      <c r="AK393" s="51"/>
      <c r="AM393" s="51"/>
      <c r="AO393" s="51"/>
      <c r="AQ393" s="51"/>
      <c r="AS393" s="51"/>
      <c r="AU393" s="51"/>
      <c r="AW393" s="51"/>
      <c r="AY393" s="51"/>
      <c r="BA393" s="51"/>
      <c r="BC393" s="51"/>
      <c r="BE393" s="51"/>
      <c r="BG393" s="51"/>
      <c r="BI393" s="51"/>
      <c r="BK393" s="51"/>
    </row>
    <row r="394" spans="1:68" ht="15" thickBot="1" x14ac:dyDescent="0.25">
      <c r="A394" s="28">
        <f>ROW()</f>
        <v>394</v>
      </c>
      <c r="B394" s="104" t="s">
        <v>325</v>
      </c>
    </row>
    <row r="395" spans="1:68" ht="15" thickBot="1" x14ac:dyDescent="0.25">
      <c r="A395" s="28">
        <f>ROW()</f>
        <v>395</v>
      </c>
      <c r="B395" s="75" t="s">
        <v>260</v>
      </c>
      <c r="D395" s="49">
        <f>D19</f>
        <v>5401.9</v>
      </c>
      <c r="F395" s="49">
        <f>F19</f>
        <v>5401.9</v>
      </c>
      <c r="H395" s="49">
        <f>H19</f>
        <v>5401.9</v>
      </c>
      <c r="J395" s="49">
        <f>J19</f>
        <v>5401.9</v>
      </c>
      <c r="L395" s="49">
        <f>L19</f>
        <v>5401.9</v>
      </c>
      <c r="N395" s="49">
        <f>N19</f>
        <v>5401.9</v>
      </c>
      <c r="P395" s="49">
        <f>P19</f>
        <v>5401.9</v>
      </c>
      <c r="R395" s="49">
        <f>R19</f>
        <v>5401.9</v>
      </c>
      <c r="T395" s="49">
        <f>T19</f>
        <v>5401.9</v>
      </c>
      <c r="V395" s="49">
        <f>V19</f>
        <v>5401.9</v>
      </c>
      <c r="X395" s="49">
        <f>X19</f>
        <v>5401.9</v>
      </c>
      <c r="Z395" s="49">
        <f>Z19</f>
        <v>5401.9</v>
      </c>
      <c r="AB395" s="49">
        <f>AB19</f>
        <v>5401.9</v>
      </c>
      <c r="AD395" s="49">
        <f>AD19</f>
        <v>5401.9</v>
      </c>
      <c r="AF395" s="49">
        <f>AF19</f>
        <v>5401.9</v>
      </c>
      <c r="AH395" s="49">
        <f>AH19</f>
        <v>5401.9</v>
      </c>
      <c r="AJ395" s="49">
        <f>AJ19</f>
        <v>5401.9</v>
      </c>
      <c r="AL395" s="49">
        <f>AL19</f>
        <v>5401.9</v>
      </c>
      <c r="AN395" s="49">
        <f>AN19</f>
        <v>5401.9</v>
      </c>
      <c r="AP395" s="49">
        <f>AP19</f>
        <v>5401.9</v>
      </c>
      <c r="AR395" s="49">
        <f>AR19</f>
        <v>5401.9</v>
      </c>
      <c r="AT395" s="49">
        <f>AT19</f>
        <v>5401.9</v>
      </c>
      <c r="AV395" s="49">
        <f>AV19</f>
        <v>5401.9</v>
      </c>
      <c r="AX395" s="49">
        <f>AX19</f>
        <v>5401.9</v>
      </c>
      <c r="AZ395" s="49">
        <f>AZ19</f>
        <v>5401.9</v>
      </c>
      <c r="BB395" s="49">
        <f>BB19</f>
        <v>5401.9</v>
      </c>
      <c r="BD395" s="49">
        <f>BD19</f>
        <v>5401.9</v>
      </c>
      <c r="BF395" s="49">
        <f>BF19</f>
        <v>5401.9</v>
      </c>
      <c r="BH395" s="49">
        <f>BH19</f>
        <v>5401.9</v>
      </c>
      <c r="BJ395" s="49">
        <f>BJ19</f>
        <v>5401.9</v>
      </c>
      <c r="BL395" s="49">
        <f>BL19</f>
        <v>0</v>
      </c>
      <c r="BN395" s="49">
        <f t="shared" ref="BN395" si="593">SUM(D395,F395,H395,J395,L395,N395,P395,R395,T395,V395,X395,Z395,AB395,AD395,AF395)+SUM(AH395,AJ395,AL395,AN395,AP395,AR395,AT395,AV395,AX395,AZ395,BB395,BD395,BF395,BH395,BJ395,BL395)</f>
        <v>162057</v>
      </c>
    </row>
    <row r="396" spans="1:68" ht="15" thickBot="1" x14ac:dyDescent="0.25">
      <c r="A396" s="28">
        <f>ROW()</f>
        <v>396</v>
      </c>
      <c r="C396" s="51"/>
      <c r="E396" s="51"/>
      <c r="G396" s="51"/>
      <c r="I396" s="51"/>
      <c r="K396" s="51"/>
      <c r="M396" s="51"/>
      <c r="O396" s="51"/>
      <c r="Q396" s="51"/>
      <c r="S396" s="51"/>
      <c r="U396" s="51"/>
      <c r="W396" s="51"/>
      <c r="Y396" s="51"/>
      <c r="AA396" s="51"/>
      <c r="AC396" s="51"/>
      <c r="AE396" s="51"/>
      <c r="AG396" s="51"/>
      <c r="AI396" s="51"/>
      <c r="AK396" s="51"/>
      <c r="AM396" s="51"/>
      <c r="AO396" s="51"/>
      <c r="AQ396" s="51"/>
      <c r="AS396" s="51"/>
      <c r="AU396" s="51"/>
      <c r="AW396" s="51"/>
      <c r="AY396" s="51"/>
      <c r="BA396" s="51"/>
      <c r="BC396" s="51"/>
      <c r="BE396" s="51"/>
      <c r="BG396" s="51"/>
      <c r="BI396" s="51"/>
      <c r="BK396" s="51"/>
    </row>
    <row r="397" spans="1:68" ht="15" thickBot="1" x14ac:dyDescent="0.25">
      <c r="A397" s="28">
        <f>ROW()</f>
        <v>397</v>
      </c>
      <c r="B397" s="42" t="s">
        <v>326</v>
      </c>
    </row>
    <row r="398" spans="1:68" x14ac:dyDescent="0.2">
      <c r="A398" s="28">
        <f>ROW()</f>
        <v>398</v>
      </c>
      <c r="B398" s="94" t="s">
        <v>327</v>
      </c>
      <c r="D398" s="79">
        <f>IFERROR(VALUE(INDEX('CSV Import'!$E$7:$E$359, MATCH($BP398, 'CSV Import'!$C$7:$C$359, 0))),0)</f>
        <v>1.6</v>
      </c>
      <c r="F398" s="79">
        <f>IFERROR(VALUE(INDEX('CSV Import'!$K$7:$K$359, MATCH($BP398, 'CSV Import'!$I$7:$I$359, 0))),0)</f>
        <v>1.6</v>
      </c>
      <c r="H398" s="79">
        <f>IFERROR(VALUE(INDEX('CSV Import'!$Q$7:$Q$359, MATCH($BP398, 'CSV Import'!$O$7:$O$359, 0))),0)</f>
        <v>1.6</v>
      </c>
      <c r="J398" s="79">
        <f>IFERROR(VALUE(INDEX('CSV Import'!$W$7:$W$359, MATCH($BP398, 'CSV Import'!$U$7:$U$359, 0))),0)</f>
        <v>1.6</v>
      </c>
      <c r="L398" s="79">
        <f>IFERROR(VALUE(INDEX('CSV Import'!$AC$7:$AC$359, MATCH($BP398, 'CSV Import'!$AA$7:$AA$359, 0))),0)</f>
        <v>1.6</v>
      </c>
      <c r="N398" s="79">
        <f>IFERROR(VALUE(INDEX('CSV Import'!$AI$7:$AI$359, MATCH($BP398, 'CSV Import'!$AG$7:$AG$359, 0))),0)</f>
        <v>1.6</v>
      </c>
      <c r="P398" s="79">
        <f>IFERROR(VALUE(INDEX('CSV Import'!$AO$7:$AO$359, MATCH($BP398, 'CSV Import'!$AM$7:$AM$359, 0))),0)</f>
        <v>1.6</v>
      </c>
      <c r="R398" s="79">
        <f>IFERROR(VALUE(INDEX('CSV Import'!$AU$7:$AU$359, MATCH($BP398, 'CSV Import'!$AS$7:$AS$359, 0))),0)</f>
        <v>1.6</v>
      </c>
      <c r="T398" s="79">
        <f>IFERROR(VALUE(INDEX('CSV Import'!$BA$7:$BA$359, MATCH($BP398, 'CSV Import'!$AY$7:$AY$359, 0))),0)</f>
        <v>1.6</v>
      </c>
      <c r="V398" s="79">
        <f>IFERROR(VALUE(INDEX('CSV Import'!$BG$7:$BG$359, MATCH($BP398, 'CSV Import'!$BE$7:$BE$359, 0))),0)</f>
        <v>1.6</v>
      </c>
      <c r="X398" s="79">
        <f>IFERROR(VALUE(INDEX('CSV Import'!$BM$7:$BM$359, MATCH($BP398, 'CSV Import'!$BK$7:$BK$359, 0))),0)</f>
        <v>1.6</v>
      </c>
      <c r="Z398" s="79">
        <f>IFERROR(VALUE(INDEX('CSV Import'!$BS$7:$BS$359, MATCH($BP398, 'CSV Import'!$BQ$7:$BQ$359, 0))),0)</f>
        <v>1.6</v>
      </c>
      <c r="AB398" s="79">
        <f>IFERROR(VALUE(INDEX('CSV Import'!$BY$7:$BY$359, MATCH($BP398, 'CSV Import'!$BW$7:$BW$359, 0))),0)</f>
        <v>1.6</v>
      </c>
      <c r="AD398" s="79">
        <f>IFERROR(VALUE(INDEX('CSV Import'!$CE$7:$CE$359, MATCH($BP398, 'CSV Import'!$CC$7:$CC$359, 0))),0)</f>
        <v>1.6</v>
      </c>
      <c r="AF398" s="79">
        <f>IFERROR(VALUE(INDEX('CSV Import'!$CK$7:$CK$359, MATCH($BP398, 'CSV Import'!$CI$7:$CI$359, 0))),0)</f>
        <v>1.6</v>
      </c>
      <c r="AH398" s="79">
        <f>IFERROR(VALUE(INDEX('CSV Import'!$CQ$7:$CQ$359, MATCH($BP398, 'CSV Import'!$CO$7:$CO$359, 0))),0)</f>
        <v>1.6</v>
      </c>
      <c r="AJ398" s="79">
        <f>IFERROR(VALUE(INDEX('CSV Import'!$CW$7:$CW$359, MATCH($BP398, 'CSV Import'!$CU$7:$CU$359, 0))),0)</f>
        <v>1.6</v>
      </c>
      <c r="AL398" s="79">
        <f>IFERROR(VALUE(INDEX('CSV Import'!$DC$7:$DC$359, MATCH($BP398, 'CSV Import'!$DA$7:$DA$359, 0))),0)</f>
        <v>1.6</v>
      </c>
      <c r="AN398" s="79">
        <f>IFERROR(VALUE(INDEX('CSV Import'!$DI$7:$DI$359, MATCH($BP398, 'CSV Import'!$DG$7:$DG$359, 0))),0)</f>
        <v>1.6</v>
      </c>
      <c r="AP398" s="79">
        <f>IFERROR(VALUE(INDEX('CSV Import'!$DO$7:$DO$359, MATCH($BP398, 'CSV Import'!$DM$7:$DM$359, 0))),0)</f>
        <v>1.6</v>
      </c>
      <c r="AR398" s="79">
        <f>IFERROR(VALUE(INDEX('CSV Import'!$DU$7:$DU$359, MATCH($BP398, 'CSV Import'!$DS$7:$DS$359, 0))),0)</f>
        <v>1.6</v>
      </c>
      <c r="AT398" s="79">
        <f>IFERROR(VALUE(INDEX('CSV Import'!$EA$7:$EA$359, MATCH($BP398, 'CSV Import'!$DY$7:$DY$359, 0))),0)</f>
        <v>1.6</v>
      </c>
      <c r="AV398" s="79">
        <f>IFERROR(VALUE(INDEX('CSV Import'!$EG$7:$EG$359, MATCH($BP398, 'CSV Import'!$EE$7:$EE$359, 0))),0)</f>
        <v>1.6</v>
      </c>
      <c r="AX398" s="79">
        <f>IFERROR(VALUE(INDEX('CSV Import'!$EM$7:$EM$359, MATCH($BP398, 'CSV Import'!$EK$7:$EK$359, 0))),0)</f>
        <v>1.6</v>
      </c>
      <c r="AZ398" s="79">
        <f>IFERROR(VALUE(INDEX('CSV Import'!$ES$7:$ES$359, MATCH($BP398, 'CSV Import'!$EQ$7:$EQ$359, 0))),0)</f>
        <v>1.6</v>
      </c>
      <c r="BB398" s="79">
        <f>IFERROR(VALUE(INDEX('CSV Import'!$EY$7:$EY$359, MATCH($BP398, 'CSV Import'!$EW$7:$EW$359, 0))),0)</f>
        <v>1.6</v>
      </c>
      <c r="BD398" s="79">
        <f>IFERROR(VALUE(INDEX('CSV Import'!$FE$7:$FE$359, MATCH($BP398, 'CSV Import'!$FC$7:$FC$359, 0))),0)</f>
        <v>1.6</v>
      </c>
      <c r="BF398" s="79">
        <f>IFERROR(VALUE(INDEX('CSV Import'!$FK$7:$FK$359, MATCH($BP398, 'CSV Import'!$FI$7:$FI$359, 0))),0)</f>
        <v>1.6</v>
      </c>
      <c r="BH398" s="79">
        <f>IFERROR(VALUE(INDEX('CSV Import'!$FQ$7:$FQ$359, MATCH($BP398, 'CSV Import'!$FO$7:$FO$359, 0))),0)</f>
        <v>1.6</v>
      </c>
      <c r="BJ398" s="79">
        <f>IFERROR(VALUE(INDEX('CSV Import'!$FW$7:$FW$359, MATCH($BP398, 'CSV Import'!$FU$7:$FU$359, 0))),0)</f>
        <v>1.6</v>
      </c>
      <c r="BL398" s="79">
        <f>IFERROR(VALUE(INDEX('CSV Import'!$GC$7:$GC$359, MATCH($BP398, 'CSV Import'!$GA$7:$GA$359, 0))),0)</f>
        <v>0</v>
      </c>
      <c r="BN398" s="80">
        <f t="shared" ref="BN398" si="594">SUM(D398,F398,H398,J398,L398,N398,P398,R398,T398,V398,X398,Z398,AB398,AD398,AF398)+SUM(AH398,AJ398,AL398,AN398,AP398,AR398,AT398,AV398,AX398,AZ398,BB398,BD398,BF398,BH398,BJ398,BL398)</f>
        <v>48.000000000000007</v>
      </c>
      <c r="BP398" s="1013" t="s">
        <v>328</v>
      </c>
    </row>
    <row r="399" spans="1:68" x14ac:dyDescent="0.2">
      <c r="A399" s="28">
        <f>ROW()</f>
        <v>399</v>
      </c>
      <c r="B399" s="95" t="s">
        <v>329</v>
      </c>
      <c r="D399" s="81">
        <f>IFERROR(VALUE(INDEX('CSV Import'!$E$7:$E$359, MATCH($BP399, 'CSV Import'!$C$7:$C$359, 0))),0)</f>
        <v>130.41999999999999</v>
      </c>
      <c r="F399" s="81">
        <f>IFERROR(VALUE(INDEX('CSV Import'!$K$7:$K$359, MATCH($BP399, 'CSV Import'!$I$7:$I$359, 0))),0)</f>
        <v>130.41999999999999</v>
      </c>
      <c r="H399" s="81">
        <f>IFERROR(VALUE(INDEX('CSV Import'!$Q$7:$Q$359, MATCH($BP399, 'CSV Import'!$O$7:$O$359, 0))),0)</f>
        <v>130.41999999999999</v>
      </c>
      <c r="J399" s="81">
        <f>IFERROR(VALUE(INDEX('CSV Import'!$W$7:$W$359, MATCH($BP399, 'CSV Import'!$U$7:$U$359, 0))),0)</f>
        <v>130.41999999999999</v>
      </c>
      <c r="L399" s="81">
        <f>IFERROR(VALUE(INDEX('CSV Import'!$AC$7:$AC$359, MATCH($BP399, 'CSV Import'!$AA$7:$AA$359, 0))),0)</f>
        <v>130.41999999999999</v>
      </c>
      <c r="N399" s="81">
        <f>IFERROR(VALUE(INDEX('CSV Import'!$AI$7:$AI$359, MATCH($BP399, 'CSV Import'!$AG$7:$AG$359, 0))),0)</f>
        <v>130.41999999999999</v>
      </c>
      <c r="P399" s="81">
        <f>IFERROR(VALUE(INDEX('CSV Import'!$AO$7:$AO$359, MATCH($BP399, 'CSV Import'!$AM$7:$AM$359, 0))),0)</f>
        <v>130.41999999999999</v>
      </c>
      <c r="R399" s="81">
        <f>IFERROR(VALUE(INDEX('CSV Import'!$AU$7:$AU$359, MATCH($BP399, 'CSV Import'!$AS$7:$AS$359, 0))),0)</f>
        <v>130.41999999999999</v>
      </c>
      <c r="T399" s="81">
        <f>IFERROR(VALUE(INDEX('CSV Import'!$BA$7:$BA$359, MATCH($BP399, 'CSV Import'!$AY$7:$AY$359, 0))),0)</f>
        <v>130.41999999999999</v>
      </c>
      <c r="V399" s="81">
        <f>IFERROR(VALUE(INDEX('CSV Import'!$BG$7:$BG$359, MATCH($BP399, 'CSV Import'!$BE$7:$BE$359, 0))),0)</f>
        <v>130.41999999999999</v>
      </c>
      <c r="X399" s="81">
        <f>IFERROR(VALUE(INDEX('CSV Import'!$BM$7:$BM$359, MATCH($BP399, 'CSV Import'!$BK$7:$BK$359, 0))),0)</f>
        <v>130.41999999999999</v>
      </c>
      <c r="Z399" s="81">
        <f>IFERROR(VALUE(INDEX('CSV Import'!$BS$7:$BS$359, MATCH($BP399, 'CSV Import'!$BQ$7:$BQ$359, 0))),0)</f>
        <v>130.41999999999999</v>
      </c>
      <c r="AB399" s="81">
        <f>IFERROR(VALUE(INDEX('CSV Import'!$BY$7:$BY$359, MATCH($BP399, 'CSV Import'!$BW$7:$BW$359, 0))),0)</f>
        <v>130.41999999999999</v>
      </c>
      <c r="AD399" s="81">
        <f>IFERROR(VALUE(INDEX('CSV Import'!$CE$7:$CE$359, MATCH($BP399, 'CSV Import'!$CC$7:$CC$359, 0))),0)</f>
        <v>130.41999999999999</v>
      </c>
      <c r="AF399" s="81">
        <f>IFERROR(VALUE(INDEX('CSV Import'!$CK$7:$CK$359, MATCH($BP399, 'CSV Import'!$CI$7:$CI$359, 0))),0)</f>
        <v>130.41999999999999</v>
      </c>
      <c r="AH399" s="81">
        <f>IFERROR(VALUE(INDEX('CSV Import'!$CQ$7:$CQ$359, MATCH($BP399, 'CSV Import'!$CO$7:$CO$359, 0))),0)</f>
        <v>130.41999999999999</v>
      </c>
      <c r="AJ399" s="81">
        <f>IFERROR(VALUE(INDEX('CSV Import'!$CW$7:$CW$359, MATCH($BP399, 'CSV Import'!$CU$7:$CU$359, 0))),0)</f>
        <v>130.41999999999999</v>
      </c>
      <c r="AL399" s="81">
        <f>IFERROR(VALUE(INDEX('CSV Import'!$DC$7:$DC$359, MATCH($BP399, 'CSV Import'!$DA$7:$DA$359, 0))),0)</f>
        <v>130.41999999999999</v>
      </c>
      <c r="AN399" s="81">
        <f>IFERROR(VALUE(INDEX('CSV Import'!$DI$7:$DI$359, MATCH($BP399, 'CSV Import'!$DG$7:$DG$359, 0))),0)</f>
        <v>130.41999999999999</v>
      </c>
      <c r="AP399" s="81">
        <f>IFERROR(VALUE(INDEX('CSV Import'!$DO$7:$DO$359, MATCH($BP399, 'CSV Import'!$DM$7:$DM$359, 0))),0)</f>
        <v>130.41999999999999</v>
      </c>
      <c r="AR399" s="81">
        <f>IFERROR(VALUE(INDEX('CSV Import'!$DU$7:$DU$359, MATCH($BP399, 'CSV Import'!$DS$7:$DS$359, 0))),0)</f>
        <v>130.41999999999999</v>
      </c>
      <c r="AT399" s="81">
        <f>IFERROR(VALUE(INDEX('CSV Import'!$EA$7:$EA$359, MATCH($BP399, 'CSV Import'!$DY$7:$DY$359, 0))),0)</f>
        <v>130.41999999999999</v>
      </c>
      <c r="AV399" s="81">
        <f>IFERROR(VALUE(INDEX('CSV Import'!$EG$7:$EG$359, MATCH($BP399, 'CSV Import'!$EE$7:$EE$359, 0))),0)</f>
        <v>130.41999999999999</v>
      </c>
      <c r="AX399" s="81">
        <f>IFERROR(VALUE(INDEX('CSV Import'!$EM$7:$EM$359, MATCH($BP399, 'CSV Import'!$EK$7:$EK$359, 0))),0)</f>
        <v>130.41999999999999</v>
      </c>
      <c r="AZ399" s="81">
        <f>IFERROR(VALUE(INDEX('CSV Import'!$ES$7:$ES$359, MATCH($BP399, 'CSV Import'!$EQ$7:$EQ$359, 0))),0)</f>
        <v>130.41999999999999</v>
      </c>
      <c r="BB399" s="81">
        <f>IFERROR(VALUE(INDEX('CSV Import'!$EY$7:$EY$359, MATCH($BP399, 'CSV Import'!$EW$7:$EW$359, 0))),0)</f>
        <v>130.41999999999999</v>
      </c>
      <c r="BD399" s="81">
        <f>IFERROR(VALUE(INDEX('CSV Import'!$FE$7:$FE$359, MATCH($BP399, 'CSV Import'!$FC$7:$FC$359, 0))),0)</f>
        <v>130.41999999999999</v>
      </c>
      <c r="BF399" s="81">
        <f>IFERROR(VALUE(INDEX('CSV Import'!$FK$7:$FK$359, MATCH($BP399, 'CSV Import'!$FI$7:$FI$359, 0))),0)</f>
        <v>130.41999999999999</v>
      </c>
      <c r="BH399" s="81">
        <f>IFERROR(VALUE(INDEX('CSV Import'!$FQ$7:$FQ$359, MATCH($BP399, 'CSV Import'!$FO$7:$FO$359, 0))),0)</f>
        <v>130.41999999999999</v>
      </c>
      <c r="BJ399" s="81">
        <f>IFERROR(VALUE(INDEX('CSV Import'!$FW$7:$FW$359, MATCH($BP399, 'CSV Import'!$FU$7:$FU$359, 0))),0)</f>
        <v>130.41999999999999</v>
      </c>
      <c r="BL399" s="81">
        <f>IFERROR(VALUE(INDEX('CSV Import'!$GC$7:$GC$359, MATCH($BP399, 'CSV Import'!$GA$7:$GA$359, 0))),0)</f>
        <v>0</v>
      </c>
      <c r="BN399" s="82">
        <f>SUM(D399,F399,H399,J399,L399,N399,P399,R399,T399,V399,X399,Z399,AB399,AD399,AF399)+SUM(AH399,AJ399,AL399,AN399,AP399,AR399,AT399,AV399,AX399,AZ399,BB399,BD399,BF399,BH399,BJ399,BL399)</f>
        <v>3912.6000000000008</v>
      </c>
      <c r="BP399" s="1013" t="s">
        <v>330</v>
      </c>
    </row>
    <row r="400" spans="1:68" x14ac:dyDescent="0.2">
      <c r="A400" s="28">
        <f>ROW()</f>
        <v>400</v>
      </c>
      <c r="B400" s="101" t="s">
        <v>331</v>
      </c>
      <c r="D400" s="121">
        <f>IFERROR(VALUE(INDEX('CSV Import'!$E$7:$E$359, MATCH($BP400, 'CSV Import'!$C$7:$C$359, 0))),0)</f>
        <v>0</v>
      </c>
      <c r="F400" s="121">
        <f>IFERROR(VALUE(INDEX('CSV Import'!$K$7:$K$359, MATCH($BP400, 'CSV Import'!$I$7:$I$359, 0))),0)</f>
        <v>0</v>
      </c>
      <c r="H400" s="121">
        <f>IFERROR(VALUE(INDEX('CSV Import'!$Q$7:$Q$359, MATCH($BP400, 'CSV Import'!$O$7:$O$359, 0))),0)</f>
        <v>0</v>
      </c>
      <c r="J400" s="121">
        <f>IFERROR(VALUE(INDEX('CSV Import'!$W$7:$W$359, MATCH($BP400, 'CSV Import'!$U$7:$U$359, 0))),0)</f>
        <v>0</v>
      </c>
      <c r="L400" s="121">
        <f>IFERROR(VALUE(INDEX('CSV Import'!$AC$7:$AC$359, MATCH($BP400, 'CSV Import'!$AA$7:$AA$359, 0))),0)</f>
        <v>0</v>
      </c>
      <c r="N400" s="121">
        <f>IFERROR(VALUE(INDEX('CSV Import'!$AI$7:$AI$359, MATCH($BP400, 'CSV Import'!$AG$7:$AG$359, 0))),0)</f>
        <v>0</v>
      </c>
      <c r="P400" s="121">
        <f>IFERROR(VALUE(INDEX('CSV Import'!$AO$7:$AO$359, MATCH($BP400, 'CSV Import'!$AM$7:$AM$359, 0))),0)</f>
        <v>0</v>
      </c>
      <c r="R400" s="121">
        <f>IFERROR(VALUE(INDEX('CSV Import'!$AU$7:$AU$359, MATCH($BP400, 'CSV Import'!$AS$7:$AS$359, 0))),0)</f>
        <v>0</v>
      </c>
      <c r="T400" s="121">
        <f>IFERROR(VALUE(INDEX('CSV Import'!$BA$7:$BA$359, MATCH($BP400, 'CSV Import'!$AY$7:$AY$359, 0))),0)</f>
        <v>0</v>
      </c>
      <c r="V400" s="121">
        <f>IFERROR(VALUE(INDEX('CSV Import'!$BG$7:$BG$359, MATCH($BP400, 'CSV Import'!$BE$7:$BE$359, 0))),0)</f>
        <v>0</v>
      </c>
      <c r="X400" s="121">
        <f>IFERROR(VALUE(INDEX('CSV Import'!$BM$7:$BM$359, MATCH($BP400, 'CSV Import'!$BK$7:$BK$359, 0))),0)</f>
        <v>0</v>
      </c>
      <c r="Z400" s="121">
        <f>IFERROR(VALUE(INDEX('CSV Import'!$BS$7:$BS$359, MATCH($BP400, 'CSV Import'!$BQ$7:$BQ$359, 0))),0)</f>
        <v>0</v>
      </c>
      <c r="AB400" s="121">
        <f>IFERROR(VALUE(INDEX('CSV Import'!$BY$7:$BY$359, MATCH($BP400, 'CSV Import'!$BW$7:$BW$359, 0))),0)</f>
        <v>0</v>
      </c>
      <c r="AD400" s="121">
        <f>IFERROR(VALUE(INDEX('CSV Import'!$CE$7:$CE$359, MATCH($BP400, 'CSV Import'!$CC$7:$CC$359, 0))),0)</f>
        <v>0</v>
      </c>
      <c r="AF400" s="121">
        <f>IFERROR(VALUE(INDEX('CSV Import'!$CK$7:$CK$359, MATCH($BP400, 'CSV Import'!$CI$7:$CI$359, 0))),0)</f>
        <v>0</v>
      </c>
      <c r="AH400" s="121">
        <f>IFERROR(VALUE(INDEX('CSV Import'!$CQ$7:$CQ$359, MATCH($BP400, 'CSV Import'!$CO$7:$CO$359, 0))),0)</f>
        <v>0</v>
      </c>
      <c r="AJ400" s="121">
        <f>IFERROR(VALUE(INDEX('CSV Import'!$CW$7:$CW$359, MATCH($BP400, 'CSV Import'!$CU$7:$CU$359, 0))),0)</f>
        <v>0</v>
      </c>
      <c r="AL400" s="121">
        <f>IFERROR(VALUE(INDEX('CSV Import'!$DC$7:$DC$359, MATCH($BP400, 'CSV Import'!$DA$7:$DA$359, 0))),0)</f>
        <v>0</v>
      </c>
      <c r="AN400" s="121">
        <f>IFERROR(VALUE(INDEX('CSV Import'!$DI$7:$DI$359, MATCH($BP400, 'CSV Import'!$DG$7:$DG$359, 0))),0)</f>
        <v>0</v>
      </c>
      <c r="AP400" s="121">
        <f>IFERROR(VALUE(INDEX('CSV Import'!$DO$7:$DO$359, MATCH($BP400, 'CSV Import'!$DM$7:$DM$359, 0))),0)</f>
        <v>0</v>
      </c>
      <c r="AR400" s="121">
        <f>IFERROR(VALUE(INDEX('CSV Import'!$DU$7:$DU$359, MATCH($BP400, 'CSV Import'!$DS$7:$DS$359, 0))),0)</f>
        <v>0</v>
      </c>
      <c r="AT400" s="121">
        <f>IFERROR(VALUE(INDEX('CSV Import'!$EA$7:$EA$359, MATCH($BP400, 'CSV Import'!$DY$7:$DY$359, 0))),0)</f>
        <v>0</v>
      </c>
      <c r="AV400" s="121">
        <f>IFERROR(VALUE(INDEX('CSV Import'!$EG$7:$EG$359, MATCH($BP400, 'CSV Import'!$EE$7:$EE$359, 0))),0)</f>
        <v>0</v>
      </c>
      <c r="AX400" s="121">
        <f>IFERROR(VALUE(INDEX('CSV Import'!$EM$7:$EM$359, MATCH($BP400, 'CSV Import'!$EK$7:$EK$359, 0))),0)</f>
        <v>0</v>
      </c>
      <c r="AZ400" s="121">
        <f>IFERROR(VALUE(INDEX('CSV Import'!$ES$7:$ES$359, MATCH($BP400, 'CSV Import'!$EQ$7:$EQ$359, 0))),0)</f>
        <v>0</v>
      </c>
      <c r="BB400" s="121">
        <f>IFERROR(VALUE(INDEX('CSV Import'!$EY$7:$EY$359, MATCH($BP400, 'CSV Import'!$EW$7:$EW$359, 0))),0)</f>
        <v>0</v>
      </c>
      <c r="BD400" s="121">
        <f>IFERROR(VALUE(INDEX('CSV Import'!$FE$7:$FE$359, MATCH($BP400, 'CSV Import'!$FC$7:$FC$359, 0))),0)</f>
        <v>0</v>
      </c>
      <c r="BF400" s="121">
        <f>IFERROR(VALUE(INDEX('CSV Import'!$FK$7:$FK$359, MATCH($BP400, 'CSV Import'!$FI$7:$FI$359, 0))),0)</f>
        <v>0</v>
      </c>
      <c r="BH400" s="121">
        <f>IFERROR(VALUE(INDEX('CSV Import'!$FQ$7:$FQ$359, MATCH($BP400, 'CSV Import'!$FO$7:$FO$359, 0))),0)</f>
        <v>0</v>
      </c>
      <c r="BJ400" s="121">
        <f>IFERROR(VALUE(INDEX('CSV Import'!$FW$7:$FW$359, MATCH($BP400, 'CSV Import'!$FU$7:$FU$359, 0))),0)</f>
        <v>0</v>
      </c>
      <c r="BL400" s="121">
        <f>IFERROR(VALUE(INDEX('CSV Import'!$GC$7:$GC$359, MATCH($BP400, 'CSV Import'!$GA$7:$GA$359, 0))),0)</f>
        <v>0</v>
      </c>
      <c r="BN400" s="82">
        <f>SUM(D400,F400,H400,J400,L400,N400,P400,R400,T400,V400,X400,Z400,AB400,AD400,AF400)+SUM(AH400,AJ400,AL400,AN400,AP400,AR400,AT400,AV400,AX400,AZ400,BB400,BD400,BF400,BH400,BJ400,BL400)</f>
        <v>0</v>
      </c>
      <c r="BP400" s="1013" t="s">
        <v>332</v>
      </c>
    </row>
    <row r="401" spans="1:68" ht="15" thickBot="1" x14ac:dyDescent="0.25">
      <c r="A401" s="28">
        <f>ROW()</f>
        <v>401</v>
      </c>
      <c r="B401" s="122" t="s">
        <v>333</v>
      </c>
      <c r="D401" s="84">
        <f>IFERROR(VALUE(INDEX('CSV Import'!$E$7:$E$359, MATCH($BP401, 'CSV Import'!$C$7:$C$359, 0))),0)</f>
        <v>0</v>
      </c>
      <c r="F401" s="84">
        <f>IFERROR(VALUE(INDEX('CSV Import'!$K$7:$K$359, MATCH($BP401, 'CSV Import'!$I$7:$I$359, 0))),0)</f>
        <v>0</v>
      </c>
      <c r="H401" s="84">
        <f>IFERROR(VALUE(INDEX('CSV Import'!$Q$7:$Q$359, MATCH($BP401, 'CSV Import'!$O$7:$O$359, 0))),0)</f>
        <v>0</v>
      </c>
      <c r="J401" s="84">
        <f>IFERROR(VALUE(INDEX('CSV Import'!$W$7:$W$359, MATCH($BP401, 'CSV Import'!$U$7:$U$359, 0))),0)</f>
        <v>0</v>
      </c>
      <c r="L401" s="84">
        <f>IFERROR(VALUE(INDEX('CSV Import'!$AC$7:$AC$359, MATCH($BP401, 'CSV Import'!$AA$7:$AA$359, 0))),0)</f>
        <v>0</v>
      </c>
      <c r="N401" s="84">
        <f>IFERROR(VALUE(INDEX('CSV Import'!$AI$7:$AI$359, MATCH($BP401, 'CSV Import'!$AG$7:$AG$359, 0))),0)</f>
        <v>0</v>
      </c>
      <c r="P401" s="84">
        <f>IFERROR(VALUE(INDEX('CSV Import'!$AO$7:$AO$359, MATCH($BP401, 'CSV Import'!$AM$7:$AM$359, 0))),0)</f>
        <v>0</v>
      </c>
      <c r="R401" s="84">
        <f>IFERROR(VALUE(INDEX('CSV Import'!$AU$7:$AU$359, MATCH($BP401, 'CSV Import'!$AS$7:$AS$359, 0))),0)</f>
        <v>0</v>
      </c>
      <c r="T401" s="84">
        <f>IFERROR(VALUE(INDEX('CSV Import'!$BA$7:$BA$359, MATCH($BP401, 'CSV Import'!$AY$7:$AY$359, 0))),0)</f>
        <v>0</v>
      </c>
      <c r="V401" s="84">
        <f>IFERROR(VALUE(INDEX('CSV Import'!$BG$7:$BG$359, MATCH($BP401, 'CSV Import'!$BE$7:$BE$359, 0))),0)</f>
        <v>0</v>
      </c>
      <c r="X401" s="84">
        <f>IFERROR(VALUE(INDEX('CSV Import'!$BM$7:$BM$359, MATCH($BP401, 'CSV Import'!$BK$7:$BK$359, 0))),0)</f>
        <v>0</v>
      </c>
      <c r="Z401" s="84">
        <f>IFERROR(VALUE(INDEX('CSV Import'!$BS$7:$BS$359, MATCH($BP401, 'CSV Import'!$BQ$7:$BQ$359, 0))),0)</f>
        <v>0</v>
      </c>
      <c r="AB401" s="84">
        <f>IFERROR(VALUE(INDEX('CSV Import'!$BY$7:$BY$359, MATCH($BP401, 'CSV Import'!$BW$7:$BW$359, 0))),0)</f>
        <v>0</v>
      </c>
      <c r="AD401" s="84">
        <f>IFERROR(VALUE(INDEX('CSV Import'!$CE$7:$CE$359, MATCH($BP401, 'CSV Import'!$CC$7:$CC$359, 0))),0)</f>
        <v>0</v>
      </c>
      <c r="AF401" s="84">
        <f>IFERROR(VALUE(INDEX('CSV Import'!$CK$7:$CK$359, MATCH($BP401, 'CSV Import'!$CI$7:$CI$359, 0))),0)</f>
        <v>0</v>
      </c>
      <c r="AH401" s="84">
        <f>IFERROR(VALUE(INDEX('CSV Import'!$CQ$7:$CQ$359, MATCH($BP401, 'CSV Import'!$CO$7:$CO$359, 0))),0)</f>
        <v>0</v>
      </c>
      <c r="AJ401" s="84">
        <f>IFERROR(VALUE(INDEX('CSV Import'!$CW$7:$CW$359, MATCH($BP401, 'CSV Import'!$CU$7:$CU$359, 0))),0)</f>
        <v>0</v>
      </c>
      <c r="AL401" s="84">
        <f>IFERROR(VALUE(INDEX('CSV Import'!$DC$7:$DC$359, MATCH($BP401, 'CSV Import'!$DA$7:$DA$359, 0))),0)</f>
        <v>0</v>
      </c>
      <c r="AN401" s="84">
        <f>IFERROR(VALUE(INDEX('CSV Import'!$DI$7:$DI$359, MATCH($BP401, 'CSV Import'!$DG$7:$DG$359, 0))),0)</f>
        <v>0</v>
      </c>
      <c r="AP401" s="84">
        <f>IFERROR(VALUE(INDEX('CSV Import'!$DO$7:$DO$359, MATCH($BP401, 'CSV Import'!$DM$7:$DM$359, 0))),0)</f>
        <v>0</v>
      </c>
      <c r="AR401" s="84">
        <f>IFERROR(VALUE(INDEX('CSV Import'!$DU$7:$DU$359, MATCH($BP401, 'CSV Import'!$DS$7:$DS$359, 0))),0)</f>
        <v>0</v>
      </c>
      <c r="AT401" s="84">
        <f>IFERROR(VALUE(INDEX('CSV Import'!$EA$7:$EA$359, MATCH($BP401, 'CSV Import'!$DY$7:$DY$359, 0))),0)</f>
        <v>0</v>
      </c>
      <c r="AV401" s="84">
        <f>IFERROR(VALUE(INDEX('CSV Import'!$EG$7:$EG$359, MATCH($BP401, 'CSV Import'!$EE$7:$EE$359, 0))),0)</f>
        <v>0</v>
      </c>
      <c r="AX401" s="84">
        <f>IFERROR(VALUE(INDEX('CSV Import'!$EM$7:$EM$359, MATCH($BP401, 'CSV Import'!$EK$7:$EK$359, 0))),0)</f>
        <v>0</v>
      </c>
      <c r="AZ401" s="84">
        <f>IFERROR(VALUE(INDEX('CSV Import'!$ES$7:$ES$359, MATCH($BP401, 'CSV Import'!$EQ$7:$EQ$359, 0))),0)</f>
        <v>0</v>
      </c>
      <c r="BB401" s="84">
        <f>IFERROR(VALUE(INDEX('CSV Import'!$EY$7:$EY$359, MATCH($BP401, 'CSV Import'!$EW$7:$EW$359, 0))),0)</f>
        <v>0</v>
      </c>
      <c r="BD401" s="84">
        <f>IFERROR(VALUE(INDEX('CSV Import'!$FE$7:$FE$359, MATCH($BP401, 'CSV Import'!$FC$7:$FC$359, 0))),0)</f>
        <v>0</v>
      </c>
      <c r="BF401" s="84">
        <f>IFERROR(VALUE(INDEX('CSV Import'!$FK$7:$FK$359, MATCH($BP401, 'CSV Import'!$FI$7:$FI$359, 0))),0)</f>
        <v>0</v>
      </c>
      <c r="BH401" s="84">
        <f>IFERROR(VALUE(INDEX('CSV Import'!$FQ$7:$FQ$359, MATCH($BP401, 'CSV Import'!$FO$7:$FO$359, 0))),0)</f>
        <v>0</v>
      </c>
      <c r="BJ401" s="84">
        <f>IFERROR(VALUE(INDEX('CSV Import'!$FW$7:$FW$359, MATCH($BP401, 'CSV Import'!$FU$7:$FU$359, 0))),0)</f>
        <v>0</v>
      </c>
      <c r="BL401" s="84">
        <f>IFERROR(VALUE(INDEX('CSV Import'!$GC$7:$GC$359, MATCH($BP401, 'CSV Import'!$GA$7:$GA$359, 0))),0)</f>
        <v>0</v>
      </c>
      <c r="BN401" s="123">
        <f t="shared" ref="BN401" si="595">SUM(D401,F401,H401,J401,L401,N401,P401,R401,T401,V401,X401,Z401,AB401,AD401,AF401)+SUM(AH401,AJ401,AL401,AN401,AP401,AR401,AT401,AV401,AX401,AZ401,BB401,BD401,BF401,BH401,BJ401,BL401)</f>
        <v>0</v>
      </c>
      <c r="BP401" s="1013" t="s">
        <v>334</v>
      </c>
    </row>
    <row r="402" spans="1:68" ht="15" thickBot="1" x14ac:dyDescent="0.25">
      <c r="A402" s="28">
        <f>ROW()</f>
        <v>402</v>
      </c>
      <c r="B402" s="42" t="s">
        <v>335</v>
      </c>
      <c r="D402" s="49">
        <f>SUM(D394:D401)</f>
        <v>5533.92</v>
      </c>
      <c r="F402" s="49">
        <f>SUM(F394:F401)</f>
        <v>5533.92</v>
      </c>
      <c r="H402" s="49">
        <f>SUM(H394:H401)</f>
        <v>5533.92</v>
      </c>
      <c r="J402" s="49">
        <f>SUM(J394:J401)</f>
        <v>5533.92</v>
      </c>
      <c r="L402" s="49">
        <f>SUM(L394:L401)</f>
        <v>5533.92</v>
      </c>
      <c r="N402" s="49">
        <f>SUM(N394:N401)</f>
        <v>5533.92</v>
      </c>
      <c r="P402" s="49">
        <f>SUM(P394:P401)</f>
        <v>5533.92</v>
      </c>
      <c r="R402" s="49">
        <f>SUM(R394:R401)</f>
        <v>5533.92</v>
      </c>
      <c r="T402" s="49">
        <f>SUM(T394:T401)</f>
        <v>5533.92</v>
      </c>
      <c r="V402" s="49">
        <f>SUM(V394:V401)</f>
        <v>5533.92</v>
      </c>
      <c r="X402" s="49">
        <f>SUM(X394:X401)</f>
        <v>5533.92</v>
      </c>
      <c r="Z402" s="49">
        <f>SUM(Z394:Z401)</f>
        <v>5533.92</v>
      </c>
      <c r="AB402" s="49">
        <f>SUM(AB394:AB401)</f>
        <v>5533.92</v>
      </c>
      <c r="AD402" s="49">
        <f>SUM(AD394:AD401)</f>
        <v>5533.92</v>
      </c>
      <c r="AF402" s="49">
        <f>SUM(AF394:AF401)</f>
        <v>5533.92</v>
      </c>
      <c r="AH402" s="49">
        <f>SUM(AH394:AH401)</f>
        <v>5533.92</v>
      </c>
      <c r="AJ402" s="49">
        <f>SUM(AJ394:AJ401)</f>
        <v>5533.92</v>
      </c>
      <c r="AL402" s="49">
        <f>SUM(AL394:AL401)</f>
        <v>5533.92</v>
      </c>
      <c r="AN402" s="49">
        <f>SUM(AN394:AN401)</f>
        <v>5533.92</v>
      </c>
      <c r="AP402" s="49">
        <f>SUM(AP394:AP401)</f>
        <v>5533.92</v>
      </c>
      <c r="AR402" s="49">
        <f>SUM(AR394:AR401)</f>
        <v>5533.92</v>
      </c>
      <c r="AT402" s="49">
        <f>SUM(AT394:AT401)</f>
        <v>5533.92</v>
      </c>
      <c r="AV402" s="49">
        <f>SUM(AV394:AV401)</f>
        <v>5533.92</v>
      </c>
      <c r="AX402" s="49">
        <f>SUM(AX394:AX401)</f>
        <v>5533.92</v>
      </c>
      <c r="AZ402" s="49">
        <f>SUM(AZ394:AZ401)</f>
        <v>5533.92</v>
      </c>
      <c r="BB402" s="49">
        <f>SUM(BB394:BB401)</f>
        <v>5533.92</v>
      </c>
      <c r="BD402" s="49">
        <f>SUM(BD394:BD401)</f>
        <v>5533.92</v>
      </c>
      <c r="BF402" s="49">
        <f>SUM(BF394:BF401)</f>
        <v>5533.92</v>
      </c>
      <c r="BH402" s="49">
        <f>SUM(BH394:BH401)</f>
        <v>5533.92</v>
      </c>
      <c r="BJ402" s="49">
        <f>SUM(BJ394:BJ401)</f>
        <v>5533.92</v>
      </c>
      <c r="BL402" s="49">
        <f>SUM(BL394:BL401)</f>
        <v>0</v>
      </c>
      <c r="BN402" s="49">
        <f>SUM(BN394:BN401)</f>
        <v>166017.60000000001</v>
      </c>
    </row>
    <row r="403" spans="1:68" ht="15" thickBot="1" x14ac:dyDescent="0.25">
      <c r="A403" s="28">
        <f>ROW()</f>
        <v>403</v>
      </c>
    </row>
    <row r="404" spans="1:68" ht="15" thickBot="1" x14ac:dyDescent="0.25">
      <c r="A404" s="28">
        <f>ROW()</f>
        <v>404</v>
      </c>
      <c r="B404" s="42" t="s">
        <v>336</v>
      </c>
    </row>
    <row r="405" spans="1:68" x14ac:dyDescent="0.2">
      <c r="A405" s="28">
        <f>ROW()</f>
        <v>405</v>
      </c>
      <c r="B405" s="124" t="s">
        <v>337</v>
      </c>
      <c r="D405" s="79">
        <f>IFERROR(VALUE(INDEX('CSV Import'!$E$7:$E$359, MATCH($BP405, 'CSV Import'!$C$7:$C$359, 0))),0)</f>
        <v>494.61</v>
      </c>
      <c r="F405" s="79">
        <f>IFERROR(VALUE(INDEX('CSV Import'!$K$7:$K$359, MATCH($BP405, 'CSV Import'!$I$7:$I$359, 0))),0)</f>
        <v>494.61</v>
      </c>
      <c r="H405" s="79">
        <f>IFERROR(VALUE(INDEX('CSV Import'!$Q$7:$Q$359, MATCH($BP405, 'CSV Import'!$O$7:$O$359, 0))),0)</f>
        <v>494.61</v>
      </c>
      <c r="J405" s="79">
        <f>IFERROR(VALUE(INDEX('CSV Import'!$W$7:$W$359, MATCH($BP405, 'CSV Import'!$U$7:$U$359, 0))),0)</f>
        <v>494.61</v>
      </c>
      <c r="L405" s="79">
        <f>IFERROR(VALUE(INDEX('CSV Import'!$AC$7:$AC$359, MATCH($BP405, 'CSV Import'!$AA$7:$AA$359, 0))),0)</f>
        <v>494.61</v>
      </c>
      <c r="N405" s="79">
        <f>IFERROR(VALUE(INDEX('CSV Import'!$AI$7:$AI$359, MATCH($BP405, 'CSV Import'!$AG$7:$AG$359, 0))),0)</f>
        <v>494.61</v>
      </c>
      <c r="P405" s="79">
        <f>IFERROR(VALUE(INDEX('CSV Import'!$AO$7:$AO$359, MATCH($BP405, 'CSV Import'!$AM$7:$AM$359, 0))),0)</f>
        <v>494.61</v>
      </c>
      <c r="R405" s="79">
        <f>IFERROR(VALUE(INDEX('CSV Import'!$AU$7:$AU$359, MATCH($BP405, 'CSV Import'!$AS$7:$AS$359, 0))),0)</f>
        <v>494.61</v>
      </c>
      <c r="T405" s="79">
        <f>IFERROR(VALUE(INDEX('CSV Import'!$BA$7:$BA$359, MATCH($BP405, 'CSV Import'!$AY$7:$AY$359, 0))),0)</f>
        <v>494.61</v>
      </c>
      <c r="V405" s="79">
        <f>IFERROR(VALUE(INDEX('CSV Import'!$BG$7:$BG$359, MATCH($BP405, 'CSV Import'!$BE$7:$BE$359, 0))),0)</f>
        <v>494.61</v>
      </c>
      <c r="X405" s="79">
        <f>IFERROR(VALUE(INDEX('CSV Import'!$BM$7:$BM$359, MATCH($BP405, 'CSV Import'!$BK$7:$BK$359, 0))),0)</f>
        <v>494.61</v>
      </c>
      <c r="Z405" s="79">
        <f>IFERROR(VALUE(INDEX('CSV Import'!$BS$7:$BS$359, MATCH($BP405, 'CSV Import'!$BQ$7:$BQ$359, 0))),0)</f>
        <v>494.61</v>
      </c>
      <c r="AB405" s="79">
        <f>IFERROR(VALUE(INDEX('CSV Import'!$BY$7:$BY$359, MATCH($BP405, 'CSV Import'!$BW$7:$BW$359, 0))),0)</f>
        <v>494.61</v>
      </c>
      <c r="AD405" s="79">
        <f>IFERROR(VALUE(INDEX('CSV Import'!$CE$7:$CE$359, MATCH($BP405, 'CSV Import'!$CC$7:$CC$359, 0))),0)</f>
        <v>494.61</v>
      </c>
      <c r="AF405" s="79">
        <f>IFERROR(VALUE(INDEX('CSV Import'!$CK$7:$CK$359, MATCH($BP405, 'CSV Import'!$CI$7:$CI$359, 0))),0)</f>
        <v>494.61</v>
      </c>
      <c r="AH405" s="79">
        <f>IFERROR(VALUE(INDEX('CSV Import'!$CQ$7:$CQ$359, MATCH($BP405, 'CSV Import'!$CO$7:$CO$359, 0))),0)</f>
        <v>494.61</v>
      </c>
      <c r="AJ405" s="79">
        <f>IFERROR(VALUE(INDEX('CSV Import'!$CW$7:$CW$359, MATCH($BP405, 'CSV Import'!$CU$7:$CU$359, 0))),0)</f>
        <v>494.61</v>
      </c>
      <c r="AL405" s="79">
        <f>IFERROR(VALUE(INDEX('CSV Import'!$DC$7:$DC$359, MATCH($BP405, 'CSV Import'!$DA$7:$DA$359, 0))),0)</f>
        <v>494.61</v>
      </c>
      <c r="AN405" s="79">
        <f>IFERROR(VALUE(INDEX('CSV Import'!$DI$7:$DI$359, MATCH($BP405, 'CSV Import'!$DG$7:$DG$359, 0))),0)</f>
        <v>494.61</v>
      </c>
      <c r="AP405" s="79">
        <f>IFERROR(VALUE(INDEX('CSV Import'!$DO$7:$DO$359, MATCH($BP405, 'CSV Import'!$DM$7:$DM$359, 0))),0)</f>
        <v>494.61</v>
      </c>
      <c r="AR405" s="79">
        <f>IFERROR(VALUE(INDEX('CSV Import'!$DU$7:$DU$359, MATCH($BP405, 'CSV Import'!$DS$7:$DS$359, 0))),0)</f>
        <v>494.61</v>
      </c>
      <c r="AT405" s="79">
        <f>IFERROR(VALUE(INDEX('CSV Import'!$EA$7:$EA$359, MATCH($BP405, 'CSV Import'!$DY$7:$DY$359, 0))),0)</f>
        <v>494.61</v>
      </c>
      <c r="AV405" s="79">
        <f>IFERROR(VALUE(INDEX('CSV Import'!$EG$7:$EG$359, MATCH($BP405, 'CSV Import'!$EE$7:$EE$359, 0))),0)</f>
        <v>494.61</v>
      </c>
      <c r="AX405" s="79">
        <f>IFERROR(VALUE(INDEX('CSV Import'!$EM$7:$EM$359, MATCH($BP405, 'CSV Import'!$EK$7:$EK$359, 0))),0)</f>
        <v>494.61</v>
      </c>
      <c r="AZ405" s="79">
        <f>IFERROR(VALUE(INDEX('CSV Import'!$ES$7:$ES$359, MATCH($BP405, 'CSV Import'!$EQ$7:$EQ$359, 0))),0)</f>
        <v>494.61</v>
      </c>
      <c r="BB405" s="79">
        <f>IFERROR(VALUE(INDEX('CSV Import'!$EY$7:$EY$359, MATCH($BP405, 'CSV Import'!$EW$7:$EW$359, 0))),0)</f>
        <v>494.61</v>
      </c>
      <c r="BD405" s="79">
        <f>IFERROR(VALUE(INDEX('CSV Import'!$FE$7:$FE$359, MATCH($BP405, 'CSV Import'!$FC$7:$FC$359, 0))),0)</f>
        <v>494.61</v>
      </c>
      <c r="BF405" s="79">
        <f>IFERROR(VALUE(INDEX('CSV Import'!$FK$7:$FK$359, MATCH($BP405, 'CSV Import'!$FI$7:$FI$359, 0))),0)</f>
        <v>494.61</v>
      </c>
      <c r="BH405" s="79">
        <f>IFERROR(VALUE(INDEX('CSV Import'!$FQ$7:$FQ$359, MATCH($BP405, 'CSV Import'!$FO$7:$FO$359, 0))),0)</f>
        <v>494.61</v>
      </c>
      <c r="BJ405" s="79">
        <f>IFERROR(VALUE(INDEX('CSV Import'!$FW$7:$FW$359, MATCH($BP405, 'CSV Import'!$FU$7:$FU$359, 0))),0)</f>
        <v>494.61</v>
      </c>
      <c r="BL405" s="79">
        <f>IFERROR(VALUE(INDEX('CSV Import'!$GC$7:$GC$359, MATCH($BP405, 'CSV Import'!$GA$7:$GA$359, 0))),0)</f>
        <v>0</v>
      </c>
      <c r="BN405" s="80">
        <f t="shared" ref="BN405:BN417" si="596">SUM(D405,F405,H405,J405,L405,N405,P405,R405,T405,V405,X405,Z405,AB405,AD405,AF405)+SUM(AH405,AJ405,AL405,AN405,AP405,AR405,AT405,AV405,AX405,AZ405,BB405,BD405,BF405,BH405,BJ405,BL405)</f>
        <v>14838.299999999997</v>
      </c>
      <c r="BP405" s="1013" t="s">
        <v>338</v>
      </c>
    </row>
    <row r="406" spans="1:68" x14ac:dyDescent="0.2">
      <c r="A406" s="28">
        <f>ROW()</f>
        <v>406</v>
      </c>
      <c r="B406" s="125" t="s">
        <v>339</v>
      </c>
      <c r="D406" s="126">
        <f>IFERROR(VALUE(INDEX('CSV Import'!$E$7:$E$359, MATCH($BP406, 'CSV Import'!$C$7:$C$359, 0))),0)</f>
        <v>0</v>
      </c>
      <c r="F406" s="126">
        <f>IFERROR(VALUE(INDEX('CSV Import'!$K$7:$K$359, MATCH($BP406, 'CSV Import'!$I$7:$I$359, 0))),0)</f>
        <v>0</v>
      </c>
      <c r="H406" s="126">
        <f>IFERROR(VALUE(INDEX('CSV Import'!$Q$7:$Q$359, MATCH($BP406, 'CSV Import'!$O$7:$O$359, 0))),0)</f>
        <v>0</v>
      </c>
      <c r="J406" s="126">
        <f>IFERROR(VALUE(INDEX('CSV Import'!$W$7:$W$359, MATCH($BP406, 'CSV Import'!$U$7:$U$359, 0))),0)</f>
        <v>0</v>
      </c>
      <c r="L406" s="126">
        <f>IFERROR(VALUE(INDEX('CSV Import'!$AC$7:$AC$359, MATCH($BP406, 'CSV Import'!$AA$7:$AA$359, 0))),0)</f>
        <v>0</v>
      </c>
      <c r="N406" s="126">
        <f>IFERROR(VALUE(INDEX('CSV Import'!$AI$7:$AI$359, MATCH($BP406, 'CSV Import'!$AG$7:$AG$359, 0))),0)</f>
        <v>0</v>
      </c>
      <c r="P406" s="126">
        <f>IFERROR(VALUE(INDEX('CSV Import'!$AO$7:$AO$359, MATCH($BP406, 'CSV Import'!$AM$7:$AM$359, 0))),0)</f>
        <v>0</v>
      </c>
      <c r="R406" s="126">
        <f>IFERROR(VALUE(INDEX('CSV Import'!$AU$7:$AU$359, MATCH($BP406, 'CSV Import'!$AS$7:$AS$359, 0))),0)</f>
        <v>0</v>
      </c>
      <c r="T406" s="126">
        <f>IFERROR(VALUE(INDEX('CSV Import'!$BA$7:$BA$359, MATCH($BP406, 'CSV Import'!$AY$7:$AY$359, 0))),0)</f>
        <v>0</v>
      </c>
      <c r="V406" s="126">
        <f>IFERROR(VALUE(INDEX('CSV Import'!$BG$7:$BG$359, MATCH($BP406, 'CSV Import'!$BE$7:$BE$359, 0))),0)</f>
        <v>0</v>
      </c>
      <c r="X406" s="126">
        <f>IFERROR(VALUE(INDEX('CSV Import'!$BM$7:$BM$359, MATCH($BP406, 'CSV Import'!$BK$7:$BK$359, 0))),0)</f>
        <v>0</v>
      </c>
      <c r="Z406" s="126">
        <f>IFERROR(VALUE(INDEX('CSV Import'!$BS$7:$BS$359, MATCH($BP406, 'CSV Import'!$BQ$7:$BQ$359, 0))),0)</f>
        <v>0</v>
      </c>
      <c r="AB406" s="126">
        <f>IFERROR(VALUE(INDEX('CSV Import'!$BY$7:$BY$359, MATCH($BP406, 'CSV Import'!$BW$7:$BW$359, 0))),0)</f>
        <v>0</v>
      </c>
      <c r="AD406" s="126">
        <f>IFERROR(VALUE(INDEX('CSV Import'!$CE$7:$CE$359, MATCH($BP406, 'CSV Import'!$CC$7:$CC$359, 0))),0)</f>
        <v>0</v>
      </c>
      <c r="AF406" s="126">
        <f>IFERROR(VALUE(INDEX('CSV Import'!$CK$7:$CK$359, MATCH($BP406, 'CSV Import'!$CI$7:$CI$359, 0))),0)</f>
        <v>0</v>
      </c>
      <c r="AH406" s="126">
        <f>IFERROR(VALUE(INDEX('CSV Import'!$CQ$7:$CQ$359, MATCH($BP406, 'CSV Import'!$CO$7:$CO$359, 0))),0)</f>
        <v>0</v>
      </c>
      <c r="AJ406" s="126">
        <f>IFERROR(VALUE(INDEX('CSV Import'!$CW$7:$CW$359, MATCH($BP406, 'CSV Import'!$CU$7:$CU$359, 0))),0)</f>
        <v>0</v>
      </c>
      <c r="AL406" s="126">
        <f>IFERROR(VALUE(INDEX('CSV Import'!$DC$7:$DC$359, MATCH($BP406, 'CSV Import'!$DA$7:$DA$359, 0))),0)</f>
        <v>0</v>
      </c>
      <c r="AN406" s="126">
        <f>IFERROR(VALUE(INDEX('CSV Import'!$DI$7:$DI$359, MATCH($BP406, 'CSV Import'!$DG$7:$DG$359, 0))),0)</f>
        <v>0</v>
      </c>
      <c r="AP406" s="126">
        <f>IFERROR(VALUE(INDEX('CSV Import'!$DO$7:$DO$359, MATCH($BP406, 'CSV Import'!$DM$7:$DM$359, 0))),0)</f>
        <v>0</v>
      </c>
      <c r="AR406" s="126">
        <f>IFERROR(VALUE(INDEX('CSV Import'!$DU$7:$DU$359, MATCH($BP406, 'CSV Import'!$DS$7:$DS$359, 0))),0)</f>
        <v>0</v>
      </c>
      <c r="AT406" s="126">
        <f>IFERROR(VALUE(INDEX('CSV Import'!$EA$7:$EA$359, MATCH($BP406, 'CSV Import'!$DY$7:$DY$359, 0))),0)</f>
        <v>0</v>
      </c>
      <c r="AV406" s="126">
        <f>IFERROR(VALUE(INDEX('CSV Import'!$EG$7:$EG$359, MATCH($BP406, 'CSV Import'!$EE$7:$EE$359, 0))),0)</f>
        <v>0</v>
      </c>
      <c r="AX406" s="126">
        <f>IFERROR(VALUE(INDEX('CSV Import'!$EM$7:$EM$359, MATCH($BP406, 'CSV Import'!$EK$7:$EK$359, 0))),0)</f>
        <v>0</v>
      </c>
      <c r="AZ406" s="126">
        <f>IFERROR(VALUE(INDEX('CSV Import'!$ES$7:$ES$359, MATCH($BP406, 'CSV Import'!$EQ$7:$EQ$359, 0))),0)</f>
        <v>0</v>
      </c>
      <c r="BB406" s="126">
        <f>IFERROR(VALUE(INDEX('CSV Import'!$EY$7:$EY$359, MATCH($BP406, 'CSV Import'!$EW$7:$EW$359, 0))),0)</f>
        <v>0</v>
      </c>
      <c r="BD406" s="126">
        <f>IFERROR(VALUE(INDEX('CSV Import'!$FE$7:$FE$359, MATCH($BP406, 'CSV Import'!$FC$7:$FC$359, 0))),0)</f>
        <v>0</v>
      </c>
      <c r="BF406" s="126">
        <f>IFERROR(VALUE(INDEX('CSV Import'!$FK$7:$FK$359, MATCH($BP406, 'CSV Import'!$FI$7:$FI$359, 0))),0)</f>
        <v>0</v>
      </c>
      <c r="BH406" s="126">
        <f>IFERROR(VALUE(INDEX('CSV Import'!$FQ$7:$FQ$359, MATCH($BP406, 'CSV Import'!$FO$7:$FO$359, 0))),0)</f>
        <v>0</v>
      </c>
      <c r="BJ406" s="126">
        <f>IFERROR(VALUE(INDEX('CSV Import'!$FW$7:$FW$359, MATCH($BP406, 'CSV Import'!$FU$7:$FU$359, 0))),0)</f>
        <v>0</v>
      </c>
      <c r="BL406" s="126">
        <f>IFERROR(VALUE(INDEX('CSV Import'!$GC$7:$GC$359, MATCH($BP406, 'CSV Import'!$GA$7:$GA$359, 0))),0)</f>
        <v>0</v>
      </c>
      <c r="BN406" s="127">
        <f t="shared" si="596"/>
        <v>0</v>
      </c>
      <c r="BP406" s="1013" t="s">
        <v>340</v>
      </c>
    </row>
    <row r="407" spans="1:68" x14ac:dyDescent="0.2">
      <c r="A407" s="28">
        <f>ROW()</f>
        <v>407</v>
      </c>
      <c r="B407" s="125" t="s">
        <v>341</v>
      </c>
      <c r="D407" s="126">
        <f>IFERROR(VALUE(INDEX('CSV Import'!$E$7:$E$359, MATCH($BP407, 'CSV Import'!$C$7:$C$359, 0))),0)</f>
        <v>0</v>
      </c>
      <c r="F407" s="126">
        <f>IFERROR(VALUE(INDEX('CSV Import'!$K$7:$K$359, MATCH($BP407, 'CSV Import'!$I$7:$I$359, 0))),0)</f>
        <v>0</v>
      </c>
      <c r="H407" s="126">
        <f>IFERROR(VALUE(INDEX('CSV Import'!$Q$7:$Q$359, MATCH($BP407, 'CSV Import'!$O$7:$O$359, 0))),0)</f>
        <v>0</v>
      </c>
      <c r="J407" s="126">
        <f>IFERROR(VALUE(INDEX('CSV Import'!$W$7:$W$359, MATCH($BP407, 'CSV Import'!$U$7:$U$359, 0))),0)</f>
        <v>0</v>
      </c>
      <c r="L407" s="126">
        <f>IFERROR(VALUE(INDEX('CSV Import'!$AC$7:$AC$359, MATCH($BP407, 'CSV Import'!$AA$7:$AA$359, 0))),0)</f>
        <v>0</v>
      </c>
      <c r="N407" s="126">
        <f>IFERROR(VALUE(INDEX('CSV Import'!$AI$7:$AI$359, MATCH($BP407, 'CSV Import'!$AG$7:$AG$359, 0))),0)</f>
        <v>0</v>
      </c>
      <c r="P407" s="126">
        <f>IFERROR(VALUE(INDEX('CSV Import'!$AO$7:$AO$359, MATCH($BP407, 'CSV Import'!$AM$7:$AM$359, 0))),0)</f>
        <v>0</v>
      </c>
      <c r="R407" s="126">
        <f>IFERROR(VALUE(INDEX('CSV Import'!$AU$7:$AU$359, MATCH($BP407, 'CSV Import'!$AS$7:$AS$359, 0))),0)</f>
        <v>0</v>
      </c>
      <c r="T407" s="126">
        <f>IFERROR(VALUE(INDEX('CSV Import'!$BA$7:$BA$359, MATCH($BP407, 'CSV Import'!$AY$7:$AY$359, 0))),0)</f>
        <v>0</v>
      </c>
      <c r="V407" s="126">
        <f>IFERROR(VALUE(INDEX('CSV Import'!$BG$7:$BG$359, MATCH($BP407, 'CSV Import'!$BE$7:$BE$359, 0))),0)</f>
        <v>0</v>
      </c>
      <c r="X407" s="126">
        <f>IFERROR(VALUE(INDEX('CSV Import'!$BM$7:$BM$359, MATCH($BP407, 'CSV Import'!$BK$7:$BK$359, 0))),0)</f>
        <v>0</v>
      </c>
      <c r="Z407" s="126">
        <f>IFERROR(VALUE(INDEX('CSV Import'!$BS$7:$BS$359, MATCH($BP407, 'CSV Import'!$BQ$7:$BQ$359, 0))),0)</f>
        <v>0</v>
      </c>
      <c r="AB407" s="126">
        <f>IFERROR(VALUE(INDEX('CSV Import'!$BY$7:$BY$359, MATCH($BP407, 'CSV Import'!$BW$7:$BW$359, 0))),0)</f>
        <v>0</v>
      </c>
      <c r="AD407" s="126">
        <f>IFERROR(VALUE(INDEX('CSV Import'!$CE$7:$CE$359, MATCH($BP407, 'CSV Import'!$CC$7:$CC$359, 0))),0)</f>
        <v>0</v>
      </c>
      <c r="AF407" s="126">
        <f>IFERROR(VALUE(INDEX('CSV Import'!$CK$7:$CK$359, MATCH($BP407, 'CSV Import'!$CI$7:$CI$359, 0))),0)</f>
        <v>0</v>
      </c>
      <c r="AH407" s="126">
        <f>IFERROR(VALUE(INDEX('CSV Import'!$CQ$7:$CQ$359, MATCH($BP407, 'CSV Import'!$CO$7:$CO$359, 0))),0)</f>
        <v>0</v>
      </c>
      <c r="AJ407" s="126">
        <f>IFERROR(VALUE(INDEX('CSV Import'!$CW$7:$CW$359, MATCH($BP407, 'CSV Import'!$CU$7:$CU$359, 0))),0)</f>
        <v>0</v>
      </c>
      <c r="AL407" s="126">
        <f>IFERROR(VALUE(INDEX('CSV Import'!$DC$7:$DC$359, MATCH($BP407, 'CSV Import'!$DA$7:$DA$359, 0))),0)</f>
        <v>0</v>
      </c>
      <c r="AN407" s="126">
        <f>IFERROR(VALUE(INDEX('CSV Import'!$DI$7:$DI$359, MATCH($BP407, 'CSV Import'!$DG$7:$DG$359, 0))),0)</f>
        <v>0</v>
      </c>
      <c r="AP407" s="126">
        <f>IFERROR(VALUE(INDEX('CSV Import'!$DO$7:$DO$359, MATCH($BP407, 'CSV Import'!$DM$7:$DM$359, 0))),0)</f>
        <v>0</v>
      </c>
      <c r="AR407" s="126">
        <f>IFERROR(VALUE(INDEX('CSV Import'!$DU$7:$DU$359, MATCH($BP407, 'CSV Import'!$DS$7:$DS$359, 0))),0)</f>
        <v>0</v>
      </c>
      <c r="AT407" s="126">
        <f>IFERROR(VALUE(INDEX('CSV Import'!$EA$7:$EA$359, MATCH($BP407, 'CSV Import'!$DY$7:$DY$359, 0))),0)</f>
        <v>0</v>
      </c>
      <c r="AV407" s="126">
        <f>IFERROR(VALUE(INDEX('CSV Import'!$EG$7:$EG$359, MATCH($BP407, 'CSV Import'!$EE$7:$EE$359, 0))),0)</f>
        <v>0</v>
      </c>
      <c r="AX407" s="126">
        <f>IFERROR(VALUE(INDEX('CSV Import'!$EM$7:$EM$359, MATCH($BP407, 'CSV Import'!$EK$7:$EK$359, 0))),0)</f>
        <v>0</v>
      </c>
      <c r="AZ407" s="126">
        <f>IFERROR(VALUE(INDEX('CSV Import'!$ES$7:$ES$359, MATCH($BP407, 'CSV Import'!$EQ$7:$EQ$359, 0))),0)</f>
        <v>0</v>
      </c>
      <c r="BB407" s="126">
        <f>IFERROR(VALUE(INDEX('CSV Import'!$EY$7:$EY$359, MATCH($BP407, 'CSV Import'!$EW$7:$EW$359, 0))),0)</f>
        <v>0</v>
      </c>
      <c r="BD407" s="126">
        <f>IFERROR(VALUE(INDEX('CSV Import'!$FE$7:$FE$359, MATCH($BP407, 'CSV Import'!$FC$7:$FC$359, 0))),0)</f>
        <v>0</v>
      </c>
      <c r="BF407" s="126">
        <f>IFERROR(VALUE(INDEX('CSV Import'!$FK$7:$FK$359, MATCH($BP407, 'CSV Import'!$FI$7:$FI$359, 0))),0)</f>
        <v>0</v>
      </c>
      <c r="BH407" s="126">
        <f>IFERROR(VALUE(INDEX('CSV Import'!$FQ$7:$FQ$359, MATCH($BP407, 'CSV Import'!$FO$7:$FO$359, 0))),0)</f>
        <v>0</v>
      </c>
      <c r="BJ407" s="126">
        <f>IFERROR(VALUE(INDEX('CSV Import'!$FW$7:$FW$359, MATCH($BP407, 'CSV Import'!$FU$7:$FU$359, 0))),0)</f>
        <v>0</v>
      </c>
      <c r="BL407" s="126">
        <f>IFERROR(VALUE(INDEX('CSV Import'!$GC$7:$GC$359, MATCH($BP407, 'CSV Import'!$GA$7:$GA$359, 0))),0)</f>
        <v>0</v>
      </c>
      <c r="BN407" s="127">
        <f>SUM(D407,F407,H407,J407,L407,N407,P407,R407,T407,V407,X407,Z407,AB407,AD407,AF407)+SUM(AH407,AJ407,AL407,AN407,AP407,AR407,AT407,AV407,AX407,AZ407,BB407,BD407,BF407,BH407,BJ407,BL407)</f>
        <v>0</v>
      </c>
      <c r="BP407" s="1013" t="s">
        <v>342</v>
      </c>
    </row>
    <row r="408" spans="1:68" x14ac:dyDescent="0.2">
      <c r="A408" s="28">
        <f>ROW()</f>
        <v>408</v>
      </c>
      <c r="B408" s="125" t="s">
        <v>343</v>
      </c>
      <c r="D408" s="126">
        <f>IFERROR(VALUE(INDEX('CSV Import'!$E$7:$E$359, MATCH($BP408, 'CSV Import'!$C$7:$C$359, 0))),0)</f>
        <v>300.68</v>
      </c>
      <c r="F408" s="126">
        <f>IFERROR(VALUE(INDEX('CSV Import'!$K$7:$K$359, MATCH($BP408, 'CSV Import'!$I$7:$I$359, 0))),0)</f>
        <v>300.68</v>
      </c>
      <c r="H408" s="126">
        <f>IFERROR(VALUE(INDEX('CSV Import'!$Q$7:$Q$359, MATCH($BP408, 'CSV Import'!$O$7:$O$359, 0))),0)</f>
        <v>300.68</v>
      </c>
      <c r="J408" s="126">
        <f>IFERROR(VALUE(INDEX('CSV Import'!$W$7:$W$359, MATCH($BP408, 'CSV Import'!$U$7:$U$359, 0))),0)</f>
        <v>300.68</v>
      </c>
      <c r="L408" s="126">
        <f>IFERROR(VALUE(INDEX('CSV Import'!$AC$7:$AC$359, MATCH($BP408, 'CSV Import'!$AA$7:$AA$359, 0))),0)</f>
        <v>300.68</v>
      </c>
      <c r="N408" s="126">
        <f>IFERROR(VALUE(INDEX('CSV Import'!$AI$7:$AI$359, MATCH($BP408, 'CSV Import'!$AG$7:$AG$359, 0))),0)</f>
        <v>300.68</v>
      </c>
      <c r="P408" s="126">
        <f>IFERROR(VALUE(INDEX('CSV Import'!$AO$7:$AO$359, MATCH($BP408, 'CSV Import'!$AM$7:$AM$359, 0))),0)</f>
        <v>300.68</v>
      </c>
      <c r="R408" s="126">
        <f>IFERROR(VALUE(INDEX('CSV Import'!$AU$7:$AU$359, MATCH($BP408, 'CSV Import'!$AS$7:$AS$359, 0))),0)</f>
        <v>300.68</v>
      </c>
      <c r="T408" s="126">
        <f>IFERROR(VALUE(INDEX('CSV Import'!$BA$7:$BA$359, MATCH($BP408, 'CSV Import'!$AY$7:$AY$359, 0))),0)</f>
        <v>300.68</v>
      </c>
      <c r="V408" s="126">
        <f>IFERROR(VALUE(INDEX('CSV Import'!$BG$7:$BG$359, MATCH($BP408, 'CSV Import'!$BE$7:$BE$359, 0))),0)</f>
        <v>300.68</v>
      </c>
      <c r="X408" s="126">
        <f>IFERROR(VALUE(INDEX('CSV Import'!$BM$7:$BM$359, MATCH($BP408, 'CSV Import'!$BK$7:$BK$359, 0))),0)</f>
        <v>300.68</v>
      </c>
      <c r="Z408" s="126">
        <f>IFERROR(VALUE(INDEX('CSV Import'!$BS$7:$BS$359, MATCH($BP408, 'CSV Import'!$BQ$7:$BQ$359, 0))),0)</f>
        <v>300.68</v>
      </c>
      <c r="AB408" s="126">
        <f>IFERROR(VALUE(INDEX('CSV Import'!$BY$7:$BY$359, MATCH($BP408, 'CSV Import'!$BW$7:$BW$359, 0))),0)</f>
        <v>300.68</v>
      </c>
      <c r="AD408" s="126">
        <f>IFERROR(VALUE(INDEX('CSV Import'!$CE$7:$CE$359, MATCH($BP408, 'CSV Import'!$CC$7:$CC$359, 0))),0)</f>
        <v>300.68</v>
      </c>
      <c r="AF408" s="126">
        <f>IFERROR(VALUE(INDEX('CSV Import'!$CK$7:$CK$359, MATCH($BP408, 'CSV Import'!$CI$7:$CI$359, 0))),0)</f>
        <v>300.68</v>
      </c>
      <c r="AH408" s="126">
        <f>IFERROR(VALUE(INDEX('CSV Import'!$CQ$7:$CQ$359, MATCH($BP408, 'CSV Import'!$CO$7:$CO$359, 0))),0)</f>
        <v>300.68</v>
      </c>
      <c r="AJ408" s="126">
        <f>IFERROR(VALUE(INDEX('CSV Import'!$CW$7:$CW$359, MATCH($BP408, 'CSV Import'!$CU$7:$CU$359, 0))),0)</f>
        <v>300.68</v>
      </c>
      <c r="AL408" s="126">
        <f>IFERROR(VALUE(INDEX('CSV Import'!$DC$7:$DC$359, MATCH($BP408, 'CSV Import'!$DA$7:$DA$359, 0))),0)</f>
        <v>300.68</v>
      </c>
      <c r="AN408" s="126">
        <f>IFERROR(VALUE(INDEX('CSV Import'!$DI$7:$DI$359, MATCH($BP408, 'CSV Import'!$DG$7:$DG$359, 0))),0)</f>
        <v>300.68</v>
      </c>
      <c r="AP408" s="126">
        <f>IFERROR(VALUE(INDEX('CSV Import'!$DO$7:$DO$359, MATCH($BP408, 'CSV Import'!$DM$7:$DM$359, 0))),0)</f>
        <v>300.68</v>
      </c>
      <c r="AR408" s="126">
        <f>IFERROR(VALUE(INDEX('CSV Import'!$DU$7:$DU$359, MATCH($BP408, 'CSV Import'!$DS$7:$DS$359, 0))),0)</f>
        <v>300.68</v>
      </c>
      <c r="AT408" s="126">
        <f>IFERROR(VALUE(INDEX('CSV Import'!$EA$7:$EA$359, MATCH($BP408, 'CSV Import'!$DY$7:$DY$359, 0))),0)</f>
        <v>300.68</v>
      </c>
      <c r="AV408" s="126">
        <f>IFERROR(VALUE(INDEX('CSV Import'!$EG$7:$EG$359, MATCH($BP408, 'CSV Import'!$EE$7:$EE$359, 0))),0)</f>
        <v>300.68</v>
      </c>
      <c r="AX408" s="126">
        <f>IFERROR(VALUE(INDEX('CSV Import'!$EM$7:$EM$359, MATCH($BP408, 'CSV Import'!$EK$7:$EK$359, 0))),0)</f>
        <v>300.68</v>
      </c>
      <c r="AZ408" s="126">
        <f>IFERROR(VALUE(INDEX('CSV Import'!$ES$7:$ES$359, MATCH($BP408, 'CSV Import'!$EQ$7:$EQ$359, 0))),0)</f>
        <v>300.68</v>
      </c>
      <c r="BB408" s="126">
        <f>IFERROR(VALUE(INDEX('CSV Import'!$EY$7:$EY$359, MATCH($BP408, 'CSV Import'!$EW$7:$EW$359, 0))),0)</f>
        <v>300.68</v>
      </c>
      <c r="BD408" s="126">
        <f>IFERROR(VALUE(INDEX('CSV Import'!$FE$7:$FE$359, MATCH($BP408, 'CSV Import'!$FC$7:$FC$359, 0))),0)</f>
        <v>300.68</v>
      </c>
      <c r="BF408" s="126">
        <f>IFERROR(VALUE(INDEX('CSV Import'!$FK$7:$FK$359, MATCH($BP408, 'CSV Import'!$FI$7:$FI$359, 0))),0)</f>
        <v>300.68</v>
      </c>
      <c r="BH408" s="126">
        <f>IFERROR(VALUE(INDEX('CSV Import'!$FQ$7:$FQ$359, MATCH($BP408, 'CSV Import'!$FO$7:$FO$359, 0))),0)</f>
        <v>300.68</v>
      </c>
      <c r="BJ408" s="126">
        <f>IFERROR(VALUE(INDEX('CSV Import'!$FW$7:$FW$359, MATCH($BP408, 'CSV Import'!$FU$7:$FU$359, 0))),0)</f>
        <v>300.68</v>
      </c>
      <c r="BL408" s="126">
        <f>IFERROR(VALUE(INDEX('CSV Import'!$GC$7:$GC$359, MATCH($BP408, 'CSV Import'!$GA$7:$GA$359, 0))),0)</f>
        <v>0</v>
      </c>
      <c r="BN408" s="127">
        <f t="shared" si="596"/>
        <v>9020.4</v>
      </c>
      <c r="BP408" s="1013" t="s">
        <v>344</v>
      </c>
    </row>
    <row r="409" spans="1:68" x14ac:dyDescent="0.2">
      <c r="A409" s="28">
        <f>ROW()</f>
        <v>409</v>
      </c>
      <c r="B409" s="125" t="s">
        <v>345</v>
      </c>
      <c r="D409" s="126">
        <f>IFERROR(VALUE(INDEX('CSV Import'!$E$7:$E$359, MATCH($BP409, 'CSV Import'!$C$7:$C$359, 0))),0)</f>
        <v>0</v>
      </c>
      <c r="F409" s="126">
        <f>IFERROR(VALUE(INDEX('CSV Import'!$K$7:$K$359, MATCH($BP409, 'CSV Import'!$I$7:$I$359, 0))),0)</f>
        <v>0</v>
      </c>
      <c r="H409" s="126">
        <f>IFERROR(VALUE(INDEX('CSV Import'!$Q$7:$Q$359, MATCH($BP409, 'CSV Import'!$O$7:$O$359, 0))),0)</f>
        <v>0</v>
      </c>
      <c r="J409" s="126">
        <f>IFERROR(VALUE(INDEX('CSV Import'!$W$7:$W$359, MATCH($BP409, 'CSV Import'!$U$7:$U$359, 0))),0)</f>
        <v>0</v>
      </c>
      <c r="L409" s="126">
        <f>IFERROR(VALUE(INDEX('CSV Import'!$AC$7:$AC$359, MATCH($BP409, 'CSV Import'!$AA$7:$AA$359, 0))),0)</f>
        <v>0</v>
      </c>
      <c r="N409" s="126">
        <f>IFERROR(VALUE(INDEX('CSV Import'!$AI$7:$AI$359, MATCH($BP409, 'CSV Import'!$AG$7:$AG$359, 0))),0)</f>
        <v>0</v>
      </c>
      <c r="P409" s="126">
        <f>IFERROR(VALUE(INDEX('CSV Import'!$AO$7:$AO$359, MATCH($BP409, 'CSV Import'!$AM$7:$AM$359, 0))),0)</f>
        <v>0</v>
      </c>
      <c r="R409" s="126">
        <f>IFERROR(VALUE(INDEX('CSV Import'!$AU$7:$AU$359, MATCH($BP409, 'CSV Import'!$AS$7:$AS$359, 0))),0)</f>
        <v>0</v>
      </c>
      <c r="T409" s="126">
        <f>IFERROR(VALUE(INDEX('CSV Import'!$BA$7:$BA$359, MATCH($BP409, 'CSV Import'!$AY$7:$AY$359, 0))),0)</f>
        <v>0</v>
      </c>
      <c r="V409" s="126">
        <f>IFERROR(VALUE(INDEX('CSV Import'!$BG$7:$BG$359, MATCH($BP409, 'CSV Import'!$BE$7:$BE$359, 0))),0)</f>
        <v>0</v>
      </c>
      <c r="X409" s="126">
        <f>IFERROR(VALUE(INDEX('CSV Import'!$BM$7:$BM$359, MATCH($BP409, 'CSV Import'!$BK$7:$BK$359, 0))),0)</f>
        <v>0</v>
      </c>
      <c r="Z409" s="126">
        <f>IFERROR(VALUE(INDEX('CSV Import'!$BS$7:$BS$359, MATCH($BP409, 'CSV Import'!$BQ$7:$BQ$359, 0))),0)</f>
        <v>0</v>
      </c>
      <c r="AB409" s="126">
        <f>IFERROR(VALUE(INDEX('CSV Import'!$BY$7:$BY$359, MATCH($BP409, 'CSV Import'!$BW$7:$BW$359, 0))),0)</f>
        <v>0</v>
      </c>
      <c r="AD409" s="126">
        <f>IFERROR(VALUE(INDEX('CSV Import'!$CE$7:$CE$359, MATCH($BP409, 'CSV Import'!$CC$7:$CC$359, 0))),0)</f>
        <v>0</v>
      </c>
      <c r="AF409" s="126">
        <f>IFERROR(VALUE(INDEX('CSV Import'!$CK$7:$CK$359, MATCH($BP409, 'CSV Import'!$CI$7:$CI$359, 0))),0)</f>
        <v>0</v>
      </c>
      <c r="AH409" s="126">
        <f>IFERROR(VALUE(INDEX('CSV Import'!$CQ$7:$CQ$359, MATCH($BP409, 'CSV Import'!$CO$7:$CO$359, 0))),0)</f>
        <v>0</v>
      </c>
      <c r="AJ409" s="126">
        <f>IFERROR(VALUE(INDEX('CSV Import'!$CW$7:$CW$359, MATCH($BP409, 'CSV Import'!$CU$7:$CU$359, 0))),0)</f>
        <v>0</v>
      </c>
      <c r="AL409" s="126">
        <f>IFERROR(VALUE(INDEX('CSV Import'!$DC$7:$DC$359, MATCH($BP409, 'CSV Import'!$DA$7:$DA$359, 0))),0)</f>
        <v>0</v>
      </c>
      <c r="AN409" s="126">
        <f>IFERROR(VALUE(INDEX('CSV Import'!$DI$7:$DI$359, MATCH($BP409, 'CSV Import'!$DG$7:$DG$359, 0))),0)</f>
        <v>0</v>
      </c>
      <c r="AP409" s="126">
        <f>IFERROR(VALUE(INDEX('CSV Import'!$DO$7:$DO$359, MATCH($BP409, 'CSV Import'!$DM$7:$DM$359, 0))),0)</f>
        <v>0</v>
      </c>
      <c r="AR409" s="126">
        <f>IFERROR(VALUE(INDEX('CSV Import'!$DU$7:$DU$359, MATCH($BP409, 'CSV Import'!$DS$7:$DS$359, 0))),0)</f>
        <v>0</v>
      </c>
      <c r="AT409" s="126">
        <f>IFERROR(VALUE(INDEX('CSV Import'!$EA$7:$EA$359, MATCH($BP409, 'CSV Import'!$DY$7:$DY$359, 0))),0)</f>
        <v>0</v>
      </c>
      <c r="AV409" s="126">
        <f>IFERROR(VALUE(INDEX('CSV Import'!$EG$7:$EG$359, MATCH($BP409, 'CSV Import'!$EE$7:$EE$359, 0))),0)</f>
        <v>0</v>
      </c>
      <c r="AX409" s="126">
        <f>IFERROR(VALUE(INDEX('CSV Import'!$EM$7:$EM$359, MATCH($BP409, 'CSV Import'!$EK$7:$EK$359, 0))),0)</f>
        <v>0</v>
      </c>
      <c r="AZ409" s="126">
        <f>IFERROR(VALUE(INDEX('CSV Import'!$ES$7:$ES$359, MATCH($BP409, 'CSV Import'!$EQ$7:$EQ$359, 0))),0)</f>
        <v>0</v>
      </c>
      <c r="BB409" s="126">
        <f>IFERROR(VALUE(INDEX('CSV Import'!$EY$7:$EY$359, MATCH($BP409, 'CSV Import'!$EW$7:$EW$359, 0))),0)</f>
        <v>0</v>
      </c>
      <c r="BD409" s="126">
        <f>IFERROR(VALUE(INDEX('CSV Import'!$FE$7:$FE$359, MATCH($BP409, 'CSV Import'!$FC$7:$FC$359, 0))),0)</f>
        <v>0</v>
      </c>
      <c r="BF409" s="126">
        <f>IFERROR(VALUE(INDEX('CSV Import'!$FK$7:$FK$359, MATCH($BP409, 'CSV Import'!$FI$7:$FI$359, 0))),0)</f>
        <v>0</v>
      </c>
      <c r="BH409" s="126">
        <f>IFERROR(VALUE(INDEX('CSV Import'!$FQ$7:$FQ$359, MATCH($BP409, 'CSV Import'!$FO$7:$FO$359, 0))),0)</f>
        <v>0</v>
      </c>
      <c r="BJ409" s="126">
        <f>IFERROR(VALUE(INDEX('CSV Import'!$FW$7:$FW$359, MATCH($BP409, 'CSV Import'!$FU$7:$FU$359, 0))),0)</f>
        <v>0</v>
      </c>
      <c r="BL409" s="126">
        <f>IFERROR(VALUE(INDEX('CSV Import'!$GC$7:$GC$359, MATCH($BP409, 'CSV Import'!$GA$7:$GA$359, 0))),0)</f>
        <v>0</v>
      </c>
      <c r="BN409" s="127">
        <f t="shared" si="596"/>
        <v>0</v>
      </c>
      <c r="BP409" s="1013" t="s">
        <v>346</v>
      </c>
    </row>
    <row r="410" spans="1:68" x14ac:dyDescent="0.2">
      <c r="A410" s="28">
        <f>ROW()</f>
        <v>410</v>
      </c>
      <c r="B410" s="125" t="s">
        <v>347</v>
      </c>
      <c r="D410" s="126">
        <f>IFERROR(VALUE(INDEX('CSV Import'!$E$7:$E$359, MATCH($BP410, 'CSV Import'!$C$7:$C$359, 0))),0)</f>
        <v>1259.3399999999999</v>
      </c>
      <c r="F410" s="126">
        <f>IFERROR(VALUE(INDEX('CSV Import'!$K$7:$K$359, MATCH($BP410, 'CSV Import'!$I$7:$I$359, 0))),0)</f>
        <v>1259.3399999999999</v>
      </c>
      <c r="H410" s="126">
        <f>IFERROR(VALUE(INDEX('CSV Import'!$Q$7:$Q$359, MATCH($BP410, 'CSV Import'!$O$7:$O$359, 0))),0)</f>
        <v>1259.3399999999999</v>
      </c>
      <c r="J410" s="126">
        <f>IFERROR(VALUE(INDEX('CSV Import'!$W$7:$W$359, MATCH($BP410, 'CSV Import'!$U$7:$U$359, 0))),0)</f>
        <v>1259.3399999999999</v>
      </c>
      <c r="L410" s="126">
        <f>IFERROR(VALUE(INDEX('CSV Import'!$AC$7:$AC$359, MATCH($BP410, 'CSV Import'!$AA$7:$AA$359, 0))),0)</f>
        <v>1259.3399999999999</v>
      </c>
      <c r="N410" s="126">
        <f>IFERROR(VALUE(INDEX('CSV Import'!$AI$7:$AI$359, MATCH($BP410, 'CSV Import'!$AG$7:$AG$359, 0))),0)</f>
        <v>1259.3399999999999</v>
      </c>
      <c r="P410" s="126">
        <f>IFERROR(VALUE(INDEX('CSV Import'!$AO$7:$AO$359, MATCH($BP410, 'CSV Import'!$AM$7:$AM$359, 0))),0)</f>
        <v>1259.3399999999999</v>
      </c>
      <c r="R410" s="126">
        <f>IFERROR(VALUE(INDEX('CSV Import'!$AU$7:$AU$359, MATCH($BP410, 'CSV Import'!$AS$7:$AS$359, 0))),0)</f>
        <v>1259.3399999999999</v>
      </c>
      <c r="T410" s="126">
        <f>IFERROR(VALUE(INDEX('CSV Import'!$BA$7:$BA$359, MATCH($BP410, 'CSV Import'!$AY$7:$AY$359, 0))),0)</f>
        <v>1259.3399999999999</v>
      </c>
      <c r="V410" s="126">
        <f>IFERROR(VALUE(INDEX('CSV Import'!$BG$7:$BG$359, MATCH($BP410, 'CSV Import'!$BE$7:$BE$359, 0))),0)</f>
        <v>1259.3399999999999</v>
      </c>
      <c r="X410" s="126">
        <f>IFERROR(VALUE(INDEX('CSV Import'!$BM$7:$BM$359, MATCH($BP410, 'CSV Import'!$BK$7:$BK$359, 0))),0)</f>
        <v>1259.3399999999999</v>
      </c>
      <c r="Z410" s="126">
        <f>IFERROR(VALUE(INDEX('CSV Import'!$BS$7:$BS$359, MATCH($BP410, 'CSV Import'!$BQ$7:$BQ$359, 0))),0)</f>
        <v>1259.3399999999999</v>
      </c>
      <c r="AB410" s="126">
        <f>IFERROR(VALUE(INDEX('CSV Import'!$BY$7:$BY$359, MATCH($BP410, 'CSV Import'!$BW$7:$BW$359, 0))),0)</f>
        <v>1259.3399999999999</v>
      </c>
      <c r="AD410" s="126">
        <f>IFERROR(VALUE(INDEX('CSV Import'!$CE$7:$CE$359, MATCH($BP410, 'CSV Import'!$CC$7:$CC$359, 0))),0)</f>
        <v>1259.3399999999999</v>
      </c>
      <c r="AF410" s="126">
        <f>IFERROR(VALUE(INDEX('CSV Import'!$CK$7:$CK$359, MATCH($BP410, 'CSV Import'!$CI$7:$CI$359, 0))),0)</f>
        <v>1259.3399999999999</v>
      </c>
      <c r="AH410" s="126">
        <f>IFERROR(VALUE(INDEX('CSV Import'!$CQ$7:$CQ$359, MATCH($BP410, 'CSV Import'!$CO$7:$CO$359, 0))),0)</f>
        <v>1259.3399999999999</v>
      </c>
      <c r="AJ410" s="126">
        <f>IFERROR(VALUE(INDEX('CSV Import'!$CW$7:$CW$359, MATCH($BP410, 'CSV Import'!$CU$7:$CU$359, 0))),0)</f>
        <v>1259.3399999999999</v>
      </c>
      <c r="AL410" s="126">
        <f>IFERROR(VALUE(INDEX('CSV Import'!$DC$7:$DC$359, MATCH($BP410, 'CSV Import'!$DA$7:$DA$359, 0))),0)</f>
        <v>1259.3399999999999</v>
      </c>
      <c r="AN410" s="126">
        <f>IFERROR(VALUE(INDEX('CSV Import'!$DI$7:$DI$359, MATCH($BP410, 'CSV Import'!$DG$7:$DG$359, 0))),0)</f>
        <v>1259.3399999999999</v>
      </c>
      <c r="AP410" s="126">
        <f>IFERROR(VALUE(INDEX('CSV Import'!$DO$7:$DO$359, MATCH($BP410, 'CSV Import'!$DM$7:$DM$359, 0))),0)</f>
        <v>1259.3399999999999</v>
      </c>
      <c r="AR410" s="126">
        <f>IFERROR(VALUE(INDEX('CSV Import'!$DU$7:$DU$359, MATCH($BP410, 'CSV Import'!$DS$7:$DS$359, 0))),0)</f>
        <v>1259.3399999999999</v>
      </c>
      <c r="AT410" s="126">
        <f>IFERROR(VALUE(INDEX('CSV Import'!$EA$7:$EA$359, MATCH($BP410, 'CSV Import'!$DY$7:$DY$359, 0))),0)</f>
        <v>1259.3399999999999</v>
      </c>
      <c r="AV410" s="126">
        <f>IFERROR(VALUE(INDEX('CSV Import'!$EG$7:$EG$359, MATCH($BP410, 'CSV Import'!$EE$7:$EE$359, 0))),0)</f>
        <v>1259.3399999999999</v>
      </c>
      <c r="AX410" s="126">
        <f>IFERROR(VALUE(INDEX('CSV Import'!$EM$7:$EM$359, MATCH($BP410, 'CSV Import'!$EK$7:$EK$359, 0))),0)</f>
        <v>1259.3399999999999</v>
      </c>
      <c r="AZ410" s="126">
        <f>IFERROR(VALUE(INDEX('CSV Import'!$ES$7:$ES$359, MATCH($BP410, 'CSV Import'!$EQ$7:$EQ$359, 0))),0)</f>
        <v>1259.3399999999999</v>
      </c>
      <c r="BB410" s="126">
        <f>IFERROR(VALUE(INDEX('CSV Import'!$EY$7:$EY$359, MATCH($BP410, 'CSV Import'!$EW$7:$EW$359, 0))),0)</f>
        <v>1259.3399999999999</v>
      </c>
      <c r="BD410" s="126">
        <f>IFERROR(VALUE(INDEX('CSV Import'!$FE$7:$FE$359, MATCH($BP410, 'CSV Import'!$FC$7:$FC$359, 0))),0)</f>
        <v>1259.3399999999999</v>
      </c>
      <c r="BF410" s="126">
        <f>IFERROR(VALUE(INDEX('CSV Import'!$FK$7:$FK$359, MATCH($BP410, 'CSV Import'!$FI$7:$FI$359, 0))),0)</f>
        <v>1259.3399999999999</v>
      </c>
      <c r="BH410" s="126">
        <f>IFERROR(VALUE(INDEX('CSV Import'!$FQ$7:$FQ$359, MATCH($BP410, 'CSV Import'!$FO$7:$FO$359, 0))),0)</f>
        <v>1259.3399999999999</v>
      </c>
      <c r="BJ410" s="126">
        <f>IFERROR(VALUE(INDEX('CSV Import'!$FW$7:$FW$359, MATCH($BP410, 'CSV Import'!$FU$7:$FU$359, 0))),0)</f>
        <v>1259.3399999999999</v>
      </c>
      <c r="BL410" s="126">
        <f>IFERROR(VALUE(INDEX('CSV Import'!$GC$7:$GC$359, MATCH($BP410, 'CSV Import'!$GA$7:$GA$359, 0))),0)</f>
        <v>0</v>
      </c>
      <c r="BN410" s="127">
        <f t="shared" si="596"/>
        <v>37780.199999999997</v>
      </c>
      <c r="BP410" s="1013" t="s">
        <v>348</v>
      </c>
    </row>
    <row r="411" spans="1:68" x14ac:dyDescent="0.2">
      <c r="A411" s="28">
        <f>ROW()</f>
        <v>411</v>
      </c>
      <c r="B411" s="125" t="s">
        <v>349</v>
      </c>
      <c r="D411" s="126">
        <f>IFERROR(VALUE(INDEX('CSV Import'!$E$7:$E$359, MATCH($BP411, 'CSV Import'!$C$7:$C$359, 0))),0)</f>
        <v>0</v>
      </c>
      <c r="F411" s="126">
        <f>IFERROR(VALUE(INDEX('CSV Import'!$K$7:$K$359, MATCH($BP411, 'CSV Import'!$I$7:$I$359, 0))),0)</f>
        <v>0</v>
      </c>
      <c r="H411" s="126">
        <f>IFERROR(VALUE(INDEX('CSV Import'!$Q$7:$Q$359, MATCH($BP411, 'CSV Import'!$O$7:$O$359, 0))),0)</f>
        <v>0</v>
      </c>
      <c r="J411" s="126">
        <f>IFERROR(VALUE(INDEX('CSV Import'!$W$7:$W$359, MATCH($BP411, 'CSV Import'!$U$7:$U$359, 0))),0)</f>
        <v>0</v>
      </c>
      <c r="L411" s="126">
        <f>IFERROR(VALUE(INDEX('CSV Import'!$AC$7:$AC$359, MATCH($BP411, 'CSV Import'!$AA$7:$AA$359, 0))),0)</f>
        <v>0</v>
      </c>
      <c r="N411" s="126">
        <f>IFERROR(VALUE(INDEX('CSV Import'!$AI$7:$AI$359, MATCH($BP411, 'CSV Import'!$AG$7:$AG$359, 0))),0)</f>
        <v>0</v>
      </c>
      <c r="P411" s="126">
        <f>IFERROR(VALUE(INDEX('CSV Import'!$AO$7:$AO$359, MATCH($BP411, 'CSV Import'!$AM$7:$AM$359, 0))),0)</f>
        <v>0</v>
      </c>
      <c r="R411" s="126">
        <f>IFERROR(VALUE(INDEX('CSV Import'!$AU$7:$AU$359, MATCH($BP411, 'CSV Import'!$AS$7:$AS$359, 0))),0)</f>
        <v>0</v>
      </c>
      <c r="T411" s="126">
        <f>IFERROR(VALUE(INDEX('CSV Import'!$BA$7:$BA$359, MATCH($BP411, 'CSV Import'!$AY$7:$AY$359, 0))),0)</f>
        <v>0</v>
      </c>
      <c r="V411" s="126">
        <f>IFERROR(VALUE(INDEX('CSV Import'!$BG$7:$BG$359, MATCH($BP411, 'CSV Import'!$BE$7:$BE$359, 0))),0)</f>
        <v>0</v>
      </c>
      <c r="X411" s="126">
        <f>IFERROR(VALUE(INDEX('CSV Import'!$BM$7:$BM$359, MATCH($BP411, 'CSV Import'!$BK$7:$BK$359, 0))),0)</f>
        <v>0</v>
      </c>
      <c r="Z411" s="126">
        <f>IFERROR(VALUE(INDEX('CSV Import'!$BS$7:$BS$359, MATCH($BP411, 'CSV Import'!$BQ$7:$BQ$359, 0))),0)</f>
        <v>0</v>
      </c>
      <c r="AB411" s="126">
        <f>IFERROR(VALUE(INDEX('CSV Import'!$BY$7:$BY$359, MATCH($BP411, 'CSV Import'!$BW$7:$BW$359, 0))),0)</f>
        <v>0</v>
      </c>
      <c r="AD411" s="126">
        <f>IFERROR(VALUE(INDEX('CSV Import'!$CE$7:$CE$359, MATCH($BP411, 'CSV Import'!$CC$7:$CC$359, 0))),0)</f>
        <v>0</v>
      </c>
      <c r="AF411" s="126">
        <f>IFERROR(VALUE(INDEX('CSV Import'!$CK$7:$CK$359, MATCH($BP411, 'CSV Import'!$CI$7:$CI$359, 0))),0)</f>
        <v>0</v>
      </c>
      <c r="AH411" s="126">
        <f>IFERROR(VALUE(INDEX('CSV Import'!$CQ$7:$CQ$359, MATCH($BP411, 'CSV Import'!$CO$7:$CO$359, 0))),0)</f>
        <v>0</v>
      </c>
      <c r="AJ411" s="126">
        <f>IFERROR(VALUE(INDEX('CSV Import'!$CW$7:$CW$359, MATCH($BP411, 'CSV Import'!$CU$7:$CU$359, 0))),0)</f>
        <v>0</v>
      </c>
      <c r="AL411" s="126">
        <f>IFERROR(VALUE(INDEX('CSV Import'!$DC$7:$DC$359, MATCH($BP411, 'CSV Import'!$DA$7:$DA$359, 0))),0)</f>
        <v>0</v>
      </c>
      <c r="AN411" s="126">
        <f>IFERROR(VALUE(INDEX('CSV Import'!$DI$7:$DI$359, MATCH($BP411, 'CSV Import'!$DG$7:$DG$359, 0))),0)</f>
        <v>0</v>
      </c>
      <c r="AP411" s="126">
        <f>IFERROR(VALUE(INDEX('CSV Import'!$DO$7:$DO$359, MATCH($BP411, 'CSV Import'!$DM$7:$DM$359, 0))),0)</f>
        <v>0</v>
      </c>
      <c r="AR411" s="126">
        <f>IFERROR(VALUE(INDEX('CSV Import'!$DU$7:$DU$359, MATCH($BP411, 'CSV Import'!$DS$7:$DS$359, 0))),0)</f>
        <v>0</v>
      </c>
      <c r="AT411" s="126">
        <f>IFERROR(VALUE(INDEX('CSV Import'!$EA$7:$EA$359, MATCH($BP411, 'CSV Import'!$DY$7:$DY$359, 0))),0)</f>
        <v>0</v>
      </c>
      <c r="AV411" s="126">
        <f>IFERROR(VALUE(INDEX('CSV Import'!$EG$7:$EG$359, MATCH($BP411, 'CSV Import'!$EE$7:$EE$359, 0))),0)</f>
        <v>0</v>
      </c>
      <c r="AX411" s="126">
        <f>IFERROR(VALUE(INDEX('CSV Import'!$EM$7:$EM$359, MATCH($BP411, 'CSV Import'!$EK$7:$EK$359, 0))),0)</f>
        <v>0</v>
      </c>
      <c r="AZ411" s="126">
        <f>IFERROR(VALUE(INDEX('CSV Import'!$ES$7:$ES$359, MATCH($BP411, 'CSV Import'!$EQ$7:$EQ$359, 0))),0)</f>
        <v>0</v>
      </c>
      <c r="BB411" s="126">
        <f>IFERROR(VALUE(INDEX('CSV Import'!$EY$7:$EY$359, MATCH($BP411, 'CSV Import'!$EW$7:$EW$359, 0))),0)</f>
        <v>0</v>
      </c>
      <c r="BD411" s="126">
        <f>IFERROR(VALUE(INDEX('CSV Import'!$FE$7:$FE$359, MATCH($BP411, 'CSV Import'!$FC$7:$FC$359, 0))),0)</f>
        <v>0</v>
      </c>
      <c r="BF411" s="126">
        <f>IFERROR(VALUE(INDEX('CSV Import'!$FK$7:$FK$359, MATCH($BP411, 'CSV Import'!$FI$7:$FI$359, 0))),0)</f>
        <v>0</v>
      </c>
      <c r="BH411" s="126">
        <f>IFERROR(VALUE(INDEX('CSV Import'!$FQ$7:$FQ$359, MATCH($BP411, 'CSV Import'!$FO$7:$FO$359, 0))),0)</f>
        <v>0</v>
      </c>
      <c r="BJ411" s="126">
        <f>IFERROR(VALUE(INDEX('CSV Import'!$FW$7:$FW$359, MATCH($BP411, 'CSV Import'!$FU$7:$FU$359, 0))),0)</f>
        <v>0</v>
      </c>
      <c r="BL411" s="126">
        <f>IFERROR(VALUE(INDEX('CSV Import'!$GC$7:$GC$359, MATCH($BP411, 'CSV Import'!$GA$7:$GA$359, 0))),0)</f>
        <v>0</v>
      </c>
      <c r="BN411" s="127">
        <f>SUM(D411,F411,H411,J411,L411,N411,P411,R411,T411,V411,X411,Z411,AB411,AD411,AF411)+SUM(AH411,AJ411,AL411,AN411,AP411,AR411,AT411,AV411,AX411,AZ411,BB411,BD411,BF411,BH411,BJ411,BL411)</f>
        <v>0</v>
      </c>
      <c r="BP411" s="1013" t="s">
        <v>350</v>
      </c>
    </row>
    <row r="412" spans="1:68" x14ac:dyDescent="0.2">
      <c r="A412" s="28">
        <f>ROW()</f>
        <v>412</v>
      </c>
      <c r="B412" s="125" t="s">
        <v>351</v>
      </c>
      <c r="D412" s="126">
        <f>IFERROR(VALUE(INDEX('CSV Import'!$E$7:$E$359, MATCH($BP412, 'CSV Import'!$C$7:$C$359, 0))),0)</f>
        <v>52.5</v>
      </c>
      <c r="F412" s="126">
        <f>IFERROR(VALUE(INDEX('CSV Import'!$K$7:$K$359, MATCH($BP412, 'CSV Import'!$I$7:$I$359, 0))),0)</f>
        <v>52.5</v>
      </c>
      <c r="H412" s="126">
        <f>IFERROR(VALUE(INDEX('CSV Import'!$Q$7:$Q$359, MATCH($BP412, 'CSV Import'!$O$7:$O$359, 0))),0)</f>
        <v>52.5</v>
      </c>
      <c r="J412" s="126">
        <f>IFERROR(VALUE(INDEX('CSV Import'!$W$7:$W$359, MATCH($BP412, 'CSV Import'!$U$7:$U$359, 0))),0)</f>
        <v>52.5</v>
      </c>
      <c r="L412" s="126">
        <f>IFERROR(VALUE(INDEX('CSV Import'!$AC$7:$AC$359, MATCH($BP412, 'CSV Import'!$AA$7:$AA$359, 0))),0)</f>
        <v>52.5</v>
      </c>
      <c r="N412" s="126">
        <f>IFERROR(VALUE(INDEX('CSV Import'!$AI$7:$AI$359, MATCH($BP412, 'CSV Import'!$AG$7:$AG$359, 0))),0)</f>
        <v>52.5</v>
      </c>
      <c r="P412" s="126">
        <f>IFERROR(VALUE(INDEX('CSV Import'!$AO$7:$AO$359, MATCH($BP412, 'CSV Import'!$AM$7:$AM$359, 0))),0)</f>
        <v>52.5</v>
      </c>
      <c r="R412" s="126">
        <f>IFERROR(VALUE(INDEX('CSV Import'!$AU$7:$AU$359, MATCH($BP412, 'CSV Import'!$AS$7:$AS$359, 0))),0)</f>
        <v>52.5</v>
      </c>
      <c r="T412" s="126">
        <f>IFERROR(VALUE(INDEX('CSV Import'!$BA$7:$BA$359, MATCH($BP412, 'CSV Import'!$AY$7:$AY$359, 0))),0)</f>
        <v>52.5</v>
      </c>
      <c r="V412" s="126">
        <f>IFERROR(VALUE(INDEX('CSV Import'!$BG$7:$BG$359, MATCH($BP412, 'CSV Import'!$BE$7:$BE$359, 0))),0)</f>
        <v>52.5</v>
      </c>
      <c r="X412" s="126">
        <f>IFERROR(VALUE(INDEX('CSV Import'!$BM$7:$BM$359, MATCH($BP412, 'CSV Import'!$BK$7:$BK$359, 0))),0)</f>
        <v>52.5</v>
      </c>
      <c r="Z412" s="126">
        <f>IFERROR(VALUE(INDEX('CSV Import'!$BS$7:$BS$359, MATCH($BP412, 'CSV Import'!$BQ$7:$BQ$359, 0))),0)</f>
        <v>52.5</v>
      </c>
      <c r="AB412" s="126">
        <f>IFERROR(VALUE(INDEX('CSV Import'!$BY$7:$BY$359, MATCH($BP412, 'CSV Import'!$BW$7:$BW$359, 0))),0)</f>
        <v>52.5</v>
      </c>
      <c r="AD412" s="126">
        <f>IFERROR(VALUE(INDEX('CSV Import'!$CE$7:$CE$359, MATCH($BP412, 'CSV Import'!$CC$7:$CC$359, 0))),0)</f>
        <v>52.5</v>
      </c>
      <c r="AF412" s="126">
        <f>IFERROR(VALUE(INDEX('CSV Import'!$CK$7:$CK$359, MATCH($BP412, 'CSV Import'!$CI$7:$CI$359, 0))),0)</f>
        <v>52.5</v>
      </c>
      <c r="AH412" s="126">
        <f>IFERROR(VALUE(INDEX('CSV Import'!$CQ$7:$CQ$359, MATCH($BP412, 'CSV Import'!$CO$7:$CO$359, 0))),0)</f>
        <v>52.5</v>
      </c>
      <c r="AJ412" s="126">
        <f>IFERROR(VALUE(INDEX('CSV Import'!$CW$7:$CW$359, MATCH($BP412, 'CSV Import'!$CU$7:$CU$359, 0))),0)</f>
        <v>52.5</v>
      </c>
      <c r="AL412" s="126">
        <f>IFERROR(VALUE(INDEX('CSV Import'!$DC$7:$DC$359, MATCH($BP412, 'CSV Import'!$DA$7:$DA$359, 0))),0)</f>
        <v>52.5</v>
      </c>
      <c r="AN412" s="126">
        <f>IFERROR(VALUE(INDEX('CSV Import'!$DI$7:$DI$359, MATCH($BP412, 'CSV Import'!$DG$7:$DG$359, 0))),0)</f>
        <v>52.5</v>
      </c>
      <c r="AP412" s="126">
        <f>IFERROR(VALUE(INDEX('CSV Import'!$DO$7:$DO$359, MATCH($BP412, 'CSV Import'!$DM$7:$DM$359, 0))),0)</f>
        <v>52.5</v>
      </c>
      <c r="AR412" s="126">
        <f>IFERROR(VALUE(INDEX('CSV Import'!$DU$7:$DU$359, MATCH($BP412, 'CSV Import'!$DS$7:$DS$359, 0))),0)</f>
        <v>52.5</v>
      </c>
      <c r="AT412" s="126">
        <f>IFERROR(VALUE(INDEX('CSV Import'!$EA$7:$EA$359, MATCH($BP412, 'CSV Import'!$DY$7:$DY$359, 0))),0)</f>
        <v>52.5</v>
      </c>
      <c r="AV412" s="126">
        <f>IFERROR(VALUE(INDEX('CSV Import'!$EG$7:$EG$359, MATCH($BP412, 'CSV Import'!$EE$7:$EE$359, 0))),0)</f>
        <v>52.5</v>
      </c>
      <c r="AX412" s="126">
        <f>IFERROR(VALUE(INDEX('CSV Import'!$EM$7:$EM$359, MATCH($BP412, 'CSV Import'!$EK$7:$EK$359, 0))),0)</f>
        <v>52.5</v>
      </c>
      <c r="AZ412" s="126">
        <f>IFERROR(VALUE(INDEX('CSV Import'!$ES$7:$ES$359, MATCH($BP412, 'CSV Import'!$EQ$7:$EQ$359, 0))),0)</f>
        <v>52.5</v>
      </c>
      <c r="BB412" s="126">
        <f>IFERROR(VALUE(INDEX('CSV Import'!$EY$7:$EY$359, MATCH($BP412, 'CSV Import'!$EW$7:$EW$359, 0))),0)</f>
        <v>52.5</v>
      </c>
      <c r="BD412" s="126">
        <f>IFERROR(VALUE(INDEX('CSV Import'!$FE$7:$FE$359, MATCH($BP412, 'CSV Import'!$FC$7:$FC$359, 0))),0)</f>
        <v>52.5</v>
      </c>
      <c r="BF412" s="126">
        <f>IFERROR(VALUE(INDEX('CSV Import'!$FK$7:$FK$359, MATCH($BP412, 'CSV Import'!$FI$7:$FI$359, 0))),0)</f>
        <v>52.5</v>
      </c>
      <c r="BH412" s="126">
        <f>IFERROR(VALUE(INDEX('CSV Import'!$FQ$7:$FQ$359, MATCH($BP412, 'CSV Import'!$FO$7:$FO$359, 0))),0)</f>
        <v>52.5</v>
      </c>
      <c r="BJ412" s="126">
        <f>IFERROR(VALUE(INDEX('CSV Import'!$FW$7:$FW$359, MATCH($BP412, 'CSV Import'!$FU$7:$FU$359, 0))),0)</f>
        <v>52.5</v>
      </c>
      <c r="BL412" s="126">
        <f>IFERROR(VALUE(INDEX('CSV Import'!$GC$7:$GC$359, MATCH($BP412, 'CSV Import'!$GA$7:$GA$359, 0))),0)</f>
        <v>0</v>
      </c>
      <c r="BN412" s="127">
        <f t="shared" si="596"/>
        <v>1575</v>
      </c>
      <c r="BP412" s="1013" t="s">
        <v>352</v>
      </c>
    </row>
    <row r="413" spans="1:68" x14ac:dyDescent="0.2">
      <c r="A413" s="28">
        <f>ROW()</f>
        <v>413</v>
      </c>
      <c r="B413" s="125" t="s">
        <v>353</v>
      </c>
      <c r="D413" s="126">
        <f>IFERROR(VALUE(INDEX('CSV Import'!$E$7:$E$359, MATCH($BP413, 'CSV Import'!$C$7:$C$359, 0))),0)</f>
        <v>25.46</v>
      </c>
      <c r="F413" s="126">
        <f>IFERROR(VALUE(INDEX('CSV Import'!$K$7:$K$359, MATCH($BP413, 'CSV Import'!$I$7:$I$359, 0))),0)</f>
        <v>25.46</v>
      </c>
      <c r="H413" s="126">
        <f>IFERROR(VALUE(INDEX('CSV Import'!$Q$7:$Q$359, MATCH($BP413, 'CSV Import'!$O$7:$O$359, 0))),0)</f>
        <v>25.46</v>
      </c>
      <c r="J413" s="126">
        <f>IFERROR(VALUE(INDEX('CSV Import'!$W$7:$W$359, MATCH($BP413, 'CSV Import'!$U$7:$U$359, 0))),0)</f>
        <v>25.46</v>
      </c>
      <c r="L413" s="126">
        <f>IFERROR(VALUE(INDEX('CSV Import'!$AC$7:$AC$359, MATCH($BP413, 'CSV Import'!$AA$7:$AA$359, 0))),0)</f>
        <v>25.46</v>
      </c>
      <c r="N413" s="126">
        <f>IFERROR(VALUE(INDEX('CSV Import'!$AI$7:$AI$359, MATCH($BP413, 'CSV Import'!$AG$7:$AG$359, 0))),0)</f>
        <v>25.46</v>
      </c>
      <c r="P413" s="126">
        <f>IFERROR(VALUE(INDEX('CSV Import'!$AO$7:$AO$359, MATCH($BP413, 'CSV Import'!$AM$7:$AM$359, 0))),0)</f>
        <v>25.46</v>
      </c>
      <c r="R413" s="126">
        <f>IFERROR(VALUE(INDEX('CSV Import'!$AU$7:$AU$359, MATCH($BP413, 'CSV Import'!$AS$7:$AS$359, 0))),0)</f>
        <v>25.46</v>
      </c>
      <c r="T413" s="126">
        <f>IFERROR(VALUE(INDEX('CSV Import'!$BA$7:$BA$359, MATCH($BP413, 'CSV Import'!$AY$7:$AY$359, 0))),0)</f>
        <v>25.46</v>
      </c>
      <c r="V413" s="126">
        <f>IFERROR(VALUE(INDEX('CSV Import'!$BG$7:$BG$359, MATCH($BP413, 'CSV Import'!$BE$7:$BE$359, 0))),0)</f>
        <v>25.46</v>
      </c>
      <c r="X413" s="126">
        <f>IFERROR(VALUE(INDEX('CSV Import'!$BM$7:$BM$359, MATCH($BP413, 'CSV Import'!$BK$7:$BK$359, 0))),0)</f>
        <v>25.46</v>
      </c>
      <c r="Z413" s="126">
        <f>IFERROR(VALUE(INDEX('CSV Import'!$BS$7:$BS$359, MATCH($BP413, 'CSV Import'!$BQ$7:$BQ$359, 0))),0)</f>
        <v>25.46</v>
      </c>
      <c r="AB413" s="126">
        <f>IFERROR(VALUE(INDEX('CSV Import'!$BY$7:$BY$359, MATCH($BP413, 'CSV Import'!$BW$7:$BW$359, 0))),0)</f>
        <v>25.46</v>
      </c>
      <c r="AD413" s="126">
        <f>IFERROR(VALUE(INDEX('CSV Import'!$CE$7:$CE$359, MATCH($BP413, 'CSV Import'!$CC$7:$CC$359, 0))),0)</f>
        <v>25.46</v>
      </c>
      <c r="AF413" s="126">
        <f>IFERROR(VALUE(INDEX('CSV Import'!$CK$7:$CK$359, MATCH($BP413, 'CSV Import'!$CI$7:$CI$359, 0))),0)</f>
        <v>25.46</v>
      </c>
      <c r="AH413" s="126">
        <f>IFERROR(VALUE(INDEX('CSV Import'!$CQ$7:$CQ$359, MATCH($BP413, 'CSV Import'!$CO$7:$CO$359, 0))),0)</f>
        <v>25.46</v>
      </c>
      <c r="AJ413" s="126">
        <f>IFERROR(VALUE(INDEX('CSV Import'!$CW$7:$CW$359, MATCH($BP413, 'CSV Import'!$CU$7:$CU$359, 0))),0)</f>
        <v>25.46</v>
      </c>
      <c r="AL413" s="126">
        <f>IFERROR(VALUE(INDEX('CSV Import'!$DC$7:$DC$359, MATCH($BP413, 'CSV Import'!$DA$7:$DA$359, 0))),0)</f>
        <v>25.46</v>
      </c>
      <c r="AN413" s="126">
        <f>IFERROR(VALUE(INDEX('CSV Import'!$DI$7:$DI$359, MATCH($BP413, 'CSV Import'!$DG$7:$DG$359, 0))),0)</f>
        <v>25.46</v>
      </c>
      <c r="AP413" s="126">
        <f>IFERROR(VALUE(INDEX('CSV Import'!$DO$7:$DO$359, MATCH($BP413, 'CSV Import'!$DM$7:$DM$359, 0))),0)</f>
        <v>25.46</v>
      </c>
      <c r="AR413" s="126">
        <f>IFERROR(VALUE(INDEX('CSV Import'!$DU$7:$DU$359, MATCH($BP413, 'CSV Import'!$DS$7:$DS$359, 0))),0)</f>
        <v>25.46</v>
      </c>
      <c r="AT413" s="126">
        <f>IFERROR(VALUE(INDEX('CSV Import'!$EA$7:$EA$359, MATCH($BP413, 'CSV Import'!$DY$7:$DY$359, 0))),0)</f>
        <v>25.46</v>
      </c>
      <c r="AV413" s="126">
        <f>IFERROR(VALUE(INDEX('CSV Import'!$EG$7:$EG$359, MATCH($BP413, 'CSV Import'!$EE$7:$EE$359, 0))),0)</f>
        <v>25.46</v>
      </c>
      <c r="AX413" s="126">
        <f>IFERROR(VALUE(INDEX('CSV Import'!$EM$7:$EM$359, MATCH($BP413, 'CSV Import'!$EK$7:$EK$359, 0))),0)</f>
        <v>25.46</v>
      </c>
      <c r="AZ413" s="126">
        <f>IFERROR(VALUE(INDEX('CSV Import'!$ES$7:$ES$359, MATCH($BP413, 'CSV Import'!$EQ$7:$EQ$359, 0))),0)</f>
        <v>25.46</v>
      </c>
      <c r="BB413" s="126">
        <f>IFERROR(VALUE(INDEX('CSV Import'!$EY$7:$EY$359, MATCH($BP413, 'CSV Import'!$EW$7:$EW$359, 0))),0)</f>
        <v>25.46</v>
      </c>
      <c r="BD413" s="126">
        <f>IFERROR(VALUE(INDEX('CSV Import'!$FE$7:$FE$359, MATCH($BP413, 'CSV Import'!$FC$7:$FC$359, 0))),0)</f>
        <v>25.46</v>
      </c>
      <c r="BF413" s="126">
        <f>IFERROR(VALUE(INDEX('CSV Import'!$FK$7:$FK$359, MATCH($BP413, 'CSV Import'!$FI$7:$FI$359, 0))),0)</f>
        <v>25.46</v>
      </c>
      <c r="BH413" s="126">
        <f>IFERROR(VALUE(INDEX('CSV Import'!$FQ$7:$FQ$359, MATCH($BP413, 'CSV Import'!$FO$7:$FO$359, 0))),0)</f>
        <v>25.46</v>
      </c>
      <c r="BJ413" s="126">
        <f>IFERROR(VALUE(INDEX('CSV Import'!$FW$7:$FW$359, MATCH($BP413, 'CSV Import'!$FU$7:$FU$359, 0))),0)</f>
        <v>25.46</v>
      </c>
      <c r="BL413" s="126">
        <f>IFERROR(VALUE(INDEX('CSV Import'!$GC$7:$GC$359, MATCH($BP413, 'CSV Import'!$GA$7:$GA$359, 0))),0)</f>
        <v>0</v>
      </c>
      <c r="BN413" s="127">
        <f t="shared" si="596"/>
        <v>763.8</v>
      </c>
      <c r="BP413" s="1013" t="s">
        <v>354</v>
      </c>
    </row>
    <row r="414" spans="1:68" x14ac:dyDescent="0.2">
      <c r="A414" s="28">
        <f>ROW()</f>
        <v>414</v>
      </c>
      <c r="B414" s="125" t="s">
        <v>355</v>
      </c>
      <c r="D414" s="126">
        <f>IFERROR(VALUE(INDEX('CSV Import'!$E$7:$E$359, MATCH($BP414, 'CSV Import'!$C$7:$C$359, 0))),0)</f>
        <v>94.67</v>
      </c>
      <c r="F414" s="126">
        <f>IFERROR(VALUE(INDEX('CSV Import'!$K$7:$K$359, MATCH($BP414, 'CSV Import'!$I$7:$I$359, 0))),0)</f>
        <v>94.67</v>
      </c>
      <c r="H414" s="126">
        <f>IFERROR(VALUE(INDEX('CSV Import'!$Q$7:$Q$359, MATCH($BP414, 'CSV Import'!$O$7:$O$359, 0))),0)</f>
        <v>94.67</v>
      </c>
      <c r="J414" s="126">
        <f>IFERROR(VALUE(INDEX('CSV Import'!$W$7:$W$359, MATCH($BP414, 'CSV Import'!$U$7:$U$359, 0))),0)</f>
        <v>94.67</v>
      </c>
      <c r="L414" s="126">
        <f>IFERROR(VALUE(INDEX('CSV Import'!$AC$7:$AC$359, MATCH($BP414, 'CSV Import'!$AA$7:$AA$359, 0))),0)</f>
        <v>94.67</v>
      </c>
      <c r="N414" s="126">
        <f>IFERROR(VALUE(INDEX('CSV Import'!$AI$7:$AI$359, MATCH($BP414, 'CSV Import'!$AG$7:$AG$359, 0))),0)</f>
        <v>94.67</v>
      </c>
      <c r="P414" s="126">
        <f>IFERROR(VALUE(INDEX('CSV Import'!$AO$7:$AO$359, MATCH($BP414, 'CSV Import'!$AM$7:$AM$359, 0))),0)</f>
        <v>94.67</v>
      </c>
      <c r="R414" s="126">
        <f>IFERROR(VALUE(INDEX('CSV Import'!$AU$7:$AU$359, MATCH($BP414, 'CSV Import'!$AS$7:$AS$359, 0))),0)</f>
        <v>94.67</v>
      </c>
      <c r="T414" s="126">
        <f>IFERROR(VALUE(INDEX('CSV Import'!$BA$7:$BA$359, MATCH($BP414, 'CSV Import'!$AY$7:$AY$359, 0))),0)</f>
        <v>94.67</v>
      </c>
      <c r="V414" s="126">
        <f>IFERROR(VALUE(INDEX('CSV Import'!$BG$7:$BG$359, MATCH($BP414, 'CSV Import'!$BE$7:$BE$359, 0))),0)</f>
        <v>94.67</v>
      </c>
      <c r="X414" s="126">
        <f>IFERROR(VALUE(INDEX('CSV Import'!$BM$7:$BM$359, MATCH($BP414, 'CSV Import'!$BK$7:$BK$359, 0))),0)</f>
        <v>94.67</v>
      </c>
      <c r="Z414" s="126">
        <f>IFERROR(VALUE(INDEX('CSV Import'!$BS$7:$BS$359, MATCH($BP414, 'CSV Import'!$BQ$7:$BQ$359, 0))),0)</f>
        <v>94.67</v>
      </c>
      <c r="AB414" s="126">
        <f>IFERROR(VALUE(INDEX('CSV Import'!$BY$7:$BY$359, MATCH($BP414, 'CSV Import'!$BW$7:$BW$359, 0))),0)</f>
        <v>94.67</v>
      </c>
      <c r="AD414" s="126">
        <f>IFERROR(VALUE(INDEX('CSV Import'!$CE$7:$CE$359, MATCH($BP414, 'CSV Import'!$CC$7:$CC$359, 0))),0)</f>
        <v>94.67</v>
      </c>
      <c r="AF414" s="126">
        <f>IFERROR(VALUE(INDEX('CSV Import'!$CK$7:$CK$359, MATCH($BP414, 'CSV Import'!$CI$7:$CI$359, 0))),0)</f>
        <v>94.67</v>
      </c>
      <c r="AH414" s="126">
        <f>IFERROR(VALUE(INDEX('CSV Import'!$CQ$7:$CQ$359, MATCH($BP414, 'CSV Import'!$CO$7:$CO$359, 0))),0)</f>
        <v>94.67</v>
      </c>
      <c r="AJ414" s="126">
        <f>IFERROR(VALUE(INDEX('CSV Import'!$CW$7:$CW$359, MATCH($BP414, 'CSV Import'!$CU$7:$CU$359, 0))),0)</f>
        <v>94.67</v>
      </c>
      <c r="AL414" s="126">
        <f>IFERROR(VALUE(INDEX('CSV Import'!$DC$7:$DC$359, MATCH($BP414, 'CSV Import'!$DA$7:$DA$359, 0))),0)</f>
        <v>94.67</v>
      </c>
      <c r="AN414" s="126">
        <f>IFERROR(VALUE(INDEX('CSV Import'!$DI$7:$DI$359, MATCH($BP414, 'CSV Import'!$DG$7:$DG$359, 0))),0)</f>
        <v>94.67</v>
      </c>
      <c r="AP414" s="126">
        <f>IFERROR(VALUE(INDEX('CSV Import'!$DO$7:$DO$359, MATCH($BP414, 'CSV Import'!$DM$7:$DM$359, 0))),0)</f>
        <v>94.67</v>
      </c>
      <c r="AR414" s="126">
        <f>IFERROR(VALUE(INDEX('CSV Import'!$DU$7:$DU$359, MATCH($BP414, 'CSV Import'!$DS$7:$DS$359, 0))),0)</f>
        <v>94.67</v>
      </c>
      <c r="AT414" s="126">
        <f>IFERROR(VALUE(INDEX('CSV Import'!$EA$7:$EA$359, MATCH($BP414, 'CSV Import'!$DY$7:$DY$359, 0))),0)</f>
        <v>94.67</v>
      </c>
      <c r="AV414" s="126">
        <f>IFERROR(VALUE(INDEX('CSV Import'!$EG$7:$EG$359, MATCH($BP414, 'CSV Import'!$EE$7:$EE$359, 0))),0)</f>
        <v>94.67</v>
      </c>
      <c r="AX414" s="126">
        <f>IFERROR(VALUE(INDEX('CSV Import'!$EM$7:$EM$359, MATCH($BP414, 'CSV Import'!$EK$7:$EK$359, 0))),0)</f>
        <v>94.67</v>
      </c>
      <c r="AZ414" s="126">
        <f>IFERROR(VALUE(INDEX('CSV Import'!$ES$7:$ES$359, MATCH($BP414, 'CSV Import'!$EQ$7:$EQ$359, 0))),0)</f>
        <v>94.67</v>
      </c>
      <c r="BB414" s="126">
        <f>IFERROR(VALUE(INDEX('CSV Import'!$EY$7:$EY$359, MATCH($BP414, 'CSV Import'!$EW$7:$EW$359, 0))),0)</f>
        <v>94.67</v>
      </c>
      <c r="BD414" s="126">
        <f>IFERROR(VALUE(INDEX('CSV Import'!$FE$7:$FE$359, MATCH($BP414, 'CSV Import'!$FC$7:$FC$359, 0))),0)</f>
        <v>94.67</v>
      </c>
      <c r="BF414" s="126">
        <f>IFERROR(VALUE(INDEX('CSV Import'!$FK$7:$FK$359, MATCH($BP414, 'CSV Import'!$FI$7:$FI$359, 0))),0)</f>
        <v>94.67</v>
      </c>
      <c r="BH414" s="126">
        <f>IFERROR(VALUE(INDEX('CSV Import'!$FQ$7:$FQ$359, MATCH($BP414, 'CSV Import'!$FO$7:$FO$359, 0))),0)</f>
        <v>94.67</v>
      </c>
      <c r="BJ414" s="126">
        <f>IFERROR(VALUE(INDEX('CSV Import'!$FW$7:$FW$359, MATCH($BP414, 'CSV Import'!$FU$7:$FU$359, 0))),0)</f>
        <v>94.67</v>
      </c>
      <c r="BL414" s="126">
        <f>IFERROR(VALUE(INDEX('CSV Import'!$GC$7:$GC$359, MATCH($BP414, 'CSV Import'!$GA$7:$GA$359, 0))),0)</f>
        <v>0</v>
      </c>
      <c r="BN414" s="127">
        <f>SUM(D414,F414,H414,J414,L414,N414,P414,R414,T414,V414,X414,Z414,AB414,AD414,AF414)+SUM(AH414,AJ414,AL414,AN414,AP414,AR414,AT414,AV414,AX414,AZ414,BB414,BD414,BF414,BH414,BJ414,BL414)</f>
        <v>2840.1000000000004</v>
      </c>
      <c r="BP414" s="1013" t="s">
        <v>356</v>
      </c>
    </row>
    <row r="415" spans="1:68" x14ac:dyDescent="0.2">
      <c r="A415" s="28">
        <f>ROW()</f>
        <v>415</v>
      </c>
      <c r="B415" s="125" t="s">
        <v>357</v>
      </c>
      <c r="D415" s="126">
        <f>IFERROR(VALUE(INDEX('CSV Import'!$E$7:$E$359, MATCH($BP415, 'CSV Import'!$C$7:$C$359, 0))),0)</f>
        <v>0</v>
      </c>
      <c r="F415" s="126">
        <f>IFERROR(VALUE(INDEX('CSV Import'!$K$7:$K$359, MATCH($BP415, 'CSV Import'!$I$7:$I$359, 0))),0)</f>
        <v>0</v>
      </c>
      <c r="H415" s="126">
        <f>IFERROR(VALUE(INDEX('CSV Import'!$Q$7:$Q$359, MATCH($BP415, 'CSV Import'!$O$7:$O$359, 0))),0)</f>
        <v>0</v>
      </c>
      <c r="J415" s="126">
        <f>IFERROR(VALUE(INDEX('CSV Import'!$W$7:$W$359, MATCH($BP415, 'CSV Import'!$U$7:$U$359, 0))),0)</f>
        <v>0</v>
      </c>
      <c r="L415" s="126">
        <f>IFERROR(VALUE(INDEX('CSV Import'!$AC$7:$AC$359, MATCH($BP415, 'CSV Import'!$AA$7:$AA$359, 0))),0)</f>
        <v>0</v>
      </c>
      <c r="N415" s="126">
        <f>IFERROR(VALUE(INDEX('CSV Import'!$AI$7:$AI$359, MATCH($BP415, 'CSV Import'!$AG$7:$AG$359, 0))),0)</f>
        <v>0</v>
      </c>
      <c r="P415" s="126">
        <f>IFERROR(VALUE(INDEX('CSV Import'!$AO$7:$AO$359, MATCH($BP415, 'CSV Import'!$AM$7:$AM$359, 0))),0)</f>
        <v>0</v>
      </c>
      <c r="R415" s="126">
        <f>IFERROR(VALUE(INDEX('CSV Import'!$AU$7:$AU$359, MATCH($BP415, 'CSV Import'!$AS$7:$AS$359, 0))),0)</f>
        <v>0</v>
      </c>
      <c r="T415" s="126">
        <f>IFERROR(VALUE(INDEX('CSV Import'!$BA$7:$BA$359, MATCH($BP415, 'CSV Import'!$AY$7:$AY$359, 0))),0)</f>
        <v>0</v>
      </c>
      <c r="V415" s="126">
        <f>IFERROR(VALUE(INDEX('CSV Import'!$BG$7:$BG$359, MATCH($BP415, 'CSV Import'!$BE$7:$BE$359, 0))),0)</f>
        <v>0</v>
      </c>
      <c r="X415" s="126">
        <f>IFERROR(VALUE(INDEX('CSV Import'!$BM$7:$BM$359, MATCH($BP415, 'CSV Import'!$BK$7:$BK$359, 0))),0)</f>
        <v>0</v>
      </c>
      <c r="Z415" s="126">
        <f>IFERROR(VALUE(INDEX('CSV Import'!$BS$7:$BS$359, MATCH($BP415, 'CSV Import'!$BQ$7:$BQ$359, 0))),0)</f>
        <v>0</v>
      </c>
      <c r="AB415" s="126">
        <f>IFERROR(VALUE(INDEX('CSV Import'!$BY$7:$BY$359, MATCH($BP415, 'CSV Import'!$BW$7:$BW$359, 0))),0)</f>
        <v>0</v>
      </c>
      <c r="AD415" s="126">
        <f>IFERROR(VALUE(INDEX('CSV Import'!$CE$7:$CE$359, MATCH($BP415, 'CSV Import'!$CC$7:$CC$359, 0))),0)</f>
        <v>0</v>
      </c>
      <c r="AF415" s="126">
        <f>IFERROR(VALUE(INDEX('CSV Import'!$CK$7:$CK$359, MATCH($BP415, 'CSV Import'!$CI$7:$CI$359, 0))),0)</f>
        <v>0</v>
      </c>
      <c r="AH415" s="126">
        <f>IFERROR(VALUE(INDEX('CSV Import'!$CQ$7:$CQ$359, MATCH($BP415, 'CSV Import'!$CO$7:$CO$359, 0))),0)</f>
        <v>0</v>
      </c>
      <c r="AJ415" s="126">
        <f>IFERROR(VALUE(INDEX('CSV Import'!$CW$7:$CW$359, MATCH($BP415, 'CSV Import'!$CU$7:$CU$359, 0))),0)</f>
        <v>0</v>
      </c>
      <c r="AL415" s="126">
        <f>IFERROR(VALUE(INDEX('CSV Import'!$DC$7:$DC$359, MATCH($BP415, 'CSV Import'!$DA$7:$DA$359, 0))),0)</f>
        <v>0</v>
      </c>
      <c r="AN415" s="126">
        <f>IFERROR(VALUE(INDEX('CSV Import'!$DI$7:$DI$359, MATCH($BP415, 'CSV Import'!$DG$7:$DG$359, 0))),0)</f>
        <v>0</v>
      </c>
      <c r="AP415" s="126">
        <f>IFERROR(VALUE(INDEX('CSV Import'!$DO$7:$DO$359, MATCH($BP415, 'CSV Import'!$DM$7:$DM$359, 0))),0)</f>
        <v>0</v>
      </c>
      <c r="AR415" s="126">
        <f>IFERROR(VALUE(INDEX('CSV Import'!$DU$7:$DU$359, MATCH($BP415, 'CSV Import'!$DS$7:$DS$359, 0))),0)</f>
        <v>0</v>
      </c>
      <c r="AT415" s="126">
        <f>IFERROR(VALUE(INDEX('CSV Import'!$EA$7:$EA$359, MATCH($BP415, 'CSV Import'!$DY$7:$DY$359, 0))),0)</f>
        <v>0</v>
      </c>
      <c r="AV415" s="126">
        <f>IFERROR(VALUE(INDEX('CSV Import'!$EG$7:$EG$359, MATCH($BP415, 'CSV Import'!$EE$7:$EE$359, 0))),0)</f>
        <v>0</v>
      </c>
      <c r="AX415" s="126">
        <f>IFERROR(VALUE(INDEX('CSV Import'!$EM$7:$EM$359, MATCH($BP415, 'CSV Import'!$EK$7:$EK$359, 0))),0)</f>
        <v>0</v>
      </c>
      <c r="AZ415" s="126">
        <f>IFERROR(VALUE(INDEX('CSV Import'!$ES$7:$ES$359, MATCH($BP415, 'CSV Import'!$EQ$7:$EQ$359, 0))),0)</f>
        <v>0</v>
      </c>
      <c r="BB415" s="126">
        <f>IFERROR(VALUE(INDEX('CSV Import'!$EY$7:$EY$359, MATCH($BP415, 'CSV Import'!$EW$7:$EW$359, 0))),0)</f>
        <v>0</v>
      </c>
      <c r="BD415" s="126">
        <f>IFERROR(VALUE(INDEX('CSV Import'!$FE$7:$FE$359, MATCH($BP415, 'CSV Import'!$FC$7:$FC$359, 0))),0)</f>
        <v>0</v>
      </c>
      <c r="BF415" s="126">
        <f>IFERROR(VALUE(INDEX('CSV Import'!$FK$7:$FK$359, MATCH($BP415, 'CSV Import'!$FI$7:$FI$359, 0))),0)</f>
        <v>0</v>
      </c>
      <c r="BH415" s="126">
        <f>IFERROR(VALUE(INDEX('CSV Import'!$FQ$7:$FQ$359, MATCH($BP415, 'CSV Import'!$FO$7:$FO$359, 0))),0)</f>
        <v>0</v>
      </c>
      <c r="BJ415" s="126">
        <f>IFERROR(VALUE(INDEX('CSV Import'!$FW$7:$FW$359, MATCH($BP415, 'CSV Import'!$FU$7:$FU$359, 0))),0)</f>
        <v>0</v>
      </c>
      <c r="BL415" s="126">
        <f>IFERROR(VALUE(INDEX('CSV Import'!$GC$7:$GC$359, MATCH($BP415, 'CSV Import'!$GA$7:$GA$359, 0))),0)</f>
        <v>0</v>
      </c>
      <c r="BN415" s="127">
        <f t="shared" si="596"/>
        <v>0</v>
      </c>
      <c r="BP415" s="1013" t="s">
        <v>358</v>
      </c>
    </row>
    <row r="416" spans="1:68" x14ac:dyDescent="0.2">
      <c r="A416" s="28">
        <f>ROW()</f>
        <v>416</v>
      </c>
      <c r="B416" s="125" t="s">
        <v>359</v>
      </c>
      <c r="D416" s="126">
        <f>IFERROR(VALUE(INDEX('CSV Import'!$E$7:$E$359, MATCH($BP416, 'CSV Import'!$C$7:$C$359, 0))),0)</f>
        <v>255.08</v>
      </c>
      <c r="F416" s="126">
        <f>IFERROR(VALUE(INDEX('CSV Import'!$K$7:$K$359, MATCH($BP416, 'CSV Import'!$I$7:$I$359, 0))),0)</f>
        <v>255.08</v>
      </c>
      <c r="H416" s="126">
        <f>IFERROR(VALUE(INDEX('CSV Import'!$Q$7:$Q$359, MATCH($BP416, 'CSV Import'!$O$7:$O$359, 0))),0)</f>
        <v>255.08</v>
      </c>
      <c r="J416" s="126">
        <f>IFERROR(VALUE(INDEX('CSV Import'!$W$7:$W$359, MATCH($BP416, 'CSV Import'!$U$7:$U$359, 0))),0)</f>
        <v>255.08</v>
      </c>
      <c r="L416" s="126">
        <f>IFERROR(VALUE(INDEX('CSV Import'!$AC$7:$AC$359, MATCH($BP416, 'CSV Import'!$AA$7:$AA$359, 0))),0)</f>
        <v>255.08</v>
      </c>
      <c r="N416" s="126">
        <f>IFERROR(VALUE(INDEX('CSV Import'!$AI$7:$AI$359, MATCH($BP416, 'CSV Import'!$AG$7:$AG$359, 0))),0)</f>
        <v>255.08</v>
      </c>
      <c r="P416" s="126">
        <f>IFERROR(VALUE(INDEX('CSV Import'!$AO$7:$AO$359, MATCH($BP416, 'CSV Import'!$AM$7:$AM$359, 0))),0)</f>
        <v>255.08</v>
      </c>
      <c r="R416" s="126">
        <f>IFERROR(VALUE(INDEX('CSV Import'!$AU$7:$AU$359, MATCH($BP416, 'CSV Import'!$AS$7:$AS$359, 0))),0)</f>
        <v>255.08</v>
      </c>
      <c r="T416" s="126">
        <f>IFERROR(VALUE(INDEX('CSV Import'!$BA$7:$BA$359, MATCH($BP416, 'CSV Import'!$AY$7:$AY$359, 0))),0)</f>
        <v>255.08</v>
      </c>
      <c r="V416" s="126">
        <f>IFERROR(VALUE(INDEX('CSV Import'!$BG$7:$BG$359, MATCH($BP416, 'CSV Import'!$BE$7:$BE$359, 0))),0)</f>
        <v>255.08</v>
      </c>
      <c r="X416" s="126">
        <f>IFERROR(VALUE(INDEX('CSV Import'!$BM$7:$BM$359, MATCH($BP416, 'CSV Import'!$BK$7:$BK$359, 0))),0)</f>
        <v>255.08</v>
      </c>
      <c r="Z416" s="126">
        <f>IFERROR(VALUE(INDEX('CSV Import'!$BS$7:$BS$359, MATCH($BP416, 'CSV Import'!$BQ$7:$BQ$359, 0))),0)</f>
        <v>255.08</v>
      </c>
      <c r="AB416" s="126">
        <f>IFERROR(VALUE(INDEX('CSV Import'!$BY$7:$BY$359, MATCH($BP416, 'CSV Import'!$BW$7:$BW$359, 0))),0)</f>
        <v>255.08</v>
      </c>
      <c r="AD416" s="126">
        <f>IFERROR(VALUE(INDEX('CSV Import'!$CE$7:$CE$359, MATCH($BP416, 'CSV Import'!$CC$7:$CC$359, 0))),0)</f>
        <v>255.08</v>
      </c>
      <c r="AF416" s="126">
        <f>IFERROR(VALUE(INDEX('CSV Import'!$CK$7:$CK$359, MATCH($BP416, 'CSV Import'!$CI$7:$CI$359, 0))),0)</f>
        <v>255.08</v>
      </c>
      <c r="AH416" s="126">
        <f>IFERROR(VALUE(INDEX('CSV Import'!$CQ$7:$CQ$359, MATCH($BP416, 'CSV Import'!$CO$7:$CO$359, 0))),0)</f>
        <v>255.08</v>
      </c>
      <c r="AJ416" s="126">
        <f>IFERROR(VALUE(INDEX('CSV Import'!$CW$7:$CW$359, MATCH($BP416, 'CSV Import'!$CU$7:$CU$359, 0))),0)</f>
        <v>255.08</v>
      </c>
      <c r="AL416" s="126">
        <f>IFERROR(VALUE(INDEX('CSV Import'!$DC$7:$DC$359, MATCH($BP416, 'CSV Import'!$DA$7:$DA$359, 0))),0)</f>
        <v>255.08</v>
      </c>
      <c r="AN416" s="126">
        <f>IFERROR(VALUE(INDEX('CSV Import'!$DI$7:$DI$359, MATCH($BP416, 'CSV Import'!$DG$7:$DG$359, 0))),0)</f>
        <v>255.08</v>
      </c>
      <c r="AP416" s="126">
        <f>IFERROR(VALUE(INDEX('CSV Import'!$DO$7:$DO$359, MATCH($BP416, 'CSV Import'!$DM$7:$DM$359, 0))),0)</f>
        <v>255.08</v>
      </c>
      <c r="AR416" s="126">
        <f>IFERROR(VALUE(INDEX('CSV Import'!$DU$7:$DU$359, MATCH($BP416, 'CSV Import'!$DS$7:$DS$359, 0))),0)</f>
        <v>255.08</v>
      </c>
      <c r="AT416" s="126">
        <f>IFERROR(VALUE(INDEX('CSV Import'!$EA$7:$EA$359, MATCH($BP416, 'CSV Import'!$DY$7:$DY$359, 0))),0)</f>
        <v>255.08</v>
      </c>
      <c r="AV416" s="126">
        <f>IFERROR(VALUE(INDEX('CSV Import'!$EG$7:$EG$359, MATCH($BP416, 'CSV Import'!$EE$7:$EE$359, 0))),0)</f>
        <v>255.08</v>
      </c>
      <c r="AX416" s="126">
        <f>IFERROR(VALUE(INDEX('CSV Import'!$EM$7:$EM$359, MATCH($BP416, 'CSV Import'!$EK$7:$EK$359, 0))),0)</f>
        <v>255.08</v>
      </c>
      <c r="AZ416" s="126">
        <f>IFERROR(VALUE(INDEX('CSV Import'!$ES$7:$ES$359, MATCH($BP416, 'CSV Import'!$EQ$7:$EQ$359, 0))),0)</f>
        <v>255.08</v>
      </c>
      <c r="BB416" s="126">
        <f>IFERROR(VALUE(INDEX('CSV Import'!$EY$7:$EY$359, MATCH($BP416, 'CSV Import'!$EW$7:$EW$359, 0))),0)</f>
        <v>255.08</v>
      </c>
      <c r="BD416" s="126">
        <f>IFERROR(VALUE(INDEX('CSV Import'!$FE$7:$FE$359, MATCH($BP416, 'CSV Import'!$FC$7:$FC$359, 0))),0)</f>
        <v>255.08</v>
      </c>
      <c r="BF416" s="126">
        <f>IFERROR(VALUE(INDEX('CSV Import'!$FK$7:$FK$359, MATCH($BP416, 'CSV Import'!$FI$7:$FI$359, 0))),0)</f>
        <v>255.08</v>
      </c>
      <c r="BH416" s="126">
        <f>IFERROR(VALUE(INDEX('CSV Import'!$FQ$7:$FQ$359, MATCH($BP416, 'CSV Import'!$FO$7:$FO$359, 0))),0)</f>
        <v>255.08</v>
      </c>
      <c r="BJ416" s="126">
        <f>IFERROR(VALUE(INDEX('CSV Import'!$FW$7:$FW$359, MATCH($BP416, 'CSV Import'!$FU$7:$FU$359, 0))),0)</f>
        <v>255.08</v>
      </c>
      <c r="BL416" s="126">
        <f>IFERROR(VALUE(INDEX('CSV Import'!$GC$7:$GC$359, MATCH($BP416, 'CSV Import'!$GA$7:$GA$359, 0))),0)</f>
        <v>0</v>
      </c>
      <c r="BN416" s="127">
        <f t="shared" si="596"/>
        <v>7652.3999999999987</v>
      </c>
      <c r="BP416" s="1013" t="s">
        <v>360</v>
      </c>
    </row>
    <row r="417" spans="1:68" x14ac:dyDescent="0.2">
      <c r="A417" s="28">
        <f>ROW()</f>
        <v>417</v>
      </c>
      <c r="B417" s="125" t="s">
        <v>361</v>
      </c>
      <c r="D417" s="126">
        <f>IFERROR(VALUE(INDEX('CSV Import'!$E$7:$E$359, MATCH($BP417, 'CSV Import'!$C$7:$C$359, 0))),0)</f>
        <v>299.32</v>
      </c>
      <c r="F417" s="126">
        <f>IFERROR(VALUE(INDEX('CSV Import'!$K$7:$K$359, MATCH($BP417, 'CSV Import'!$I$7:$I$359, 0))),0)</f>
        <v>299.32</v>
      </c>
      <c r="H417" s="126">
        <f>IFERROR(VALUE(INDEX('CSV Import'!$Q$7:$Q$359, MATCH($BP417, 'CSV Import'!$O$7:$O$359, 0))),0)</f>
        <v>299.32</v>
      </c>
      <c r="J417" s="126">
        <f>IFERROR(VALUE(INDEX('CSV Import'!$W$7:$W$359, MATCH($BP417, 'CSV Import'!$U$7:$U$359, 0))),0)</f>
        <v>299.32</v>
      </c>
      <c r="L417" s="126">
        <f>IFERROR(VALUE(INDEX('CSV Import'!$AC$7:$AC$359, MATCH($BP417, 'CSV Import'!$AA$7:$AA$359, 0))),0)</f>
        <v>299.32</v>
      </c>
      <c r="N417" s="126">
        <f>IFERROR(VALUE(INDEX('CSV Import'!$AI$7:$AI$359, MATCH($BP417, 'CSV Import'!$AG$7:$AG$359, 0))),0)</f>
        <v>299.32</v>
      </c>
      <c r="P417" s="126">
        <f>IFERROR(VALUE(INDEX('CSV Import'!$AO$7:$AO$359, MATCH($BP417, 'CSV Import'!$AM$7:$AM$359, 0))),0)</f>
        <v>299.32</v>
      </c>
      <c r="R417" s="126">
        <f>IFERROR(VALUE(INDEX('CSV Import'!$AU$7:$AU$359, MATCH($BP417, 'CSV Import'!$AS$7:$AS$359, 0))),0)</f>
        <v>299.32</v>
      </c>
      <c r="T417" s="126">
        <f>IFERROR(VALUE(INDEX('CSV Import'!$BA$7:$BA$359, MATCH($BP417, 'CSV Import'!$AY$7:$AY$359, 0))),0)</f>
        <v>299.32</v>
      </c>
      <c r="V417" s="126">
        <f>IFERROR(VALUE(INDEX('CSV Import'!$BG$7:$BG$359, MATCH($BP417, 'CSV Import'!$BE$7:$BE$359, 0))),0)</f>
        <v>299.32</v>
      </c>
      <c r="X417" s="126">
        <f>IFERROR(VALUE(INDEX('CSV Import'!$BM$7:$BM$359, MATCH($BP417, 'CSV Import'!$BK$7:$BK$359, 0))),0)</f>
        <v>299.32</v>
      </c>
      <c r="Z417" s="126">
        <f>IFERROR(VALUE(INDEX('CSV Import'!$BS$7:$BS$359, MATCH($BP417, 'CSV Import'!$BQ$7:$BQ$359, 0))),0)</f>
        <v>299.32</v>
      </c>
      <c r="AB417" s="126">
        <f>IFERROR(VALUE(INDEX('CSV Import'!$BY$7:$BY$359, MATCH($BP417, 'CSV Import'!$BW$7:$BW$359, 0))),0)</f>
        <v>299.32</v>
      </c>
      <c r="AD417" s="126">
        <f>IFERROR(VALUE(INDEX('CSV Import'!$CE$7:$CE$359, MATCH($BP417, 'CSV Import'!$CC$7:$CC$359, 0))),0)</f>
        <v>299.32</v>
      </c>
      <c r="AF417" s="126">
        <f>IFERROR(VALUE(INDEX('CSV Import'!$CK$7:$CK$359, MATCH($BP417, 'CSV Import'!$CI$7:$CI$359, 0))),0)</f>
        <v>299.32</v>
      </c>
      <c r="AH417" s="126">
        <f>IFERROR(VALUE(INDEX('CSV Import'!$CQ$7:$CQ$359, MATCH($BP417, 'CSV Import'!$CO$7:$CO$359, 0))),0)</f>
        <v>299.32</v>
      </c>
      <c r="AJ417" s="126">
        <f>IFERROR(VALUE(INDEX('CSV Import'!$CW$7:$CW$359, MATCH($BP417, 'CSV Import'!$CU$7:$CU$359, 0))),0)</f>
        <v>299.32</v>
      </c>
      <c r="AL417" s="126">
        <f>IFERROR(VALUE(INDEX('CSV Import'!$DC$7:$DC$359, MATCH($BP417, 'CSV Import'!$DA$7:$DA$359, 0))),0)</f>
        <v>299.32</v>
      </c>
      <c r="AN417" s="126">
        <f>IFERROR(VALUE(INDEX('CSV Import'!$DI$7:$DI$359, MATCH($BP417, 'CSV Import'!$DG$7:$DG$359, 0))),0)</f>
        <v>299.32</v>
      </c>
      <c r="AP417" s="126">
        <f>IFERROR(VALUE(INDEX('CSV Import'!$DO$7:$DO$359, MATCH($BP417, 'CSV Import'!$DM$7:$DM$359, 0))),0)</f>
        <v>299.32</v>
      </c>
      <c r="AR417" s="126">
        <f>IFERROR(VALUE(INDEX('CSV Import'!$DU$7:$DU$359, MATCH($BP417, 'CSV Import'!$DS$7:$DS$359, 0))),0)</f>
        <v>299.32</v>
      </c>
      <c r="AT417" s="126">
        <f>IFERROR(VALUE(INDEX('CSV Import'!$EA$7:$EA$359, MATCH($BP417, 'CSV Import'!$DY$7:$DY$359, 0))),0)</f>
        <v>299.32</v>
      </c>
      <c r="AV417" s="126">
        <f>IFERROR(VALUE(INDEX('CSV Import'!$EG$7:$EG$359, MATCH($BP417, 'CSV Import'!$EE$7:$EE$359, 0))),0)</f>
        <v>299.32</v>
      </c>
      <c r="AX417" s="126">
        <f>IFERROR(VALUE(INDEX('CSV Import'!$EM$7:$EM$359, MATCH($BP417, 'CSV Import'!$EK$7:$EK$359, 0))),0)</f>
        <v>299.32</v>
      </c>
      <c r="AZ417" s="126">
        <f>IFERROR(VALUE(INDEX('CSV Import'!$ES$7:$ES$359, MATCH($BP417, 'CSV Import'!$EQ$7:$EQ$359, 0))),0)</f>
        <v>299.32</v>
      </c>
      <c r="BB417" s="126">
        <f>IFERROR(VALUE(INDEX('CSV Import'!$EY$7:$EY$359, MATCH($BP417, 'CSV Import'!$EW$7:$EW$359, 0))),0)</f>
        <v>299.32</v>
      </c>
      <c r="BD417" s="126">
        <f>IFERROR(VALUE(INDEX('CSV Import'!$FE$7:$FE$359, MATCH($BP417, 'CSV Import'!$FC$7:$FC$359, 0))),0)</f>
        <v>299.32</v>
      </c>
      <c r="BF417" s="126">
        <f>IFERROR(VALUE(INDEX('CSV Import'!$FK$7:$FK$359, MATCH($BP417, 'CSV Import'!$FI$7:$FI$359, 0))),0)</f>
        <v>299.32</v>
      </c>
      <c r="BH417" s="126">
        <f>IFERROR(VALUE(INDEX('CSV Import'!$FQ$7:$FQ$359, MATCH($BP417, 'CSV Import'!$FO$7:$FO$359, 0))),0)</f>
        <v>299.32</v>
      </c>
      <c r="BJ417" s="126">
        <f>IFERROR(VALUE(INDEX('CSV Import'!$FW$7:$FW$359, MATCH($BP417, 'CSV Import'!$FU$7:$FU$359, 0))),0)</f>
        <v>299.32</v>
      </c>
      <c r="BL417" s="126">
        <f>IFERROR(VALUE(INDEX('CSV Import'!$GC$7:$GC$359, MATCH($BP417, 'CSV Import'!$GA$7:$GA$359, 0))),0)</f>
        <v>0</v>
      </c>
      <c r="BN417" s="127">
        <f t="shared" si="596"/>
        <v>8979.6</v>
      </c>
      <c r="BP417" s="1013" t="s">
        <v>362</v>
      </c>
    </row>
    <row r="418" spans="1:68" x14ac:dyDescent="0.2">
      <c r="A418" s="28">
        <f>ROW()</f>
        <v>418</v>
      </c>
      <c r="B418" s="125" t="s">
        <v>363</v>
      </c>
      <c r="D418" s="126">
        <f>IFERROR(VALUE(INDEX('CSV Import'!$E$7:$E$359, MATCH($BP418, 'CSV Import'!$C$7:$C$359, 0))),0)</f>
        <v>-104.21</v>
      </c>
      <c r="F418" s="126">
        <f>IFERROR(VALUE(INDEX('CSV Import'!$K$7:$K$359, MATCH($BP418, 'CSV Import'!$I$7:$I$359, 0))),0)</f>
        <v>-104.21</v>
      </c>
      <c r="H418" s="126">
        <f>IFERROR(VALUE(INDEX('CSV Import'!$Q$7:$Q$359, MATCH($BP418, 'CSV Import'!$O$7:$O$359, 0))),0)</f>
        <v>-104.21</v>
      </c>
      <c r="J418" s="126">
        <f>IFERROR(VALUE(INDEX('CSV Import'!$W$7:$W$359, MATCH($BP418, 'CSV Import'!$U$7:$U$359, 0))),0)</f>
        <v>-104.21</v>
      </c>
      <c r="L418" s="126">
        <f>IFERROR(VALUE(INDEX('CSV Import'!$AC$7:$AC$359, MATCH($BP418, 'CSV Import'!$AA$7:$AA$359, 0))),0)</f>
        <v>-104.21</v>
      </c>
      <c r="N418" s="126">
        <f>IFERROR(VALUE(INDEX('CSV Import'!$AI$7:$AI$359, MATCH($BP418, 'CSV Import'!$AG$7:$AG$359, 0))),0)</f>
        <v>-104.21</v>
      </c>
      <c r="P418" s="126">
        <f>IFERROR(VALUE(INDEX('CSV Import'!$AO$7:$AO$359, MATCH($BP418, 'CSV Import'!$AM$7:$AM$359, 0))),0)</f>
        <v>-104.21</v>
      </c>
      <c r="R418" s="126">
        <f>IFERROR(VALUE(INDEX('CSV Import'!$AU$7:$AU$359, MATCH($BP418, 'CSV Import'!$AS$7:$AS$359, 0))),0)</f>
        <v>-104.21</v>
      </c>
      <c r="T418" s="126">
        <f>IFERROR(VALUE(INDEX('CSV Import'!$BA$7:$BA$359, MATCH($BP418, 'CSV Import'!$AY$7:$AY$359, 0))),0)</f>
        <v>-104.21</v>
      </c>
      <c r="V418" s="126">
        <f>IFERROR(VALUE(INDEX('CSV Import'!$BG$7:$BG$359, MATCH($BP418, 'CSV Import'!$BE$7:$BE$359, 0))),0)</f>
        <v>-104.21</v>
      </c>
      <c r="X418" s="126">
        <f>IFERROR(VALUE(INDEX('CSV Import'!$BM$7:$BM$359, MATCH($BP418, 'CSV Import'!$BK$7:$BK$359, 0))),0)</f>
        <v>-104.21</v>
      </c>
      <c r="Z418" s="126">
        <f>IFERROR(VALUE(INDEX('CSV Import'!$BS$7:$BS$359, MATCH($BP418, 'CSV Import'!$BQ$7:$BQ$359, 0))),0)</f>
        <v>-104.21</v>
      </c>
      <c r="AB418" s="126">
        <f>IFERROR(VALUE(INDEX('CSV Import'!$BY$7:$BY$359, MATCH($BP418, 'CSV Import'!$BW$7:$BW$359, 0))),0)</f>
        <v>-104.21</v>
      </c>
      <c r="AD418" s="126">
        <f>IFERROR(VALUE(INDEX('CSV Import'!$CE$7:$CE$359, MATCH($BP418, 'CSV Import'!$CC$7:$CC$359, 0))),0)</f>
        <v>-104.21</v>
      </c>
      <c r="AF418" s="126">
        <f>IFERROR(VALUE(INDEX('CSV Import'!$CK$7:$CK$359, MATCH($BP418, 'CSV Import'!$CI$7:$CI$359, 0))),0)</f>
        <v>-104.21</v>
      </c>
      <c r="AH418" s="126">
        <f>IFERROR(VALUE(INDEX('CSV Import'!$CQ$7:$CQ$359, MATCH($BP418, 'CSV Import'!$CO$7:$CO$359, 0))),0)</f>
        <v>-104.21</v>
      </c>
      <c r="AJ418" s="126">
        <f>IFERROR(VALUE(INDEX('CSV Import'!$CW$7:$CW$359, MATCH($BP418, 'CSV Import'!$CU$7:$CU$359, 0))),0)</f>
        <v>-104.21</v>
      </c>
      <c r="AL418" s="126">
        <f>IFERROR(VALUE(INDEX('CSV Import'!$DC$7:$DC$359, MATCH($BP418, 'CSV Import'!$DA$7:$DA$359, 0))),0)</f>
        <v>-104.21</v>
      </c>
      <c r="AN418" s="126">
        <f>IFERROR(VALUE(INDEX('CSV Import'!$DI$7:$DI$359, MATCH($BP418, 'CSV Import'!$DG$7:$DG$359, 0))),0)</f>
        <v>-104.21</v>
      </c>
      <c r="AP418" s="126">
        <f>IFERROR(VALUE(INDEX('CSV Import'!$DO$7:$DO$359, MATCH($BP418, 'CSV Import'!$DM$7:$DM$359, 0))),0)</f>
        <v>-104.21</v>
      </c>
      <c r="AR418" s="126">
        <f>IFERROR(VALUE(INDEX('CSV Import'!$DU$7:$DU$359, MATCH($BP418, 'CSV Import'!$DS$7:$DS$359, 0))),0)</f>
        <v>-104.21</v>
      </c>
      <c r="AT418" s="126">
        <f>IFERROR(VALUE(INDEX('CSV Import'!$EA$7:$EA$359, MATCH($BP418, 'CSV Import'!$DY$7:$DY$359, 0))),0)</f>
        <v>-104.21</v>
      </c>
      <c r="AV418" s="126">
        <f>IFERROR(VALUE(INDEX('CSV Import'!$EG$7:$EG$359, MATCH($BP418, 'CSV Import'!$EE$7:$EE$359, 0))),0)</f>
        <v>-104.21</v>
      </c>
      <c r="AX418" s="126">
        <f>IFERROR(VALUE(INDEX('CSV Import'!$EM$7:$EM$359, MATCH($BP418, 'CSV Import'!$EK$7:$EK$359, 0))),0)</f>
        <v>-104.21</v>
      </c>
      <c r="AZ418" s="126">
        <f>IFERROR(VALUE(INDEX('CSV Import'!$ES$7:$ES$359, MATCH($BP418, 'CSV Import'!$EQ$7:$EQ$359, 0))),0)</f>
        <v>-104.21</v>
      </c>
      <c r="BB418" s="126">
        <f>IFERROR(VALUE(INDEX('CSV Import'!$EY$7:$EY$359, MATCH($BP418, 'CSV Import'!$EW$7:$EW$359, 0))),0)</f>
        <v>-104.21</v>
      </c>
      <c r="BD418" s="126">
        <f>IFERROR(VALUE(INDEX('CSV Import'!$FE$7:$FE$359, MATCH($BP418, 'CSV Import'!$FC$7:$FC$359, 0))),0)</f>
        <v>-104.21</v>
      </c>
      <c r="BF418" s="126">
        <f>IFERROR(VALUE(INDEX('CSV Import'!$FK$7:$FK$359, MATCH($BP418, 'CSV Import'!$FI$7:$FI$359, 0))),0)</f>
        <v>-104.21</v>
      </c>
      <c r="BH418" s="126">
        <f>IFERROR(VALUE(INDEX('CSV Import'!$FQ$7:$FQ$359, MATCH($BP418, 'CSV Import'!$FO$7:$FO$359, 0))),0)</f>
        <v>-104.21</v>
      </c>
      <c r="BJ418" s="126">
        <f>IFERROR(VALUE(INDEX('CSV Import'!$FW$7:$FW$359, MATCH($BP418, 'CSV Import'!$FU$7:$FU$359, 0))),0)</f>
        <v>-104.21</v>
      </c>
      <c r="BL418" s="126">
        <f>IFERROR(VALUE(INDEX('CSV Import'!$GC$7:$GC$359, MATCH($BP418, 'CSV Import'!$GA$7:$GA$359, 0))),0)</f>
        <v>0</v>
      </c>
      <c r="BN418" s="127">
        <f>SUM(D418,F418,H418,J418,L418,N418,P418,R418,T418,V418,X418,Z418,AB418,AD418,AF418)+SUM(AH418,AJ418,AL418,AN418,AP418,AR418,AT418,AV418,AX418,AZ418,BB418,BD418,BF418,BH418,BJ418,BL418)</f>
        <v>-3126.3000000000006</v>
      </c>
      <c r="BP418" s="1013" t="s">
        <v>364</v>
      </c>
    </row>
    <row r="419" spans="1:68" ht="15" thickBot="1" x14ac:dyDescent="0.25">
      <c r="A419" s="28">
        <f>ROW()</f>
        <v>419</v>
      </c>
      <c r="B419" s="111" t="s">
        <v>365</v>
      </c>
      <c r="D419" s="126">
        <f>IFERROR(VALUE(INDEX('CSV Import'!$E$7:$E$359, MATCH($BP419, 'CSV Import'!$C$7:$C$359, 0))),0)</f>
        <v>0</v>
      </c>
      <c r="F419" s="126">
        <f>IFERROR(VALUE(INDEX('CSV Import'!$K$7:$K$359, MATCH($BP419, 'CSV Import'!$I$7:$I$359, 0))),0)</f>
        <v>0</v>
      </c>
      <c r="H419" s="126">
        <f>IFERROR(VALUE(INDEX('CSV Import'!$Q$7:$Q$359, MATCH($BP419, 'CSV Import'!$O$7:$O$359, 0))),0)</f>
        <v>0</v>
      </c>
      <c r="J419" s="126">
        <f>IFERROR(VALUE(INDEX('CSV Import'!$W$7:$W$359, MATCH($BP419, 'CSV Import'!$U$7:$U$359, 0))),0)</f>
        <v>0</v>
      </c>
      <c r="L419" s="126">
        <f>IFERROR(VALUE(INDEX('CSV Import'!$AC$7:$AC$359, MATCH($BP419, 'CSV Import'!$AA$7:$AA$359, 0))),0)</f>
        <v>0</v>
      </c>
      <c r="N419" s="126">
        <f>IFERROR(VALUE(INDEX('CSV Import'!$AI$7:$AI$359, MATCH($BP419, 'CSV Import'!$AG$7:$AG$359, 0))),0)</f>
        <v>0</v>
      </c>
      <c r="P419" s="126">
        <f>IFERROR(VALUE(INDEX('CSV Import'!$AO$7:$AO$359, MATCH($BP419, 'CSV Import'!$AM$7:$AM$359, 0))),0)</f>
        <v>0</v>
      </c>
      <c r="R419" s="126">
        <f>IFERROR(VALUE(INDEX('CSV Import'!$AU$7:$AU$359, MATCH($BP419, 'CSV Import'!$AS$7:$AS$359, 0))),0)</f>
        <v>0</v>
      </c>
      <c r="T419" s="126">
        <f>IFERROR(VALUE(INDEX('CSV Import'!$BA$7:$BA$359, MATCH($BP419, 'CSV Import'!$AY$7:$AY$359, 0))),0)</f>
        <v>0</v>
      </c>
      <c r="V419" s="126">
        <f>IFERROR(VALUE(INDEX('CSV Import'!$BG$7:$BG$359, MATCH($BP419, 'CSV Import'!$BE$7:$BE$359, 0))),0)</f>
        <v>0</v>
      </c>
      <c r="X419" s="126">
        <f>IFERROR(VALUE(INDEX('CSV Import'!$BM$7:$BM$359, MATCH($BP419, 'CSV Import'!$BK$7:$BK$359, 0))),0)</f>
        <v>0</v>
      </c>
      <c r="Z419" s="126">
        <f>IFERROR(VALUE(INDEX('CSV Import'!$BS$7:$BS$359, MATCH($BP419, 'CSV Import'!$BQ$7:$BQ$359, 0))),0)</f>
        <v>0</v>
      </c>
      <c r="AB419" s="126">
        <f>IFERROR(VALUE(INDEX('CSV Import'!$BY$7:$BY$359, MATCH($BP419, 'CSV Import'!$BW$7:$BW$359, 0))),0)</f>
        <v>0</v>
      </c>
      <c r="AD419" s="126">
        <f>IFERROR(VALUE(INDEX('CSV Import'!$CE$7:$CE$359, MATCH($BP419, 'CSV Import'!$CC$7:$CC$359, 0))),0)</f>
        <v>0</v>
      </c>
      <c r="AF419" s="126">
        <f>IFERROR(VALUE(INDEX('CSV Import'!$CK$7:$CK$359, MATCH($BP419, 'CSV Import'!$CI$7:$CI$359, 0))),0)</f>
        <v>0</v>
      </c>
      <c r="AH419" s="126">
        <f>IFERROR(VALUE(INDEX('CSV Import'!$CQ$7:$CQ$359, MATCH($BP419, 'CSV Import'!$CO$7:$CO$359, 0))),0)</f>
        <v>0</v>
      </c>
      <c r="AJ419" s="126">
        <f>IFERROR(VALUE(INDEX('CSV Import'!$CW$7:$CW$359, MATCH($BP419, 'CSV Import'!$CU$7:$CU$359, 0))),0)</f>
        <v>0</v>
      </c>
      <c r="AL419" s="126">
        <f>IFERROR(VALUE(INDEX('CSV Import'!$DC$7:$DC$359, MATCH($BP419, 'CSV Import'!$DA$7:$DA$359, 0))),0)</f>
        <v>0</v>
      </c>
      <c r="AN419" s="126">
        <f>IFERROR(VALUE(INDEX('CSV Import'!$DI$7:$DI$359, MATCH($BP419, 'CSV Import'!$DG$7:$DG$359, 0))),0)</f>
        <v>0</v>
      </c>
      <c r="AP419" s="126">
        <f>IFERROR(VALUE(INDEX('CSV Import'!$DO$7:$DO$359, MATCH($BP419, 'CSV Import'!$DM$7:$DM$359, 0))),0)</f>
        <v>0</v>
      </c>
      <c r="AR419" s="126">
        <f>IFERROR(VALUE(INDEX('CSV Import'!$DU$7:$DU$359, MATCH($BP419, 'CSV Import'!$DS$7:$DS$359, 0))),0)</f>
        <v>0</v>
      </c>
      <c r="AT419" s="126">
        <f>IFERROR(VALUE(INDEX('CSV Import'!$EA$7:$EA$359, MATCH($BP419, 'CSV Import'!$DY$7:$DY$359, 0))),0)</f>
        <v>0</v>
      </c>
      <c r="AV419" s="126">
        <f>IFERROR(VALUE(INDEX('CSV Import'!$EG$7:$EG$359, MATCH($BP419, 'CSV Import'!$EE$7:$EE$359, 0))),0)</f>
        <v>0</v>
      </c>
      <c r="AX419" s="126">
        <f>IFERROR(VALUE(INDEX('CSV Import'!$EM$7:$EM$359, MATCH($BP419, 'CSV Import'!$EK$7:$EK$359, 0))),0)</f>
        <v>0</v>
      </c>
      <c r="AZ419" s="126">
        <f>IFERROR(VALUE(INDEX('CSV Import'!$ES$7:$ES$359, MATCH($BP419, 'CSV Import'!$EQ$7:$EQ$359, 0))),0)</f>
        <v>0</v>
      </c>
      <c r="BB419" s="126">
        <f>IFERROR(VALUE(INDEX('CSV Import'!$EY$7:$EY$359, MATCH($BP419, 'CSV Import'!$EW$7:$EW$359, 0))),0)</f>
        <v>0</v>
      </c>
      <c r="BD419" s="126">
        <f>IFERROR(VALUE(INDEX('CSV Import'!$FE$7:$FE$359, MATCH($BP419, 'CSV Import'!$FC$7:$FC$359, 0))),0)</f>
        <v>0</v>
      </c>
      <c r="BF419" s="126">
        <f>IFERROR(VALUE(INDEX('CSV Import'!$FK$7:$FK$359, MATCH($BP419, 'CSV Import'!$FI$7:$FI$359, 0))),0)</f>
        <v>0</v>
      </c>
      <c r="BH419" s="126">
        <f>IFERROR(VALUE(INDEX('CSV Import'!$FQ$7:$FQ$359, MATCH($BP419, 'CSV Import'!$FO$7:$FO$359, 0))),0)</f>
        <v>0</v>
      </c>
      <c r="BJ419" s="126">
        <f>IFERROR(VALUE(INDEX('CSV Import'!$FW$7:$FW$359, MATCH($BP419, 'CSV Import'!$FU$7:$FU$359, 0))),0)</f>
        <v>0</v>
      </c>
      <c r="BL419" s="126">
        <f>IFERROR(VALUE(INDEX('CSV Import'!$GC$7:$GC$359, MATCH($BP419, 'CSV Import'!$GA$7:$GA$359, 0))),0)</f>
        <v>0</v>
      </c>
      <c r="BN419" s="127">
        <f>SUM(D419,F419,H419,J419,L419,N419,P419,R419,T419,V419,X419,Z419,AB419,AD419,AF419)+SUM(AH419,AJ419,AL419,AN419,AP419,AR419,AT419,AV419,AX419,AZ419,BB419,BD419,BF419,BH419,BJ419,BL419)</f>
        <v>0</v>
      </c>
      <c r="BP419" s="1013" t="str">
        <f>$B$394&amp;$B419</f>
        <v>SALES AND TENDER RECONCILIATIONNew Type #1</v>
      </c>
    </row>
    <row r="420" spans="1:68" ht="15" thickBot="1" x14ac:dyDescent="0.25">
      <c r="A420" s="28">
        <f>ROW()</f>
        <v>420</v>
      </c>
      <c r="B420" s="42" t="s">
        <v>335</v>
      </c>
      <c r="D420" s="49">
        <f>SUM(D404:D419)</f>
        <v>2677.4500000000003</v>
      </c>
      <c r="F420" s="49">
        <f>SUM(F404:F419)</f>
        <v>2677.4500000000003</v>
      </c>
      <c r="H420" s="49">
        <f>SUM(H404:H419)</f>
        <v>2677.4500000000003</v>
      </c>
      <c r="J420" s="49">
        <f>SUM(J404:J419)</f>
        <v>2677.4500000000003</v>
      </c>
      <c r="L420" s="49">
        <f>SUM(L404:L419)</f>
        <v>2677.4500000000003</v>
      </c>
      <c r="N420" s="49">
        <f>SUM(N404:N419)</f>
        <v>2677.4500000000003</v>
      </c>
      <c r="P420" s="49">
        <f>SUM(P404:P419)</f>
        <v>2677.4500000000003</v>
      </c>
      <c r="R420" s="49">
        <f>SUM(R404:R419)</f>
        <v>2677.4500000000003</v>
      </c>
      <c r="T420" s="49">
        <f>SUM(T404:T419)</f>
        <v>2677.4500000000003</v>
      </c>
      <c r="V420" s="49">
        <f>SUM(V404:V419)</f>
        <v>2677.4500000000003</v>
      </c>
      <c r="X420" s="49">
        <f>SUM(X404:X419)</f>
        <v>2677.4500000000003</v>
      </c>
      <c r="Z420" s="49">
        <f>SUM(Z404:Z419)</f>
        <v>2677.4500000000003</v>
      </c>
      <c r="AB420" s="49">
        <f>SUM(AB404:AB419)</f>
        <v>2677.4500000000003</v>
      </c>
      <c r="AD420" s="49">
        <f>SUM(AD404:AD419)</f>
        <v>2677.4500000000003</v>
      </c>
      <c r="AF420" s="49">
        <f>SUM(AF404:AF419)</f>
        <v>2677.4500000000003</v>
      </c>
      <c r="AH420" s="49">
        <f>SUM(AH404:AH419)</f>
        <v>2677.4500000000003</v>
      </c>
      <c r="AJ420" s="49">
        <f>SUM(AJ404:AJ419)</f>
        <v>2677.4500000000003</v>
      </c>
      <c r="AL420" s="49">
        <f>SUM(AL404:AL419)</f>
        <v>2677.4500000000003</v>
      </c>
      <c r="AN420" s="49">
        <f>SUM(AN404:AN419)</f>
        <v>2677.4500000000003</v>
      </c>
      <c r="AP420" s="49">
        <f>SUM(AP404:AP419)</f>
        <v>2677.4500000000003</v>
      </c>
      <c r="AR420" s="49">
        <f>SUM(AR404:AR419)</f>
        <v>2677.4500000000003</v>
      </c>
      <c r="AT420" s="49">
        <f>SUM(AT404:AT419)</f>
        <v>2677.4500000000003</v>
      </c>
      <c r="AV420" s="49">
        <f>SUM(AV404:AV419)</f>
        <v>2677.4500000000003</v>
      </c>
      <c r="AX420" s="49">
        <f>SUM(AX404:AX419)</f>
        <v>2677.4500000000003</v>
      </c>
      <c r="AZ420" s="49">
        <f>SUM(AZ404:AZ419)</f>
        <v>2677.4500000000003</v>
      </c>
      <c r="BB420" s="49">
        <f>SUM(BB404:BB419)</f>
        <v>2677.4500000000003</v>
      </c>
      <c r="BD420" s="49">
        <f>SUM(BD404:BD419)</f>
        <v>2677.4500000000003</v>
      </c>
      <c r="BF420" s="49">
        <f>SUM(BF404:BF419)</f>
        <v>2677.4500000000003</v>
      </c>
      <c r="BH420" s="49">
        <f>SUM(BH404:BH419)</f>
        <v>2677.4500000000003</v>
      </c>
      <c r="BJ420" s="49">
        <f>SUM(BJ404:BJ419)</f>
        <v>2677.4500000000003</v>
      </c>
      <c r="BL420" s="49">
        <f>SUM(BL404:BL419)</f>
        <v>0</v>
      </c>
      <c r="BN420" s="49">
        <f>SUM(BN404:BN419)</f>
        <v>80323.5</v>
      </c>
    </row>
    <row r="421" spans="1:68" ht="15" thickBot="1" x14ac:dyDescent="0.25">
      <c r="A421" s="28">
        <f>ROW()</f>
        <v>421</v>
      </c>
      <c r="C421" s="51"/>
      <c r="E421" s="51"/>
      <c r="G421" s="51"/>
      <c r="I421" s="51"/>
      <c r="K421" s="51"/>
      <c r="M421" s="51"/>
      <c r="O421" s="51"/>
      <c r="Q421" s="51"/>
      <c r="S421" s="51"/>
      <c r="U421" s="51"/>
      <c r="W421" s="51"/>
      <c r="Y421" s="51"/>
      <c r="AA421" s="51"/>
      <c r="AC421" s="51"/>
      <c r="AE421" s="51"/>
      <c r="AG421" s="51"/>
      <c r="AI421" s="51"/>
      <c r="AK421" s="51"/>
      <c r="AM421" s="51"/>
      <c r="AO421" s="51"/>
      <c r="AQ421" s="51"/>
      <c r="AS421" s="51"/>
      <c r="AU421" s="51"/>
      <c r="AW421" s="51"/>
      <c r="AY421" s="51"/>
      <c r="BA421" s="51"/>
      <c r="BC421" s="51"/>
      <c r="BE421" s="51"/>
      <c r="BG421" s="51"/>
      <c r="BI421" s="51"/>
      <c r="BK421" s="51"/>
    </row>
    <row r="422" spans="1:68" ht="15" thickBot="1" x14ac:dyDescent="0.25">
      <c r="A422" s="28">
        <f>ROW()</f>
        <v>422</v>
      </c>
      <c r="B422" s="46" t="s">
        <v>366</v>
      </c>
      <c r="D422" s="49">
        <f>D402-D420</f>
        <v>2856.47</v>
      </c>
      <c r="F422" s="49">
        <f>F402-F420</f>
        <v>2856.47</v>
      </c>
      <c r="H422" s="49">
        <f>H402-H420</f>
        <v>2856.47</v>
      </c>
      <c r="J422" s="49">
        <f>J402-J420</f>
        <v>2856.47</v>
      </c>
      <c r="L422" s="49">
        <f>L402-L420</f>
        <v>2856.47</v>
      </c>
      <c r="N422" s="49">
        <f>N402-N420</f>
        <v>2856.47</v>
      </c>
      <c r="P422" s="49">
        <f>P402-P420</f>
        <v>2856.47</v>
      </c>
      <c r="R422" s="49">
        <f>R402-R420</f>
        <v>2856.47</v>
      </c>
      <c r="T422" s="49">
        <f>T402-T420</f>
        <v>2856.47</v>
      </c>
      <c r="V422" s="49">
        <f>V402-V420</f>
        <v>2856.47</v>
      </c>
      <c r="X422" s="49">
        <f>X402-X420</f>
        <v>2856.47</v>
      </c>
      <c r="Z422" s="49">
        <f>Z402-Z420</f>
        <v>2856.47</v>
      </c>
      <c r="AB422" s="49">
        <f>AB402-AB420</f>
        <v>2856.47</v>
      </c>
      <c r="AD422" s="49">
        <f>AD402-AD420</f>
        <v>2856.47</v>
      </c>
      <c r="AF422" s="49">
        <f>AF402-AF420</f>
        <v>2856.47</v>
      </c>
      <c r="AH422" s="49">
        <f>AH402-AH420</f>
        <v>2856.47</v>
      </c>
      <c r="AJ422" s="49">
        <f>AJ402-AJ420</f>
        <v>2856.47</v>
      </c>
      <c r="AL422" s="49">
        <f>AL402-AL420</f>
        <v>2856.47</v>
      </c>
      <c r="AN422" s="49">
        <f>AN402-AN420</f>
        <v>2856.47</v>
      </c>
      <c r="AP422" s="49">
        <f>AP402-AP420</f>
        <v>2856.47</v>
      </c>
      <c r="AR422" s="49">
        <f>AR402-AR420</f>
        <v>2856.47</v>
      </c>
      <c r="AT422" s="49">
        <f>AT402-AT420</f>
        <v>2856.47</v>
      </c>
      <c r="AV422" s="49">
        <f>AV402-AV420</f>
        <v>2856.47</v>
      </c>
      <c r="AX422" s="49">
        <f>AX402-AX420</f>
        <v>2856.47</v>
      </c>
      <c r="AZ422" s="49">
        <f>AZ402-AZ420</f>
        <v>2856.47</v>
      </c>
      <c r="BB422" s="49">
        <f>BB402-BB420</f>
        <v>2856.47</v>
      </c>
      <c r="BD422" s="49">
        <f>BD402-BD420</f>
        <v>2856.47</v>
      </c>
      <c r="BF422" s="49">
        <f>BF402-BF420</f>
        <v>2856.47</v>
      </c>
      <c r="BH422" s="49">
        <f>BH402-BH420</f>
        <v>2856.47</v>
      </c>
      <c r="BJ422" s="49">
        <f>BJ402-BJ420</f>
        <v>2856.47</v>
      </c>
      <c r="BL422" s="49">
        <f>BL402-BL420</f>
        <v>0</v>
      </c>
      <c r="BN422" s="49">
        <f>BN402-BN420</f>
        <v>85694.1</v>
      </c>
    </row>
    <row r="423" spans="1:68" ht="15" thickBot="1" x14ac:dyDescent="0.25">
      <c r="A423" s="28">
        <f>ROW()</f>
        <v>423</v>
      </c>
      <c r="C423" s="51"/>
      <c r="E423" s="51"/>
      <c r="G423" s="51"/>
      <c r="I423" s="51"/>
      <c r="K423" s="51"/>
      <c r="M423" s="51"/>
      <c r="O423" s="51"/>
      <c r="Q423" s="51"/>
      <c r="S423" s="51"/>
      <c r="U423" s="51"/>
      <c r="W423" s="51"/>
      <c r="Y423" s="51"/>
      <c r="AA423" s="51"/>
      <c r="AC423" s="51"/>
      <c r="AE423" s="51"/>
      <c r="AG423" s="51"/>
      <c r="AI423" s="51"/>
      <c r="AK423" s="51"/>
      <c r="AM423" s="51"/>
      <c r="AO423" s="51"/>
      <c r="AQ423" s="51"/>
      <c r="AS423" s="51"/>
      <c r="AU423" s="51"/>
      <c r="AW423" s="51"/>
      <c r="AY423" s="51"/>
      <c r="BA423" s="51"/>
      <c r="BC423" s="51"/>
      <c r="BE423" s="51"/>
      <c r="BG423" s="51"/>
      <c r="BI423" s="51"/>
      <c r="BK423" s="51"/>
    </row>
    <row r="424" spans="1:68" ht="15" thickBot="1" x14ac:dyDescent="0.25">
      <c r="A424" s="28">
        <f>ROW()</f>
        <v>424</v>
      </c>
      <c r="B424" s="42" t="s">
        <v>367</v>
      </c>
      <c r="C424" s="51"/>
      <c r="E424" s="51"/>
      <c r="G424" s="51"/>
      <c r="I424" s="51"/>
      <c r="K424" s="51"/>
      <c r="M424" s="51"/>
      <c r="O424" s="51"/>
      <c r="Q424" s="51"/>
      <c r="S424" s="51"/>
      <c r="U424" s="51"/>
      <c r="W424" s="51"/>
      <c r="Y424" s="51"/>
      <c r="AA424" s="51"/>
      <c r="AC424" s="51"/>
      <c r="AE424" s="51"/>
      <c r="AG424" s="51"/>
      <c r="AI424" s="51"/>
      <c r="AK424" s="51"/>
      <c r="AM424" s="51"/>
      <c r="AO424" s="51"/>
      <c r="AQ424" s="51"/>
      <c r="AS424" s="51"/>
      <c r="AU424" s="51"/>
      <c r="AW424" s="51"/>
      <c r="AY424" s="51"/>
      <c r="BA424" s="51"/>
      <c r="BC424" s="51"/>
      <c r="BE424" s="51"/>
      <c r="BG424" s="51"/>
      <c r="BI424" s="51"/>
      <c r="BK424" s="51"/>
    </row>
    <row r="425" spans="1:68" ht="15" thickBot="1" x14ac:dyDescent="0.25">
      <c r="A425" s="28">
        <f>ROW()</f>
        <v>425</v>
      </c>
      <c r="B425" s="42" t="s">
        <v>368</v>
      </c>
    </row>
    <row r="426" spans="1:68" ht="15" thickBot="1" x14ac:dyDescent="0.25">
      <c r="A426" s="28">
        <f>ROW()</f>
        <v>426</v>
      </c>
      <c r="B426" s="94" t="s">
        <v>369</v>
      </c>
      <c r="C426" s="88">
        <f>C62</f>
        <v>22</v>
      </c>
      <c r="D426" s="128">
        <f>IFERROR(VALUE(INDEX('CSV Import'!$E$7:$E$359, MATCH($BP426, 'CSV Import'!$C$7:$C$359, 0))),0)</f>
        <v>108.9</v>
      </c>
      <c r="E426" s="88">
        <f>E62</f>
        <v>22</v>
      </c>
      <c r="F426" s="128">
        <f>IFERROR(VALUE(INDEX('CSV Import'!$K$7:$K$359, MATCH($BP426, 'CSV Import'!$I$7:$I$359, 0))),0)</f>
        <v>108.9</v>
      </c>
      <c r="G426" s="88">
        <f>G62</f>
        <v>22</v>
      </c>
      <c r="H426" s="128">
        <f>IFERROR(VALUE(INDEX('CSV Import'!$Q$7:$Q$359, MATCH($BP426, 'CSV Import'!$O$7:$O$359, 0))),0)</f>
        <v>108.9</v>
      </c>
      <c r="I426" s="88">
        <f>I62</f>
        <v>22</v>
      </c>
      <c r="J426" s="128">
        <f>IFERROR(VALUE(INDEX('CSV Import'!$W$7:$W$359, MATCH($BP426, 'CSV Import'!$U$7:$U$359, 0))),0)</f>
        <v>108.9</v>
      </c>
      <c r="K426" s="88">
        <f>K62</f>
        <v>22</v>
      </c>
      <c r="L426" s="128">
        <f>IFERROR(VALUE(INDEX('CSV Import'!$AC$7:$AC$359, MATCH($BP426, 'CSV Import'!$AA$7:$AA$359, 0))),0)</f>
        <v>108.9</v>
      </c>
      <c r="M426" s="88">
        <f>M62</f>
        <v>22</v>
      </c>
      <c r="N426" s="128">
        <f>IFERROR(VALUE(INDEX('CSV Import'!$AI$7:$AI$359, MATCH($BP426, 'CSV Import'!$AG$7:$AG$359, 0))),0)</f>
        <v>108.9</v>
      </c>
      <c r="O426" s="88">
        <f>O62</f>
        <v>22</v>
      </c>
      <c r="P426" s="128">
        <f>IFERROR(VALUE(INDEX('CSV Import'!$AO$7:$AO$359, MATCH($BP426, 'CSV Import'!$AM$7:$AM$359, 0))),0)</f>
        <v>108.9</v>
      </c>
      <c r="Q426" s="88">
        <f>Q62</f>
        <v>22</v>
      </c>
      <c r="R426" s="128">
        <f>IFERROR(VALUE(INDEX('CSV Import'!$AU$7:$AU$359, MATCH($BP426, 'CSV Import'!$AS$7:$AS$359, 0))),0)</f>
        <v>108.9</v>
      </c>
      <c r="S426" s="88">
        <f>S62</f>
        <v>22</v>
      </c>
      <c r="T426" s="128">
        <f>IFERROR(VALUE(INDEX('CSV Import'!$BA$7:$BA$359, MATCH($BP426, 'CSV Import'!$AY$7:$AY$359, 0))),0)</f>
        <v>108.9</v>
      </c>
      <c r="U426" s="88">
        <f>U62</f>
        <v>22</v>
      </c>
      <c r="V426" s="128">
        <f>IFERROR(VALUE(INDEX('CSV Import'!$BG$7:$BG$359, MATCH($BP426, 'CSV Import'!$BE$7:$BE$359, 0))),0)</f>
        <v>108.9</v>
      </c>
      <c r="W426" s="88">
        <f>W62</f>
        <v>22</v>
      </c>
      <c r="X426" s="128">
        <f>IFERROR(VALUE(INDEX('CSV Import'!$BM$7:$BM$359, MATCH($BP426, 'CSV Import'!$BK$7:$BK$359, 0))),0)</f>
        <v>108.9</v>
      </c>
      <c r="Y426" s="88">
        <f>Y62</f>
        <v>22</v>
      </c>
      <c r="Z426" s="128">
        <f>IFERROR(VALUE(INDEX('CSV Import'!$BS$7:$BS$359, MATCH($BP426, 'CSV Import'!$BQ$7:$BQ$359, 0))),0)</f>
        <v>108.9</v>
      </c>
      <c r="AA426" s="88">
        <f>AA62</f>
        <v>22</v>
      </c>
      <c r="AB426" s="128">
        <f>IFERROR(VALUE(INDEX('CSV Import'!$BY$7:$BY$359, MATCH($BP426, 'CSV Import'!$BW$7:$BW$359, 0))),0)</f>
        <v>108.9</v>
      </c>
      <c r="AC426" s="88">
        <f>AC62</f>
        <v>22</v>
      </c>
      <c r="AD426" s="128">
        <f>IFERROR(VALUE(INDEX('CSV Import'!$CE$7:$CE$359, MATCH($BP426, 'CSV Import'!$CC$7:$CC$359, 0))),0)</f>
        <v>108.9</v>
      </c>
      <c r="AE426" s="88">
        <f>AE62</f>
        <v>22</v>
      </c>
      <c r="AF426" s="128">
        <f>IFERROR(VALUE(INDEX('CSV Import'!$CK$7:$CK$359, MATCH($BP426, 'CSV Import'!$CI$7:$CI$359, 0))),0)</f>
        <v>108.9</v>
      </c>
      <c r="AG426" s="88">
        <f>AG62</f>
        <v>22</v>
      </c>
      <c r="AH426" s="128">
        <f>IFERROR(VALUE(INDEX('CSV Import'!$CQ$7:$CQ$359, MATCH($BP426, 'CSV Import'!$CO$7:$CO$359, 0))),0)</f>
        <v>108.9</v>
      </c>
      <c r="AI426" s="88">
        <f>AI62</f>
        <v>22</v>
      </c>
      <c r="AJ426" s="128">
        <f>IFERROR(VALUE(INDEX('CSV Import'!$CW$7:$CW$359, MATCH($BP426, 'CSV Import'!$CU$7:$CU$359, 0))),0)</f>
        <v>108.9</v>
      </c>
      <c r="AK426" s="88">
        <f>AK62</f>
        <v>22</v>
      </c>
      <c r="AL426" s="128">
        <f>IFERROR(VALUE(INDEX('CSV Import'!$DC$7:$DC$359, MATCH($BP426, 'CSV Import'!$DA$7:$DA$359, 0))),0)</f>
        <v>108.9</v>
      </c>
      <c r="AM426" s="88">
        <f>AM62</f>
        <v>22</v>
      </c>
      <c r="AN426" s="128">
        <f>IFERROR(VALUE(INDEX('CSV Import'!$DI$7:$DI$359, MATCH($BP426, 'CSV Import'!$DG$7:$DG$359, 0))),0)</f>
        <v>108.9</v>
      </c>
      <c r="AO426" s="88">
        <f>AO62</f>
        <v>22</v>
      </c>
      <c r="AP426" s="128">
        <f>IFERROR(VALUE(INDEX('CSV Import'!$DO$7:$DO$359, MATCH($BP426, 'CSV Import'!$DM$7:$DM$359, 0))),0)</f>
        <v>108.9</v>
      </c>
      <c r="AQ426" s="88">
        <f>AQ62</f>
        <v>22</v>
      </c>
      <c r="AR426" s="128">
        <f>IFERROR(VALUE(INDEX('CSV Import'!$DU$7:$DU$359, MATCH($BP426, 'CSV Import'!$DS$7:$DS$359, 0))),0)</f>
        <v>108.9</v>
      </c>
      <c r="AS426" s="88">
        <f>AS62</f>
        <v>22</v>
      </c>
      <c r="AT426" s="128">
        <f>IFERROR(VALUE(INDEX('CSV Import'!$EA$7:$EA$359, MATCH($BP426, 'CSV Import'!$DY$7:$DY$359, 0))),0)</f>
        <v>108.9</v>
      </c>
      <c r="AU426" s="88">
        <f>AU62</f>
        <v>22</v>
      </c>
      <c r="AV426" s="128">
        <f>IFERROR(VALUE(INDEX('CSV Import'!$EG$7:$EG$359, MATCH($BP426, 'CSV Import'!$EE$7:$EE$359, 0))),0)</f>
        <v>108.9</v>
      </c>
      <c r="AW426" s="88">
        <f>AW62</f>
        <v>22</v>
      </c>
      <c r="AX426" s="128">
        <f>IFERROR(VALUE(INDEX('CSV Import'!$EM$7:$EM$359, MATCH($BP426, 'CSV Import'!$EK$7:$EK$359, 0))),0)</f>
        <v>108.9</v>
      </c>
      <c r="AY426" s="88">
        <f>AY62</f>
        <v>22</v>
      </c>
      <c r="AZ426" s="128">
        <f>IFERROR(VALUE(INDEX('CSV Import'!$ES$7:$ES$359, MATCH($BP426, 'CSV Import'!$EQ$7:$EQ$359, 0))),0)</f>
        <v>108.9</v>
      </c>
      <c r="BA426" s="88">
        <f>BA62</f>
        <v>22</v>
      </c>
      <c r="BB426" s="128">
        <f>IFERROR(VALUE(INDEX('CSV Import'!$EY$7:$EY$359, MATCH($BP426, 'CSV Import'!$EW$7:$EW$359, 0))),0)</f>
        <v>108.9</v>
      </c>
      <c r="BC426" s="88">
        <f>BC62</f>
        <v>22</v>
      </c>
      <c r="BD426" s="128">
        <f>IFERROR(VALUE(INDEX('CSV Import'!$FE$7:$FE$359, MATCH($BP426, 'CSV Import'!$FC$7:$FC$359, 0))),0)</f>
        <v>108.9</v>
      </c>
      <c r="BE426" s="88">
        <f>BE62</f>
        <v>22</v>
      </c>
      <c r="BF426" s="128">
        <f>IFERROR(VALUE(INDEX('CSV Import'!$FK$7:$FK$359, MATCH($BP426, 'CSV Import'!$FI$7:$FI$359, 0))),0)</f>
        <v>108.9</v>
      </c>
      <c r="BG426" s="88">
        <f>BG62</f>
        <v>22</v>
      </c>
      <c r="BH426" s="128">
        <f>IFERROR(VALUE(INDEX('CSV Import'!$FQ$7:$FQ$359, MATCH($BP426, 'CSV Import'!$FO$7:$FO$359, 0))),0)</f>
        <v>108.9</v>
      </c>
      <c r="BI426" s="88">
        <f>BI62</f>
        <v>22</v>
      </c>
      <c r="BJ426" s="128">
        <f>IFERROR(VALUE(INDEX('CSV Import'!$FW$7:$FW$359, MATCH($BP426, 'CSV Import'!$FU$7:$FU$359, 0))),0)</f>
        <v>108.9</v>
      </c>
      <c r="BK426" s="88">
        <f>BK62</f>
        <v>0</v>
      </c>
      <c r="BL426" s="128">
        <f>IFERROR(VALUE(INDEX('CSV Import'!$GC$7:$GC$359, MATCH($BP426, 'CSV Import'!$GA$7:$GA$359, 0))),0)</f>
        <v>0</v>
      </c>
      <c r="BM426" s="88">
        <f>SUM(C426,E426,G426,I426,K426,M426,O426,Q426,S426,U426,W426,Y426,AA426,AC426,AE426)+SUM(AG426,AI426,AK426,AM426,AO426,AQ426,AS426,AU426,AW426,AY426,BA426,BC426,BE426,BG426,BI426,BK426)</f>
        <v>660</v>
      </c>
      <c r="BN426" s="129">
        <f t="shared" ref="BN426" si="597">SUM(D426,F426,H426,J426,L426,N426,P426,R426,T426,V426,X426,Z426,AB426,AD426,AF426)+SUM(AH426,AJ426,AL426,AN426,AP426,AR426,AT426,AV426,AX426,AZ426,BB426,BD426,BF426,BH426,BJ426,BL426)</f>
        <v>3267.0000000000009</v>
      </c>
      <c r="BP426" s="33" t="s">
        <v>370</v>
      </c>
    </row>
    <row r="427" spans="1:68" ht="15" thickBot="1" x14ac:dyDescent="0.25">
      <c r="A427" s="28">
        <f>ROW()</f>
        <v>427</v>
      </c>
      <c r="B427" s="104" t="s">
        <v>371</v>
      </c>
      <c r="D427" s="49">
        <f>D426</f>
        <v>108.9</v>
      </c>
      <c r="F427" s="49">
        <f>F426</f>
        <v>108.9</v>
      </c>
      <c r="H427" s="49">
        <f>H426</f>
        <v>108.9</v>
      </c>
      <c r="J427" s="49">
        <f>J426</f>
        <v>108.9</v>
      </c>
      <c r="L427" s="49">
        <f>L426</f>
        <v>108.9</v>
      </c>
      <c r="N427" s="49">
        <f>N426</f>
        <v>108.9</v>
      </c>
      <c r="P427" s="49">
        <f>P426</f>
        <v>108.9</v>
      </c>
      <c r="R427" s="49">
        <f>R426</f>
        <v>108.9</v>
      </c>
      <c r="T427" s="49">
        <f>T426</f>
        <v>108.9</v>
      </c>
      <c r="V427" s="49">
        <f>V426</f>
        <v>108.9</v>
      </c>
      <c r="X427" s="49">
        <f>X426</f>
        <v>108.9</v>
      </c>
      <c r="Z427" s="49">
        <f>Z426</f>
        <v>108.9</v>
      </c>
      <c r="AB427" s="49">
        <f>AB426</f>
        <v>108.9</v>
      </c>
      <c r="AD427" s="49">
        <f>AD426</f>
        <v>108.9</v>
      </c>
      <c r="AF427" s="49">
        <f>AF426</f>
        <v>108.9</v>
      </c>
      <c r="AH427" s="49">
        <f>AH426</f>
        <v>108.9</v>
      </c>
      <c r="AJ427" s="49">
        <f>AJ426</f>
        <v>108.9</v>
      </c>
      <c r="AL427" s="49">
        <f>AL426</f>
        <v>108.9</v>
      </c>
      <c r="AN427" s="49">
        <f>AN426</f>
        <v>108.9</v>
      </c>
      <c r="AP427" s="49">
        <f>AP426</f>
        <v>108.9</v>
      </c>
      <c r="AR427" s="49">
        <f>AR426</f>
        <v>108.9</v>
      </c>
      <c r="AT427" s="49">
        <f>AT426</f>
        <v>108.9</v>
      </c>
      <c r="AV427" s="49">
        <f>AV426</f>
        <v>108.9</v>
      </c>
      <c r="AX427" s="49">
        <f>AX426</f>
        <v>108.9</v>
      </c>
      <c r="AZ427" s="49">
        <f>AZ426</f>
        <v>108.9</v>
      </c>
      <c r="BB427" s="49">
        <f>BB426</f>
        <v>108.9</v>
      </c>
      <c r="BD427" s="49">
        <f>BD426</f>
        <v>108.9</v>
      </c>
      <c r="BF427" s="49">
        <f>BF426</f>
        <v>108.9</v>
      </c>
      <c r="BH427" s="49">
        <f>BH426</f>
        <v>108.9</v>
      </c>
      <c r="BJ427" s="49">
        <f>BJ426</f>
        <v>108.9</v>
      </c>
      <c r="BL427" s="49">
        <f>BL426</f>
        <v>0</v>
      </c>
      <c r="BN427" s="130">
        <f>SUM(BN426:BN426)</f>
        <v>3267.0000000000009</v>
      </c>
    </row>
    <row r="428" spans="1:68" ht="15" thickBot="1" x14ac:dyDescent="0.25">
      <c r="A428" s="28">
        <f>ROW()</f>
        <v>428</v>
      </c>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c r="AK428" s="91"/>
      <c r="AL428" s="91"/>
      <c r="AM428" s="91"/>
      <c r="AN428" s="91"/>
      <c r="AO428" s="91"/>
      <c r="AP428" s="91"/>
      <c r="AQ428" s="91"/>
      <c r="AR428" s="91"/>
      <c r="AS428" s="91"/>
      <c r="AT428" s="91"/>
      <c r="AU428" s="91"/>
      <c r="AV428" s="91"/>
      <c r="AW428" s="91"/>
      <c r="AX428" s="91"/>
      <c r="AY428" s="91"/>
      <c r="AZ428" s="91"/>
      <c r="BA428" s="91"/>
      <c r="BB428" s="91"/>
      <c r="BC428" s="91"/>
      <c r="BD428" s="91"/>
      <c r="BE428" s="91"/>
      <c r="BF428" s="91"/>
      <c r="BG428" s="91"/>
      <c r="BH428" s="91"/>
      <c r="BI428" s="91"/>
      <c r="BJ428" s="91"/>
      <c r="BK428" s="91"/>
      <c r="BL428" s="91"/>
      <c r="BM428" s="91"/>
      <c r="BN428" s="91"/>
    </row>
    <row r="429" spans="1:68" ht="15" thickBot="1" x14ac:dyDescent="0.25">
      <c r="A429" s="28">
        <f>ROW()</f>
        <v>429</v>
      </c>
      <c r="B429" s="42" t="s">
        <v>372</v>
      </c>
      <c r="C429" s="51"/>
      <c r="E429" s="51"/>
      <c r="G429" s="51"/>
      <c r="I429" s="51"/>
      <c r="K429" s="51"/>
      <c r="M429" s="51"/>
      <c r="O429" s="51"/>
      <c r="Q429" s="51"/>
      <c r="S429" s="51"/>
      <c r="U429" s="51"/>
      <c r="W429" s="51"/>
      <c r="Y429" s="51"/>
      <c r="AA429" s="51"/>
      <c r="AC429" s="51"/>
      <c r="AE429" s="51"/>
      <c r="AG429" s="51"/>
      <c r="AI429" s="51"/>
      <c r="AK429" s="51"/>
      <c r="AM429" s="51"/>
      <c r="AO429" s="51"/>
      <c r="AQ429" s="51"/>
      <c r="AS429" s="51"/>
      <c r="AU429" s="51"/>
      <c r="AW429" s="51"/>
      <c r="AY429" s="51"/>
      <c r="BA429" s="51"/>
      <c r="BC429" s="51"/>
      <c r="BE429" s="51"/>
      <c r="BG429" s="51"/>
      <c r="BI429" s="51"/>
      <c r="BK429" s="51"/>
    </row>
    <row r="430" spans="1:68" ht="15" thickBot="1" x14ac:dyDescent="0.25">
      <c r="A430" s="28">
        <f>ROW()</f>
        <v>430</v>
      </c>
      <c r="B430" s="42" t="s">
        <v>373</v>
      </c>
      <c r="C430" s="51"/>
      <c r="E430" s="51"/>
      <c r="G430" s="51"/>
      <c r="I430" s="51"/>
      <c r="K430" s="51"/>
      <c r="M430" s="51"/>
      <c r="O430" s="51"/>
      <c r="Q430" s="51"/>
      <c r="S430" s="51"/>
      <c r="U430" s="51"/>
      <c r="W430" s="51"/>
      <c r="Y430" s="51"/>
      <c r="AA430" s="51"/>
      <c r="AC430" s="51"/>
      <c r="AE430" s="51"/>
      <c r="AG430" s="51"/>
      <c r="AI430" s="51"/>
      <c r="AK430" s="51"/>
      <c r="AM430" s="51"/>
      <c r="AO430" s="51"/>
      <c r="AQ430" s="51"/>
      <c r="AS430" s="51"/>
      <c r="AU430" s="51"/>
      <c r="AW430" s="51"/>
      <c r="AY430" s="51"/>
      <c r="BA430" s="51"/>
      <c r="BC430" s="51"/>
      <c r="BE430" s="51"/>
      <c r="BG430" s="51"/>
      <c r="BI430" s="51"/>
      <c r="BK430" s="51"/>
    </row>
    <row r="431" spans="1:68" x14ac:dyDescent="0.2">
      <c r="A431" s="28">
        <f>ROW()</f>
        <v>431</v>
      </c>
      <c r="B431" s="131" t="s">
        <v>374</v>
      </c>
      <c r="C431" s="132">
        <f>IFERROR(VALUE(INDEX('CSV Import'!$D$7:$D$359, MATCH($BP431, 'CSV Import'!$C$7:$C$359, 0))),0)</f>
        <v>2</v>
      </c>
      <c r="D431" s="55">
        <f>IFERROR(VALUE(INDEX('CSV Import'!$E$7:$E$359, MATCH($BP431, 'CSV Import'!$C$7:$C$359, 0))),0)</f>
        <v>0.2</v>
      </c>
      <c r="E431" s="132">
        <f>IFERROR(VALUE(INDEX('CSV Import'!$J$7:$J$359, MATCH($BP431, 'CSV Import'!$I$7:$I$359, 0))),0)</f>
        <v>2</v>
      </c>
      <c r="F431" s="55">
        <f>IFERROR(VALUE(INDEX('CSV Import'!$K$7:$K$359, MATCH($BP431, 'CSV Import'!$I$7:$I$359, 0))),0)</f>
        <v>0.2</v>
      </c>
      <c r="G431" s="132">
        <f>IFERROR(VALUE(INDEX('CSV Import'!$P$7:$P$359, MATCH($BP431, 'CSV Import'!$O$7:$O$359, 0))),0)</f>
        <v>2</v>
      </c>
      <c r="H431" s="55">
        <f>IFERROR(VALUE(INDEX('CSV Import'!$Q$7:$Q$359, MATCH($BP431, 'CSV Import'!$O$7:$O$359, 0))),0)</f>
        <v>0.2</v>
      </c>
      <c r="I431" s="132">
        <f>IFERROR(VALUE(INDEX('CSV Import'!$V$7:$V$359, MATCH($BP431, 'CSV Import'!$U$7:$U$359, 0))),0)</f>
        <v>2</v>
      </c>
      <c r="J431" s="55">
        <f>IFERROR(VALUE(INDEX('CSV Import'!$W$7:$W$359, MATCH($BP431, 'CSV Import'!$U$7:$U$359, 0))),0)</f>
        <v>0.2</v>
      </c>
      <c r="K431" s="132">
        <f>IFERROR(VALUE(INDEX('CSV Import'!$AB$7:$AB$359, MATCH($BP431, 'CSV Import'!$AA$7:$AA$359, 0))),0)</f>
        <v>2</v>
      </c>
      <c r="L431" s="55">
        <f>IFERROR(VALUE(INDEX('CSV Import'!$AC$7:$AC$359, MATCH($BP431, 'CSV Import'!$AA$7:$AA$359, 0))),0)</f>
        <v>0.2</v>
      </c>
      <c r="M431" s="132">
        <f>IFERROR(VALUE(INDEX('CSV Import'!$AH$7:$AH$359, MATCH($BP431, 'CSV Import'!$AG$7:$AG$359, 0))),0)</f>
        <v>2</v>
      </c>
      <c r="N431" s="55">
        <f>IFERROR(VALUE(INDEX('CSV Import'!$AI$7:$AI$359, MATCH($BP431, 'CSV Import'!$AG$7:$AG$359, 0))),0)</f>
        <v>0.2</v>
      </c>
      <c r="O431" s="132">
        <f>IFERROR(VALUE(INDEX('CSV Import'!$AN$7:$AN$359, MATCH($BP431, 'CSV Import'!$AM$7:$AM$359, 0))),0)</f>
        <v>2</v>
      </c>
      <c r="P431" s="55">
        <f>IFERROR(VALUE(INDEX('CSV Import'!$AO$7:$AO$359, MATCH($BP431, 'CSV Import'!$AM$7:$AM$359, 0))),0)</f>
        <v>0.2</v>
      </c>
      <c r="Q431" s="132">
        <f>IFERROR(VALUE(INDEX('CSV Import'!$AT$7:$AT$359, MATCH($BP431, 'CSV Import'!$AS$7:$AS$359, 0))),0)</f>
        <v>2</v>
      </c>
      <c r="R431" s="55">
        <f>IFERROR(VALUE(INDEX('CSV Import'!$AU$7:$AU$359, MATCH($BP431, 'CSV Import'!$AS$7:$AS$359, 0))),0)</f>
        <v>0.2</v>
      </c>
      <c r="S431" s="132">
        <f>IFERROR(VALUE(INDEX('CSV Import'!$AZ$7:$AZ$359, MATCH($BP431, 'CSV Import'!$AY$7:$AY$359, 0))),0)</f>
        <v>2</v>
      </c>
      <c r="T431" s="55">
        <f>IFERROR(VALUE(INDEX('CSV Import'!$BA$7:$BA$359, MATCH($BP431, 'CSV Import'!$AY$7:$AY$359, 0))),0)</f>
        <v>0.2</v>
      </c>
      <c r="U431" s="132">
        <f>IFERROR(VALUE(INDEX('CSV Import'!$BF$7:$BF$359, MATCH($BP431, 'CSV Import'!$BE$7:$BE$359, 0))),0)</f>
        <v>2</v>
      </c>
      <c r="V431" s="55">
        <f>IFERROR(VALUE(INDEX('CSV Import'!$BG$7:$BG$359, MATCH($BP431, 'CSV Import'!$BE$7:$BE$359, 0))),0)</f>
        <v>0.2</v>
      </c>
      <c r="W431" s="132">
        <f>IFERROR(VALUE(INDEX('CSV Import'!$BL$7:$BL$359, MATCH($BP431, 'CSV Import'!$BK$7:$BK$359, 0))),0)</f>
        <v>2</v>
      </c>
      <c r="X431" s="55">
        <f>IFERROR(VALUE(INDEX('CSV Import'!$BM$7:$BM$359, MATCH($BP431, 'CSV Import'!$BK$7:$BK$359, 0))),0)</f>
        <v>0.2</v>
      </c>
      <c r="Y431" s="132">
        <f>IFERROR(VALUE(INDEX('CSV Import'!$BR$7:$BR$359, MATCH($BP431, 'CSV Import'!$BQ$7:$BQ$359, 0))),0)</f>
        <v>2</v>
      </c>
      <c r="Z431" s="55">
        <f>IFERROR(VALUE(INDEX('CSV Import'!$BS$7:$BS$359, MATCH($BP431, 'CSV Import'!$BQ$7:$BQ$359, 0))),0)</f>
        <v>0.2</v>
      </c>
      <c r="AA431" s="132">
        <f>IFERROR(VALUE(INDEX('CSV Import'!$BX$7:$BX$359, MATCH($BP431, 'CSV Import'!$BW$7:$BW$359, 0))),0)</f>
        <v>2</v>
      </c>
      <c r="AB431" s="55">
        <f>IFERROR(VALUE(INDEX('CSV Import'!$BY$7:$BY$359, MATCH($BP431, 'CSV Import'!$BW$7:$BW$359, 0))),0)</f>
        <v>0.2</v>
      </c>
      <c r="AC431" s="132">
        <f>IFERROR(VALUE(INDEX('CSV Import'!$CD$7:$CD$359, MATCH($BP431, 'CSV Import'!$CC$7:$CC$359, 0))),0)</f>
        <v>2</v>
      </c>
      <c r="AD431" s="55">
        <f>IFERROR(VALUE(INDEX('CSV Import'!$CE$7:$CE$359, MATCH($BP431, 'CSV Import'!$CC$7:$CC$359, 0))),0)</f>
        <v>0.2</v>
      </c>
      <c r="AE431" s="132">
        <f>IFERROR(VALUE(INDEX('CSV Import'!$CJ$7:$CJ$359, MATCH($BP431, 'CSV Import'!$CI$7:$CI$359, 0))),0)</f>
        <v>2</v>
      </c>
      <c r="AF431" s="55">
        <f>IFERROR(VALUE(INDEX('CSV Import'!$CK$7:$CK$359, MATCH($BP431, 'CSV Import'!$CI$7:$CI$359, 0))),0)</f>
        <v>0.2</v>
      </c>
      <c r="AG431" s="132">
        <f>IFERROR(VALUE(INDEX('CSV Import'!$CP$7:$CP$359, MATCH($BP431, 'CSV Import'!$CO$7:$CO$359, 0))),0)</f>
        <v>2</v>
      </c>
      <c r="AH431" s="55">
        <f>IFERROR(VALUE(INDEX('CSV Import'!$CQ$7:$CQ$359, MATCH($BP431, 'CSV Import'!$CO$7:$CO$359, 0))),0)</f>
        <v>0.2</v>
      </c>
      <c r="AI431" s="132">
        <f>IFERROR(VALUE(INDEX('CSV Import'!$CV$7:$CV$359, MATCH($BP431, 'CSV Import'!$CU$7:$CU$359, 0))),0)</f>
        <v>2</v>
      </c>
      <c r="AJ431" s="55">
        <f>IFERROR(VALUE(INDEX('CSV Import'!$CW$7:$CW$359, MATCH($BP431, 'CSV Import'!$CU$7:$CU$359, 0))),0)</f>
        <v>0.2</v>
      </c>
      <c r="AK431" s="132">
        <f>IFERROR(VALUE(INDEX('CSV Import'!$DB$7:$DB$359, MATCH($BP431, 'CSV Import'!$DA$7:$DA$359, 0))),0)</f>
        <v>2</v>
      </c>
      <c r="AL431" s="55">
        <f>IFERROR(VALUE(INDEX('CSV Import'!$DC$7:$DC$359, MATCH($BP431, 'CSV Import'!$DA$7:$DA$359, 0))),0)</f>
        <v>0.2</v>
      </c>
      <c r="AM431" s="132">
        <f>IFERROR(VALUE(INDEX('CSV Import'!$DH$7:$DH$359, MATCH($BP431, 'CSV Import'!$DG$7:$DG$359, 0))),0)</f>
        <v>2</v>
      </c>
      <c r="AN431" s="55">
        <f>IFERROR(VALUE(INDEX('CSV Import'!$DI$7:$DI$359, MATCH($BP431, 'CSV Import'!$DG$7:$DG$359, 0))),0)</f>
        <v>0.2</v>
      </c>
      <c r="AO431" s="132">
        <f>IFERROR(VALUE(INDEX('CSV Import'!$DN$7:$DN$359, MATCH($BP431, 'CSV Import'!$DM$7:$DM$359, 0))),0)</f>
        <v>2</v>
      </c>
      <c r="AP431" s="55">
        <f>IFERROR(VALUE(INDEX('CSV Import'!$DO$7:$DO$359, MATCH($BP431, 'CSV Import'!$DM$7:$DM$359, 0))),0)</f>
        <v>0.2</v>
      </c>
      <c r="AQ431" s="132">
        <f>IFERROR(VALUE(INDEX('CSV Import'!$DT$7:$DT$359, MATCH($BP431, 'CSV Import'!$DS$7:$DS$359, 0))),0)</f>
        <v>2</v>
      </c>
      <c r="AR431" s="55">
        <f>IFERROR(VALUE(INDEX('CSV Import'!$DU$7:$DU$359, MATCH($BP431, 'CSV Import'!$DS$7:$DS$359, 0))),0)</f>
        <v>0.2</v>
      </c>
      <c r="AS431" s="132">
        <f>IFERROR(VALUE(INDEX('CSV Import'!$DZ$7:$DZ$359, MATCH($BP431, 'CSV Import'!$DY$7:$DY$359, 0))),0)</f>
        <v>2</v>
      </c>
      <c r="AT431" s="55">
        <f>IFERROR(VALUE(INDEX('CSV Import'!$EA$7:$EA$359, MATCH($BP431, 'CSV Import'!$DY$7:$DY$359, 0))),0)</f>
        <v>0.2</v>
      </c>
      <c r="AU431" s="132">
        <f>IFERROR(VALUE(INDEX('CSV Import'!$EF$7:$EF$359, MATCH($BP431, 'CSV Import'!$EE$7:$EE$359, 0))),0)</f>
        <v>2</v>
      </c>
      <c r="AV431" s="55">
        <f>IFERROR(VALUE(INDEX('CSV Import'!$EG$7:$EG$359, MATCH($BP431, 'CSV Import'!$EE$7:$EE$359, 0))),0)</f>
        <v>0.2</v>
      </c>
      <c r="AW431" s="132">
        <f>IFERROR(VALUE(INDEX('CSV Import'!$EL$7:$EL$359, MATCH($BP431, 'CSV Import'!$EK$7:$EK$359, 0))),0)</f>
        <v>2</v>
      </c>
      <c r="AX431" s="55">
        <f>IFERROR(VALUE(INDEX('CSV Import'!$EM$7:$EM$359, MATCH($BP431, 'CSV Import'!$EK$7:$EK$359, 0))),0)</f>
        <v>0.2</v>
      </c>
      <c r="AY431" s="132">
        <f>IFERROR(VALUE(INDEX('CSV Import'!$ER$7:$ER$359, MATCH($BP431, 'CSV Import'!$EQ$7:$EQ$359, 0))),0)</f>
        <v>2</v>
      </c>
      <c r="AZ431" s="55">
        <f>IFERROR(VALUE(INDEX('CSV Import'!$ES$7:$ES$359, MATCH($BP431, 'CSV Import'!$EQ$7:$EQ$359, 0))),0)</f>
        <v>0.2</v>
      </c>
      <c r="BA431" s="132">
        <f>IFERROR(VALUE(INDEX('CSV Import'!$EX$7:$EX$359, MATCH($BP431, 'CSV Import'!$EW$7:$EW$359, 0))),0)</f>
        <v>2</v>
      </c>
      <c r="BB431" s="55">
        <f>IFERROR(VALUE(INDEX('CSV Import'!$EY$7:$EY$359, MATCH($BP431, 'CSV Import'!$EW$7:$EW$359, 0))),0)</f>
        <v>0.2</v>
      </c>
      <c r="BC431" s="132">
        <f>IFERROR(VALUE(INDEX('CSV Import'!$FD$7:$FD$359, MATCH($BP431, 'CSV Import'!$FC$7:$FC$359, 0))),0)</f>
        <v>2</v>
      </c>
      <c r="BD431" s="55">
        <f>IFERROR(VALUE(INDEX('CSV Import'!$FE$7:$FE$359, MATCH($BP431, 'CSV Import'!$FC$7:$FC$359, 0))),0)</f>
        <v>0.2</v>
      </c>
      <c r="BE431" s="132">
        <f>IFERROR(VALUE(INDEX('CSV Import'!$FJ$7:$FJ$359, MATCH($BP431, 'CSV Import'!$FI$7:$FI$359, 0))),0)</f>
        <v>2</v>
      </c>
      <c r="BF431" s="55">
        <f>IFERROR(VALUE(INDEX('CSV Import'!$FK$7:$FK$359, MATCH($BP431, 'CSV Import'!$FI$7:$FI$359, 0))),0)</f>
        <v>0.2</v>
      </c>
      <c r="BG431" s="132">
        <f>IFERROR(VALUE(INDEX('CSV Import'!$FP$7:$FP$359, MATCH($BP431, 'CSV Import'!$FO$7:$FO$359, 0))),0)</f>
        <v>2</v>
      </c>
      <c r="BH431" s="55">
        <f>IFERROR(VALUE(INDEX('CSV Import'!$FQ$7:$FQ$359, MATCH($BP431, 'CSV Import'!$FO$7:$FO$359, 0))),0)</f>
        <v>0.2</v>
      </c>
      <c r="BI431" s="132">
        <f>IFERROR(VALUE(INDEX('CSV Import'!$FV$7:$FV$359, MATCH($BP431, 'CSV Import'!$FU$7:$FU$359, 0))),0)</f>
        <v>2</v>
      </c>
      <c r="BJ431" s="55">
        <f>IFERROR(VALUE(INDEX('CSV Import'!$FW$7:$FW$359, MATCH($BP431, 'CSV Import'!$FU$7:$FU$359, 0))),0)</f>
        <v>0.2</v>
      </c>
      <c r="BK431" s="132">
        <f>IFERROR(VALUE(INDEX('CSV Import'!$GB$7:$GB$359, MATCH($BP431, 'CSV Import'!$GA$7:$GA$359, 0))),0)</f>
        <v>0</v>
      </c>
      <c r="BL431" s="55">
        <f>IFERROR(VALUE(INDEX('CSV Import'!$GC$7:$GC$359, MATCH($BP431, 'CSV Import'!$GA$7:$GA$359, 0))),0)</f>
        <v>0</v>
      </c>
      <c r="BM431" s="56">
        <f t="shared" ref="BM431:BN438" si="598">SUM(C431,E431,G431,I431,K431,M431,O431,Q431,S431,U431,W431,Y431,AA431,AC431,AE431)+SUM(AG431,AI431,AK431,AM431,AO431,AQ431,AS431,AU431,AW431,AY431,BA431,BC431,BE431,BG431,BI431,BK431)</f>
        <v>60</v>
      </c>
      <c r="BN431" s="57">
        <f t="shared" si="598"/>
        <v>6.0000000000000009</v>
      </c>
      <c r="BP431" s="33" t="str">
        <f>$B$429&amp;$B431</f>
        <v>DEPOSIT AND TAX SUMMARYBottle 2 L</v>
      </c>
    </row>
    <row r="432" spans="1:68" x14ac:dyDescent="0.2">
      <c r="A432" s="28">
        <f>ROW()</f>
        <v>432</v>
      </c>
      <c r="B432" s="133" t="s">
        <v>375</v>
      </c>
      <c r="C432" s="134">
        <f>IFERROR(VALUE(INDEX('CSV Import'!$D$7:$D$359, MATCH($BP432, 'CSV Import'!$C$7:$C$359, 0))),0)</f>
        <v>14</v>
      </c>
      <c r="D432" s="60">
        <f>IFERROR(VALUE(INDEX('CSV Import'!$E$7:$E$359, MATCH($BP432, 'CSV Import'!$C$7:$C$359, 0))),0)</f>
        <v>1.4</v>
      </c>
      <c r="E432" s="134">
        <f>IFERROR(VALUE(INDEX('CSV Import'!$J$7:$J$359, MATCH($BP432, 'CSV Import'!$I$7:$I$359, 0))),0)</f>
        <v>14</v>
      </c>
      <c r="F432" s="60">
        <f>IFERROR(VALUE(INDEX('CSV Import'!$K$7:$K$359, MATCH($BP432, 'CSV Import'!$I$7:$I$359, 0))),0)</f>
        <v>1.4</v>
      </c>
      <c r="G432" s="134">
        <f>IFERROR(VALUE(INDEX('CSV Import'!$P$7:$P$359, MATCH($BP432, 'CSV Import'!$O$7:$O$359, 0))),0)</f>
        <v>14</v>
      </c>
      <c r="H432" s="60">
        <f>IFERROR(VALUE(INDEX('CSV Import'!$Q$7:$Q$359, MATCH($BP432, 'CSV Import'!$O$7:$O$359, 0))),0)</f>
        <v>1.4</v>
      </c>
      <c r="I432" s="134">
        <f>IFERROR(VALUE(INDEX('CSV Import'!$V$7:$V$359, MATCH($BP432, 'CSV Import'!$U$7:$U$359, 0))),0)</f>
        <v>14</v>
      </c>
      <c r="J432" s="60">
        <f>IFERROR(VALUE(INDEX('CSV Import'!$W$7:$W$359, MATCH($BP432, 'CSV Import'!$U$7:$U$359, 0))),0)</f>
        <v>1.4</v>
      </c>
      <c r="K432" s="134">
        <f>IFERROR(VALUE(INDEX('CSV Import'!$AB$7:$AB$359, MATCH($BP432, 'CSV Import'!$AA$7:$AA$359, 0))),0)</f>
        <v>14</v>
      </c>
      <c r="L432" s="60">
        <f>IFERROR(VALUE(INDEX('CSV Import'!$AC$7:$AC$359, MATCH($BP432, 'CSV Import'!$AA$7:$AA$359, 0))),0)</f>
        <v>1.4</v>
      </c>
      <c r="M432" s="134">
        <f>IFERROR(VALUE(INDEX('CSV Import'!$AH$7:$AH$359, MATCH($BP432, 'CSV Import'!$AG$7:$AG$359, 0))),0)</f>
        <v>14</v>
      </c>
      <c r="N432" s="60">
        <f>IFERROR(VALUE(INDEX('CSV Import'!$AI$7:$AI$359, MATCH($BP432, 'CSV Import'!$AG$7:$AG$359, 0))),0)</f>
        <v>1.4</v>
      </c>
      <c r="O432" s="134">
        <f>IFERROR(VALUE(INDEX('CSV Import'!$AN$7:$AN$359, MATCH($BP432, 'CSV Import'!$AM$7:$AM$359, 0))),0)</f>
        <v>14</v>
      </c>
      <c r="P432" s="60">
        <f>IFERROR(VALUE(INDEX('CSV Import'!$AO$7:$AO$359, MATCH($BP432, 'CSV Import'!$AM$7:$AM$359, 0))),0)</f>
        <v>1.4</v>
      </c>
      <c r="Q432" s="134">
        <f>IFERROR(VALUE(INDEX('CSV Import'!$AT$7:$AT$359, MATCH($BP432, 'CSV Import'!$AS$7:$AS$359, 0))),0)</f>
        <v>14</v>
      </c>
      <c r="R432" s="60">
        <f>IFERROR(VALUE(INDEX('CSV Import'!$AU$7:$AU$359, MATCH($BP432, 'CSV Import'!$AS$7:$AS$359, 0))),0)</f>
        <v>1.4</v>
      </c>
      <c r="S432" s="134">
        <f>IFERROR(VALUE(INDEX('CSV Import'!$AZ$7:$AZ$359, MATCH($BP432, 'CSV Import'!$AY$7:$AY$359, 0))),0)</f>
        <v>14</v>
      </c>
      <c r="T432" s="60">
        <f>IFERROR(VALUE(INDEX('CSV Import'!$BA$7:$BA$359, MATCH($BP432, 'CSV Import'!$AY$7:$AY$359, 0))),0)</f>
        <v>1.4</v>
      </c>
      <c r="U432" s="134">
        <f>IFERROR(VALUE(INDEX('CSV Import'!$BF$7:$BF$359, MATCH($BP432, 'CSV Import'!$BE$7:$BE$359, 0))),0)</f>
        <v>14</v>
      </c>
      <c r="V432" s="60">
        <f>IFERROR(VALUE(INDEX('CSV Import'!$BG$7:$BG$359, MATCH($BP432, 'CSV Import'!$BE$7:$BE$359, 0))),0)</f>
        <v>1.4</v>
      </c>
      <c r="W432" s="134">
        <f>IFERROR(VALUE(INDEX('CSV Import'!$BL$7:$BL$359, MATCH($BP432, 'CSV Import'!$BK$7:$BK$359, 0))),0)</f>
        <v>14</v>
      </c>
      <c r="X432" s="60">
        <f>IFERROR(VALUE(INDEX('CSV Import'!$BM$7:$BM$359, MATCH($BP432, 'CSV Import'!$BK$7:$BK$359, 0))),0)</f>
        <v>1.4</v>
      </c>
      <c r="Y432" s="134">
        <f>IFERROR(VALUE(INDEX('CSV Import'!$BR$7:$BR$359, MATCH($BP432, 'CSV Import'!$BQ$7:$BQ$359, 0))),0)</f>
        <v>14</v>
      </c>
      <c r="Z432" s="60">
        <f>IFERROR(VALUE(INDEX('CSV Import'!$BS$7:$BS$359, MATCH($BP432, 'CSV Import'!$BQ$7:$BQ$359, 0))),0)</f>
        <v>1.4</v>
      </c>
      <c r="AA432" s="134">
        <f>IFERROR(VALUE(INDEX('CSV Import'!$BX$7:$BX$359, MATCH($BP432, 'CSV Import'!$BW$7:$BW$359, 0))),0)</f>
        <v>14</v>
      </c>
      <c r="AB432" s="60">
        <f>IFERROR(VALUE(INDEX('CSV Import'!$BY$7:$BY$359, MATCH($BP432, 'CSV Import'!$BW$7:$BW$359, 0))),0)</f>
        <v>1.4</v>
      </c>
      <c r="AC432" s="134">
        <f>IFERROR(VALUE(INDEX('CSV Import'!$CD$7:$CD$359, MATCH($BP432, 'CSV Import'!$CC$7:$CC$359, 0))),0)</f>
        <v>14</v>
      </c>
      <c r="AD432" s="60">
        <f>IFERROR(VALUE(INDEX('CSV Import'!$CE$7:$CE$359, MATCH($BP432, 'CSV Import'!$CC$7:$CC$359, 0))),0)</f>
        <v>1.4</v>
      </c>
      <c r="AE432" s="134">
        <f>IFERROR(VALUE(INDEX('CSV Import'!$CJ$7:$CJ$359, MATCH($BP432, 'CSV Import'!$CI$7:$CI$359, 0))),0)</f>
        <v>14</v>
      </c>
      <c r="AF432" s="60">
        <f>IFERROR(VALUE(INDEX('CSV Import'!$CK$7:$CK$359, MATCH($BP432, 'CSV Import'!$CI$7:$CI$359, 0))),0)</f>
        <v>1.4</v>
      </c>
      <c r="AG432" s="134">
        <f>IFERROR(VALUE(INDEX('CSV Import'!$CP$7:$CP$359, MATCH($BP432, 'CSV Import'!$CO$7:$CO$359, 0))),0)</f>
        <v>14</v>
      </c>
      <c r="AH432" s="60">
        <f>IFERROR(VALUE(INDEX('CSV Import'!$CQ$7:$CQ$359, MATCH($BP432, 'CSV Import'!$CO$7:$CO$359, 0))),0)</f>
        <v>1.4</v>
      </c>
      <c r="AI432" s="134">
        <f>IFERROR(VALUE(INDEX('CSV Import'!$CV$7:$CV$359, MATCH($BP432, 'CSV Import'!$CU$7:$CU$359, 0))),0)</f>
        <v>14</v>
      </c>
      <c r="AJ432" s="60">
        <f>IFERROR(VALUE(INDEX('CSV Import'!$CW$7:$CW$359, MATCH($BP432, 'CSV Import'!$CU$7:$CU$359, 0))),0)</f>
        <v>1.4</v>
      </c>
      <c r="AK432" s="134">
        <f>IFERROR(VALUE(INDEX('CSV Import'!$DB$7:$DB$359, MATCH($BP432, 'CSV Import'!$DA$7:$DA$359, 0))),0)</f>
        <v>14</v>
      </c>
      <c r="AL432" s="60">
        <f>IFERROR(VALUE(INDEX('CSV Import'!$DC$7:$DC$359, MATCH($BP432, 'CSV Import'!$DA$7:$DA$359, 0))),0)</f>
        <v>1.4</v>
      </c>
      <c r="AM432" s="134">
        <f>IFERROR(VALUE(INDEX('CSV Import'!$DH$7:$DH$359, MATCH($BP432, 'CSV Import'!$DG$7:$DG$359, 0))),0)</f>
        <v>14</v>
      </c>
      <c r="AN432" s="60">
        <f>IFERROR(VALUE(INDEX('CSV Import'!$DI$7:$DI$359, MATCH($BP432, 'CSV Import'!$DG$7:$DG$359, 0))),0)</f>
        <v>1.4</v>
      </c>
      <c r="AO432" s="134">
        <f>IFERROR(VALUE(INDEX('CSV Import'!$DN$7:$DN$359, MATCH($BP432, 'CSV Import'!$DM$7:$DM$359, 0))),0)</f>
        <v>14</v>
      </c>
      <c r="AP432" s="60">
        <f>IFERROR(VALUE(INDEX('CSV Import'!$DO$7:$DO$359, MATCH($BP432, 'CSV Import'!$DM$7:$DM$359, 0))),0)</f>
        <v>1.4</v>
      </c>
      <c r="AQ432" s="134">
        <f>IFERROR(VALUE(INDEX('CSV Import'!$DT$7:$DT$359, MATCH($BP432, 'CSV Import'!$DS$7:$DS$359, 0))),0)</f>
        <v>14</v>
      </c>
      <c r="AR432" s="60">
        <f>IFERROR(VALUE(INDEX('CSV Import'!$DU$7:$DU$359, MATCH($BP432, 'CSV Import'!$DS$7:$DS$359, 0))),0)</f>
        <v>1.4</v>
      </c>
      <c r="AS432" s="134">
        <f>IFERROR(VALUE(INDEX('CSV Import'!$DZ$7:$DZ$359, MATCH($BP432, 'CSV Import'!$DY$7:$DY$359, 0))),0)</f>
        <v>14</v>
      </c>
      <c r="AT432" s="60">
        <f>IFERROR(VALUE(INDEX('CSV Import'!$EA$7:$EA$359, MATCH($BP432, 'CSV Import'!$DY$7:$DY$359, 0))),0)</f>
        <v>1.4</v>
      </c>
      <c r="AU432" s="134">
        <f>IFERROR(VALUE(INDEX('CSV Import'!$EF$7:$EF$359, MATCH($BP432, 'CSV Import'!$EE$7:$EE$359, 0))),0)</f>
        <v>14</v>
      </c>
      <c r="AV432" s="60">
        <f>IFERROR(VALUE(INDEX('CSV Import'!$EG$7:$EG$359, MATCH($BP432, 'CSV Import'!$EE$7:$EE$359, 0))),0)</f>
        <v>1.4</v>
      </c>
      <c r="AW432" s="134">
        <f>IFERROR(VALUE(INDEX('CSV Import'!$EL$7:$EL$359, MATCH($BP432, 'CSV Import'!$EK$7:$EK$359, 0))),0)</f>
        <v>14</v>
      </c>
      <c r="AX432" s="60">
        <f>IFERROR(VALUE(INDEX('CSV Import'!$EM$7:$EM$359, MATCH($BP432, 'CSV Import'!$EK$7:$EK$359, 0))),0)</f>
        <v>1.4</v>
      </c>
      <c r="AY432" s="134">
        <f>IFERROR(VALUE(INDEX('CSV Import'!$ER$7:$ER$359, MATCH($BP432, 'CSV Import'!$EQ$7:$EQ$359, 0))),0)</f>
        <v>14</v>
      </c>
      <c r="AZ432" s="60">
        <f>IFERROR(VALUE(INDEX('CSV Import'!$ES$7:$ES$359, MATCH($BP432, 'CSV Import'!$EQ$7:$EQ$359, 0))),0)</f>
        <v>1.4</v>
      </c>
      <c r="BA432" s="134">
        <f>IFERROR(VALUE(INDEX('CSV Import'!$EX$7:$EX$359, MATCH($BP432, 'CSV Import'!$EW$7:$EW$359, 0))),0)</f>
        <v>14</v>
      </c>
      <c r="BB432" s="60">
        <f>IFERROR(VALUE(INDEX('CSV Import'!$EY$7:$EY$359, MATCH($BP432, 'CSV Import'!$EW$7:$EW$359, 0))),0)</f>
        <v>1.4</v>
      </c>
      <c r="BC432" s="134">
        <f>IFERROR(VALUE(INDEX('CSV Import'!$FD$7:$FD$359, MATCH($BP432, 'CSV Import'!$FC$7:$FC$359, 0))),0)</f>
        <v>14</v>
      </c>
      <c r="BD432" s="60">
        <f>IFERROR(VALUE(INDEX('CSV Import'!$FE$7:$FE$359, MATCH($BP432, 'CSV Import'!$FC$7:$FC$359, 0))),0)</f>
        <v>1.4</v>
      </c>
      <c r="BE432" s="134">
        <f>IFERROR(VALUE(INDEX('CSV Import'!$FJ$7:$FJ$359, MATCH($BP432, 'CSV Import'!$FI$7:$FI$359, 0))),0)</f>
        <v>14</v>
      </c>
      <c r="BF432" s="60">
        <f>IFERROR(VALUE(INDEX('CSV Import'!$FK$7:$FK$359, MATCH($BP432, 'CSV Import'!$FI$7:$FI$359, 0))),0)</f>
        <v>1.4</v>
      </c>
      <c r="BG432" s="134">
        <f>IFERROR(VALUE(INDEX('CSV Import'!$FP$7:$FP$359, MATCH($BP432, 'CSV Import'!$FO$7:$FO$359, 0))),0)</f>
        <v>14</v>
      </c>
      <c r="BH432" s="60">
        <f>IFERROR(VALUE(INDEX('CSV Import'!$FQ$7:$FQ$359, MATCH($BP432, 'CSV Import'!$FO$7:$FO$359, 0))),0)</f>
        <v>1.4</v>
      </c>
      <c r="BI432" s="134">
        <f>IFERROR(VALUE(INDEX('CSV Import'!$FV$7:$FV$359, MATCH($BP432, 'CSV Import'!$FU$7:$FU$359, 0))),0)</f>
        <v>14</v>
      </c>
      <c r="BJ432" s="60">
        <f>IFERROR(VALUE(INDEX('CSV Import'!$FW$7:$FW$359, MATCH($BP432, 'CSV Import'!$FU$7:$FU$359, 0))),0)</f>
        <v>1.4</v>
      </c>
      <c r="BK432" s="134">
        <f>IFERROR(VALUE(INDEX('CSV Import'!$GB$7:$GB$359, MATCH($BP432, 'CSV Import'!$GA$7:$GA$359, 0))),0)</f>
        <v>0</v>
      </c>
      <c r="BL432" s="60">
        <f>IFERROR(VALUE(INDEX('CSV Import'!$GC$7:$GC$359, MATCH($BP432, 'CSV Import'!$GA$7:$GA$359, 0))),0)</f>
        <v>0</v>
      </c>
      <c r="BM432" s="61">
        <f t="shared" si="598"/>
        <v>420</v>
      </c>
      <c r="BN432" s="62">
        <f t="shared" si="598"/>
        <v>41.999999999999993</v>
      </c>
      <c r="BP432" s="33" t="str">
        <f t="shared" ref="BP432:BP438" si="599">$B$429&amp;$B432</f>
        <v>DEPOSIT AND TAX SUMMARYBottle 591 mL</v>
      </c>
    </row>
    <row r="433" spans="1:68" x14ac:dyDescent="0.2">
      <c r="A433" s="28">
        <f>ROW()</f>
        <v>433</v>
      </c>
      <c r="B433" s="135" t="s">
        <v>376</v>
      </c>
      <c r="C433" s="136">
        <f>IFERROR(VALUE(INDEX('CSV Import'!$D$7:$D$359, MATCH($BP433, 'CSV Import'!$C$7:$C$359, 0))),0)</f>
        <v>0</v>
      </c>
      <c r="D433" s="106">
        <f>IFERROR(VALUE(INDEX('CSV Import'!$E$7:$E$359, MATCH($BP433, 'CSV Import'!$C$7:$C$359, 0))),0)</f>
        <v>0</v>
      </c>
      <c r="E433" s="136">
        <f>IFERROR(VALUE(INDEX('CSV Import'!$J$7:$J$359, MATCH($BP433, 'CSV Import'!$I$7:$I$359, 0))),0)</f>
        <v>0</v>
      </c>
      <c r="F433" s="106">
        <f>IFERROR(VALUE(INDEX('CSV Import'!$K$7:$K$359, MATCH($BP433, 'CSV Import'!$I$7:$I$359, 0))),0)</f>
        <v>0</v>
      </c>
      <c r="G433" s="136">
        <f>IFERROR(VALUE(INDEX('CSV Import'!$P$7:$P$359, MATCH($BP433, 'CSV Import'!$O$7:$O$359, 0))),0)</f>
        <v>0</v>
      </c>
      <c r="H433" s="106">
        <f>IFERROR(VALUE(INDEX('CSV Import'!$Q$7:$Q$359, MATCH($BP433, 'CSV Import'!$O$7:$O$359, 0))),0)</f>
        <v>0</v>
      </c>
      <c r="I433" s="136">
        <f>IFERROR(VALUE(INDEX('CSV Import'!$V$7:$V$359, MATCH($BP433, 'CSV Import'!$U$7:$U$359, 0))),0)</f>
        <v>0</v>
      </c>
      <c r="J433" s="106">
        <f>IFERROR(VALUE(INDEX('CSV Import'!$W$7:$W$359, MATCH($BP433, 'CSV Import'!$U$7:$U$359, 0))),0)</f>
        <v>0</v>
      </c>
      <c r="K433" s="136">
        <f>IFERROR(VALUE(INDEX('CSV Import'!$AB$7:$AB$359, MATCH($BP433, 'CSV Import'!$AA$7:$AA$359, 0))),0)</f>
        <v>0</v>
      </c>
      <c r="L433" s="106">
        <f>IFERROR(VALUE(INDEX('CSV Import'!$AC$7:$AC$359, MATCH($BP433, 'CSV Import'!$AA$7:$AA$359, 0))),0)</f>
        <v>0</v>
      </c>
      <c r="M433" s="136">
        <f>IFERROR(VALUE(INDEX('CSV Import'!$AH$7:$AH$359, MATCH($BP433, 'CSV Import'!$AG$7:$AG$359, 0))),0)</f>
        <v>0</v>
      </c>
      <c r="N433" s="106">
        <f>IFERROR(VALUE(INDEX('CSV Import'!$AI$7:$AI$359, MATCH($BP433, 'CSV Import'!$AG$7:$AG$359, 0))),0)</f>
        <v>0</v>
      </c>
      <c r="O433" s="136">
        <f>IFERROR(VALUE(INDEX('CSV Import'!$AN$7:$AN$359, MATCH($BP433, 'CSV Import'!$AM$7:$AM$359, 0))),0)</f>
        <v>0</v>
      </c>
      <c r="P433" s="106">
        <f>IFERROR(VALUE(INDEX('CSV Import'!$AO$7:$AO$359, MATCH($BP433, 'CSV Import'!$AM$7:$AM$359, 0))),0)</f>
        <v>0</v>
      </c>
      <c r="Q433" s="136">
        <f>IFERROR(VALUE(INDEX('CSV Import'!$AT$7:$AT$359, MATCH($BP433, 'CSV Import'!$AS$7:$AS$359, 0))),0)</f>
        <v>0</v>
      </c>
      <c r="R433" s="106">
        <f>IFERROR(VALUE(INDEX('CSV Import'!$AU$7:$AU$359, MATCH($BP433, 'CSV Import'!$AS$7:$AS$359, 0))),0)</f>
        <v>0</v>
      </c>
      <c r="S433" s="136">
        <f>IFERROR(VALUE(INDEX('CSV Import'!$AZ$7:$AZ$359, MATCH($BP433, 'CSV Import'!$AY$7:$AY$359, 0))),0)</f>
        <v>0</v>
      </c>
      <c r="T433" s="106">
        <f>IFERROR(VALUE(INDEX('CSV Import'!$BA$7:$BA$359, MATCH($BP433, 'CSV Import'!$AY$7:$AY$359, 0))),0)</f>
        <v>0</v>
      </c>
      <c r="U433" s="136">
        <f>IFERROR(VALUE(INDEX('CSV Import'!$BF$7:$BF$359, MATCH($BP433, 'CSV Import'!$BE$7:$BE$359, 0))),0)</f>
        <v>0</v>
      </c>
      <c r="V433" s="106">
        <f>IFERROR(VALUE(INDEX('CSV Import'!$BG$7:$BG$359, MATCH($BP433, 'CSV Import'!$BE$7:$BE$359, 0))),0)</f>
        <v>0</v>
      </c>
      <c r="W433" s="136">
        <f>IFERROR(VALUE(INDEX('CSV Import'!$BL$7:$BL$359, MATCH($BP433, 'CSV Import'!$BK$7:$BK$359, 0))),0)</f>
        <v>0</v>
      </c>
      <c r="X433" s="106">
        <f>IFERROR(VALUE(INDEX('CSV Import'!$BM$7:$BM$359, MATCH($BP433, 'CSV Import'!$BK$7:$BK$359, 0))),0)</f>
        <v>0</v>
      </c>
      <c r="Y433" s="136">
        <f>IFERROR(VALUE(INDEX('CSV Import'!$BR$7:$BR$359, MATCH($BP433, 'CSV Import'!$BQ$7:$BQ$359, 0))),0)</f>
        <v>0</v>
      </c>
      <c r="Z433" s="106">
        <f>IFERROR(VALUE(INDEX('CSV Import'!$BS$7:$BS$359, MATCH($BP433, 'CSV Import'!$BQ$7:$BQ$359, 0))),0)</f>
        <v>0</v>
      </c>
      <c r="AA433" s="136">
        <f>IFERROR(VALUE(INDEX('CSV Import'!$BX$7:$BX$359, MATCH($BP433, 'CSV Import'!$BW$7:$BW$359, 0))),0)</f>
        <v>0</v>
      </c>
      <c r="AB433" s="106">
        <f>IFERROR(VALUE(INDEX('CSV Import'!$BY$7:$BY$359, MATCH($BP433, 'CSV Import'!$BW$7:$BW$359, 0))),0)</f>
        <v>0</v>
      </c>
      <c r="AC433" s="136">
        <f>IFERROR(VALUE(INDEX('CSV Import'!$CD$7:$CD$359, MATCH($BP433, 'CSV Import'!$CC$7:$CC$359, 0))),0)</f>
        <v>0</v>
      </c>
      <c r="AD433" s="106">
        <f>IFERROR(VALUE(INDEX('CSV Import'!$CE$7:$CE$359, MATCH($BP433, 'CSV Import'!$CC$7:$CC$359, 0))),0)</f>
        <v>0</v>
      </c>
      <c r="AE433" s="136">
        <f>IFERROR(VALUE(INDEX('CSV Import'!$CJ$7:$CJ$359, MATCH($BP433, 'CSV Import'!$CI$7:$CI$359, 0))),0)</f>
        <v>0</v>
      </c>
      <c r="AF433" s="106">
        <f>IFERROR(VALUE(INDEX('CSV Import'!$CK$7:$CK$359, MATCH($BP433, 'CSV Import'!$CI$7:$CI$359, 0))),0)</f>
        <v>0</v>
      </c>
      <c r="AG433" s="136">
        <f>IFERROR(VALUE(INDEX('CSV Import'!$CP$7:$CP$359, MATCH($BP433, 'CSV Import'!$CO$7:$CO$359, 0))),0)</f>
        <v>0</v>
      </c>
      <c r="AH433" s="106">
        <f>IFERROR(VALUE(INDEX('CSV Import'!$CQ$7:$CQ$359, MATCH($BP433, 'CSV Import'!$CO$7:$CO$359, 0))),0)</f>
        <v>0</v>
      </c>
      <c r="AI433" s="136">
        <f>IFERROR(VALUE(INDEX('CSV Import'!$CV$7:$CV$359, MATCH($BP433, 'CSV Import'!$CU$7:$CU$359, 0))),0)</f>
        <v>0</v>
      </c>
      <c r="AJ433" s="106">
        <f>IFERROR(VALUE(INDEX('CSV Import'!$CW$7:$CW$359, MATCH($BP433, 'CSV Import'!$CU$7:$CU$359, 0))),0)</f>
        <v>0</v>
      </c>
      <c r="AK433" s="136">
        <f>IFERROR(VALUE(INDEX('CSV Import'!$DB$7:$DB$359, MATCH($BP433, 'CSV Import'!$DA$7:$DA$359, 0))),0)</f>
        <v>0</v>
      </c>
      <c r="AL433" s="106">
        <f>IFERROR(VALUE(INDEX('CSV Import'!$DC$7:$DC$359, MATCH($BP433, 'CSV Import'!$DA$7:$DA$359, 0))),0)</f>
        <v>0</v>
      </c>
      <c r="AM433" s="136">
        <f>IFERROR(VALUE(INDEX('CSV Import'!$DH$7:$DH$359, MATCH($BP433, 'CSV Import'!$DG$7:$DG$359, 0))),0)</f>
        <v>0</v>
      </c>
      <c r="AN433" s="106">
        <f>IFERROR(VALUE(INDEX('CSV Import'!$DI$7:$DI$359, MATCH($BP433, 'CSV Import'!$DG$7:$DG$359, 0))),0)</f>
        <v>0</v>
      </c>
      <c r="AO433" s="136">
        <f>IFERROR(VALUE(INDEX('CSV Import'!$DN$7:$DN$359, MATCH($BP433, 'CSV Import'!$DM$7:$DM$359, 0))),0)</f>
        <v>0</v>
      </c>
      <c r="AP433" s="106">
        <f>IFERROR(VALUE(INDEX('CSV Import'!$DO$7:$DO$359, MATCH($BP433, 'CSV Import'!$DM$7:$DM$359, 0))),0)</f>
        <v>0</v>
      </c>
      <c r="AQ433" s="136">
        <f>IFERROR(VALUE(INDEX('CSV Import'!$DT$7:$DT$359, MATCH($BP433, 'CSV Import'!$DS$7:$DS$359, 0))),0)</f>
        <v>0</v>
      </c>
      <c r="AR433" s="106">
        <f>IFERROR(VALUE(INDEX('CSV Import'!$DU$7:$DU$359, MATCH($BP433, 'CSV Import'!$DS$7:$DS$359, 0))),0)</f>
        <v>0</v>
      </c>
      <c r="AS433" s="136">
        <f>IFERROR(VALUE(INDEX('CSV Import'!$DZ$7:$DZ$359, MATCH($BP433, 'CSV Import'!$DY$7:$DY$359, 0))),0)</f>
        <v>0</v>
      </c>
      <c r="AT433" s="106">
        <f>IFERROR(VALUE(INDEX('CSV Import'!$EA$7:$EA$359, MATCH($BP433, 'CSV Import'!$DY$7:$DY$359, 0))),0)</f>
        <v>0</v>
      </c>
      <c r="AU433" s="136">
        <f>IFERROR(VALUE(INDEX('CSV Import'!$EF$7:$EF$359, MATCH($BP433, 'CSV Import'!$EE$7:$EE$359, 0))),0)</f>
        <v>0</v>
      </c>
      <c r="AV433" s="106">
        <f>IFERROR(VALUE(INDEX('CSV Import'!$EG$7:$EG$359, MATCH($BP433, 'CSV Import'!$EE$7:$EE$359, 0))),0)</f>
        <v>0</v>
      </c>
      <c r="AW433" s="136">
        <f>IFERROR(VALUE(INDEX('CSV Import'!$EL$7:$EL$359, MATCH($BP433, 'CSV Import'!$EK$7:$EK$359, 0))),0)</f>
        <v>0</v>
      </c>
      <c r="AX433" s="106">
        <f>IFERROR(VALUE(INDEX('CSV Import'!$EM$7:$EM$359, MATCH($BP433, 'CSV Import'!$EK$7:$EK$359, 0))),0)</f>
        <v>0</v>
      </c>
      <c r="AY433" s="136">
        <f>IFERROR(VALUE(INDEX('CSV Import'!$ER$7:$ER$359, MATCH($BP433, 'CSV Import'!$EQ$7:$EQ$359, 0))),0)</f>
        <v>0</v>
      </c>
      <c r="AZ433" s="106">
        <f>IFERROR(VALUE(INDEX('CSV Import'!$ES$7:$ES$359, MATCH($BP433, 'CSV Import'!$EQ$7:$EQ$359, 0))),0)</f>
        <v>0</v>
      </c>
      <c r="BA433" s="136">
        <f>IFERROR(VALUE(INDEX('CSV Import'!$EX$7:$EX$359, MATCH($BP433, 'CSV Import'!$EW$7:$EW$359, 0))),0)</f>
        <v>0</v>
      </c>
      <c r="BB433" s="106">
        <f>IFERROR(VALUE(INDEX('CSV Import'!$EY$7:$EY$359, MATCH($BP433, 'CSV Import'!$EW$7:$EW$359, 0))),0)</f>
        <v>0</v>
      </c>
      <c r="BC433" s="136">
        <f>IFERROR(VALUE(INDEX('CSV Import'!$FD$7:$FD$359, MATCH($BP433, 'CSV Import'!$FC$7:$FC$359, 0))),0)</f>
        <v>3</v>
      </c>
      <c r="BD433" s="106">
        <f>IFERROR(VALUE(INDEX('CSV Import'!$FE$7:$FE$359, MATCH($BP433, 'CSV Import'!$FC$7:$FC$359, 0))),0)</f>
        <v>0.3</v>
      </c>
      <c r="BE433" s="136">
        <f>IFERROR(VALUE(INDEX('CSV Import'!$FJ$7:$FJ$359, MATCH($BP433, 'CSV Import'!$FI$7:$FI$359, 0))),0)</f>
        <v>0</v>
      </c>
      <c r="BF433" s="106">
        <f>IFERROR(VALUE(INDEX('CSV Import'!$FK$7:$FK$359, MATCH($BP433, 'CSV Import'!$FI$7:$FI$359, 0))),0)</f>
        <v>0</v>
      </c>
      <c r="BG433" s="136">
        <f>IFERROR(VALUE(INDEX('CSV Import'!$FP$7:$FP$359, MATCH($BP433, 'CSV Import'!$FO$7:$FO$359, 0))),0)</f>
        <v>0</v>
      </c>
      <c r="BH433" s="106">
        <f>IFERROR(VALUE(INDEX('CSV Import'!$FQ$7:$FQ$359, MATCH($BP433, 'CSV Import'!$FO$7:$FO$359, 0))),0)</f>
        <v>0</v>
      </c>
      <c r="BI433" s="136">
        <f>IFERROR(VALUE(INDEX('CSV Import'!$FV$7:$FV$359, MATCH($BP433, 'CSV Import'!$FU$7:$FU$359, 0))),0)</f>
        <v>0</v>
      </c>
      <c r="BJ433" s="106">
        <f>IFERROR(VALUE(INDEX('CSV Import'!$FW$7:$FW$359, MATCH($BP433, 'CSV Import'!$FU$7:$FU$359, 0))),0)</f>
        <v>0</v>
      </c>
      <c r="BK433" s="136">
        <f>IFERROR(VALUE(INDEX('CSV Import'!$GB$7:$GB$359, MATCH($BP433, 'CSV Import'!$GA$7:$GA$359, 0))),0)</f>
        <v>0</v>
      </c>
      <c r="BL433" s="106">
        <f>IFERROR(VALUE(INDEX('CSV Import'!$GC$7:$GC$359, MATCH($BP433, 'CSV Import'!$GA$7:$GA$359, 0))),0)</f>
        <v>0</v>
      </c>
      <c r="BM433" s="61">
        <f t="shared" si="598"/>
        <v>3</v>
      </c>
      <c r="BN433" s="62">
        <f t="shared" si="598"/>
        <v>0.3</v>
      </c>
      <c r="BP433" s="33" t="str">
        <f t="shared" si="599"/>
        <v>DEPOSIT AND TAX SUMMARYCan 473 mL</v>
      </c>
    </row>
    <row r="434" spans="1:68" x14ac:dyDescent="0.2">
      <c r="A434" s="28">
        <f>ROW()</f>
        <v>434</v>
      </c>
      <c r="B434" s="135" t="s">
        <v>377</v>
      </c>
      <c r="C434" s="136">
        <f>IFERROR(VALUE(INDEX('CSV Import'!$D$7:$D$359, MATCH($BP434, 'CSV Import'!$C$7:$C$359, 0))),0)</f>
        <v>0</v>
      </c>
      <c r="D434" s="106">
        <f>IFERROR(VALUE(INDEX('CSV Import'!$E$7:$E$359, MATCH($BP434, 'CSV Import'!$C$7:$C$359, 0))),0)</f>
        <v>0</v>
      </c>
      <c r="E434" s="136">
        <f>IFERROR(VALUE(INDEX('CSV Import'!$J$7:$J$359, MATCH($BP434, 'CSV Import'!$I$7:$I$359, 0))),0)</f>
        <v>0</v>
      </c>
      <c r="F434" s="106">
        <f>IFERROR(VALUE(INDEX('CSV Import'!$K$7:$K$359, MATCH($BP434, 'CSV Import'!$I$7:$I$359, 0))),0)</f>
        <v>0</v>
      </c>
      <c r="G434" s="136">
        <f>IFERROR(VALUE(INDEX('CSV Import'!$P$7:$P$359, MATCH($BP434, 'CSV Import'!$O$7:$O$359, 0))),0)</f>
        <v>0</v>
      </c>
      <c r="H434" s="106">
        <f>IFERROR(VALUE(INDEX('CSV Import'!$Q$7:$Q$359, MATCH($BP434, 'CSV Import'!$O$7:$O$359, 0))),0)</f>
        <v>0</v>
      </c>
      <c r="I434" s="136">
        <f>IFERROR(VALUE(INDEX('CSV Import'!$V$7:$V$359, MATCH($BP434, 'CSV Import'!$U$7:$U$359, 0))),0)</f>
        <v>0</v>
      </c>
      <c r="J434" s="106">
        <f>IFERROR(VALUE(INDEX('CSV Import'!$W$7:$W$359, MATCH($BP434, 'CSV Import'!$U$7:$U$359, 0))),0)</f>
        <v>0</v>
      </c>
      <c r="K434" s="136">
        <f>IFERROR(VALUE(INDEX('CSV Import'!$AB$7:$AB$359, MATCH($BP434, 'CSV Import'!$AA$7:$AA$359, 0))),0)</f>
        <v>0</v>
      </c>
      <c r="L434" s="106">
        <f>IFERROR(VALUE(INDEX('CSV Import'!$AC$7:$AC$359, MATCH($BP434, 'CSV Import'!$AA$7:$AA$359, 0))),0)</f>
        <v>0</v>
      </c>
      <c r="M434" s="136">
        <f>IFERROR(VALUE(INDEX('CSV Import'!$AH$7:$AH$359, MATCH($BP434, 'CSV Import'!$AG$7:$AG$359, 0))),0)</f>
        <v>0</v>
      </c>
      <c r="N434" s="106">
        <f>IFERROR(VALUE(INDEX('CSV Import'!$AI$7:$AI$359, MATCH($BP434, 'CSV Import'!$AG$7:$AG$359, 0))),0)</f>
        <v>0</v>
      </c>
      <c r="O434" s="136">
        <f>IFERROR(VALUE(INDEX('CSV Import'!$AN$7:$AN$359, MATCH($BP434, 'CSV Import'!$AM$7:$AM$359, 0))),0)</f>
        <v>0</v>
      </c>
      <c r="P434" s="106">
        <f>IFERROR(VALUE(INDEX('CSV Import'!$AO$7:$AO$359, MATCH($BP434, 'CSV Import'!$AM$7:$AM$359, 0))),0)</f>
        <v>0</v>
      </c>
      <c r="Q434" s="136">
        <f>IFERROR(VALUE(INDEX('CSV Import'!$AT$7:$AT$359, MATCH($BP434, 'CSV Import'!$AS$7:$AS$359, 0))),0)</f>
        <v>0</v>
      </c>
      <c r="R434" s="106">
        <f>IFERROR(VALUE(INDEX('CSV Import'!$AU$7:$AU$359, MATCH($BP434, 'CSV Import'!$AS$7:$AS$359, 0))),0)</f>
        <v>0</v>
      </c>
      <c r="S434" s="136">
        <f>IFERROR(VALUE(INDEX('CSV Import'!$AZ$7:$AZ$359, MATCH($BP434, 'CSV Import'!$AY$7:$AY$359, 0))),0)</f>
        <v>0</v>
      </c>
      <c r="T434" s="106">
        <f>IFERROR(VALUE(INDEX('CSV Import'!$BA$7:$BA$359, MATCH($BP434, 'CSV Import'!$AY$7:$AY$359, 0))),0)</f>
        <v>0</v>
      </c>
      <c r="U434" s="136">
        <f>IFERROR(VALUE(INDEX('CSV Import'!$BF$7:$BF$359, MATCH($BP434, 'CSV Import'!$BE$7:$BE$359, 0))),0)</f>
        <v>0</v>
      </c>
      <c r="V434" s="106">
        <f>IFERROR(VALUE(INDEX('CSV Import'!$BG$7:$BG$359, MATCH($BP434, 'CSV Import'!$BE$7:$BE$359, 0))),0)</f>
        <v>0</v>
      </c>
      <c r="W434" s="136">
        <f>IFERROR(VALUE(INDEX('CSV Import'!$BL$7:$BL$359, MATCH($BP434, 'CSV Import'!$BK$7:$BK$359, 0))),0)</f>
        <v>0</v>
      </c>
      <c r="X434" s="106">
        <f>IFERROR(VALUE(INDEX('CSV Import'!$BM$7:$BM$359, MATCH($BP434, 'CSV Import'!$BK$7:$BK$359, 0))),0)</f>
        <v>0</v>
      </c>
      <c r="Y434" s="136">
        <f>IFERROR(VALUE(INDEX('CSV Import'!$BR$7:$BR$359, MATCH($BP434, 'CSV Import'!$BQ$7:$BQ$359, 0))),0)</f>
        <v>0</v>
      </c>
      <c r="Z434" s="106">
        <f>IFERROR(VALUE(INDEX('CSV Import'!$BS$7:$BS$359, MATCH($BP434, 'CSV Import'!$BQ$7:$BQ$359, 0))),0)</f>
        <v>0</v>
      </c>
      <c r="AA434" s="136">
        <f>IFERROR(VALUE(INDEX('CSV Import'!$BX$7:$BX$359, MATCH($BP434, 'CSV Import'!$BW$7:$BW$359, 0))),0)</f>
        <v>0</v>
      </c>
      <c r="AB434" s="106">
        <f>IFERROR(VALUE(INDEX('CSV Import'!$BY$7:$BY$359, MATCH($BP434, 'CSV Import'!$BW$7:$BW$359, 0))),0)</f>
        <v>0</v>
      </c>
      <c r="AC434" s="136">
        <f>IFERROR(VALUE(INDEX('CSV Import'!$CD$7:$CD$359, MATCH($BP434, 'CSV Import'!$CC$7:$CC$359, 0))),0)</f>
        <v>0</v>
      </c>
      <c r="AD434" s="106">
        <f>IFERROR(VALUE(INDEX('CSV Import'!$CE$7:$CE$359, MATCH($BP434, 'CSV Import'!$CC$7:$CC$359, 0))),0)</f>
        <v>0</v>
      </c>
      <c r="AE434" s="136">
        <f>IFERROR(VALUE(INDEX('CSV Import'!$CJ$7:$CJ$359, MATCH($BP434, 'CSV Import'!$CI$7:$CI$359, 0))),0)</f>
        <v>0</v>
      </c>
      <c r="AF434" s="106">
        <f>IFERROR(VALUE(INDEX('CSV Import'!$CK$7:$CK$359, MATCH($BP434, 'CSV Import'!$CI$7:$CI$359, 0))),0)</f>
        <v>0</v>
      </c>
      <c r="AG434" s="136">
        <f>IFERROR(VALUE(INDEX('CSV Import'!$CP$7:$CP$359, MATCH($BP434, 'CSV Import'!$CO$7:$CO$359, 0))),0)</f>
        <v>0</v>
      </c>
      <c r="AH434" s="106">
        <f>IFERROR(VALUE(INDEX('CSV Import'!$CQ$7:$CQ$359, MATCH($BP434, 'CSV Import'!$CO$7:$CO$359, 0))),0)</f>
        <v>0</v>
      </c>
      <c r="AI434" s="136">
        <f>IFERROR(VALUE(INDEX('CSV Import'!$CV$7:$CV$359, MATCH($BP434, 'CSV Import'!$CU$7:$CU$359, 0))),0)</f>
        <v>0</v>
      </c>
      <c r="AJ434" s="106">
        <f>IFERROR(VALUE(INDEX('CSV Import'!$CW$7:$CW$359, MATCH($BP434, 'CSV Import'!$CU$7:$CU$359, 0))),0)</f>
        <v>0</v>
      </c>
      <c r="AK434" s="136">
        <f>IFERROR(VALUE(INDEX('CSV Import'!$DB$7:$DB$359, MATCH($BP434, 'CSV Import'!$DA$7:$DA$359, 0))),0)</f>
        <v>0</v>
      </c>
      <c r="AL434" s="106">
        <f>IFERROR(VALUE(INDEX('CSV Import'!$DC$7:$DC$359, MATCH($BP434, 'CSV Import'!$DA$7:$DA$359, 0))),0)</f>
        <v>0</v>
      </c>
      <c r="AM434" s="136">
        <f>IFERROR(VALUE(INDEX('CSV Import'!$DH$7:$DH$359, MATCH($BP434, 'CSV Import'!$DG$7:$DG$359, 0))),0)</f>
        <v>0</v>
      </c>
      <c r="AN434" s="106">
        <f>IFERROR(VALUE(INDEX('CSV Import'!$DI$7:$DI$359, MATCH($BP434, 'CSV Import'!$DG$7:$DG$359, 0))),0)</f>
        <v>0</v>
      </c>
      <c r="AO434" s="136">
        <f>IFERROR(VALUE(INDEX('CSV Import'!$DN$7:$DN$359, MATCH($BP434, 'CSV Import'!$DM$7:$DM$359, 0))),0)</f>
        <v>0</v>
      </c>
      <c r="AP434" s="106">
        <f>IFERROR(VALUE(INDEX('CSV Import'!$DO$7:$DO$359, MATCH($BP434, 'CSV Import'!$DM$7:$DM$359, 0))),0)</f>
        <v>0</v>
      </c>
      <c r="AQ434" s="136">
        <f>IFERROR(VALUE(INDEX('CSV Import'!$DT$7:$DT$359, MATCH($BP434, 'CSV Import'!$DS$7:$DS$359, 0))),0)</f>
        <v>0</v>
      </c>
      <c r="AR434" s="106">
        <f>IFERROR(VALUE(INDEX('CSV Import'!$DU$7:$DU$359, MATCH($BP434, 'CSV Import'!$DS$7:$DS$359, 0))),0)</f>
        <v>0</v>
      </c>
      <c r="AS434" s="136">
        <f>IFERROR(VALUE(INDEX('CSV Import'!$DZ$7:$DZ$359, MATCH($BP434, 'CSV Import'!$DY$7:$DY$359, 0))),0)</f>
        <v>0</v>
      </c>
      <c r="AT434" s="106">
        <f>IFERROR(VALUE(INDEX('CSV Import'!$EA$7:$EA$359, MATCH($BP434, 'CSV Import'!$DY$7:$DY$359, 0))),0)</f>
        <v>0</v>
      </c>
      <c r="AU434" s="136">
        <f>IFERROR(VALUE(INDEX('CSV Import'!$EF$7:$EF$359, MATCH($BP434, 'CSV Import'!$EE$7:$EE$359, 0))),0)</f>
        <v>0</v>
      </c>
      <c r="AV434" s="106">
        <f>IFERROR(VALUE(INDEX('CSV Import'!$EG$7:$EG$359, MATCH($BP434, 'CSV Import'!$EE$7:$EE$359, 0))),0)</f>
        <v>0</v>
      </c>
      <c r="AW434" s="136">
        <f>IFERROR(VALUE(INDEX('CSV Import'!$EL$7:$EL$359, MATCH($BP434, 'CSV Import'!$EK$7:$EK$359, 0))),0)</f>
        <v>0</v>
      </c>
      <c r="AX434" s="106">
        <f>IFERROR(VALUE(INDEX('CSV Import'!$EM$7:$EM$359, MATCH($BP434, 'CSV Import'!$EK$7:$EK$359, 0))),0)</f>
        <v>0</v>
      </c>
      <c r="AY434" s="136">
        <f>IFERROR(VALUE(INDEX('CSV Import'!$ER$7:$ER$359, MATCH($BP434, 'CSV Import'!$EQ$7:$EQ$359, 0))),0)</f>
        <v>0</v>
      </c>
      <c r="AZ434" s="106">
        <f>IFERROR(VALUE(INDEX('CSV Import'!$ES$7:$ES$359, MATCH($BP434, 'CSV Import'!$EQ$7:$EQ$359, 0))),0)</f>
        <v>0</v>
      </c>
      <c r="BA434" s="136">
        <f>IFERROR(VALUE(INDEX('CSV Import'!$EX$7:$EX$359, MATCH($BP434, 'CSV Import'!$EW$7:$EW$359, 0))),0)</f>
        <v>0</v>
      </c>
      <c r="BB434" s="106">
        <f>IFERROR(VALUE(INDEX('CSV Import'!$EY$7:$EY$359, MATCH($BP434, 'CSV Import'!$EW$7:$EW$359, 0))),0)</f>
        <v>0</v>
      </c>
      <c r="BC434" s="136">
        <f>IFERROR(VALUE(INDEX('CSV Import'!$FD$7:$FD$359, MATCH($BP434, 'CSV Import'!$FC$7:$FC$359, 0))),0)</f>
        <v>0</v>
      </c>
      <c r="BD434" s="106">
        <f>IFERROR(VALUE(INDEX('CSV Import'!$FE$7:$FE$359, MATCH($BP434, 'CSV Import'!$FC$7:$FC$359, 0))),0)</f>
        <v>0</v>
      </c>
      <c r="BE434" s="136">
        <f>IFERROR(VALUE(INDEX('CSV Import'!$FJ$7:$FJ$359, MATCH($BP434, 'CSV Import'!$FI$7:$FI$359, 0))),0)</f>
        <v>0</v>
      </c>
      <c r="BF434" s="106">
        <f>IFERROR(VALUE(INDEX('CSV Import'!$FK$7:$FK$359, MATCH($BP434, 'CSV Import'!$FI$7:$FI$359, 0))),0)</f>
        <v>0</v>
      </c>
      <c r="BG434" s="136">
        <f>IFERROR(VALUE(INDEX('CSV Import'!$FP$7:$FP$359, MATCH($BP434, 'CSV Import'!$FO$7:$FO$359, 0))),0)</f>
        <v>0</v>
      </c>
      <c r="BH434" s="106">
        <f>IFERROR(VALUE(INDEX('CSV Import'!$FQ$7:$FQ$359, MATCH($BP434, 'CSV Import'!$FO$7:$FO$359, 0))),0)</f>
        <v>0</v>
      </c>
      <c r="BI434" s="136">
        <f>IFERROR(VALUE(INDEX('CSV Import'!$FV$7:$FV$359, MATCH($BP434, 'CSV Import'!$FU$7:$FU$359, 0))),0)</f>
        <v>0</v>
      </c>
      <c r="BJ434" s="106">
        <f>IFERROR(VALUE(INDEX('CSV Import'!$FW$7:$FW$359, MATCH($BP434, 'CSV Import'!$FU$7:$FU$359, 0))),0)</f>
        <v>0</v>
      </c>
      <c r="BK434" s="136">
        <f>IFERROR(VALUE(INDEX('CSV Import'!$GB$7:$GB$359, MATCH($BP434, 'CSV Import'!$GA$7:$GA$359, 0))),0)</f>
        <v>0</v>
      </c>
      <c r="BL434" s="106">
        <f>IFERROR(VALUE(INDEX('CSV Import'!$GC$7:$GC$359, MATCH($BP434, 'CSV Import'!$GA$7:$GA$359, 0))),0)</f>
        <v>0</v>
      </c>
      <c r="BM434" s="61">
        <f t="shared" si="598"/>
        <v>0</v>
      </c>
      <c r="BN434" s="62">
        <f t="shared" si="598"/>
        <v>0</v>
      </c>
      <c r="BP434" s="33" t="str">
        <f t="shared" si="599"/>
        <v>DEPOSIT AND TAX SUMMARYJuice Box 1L</v>
      </c>
    </row>
    <row r="435" spans="1:68" x14ac:dyDescent="0.2">
      <c r="A435" s="28">
        <f>ROW()</f>
        <v>435</v>
      </c>
      <c r="B435" s="135" t="s">
        <v>378</v>
      </c>
      <c r="C435" s="136">
        <f>IFERROR(VALUE(INDEX('CSV Import'!$D$7:$D$359, MATCH($BP435, 'CSV Import'!$C$7:$C$359, 0))),0)</f>
        <v>0</v>
      </c>
      <c r="D435" s="106">
        <f>IFERROR(VALUE(INDEX('CSV Import'!$E$7:$E$359, MATCH($BP435, 'CSV Import'!$C$7:$C$359, 0))),0)</f>
        <v>0</v>
      </c>
      <c r="E435" s="136">
        <f>IFERROR(VALUE(INDEX('CSV Import'!$J$7:$J$359, MATCH($BP435, 'CSV Import'!$I$7:$I$359, 0))),0)</f>
        <v>0</v>
      </c>
      <c r="F435" s="106">
        <f>IFERROR(VALUE(INDEX('CSV Import'!$K$7:$K$359, MATCH($BP435, 'CSV Import'!$I$7:$I$359, 0))),0)</f>
        <v>0</v>
      </c>
      <c r="G435" s="136">
        <f>IFERROR(VALUE(INDEX('CSV Import'!$P$7:$P$359, MATCH($BP435, 'CSV Import'!$O$7:$O$359, 0))),0)</f>
        <v>0</v>
      </c>
      <c r="H435" s="106">
        <f>IFERROR(VALUE(INDEX('CSV Import'!$Q$7:$Q$359, MATCH($BP435, 'CSV Import'!$O$7:$O$359, 0))),0)</f>
        <v>0</v>
      </c>
      <c r="I435" s="136">
        <f>IFERROR(VALUE(INDEX('CSV Import'!$V$7:$V$359, MATCH($BP435, 'CSV Import'!$U$7:$U$359, 0))),0)</f>
        <v>0</v>
      </c>
      <c r="J435" s="106">
        <f>IFERROR(VALUE(INDEX('CSV Import'!$W$7:$W$359, MATCH($BP435, 'CSV Import'!$U$7:$U$359, 0))),0)</f>
        <v>0</v>
      </c>
      <c r="K435" s="136">
        <f>IFERROR(VALUE(INDEX('CSV Import'!$AB$7:$AB$359, MATCH($BP435, 'CSV Import'!$AA$7:$AA$359, 0))),0)</f>
        <v>0</v>
      </c>
      <c r="L435" s="106">
        <f>IFERROR(VALUE(INDEX('CSV Import'!$AC$7:$AC$359, MATCH($BP435, 'CSV Import'!$AA$7:$AA$359, 0))),0)</f>
        <v>0</v>
      </c>
      <c r="M435" s="136">
        <f>IFERROR(VALUE(INDEX('CSV Import'!$AH$7:$AH$359, MATCH($BP435, 'CSV Import'!$AG$7:$AG$359, 0))),0)</f>
        <v>0</v>
      </c>
      <c r="N435" s="106">
        <f>IFERROR(VALUE(INDEX('CSV Import'!$AI$7:$AI$359, MATCH($BP435, 'CSV Import'!$AG$7:$AG$359, 0))),0)</f>
        <v>0</v>
      </c>
      <c r="O435" s="136">
        <f>IFERROR(VALUE(INDEX('CSV Import'!$AN$7:$AN$359, MATCH($BP435, 'CSV Import'!$AM$7:$AM$359, 0))),0)</f>
        <v>0</v>
      </c>
      <c r="P435" s="106">
        <f>IFERROR(VALUE(INDEX('CSV Import'!$AO$7:$AO$359, MATCH($BP435, 'CSV Import'!$AM$7:$AM$359, 0))),0)</f>
        <v>0</v>
      </c>
      <c r="Q435" s="136">
        <f>IFERROR(VALUE(INDEX('CSV Import'!$AT$7:$AT$359, MATCH($BP435, 'CSV Import'!$AS$7:$AS$359, 0))),0)</f>
        <v>0</v>
      </c>
      <c r="R435" s="106">
        <f>IFERROR(VALUE(INDEX('CSV Import'!$AU$7:$AU$359, MATCH($BP435, 'CSV Import'!$AS$7:$AS$359, 0))),0)</f>
        <v>0</v>
      </c>
      <c r="S435" s="136">
        <f>IFERROR(VALUE(INDEX('CSV Import'!$AZ$7:$AZ$359, MATCH($BP435, 'CSV Import'!$AY$7:$AY$359, 0))),0)</f>
        <v>0</v>
      </c>
      <c r="T435" s="106">
        <f>IFERROR(VALUE(INDEX('CSV Import'!$BA$7:$BA$359, MATCH($BP435, 'CSV Import'!$AY$7:$AY$359, 0))),0)</f>
        <v>0</v>
      </c>
      <c r="U435" s="136">
        <f>IFERROR(VALUE(INDEX('CSV Import'!$BF$7:$BF$359, MATCH($BP435, 'CSV Import'!$BE$7:$BE$359, 0))),0)</f>
        <v>0</v>
      </c>
      <c r="V435" s="106">
        <f>IFERROR(VALUE(INDEX('CSV Import'!$BG$7:$BG$359, MATCH($BP435, 'CSV Import'!$BE$7:$BE$359, 0))),0)</f>
        <v>0</v>
      </c>
      <c r="W435" s="136">
        <f>IFERROR(VALUE(INDEX('CSV Import'!$BL$7:$BL$359, MATCH($BP435, 'CSV Import'!$BK$7:$BK$359, 0))),0)</f>
        <v>0</v>
      </c>
      <c r="X435" s="106">
        <f>IFERROR(VALUE(INDEX('CSV Import'!$BM$7:$BM$359, MATCH($BP435, 'CSV Import'!$BK$7:$BK$359, 0))),0)</f>
        <v>0</v>
      </c>
      <c r="Y435" s="136">
        <f>IFERROR(VALUE(INDEX('CSV Import'!$BR$7:$BR$359, MATCH($BP435, 'CSV Import'!$BQ$7:$BQ$359, 0))),0)</f>
        <v>0</v>
      </c>
      <c r="Z435" s="106">
        <f>IFERROR(VALUE(INDEX('CSV Import'!$BS$7:$BS$359, MATCH($BP435, 'CSV Import'!$BQ$7:$BQ$359, 0))),0)</f>
        <v>0</v>
      </c>
      <c r="AA435" s="136">
        <f>IFERROR(VALUE(INDEX('CSV Import'!$BX$7:$BX$359, MATCH($BP435, 'CSV Import'!$BW$7:$BW$359, 0))),0)</f>
        <v>0</v>
      </c>
      <c r="AB435" s="106">
        <f>IFERROR(VALUE(INDEX('CSV Import'!$BY$7:$BY$359, MATCH($BP435, 'CSV Import'!$BW$7:$BW$359, 0))),0)</f>
        <v>0</v>
      </c>
      <c r="AC435" s="136">
        <f>IFERROR(VALUE(INDEX('CSV Import'!$CD$7:$CD$359, MATCH($BP435, 'CSV Import'!$CC$7:$CC$359, 0))),0)</f>
        <v>0</v>
      </c>
      <c r="AD435" s="106">
        <f>IFERROR(VALUE(INDEX('CSV Import'!$CE$7:$CE$359, MATCH($BP435, 'CSV Import'!$CC$7:$CC$359, 0))),0)</f>
        <v>0</v>
      </c>
      <c r="AE435" s="136">
        <f>IFERROR(VALUE(INDEX('CSV Import'!$CJ$7:$CJ$359, MATCH($BP435, 'CSV Import'!$CI$7:$CI$359, 0))),0)</f>
        <v>0</v>
      </c>
      <c r="AF435" s="106">
        <f>IFERROR(VALUE(INDEX('CSV Import'!$CK$7:$CK$359, MATCH($BP435, 'CSV Import'!$CI$7:$CI$359, 0))),0)</f>
        <v>0</v>
      </c>
      <c r="AG435" s="136">
        <f>IFERROR(VALUE(INDEX('CSV Import'!$CP$7:$CP$359, MATCH($BP435, 'CSV Import'!$CO$7:$CO$359, 0))),0)</f>
        <v>0</v>
      </c>
      <c r="AH435" s="106">
        <f>IFERROR(VALUE(INDEX('CSV Import'!$CQ$7:$CQ$359, MATCH($BP435, 'CSV Import'!$CO$7:$CO$359, 0))),0)</f>
        <v>0</v>
      </c>
      <c r="AI435" s="136">
        <f>IFERROR(VALUE(INDEX('CSV Import'!$CV$7:$CV$359, MATCH($BP435, 'CSV Import'!$CU$7:$CU$359, 0))),0)</f>
        <v>0</v>
      </c>
      <c r="AJ435" s="106">
        <f>IFERROR(VALUE(INDEX('CSV Import'!$CW$7:$CW$359, MATCH($BP435, 'CSV Import'!$CU$7:$CU$359, 0))),0)</f>
        <v>0</v>
      </c>
      <c r="AK435" s="136">
        <f>IFERROR(VALUE(INDEX('CSV Import'!$DB$7:$DB$359, MATCH($BP435, 'CSV Import'!$DA$7:$DA$359, 0))),0)</f>
        <v>0</v>
      </c>
      <c r="AL435" s="106">
        <f>IFERROR(VALUE(INDEX('CSV Import'!$DC$7:$DC$359, MATCH($BP435, 'CSV Import'!$DA$7:$DA$359, 0))),0)</f>
        <v>0</v>
      </c>
      <c r="AM435" s="136">
        <f>IFERROR(VALUE(INDEX('CSV Import'!$DH$7:$DH$359, MATCH($BP435, 'CSV Import'!$DG$7:$DG$359, 0))),0)</f>
        <v>0</v>
      </c>
      <c r="AN435" s="106">
        <f>IFERROR(VALUE(INDEX('CSV Import'!$DI$7:$DI$359, MATCH($BP435, 'CSV Import'!$DG$7:$DG$359, 0))),0)</f>
        <v>0</v>
      </c>
      <c r="AO435" s="136">
        <f>IFERROR(VALUE(INDEX('CSV Import'!$DN$7:$DN$359, MATCH($BP435, 'CSV Import'!$DM$7:$DM$359, 0))),0)</f>
        <v>0</v>
      </c>
      <c r="AP435" s="106">
        <f>IFERROR(VALUE(INDEX('CSV Import'!$DO$7:$DO$359, MATCH($BP435, 'CSV Import'!$DM$7:$DM$359, 0))),0)</f>
        <v>0</v>
      </c>
      <c r="AQ435" s="136">
        <f>IFERROR(VALUE(INDEX('CSV Import'!$DT$7:$DT$359, MATCH($BP435, 'CSV Import'!$DS$7:$DS$359, 0))),0)</f>
        <v>0</v>
      </c>
      <c r="AR435" s="106">
        <f>IFERROR(VALUE(INDEX('CSV Import'!$DU$7:$DU$359, MATCH($BP435, 'CSV Import'!$DS$7:$DS$359, 0))),0)</f>
        <v>0</v>
      </c>
      <c r="AS435" s="136">
        <f>IFERROR(VALUE(INDEX('CSV Import'!$DZ$7:$DZ$359, MATCH($BP435, 'CSV Import'!$DY$7:$DY$359, 0))),0)</f>
        <v>0</v>
      </c>
      <c r="AT435" s="106">
        <f>IFERROR(VALUE(INDEX('CSV Import'!$EA$7:$EA$359, MATCH($BP435, 'CSV Import'!$DY$7:$DY$359, 0))),0)</f>
        <v>0</v>
      </c>
      <c r="AU435" s="136">
        <f>IFERROR(VALUE(INDEX('CSV Import'!$EF$7:$EF$359, MATCH($BP435, 'CSV Import'!$EE$7:$EE$359, 0))),0)</f>
        <v>0</v>
      </c>
      <c r="AV435" s="106">
        <f>IFERROR(VALUE(INDEX('CSV Import'!$EG$7:$EG$359, MATCH($BP435, 'CSV Import'!$EE$7:$EE$359, 0))),0)</f>
        <v>0</v>
      </c>
      <c r="AW435" s="136">
        <f>IFERROR(VALUE(INDEX('CSV Import'!$EL$7:$EL$359, MATCH($BP435, 'CSV Import'!$EK$7:$EK$359, 0))),0)</f>
        <v>0</v>
      </c>
      <c r="AX435" s="106">
        <f>IFERROR(VALUE(INDEX('CSV Import'!$EM$7:$EM$359, MATCH($BP435, 'CSV Import'!$EK$7:$EK$359, 0))),0)</f>
        <v>0</v>
      </c>
      <c r="AY435" s="136">
        <f>IFERROR(VALUE(INDEX('CSV Import'!$ER$7:$ER$359, MATCH($BP435, 'CSV Import'!$EQ$7:$EQ$359, 0))),0)</f>
        <v>0</v>
      </c>
      <c r="AZ435" s="106">
        <f>IFERROR(VALUE(INDEX('CSV Import'!$ES$7:$ES$359, MATCH($BP435, 'CSV Import'!$EQ$7:$EQ$359, 0))),0)</f>
        <v>0</v>
      </c>
      <c r="BA435" s="136">
        <f>IFERROR(VALUE(INDEX('CSV Import'!$EX$7:$EX$359, MATCH($BP435, 'CSV Import'!$EW$7:$EW$359, 0))),0)</f>
        <v>0</v>
      </c>
      <c r="BB435" s="106">
        <f>IFERROR(VALUE(INDEX('CSV Import'!$EY$7:$EY$359, MATCH($BP435, 'CSV Import'!$EW$7:$EW$359, 0))),0)</f>
        <v>0</v>
      </c>
      <c r="BC435" s="136">
        <f>IFERROR(VALUE(INDEX('CSV Import'!$FD$7:$FD$359, MATCH($BP435, 'CSV Import'!$FC$7:$FC$359, 0))),0)</f>
        <v>0</v>
      </c>
      <c r="BD435" s="106">
        <f>IFERROR(VALUE(INDEX('CSV Import'!$FE$7:$FE$359, MATCH($BP435, 'CSV Import'!$FC$7:$FC$359, 0))),0)</f>
        <v>0</v>
      </c>
      <c r="BE435" s="136">
        <f>IFERROR(VALUE(INDEX('CSV Import'!$FJ$7:$FJ$359, MATCH($BP435, 'CSV Import'!$FI$7:$FI$359, 0))),0)</f>
        <v>0</v>
      </c>
      <c r="BF435" s="106">
        <f>IFERROR(VALUE(INDEX('CSV Import'!$FK$7:$FK$359, MATCH($BP435, 'CSV Import'!$FI$7:$FI$359, 0))),0)</f>
        <v>0</v>
      </c>
      <c r="BG435" s="136">
        <f>IFERROR(VALUE(INDEX('CSV Import'!$FP$7:$FP$359, MATCH($BP435, 'CSV Import'!$FO$7:$FO$359, 0))),0)</f>
        <v>0</v>
      </c>
      <c r="BH435" s="106">
        <f>IFERROR(VALUE(INDEX('CSV Import'!$FQ$7:$FQ$359, MATCH($BP435, 'CSV Import'!$FO$7:$FO$359, 0))),0)</f>
        <v>0</v>
      </c>
      <c r="BI435" s="136">
        <f>IFERROR(VALUE(INDEX('CSV Import'!$FV$7:$FV$359, MATCH($BP435, 'CSV Import'!$FU$7:$FU$359, 0))),0)</f>
        <v>0</v>
      </c>
      <c r="BJ435" s="106">
        <f>IFERROR(VALUE(INDEX('CSV Import'!$FW$7:$FW$359, MATCH($BP435, 'CSV Import'!$FU$7:$FU$359, 0))),0)</f>
        <v>0</v>
      </c>
      <c r="BK435" s="136">
        <f>IFERROR(VALUE(INDEX('CSV Import'!$GB$7:$GB$359, MATCH($BP435, 'CSV Import'!$GA$7:$GA$359, 0))),0)</f>
        <v>0</v>
      </c>
      <c r="BL435" s="106">
        <f>IFERROR(VALUE(INDEX('CSV Import'!$GC$7:$GC$359, MATCH($BP435, 'CSV Import'!$GA$7:$GA$359, 0))),0)</f>
        <v>0</v>
      </c>
      <c r="BM435" s="61">
        <f t="shared" si="598"/>
        <v>0</v>
      </c>
      <c r="BN435" s="62">
        <f t="shared" si="598"/>
        <v>0</v>
      </c>
      <c r="BP435" s="33" t="str">
        <f t="shared" si="599"/>
        <v>DEPOSIT AND TAX SUMMARYJuice Box 200 mL</v>
      </c>
    </row>
    <row r="436" spans="1:68" x14ac:dyDescent="0.2">
      <c r="A436" s="28">
        <f>ROW()</f>
        <v>436</v>
      </c>
      <c r="B436" s="135" t="s">
        <v>15</v>
      </c>
      <c r="C436" s="136">
        <f>IFERROR(VALUE(INDEX('CSV Import'!$D$7:$D$359, MATCH($BP436, 'CSV Import'!$C$7:$C$359, 0))),0)</f>
        <v>0</v>
      </c>
      <c r="D436" s="106">
        <f>IFERROR(VALUE(INDEX('CSV Import'!$E$7:$E$359, MATCH($BP436, 'CSV Import'!$C$7:$C$359, 0))),0)</f>
        <v>0</v>
      </c>
      <c r="E436" s="136">
        <f>IFERROR(VALUE(INDEX('CSV Import'!$J$7:$J$359, MATCH($BP436, 'CSV Import'!$I$7:$I$359, 0))),0)</f>
        <v>0</v>
      </c>
      <c r="F436" s="106">
        <f>IFERROR(VALUE(INDEX('CSV Import'!$K$7:$K$359, MATCH($BP436, 'CSV Import'!$I$7:$I$359, 0))),0)</f>
        <v>0</v>
      </c>
      <c r="G436" s="136">
        <f>IFERROR(VALUE(INDEX('CSV Import'!$P$7:$P$359, MATCH($BP436, 'CSV Import'!$O$7:$O$359, 0))),0)</f>
        <v>0</v>
      </c>
      <c r="H436" s="106">
        <f>IFERROR(VALUE(INDEX('CSV Import'!$Q$7:$Q$359, MATCH($BP436, 'CSV Import'!$O$7:$O$359, 0))),0)</f>
        <v>0</v>
      </c>
      <c r="I436" s="136">
        <f>IFERROR(VALUE(INDEX('CSV Import'!$V$7:$V$359, MATCH($BP436, 'CSV Import'!$U$7:$U$359, 0))),0)</f>
        <v>0</v>
      </c>
      <c r="J436" s="106">
        <f>IFERROR(VALUE(INDEX('CSV Import'!$W$7:$W$359, MATCH($BP436, 'CSV Import'!$U$7:$U$359, 0))),0)</f>
        <v>0</v>
      </c>
      <c r="K436" s="136">
        <f>IFERROR(VALUE(INDEX('CSV Import'!$AB$7:$AB$359, MATCH($BP436, 'CSV Import'!$AA$7:$AA$359, 0))),0)</f>
        <v>0</v>
      </c>
      <c r="L436" s="106">
        <f>IFERROR(VALUE(INDEX('CSV Import'!$AC$7:$AC$359, MATCH($BP436, 'CSV Import'!$AA$7:$AA$359, 0))),0)</f>
        <v>0</v>
      </c>
      <c r="M436" s="136">
        <f>IFERROR(VALUE(INDEX('CSV Import'!$AH$7:$AH$359, MATCH($BP436, 'CSV Import'!$AG$7:$AG$359, 0))),0)</f>
        <v>0</v>
      </c>
      <c r="N436" s="106">
        <f>IFERROR(VALUE(INDEX('CSV Import'!$AI$7:$AI$359, MATCH($BP436, 'CSV Import'!$AG$7:$AG$359, 0))),0)</f>
        <v>0</v>
      </c>
      <c r="O436" s="136">
        <f>IFERROR(VALUE(INDEX('CSV Import'!$AN$7:$AN$359, MATCH($BP436, 'CSV Import'!$AM$7:$AM$359, 0))),0)</f>
        <v>0</v>
      </c>
      <c r="P436" s="106">
        <f>IFERROR(VALUE(INDEX('CSV Import'!$AO$7:$AO$359, MATCH($BP436, 'CSV Import'!$AM$7:$AM$359, 0))),0)</f>
        <v>0</v>
      </c>
      <c r="Q436" s="136">
        <f>IFERROR(VALUE(INDEX('CSV Import'!$AT$7:$AT$359, MATCH($BP436, 'CSV Import'!$AS$7:$AS$359, 0))),0)</f>
        <v>0</v>
      </c>
      <c r="R436" s="106">
        <f>IFERROR(VALUE(INDEX('CSV Import'!$AU$7:$AU$359, MATCH($BP436, 'CSV Import'!$AS$7:$AS$359, 0))),0)</f>
        <v>0</v>
      </c>
      <c r="S436" s="136">
        <f>IFERROR(VALUE(INDEX('CSV Import'!$AZ$7:$AZ$359, MATCH($BP436, 'CSV Import'!$AY$7:$AY$359, 0))),0)</f>
        <v>0</v>
      </c>
      <c r="T436" s="106">
        <f>IFERROR(VALUE(INDEX('CSV Import'!$BA$7:$BA$359, MATCH($BP436, 'CSV Import'!$AY$7:$AY$359, 0))),0)</f>
        <v>0</v>
      </c>
      <c r="U436" s="136">
        <f>IFERROR(VALUE(INDEX('CSV Import'!$BF$7:$BF$359, MATCH($BP436, 'CSV Import'!$BE$7:$BE$359, 0))),0)</f>
        <v>0</v>
      </c>
      <c r="V436" s="106">
        <f>IFERROR(VALUE(INDEX('CSV Import'!$BG$7:$BG$359, MATCH($BP436, 'CSV Import'!$BE$7:$BE$359, 0))),0)</f>
        <v>0</v>
      </c>
      <c r="W436" s="136">
        <f>IFERROR(VALUE(INDEX('CSV Import'!$BL$7:$BL$359, MATCH($BP436, 'CSV Import'!$BK$7:$BK$359, 0))),0)</f>
        <v>0</v>
      </c>
      <c r="X436" s="106">
        <f>IFERROR(VALUE(INDEX('CSV Import'!$BM$7:$BM$359, MATCH($BP436, 'CSV Import'!$BK$7:$BK$359, 0))),0)</f>
        <v>0</v>
      </c>
      <c r="Y436" s="136">
        <f>IFERROR(VALUE(INDEX('CSV Import'!$BR$7:$BR$359, MATCH($BP436, 'CSV Import'!$BQ$7:$BQ$359, 0))),0)</f>
        <v>0</v>
      </c>
      <c r="Z436" s="106">
        <f>IFERROR(VALUE(INDEX('CSV Import'!$BS$7:$BS$359, MATCH($BP436, 'CSV Import'!$BQ$7:$BQ$359, 0))),0)</f>
        <v>0</v>
      </c>
      <c r="AA436" s="136">
        <f>IFERROR(VALUE(INDEX('CSV Import'!$BX$7:$BX$359, MATCH($BP436, 'CSV Import'!$BW$7:$BW$359, 0))),0)</f>
        <v>0</v>
      </c>
      <c r="AB436" s="106">
        <f>IFERROR(VALUE(INDEX('CSV Import'!$BY$7:$BY$359, MATCH($BP436, 'CSV Import'!$BW$7:$BW$359, 0))),0)</f>
        <v>0</v>
      </c>
      <c r="AC436" s="136">
        <f>IFERROR(VALUE(INDEX('CSV Import'!$CD$7:$CD$359, MATCH($BP436, 'CSV Import'!$CC$7:$CC$359, 0))),0)</f>
        <v>0</v>
      </c>
      <c r="AD436" s="106">
        <f>IFERROR(VALUE(INDEX('CSV Import'!$CE$7:$CE$359, MATCH($BP436, 'CSV Import'!$CC$7:$CC$359, 0))),0)</f>
        <v>0</v>
      </c>
      <c r="AE436" s="136">
        <f>IFERROR(VALUE(INDEX('CSV Import'!$CJ$7:$CJ$359, MATCH($BP436, 'CSV Import'!$CI$7:$CI$359, 0))),0)</f>
        <v>0</v>
      </c>
      <c r="AF436" s="106">
        <f>IFERROR(VALUE(INDEX('CSV Import'!$CK$7:$CK$359, MATCH($BP436, 'CSV Import'!$CI$7:$CI$359, 0))),0)</f>
        <v>0</v>
      </c>
      <c r="AG436" s="136">
        <f>IFERROR(VALUE(INDEX('CSV Import'!$CP$7:$CP$359, MATCH($BP436, 'CSV Import'!$CO$7:$CO$359, 0))),0)</f>
        <v>0</v>
      </c>
      <c r="AH436" s="106">
        <f>IFERROR(VALUE(INDEX('CSV Import'!$CQ$7:$CQ$359, MATCH($BP436, 'CSV Import'!$CO$7:$CO$359, 0))),0)</f>
        <v>0</v>
      </c>
      <c r="AI436" s="136">
        <f>IFERROR(VALUE(INDEX('CSV Import'!$CV$7:$CV$359, MATCH($BP436, 'CSV Import'!$CU$7:$CU$359, 0))),0)</f>
        <v>0</v>
      </c>
      <c r="AJ436" s="106">
        <f>IFERROR(VALUE(INDEX('CSV Import'!$CW$7:$CW$359, MATCH($BP436, 'CSV Import'!$CU$7:$CU$359, 0))),0)</f>
        <v>0</v>
      </c>
      <c r="AK436" s="136">
        <f>IFERROR(VALUE(INDEX('CSV Import'!$DB$7:$DB$359, MATCH($BP436, 'CSV Import'!$DA$7:$DA$359, 0))),0)</f>
        <v>0</v>
      </c>
      <c r="AL436" s="106">
        <f>IFERROR(VALUE(INDEX('CSV Import'!$DC$7:$DC$359, MATCH($BP436, 'CSV Import'!$DA$7:$DA$359, 0))),0)</f>
        <v>0</v>
      </c>
      <c r="AM436" s="136">
        <f>IFERROR(VALUE(INDEX('CSV Import'!$DH$7:$DH$359, MATCH($BP436, 'CSV Import'!$DG$7:$DG$359, 0))),0)</f>
        <v>0</v>
      </c>
      <c r="AN436" s="106">
        <f>IFERROR(VALUE(INDEX('CSV Import'!$DI$7:$DI$359, MATCH($BP436, 'CSV Import'!$DG$7:$DG$359, 0))),0)</f>
        <v>0</v>
      </c>
      <c r="AO436" s="136">
        <f>IFERROR(VALUE(INDEX('CSV Import'!$DN$7:$DN$359, MATCH($BP436, 'CSV Import'!$DM$7:$DM$359, 0))),0)</f>
        <v>0</v>
      </c>
      <c r="AP436" s="106">
        <f>IFERROR(VALUE(INDEX('CSV Import'!$DO$7:$DO$359, MATCH($BP436, 'CSV Import'!$DM$7:$DM$359, 0))),0)</f>
        <v>0</v>
      </c>
      <c r="AQ436" s="136">
        <f>IFERROR(VALUE(INDEX('CSV Import'!$DT$7:$DT$359, MATCH($BP436, 'CSV Import'!$DS$7:$DS$359, 0))),0)</f>
        <v>0</v>
      </c>
      <c r="AR436" s="106">
        <f>IFERROR(VALUE(INDEX('CSV Import'!$DU$7:$DU$359, MATCH($BP436, 'CSV Import'!$DS$7:$DS$359, 0))),0)</f>
        <v>0</v>
      </c>
      <c r="AS436" s="136">
        <f>IFERROR(VALUE(INDEX('CSV Import'!$DZ$7:$DZ$359, MATCH($BP436, 'CSV Import'!$DY$7:$DY$359, 0))),0)</f>
        <v>0</v>
      </c>
      <c r="AT436" s="106">
        <f>IFERROR(VALUE(INDEX('CSV Import'!$EA$7:$EA$359, MATCH($BP436, 'CSV Import'!$DY$7:$DY$359, 0))),0)</f>
        <v>0</v>
      </c>
      <c r="AU436" s="136">
        <f>IFERROR(VALUE(INDEX('CSV Import'!$EF$7:$EF$359, MATCH($BP436, 'CSV Import'!$EE$7:$EE$359, 0))),0)</f>
        <v>0</v>
      </c>
      <c r="AV436" s="106">
        <f>IFERROR(VALUE(INDEX('CSV Import'!$EG$7:$EG$359, MATCH($BP436, 'CSV Import'!$EE$7:$EE$359, 0))),0)</f>
        <v>0</v>
      </c>
      <c r="AW436" s="136">
        <f>IFERROR(VALUE(INDEX('CSV Import'!$EL$7:$EL$359, MATCH($BP436, 'CSV Import'!$EK$7:$EK$359, 0))),0)</f>
        <v>0</v>
      </c>
      <c r="AX436" s="106">
        <f>IFERROR(VALUE(INDEX('CSV Import'!$EM$7:$EM$359, MATCH($BP436, 'CSV Import'!$EK$7:$EK$359, 0))),0)</f>
        <v>0</v>
      </c>
      <c r="AY436" s="136">
        <f>IFERROR(VALUE(INDEX('CSV Import'!$ER$7:$ER$359, MATCH($BP436, 'CSV Import'!$EQ$7:$EQ$359, 0))),0)</f>
        <v>0</v>
      </c>
      <c r="AZ436" s="106">
        <f>IFERROR(VALUE(INDEX('CSV Import'!$ES$7:$ES$359, MATCH($BP436, 'CSV Import'!$EQ$7:$EQ$359, 0))),0)</f>
        <v>0</v>
      </c>
      <c r="BA436" s="136">
        <f>IFERROR(VALUE(INDEX('CSV Import'!$EX$7:$EX$359, MATCH($BP436, 'CSV Import'!$EW$7:$EW$359, 0))),0)</f>
        <v>0</v>
      </c>
      <c r="BB436" s="106">
        <f>IFERROR(VALUE(INDEX('CSV Import'!$EY$7:$EY$359, MATCH($BP436, 'CSV Import'!$EW$7:$EW$359, 0))),0)</f>
        <v>0</v>
      </c>
      <c r="BC436" s="136">
        <f>IFERROR(VALUE(INDEX('CSV Import'!$FD$7:$FD$359, MATCH($BP436, 'CSV Import'!$FC$7:$FC$359, 0))),0)</f>
        <v>0</v>
      </c>
      <c r="BD436" s="106">
        <f>IFERROR(VALUE(INDEX('CSV Import'!$FE$7:$FE$359, MATCH($BP436, 'CSV Import'!$FC$7:$FC$359, 0))),0)</f>
        <v>0</v>
      </c>
      <c r="BE436" s="136">
        <f>IFERROR(VALUE(INDEX('CSV Import'!$FJ$7:$FJ$359, MATCH($BP436, 'CSV Import'!$FI$7:$FI$359, 0))),0)</f>
        <v>0</v>
      </c>
      <c r="BF436" s="106">
        <f>IFERROR(VALUE(INDEX('CSV Import'!$FK$7:$FK$359, MATCH($BP436, 'CSV Import'!$FI$7:$FI$359, 0))),0)</f>
        <v>0</v>
      </c>
      <c r="BG436" s="136">
        <f>IFERROR(VALUE(INDEX('CSV Import'!$FP$7:$FP$359, MATCH($BP436, 'CSV Import'!$FO$7:$FO$359, 0))),0)</f>
        <v>0</v>
      </c>
      <c r="BH436" s="106">
        <f>IFERROR(VALUE(INDEX('CSV Import'!$FQ$7:$FQ$359, MATCH($BP436, 'CSV Import'!$FO$7:$FO$359, 0))),0)</f>
        <v>0</v>
      </c>
      <c r="BI436" s="136">
        <f>IFERROR(VALUE(INDEX('CSV Import'!$FV$7:$FV$359, MATCH($BP436, 'CSV Import'!$FU$7:$FU$359, 0))),0)</f>
        <v>0</v>
      </c>
      <c r="BJ436" s="106">
        <f>IFERROR(VALUE(INDEX('CSV Import'!$FW$7:$FW$359, MATCH($BP436, 'CSV Import'!$FU$7:$FU$359, 0))),0)</f>
        <v>0</v>
      </c>
      <c r="BK436" s="136">
        <f>IFERROR(VALUE(INDEX('CSV Import'!$GB$7:$GB$359, MATCH($BP436, 'CSV Import'!$GA$7:$GA$359, 0))),0)</f>
        <v>0</v>
      </c>
      <c r="BL436" s="106">
        <f>IFERROR(VALUE(INDEX('CSV Import'!$GC$7:$GC$359, MATCH($BP436, 'CSV Import'!$GA$7:$GA$359, 0))),0)</f>
        <v>0</v>
      </c>
      <c r="BM436" s="61">
        <f t="shared" si="598"/>
        <v>0</v>
      </c>
      <c r="BN436" s="62">
        <f t="shared" si="598"/>
        <v>0</v>
      </c>
      <c r="BP436" s="33" t="str">
        <f t="shared" si="599"/>
        <v>DEPOSIT AND TAX SUMMARY---</v>
      </c>
    </row>
    <row r="437" spans="1:68" x14ac:dyDescent="0.2">
      <c r="A437" s="28">
        <f>ROW()</f>
        <v>437</v>
      </c>
      <c r="B437" s="135" t="s">
        <v>15</v>
      </c>
      <c r="C437" s="136">
        <f>IFERROR(VALUE(INDEX('CSV Import'!$D$7:$D$359, MATCH($BP437, 'CSV Import'!$C$7:$C$359, 0))),0)</f>
        <v>0</v>
      </c>
      <c r="D437" s="106">
        <f>IFERROR(VALUE(INDEX('CSV Import'!$E$7:$E$359, MATCH($BP437, 'CSV Import'!$C$7:$C$359, 0))),0)</f>
        <v>0</v>
      </c>
      <c r="E437" s="136">
        <f>IFERROR(VALUE(INDEX('CSV Import'!$J$7:$J$359, MATCH($BP437, 'CSV Import'!$I$7:$I$359, 0))),0)</f>
        <v>0</v>
      </c>
      <c r="F437" s="106">
        <f>IFERROR(VALUE(INDEX('CSV Import'!$K$7:$K$359, MATCH($BP437, 'CSV Import'!$I$7:$I$359, 0))),0)</f>
        <v>0</v>
      </c>
      <c r="G437" s="136">
        <f>IFERROR(VALUE(INDEX('CSV Import'!$P$7:$P$359, MATCH($BP437, 'CSV Import'!$O$7:$O$359, 0))),0)</f>
        <v>0</v>
      </c>
      <c r="H437" s="106">
        <f>IFERROR(VALUE(INDEX('CSV Import'!$Q$7:$Q$359, MATCH($BP437, 'CSV Import'!$O$7:$O$359, 0))),0)</f>
        <v>0</v>
      </c>
      <c r="I437" s="136">
        <f>IFERROR(VALUE(INDEX('CSV Import'!$V$7:$V$359, MATCH($BP437, 'CSV Import'!$U$7:$U$359, 0))),0)</f>
        <v>0</v>
      </c>
      <c r="J437" s="106">
        <f>IFERROR(VALUE(INDEX('CSV Import'!$W$7:$W$359, MATCH($BP437, 'CSV Import'!$U$7:$U$359, 0))),0)</f>
        <v>0</v>
      </c>
      <c r="K437" s="136">
        <f>IFERROR(VALUE(INDEX('CSV Import'!$AB$7:$AB$359, MATCH($BP437, 'CSV Import'!$AA$7:$AA$359, 0))),0)</f>
        <v>0</v>
      </c>
      <c r="L437" s="106">
        <f>IFERROR(VALUE(INDEX('CSV Import'!$AC$7:$AC$359, MATCH($BP437, 'CSV Import'!$AA$7:$AA$359, 0))),0)</f>
        <v>0</v>
      </c>
      <c r="M437" s="136">
        <f>IFERROR(VALUE(INDEX('CSV Import'!$AH$7:$AH$359, MATCH($BP437, 'CSV Import'!$AG$7:$AG$359, 0))),0)</f>
        <v>0</v>
      </c>
      <c r="N437" s="106">
        <f>IFERROR(VALUE(INDEX('CSV Import'!$AI$7:$AI$359, MATCH($BP437, 'CSV Import'!$AG$7:$AG$359, 0))),0)</f>
        <v>0</v>
      </c>
      <c r="O437" s="136">
        <f>IFERROR(VALUE(INDEX('CSV Import'!$AN$7:$AN$359, MATCH($BP437, 'CSV Import'!$AM$7:$AM$359, 0))),0)</f>
        <v>0</v>
      </c>
      <c r="P437" s="106">
        <f>IFERROR(VALUE(INDEX('CSV Import'!$AO$7:$AO$359, MATCH($BP437, 'CSV Import'!$AM$7:$AM$359, 0))),0)</f>
        <v>0</v>
      </c>
      <c r="Q437" s="136">
        <f>IFERROR(VALUE(INDEX('CSV Import'!$AT$7:$AT$359, MATCH($BP437, 'CSV Import'!$AS$7:$AS$359, 0))),0)</f>
        <v>0</v>
      </c>
      <c r="R437" s="106">
        <f>IFERROR(VALUE(INDEX('CSV Import'!$AU$7:$AU$359, MATCH($BP437, 'CSV Import'!$AS$7:$AS$359, 0))),0)</f>
        <v>0</v>
      </c>
      <c r="S437" s="136">
        <f>IFERROR(VALUE(INDEX('CSV Import'!$AZ$7:$AZ$359, MATCH($BP437, 'CSV Import'!$AY$7:$AY$359, 0))),0)</f>
        <v>0</v>
      </c>
      <c r="T437" s="106">
        <f>IFERROR(VALUE(INDEX('CSV Import'!$BA$7:$BA$359, MATCH($BP437, 'CSV Import'!$AY$7:$AY$359, 0))),0)</f>
        <v>0</v>
      </c>
      <c r="U437" s="136">
        <f>IFERROR(VALUE(INDEX('CSV Import'!$BF$7:$BF$359, MATCH($BP437, 'CSV Import'!$BE$7:$BE$359, 0))),0)</f>
        <v>0</v>
      </c>
      <c r="V437" s="106">
        <f>IFERROR(VALUE(INDEX('CSV Import'!$BG$7:$BG$359, MATCH($BP437, 'CSV Import'!$BE$7:$BE$359, 0))),0)</f>
        <v>0</v>
      </c>
      <c r="W437" s="136">
        <f>IFERROR(VALUE(INDEX('CSV Import'!$BL$7:$BL$359, MATCH($BP437, 'CSV Import'!$BK$7:$BK$359, 0))),0)</f>
        <v>0</v>
      </c>
      <c r="X437" s="106">
        <f>IFERROR(VALUE(INDEX('CSV Import'!$BM$7:$BM$359, MATCH($BP437, 'CSV Import'!$BK$7:$BK$359, 0))),0)</f>
        <v>0</v>
      </c>
      <c r="Y437" s="136">
        <f>IFERROR(VALUE(INDEX('CSV Import'!$BR$7:$BR$359, MATCH($BP437, 'CSV Import'!$BQ$7:$BQ$359, 0))),0)</f>
        <v>0</v>
      </c>
      <c r="Z437" s="106">
        <f>IFERROR(VALUE(INDEX('CSV Import'!$BS$7:$BS$359, MATCH($BP437, 'CSV Import'!$BQ$7:$BQ$359, 0))),0)</f>
        <v>0</v>
      </c>
      <c r="AA437" s="136">
        <f>IFERROR(VALUE(INDEX('CSV Import'!$BX$7:$BX$359, MATCH($BP437, 'CSV Import'!$BW$7:$BW$359, 0))),0)</f>
        <v>0</v>
      </c>
      <c r="AB437" s="106">
        <f>IFERROR(VALUE(INDEX('CSV Import'!$BY$7:$BY$359, MATCH($BP437, 'CSV Import'!$BW$7:$BW$359, 0))),0)</f>
        <v>0</v>
      </c>
      <c r="AC437" s="136">
        <f>IFERROR(VALUE(INDEX('CSV Import'!$CD$7:$CD$359, MATCH($BP437, 'CSV Import'!$CC$7:$CC$359, 0))),0)</f>
        <v>0</v>
      </c>
      <c r="AD437" s="106">
        <f>IFERROR(VALUE(INDEX('CSV Import'!$CE$7:$CE$359, MATCH($BP437, 'CSV Import'!$CC$7:$CC$359, 0))),0)</f>
        <v>0</v>
      </c>
      <c r="AE437" s="136">
        <f>IFERROR(VALUE(INDEX('CSV Import'!$CJ$7:$CJ$359, MATCH($BP437, 'CSV Import'!$CI$7:$CI$359, 0))),0)</f>
        <v>0</v>
      </c>
      <c r="AF437" s="106">
        <f>IFERROR(VALUE(INDEX('CSV Import'!$CK$7:$CK$359, MATCH($BP437, 'CSV Import'!$CI$7:$CI$359, 0))),0)</f>
        <v>0</v>
      </c>
      <c r="AG437" s="136">
        <f>IFERROR(VALUE(INDEX('CSV Import'!$CP$7:$CP$359, MATCH($BP437, 'CSV Import'!$CO$7:$CO$359, 0))),0)</f>
        <v>0</v>
      </c>
      <c r="AH437" s="106">
        <f>IFERROR(VALUE(INDEX('CSV Import'!$CQ$7:$CQ$359, MATCH($BP437, 'CSV Import'!$CO$7:$CO$359, 0))),0)</f>
        <v>0</v>
      </c>
      <c r="AI437" s="136">
        <f>IFERROR(VALUE(INDEX('CSV Import'!$CV$7:$CV$359, MATCH($BP437, 'CSV Import'!$CU$7:$CU$359, 0))),0)</f>
        <v>0</v>
      </c>
      <c r="AJ437" s="106">
        <f>IFERROR(VALUE(INDEX('CSV Import'!$CW$7:$CW$359, MATCH($BP437, 'CSV Import'!$CU$7:$CU$359, 0))),0)</f>
        <v>0</v>
      </c>
      <c r="AK437" s="136">
        <f>IFERROR(VALUE(INDEX('CSV Import'!$DB$7:$DB$359, MATCH($BP437, 'CSV Import'!$DA$7:$DA$359, 0))),0)</f>
        <v>0</v>
      </c>
      <c r="AL437" s="106">
        <f>IFERROR(VALUE(INDEX('CSV Import'!$DC$7:$DC$359, MATCH($BP437, 'CSV Import'!$DA$7:$DA$359, 0))),0)</f>
        <v>0</v>
      </c>
      <c r="AM437" s="136">
        <f>IFERROR(VALUE(INDEX('CSV Import'!$DH$7:$DH$359, MATCH($BP437, 'CSV Import'!$DG$7:$DG$359, 0))),0)</f>
        <v>0</v>
      </c>
      <c r="AN437" s="106">
        <f>IFERROR(VALUE(INDEX('CSV Import'!$DI$7:$DI$359, MATCH($BP437, 'CSV Import'!$DG$7:$DG$359, 0))),0)</f>
        <v>0</v>
      </c>
      <c r="AO437" s="136">
        <f>IFERROR(VALUE(INDEX('CSV Import'!$DN$7:$DN$359, MATCH($BP437, 'CSV Import'!$DM$7:$DM$359, 0))),0)</f>
        <v>0</v>
      </c>
      <c r="AP437" s="106">
        <f>IFERROR(VALUE(INDEX('CSV Import'!$DO$7:$DO$359, MATCH($BP437, 'CSV Import'!$DM$7:$DM$359, 0))),0)</f>
        <v>0</v>
      </c>
      <c r="AQ437" s="136">
        <f>IFERROR(VALUE(INDEX('CSV Import'!$DT$7:$DT$359, MATCH($BP437, 'CSV Import'!$DS$7:$DS$359, 0))),0)</f>
        <v>0</v>
      </c>
      <c r="AR437" s="106">
        <f>IFERROR(VALUE(INDEX('CSV Import'!$DU$7:$DU$359, MATCH($BP437, 'CSV Import'!$DS$7:$DS$359, 0))),0)</f>
        <v>0</v>
      </c>
      <c r="AS437" s="136">
        <f>IFERROR(VALUE(INDEX('CSV Import'!$DZ$7:$DZ$359, MATCH($BP437, 'CSV Import'!$DY$7:$DY$359, 0))),0)</f>
        <v>0</v>
      </c>
      <c r="AT437" s="106">
        <f>IFERROR(VALUE(INDEX('CSV Import'!$EA$7:$EA$359, MATCH($BP437, 'CSV Import'!$DY$7:$DY$359, 0))),0)</f>
        <v>0</v>
      </c>
      <c r="AU437" s="136">
        <f>IFERROR(VALUE(INDEX('CSV Import'!$EF$7:$EF$359, MATCH($BP437, 'CSV Import'!$EE$7:$EE$359, 0))),0)</f>
        <v>0</v>
      </c>
      <c r="AV437" s="106">
        <f>IFERROR(VALUE(INDEX('CSV Import'!$EG$7:$EG$359, MATCH($BP437, 'CSV Import'!$EE$7:$EE$359, 0))),0)</f>
        <v>0</v>
      </c>
      <c r="AW437" s="136">
        <f>IFERROR(VALUE(INDEX('CSV Import'!$EL$7:$EL$359, MATCH($BP437, 'CSV Import'!$EK$7:$EK$359, 0))),0)</f>
        <v>0</v>
      </c>
      <c r="AX437" s="106">
        <f>IFERROR(VALUE(INDEX('CSV Import'!$EM$7:$EM$359, MATCH($BP437, 'CSV Import'!$EK$7:$EK$359, 0))),0)</f>
        <v>0</v>
      </c>
      <c r="AY437" s="136">
        <f>IFERROR(VALUE(INDEX('CSV Import'!$ER$7:$ER$359, MATCH($BP437, 'CSV Import'!$EQ$7:$EQ$359, 0))),0)</f>
        <v>0</v>
      </c>
      <c r="AZ437" s="106">
        <f>IFERROR(VALUE(INDEX('CSV Import'!$ES$7:$ES$359, MATCH($BP437, 'CSV Import'!$EQ$7:$EQ$359, 0))),0)</f>
        <v>0</v>
      </c>
      <c r="BA437" s="136">
        <f>IFERROR(VALUE(INDEX('CSV Import'!$EX$7:$EX$359, MATCH($BP437, 'CSV Import'!$EW$7:$EW$359, 0))),0)</f>
        <v>0</v>
      </c>
      <c r="BB437" s="106">
        <f>IFERROR(VALUE(INDEX('CSV Import'!$EY$7:$EY$359, MATCH($BP437, 'CSV Import'!$EW$7:$EW$359, 0))),0)</f>
        <v>0</v>
      </c>
      <c r="BC437" s="136">
        <f>IFERROR(VALUE(INDEX('CSV Import'!$FD$7:$FD$359, MATCH($BP437, 'CSV Import'!$FC$7:$FC$359, 0))),0)</f>
        <v>0</v>
      </c>
      <c r="BD437" s="106">
        <f>IFERROR(VALUE(INDEX('CSV Import'!$FE$7:$FE$359, MATCH($BP437, 'CSV Import'!$FC$7:$FC$359, 0))),0)</f>
        <v>0</v>
      </c>
      <c r="BE437" s="136">
        <f>IFERROR(VALUE(INDEX('CSV Import'!$FJ$7:$FJ$359, MATCH($BP437, 'CSV Import'!$FI$7:$FI$359, 0))),0)</f>
        <v>0</v>
      </c>
      <c r="BF437" s="106">
        <f>IFERROR(VALUE(INDEX('CSV Import'!$FK$7:$FK$359, MATCH($BP437, 'CSV Import'!$FI$7:$FI$359, 0))),0)</f>
        <v>0</v>
      </c>
      <c r="BG437" s="136">
        <f>IFERROR(VALUE(INDEX('CSV Import'!$FP$7:$FP$359, MATCH($BP437, 'CSV Import'!$FO$7:$FO$359, 0))),0)</f>
        <v>0</v>
      </c>
      <c r="BH437" s="106">
        <f>IFERROR(VALUE(INDEX('CSV Import'!$FQ$7:$FQ$359, MATCH($BP437, 'CSV Import'!$FO$7:$FO$359, 0))),0)</f>
        <v>0</v>
      </c>
      <c r="BI437" s="136">
        <f>IFERROR(VALUE(INDEX('CSV Import'!$FV$7:$FV$359, MATCH($BP437, 'CSV Import'!$FU$7:$FU$359, 0))),0)</f>
        <v>0</v>
      </c>
      <c r="BJ437" s="106">
        <f>IFERROR(VALUE(INDEX('CSV Import'!$FW$7:$FW$359, MATCH($BP437, 'CSV Import'!$FU$7:$FU$359, 0))),0)</f>
        <v>0</v>
      </c>
      <c r="BK437" s="136">
        <f>IFERROR(VALUE(INDEX('CSV Import'!$GB$7:$GB$359, MATCH($BP437, 'CSV Import'!$GA$7:$GA$359, 0))),0)</f>
        <v>0</v>
      </c>
      <c r="BL437" s="106">
        <f>IFERROR(VALUE(INDEX('CSV Import'!$GC$7:$GC$359, MATCH($BP437, 'CSV Import'!$GA$7:$GA$359, 0))),0)</f>
        <v>0</v>
      </c>
      <c r="BM437" s="61">
        <f t="shared" si="598"/>
        <v>0</v>
      </c>
      <c r="BN437" s="62">
        <f t="shared" si="598"/>
        <v>0</v>
      </c>
      <c r="BP437" s="33" t="str">
        <f t="shared" si="599"/>
        <v>DEPOSIT AND TAX SUMMARY---</v>
      </c>
    </row>
    <row r="438" spans="1:68" ht="15" thickBot="1" x14ac:dyDescent="0.25">
      <c r="A438" s="28">
        <f>ROW()</f>
        <v>438</v>
      </c>
      <c r="B438" s="135" t="s">
        <v>15</v>
      </c>
      <c r="C438" s="136">
        <f>IFERROR(VALUE(INDEX('CSV Import'!$D$7:$D$359, MATCH($BP438, 'CSV Import'!$C$7:$C$359, 0))),0)</f>
        <v>0</v>
      </c>
      <c r="D438" s="106">
        <f>IFERROR(VALUE(INDEX('CSV Import'!$E$7:$E$359, MATCH($BP438, 'CSV Import'!$C$7:$C$359, 0))),0)</f>
        <v>0</v>
      </c>
      <c r="E438" s="136">
        <f>IFERROR(VALUE(INDEX('CSV Import'!$J$7:$J$359, MATCH($BP438, 'CSV Import'!$I$7:$I$359, 0))),0)</f>
        <v>0</v>
      </c>
      <c r="F438" s="106">
        <f>IFERROR(VALUE(INDEX('CSV Import'!$K$7:$K$359, MATCH($BP438, 'CSV Import'!$I$7:$I$359, 0))),0)</f>
        <v>0</v>
      </c>
      <c r="G438" s="136">
        <f>IFERROR(VALUE(INDEX('CSV Import'!$P$7:$P$359, MATCH($BP438, 'CSV Import'!$O$7:$O$359, 0))),0)</f>
        <v>0</v>
      </c>
      <c r="H438" s="106">
        <f>IFERROR(VALUE(INDEX('CSV Import'!$Q$7:$Q$359, MATCH($BP438, 'CSV Import'!$O$7:$O$359, 0))),0)</f>
        <v>0</v>
      </c>
      <c r="I438" s="136">
        <f>IFERROR(VALUE(INDEX('CSV Import'!$V$7:$V$359, MATCH($BP438, 'CSV Import'!$U$7:$U$359, 0))),0)</f>
        <v>0</v>
      </c>
      <c r="J438" s="106">
        <f>IFERROR(VALUE(INDEX('CSV Import'!$W$7:$W$359, MATCH($BP438, 'CSV Import'!$U$7:$U$359, 0))),0)</f>
        <v>0</v>
      </c>
      <c r="K438" s="136">
        <f>IFERROR(VALUE(INDEX('CSV Import'!$AB$7:$AB$359, MATCH($BP438, 'CSV Import'!$AA$7:$AA$359, 0))),0)</f>
        <v>0</v>
      </c>
      <c r="L438" s="106">
        <f>IFERROR(VALUE(INDEX('CSV Import'!$AC$7:$AC$359, MATCH($BP438, 'CSV Import'!$AA$7:$AA$359, 0))),0)</f>
        <v>0</v>
      </c>
      <c r="M438" s="136">
        <f>IFERROR(VALUE(INDEX('CSV Import'!$AH$7:$AH$359, MATCH($BP438, 'CSV Import'!$AG$7:$AG$359, 0))),0)</f>
        <v>0</v>
      </c>
      <c r="N438" s="106">
        <f>IFERROR(VALUE(INDEX('CSV Import'!$AI$7:$AI$359, MATCH($BP438, 'CSV Import'!$AG$7:$AG$359, 0))),0)</f>
        <v>0</v>
      </c>
      <c r="O438" s="136">
        <f>IFERROR(VALUE(INDEX('CSV Import'!$AN$7:$AN$359, MATCH($BP438, 'CSV Import'!$AM$7:$AM$359, 0))),0)</f>
        <v>0</v>
      </c>
      <c r="P438" s="106">
        <f>IFERROR(VALUE(INDEX('CSV Import'!$AO$7:$AO$359, MATCH($BP438, 'CSV Import'!$AM$7:$AM$359, 0))),0)</f>
        <v>0</v>
      </c>
      <c r="Q438" s="136">
        <f>IFERROR(VALUE(INDEX('CSV Import'!$AT$7:$AT$359, MATCH($BP438, 'CSV Import'!$AS$7:$AS$359, 0))),0)</f>
        <v>0</v>
      </c>
      <c r="R438" s="106">
        <f>IFERROR(VALUE(INDEX('CSV Import'!$AU$7:$AU$359, MATCH($BP438, 'CSV Import'!$AS$7:$AS$359, 0))),0)</f>
        <v>0</v>
      </c>
      <c r="S438" s="136">
        <f>IFERROR(VALUE(INDEX('CSV Import'!$AZ$7:$AZ$359, MATCH($BP438, 'CSV Import'!$AY$7:$AY$359, 0))),0)</f>
        <v>0</v>
      </c>
      <c r="T438" s="106">
        <f>IFERROR(VALUE(INDEX('CSV Import'!$BA$7:$BA$359, MATCH($BP438, 'CSV Import'!$AY$7:$AY$359, 0))),0)</f>
        <v>0</v>
      </c>
      <c r="U438" s="136">
        <f>IFERROR(VALUE(INDEX('CSV Import'!$BF$7:$BF$359, MATCH($BP438, 'CSV Import'!$BE$7:$BE$359, 0))),0)</f>
        <v>0</v>
      </c>
      <c r="V438" s="106">
        <f>IFERROR(VALUE(INDEX('CSV Import'!$BG$7:$BG$359, MATCH($BP438, 'CSV Import'!$BE$7:$BE$359, 0))),0)</f>
        <v>0</v>
      </c>
      <c r="W438" s="136">
        <f>IFERROR(VALUE(INDEX('CSV Import'!$BL$7:$BL$359, MATCH($BP438, 'CSV Import'!$BK$7:$BK$359, 0))),0)</f>
        <v>0</v>
      </c>
      <c r="X438" s="106">
        <f>IFERROR(VALUE(INDEX('CSV Import'!$BM$7:$BM$359, MATCH($BP438, 'CSV Import'!$BK$7:$BK$359, 0))),0)</f>
        <v>0</v>
      </c>
      <c r="Y438" s="136">
        <f>IFERROR(VALUE(INDEX('CSV Import'!$BR$7:$BR$359, MATCH($BP438, 'CSV Import'!$BQ$7:$BQ$359, 0))),0)</f>
        <v>0</v>
      </c>
      <c r="Z438" s="106">
        <f>IFERROR(VALUE(INDEX('CSV Import'!$BS$7:$BS$359, MATCH($BP438, 'CSV Import'!$BQ$7:$BQ$359, 0))),0)</f>
        <v>0</v>
      </c>
      <c r="AA438" s="136">
        <f>IFERROR(VALUE(INDEX('CSV Import'!$BX$7:$BX$359, MATCH($BP438, 'CSV Import'!$BW$7:$BW$359, 0))),0)</f>
        <v>0</v>
      </c>
      <c r="AB438" s="106">
        <f>IFERROR(VALUE(INDEX('CSV Import'!$BY$7:$BY$359, MATCH($BP438, 'CSV Import'!$BW$7:$BW$359, 0))),0)</f>
        <v>0</v>
      </c>
      <c r="AC438" s="136">
        <f>IFERROR(VALUE(INDEX('CSV Import'!$CD$7:$CD$359, MATCH($BP438, 'CSV Import'!$CC$7:$CC$359, 0))),0)</f>
        <v>0</v>
      </c>
      <c r="AD438" s="106">
        <f>IFERROR(VALUE(INDEX('CSV Import'!$CE$7:$CE$359, MATCH($BP438, 'CSV Import'!$CC$7:$CC$359, 0))),0)</f>
        <v>0</v>
      </c>
      <c r="AE438" s="136">
        <f>IFERROR(VALUE(INDEX('CSV Import'!$CJ$7:$CJ$359, MATCH($BP438, 'CSV Import'!$CI$7:$CI$359, 0))),0)</f>
        <v>0</v>
      </c>
      <c r="AF438" s="106">
        <f>IFERROR(VALUE(INDEX('CSV Import'!$CK$7:$CK$359, MATCH($BP438, 'CSV Import'!$CI$7:$CI$359, 0))),0)</f>
        <v>0</v>
      </c>
      <c r="AG438" s="136">
        <f>IFERROR(VALUE(INDEX('CSV Import'!$CP$7:$CP$359, MATCH($BP438, 'CSV Import'!$CO$7:$CO$359, 0))),0)</f>
        <v>0</v>
      </c>
      <c r="AH438" s="106">
        <f>IFERROR(VALUE(INDEX('CSV Import'!$CQ$7:$CQ$359, MATCH($BP438, 'CSV Import'!$CO$7:$CO$359, 0))),0)</f>
        <v>0</v>
      </c>
      <c r="AI438" s="136">
        <f>IFERROR(VALUE(INDEX('CSV Import'!$CV$7:$CV$359, MATCH($BP438, 'CSV Import'!$CU$7:$CU$359, 0))),0)</f>
        <v>0</v>
      </c>
      <c r="AJ438" s="106">
        <f>IFERROR(VALUE(INDEX('CSV Import'!$CW$7:$CW$359, MATCH($BP438, 'CSV Import'!$CU$7:$CU$359, 0))),0)</f>
        <v>0</v>
      </c>
      <c r="AK438" s="136">
        <f>IFERROR(VALUE(INDEX('CSV Import'!$DB$7:$DB$359, MATCH($BP438, 'CSV Import'!$DA$7:$DA$359, 0))),0)</f>
        <v>0</v>
      </c>
      <c r="AL438" s="106">
        <f>IFERROR(VALUE(INDEX('CSV Import'!$DC$7:$DC$359, MATCH($BP438, 'CSV Import'!$DA$7:$DA$359, 0))),0)</f>
        <v>0</v>
      </c>
      <c r="AM438" s="136">
        <f>IFERROR(VALUE(INDEX('CSV Import'!$DH$7:$DH$359, MATCH($BP438, 'CSV Import'!$DG$7:$DG$359, 0))),0)</f>
        <v>0</v>
      </c>
      <c r="AN438" s="106">
        <f>IFERROR(VALUE(INDEX('CSV Import'!$DI$7:$DI$359, MATCH($BP438, 'CSV Import'!$DG$7:$DG$359, 0))),0)</f>
        <v>0</v>
      </c>
      <c r="AO438" s="136">
        <f>IFERROR(VALUE(INDEX('CSV Import'!$DN$7:$DN$359, MATCH($BP438, 'CSV Import'!$DM$7:$DM$359, 0))),0)</f>
        <v>0</v>
      </c>
      <c r="AP438" s="106">
        <f>IFERROR(VALUE(INDEX('CSV Import'!$DO$7:$DO$359, MATCH($BP438, 'CSV Import'!$DM$7:$DM$359, 0))),0)</f>
        <v>0</v>
      </c>
      <c r="AQ438" s="136">
        <f>IFERROR(VALUE(INDEX('CSV Import'!$DT$7:$DT$359, MATCH($BP438, 'CSV Import'!$DS$7:$DS$359, 0))),0)</f>
        <v>0</v>
      </c>
      <c r="AR438" s="106">
        <f>IFERROR(VALUE(INDEX('CSV Import'!$DU$7:$DU$359, MATCH($BP438, 'CSV Import'!$DS$7:$DS$359, 0))),0)</f>
        <v>0</v>
      </c>
      <c r="AS438" s="136">
        <f>IFERROR(VALUE(INDEX('CSV Import'!$DZ$7:$DZ$359, MATCH($BP438, 'CSV Import'!$DY$7:$DY$359, 0))),0)</f>
        <v>0</v>
      </c>
      <c r="AT438" s="106">
        <f>IFERROR(VALUE(INDEX('CSV Import'!$EA$7:$EA$359, MATCH($BP438, 'CSV Import'!$DY$7:$DY$359, 0))),0)</f>
        <v>0</v>
      </c>
      <c r="AU438" s="136">
        <f>IFERROR(VALUE(INDEX('CSV Import'!$EF$7:$EF$359, MATCH($BP438, 'CSV Import'!$EE$7:$EE$359, 0))),0)</f>
        <v>0</v>
      </c>
      <c r="AV438" s="106">
        <f>IFERROR(VALUE(INDEX('CSV Import'!$EG$7:$EG$359, MATCH($BP438, 'CSV Import'!$EE$7:$EE$359, 0))),0)</f>
        <v>0</v>
      </c>
      <c r="AW438" s="136">
        <f>IFERROR(VALUE(INDEX('CSV Import'!$EL$7:$EL$359, MATCH($BP438, 'CSV Import'!$EK$7:$EK$359, 0))),0)</f>
        <v>0</v>
      </c>
      <c r="AX438" s="106">
        <f>IFERROR(VALUE(INDEX('CSV Import'!$EM$7:$EM$359, MATCH($BP438, 'CSV Import'!$EK$7:$EK$359, 0))),0)</f>
        <v>0</v>
      </c>
      <c r="AY438" s="136">
        <f>IFERROR(VALUE(INDEX('CSV Import'!$ER$7:$ER$359, MATCH($BP438, 'CSV Import'!$EQ$7:$EQ$359, 0))),0)</f>
        <v>0</v>
      </c>
      <c r="AZ438" s="106">
        <f>IFERROR(VALUE(INDEX('CSV Import'!$ES$7:$ES$359, MATCH($BP438, 'CSV Import'!$EQ$7:$EQ$359, 0))),0)</f>
        <v>0</v>
      </c>
      <c r="BA438" s="136">
        <f>IFERROR(VALUE(INDEX('CSV Import'!$EX$7:$EX$359, MATCH($BP438, 'CSV Import'!$EW$7:$EW$359, 0))),0)</f>
        <v>0</v>
      </c>
      <c r="BB438" s="106">
        <f>IFERROR(VALUE(INDEX('CSV Import'!$EY$7:$EY$359, MATCH($BP438, 'CSV Import'!$EW$7:$EW$359, 0))),0)</f>
        <v>0</v>
      </c>
      <c r="BC438" s="136">
        <f>IFERROR(VALUE(INDEX('CSV Import'!$FD$7:$FD$359, MATCH($BP438, 'CSV Import'!$FC$7:$FC$359, 0))),0)</f>
        <v>0</v>
      </c>
      <c r="BD438" s="106">
        <f>IFERROR(VALUE(INDEX('CSV Import'!$FE$7:$FE$359, MATCH($BP438, 'CSV Import'!$FC$7:$FC$359, 0))),0)</f>
        <v>0</v>
      </c>
      <c r="BE438" s="136">
        <f>IFERROR(VALUE(INDEX('CSV Import'!$FJ$7:$FJ$359, MATCH($BP438, 'CSV Import'!$FI$7:$FI$359, 0))),0)</f>
        <v>0</v>
      </c>
      <c r="BF438" s="106">
        <f>IFERROR(VALUE(INDEX('CSV Import'!$FK$7:$FK$359, MATCH($BP438, 'CSV Import'!$FI$7:$FI$359, 0))),0)</f>
        <v>0</v>
      </c>
      <c r="BG438" s="136">
        <f>IFERROR(VALUE(INDEX('CSV Import'!$FP$7:$FP$359, MATCH($BP438, 'CSV Import'!$FO$7:$FO$359, 0))),0)</f>
        <v>0</v>
      </c>
      <c r="BH438" s="106">
        <f>IFERROR(VALUE(INDEX('CSV Import'!$FQ$7:$FQ$359, MATCH($BP438, 'CSV Import'!$FO$7:$FO$359, 0))),0)</f>
        <v>0</v>
      </c>
      <c r="BI438" s="136">
        <f>IFERROR(VALUE(INDEX('CSV Import'!$FV$7:$FV$359, MATCH($BP438, 'CSV Import'!$FU$7:$FU$359, 0))),0)</f>
        <v>0</v>
      </c>
      <c r="BJ438" s="106">
        <f>IFERROR(VALUE(INDEX('CSV Import'!$FW$7:$FW$359, MATCH($BP438, 'CSV Import'!$FU$7:$FU$359, 0))),0)</f>
        <v>0</v>
      </c>
      <c r="BK438" s="136">
        <f>IFERROR(VALUE(INDEX('CSV Import'!$GB$7:$GB$359, MATCH($BP438, 'CSV Import'!$GA$7:$GA$359, 0))),0)</f>
        <v>0</v>
      </c>
      <c r="BL438" s="106">
        <f>IFERROR(VALUE(INDEX('CSV Import'!$GC$7:$GC$359, MATCH($BP438, 'CSV Import'!$GA$7:$GA$359, 0))),0)</f>
        <v>0</v>
      </c>
      <c r="BM438" s="61">
        <f t="shared" si="598"/>
        <v>0</v>
      </c>
      <c r="BN438" s="62">
        <f t="shared" si="598"/>
        <v>0</v>
      </c>
      <c r="BP438" s="33" t="str">
        <f t="shared" si="599"/>
        <v>DEPOSIT AND TAX SUMMARY---</v>
      </c>
    </row>
    <row r="439" spans="1:68" ht="15" thickBot="1" x14ac:dyDescent="0.25">
      <c r="A439" s="28">
        <f>ROW()</f>
        <v>439</v>
      </c>
      <c r="B439" s="75" t="s">
        <v>379</v>
      </c>
      <c r="C439" s="89">
        <f t="shared" ref="C439:D439" si="600">SUM(C431:C438)</f>
        <v>16</v>
      </c>
      <c r="D439" s="74">
        <f t="shared" si="600"/>
        <v>1.5999999999999999</v>
      </c>
      <c r="E439" s="89">
        <f t="shared" ref="E439:BL439" si="601">SUM(E431:E438)</f>
        <v>16</v>
      </c>
      <c r="F439" s="74">
        <f t="shared" si="601"/>
        <v>1.5999999999999999</v>
      </c>
      <c r="G439" s="89">
        <f t="shared" si="601"/>
        <v>16</v>
      </c>
      <c r="H439" s="74">
        <f t="shared" si="601"/>
        <v>1.5999999999999999</v>
      </c>
      <c r="I439" s="89">
        <f t="shared" si="601"/>
        <v>16</v>
      </c>
      <c r="J439" s="74">
        <f t="shared" si="601"/>
        <v>1.5999999999999999</v>
      </c>
      <c r="K439" s="89">
        <f t="shared" si="601"/>
        <v>16</v>
      </c>
      <c r="L439" s="74">
        <f t="shared" si="601"/>
        <v>1.5999999999999999</v>
      </c>
      <c r="M439" s="89">
        <f t="shared" si="601"/>
        <v>16</v>
      </c>
      <c r="N439" s="74">
        <f t="shared" si="601"/>
        <v>1.5999999999999999</v>
      </c>
      <c r="O439" s="89">
        <f t="shared" si="601"/>
        <v>16</v>
      </c>
      <c r="P439" s="74">
        <f t="shared" si="601"/>
        <v>1.5999999999999999</v>
      </c>
      <c r="Q439" s="89">
        <f t="shared" si="601"/>
        <v>16</v>
      </c>
      <c r="R439" s="74">
        <f t="shared" si="601"/>
        <v>1.5999999999999999</v>
      </c>
      <c r="S439" s="89">
        <f t="shared" si="601"/>
        <v>16</v>
      </c>
      <c r="T439" s="74">
        <f t="shared" si="601"/>
        <v>1.5999999999999999</v>
      </c>
      <c r="U439" s="89">
        <f t="shared" si="601"/>
        <v>16</v>
      </c>
      <c r="V439" s="74">
        <f t="shared" si="601"/>
        <v>1.5999999999999999</v>
      </c>
      <c r="W439" s="89">
        <f t="shared" si="601"/>
        <v>16</v>
      </c>
      <c r="X439" s="74">
        <f t="shared" si="601"/>
        <v>1.5999999999999999</v>
      </c>
      <c r="Y439" s="89">
        <f t="shared" si="601"/>
        <v>16</v>
      </c>
      <c r="Z439" s="74">
        <f t="shared" si="601"/>
        <v>1.5999999999999999</v>
      </c>
      <c r="AA439" s="89">
        <f t="shared" si="601"/>
        <v>16</v>
      </c>
      <c r="AB439" s="74">
        <f t="shared" si="601"/>
        <v>1.5999999999999999</v>
      </c>
      <c r="AC439" s="89">
        <f t="shared" si="601"/>
        <v>16</v>
      </c>
      <c r="AD439" s="74">
        <f t="shared" si="601"/>
        <v>1.5999999999999999</v>
      </c>
      <c r="AE439" s="89">
        <f t="shared" si="601"/>
        <v>16</v>
      </c>
      <c r="AF439" s="74">
        <f t="shared" si="601"/>
        <v>1.5999999999999999</v>
      </c>
      <c r="AG439" s="89">
        <f t="shared" si="601"/>
        <v>16</v>
      </c>
      <c r="AH439" s="74">
        <f t="shared" si="601"/>
        <v>1.5999999999999999</v>
      </c>
      <c r="AI439" s="89">
        <f t="shared" si="601"/>
        <v>16</v>
      </c>
      <c r="AJ439" s="74">
        <f t="shared" si="601"/>
        <v>1.5999999999999999</v>
      </c>
      <c r="AK439" s="89">
        <f t="shared" si="601"/>
        <v>16</v>
      </c>
      <c r="AL439" s="74">
        <f t="shared" si="601"/>
        <v>1.5999999999999999</v>
      </c>
      <c r="AM439" s="89">
        <f t="shared" si="601"/>
        <v>16</v>
      </c>
      <c r="AN439" s="74">
        <f t="shared" si="601"/>
        <v>1.5999999999999999</v>
      </c>
      <c r="AO439" s="89">
        <f t="shared" si="601"/>
        <v>16</v>
      </c>
      <c r="AP439" s="74">
        <f t="shared" si="601"/>
        <v>1.5999999999999999</v>
      </c>
      <c r="AQ439" s="89">
        <f t="shared" si="601"/>
        <v>16</v>
      </c>
      <c r="AR439" s="74">
        <f t="shared" si="601"/>
        <v>1.5999999999999999</v>
      </c>
      <c r="AS439" s="89">
        <f t="shared" si="601"/>
        <v>16</v>
      </c>
      <c r="AT439" s="74">
        <f t="shared" si="601"/>
        <v>1.5999999999999999</v>
      </c>
      <c r="AU439" s="89">
        <f t="shared" si="601"/>
        <v>16</v>
      </c>
      <c r="AV439" s="74">
        <f t="shared" si="601"/>
        <v>1.5999999999999999</v>
      </c>
      <c r="AW439" s="89">
        <f t="shared" si="601"/>
        <v>16</v>
      </c>
      <c r="AX439" s="74">
        <f t="shared" si="601"/>
        <v>1.5999999999999999</v>
      </c>
      <c r="AY439" s="89">
        <f t="shared" si="601"/>
        <v>16</v>
      </c>
      <c r="AZ439" s="74">
        <f t="shared" si="601"/>
        <v>1.5999999999999999</v>
      </c>
      <c r="BA439" s="89">
        <f t="shared" si="601"/>
        <v>16</v>
      </c>
      <c r="BB439" s="74">
        <f t="shared" si="601"/>
        <v>1.5999999999999999</v>
      </c>
      <c r="BC439" s="89">
        <f t="shared" si="601"/>
        <v>19</v>
      </c>
      <c r="BD439" s="74">
        <f t="shared" si="601"/>
        <v>1.9</v>
      </c>
      <c r="BE439" s="89">
        <f t="shared" si="601"/>
        <v>16</v>
      </c>
      <c r="BF439" s="74">
        <f t="shared" si="601"/>
        <v>1.5999999999999999</v>
      </c>
      <c r="BG439" s="89">
        <f t="shared" si="601"/>
        <v>16</v>
      </c>
      <c r="BH439" s="74">
        <f t="shared" si="601"/>
        <v>1.5999999999999999</v>
      </c>
      <c r="BI439" s="89">
        <f t="shared" si="601"/>
        <v>16</v>
      </c>
      <c r="BJ439" s="74">
        <f t="shared" si="601"/>
        <v>1.5999999999999999</v>
      </c>
      <c r="BK439" s="89">
        <f t="shared" si="601"/>
        <v>0</v>
      </c>
      <c r="BL439" s="74">
        <f t="shared" si="601"/>
        <v>0</v>
      </c>
      <c r="BM439" s="89">
        <f t="shared" ref="BM439:BN439" si="602">SUM(BM431:BM438)</f>
        <v>483</v>
      </c>
      <c r="BN439" s="74">
        <f t="shared" si="602"/>
        <v>48.29999999999999</v>
      </c>
    </row>
    <row r="440" spans="1:68" x14ac:dyDescent="0.2">
      <c r="A440" s="28">
        <f>ROW()</f>
        <v>440</v>
      </c>
      <c r="B440" s="90" t="str">
        <f>"Balance total to Deposits (row "&amp;TEXT(ROW(B398),"0")&amp;")"</f>
        <v>Balance total to Deposits (row 398)</v>
      </c>
      <c r="C440" s="91"/>
      <c r="D440" s="91" t="str">
        <f>IF(D398=D439,"Balanced", "Out of Bal.")</f>
        <v>Balanced</v>
      </c>
      <c r="E440" s="91"/>
      <c r="F440" s="91" t="str">
        <f>IF(F398=F439,"Balanced", "Out of Bal.")</f>
        <v>Balanced</v>
      </c>
      <c r="G440" s="91"/>
      <c r="H440" s="91" t="str">
        <f>IF(H398=H439,"Balanced", "Out of Bal.")</f>
        <v>Balanced</v>
      </c>
      <c r="I440" s="91"/>
      <c r="J440" s="91" t="str">
        <f>IF(J398=J439,"Balanced", "Out of Bal.")</f>
        <v>Balanced</v>
      </c>
      <c r="K440" s="91"/>
      <c r="L440" s="91" t="str">
        <f>IF(L398=L439,"Balanced", "Out of Bal.")</f>
        <v>Balanced</v>
      </c>
      <c r="M440" s="91"/>
      <c r="N440" s="91" t="str">
        <f>IF(N398=N439,"Balanced", "Out of Bal.")</f>
        <v>Balanced</v>
      </c>
      <c r="O440" s="91"/>
      <c r="P440" s="91" t="str">
        <f>IF(P398=P439,"Balanced", "Out of Bal.")</f>
        <v>Balanced</v>
      </c>
      <c r="Q440" s="91"/>
      <c r="R440" s="91" t="str">
        <f>IF(R398=R439,"Balanced", "Out of Bal.")</f>
        <v>Balanced</v>
      </c>
      <c r="S440" s="91"/>
      <c r="T440" s="91" t="str">
        <f>IF(T398=T439,"Balanced", "Out of Bal.")</f>
        <v>Balanced</v>
      </c>
      <c r="U440" s="91"/>
      <c r="V440" s="91" t="str">
        <f>IF(V398=V439,"Balanced", "Out of Bal.")</f>
        <v>Balanced</v>
      </c>
      <c r="W440" s="91"/>
      <c r="X440" s="91" t="str">
        <f>IF(X398=X439,"Balanced", "Out of Bal.")</f>
        <v>Balanced</v>
      </c>
      <c r="Y440" s="91"/>
      <c r="Z440" s="91" t="str">
        <f>IF(Z398=Z439,"Balanced", "Out of Bal.")</f>
        <v>Balanced</v>
      </c>
      <c r="AA440" s="91"/>
      <c r="AB440" s="91" t="str">
        <f>IF(AB398=AB439,"Balanced", "Out of Bal.")</f>
        <v>Balanced</v>
      </c>
      <c r="AC440" s="91"/>
      <c r="AD440" s="91" t="str">
        <f>IF(AD398=AD439,"Balanced", "Out of Bal.")</f>
        <v>Balanced</v>
      </c>
      <c r="AE440" s="91"/>
      <c r="AF440" s="91" t="str">
        <f>IF(AF398=AF439,"Balanced", "Out of Bal.")</f>
        <v>Balanced</v>
      </c>
      <c r="AG440" s="91"/>
      <c r="AH440" s="91" t="str">
        <f>IF(AH398=AH439,"Balanced", "Out of Bal.")</f>
        <v>Balanced</v>
      </c>
      <c r="AI440" s="91"/>
      <c r="AJ440" s="91" t="str">
        <f>IF(AJ398=AJ439,"Balanced", "Out of Bal.")</f>
        <v>Balanced</v>
      </c>
      <c r="AK440" s="91"/>
      <c r="AL440" s="91" t="str">
        <f>IF(AL398=AL439,"Balanced", "Out of Bal.")</f>
        <v>Balanced</v>
      </c>
      <c r="AM440" s="91"/>
      <c r="AN440" s="91" t="str">
        <f>IF(AN398=AN439,"Balanced", "Out of Bal.")</f>
        <v>Balanced</v>
      </c>
      <c r="AO440" s="91"/>
      <c r="AP440" s="91" t="str">
        <f>IF(AP398=AP439,"Balanced", "Out of Bal.")</f>
        <v>Balanced</v>
      </c>
      <c r="AQ440" s="91"/>
      <c r="AR440" s="91" t="str">
        <f>IF(AR398=AR439,"Balanced", "Out of Bal.")</f>
        <v>Balanced</v>
      </c>
      <c r="AS440" s="91"/>
      <c r="AT440" s="91" t="str">
        <f>IF(AT398=AT439,"Balanced", "Out of Bal.")</f>
        <v>Balanced</v>
      </c>
      <c r="AU440" s="91"/>
      <c r="AV440" s="91" t="str">
        <f>IF(AV398=AV439,"Balanced", "Out of Bal.")</f>
        <v>Balanced</v>
      </c>
      <c r="AW440" s="91"/>
      <c r="AX440" s="91" t="str">
        <f>IF(AX398=AX439,"Balanced", "Out of Bal.")</f>
        <v>Balanced</v>
      </c>
      <c r="AY440" s="91"/>
      <c r="AZ440" s="91" t="str">
        <f>IF(AZ398=AZ439,"Balanced", "Out of Bal.")</f>
        <v>Balanced</v>
      </c>
      <c r="BA440" s="91"/>
      <c r="BB440" s="91" t="str">
        <f>IF(BB398=BB439,"Balanced", "Out of Bal.")</f>
        <v>Balanced</v>
      </c>
      <c r="BC440" s="91"/>
      <c r="BD440" s="91" t="str">
        <f>IF(BD398=BD439,"Balanced", "Out of Bal.")</f>
        <v>Out of Bal.</v>
      </c>
      <c r="BE440" s="91"/>
      <c r="BF440" s="91" t="str">
        <f>IF(BF398=BF439,"Balanced", "Out of Bal.")</f>
        <v>Balanced</v>
      </c>
      <c r="BG440" s="91"/>
      <c r="BH440" s="91" t="str">
        <f>IF(BH398=BH439,"Balanced", "Out of Bal.")</f>
        <v>Balanced</v>
      </c>
      <c r="BI440" s="91"/>
      <c r="BJ440" s="91" t="str">
        <f>IF(BJ398=BJ439,"Balanced", "Out of Bal.")</f>
        <v>Balanced</v>
      </c>
      <c r="BK440" s="91"/>
      <c r="BL440" s="91" t="str">
        <f>IF(BL398=BL439,"Balanced", "Out of Bal.")</f>
        <v>Balanced</v>
      </c>
      <c r="BM440" s="47"/>
      <c r="BN440" s="91" t="str">
        <f>IF(BN398=BN439,"Balanced", "Out of Bal.")</f>
        <v>Out of Bal.</v>
      </c>
    </row>
    <row r="441" spans="1:68" ht="15" thickBot="1" x14ac:dyDescent="0.25">
      <c r="A441" s="28">
        <f>ROW()</f>
        <v>441</v>
      </c>
      <c r="C441" s="51"/>
      <c r="E441" s="51"/>
      <c r="G441" s="51"/>
      <c r="I441" s="51"/>
      <c r="K441" s="51"/>
      <c r="M441" s="51"/>
      <c r="O441" s="51"/>
      <c r="Q441" s="51"/>
      <c r="S441" s="51"/>
      <c r="U441" s="51"/>
      <c r="W441" s="51"/>
      <c r="Y441" s="51"/>
      <c r="AA441" s="51"/>
      <c r="AC441" s="51"/>
      <c r="AE441" s="51"/>
      <c r="AG441" s="51"/>
      <c r="AI441" s="51"/>
      <c r="AK441" s="51"/>
      <c r="AM441" s="51"/>
      <c r="AO441" s="51"/>
      <c r="AQ441" s="51"/>
      <c r="AS441" s="51"/>
      <c r="AU441" s="51"/>
      <c r="AW441" s="51"/>
      <c r="AY441" s="51"/>
      <c r="BA441" s="51"/>
      <c r="BC441" s="51"/>
      <c r="BE441" s="51"/>
      <c r="BG441" s="51"/>
      <c r="BI441" s="51"/>
      <c r="BK441" s="51"/>
    </row>
    <row r="442" spans="1:68" ht="15" thickBot="1" x14ac:dyDescent="0.25">
      <c r="A442" s="28">
        <f>ROW()</f>
        <v>442</v>
      </c>
      <c r="B442" s="42" t="s">
        <v>380</v>
      </c>
      <c r="C442" s="51"/>
      <c r="E442" s="51"/>
      <c r="G442" s="51"/>
      <c r="I442" s="51"/>
      <c r="K442" s="51"/>
      <c r="M442" s="51"/>
      <c r="O442" s="51"/>
      <c r="Q442" s="51"/>
      <c r="S442" s="51"/>
      <c r="U442" s="51"/>
      <c r="W442" s="51"/>
      <c r="Y442" s="51"/>
      <c r="AA442" s="51"/>
      <c r="AC442" s="51"/>
      <c r="AE442" s="51"/>
      <c r="AG442" s="51"/>
      <c r="AI442" s="51"/>
      <c r="AK442" s="51"/>
      <c r="AM442" s="51"/>
      <c r="AO442" s="51"/>
      <c r="AQ442" s="51"/>
      <c r="AS442" s="51"/>
      <c r="AU442" s="51"/>
      <c r="AW442" s="51"/>
      <c r="AY442" s="51"/>
      <c r="BA442" s="51"/>
      <c r="BC442" s="51"/>
      <c r="BE442" s="51"/>
      <c r="BG442" s="51"/>
      <c r="BI442" s="51"/>
      <c r="BK442" s="51"/>
    </row>
    <row r="443" spans="1:68" x14ac:dyDescent="0.2">
      <c r="A443" s="28">
        <f>ROW()</f>
        <v>443</v>
      </c>
      <c r="B443" s="125" t="s">
        <v>381</v>
      </c>
      <c r="C443" s="51"/>
      <c r="D443" s="79">
        <f>IFERROR(VALUE(INDEX('CSV Import'!$E$7:$E$359, MATCH($BP443, 'CSV Import'!$C$7:$C$359, 0))),0)</f>
        <v>127.36</v>
      </c>
      <c r="E443" s="51"/>
      <c r="F443" s="79">
        <f>IFERROR(VALUE(INDEX('CSV Import'!$K$7:$K$359, MATCH($BP443, 'CSV Import'!$I$7:$I$359, 0))),0)</f>
        <v>127.36</v>
      </c>
      <c r="G443" s="51"/>
      <c r="H443" s="79">
        <f>IFERROR(VALUE(INDEX('CSV Import'!$Q$7:$Q$359, MATCH($BP443, 'CSV Import'!$O$7:$O$359, 0))),0)</f>
        <v>127.36</v>
      </c>
      <c r="I443" s="51"/>
      <c r="J443" s="79">
        <f>IFERROR(VALUE(INDEX('CSV Import'!$W$7:$W$359, MATCH($BP443, 'CSV Import'!$U$7:$U$359, 0))),0)</f>
        <v>127.36</v>
      </c>
      <c r="K443" s="51"/>
      <c r="L443" s="79">
        <f>IFERROR(VALUE(INDEX('CSV Import'!$AC$7:$AC$359, MATCH($BP443, 'CSV Import'!$AA$7:$AA$359, 0))),0)</f>
        <v>127.36</v>
      </c>
      <c r="M443" s="51"/>
      <c r="N443" s="79">
        <f>IFERROR(VALUE(INDEX('CSV Import'!$AI$7:$AI$359, MATCH($BP443, 'CSV Import'!$AG$7:$AG$359, 0))),0)</f>
        <v>127.36</v>
      </c>
      <c r="O443" s="51"/>
      <c r="P443" s="79">
        <f>IFERROR(VALUE(INDEX('CSV Import'!$AO$7:$AO$359, MATCH($BP443, 'CSV Import'!$AM$7:$AM$359, 0))),0)</f>
        <v>127.36</v>
      </c>
      <c r="Q443" s="51"/>
      <c r="R443" s="79">
        <f>IFERROR(VALUE(INDEX('CSV Import'!$AU$7:$AU$359, MATCH($BP443, 'CSV Import'!$AS$7:$AS$359, 0))),0)</f>
        <v>127.36</v>
      </c>
      <c r="S443" s="51"/>
      <c r="T443" s="79">
        <f>IFERROR(VALUE(INDEX('CSV Import'!$BA$7:$BA$359, MATCH($BP443, 'CSV Import'!$AY$7:$AY$359, 0))),0)</f>
        <v>127.36</v>
      </c>
      <c r="U443" s="51"/>
      <c r="V443" s="79">
        <f>IFERROR(VALUE(INDEX('CSV Import'!$BG$7:$BG$359, MATCH($BP443, 'CSV Import'!$BE$7:$BE$359, 0))),0)</f>
        <v>127.36</v>
      </c>
      <c r="W443" s="51"/>
      <c r="X443" s="79">
        <f>IFERROR(VALUE(INDEX('CSV Import'!$BM$7:$BM$359, MATCH($BP443, 'CSV Import'!$BK$7:$BK$359, 0))),0)</f>
        <v>127.36</v>
      </c>
      <c r="Y443" s="51"/>
      <c r="Z443" s="79">
        <f>IFERROR(VALUE(INDEX('CSV Import'!$BS$7:$BS$359, MATCH($BP443, 'CSV Import'!$BQ$7:$BQ$359, 0))),0)</f>
        <v>127.36</v>
      </c>
      <c r="AA443" s="51"/>
      <c r="AB443" s="79">
        <f>IFERROR(VALUE(INDEX('CSV Import'!$BY$7:$BY$359, MATCH($BP443, 'CSV Import'!$BW$7:$BW$359, 0))),0)</f>
        <v>127.36</v>
      </c>
      <c r="AC443" s="51"/>
      <c r="AD443" s="79">
        <f>IFERROR(VALUE(INDEX('CSV Import'!$CE$7:$CE$359, MATCH($BP443, 'CSV Import'!$CC$7:$CC$359, 0))),0)</f>
        <v>127.36</v>
      </c>
      <c r="AE443" s="51"/>
      <c r="AF443" s="79">
        <f>IFERROR(VALUE(INDEX('CSV Import'!$CK$7:$CK$359, MATCH($BP443, 'CSV Import'!$CI$7:$CI$359, 0))),0)</f>
        <v>127.36</v>
      </c>
      <c r="AG443" s="51"/>
      <c r="AH443" s="79">
        <f>IFERROR(VALUE(INDEX('CSV Import'!$CQ$7:$CQ$359, MATCH($BP443, 'CSV Import'!$CO$7:$CO$359, 0))),0)</f>
        <v>127.36</v>
      </c>
      <c r="AI443" s="51"/>
      <c r="AJ443" s="79">
        <f>IFERROR(VALUE(INDEX('CSV Import'!$CW$7:$CW$359, MATCH($BP443, 'CSV Import'!$CU$7:$CU$359, 0))),0)</f>
        <v>127.36</v>
      </c>
      <c r="AK443" s="51"/>
      <c r="AL443" s="79">
        <f>IFERROR(VALUE(INDEX('CSV Import'!$DC$7:$DC$359, MATCH($BP443, 'CSV Import'!$DA$7:$DA$359, 0))),0)</f>
        <v>127.36</v>
      </c>
      <c r="AM443" s="51"/>
      <c r="AN443" s="79">
        <f>IFERROR(VALUE(INDEX('CSV Import'!$DI$7:$DI$359, MATCH($BP443, 'CSV Import'!$DG$7:$DG$359, 0))),0)</f>
        <v>127.36</v>
      </c>
      <c r="AO443" s="51"/>
      <c r="AP443" s="79">
        <f>IFERROR(VALUE(INDEX('CSV Import'!$DO$7:$DO$359, MATCH($BP443, 'CSV Import'!$DM$7:$DM$359, 0))),0)</f>
        <v>127.36</v>
      </c>
      <c r="AQ443" s="51"/>
      <c r="AR443" s="79">
        <f>IFERROR(VALUE(INDEX('CSV Import'!$DU$7:$DU$359, MATCH($BP443, 'CSV Import'!$DS$7:$DS$359, 0))),0)</f>
        <v>127.36</v>
      </c>
      <c r="AS443" s="51"/>
      <c r="AT443" s="79">
        <f>IFERROR(VALUE(INDEX('CSV Import'!$EA$7:$EA$359, MATCH($BP443, 'CSV Import'!$DY$7:$DY$359, 0))),0)</f>
        <v>127.36</v>
      </c>
      <c r="AU443" s="51"/>
      <c r="AV443" s="79">
        <f>IFERROR(VALUE(INDEX('CSV Import'!$EG$7:$EG$359, MATCH($BP443, 'CSV Import'!$EE$7:$EE$359, 0))),0)</f>
        <v>127.36</v>
      </c>
      <c r="AW443" s="51"/>
      <c r="AX443" s="79">
        <f>IFERROR(VALUE(INDEX('CSV Import'!$EM$7:$EM$359, MATCH($BP443, 'CSV Import'!$EK$7:$EK$359, 0))),0)</f>
        <v>127.36</v>
      </c>
      <c r="AY443" s="51"/>
      <c r="AZ443" s="79">
        <f>IFERROR(VALUE(INDEX('CSV Import'!$ES$7:$ES$359, MATCH($BP443, 'CSV Import'!$EQ$7:$EQ$359, 0))),0)</f>
        <v>127.36</v>
      </c>
      <c r="BA443" s="51"/>
      <c r="BB443" s="79">
        <f>IFERROR(VALUE(INDEX('CSV Import'!$EY$7:$EY$359, MATCH($BP443, 'CSV Import'!$EW$7:$EW$359, 0))),0)</f>
        <v>127.36</v>
      </c>
      <c r="BC443" s="51"/>
      <c r="BD443" s="79">
        <f>IFERROR(VALUE(INDEX('CSV Import'!$FE$7:$FE$359, MATCH($BP443, 'CSV Import'!$FC$7:$FC$359, 0))),0)</f>
        <v>127.36</v>
      </c>
      <c r="BE443" s="51"/>
      <c r="BF443" s="79">
        <f>IFERROR(VALUE(INDEX('CSV Import'!$FK$7:$FK$359, MATCH($BP443, 'CSV Import'!$FI$7:$FI$359, 0))),0)</f>
        <v>127.36</v>
      </c>
      <c r="BG443" s="51"/>
      <c r="BH443" s="79">
        <f>IFERROR(VALUE(INDEX('CSV Import'!$FQ$7:$FQ$359, MATCH($BP443, 'CSV Import'!$FO$7:$FO$359, 0))),0)</f>
        <v>127.36</v>
      </c>
      <c r="BI443" s="51"/>
      <c r="BJ443" s="79">
        <f>IFERROR(VALUE(INDEX('CSV Import'!$FW$7:$FW$359, MATCH($BP443, 'CSV Import'!$FU$7:$FU$359, 0))),0)</f>
        <v>127.36</v>
      </c>
      <c r="BK443" s="51"/>
      <c r="BL443" s="79">
        <f>IFERROR(VALUE(INDEX('CSV Import'!$GC$7:$GC$359, MATCH($BP443, 'CSV Import'!$GA$7:$GA$359, 0))),0)</f>
        <v>0</v>
      </c>
      <c r="BN443" s="80">
        <f t="shared" ref="BN443:BN445" si="603">SUM(D443,F443,H443,J443,L443,N443,P443,R443,T443,V443,X443,Z443,AB443,AD443,AF443)+SUM(AH443,AJ443,AL443,AN443,AP443,AR443,AT443,AV443,AX443,AZ443,BB443,BD443,BF443,BH443,BJ443,BL443)</f>
        <v>3820.7999999999988</v>
      </c>
      <c r="BP443" s="33" t="s">
        <v>382</v>
      </c>
    </row>
    <row r="444" spans="1:68" x14ac:dyDescent="0.2">
      <c r="A444" s="28">
        <f>ROW()</f>
        <v>444</v>
      </c>
      <c r="B444" s="137" t="s">
        <v>383</v>
      </c>
      <c r="C444" s="51"/>
      <c r="D444" s="81">
        <f>IFERROR(VALUE(INDEX('CSV Import'!$E$7:$E$359, MATCH($BP444, 'CSV Import'!$C$7:$C$359, 0))),0)</f>
        <v>0</v>
      </c>
      <c r="E444" s="51"/>
      <c r="F444" s="81">
        <f>IFERROR(VALUE(INDEX('CSV Import'!$K$7:$K$359, MATCH($BP444, 'CSV Import'!$I$7:$I$359, 0))),0)</f>
        <v>0</v>
      </c>
      <c r="G444" s="51"/>
      <c r="H444" s="81">
        <f>IFERROR(VALUE(INDEX('CSV Import'!$Q$7:$Q$359, MATCH($BP444, 'CSV Import'!$O$7:$O$359, 0))),0)</f>
        <v>0</v>
      </c>
      <c r="I444" s="51"/>
      <c r="J444" s="81">
        <f>IFERROR(VALUE(INDEX('CSV Import'!$W$7:$W$359, MATCH($BP444, 'CSV Import'!$U$7:$U$359, 0))),0)</f>
        <v>0</v>
      </c>
      <c r="K444" s="51"/>
      <c r="L444" s="81">
        <f>IFERROR(VALUE(INDEX('CSV Import'!$AC$7:$AC$359, MATCH($BP444, 'CSV Import'!$AA$7:$AA$359, 0))),0)</f>
        <v>0</v>
      </c>
      <c r="M444" s="51"/>
      <c r="N444" s="81">
        <f>IFERROR(VALUE(INDEX('CSV Import'!$AI$7:$AI$359, MATCH($BP444, 'CSV Import'!$AG$7:$AG$359, 0))),0)</f>
        <v>0</v>
      </c>
      <c r="O444" s="51"/>
      <c r="P444" s="81">
        <f>IFERROR(VALUE(INDEX('CSV Import'!$AO$7:$AO$359, MATCH($BP444, 'CSV Import'!$AM$7:$AM$359, 0))),0)</f>
        <v>0</v>
      </c>
      <c r="Q444" s="51"/>
      <c r="R444" s="81">
        <f>IFERROR(VALUE(INDEX('CSV Import'!$AU$7:$AU$359, MATCH($BP444, 'CSV Import'!$AS$7:$AS$359, 0))),0)</f>
        <v>0</v>
      </c>
      <c r="S444" s="51"/>
      <c r="T444" s="81">
        <f>IFERROR(VALUE(INDEX('CSV Import'!$BA$7:$BA$359, MATCH($BP444, 'CSV Import'!$AY$7:$AY$359, 0))),0)</f>
        <v>0</v>
      </c>
      <c r="U444" s="51"/>
      <c r="V444" s="81">
        <f>IFERROR(VALUE(INDEX('CSV Import'!$BG$7:$BG$359, MATCH($BP444, 'CSV Import'!$BE$7:$BE$359, 0))),0)</f>
        <v>0</v>
      </c>
      <c r="W444" s="51"/>
      <c r="X444" s="81">
        <f>IFERROR(VALUE(INDEX('CSV Import'!$BM$7:$BM$359, MATCH($BP444, 'CSV Import'!$BK$7:$BK$359, 0))),0)</f>
        <v>0</v>
      </c>
      <c r="Y444" s="51"/>
      <c r="Z444" s="81">
        <f>IFERROR(VALUE(INDEX('CSV Import'!$BS$7:$BS$359, MATCH($BP444, 'CSV Import'!$BQ$7:$BQ$359, 0))),0)</f>
        <v>0</v>
      </c>
      <c r="AA444" s="51"/>
      <c r="AB444" s="81">
        <f>IFERROR(VALUE(INDEX('CSV Import'!$BY$7:$BY$359, MATCH($BP444, 'CSV Import'!$BW$7:$BW$359, 0))),0)</f>
        <v>0</v>
      </c>
      <c r="AC444" s="51"/>
      <c r="AD444" s="81">
        <f>IFERROR(VALUE(INDEX('CSV Import'!$CE$7:$CE$359, MATCH($BP444, 'CSV Import'!$CC$7:$CC$359, 0))),0)</f>
        <v>0</v>
      </c>
      <c r="AE444" s="51"/>
      <c r="AF444" s="81">
        <f>IFERROR(VALUE(INDEX('CSV Import'!$CK$7:$CK$359, MATCH($BP444, 'CSV Import'!$CI$7:$CI$359, 0))),0)</f>
        <v>0</v>
      </c>
      <c r="AG444" s="51"/>
      <c r="AH444" s="81">
        <f>IFERROR(VALUE(INDEX('CSV Import'!$CQ$7:$CQ$359, MATCH($BP444, 'CSV Import'!$CO$7:$CO$359, 0))),0)</f>
        <v>0</v>
      </c>
      <c r="AI444" s="51"/>
      <c r="AJ444" s="81">
        <f>IFERROR(VALUE(INDEX('CSV Import'!$CW$7:$CW$359, MATCH($BP444, 'CSV Import'!$CU$7:$CU$359, 0))),0)</f>
        <v>0</v>
      </c>
      <c r="AK444" s="51"/>
      <c r="AL444" s="81">
        <f>IFERROR(VALUE(INDEX('CSV Import'!$DC$7:$DC$359, MATCH($BP444, 'CSV Import'!$DA$7:$DA$359, 0))),0)</f>
        <v>0</v>
      </c>
      <c r="AM444" s="51"/>
      <c r="AN444" s="81">
        <f>IFERROR(VALUE(INDEX('CSV Import'!$DI$7:$DI$359, MATCH($BP444, 'CSV Import'!$DG$7:$DG$359, 0))),0)</f>
        <v>0</v>
      </c>
      <c r="AO444" s="51"/>
      <c r="AP444" s="81">
        <f>IFERROR(VALUE(INDEX('CSV Import'!$DO$7:$DO$359, MATCH($BP444, 'CSV Import'!$DM$7:$DM$359, 0))),0)</f>
        <v>0</v>
      </c>
      <c r="AQ444" s="51"/>
      <c r="AR444" s="81">
        <f>IFERROR(VALUE(INDEX('CSV Import'!$DU$7:$DU$359, MATCH($BP444, 'CSV Import'!$DS$7:$DS$359, 0))),0)</f>
        <v>0</v>
      </c>
      <c r="AS444" s="51"/>
      <c r="AT444" s="81">
        <f>IFERROR(VALUE(INDEX('CSV Import'!$EA$7:$EA$359, MATCH($BP444, 'CSV Import'!$DY$7:$DY$359, 0))),0)</f>
        <v>0</v>
      </c>
      <c r="AU444" s="51"/>
      <c r="AV444" s="81">
        <f>IFERROR(VALUE(INDEX('CSV Import'!$EG$7:$EG$359, MATCH($BP444, 'CSV Import'!$EE$7:$EE$359, 0))),0)</f>
        <v>0</v>
      </c>
      <c r="AW444" s="51"/>
      <c r="AX444" s="81">
        <f>IFERROR(VALUE(INDEX('CSV Import'!$EM$7:$EM$359, MATCH($BP444, 'CSV Import'!$EK$7:$EK$359, 0))),0)</f>
        <v>0</v>
      </c>
      <c r="AY444" s="51"/>
      <c r="AZ444" s="81">
        <f>IFERROR(VALUE(INDEX('CSV Import'!$ES$7:$ES$359, MATCH($BP444, 'CSV Import'!$EQ$7:$EQ$359, 0))),0)</f>
        <v>0</v>
      </c>
      <c r="BA444" s="51"/>
      <c r="BB444" s="81">
        <f>IFERROR(VALUE(INDEX('CSV Import'!$EY$7:$EY$359, MATCH($BP444, 'CSV Import'!$EW$7:$EW$359, 0))),0)</f>
        <v>0</v>
      </c>
      <c r="BC444" s="51"/>
      <c r="BD444" s="81">
        <f>IFERROR(VALUE(INDEX('CSV Import'!$FE$7:$FE$359, MATCH($BP444, 'CSV Import'!$FC$7:$FC$359, 0))),0)</f>
        <v>0</v>
      </c>
      <c r="BE444" s="51"/>
      <c r="BF444" s="81">
        <f>IFERROR(VALUE(INDEX('CSV Import'!$FK$7:$FK$359, MATCH($BP444, 'CSV Import'!$FI$7:$FI$359, 0))),0)</f>
        <v>0</v>
      </c>
      <c r="BG444" s="51"/>
      <c r="BH444" s="81">
        <f>IFERROR(VALUE(INDEX('CSV Import'!$FQ$7:$FQ$359, MATCH($BP444, 'CSV Import'!$FO$7:$FO$359, 0))),0)</f>
        <v>0</v>
      </c>
      <c r="BI444" s="51"/>
      <c r="BJ444" s="81">
        <f>IFERROR(VALUE(INDEX('CSV Import'!$FW$7:$FW$359, MATCH($BP444, 'CSV Import'!$FU$7:$FU$359, 0))),0)</f>
        <v>0</v>
      </c>
      <c r="BK444" s="51"/>
      <c r="BL444" s="81">
        <f>IFERROR(VALUE(INDEX('CSV Import'!$GC$7:$GC$359, MATCH($BP444, 'CSV Import'!$GA$7:$GA$359, 0))),0)</f>
        <v>0</v>
      </c>
      <c r="BN444" s="82">
        <f t="shared" si="603"/>
        <v>0</v>
      </c>
      <c r="BP444" s="33" t="s">
        <v>384</v>
      </c>
    </row>
    <row r="445" spans="1:68" ht="15" thickBot="1" x14ac:dyDescent="0.25">
      <c r="A445" s="28">
        <f>ROW()</f>
        <v>445</v>
      </c>
      <c r="B445" s="83" t="s">
        <v>385</v>
      </c>
      <c r="C445" s="51"/>
      <c r="D445" s="84">
        <f>IFERROR(VALUE(INDEX('CSV Import'!$E$7:$E$359, MATCH($BP445, 'CSV Import'!$C$7:$C$359, 0))),0)</f>
        <v>3.06</v>
      </c>
      <c r="E445" s="51"/>
      <c r="F445" s="84">
        <f>IFERROR(VALUE(INDEX('CSV Import'!$K$7:$K$359, MATCH($BP445, 'CSV Import'!$I$7:$I$359, 0))),0)</f>
        <v>3.06</v>
      </c>
      <c r="G445" s="51"/>
      <c r="H445" s="84">
        <f>IFERROR(VALUE(INDEX('CSV Import'!$Q$7:$Q$359, MATCH($BP445, 'CSV Import'!$O$7:$O$359, 0))),0)</f>
        <v>3.06</v>
      </c>
      <c r="I445" s="51"/>
      <c r="J445" s="84">
        <f>IFERROR(VALUE(INDEX('CSV Import'!$W$7:$W$359, MATCH($BP445, 'CSV Import'!$U$7:$U$359, 0))),0)</f>
        <v>3.06</v>
      </c>
      <c r="K445" s="51"/>
      <c r="L445" s="84">
        <f>IFERROR(VALUE(INDEX('CSV Import'!$AC$7:$AC$359, MATCH($BP445, 'CSV Import'!$AA$7:$AA$359, 0))),0)</f>
        <v>3.06</v>
      </c>
      <c r="M445" s="51"/>
      <c r="N445" s="84">
        <f>IFERROR(VALUE(INDEX('CSV Import'!$AI$7:$AI$359, MATCH($BP445, 'CSV Import'!$AG$7:$AG$359, 0))),0)</f>
        <v>3.06</v>
      </c>
      <c r="O445" s="51"/>
      <c r="P445" s="84">
        <f>IFERROR(VALUE(INDEX('CSV Import'!$AO$7:$AO$359, MATCH($BP445, 'CSV Import'!$AM$7:$AM$359, 0))),0)</f>
        <v>3.06</v>
      </c>
      <c r="Q445" s="51"/>
      <c r="R445" s="84">
        <f>IFERROR(VALUE(INDEX('CSV Import'!$AU$7:$AU$359, MATCH($BP445, 'CSV Import'!$AS$7:$AS$359, 0))),0)</f>
        <v>3.06</v>
      </c>
      <c r="S445" s="51"/>
      <c r="T445" s="84">
        <f>IFERROR(VALUE(INDEX('CSV Import'!$BA$7:$BA$359, MATCH($BP445, 'CSV Import'!$AY$7:$AY$359, 0))),0)</f>
        <v>3.06</v>
      </c>
      <c r="U445" s="51"/>
      <c r="V445" s="84">
        <f>IFERROR(VALUE(INDEX('CSV Import'!$BG$7:$BG$359, MATCH($BP445, 'CSV Import'!$BE$7:$BE$359, 0))),0)</f>
        <v>3.06</v>
      </c>
      <c r="W445" s="51"/>
      <c r="X445" s="84">
        <f>IFERROR(VALUE(INDEX('CSV Import'!$BM$7:$BM$359, MATCH($BP445, 'CSV Import'!$BK$7:$BK$359, 0))),0)</f>
        <v>3.06</v>
      </c>
      <c r="Y445" s="51"/>
      <c r="Z445" s="84">
        <f>IFERROR(VALUE(INDEX('CSV Import'!$BS$7:$BS$359, MATCH($BP445, 'CSV Import'!$BQ$7:$BQ$359, 0))),0)</f>
        <v>3.06</v>
      </c>
      <c r="AA445" s="51"/>
      <c r="AB445" s="84">
        <f>IFERROR(VALUE(INDEX('CSV Import'!$BY$7:$BY$359, MATCH($BP445, 'CSV Import'!$BW$7:$BW$359, 0))),0)</f>
        <v>3.06</v>
      </c>
      <c r="AC445" s="51"/>
      <c r="AD445" s="84">
        <f>IFERROR(VALUE(INDEX('CSV Import'!$CE$7:$CE$359, MATCH($BP445, 'CSV Import'!$CC$7:$CC$359, 0))),0)</f>
        <v>3.06</v>
      </c>
      <c r="AE445" s="51"/>
      <c r="AF445" s="84">
        <f>IFERROR(VALUE(INDEX('CSV Import'!$CK$7:$CK$359, MATCH($BP445, 'CSV Import'!$CI$7:$CI$359, 0))),0)</f>
        <v>3.06</v>
      </c>
      <c r="AG445" s="51"/>
      <c r="AH445" s="84">
        <f>IFERROR(VALUE(INDEX('CSV Import'!$CQ$7:$CQ$359, MATCH($BP445, 'CSV Import'!$CO$7:$CO$359, 0))),0)</f>
        <v>3.06</v>
      </c>
      <c r="AI445" s="51"/>
      <c r="AJ445" s="84">
        <f>IFERROR(VALUE(INDEX('CSV Import'!$CW$7:$CW$359, MATCH($BP445, 'CSV Import'!$CU$7:$CU$359, 0))),0)</f>
        <v>3.06</v>
      </c>
      <c r="AK445" s="51"/>
      <c r="AL445" s="84">
        <f>IFERROR(VALUE(INDEX('CSV Import'!$DC$7:$DC$359, MATCH($BP445, 'CSV Import'!$DA$7:$DA$359, 0))),0)</f>
        <v>3.06</v>
      </c>
      <c r="AM445" s="51"/>
      <c r="AN445" s="84">
        <f>IFERROR(VALUE(INDEX('CSV Import'!$DI$7:$DI$359, MATCH($BP445, 'CSV Import'!$DG$7:$DG$359, 0))),0)</f>
        <v>3.06</v>
      </c>
      <c r="AO445" s="51"/>
      <c r="AP445" s="84">
        <f>IFERROR(VALUE(INDEX('CSV Import'!$DO$7:$DO$359, MATCH($BP445, 'CSV Import'!$DM$7:$DM$359, 0))),0)</f>
        <v>3.06</v>
      </c>
      <c r="AQ445" s="51"/>
      <c r="AR445" s="84">
        <f>IFERROR(VALUE(INDEX('CSV Import'!$DU$7:$DU$359, MATCH($BP445, 'CSV Import'!$DS$7:$DS$359, 0))),0)</f>
        <v>3.06</v>
      </c>
      <c r="AS445" s="51"/>
      <c r="AT445" s="84">
        <f>IFERROR(VALUE(INDEX('CSV Import'!$EA$7:$EA$359, MATCH($BP445, 'CSV Import'!$DY$7:$DY$359, 0))),0)</f>
        <v>3.06</v>
      </c>
      <c r="AU445" s="51"/>
      <c r="AV445" s="84">
        <f>IFERROR(VALUE(INDEX('CSV Import'!$EG$7:$EG$359, MATCH($BP445, 'CSV Import'!$EE$7:$EE$359, 0))),0)</f>
        <v>3.06</v>
      </c>
      <c r="AW445" s="51"/>
      <c r="AX445" s="84">
        <f>IFERROR(VALUE(INDEX('CSV Import'!$EM$7:$EM$359, MATCH($BP445, 'CSV Import'!$EK$7:$EK$359, 0))),0)</f>
        <v>3.06</v>
      </c>
      <c r="AY445" s="51"/>
      <c r="AZ445" s="84">
        <f>IFERROR(VALUE(INDEX('CSV Import'!$ES$7:$ES$359, MATCH($BP445, 'CSV Import'!$EQ$7:$EQ$359, 0))),0)</f>
        <v>3.06</v>
      </c>
      <c r="BA445" s="51"/>
      <c r="BB445" s="84">
        <f>IFERROR(VALUE(INDEX('CSV Import'!$EY$7:$EY$359, MATCH($BP445, 'CSV Import'!$EW$7:$EW$359, 0))),0)</f>
        <v>3.06</v>
      </c>
      <c r="BC445" s="51"/>
      <c r="BD445" s="84">
        <f>IFERROR(VALUE(INDEX('CSV Import'!$FE$7:$FE$359, MATCH($BP445, 'CSV Import'!$FC$7:$FC$359, 0))),0)</f>
        <v>3.06</v>
      </c>
      <c r="BE445" s="51"/>
      <c r="BF445" s="84">
        <f>IFERROR(VALUE(INDEX('CSV Import'!$FK$7:$FK$359, MATCH($BP445, 'CSV Import'!$FI$7:$FI$359, 0))),0)</f>
        <v>3.06</v>
      </c>
      <c r="BG445" s="51"/>
      <c r="BH445" s="84">
        <f>IFERROR(VALUE(INDEX('CSV Import'!$FQ$7:$FQ$359, MATCH($BP445, 'CSV Import'!$FO$7:$FO$359, 0))),0)</f>
        <v>3.06</v>
      </c>
      <c r="BI445" s="51"/>
      <c r="BJ445" s="84">
        <f>IFERROR(VALUE(INDEX('CSV Import'!$FW$7:$FW$359, MATCH($BP445, 'CSV Import'!$FU$7:$FU$359, 0))),0)</f>
        <v>3.06</v>
      </c>
      <c r="BK445" s="51"/>
      <c r="BL445" s="84">
        <f>IFERROR(VALUE(INDEX('CSV Import'!$GC$7:$GC$359, MATCH($BP445, 'CSV Import'!$GA$7:$GA$359, 0))),0)</f>
        <v>0</v>
      </c>
      <c r="BM445" s="70"/>
      <c r="BN445" s="82">
        <f t="shared" si="603"/>
        <v>91.800000000000011</v>
      </c>
      <c r="BP445" s="33" t="s">
        <v>386</v>
      </c>
    </row>
    <row r="446" spans="1:68" ht="15" thickBot="1" x14ac:dyDescent="0.25">
      <c r="A446" s="28">
        <f>ROW()</f>
        <v>446</v>
      </c>
      <c r="B446" s="138" t="s">
        <v>387</v>
      </c>
      <c r="C446" s="51"/>
      <c r="D446" s="130">
        <f>SUM(D443:D445)</f>
        <v>130.41999999999999</v>
      </c>
      <c r="E446" s="51"/>
      <c r="F446" s="130">
        <f>SUM(F443:F445)</f>
        <v>130.41999999999999</v>
      </c>
      <c r="G446" s="51"/>
      <c r="H446" s="130">
        <f>SUM(H443:H445)</f>
        <v>130.41999999999999</v>
      </c>
      <c r="I446" s="51"/>
      <c r="J446" s="130">
        <f>SUM(J443:J445)</f>
        <v>130.41999999999999</v>
      </c>
      <c r="K446" s="51"/>
      <c r="L446" s="130">
        <f>SUM(L443:L445)</f>
        <v>130.41999999999999</v>
      </c>
      <c r="M446" s="51"/>
      <c r="N446" s="130">
        <f>SUM(N443:N445)</f>
        <v>130.41999999999999</v>
      </c>
      <c r="O446" s="51"/>
      <c r="P446" s="130">
        <f>SUM(P443:P445)</f>
        <v>130.41999999999999</v>
      </c>
      <c r="Q446" s="51"/>
      <c r="R446" s="130">
        <f>SUM(R443:R445)</f>
        <v>130.41999999999999</v>
      </c>
      <c r="S446" s="51"/>
      <c r="T446" s="130">
        <f>SUM(T443:T445)</f>
        <v>130.41999999999999</v>
      </c>
      <c r="U446" s="51"/>
      <c r="V446" s="130">
        <f>SUM(V443:V445)</f>
        <v>130.41999999999999</v>
      </c>
      <c r="W446" s="51"/>
      <c r="X446" s="130">
        <f>SUM(X443:X445)</f>
        <v>130.41999999999999</v>
      </c>
      <c r="Y446" s="51"/>
      <c r="Z446" s="130">
        <f>SUM(Z443:Z445)</f>
        <v>130.41999999999999</v>
      </c>
      <c r="AA446" s="51"/>
      <c r="AB446" s="130">
        <f>SUM(AB443:AB445)</f>
        <v>130.41999999999999</v>
      </c>
      <c r="AC446" s="51"/>
      <c r="AD446" s="130">
        <f>SUM(AD443:AD445)</f>
        <v>130.41999999999999</v>
      </c>
      <c r="AE446" s="51"/>
      <c r="AF446" s="130">
        <f>SUM(AF443:AF445)</f>
        <v>130.41999999999999</v>
      </c>
      <c r="AG446" s="51"/>
      <c r="AH446" s="130">
        <f>SUM(AH443:AH445)</f>
        <v>130.41999999999999</v>
      </c>
      <c r="AI446" s="51"/>
      <c r="AJ446" s="130">
        <f>SUM(AJ443:AJ445)</f>
        <v>130.41999999999999</v>
      </c>
      <c r="AK446" s="51"/>
      <c r="AL446" s="130">
        <f>SUM(AL443:AL445)</f>
        <v>130.41999999999999</v>
      </c>
      <c r="AM446" s="51"/>
      <c r="AN446" s="130">
        <f>SUM(AN443:AN445)</f>
        <v>130.41999999999999</v>
      </c>
      <c r="AO446" s="51"/>
      <c r="AP446" s="130">
        <f>SUM(AP443:AP445)</f>
        <v>130.41999999999999</v>
      </c>
      <c r="AQ446" s="51"/>
      <c r="AR446" s="130">
        <f>SUM(AR443:AR445)</f>
        <v>130.41999999999999</v>
      </c>
      <c r="AS446" s="51"/>
      <c r="AT446" s="130">
        <f>SUM(AT443:AT445)</f>
        <v>130.41999999999999</v>
      </c>
      <c r="AU446" s="51"/>
      <c r="AV446" s="130">
        <f>SUM(AV443:AV445)</f>
        <v>130.41999999999999</v>
      </c>
      <c r="AW446" s="51"/>
      <c r="AX446" s="130">
        <f>SUM(AX443:AX445)</f>
        <v>130.41999999999999</v>
      </c>
      <c r="AY446" s="51"/>
      <c r="AZ446" s="130">
        <f>SUM(AZ443:AZ445)</f>
        <v>130.41999999999999</v>
      </c>
      <c r="BA446" s="51"/>
      <c r="BB446" s="130">
        <f>SUM(BB443:BB445)</f>
        <v>130.41999999999999</v>
      </c>
      <c r="BC446" s="51"/>
      <c r="BD446" s="130">
        <f>SUM(BD443:BD445)</f>
        <v>130.41999999999999</v>
      </c>
      <c r="BE446" s="51"/>
      <c r="BF446" s="130">
        <f>SUM(BF443:BF445)</f>
        <v>130.41999999999999</v>
      </c>
      <c r="BG446" s="51"/>
      <c r="BH446" s="130">
        <f>SUM(BH443:BH445)</f>
        <v>130.41999999999999</v>
      </c>
      <c r="BI446" s="51"/>
      <c r="BJ446" s="130">
        <f>SUM(BJ443:BJ445)</f>
        <v>130.41999999999999</v>
      </c>
      <c r="BK446" s="51"/>
      <c r="BL446" s="130">
        <f>SUM(BL443:BL445)</f>
        <v>0</v>
      </c>
      <c r="BN446" s="49">
        <f>SUM(BN443:BN445)</f>
        <v>3912.599999999999</v>
      </c>
    </row>
    <row r="447" spans="1:68" x14ac:dyDescent="0.2">
      <c r="A447" s="28">
        <f>ROW()</f>
        <v>447</v>
      </c>
      <c r="B447" s="90" t="str">
        <f>"Balance total to Taxes (row "&amp;TEXT(ROW(B399),"0")&amp;")"</f>
        <v>Balance total to Taxes (row 399)</v>
      </c>
      <c r="C447" s="91"/>
      <c r="D447" s="91" t="str">
        <f>IF(D399=D446,"Balanced", "Out of Bal.")</f>
        <v>Balanced</v>
      </c>
      <c r="E447" s="91"/>
      <c r="F447" s="91" t="str">
        <f>IF(F399=F446,"Balanced", "Out of Bal.")</f>
        <v>Balanced</v>
      </c>
      <c r="G447" s="91"/>
      <c r="H447" s="91" t="str">
        <f>IF(H399=H446,"Balanced", "Out of Bal.")</f>
        <v>Balanced</v>
      </c>
      <c r="I447" s="91"/>
      <c r="J447" s="91" t="str">
        <f>IF(J399=J446,"Balanced", "Out of Bal.")</f>
        <v>Balanced</v>
      </c>
      <c r="K447" s="91"/>
      <c r="L447" s="91" t="str">
        <f>IF(L399=L446,"Balanced", "Out of Bal.")</f>
        <v>Balanced</v>
      </c>
      <c r="M447" s="91"/>
      <c r="N447" s="91" t="str">
        <f>IF(N399=N446,"Balanced", "Out of Bal.")</f>
        <v>Balanced</v>
      </c>
      <c r="O447" s="91"/>
      <c r="P447" s="91" t="str">
        <f>IF(P399=P446,"Balanced", "Out of Bal.")</f>
        <v>Balanced</v>
      </c>
      <c r="Q447" s="91"/>
      <c r="R447" s="91" t="str">
        <f>IF(R399=R446,"Balanced", "Out of Bal.")</f>
        <v>Balanced</v>
      </c>
      <c r="S447" s="91"/>
      <c r="T447" s="91" t="str">
        <f>IF(T399=T446,"Balanced", "Out of Bal.")</f>
        <v>Balanced</v>
      </c>
      <c r="U447" s="91"/>
      <c r="V447" s="91" t="str">
        <f>IF(V399=V446,"Balanced", "Out of Bal.")</f>
        <v>Balanced</v>
      </c>
      <c r="W447" s="91"/>
      <c r="X447" s="91" t="str">
        <f>IF(X399=X446,"Balanced", "Out of Bal.")</f>
        <v>Balanced</v>
      </c>
      <c r="Y447" s="91"/>
      <c r="Z447" s="91" t="str">
        <f>IF(Z399=Z446,"Balanced", "Out of Bal.")</f>
        <v>Balanced</v>
      </c>
      <c r="AA447" s="91"/>
      <c r="AB447" s="91" t="str">
        <f>IF(AB399=AB446,"Balanced", "Out of Bal.")</f>
        <v>Balanced</v>
      </c>
      <c r="AC447" s="91"/>
      <c r="AD447" s="91" t="str">
        <f>IF(AD399=AD446,"Balanced", "Out of Bal.")</f>
        <v>Balanced</v>
      </c>
      <c r="AE447" s="91"/>
      <c r="AF447" s="91" t="str">
        <f>IF(AF399=AF446,"Balanced", "Out of Bal.")</f>
        <v>Balanced</v>
      </c>
      <c r="AG447" s="91"/>
      <c r="AH447" s="91" t="str">
        <f>IF(AH399=AH446,"Balanced", "Out of Bal.")</f>
        <v>Balanced</v>
      </c>
      <c r="AI447" s="91"/>
      <c r="AJ447" s="91" t="str">
        <f>IF(AJ399=AJ446,"Balanced", "Out of Bal.")</f>
        <v>Balanced</v>
      </c>
      <c r="AK447" s="91"/>
      <c r="AL447" s="91" t="str">
        <f>IF(AL399=AL446,"Balanced", "Out of Bal.")</f>
        <v>Balanced</v>
      </c>
      <c r="AM447" s="91"/>
      <c r="AN447" s="91" t="str">
        <f>IF(AN399=AN446,"Balanced", "Out of Bal.")</f>
        <v>Balanced</v>
      </c>
      <c r="AO447" s="91"/>
      <c r="AP447" s="91" t="str">
        <f>IF(AP399=AP446,"Balanced", "Out of Bal.")</f>
        <v>Balanced</v>
      </c>
      <c r="AQ447" s="91"/>
      <c r="AR447" s="91" t="str">
        <f>IF(AR399=AR446,"Balanced", "Out of Bal.")</f>
        <v>Balanced</v>
      </c>
      <c r="AS447" s="91"/>
      <c r="AT447" s="91" t="str">
        <f>IF(AT399=AT446,"Balanced", "Out of Bal.")</f>
        <v>Balanced</v>
      </c>
      <c r="AU447" s="91"/>
      <c r="AV447" s="91" t="str">
        <f>IF(AV399=AV446,"Balanced", "Out of Bal.")</f>
        <v>Balanced</v>
      </c>
      <c r="AW447" s="91"/>
      <c r="AX447" s="91" t="str">
        <f>IF(AX399=AX446,"Balanced", "Out of Bal.")</f>
        <v>Balanced</v>
      </c>
      <c r="AY447" s="91"/>
      <c r="AZ447" s="91" t="str">
        <f>IF(AZ399=AZ446,"Balanced", "Out of Bal.")</f>
        <v>Balanced</v>
      </c>
      <c r="BA447" s="91"/>
      <c r="BB447" s="91" t="str">
        <f>IF(BB399=BB446,"Balanced", "Out of Bal.")</f>
        <v>Balanced</v>
      </c>
      <c r="BC447" s="91"/>
      <c r="BD447" s="91" t="str">
        <f>IF(BD399=BD446,"Balanced", "Out of Bal.")</f>
        <v>Balanced</v>
      </c>
      <c r="BE447" s="91"/>
      <c r="BF447" s="91" t="str">
        <f>IF(BF399=BF446,"Balanced", "Out of Bal.")</f>
        <v>Balanced</v>
      </c>
      <c r="BG447" s="91"/>
      <c r="BH447" s="91" t="str">
        <f>IF(BH399=BH446,"Balanced", "Out of Bal.")</f>
        <v>Balanced</v>
      </c>
      <c r="BI447" s="91"/>
      <c r="BJ447" s="91" t="str">
        <f>IF(BJ399=BJ446,"Balanced", "Out of Bal.")</f>
        <v>Balanced</v>
      </c>
      <c r="BK447" s="91"/>
      <c r="BL447" s="91" t="str">
        <f>IF(BL399=BL446,"Balanced", "Out of Bal.")</f>
        <v>Balanced</v>
      </c>
      <c r="BM447" s="47"/>
      <c r="BN447" s="91" t="str">
        <f>IF(BN399=BN446,"Balanced", "Out of Bal.")</f>
        <v>Balanced</v>
      </c>
    </row>
    <row r="448" spans="1:68" ht="15" thickBot="1" x14ac:dyDescent="0.25">
      <c r="A448" s="28">
        <f>ROW()</f>
        <v>448</v>
      </c>
      <c r="B448" s="90"/>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c r="AK448" s="91"/>
      <c r="AL448" s="91"/>
      <c r="AM448" s="91"/>
      <c r="AN448" s="91"/>
      <c r="AO448" s="91"/>
      <c r="AP448" s="91"/>
      <c r="AQ448" s="91"/>
      <c r="AR448" s="91"/>
      <c r="AS448" s="91"/>
      <c r="AT448" s="91"/>
      <c r="AU448" s="91"/>
      <c r="AV448" s="91"/>
      <c r="AW448" s="91"/>
      <c r="AX448" s="91"/>
      <c r="AY448" s="91"/>
      <c r="AZ448" s="91"/>
      <c r="BA448" s="91"/>
      <c r="BB448" s="91"/>
      <c r="BC448" s="91"/>
      <c r="BD448" s="91"/>
      <c r="BE448" s="91"/>
      <c r="BF448" s="91"/>
      <c r="BG448" s="91"/>
      <c r="BH448" s="91"/>
      <c r="BI448" s="91"/>
      <c r="BJ448" s="91"/>
      <c r="BK448" s="91"/>
      <c r="BL448" s="91"/>
      <c r="BM448" s="47"/>
      <c r="BN448" s="91"/>
    </row>
    <row r="449" spans="1:68" ht="15" thickBot="1" x14ac:dyDescent="0.25">
      <c r="A449" s="28">
        <f>ROW()</f>
        <v>449</v>
      </c>
      <c r="B449" s="1015" t="s">
        <v>388</v>
      </c>
      <c r="C449" s="51"/>
      <c r="E449" s="51"/>
      <c r="G449" s="51"/>
      <c r="I449" s="51"/>
      <c r="K449" s="51"/>
      <c r="M449" s="51"/>
      <c r="O449" s="51"/>
      <c r="Q449" s="51"/>
      <c r="S449" s="51"/>
      <c r="U449" s="51"/>
      <c r="W449" s="51"/>
      <c r="Y449" s="51"/>
      <c r="AA449" s="51"/>
      <c r="AC449" s="51"/>
      <c r="AE449" s="51"/>
      <c r="AG449" s="51"/>
      <c r="AI449" s="51"/>
      <c r="AK449" s="51"/>
      <c r="AM449" s="51"/>
      <c r="AO449" s="51"/>
      <c r="AQ449" s="51"/>
      <c r="AS449" s="51"/>
      <c r="AU449" s="51"/>
      <c r="AW449" s="51"/>
      <c r="AY449" s="51"/>
      <c r="BA449" s="51"/>
      <c r="BC449" s="51"/>
      <c r="BE449" s="51"/>
      <c r="BG449" s="51"/>
      <c r="BI449" s="51"/>
      <c r="BK449" s="51"/>
    </row>
    <row r="450" spans="1:68" x14ac:dyDescent="0.2">
      <c r="A450" s="28">
        <f>ROW()</f>
        <v>450</v>
      </c>
      <c r="B450" s="139"/>
      <c r="C450" s="132">
        <f>IFERROR(VALUE(INDEX('CSV Import'!$D$7:$D$359, MATCH($BP450, 'CSV Import'!$C$7:$C$359, 0))),0)</f>
        <v>0</v>
      </c>
      <c r="D450" s="55">
        <f>IFERROR(VALUE(INDEX('CSV Import'!$E$7:$E$359, MATCH($BP450, 'CSV Import'!$C$7:$C$359, 0))),0)</f>
        <v>0</v>
      </c>
      <c r="E450" s="132">
        <f>IFERROR(VALUE(INDEX('CSV Import'!$J$7:$J$359, MATCH($BP450, 'CSV Import'!$I$7:$I$359, 0))),0)</f>
        <v>0</v>
      </c>
      <c r="F450" s="55">
        <f>IFERROR(VALUE(INDEX('CSV Import'!$K$7:$K$359, MATCH($BP450, 'CSV Import'!$I$7:$I$359, 0))),0)</f>
        <v>0</v>
      </c>
      <c r="G450" s="132">
        <f>IFERROR(VALUE(INDEX('CSV Import'!$P$7:$P$359, MATCH($BP450, 'CSV Import'!$O$7:$O$359, 0))),0)</f>
        <v>0</v>
      </c>
      <c r="H450" s="55">
        <f>IFERROR(VALUE(INDEX('CSV Import'!$Q$7:$Q$359, MATCH($BP450, 'CSV Import'!$O$7:$O$359, 0))),0)</f>
        <v>0</v>
      </c>
      <c r="I450" s="132">
        <f>IFERROR(VALUE(INDEX('CSV Import'!$V$7:$V$359, MATCH($BP450, 'CSV Import'!$U$7:$U$359, 0))),0)</f>
        <v>0</v>
      </c>
      <c r="J450" s="55">
        <f>IFERROR(VALUE(INDEX('CSV Import'!$W$7:$W$359, MATCH($BP450, 'CSV Import'!$U$7:$U$359, 0))),0)</f>
        <v>0</v>
      </c>
      <c r="K450" s="132">
        <f>IFERROR(VALUE(INDEX('CSV Import'!$AB$7:$AB$359, MATCH($BP450, 'CSV Import'!$AA$7:$AA$359, 0))),0)</f>
        <v>0</v>
      </c>
      <c r="L450" s="55">
        <f>IFERROR(VALUE(INDEX('CSV Import'!$AC$7:$AC$359, MATCH($BP450, 'CSV Import'!$AA$7:$AA$359, 0))),0)</f>
        <v>0</v>
      </c>
      <c r="M450" s="132">
        <f>IFERROR(VALUE(INDEX('CSV Import'!$AH$7:$AH$359, MATCH($BP450, 'CSV Import'!$AG$7:$AG$359, 0))),0)</f>
        <v>0</v>
      </c>
      <c r="N450" s="55">
        <f>IFERROR(VALUE(INDEX('CSV Import'!$AI$7:$AI$359, MATCH($BP450, 'CSV Import'!$AG$7:$AG$359, 0))),0)</f>
        <v>0</v>
      </c>
      <c r="O450" s="132">
        <f>IFERROR(VALUE(INDEX('CSV Import'!$AN$7:$AN$359, MATCH($BP450, 'CSV Import'!$AM$7:$AM$359, 0))),0)</f>
        <v>0</v>
      </c>
      <c r="P450" s="55">
        <f>IFERROR(VALUE(INDEX('CSV Import'!$AO$7:$AO$359, MATCH($BP450, 'CSV Import'!$AM$7:$AM$359, 0))),0)</f>
        <v>0</v>
      </c>
      <c r="Q450" s="132">
        <f>IFERROR(VALUE(INDEX('CSV Import'!$AT$7:$AT$359, MATCH($BP450, 'CSV Import'!$AS$7:$AS$359, 0))),0)</f>
        <v>0</v>
      </c>
      <c r="R450" s="55">
        <f>IFERROR(VALUE(INDEX('CSV Import'!$AU$7:$AU$359, MATCH($BP450, 'CSV Import'!$AS$7:$AS$359, 0))),0)</f>
        <v>0</v>
      </c>
      <c r="S450" s="132">
        <f>IFERROR(VALUE(INDEX('CSV Import'!$AZ$7:$AZ$359, MATCH($BP450, 'CSV Import'!$AY$7:$AY$359, 0))),0)</f>
        <v>0</v>
      </c>
      <c r="T450" s="55">
        <f>IFERROR(VALUE(INDEX('CSV Import'!$BA$7:$BA$359, MATCH($BP450, 'CSV Import'!$AY$7:$AY$359, 0))),0)</f>
        <v>0</v>
      </c>
      <c r="U450" s="132">
        <f>IFERROR(VALUE(INDEX('CSV Import'!$BF$7:$BF$359, MATCH($BP450, 'CSV Import'!$BE$7:$BE$359, 0))),0)</f>
        <v>0</v>
      </c>
      <c r="V450" s="55">
        <f>IFERROR(VALUE(INDEX('CSV Import'!$BG$7:$BG$359, MATCH($BP450, 'CSV Import'!$BE$7:$BE$359, 0))),0)</f>
        <v>0</v>
      </c>
      <c r="W450" s="132">
        <f>IFERROR(VALUE(INDEX('CSV Import'!$BL$7:$BL$359, MATCH($BP450, 'CSV Import'!$BK$7:$BK$359, 0))),0)</f>
        <v>0</v>
      </c>
      <c r="X450" s="55">
        <f>IFERROR(VALUE(INDEX('CSV Import'!$BM$7:$BM$359, MATCH($BP450, 'CSV Import'!$BK$7:$BK$359, 0))),0)</f>
        <v>0</v>
      </c>
      <c r="Y450" s="132">
        <f>IFERROR(VALUE(INDEX('CSV Import'!$BR$7:$BR$359, MATCH($BP450, 'CSV Import'!$BQ$7:$BQ$359, 0))),0)</f>
        <v>0</v>
      </c>
      <c r="Z450" s="55">
        <f>IFERROR(VALUE(INDEX('CSV Import'!$BS$7:$BS$359, MATCH($BP450, 'CSV Import'!$BQ$7:$BQ$359, 0))),0)</f>
        <v>0</v>
      </c>
      <c r="AA450" s="132">
        <f>IFERROR(VALUE(INDEX('CSV Import'!$BX$7:$BX$359, MATCH($BP450, 'CSV Import'!$BW$7:$BW$359, 0))),0)</f>
        <v>0</v>
      </c>
      <c r="AB450" s="55">
        <f>IFERROR(VALUE(INDEX('CSV Import'!$BY$7:$BY$359, MATCH($BP450, 'CSV Import'!$BW$7:$BW$359, 0))),0)</f>
        <v>0</v>
      </c>
      <c r="AC450" s="132">
        <f>IFERROR(VALUE(INDEX('CSV Import'!$CD$7:$CD$359, MATCH($BP450, 'CSV Import'!$CC$7:$CC$359, 0))),0)</f>
        <v>0</v>
      </c>
      <c r="AD450" s="55">
        <f>IFERROR(VALUE(INDEX('CSV Import'!$CE$7:$CE$359, MATCH($BP450, 'CSV Import'!$CC$7:$CC$359, 0))),0)</f>
        <v>0</v>
      </c>
      <c r="AE450" s="132">
        <f>IFERROR(VALUE(INDEX('CSV Import'!$CJ$7:$CJ$359, MATCH($BP450, 'CSV Import'!$CI$7:$CI$359, 0))),0)</f>
        <v>0</v>
      </c>
      <c r="AF450" s="55">
        <f>IFERROR(VALUE(INDEX('CSV Import'!$CK$7:$CK$359, MATCH($BP450, 'CSV Import'!$CI$7:$CI$359, 0))),0)</f>
        <v>0</v>
      </c>
      <c r="AG450" s="132">
        <f>IFERROR(VALUE(INDEX('CSV Import'!$CP$7:$CP$359, MATCH($BP450, 'CSV Import'!$CO$7:$CO$359, 0))),0)</f>
        <v>0</v>
      </c>
      <c r="AH450" s="55">
        <f>IFERROR(VALUE(INDEX('CSV Import'!$CQ$7:$CQ$359, MATCH($BP450, 'CSV Import'!$CO$7:$CO$359, 0))),0)</f>
        <v>0</v>
      </c>
      <c r="AI450" s="132">
        <f>IFERROR(VALUE(INDEX('CSV Import'!$CV$7:$CV$359, MATCH($BP450, 'CSV Import'!$CU$7:$CU$359, 0))),0)</f>
        <v>0</v>
      </c>
      <c r="AJ450" s="55">
        <f>IFERROR(VALUE(INDEX('CSV Import'!$CW$7:$CW$359, MATCH($BP450, 'CSV Import'!$CU$7:$CU$359, 0))),0)</f>
        <v>0</v>
      </c>
      <c r="AK450" s="132">
        <f>IFERROR(VALUE(INDEX('CSV Import'!$DB$7:$DB$359, MATCH($BP450, 'CSV Import'!$DA$7:$DA$359, 0))),0)</f>
        <v>0</v>
      </c>
      <c r="AL450" s="55">
        <f>IFERROR(VALUE(INDEX('CSV Import'!$DC$7:$DC$359, MATCH($BP450, 'CSV Import'!$DA$7:$DA$359, 0))),0)</f>
        <v>0</v>
      </c>
      <c r="AM450" s="132">
        <f>IFERROR(VALUE(INDEX('CSV Import'!$DH$7:$DH$359, MATCH($BP450, 'CSV Import'!$DG$7:$DG$359, 0))),0)</f>
        <v>0</v>
      </c>
      <c r="AN450" s="55">
        <f>IFERROR(VALUE(INDEX('CSV Import'!$DI$7:$DI$359, MATCH($BP450, 'CSV Import'!$DG$7:$DG$359, 0))),0)</f>
        <v>0</v>
      </c>
      <c r="AO450" s="132">
        <f>IFERROR(VALUE(INDEX('CSV Import'!$DN$7:$DN$359, MATCH($BP450, 'CSV Import'!$DM$7:$DM$359, 0))),0)</f>
        <v>0</v>
      </c>
      <c r="AP450" s="55">
        <f>IFERROR(VALUE(INDEX('CSV Import'!$DO$7:$DO$359, MATCH($BP450, 'CSV Import'!$DM$7:$DM$359, 0))),0)</f>
        <v>0</v>
      </c>
      <c r="AQ450" s="132">
        <f>IFERROR(VALUE(INDEX('CSV Import'!$DT$7:$DT$359, MATCH($BP450, 'CSV Import'!$DS$7:$DS$359, 0))),0)</f>
        <v>0</v>
      </c>
      <c r="AR450" s="55">
        <f>IFERROR(VALUE(INDEX('CSV Import'!$DU$7:$DU$359, MATCH($BP450, 'CSV Import'!$DS$7:$DS$359, 0))),0)</f>
        <v>0</v>
      </c>
      <c r="AS450" s="132">
        <f>IFERROR(VALUE(INDEX('CSV Import'!$DZ$7:$DZ$359, MATCH($BP450, 'CSV Import'!$DY$7:$DY$359, 0))),0)</f>
        <v>0</v>
      </c>
      <c r="AT450" s="55">
        <f>IFERROR(VALUE(INDEX('CSV Import'!$EA$7:$EA$359, MATCH($BP450, 'CSV Import'!$DY$7:$DY$359, 0))),0)</f>
        <v>0</v>
      </c>
      <c r="AU450" s="132">
        <f>IFERROR(VALUE(INDEX('CSV Import'!$EF$7:$EF$359, MATCH($BP450, 'CSV Import'!$EE$7:$EE$359, 0))),0)</f>
        <v>0</v>
      </c>
      <c r="AV450" s="55">
        <f>IFERROR(VALUE(INDEX('CSV Import'!$EG$7:$EG$359, MATCH($BP450, 'CSV Import'!$EE$7:$EE$359, 0))),0)</f>
        <v>0</v>
      </c>
      <c r="AW450" s="132">
        <f>IFERROR(VALUE(INDEX('CSV Import'!$EL$7:$EL$359, MATCH($BP450, 'CSV Import'!$EK$7:$EK$359, 0))),0)</f>
        <v>0</v>
      </c>
      <c r="AX450" s="55">
        <f>IFERROR(VALUE(INDEX('CSV Import'!$EM$7:$EM$359, MATCH($BP450, 'CSV Import'!$EK$7:$EK$359, 0))),0)</f>
        <v>0</v>
      </c>
      <c r="AY450" s="132">
        <f>IFERROR(VALUE(INDEX('CSV Import'!$ER$7:$ER$359, MATCH($BP450, 'CSV Import'!$EQ$7:$EQ$359, 0))),0)</f>
        <v>0</v>
      </c>
      <c r="AZ450" s="55">
        <f>IFERROR(VALUE(INDEX('CSV Import'!$ES$7:$ES$359, MATCH($BP450, 'CSV Import'!$EQ$7:$EQ$359, 0))),0)</f>
        <v>0</v>
      </c>
      <c r="BA450" s="132">
        <f>IFERROR(VALUE(INDEX('CSV Import'!$EX$7:$EX$359, MATCH($BP450, 'CSV Import'!$EW$7:$EW$359, 0))),0)</f>
        <v>0</v>
      </c>
      <c r="BB450" s="55">
        <f>IFERROR(VALUE(INDEX('CSV Import'!$EY$7:$EY$359, MATCH($BP450, 'CSV Import'!$EW$7:$EW$359, 0))),0)</f>
        <v>0</v>
      </c>
      <c r="BC450" s="132">
        <f>IFERROR(VALUE(INDEX('CSV Import'!$FD$7:$FD$359, MATCH($BP450, 'CSV Import'!$FC$7:$FC$359, 0))),0)</f>
        <v>0</v>
      </c>
      <c r="BD450" s="55">
        <f>IFERROR(VALUE(INDEX('CSV Import'!$FE$7:$FE$359, MATCH($BP450, 'CSV Import'!$FC$7:$FC$359, 0))),0)</f>
        <v>0</v>
      </c>
      <c r="BE450" s="132">
        <f>IFERROR(VALUE(INDEX('CSV Import'!$FJ$7:$FJ$359, MATCH($BP450, 'CSV Import'!$FI$7:$FI$359, 0))),0)</f>
        <v>0</v>
      </c>
      <c r="BF450" s="55">
        <f>IFERROR(VALUE(INDEX('CSV Import'!$FK$7:$FK$359, MATCH($BP450, 'CSV Import'!$FI$7:$FI$359, 0))),0)</f>
        <v>0</v>
      </c>
      <c r="BG450" s="132">
        <f>IFERROR(VALUE(INDEX('CSV Import'!$FP$7:$FP$359, MATCH($BP450, 'CSV Import'!$FO$7:$FO$359, 0))),0)</f>
        <v>0</v>
      </c>
      <c r="BH450" s="55">
        <f>IFERROR(VALUE(INDEX('CSV Import'!$FQ$7:$FQ$359, MATCH($BP450, 'CSV Import'!$FO$7:$FO$359, 0))),0)</f>
        <v>0</v>
      </c>
      <c r="BI450" s="132">
        <f>IFERROR(VALUE(INDEX('CSV Import'!$FV$7:$FV$359, MATCH($BP450, 'CSV Import'!$FU$7:$FU$359, 0))),0)</f>
        <v>0</v>
      </c>
      <c r="BJ450" s="55">
        <f>IFERROR(VALUE(INDEX('CSV Import'!$FW$7:$FW$359, MATCH($BP450, 'CSV Import'!$FU$7:$FU$359, 0))),0)</f>
        <v>0</v>
      </c>
      <c r="BK450" s="132">
        <f>IFERROR(VALUE(INDEX('CSV Import'!$GB$7:$GB$359, MATCH($BP450, 'CSV Import'!$GA$7:$GA$359, 0))),0)</f>
        <v>0</v>
      </c>
      <c r="BL450" s="55">
        <f>IFERROR(VALUE(INDEX('CSV Import'!$GC$7:$GC$359, MATCH($BP450, 'CSV Import'!$GA$7:$GA$359, 0))),0)</f>
        <v>0</v>
      </c>
      <c r="BM450" s="56">
        <f>SUM(C450,E450,G450,I450,K450,M450,O450,Q450,S450,U450,W450,Y450,AA450,AC450,AE450)+SUM(AG450,AI450,AK450,AM450,AO450,AQ450,AS450,AU450,AW450,AY450,BA450,BC450,BE450,BG450,BI450,BK450)</f>
        <v>0</v>
      </c>
      <c r="BN450" s="57">
        <f t="shared" ref="BN450:BN464" si="604">SUM(D450,F450,H450,J450,L450,N450,P450,R450,T450,V450,X450,Z450,AB450,AD450,AF450)+SUM(AH450,AJ450,AL450,AN450,AP450,AR450,AT450,AV450,AX450,AZ450,BB450,BD450,BF450,BH450,BJ450,BL450)</f>
        <v>0</v>
      </c>
      <c r="BP450" s="33" t="str">
        <f>$B$449&amp;$B450</f>
        <v>BREADSTICKS SALES BY TYPE</v>
      </c>
    </row>
    <row r="451" spans="1:68" x14ac:dyDescent="0.2">
      <c r="A451" s="28">
        <f>ROW()</f>
        <v>451</v>
      </c>
      <c r="B451" s="142"/>
      <c r="C451" s="134">
        <f>IFERROR(VALUE(INDEX('CSV Import'!$D$7:$D$359, MATCH($BP451, 'CSV Import'!$C$7:$C$359, 0))),0)</f>
        <v>0</v>
      </c>
      <c r="D451" s="60">
        <f>IFERROR(VALUE(INDEX('CSV Import'!$E$7:$E$359, MATCH($BP451, 'CSV Import'!$C$7:$C$359, 0))),0)</f>
        <v>0</v>
      </c>
      <c r="E451" s="134">
        <f>IFERROR(VALUE(INDEX('CSV Import'!$J$7:$J$359, MATCH($BP451, 'CSV Import'!$I$7:$I$359, 0))),0)</f>
        <v>0</v>
      </c>
      <c r="F451" s="60">
        <f>IFERROR(VALUE(INDEX('CSV Import'!$K$7:$K$359, MATCH($BP451, 'CSV Import'!$I$7:$I$359, 0))),0)</f>
        <v>0</v>
      </c>
      <c r="G451" s="134">
        <f>IFERROR(VALUE(INDEX('CSV Import'!$P$7:$P$359, MATCH($BP451, 'CSV Import'!$O$7:$O$359, 0))),0)</f>
        <v>0</v>
      </c>
      <c r="H451" s="60">
        <f>IFERROR(VALUE(INDEX('CSV Import'!$Q$7:$Q$359, MATCH($BP451, 'CSV Import'!$O$7:$O$359, 0))),0)</f>
        <v>0</v>
      </c>
      <c r="I451" s="134">
        <f>IFERROR(VALUE(INDEX('CSV Import'!$V$7:$V$359, MATCH($BP451, 'CSV Import'!$U$7:$U$359, 0))),0)</f>
        <v>0</v>
      </c>
      <c r="J451" s="60">
        <f>IFERROR(VALUE(INDEX('CSV Import'!$W$7:$W$359, MATCH($BP451, 'CSV Import'!$U$7:$U$359, 0))),0)</f>
        <v>0</v>
      </c>
      <c r="K451" s="134">
        <f>IFERROR(VALUE(INDEX('CSV Import'!$AB$7:$AB$359, MATCH($BP451, 'CSV Import'!$AA$7:$AA$359, 0))),0)</f>
        <v>0</v>
      </c>
      <c r="L451" s="60">
        <f>IFERROR(VALUE(INDEX('CSV Import'!$AC$7:$AC$359, MATCH($BP451, 'CSV Import'!$AA$7:$AA$359, 0))),0)</f>
        <v>0</v>
      </c>
      <c r="M451" s="134">
        <f>IFERROR(VALUE(INDEX('CSV Import'!$AH$7:$AH$359, MATCH($BP451, 'CSV Import'!$AG$7:$AG$359, 0))),0)</f>
        <v>0</v>
      </c>
      <c r="N451" s="60">
        <f>IFERROR(VALUE(INDEX('CSV Import'!$AI$7:$AI$359, MATCH($BP451, 'CSV Import'!$AG$7:$AG$359, 0))),0)</f>
        <v>0</v>
      </c>
      <c r="O451" s="134">
        <f>IFERROR(VALUE(INDEX('CSV Import'!$AN$7:$AN$359, MATCH($BP451, 'CSV Import'!$AM$7:$AM$359, 0))),0)</f>
        <v>0</v>
      </c>
      <c r="P451" s="60">
        <f>IFERROR(VALUE(INDEX('CSV Import'!$AO$7:$AO$359, MATCH($BP451, 'CSV Import'!$AM$7:$AM$359, 0))),0)</f>
        <v>0</v>
      </c>
      <c r="Q451" s="134">
        <f>IFERROR(VALUE(INDEX('CSV Import'!$AT$7:$AT$359, MATCH($BP451, 'CSV Import'!$AS$7:$AS$359, 0))),0)</f>
        <v>0</v>
      </c>
      <c r="R451" s="60">
        <f>IFERROR(VALUE(INDEX('CSV Import'!$AU$7:$AU$359, MATCH($BP451, 'CSV Import'!$AS$7:$AS$359, 0))),0)</f>
        <v>0</v>
      </c>
      <c r="S451" s="134">
        <f>IFERROR(VALUE(INDEX('CSV Import'!$AZ$7:$AZ$359, MATCH($BP451, 'CSV Import'!$AY$7:$AY$359, 0))),0)</f>
        <v>0</v>
      </c>
      <c r="T451" s="60">
        <f>IFERROR(VALUE(INDEX('CSV Import'!$BA$7:$BA$359, MATCH($BP451, 'CSV Import'!$AY$7:$AY$359, 0))),0)</f>
        <v>0</v>
      </c>
      <c r="U451" s="134">
        <f>IFERROR(VALUE(INDEX('CSV Import'!$BF$7:$BF$359, MATCH($BP451, 'CSV Import'!$BE$7:$BE$359, 0))),0)</f>
        <v>0</v>
      </c>
      <c r="V451" s="60">
        <f>IFERROR(VALUE(INDEX('CSV Import'!$BG$7:$BG$359, MATCH($BP451, 'CSV Import'!$BE$7:$BE$359, 0))),0)</f>
        <v>0</v>
      </c>
      <c r="W451" s="134">
        <f>IFERROR(VALUE(INDEX('CSV Import'!$BL$7:$BL$359, MATCH($BP451, 'CSV Import'!$BK$7:$BK$359, 0))),0)</f>
        <v>0</v>
      </c>
      <c r="X451" s="60">
        <f>IFERROR(VALUE(INDEX('CSV Import'!$BM$7:$BM$359, MATCH($BP451, 'CSV Import'!$BK$7:$BK$359, 0))),0)</f>
        <v>0</v>
      </c>
      <c r="Y451" s="134">
        <f>IFERROR(VALUE(INDEX('CSV Import'!$BR$7:$BR$359, MATCH($BP451, 'CSV Import'!$BQ$7:$BQ$359, 0))),0)</f>
        <v>0</v>
      </c>
      <c r="Z451" s="60">
        <f>IFERROR(VALUE(INDEX('CSV Import'!$BS$7:$BS$359, MATCH($BP451, 'CSV Import'!$BQ$7:$BQ$359, 0))),0)</f>
        <v>0</v>
      </c>
      <c r="AA451" s="134">
        <f>IFERROR(VALUE(INDEX('CSV Import'!$BX$7:$BX$359, MATCH($BP451, 'CSV Import'!$BW$7:$BW$359, 0))),0)</f>
        <v>0</v>
      </c>
      <c r="AB451" s="60">
        <f>IFERROR(VALUE(INDEX('CSV Import'!$BY$7:$BY$359, MATCH($BP451, 'CSV Import'!$BW$7:$BW$359, 0))),0)</f>
        <v>0</v>
      </c>
      <c r="AC451" s="134">
        <f>IFERROR(VALUE(INDEX('CSV Import'!$CD$7:$CD$359, MATCH($BP451, 'CSV Import'!$CC$7:$CC$359, 0))),0)</f>
        <v>0</v>
      </c>
      <c r="AD451" s="60">
        <f>IFERROR(VALUE(INDEX('CSV Import'!$CE$7:$CE$359, MATCH($BP451, 'CSV Import'!$CC$7:$CC$359, 0))),0)</f>
        <v>0</v>
      </c>
      <c r="AE451" s="134">
        <f>IFERROR(VALUE(INDEX('CSV Import'!$CJ$7:$CJ$359, MATCH($BP451, 'CSV Import'!$CI$7:$CI$359, 0))),0)</f>
        <v>0</v>
      </c>
      <c r="AF451" s="60">
        <f>IFERROR(VALUE(INDEX('CSV Import'!$CK$7:$CK$359, MATCH($BP451, 'CSV Import'!$CI$7:$CI$359, 0))),0)</f>
        <v>0</v>
      </c>
      <c r="AG451" s="134">
        <f>IFERROR(VALUE(INDEX('CSV Import'!$CP$7:$CP$359, MATCH($BP451, 'CSV Import'!$CO$7:$CO$359, 0))),0)</f>
        <v>0</v>
      </c>
      <c r="AH451" s="60">
        <f>IFERROR(VALUE(INDEX('CSV Import'!$CQ$7:$CQ$359, MATCH($BP451, 'CSV Import'!$CO$7:$CO$359, 0))),0)</f>
        <v>0</v>
      </c>
      <c r="AI451" s="134">
        <f>IFERROR(VALUE(INDEX('CSV Import'!$CV$7:$CV$359, MATCH($BP451, 'CSV Import'!$CU$7:$CU$359, 0))),0)</f>
        <v>0</v>
      </c>
      <c r="AJ451" s="60">
        <f>IFERROR(VALUE(INDEX('CSV Import'!$CW$7:$CW$359, MATCH($BP451, 'CSV Import'!$CU$7:$CU$359, 0))),0)</f>
        <v>0</v>
      </c>
      <c r="AK451" s="134">
        <f>IFERROR(VALUE(INDEX('CSV Import'!$DB$7:$DB$359, MATCH($BP451, 'CSV Import'!$DA$7:$DA$359, 0))),0)</f>
        <v>0</v>
      </c>
      <c r="AL451" s="60">
        <f>IFERROR(VALUE(INDEX('CSV Import'!$DC$7:$DC$359, MATCH($BP451, 'CSV Import'!$DA$7:$DA$359, 0))),0)</f>
        <v>0</v>
      </c>
      <c r="AM451" s="134">
        <f>IFERROR(VALUE(INDEX('CSV Import'!$DH$7:$DH$359, MATCH($BP451, 'CSV Import'!$DG$7:$DG$359, 0))),0)</f>
        <v>0</v>
      </c>
      <c r="AN451" s="60">
        <f>IFERROR(VALUE(INDEX('CSV Import'!$DI$7:$DI$359, MATCH($BP451, 'CSV Import'!$DG$7:$DG$359, 0))),0)</f>
        <v>0</v>
      </c>
      <c r="AO451" s="134">
        <f>IFERROR(VALUE(INDEX('CSV Import'!$DN$7:$DN$359, MATCH($BP451, 'CSV Import'!$DM$7:$DM$359, 0))),0)</f>
        <v>0</v>
      </c>
      <c r="AP451" s="60">
        <f>IFERROR(VALUE(INDEX('CSV Import'!$DO$7:$DO$359, MATCH($BP451, 'CSV Import'!$DM$7:$DM$359, 0))),0)</f>
        <v>0</v>
      </c>
      <c r="AQ451" s="134">
        <f>IFERROR(VALUE(INDEX('CSV Import'!$DT$7:$DT$359, MATCH($BP451, 'CSV Import'!$DS$7:$DS$359, 0))),0)</f>
        <v>0</v>
      </c>
      <c r="AR451" s="60">
        <f>IFERROR(VALUE(INDEX('CSV Import'!$DU$7:$DU$359, MATCH($BP451, 'CSV Import'!$DS$7:$DS$359, 0))),0)</f>
        <v>0</v>
      </c>
      <c r="AS451" s="134">
        <f>IFERROR(VALUE(INDEX('CSV Import'!$DZ$7:$DZ$359, MATCH($BP451, 'CSV Import'!$DY$7:$DY$359, 0))),0)</f>
        <v>0</v>
      </c>
      <c r="AT451" s="60">
        <f>IFERROR(VALUE(INDEX('CSV Import'!$EA$7:$EA$359, MATCH($BP451, 'CSV Import'!$DY$7:$DY$359, 0))),0)</f>
        <v>0</v>
      </c>
      <c r="AU451" s="134">
        <f>IFERROR(VALUE(INDEX('CSV Import'!$EF$7:$EF$359, MATCH($BP451, 'CSV Import'!$EE$7:$EE$359, 0))),0)</f>
        <v>0</v>
      </c>
      <c r="AV451" s="60">
        <f>IFERROR(VALUE(INDEX('CSV Import'!$EG$7:$EG$359, MATCH($BP451, 'CSV Import'!$EE$7:$EE$359, 0))),0)</f>
        <v>0</v>
      </c>
      <c r="AW451" s="134">
        <f>IFERROR(VALUE(INDEX('CSV Import'!$EL$7:$EL$359, MATCH($BP451, 'CSV Import'!$EK$7:$EK$359, 0))),0)</f>
        <v>0</v>
      </c>
      <c r="AX451" s="60">
        <f>IFERROR(VALUE(INDEX('CSV Import'!$EM$7:$EM$359, MATCH($BP451, 'CSV Import'!$EK$7:$EK$359, 0))),0)</f>
        <v>0</v>
      </c>
      <c r="AY451" s="134">
        <f>IFERROR(VALUE(INDEX('CSV Import'!$ER$7:$ER$359, MATCH($BP451, 'CSV Import'!$EQ$7:$EQ$359, 0))),0)</f>
        <v>0</v>
      </c>
      <c r="AZ451" s="60">
        <f>IFERROR(VALUE(INDEX('CSV Import'!$ES$7:$ES$359, MATCH($BP451, 'CSV Import'!$EQ$7:$EQ$359, 0))),0)</f>
        <v>0</v>
      </c>
      <c r="BA451" s="134">
        <f>IFERROR(VALUE(INDEX('CSV Import'!$EX$7:$EX$359, MATCH($BP451, 'CSV Import'!$EW$7:$EW$359, 0))),0)</f>
        <v>0</v>
      </c>
      <c r="BB451" s="60">
        <f>IFERROR(VALUE(INDEX('CSV Import'!$EY$7:$EY$359, MATCH($BP451, 'CSV Import'!$EW$7:$EW$359, 0))),0)</f>
        <v>0</v>
      </c>
      <c r="BC451" s="134">
        <f>IFERROR(VALUE(INDEX('CSV Import'!$FD$7:$FD$359, MATCH($BP451, 'CSV Import'!$FC$7:$FC$359, 0))),0)</f>
        <v>0</v>
      </c>
      <c r="BD451" s="60">
        <f>IFERROR(VALUE(INDEX('CSV Import'!$FE$7:$FE$359, MATCH($BP451, 'CSV Import'!$FC$7:$FC$359, 0))),0)</f>
        <v>0</v>
      </c>
      <c r="BE451" s="134">
        <f>IFERROR(VALUE(INDEX('CSV Import'!$FJ$7:$FJ$359, MATCH($BP451, 'CSV Import'!$FI$7:$FI$359, 0))),0)</f>
        <v>0</v>
      </c>
      <c r="BF451" s="60">
        <f>IFERROR(VALUE(INDEX('CSV Import'!$FK$7:$FK$359, MATCH($BP451, 'CSV Import'!$FI$7:$FI$359, 0))),0)</f>
        <v>0</v>
      </c>
      <c r="BG451" s="134">
        <f>IFERROR(VALUE(INDEX('CSV Import'!$FP$7:$FP$359, MATCH($BP451, 'CSV Import'!$FO$7:$FO$359, 0))),0)</f>
        <v>0</v>
      </c>
      <c r="BH451" s="60">
        <f>IFERROR(VALUE(INDEX('CSV Import'!$FQ$7:$FQ$359, MATCH($BP451, 'CSV Import'!$FO$7:$FO$359, 0))),0)</f>
        <v>0</v>
      </c>
      <c r="BI451" s="134">
        <f>IFERROR(VALUE(INDEX('CSV Import'!$FV$7:$FV$359, MATCH($BP451, 'CSV Import'!$FU$7:$FU$359, 0))),0)</f>
        <v>0</v>
      </c>
      <c r="BJ451" s="60">
        <f>IFERROR(VALUE(INDEX('CSV Import'!$FW$7:$FW$359, MATCH($BP451, 'CSV Import'!$FU$7:$FU$359, 0))),0)</f>
        <v>0</v>
      </c>
      <c r="BK451" s="134">
        <f>IFERROR(VALUE(INDEX('CSV Import'!$GB$7:$GB$359, MATCH($BP451, 'CSV Import'!$GA$7:$GA$359, 0))),0)</f>
        <v>0</v>
      </c>
      <c r="BL451" s="60">
        <f>IFERROR(VALUE(INDEX('CSV Import'!$GC$7:$GC$359, MATCH($BP451, 'CSV Import'!$GA$7:$GA$359, 0))),0)</f>
        <v>0</v>
      </c>
      <c r="BM451" s="61">
        <f>SUM(C451,E451,G451,I451,K451,M451,O451,Q451,S451,U451,W451,Y451,AA451,AC451,AE451)+SUM(AG451,AI451,AK451,AM451,AO451,AQ451,AS451,AU451,AW451,AY451,BA451,BC451,BE451,BG451,BI451,BK451)</f>
        <v>0</v>
      </c>
      <c r="BN451" s="62">
        <f t="shared" si="604"/>
        <v>0</v>
      </c>
      <c r="BP451" s="33" t="str">
        <f t="shared" ref="BP451:BP464" si="605">$B$449&amp;$B451</f>
        <v>BREADSTICKS SALES BY TYPE</v>
      </c>
    </row>
    <row r="452" spans="1:68" x14ac:dyDescent="0.2">
      <c r="A452" s="28">
        <f>ROW()</f>
        <v>452</v>
      </c>
      <c r="B452" s="133"/>
      <c r="C452" s="134">
        <f>IFERROR(VALUE(INDEX('CSV Import'!$D$7:$D$359, MATCH($BP452, 'CSV Import'!$C$7:$C$359, 0))),0)</f>
        <v>0</v>
      </c>
      <c r="D452" s="60">
        <f>IFERROR(VALUE(INDEX('CSV Import'!$E$7:$E$359, MATCH($BP452, 'CSV Import'!$C$7:$C$359, 0))),0)</f>
        <v>0</v>
      </c>
      <c r="E452" s="134">
        <f>IFERROR(VALUE(INDEX('CSV Import'!$J$7:$J$359, MATCH($BP452, 'CSV Import'!$I$7:$I$359, 0))),0)</f>
        <v>0</v>
      </c>
      <c r="F452" s="60">
        <f>IFERROR(VALUE(INDEX('CSV Import'!$K$7:$K$359, MATCH($BP452, 'CSV Import'!$I$7:$I$359, 0))),0)</f>
        <v>0</v>
      </c>
      <c r="G452" s="134">
        <f>IFERROR(VALUE(INDEX('CSV Import'!$P$7:$P$359, MATCH($BP452, 'CSV Import'!$O$7:$O$359, 0))),0)</f>
        <v>0</v>
      </c>
      <c r="H452" s="60">
        <f>IFERROR(VALUE(INDEX('CSV Import'!$Q$7:$Q$359, MATCH($BP452, 'CSV Import'!$O$7:$O$359, 0))),0)</f>
        <v>0</v>
      </c>
      <c r="I452" s="134">
        <f>IFERROR(VALUE(INDEX('CSV Import'!$V$7:$V$359, MATCH($BP452, 'CSV Import'!$U$7:$U$359, 0))),0)</f>
        <v>0</v>
      </c>
      <c r="J452" s="60">
        <f>IFERROR(VALUE(INDEX('CSV Import'!$W$7:$W$359, MATCH($BP452, 'CSV Import'!$U$7:$U$359, 0))),0)</f>
        <v>0</v>
      </c>
      <c r="K452" s="134">
        <f>IFERROR(VALUE(INDEX('CSV Import'!$AB$7:$AB$359, MATCH($BP452, 'CSV Import'!$AA$7:$AA$359, 0))),0)</f>
        <v>0</v>
      </c>
      <c r="L452" s="60">
        <f>IFERROR(VALUE(INDEX('CSV Import'!$AC$7:$AC$359, MATCH($BP452, 'CSV Import'!$AA$7:$AA$359, 0))),0)</f>
        <v>0</v>
      </c>
      <c r="M452" s="134">
        <f>IFERROR(VALUE(INDEX('CSV Import'!$AH$7:$AH$359, MATCH($BP452, 'CSV Import'!$AG$7:$AG$359, 0))),0)</f>
        <v>0</v>
      </c>
      <c r="N452" s="60">
        <f>IFERROR(VALUE(INDEX('CSV Import'!$AI$7:$AI$359, MATCH($BP452, 'CSV Import'!$AG$7:$AG$359, 0))),0)</f>
        <v>0</v>
      </c>
      <c r="O452" s="134">
        <f>IFERROR(VALUE(INDEX('CSV Import'!$AN$7:$AN$359, MATCH($BP452, 'CSV Import'!$AM$7:$AM$359, 0))),0)</f>
        <v>0</v>
      </c>
      <c r="P452" s="60">
        <f>IFERROR(VALUE(INDEX('CSV Import'!$AO$7:$AO$359, MATCH($BP452, 'CSV Import'!$AM$7:$AM$359, 0))),0)</f>
        <v>0</v>
      </c>
      <c r="Q452" s="134">
        <f>IFERROR(VALUE(INDEX('CSV Import'!$AT$7:$AT$359, MATCH($BP452, 'CSV Import'!$AS$7:$AS$359, 0))),0)</f>
        <v>0</v>
      </c>
      <c r="R452" s="60">
        <f>IFERROR(VALUE(INDEX('CSV Import'!$AU$7:$AU$359, MATCH($BP452, 'CSV Import'!$AS$7:$AS$359, 0))),0)</f>
        <v>0</v>
      </c>
      <c r="S452" s="134">
        <f>IFERROR(VALUE(INDEX('CSV Import'!$AZ$7:$AZ$359, MATCH($BP452, 'CSV Import'!$AY$7:$AY$359, 0))),0)</f>
        <v>0</v>
      </c>
      <c r="T452" s="60">
        <f>IFERROR(VALUE(INDEX('CSV Import'!$BA$7:$BA$359, MATCH($BP452, 'CSV Import'!$AY$7:$AY$359, 0))),0)</f>
        <v>0</v>
      </c>
      <c r="U452" s="134">
        <f>IFERROR(VALUE(INDEX('CSV Import'!$BF$7:$BF$359, MATCH($BP452, 'CSV Import'!$BE$7:$BE$359, 0))),0)</f>
        <v>0</v>
      </c>
      <c r="V452" s="60">
        <f>IFERROR(VALUE(INDEX('CSV Import'!$BG$7:$BG$359, MATCH($BP452, 'CSV Import'!$BE$7:$BE$359, 0))),0)</f>
        <v>0</v>
      </c>
      <c r="W452" s="134">
        <f>IFERROR(VALUE(INDEX('CSV Import'!$BL$7:$BL$359, MATCH($BP452, 'CSV Import'!$BK$7:$BK$359, 0))),0)</f>
        <v>0</v>
      </c>
      <c r="X452" s="60">
        <f>IFERROR(VALUE(INDEX('CSV Import'!$BM$7:$BM$359, MATCH($BP452, 'CSV Import'!$BK$7:$BK$359, 0))),0)</f>
        <v>0</v>
      </c>
      <c r="Y452" s="134">
        <f>IFERROR(VALUE(INDEX('CSV Import'!$BR$7:$BR$359, MATCH($BP452, 'CSV Import'!$BQ$7:$BQ$359, 0))),0)</f>
        <v>0</v>
      </c>
      <c r="Z452" s="60">
        <f>IFERROR(VALUE(INDEX('CSV Import'!$BS$7:$BS$359, MATCH($BP452, 'CSV Import'!$BQ$7:$BQ$359, 0))),0)</f>
        <v>0</v>
      </c>
      <c r="AA452" s="134">
        <f>IFERROR(VALUE(INDEX('CSV Import'!$BX$7:$BX$359, MATCH($BP452, 'CSV Import'!$BW$7:$BW$359, 0))),0)</f>
        <v>0</v>
      </c>
      <c r="AB452" s="60">
        <f>IFERROR(VALUE(INDEX('CSV Import'!$BY$7:$BY$359, MATCH($BP452, 'CSV Import'!$BW$7:$BW$359, 0))),0)</f>
        <v>0</v>
      </c>
      <c r="AC452" s="134">
        <f>IFERROR(VALUE(INDEX('CSV Import'!$CD$7:$CD$359, MATCH($BP452, 'CSV Import'!$CC$7:$CC$359, 0))),0)</f>
        <v>0</v>
      </c>
      <c r="AD452" s="60">
        <f>IFERROR(VALUE(INDEX('CSV Import'!$CE$7:$CE$359, MATCH($BP452, 'CSV Import'!$CC$7:$CC$359, 0))),0)</f>
        <v>0</v>
      </c>
      <c r="AE452" s="134">
        <f>IFERROR(VALUE(INDEX('CSV Import'!$CJ$7:$CJ$359, MATCH($BP452, 'CSV Import'!$CI$7:$CI$359, 0))),0)</f>
        <v>0</v>
      </c>
      <c r="AF452" s="60">
        <f>IFERROR(VALUE(INDEX('CSV Import'!$CK$7:$CK$359, MATCH($BP452, 'CSV Import'!$CI$7:$CI$359, 0))),0)</f>
        <v>0</v>
      </c>
      <c r="AG452" s="134">
        <f>IFERROR(VALUE(INDEX('CSV Import'!$CP$7:$CP$359, MATCH($BP452, 'CSV Import'!$CO$7:$CO$359, 0))),0)</f>
        <v>0</v>
      </c>
      <c r="AH452" s="60">
        <f>IFERROR(VALUE(INDEX('CSV Import'!$CQ$7:$CQ$359, MATCH($BP452, 'CSV Import'!$CO$7:$CO$359, 0))),0)</f>
        <v>0</v>
      </c>
      <c r="AI452" s="134">
        <f>IFERROR(VALUE(INDEX('CSV Import'!$CV$7:$CV$359, MATCH($BP452, 'CSV Import'!$CU$7:$CU$359, 0))),0)</f>
        <v>0</v>
      </c>
      <c r="AJ452" s="60">
        <f>IFERROR(VALUE(INDEX('CSV Import'!$CW$7:$CW$359, MATCH($BP452, 'CSV Import'!$CU$7:$CU$359, 0))),0)</f>
        <v>0</v>
      </c>
      <c r="AK452" s="134">
        <f>IFERROR(VALUE(INDEX('CSV Import'!$DB$7:$DB$359, MATCH($BP452, 'CSV Import'!$DA$7:$DA$359, 0))),0)</f>
        <v>0</v>
      </c>
      <c r="AL452" s="60">
        <f>IFERROR(VALUE(INDEX('CSV Import'!$DC$7:$DC$359, MATCH($BP452, 'CSV Import'!$DA$7:$DA$359, 0))),0)</f>
        <v>0</v>
      </c>
      <c r="AM452" s="134">
        <f>IFERROR(VALUE(INDEX('CSV Import'!$DH$7:$DH$359, MATCH($BP452, 'CSV Import'!$DG$7:$DG$359, 0))),0)</f>
        <v>0</v>
      </c>
      <c r="AN452" s="60">
        <f>IFERROR(VALUE(INDEX('CSV Import'!$DI$7:$DI$359, MATCH($BP452, 'CSV Import'!$DG$7:$DG$359, 0))),0)</f>
        <v>0</v>
      </c>
      <c r="AO452" s="134">
        <f>IFERROR(VALUE(INDEX('CSV Import'!$DN$7:$DN$359, MATCH($BP452, 'CSV Import'!$DM$7:$DM$359, 0))),0)</f>
        <v>0</v>
      </c>
      <c r="AP452" s="60">
        <f>IFERROR(VALUE(INDEX('CSV Import'!$DO$7:$DO$359, MATCH($BP452, 'CSV Import'!$DM$7:$DM$359, 0))),0)</f>
        <v>0</v>
      </c>
      <c r="AQ452" s="134">
        <f>IFERROR(VALUE(INDEX('CSV Import'!$DT$7:$DT$359, MATCH($BP452, 'CSV Import'!$DS$7:$DS$359, 0))),0)</f>
        <v>0</v>
      </c>
      <c r="AR452" s="60">
        <f>IFERROR(VALUE(INDEX('CSV Import'!$DU$7:$DU$359, MATCH($BP452, 'CSV Import'!$DS$7:$DS$359, 0))),0)</f>
        <v>0</v>
      </c>
      <c r="AS452" s="134">
        <f>IFERROR(VALUE(INDEX('CSV Import'!$DZ$7:$DZ$359, MATCH($BP452, 'CSV Import'!$DY$7:$DY$359, 0))),0)</f>
        <v>0</v>
      </c>
      <c r="AT452" s="60">
        <f>IFERROR(VALUE(INDEX('CSV Import'!$EA$7:$EA$359, MATCH($BP452, 'CSV Import'!$DY$7:$DY$359, 0))),0)</f>
        <v>0</v>
      </c>
      <c r="AU452" s="134">
        <f>IFERROR(VALUE(INDEX('CSV Import'!$EF$7:$EF$359, MATCH($BP452, 'CSV Import'!$EE$7:$EE$359, 0))),0)</f>
        <v>0</v>
      </c>
      <c r="AV452" s="60">
        <f>IFERROR(VALUE(INDEX('CSV Import'!$EG$7:$EG$359, MATCH($BP452, 'CSV Import'!$EE$7:$EE$359, 0))),0)</f>
        <v>0</v>
      </c>
      <c r="AW452" s="134">
        <f>IFERROR(VALUE(INDEX('CSV Import'!$EL$7:$EL$359, MATCH($BP452, 'CSV Import'!$EK$7:$EK$359, 0))),0)</f>
        <v>0</v>
      </c>
      <c r="AX452" s="60">
        <f>IFERROR(VALUE(INDEX('CSV Import'!$EM$7:$EM$359, MATCH($BP452, 'CSV Import'!$EK$7:$EK$359, 0))),0)</f>
        <v>0</v>
      </c>
      <c r="AY452" s="134">
        <f>IFERROR(VALUE(INDEX('CSV Import'!$ER$7:$ER$359, MATCH($BP452, 'CSV Import'!$EQ$7:$EQ$359, 0))),0)</f>
        <v>0</v>
      </c>
      <c r="AZ452" s="60">
        <f>IFERROR(VALUE(INDEX('CSV Import'!$ES$7:$ES$359, MATCH($BP452, 'CSV Import'!$EQ$7:$EQ$359, 0))),0)</f>
        <v>0</v>
      </c>
      <c r="BA452" s="134">
        <f>IFERROR(VALUE(INDEX('CSV Import'!$EX$7:$EX$359, MATCH($BP452, 'CSV Import'!$EW$7:$EW$359, 0))),0)</f>
        <v>0</v>
      </c>
      <c r="BB452" s="60">
        <f>IFERROR(VALUE(INDEX('CSV Import'!$EY$7:$EY$359, MATCH($BP452, 'CSV Import'!$EW$7:$EW$359, 0))),0)</f>
        <v>0</v>
      </c>
      <c r="BC452" s="134">
        <f>IFERROR(VALUE(INDEX('CSV Import'!$FD$7:$FD$359, MATCH($BP452, 'CSV Import'!$FC$7:$FC$359, 0))),0)</f>
        <v>0</v>
      </c>
      <c r="BD452" s="60">
        <f>IFERROR(VALUE(INDEX('CSV Import'!$FE$7:$FE$359, MATCH($BP452, 'CSV Import'!$FC$7:$FC$359, 0))),0)</f>
        <v>0</v>
      </c>
      <c r="BE452" s="134">
        <f>IFERROR(VALUE(INDEX('CSV Import'!$FJ$7:$FJ$359, MATCH($BP452, 'CSV Import'!$FI$7:$FI$359, 0))),0)</f>
        <v>0</v>
      </c>
      <c r="BF452" s="60">
        <f>IFERROR(VALUE(INDEX('CSV Import'!$FK$7:$FK$359, MATCH($BP452, 'CSV Import'!$FI$7:$FI$359, 0))),0)</f>
        <v>0</v>
      </c>
      <c r="BG452" s="134">
        <f>IFERROR(VALUE(INDEX('CSV Import'!$FP$7:$FP$359, MATCH($BP452, 'CSV Import'!$FO$7:$FO$359, 0))),0)</f>
        <v>0</v>
      </c>
      <c r="BH452" s="60">
        <f>IFERROR(VALUE(INDEX('CSV Import'!$FQ$7:$FQ$359, MATCH($BP452, 'CSV Import'!$FO$7:$FO$359, 0))),0)</f>
        <v>0</v>
      </c>
      <c r="BI452" s="134">
        <f>IFERROR(VALUE(INDEX('CSV Import'!$FV$7:$FV$359, MATCH($BP452, 'CSV Import'!$FU$7:$FU$359, 0))),0)</f>
        <v>0</v>
      </c>
      <c r="BJ452" s="60">
        <f>IFERROR(VALUE(INDEX('CSV Import'!$FW$7:$FW$359, MATCH($BP452, 'CSV Import'!$FU$7:$FU$359, 0))),0)</f>
        <v>0</v>
      </c>
      <c r="BK452" s="134">
        <f>IFERROR(VALUE(INDEX('CSV Import'!$GB$7:$GB$359, MATCH($BP452, 'CSV Import'!$GA$7:$GA$359, 0))),0)</f>
        <v>0</v>
      </c>
      <c r="BL452" s="60">
        <f>IFERROR(VALUE(INDEX('CSV Import'!$GC$7:$GC$359, MATCH($BP452, 'CSV Import'!$GA$7:$GA$359, 0))),0)</f>
        <v>0</v>
      </c>
      <c r="BM452" s="61">
        <f>SUM(C452,E452,G452,I452,K452,M452,O452,Q452,S452,U452,W452,Y452,AA452,AC452,AE452)+SUM(AG452,AI452,AK452,AM452,AO452,AQ452,AS452,AU452,AW452,AY452,BA452,BC452,BE452,BG452,BI452,BK452)</f>
        <v>0</v>
      </c>
      <c r="BN452" s="62">
        <f t="shared" si="604"/>
        <v>0</v>
      </c>
      <c r="BP452" s="33" t="str">
        <f t="shared" si="605"/>
        <v>BREADSTICKS SALES BY TYPE</v>
      </c>
    </row>
    <row r="453" spans="1:68" x14ac:dyDescent="0.2">
      <c r="A453" s="28">
        <f>ROW()</f>
        <v>453</v>
      </c>
      <c r="B453" s="133"/>
      <c r="C453" s="134">
        <f>IFERROR(VALUE(INDEX('CSV Import'!$D$7:$D$359, MATCH($BP453, 'CSV Import'!$C$7:$C$359, 0))),0)</f>
        <v>0</v>
      </c>
      <c r="D453" s="60">
        <f>IFERROR(VALUE(INDEX('CSV Import'!$E$7:$E$359, MATCH($BP453, 'CSV Import'!$C$7:$C$359, 0))),0)</f>
        <v>0</v>
      </c>
      <c r="E453" s="134">
        <f>IFERROR(VALUE(INDEX('CSV Import'!$J$7:$J$359, MATCH($BP453, 'CSV Import'!$I$7:$I$359, 0))),0)</f>
        <v>0</v>
      </c>
      <c r="F453" s="60">
        <f>IFERROR(VALUE(INDEX('CSV Import'!$K$7:$K$359, MATCH($BP453, 'CSV Import'!$I$7:$I$359, 0))),0)</f>
        <v>0</v>
      </c>
      <c r="G453" s="134">
        <f>IFERROR(VALUE(INDEX('CSV Import'!$P$7:$P$359, MATCH($BP453, 'CSV Import'!$O$7:$O$359, 0))),0)</f>
        <v>0</v>
      </c>
      <c r="H453" s="60">
        <f>IFERROR(VALUE(INDEX('CSV Import'!$Q$7:$Q$359, MATCH($BP453, 'CSV Import'!$O$7:$O$359, 0))),0)</f>
        <v>0</v>
      </c>
      <c r="I453" s="134">
        <f>IFERROR(VALUE(INDEX('CSV Import'!$V$7:$V$359, MATCH($BP453, 'CSV Import'!$U$7:$U$359, 0))),0)</f>
        <v>0</v>
      </c>
      <c r="J453" s="60">
        <f>IFERROR(VALUE(INDEX('CSV Import'!$W$7:$W$359, MATCH($BP453, 'CSV Import'!$U$7:$U$359, 0))),0)</f>
        <v>0</v>
      </c>
      <c r="K453" s="134">
        <f>IFERROR(VALUE(INDEX('CSV Import'!$AB$7:$AB$359, MATCH($BP453, 'CSV Import'!$AA$7:$AA$359, 0))),0)</f>
        <v>0</v>
      </c>
      <c r="L453" s="60">
        <f>IFERROR(VALUE(INDEX('CSV Import'!$AC$7:$AC$359, MATCH($BP453, 'CSV Import'!$AA$7:$AA$359, 0))),0)</f>
        <v>0</v>
      </c>
      <c r="M453" s="134">
        <f>IFERROR(VALUE(INDEX('CSV Import'!$AH$7:$AH$359, MATCH($BP453, 'CSV Import'!$AG$7:$AG$359, 0))),0)</f>
        <v>0</v>
      </c>
      <c r="N453" s="60">
        <f>IFERROR(VALUE(INDEX('CSV Import'!$AI$7:$AI$359, MATCH($BP453, 'CSV Import'!$AG$7:$AG$359, 0))),0)</f>
        <v>0</v>
      </c>
      <c r="O453" s="134">
        <f>IFERROR(VALUE(INDEX('CSV Import'!$AN$7:$AN$359, MATCH($BP453, 'CSV Import'!$AM$7:$AM$359, 0))),0)</f>
        <v>0</v>
      </c>
      <c r="P453" s="60">
        <f>IFERROR(VALUE(INDEX('CSV Import'!$AO$7:$AO$359, MATCH($BP453, 'CSV Import'!$AM$7:$AM$359, 0))),0)</f>
        <v>0</v>
      </c>
      <c r="Q453" s="134">
        <f>IFERROR(VALUE(INDEX('CSV Import'!$AT$7:$AT$359, MATCH($BP453, 'CSV Import'!$AS$7:$AS$359, 0))),0)</f>
        <v>0</v>
      </c>
      <c r="R453" s="60">
        <f>IFERROR(VALUE(INDEX('CSV Import'!$AU$7:$AU$359, MATCH($BP453, 'CSV Import'!$AS$7:$AS$359, 0))),0)</f>
        <v>0</v>
      </c>
      <c r="S453" s="134">
        <f>IFERROR(VALUE(INDEX('CSV Import'!$AZ$7:$AZ$359, MATCH($BP453, 'CSV Import'!$AY$7:$AY$359, 0))),0)</f>
        <v>0</v>
      </c>
      <c r="T453" s="60">
        <f>IFERROR(VALUE(INDEX('CSV Import'!$BA$7:$BA$359, MATCH($BP453, 'CSV Import'!$AY$7:$AY$359, 0))),0)</f>
        <v>0</v>
      </c>
      <c r="U453" s="134">
        <f>IFERROR(VALUE(INDEX('CSV Import'!$BF$7:$BF$359, MATCH($BP453, 'CSV Import'!$BE$7:$BE$359, 0))),0)</f>
        <v>0</v>
      </c>
      <c r="V453" s="60">
        <f>IFERROR(VALUE(INDEX('CSV Import'!$BG$7:$BG$359, MATCH($BP453, 'CSV Import'!$BE$7:$BE$359, 0))),0)</f>
        <v>0</v>
      </c>
      <c r="W453" s="134">
        <f>IFERROR(VALUE(INDEX('CSV Import'!$BL$7:$BL$359, MATCH($BP453, 'CSV Import'!$BK$7:$BK$359, 0))),0)</f>
        <v>0</v>
      </c>
      <c r="X453" s="60">
        <f>IFERROR(VALUE(INDEX('CSV Import'!$BM$7:$BM$359, MATCH($BP453, 'CSV Import'!$BK$7:$BK$359, 0))),0)</f>
        <v>0</v>
      </c>
      <c r="Y453" s="134">
        <f>IFERROR(VALUE(INDEX('CSV Import'!$BR$7:$BR$359, MATCH($BP453, 'CSV Import'!$BQ$7:$BQ$359, 0))),0)</f>
        <v>0</v>
      </c>
      <c r="Z453" s="60">
        <f>IFERROR(VALUE(INDEX('CSV Import'!$BS$7:$BS$359, MATCH($BP453, 'CSV Import'!$BQ$7:$BQ$359, 0))),0)</f>
        <v>0</v>
      </c>
      <c r="AA453" s="134">
        <f>IFERROR(VALUE(INDEX('CSV Import'!$BX$7:$BX$359, MATCH($BP453, 'CSV Import'!$BW$7:$BW$359, 0))),0)</f>
        <v>0</v>
      </c>
      <c r="AB453" s="60">
        <f>IFERROR(VALUE(INDEX('CSV Import'!$BY$7:$BY$359, MATCH($BP453, 'CSV Import'!$BW$7:$BW$359, 0))),0)</f>
        <v>0</v>
      </c>
      <c r="AC453" s="134">
        <f>IFERROR(VALUE(INDEX('CSV Import'!$CD$7:$CD$359, MATCH($BP453, 'CSV Import'!$CC$7:$CC$359, 0))),0)</f>
        <v>0</v>
      </c>
      <c r="AD453" s="60">
        <f>IFERROR(VALUE(INDEX('CSV Import'!$CE$7:$CE$359, MATCH($BP453, 'CSV Import'!$CC$7:$CC$359, 0))),0)</f>
        <v>0</v>
      </c>
      <c r="AE453" s="134">
        <f>IFERROR(VALUE(INDEX('CSV Import'!$CJ$7:$CJ$359, MATCH($BP453, 'CSV Import'!$CI$7:$CI$359, 0))),0)</f>
        <v>0</v>
      </c>
      <c r="AF453" s="60">
        <f>IFERROR(VALUE(INDEX('CSV Import'!$CK$7:$CK$359, MATCH($BP453, 'CSV Import'!$CI$7:$CI$359, 0))),0)</f>
        <v>0</v>
      </c>
      <c r="AG453" s="134">
        <f>IFERROR(VALUE(INDEX('CSV Import'!$CP$7:$CP$359, MATCH($BP453, 'CSV Import'!$CO$7:$CO$359, 0))),0)</f>
        <v>0</v>
      </c>
      <c r="AH453" s="60">
        <f>IFERROR(VALUE(INDEX('CSV Import'!$CQ$7:$CQ$359, MATCH($BP453, 'CSV Import'!$CO$7:$CO$359, 0))),0)</f>
        <v>0</v>
      </c>
      <c r="AI453" s="134">
        <f>IFERROR(VALUE(INDEX('CSV Import'!$CV$7:$CV$359, MATCH($BP453, 'CSV Import'!$CU$7:$CU$359, 0))),0)</f>
        <v>0</v>
      </c>
      <c r="AJ453" s="60">
        <f>IFERROR(VALUE(INDEX('CSV Import'!$CW$7:$CW$359, MATCH($BP453, 'CSV Import'!$CU$7:$CU$359, 0))),0)</f>
        <v>0</v>
      </c>
      <c r="AK453" s="134">
        <f>IFERROR(VALUE(INDEX('CSV Import'!$DB$7:$DB$359, MATCH($BP453, 'CSV Import'!$DA$7:$DA$359, 0))),0)</f>
        <v>0</v>
      </c>
      <c r="AL453" s="60">
        <f>IFERROR(VALUE(INDEX('CSV Import'!$DC$7:$DC$359, MATCH($BP453, 'CSV Import'!$DA$7:$DA$359, 0))),0)</f>
        <v>0</v>
      </c>
      <c r="AM453" s="134">
        <f>IFERROR(VALUE(INDEX('CSV Import'!$DH$7:$DH$359, MATCH($BP453, 'CSV Import'!$DG$7:$DG$359, 0))),0)</f>
        <v>0</v>
      </c>
      <c r="AN453" s="60">
        <f>IFERROR(VALUE(INDEX('CSV Import'!$DI$7:$DI$359, MATCH($BP453, 'CSV Import'!$DG$7:$DG$359, 0))),0)</f>
        <v>0</v>
      </c>
      <c r="AO453" s="134">
        <f>IFERROR(VALUE(INDEX('CSV Import'!$DN$7:$DN$359, MATCH($BP453, 'CSV Import'!$DM$7:$DM$359, 0))),0)</f>
        <v>0</v>
      </c>
      <c r="AP453" s="60">
        <f>IFERROR(VALUE(INDEX('CSV Import'!$DO$7:$DO$359, MATCH($BP453, 'CSV Import'!$DM$7:$DM$359, 0))),0)</f>
        <v>0</v>
      </c>
      <c r="AQ453" s="134">
        <f>IFERROR(VALUE(INDEX('CSV Import'!$DT$7:$DT$359, MATCH($BP453, 'CSV Import'!$DS$7:$DS$359, 0))),0)</f>
        <v>0</v>
      </c>
      <c r="AR453" s="60">
        <f>IFERROR(VALUE(INDEX('CSV Import'!$DU$7:$DU$359, MATCH($BP453, 'CSV Import'!$DS$7:$DS$359, 0))),0)</f>
        <v>0</v>
      </c>
      <c r="AS453" s="134">
        <f>IFERROR(VALUE(INDEX('CSV Import'!$DZ$7:$DZ$359, MATCH($BP453, 'CSV Import'!$DY$7:$DY$359, 0))),0)</f>
        <v>0</v>
      </c>
      <c r="AT453" s="60">
        <f>IFERROR(VALUE(INDEX('CSV Import'!$EA$7:$EA$359, MATCH($BP453, 'CSV Import'!$DY$7:$DY$359, 0))),0)</f>
        <v>0</v>
      </c>
      <c r="AU453" s="134">
        <f>IFERROR(VALUE(INDEX('CSV Import'!$EF$7:$EF$359, MATCH($BP453, 'CSV Import'!$EE$7:$EE$359, 0))),0)</f>
        <v>0</v>
      </c>
      <c r="AV453" s="60">
        <f>IFERROR(VALUE(INDEX('CSV Import'!$EG$7:$EG$359, MATCH($BP453, 'CSV Import'!$EE$7:$EE$359, 0))),0)</f>
        <v>0</v>
      </c>
      <c r="AW453" s="134">
        <f>IFERROR(VALUE(INDEX('CSV Import'!$EL$7:$EL$359, MATCH($BP453, 'CSV Import'!$EK$7:$EK$359, 0))),0)</f>
        <v>0</v>
      </c>
      <c r="AX453" s="60">
        <f>IFERROR(VALUE(INDEX('CSV Import'!$EM$7:$EM$359, MATCH($BP453, 'CSV Import'!$EK$7:$EK$359, 0))),0)</f>
        <v>0</v>
      </c>
      <c r="AY453" s="134">
        <f>IFERROR(VALUE(INDEX('CSV Import'!$ER$7:$ER$359, MATCH($BP453, 'CSV Import'!$EQ$7:$EQ$359, 0))),0)</f>
        <v>0</v>
      </c>
      <c r="AZ453" s="60">
        <f>IFERROR(VALUE(INDEX('CSV Import'!$ES$7:$ES$359, MATCH($BP453, 'CSV Import'!$EQ$7:$EQ$359, 0))),0)</f>
        <v>0</v>
      </c>
      <c r="BA453" s="134">
        <f>IFERROR(VALUE(INDEX('CSV Import'!$EX$7:$EX$359, MATCH($BP453, 'CSV Import'!$EW$7:$EW$359, 0))),0)</f>
        <v>0</v>
      </c>
      <c r="BB453" s="60">
        <f>IFERROR(VALUE(INDEX('CSV Import'!$EY$7:$EY$359, MATCH($BP453, 'CSV Import'!$EW$7:$EW$359, 0))),0)</f>
        <v>0</v>
      </c>
      <c r="BC453" s="134">
        <f>IFERROR(VALUE(INDEX('CSV Import'!$FD$7:$FD$359, MATCH($BP453, 'CSV Import'!$FC$7:$FC$359, 0))),0)</f>
        <v>0</v>
      </c>
      <c r="BD453" s="60">
        <f>IFERROR(VALUE(INDEX('CSV Import'!$FE$7:$FE$359, MATCH($BP453, 'CSV Import'!$FC$7:$FC$359, 0))),0)</f>
        <v>0</v>
      </c>
      <c r="BE453" s="134">
        <f>IFERROR(VALUE(INDEX('CSV Import'!$FJ$7:$FJ$359, MATCH($BP453, 'CSV Import'!$FI$7:$FI$359, 0))),0)</f>
        <v>0</v>
      </c>
      <c r="BF453" s="60">
        <f>IFERROR(VALUE(INDEX('CSV Import'!$FK$7:$FK$359, MATCH($BP453, 'CSV Import'!$FI$7:$FI$359, 0))),0)</f>
        <v>0</v>
      </c>
      <c r="BG453" s="134">
        <f>IFERROR(VALUE(INDEX('CSV Import'!$FP$7:$FP$359, MATCH($BP453, 'CSV Import'!$FO$7:$FO$359, 0))),0)</f>
        <v>0</v>
      </c>
      <c r="BH453" s="60">
        <f>IFERROR(VALUE(INDEX('CSV Import'!$FQ$7:$FQ$359, MATCH($BP453, 'CSV Import'!$FO$7:$FO$359, 0))),0)</f>
        <v>0</v>
      </c>
      <c r="BI453" s="134">
        <f>IFERROR(VALUE(INDEX('CSV Import'!$FV$7:$FV$359, MATCH($BP453, 'CSV Import'!$FU$7:$FU$359, 0))),0)</f>
        <v>0</v>
      </c>
      <c r="BJ453" s="60">
        <f>IFERROR(VALUE(INDEX('CSV Import'!$FW$7:$FW$359, MATCH($BP453, 'CSV Import'!$FU$7:$FU$359, 0))),0)</f>
        <v>0</v>
      </c>
      <c r="BK453" s="134">
        <f>IFERROR(VALUE(INDEX('CSV Import'!$GB$7:$GB$359, MATCH($BP453, 'CSV Import'!$GA$7:$GA$359, 0))),0)</f>
        <v>0</v>
      </c>
      <c r="BL453" s="60">
        <f>IFERROR(VALUE(INDEX('CSV Import'!$GC$7:$GC$359, MATCH($BP453, 'CSV Import'!$GA$7:$GA$359, 0))),0)</f>
        <v>0</v>
      </c>
      <c r="BM453" s="61">
        <f>SUM(C453,E453,G453,I453,K453,M453,O453,Q453,S453,U453,W453,Y453,AA453,AC453,AE453)+SUM(AG453,AI453,AK453,AM453,AO453,AQ453,AS453,AU453,AW453,AY453,BA453,BC453,BE453,BG453,BI453,BK453)</f>
        <v>0</v>
      </c>
      <c r="BN453" s="62">
        <f t="shared" ref="BN453" si="606">SUM(D453,F453,H453,J453,L453,N453,P453,R453,T453,V453,X453,Z453,AB453,AD453,AF453)+SUM(AH453,AJ453,AL453,AN453,AP453,AR453,AT453,AV453,AX453,AZ453,BB453,BD453,BF453,BH453,BJ453,BL453)</f>
        <v>0</v>
      </c>
      <c r="BP453" s="33" t="str">
        <f t="shared" si="605"/>
        <v>BREADSTICKS SALES BY TYPE</v>
      </c>
    </row>
    <row r="454" spans="1:68" x14ac:dyDescent="0.2">
      <c r="A454" s="28">
        <f>ROW()</f>
        <v>454</v>
      </c>
      <c r="B454" s="135"/>
      <c r="C454" s="136">
        <f>IFERROR(VALUE(INDEX('CSV Import'!$D$7:$D$359, MATCH($BP454, 'CSV Import'!$C$7:$C$359, 0))),0)</f>
        <v>0</v>
      </c>
      <c r="D454" s="106">
        <f>IFERROR(VALUE(INDEX('CSV Import'!$E$7:$E$359, MATCH($BP454, 'CSV Import'!$C$7:$C$359, 0))),0)</f>
        <v>0</v>
      </c>
      <c r="E454" s="136">
        <f>IFERROR(VALUE(INDEX('CSV Import'!$J$7:$J$359, MATCH($BP454, 'CSV Import'!$I$7:$I$359, 0))),0)</f>
        <v>0</v>
      </c>
      <c r="F454" s="106">
        <f>IFERROR(VALUE(INDEX('CSV Import'!$K$7:$K$359, MATCH($BP454, 'CSV Import'!$I$7:$I$359, 0))),0)</f>
        <v>0</v>
      </c>
      <c r="G454" s="136">
        <f>IFERROR(VALUE(INDEX('CSV Import'!$P$7:$P$359, MATCH($BP454, 'CSV Import'!$O$7:$O$359, 0))),0)</f>
        <v>0</v>
      </c>
      <c r="H454" s="106">
        <f>IFERROR(VALUE(INDEX('CSV Import'!$Q$7:$Q$359, MATCH($BP454, 'CSV Import'!$O$7:$O$359, 0))),0)</f>
        <v>0</v>
      </c>
      <c r="I454" s="136">
        <f>IFERROR(VALUE(INDEX('CSV Import'!$V$7:$V$359, MATCH($BP454, 'CSV Import'!$U$7:$U$359, 0))),0)</f>
        <v>0</v>
      </c>
      <c r="J454" s="106">
        <f>IFERROR(VALUE(INDEX('CSV Import'!$W$7:$W$359, MATCH($BP454, 'CSV Import'!$U$7:$U$359, 0))),0)</f>
        <v>0</v>
      </c>
      <c r="K454" s="136">
        <f>IFERROR(VALUE(INDEX('CSV Import'!$AB$7:$AB$359, MATCH($BP454, 'CSV Import'!$AA$7:$AA$359, 0))),0)</f>
        <v>0</v>
      </c>
      <c r="L454" s="106">
        <f>IFERROR(VALUE(INDEX('CSV Import'!$AC$7:$AC$359, MATCH($BP454, 'CSV Import'!$AA$7:$AA$359, 0))),0)</f>
        <v>0</v>
      </c>
      <c r="M454" s="136">
        <f>IFERROR(VALUE(INDEX('CSV Import'!$AH$7:$AH$359, MATCH($BP454, 'CSV Import'!$AG$7:$AG$359, 0))),0)</f>
        <v>0</v>
      </c>
      <c r="N454" s="106">
        <f>IFERROR(VALUE(INDEX('CSV Import'!$AI$7:$AI$359, MATCH($BP454, 'CSV Import'!$AG$7:$AG$359, 0))),0)</f>
        <v>0</v>
      </c>
      <c r="O454" s="136">
        <f>IFERROR(VALUE(INDEX('CSV Import'!$AN$7:$AN$359, MATCH($BP454, 'CSV Import'!$AM$7:$AM$359, 0))),0)</f>
        <v>0</v>
      </c>
      <c r="P454" s="106">
        <f>IFERROR(VALUE(INDEX('CSV Import'!$AO$7:$AO$359, MATCH($BP454, 'CSV Import'!$AM$7:$AM$359, 0))),0)</f>
        <v>0</v>
      </c>
      <c r="Q454" s="136">
        <f>IFERROR(VALUE(INDEX('CSV Import'!$AT$7:$AT$359, MATCH($BP454, 'CSV Import'!$AS$7:$AS$359, 0))),0)</f>
        <v>0</v>
      </c>
      <c r="R454" s="106">
        <f>IFERROR(VALUE(INDEX('CSV Import'!$AU$7:$AU$359, MATCH($BP454, 'CSV Import'!$AS$7:$AS$359, 0))),0)</f>
        <v>0</v>
      </c>
      <c r="S454" s="136">
        <f>IFERROR(VALUE(INDEX('CSV Import'!$AZ$7:$AZ$359, MATCH($BP454, 'CSV Import'!$AY$7:$AY$359, 0))),0)</f>
        <v>0</v>
      </c>
      <c r="T454" s="106">
        <f>IFERROR(VALUE(INDEX('CSV Import'!$BA$7:$BA$359, MATCH($BP454, 'CSV Import'!$AY$7:$AY$359, 0))),0)</f>
        <v>0</v>
      </c>
      <c r="U454" s="136">
        <f>IFERROR(VALUE(INDEX('CSV Import'!$BF$7:$BF$359, MATCH($BP454, 'CSV Import'!$BE$7:$BE$359, 0))),0)</f>
        <v>0</v>
      </c>
      <c r="V454" s="106">
        <f>IFERROR(VALUE(INDEX('CSV Import'!$BG$7:$BG$359, MATCH($BP454, 'CSV Import'!$BE$7:$BE$359, 0))),0)</f>
        <v>0</v>
      </c>
      <c r="W454" s="136">
        <f>IFERROR(VALUE(INDEX('CSV Import'!$BL$7:$BL$359, MATCH($BP454, 'CSV Import'!$BK$7:$BK$359, 0))),0)</f>
        <v>0</v>
      </c>
      <c r="X454" s="106">
        <f>IFERROR(VALUE(INDEX('CSV Import'!$BM$7:$BM$359, MATCH($BP454, 'CSV Import'!$BK$7:$BK$359, 0))),0)</f>
        <v>0</v>
      </c>
      <c r="Y454" s="136">
        <f>IFERROR(VALUE(INDEX('CSV Import'!$BR$7:$BR$359, MATCH($BP454, 'CSV Import'!$BQ$7:$BQ$359, 0))),0)</f>
        <v>0</v>
      </c>
      <c r="Z454" s="106">
        <f>IFERROR(VALUE(INDEX('CSV Import'!$BS$7:$BS$359, MATCH($BP454, 'CSV Import'!$BQ$7:$BQ$359, 0))),0)</f>
        <v>0</v>
      </c>
      <c r="AA454" s="136">
        <f>IFERROR(VALUE(INDEX('CSV Import'!$BX$7:$BX$359, MATCH($BP454, 'CSV Import'!$BW$7:$BW$359, 0))),0)</f>
        <v>0</v>
      </c>
      <c r="AB454" s="106">
        <f>IFERROR(VALUE(INDEX('CSV Import'!$BY$7:$BY$359, MATCH($BP454, 'CSV Import'!$BW$7:$BW$359, 0))),0)</f>
        <v>0</v>
      </c>
      <c r="AC454" s="136">
        <f>IFERROR(VALUE(INDEX('CSV Import'!$CD$7:$CD$359, MATCH($BP454, 'CSV Import'!$CC$7:$CC$359, 0))),0)</f>
        <v>0</v>
      </c>
      <c r="AD454" s="106">
        <f>IFERROR(VALUE(INDEX('CSV Import'!$CE$7:$CE$359, MATCH($BP454, 'CSV Import'!$CC$7:$CC$359, 0))),0)</f>
        <v>0</v>
      </c>
      <c r="AE454" s="136">
        <f>IFERROR(VALUE(INDEX('CSV Import'!$CJ$7:$CJ$359, MATCH($BP454, 'CSV Import'!$CI$7:$CI$359, 0))),0)</f>
        <v>0</v>
      </c>
      <c r="AF454" s="106">
        <f>IFERROR(VALUE(INDEX('CSV Import'!$CK$7:$CK$359, MATCH($BP454, 'CSV Import'!$CI$7:$CI$359, 0))),0)</f>
        <v>0</v>
      </c>
      <c r="AG454" s="136">
        <f>IFERROR(VALUE(INDEX('CSV Import'!$CP$7:$CP$359, MATCH($BP454, 'CSV Import'!$CO$7:$CO$359, 0))),0)</f>
        <v>0</v>
      </c>
      <c r="AH454" s="106">
        <f>IFERROR(VALUE(INDEX('CSV Import'!$CQ$7:$CQ$359, MATCH($BP454, 'CSV Import'!$CO$7:$CO$359, 0))),0)</f>
        <v>0</v>
      </c>
      <c r="AI454" s="136">
        <f>IFERROR(VALUE(INDEX('CSV Import'!$CV$7:$CV$359, MATCH($BP454, 'CSV Import'!$CU$7:$CU$359, 0))),0)</f>
        <v>0</v>
      </c>
      <c r="AJ454" s="106">
        <f>IFERROR(VALUE(INDEX('CSV Import'!$CW$7:$CW$359, MATCH($BP454, 'CSV Import'!$CU$7:$CU$359, 0))),0)</f>
        <v>0</v>
      </c>
      <c r="AK454" s="136">
        <f>IFERROR(VALUE(INDEX('CSV Import'!$DB$7:$DB$359, MATCH($BP454, 'CSV Import'!$DA$7:$DA$359, 0))),0)</f>
        <v>0</v>
      </c>
      <c r="AL454" s="106">
        <f>IFERROR(VALUE(INDEX('CSV Import'!$DC$7:$DC$359, MATCH($BP454, 'CSV Import'!$DA$7:$DA$359, 0))),0)</f>
        <v>0</v>
      </c>
      <c r="AM454" s="136">
        <f>IFERROR(VALUE(INDEX('CSV Import'!$DH$7:$DH$359, MATCH($BP454, 'CSV Import'!$DG$7:$DG$359, 0))),0)</f>
        <v>0</v>
      </c>
      <c r="AN454" s="106">
        <f>IFERROR(VALUE(INDEX('CSV Import'!$DI$7:$DI$359, MATCH($BP454, 'CSV Import'!$DG$7:$DG$359, 0))),0)</f>
        <v>0</v>
      </c>
      <c r="AO454" s="136">
        <f>IFERROR(VALUE(INDEX('CSV Import'!$DN$7:$DN$359, MATCH($BP454, 'CSV Import'!$DM$7:$DM$359, 0))),0)</f>
        <v>0</v>
      </c>
      <c r="AP454" s="106">
        <f>IFERROR(VALUE(INDEX('CSV Import'!$DO$7:$DO$359, MATCH($BP454, 'CSV Import'!$DM$7:$DM$359, 0))),0)</f>
        <v>0</v>
      </c>
      <c r="AQ454" s="136">
        <f>IFERROR(VALUE(INDEX('CSV Import'!$DT$7:$DT$359, MATCH($BP454, 'CSV Import'!$DS$7:$DS$359, 0))),0)</f>
        <v>0</v>
      </c>
      <c r="AR454" s="106">
        <f>IFERROR(VALUE(INDEX('CSV Import'!$DU$7:$DU$359, MATCH($BP454, 'CSV Import'!$DS$7:$DS$359, 0))),0)</f>
        <v>0</v>
      </c>
      <c r="AS454" s="136">
        <f>IFERROR(VALUE(INDEX('CSV Import'!$DZ$7:$DZ$359, MATCH($BP454, 'CSV Import'!$DY$7:$DY$359, 0))),0)</f>
        <v>0</v>
      </c>
      <c r="AT454" s="106">
        <f>IFERROR(VALUE(INDEX('CSV Import'!$EA$7:$EA$359, MATCH($BP454, 'CSV Import'!$DY$7:$DY$359, 0))),0)</f>
        <v>0</v>
      </c>
      <c r="AU454" s="136">
        <f>IFERROR(VALUE(INDEX('CSV Import'!$EF$7:$EF$359, MATCH($BP454, 'CSV Import'!$EE$7:$EE$359, 0))),0)</f>
        <v>0</v>
      </c>
      <c r="AV454" s="106">
        <f>IFERROR(VALUE(INDEX('CSV Import'!$EG$7:$EG$359, MATCH($BP454, 'CSV Import'!$EE$7:$EE$359, 0))),0)</f>
        <v>0</v>
      </c>
      <c r="AW454" s="136">
        <f>IFERROR(VALUE(INDEX('CSV Import'!$EL$7:$EL$359, MATCH($BP454, 'CSV Import'!$EK$7:$EK$359, 0))),0)</f>
        <v>0</v>
      </c>
      <c r="AX454" s="106">
        <f>IFERROR(VALUE(INDEX('CSV Import'!$EM$7:$EM$359, MATCH($BP454, 'CSV Import'!$EK$7:$EK$359, 0))),0)</f>
        <v>0</v>
      </c>
      <c r="AY454" s="136">
        <f>IFERROR(VALUE(INDEX('CSV Import'!$ER$7:$ER$359, MATCH($BP454, 'CSV Import'!$EQ$7:$EQ$359, 0))),0)</f>
        <v>0</v>
      </c>
      <c r="AZ454" s="106">
        <f>IFERROR(VALUE(INDEX('CSV Import'!$ES$7:$ES$359, MATCH($BP454, 'CSV Import'!$EQ$7:$EQ$359, 0))),0)</f>
        <v>0</v>
      </c>
      <c r="BA454" s="136">
        <f>IFERROR(VALUE(INDEX('CSV Import'!$EX$7:$EX$359, MATCH($BP454, 'CSV Import'!$EW$7:$EW$359, 0))),0)</f>
        <v>0</v>
      </c>
      <c r="BB454" s="106">
        <f>IFERROR(VALUE(INDEX('CSV Import'!$EY$7:$EY$359, MATCH($BP454, 'CSV Import'!$EW$7:$EW$359, 0))),0)</f>
        <v>0</v>
      </c>
      <c r="BC454" s="136">
        <f>IFERROR(VALUE(INDEX('CSV Import'!$FD$7:$FD$359, MATCH($BP454, 'CSV Import'!$FC$7:$FC$359, 0))),0)</f>
        <v>0</v>
      </c>
      <c r="BD454" s="106">
        <f>IFERROR(VALUE(INDEX('CSV Import'!$FE$7:$FE$359, MATCH($BP454, 'CSV Import'!$FC$7:$FC$359, 0))),0)</f>
        <v>0</v>
      </c>
      <c r="BE454" s="136">
        <f>IFERROR(VALUE(INDEX('CSV Import'!$FJ$7:$FJ$359, MATCH($BP454, 'CSV Import'!$FI$7:$FI$359, 0))),0)</f>
        <v>0</v>
      </c>
      <c r="BF454" s="106">
        <f>IFERROR(VALUE(INDEX('CSV Import'!$FK$7:$FK$359, MATCH($BP454, 'CSV Import'!$FI$7:$FI$359, 0))),0)</f>
        <v>0</v>
      </c>
      <c r="BG454" s="136">
        <f>IFERROR(VALUE(INDEX('CSV Import'!$FP$7:$FP$359, MATCH($BP454, 'CSV Import'!$FO$7:$FO$359, 0))),0)</f>
        <v>0</v>
      </c>
      <c r="BH454" s="106">
        <f>IFERROR(VALUE(INDEX('CSV Import'!$FQ$7:$FQ$359, MATCH($BP454, 'CSV Import'!$FO$7:$FO$359, 0))),0)</f>
        <v>0</v>
      </c>
      <c r="BI454" s="136">
        <f>IFERROR(VALUE(INDEX('CSV Import'!$FV$7:$FV$359, MATCH($BP454, 'CSV Import'!$FU$7:$FU$359, 0))),0)</f>
        <v>0</v>
      </c>
      <c r="BJ454" s="106">
        <f>IFERROR(VALUE(INDEX('CSV Import'!$FW$7:$FW$359, MATCH($BP454, 'CSV Import'!$FU$7:$FU$359, 0))),0)</f>
        <v>0</v>
      </c>
      <c r="BK454" s="136">
        <f>IFERROR(VALUE(INDEX('CSV Import'!$GB$7:$GB$359, MATCH($BP454, 'CSV Import'!$GA$7:$GA$359, 0))),0)</f>
        <v>0</v>
      </c>
      <c r="BL454" s="106">
        <f>IFERROR(VALUE(INDEX('CSV Import'!$GC$7:$GC$359, MATCH($BP454, 'CSV Import'!$GA$7:$GA$359, 0))),0)</f>
        <v>0</v>
      </c>
      <c r="BM454" s="61">
        <f t="shared" ref="BM454:BM456" si="607">SUM(C454,E454,G454,I454,K454,M454,O454,Q454,S454,U454,W454,Y454,AA454,AC454,AE454)+SUM(AG454,AI454,AK454,AM454,AO454,AQ454,AS454,AU454,AW454,AY454,BA454,BC454,BE454,BG454,BI454,BK454)</f>
        <v>0</v>
      </c>
      <c r="BN454" s="62">
        <f t="shared" si="604"/>
        <v>0</v>
      </c>
      <c r="BP454" s="33" t="str">
        <f t="shared" si="605"/>
        <v>BREADSTICKS SALES BY TYPE</v>
      </c>
    </row>
    <row r="455" spans="1:68" x14ac:dyDescent="0.2">
      <c r="A455" s="28">
        <f>ROW()</f>
        <v>455</v>
      </c>
      <c r="B455" s="135"/>
      <c r="C455" s="136">
        <f>IFERROR(VALUE(INDEX('CSV Import'!$D$7:$D$359, MATCH($BP455, 'CSV Import'!$C$7:$C$359, 0))),0)</f>
        <v>0</v>
      </c>
      <c r="D455" s="106">
        <f>IFERROR(VALUE(INDEX('CSV Import'!$E$7:$E$359, MATCH($BP455, 'CSV Import'!$C$7:$C$359, 0))),0)</f>
        <v>0</v>
      </c>
      <c r="E455" s="136">
        <f>IFERROR(VALUE(INDEX('CSV Import'!$J$7:$J$359, MATCH($BP455, 'CSV Import'!$I$7:$I$359, 0))),0)</f>
        <v>0</v>
      </c>
      <c r="F455" s="106">
        <f>IFERROR(VALUE(INDEX('CSV Import'!$K$7:$K$359, MATCH($BP455, 'CSV Import'!$I$7:$I$359, 0))),0)</f>
        <v>0</v>
      </c>
      <c r="G455" s="136">
        <f>IFERROR(VALUE(INDEX('CSV Import'!$P$7:$P$359, MATCH($BP455, 'CSV Import'!$O$7:$O$359, 0))),0)</f>
        <v>0</v>
      </c>
      <c r="H455" s="106">
        <f>IFERROR(VALUE(INDEX('CSV Import'!$Q$7:$Q$359, MATCH($BP455, 'CSV Import'!$O$7:$O$359, 0))),0)</f>
        <v>0</v>
      </c>
      <c r="I455" s="136">
        <f>IFERROR(VALUE(INDEX('CSV Import'!$V$7:$V$359, MATCH($BP455, 'CSV Import'!$U$7:$U$359, 0))),0)</f>
        <v>0</v>
      </c>
      <c r="J455" s="106">
        <f>IFERROR(VALUE(INDEX('CSV Import'!$W$7:$W$359, MATCH($BP455, 'CSV Import'!$U$7:$U$359, 0))),0)</f>
        <v>0</v>
      </c>
      <c r="K455" s="136">
        <f>IFERROR(VALUE(INDEX('CSV Import'!$AB$7:$AB$359, MATCH($BP455, 'CSV Import'!$AA$7:$AA$359, 0))),0)</f>
        <v>0</v>
      </c>
      <c r="L455" s="106">
        <f>IFERROR(VALUE(INDEX('CSV Import'!$AC$7:$AC$359, MATCH($BP455, 'CSV Import'!$AA$7:$AA$359, 0))),0)</f>
        <v>0</v>
      </c>
      <c r="M455" s="136">
        <f>IFERROR(VALUE(INDEX('CSV Import'!$AH$7:$AH$359, MATCH($BP455, 'CSV Import'!$AG$7:$AG$359, 0))),0)</f>
        <v>0</v>
      </c>
      <c r="N455" s="106">
        <f>IFERROR(VALUE(INDEX('CSV Import'!$AI$7:$AI$359, MATCH($BP455, 'CSV Import'!$AG$7:$AG$359, 0))),0)</f>
        <v>0</v>
      </c>
      <c r="O455" s="136">
        <f>IFERROR(VALUE(INDEX('CSV Import'!$AN$7:$AN$359, MATCH($BP455, 'CSV Import'!$AM$7:$AM$359, 0))),0)</f>
        <v>0</v>
      </c>
      <c r="P455" s="106">
        <f>IFERROR(VALUE(INDEX('CSV Import'!$AO$7:$AO$359, MATCH($BP455, 'CSV Import'!$AM$7:$AM$359, 0))),0)</f>
        <v>0</v>
      </c>
      <c r="Q455" s="136">
        <f>IFERROR(VALUE(INDEX('CSV Import'!$AT$7:$AT$359, MATCH($BP455, 'CSV Import'!$AS$7:$AS$359, 0))),0)</f>
        <v>0</v>
      </c>
      <c r="R455" s="106">
        <f>IFERROR(VALUE(INDEX('CSV Import'!$AU$7:$AU$359, MATCH($BP455, 'CSV Import'!$AS$7:$AS$359, 0))),0)</f>
        <v>0</v>
      </c>
      <c r="S455" s="136">
        <f>IFERROR(VALUE(INDEX('CSV Import'!$AZ$7:$AZ$359, MATCH($BP455, 'CSV Import'!$AY$7:$AY$359, 0))),0)</f>
        <v>0</v>
      </c>
      <c r="T455" s="106">
        <f>IFERROR(VALUE(INDEX('CSV Import'!$BA$7:$BA$359, MATCH($BP455, 'CSV Import'!$AY$7:$AY$359, 0))),0)</f>
        <v>0</v>
      </c>
      <c r="U455" s="136">
        <f>IFERROR(VALUE(INDEX('CSV Import'!$BF$7:$BF$359, MATCH($BP455, 'CSV Import'!$BE$7:$BE$359, 0))),0)</f>
        <v>0</v>
      </c>
      <c r="V455" s="106">
        <f>IFERROR(VALUE(INDEX('CSV Import'!$BG$7:$BG$359, MATCH($BP455, 'CSV Import'!$BE$7:$BE$359, 0))),0)</f>
        <v>0</v>
      </c>
      <c r="W455" s="136">
        <f>IFERROR(VALUE(INDEX('CSV Import'!$BL$7:$BL$359, MATCH($BP455, 'CSV Import'!$BK$7:$BK$359, 0))),0)</f>
        <v>0</v>
      </c>
      <c r="X455" s="106">
        <f>IFERROR(VALUE(INDEX('CSV Import'!$BM$7:$BM$359, MATCH($BP455, 'CSV Import'!$BK$7:$BK$359, 0))),0)</f>
        <v>0</v>
      </c>
      <c r="Y455" s="136">
        <f>IFERROR(VALUE(INDEX('CSV Import'!$BR$7:$BR$359, MATCH($BP455, 'CSV Import'!$BQ$7:$BQ$359, 0))),0)</f>
        <v>0</v>
      </c>
      <c r="Z455" s="106">
        <f>IFERROR(VALUE(INDEX('CSV Import'!$BS$7:$BS$359, MATCH($BP455, 'CSV Import'!$BQ$7:$BQ$359, 0))),0)</f>
        <v>0</v>
      </c>
      <c r="AA455" s="136">
        <f>IFERROR(VALUE(INDEX('CSV Import'!$BX$7:$BX$359, MATCH($BP455, 'CSV Import'!$BW$7:$BW$359, 0))),0)</f>
        <v>0</v>
      </c>
      <c r="AB455" s="106">
        <f>IFERROR(VALUE(INDEX('CSV Import'!$BY$7:$BY$359, MATCH($BP455, 'CSV Import'!$BW$7:$BW$359, 0))),0)</f>
        <v>0</v>
      </c>
      <c r="AC455" s="136">
        <f>IFERROR(VALUE(INDEX('CSV Import'!$CD$7:$CD$359, MATCH($BP455, 'CSV Import'!$CC$7:$CC$359, 0))),0)</f>
        <v>0</v>
      </c>
      <c r="AD455" s="106">
        <f>IFERROR(VALUE(INDEX('CSV Import'!$CE$7:$CE$359, MATCH($BP455, 'CSV Import'!$CC$7:$CC$359, 0))),0)</f>
        <v>0</v>
      </c>
      <c r="AE455" s="136">
        <f>IFERROR(VALUE(INDEX('CSV Import'!$CJ$7:$CJ$359, MATCH($BP455, 'CSV Import'!$CI$7:$CI$359, 0))),0)</f>
        <v>0</v>
      </c>
      <c r="AF455" s="106">
        <f>IFERROR(VALUE(INDEX('CSV Import'!$CK$7:$CK$359, MATCH($BP455, 'CSV Import'!$CI$7:$CI$359, 0))),0)</f>
        <v>0</v>
      </c>
      <c r="AG455" s="136">
        <f>IFERROR(VALUE(INDEX('CSV Import'!$CP$7:$CP$359, MATCH($BP455, 'CSV Import'!$CO$7:$CO$359, 0))),0)</f>
        <v>0</v>
      </c>
      <c r="AH455" s="106">
        <f>IFERROR(VALUE(INDEX('CSV Import'!$CQ$7:$CQ$359, MATCH($BP455, 'CSV Import'!$CO$7:$CO$359, 0))),0)</f>
        <v>0</v>
      </c>
      <c r="AI455" s="136">
        <f>IFERROR(VALUE(INDEX('CSV Import'!$CV$7:$CV$359, MATCH($BP455, 'CSV Import'!$CU$7:$CU$359, 0))),0)</f>
        <v>0</v>
      </c>
      <c r="AJ455" s="106">
        <f>IFERROR(VALUE(INDEX('CSV Import'!$CW$7:$CW$359, MATCH($BP455, 'CSV Import'!$CU$7:$CU$359, 0))),0)</f>
        <v>0</v>
      </c>
      <c r="AK455" s="136">
        <f>IFERROR(VALUE(INDEX('CSV Import'!$DB$7:$DB$359, MATCH($BP455, 'CSV Import'!$DA$7:$DA$359, 0))),0)</f>
        <v>0</v>
      </c>
      <c r="AL455" s="106">
        <f>IFERROR(VALUE(INDEX('CSV Import'!$DC$7:$DC$359, MATCH($BP455, 'CSV Import'!$DA$7:$DA$359, 0))),0)</f>
        <v>0</v>
      </c>
      <c r="AM455" s="136">
        <f>IFERROR(VALUE(INDEX('CSV Import'!$DH$7:$DH$359, MATCH($BP455, 'CSV Import'!$DG$7:$DG$359, 0))),0)</f>
        <v>0</v>
      </c>
      <c r="AN455" s="106">
        <f>IFERROR(VALUE(INDEX('CSV Import'!$DI$7:$DI$359, MATCH($BP455, 'CSV Import'!$DG$7:$DG$359, 0))),0)</f>
        <v>0</v>
      </c>
      <c r="AO455" s="136">
        <f>IFERROR(VALUE(INDEX('CSV Import'!$DN$7:$DN$359, MATCH($BP455, 'CSV Import'!$DM$7:$DM$359, 0))),0)</f>
        <v>0</v>
      </c>
      <c r="AP455" s="106">
        <f>IFERROR(VALUE(INDEX('CSV Import'!$DO$7:$DO$359, MATCH($BP455, 'CSV Import'!$DM$7:$DM$359, 0))),0)</f>
        <v>0</v>
      </c>
      <c r="AQ455" s="136">
        <f>IFERROR(VALUE(INDEX('CSV Import'!$DT$7:$DT$359, MATCH($BP455, 'CSV Import'!$DS$7:$DS$359, 0))),0)</f>
        <v>0</v>
      </c>
      <c r="AR455" s="106">
        <f>IFERROR(VALUE(INDEX('CSV Import'!$DU$7:$DU$359, MATCH($BP455, 'CSV Import'!$DS$7:$DS$359, 0))),0)</f>
        <v>0</v>
      </c>
      <c r="AS455" s="136">
        <f>IFERROR(VALUE(INDEX('CSV Import'!$DZ$7:$DZ$359, MATCH($BP455, 'CSV Import'!$DY$7:$DY$359, 0))),0)</f>
        <v>0</v>
      </c>
      <c r="AT455" s="106">
        <f>IFERROR(VALUE(INDEX('CSV Import'!$EA$7:$EA$359, MATCH($BP455, 'CSV Import'!$DY$7:$DY$359, 0))),0)</f>
        <v>0</v>
      </c>
      <c r="AU455" s="136">
        <f>IFERROR(VALUE(INDEX('CSV Import'!$EF$7:$EF$359, MATCH($BP455, 'CSV Import'!$EE$7:$EE$359, 0))),0)</f>
        <v>0</v>
      </c>
      <c r="AV455" s="106">
        <f>IFERROR(VALUE(INDEX('CSV Import'!$EG$7:$EG$359, MATCH($BP455, 'CSV Import'!$EE$7:$EE$359, 0))),0)</f>
        <v>0</v>
      </c>
      <c r="AW455" s="136">
        <f>IFERROR(VALUE(INDEX('CSV Import'!$EL$7:$EL$359, MATCH($BP455, 'CSV Import'!$EK$7:$EK$359, 0))),0)</f>
        <v>0</v>
      </c>
      <c r="AX455" s="106">
        <f>IFERROR(VALUE(INDEX('CSV Import'!$EM$7:$EM$359, MATCH($BP455, 'CSV Import'!$EK$7:$EK$359, 0))),0)</f>
        <v>0</v>
      </c>
      <c r="AY455" s="136">
        <f>IFERROR(VALUE(INDEX('CSV Import'!$ER$7:$ER$359, MATCH($BP455, 'CSV Import'!$EQ$7:$EQ$359, 0))),0)</f>
        <v>0</v>
      </c>
      <c r="AZ455" s="106">
        <f>IFERROR(VALUE(INDEX('CSV Import'!$ES$7:$ES$359, MATCH($BP455, 'CSV Import'!$EQ$7:$EQ$359, 0))),0)</f>
        <v>0</v>
      </c>
      <c r="BA455" s="136">
        <f>IFERROR(VALUE(INDEX('CSV Import'!$EX$7:$EX$359, MATCH($BP455, 'CSV Import'!$EW$7:$EW$359, 0))),0)</f>
        <v>0</v>
      </c>
      <c r="BB455" s="106">
        <f>IFERROR(VALUE(INDEX('CSV Import'!$EY$7:$EY$359, MATCH($BP455, 'CSV Import'!$EW$7:$EW$359, 0))),0)</f>
        <v>0</v>
      </c>
      <c r="BC455" s="136">
        <f>IFERROR(VALUE(INDEX('CSV Import'!$FD$7:$FD$359, MATCH($BP455, 'CSV Import'!$FC$7:$FC$359, 0))),0)</f>
        <v>0</v>
      </c>
      <c r="BD455" s="106">
        <f>IFERROR(VALUE(INDEX('CSV Import'!$FE$7:$FE$359, MATCH($BP455, 'CSV Import'!$FC$7:$FC$359, 0))),0)</f>
        <v>0</v>
      </c>
      <c r="BE455" s="136">
        <f>IFERROR(VALUE(INDEX('CSV Import'!$FJ$7:$FJ$359, MATCH($BP455, 'CSV Import'!$FI$7:$FI$359, 0))),0)</f>
        <v>0</v>
      </c>
      <c r="BF455" s="106">
        <f>IFERROR(VALUE(INDEX('CSV Import'!$FK$7:$FK$359, MATCH($BP455, 'CSV Import'!$FI$7:$FI$359, 0))),0)</f>
        <v>0</v>
      </c>
      <c r="BG455" s="136">
        <f>IFERROR(VALUE(INDEX('CSV Import'!$FP$7:$FP$359, MATCH($BP455, 'CSV Import'!$FO$7:$FO$359, 0))),0)</f>
        <v>0</v>
      </c>
      <c r="BH455" s="106">
        <f>IFERROR(VALUE(INDEX('CSV Import'!$FQ$7:$FQ$359, MATCH($BP455, 'CSV Import'!$FO$7:$FO$359, 0))),0)</f>
        <v>0</v>
      </c>
      <c r="BI455" s="136">
        <f>IFERROR(VALUE(INDEX('CSV Import'!$FV$7:$FV$359, MATCH($BP455, 'CSV Import'!$FU$7:$FU$359, 0))),0)</f>
        <v>0</v>
      </c>
      <c r="BJ455" s="106">
        <f>IFERROR(VALUE(INDEX('CSV Import'!$FW$7:$FW$359, MATCH($BP455, 'CSV Import'!$FU$7:$FU$359, 0))),0)</f>
        <v>0</v>
      </c>
      <c r="BK455" s="136">
        <f>IFERROR(VALUE(INDEX('CSV Import'!$GB$7:$GB$359, MATCH($BP455, 'CSV Import'!$GA$7:$GA$359, 0))),0)</f>
        <v>0</v>
      </c>
      <c r="BL455" s="106">
        <f>IFERROR(VALUE(INDEX('CSV Import'!$GC$7:$GC$359, MATCH($BP455, 'CSV Import'!$GA$7:$GA$359, 0))),0)</f>
        <v>0</v>
      </c>
      <c r="BM455" s="61">
        <f t="shared" ref="BM455" si="608">SUM(C455,E455,G455,I455,K455,M455,O455,Q455,S455,U455,W455,Y455,AA455,AC455,AE455)+SUM(AG455,AI455,AK455,AM455,AO455,AQ455,AS455,AU455,AW455,AY455,BA455,BC455,BE455,BG455,BI455,BK455)</f>
        <v>0</v>
      </c>
      <c r="BN455" s="62">
        <f t="shared" ref="BN455" si="609">SUM(D455,F455,H455,J455,L455,N455,P455,R455,T455,V455,X455,Z455,AB455,AD455,AF455)+SUM(AH455,AJ455,AL455,AN455,AP455,AR455,AT455,AV455,AX455,AZ455,BB455,BD455,BF455,BH455,BJ455,BL455)</f>
        <v>0</v>
      </c>
      <c r="BP455" s="33" t="str">
        <f t="shared" si="605"/>
        <v>BREADSTICKS SALES BY TYPE</v>
      </c>
    </row>
    <row r="456" spans="1:68" ht="15" thickBot="1" x14ac:dyDescent="0.25">
      <c r="A456" s="28">
        <f>ROW()</f>
        <v>456</v>
      </c>
      <c r="B456" s="140" t="s">
        <v>15</v>
      </c>
      <c r="C456" s="141">
        <f>IFERROR(VALUE(INDEX('CSV Import'!$D$7:$D$359, MATCH($BP456, 'CSV Import'!$C$7:$C$359, 0))),0)</f>
        <v>0</v>
      </c>
      <c r="D456" s="98">
        <f>IFERROR(VALUE(INDEX('CSV Import'!$E$7:$E$359, MATCH($BP456, 'CSV Import'!$C$7:$C$359, 0))),0)</f>
        <v>0</v>
      </c>
      <c r="E456" s="141">
        <f>IFERROR(VALUE(INDEX('CSV Import'!$J$7:$J$359, MATCH($BP456, 'CSV Import'!$I$7:$I$359, 0))),0)</f>
        <v>0</v>
      </c>
      <c r="F456" s="98">
        <f>IFERROR(VALUE(INDEX('CSV Import'!$K$7:$K$359, MATCH($BP456, 'CSV Import'!$I$7:$I$359, 0))),0)</f>
        <v>0</v>
      </c>
      <c r="G456" s="141">
        <f>IFERROR(VALUE(INDEX('CSV Import'!$P$7:$P$359, MATCH($BP456, 'CSV Import'!$O$7:$O$359, 0))),0)</f>
        <v>0</v>
      </c>
      <c r="H456" s="98">
        <f>IFERROR(VALUE(INDEX('CSV Import'!$Q$7:$Q$359, MATCH($BP456, 'CSV Import'!$O$7:$O$359, 0))),0)</f>
        <v>0</v>
      </c>
      <c r="I456" s="141">
        <f>IFERROR(VALUE(INDEX('CSV Import'!$V$7:$V$359, MATCH($BP456, 'CSV Import'!$U$7:$U$359, 0))),0)</f>
        <v>0</v>
      </c>
      <c r="J456" s="98">
        <f>IFERROR(VALUE(INDEX('CSV Import'!$W$7:$W$359, MATCH($BP456, 'CSV Import'!$U$7:$U$359, 0))),0)</f>
        <v>0</v>
      </c>
      <c r="K456" s="141">
        <f>IFERROR(VALUE(INDEX('CSV Import'!$AB$7:$AB$359, MATCH($BP456, 'CSV Import'!$AA$7:$AA$359, 0))),0)</f>
        <v>0</v>
      </c>
      <c r="L456" s="98">
        <f>IFERROR(VALUE(INDEX('CSV Import'!$AC$7:$AC$359, MATCH($BP456, 'CSV Import'!$AA$7:$AA$359, 0))),0)</f>
        <v>0</v>
      </c>
      <c r="M456" s="141">
        <f>IFERROR(VALUE(INDEX('CSV Import'!$AH$7:$AH$359, MATCH($BP456, 'CSV Import'!$AG$7:$AG$359, 0))),0)</f>
        <v>0</v>
      </c>
      <c r="N456" s="98">
        <f>IFERROR(VALUE(INDEX('CSV Import'!$AI$7:$AI$359, MATCH($BP456, 'CSV Import'!$AG$7:$AG$359, 0))),0)</f>
        <v>0</v>
      </c>
      <c r="O456" s="141">
        <f>IFERROR(VALUE(INDEX('CSV Import'!$AN$7:$AN$359, MATCH($BP456, 'CSV Import'!$AM$7:$AM$359, 0))),0)</f>
        <v>0</v>
      </c>
      <c r="P456" s="98">
        <f>IFERROR(VALUE(INDEX('CSV Import'!$AO$7:$AO$359, MATCH($BP456, 'CSV Import'!$AM$7:$AM$359, 0))),0)</f>
        <v>0</v>
      </c>
      <c r="Q456" s="141">
        <f>IFERROR(VALUE(INDEX('CSV Import'!$AT$7:$AT$359, MATCH($BP456, 'CSV Import'!$AS$7:$AS$359, 0))),0)</f>
        <v>0</v>
      </c>
      <c r="R456" s="98">
        <f>IFERROR(VALUE(INDEX('CSV Import'!$AU$7:$AU$359, MATCH($BP456, 'CSV Import'!$AS$7:$AS$359, 0))),0)</f>
        <v>0</v>
      </c>
      <c r="S456" s="141">
        <f>IFERROR(VALUE(INDEX('CSV Import'!$AZ$7:$AZ$359, MATCH($BP456, 'CSV Import'!$AY$7:$AY$359, 0))),0)</f>
        <v>0</v>
      </c>
      <c r="T456" s="98">
        <f>IFERROR(VALUE(INDEX('CSV Import'!$BA$7:$BA$359, MATCH($BP456, 'CSV Import'!$AY$7:$AY$359, 0))),0)</f>
        <v>0</v>
      </c>
      <c r="U456" s="141">
        <f>IFERROR(VALUE(INDEX('CSV Import'!$BF$7:$BF$359, MATCH($BP456, 'CSV Import'!$BE$7:$BE$359, 0))),0)</f>
        <v>0</v>
      </c>
      <c r="V456" s="98">
        <f>IFERROR(VALUE(INDEX('CSV Import'!$BG$7:$BG$359, MATCH($BP456, 'CSV Import'!$BE$7:$BE$359, 0))),0)</f>
        <v>0</v>
      </c>
      <c r="W456" s="141">
        <f>IFERROR(VALUE(INDEX('CSV Import'!$BL$7:$BL$359, MATCH($BP456, 'CSV Import'!$BK$7:$BK$359, 0))),0)</f>
        <v>0</v>
      </c>
      <c r="X456" s="98">
        <f>IFERROR(VALUE(INDEX('CSV Import'!$BM$7:$BM$359, MATCH($BP456, 'CSV Import'!$BK$7:$BK$359, 0))),0)</f>
        <v>0</v>
      </c>
      <c r="Y456" s="141">
        <f>IFERROR(VALUE(INDEX('CSV Import'!$BR$7:$BR$359, MATCH($BP456, 'CSV Import'!$BQ$7:$BQ$359, 0))),0)</f>
        <v>0</v>
      </c>
      <c r="Z456" s="98">
        <f>IFERROR(VALUE(INDEX('CSV Import'!$BS$7:$BS$359, MATCH($BP456, 'CSV Import'!$BQ$7:$BQ$359, 0))),0)</f>
        <v>0</v>
      </c>
      <c r="AA456" s="141">
        <f>IFERROR(VALUE(INDEX('CSV Import'!$BX$7:$BX$359, MATCH($BP456, 'CSV Import'!$BW$7:$BW$359, 0))),0)</f>
        <v>0</v>
      </c>
      <c r="AB456" s="98">
        <f>IFERROR(VALUE(INDEX('CSV Import'!$BY$7:$BY$359, MATCH($BP456, 'CSV Import'!$BW$7:$BW$359, 0))),0)</f>
        <v>0</v>
      </c>
      <c r="AC456" s="141">
        <f>IFERROR(VALUE(INDEX('CSV Import'!$CD$7:$CD$359, MATCH($BP456, 'CSV Import'!$CC$7:$CC$359, 0))),0)</f>
        <v>0</v>
      </c>
      <c r="AD456" s="98">
        <f>IFERROR(VALUE(INDEX('CSV Import'!$CE$7:$CE$359, MATCH($BP456, 'CSV Import'!$CC$7:$CC$359, 0))),0)</f>
        <v>0</v>
      </c>
      <c r="AE456" s="141">
        <f>IFERROR(VALUE(INDEX('CSV Import'!$CJ$7:$CJ$359, MATCH($BP456, 'CSV Import'!$CI$7:$CI$359, 0))),0)</f>
        <v>0</v>
      </c>
      <c r="AF456" s="98">
        <f>IFERROR(VALUE(INDEX('CSV Import'!$CK$7:$CK$359, MATCH($BP456, 'CSV Import'!$CI$7:$CI$359, 0))),0)</f>
        <v>0</v>
      </c>
      <c r="AG456" s="141">
        <f>IFERROR(VALUE(INDEX('CSV Import'!$CP$7:$CP$359, MATCH($BP456, 'CSV Import'!$CO$7:$CO$359, 0))),0)</f>
        <v>0</v>
      </c>
      <c r="AH456" s="98">
        <f>IFERROR(VALUE(INDEX('CSV Import'!$CQ$7:$CQ$359, MATCH($BP456, 'CSV Import'!$CO$7:$CO$359, 0))),0)</f>
        <v>0</v>
      </c>
      <c r="AI456" s="141">
        <f>IFERROR(VALUE(INDEX('CSV Import'!$CV$7:$CV$359, MATCH($BP456, 'CSV Import'!$CU$7:$CU$359, 0))),0)</f>
        <v>0</v>
      </c>
      <c r="AJ456" s="98">
        <f>IFERROR(VALUE(INDEX('CSV Import'!$CW$7:$CW$359, MATCH($BP456, 'CSV Import'!$CU$7:$CU$359, 0))),0)</f>
        <v>0</v>
      </c>
      <c r="AK456" s="141">
        <f>IFERROR(VALUE(INDEX('CSV Import'!$DB$7:$DB$359, MATCH($BP456, 'CSV Import'!$DA$7:$DA$359, 0))),0)</f>
        <v>0</v>
      </c>
      <c r="AL456" s="98">
        <f>IFERROR(VALUE(INDEX('CSV Import'!$DC$7:$DC$359, MATCH($BP456, 'CSV Import'!$DA$7:$DA$359, 0))),0)</f>
        <v>0</v>
      </c>
      <c r="AM456" s="141">
        <f>IFERROR(VALUE(INDEX('CSV Import'!$DH$7:$DH$359, MATCH($BP456, 'CSV Import'!$DG$7:$DG$359, 0))),0)</f>
        <v>0</v>
      </c>
      <c r="AN456" s="98">
        <f>IFERROR(VALUE(INDEX('CSV Import'!$DI$7:$DI$359, MATCH($BP456, 'CSV Import'!$DG$7:$DG$359, 0))),0)</f>
        <v>0</v>
      </c>
      <c r="AO456" s="141">
        <f>IFERROR(VALUE(INDEX('CSV Import'!$DN$7:$DN$359, MATCH($BP456, 'CSV Import'!$DM$7:$DM$359, 0))),0)</f>
        <v>0</v>
      </c>
      <c r="AP456" s="98">
        <f>IFERROR(VALUE(INDEX('CSV Import'!$DO$7:$DO$359, MATCH($BP456, 'CSV Import'!$DM$7:$DM$359, 0))),0)</f>
        <v>0</v>
      </c>
      <c r="AQ456" s="141">
        <f>IFERROR(VALUE(INDEX('CSV Import'!$DT$7:$DT$359, MATCH($BP456, 'CSV Import'!$DS$7:$DS$359, 0))),0)</f>
        <v>0</v>
      </c>
      <c r="AR456" s="98">
        <f>IFERROR(VALUE(INDEX('CSV Import'!$DU$7:$DU$359, MATCH($BP456, 'CSV Import'!$DS$7:$DS$359, 0))),0)</f>
        <v>0</v>
      </c>
      <c r="AS456" s="141">
        <f>IFERROR(VALUE(INDEX('CSV Import'!$DZ$7:$DZ$359, MATCH($BP456, 'CSV Import'!$DY$7:$DY$359, 0))),0)</f>
        <v>0</v>
      </c>
      <c r="AT456" s="98">
        <f>IFERROR(VALUE(INDEX('CSV Import'!$EA$7:$EA$359, MATCH($BP456, 'CSV Import'!$DY$7:$DY$359, 0))),0)</f>
        <v>0</v>
      </c>
      <c r="AU456" s="141">
        <f>IFERROR(VALUE(INDEX('CSV Import'!$EF$7:$EF$359, MATCH($BP456, 'CSV Import'!$EE$7:$EE$359, 0))),0)</f>
        <v>0</v>
      </c>
      <c r="AV456" s="98">
        <f>IFERROR(VALUE(INDEX('CSV Import'!$EG$7:$EG$359, MATCH($BP456, 'CSV Import'!$EE$7:$EE$359, 0))),0)</f>
        <v>0</v>
      </c>
      <c r="AW456" s="141">
        <f>IFERROR(VALUE(INDEX('CSV Import'!$EL$7:$EL$359, MATCH($BP456, 'CSV Import'!$EK$7:$EK$359, 0))),0)</f>
        <v>0</v>
      </c>
      <c r="AX456" s="98">
        <f>IFERROR(VALUE(INDEX('CSV Import'!$EM$7:$EM$359, MATCH($BP456, 'CSV Import'!$EK$7:$EK$359, 0))),0)</f>
        <v>0</v>
      </c>
      <c r="AY456" s="141">
        <f>IFERROR(VALUE(INDEX('CSV Import'!$ER$7:$ER$359, MATCH($BP456, 'CSV Import'!$EQ$7:$EQ$359, 0))),0)</f>
        <v>0</v>
      </c>
      <c r="AZ456" s="98">
        <f>IFERROR(VALUE(INDEX('CSV Import'!$ES$7:$ES$359, MATCH($BP456, 'CSV Import'!$EQ$7:$EQ$359, 0))),0)</f>
        <v>0</v>
      </c>
      <c r="BA456" s="141">
        <f>IFERROR(VALUE(INDEX('CSV Import'!$EX$7:$EX$359, MATCH($BP456, 'CSV Import'!$EW$7:$EW$359, 0))),0)</f>
        <v>0</v>
      </c>
      <c r="BB456" s="98">
        <f>IFERROR(VALUE(INDEX('CSV Import'!$EY$7:$EY$359, MATCH($BP456, 'CSV Import'!$EW$7:$EW$359, 0))),0)</f>
        <v>0</v>
      </c>
      <c r="BC456" s="141">
        <f>IFERROR(VALUE(INDEX('CSV Import'!$FD$7:$FD$359, MATCH($BP456, 'CSV Import'!$FC$7:$FC$359, 0))),0)</f>
        <v>0</v>
      </c>
      <c r="BD456" s="98">
        <f>IFERROR(VALUE(INDEX('CSV Import'!$FE$7:$FE$359, MATCH($BP456, 'CSV Import'!$FC$7:$FC$359, 0))),0)</f>
        <v>0</v>
      </c>
      <c r="BE456" s="141">
        <f>IFERROR(VALUE(INDEX('CSV Import'!$FJ$7:$FJ$359, MATCH($BP456, 'CSV Import'!$FI$7:$FI$359, 0))),0)</f>
        <v>0</v>
      </c>
      <c r="BF456" s="98">
        <f>IFERROR(VALUE(INDEX('CSV Import'!$FK$7:$FK$359, MATCH($BP456, 'CSV Import'!$FI$7:$FI$359, 0))),0)</f>
        <v>0</v>
      </c>
      <c r="BG456" s="141">
        <f>IFERROR(VALUE(INDEX('CSV Import'!$FP$7:$FP$359, MATCH($BP456, 'CSV Import'!$FO$7:$FO$359, 0))),0)</f>
        <v>0</v>
      </c>
      <c r="BH456" s="98">
        <f>IFERROR(VALUE(INDEX('CSV Import'!$FQ$7:$FQ$359, MATCH($BP456, 'CSV Import'!$FO$7:$FO$359, 0))),0)</f>
        <v>0</v>
      </c>
      <c r="BI456" s="141">
        <f>IFERROR(VALUE(INDEX('CSV Import'!$FV$7:$FV$359, MATCH($BP456, 'CSV Import'!$FU$7:$FU$359, 0))),0)</f>
        <v>0</v>
      </c>
      <c r="BJ456" s="98">
        <f>IFERROR(VALUE(INDEX('CSV Import'!$FW$7:$FW$359, MATCH($BP456, 'CSV Import'!$FU$7:$FU$359, 0))),0)</f>
        <v>0</v>
      </c>
      <c r="BK456" s="141">
        <f>IFERROR(VALUE(INDEX('CSV Import'!$GB$7:$GB$359, MATCH($BP456, 'CSV Import'!$GA$7:$GA$359, 0))),0)</f>
        <v>0</v>
      </c>
      <c r="BL456" s="98">
        <f>IFERROR(VALUE(INDEX('CSV Import'!$GC$7:$GC$359, MATCH($BP456, 'CSV Import'!$GA$7:$GA$359, 0))),0)</f>
        <v>0</v>
      </c>
      <c r="BM456" s="71">
        <f t="shared" si="607"/>
        <v>0</v>
      </c>
      <c r="BN456" s="72">
        <f t="shared" si="604"/>
        <v>0</v>
      </c>
      <c r="BP456" s="33" t="str">
        <f t="shared" si="605"/>
        <v>BREADSTICKS SALES BY TYPE---</v>
      </c>
    </row>
    <row r="457" spans="1:68" x14ac:dyDescent="0.2">
      <c r="A457" s="28">
        <f>ROW()</f>
        <v>457</v>
      </c>
      <c r="B457" s="142"/>
      <c r="C457" s="143">
        <f>IFERROR(VALUE(INDEX('CSV Import'!$D$7:$D$359, MATCH($BP457, 'CSV Import'!$C$7:$C$359, 0))),0)</f>
        <v>0</v>
      </c>
      <c r="D457" s="64">
        <f>IFERROR(VALUE(INDEX('CSV Import'!$E$7:$E$359, MATCH($BP457, 'CSV Import'!$C$7:$C$359, 0))),0)</f>
        <v>0</v>
      </c>
      <c r="E457" s="143">
        <f>IFERROR(VALUE(INDEX('CSV Import'!$J$7:$J$359, MATCH($BP457, 'CSV Import'!$I$7:$I$359, 0))),0)</f>
        <v>0</v>
      </c>
      <c r="F457" s="64">
        <f>IFERROR(VALUE(INDEX('CSV Import'!$K$7:$K$359, MATCH($BP457, 'CSV Import'!$I$7:$I$359, 0))),0)</f>
        <v>0</v>
      </c>
      <c r="G457" s="143">
        <f>IFERROR(VALUE(INDEX('CSV Import'!$P$7:$P$359, MATCH($BP457, 'CSV Import'!$O$7:$O$359, 0))),0)</f>
        <v>0</v>
      </c>
      <c r="H457" s="64">
        <f>IFERROR(VALUE(INDEX('CSV Import'!$Q$7:$Q$359, MATCH($BP457, 'CSV Import'!$O$7:$O$359, 0))),0)</f>
        <v>0</v>
      </c>
      <c r="I457" s="143">
        <f>IFERROR(VALUE(INDEX('CSV Import'!$V$7:$V$359, MATCH($BP457, 'CSV Import'!$U$7:$U$359, 0))),0)</f>
        <v>0</v>
      </c>
      <c r="J457" s="64">
        <f>IFERROR(VALUE(INDEX('CSV Import'!$W$7:$W$359, MATCH($BP457, 'CSV Import'!$U$7:$U$359, 0))),0)</f>
        <v>0</v>
      </c>
      <c r="K457" s="143">
        <f>IFERROR(VALUE(INDEX('CSV Import'!$AB$7:$AB$359, MATCH($BP457, 'CSV Import'!$AA$7:$AA$359, 0))),0)</f>
        <v>0</v>
      </c>
      <c r="L457" s="64">
        <f>IFERROR(VALUE(INDEX('CSV Import'!$AC$7:$AC$359, MATCH($BP457, 'CSV Import'!$AA$7:$AA$359, 0))),0)</f>
        <v>0</v>
      </c>
      <c r="M457" s="143">
        <f>IFERROR(VALUE(INDEX('CSV Import'!$AH$7:$AH$359, MATCH($BP457, 'CSV Import'!$AG$7:$AG$359, 0))),0)</f>
        <v>0</v>
      </c>
      <c r="N457" s="64">
        <f>IFERROR(VALUE(INDEX('CSV Import'!$AI$7:$AI$359, MATCH($BP457, 'CSV Import'!$AG$7:$AG$359, 0))),0)</f>
        <v>0</v>
      </c>
      <c r="O457" s="143">
        <f>IFERROR(VALUE(INDEX('CSV Import'!$AN$7:$AN$359, MATCH($BP457, 'CSV Import'!$AM$7:$AM$359, 0))),0)</f>
        <v>0</v>
      </c>
      <c r="P457" s="64">
        <f>IFERROR(VALUE(INDEX('CSV Import'!$AO$7:$AO$359, MATCH($BP457, 'CSV Import'!$AM$7:$AM$359, 0))),0)</f>
        <v>0</v>
      </c>
      <c r="Q457" s="143">
        <f>IFERROR(VALUE(INDEX('CSV Import'!$AT$7:$AT$359, MATCH($BP457, 'CSV Import'!$AS$7:$AS$359, 0))),0)</f>
        <v>0</v>
      </c>
      <c r="R457" s="64">
        <f>IFERROR(VALUE(INDEX('CSV Import'!$AU$7:$AU$359, MATCH($BP457, 'CSV Import'!$AS$7:$AS$359, 0))),0)</f>
        <v>0</v>
      </c>
      <c r="S457" s="143">
        <f>IFERROR(VALUE(INDEX('CSV Import'!$AZ$7:$AZ$359, MATCH($BP457, 'CSV Import'!$AY$7:$AY$359, 0))),0)</f>
        <v>0</v>
      </c>
      <c r="T457" s="64">
        <f>IFERROR(VALUE(INDEX('CSV Import'!$BA$7:$BA$359, MATCH($BP457, 'CSV Import'!$AY$7:$AY$359, 0))),0)</f>
        <v>0</v>
      </c>
      <c r="U457" s="143">
        <f>IFERROR(VALUE(INDEX('CSV Import'!$BF$7:$BF$359, MATCH($BP457, 'CSV Import'!$BE$7:$BE$359, 0))),0)</f>
        <v>0</v>
      </c>
      <c r="V457" s="64">
        <f>IFERROR(VALUE(INDEX('CSV Import'!$BG$7:$BG$359, MATCH($BP457, 'CSV Import'!$BE$7:$BE$359, 0))),0)</f>
        <v>0</v>
      </c>
      <c r="W457" s="143">
        <f>IFERROR(VALUE(INDEX('CSV Import'!$BL$7:$BL$359, MATCH($BP457, 'CSV Import'!$BK$7:$BK$359, 0))),0)</f>
        <v>0</v>
      </c>
      <c r="X457" s="64">
        <f>IFERROR(VALUE(INDEX('CSV Import'!$BM$7:$BM$359, MATCH($BP457, 'CSV Import'!$BK$7:$BK$359, 0))),0)</f>
        <v>0</v>
      </c>
      <c r="Y457" s="143">
        <f>IFERROR(VALUE(INDEX('CSV Import'!$BR$7:$BR$359, MATCH($BP457, 'CSV Import'!$BQ$7:$BQ$359, 0))),0)</f>
        <v>0</v>
      </c>
      <c r="Z457" s="64">
        <f>IFERROR(VALUE(INDEX('CSV Import'!$BS$7:$BS$359, MATCH($BP457, 'CSV Import'!$BQ$7:$BQ$359, 0))),0)</f>
        <v>0</v>
      </c>
      <c r="AA457" s="143">
        <f>IFERROR(VALUE(INDEX('CSV Import'!$BX$7:$BX$359, MATCH($BP457, 'CSV Import'!$BW$7:$BW$359, 0))),0)</f>
        <v>0</v>
      </c>
      <c r="AB457" s="64">
        <f>IFERROR(VALUE(INDEX('CSV Import'!$BY$7:$BY$359, MATCH($BP457, 'CSV Import'!$BW$7:$BW$359, 0))),0)</f>
        <v>0</v>
      </c>
      <c r="AC457" s="143">
        <f>IFERROR(VALUE(INDEX('CSV Import'!$CD$7:$CD$359, MATCH($BP457, 'CSV Import'!$CC$7:$CC$359, 0))),0)</f>
        <v>0</v>
      </c>
      <c r="AD457" s="64">
        <f>IFERROR(VALUE(INDEX('CSV Import'!$CE$7:$CE$359, MATCH($BP457, 'CSV Import'!$CC$7:$CC$359, 0))),0)</f>
        <v>0</v>
      </c>
      <c r="AE457" s="143">
        <f>IFERROR(VALUE(INDEX('CSV Import'!$CJ$7:$CJ$359, MATCH($BP457, 'CSV Import'!$CI$7:$CI$359, 0))),0)</f>
        <v>0</v>
      </c>
      <c r="AF457" s="64">
        <f>IFERROR(VALUE(INDEX('CSV Import'!$CK$7:$CK$359, MATCH($BP457, 'CSV Import'!$CI$7:$CI$359, 0))),0)</f>
        <v>0</v>
      </c>
      <c r="AG457" s="143">
        <f>IFERROR(VALUE(INDEX('CSV Import'!$CP$7:$CP$359, MATCH($BP457, 'CSV Import'!$CO$7:$CO$359, 0))),0)</f>
        <v>0</v>
      </c>
      <c r="AH457" s="64">
        <f>IFERROR(VALUE(INDEX('CSV Import'!$CQ$7:$CQ$359, MATCH($BP457, 'CSV Import'!$CO$7:$CO$359, 0))),0)</f>
        <v>0</v>
      </c>
      <c r="AI457" s="143">
        <f>IFERROR(VALUE(INDEX('CSV Import'!$CV$7:$CV$359, MATCH($BP457, 'CSV Import'!$CU$7:$CU$359, 0))),0)</f>
        <v>0</v>
      </c>
      <c r="AJ457" s="64">
        <f>IFERROR(VALUE(INDEX('CSV Import'!$CW$7:$CW$359, MATCH($BP457, 'CSV Import'!$CU$7:$CU$359, 0))),0)</f>
        <v>0</v>
      </c>
      <c r="AK457" s="143">
        <f>IFERROR(VALUE(INDEX('CSV Import'!$DB$7:$DB$359, MATCH($BP457, 'CSV Import'!$DA$7:$DA$359, 0))),0)</f>
        <v>0</v>
      </c>
      <c r="AL457" s="64">
        <f>IFERROR(VALUE(INDEX('CSV Import'!$DC$7:$DC$359, MATCH($BP457, 'CSV Import'!$DA$7:$DA$359, 0))),0)</f>
        <v>0</v>
      </c>
      <c r="AM457" s="143">
        <f>IFERROR(VALUE(INDEX('CSV Import'!$DH$7:$DH$359, MATCH($BP457, 'CSV Import'!$DG$7:$DG$359, 0))),0)</f>
        <v>0</v>
      </c>
      <c r="AN457" s="64">
        <f>IFERROR(VALUE(INDEX('CSV Import'!$DI$7:$DI$359, MATCH($BP457, 'CSV Import'!$DG$7:$DG$359, 0))),0)</f>
        <v>0</v>
      </c>
      <c r="AO457" s="143">
        <f>IFERROR(VALUE(INDEX('CSV Import'!$DN$7:$DN$359, MATCH($BP457, 'CSV Import'!$DM$7:$DM$359, 0))),0)</f>
        <v>0</v>
      </c>
      <c r="AP457" s="64">
        <f>IFERROR(VALUE(INDEX('CSV Import'!$DO$7:$DO$359, MATCH($BP457, 'CSV Import'!$DM$7:$DM$359, 0))),0)</f>
        <v>0</v>
      </c>
      <c r="AQ457" s="143">
        <f>IFERROR(VALUE(INDEX('CSV Import'!$DT$7:$DT$359, MATCH($BP457, 'CSV Import'!$DS$7:$DS$359, 0))),0)</f>
        <v>0</v>
      </c>
      <c r="AR457" s="64">
        <f>IFERROR(VALUE(INDEX('CSV Import'!$DU$7:$DU$359, MATCH($BP457, 'CSV Import'!$DS$7:$DS$359, 0))),0)</f>
        <v>0</v>
      </c>
      <c r="AS457" s="143">
        <f>IFERROR(VALUE(INDEX('CSV Import'!$DZ$7:$DZ$359, MATCH($BP457, 'CSV Import'!$DY$7:$DY$359, 0))),0)</f>
        <v>0</v>
      </c>
      <c r="AT457" s="64">
        <f>IFERROR(VALUE(INDEX('CSV Import'!$EA$7:$EA$359, MATCH($BP457, 'CSV Import'!$DY$7:$DY$359, 0))),0)</f>
        <v>0</v>
      </c>
      <c r="AU457" s="143">
        <f>IFERROR(VALUE(INDEX('CSV Import'!$EF$7:$EF$359, MATCH($BP457, 'CSV Import'!$EE$7:$EE$359, 0))),0)</f>
        <v>0</v>
      </c>
      <c r="AV457" s="64">
        <f>IFERROR(VALUE(INDEX('CSV Import'!$EG$7:$EG$359, MATCH($BP457, 'CSV Import'!$EE$7:$EE$359, 0))),0)</f>
        <v>0</v>
      </c>
      <c r="AW457" s="143">
        <f>IFERROR(VALUE(INDEX('CSV Import'!$EL$7:$EL$359, MATCH($BP457, 'CSV Import'!$EK$7:$EK$359, 0))),0)</f>
        <v>0</v>
      </c>
      <c r="AX457" s="64">
        <f>IFERROR(VALUE(INDEX('CSV Import'!$EM$7:$EM$359, MATCH($BP457, 'CSV Import'!$EK$7:$EK$359, 0))),0)</f>
        <v>0</v>
      </c>
      <c r="AY457" s="143">
        <f>IFERROR(VALUE(INDEX('CSV Import'!$ER$7:$ER$359, MATCH($BP457, 'CSV Import'!$EQ$7:$EQ$359, 0))),0)</f>
        <v>0</v>
      </c>
      <c r="AZ457" s="64">
        <f>IFERROR(VALUE(INDEX('CSV Import'!$ES$7:$ES$359, MATCH($BP457, 'CSV Import'!$EQ$7:$EQ$359, 0))),0)</f>
        <v>0</v>
      </c>
      <c r="BA457" s="143">
        <f>IFERROR(VALUE(INDEX('CSV Import'!$EX$7:$EX$359, MATCH($BP457, 'CSV Import'!$EW$7:$EW$359, 0))),0)</f>
        <v>0</v>
      </c>
      <c r="BB457" s="64">
        <f>IFERROR(VALUE(INDEX('CSV Import'!$EY$7:$EY$359, MATCH($BP457, 'CSV Import'!$EW$7:$EW$359, 0))),0)</f>
        <v>0</v>
      </c>
      <c r="BC457" s="143">
        <f>IFERROR(VALUE(INDEX('CSV Import'!$FD$7:$FD$359, MATCH($BP457, 'CSV Import'!$FC$7:$FC$359, 0))),0)</f>
        <v>0</v>
      </c>
      <c r="BD457" s="64">
        <f>IFERROR(VALUE(INDEX('CSV Import'!$FE$7:$FE$359, MATCH($BP457, 'CSV Import'!$FC$7:$FC$359, 0))),0)</f>
        <v>0</v>
      </c>
      <c r="BE457" s="143">
        <f>IFERROR(VALUE(INDEX('CSV Import'!$FJ$7:$FJ$359, MATCH($BP457, 'CSV Import'!$FI$7:$FI$359, 0))),0)</f>
        <v>0</v>
      </c>
      <c r="BF457" s="64">
        <f>IFERROR(VALUE(INDEX('CSV Import'!$FK$7:$FK$359, MATCH($BP457, 'CSV Import'!$FI$7:$FI$359, 0))),0)</f>
        <v>0</v>
      </c>
      <c r="BG457" s="143">
        <f>IFERROR(VALUE(INDEX('CSV Import'!$FP$7:$FP$359, MATCH($BP457, 'CSV Import'!$FO$7:$FO$359, 0))),0)</f>
        <v>0</v>
      </c>
      <c r="BH457" s="64">
        <f>IFERROR(VALUE(INDEX('CSV Import'!$FQ$7:$FQ$359, MATCH($BP457, 'CSV Import'!$FO$7:$FO$359, 0))),0)</f>
        <v>0</v>
      </c>
      <c r="BI457" s="143">
        <f>IFERROR(VALUE(INDEX('CSV Import'!$FV$7:$FV$359, MATCH($BP457, 'CSV Import'!$FU$7:$FU$359, 0))),0)</f>
        <v>0</v>
      </c>
      <c r="BJ457" s="64">
        <f>IFERROR(VALUE(INDEX('CSV Import'!$FW$7:$FW$359, MATCH($BP457, 'CSV Import'!$FU$7:$FU$359, 0))),0)</f>
        <v>0</v>
      </c>
      <c r="BK457" s="143">
        <f>IFERROR(VALUE(INDEX('CSV Import'!$GB$7:$GB$359, MATCH($BP457, 'CSV Import'!$GA$7:$GA$359, 0))),0)</f>
        <v>0</v>
      </c>
      <c r="BL457" s="64">
        <f>IFERROR(VALUE(INDEX('CSV Import'!$GC$7:$GC$359, MATCH($BP457, 'CSV Import'!$GA$7:$GA$359, 0))),0)</f>
        <v>0</v>
      </c>
      <c r="BM457" s="65">
        <f>SUM(C457,E457,G457,I457,K457,M457,O457,Q457,S457,U457,W457,Y457,AA457,AC457,AE457)+SUM(AG457,AI457,AK457,AM457,AO457,AQ457,AS457,AU457,AW457,AY457,BA457,BC457,BE457,BG457,BI457,BK457)</f>
        <v>0</v>
      </c>
      <c r="BN457" s="66">
        <f t="shared" si="604"/>
        <v>0</v>
      </c>
      <c r="BP457" s="33" t="str">
        <f t="shared" si="605"/>
        <v>BREADSTICKS SALES BY TYPE</v>
      </c>
    </row>
    <row r="458" spans="1:68" x14ac:dyDescent="0.2">
      <c r="A458" s="28">
        <f>ROW()</f>
        <v>458</v>
      </c>
      <c r="B458" s="142"/>
      <c r="C458" s="68">
        <f>IFERROR(VALUE(INDEX('CSV Import'!$D$7:$D$359, MATCH($BP458, 'CSV Import'!$C$7:$C$359, 0))),0)</f>
        <v>0</v>
      </c>
      <c r="D458" s="69">
        <f>IFERROR(VALUE(INDEX('CSV Import'!$E$7:$E$359, MATCH($BP458, 'CSV Import'!$C$7:$C$359, 0))),0)</f>
        <v>0</v>
      </c>
      <c r="E458" s="68">
        <f>IFERROR(VALUE(INDEX('CSV Import'!$J$7:$J$359, MATCH($BP458, 'CSV Import'!$I$7:$I$359, 0))),0)</f>
        <v>0</v>
      </c>
      <c r="F458" s="69">
        <f>IFERROR(VALUE(INDEX('CSV Import'!$K$7:$K$359, MATCH($BP458, 'CSV Import'!$I$7:$I$359, 0))),0)</f>
        <v>0</v>
      </c>
      <c r="G458" s="68">
        <f>IFERROR(VALUE(INDEX('CSV Import'!$P$7:$P$359, MATCH($BP458, 'CSV Import'!$O$7:$O$359, 0))),0)</f>
        <v>0</v>
      </c>
      <c r="H458" s="69">
        <f>IFERROR(VALUE(INDEX('CSV Import'!$Q$7:$Q$359, MATCH($BP458, 'CSV Import'!$O$7:$O$359, 0))),0)</f>
        <v>0</v>
      </c>
      <c r="I458" s="68">
        <f>IFERROR(VALUE(INDEX('CSV Import'!$V$7:$V$359, MATCH($BP458, 'CSV Import'!$U$7:$U$359, 0))),0)</f>
        <v>0</v>
      </c>
      <c r="J458" s="69">
        <f>IFERROR(VALUE(INDEX('CSV Import'!$W$7:$W$359, MATCH($BP458, 'CSV Import'!$U$7:$U$359, 0))),0)</f>
        <v>0</v>
      </c>
      <c r="K458" s="68">
        <f>IFERROR(VALUE(INDEX('CSV Import'!$AB$7:$AB$359, MATCH($BP458, 'CSV Import'!$AA$7:$AA$359, 0))),0)</f>
        <v>0</v>
      </c>
      <c r="L458" s="69">
        <f>IFERROR(VALUE(INDEX('CSV Import'!$AC$7:$AC$359, MATCH($BP458, 'CSV Import'!$AA$7:$AA$359, 0))),0)</f>
        <v>0</v>
      </c>
      <c r="M458" s="68">
        <f>IFERROR(VALUE(INDEX('CSV Import'!$AH$7:$AH$359, MATCH($BP458, 'CSV Import'!$AG$7:$AG$359, 0))),0)</f>
        <v>0</v>
      </c>
      <c r="N458" s="69">
        <f>IFERROR(VALUE(INDEX('CSV Import'!$AI$7:$AI$359, MATCH($BP458, 'CSV Import'!$AG$7:$AG$359, 0))),0)</f>
        <v>0</v>
      </c>
      <c r="O458" s="68">
        <f>IFERROR(VALUE(INDEX('CSV Import'!$AN$7:$AN$359, MATCH($BP458, 'CSV Import'!$AM$7:$AM$359, 0))),0)</f>
        <v>0</v>
      </c>
      <c r="P458" s="69">
        <f>IFERROR(VALUE(INDEX('CSV Import'!$AO$7:$AO$359, MATCH($BP458, 'CSV Import'!$AM$7:$AM$359, 0))),0)</f>
        <v>0</v>
      </c>
      <c r="Q458" s="68">
        <f>IFERROR(VALUE(INDEX('CSV Import'!$AT$7:$AT$359, MATCH($BP458, 'CSV Import'!$AS$7:$AS$359, 0))),0)</f>
        <v>0</v>
      </c>
      <c r="R458" s="69">
        <f>IFERROR(VALUE(INDEX('CSV Import'!$AU$7:$AU$359, MATCH($BP458, 'CSV Import'!$AS$7:$AS$359, 0))),0)</f>
        <v>0</v>
      </c>
      <c r="S458" s="68">
        <f>IFERROR(VALUE(INDEX('CSV Import'!$AZ$7:$AZ$359, MATCH($BP458, 'CSV Import'!$AY$7:$AY$359, 0))),0)</f>
        <v>0</v>
      </c>
      <c r="T458" s="69">
        <f>IFERROR(VALUE(INDEX('CSV Import'!$BA$7:$BA$359, MATCH($BP458, 'CSV Import'!$AY$7:$AY$359, 0))),0)</f>
        <v>0</v>
      </c>
      <c r="U458" s="68">
        <f>IFERROR(VALUE(INDEX('CSV Import'!$BF$7:$BF$359, MATCH($BP458, 'CSV Import'!$BE$7:$BE$359, 0))),0)</f>
        <v>0</v>
      </c>
      <c r="V458" s="69">
        <f>IFERROR(VALUE(INDEX('CSV Import'!$BG$7:$BG$359, MATCH($BP458, 'CSV Import'!$BE$7:$BE$359, 0))),0)</f>
        <v>0</v>
      </c>
      <c r="W458" s="68">
        <f>IFERROR(VALUE(INDEX('CSV Import'!$BL$7:$BL$359, MATCH($BP458, 'CSV Import'!$BK$7:$BK$359, 0))),0)</f>
        <v>0</v>
      </c>
      <c r="X458" s="69">
        <f>IFERROR(VALUE(INDEX('CSV Import'!$BM$7:$BM$359, MATCH($BP458, 'CSV Import'!$BK$7:$BK$359, 0))),0)</f>
        <v>0</v>
      </c>
      <c r="Y458" s="68">
        <f>IFERROR(VALUE(INDEX('CSV Import'!$BR$7:$BR$359, MATCH($BP458, 'CSV Import'!$BQ$7:$BQ$359, 0))),0)</f>
        <v>0</v>
      </c>
      <c r="Z458" s="69">
        <f>IFERROR(VALUE(INDEX('CSV Import'!$BS$7:$BS$359, MATCH($BP458, 'CSV Import'!$BQ$7:$BQ$359, 0))),0)</f>
        <v>0</v>
      </c>
      <c r="AA458" s="68">
        <f>IFERROR(VALUE(INDEX('CSV Import'!$BX$7:$BX$359, MATCH($BP458, 'CSV Import'!$BW$7:$BW$359, 0))),0)</f>
        <v>0</v>
      </c>
      <c r="AB458" s="69">
        <f>IFERROR(VALUE(INDEX('CSV Import'!$BY$7:$BY$359, MATCH($BP458, 'CSV Import'!$BW$7:$BW$359, 0))),0)</f>
        <v>0</v>
      </c>
      <c r="AC458" s="68">
        <f>IFERROR(VALUE(INDEX('CSV Import'!$CD$7:$CD$359, MATCH($BP458, 'CSV Import'!$CC$7:$CC$359, 0))),0)</f>
        <v>0</v>
      </c>
      <c r="AD458" s="69">
        <f>IFERROR(VALUE(INDEX('CSV Import'!$CE$7:$CE$359, MATCH($BP458, 'CSV Import'!$CC$7:$CC$359, 0))),0)</f>
        <v>0</v>
      </c>
      <c r="AE458" s="68">
        <f>IFERROR(VALUE(INDEX('CSV Import'!$CJ$7:$CJ$359, MATCH($BP458, 'CSV Import'!$CI$7:$CI$359, 0))),0)</f>
        <v>0</v>
      </c>
      <c r="AF458" s="69">
        <f>IFERROR(VALUE(INDEX('CSV Import'!$CK$7:$CK$359, MATCH($BP458, 'CSV Import'!$CI$7:$CI$359, 0))),0)</f>
        <v>0</v>
      </c>
      <c r="AG458" s="68">
        <f>IFERROR(VALUE(INDEX('CSV Import'!$CP$7:$CP$359, MATCH($BP458, 'CSV Import'!$CO$7:$CO$359, 0))),0)</f>
        <v>0</v>
      </c>
      <c r="AH458" s="69">
        <f>IFERROR(VALUE(INDEX('CSV Import'!$CQ$7:$CQ$359, MATCH($BP458, 'CSV Import'!$CO$7:$CO$359, 0))),0)</f>
        <v>0</v>
      </c>
      <c r="AI458" s="68">
        <f>IFERROR(VALUE(INDEX('CSV Import'!$CV$7:$CV$359, MATCH($BP458, 'CSV Import'!$CU$7:$CU$359, 0))),0)</f>
        <v>0</v>
      </c>
      <c r="AJ458" s="69">
        <f>IFERROR(VALUE(INDEX('CSV Import'!$CW$7:$CW$359, MATCH($BP458, 'CSV Import'!$CU$7:$CU$359, 0))),0)</f>
        <v>0</v>
      </c>
      <c r="AK458" s="68">
        <f>IFERROR(VALUE(INDEX('CSV Import'!$DB$7:$DB$359, MATCH($BP458, 'CSV Import'!$DA$7:$DA$359, 0))),0)</f>
        <v>0</v>
      </c>
      <c r="AL458" s="69">
        <f>IFERROR(VALUE(INDEX('CSV Import'!$DC$7:$DC$359, MATCH($BP458, 'CSV Import'!$DA$7:$DA$359, 0))),0)</f>
        <v>0</v>
      </c>
      <c r="AM458" s="68">
        <f>IFERROR(VALUE(INDEX('CSV Import'!$DH$7:$DH$359, MATCH($BP458, 'CSV Import'!$DG$7:$DG$359, 0))),0)</f>
        <v>0</v>
      </c>
      <c r="AN458" s="69">
        <f>IFERROR(VALUE(INDEX('CSV Import'!$DI$7:$DI$359, MATCH($BP458, 'CSV Import'!$DG$7:$DG$359, 0))),0)</f>
        <v>0</v>
      </c>
      <c r="AO458" s="68">
        <f>IFERROR(VALUE(INDEX('CSV Import'!$DN$7:$DN$359, MATCH($BP458, 'CSV Import'!$DM$7:$DM$359, 0))),0)</f>
        <v>0</v>
      </c>
      <c r="AP458" s="69">
        <f>IFERROR(VALUE(INDEX('CSV Import'!$DO$7:$DO$359, MATCH($BP458, 'CSV Import'!$DM$7:$DM$359, 0))),0)</f>
        <v>0</v>
      </c>
      <c r="AQ458" s="68">
        <f>IFERROR(VALUE(INDEX('CSV Import'!$DT$7:$DT$359, MATCH($BP458, 'CSV Import'!$DS$7:$DS$359, 0))),0)</f>
        <v>0</v>
      </c>
      <c r="AR458" s="69">
        <f>IFERROR(VALUE(INDEX('CSV Import'!$DU$7:$DU$359, MATCH($BP458, 'CSV Import'!$DS$7:$DS$359, 0))),0)</f>
        <v>0</v>
      </c>
      <c r="AS458" s="68">
        <f>IFERROR(VALUE(INDEX('CSV Import'!$DZ$7:$DZ$359, MATCH($BP458, 'CSV Import'!$DY$7:$DY$359, 0))),0)</f>
        <v>0</v>
      </c>
      <c r="AT458" s="69">
        <f>IFERROR(VALUE(INDEX('CSV Import'!$EA$7:$EA$359, MATCH($BP458, 'CSV Import'!$DY$7:$DY$359, 0))),0)</f>
        <v>0</v>
      </c>
      <c r="AU458" s="68">
        <f>IFERROR(VALUE(INDEX('CSV Import'!$EF$7:$EF$359, MATCH($BP458, 'CSV Import'!$EE$7:$EE$359, 0))),0)</f>
        <v>0</v>
      </c>
      <c r="AV458" s="69">
        <f>IFERROR(VALUE(INDEX('CSV Import'!$EG$7:$EG$359, MATCH($BP458, 'CSV Import'!$EE$7:$EE$359, 0))),0)</f>
        <v>0</v>
      </c>
      <c r="AW458" s="68">
        <f>IFERROR(VALUE(INDEX('CSV Import'!$EL$7:$EL$359, MATCH($BP458, 'CSV Import'!$EK$7:$EK$359, 0))),0)</f>
        <v>0</v>
      </c>
      <c r="AX458" s="69">
        <f>IFERROR(VALUE(INDEX('CSV Import'!$EM$7:$EM$359, MATCH($BP458, 'CSV Import'!$EK$7:$EK$359, 0))),0)</f>
        <v>0</v>
      </c>
      <c r="AY458" s="68">
        <f>IFERROR(VALUE(INDEX('CSV Import'!$ER$7:$ER$359, MATCH($BP458, 'CSV Import'!$EQ$7:$EQ$359, 0))),0)</f>
        <v>0</v>
      </c>
      <c r="AZ458" s="69">
        <f>IFERROR(VALUE(INDEX('CSV Import'!$ES$7:$ES$359, MATCH($BP458, 'CSV Import'!$EQ$7:$EQ$359, 0))),0)</f>
        <v>0</v>
      </c>
      <c r="BA458" s="68">
        <f>IFERROR(VALUE(INDEX('CSV Import'!$EX$7:$EX$359, MATCH($BP458, 'CSV Import'!$EW$7:$EW$359, 0))),0)</f>
        <v>0</v>
      </c>
      <c r="BB458" s="69">
        <f>IFERROR(VALUE(INDEX('CSV Import'!$EY$7:$EY$359, MATCH($BP458, 'CSV Import'!$EW$7:$EW$359, 0))),0)</f>
        <v>0</v>
      </c>
      <c r="BC458" s="68">
        <f>IFERROR(VALUE(INDEX('CSV Import'!$FD$7:$FD$359, MATCH($BP458, 'CSV Import'!$FC$7:$FC$359, 0))),0)</f>
        <v>0</v>
      </c>
      <c r="BD458" s="69">
        <f>IFERROR(VALUE(INDEX('CSV Import'!$FE$7:$FE$359, MATCH($BP458, 'CSV Import'!$FC$7:$FC$359, 0))),0)</f>
        <v>0</v>
      </c>
      <c r="BE458" s="68">
        <f>IFERROR(VALUE(INDEX('CSV Import'!$FJ$7:$FJ$359, MATCH($BP458, 'CSV Import'!$FI$7:$FI$359, 0))),0)</f>
        <v>0</v>
      </c>
      <c r="BF458" s="69">
        <f>IFERROR(VALUE(INDEX('CSV Import'!$FK$7:$FK$359, MATCH($BP458, 'CSV Import'!$FI$7:$FI$359, 0))),0)</f>
        <v>0</v>
      </c>
      <c r="BG458" s="68">
        <f>IFERROR(VALUE(INDEX('CSV Import'!$FP$7:$FP$359, MATCH($BP458, 'CSV Import'!$FO$7:$FO$359, 0))),0)</f>
        <v>0</v>
      </c>
      <c r="BH458" s="69">
        <f>IFERROR(VALUE(INDEX('CSV Import'!$FQ$7:$FQ$359, MATCH($BP458, 'CSV Import'!$FO$7:$FO$359, 0))),0)</f>
        <v>0</v>
      </c>
      <c r="BI458" s="68">
        <f>IFERROR(VALUE(INDEX('CSV Import'!$FV$7:$FV$359, MATCH($BP458, 'CSV Import'!$FU$7:$FU$359, 0))),0)</f>
        <v>0</v>
      </c>
      <c r="BJ458" s="69">
        <f>IFERROR(VALUE(INDEX('CSV Import'!$FW$7:$FW$359, MATCH($BP458, 'CSV Import'!$FU$7:$FU$359, 0))),0)</f>
        <v>0</v>
      </c>
      <c r="BK458" s="68">
        <f>IFERROR(VALUE(INDEX('CSV Import'!$GB$7:$GB$359, MATCH($BP458, 'CSV Import'!$GA$7:$GA$359, 0))),0)</f>
        <v>0</v>
      </c>
      <c r="BL458" s="69">
        <f>IFERROR(VALUE(INDEX('CSV Import'!$GC$7:$GC$359, MATCH($BP458, 'CSV Import'!$GA$7:$GA$359, 0))),0)</f>
        <v>0</v>
      </c>
      <c r="BM458" s="61">
        <f t="shared" ref="BM458:BM463" si="610">SUM(C458,E458,G458,I458,K458,M458,O458,Q458,S458,U458,W458,Y458,AA458,AC458,AE458)+SUM(AG458,AI458,AK458,AM458,AO458,AQ458,AS458,AU458,AW458,AY458,BA458,BC458,BE458,BG458,BI458,BK458)</f>
        <v>0</v>
      </c>
      <c r="BN458" s="62">
        <f t="shared" si="604"/>
        <v>0</v>
      </c>
      <c r="BP458" s="33" t="str">
        <f t="shared" si="605"/>
        <v>BREADSTICKS SALES BY TYPE</v>
      </c>
    </row>
    <row r="459" spans="1:68" x14ac:dyDescent="0.2">
      <c r="A459" s="28">
        <f>ROW()</f>
        <v>459</v>
      </c>
      <c r="B459" s="133"/>
      <c r="C459" s="136">
        <f>IFERROR(VALUE(INDEX('CSV Import'!$D$7:$D$359, MATCH($BP459, 'CSV Import'!$C$7:$C$359, 0))),0)</f>
        <v>0</v>
      </c>
      <c r="D459" s="106">
        <f>IFERROR(VALUE(INDEX('CSV Import'!$E$7:$E$359, MATCH($BP459, 'CSV Import'!$C$7:$C$359, 0))),0)</f>
        <v>0</v>
      </c>
      <c r="E459" s="136">
        <f>IFERROR(VALUE(INDEX('CSV Import'!$J$7:$J$359, MATCH($BP459, 'CSV Import'!$I$7:$I$359, 0))),0)</f>
        <v>0</v>
      </c>
      <c r="F459" s="106">
        <f>IFERROR(VALUE(INDEX('CSV Import'!$K$7:$K$359, MATCH($BP459, 'CSV Import'!$I$7:$I$359, 0))),0)</f>
        <v>0</v>
      </c>
      <c r="G459" s="136">
        <f>IFERROR(VALUE(INDEX('CSV Import'!$P$7:$P$359, MATCH($BP459, 'CSV Import'!$O$7:$O$359, 0))),0)</f>
        <v>0</v>
      </c>
      <c r="H459" s="106">
        <f>IFERROR(VALUE(INDEX('CSV Import'!$Q$7:$Q$359, MATCH($BP459, 'CSV Import'!$O$7:$O$359, 0))),0)</f>
        <v>0</v>
      </c>
      <c r="I459" s="136">
        <f>IFERROR(VALUE(INDEX('CSV Import'!$V$7:$V$359, MATCH($BP459, 'CSV Import'!$U$7:$U$359, 0))),0)</f>
        <v>0</v>
      </c>
      <c r="J459" s="106">
        <f>IFERROR(VALUE(INDEX('CSV Import'!$W$7:$W$359, MATCH($BP459, 'CSV Import'!$U$7:$U$359, 0))),0)</f>
        <v>0</v>
      </c>
      <c r="K459" s="136">
        <f>IFERROR(VALUE(INDEX('CSV Import'!$AB$7:$AB$359, MATCH($BP459, 'CSV Import'!$AA$7:$AA$359, 0))),0)</f>
        <v>0</v>
      </c>
      <c r="L459" s="106">
        <f>IFERROR(VALUE(INDEX('CSV Import'!$AC$7:$AC$359, MATCH($BP459, 'CSV Import'!$AA$7:$AA$359, 0))),0)</f>
        <v>0</v>
      </c>
      <c r="M459" s="136">
        <f>IFERROR(VALUE(INDEX('CSV Import'!$AH$7:$AH$359, MATCH($BP459, 'CSV Import'!$AG$7:$AG$359, 0))),0)</f>
        <v>0</v>
      </c>
      <c r="N459" s="106">
        <f>IFERROR(VALUE(INDEX('CSV Import'!$AI$7:$AI$359, MATCH($BP459, 'CSV Import'!$AG$7:$AG$359, 0))),0)</f>
        <v>0</v>
      </c>
      <c r="O459" s="136">
        <f>IFERROR(VALUE(INDEX('CSV Import'!$AN$7:$AN$359, MATCH($BP459, 'CSV Import'!$AM$7:$AM$359, 0))),0)</f>
        <v>0</v>
      </c>
      <c r="P459" s="106">
        <f>IFERROR(VALUE(INDEX('CSV Import'!$AO$7:$AO$359, MATCH($BP459, 'CSV Import'!$AM$7:$AM$359, 0))),0)</f>
        <v>0</v>
      </c>
      <c r="Q459" s="136">
        <f>IFERROR(VALUE(INDEX('CSV Import'!$AT$7:$AT$359, MATCH($BP459, 'CSV Import'!$AS$7:$AS$359, 0))),0)</f>
        <v>0</v>
      </c>
      <c r="R459" s="106">
        <f>IFERROR(VALUE(INDEX('CSV Import'!$AU$7:$AU$359, MATCH($BP459, 'CSV Import'!$AS$7:$AS$359, 0))),0)</f>
        <v>0</v>
      </c>
      <c r="S459" s="136">
        <f>IFERROR(VALUE(INDEX('CSV Import'!$AZ$7:$AZ$359, MATCH($BP459, 'CSV Import'!$AY$7:$AY$359, 0))),0)</f>
        <v>0</v>
      </c>
      <c r="T459" s="106">
        <f>IFERROR(VALUE(INDEX('CSV Import'!$BA$7:$BA$359, MATCH($BP459, 'CSV Import'!$AY$7:$AY$359, 0))),0)</f>
        <v>0</v>
      </c>
      <c r="U459" s="136">
        <f>IFERROR(VALUE(INDEX('CSV Import'!$BF$7:$BF$359, MATCH($BP459, 'CSV Import'!$BE$7:$BE$359, 0))),0)</f>
        <v>0</v>
      </c>
      <c r="V459" s="106">
        <f>IFERROR(VALUE(INDEX('CSV Import'!$BG$7:$BG$359, MATCH($BP459, 'CSV Import'!$BE$7:$BE$359, 0))),0)</f>
        <v>0</v>
      </c>
      <c r="W459" s="136">
        <f>IFERROR(VALUE(INDEX('CSV Import'!$BL$7:$BL$359, MATCH($BP459, 'CSV Import'!$BK$7:$BK$359, 0))),0)</f>
        <v>0</v>
      </c>
      <c r="X459" s="106">
        <f>IFERROR(VALUE(INDEX('CSV Import'!$BM$7:$BM$359, MATCH($BP459, 'CSV Import'!$BK$7:$BK$359, 0))),0)</f>
        <v>0</v>
      </c>
      <c r="Y459" s="136">
        <f>IFERROR(VALUE(INDEX('CSV Import'!$BR$7:$BR$359, MATCH($BP459, 'CSV Import'!$BQ$7:$BQ$359, 0))),0)</f>
        <v>0</v>
      </c>
      <c r="Z459" s="106">
        <f>IFERROR(VALUE(INDEX('CSV Import'!$BS$7:$BS$359, MATCH($BP459, 'CSV Import'!$BQ$7:$BQ$359, 0))),0)</f>
        <v>0</v>
      </c>
      <c r="AA459" s="136">
        <f>IFERROR(VALUE(INDEX('CSV Import'!$BX$7:$BX$359, MATCH($BP459, 'CSV Import'!$BW$7:$BW$359, 0))),0)</f>
        <v>0</v>
      </c>
      <c r="AB459" s="106">
        <f>IFERROR(VALUE(INDEX('CSV Import'!$BY$7:$BY$359, MATCH($BP459, 'CSV Import'!$BW$7:$BW$359, 0))),0)</f>
        <v>0</v>
      </c>
      <c r="AC459" s="136">
        <f>IFERROR(VALUE(INDEX('CSV Import'!$CD$7:$CD$359, MATCH($BP459, 'CSV Import'!$CC$7:$CC$359, 0))),0)</f>
        <v>0</v>
      </c>
      <c r="AD459" s="106">
        <f>IFERROR(VALUE(INDEX('CSV Import'!$CE$7:$CE$359, MATCH($BP459, 'CSV Import'!$CC$7:$CC$359, 0))),0)</f>
        <v>0</v>
      </c>
      <c r="AE459" s="136">
        <f>IFERROR(VALUE(INDEX('CSV Import'!$CJ$7:$CJ$359, MATCH($BP459, 'CSV Import'!$CI$7:$CI$359, 0))),0)</f>
        <v>0</v>
      </c>
      <c r="AF459" s="106">
        <f>IFERROR(VALUE(INDEX('CSV Import'!$CK$7:$CK$359, MATCH($BP459, 'CSV Import'!$CI$7:$CI$359, 0))),0)</f>
        <v>0</v>
      </c>
      <c r="AG459" s="136">
        <f>IFERROR(VALUE(INDEX('CSV Import'!$CP$7:$CP$359, MATCH($BP459, 'CSV Import'!$CO$7:$CO$359, 0))),0)</f>
        <v>0</v>
      </c>
      <c r="AH459" s="106">
        <f>IFERROR(VALUE(INDEX('CSV Import'!$CQ$7:$CQ$359, MATCH($BP459, 'CSV Import'!$CO$7:$CO$359, 0))),0)</f>
        <v>0</v>
      </c>
      <c r="AI459" s="136">
        <f>IFERROR(VALUE(INDEX('CSV Import'!$CV$7:$CV$359, MATCH($BP459, 'CSV Import'!$CU$7:$CU$359, 0))),0)</f>
        <v>0</v>
      </c>
      <c r="AJ459" s="106">
        <f>IFERROR(VALUE(INDEX('CSV Import'!$CW$7:$CW$359, MATCH($BP459, 'CSV Import'!$CU$7:$CU$359, 0))),0)</f>
        <v>0</v>
      </c>
      <c r="AK459" s="136">
        <f>IFERROR(VALUE(INDEX('CSV Import'!$DB$7:$DB$359, MATCH($BP459, 'CSV Import'!$DA$7:$DA$359, 0))),0)</f>
        <v>0</v>
      </c>
      <c r="AL459" s="106">
        <f>IFERROR(VALUE(INDEX('CSV Import'!$DC$7:$DC$359, MATCH($BP459, 'CSV Import'!$DA$7:$DA$359, 0))),0)</f>
        <v>0</v>
      </c>
      <c r="AM459" s="136">
        <f>IFERROR(VALUE(INDEX('CSV Import'!$DH$7:$DH$359, MATCH($BP459, 'CSV Import'!$DG$7:$DG$359, 0))),0)</f>
        <v>0</v>
      </c>
      <c r="AN459" s="106">
        <f>IFERROR(VALUE(INDEX('CSV Import'!$DI$7:$DI$359, MATCH($BP459, 'CSV Import'!$DG$7:$DG$359, 0))),0)</f>
        <v>0</v>
      </c>
      <c r="AO459" s="136">
        <f>IFERROR(VALUE(INDEX('CSV Import'!$DN$7:$DN$359, MATCH($BP459, 'CSV Import'!$DM$7:$DM$359, 0))),0)</f>
        <v>0</v>
      </c>
      <c r="AP459" s="106">
        <f>IFERROR(VALUE(INDEX('CSV Import'!$DO$7:$DO$359, MATCH($BP459, 'CSV Import'!$DM$7:$DM$359, 0))),0)</f>
        <v>0</v>
      </c>
      <c r="AQ459" s="136">
        <f>IFERROR(VALUE(INDEX('CSV Import'!$DT$7:$DT$359, MATCH($BP459, 'CSV Import'!$DS$7:$DS$359, 0))),0)</f>
        <v>0</v>
      </c>
      <c r="AR459" s="106">
        <f>IFERROR(VALUE(INDEX('CSV Import'!$DU$7:$DU$359, MATCH($BP459, 'CSV Import'!$DS$7:$DS$359, 0))),0)</f>
        <v>0</v>
      </c>
      <c r="AS459" s="136">
        <f>IFERROR(VALUE(INDEX('CSV Import'!$DZ$7:$DZ$359, MATCH($BP459, 'CSV Import'!$DY$7:$DY$359, 0))),0)</f>
        <v>0</v>
      </c>
      <c r="AT459" s="106">
        <f>IFERROR(VALUE(INDEX('CSV Import'!$EA$7:$EA$359, MATCH($BP459, 'CSV Import'!$DY$7:$DY$359, 0))),0)</f>
        <v>0</v>
      </c>
      <c r="AU459" s="136">
        <f>IFERROR(VALUE(INDEX('CSV Import'!$EF$7:$EF$359, MATCH($BP459, 'CSV Import'!$EE$7:$EE$359, 0))),0)</f>
        <v>0</v>
      </c>
      <c r="AV459" s="106">
        <f>IFERROR(VALUE(INDEX('CSV Import'!$EG$7:$EG$359, MATCH($BP459, 'CSV Import'!$EE$7:$EE$359, 0))),0)</f>
        <v>0</v>
      </c>
      <c r="AW459" s="136">
        <f>IFERROR(VALUE(INDEX('CSV Import'!$EL$7:$EL$359, MATCH($BP459, 'CSV Import'!$EK$7:$EK$359, 0))),0)</f>
        <v>0</v>
      </c>
      <c r="AX459" s="106">
        <f>IFERROR(VALUE(INDEX('CSV Import'!$EM$7:$EM$359, MATCH($BP459, 'CSV Import'!$EK$7:$EK$359, 0))),0)</f>
        <v>0</v>
      </c>
      <c r="AY459" s="136">
        <f>IFERROR(VALUE(INDEX('CSV Import'!$ER$7:$ER$359, MATCH($BP459, 'CSV Import'!$EQ$7:$EQ$359, 0))),0)</f>
        <v>0</v>
      </c>
      <c r="AZ459" s="106">
        <f>IFERROR(VALUE(INDEX('CSV Import'!$ES$7:$ES$359, MATCH($BP459, 'CSV Import'!$EQ$7:$EQ$359, 0))),0)</f>
        <v>0</v>
      </c>
      <c r="BA459" s="136">
        <f>IFERROR(VALUE(INDEX('CSV Import'!$EX$7:$EX$359, MATCH($BP459, 'CSV Import'!$EW$7:$EW$359, 0))),0)</f>
        <v>0</v>
      </c>
      <c r="BB459" s="106">
        <f>IFERROR(VALUE(INDEX('CSV Import'!$EY$7:$EY$359, MATCH($BP459, 'CSV Import'!$EW$7:$EW$359, 0))),0)</f>
        <v>0</v>
      </c>
      <c r="BC459" s="136">
        <f>IFERROR(VALUE(INDEX('CSV Import'!$FD$7:$FD$359, MATCH($BP459, 'CSV Import'!$FC$7:$FC$359, 0))),0)</f>
        <v>0</v>
      </c>
      <c r="BD459" s="106">
        <f>IFERROR(VALUE(INDEX('CSV Import'!$FE$7:$FE$359, MATCH($BP459, 'CSV Import'!$FC$7:$FC$359, 0))),0)</f>
        <v>0</v>
      </c>
      <c r="BE459" s="136">
        <f>IFERROR(VALUE(INDEX('CSV Import'!$FJ$7:$FJ$359, MATCH($BP459, 'CSV Import'!$FI$7:$FI$359, 0))),0)</f>
        <v>0</v>
      </c>
      <c r="BF459" s="106">
        <f>IFERROR(VALUE(INDEX('CSV Import'!$FK$7:$FK$359, MATCH($BP459, 'CSV Import'!$FI$7:$FI$359, 0))),0)</f>
        <v>0</v>
      </c>
      <c r="BG459" s="136">
        <f>IFERROR(VALUE(INDEX('CSV Import'!$FP$7:$FP$359, MATCH($BP459, 'CSV Import'!$FO$7:$FO$359, 0))),0)</f>
        <v>0</v>
      </c>
      <c r="BH459" s="106">
        <f>IFERROR(VALUE(INDEX('CSV Import'!$FQ$7:$FQ$359, MATCH($BP459, 'CSV Import'!$FO$7:$FO$359, 0))),0)</f>
        <v>0</v>
      </c>
      <c r="BI459" s="136">
        <f>IFERROR(VALUE(INDEX('CSV Import'!$FV$7:$FV$359, MATCH($BP459, 'CSV Import'!$FU$7:$FU$359, 0))),0)</f>
        <v>0</v>
      </c>
      <c r="BJ459" s="106">
        <f>IFERROR(VALUE(INDEX('CSV Import'!$FW$7:$FW$359, MATCH($BP459, 'CSV Import'!$FU$7:$FU$359, 0))),0)</f>
        <v>0</v>
      </c>
      <c r="BK459" s="136">
        <f>IFERROR(VALUE(INDEX('CSV Import'!$GB$7:$GB$359, MATCH($BP459, 'CSV Import'!$GA$7:$GA$359, 0))),0)</f>
        <v>0</v>
      </c>
      <c r="BL459" s="106">
        <f>IFERROR(VALUE(INDEX('CSV Import'!$GC$7:$GC$359, MATCH($BP459, 'CSV Import'!$GA$7:$GA$359, 0))),0)</f>
        <v>0</v>
      </c>
      <c r="BM459" s="61">
        <f t="shared" si="610"/>
        <v>0</v>
      </c>
      <c r="BN459" s="62">
        <f t="shared" si="604"/>
        <v>0</v>
      </c>
      <c r="BP459" s="33" t="str">
        <f t="shared" si="605"/>
        <v>BREADSTICKS SALES BY TYPE</v>
      </c>
    </row>
    <row r="460" spans="1:68" x14ac:dyDescent="0.2">
      <c r="A460" s="28">
        <f>ROW()</f>
        <v>460</v>
      </c>
      <c r="B460" s="133"/>
      <c r="C460" s="136">
        <f>IFERROR(VALUE(INDEX('CSV Import'!$D$7:$D$359, MATCH($BP460, 'CSV Import'!$C$7:$C$359, 0))),0)</f>
        <v>0</v>
      </c>
      <c r="D460" s="106">
        <f>IFERROR(VALUE(INDEX('CSV Import'!$E$7:$E$359, MATCH($BP460, 'CSV Import'!$C$7:$C$359, 0))),0)</f>
        <v>0</v>
      </c>
      <c r="E460" s="136">
        <f>IFERROR(VALUE(INDEX('CSV Import'!$J$7:$J$359, MATCH($BP460, 'CSV Import'!$I$7:$I$359, 0))),0)</f>
        <v>0</v>
      </c>
      <c r="F460" s="106">
        <f>IFERROR(VALUE(INDEX('CSV Import'!$K$7:$K$359, MATCH($BP460, 'CSV Import'!$I$7:$I$359, 0))),0)</f>
        <v>0</v>
      </c>
      <c r="G460" s="136">
        <f>IFERROR(VALUE(INDEX('CSV Import'!$P$7:$P$359, MATCH($BP460, 'CSV Import'!$O$7:$O$359, 0))),0)</f>
        <v>0</v>
      </c>
      <c r="H460" s="106">
        <f>IFERROR(VALUE(INDEX('CSV Import'!$Q$7:$Q$359, MATCH($BP460, 'CSV Import'!$O$7:$O$359, 0))),0)</f>
        <v>0</v>
      </c>
      <c r="I460" s="136">
        <f>IFERROR(VALUE(INDEX('CSV Import'!$V$7:$V$359, MATCH($BP460, 'CSV Import'!$U$7:$U$359, 0))),0)</f>
        <v>0</v>
      </c>
      <c r="J460" s="106">
        <f>IFERROR(VALUE(INDEX('CSV Import'!$W$7:$W$359, MATCH($BP460, 'CSV Import'!$U$7:$U$359, 0))),0)</f>
        <v>0</v>
      </c>
      <c r="K460" s="136">
        <f>IFERROR(VALUE(INDEX('CSV Import'!$AB$7:$AB$359, MATCH($BP460, 'CSV Import'!$AA$7:$AA$359, 0))),0)</f>
        <v>0</v>
      </c>
      <c r="L460" s="106">
        <f>IFERROR(VALUE(INDEX('CSV Import'!$AC$7:$AC$359, MATCH($BP460, 'CSV Import'!$AA$7:$AA$359, 0))),0)</f>
        <v>0</v>
      </c>
      <c r="M460" s="136">
        <f>IFERROR(VALUE(INDEX('CSV Import'!$AH$7:$AH$359, MATCH($BP460, 'CSV Import'!$AG$7:$AG$359, 0))),0)</f>
        <v>0</v>
      </c>
      <c r="N460" s="106">
        <f>IFERROR(VALUE(INDEX('CSV Import'!$AI$7:$AI$359, MATCH($BP460, 'CSV Import'!$AG$7:$AG$359, 0))),0)</f>
        <v>0</v>
      </c>
      <c r="O460" s="136">
        <f>IFERROR(VALUE(INDEX('CSV Import'!$AN$7:$AN$359, MATCH($BP460, 'CSV Import'!$AM$7:$AM$359, 0))),0)</f>
        <v>0</v>
      </c>
      <c r="P460" s="106">
        <f>IFERROR(VALUE(INDEX('CSV Import'!$AO$7:$AO$359, MATCH($BP460, 'CSV Import'!$AM$7:$AM$359, 0))),0)</f>
        <v>0</v>
      </c>
      <c r="Q460" s="136">
        <f>IFERROR(VALUE(INDEX('CSV Import'!$AT$7:$AT$359, MATCH($BP460, 'CSV Import'!$AS$7:$AS$359, 0))),0)</f>
        <v>0</v>
      </c>
      <c r="R460" s="106">
        <f>IFERROR(VALUE(INDEX('CSV Import'!$AU$7:$AU$359, MATCH($BP460, 'CSV Import'!$AS$7:$AS$359, 0))),0)</f>
        <v>0</v>
      </c>
      <c r="S460" s="136">
        <f>IFERROR(VALUE(INDEX('CSV Import'!$AZ$7:$AZ$359, MATCH($BP460, 'CSV Import'!$AY$7:$AY$359, 0))),0)</f>
        <v>0</v>
      </c>
      <c r="T460" s="106">
        <f>IFERROR(VALUE(INDEX('CSV Import'!$BA$7:$BA$359, MATCH($BP460, 'CSV Import'!$AY$7:$AY$359, 0))),0)</f>
        <v>0</v>
      </c>
      <c r="U460" s="136">
        <f>IFERROR(VALUE(INDEX('CSV Import'!$BF$7:$BF$359, MATCH($BP460, 'CSV Import'!$BE$7:$BE$359, 0))),0)</f>
        <v>0</v>
      </c>
      <c r="V460" s="106">
        <f>IFERROR(VALUE(INDEX('CSV Import'!$BG$7:$BG$359, MATCH($BP460, 'CSV Import'!$BE$7:$BE$359, 0))),0)</f>
        <v>0</v>
      </c>
      <c r="W460" s="136">
        <f>IFERROR(VALUE(INDEX('CSV Import'!$BL$7:$BL$359, MATCH($BP460, 'CSV Import'!$BK$7:$BK$359, 0))),0)</f>
        <v>0</v>
      </c>
      <c r="X460" s="106">
        <f>IFERROR(VALUE(INDEX('CSV Import'!$BM$7:$BM$359, MATCH($BP460, 'CSV Import'!$BK$7:$BK$359, 0))),0)</f>
        <v>0</v>
      </c>
      <c r="Y460" s="136">
        <f>IFERROR(VALUE(INDEX('CSV Import'!$BR$7:$BR$359, MATCH($BP460, 'CSV Import'!$BQ$7:$BQ$359, 0))),0)</f>
        <v>0</v>
      </c>
      <c r="Z460" s="106">
        <f>IFERROR(VALUE(INDEX('CSV Import'!$BS$7:$BS$359, MATCH($BP460, 'CSV Import'!$BQ$7:$BQ$359, 0))),0)</f>
        <v>0</v>
      </c>
      <c r="AA460" s="136">
        <f>IFERROR(VALUE(INDEX('CSV Import'!$BX$7:$BX$359, MATCH($BP460, 'CSV Import'!$BW$7:$BW$359, 0))),0)</f>
        <v>0</v>
      </c>
      <c r="AB460" s="106">
        <f>IFERROR(VALUE(INDEX('CSV Import'!$BY$7:$BY$359, MATCH($BP460, 'CSV Import'!$BW$7:$BW$359, 0))),0)</f>
        <v>0</v>
      </c>
      <c r="AC460" s="136">
        <f>IFERROR(VALUE(INDEX('CSV Import'!$CD$7:$CD$359, MATCH($BP460, 'CSV Import'!$CC$7:$CC$359, 0))),0)</f>
        <v>0</v>
      </c>
      <c r="AD460" s="106">
        <f>IFERROR(VALUE(INDEX('CSV Import'!$CE$7:$CE$359, MATCH($BP460, 'CSV Import'!$CC$7:$CC$359, 0))),0)</f>
        <v>0</v>
      </c>
      <c r="AE460" s="136">
        <f>IFERROR(VALUE(INDEX('CSV Import'!$CJ$7:$CJ$359, MATCH($BP460, 'CSV Import'!$CI$7:$CI$359, 0))),0)</f>
        <v>0</v>
      </c>
      <c r="AF460" s="106">
        <f>IFERROR(VALUE(INDEX('CSV Import'!$CK$7:$CK$359, MATCH($BP460, 'CSV Import'!$CI$7:$CI$359, 0))),0)</f>
        <v>0</v>
      </c>
      <c r="AG460" s="136">
        <f>IFERROR(VALUE(INDEX('CSV Import'!$CP$7:$CP$359, MATCH($BP460, 'CSV Import'!$CO$7:$CO$359, 0))),0)</f>
        <v>0</v>
      </c>
      <c r="AH460" s="106">
        <f>IFERROR(VALUE(INDEX('CSV Import'!$CQ$7:$CQ$359, MATCH($BP460, 'CSV Import'!$CO$7:$CO$359, 0))),0)</f>
        <v>0</v>
      </c>
      <c r="AI460" s="136">
        <f>IFERROR(VALUE(INDEX('CSV Import'!$CV$7:$CV$359, MATCH($BP460, 'CSV Import'!$CU$7:$CU$359, 0))),0)</f>
        <v>0</v>
      </c>
      <c r="AJ460" s="106">
        <f>IFERROR(VALUE(INDEX('CSV Import'!$CW$7:$CW$359, MATCH($BP460, 'CSV Import'!$CU$7:$CU$359, 0))),0)</f>
        <v>0</v>
      </c>
      <c r="AK460" s="136">
        <f>IFERROR(VALUE(INDEX('CSV Import'!$DB$7:$DB$359, MATCH($BP460, 'CSV Import'!$DA$7:$DA$359, 0))),0)</f>
        <v>0</v>
      </c>
      <c r="AL460" s="106">
        <f>IFERROR(VALUE(INDEX('CSV Import'!$DC$7:$DC$359, MATCH($BP460, 'CSV Import'!$DA$7:$DA$359, 0))),0)</f>
        <v>0</v>
      </c>
      <c r="AM460" s="136">
        <f>IFERROR(VALUE(INDEX('CSV Import'!$DH$7:$DH$359, MATCH($BP460, 'CSV Import'!$DG$7:$DG$359, 0))),0)</f>
        <v>0</v>
      </c>
      <c r="AN460" s="106">
        <f>IFERROR(VALUE(INDEX('CSV Import'!$DI$7:$DI$359, MATCH($BP460, 'CSV Import'!$DG$7:$DG$359, 0))),0)</f>
        <v>0</v>
      </c>
      <c r="AO460" s="136">
        <f>IFERROR(VALUE(INDEX('CSV Import'!$DN$7:$DN$359, MATCH($BP460, 'CSV Import'!$DM$7:$DM$359, 0))),0)</f>
        <v>0</v>
      </c>
      <c r="AP460" s="106">
        <f>IFERROR(VALUE(INDEX('CSV Import'!$DO$7:$DO$359, MATCH($BP460, 'CSV Import'!$DM$7:$DM$359, 0))),0)</f>
        <v>0</v>
      </c>
      <c r="AQ460" s="136">
        <f>IFERROR(VALUE(INDEX('CSV Import'!$DT$7:$DT$359, MATCH($BP460, 'CSV Import'!$DS$7:$DS$359, 0))),0)</f>
        <v>0</v>
      </c>
      <c r="AR460" s="106">
        <f>IFERROR(VALUE(INDEX('CSV Import'!$DU$7:$DU$359, MATCH($BP460, 'CSV Import'!$DS$7:$DS$359, 0))),0)</f>
        <v>0</v>
      </c>
      <c r="AS460" s="136">
        <f>IFERROR(VALUE(INDEX('CSV Import'!$DZ$7:$DZ$359, MATCH($BP460, 'CSV Import'!$DY$7:$DY$359, 0))),0)</f>
        <v>0</v>
      </c>
      <c r="AT460" s="106">
        <f>IFERROR(VALUE(INDEX('CSV Import'!$EA$7:$EA$359, MATCH($BP460, 'CSV Import'!$DY$7:$DY$359, 0))),0)</f>
        <v>0</v>
      </c>
      <c r="AU460" s="136">
        <f>IFERROR(VALUE(INDEX('CSV Import'!$EF$7:$EF$359, MATCH($BP460, 'CSV Import'!$EE$7:$EE$359, 0))),0)</f>
        <v>0</v>
      </c>
      <c r="AV460" s="106">
        <f>IFERROR(VALUE(INDEX('CSV Import'!$EG$7:$EG$359, MATCH($BP460, 'CSV Import'!$EE$7:$EE$359, 0))),0)</f>
        <v>0</v>
      </c>
      <c r="AW460" s="136">
        <f>IFERROR(VALUE(INDEX('CSV Import'!$EL$7:$EL$359, MATCH($BP460, 'CSV Import'!$EK$7:$EK$359, 0))),0)</f>
        <v>0</v>
      </c>
      <c r="AX460" s="106">
        <f>IFERROR(VALUE(INDEX('CSV Import'!$EM$7:$EM$359, MATCH($BP460, 'CSV Import'!$EK$7:$EK$359, 0))),0)</f>
        <v>0</v>
      </c>
      <c r="AY460" s="136">
        <f>IFERROR(VALUE(INDEX('CSV Import'!$ER$7:$ER$359, MATCH($BP460, 'CSV Import'!$EQ$7:$EQ$359, 0))),0)</f>
        <v>0</v>
      </c>
      <c r="AZ460" s="106">
        <f>IFERROR(VALUE(INDEX('CSV Import'!$ES$7:$ES$359, MATCH($BP460, 'CSV Import'!$EQ$7:$EQ$359, 0))),0)</f>
        <v>0</v>
      </c>
      <c r="BA460" s="136">
        <f>IFERROR(VALUE(INDEX('CSV Import'!$EX$7:$EX$359, MATCH($BP460, 'CSV Import'!$EW$7:$EW$359, 0))),0)</f>
        <v>0</v>
      </c>
      <c r="BB460" s="106">
        <f>IFERROR(VALUE(INDEX('CSV Import'!$EY$7:$EY$359, MATCH($BP460, 'CSV Import'!$EW$7:$EW$359, 0))),0)</f>
        <v>0</v>
      </c>
      <c r="BC460" s="136">
        <f>IFERROR(VALUE(INDEX('CSV Import'!$FD$7:$FD$359, MATCH($BP460, 'CSV Import'!$FC$7:$FC$359, 0))),0)</f>
        <v>0</v>
      </c>
      <c r="BD460" s="106">
        <f>IFERROR(VALUE(INDEX('CSV Import'!$FE$7:$FE$359, MATCH($BP460, 'CSV Import'!$FC$7:$FC$359, 0))),0)</f>
        <v>0</v>
      </c>
      <c r="BE460" s="136">
        <f>IFERROR(VALUE(INDEX('CSV Import'!$FJ$7:$FJ$359, MATCH($BP460, 'CSV Import'!$FI$7:$FI$359, 0))),0)</f>
        <v>0</v>
      </c>
      <c r="BF460" s="106">
        <f>IFERROR(VALUE(INDEX('CSV Import'!$FK$7:$FK$359, MATCH($BP460, 'CSV Import'!$FI$7:$FI$359, 0))),0)</f>
        <v>0</v>
      </c>
      <c r="BG460" s="136">
        <f>IFERROR(VALUE(INDEX('CSV Import'!$FP$7:$FP$359, MATCH($BP460, 'CSV Import'!$FO$7:$FO$359, 0))),0)</f>
        <v>0</v>
      </c>
      <c r="BH460" s="106">
        <f>IFERROR(VALUE(INDEX('CSV Import'!$FQ$7:$FQ$359, MATCH($BP460, 'CSV Import'!$FO$7:$FO$359, 0))),0)</f>
        <v>0</v>
      </c>
      <c r="BI460" s="136">
        <f>IFERROR(VALUE(INDEX('CSV Import'!$FV$7:$FV$359, MATCH($BP460, 'CSV Import'!$FU$7:$FU$359, 0))),0)</f>
        <v>0</v>
      </c>
      <c r="BJ460" s="106">
        <f>IFERROR(VALUE(INDEX('CSV Import'!$FW$7:$FW$359, MATCH($BP460, 'CSV Import'!$FU$7:$FU$359, 0))),0)</f>
        <v>0</v>
      </c>
      <c r="BK460" s="136">
        <f>IFERROR(VALUE(INDEX('CSV Import'!$GB$7:$GB$359, MATCH($BP460, 'CSV Import'!$GA$7:$GA$359, 0))),0)</f>
        <v>0</v>
      </c>
      <c r="BL460" s="106">
        <f>IFERROR(VALUE(INDEX('CSV Import'!$GC$7:$GC$359, MATCH($BP460, 'CSV Import'!$GA$7:$GA$359, 0))),0)</f>
        <v>0</v>
      </c>
      <c r="BM460" s="61">
        <f t="shared" si="610"/>
        <v>0</v>
      </c>
      <c r="BN460" s="62">
        <f t="shared" si="604"/>
        <v>0</v>
      </c>
      <c r="BP460" s="33" t="str">
        <f t="shared" si="605"/>
        <v>BREADSTICKS SALES BY TYPE</v>
      </c>
    </row>
    <row r="461" spans="1:68" x14ac:dyDescent="0.2">
      <c r="A461" s="28">
        <f>ROW()</f>
        <v>461</v>
      </c>
      <c r="B461" s="135"/>
      <c r="C461" s="136">
        <f>IFERROR(VALUE(INDEX('CSV Import'!$D$7:$D$359, MATCH($BP461, 'CSV Import'!$C$7:$C$359, 0))),0)</f>
        <v>0</v>
      </c>
      <c r="D461" s="106">
        <f>IFERROR(VALUE(INDEX('CSV Import'!$E$7:$E$359, MATCH($BP461, 'CSV Import'!$C$7:$C$359, 0))),0)</f>
        <v>0</v>
      </c>
      <c r="E461" s="136">
        <f>IFERROR(VALUE(INDEX('CSV Import'!$J$7:$J$359, MATCH($BP461, 'CSV Import'!$I$7:$I$359, 0))),0)</f>
        <v>0</v>
      </c>
      <c r="F461" s="106">
        <f>IFERROR(VALUE(INDEX('CSV Import'!$K$7:$K$359, MATCH($BP461, 'CSV Import'!$I$7:$I$359, 0))),0)</f>
        <v>0</v>
      </c>
      <c r="G461" s="136">
        <f>IFERROR(VALUE(INDEX('CSV Import'!$P$7:$P$359, MATCH($BP461, 'CSV Import'!$O$7:$O$359, 0))),0)</f>
        <v>0</v>
      </c>
      <c r="H461" s="106">
        <f>IFERROR(VALUE(INDEX('CSV Import'!$Q$7:$Q$359, MATCH($BP461, 'CSV Import'!$O$7:$O$359, 0))),0)</f>
        <v>0</v>
      </c>
      <c r="I461" s="136">
        <f>IFERROR(VALUE(INDEX('CSV Import'!$V$7:$V$359, MATCH($BP461, 'CSV Import'!$U$7:$U$359, 0))),0)</f>
        <v>0</v>
      </c>
      <c r="J461" s="106">
        <f>IFERROR(VALUE(INDEX('CSV Import'!$W$7:$W$359, MATCH($BP461, 'CSV Import'!$U$7:$U$359, 0))),0)</f>
        <v>0</v>
      </c>
      <c r="K461" s="136">
        <f>IFERROR(VALUE(INDEX('CSV Import'!$AB$7:$AB$359, MATCH($BP461, 'CSV Import'!$AA$7:$AA$359, 0))),0)</f>
        <v>0</v>
      </c>
      <c r="L461" s="106">
        <f>IFERROR(VALUE(INDEX('CSV Import'!$AC$7:$AC$359, MATCH($BP461, 'CSV Import'!$AA$7:$AA$359, 0))),0)</f>
        <v>0</v>
      </c>
      <c r="M461" s="136">
        <f>IFERROR(VALUE(INDEX('CSV Import'!$AH$7:$AH$359, MATCH($BP461, 'CSV Import'!$AG$7:$AG$359, 0))),0)</f>
        <v>0</v>
      </c>
      <c r="N461" s="106">
        <f>IFERROR(VALUE(INDEX('CSV Import'!$AI$7:$AI$359, MATCH($BP461, 'CSV Import'!$AG$7:$AG$359, 0))),0)</f>
        <v>0</v>
      </c>
      <c r="O461" s="136">
        <f>IFERROR(VALUE(INDEX('CSV Import'!$AN$7:$AN$359, MATCH($BP461, 'CSV Import'!$AM$7:$AM$359, 0))),0)</f>
        <v>0</v>
      </c>
      <c r="P461" s="106">
        <f>IFERROR(VALUE(INDEX('CSV Import'!$AO$7:$AO$359, MATCH($BP461, 'CSV Import'!$AM$7:$AM$359, 0))),0)</f>
        <v>0</v>
      </c>
      <c r="Q461" s="136">
        <f>IFERROR(VALUE(INDEX('CSV Import'!$AT$7:$AT$359, MATCH($BP461, 'CSV Import'!$AS$7:$AS$359, 0))),0)</f>
        <v>0</v>
      </c>
      <c r="R461" s="106">
        <f>IFERROR(VALUE(INDEX('CSV Import'!$AU$7:$AU$359, MATCH($BP461, 'CSV Import'!$AS$7:$AS$359, 0))),0)</f>
        <v>0</v>
      </c>
      <c r="S461" s="136">
        <f>IFERROR(VALUE(INDEX('CSV Import'!$AZ$7:$AZ$359, MATCH($BP461, 'CSV Import'!$AY$7:$AY$359, 0))),0)</f>
        <v>0</v>
      </c>
      <c r="T461" s="106">
        <f>IFERROR(VALUE(INDEX('CSV Import'!$BA$7:$BA$359, MATCH($BP461, 'CSV Import'!$AY$7:$AY$359, 0))),0)</f>
        <v>0</v>
      </c>
      <c r="U461" s="136">
        <f>IFERROR(VALUE(INDEX('CSV Import'!$BF$7:$BF$359, MATCH($BP461, 'CSV Import'!$BE$7:$BE$359, 0))),0)</f>
        <v>0</v>
      </c>
      <c r="V461" s="106">
        <f>IFERROR(VALUE(INDEX('CSV Import'!$BG$7:$BG$359, MATCH($BP461, 'CSV Import'!$BE$7:$BE$359, 0))),0)</f>
        <v>0</v>
      </c>
      <c r="W461" s="136">
        <f>IFERROR(VALUE(INDEX('CSV Import'!$BL$7:$BL$359, MATCH($BP461, 'CSV Import'!$BK$7:$BK$359, 0))),0)</f>
        <v>0</v>
      </c>
      <c r="X461" s="106">
        <f>IFERROR(VALUE(INDEX('CSV Import'!$BM$7:$BM$359, MATCH($BP461, 'CSV Import'!$BK$7:$BK$359, 0))),0)</f>
        <v>0</v>
      </c>
      <c r="Y461" s="136">
        <f>IFERROR(VALUE(INDEX('CSV Import'!$BR$7:$BR$359, MATCH($BP461, 'CSV Import'!$BQ$7:$BQ$359, 0))),0)</f>
        <v>0</v>
      </c>
      <c r="Z461" s="106">
        <f>IFERROR(VALUE(INDEX('CSV Import'!$BS$7:$BS$359, MATCH($BP461, 'CSV Import'!$BQ$7:$BQ$359, 0))),0)</f>
        <v>0</v>
      </c>
      <c r="AA461" s="136">
        <f>IFERROR(VALUE(INDEX('CSV Import'!$BX$7:$BX$359, MATCH($BP461, 'CSV Import'!$BW$7:$BW$359, 0))),0)</f>
        <v>0</v>
      </c>
      <c r="AB461" s="106">
        <f>IFERROR(VALUE(INDEX('CSV Import'!$BY$7:$BY$359, MATCH($BP461, 'CSV Import'!$BW$7:$BW$359, 0))),0)</f>
        <v>0</v>
      </c>
      <c r="AC461" s="136">
        <f>IFERROR(VALUE(INDEX('CSV Import'!$CD$7:$CD$359, MATCH($BP461, 'CSV Import'!$CC$7:$CC$359, 0))),0)</f>
        <v>0</v>
      </c>
      <c r="AD461" s="106">
        <f>IFERROR(VALUE(INDEX('CSV Import'!$CE$7:$CE$359, MATCH($BP461, 'CSV Import'!$CC$7:$CC$359, 0))),0)</f>
        <v>0</v>
      </c>
      <c r="AE461" s="136">
        <f>IFERROR(VALUE(INDEX('CSV Import'!$CJ$7:$CJ$359, MATCH($BP461, 'CSV Import'!$CI$7:$CI$359, 0))),0)</f>
        <v>0</v>
      </c>
      <c r="AF461" s="106">
        <f>IFERROR(VALUE(INDEX('CSV Import'!$CK$7:$CK$359, MATCH($BP461, 'CSV Import'!$CI$7:$CI$359, 0))),0)</f>
        <v>0</v>
      </c>
      <c r="AG461" s="136">
        <f>IFERROR(VALUE(INDEX('CSV Import'!$CP$7:$CP$359, MATCH($BP461, 'CSV Import'!$CO$7:$CO$359, 0))),0)</f>
        <v>0</v>
      </c>
      <c r="AH461" s="106">
        <f>IFERROR(VALUE(INDEX('CSV Import'!$CQ$7:$CQ$359, MATCH($BP461, 'CSV Import'!$CO$7:$CO$359, 0))),0)</f>
        <v>0</v>
      </c>
      <c r="AI461" s="136">
        <f>IFERROR(VALUE(INDEX('CSV Import'!$CV$7:$CV$359, MATCH($BP461, 'CSV Import'!$CU$7:$CU$359, 0))),0)</f>
        <v>0</v>
      </c>
      <c r="AJ461" s="106">
        <f>IFERROR(VALUE(INDEX('CSV Import'!$CW$7:$CW$359, MATCH($BP461, 'CSV Import'!$CU$7:$CU$359, 0))),0)</f>
        <v>0</v>
      </c>
      <c r="AK461" s="136">
        <f>IFERROR(VALUE(INDEX('CSV Import'!$DB$7:$DB$359, MATCH($BP461, 'CSV Import'!$DA$7:$DA$359, 0))),0)</f>
        <v>0</v>
      </c>
      <c r="AL461" s="106">
        <f>IFERROR(VALUE(INDEX('CSV Import'!$DC$7:$DC$359, MATCH($BP461, 'CSV Import'!$DA$7:$DA$359, 0))),0)</f>
        <v>0</v>
      </c>
      <c r="AM461" s="136">
        <f>IFERROR(VALUE(INDEX('CSV Import'!$DH$7:$DH$359, MATCH($BP461, 'CSV Import'!$DG$7:$DG$359, 0))),0)</f>
        <v>0</v>
      </c>
      <c r="AN461" s="106">
        <f>IFERROR(VALUE(INDEX('CSV Import'!$DI$7:$DI$359, MATCH($BP461, 'CSV Import'!$DG$7:$DG$359, 0))),0)</f>
        <v>0</v>
      </c>
      <c r="AO461" s="136">
        <f>IFERROR(VALUE(INDEX('CSV Import'!$DN$7:$DN$359, MATCH($BP461, 'CSV Import'!$DM$7:$DM$359, 0))),0)</f>
        <v>0</v>
      </c>
      <c r="AP461" s="106">
        <f>IFERROR(VALUE(INDEX('CSV Import'!$DO$7:$DO$359, MATCH($BP461, 'CSV Import'!$DM$7:$DM$359, 0))),0)</f>
        <v>0</v>
      </c>
      <c r="AQ461" s="136">
        <f>IFERROR(VALUE(INDEX('CSV Import'!$DT$7:$DT$359, MATCH($BP461, 'CSV Import'!$DS$7:$DS$359, 0))),0)</f>
        <v>0</v>
      </c>
      <c r="AR461" s="106">
        <f>IFERROR(VALUE(INDEX('CSV Import'!$DU$7:$DU$359, MATCH($BP461, 'CSV Import'!$DS$7:$DS$359, 0))),0)</f>
        <v>0</v>
      </c>
      <c r="AS461" s="136">
        <f>IFERROR(VALUE(INDEX('CSV Import'!$DZ$7:$DZ$359, MATCH($BP461, 'CSV Import'!$DY$7:$DY$359, 0))),0)</f>
        <v>0</v>
      </c>
      <c r="AT461" s="106">
        <f>IFERROR(VALUE(INDEX('CSV Import'!$EA$7:$EA$359, MATCH($BP461, 'CSV Import'!$DY$7:$DY$359, 0))),0)</f>
        <v>0</v>
      </c>
      <c r="AU461" s="136">
        <f>IFERROR(VALUE(INDEX('CSV Import'!$EF$7:$EF$359, MATCH($BP461, 'CSV Import'!$EE$7:$EE$359, 0))),0)</f>
        <v>0</v>
      </c>
      <c r="AV461" s="106">
        <f>IFERROR(VALUE(INDEX('CSV Import'!$EG$7:$EG$359, MATCH($BP461, 'CSV Import'!$EE$7:$EE$359, 0))),0)</f>
        <v>0</v>
      </c>
      <c r="AW461" s="136">
        <f>IFERROR(VALUE(INDEX('CSV Import'!$EL$7:$EL$359, MATCH($BP461, 'CSV Import'!$EK$7:$EK$359, 0))),0)</f>
        <v>0</v>
      </c>
      <c r="AX461" s="106">
        <f>IFERROR(VALUE(INDEX('CSV Import'!$EM$7:$EM$359, MATCH($BP461, 'CSV Import'!$EK$7:$EK$359, 0))),0)</f>
        <v>0</v>
      </c>
      <c r="AY461" s="136">
        <f>IFERROR(VALUE(INDEX('CSV Import'!$ER$7:$ER$359, MATCH($BP461, 'CSV Import'!$EQ$7:$EQ$359, 0))),0)</f>
        <v>0</v>
      </c>
      <c r="AZ461" s="106">
        <f>IFERROR(VALUE(INDEX('CSV Import'!$ES$7:$ES$359, MATCH($BP461, 'CSV Import'!$EQ$7:$EQ$359, 0))),0)</f>
        <v>0</v>
      </c>
      <c r="BA461" s="136">
        <f>IFERROR(VALUE(INDEX('CSV Import'!$EX$7:$EX$359, MATCH($BP461, 'CSV Import'!$EW$7:$EW$359, 0))),0)</f>
        <v>0</v>
      </c>
      <c r="BB461" s="106">
        <f>IFERROR(VALUE(INDEX('CSV Import'!$EY$7:$EY$359, MATCH($BP461, 'CSV Import'!$EW$7:$EW$359, 0))),0)</f>
        <v>0</v>
      </c>
      <c r="BC461" s="136">
        <f>IFERROR(VALUE(INDEX('CSV Import'!$FD$7:$FD$359, MATCH($BP461, 'CSV Import'!$FC$7:$FC$359, 0))),0)</f>
        <v>0</v>
      </c>
      <c r="BD461" s="106">
        <f>IFERROR(VALUE(INDEX('CSV Import'!$FE$7:$FE$359, MATCH($BP461, 'CSV Import'!$FC$7:$FC$359, 0))),0)</f>
        <v>0</v>
      </c>
      <c r="BE461" s="136">
        <f>IFERROR(VALUE(INDEX('CSV Import'!$FJ$7:$FJ$359, MATCH($BP461, 'CSV Import'!$FI$7:$FI$359, 0))),0)</f>
        <v>0</v>
      </c>
      <c r="BF461" s="106">
        <f>IFERROR(VALUE(INDEX('CSV Import'!$FK$7:$FK$359, MATCH($BP461, 'CSV Import'!$FI$7:$FI$359, 0))),0)</f>
        <v>0</v>
      </c>
      <c r="BG461" s="136">
        <f>IFERROR(VALUE(INDEX('CSV Import'!$FP$7:$FP$359, MATCH($BP461, 'CSV Import'!$FO$7:$FO$359, 0))),0)</f>
        <v>0</v>
      </c>
      <c r="BH461" s="106">
        <f>IFERROR(VALUE(INDEX('CSV Import'!$FQ$7:$FQ$359, MATCH($BP461, 'CSV Import'!$FO$7:$FO$359, 0))),0)</f>
        <v>0</v>
      </c>
      <c r="BI461" s="136">
        <f>IFERROR(VALUE(INDEX('CSV Import'!$FV$7:$FV$359, MATCH($BP461, 'CSV Import'!$FU$7:$FU$359, 0))),0)</f>
        <v>0</v>
      </c>
      <c r="BJ461" s="106">
        <f>IFERROR(VALUE(INDEX('CSV Import'!$FW$7:$FW$359, MATCH($BP461, 'CSV Import'!$FU$7:$FU$359, 0))),0)</f>
        <v>0</v>
      </c>
      <c r="BK461" s="136">
        <f>IFERROR(VALUE(INDEX('CSV Import'!$GB$7:$GB$359, MATCH($BP461, 'CSV Import'!$GA$7:$GA$359, 0))),0)</f>
        <v>0</v>
      </c>
      <c r="BL461" s="106">
        <f>IFERROR(VALUE(INDEX('CSV Import'!$GC$7:$GC$359, MATCH($BP461, 'CSV Import'!$GA$7:$GA$359, 0))),0)</f>
        <v>0</v>
      </c>
      <c r="BM461" s="61">
        <f t="shared" si="610"/>
        <v>0</v>
      </c>
      <c r="BN461" s="62">
        <f t="shared" si="604"/>
        <v>0</v>
      </c>
      <c r="BP461" s="33" t="str">
        <f t="shared" si="605"/>
        <v>BREADSTICKS SALES BY TYPE</v>
      </c>
    </row>
    <row r="462" spans="1:68" x14ac:dyDescent="0.2">
      <c r="A462" s="28">
        <f>ROW()</f>
        <v>462</v>
      </c>
      <c r="B462" s="135" t="s">
        <v>15</v>
      </c>
      <c r="C462" s="136">
        <f>IFERROR(VALUE(INDEX('CSV Import'!$D$7:$D$359, MATCH($BP462, 'CSV Import'!$C$7:$C$359, 0))),0)</f>
        <v>0</v>
      </c>
      <c r="D462" s="106">
        <f>IFERROR(VALUE(INDEX('CSV Import'!$E$7:$E$359, MATCH($BP462, 'CSV Import'!$C$7:$C$359, 0))),0)</f>
        <v>0</v>
      </c>
      <c r="E462" s="136">
        <f>IFERROR(VALUE(INDEX('CSV Import'!$J$7:$J$359, MATCH($BP462, 'CSV Import'!$I$7:$I$359, 0))),0)</f>
        <v>0</v>
      </c>
      <c r="F462" s="106">
        <f>IFERROR(VALUE(INDEX('CSV Import'!$K$7:$K$359, MATCH($BP462, 'CSV Import'!$I$7:$I$359, 0))),0)</f>
        <v>0</v>
      </c>
      <c r="G462" s="136">
        <f>IFERROR(VALUE(INDEX('CSV Import'!$P$7:$P$359, MATCH($BP462, 'CSV Import'!$O$7:$O$359, 0))),0)</f>
        <v>0</v>
      </c>
      <c r="H462" s="106">
        <f>IFERROR(VALUE(INDEX('CSV Import'!$Q$7:$Q$359, MATCH($BP462, 'CSV Import'!$O$7:$O$359, 0))),0)</f>
        <v>0</v>
      </c>
      <c r="I462" s="136">
        <f>IFERROR(VALUE(INDEX('CSV Import'!$V$7:$V$359, MATCH($BP462, 'CSV Import'!$U$7:$U$359, 0))),0)</f>
        <v>0</v>
      </c>
      <c r="J462" s="106">
        <f>IFERROR(VALUE(INDEX('CSV Import'!$W$7:$W$359, MATCH($BP462, 'CSV Import'!$U$7:$U$359, 0))),0)</f>
        <v>0</v>
      </c>
      <c r="K462" s="136">
        <f>IFERROR(VALUE(INDEX('CSV Import'!$AB$7:$AB$359, MATCH($BP462, 'CSV Import'!$AA$7:$AA$359, 0))),0)</f>
        <v>0</v>
      </c>
      <c r="L462" s="106">
        <f>IFERROR(VALUE(INDEX('CSV Import'!$AC$7:$AC$359, MATCH($BP462, 'CSV Import'!$AA$7:$AA$359, 0))),0)</f>
        <v>0</v>
      </c>
      <c r="M462" s="136">
        <f>IFERROR(VALUE(INDEX('CSV Import'!$AH$7:$AH$359, MATCH($BP462, 'CSV Import'!$AG$7:$AG$359, 0))),0)</f>
        <v>0</v>
      </c>
      <c r="N462" s="106">
        <f>IFERROR(VALUE(INDEX('CSV Import'!$AI$7:$AI$359, MATCH($BP462, 'CSV Import'!$AG$7:$AG$359, 0))),0)</f>
        <v>0</v>
      </c>
      <c r="O462" s="136">
        <f>IFERROR(VALUE(INDEX('CSV Import'!$AN$7:$AN$359, MATCH($BP462, 'CSV Import'!$AM$7:$AM$359, 0))),0)</f>
        <v>0</v>
      </c>
      <c r="P462" s="106">
        <f>IFERROR(VALUE(INDEX('CSV Import'!$AO$7:$AO$359, MATCH($BP462, 'CSV Import'!$AM$7:$AM$359, 0))),0)</f>
        <v>0</v>
      </c>
      <c r="Q462" s="136">
        <f>IFERROR(VALUE(INDEX('CSV Import'!$AT$7:$AT$359, MATCH($BP462, 'CSV Import'!$AS$7:$AS$359, 0))),0)</f>
        <v>0</v>
      </c>
      <c r="R462" s="106">
        <f>IFERROR(VALUE(INDEX('CSV Import'!$AU$7:$AU$359, MATCH($BP462, 'CSV Import'!$AS$7:$AS$359, 0))),0)</f>
        <v>0</v>
      </c>
      <c r="S462" s="136">
        <f>IFERROR(VALUE(INDEX('CSV Import'!$AZ$7:$AZ$359, MATCH($BP462, 'CSV Import'!$AY$7:$AY$359, 0))),0)</f>
        <v>0</v>
      </c>
      <c r="T462" s="106">
        <f>IFERROR(VALUE(INDEX('CSV Import'!$BA$7:$BA$359, MATCH($BP462, 'CSV Import'!$AY$7:$AY$359, 0))),0)</f>
        <v>0</v>
      </c>
      <c r="U462" s="136">
        <f>IFERROR(VALUE(INDEX('CSV Import'!$BF$7:$BF$359, MATCH($BP462, 'CSV Import'!$BE$7:$BE$359, 0))),0)</f>
        <v>0</v>
      </c>
      <c r="V462" s="106">
        <f>IFERROR(VALUE(INDEX('CSV Import'!$BG$7:$BG$359, MATCH($BP462, 'CSV Import'!$BE$7:$BE$359, 0))),0)</f>
        <v>0</v>
      </c>
      <c r="W462" s="136">
        <f>IFERROR(VALUE(INDEX('CSV Import'!$BL$7:$BL$359, MATCH($BP462, 'CSV Import'!$BK$7:$BK$359, 0))),0)</f>
        <v>0</v>
      </c>
      <c r="X462" s="106">
        <f>IFERROR(VALUE(INDEX('CSV Import'!$BM$7:$BM$359, MATCH($BP462, 'CSV Import'!$BK$7:$BK$359, 0))),0)</f>
        <v>0</v>
      </c>
      <c r="Y462" s="136">
        <f>IFERROR(VALUE(INDEX('CSV Import'!$BR$7:$BR$359, MATCH($BP462, 'CSV Import'!$BQ$7:$BQ$359, 0))),0)</f>
        <v>0</v>
      </c>
      <c r="Z462" s="106">
        <f>IFERROR(VALUE(INDEX('CSV Import'!$BS$7:$BS$359, MATCH($BP462, 'CSV Import'!$BQ$7:$BQ$359, 0))),0)</f>
        <v>0</v>
      </c>
      <c r="AA462" s="136">
        <f>IFERROR(VALUE(INDEX('CSV Import'!$BX$7:$BX$359, MATCH($BP462, 'CSV Import'!$BW$7:$BW$359, 0))),0)</f>
        <v>0</v>
      </c>
      <c r="AB462" s="106">
        <f>IFERROR(VALUE(INDEX('CSV Import'!$BY$7:$BY$359, MATCH($BP462, 'CSV Import'!$BW$7:$BW$359, 0))),0)</f>
        <v>0</v>
      </c>
      <c r="AC462" s="136">
        <f>IFERROR(VALUE(INDEX('CSV Import'!$CD$7:$CD$359, MATCH($BP462, 'CSV Import'!$CC$7:$CC$359, 0))),0)</f>
        <v>0</v>
      </c>
      <c r="AD462" s="106">
        <f>IFERROR(VALUE(INDEX('CSV Import'!$CE$7:$CE$359, MATCH($BP462, 'CSV Import'!$CC$7:$CC$359, 0))),0)</f>
        <v>0</v>
      </c>
      <c r="AE462" s="136">
        <f>IFERROR(VALUE(INDEX('CSV Import'!$CJ$7:$CJ$359, MATCH($BP462, 'CSV Import'!$CI$7:$CI$359, 0))),0)</f>
        <v>0</v>
      </c>
      <c r="AF462" s="106">
        <f>IFERROR(VALUE(INDEX('CSV Import'!$CK$7:$CK$359, MATCH($BP462, 'CSV Import'!$CI$7:$CI$359, 0))),0)</f>
        <v>0</v>
      </c>
      <c r="AG462" s="136">
        <f>IFERROR(VALUE(INDEX('CSV Import'!$CP$7:$CP$359, MATCH($BP462, 'CSV Import'!$CO$7:$CO$359, 0))),0)</f>
        <v>0</v>
      </c>
      <c r="AH462" s="106">
        <f>IFERROR(VALUE(INDEX('CSV Import'!$CQ$7:$CQ$359, MATCH($BP462, 'CSV Import'!$CO$7:$CO$359, 0))),0)</f>
        <v>0</v>
      </c>
      <c r="AI462" s="136">
        <f>IFERROR(VALUE(INDEX('CSV Import'!$CV$7:$CV$359, MATCH($BP462, 'CSV Import'!$CU$7:$CU$359, 0))),0)</f>
        <v>0</v>
      </c>
      <c r="AJ462" s="106">
        <f>IFERROR(VALUE(INDEX('CSV Import'!$CW$7:$CW$359, MATCH($BP462, 'CSV Import'!$CU$7:$CU$359, 0))),0)</f>
        <v>0</v>
      </c>
      <c r="AK462" s="136">
        <f>IFERROR(VALUE(INDEX('CSV Import'!$DB$7:$DB$359, MATCH($BP462, 'CSV Import'!$DA$7:$DA$359, 0))),0)</f>
        <v>0</v>
      </c>
      <c r="AL462" s="106">
        <f>IFERROR(VALUE(INDEX('CSV Import'!$DC$7:$DC$359, MATCH($BP462, 'CSV Import'!$DA$7:$DA$359, 0))),0)</f>
        <v>0</v>
      </c>
      <c r="AM462" s="136">
        <f>IFERROR(VALUE(INDEX('CSV Import'!$DH$7:$DH$359, MATCH($BP462, 'CSV Import'!$DG$7:$DG$359, 0))),0)</f>
        <v>0</v>
      </c>
      <c r="AN462" s="106">
        <f>IFERROR(VALUE(INDEX('CSV Import'!$DI$7:$DI$359, MATCH($BP462, 'CSV Import'!$DG$7:$DG$359, 0))),0)</f>
        <v>0</v>
      </c>
      <c r="AO462" s="136">
        <f>IFERROR(VALUE(INDEX('CSV Import'!$DN$7:$DN$359, MATCH($BP462, 'CSV Import'!$DM$7:$DM$359, 0))),0)</f>
        <v>0</v>
      </c>
      <c r="AP462" s="106">
        <f>IFERROR(VALUE(INDEX('CSV Import'!$DO$7:$DO$359, MATCH($BP462, 'CSV Import'!$DM$7:$DM$359, 0))),0)</f>
        <v>0</v>
      </c>
      <c r="AQ462" s="136">
        <f>IFERROR(VALUE(INDEX('CSV Import'!$DT$7:$DT$359, MATCH($BP462, 'CSV Import'!$DS$7:$DS$359, 0))),0)</f>
        <v>0</v>
      </c>
      <c r="AR462" s="106">
        <f>IFERROR(VALUE(INDEX('CSV Import'!$DU$7:$DU$359, MATCH($BP462, 'CSV Import'!$DS$7:$DS$359, 0))),0)</f>
        <v>0</v>
      </c>
      <c r="AS462" s="136">
        <f>IFERROR(VALUE(INDEX('CSV Import'!$DZ$7:$DZ$359, MATCH($BP462, 'CSV Import'!$DY$7:$DY$359, 0))),0)</f>
        <v>0</v>
      </c>
      <c r="AT462" s="106">
        <f>IFERROR(VALUE(INDEX('CSV Import'!$EA$7:$EA$359, MATCH($BP462, 'CSV Import'!$DY$7:$DY$359, 0))),0)</f>
        <v>0</v>
      </c>
      <c r="AU462" s="136">
        <f>IFERROR(VALUE(INDEX('CSV Import'!$EF$7:$EF$359, MATCH($BP462, 'CSV Import'!$EE$7:$EE$359, 0))),0)</f>
        <v>0</v>
      </c>
      <c r="AV462" s="106">
        <f>IFERROR(VALUE(INDEX('CSV Import'!$EG$7:$EG$359, MATCH($BP462, 'CSV Import'!$EE$7:$EE$359, 0))),0)</f>
        <v>0</v>
      </c>
      <c r="AW462" s="136">
        <f>IFERROR(VALUE(INDEX('CSV Import'!$EL$7:$EL$359, MATCH($BP462, 'CSV Import'!$EK$7:$EK$359, 0))),0)</f>
        <v>0</v>
      </c>
      <c r="AX462" s="106">
        <f>IFERROR(VALUE(INDEX('CSV Import'!$EM$7:$EM$359, MATCH($BP462, 'CSV Import'!$EK$7:$EK$359, 0))),0)</f>
        <v>0</v>
      </c>
      <c r="AY462" s="136">
        <f>IFERROR(VALUE(INDEX('CSV Import'!$ER$7:$ER$359, MATCH($BP462, 'CSV Import'!$EQ$7:$EQ$359, 0))),0)</f>
        <v>0</v>
      </c>
      <c r="AZ462" s="106">
        <f>IFERROR(VALUE(INDEX('CSV Import'!$ES$7:$ES$359, MATCH($BP462, 'CSV Import'!$EQ$7:$EQ$359, 0))),0)</f>
        <v>0</v>
      </c>
      <c r="BA462" s="136">
        <f>IFERROR(VALUE(INDEX('CSV Import'!$EX$7:$EX$359, MATCH($BP462, 'CSV Import'!$EW$7:$EW$359, 0))),0)</f>
        <v>0</v>
      </c>
      <c r="BB462" s="106">
        <f>IFERROR(VALUE(INDEX('CSV Import'!$EY$7:$EY$359, MATCH($BP462, 'CSV Import'!$EW$7:$EW$359, 0))),0)</f>
        <v>0</v>
      </c>
      <c r="BC462" s="136">
        <f>IFERROR(VALUE(INDEX('CSV Import'!$FD$7:$FD$359, MATCH($BP462, 'CSV Import'!$FC$7:$FC$359, 0))),0)</f>
        <v>0</v>
      </c>
      <c r="BD462" s="106">
        <f>IFERROR(VALUE(INDEX('CSV Import'!$FE$7:$FE$359, MATCH($BP462, 'CSV Import'!$FC$7:$FC$359, 0))),0)</f>
        <v>0</v>
      </c>
      <c r="BE462" s="136">
        <f>IFERROR(VALUE(INDEX('CSV Import'!$FJ$7:$FJ$359, MATCH($BP462, 'CSV Import'!$FI$7:$FI$359, 0))),0)</f>
        <v>0</v>
      </c>
      <c r="BF462" s="106">
        <f>IFERROR(VALUE(INDEX('CSV Import'!$FK$7:$FK$359, MATCH($BP462, 'CSV Import'!$FI$7:$FI$359, 0))),0)</f>
        <v>0</v>
      </c>
      <c r="BG462" s="136">
        <f>IFERROR(VALUE(INDEX('CSV Import'!$FP$7:$FP$359, MATCH($BP462, 'CSV Import'!$FO$7:$FO$359, 0))),0)</f>
        <v>0</v>
      </c>
      <c r="BH462" s="106">
        <f>IFERROR(VALUE(INDEX('CSV Import'!$FQ$7:$FQ$359, MATCH($BP462, 'CSV Import'!$FO$7:$FO$359, 0))),0)</f>
        <v>0</v>
      </c>
      <c r="BI462" s="136">
        <f>IFERROR(VALUE(INDEX('CSV Import'!$FV$7:$FV$359, MATCH($BP462, 'CSV Import'!$FU$7:$FU$359, 0))),0)</f>
        <v>0</v>
      </c>
      <c r="BJ462" s="106">
        <f>IFERROR(VALUE(INDEX('CSV Import'!$FW$7:$FW$359, MATCH($BP462, 'CSV Import'!$FU$7:$FU$359, 0))),0)</f>
        <v>0</v>
      </c>
      <c r="BK462" s="136">
        <f>IFERROR(VALUE(INDEX('CSV Import'!$GB$7:$GB$359, MATCH($BP462, 'CSV Import'!$GA$7:$GA$359, 0))),0)</f>
        <v>0</v>
      </c>
      <c r="BL462" s="106">
        <f>IFERROR(VALUE(INDEX('CSV Import'!$GC$7:$GC$359, MATCH($BP462, 'CSV Import'!$GA$7:$GA$359, 0))),0)</f>
        <v>0</v>
      </c>
      <c r="BM462" s="61">
        <f t="shared" si="610"/>
        <v>0</v>
      </c>
      <c r="BN462" s="62">
        <f t="shared" si="604"/>
        <v>0</v>
      </c>
      <c r="BP462" s="33" t="str">
        <f t="shared" si="605"/>
        <v>BREADSTICKS SALES BY TYPE---</v>
      </c>
    </row>
    <row r="463" spans="1:68" x14ac:dyDescent="0.2">
      <c r="A463" s="28">
        <f>ROW()</f>
        <v>463</v>
      </c>
      <c r="B463" s="135" t="s">
        <v>15</v>
      </c>
      <c r="C463" s="136">
        <f>IFERROR(VALUE(INDEX('CSV Import'!$D$7:$D$359, MATCH($BP463, 'CSV Import'!$C$7:$C$359, 0))),0)</f>
        <v>0</v>
      </c>
      <c r="D463" s="106">
        <f>IFERROR(VALUE(INDEX('CSV Import'!$E$7:$E$359, MATCH($BP463, 'CSV Import'!$C$7:$C$359, 0))),0)</f>
        <v>0</v>
      </c>
      <c r="E463" s="136">
        <f>IFERROR(VALUE(INDEX('CSV Import'!$J$7:$J$359, MATCH($BP463, 'CSV Import'!$I$7:$I$359, 0))),0)</f>
        <v>0</v>
      </c>
      <c r="F463" s="106">
        <f>IFERROR(VALUE(INDEX('CSV Import'!$K$7:$K$359, MATCH($BP463, 'CSV Import'!$I$7:$I$359, 0))),0)</f>
        <v>0</v>
      </c>
      <c r="G463" s="136">
        <f>IFERROR(VALUE(INDEX('CSV Import'!$P$7:$P$359, MATCH($BP463, 'CSV Import'!$O$7:$O$359, 0))),0)</f>
        <v>0</v>
      </c>
      <c r="H463" s="106">
        <f>IFERROR(VALUE(INDEX('CSV Import'!$Q$7:$Q$359, MATCH($BP463, 'CSV Import'!$O$7:$O$359, 0))),0)</f>
        <v>0</v>
      </c>
      <c r="I463" s="136">
        <f>IFERROR(VALUE(INDEX('CSV Import'!$V$7:$V$359, MATCH($BP463, 'CSV Import'!$U$7:$U$359, 0))),0)</f>
        <v>0</v>
      </c>
      <c r="J463" s="106">
        <f>IFERROR(VALUE(INDEX('CSV Import'!$W$7:$W$359, MATCH($BP463, 'CSV Import'!$U$7:$U$359, 0))),0)</f>
        <v>0</v>
      </c>
      <c r="K463" s="136">
        <f>IFERROR(VALUE(INDEX('CSV Import'!$AB$7:$AB$359, MATCH($BP463, 'CSV Import'!$AA$7:$AA$359, 0))),0)</f>
        <v>0</v>
      </c>
      <c r="L463" s="106">
        <f>IFERROR(VALUE(INDEX('CSV Import'!$AC$7:$AC$359, MATCH($BP463, 'CSV Import'!$AA$7:$AA$359, 0))),0)</f>
        <v>0</v>
      </c>
      <c r="M463" s="136">
        <f>IFERROR(VALUE(INDEX('CSV Import'!$AH$7:$AH$359, MATCH($BP463, 'CSV Import'!$AG$7:$AG$359, 0))),0)</f>
        <v>0</v>
      </c>
      <c r="N463" s="106">
        <f>IFERROR(VALUE(INDEX('CSV Import'!$AI$7:$AI$359, MATCH($BP463, 'CSV Import'!$AG$7:$AG$359, 0))),0)</f>
        <v>0</v>
      </c>
      <c r="O463" s="136">
        <f>IFERROR(VALUE(INDEX('CSV Import'!$AN$7:$AN$359, MATCH($BP463, 'CSV Import'!$AM$7:$AM$359, 0))),0)</f>
        <v>0</v>
      </c>
      <c r="P463" s="106">
        <f>IFERROR(VALUE(INDEX('CSV Import'!$AO$7:$AO$359, MATCH($BP463, 'CSV Import'!$AM$7:$AM$359, 0))),0)</f>
        <v>0</v>
      </c>
      <c r="Q463" s="136">
        <f>IFERROR(VALUE(INDEX('CSV Import'!$AT$7:$AT$359, MATCH($BP463, 'CSV Import'!$AS$7:$AS$359, 0))),0)</f>
        <v>0</v>
      </c>
      <c r="R463" s="106">
        <f>IFERROR(VALUE(INDEX('CSV Import'!$AU$7:$AU$359, MATCH($BP463, 'CSV Import'!$AS$7:$AS$359, 0))),0)</f>
        <v>0</v>
      </c>
      <c r="S463" s="136">
        <f>IFERROR(VALUE(INDEX('CSV Import'!$AZ$7:$AZ$359, MATCH($BP463, 'CSV Import'!$AY$7:$AY$359, 0))),0)</f>
        <v>0</v>
      </c>
      <c r="T463" s="106">
        <f>IFERROR(VALUE(INDEX('CSV Import'!$BA$7:$BA$359, MATCH($BP463, 'CSV Import'!$AY$7:$AY$359, 0))),0)</f>
        <v>0</v>
      </c>
      <c r="U463" s="136">
        <f>IFERROR(VALUE(INDEX('CSV Import'!$BF$7:$BF$359, MATCH($BP463, 'CSV Import'!$BE$7:$BE$359, 0))),0)</f>
        <v>0</v>
      </c>
      <c r="V463" s="106">
        <f>IFERROR(VALUE(INDEX('CSV Import'!$BG$7:$BG$359, MATCH($BP463, 'CSV Import'!$BE$7:$BE$359, 0))),0)</f>
        <v>0</v>
      </c>
      <c r="W463" s="136">
        <f>IFERROR(VALUE(INDEX('CSV Import'!$BL$7:$BL$359, MATCH($BP463, 'CSV Import'!$BK$7:$BK$359, 0))),0)</f>
        <v>0</v>
      </c>
      <c r="X463" s="106">
        <f>IFERROR(VALUE(INDEX('CSV Import'!$BM$7:$BM$359, MATCH($BP463, 'CSV Import'!$BK$7:$BK$359, 0))),0)</f>
        <v>0</v>
      </c>
      <c r="Y463" s="136">
        <f>IFERROR(VALUE(INDEX('CSV Import'!$BR$7:$BR$359, MATCH($BP463, 'CSV Import'!$BQ$7:$BQ$359, 0))),0)</f>
        <v>0</v>
      </c>
      <c r="Z463" s="106">
        <f>IFERROR(VALUE(INDEX('CSV Import'!$BS$7:$BS$359, MATCH($BP463, 'CSV Import'!$BQ$7:$BQ$359, 0))),0)</f>
        <v>0</v>
      </c>
      <c r="AA463" s="136">
        <f>IFERROR(VALUE(INDEX('CSV Import'!$BX$7:$BX$359, MATCH($BP463, 'CSV Import'!$BW$7:$BW$359, 0))),0)</f>
        <v>0</v>
      </c>
      <c r="AB463" s="106">
        <f>IFERROR(VALUE(INDEX('CSV Import'!$BY$7:$BY$359, MATCH($BP463, 'CSV Import'!$BW$7:$BW$359, 0))),0)</f>
        <v>0</v>
      </c>
      <c r="AC463" s="136">
        <f>IFERROR(VALUE(INDEX('CSV Import'!$CD$7:$CD$359, MATCH($BP463, 'CSV Import'!$CC$7:$CC$359, 0))),0)</f>
        <v>0</v>
      </c>
      <c r="AD463" s="106">
        <f>IFERROR(VALUE(INDEX('CSV Import'!$CE$7:$CE$359, MATCH($BP463, 'CSV Import'!$CC$7:$CC$359, 0))),0)</f>
        <v>0</v>
      </c>
      <c r="AE463" s="136">
        <f>IFERROR(VALUE(INDEX('CSV Import'!$CJ$7:$CJ$359, MATCH($BP463, 'CSV Import'!$CI$7:$CI$359, 0))),0)</f>
        <v>0</v>
      </c>
      <c r="AF463" s="106">
        <f>IFERROR(VALUE(INDEX('CSV Import'!$CK$7:$CK$359, MATCH($BP463, 'CSV Import'!$CI$7:$CI$359, 0))),0)</f>
        <v>0</v>
      </c>
      <c r="AG463" s="136">
        <f>IFERROR(VALUE(INDEX('CSV Import'!$CP$7:$CP$359, MATCH($BP463, 'CSV Import'!$CO$7:$CO$359, 0))),0)</f>
        <v>0</v>
      </c>
      <c r="AH463" s="106">
        <f>IFERROR(VALUE(INDEX('CSV Import'!$CQ$7:$CQ$359, MATCH($BP463, 'CSV Import'!$CO$7:$CO$359, 0))),0)</f>
        <v>0</v>
      </c>
      <c r="AI463" s="136">
        <f>IFERROR(VALUE(INDEX('CSV Import'!$CV$7:$CV$359, MATCH($BP463, 'CSV Import'!$CU$7:$CU$359, 0))),0)</f>
        <v>0</v>
      </c>
      <c r="AJ463" s="106">
        <f>IFERROR(VALUE(INDEX('CSV Import'!$CW$7:$CW$359, MATCH($BP463, 'CSV Import'!$CU$7:$CU$359, 0))),0)</f>
        <v>0</v>
      </c>
      <c r="AK463" s="136">
        <f>IFERROR(VALUE(INDEX('CSV Import'!$DB$7:$DB$359, MATCH($BP463, 'CSV Import'!$DA$7:$DA$359, 0))),0)</f>
        <v>0</v>
      </c>
      <c r="AL463" s="106">
        <f>IFERROR(VALUE(INDEX('CSV Import'!$DC$7:$DC$359, MATCH($BP463, 'CSV Import'!$DA$7:$DA$359, 0))),0)</f>
        <v>0</v>
      </c>
      <c r="AM463" s="136">
        <f>IFERROR(VALUE(INDEX('CSV Import'!$DH$7:$DH$359, MATCH($BP463, 'CSV Import'!$DG$7:$DG$359, 0))),0)</f>
        <v>0</v>
      </c>
      <c r="AN463" s="106">
        <f>IFERROR(VALUE(INDEX('CSV Import'!$DI$7:$DI$359, MATCH($BP463, 'CSV Import'!$DG$7:$DG$359, 0))),0)</f>
        <v>0</v>
      </c>
      <c r="AO463" s="136">
        <f>IFERROR(VALUE(INDEX('CSV Import'!$DN$7:$DN$359, MATCH($BP463, 'CSV Import'!$DM$7:$DM$359, 0))),0)</f>
        <v>0</v>
      </c>
      <c r="AP463" s="106">
        <f>IFERROR(VALUE(INDEX('CSV Import'!$DO$7:$DO$359, MATCH($BP463, 'CSV Import'!$DM$7:$DM$359, 0))),0)</f>
        <v>0</v>
      </c>
      <c r="AQ463" s="136">
        <f>IFERROR(VALUE(INDEX('CSV Import'!$DT$7:$DT$359, MATCH($BP463, 'CSV Import'!$DS$7:$DS$359, 0))),0)</f>
        <v>0</v>
      </c>
      <c r="AR463" s="106">
        <f>IFERROR(VALUE(INDEX('CSV Import'!$DU$7:$DU$359, MATCH($BP463, 'CSV Import'!$DS$7:$DS$359, 0))),0)</f>
        <v>0</v>
      </c>
      <c r="AS463" s="136">
        <f>IFERROR(VALUE(INDEX('CSV Import'!$DZ$7:$DZ$359, MATCH($BP463, 'CSV Import'!$DY$7:$DY$359, 0))),0)</f>
        <v>0</v>
      </c>
      <c r="AT463" s="106">
        <f>IFERROR(VALUE(INDEX('CSV Import'!$EA$7:$EA$359, MATCH($BP463, 'CSV Import'!$DY$7:$DY$359, 0))),0)</f>
        <v>0</v>
      </c>
      <c r="AU463" s="136">
        <f>IFERROR(VALUE(INDEX('CSV Import'!$EF$7:$EF$359, MATCH($BP463, 'CSV Import'!$EE$7:$EE$359, 0))),0)</f>
        <v>0</v>
      </c>
      <c r="AV463" s="106">
        <f>IFERROR(VALUE(INDEX('CSV Import'!$EG$7:$EG$359, MATCH($BP463, 'CSV Import'!$EE$7:$EE$359, 0))),0)</f>
        <v>0</v>
      </c>
      <c r="AW463" s="136">
        <f>IFERROR(VALUE(INDEX('CSV Import'!$EL$7:$EL$359, MATCH($BP463, 'CSV Import'!$EK$7:$EK$359, 0))),0)</f>
        <v>0</v>
      </c>
      <c r="AX463" s="106">
        <f>IFERROR(VALUE(INDEX('CSV Import'!$EM$7:$EM$359, MATCH($BP463, 'CSV Import'!$EK$7:$EK$359, 0))),0)</f>
        <v>0</v>
      </c>
      <c r="AY463" s="136">
        <f>IFERROR(VALUE(INDEX('CSV Import'!$ER$7:$ER$359, MATCH($BP463, 'CSV Import'!$EQ$7:$EQ$359, 0))),0)</f>
        <v>0</v>
      </c>
      <c r="AZ463" s="106">
        <f>IFERROR(VALUE(INDEX('CSV Import'!$ES$7:$ES$359, MATCH($BP463, 'CSV Import'!$EQ$7:$EQ$359, 0))),0)</f>
        <v>0</v>
      </c>
      <c r="BA463" s="136">
        <f>IFERROR(VALUE(INDEX('CSV Import'!$EX$7:$EX$359, MATCH($BP463, 'CSV Import'!$EW$7:$EW$359, 0))),0)</f>
        <v>0</v>
      </c>
      <c r="BB463" s="106">
        <f>IFERROR(VALUE(INDEX('CSV Import'!$EY$7:$EY$359, MATCH($BP463, 'CSV Import'!$EW$7:$EW$359, 0))),0)</f>
        <v>0</v>
      </c>
      <c r="BC463" s="136">
        <f>IFERROR(VALUE(INDEX('CSV Import'!$FD$7:$FD$359, MATCH($BP463, 'CSV Import'!$FC$7:$FC$359, 0))),0)</f>
        <v>0</v>
      </c>
      <c r="BD463" s="106">
        <f>IFERROR(VALUE(INDEX('CSV Import'!$FE$7:$FE$359, MATCH($BP463, 'CSV Import'!$FC$7:$FC$359, 0))),0)</f>
        <v>0</v>
      </c>
      <c r="BE463" s="136">
        <f>IFERROR(VALUE(INDEX('CSV Import'!$FJ$7:$FJ$359, MATCH($BP463, 'CSV Import'!$FI$7:$FI$359, 0))),0)</f>
        <v>0</v>
      </c>
      <c r="BF463" s="106">
        <f>IFERROR(VALUE(INDEX('CSV Import'!$FK$7:$FK$359, MATCH($BP463, 'CSV Import'!$FI$7:$FI$359, 0))),0)</f>
        <v>0</v>
      </c>
      <c r="BG463" s="136">
        <f>IFERROR(VALUE(INDEX('CSV Import'!$FP$7:$FP$359, MATCH($BP463, 'CSV Import'!$FO$7:$FO$359, 0))),0)</f>
        <v>0</v>
      </c>
      <c r="BH463" s="106">
        <f>IFERROR(VALUE(INDEX('CSV Import'!$FQ$7:$FQ$359, MATCH($BP463, 'CSV Import'!$FO$7:$FO$359, 0))),0)</f>
        <v>0</v>
      </c>
      <c r="BI463" s="136">
        <f>IFERROR(VALUE(INDEX('CSV Import'!$FV$7:$FV$359, MATCH($BP463, 'CSV Import'!$FU$7:$FU$359, 0))),0)</f>
        <v>0</v>
      </c>
      <c r="BJ463" s="106">
        <f>IFERROR(VALUE(INDEX('CSV Import'!$FW$7:$FW$359, MATCH($BP463, 'CSV Import'!$FU$7:$FU$359, 0))),0)</f>
        <v>0</v>
      </c>
      <c r="BK463" s="136">
        <f>IFERROR(VALUE(INDEX('CSV Import'!$GB$7:$GB$359, MATCH($BP463, 'CSV Import'!$GA$7:$GA$359, 0))),0)</f>
        <v>0</v>
      </c>
      <c r="BL463" s="106">
        <f>IFERROR(VALUE(INDEX('CSV Import'!$GC$7:$GC$359, MATCH($BP463, 'CSV Import'!$GA$7:$GA$359, 0))),0)</f>
        <v>0</v>
      </c>
      <c r="BM463" s="61">
        <f t="shared" si="610"/>
        <v>0</v>
      </c>
      <c r="BN463" s="62">
        <f t="shared" si="604"/>
        <v>0</v>
      </c>
      <c r="BP463" s="33" t="str">
        <f t="shared" si="605"/>
        <v>BREADSTICKS SALES BY TYPE---</v>
      </c>
    </row>
    <row r="464" spans="1:68" ht="15" thickBot="1" x14ac:dyDescent="0.25">
      <c r="A464" s="28">
        <f>ROW()</f>
        <v>464</v>
      </c>
      <c r="B464" s="135" t="s">
        <v>15</v>
      </c>
      <c r="C464" s="136">
        <f>IFERROR(VALUE(INDEX('CSV Import'!$D$7:$D$359, MATCH($BP464, 'CSV Import'!$C$7:$C$359, 0))),0)</f>
        <v>0</v>
      </c>
      <c r="D464" s="106">
        <f>IFERROR(VALUE(INDEX('CSV Import'!$E$7:$E$359, MATCH($BP464, 'CSV Import'!$C$7:$C$359, 0))),0)</f>
        <v>0</v>
      </c>
      <c r="E464" s="136">
        <f>IFERROR(VALUE(INDEX('CSV Import'!$J$7:$J$359, MATCH($BP464, 'CSV Import'!$I$7:$I$359, 0))),0)</f>
        <v>0</v>
      </c>
      <c r="F464" s="106">
        <f>IFERROR(VALUE(INDEX('CSV Import'!$K$7:$K$359, MATCH($BP464, 'CSV Import'!$I$7:$I$359, 0))),0)</f>
        <v>0</v>
      </c>
      <c r="G464" s="136">
        <f>IFERROR(VALUE(INDEX('CSV Import'!$P$7:$P$359, MATCH($BP464, 'CSV Import'!$O$7:$O$359, 0))),0)</f>
        <v>0</v>
      </c>
      <c r="H464" s="106">
        <f>IFERROR(VALUE(INDEX('CSV Import'!$Q$7:$Q$359, MATCH($BP464, 'CSV Import'!$O$7:$O$359, 0))),0)</f>
        <v>0</v>
      </c>
      <c r="I464" s="136">
        <f>IFERROR(VALUE(INDEX('CSV Import'!$V$7:$V$359, MATCH($BP464, 'CSV Import'!$U$7:$U$359, 0))),0)</f>
        <v>0</v>
      </c>
      <c r="J464" s="106">
        <f>IFERROR(VALUE(INDEX('CSV Import'!$W$7:$W$359, MATCH($BP464, 'CSV Import'!$U$7:$U$359, 0))),0)</f>
        <v>0</v>
      </c>
      <c r="K464" s="136">
        <f>IFERROR(VALUE(INDEX('CSV Import'!$AB$7:$AB$359, MATCH($BP464, 'CSV Import'!$AA$7:$AA$359, 0))),0)</f>
        <v>0</v>
      </c>
      <c r="L464" s="106">
        <f>IFERROR(VALUE(INDEX('CSV Import'!$AC$7:$AC$359, MATCH($BP464, 'CSV Import'!$AA$7:$AA$359, 0))),0)</f>
        <v>0</v>
      </c>
      <c r="M464" s="136">
        <f>IFERROR(VALUE(INDEX('CSV Import'!$AH$7:$AH$359, MATCH($BP464, 'CSV Import'!$AG$7:$AG$359, 0))),0)</f>
        <v>0</v>
      </c>
      <c r="N464" s="106">
        <f>IFERROR(VALUE(INDEX('CSV Import'!$AI$7:$AI$359, MATCH($BP464, 'CSV Import'!$AG$7:$AG$359, 0))),0)</f>
        <v>0</v>
      </c>
      <c r="O464" s="136">
        <f>IFERROR(VALUE(INDEX('CSV Import'!$AN$7:$AN$359, MATCH($BP464, 'CSV Import'!$AM$7:$AM$359, 0))),0)</f>
        <v>0</v>
      </c>
      <c r="P464" s="106">
        <f>IFERROR(VALUE(INDEX('CSV Import'!$AO$7:$AO$359, MATCH($BP464, 'CSV Import'!$AM$7:$AM$359, 0))),0)</f>
        <v>0</v>
      </c>
      <c r="Q464" s="136">
        <f>IFERROR(VALUE(INDEX('CSV Import'!$AT$7:$AT$359, MATCH($BP464, 'CSV Import'!$AS$7:$AS$359, 0))),0)</f>
        <v>0</v>
      </c>
      <c r="R464" s="106">
        <f>IFERROR(VALUE(INDEX('CSV Import'!$AU$7:$AU$359, MATCH($BP464, 'CSV Import'!$AS$7:$AS$359, 0))),0)</f>
        <v>0</v>
      </c>
      <c r="S464" s="136">
        <f>IFERROR(VALUE(INDEX('CSV Import'!$AZ$7:$AZ$359, MATCH($BP464, 'CSV Import'!$AY$7:$AY$359, 0))),0)</f>
        <v>0</v>
      </c>
      <c r="T464" s="106">
        <f>IFERROR(VALUE(INDEX('CSV Import'!$BA$7:$BA$359, MATCH($BP464, 'CSV Import'!$AY$7:$AY$359, 0))),0)</f>
        <v>0</v>
      </c>
      <c r="U464" s="136">
        <f>IFERROR(VALUE(INDEX('CSV Import'!$BF$7:$BF$359, MATCH($BP464, 'CSV Import'!$BE$7:$BE$359, 0))),0)</f>
        <v>0</v>
      </c>
      <c r="V464" s="106">
        <f>IFERROR(VALUE(INDEX('CSV Import'!$BG$7:$BG$359, MATCH($BP464, 'CSV Import'!$BE$7:$BE$359, 0))),0)</f>
        <v>0</v>
      </c>
      <c r="W464" s="136">
        <f>IFERROR(VALUE(INDEX('CSV Import'!$BL$7:$BL$359, MATCH($BP464, 'CSV Import'!$BK$7:$BK$359, 0))),0)</f>
        <v>0</v>
      </c>
      <c r="X464" s="106">
        <f>IFERROR(VALUE(INDEX('CSV Import'!$BM$7:$BM$359, MATCH($BP464, 'CSV Import'!$BK$7:$BK$359, 0))),0)</f>
        <v>0</v>
      </c>
      <c r="Y464" s="136">
        <f>IFERROR(VALUE(INDEX('CSV Import'!$BR$7:$BR$359, MATCH($BP464, 'CSV Import'!$BQ$7:$BQ$359, 0))),0)</f>
        <v>0</v>
      </c>
      <c r="Z464" s="106">
        <f>IFERROR(VALUE(INDEX('CSV Import'!$BS$7:$BS$359, MATCH($BP464, 'CSV Import'!$BQ$7:$BQ$359, 0))),0)</f>
        <v>0</v>
      </c>
      <c r="AA464" s="136">
        <f>IFERROR(VALUE(INDEX('CSV Import'!$BX$7:$BX$359, MATCH($BP464, 'CSV Import'!$BW$7:$BW$359, 0))),0)</f>
        <v>0</v>
      </c>
      <c r="AB464" s="106">
        <f>IFERROR(VALUE(INDEX('CSV Import'!$BY$7:$BY$359, MATCH($BP464, 'CSV Import'!$BW$7:$BW$359, 0))),0)</f>
        <v>0</v>
      </c>
      <c r="AC464" s="136">
        <f>IFERROR(VALUE(INDEX('CSV Import'!$CD$7:$CD$359, MATCH($BP464, 'CSV Import'!$CC$7:$CC$359, 0))),0)</f>
        <v>0</v>
      </c>
      <c r="AD464" s="106">
        <f>IFERROR(VALUE(INDEX('CSV Import'!$CE$7:$CE$359, MATCH($BP464, 'CSV Import'!$CC$7:$CC$359, 0))),0)</f>
        <v>0</v>
      </c>
      <c r="AE464" s="136">
        <f>IFERROR(VALUE(INDEX('CSV Import'!$CJ$7:$CJ$359, MATCH($BP464, 'CSV Import'!$CI$7:$CI$359, 0))),0)</f>
        <v>0</v>
      </c>
      <c r="AF464" s="106">
        <f>IFERROR(VALUE(INDEX('CSV Import'!$CK$7:$CK$359, MATCH($BP464, 'CSV Import'!$CI$7:$CI$359, 0))),0)</f>
        <v>0</v>
      </c>
      <c r="AG464" s="136">
        <f>IFERROR(VALUE(INDEX('CSV Import'!$CP$7:$CP$359, MATCH($BP464, 'CSV Import'!$CO$7:$CO$359, 0))),0)</f>
        <v>0</v>
      </c>
      <c r="AH464" s="106">
        <f>IFERROR(VALUE(INDEX('CSV Import'!$CQ$7:$CQ$359, MATCH($BP464, 'CSV Import'!$CO$7:$CO$359, 0))),0)</f>
        <v>0</v>
      </c>
      <c r="AI464" s="136">
        <f>IFERROR(VALUE(INDEX('CSV Import'!$CV$7:$CV$359, MATCH($BP464, 'CSV Import'!$CU$7:$CU$359, 0))),0)</f>
        <v>0</v>
      </c>
      <c r="AJ464" s="106">
        <f>IFERROR(VALUE(INDEX('CSV Import'!$CW$7:$CW$359, MATCH($BP464, 'CSV Import'!$CU$7:$CU$359, 0))),0)</f>
        <v>0</v>
      </c>
      <c r="AK464" s="136">
        <f>IFERROR(VALUE(INDEX('CSV Import'!$DB$7:$DB$359, MATCH($BP464, 'CSV Import'!$DA$7:$DA$359, 0))),0)</f>
        <v>0</v>
      </c>
      <c r="AL464" s="106">
        <f>IFERROR(VALUE(INDEX('CSV Import'!$DC$7:$DC$359, MATCH($BP464, 'CSV Import'!$DA$7:$DA$359, 0))),0)</f>
        <v>0</v>
      </c>
      <c r="AM464" s="136">
        <f>IFERROR(VALUE(INDEX('CSV Import'!$DH$7:$DH$359, MATCH($BP464, 'CSV Import'!$DG$7:$DG$359, 0))),0)</f>
        <v>0</v>
      </c>
      <c r="AN464" s="106">
        <f>IFERROR(VALUE(INDEX('CSV Import'!$DI$7:$DI$359, MATCH($BP464, 'CSV Import'!$DG$7:$DG$359, 0))),0)</f>
        <v>0</v>
      </c>
      <c r="AO464" s="136">
        <f>IFERROR(VALUE(INDEX('CSV Import'!$DN$7:$DN$359, MATCH($BP464, 'CSV Import'!$DM$7:$DM$359, 0))),0)</f>
        <v>0</v>
      </c>
      <c r="AP464" s="106">
        <f>IFERROR(VALUE(INDEX('CSV Import'!$DO$7:$DO$359, MATCH($BP464, 'CSV Import'!$DM$7:$DM$359, 0))),0)</f>
        <v>0</v>
      </c>
      <c r="AQ464" s="136">
        <f>IFERROR(VALUE(INDEX('CSV Import'!$DT$7:$DT$359, MATCH($BP464, 'CSV Import'!$DS$7:$DS$359, 0))),0)</f>
        <v>0</v>
      </c>
      <c r="AR464" s="106">
        <f>IFERROR(VALUE(INDEX('CSV Import'!$DU$7:$DU$359, MATCH($BP464, 'CSV Import'!$DS$7:$DS$359, 0))),0)</f>
        <v>0</v>
      </c>
      <c r="AS464" s="136">
        <f>IFERROR(VALUE(INDEX('CSV Import'!$DZ$7:$DZ$359, MATCH($BP464, 'CSV Import'!$DY$7:$DY$359, 0))),0)</f>
        <v>0</v>
      </c>
      <c r="AT464" s="106">
        <f>IFERROR(VALUE(INDEX('CSV Import'!$EA$7:$EA$359, MATCH($BP464, 'CSV Import'!$DY$7:$DY$359, 0))),0)</f>
        <v>0</v>
      </c>
      <c r="AU464" s="136">
        <f>IFERROR(VALUE(INDEX('CSV Import'!$EF$7:$EF$359, MATCH($BP464, 'CSV Import'!$EE$7:$EE$359, 0))),0)</f>
        <v>0</v>
      </c>
      <c r="AV464" s="106">
        <f>IFERROR(VALUE(INDEX('CSV Import'!$EG$7:$EG$359, MATCH($BP464, 'CSV Import'!$EE$7:$EE$359, 0))),0)</f>
        <v>0</v>
      </c>
      <c r="AW464" s="136">
        <f>IFERROR(VALUE(INDEX('CSV Import'!$EL$7:$EL$359, MATCH($BP464, 'CSV Import'!$EK$7:$EK$359, 0))),0)</f>
        <v>0</v>
      </c>
      <c r="AX464" s="106">
        <f>IFERROR(VALUE(INDEX('CSV Import'!$EM$7:$EM$359, MATCH($BP464, 'CSV Import'!$EK$7:$EK$359, 0))),0)</f>
        <v>0</v>
      </c>
      <c r="AY464" s="136">
        <f>IFERROR(VALUE(INDEX('CSV Import'!$ER$7:$ER$359, MATCH($BP464, 'CSV Import'!$EQ$7:$EQ$359, 0))),0)</f>
        <v>0</v>
      </c>
      <c r="AZ464" s="106">
        <f>IFERROR(VALUE(INDEX('CSV Import'!$ES$7:$ES$359, MATCH($BP464, 'CSV Import'!$EQ$7:$EQ$359, 0))),0)</f>
        <v>0</v>
      </c>
      <c r="BA464" s="136">
        <f>IFERROR(VALUE(INDEX('CSV Import'!$EX$7:$EX$359, MATCH($BP464, 'CSV Import'!$EW$7:$EW$359, 0))),0)</f>
        <v>0</v>
      </c>
      <c r="BB464" s="106">
        <f>IFERROR(VALUE(INDEX('CSV Import'!$EY$7:$EY$359, MATCH($BP464, 'CSV Import'!$EW$7:$EW$359, 0))),0)</f>
        <v>0</v>
      </c>
      <c r="BC464" s="136">
        <f>IFERROR(VALUE(INDEX('CSV Import'!$FD$7:$FD$359, MATCH($BP464, 'CSV Import'!$FC$7:$FC$359, 0))),0)</f>
        <v>0</v>
      </c>
      <c r="BD464" s="106">
        <f>IFERROR(VALUE(INDEX('CSV Import'!$FE$7:$FE$359, MATCH($BP464, 'CSV Import'!$FC$7:$FC$359, 0))),0)</f>
        <v>0</v>
      </c>
      <c r="BE464" s="136">
        <f>IFERROR(VALUE(INDEX('CSV Import'!$FJ$7:$FJ$359, MATCH($BP464, 'CSV Import'!$FI$7:$FI$359, 0))),0)</f>
        <v>0</v>
      </c>
      <c r="BF464" s="106">
        <f>IFERROR(VALUE(INDEX('CSV Import'!$FK$7:$FK$359, MATCH($BP464, 'CSV Import'!$FI$7:$FI$359, 0))),0)</f>
        <v>0</v>
      </c>
      <c r="BG464" s="136">
        <f>IFERROR(VALUE(INDEX('CSV Import'!$FP$7:$FP$359, MATCH($BP464, 'CSV Import'!$FO$7:$FO$359, 0))),0)</f>
        <v>0</v>
      </c>
      <c r="BH464" s="106">
        <f>IFERROR(VALUE(INDEX('CSV Import'!$FQ$7:$FQ$359, MATCH($BP464, 'CSV Import'!$FO$7:$FO$359, 0))),0)</f>
        <v>0</v>
      </c>
      <c r="BI464" s="136">
        <f>IFERROR(VALUE(INDEX('CSV Import'!$FV$7:$FV$359, MATCH($BP464, 'CSV Import'!$FU$7:$FU$359, 0))),0)</f>
        <v>0</v>
      </c>
      <c r="BJ464" s="106">
        <f>IFERROR(VALUE(INDEX('CSV Import'!$FW$7:$FW$359, MATCH($BP464, 'CSV Import'!$FU$7:$FU$359, 0))),0)</f>
        <v>0</v>
      </c>
      <c r="BK464" s="136">
        <f>IFERROR(VALUE(INDEX('CSV Import'!$GB$7:$GB$359, MATCH($BP464, 'CSV Import'!$GA$7:$GA$359, 0))),0)</f>
        <v>0</v>
      </c>
      <c r="BL464" s="106">
        <f>IFERROR(VALUE(INDEX('CSV Import'!$GC$7:$GC$359, MATCH($BP464, 'CSV Import'!$GA$7:$GA$359, 0))),0)</f>
        <v>0</v>
      </c>
      <c r="BM464" s="61">
        <f>SUM(C464,E464,G464,I464,K464,M464,O464,Q464,S464,U464,W464,Y464,AA464,AC464,AE464)+SUM(AG464,AI464,AK464,AM464,AO464,AQ464,AS464,AU464,AW464,AY464,BA464,BC464,BE464,BG464,BI464,BK464)</f>
        <v>0</v>
      </c>
      <c r="BN464" s="62">
        <f t="shared" si="604"/>
        <v>0</v>
      </c>
      <c r="BP464" s="33" t="str">
        <f t="shared" si="605"/>
        <v>BREADSTICKS SALES BY TYPE---</v>
      </c>
    </row>
    <row r="465" spans="1:68" ht="15" thickBot="1" x14ac:dyDescent="0.25">
      <c r="A465" s="28">
        <f>ROW()</f>
        <v>465</v>
      </c>
      <c r="B465" s="75" t="s">
        <v>390</v>
      </c>
      <c r="C465" s="89">
        <f t="shared" ref="C465:AH465" si="611">SUM(C450:C464)</f>
        <v>0</v>
      </c>
      <c r="D465" s="74">
        <f t="shared" si="611"/>
        <v>0</v>
      </c>
      <c r="E465" s="89">
        <f t="shared" si="611"/>
        <v>0</v>
      </c>
      <c r="F465" s="74">
        <f t="shared" si="611"/>
        <v>0</v>
      </c>
      <c r="G465" s="89">
        <f t="shared" si="611"/>
        <v>0</v>
      </c>
      <c r="H465" s="74">
        <f t="shared" si="611"/>
        <v>0</v>
      </c>
      <c r="I465" s="89">
        <f t="shared" si="611"/>
        <v>0</v>
      </c>
      <c r="J465" s="74">
        <f t="shared" si="611"/>
        <v>0</v>
      </c>
      <c r="K465" s="89">
        <f t="shared" si="611"/>
        <v>0</v>
      </c>
      <c r="L465" s="74">
        <f t="shared" si="611"/>
        <v>0</v>
      </c>
      <c r="M465" s="89">
        <f t="shared" si="611"/>
        <v>0</v>
      </c>
      <c r="N465" s="74">
        <f t="shared" si="611"/>
        <v>0</v>
      </c>
      <c r="O465" s="89">
        <f t="shared" si="611"/>
        <v>0</v>
      </c>
      <c r="P465" s="74">
        <f t="shared" si="611"/>
        <v>0</v>
      </c>
      <c r="Q465" s="89">
        <f t="shared" si="611"/>
        <v>0</v>
      </c>
      <c r="R465" s="74">
        <f t="shared" si="611"/>
        <v>0</v>
      </c>
      <c r="S465" s="89">
        <f t="shared" si="611"/>
        <v>0</v>
      </c>
      <c r="T465" s="74">
        <f t="shared" si="611"/>
        <v>0</v>
      </c>
      <c r="U465" s="89">
        <f t="shared" si="611"/>
        <v>0</v>
      </c>
      <c r="V465" s="74">
        <f t="shared" si="611"/>
        <v>0</v>
      </c>
      <c r="W465" s="89">
        <f t="shared" si="611"/>
        <v>0</v>
      </c>
      <c r="X465" s="74">
        <f t="shared" si="611"/>
        <v>0</v>
      </c>
      <c r="Y465" s="89">
        <f t="shared" si="611"/>
        <v>0</v>
      </c>
      <c r="Z465" s="74">
        <f t="shared" si="611"/>
        <v>0</v>
      </c>
      <c r="AA465" s="89">
        <f t="shared" si="611"/>
        <v>0</v>
      </c>
      <c r="AB465" s="74">
        <f t="shared" si="611"/>
        <v>0</v>
      </c>
      <c r="AC465" s="89">
        <f t="shared" si="611"/>
        <v>0</v>
      </c>
      <c r="AD465" s="74">
        <f t="shared" si="611"/>
        <v>0</v>
      </c>
      <c r="AE465" s="89">
        <f t="shared" si="611"/>
        <v>0</v>
      </c>
      <c r="AF465" s="74">
        <f t="shared" si="611"/>
        <v>0</v>
      </c>
      <c r="AG465" s="89">
        <f t="shared" si="611"/>
        <v>0</v>
      </c>
      <c r="AH465" s="74">
        <f t="shared" si="611"/>
        <v>0</v>
      </c>
      <c r="AI465" s="89">
        <f t="shared" ref="AI465:BN465" si="612">SUM(AI450:AI464)</f>
        <v>0</v>
      </c>
      <c r="AJ465" s="74">
        <f t="shared" si="612"/>
        <v>0</v>
      </c>
      <c r="AK465" s="89">
        <f t="shared" si="612"/>
        <v>0</v>
      </c>
      <c r="AL465" s="74">
        <f t="shared" si="612"/>
        <v>0</v>
      </c>
      <c r="AM465" s="89">
        <f t="shared" si="612"/>
        <v>0</v>
      </c>
      <c r="AN465" s="74">
        <f t="shared" si="612"/>
        <v>0</v>
      </c>
      <c r="AO465" s="89">
        <f t="shared" si="612"/>
        <v>0</v>
      </c>
      <c r="AP465" s="74">
        <f t="shared" si="612"/>
        <v>0</v>
      </c>
      <c r="AQ465" s="89">
        <f t="shared" si="612"/>
        <v>0</v>
      </c>
      <c r="AR465" s="74">
        <f t="shared" si="612"/>
        <v>0</v>
      </c>
      <c r="AS465" s="89">
        <f t="shared" si="612"/>
        <v>0</v>
      </c>
      <c r="AT465" s="74">
        <f t="shared" si="612"/>
        <v>0</v>
      </c>
      <c r="AU465" s="89">
        <f t="shared" si="612"/>
        <v>0</v>
      </c>
      <c r="AV465" s="74">
        <f t="shared" si="612"/>
        <v>0</v>
      </c>
      <c r="AW465" s="89">
        <f t="shared" si="612"/>
        <v>0</v>
      </c>
      <c r="AX465" s="74">
        <f t="shared" si="612"/>
        <v>0</v>
      </c>
      <c r="AY465" s="89">
        <f t="shared" si="612"/>
        <v>0</v>
      </c>
      <c r="AZ465" s="74">
        <f t="shared" si="612"/>
        <v>0</v>
      </c>
      <c r="BA465" s="89">
        <f t="shared" si="612"/>
        <v>0</v>
      </c>
      <c r="BB465" s="74">
        <f t="shared" si="612"/>
        <v>0</v>
      </c>
      <c r="BC465" s="89">
        <f t="shared" si="612"/>
        <v>0</v>
      </c>
      <c r="BD465" s="74">
        <f t="shared" si="612"/>
        <v>0</v>
      </c>
      <c r="BE465" s="89">
        <f t="shared" si="612"/>
        <v>0</v>
      </c>
      <c r="BF465" s="74">
        <f t="shared" si="612"/>
        <v>0</v>
      </c>
      <c r="BG465" s="89">
        <f t="shared" si="612"/>
        <v>0</v>
      </c>
      <c r="BH465" s="74">
        <f t="shared" si="612"/>
        <v>0</v>
      </c>
      <c r="BI465" s="89">
        <f t="shared" si="612"/>
        <v>0</v>
      </c>
      <c r="BJ465" s="74">
        <f t="shared" si="612"/>
        <v>0</v>
      </c>
      <c r="BK465" s="89">
        <f t="shared" si="612"/>
        <v>0</v>
      </c>
      <c r="BL465" s="74">
        <f t="shared" si="612"/>
        <v>0</v>
      </c>
      <c r="BM465" s="89">
        <f t="shared" si="612"/>
        <v>0</v>
      </c>
      <c r="BN465" s="74">
        <f t="shared" si="612"/>
        <v>0</v>
      </c>
    </row>
    <row r="466" spans="1:68" ht="15" thickBot="1" x14ac:dyDescent="0.25">
      <c r="A466" s="28">
        <f>ROW()</f>
        <v>466</v>
      </c>
      <c r="B466" s="90"/>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c r="AK466" s="91"/>
      <c r="AL466" s="91"/>
      <c r="AM466" s="91"/>
      <c r="AN466" s="91"/>
      <c r="AO466" s="91"/>
      <c r="AP466" s="91"/>
      <c r="AQ466" s="91"/>
      <c r="AR466" s="91"/>
      <c r="AS466" s="91"/>
      <c r="AT466" s="91"/>
      <c r="AU466" s="91"/>
      <c r="AV466" s="91"/>
      <c r="AW466" s="91"/>
      <c r="AX466" s="91"/>
      <c r="AY466" s="91"/>
      <c r="AZ466" s="91"/>
      <c r="BA466" s="91"/>
      <c r="BB466" s="91"/>
      <c r="BC466" s="91"/>
      <c r="BD466" s="91"/>
      <c r="BE466" s="91"/>
      <c r="BF466" s="91"/>
      <c r="BG466" s="91"/>
      <c r="BH466" s="91"/>
      <c r="BI466" s="91"/>
      <c r="BJ466" s="91"/>
      <c r="BK466" s="91"/>
      <c r="BL466" s="91"/>
      <c r="BM466" s="47"/>
      <c r="BN466" s="91"/>
    </row>
    <row r="467" spans="1:68" ht="15" thickBot="1" x14ac:dyDescent="0.25">
      <c r="A467" s="28">
        <f>ROW()</f>
        <v>467</v>
      </c>
      <c r="B467" s="42" t="s">
        <v>391</v>
      </c>
      <c r="C467" s="51"/>
      <c r="E467" s="51"/>
      <c r="G467" s="51"/>
      <c r="I467" s="51"/>
      <c r="K467" s="51"/>
      <c r="M467" s="51"/>
      <c r="O467" s="51"/>
      <c r="Q467" s="51"/>
      <c r="S467" s="51"/>
      <c r="U467" s="51"/>
      <c r="W467" s="51"/>
      <c r="Y467" s="51"/>
      <c r="AA467" s="51"/>
      <c r="AC467" s="51"/>
      <c r="AE467" s="51"/>
      <c r="AG467" s="51"/>
      <c r="AI467" s="51"/>
      <c r="AK467" s="51"/>
      <c r="AM467" s="51"/>
      <c r="AO467" s="51"/>
      <c r="AQ467" s="51"/>
      <c r="AS467" s="51"/>
      <c r="AU467" s="51"/>
      <c r="AW467" s="51"/>
      <c r="AY467" s="51"/>
      <c r="BA467" s="51"/>
      <c r="BC467" s="51"/>
      <c r="BE467" s="51"/>
      <c r="BG467" s="51"/>
      <c r="BI467" s="51"/>
      <c r="BK467" s="51"/>
    </row>
    <row r="468" spans="1:68" ht="15" thickBot="1" x14ac:dyDescent="0.25">
      <c r="A468" s="28">
        <f>ROW()</f>
        <v>468</v>
      </c>
      <c r="B468" s="104" t="s">
        <v>392</v>
      </c>
      <c r="C468" s="51"/>
      <c r="E468" s="51"/>
      <c r="G468" s="51"/>
      <c r="I468" s="51"/>
      <c r="K468" s="51"/>
      <c r="M468" s="51"/>
      <c r="O468" s="51"/>
      <c r="Q468" s="51"/>
      <c r="S468" s="51"/>
      <c r="U468" s="51"/>
      <c r="W468" s="51"/>
      <c r="Y468" s="51"/>
      <c r="AA468" s="51"/>
      <c r="AC468" s="51"/>
      <c r="AE468" s="51"/>
      <c r="AG468" s="51"/>
      <c r="AI468" s="51"/>
      <c r="AK468" s="51"/>
      <c r="AM468" s="51"/>
      <c r="AO468" s="51"/>
      <c r="AQ468" s="51"/>
      <c r="AS468" s="51"/>
      <c r="AU468" s="51"/>
      <c r="AW468" s="51"/>
      <c r="AY468" s="51"/>
      <c r="BA468" s="51"/>
      <c r="BC468" s="51"/>
      <c r="BE468" s="51"/>
      <c r="BG468" s="51"/>
      <c r="BI468" s="51"/>
      <c r="BK468" s="51"/>
    </row>
    <row r="469" spans="1:68" ht="15" thickBot="1" x14ac:dyDescent="0.25">
      <c r="A469" s="28">
        <f>ROW()</f>
        <v>469</v>
      </c>
      <c r="B469" s="124" t="s">
        <v>393</v>
      </c>
      <c r="C469" s="132">
        <f>IFERROR(VALUE(INDEX('CSV Import'!$D$7:$D$359, MATCH($BP469, 'CSV Import'!$C$7:$C$359, 0))),0)</f>
        <v>2</v>
      </c>
      <c r="D469" s="55">
        <f>IFERROR(VALUE(INDEX('CSV Import'!$E$7:$E$359, MATCH($BP469, 'CSV Import'!$C$7:$C$359, 0))),0)</f>
        <v>54.9</v>
      </c>
      <c r="E469" s="132">
        <f>IFERROR(VALUE(INDEX('CSV Import'!$J$7:$J$359, MATCH($BP469, 'CSV Import'!$I$7:$I$359, 0))),0)</f>
        <v>0</v>
      </c>
      <c r="F469" s="55">
        <f>IFERROR(VALUE(INDEX('CSV Import'!$K$7:$K$359, MATCH($BP469, 'CSV Import'!$I$7:$I$359, 0))),0)</f>
        <v>0</v>
      </c>
      <c r="G469" s="132">
        <f>IFERROR(VALUE(INDEX('CSV Import'!$P$7:$P$359, MATCH($BP469, 'CSV Import'!$O$7:$O$359, 0))),0)</f>
        <v>0</v>
      </c>
      <c r="H469" s="55">
        <f>IFERROR(VALUE(INDEX('CSV Import'!$Q$7:$Q$359, MATCH($BP469, 'CSV Import'!$O$7:$O$359, 0))),0)</f>
        <v>0</v>
      </c>
      <c r="I469" s="132">
        <f>IFERROR(VALUE(INDEX('CSV Import'!$V$7:$V$359, MATCH($BP469, 'CSV Import'!$U$7:$U$359, 0))),0)</f>
        <v>0</v>
      </c>
      <c r="J469" s="55">
        <f>IFERROR(VALUE(INDEX('CSV Import'!$W$7:$W$359, MATCH($BP469, 'CSV Import'!$U$7:$U$359, 0))),0)</f>
        <v>0</v>
      </c>
      <c r="K469" s="132">
        <f>IFERROR(VALUE(INDEX('CSV Import'!$AB$7:$AB$359, MATCH($BP469, 'CSV Import'!$AA$7:$AA$359, 0))),0)</f>
        <v>2</v>
      </c>
      <c r="L469" s="55">
        <f>IFERROR(VALUE(INDEX('CSV Import'!$AC$7:$AC$359, MATCH($BP469, 'CSV Import'!$AA$7:$AA$359, 0))),0)</f>
        <v>45.75</v>
      </c>
      <c r="M469" s="132">
        <f>IFERROR(VALUE(INDEX('CSV Import'!$AH$7:$AH$359, MATCH($BP469, 'CSV Import'!$AG$7:$AG$359, 0))),0)</f>
        <v>6</v>
      </c>
      <c r="N469" s="55">
        <f>IFERROR(VALUE(INDEX('CSV Import'!$AI$7:$AI$359, MATCH($BP469, 'CSV Import'!$AG$7:$AG$359, 0))),0)</f>
        <v>189.95</v>
      </c>
      <c r="O469" s="132">
        <f>IFERROR(VALUE(INDEX('CSV Import'!$AN$7:$AN$359, MATCH($BP469, 'CSV Import'!$AM$7:$AM$359, 0))),0)</f>
        <v>3</v>
      </c>
      <c r="P469" s="55">
        <f>IFERROR(VALUE(INDEX('CSV Import'!$AO$7:$AO$359, MATCH($BP469, 'CSV Import'!$AM$7:$AM$359, 0))),0)</f>
        <v>75.5</v>
      </c>
      <c r="Q469" s="132">
        <f>IFERROR(VALUE(INDEX('CSV Import'!$AT$7:$AT$359, MATCH($BP469, 'CSV Import'!$AS$7:$AS$359, 0))),0)</f>
        <v>5</v>
      </c>
      <c r="R469" s="55">
        <f>IFERROR(VALUE(INDEX('CSV Import'!$AU$7:$AU$359, MATCH($BP469, 'CSV Import'!$AS$7:$AS$359, 0))),0)</f>
        <v>129.25</v>
      </c>
      <c r="S469" s="132">
        <f>IFERROR(VALUE(INDEX('CSV Import'!$AZ$7:$AZ$359, MATCH($BP469, 'CSV Import'!$AY$7:$AY$359, 0))),0)</f>
        <v>0</v>
      </c>
      <c r="T469" s="55">
        <f>IFERROR(VALUE(INDEX('CSV Import'!$BA$7:$BA$359, MATCH($BP469, 'CSV Import'!$AY$7:$AY$359, 0))),0)</f>
        <v>0</v>
      </c>
      <c r="U469" s="132">
        <f>IFERROR(VALUE(INDEX('CSV Import'!$BF$7:$BF$359, MATCH($BP469, 'CSV Import'!$BE$7:$BE$359, 0))),0)</f>
        <v>0</v>
      </c>
      <c r="V469" s="55">
        <f>IFERROR(VALUE(INDEX('CSV Import'!$BG$7:$BG$359, MATCH($BP469, 'CSV Import'!$BE$7:$BE$359, 0))),0)</f>
        <v>0</v>
      </c>
      <c r="W469" s="132">
        <f>IFERROR(VALUE(INDEX('CSV Import'!$BL$7:$BL$359, MATCH($BP469, 'CSV Import'!$BK$7:$BK$359, 0))),0)</f>
        <v>0</v>
      </c>
      <c r="X469" s="55">
        <f>IFERROR(VALUE(INDEX('CSV Import'!$BM$7:$BM$359, MATCH($BP469, 'CSV Import'!$BK$7:$BK$359, 0))),0)</f>
        <v>0</v>
      </c>
      <c r="Y469" s="132">
        <f>IFERROR(VALUE(INDEX('CSV Import'!$BR$7:$BR$359, MATCH($BP469, 'CSV Import'!$BQ$7:$BQ$359, 0))),0)</f>
        <v>1</v>
      </c>
      <c r="Z469" s="55">
        <f>IFERROR(VALUE(INDEX('CSV Import'!$BS$7:$BS$359, MATCH($BP469, 'CSV Import'!$BQ$7:$BQ$359, 0))),0)</f>
        <v>22</v>
      </c>
      <c r="AA469" s="132">
        <f>IFERROR(VALUE(INDEX('CSV Import'!$BX$7:$BX$359, MATCH($BP469, 'CSV Import'!$BW$7:$BW$359, 0))),0)</f>
        <v>3</v>
      </c>
      <c r="AB469" s="55">
        <f>IFERROR(VALUE(INDEX('CSV Import'!$BY$7:$BY$359, MATCH($BP469, 'CSV Import'!$BW$7:$BW$359, 0))),0)</f>
        <v>79.95</v>
      </c>
      <c r="AC469" s="132">
        <f>IFERROR(VALUE(INDEX('CSV Import'!$CD$7:$CD$359, MATCH($BP469, 'CSV Import'!$CC$7:$CC$359, 0))),0)</f>
        <v>2</v>
      </c>
      <c r="AD469" s="55">
        <f>IFERROR(VALUE(INDEX('CSV Import'!$CE$7:$CE$359, MATCH($BP469, 'CSV Import'!$CC$7:$CC$359, 0))),0)</f>
        <v>59.5</v>
      </c>
      <c r="AE469" s="132">
        <f>IFERROR(VALUE(INDEX('CSV Import'!$CJ$7:$CJ$359, MATCH($BP469, 'CSV Import'!$CI$7:$CI$359, 0))),0)</f>
        <v>0</v>
      </c>
      <c r="AF469" s="55">
        <f>IFERROR(VALUE(INDEX('CSV Import'!$CK$7:$CK$359, MATCH($BP469, 'CSV Import'!$CI$7:$CI$359, 0))),0)</f>
        <v>0</v>
      </c>
      <c r="AG469" s="132">
        <f>IFERROR(VALUE(INDEX('CSV Import'!$CP$7:$CP$359, MATCH($BP469, 'CSV Import'!$CO$7:$CO$359, 0))),0)</f>
        <v>0</v>
      </c>
      <c r="AH469" s="55">
        <f>IFERROR(VALUE(INDEX('CSV Import'!$CQ$7:$CQ$359, MATCH($BP469, 'CSV Import'!$CO$7:$CO$359, 0))),0)</f>
        <v>0</v>
      </c>
      <c r="AI469" s="132">
        <f>IFERROR(VALUE(INDEX('CSV Import'!$CV$7:$CV$359, MATCH($BP469, 'CSV Import'!$CU$7:$CU$359, 0))),0)</f>
        <v>3</v>
      </c>
      <c r="AJ469" s="55">
        <f>IFERROR(VALUE(INDEX('CSV Import'!$CW$7:$CW$359, MATCH($BP469, 'CSV Import'!$CU$7:$CU$359, 0))),0)</f>
        <v>79.75</v>
      </c>
      <c r="AK469" s="132">
        <f>IFERROR(VALUE(INDEX('CSV Import'!$DB$7:$DB$359, MATCH($BP469, 'CSV Import'!$DA$7:$DA$359, 0))),0)</f>
        <v>0</v>
      </c>
      <c r="AL469" s="55">
        <f>IFERROR(VALUE(INDEX('CSV Import'!$DC$7:$DC$359, MATCH($BP469, 'CSV Import'!$DA$7:$DA$359, 0))),0)</f>
        <v>0</v>
      </c>
      <c r="AM469" s="132">
        <f>IFERROR(VALUE(INDEX('CSV Import'!$DH$7:$DH$359, MATCH($BP469, 'CSV Import'!$DG$7:$DG$359, 0))),0)</f>
        <v>0</v>
      </c>
      <c r="AN469" s="55">
        <f>IFERROR(VALUE(INDEX('CSV Import'!$DI$7:$DI$359, MATCH($BP469, 'CSV Import'!$DG$7:$DG$359, 0))),0)</f>
        <v>0</v>
      </c>
      <c r="AO469" s="132">
        <f>IFERROR(VALUE(INDEX('CSV Import'!$DN$7:$DN$359, MATCH($BP469, 'CSV Import'!$DM$7:$DM$359, 0))),0)</f>
        <v>5</v>
      </c>
      <c r="AP469" s="55">
        <f>IFERROR(VALUE(INDEX('CSV Import'!$DO$7:$DO$359, MATCH($BP469, 'CSV Import'!$DM$7:$DM$359, 0))),0)</f>
        <v>140.75</v>
      </c>
      <c r="AQ469" s="132">
        <f>IFERROR(VALUE(INDEX('CSV Import'!$DT$7:$DT$359, MATCH($BP469, 'CSV Import'!$DS$7:$DS$359, 0))),0)</f>
        <v>1</v>
      </c>
      <c r="AR469" s="55">
        <f>IFERROR(VALUE(INDEX('CSV Import'!$DU$7:$DU$359, MATCH($BP469, 'CSV Import'!$DS$7:$DS$359, 0))),0)</f>
        <v>24.25</v>
      </c>
      <c r="AS469" s="132">
        <f>IFERROR(VALUE(INDEX('CSV Import'!$DZ$7:$DZ$359, MATCH($BP469, 'CSV Import'!$DY$7:$DY$359, 0))),0)</f>
        <v>2</v>
      </c>
      <c r="AT469" s="55">
        <f>IFERROR(VALUE(INDEX('CSV Import'!$EA$7:$EA$359, MATCH($BP469, 'CSV Import'!$DY$7:$DY$359, 0))),0)</f>
        <v>51.7</v>
      </c>
      <c r="AU469" s="132">
        <f>IFERROR(VALUE(INDEX('CSV Import'!$EF$7:$EF$359, MATCH($BP469, 'CSV Import'!$EE$7:$EE$359, 0))),0)</f>
        <v>0</v>
      </c>
      <c r="AV469" s="55">
        <f>IFERROR(VALUE(INDEX('CSV Import'!$EG$7:$EG$359, MATCH($BP469, 'CSV Import'!$EE$7:$EE$359, 0))),0)</f>
        <v>0</v>
      </c>
      <c r="AW469" s="132">
        <f>IFERROR(VALUE(INDEX('CSV Import'!$EL$7:$EL$359, MATCH($BP469, 'CSV Import'!$EK$7:$EK$359, 0))),0)</f>
        <v>4</v>
      </c>
      <c r="AX469" s="55">
        <f>IFERROR(VALUE(INDEX('CSV Import'!$EM$7:$EM$359, MATCH($BP469, 'CSV Import'!$EK$7:$EK$359, 0))),0)</f>
        <v>92</v>
      </c>
      <c r="AY469" s="132">
        <f>IFERROR(VALUE(INDEX('CSV Import'!$ER$7:$ER$359, MATCH($BP469, 'CSV Import'!$EQ$7:$EQ$359, 0))),0)</f>
        <v>2</v>
      </c>
      <c r="AZ469" s="55">
        <f>IFERROR(VALUE(INDEX('CSV Import'!$ES$7:$ES$359, MATCH($BP469, 'CSV Import'!$EQ$7:$EQ$359, 0))),0)</f>
        <v>50.75</v>
      </c>
      <c r="BA469" s="132">
        <f>IFERROR(VALUE(INDEX('CSV Import'!$EX$7:$EX$359, MATCH($BP469, 'CSV Import'!$EW$7:$EW$359, 0))),0)</f>
        <v>5</v>
      </c>
      <c r="BB469" s="55">
        <f>IFERROR(VALUE(INDEX('CSV Import'!$EY$7:$EY$359, MATCH($BP469, 'CSV Import'!$EW$7:$EW$359, 0))),0)</f>
        <v>123</v>
      </c>
      <c r="BC469" s="132">
        <f>IFERROR(VALUE(INDEX('CSV Import'!$FD$7:$FD$359, MATCH($BP469, 'CSV Import'!$FC$7:$FC$359, 0))),0)</f>
        <v>1</v>
      </c>
      <c r="BD469" s="55">
        <f>IFERROR(VALUE(INDEX('CSV Import'!$FE$7:$FE$359, MATCH($BP469, 'CSV Import'!$FC$7:$FC$359, 0))),0)</f>
        <v>27.88</v>
      </c>
      <c r="BE469" s="132">
        <f>IFERROR(VALUE(INDEX('CSV Import'!$FJ$7:$FJ$359, MATCH($BP469, 'CSV Import'!$FI$7:$FI$359, 0))),0)</f>
        <v>1</v>
      </c>
      <c r="BF469" s="55">
        <f>IFERROR(VALUE(INDEX('CSV Import'!$FK$7:$FK$359, MATCH($BP469, 'CSV Import'!$FI$7:$FI$359, 0))),0)</f>
        <v>22</v>
      </c>
      <c r="BG469" s="132">
        <f>IFERROR(VALUE(INDEX('CSV Import'!$FP$7:$FP$359, MATCH($BP469, 'CSV Import'!$FO$7:$FO$359, 0))),0)</f>
        <v>1</v>
      </c>
      <c r="BH469" s="55">
        <f>IFERROR(VALUE(INDEX('CSV Import'!$FQ$7:$FQ$359, MATCH($BP469, 'CSV Import'!$FO$7:$FO$359, 0))),0)</f>
        <v>22</v>
      </c>
      <c r="BI469" s="132">
        <f>IFERROR(VALUE(INDEX('CSV Import'!$FV$7:$FV$359, MATCH($BP469, 'CSV Import'!$FU$7:$FU$359, 0))),0)</f>
        <v>3</v>
      </c>
      <c r="BJ469" s="55">
        <f>IFERROR(VALUE(INDEX('CSV Import'!$FW$7:$FW$359, MATCH($BP469, 'CSV Import'!$FU$7:$FU$359, 0))),0)</f>
        <v>82.5</v>
      </c>
      <c r="BK469" s="132">
        <f>IFERROR(VALUE(INDEX('CSV Import'!$GB$7:$GB$359, MATCH($BP469, 'CSV Import'!$GA$7:$GA$359, 0))),0)</f>
        <v>0</v>
      </c>
      <c r="BL469" s="55">
        <f>IFERROR(VALUE(INDEX('CSV Import'!$GC$7:$GC$359, MATCH($BP469, 'CSV Import'!$GA$7:$GA$359, 0))),0)</f>
        <v>0</v>
      </c>
      <c r="BM469" s="56">
        <f>SUM(C469,E469,G469,I469,K469,M469,O469,Q469,S469,U469,W469,Y469,AA469,AC469,AE469)+SUM(AG469,AI469,AK469,AM469,AO469,AQ469,AS469,AU469,AW469,AY469,BA469,BC469,BE469,BG469,BI469,BK469)</f>
        <v>52</v>
      </c>
      <c r="BN469" s="57">
        <f t="shared" ref="BN469" si="613">SUM(D469,F469,H469,J469,L469,N469,P469,R469,T469,V469,X469,Z469,AB469,AD469,AF469)+SUM(AH469,AJ469,AL469,AN469,AP469,AR469,AT469,AV469,AX469,AZ469,BB469,BD469,BF469,BH469,BJ469,BL469)</f>
        <v>1373.38</v>
      </c>
      <c r="BP469" s="33" t="s">
        <v>394</v>
      </c>
    </row>
    <row r="470" spans="1:68" ht="15" thickBot="1" x14ac:dyDescent="0.25">
      <c r="A470" s="28">
        <f>ROW()</f>
        <v>470</v>
      </c>
      <c r="B470" s="104" t="s">
        <v>395</v>
      </c>
      <c r="C470" s="89">
        <f t="shared" ref="C470:BN470" si="614">SUM(C469:C469)</f>
        <v>2</v>
      </c>
      <c r="D470" s="74">
        <f t="shared" si="614"/>
        <v>54.9</v>
      </c>
      <c r="E470" s="89">
        <f t="shared" ref="E470:BL470" si="615">SUM(E469:E469)</f>
        <v>0</v>
      </c>
      <c r="F470" s="74">
        <f t="shared" si="615"/>
        <v>0</v>
      </c>
      <c r="G470" s="89">
        <f t="shared" si="615"/>
        <v>0</v>
      </c>
      <c r="H470" s="74">
        <f t="shared" si="615"/>
        <v>0</v>
      </c>
      <c r="I470" s="89">
        <f t="shared" si="615"/>
        <v>0</v>
      </c>
      <c r="J470" s="74">
        <f t="shared" si="615"/>
        <v>0</v>
      </c>
      <c r="K470" s="89">
        <f t="shared" si="615"/>
        <v>2</v>
      </c>
      <c r="L470" s="74">
        <f t="shared" si="615"/>
        <v>45.75</v>
      </c>
      <c r="M470" s="89">
        <f t="shared" si="615"/>
        <v>6</v>
      </c>
      <c r="N470" s="74">
        <f t="shared" si="615"/>
        <v>189.95</v>
      </c>
      <c r="O470" s="89">
        <f t="shared" si="615"/>
        <v>3</v>
      </c>
      <c r="P470" s="74">
        <f t="shared" si="615"/>
        <v>75.5</v>
      </c>
      <c r="Q470" s="89">
        <f t="shared" si="615"/>
        <v>5</v>
      </c>
      <c r="R470" s="74">
        <f t="shared" si="615"/>
        <v>129.25</v>
      </c>
      <c r="S470" s="89">
        <f t="shared" si="615"/>
        <v>0</v>
      </c>
      <c r="T470" s="74">
        <f t="shared" si="615"/>
        <v>0</v>
      </c>
      <c r="U470" s="89">
        <f t="shared" si="615"/>
        <v>0</v>
      </c>
      <c r="V470" s="74">
        <f t="shared" si="615"/>
        <v>0</v>
      </c>
      <c r="W470" s="89">
        <f t="shared" si="615"/>
        <v>0</v>
      </c>
      <c r="X470" s="74">
        <f t="shared" si="615"/>
        <v>0</v>
      </c>
      <c r="Y470" s="89">
        <f t="shared" si="615"/>
        <v>1</v>
      </c>
      <c r="Z470" s="74">
        <f t="shared" si="615"/>
        <v>22</v>
      </c>
      <c r="AA470" s="89">
        <f t="shared" si="615"/>
        <v>3</v>
      </c>
      <c r="AB470" s="74">
        <f t="shared" si="615"/>
        <v>79.95</v>
      </c>
      <c r="AC470" s="89">
        <f t="shared" si="615"/>
        <v>2</v>
      </c>
      <c r="AD470" s="74">
        <f t="shared" si="615"/>
        <v>59.5</v>
      </c>
      <c r="AE470" s="89">
        <f t="shared" si="615"/>
        <v>0</v>
      </c>
      <c r="AF470" s="74">
        <f t="shared" si="615"/>
        <v>0</v>
      </c>
      <c r="AG470" s="89">
        <f t="shared" si="615"/>
        <v>0</v>
      </c>
      <c r="AH470" s="74">
        <f t="shared" si="615"/>
        <v>0</v>
      </c>
      <c r="AI470" s="89">
        <f t="shared" si="615"/>
        <v>3</v>
      </c>
      <c r="AJ470" s="74">
        <f t="shared" si="615"/>
        <v>79.75</v>
      </c>
      <c r="AK470" s="89">
        <f t="shared" si="615"/>
        <v>0</v>
      </c>
      <c r="AL470" s="74">
        <f t="shared" si="615"/>
        <v>0</v>
      </c>
      <c r="AM470" s="89">
        <f t="shared" si="615"/>
        <v>0</v>
      </c>
      <c r="AN470" s="74">
        <f t="shared" si="615"/>
        <v>0</v>
      </c>
      <c r="AO470" s="89">
        <f t="shared" si="615"/>
        <v>5</v>
      </c>
      <c r="AP470" s="74">
        <f t="shared" si="615"/>
        <v>140.75</v>
      </c>
      <c r="AQ470" s="89">
        <f t="shared" si="615"/>
        <v>1</v>
      </c>
      <c r="AR470" s="74">
        <f t="shared" si="615"/>
        <v>24.25</v>
      </c>
      <c r="AS470" s="89">
        <f t="shared" si="615"/>
        <v>2</v>
      </c>
      <c r="AT470" s="74">
        <f t="shared" si="615"/>
        <v>51.7</v>
      </c>
      <c r="AU470" s="89">
        <f t="shared" si="615"/>
        <v>0</v>
      </c>
      <c r="AV470" s="74">
        <f t="shared" si="615"/>
        <v>0</v>
      </c>
      <c r="AW470" s="89">
        <f t="shared" si="615"/>
        <v>4</v>
      </c>
      <c r="AX470" s="74">
        <f t="shared" si="615"/>
        <v>92</v>
      </c>
      <c r="AY470" s="89">
        <f t="shared" si="615"/>
        <v>2</v>
      </c>
      <c r="AZ470" s="74">
        <f t="shared" si="615"/>
        <v>50.75</v>
      </c>
      <c r="BA470" s="89">
        <f t="shared" si="615"/>
        <v>5</v>
      </c>
      <c r="BB470" s="74">
        <f t="shared" si="615"/>
        <v>123</v>
      </c>
      <c r="BC470" s="89">
        <f t="shared" si="615"/>
        <v>1</v>
      </c>
      <c r="BD470" s="74">
        <f t="shared" si="615"/>
        <v>27.88</v>
      </c>
      <c r="BE470" s="89">
        <f t="shared" si="615"/>
        <v>1</v>
      </c>
      <c r="BF470" s="74">
        <f t="shared" si="615"/>
        <v>22</v>
      </c>
      <c r="BG470" s="89">
        <f t="shared" si="615"/>
        <v>1</v>
      </c>
      <c r="BH470" s="74">
        <f t="shared" si="615"/>
        <v>22</v>
      </c>
      <c r="BI470" s="89">
        <f t="shared" si="615"/>
        <v>3</v>
      </c>
      <c r="BJ470" s="74">
        <f t="shared" si="615"/>
        <v>82.5</v>
      </c>
      <c r="BK470" s="89">
        <f t="shared" si="615"/>
        <v>0</v>
      </c>
      <c r="BL470" s="74">
        <f t="shared" si="615"/>
        <v>0</v>
      </c>
      <c r="BM470" s="89">
        <f t="shared" si="614"/>
        <v>52</v>
      </c>
      <c r="BN470" s="74">
        <f t="shared" si="614"/>
        <v>1373.38</v>
      </c>
    </row>
    <row r="471" spans="1:68" ht="15" thickBot="1" x14ac:dyDescent="0.25">
      <c r="A471" s="28">
        <f>ROW()</f>
        <v>471</v>
      </c>
      <c r="B471" s="90"/>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c r="AK471" s="91"/>
      <c r="AL471" s="91"/>
      <c r="AM471" s="91"/>
      <c r="AN471" s="91"/>
      <c r="AO471" s="91"/>
      <c r="AP471" s="91"/>
      <c r="AQ471" s="91"/>
      <c r="AR471" s="91"/>
      <c r="AS471" s="91"/>
      <c r="AT471" s="91"/>
      <c r="AU471" s="91"/>
      <c r="AV471" s="91"/>
      <c r="AW471" s="91"/>
      <c r="AX471" s="91"/>
      <c r="AY471" s="91"/>
      <c r="AZ471" s="91"/>
      <c r="BA471" s="91"/>
      <c r="BB471" s="91"/>
      <c r="BC471" s="91"/>
      <c r="BD471" s="91"/>
      <c r="BE471" s="91"/>
      <c r="BF471" s="91"/>
      <c r="BG471" s="91"/>
      <c r="BH471" s="91"/>
      <c r="BI471" s="91"/>
      <c r="BJ471" s="91"/>
      <c r="BK471" s="91"/>
      <c r="BL471" s="91"/>
      <c r="BM471" s="47"/>
      <c r="BN471" s="91"/>
    </row>
    <row r="472" spans="1:68" ht="15" thickBot="1" x14ac:dyDescent="0.25">
      <c r="A472" s="28">
        <f>ROW()</f>
        <v>472</v>
      </c>
      <c r="B472" s="42" t="s">
        <v>396</v>
      </c>
      <c r="C472" s="51"/>
      <c r="E472" s="51"/>
      <c r="G472" s="51"/>
      <c r="I472" s="51"/>
      <c r="K472" s="51"/>
      <c r="M472" s="51"/>
      <c r="O472" s="51"/>
      <c r="Q472" s="51"/>
      <c r="S472" s="51"/>
      <c r="U472" s="51"/>
      <c r="W472" s="51"/>
      <c r="Y472" s="51"/>
      <c r="AA472" s="51"/>
      <c r="AC472" s="51"/>
      <c r="AE472" s="51"/>
      <c r="AG472" s="51"/>
      <c r="AI472" s="51"/>
      <c r="AK472" s="51"/>
      <c r="AM472" s="51"/>
      <c r="AO472" s="51"/>
      <c r="AQ472" s="51"/>
      <c r="AS472" s="51"/>
      <c r="AU472" s="51"/>
      <c r="AW472" s="51"/>
      <c r="AY472" s="51"/>
      <c r="BA472" s="51"/>
      <c r="BC472" s="51"/>
      <c r="BE472" s="51"/>
      <c r="BG472" s="51"/>
      <c r="BI472" s="51"/>
      <c r="BK472" s="51"/>
    </row>
    <row r="473" spans="1:68" x14ac:dyDescent="0.2">
      <c r="A473" s="28">
        <f>ROW()</f>
        <v>473</v>
      </c>
      <c r="B473" s="144" t="s">
        <v>397</v>
      </c>
      <c r="C473" s="132">
        <f>IFERROR(VALUE(INDEX('CSV Import'!$D$7:$D$359, MATCH($BP473, 'CSV Import'!$C$7:$C$359, 0))),0)</f>
        <v>0</v>
      </c>
      <c r="D473" s="55">
        <f>IFERROR(VALUE(INDEX('CSV Import'!$E$7:$E$359, MATCH($BP473, 'CSV Import'!$C$7:$C$359, 0))),0)</f>
        <v>0</v>
      </c>
      <c r="E473" s="132">
        <f>IFERROR(VALUE(INDEX('CSV Import'!$J$7:$J$359, MATCH($BP473, 'CSV Import'!$I$7:$I$359, 0))),0)</f>
        <v>0</v>
      </c>
      <c r="F473" s="55">
        <f>IFERROR(VALUE(INDEX('CSV Import'!$K$7:$K$359, MATCH($BP473, 'CSV Import'!$I$7:$I$359, 0))),0)</f>
        <v>0</v>
      </c>
      <c r="G473" s="132">
        <f>IFERROR(VALUE(INDEX('CSV Import'!$P$7:$P$359, MATCH($BP473, 'CSV Import'!$O$7:$O$359, 0))),0)</f>
        <v>0</v>
      </c>
      <c r="H473" s="55">
        <f>IFERROR(VALUE(INDEX('CSV Import'!$Q$7:$Q$359, MATCH($BP473, 'CSV Import'!$O$7:$O$359, 0))),0)</f>
        <v>0</v>
      </c>
      <c r="I473" s="132">
        <f>IFERROR(VALUE(INDEX('CSV Import'!$V$7:$V$359, MATCH($BP473, 'CSV Import'!$U$7:$U$359, 0))),0)</f>
        <v>0</v>
      </c>
      <c r="J473" s="55">
        <f>IFERROR(VALUE(INDEX('CSV Import'!$W$7:$W$359, MATCH($BP473, 'CSV Import'!$U$7:$U$359, 0))),0)</f>
        <v>0</v>
      </c>
      <c r="K473" s="132">
        <f>IFERROR(VALUE(INDEX('CSV Import'!$AB$7:$AB$359, MATCH($BP473, 'CSV Import'!$AA$7:$AA$359, 0))),0)</f>
        <v>0</v>
      </c>
      <c r="L473" s="55">
        <f>IFERROR(VALUE(INDEX('CSV Import'!$AC$7:$AC$359, MATCH($BP473, 'CSV Import'!$AA$7:$AA$359, 0))),0)</f>
        <v>0</v>
      </c>
      <c r="M473" s="132">
        <f>IFERROR(VALUE(INDEX('CSV Import'!$AH$7:$AH$359, MATCH($BP473, 'CSV Import'!$AG$7:$AG$359, 0))),0)</f>
        <v>0</v>
      </c>
      <c r="N473" s="55">
        <f>IFERROR(VALUE(INDEX('CSV Import'!$AI$7:$AI$359, MATCH($BP473, 'CSV Import'!$AG$7:$AG$359, 0))),0)</f>
        <v>0</v>
      </c>
      <c r="O473" s="132">
        <f>IFERROR(VALUE(INDEX('CSV Import'!$AN$7:$AN$359, MATCH($BP473, 'CSV Import'!$AM$7:$AM$359, 0))),0)</f>
        <v>0</v>
      </c>
      <c r="P473" s="55">
        <f>IFERROR(VALUE(INDEX('CSV Import'!$AO$7:$AO$359, MATCH($BP473, 'CSV Import'!$AM$7:$AM$359, 0))),0)</f>
        <v>0</v>
      </c>
      <c r="Q473" s="132">
        <f>IFERROR(VALUE(INDEX('CSV Import'!$AT$7:$AT$359, MATCH($BP473, 'CSV Import'!$AS$7:$AS$359, 0))),0)</f>
        <v>0</v>
      </c>
      <c r="R473" s="55">
        <f>IFERROR(VALUE(INDEX('CSV Import'!$AU$7:$AU$359, MATCH($BP473, 'CSV Import'!$AS$7:$AS$359, 0))),0)</f>
        <v>0</v>
      </c>
      <c r="S473" s="132">
        <f>IFERROR(VALUE(INDEX('CSV Import'!$AZ$7:$AZ$359, MATCH($BP473, 'CSV Import'!$AY$7:$AY$359, 0))),0)</f>
        <v>0</v>
      </c>
      <c r="T473" s="55">
        <f>IFERROR(VALUE(INDEX('CSV Import'!$BA$7:$BA$359, MATCH($BP473, 'CSV Import'!$AY$7:$AY$359, 0))),0)</f>
        <v>0</v>
      </c>
      <c r="U473" s="132">
        <f>IFERROR(VALUE(INDEX('CSV Import'!$BF$7:$BF$359, MATCH($BP473, 'CSV Import'!$BE$7:$BE$359, 0))),0)</f>
        <v>0</v>
      </c>
      <c r="V473" s="55">
        <f>IFERROR(VALUE(INDEX('CSV Import'!$BG$7:$BG$359, MATCH($BP473, 'CSV Import'!$BE$7:$BE$359, 0))),0)</f>
        <v>0</v>
      </c>
      <c r="W473" s="132">
        <f>IFERROR(VALUE(INDEX('CSV Import'!$BL$7:$BL$359, MATCH($BP473, 'CSV Import'!$BK$7:$BK$359, 0))),0)</f>
        <v>0</v>
      </c>
      <c r="X473" s="55">
        <f>IFERROR(VALUE(INDEX('CSV Import'!$BM$7:$BM$359, MATCH($BP473, 'CSV Import'!$BK$7:$BK$359, 0))),0)</f>
        <v>0</v>
      </c>
      <c r="Y473" s="132">
        <f>IFERROR(VALUE(INDEX('CSV Import'!$BR$7:$BR$359, MATCH($BP473, 'CSV Import'!$BQ$7:$BQ$359, 0))),0)</f>
        <v>0</v>
      </c>
      <c r="Z473" s="55">
        <f>IFERROR(VALUE(INDEX('CSV Import'!$BS$7:$BS$359, MATCH($BP473, 'CSV Import'!$BQ$7:$BQ$359, 0))),0)</f>
        <v>0</v>
      </c>
      <c r="AA473" s="132">
        <f>IFERROR(VALUE(INDEX('CSV Import'!$BX$7:$BX$359, MATCH($BP473, 'CSV Import'!$BW$7:$BW$359, 0))),0)</f>
        <v>0</v>
      </c>
      <c r="AB473" s="55">
        <f>IFERROR(VALUE(INDEX('CSV Import'!$BY$7:$BY$359, MATCH($BP473, 'CSV Import'!$BW$7:$BW$359, 0))),0)</f>
        <v>0</v>
      </c>
      <c r="AC473" s="132">
        <f>IFERROR(VALUE(INDEX('CSV Import'!$CD$7:$CD$359, MATCH($BP473, 'CSV Import'!$CC$7:$CC$359, 0))),0)</f>
        <v>0</v>
      </c>
      <c r="AD473" s="55">
        <f>IFERROR(VALUE(INDEX('CSV Import'!$CE$7:$CE$359, MATCH($BP473, 'CSV Import'!$CC$7:$CC$359, 0))),0)</f>
        <v>0</v>
      </c>
      <c r="AE473" s="132">
        <f>IFERROR(VALUE(INDEX('CSV Import'!$CJ$7:$CJ$359, MATCH($BP473, 'CSV Import'!$CI$7:$CI$359, 0))),0)</f>
        <v>0</v>
      </c>
      <c r="AF473" s="55">
        <f>IFERROR(VALUE(INDEX('CSV Import'!$CK$7:$CK$359, MATCH($BP473, 'CSV Import'!$CI$7:$CI$359, 0))),0)</f>
        <v>0</v>
      </c>
      <c r="AG473" s="132">
        <f>IFERROR(VALUE(INDEX('CSV Import'!$CP$7:$CP$359, MATCH($BP473, 'CSV Import'!$CO$7:$CO$359, 0))),0)</f>
        <v>0</v>
      </c>
      <c r="AH473" s="55">
        <f>IFERROR(VALUE(INDEX('CSV Import'!$CQ$7:$CQ$359, MATCH($BP473, 'CSV Import'!$CO$7:$CO$359, 0))),0)</f>
        <v>0</v>
      </c>
      <c r="AI473" s="132">
        <f>IFERROR(VALUE(INDEX('CSV Import'!$CV$7:$CV$359, MATCH($BP473, 'CSV Import'!$CU$7:$CU$359, 0))),0)</f>
        <v>0</v>
      </c>
      <c r="AJ473" s="55">
        <f>IFERROR(VALUE(INDEX('CSV Import'!$CW$7:$CW$359, MATCH($BP473, 'CSV Import'!$CU$7:$CU$359, 0))),0)</f>
        <v>0</v>
      </c>
      <c r="AK473" s="132">
        <f>IFERROR(VALUE(INDEX('CSV Import'!$DB$7:$DB$359, MATCH($BP473, 'CSV Import'!$DA$7:$DA$359, 0))),0)</f>
        <v>0</v>
      </c>
      <c r="AL473" s="55">
        <f>IFERROR(VALUE(INDEX('CSV Import'!$DC$7:$DC$359, MATCH($BP473, 'CSV Import'!$DA$7:$DA$359, 0))),0)</f>
        <v>0</v>
      </c>
      <c r="AM473" s="132">
        <f>IFERROR(VALUE(INDEX('CSV Import'!$DH$7:$DH$359, MATCH($BP473, 'CSV Import'!$DG$7:$DG$359, 0))),0)</f>
        <v>0</v>
      </c>
      <c r="AN473" s="55">
        <f>IFERROR(VALUE(INDEX('CSV Import'!$DI$7:$DI$359, MATCH($BP473, 'CSV Import'!$DG$7:$DG$359, 0))),0)</f>
        <v>0</v>
      </c>
      <c r="AO473" s="132">
        <f>IFERROR(VALUE(INDEX('CSV Import'!$DN$7:$DN$359, MATCH($BP473, 'CSV Import'!$DM$7:$DM$359, 0))),0)</f>
        <v>0</v>
      </c>
      <c r="AP473" s="55">
        <f>IFERROR(VALUE(INDEX('CSV Import'!$DO$7:$DO$359, MATCH($BP473, 'CSV Import'!$DM$7:$DM$359, 0))),0)</f>
        <v>0</v>
      </c>
      <c r="AQ473" s="132">
        <f>IFERROR(VALUE(INDEX('CSV Import'!$DT$7:$DT$359, MATCH($BP473, 'CSV Import'!$DS$7:$DS$359, 0))),0)</f>
        <v>0</v>
      </c>
      <c r="AR473" s="55">
        <f>IFERROR(VALUE(INDEX('CSV Import'!$DU$7:$DU$359, MATCH($BP473, 'CSV Import'!$DS$7:$DS$359, 0))),0)</f>
        <v>0</v>
      </c>
      <c r="AS473" s="132">
        <f>IFERROR(VALUE(INDEX('CSV Import'!$DZ$7:$DZ$359, MATCH($BP473, 'CSV Import'!$DY$7:$DY$359, 0))),0)</f>
        <v>0</v>
      </c>
      <c r="AT473" s="55">
        <f>IFERROR(VALUE(INDEX('CSV Import'!$EA$7:$EA$359, MATCH($BP473, 'CSV Import'!$DY$7:$DY$359, 0))),0)</f>
        <v>0</v>
      </c>
      <c r="AU473" s="132">
        <f>IFERROR(VALUE(INDEX('CSV Import'!$EF$7:$EF$359, MATCH($BP473, 'CSV Import'!$EE$7:$EE$359, 0))),0)</f>
        <v>0</v>
      </c>
      <c r="AV473" s="55">
        <f>IFERROR(VALUE(INDEX('CSV Import'!$EG$7:$EG$359, MATCH($BP473, 'CSV Import'!$EE$7:$EE$359, 0))),0)</f>
        <v>0</v>
      </c>
      <c r="AW473" s="132">
        <f>IFERROR(VALUE(INDEX('CSV Import'!$EL$7:$EL$359, MATCH($BP473, 'CSV Import'!$EK$7:$EK$359, 0))),0)</f>
        <v>0</v>
      </c>
      <c r="AX473" s="55">
        <f>IFERROR(VALUE(INDEX('CSV Import'!$EM$7:$EM$359, MATCH($BP473, 'CSV Import'!$EK$7:$EK$359, 0))),0)</f>
        <v>0</v>
      </c>
      <c r="AY473" s="132">
        <f>IFERROR(VALUE(INDEX('CSV Import'!$ER$7:$ER$359, MATCH($BP473, 'CSV Import'!$EQ$7:$EQ$359, 0))),0)</f>
        <v>0</v>
      </c>
      <c r="AZ473" s="55">
        <f>IFERROR(VALUE(INDEX('CSV Import'!$ES$7:$ES$359, MATCH($BP473, 'CSV Import'!$EQ$7:$EQ$359, 0))),0)</f>
        <v>0</v>
      </c>
      <c r="BA473" s="132">
        <f>IFERROR(VALUE(INDEX('CSV Import'!$EX$7:$EX$359, MATCH($BP473, 'CSV Import'!$EW$7:$EW$359, 0))),0)</f>
        <v>0</v>
      </c>
      <c r="BB473" s="55">
        <f>IFERROR(VALUE(INDEX('CSV Import'!$EY$7:$EY$359, MATCH($BP473, 'CSV Import'!$EW$7:$EW$359, 0))),0)</f>
        <v>0</v>
      </c>
      <c r="BC473" s="132">
        <f>IFERROR(VALUE(INDEX('CSV Import'!$FD$7:$FD$359, MATCH($BP473, 'CSV Import'!$FC$7:$FC$359, 0))),0)</f>
        <v>0</v>
      </c>
      <c r="BD473" s="55">
        <f>IFERROR(VALUE(INDEX('CSV Import'!$FE$7:$FE$359, MATCH($BP473, 'CSV Import'!$FC$7:$FC$359, 0))),0)</f>
        <v>0</v>
      </c>
      <c r="BE473" s="132">
        <f>IFERROR(VALUE(INDEX('CSV Import'!$FJ$7:$FJ$359, MATCH($BP473, 'CSV Import'!$FI$7:$FI$359, 0))),0)</f>
        <v>0</v>
      </c>
      <c r="BF473" s="55">
        <f>IFERROR(VALUE(INDEX('CSV Import'!$FK$7:$FK$359, MATCH($BP473, 'CSV Import'!$FI$7:$FI$359, 0))),0)</f>
        <v>0</v>
      </c>
      <c r="BG473" s="132">
        <f>IFERROR(VALUE(INDEX('CSV Import'!$FP$7:$FP$359, MATCH($BP473, 'CSV Import'!$FO$7:$FO$359, 0))),0)</f>
        <v>0</v>
      </c>
      <c r="BH473" s="55">
        <f>IFERROR(VALUE(INDEX('CSV Import'!$FQ$7:$FQ$359, MATCH($BP473, 'CSV Import'!$FO$7:$FO$359, 0))),0)</f>
        <v>0</v>
      </c>
      <c r="BI473" s="132">
        <f>IFERROR(VALUE(INDEX('CSV Import'!$FV$7:$FV$359, MATCH($BP473, 'CSV Import'!$FU$7:$FU$359, 0))),0)</f>
        <v>0</v>
      </c>
      <c r="BJ473" s="55">
        <f>IFERROR(VALUE(INDEX('CSV Import'!$FW$7:$FW$359, MATCH($BP473, 'CSV Import'!$FU$7:$FU$359, 0))),0)</f>
        <v>0</v>
      </c>
      <c r="BK473" s="132">
        <f>IFERROR(VALUE(INDEX('CSV Import'!$GB$7:$GB$359, MATCH($BP473, 'CSV Import'!$GA$7:$GA$359, 0))),0)</f>
        <v>0</v>
      </c>
      <c r="BL473" s="55">
        <f>IFERROR(VALUE(INDEX('CSV Import'!$GC$7:$GC$359, MATCH($BP473, 'CSV Import'!$GA$7:$GA$359, 0))),0)</f>
        <v>0</v>
      </c>
      <c r="BM473" s="56">
        <f>SUM(C473,E473,G473,I473,K473,M473,O473,Q473,S473,U473,W473,Y473,AA473,AC473,AE473)+SUM(AG473,AI473,AK473,AM473,AO473,AQ473,AS473,AU473,AW473,AY473,BA473,BC473,BE473,BG473,BI473,BK473)</f>
        <v>0</v>
      </c>
      <c r="BN473" s="57">
        <f t="shared" ref="BN473:BN477" si="616">SUM(D473,F473,H473,J473,L473,N473,P473,R473,T473,V473,X473,Z473,AB473,AD473,AF473)+SUM(AH473,AJ473,AL473,AN473,AP473,AR473,AT473,AV473,AX473,AZ473,BB473,BD473,BF473,BH473,BJ473,BL473)</f>
        <v>0</v>
      </c>
      <c r="BP473" s="33" t="s">
        <v>398</v>
      </c>
    </row>
    <row r="474" spans="1:68" x14ac:dyDescent="0.2">
      <c r="A474" s="28">
        <f>ROW()</f>
        <v>474</v>
      </c>
      <c r="B474" s="58" t="s">
        <v>399</v>
      </c>
      <c r="C474" s="134">
        <f>IFERROR(VALUE(INDEX('CSV Import'!$D$7:$D$359, MATCH($BP474, 'CSV Import'!$C$7:$C$359, 0))),0)</f>
        <v>0</v>
      </c>
      <c r="D474" s="60">
        <f>IFERROR(VALUE(INDEX('CSV Import'!$E$7:$E$359, MATCH($BP474, 'CSV Import'!$C$7:$C$359, 0))),0)</f>
        <v>0</v>
      </c>
      <c r="E474" s="134">
        <f>IFERROR(VALUE(INDEX('CSV Import'!$J$7:$J$359, MATCH($BP474, 'CSV Import'!$I$7:$I$359, 0))),0)</f>
        <v>0</v>
      </c>
      <c r="F474" s="60">
        <f>IFERROR(VALUE(INDEX('CSV Import'!$K$7:$K$359, MATCH($BP474, 'CSV Import'!$I$7:$I$359, 0))),0)</f>
        <v>0</v>
      </c>
      <c r="G474" s="134">
        <f>IFERROR(VALUE(INDEX('CSV Import'!$P$7:$P$359, MATCH($BP474, 'CSV Import'!$O$7:$O$359, 0))),0)</f>
        <v>0</v>
      </c>
      <c r="H474" s="60">
        <f>IFERROR(VALUE(INDEX('CSV Import'!$Q$7:$Q$359, MATCH($BP474, 'CSV Import'!$O$7:$O$359, 0))),0)</f>
        <v>0</v>
      </c>
      <c r="I474" s="134">
        <f>IFERROR(VALUE(INDEX('CSV Import'!$V$7:$V$359, MATCH($BP474, 'CSV Import'!$U$7:$U$359, 0))),0)</f>
        <v>0</v>
      </c>
      <c r="J474" s="60">
        <f>IFERROR(VALUE(INDEX('CSV Import'!$W$7:$W$359, MATCH($BP474, 'CSV Import'!$U$7:$U$359, 0))),0)</f>
        <v>0</v>
      </c>
      <c r="K474" s="134">
        <f>IFERROR(VALUE(INDEX('CSV Import'!$AB$7:$AB$359, MATCH($BP474, 'CSV Import'!$AA$7:$AA$359, 0))),0)</f>
        <v>0</v>
      </c>
      <c r="L474" s="60">
        <f>IFERROR(VALUE(INDEX('CSV Import'!$AC$7:$AC$359, MATCH($BP474, 'CSV Import'!$AA$7:$AA$359, 0))),0)</f>
        <v>0</v>
      </c>
      <c r="M474" s="134">
        <f>IFERROR(VALUE(INDEX('CSV Import'!$AH$7:$AH$359, MATCH($BP474, 'CSV Import'!$AG$7:$AG$359, 0))),0)</f>
        <v>0</v>
      </c>
      <c r="N474" s="60">
        <f>IFERROR(VALUE(INDEX('CSV Import'!$AI$7:$AI$359, MATCH($BP474, 'CSV Import'!$AG$7:$AG$359, 0))),0)</f>
        <v>0</v>
      </c>
      <c r="O474" s="134">
        <f>IFERROR(VALUE(INDEX('CSV Import'!$AN$7:$AN$359, MATCH($BP474, 'CSV Import'!$AM$7:$AM$359, 0))),0)</f>
        <v>0</v>
      </c>
      <c r="P474" s="60">
        <f>IFERROR(VALUE(INDEX('CSV Import'!$AO$7:$AO$359, MATCH($BP474, 'CSV Import'!$AM$7:$AM$359, 0))),0)</f>
        <v>0</v>
      </c>
      <c r="Q474" s="134">
        <f>IFERROR(VALUE(INDEX('CSV Import'!$AT$7:$AT$359, MATCH($BP474, 'CSV Import'!$AS$7:$AS$359, 0))),0)</f>
        <v>0</v>
      </c>
      <c r="R474" s="60">
        <f>IFERROR(VALUE(INDEX('CSV Import'!$AU$7:$AU$359, MATCH($BP474, 'CSV Import'!$AS$7:$AS$359, 0))),0)</f>
        <v>0</v>
      </c>
      <c r="S474" s="134">
        <f>IFERROR(VALUE(INDEX('CSV Import'!$AZ$7:$AZ$359, MATCH($BP474, 'CSV Import'!$AY$7:$AY$359, 0))),0)</f>
        <v>0</v>
      </c>
      <c r="T474" s="60">
        <f>IFERROR(VALUE(INDEX('CSV Import'!$BA$7:$BA$359, MATCH($BP474, 'CSV Import'!$AY$7:$AY$359, 0))),0)</f>
        <v>0</v>
      </c>
      <c r="U474" s="134">
        <f>IFERROR(VALUE(INDEX('CSV Import'!$BF$7:$BF$359, MATCH($BP474, 'CSV Import'!$BE$7:$BE$359, 0))),0)</f>
        <v>0</v>
      </c>
      <c r="V474" s="60">
        <f>IFERROR(VALUE(INDEX('CSV Import'!$BG$7:$BG$359, MATCH($BP474, 'CSV Import'!$BE$7:$BE$359, 0))),0)</f>
        <v>0</v>
      </c>
      <c r="W474" s="134">
        <f>IFERROR(VALUE(INDEX('CSV Import'!$BL$7:$BL$359, MATCH($BP474, 'CSV Import'!$BK$7:$BK$359, 0))),0)</f>
        <v>0</v>
      </c>
      <c r="X474" s="60">
        <f>IFERROR(VALUE(INDEX('CSV Import'!$BM$7:$BM$359, MATCH($BP474, 'CSV Import'!$BK$7:$BK$359, 0))),0)</f>
        <v>0</v>
      </c>
      <c r="Y474" s="134">
        <f>IFERROR(VALUE(INDEX('CSV Import'!$BR$7:$BR$359, MATCH($BP474, 'CSV Import'!$BQ$7:$BQ$359, 0))),0)</f>
        <v>0</v>
      </c>
      <c r="Z474" s="60">
        <f>IFERROR(VALUE(INDEX('CSV Import'!$BS$7:$BS$359, MATCH($BP474, 'CSV Import'!$BQ$7:$BQ$359, 0))),0)</f>
        <v>0</v>
      </c>
      <c r="AA474" s="134">
        <f>IFERROR(VALUE(INDEX('CSV Import'!$BX$7:$BX$359, MATCH($BP474, 'CSV Import'!$BW$7:$BW$359, 0))),0)</f>
        <v>0</v>
      </c>
      <c r="AB474" s="60">
        <f>IFERROR(VALUE(INDEX('CSV Import'!$BY$7:$BY$359, MATCH($BP474, 'CSV Import'!$BW$7:$BW$359, 0))),0)</f>
        <v>0</v>
      </c>
      <c r="AC474" s="134">
        <f>IFERROR(VALUE(INDEX('CSV Import'!$CD$7:$CD$359, MATCH($BP474, 'CSV Import'!$CC$7:$CC$359, 0))),0)</f>
        <v>1</v>
      </c>
      <c r="AD474" s="60">
        <f>IFERROR(VALUE(INDEX('CSV Import'!$CE$7:$CE$359, MATCH($BP474, 'CSV Import'!$CC$7:$CC$359, 0))),0)</f>
        <v>15</v>
      </c>
      <c r="AE474" s="134">
        <f>IFERROR(VALUE(INDEX('CSV Import'!$CJ$7:$CJ$359, MATCH($BP474, 'CSV Import'!$CI$7:$CI$359, 0))),0)</f>
        <v>2</v>
      </c>
      <c r="AF474" s="60">
        <f>IFERROR(VALUE(INDEX('CSV Import'!$CK$7:$CK$359, MATCH($BP474, 'CSV Import'!$CI$7:$CI$359, 0))),0)</f>
        <v>30.75</v>
      </c>
      <c r="AG474" s="134">
        <f>IFERROR(VALUE(INDEX('CSV Import'!$CP$7:$CP$359, MATCH($BP474, 'CSV Import'!$CO$7:$CO$359, 0))),0)</f>
        <v>0</v>
      </c>
      <c r="AH474" s="60">
        <f>IFERROR(VALUE(INDEX('CSV Import'!$CQ$7:$CQ$359, MATCH($BP474, 'CSV Import'!$CO$7:$CO$359, 0))),0)</f>
        <v>0</v>
      </c>
      <c r="AI474" s="134">
        <f>IFERROR(VALUE(INDEX('CSV Import'!$CV$7:$CV$359, MATCH($BP474, 'CSV Import'!$CU$7:$CU$359, 0))),0)</f>
        <v>0</v>
      </c>
      <c r="AJ474" s="60">
        <f>IFERROR(VALUE(INDEX('CSV Import'!$CW$7:$CW$359, MATCH($BP474, 'CSV Import'!$CU$7:$CU$359, 0))),0)</f>
        <v>0</v>
      </c>
      <c r="AK474" s="134">
        <f>IFERROR(VALUE(INDEX('CSV Import'!$DB$7:$DB$359, MATCH($BP474, 'CSV Import'!$DA$7:$DA$359, 0))),0)</f>
        <v>0</v>
      </c>
      <c r="AL474" s="60">
        <f>IFERROR(VALUE(INDEX('CSV Import'!$DC$7:$DC$359, MATCH($BP474, 'CSV Import'!$DA$7:$DA$359, 0))),0)</f>
        <v>0</v>
      </c>
      <c r="AM474" s="134">
        <f>IFERROR(VALUE(INDEX('CSV Import'!$DH$7:$DH$359, MATCH($BP474, 'CSV Import'!$DG$7:$DG$359, 0))),0)</f>
        <v>0</v>
      </c>
      <c r="AN474" s="60">
        <f>IFERROR(VALUE(INDEX('CSV Import'!$DI$7:$DI$359, MATCH($BP474, 'CSV Import'!$DG$7:$DG$359, 0))),0)</f>
        <v>0</v>
      </c>
      <c r="AO474" s="134">
        <f>IFERROR(VALUE(INDEX('CSV Import'!$DN$7:$DN$359, MATCH($BP474, 'CSV Import'!$DM$7:$DM$359, 0))),0)</f>
        <v>1</v>
      </c>
      <c r="AP474" s="60">
        <f>IFERROR(VALUE(INDEX('CSV Import'!$DO$7:$DO$359, MATCH($BP474, 'CSV Import'!$DM$7:$DM$359, 0))),0)</f>
        <v>15.25</v>
      </c>
      <c r="AQ474" s="134">
        <f>IFERROR(VALUE(INDEX('CSV Import'!$DT$7:$DT$359, MATCH($BP474, 'CSV Import'!$DS$7:$DS$359, 0))),0)</f>
        <v>1</v>
      </c>
      <c r="AR474" s="60">
        <f>IFERROR(VALUE(INDEX('CSV Import'!$DU$7:$DU$359, MATCH($BP474, 'CSV Import'!$DS$7:$DS$359, 0))),0)</f>
        <v>16.2</v>
      </c>
      <c r="AS474" s="134">
        <f>IFERROR(VALUE(INDEX('CSV Import'!$DZ$7:$DZ$359, MATCH($BP474, 'CSV Import'!$DY$7:$DY$359, 0))),0)</f>
        <v>0</v>
      </c>
      <c r="AT474" s="60">
        <f>IFERROR(VALUE(INDEX('CSV Import'!$EA$7:$EA$359, MATCH($BP474, 'CSV Import'!$DY$7:$DY$359, 0))),0)</f>
        <v>0</v>
      </c>
      <c r="AU474" s="134">
        <f>IFERROR(VALUE(INDEX('CSV Import'!$EF$7:$EF$359, MATCH($BP474, 'CSV Import'!$EE$7:$EE$359, 0))),0)</f>
        <v>0</v>
      </c>
      <c r="AV474" s="60">
        <f>IFERROR(VALUE(INDEX('CSV Import'!$EG$7:$EG$359, MATCH($BP474, 'CSV Import'!$EE$7:$EE$359, 0))),0)</f>
        <v>0</v>
      </c>
      <c r="AW474" s="134">
        <f>IFERROR(VALUE(INDEX('CSV Import'!$EL$7:$EL$359, MATCH($BP474, 'CSV Import'!$EK$7:$EK$359, 0))),0)</f>
        <v>0</v>
      </c>
      <c r="AX474" s="60">
        <f>IFERROR(VALUE(INDEX('CSV Import'!$EM$7:$EM$359, MATCH($BP474, 'CSV Import'!$EK$7:$EK$359, 0))),0)</f>
        <v>0</v>
      </c>
      <c r="AY474" s="134">
        <f>IFERROR(VALUE(INDEX('CSV Import'!$ER$7:$ER$359, MATCH($BP474, 'CSV Import'!$EQ$7:$EQ$359, 0))),0)</f>
        <v>0</v>
      </c>
      <c r="AZ474" s="60">
        <f>IFERROR(VALUE(INDEX('CSV Import'!$ES$7:$ES$359, MATCH($BP474, 'CSV Import'!$EQ$7:$EQ$359, 0))),0)</f>
        <v>0</v>
      </c>
      <c r="BA474" s="134">
        <f>IFERROR(VALUE(INDEX('CSV Import'!$EX$7:$EX$359, MATCH($BP474, 'CSV Import'!$EW$7:$EW$359, 0))),0)</f>
        <v>0</v>
      </c>
      <c r="BB474" s="60">
        <f>IFERROR(VALUE(INDEX('CSV Import'!$EY$7:$EY$359, MATCH($BP474, 'CSV Import'!$EW$7:$EW$359, 0))),0)</f>
        <v>0</v>
      </c>
      <c r="BC474" s="134">
        <f>IFERROR(VALUE(INDEX('CSV Import'!$FD$7:$FD$359, MATCH($BP474, 'CSV Import'!$FC$7:$FC$359, 0))),0)</f>
        <v>0</v>
      </c>
      <c r="BD474" s="60">
        <f>IFERROR(VALUE(INDEX('CSV Import'!$FE$7:$FE$359, MATCH($BP474, 'CSV Import'!$FC$7:$FC$359, 0))),0)</f>
        <v>0</v>
      </c>
      <c r="BE474" s="134">
        <f>IFERROR(VALUE(INDEX('CSV Import'!$FJ$7:$FJ$359, MATCH($BP474, 'CSV Import'!$FI$7:$FI$359, 0))),0)</f>
        <v>0</v>
      </c>
      <c r="BF474" s="60">
        <f>IFERROR(VALUE(INDEX('CSV Import'!$FK$7:$FK$359, MATCH($BP474, 'CSV Import'!$FI$7:$FI$359, 0))),0)</f>
        <v>0</v>
      </c>
      <c r="BG474" s="134">
        <f>IFERROR(VALUE(INDEX('CSV Import'!$FP$7:$FP$359, MATCH($BP474, 'CSV Import'!$FO$7:$FO$359, 0))),0)</f>
        <v>0</v>
      </c>
      <c r="BH474" s="60">
        <f>IFERROR(VALUE(INDEX('CSV Import'!$FQ$7:$FQ$359, MATCH($BP474, 'CSV Import'!$FO$7:$FO$359, 0))),0)</f>
        <v>0</v>
      </c>
      <c r="BI474" s="134">
        <f>IFERROR(VALUE(INDEX('CSV Import'!$FV$7:$FV$359, MATCH($BP474, 'CSV Import'!$FU$7:$FU$359, 0))),0)</f>
        <v>3</v>
      </c>
      <c r="BJ474" s="60">
        <f>IFERROR(VALUE(INDEX('CSV Import'!$FW$7:$FW$359, MATCH($BP474, 'CSV Import'!$FU$7:$FU$359, 0))),0)</f>
        <v>54.3</v>
      </c>
      <c r="BK474" s="134">
        <f>IFERROR(VALUE(INDEX('CSV Import'!$GB$7:$GB$359, MATCH($BP474, 'CSV Import'!$GA$7:$GA$359, 0))),0)</f>
        <v>0</v>
      </c>
      <c r="BL474" s="60">
        <f>IFERROR(VALUE(INDEX('CSV Import'!$GC$7:$GC$359, MATCH($BP474, 'CSV Import'!$GA$7:$GA$359, 0))),0)</f>
        <v>0</v>
      </c>
      <c r="BM474" s="61">
        <f>SUM(C474,E474,G474,I474,K474,M474,O474,Q474,S474,U474,W474,Y474,AA474,AC474,AE474)+SUM(AG474,AI474,AK474,AM474,AO474,AQ474,AS474,AU474,AW474,AY474,BA474,BC474,BE474,BG474,BI474,BK474)</f>
        <v>8</v>
      </c>
      <c r="BN474" s="62">
        <f t="shared" si="616"/>
        <v>131.5</v>
      </c>
      <c r="BP474" s="33" t="s">
        <v>400</v>
      </c>
    </row>
    <row r="475" spans="1:68" x14ac:dyDescent="0.2">
      <c r="A475" s="28">
        <f>ROW()</f>
        <v>475</v>
      </c>
      <c r="B475" s="58" t="s">
        <v>393</v>
      </c>
      <c r="C475" s="134">
        <f>IFERROR(VALUE(INDEX('CSV Import'!$D$7:$D$359, MATCH($BP475, 'CSV Import'!$C$7:$C$359, 0))),0)</f>
        <v>3</v>
      </c>
      <c r="D475" s="60">
        <f>IFERROR(VALUE(INDEX('CSV Import'!$E$7:$E$359, MATCH($BP475, 'CSV Import'!$C$7:$C$359, 0))),0)</f>
        <v>59.75</v>
      </c>
      <c r="E475" s="134">
        <f>IFERROR(VALUE(INDEX('CSV Import'!$J$7:$J$359, MATCH($BP475, 'CSV Import'!$I$7:$I$359, 0))),0)</f>
        <v>0</v>
      </c>
      <c r="F475" s="60">
        <f>IFERROR(VALUE(INDEX('CSV Import'!$K$7:$K$359, MATCH($BP475, 'CSV Import'!$I$7:$I$359, 0))),0)</f>
        <v>0</v>
      </c>
      <c r="G475" s="134">
        <f>IFERROR(VALUE(INDEX('CSV Import'!$P$7:$P$359, MATCH($BP475, 'CSV Import'!$O$7:$O$359, 0))),0)</f>
        <v>0</v>
      </c>
      <c r="H475" s="60">
        <f>IFERROR(VALUE(INDEX('CSV Import'!$Q$7:$Q$359, MATCH($BP475, 'CSV Import'!$O$7:$O$359, 0))),0)</f>
        <v>0</v>
      </c>
      <c r="I475" s="134">
        <f>IFERROR(VALUE(INDEX('CSV Import'!$V$7:$V$359, MATCH($BP475, 'CSV Import'!$U$7:$U$359, 0))),0)</f>
        <v>0</v>
      </c>
      <c r="J475" s="60">
        <f>IFERROR(VALUE(INDEX('CSV Import'!$W$7:$W$359, MATCH($BP475, 'CSV Import'!$U$7:$U$359, 0))),0)</f>
        <v>0</v>
      </c>
      <c r="K475" s="134">
        <f>IFERROR(VALUE(INDEX('CSV Import'!$AB$7:$AB$359, MATCH($BP475, 'CSV Import'!$AA$7:$AA$359, 0))),0)</f>
        <v>4</v>
      </c>
      <c r="L475" s="60">
        <f>IFERROR(VALUE(INDEX('CSV Import'!$AC$7:$AC$359, MATCH($BP475, 'CSV Import'!$AA$7:$AA$359, 0))),0)</f>
        <v>81.25</v>
      </c>
      <c r="M475" s="134">
        <f>IFERROR(VALUE(INDEX('CSV Import'!$AH$7:$AH$359, MATCH($BP475, 'CSV Import'!$AG$7:$AG$359, 0))),0)</f>
        <v>2</v>
      </c>
      <c r="N475" s="60">
        <f>IFERROR(VALUE(INDEX('CSV Import'!$AI$7:$AI$359, MATCH($BP475, 'CSV Import'!$AG$7:$AG$359, 0))),0)</f>
        <v>46.7</v>
      </c>
      <c r="O475" s="134">
        <f>IFERROR(VALUE(INDEX('CSV Import'!$AN$7:$AN$359, MATCH($BP475, 'CSV Import'!$AM$7:$AM$359, 0))),0)</f>
        <v>0</v>
      </c>
      <c r="P475" s="60">
        <f>IFERROR(VALUE(INDEX('CSV Import'!$AO$7:$AO$359, MATCH($BP475, 'CSV Import'!$AM$7:$AM$359, 0))),0)</f>
        <v>0</v>
      </c>
      <c r="Q475" s="134">
        <f>IFERROR(VALUE(INDEX('CSV Import'!$AT$7:$AT$359, MATCH($BP475, 'CSV Import'!$AS$7:$AS$359, 0))),0)</f>
        <v>0</v>
      </c>
      <c r="R475" s="60">
        <f>IFERROR(VALUE(INDEX('CSV Import'!$AU$7:$AU$359, MATCH($BP475, 'CSV Import'!$AS$7:$AS$359, 0))),0)</f>
        <v>0</v>
      </c>
      <c r="S475" s="134">
        <f>IFERROR(VALUE(INDEX('CSV Import'!$AZ$7:$AZ$359, MATCH($BP475, 'CSV Import'!$AY$7:$AY$359, 0))),0)</f>
        <v>0</v>
      </c>
      <c r="T475" s="60">
        <f>IFERROR(VALUE(INDEX('CSV Import'!$BA$7:$BA$359, MATCH($BP475, 'CSV Import'!$AY$7:$AY$359, 0))),0)</f>
        <v>0</v>
      </c>
      <c r="U475" s="134">
        <f>IFERROR(VALUE(INDEX('CSV Import'!$BF$7:$BF$359, MATCH($BP475, 'CSV Import'!$BE$7:$BE$359, 0))),0)</f>
        <v>0</v>
      </c>
      <c r="V475" s="60">
        <f>IFERROR(VALUE(INDEX('CSV Import'!$BG$7:$BG$359, MATCH($BP475, 'CSV Import'!$BE$7:$BE$359, 0))),0)</f>
        <v>0</v>
      </c>
      <c r="W475" s="134">
        <f>IFERROR(VALUE(INDEX('CSV Import'!$BL$7:$BL$359, MATCH($BP475, 'CSV Import'!$BK$7:$BK$359, 0))),0)</f>
        <v>0</v>
      </c>
      <c r="X475" s="60">
        <f>IFERROR(VALUE(INDEX('CSV Import'!$BM$7:$BM$359, MATCH($BP475, 'CSV Import'!$BK$7:$BK$359, 0))),0)</f>
        <v>0</v>
      </c>
      <c r="Y475" s="134">
        <f>IFERROR(VALUE(INDEX('CSV Import'!$BR$7:$BR$359, MATCH($BP475, 'CSV Import'!$BQ$7:$BQ$359, 0))),0)</f>
        <v>0</v>
      </c>
      <c r="Z475" s="60">
        <f>IFERROR(VALUE(INDEX('CSV Import'!$BS$7:$BS$359, MATCH($BP475, 'CSV Import'!$BQ$7:$BQ$359, 0))),0)</f>
        <v>0</v>
      </c>
      <c r="AA475" s="134">
        <f>IFERROR(VALUE(INDEX('CSV Import'!$BX$7:$BX$359, MATCH($BP475, 'CSV Import'!$BW$7:$BW$359, 0))),0)</f>
        <v>0</v>
      </c>
      <c r="AB475" s="60">
        <f>IFERROR(VALUE(INDEX('CSV Import'!$BY$7:$BY$359, MATCH($BP475, 'CSV Import'!$BW$7:$BW$359, 0))),0)</f>
        <v>0</v>
      </c>
      <c r="AC475" s="134">
        <f>IFERROR(VALUE(INDEX('CSV Import'!$CD$7:$CD$359, MATCH($BP475, 'CSV Import'!$CC$7:$CC$359, 0))),0)</f>
        <v>0</v>
      </c>
      <c r="AD475" s="60">
        <f>IFERROR(VALUE(INDEX('CSV Import'!$CE$7:$CE$359, MATCH($BP475, 'CSV Import'!$CC$7:$CC$359, 0))),0)</f>
        <v>0</v>
      </c>
      <c r="AE475" s="134">
        <f>IFERROR(VALUE(INDEX('CSV Import'!$CJ$7:$CJ$359, MATCH($BP475, 'CSV Import'!$CI$7:$CI$359, 0))),0)</f>
        <v>0</v>
      </c>
      <c r="AF475" s="60">
        <f>IFERROR(VALUE(INDEX('CSV Import'!$CK$7:$CK$359, MATCH($BP475, 'CSV Import'!$CI$7:$CI$359, 0))),0)</f>
        <v>0</v>
      </c>
      <c r="AG475" s="134">
        <f>IFERROR(VALUE(INDEX('CSV Import'!$CP$7:$CP$359, MATCH($BP475, 'CSV Import'!$CO$7:$CO$359, 0))),0)</f>
        <v>0</v>
      </c>
      <c r="AH475" s="60">
        <f>IFERROR(VALUE(INDEX('CSV Import'!$CQ$7:$CQ$359, MATCH($BP475, 'CSV Import'!$CO$7:$CO$359, 0))),0)</f>
        <v>0</v>
      </c>
      <c r="AI475" s="134">
        <f>IFERROR(VALUE(INDEX('CSV Import'!$CV$7:$CV$359, MATCH($BP475, 'CSV Import'!$CU$7:$CU$359, 0))),0)</f>
        <v>1</v>
      </c>
      <c r="AJ475" s="60">
        <f>IFERROR(VALUE(INDEX('CSV Import'!$CW$7:$CW$359, MATCH($BP475, 'CSV Import'!$CU$7:$CU$359, 0))),0)</f>
        <v>22.75</v>
      </c>
      <c r="AK475" s="134">
        <f>IFERROR(VALUE(INDEX('CSV Import'!$DB$7:$DB$359, MATCH($BP475, 'CSV Import'!$DA$7:$DA$359, 0))),0)</f>
        <v>0</v>
      </c>
      <c r="AL475" s="60">
        <f>IFERROR(VALUE(INDEX('CSV Import'!$DC$7:$DC$359, MATCH($BP475, 'CSV Import'!$DA$7:$DA$359, 0))),0)</f>
        <v>0</v>
      </c>
      <c r="AM475" s="134">
        <f>IFERROR(VALUE(INDEX('CSV Import'!$DH$7:$DH$359, MATCH($BP475, 'CSV Import'!$DG$7:$DG$359, 0))),0)</f>
        <v>0</v>
      </c>
      <c r="AN475" s="60">
        <f>IFERROR(VALUE(INDEX('CSV Import'!$DI$7:$DI$359, MATCH($BP475, 'CSV Import'!$DG$7:$DG$359, 0))),0)</f>
        <v>0</v>
      </c>
      <c r="AO475" s="134">
        <f>IFERROR(VALUE(INDEX('CSV Import'!$DN$7:$DN$359, MATCH($BP475, 'CSV Import'!$DM$7:$DM$359, 0))),0)</f>
        <v>0</v>
      </c>
      <c r="AP475" s="60">
        <f>IFERROR(VALUE(INDEX('CSV Import'!$DO$7:$DO$359, MATCH($BP475, 'CSV Import'!$DM$7:$DM$359, 0))),0)</f>
        <v>0</v>
      </c>
      <c r="AQ475" s="134">
        <f>IFERROR(VALUE(INDEX('CSV Import'!$DT$7:$DT$359, MATCH($BP475, 'CSV Import'!$DS$7:$DS$359, 0))),0)</f>
        <v>0</v>
      </c>
      <c r="AR475" s="60">
        <f>IFERROR(VALUE(INDEX('CSV Import'!$DU$7:$DU$359, MATCH($BP475, 'CSV Import'!$DS$7:$DS$359, 0))),0)</f>
        <v>0</v>
      </c>
      <c r="AS475" s="134">
        <f>IFERROR(VALUE(INDEX('CSV Import'!$DZ$7:$DZ$359, MATCH($BP475, 'CSV Import'!$DY$7:$DY$359, 0))),0)</f>
        <v>5</v>
      </c>
      <c r="AT475" s="60">
        <f>IFERROR(VALUE(INDEX('CSV Import'!$EA$7:$EA$359, MATCH($BP475, 'CSV Import'!$DY$7:$DY$359, 0))),0)</f>
        <v>97.5</v>
      </c>
      <c r="AU475" s="134">
        <f>IFERROR(VALUE(INDEX('CSV Import'!$EF$7:$EF$359, MATCH($BP475, 'CSV Import'!$EE$7:$EE$359, 0))),0)</f>
        <v>0</v>
      </c>
      <c r="AV475" s="60">
        <f>IFERROR(VALUE(INDEX('CSV Import'!$EG$7:$EG$359, MATCH($BP475, 'CSV Import'!$EE$7:$EE$359, 0))),0)</f>
        <v>0</v>
      </c>
      <c r="AW475" s="134">
        <f>IFERROR(VALUE(INDEX('CSV Import'!$EL$7:$EL$359, MATCH($BP475, 'CSV Import'!$EK$7:$EK$359, 0))),0)</f>
        <v>0</v>
      </c>
      <c r="AX475" s="60">
        <f>IFERROR(VALUE(INDEX('CSV Import'!$EM$7:$EM$359, MATCH($BP475, 'CSV Import'!$EK$7:$EK$359, 0))),0)</f>
        <v>0</v>
      </c>
      <c r="AY475" s="134">
        <f>IFERROR(VALUE(INDEX('CSV Import'!$ER$7:$ER$359, MATCH($BP475, 'CSV Import'!$EQ$7:$EQ$359, 0))),0)</f>
        <v>0</v>
      </c>
      <c r="AZ475" s="60">
        <f>IFERROR(VALUE(INDEX('CSV Import'!$ES$7:$ES$359, MATCH($BP475, 'CSV Import'!$EQ$7:$EQ$359, 0))),0)</f>
        <v>0</v>
      </c>
      <c r="BA475" s="134">
        <f>IFERROR(VALUE(INDEX('CSV Import'!$EX$7:$EX$359, MATCH($BP475, 'CSV Import'!$EW$7:$EW$359, 0))),0)</f>
        <v>0</v>
      </c>
      <c r="BB475" s="60">
        <f>IFERROR(VALUE(INDEX('CSV Import'!$EY$7:$EY$359, MATCH($BP475, 'CSV Import'!$EW$7:$EW$359, 0))),0)</f>
        <v>0</v>
      </c>
      <c r="BC475" s="134">
        <f>IFERROR(VALUE(INDEX('CSV Import'!$FD$7:$FD$359, MATCH($BP475, 'CSV Import'!$FC$7:$FC$359, 0))),0)</f>
        <v>1</v>
      </c>
      <c r="BD475" s="60">
        <f>IFERROR(VALUE(INDEX('CSV Import'!$FE$7:$FE$359, MATCH($BP475, 'CSV Import'!$FC$7:$FC$359, 0))),0)</f>
        <v>19.25</v>
      </c>
      <c r="BE475" s="134">
        <f>IFERROR(VALUE(INDEX('CSV Import'!$FJ$7:$FJ$359, MATCH($BP475, 'CSV Import'!$FI$7:$FI$359, 0))),0)</f>
        <v>4</v>
      </c>
      <c r="BF475" s="60">
        <f>IFERROR(VALUE(INDEX('CSV Import'!$FK$7:$FK$359, MATCH($BP475, 'CSV Import'!$FI$7:$FI$359, 0))),0)</f>
        <v>67</v>
      </c>
      <c r="BG475" s="134">
        <f>IFERROR(VALUE(INDEX('CSV Import'!$FP$7:$FP$359, MATCH($BP475, 'CSV Import'!$FO$7:$FO$359, 0))),0)</f>
        <v>1</v>
      </c>
      <c r="BH475" s="60">
        <f>IFERROR(VALUE(INDEX('CSV Import'!$FQ$7:$FQ$359, MATCH($BP475, 'CSV Import'!$FO$7:$FO$359, 0))),0)</f>
        <v>16.5</v>
      </c>
      <c r="BI475" s="134">
        <f>IFERROR(VALUE(INDEX('CSV Import'!$FV$7:$FV$359, MATCH($BP475, 'CSV Import'!$FU$7:$FU$359, 0))),0)</f>
        <v>3</v>
      </c>
      <c r="BJ475" s="60">
        <f>IFERROR(VALUE(INDEX('CSV Import'!$FW$7:$FW$359, MATCH($BP475, 'CSV Import'!$FU$7:$FU$359, 0))),0)</f>
        <v>61.8</v>
      </c>
      <c r="BK475" s="134">
        <f>IFERROR(VALUE(INDEX('CSV Import'!$GB$7:$GB$359, MATCH($BP475, 'CSV Import'!$GA$7:$GA$359, 0))),0)</f>
        <v>0</v>
      </c>
      <c r="BL475" s="60">
        <f>IFERROR(VALUE(INDEX('CSV Import'!$GC$7:$GC$359, MATCH($BP475, 'CSV Import'!$GA$7:$GA$359, 0))),0)</f>
        <v>0</v>
      </c>
      <c r="BM475" s="61">
        <f>SUM(C475,E475,G475,I475,K475,M475,O475,Q475,S475,U475,W475,Y475,AA475,AC475,AE475)+SUM(AG475,AI475,AK475,AM475,AO475,AQ475,AS475,AU475,AW475,AY475,BA475,BC475,BE475,BG475,BI475,BK475)</f>
        <v>24</v>
      </c>
      <c r="BN475" s="62">
        <f t="shared" si="616"/>
        <v>472.5</v>
      </c>
      <c r="BP475" s="33" t="s">
        <v>401</v>
      </c>
    </row>
    <row r="476" spans="1:68" x14ac:dyDescent="0.2">
      <c r="A476" s="28">
        <f>ROW()</f>
        <v>476</v>
      </c>
      <c r="B476" s="58" t="s">
        <v>402</v>
      </c>
      <c r="C476" s="134">
        <f>IFERROR(VALUE(INDEX('CSV Import'!$D$7:$D$359, MATCH($BP476, 'CSV Import'!$C$7:$C$359, 0))),0)</f>
        <v>0</v>
      </c>
      <c r="D476" s="60">
        <f>IFERROR(VALUE(INDEX('CSV Import'!$E$7:$E$359, MATCH($BP476, 'CSV Import'!$C$7:$C$359, 0))),0)</f>
        <v>0</v>
      </c>
      <c r="E476" s="134">
        <f>IFERROR(VALUE(INDEX('CSV Import'!$J$7:$J$359, MATCH($BP476, 'CSV Import'!$I$7:$I$359, 0))),0)</f>
        <v>0</v>
      </c>
      <c r="F476" s="60">
        <f>IFERROR(VALUE(INDEX('CSV Import'!$K$7:$K$359, MATCH($BP476, 'CSV Import'!$I$7:$I$359, 0))),0)</f>
        <v>0</v>
      </c>
      <c r="G476" s="134">
        <f>IFERROR(VALUE(INDEX('CSV Import'!$P$7:$P$359, MATCH($BP476, 'CSV Import'!$O$7:$O$359, 0))),0)</f>
        <v>0</v>
      </c>
      <c r="H476" s="60">
        <f>IFERROR(VALUE(INDEX('CSV Import'!$Q$7:$Q$359, MATCH($BP476, 'CSV Import'!$O$7:$O$359, 0))),0)</f>
        <v>0</v>
      </c>
      <c r="I476" s="134">
        <f>IFERROR(VALUE(INDEX('CSV Import'!$V$7:$V$359, MATCH($BP476, 'CSV Import'!$U$7:$U$359, 0))),0)</f>
        <v>0</v>
      </c>
      <c r="J476" s="60">
        <f>IFERROR(VALUE(INDEX('CSV Import'!$W$7:$W$359, MATCH($BP476, 'CSV Import'!$U$7:$U$359, 0))),0)</f>
        <v>0</v>
      </c>
      <c r="K476" s="134">
        <f>IFERROR(VALUE(INDEX('CSV Import'!$AB$7:$AB$359, MATCH($BP476, 'CSV Import'!$AA$7:$AA$359, 0))),0)</f>
        <v>0</v>
      </c>
      <c r="L476" s="60">
        <f>IFERROR(VALUE(INDEX('CSV Import'!$AC$7:$AC$359, MATCH($BP476, 'CSV Import'!$AA$7:$AA$359, 0))),0)</f>
        <v>0</v>
      </c>
      <c r="M476" s="134">
        <f>IFERROR(VALUE(INDEX('CSV Import'!$AH$7:$AH$359, MATCH($BP476, 'CSV Import'!$AG$7:$AG$359, 0))),0)</f>
        <v>0</v>
      </c>
      <c r="N476" s="60">
        <f>IFERROR(VALUE(INDEX('CSV Import'!$AI$7:$AI$359, MATCH($BP476, 'CSV Import'!$AG$7:$AG$359, 0))),0)</f>
        <v>0</v>
      </c>
      <c r="O476" s="134">
        <f>IFERROR(VALUE(INDEX('CSV Import'!$AN$7:$AN$359, MATCH($BP476, 'CSV Import'!$AM$7:$AM$359, 0))),0)</f>
        <v>1</v>
      </c>
      <c r="P476" s="60">
        <f>IFERROR(VALUE(INDEX('CSV Import'!$AO$7:$AO$359, MATCH($BP476, 'CSV Import'!$AM$7:$AM$359, 0))),0)</f>
        <v>22.25</v>
      </c>
      <c r="Q476" s="134">
        <f>IFERROR(VALUE(INDEX('CSV Import'!$AT$7:$AT$359, MATCH($BP476, 'CSV Import'!$AS$7:$AS$359, 0))),0)</f>
        <v>0</v>
      </c>
      <c r="R476" s="60">
        <f>IFERROR(VALUE(INDEX('CSV Import'!$AU$7:$AU$359, MATCH($BP476, 'CSV Import'!$AS$7:$AS$359, 0))),0)</f>
        <v>0</v>
      </c>
      <c r="S476" s="134">
        <f>IFERROR(VALUE(INDEX('CSV Import'!$AZ$7:$AZ$359, MATCH($BP476, 'CSV Import'!$AY$7:$AY$359, 0))),0)</f>
        <v>0</v>
      </c>
      <c r="T476" s="60">
        <f>IFERROR(VALUE(INDEX('CSV Import'!$BA$7:$BA$359, MATCH($BP476, 'CSV Import'!$AY$7:$AY$359, 0))),0)</f>
        <v>0</v>
      </c>
      <c r="U476" s="134">
        <f>IFERROR(VALUE(INDEX('CSV Import'!$BF$7:$BF$359, MATCH($BP476, 'CSV Import'!$BE$7:$BE$359, 0))),0)</f>
        <v>0</v>
      </c>
      <c r="V476" s="60">
        <f>IFERROR(VALUE(INDEX('CSV Import'!$BG$7:$BG$359, MATCH($BP476, 'CSV Import'!$BE$7:$BE$359, 0))),0)</f>
        <v>0</v>
      </c>
      <c r="W476" s="134">
        <f>IFERROR(VALUE(INDEX('CSV Import'!$BL$7:$BL$359, MATCH($BP476, 'CSV Import'!$BK$7:$BK$359, 0))),0)</f>
        <v>0</v>
      </c>
      <c r="X476" s="60">
        <f>IFERROR(VALUE(INDEX('CSV Import'!$BM$7:$BM$359, MATCH($BP476, 'CSV Import'!$BK$7:$BK$359, 0))),0)</f>
        <v>0</v>
      </c>
      <c r="Y476" s="134">
        <f>IFERROR(VALUE(INDEX('CSV Import'!$BR$7:$BR$359, MATCH($BP476, 'CSV Import'!$BQ$7:$BQ$359, 0))),0)</f>
        <v>0</v>
      </c>
      <c r="Z476" s="60">
        <f>IFERROR(VALUE(INDEX('CSV Import'!$BS$7:$BS$359, MATCH($BP476, 'CSV Import'!$BQ$7:$BQ$359, 0))),0)</f>
        <v>0</v>
      </c>
      <c r="AA476" s="134">
        <f>IFERROR(VALUE(INDEX('CSV Import'!$BX$7:$BX$359, MATCH($BP476, 'CSV Import'!$BW$7:$BW$359, 0))),0)</f>
        <v>0</v>
      </c>
      <c r="AB476" s="60">
        <f>IFERROR(VALUE(INDEX('CSV Import'!$BY$7:$BY$359, MATCH($BP476, 'CSV Import'!$BW$7:$BW$359, 0))),0)</f>
        <v>0</v>
      </c>
      <c r="AC476" s="134">
        <f>IFERROR(VALUE(INDEX('CSV Import'!$CD$7:$CD$359, MATCH($BP476, 'CSV Import'!$CC$7:$CC$359, 0))),0)</f>
        <v>1</v>
      </c>
      <c r="AD476" s="60">
        <f>IFERROR(VALUE(INDEX('CSV Import'!$CE$7:$CE$359, MATCH($BP476, 'CSV Import'!$CC$7:$CC$359, 0))),0)</f>
        <v>23</v>
      </c>
      <c r="AE476" s="134">
        <f>IFERROR(VALUE(INDEX('CSV Import'!$CJ$7:$CJ$359, MATCH($BP476, 'CSV Import'!$CI$7:$CI$359, 0))),0)</f>
        <v>0</v>
      </c>
      <c r="AF476" s="60">
        <f>IFERROR(VALUE(INDEX('CSV Import'!$CK$7:$CK$359, MATCH($BP476, 'CSV Import'!$CI$7:$CI$359, 0))),0)</f>
        <v>0</v>
      </c>
      <c r="AG476" s="134">
        <f>IFERROR(VALUE(INDEX('CSV Import'!$CP$7:$CP$359, MATCH($BP476, 'CSV Import'!$CO$7:$CO$359, 0))),0)</f>
        <v>0</v>
      </c>
      <c r="AH476" s="60">
        <f>IFERROR(VALUE(INDEX('CSV Import'!$CQ$7:$CQ$359, MATCH($BP476, 'CSV Import'!$CO$7:$CO$359, 0))),0)</f>
        <v>0</v>
      </c>
      <c r="AI476" s="134">
        <f>IFERROR(VALUE(INDEX('CSV Import'!$CV$7:$CV$359, MATCH($BP476, 'CSV Import'!$CU$7:$CU$359, 0))),0)</f>
        <v>0</v>
      </c>
      <c r="AJ476" s="60">
        <f>IFERROR(VALUE(INDEX('CSV Import'!$CW$7:$CW$359, MATCH($BP476, 'CSV Import'!$CU$7:$CU$359, 0))),0)</f>
        <v>0</v>
      </c>
      <c r="AK476" s="134">
        <f>IFERROR(VALUE(INDEX('CSV Import'!$DB$7:$DB$359, MATCH($BP476, 'CSV Import'!$DA$7:$DA$359, 0))),0)</f>
        <v>0</v>
      </c>
      <c r="AL476" s="60">
        <f>IFERROR(VALUE(INDEX('CSV Import'!$DC$7:$DC$359, MATCH($BP476, 'CSV Import'!$DA$7:$DA$359, 0))),0)</f>
        <v>0</v>
      </c>
      <c r="AM476" s="134">
        <f>IFERROR(VALUE(INDEX('CSV Import'!$DH$7:$DH$359, MATCH($BP476, 'CSV Import'!$DG$7:$DG$359, 0))),0)</f>
        <v>0</v>
      </c>
      <c r="AN476" s="60">
        <f>IFERROR(VALUE(INDEX('CSV Import'!$DI$7:$DI$359, MATCH($BP476, 'CSV Import'!$DG$7:$DG$359, 0))),0)</f>
        <v>0</v>
      </c>
      <c r="AO476" s="134">
        <f>IFERROR(VALUE(INDEX('CSV Import'!$DN$7:$DN$359, MATCH($BP476, 'CSV Import'!$DM$7:$DM$359, 0))),0)</f>
        <v>1</v>
      </c>
      <c r="AP476" s="60">
        <f>IFERROR(VALUE(INDEX('CSV Import'!$DO$7:$DO$359, MATCH($BP476, 'CSV Import'!$DM$7:$DM$359, 0))),0)</f>
        <v>34.450000000000003</v>
      </c>
      <c r="AQ476" s="134">
        <f>IFERROR(VALUE(INDEX('CSV Import'!$DT$7:$DT$359, MATCH($BP476, 'CSV Import'!$DS$7:$DS$359, 0))),0)</f>
        <v>0</v>
      </c>
      <c r="AR476" s="60">
        <f>IFERROR(VALUE(INDEX('CSV Import'!$DU$7:$DU$359, MATCH($BP476, 'CSV Import'!$DS$7:$DS$359, 0))),0)</f>
        <v>0</v>
      </c>
      <c r="AS476" s="134">
        <f>IFERROR(VALUE(INDEX('CSV Import'!$DZ$7:$DZ$359, MATCH($BP476, 'CSV Import'!$DY$7:$DY$359, 0))),0)</f>
        <v>0</v>
      </c>
      <c r="AT476" s="60">
        <f>IFERROR(VALUE(INDEX('CSV Import'!$EA$7:$EA$359, MATCH($BP476, 'CSV Import'!$DY$7:$DY$359, 0))),0)</f>
        <v>0</v>
      </c>
      <c r="AU476" s="134">
        <f>IFERROR(VALUE(INDEX('CSV Import'!$EF$7:$EF$359, MATCH($BP476, 'CSV Import'!$EE$7:$EE$359, 0))),0)</f>
        <v>0</v>
      </c>
      <c r="AV476" s="60">
        <f>IFERROR(VALUE(INDEX('CSV Import'!$EG$7:$EG$359, MATCH($BP476, 'CSV Import'!$EE$7:$EE$359, 0))),0)</f>
        <v>0</v>
      </c>
      <c r="AW476" s="134">
        <f>IFERROR(VALUE(INDEX('CSV Import'!$EL$7:$EL$359, MATCH($BP476, 'CSV Import'!$EK$7:$EK$359, 0))),0)</f>
        <v>0</v>
      </c>
      <c r="AX476" s="60">
        <f>IFERROR(VALUE(INDEX('CSV Import'!$EM$7:$EM$359, MATCH($BP476, 'CSV Import'!$EK$7:$EK$359, 0))),0)</f>
        <v>0</v>
      </c>
      <c r="AY476" s="134">
        <f>IFERROR(VALUE(INDEX('CSV Import'!$ER$7:$ER$359, MATCH($BP476, 'CSV Import'!$EQ$7:$EQ$359, 0))),0)</f>
        <v>1</v>
      </c>
      <c r="AZ476" s="60">
        <f>IFERROR(VALUE(INDEX('CSV Import'!$ES$7:$ES$359, MATCH($BP476, 'CSV Import'!$EQ$7:$EQ$359, 0))),0)</f>
        <v>25.25</v>
      </c>
      <c r="BA476" s="134">
        <f>IFERROR(VALUE(INDEX('CSV Import'!$EX$7:$EX$359, MATCH($BP476, 'CSV Import'!$EW$7:$EW$359, 0))),0)</f>
        <v>0</v>
      </c>
      <c r="BB476" s="60">
        <f>IFERROR(VALUE(INDEX('CSV Import'!$EY$7:$EY$359, MATCH($BP476, 'CSV Import'!$EW$7:$EW$359, 0))),0)</f>
        <v>0</v>
      </c>
      <c r="BC476" s="134">
        <f>IFERROR(VALUE(INDEX('CSV Import'!$FD$7:$FD$359, MATCH($BP476, 'CSV Import'!$FC$7:$FC$359, 0))),0)</f>
        <v>0</v>
      </c>
      <c r="BD476" s="60">
        <f>IFERROR(VALUE(INDEX('CSV Import'!$FE$7:$FE$359, MATCH($BP476, 'CSV Import'!$FC$7:$FC$359, 0))),0)</f>
        <v>0</v>
      </c>
      <c r="BE476" s="134">
        <f>IFERROR(VALUE(INDEX('CSV Import'!$FJ$7:$FJ$359, MATCH($BP476, 'CSV Import'!$FI$7:$FI$359, 0))),0)</f>
        <v>0</v>
      </c>
      <c r="BF476" s="60">
        <f>IFERROR(VALUE(INDEX('CSV Import'!$FK$7:$FK$359, MATCH($BP476, 'CSV Import'!$FI$7:$FI$359, 0))),0)</f>
        <v>0</v>
      </c>
      <c r="BG476" s="134">
        <f>IFERROR(VALUE(INDEX('CSV Import'!$FP$7:$FP$359, MATCH($BP476, 'CSV Import'!$FO$7:$FO$359, 0))),0)</f>
        <v>1</v>
      </c>
      <c r="BH476" s="60">
        <f>IFERROR(VALUE(INDEX('CSV Import'!$FQ$7:$FQ$359, MATCH($BP476, 'CSV Import'!$FO$7:$FO$359, 0))),0)</f>
        <v>22.75</v>
      </c>
      <c r="BI476" s="134">
        <f>IFERROR(VALUE(INDEX('CSV Import'!$FV$7:$FV$359, MATCH($BP476, 'CSV Import'!$FU$7:$FU$359, 0))),0)</f>
        <v>3</v>
      </c>
      <c r="BJ476" s="60">
        <f>IFERROR(VALUE(INDEX('CSV Import'!$FW$7:$FW$359, MATCH($BP476, 'CSV Import'!$FU$7:$FU$359, 0))),0)</f>
        <v>80.55</v>
      </c>
      <c r="BK476" s="134">
        <f>IFERROR(VALUE(INDEX('CSV Import'!$GB$7:$GB$359, MATCH($BP476, 'CSV Import'!$GA$7:$GA$359, 0))),0)</f>
        <v>0</v>
      </c>
      <c r="BL476" s="60">
        <f>IFERROR(VALUE(INDEX('CSV Import'!$GC$7:$GC$359, MATCH($BP476, 'CSV Import'!$GA$7:$GA$359, 0))),0)</f>
        <v>0</v>
      </c>
      <c r="BM476" s="61">
        <f>SUM(C476,E476,G476,I476,K476,M476,O476,Q476,S476,U476,W476,Y476,AA476,AC476,AE476)+SUM(AG476,AI476,AK476,AM476,AO476,AQ476,AS476,AU476,AW476,AY476,BA476,BC476,BE476,BG476,BI476,BK476)</f>
        <v>8</v>
      </c>
      <c r="BN476" s="62">
        <f t="shared" si="616"/>
        <v>208.25</v>
      </c>
      <c r="BP476" s="33" t="s">
        <v>403</v>
      </c>
    </row>
    <row r="477" spans="1:68" ht="15" thickBot="1" x14ac:dyDescent="0.25">
      <c r="A477" s="28">
        <f>ROW()</f>
        <v>477</v>
      </c>
      <c r="B477" s="83" t="s">
        <v>404</v>
      </c>
      <c r="C477" s="141">
        <f>IFERROR(VALUE(INDEX('CSV Import'!$D$7:$D$359, MATCH($BP477, 'CSV Import'!$C$7:$C$359, 0))),0)</f>
        <v>0</v>
      </c>
      <c r="D477" s="98">
        <f>IFERROR(VALUE(INDEX('CSV Import'!$E$7:$E$359, MATCH($BP477, 'CSV Import'!$C$7:$C$359, 0))),0)</f>
        <v>0</v>
      </c>
      <c r="E477" s="141">
        <f>IFERROR(VALUE(INDEX('CSV Import'!$J$7:$J$359, MATCH($BP477, 'CSV Import'!$I$7:$I$359, 0))),0)</f>
        <v>0</v>
      </c>
      <c r="F477" s="98">
        <f>IFERROR(VALUE(INDEX('CSV Import'!$K$7:$K$359, MATCH($BP477, 'CSV Import'!$I$7:$I$359, 0))),0)</f>
        <v>0</v>
      </c>
      <c r="G477" s="141">
        <f>IFERROR(VALUE(INDEX('CSV Import'!$P$7:$P$359, MATCH($BP477, 'CSV Import'!$O$7:$O$359, 0))),0)</f>
        <v>0</v>
      </c>
      <c r="H477" s="98">
        <f>IFERROR(VALUE(INDEX('CSV Import'!$Q$7:$Q$359, MATCH($BP477, 'CSV Import'!$O$7:$O$359, 0))),0)</f>
        <v>0</v>
      </c>
      <c r="I477" s="141">
        <f>IFERROR(VALUE(INDEX('CSV Import'!$V$7:$V$359, MATCH($BP477, 'CSV Import'!$U$7:$U$359, 0))),0)</f>
        <v>0</v>
      </c>
      <c r="J477" s="98">
        <f>IFERROR(VALUE(INDEX('CSV Import'!$W$7:$W$359, MATCH($BP477, 'CSV Import'!$U$7:$U$359, 0))),0)</f>
        <v>0</v>
      </c>
      <c r="K477" s="141">
        <f>IFERROR(VALUE(INDEX('CSV Import'!$AB$7:$AB$359, MATCH($BP477, 'CSV Import'!$AA$7:$AA$359, 0))),0)</f>
        <v>0</v>
      </c>
      <c r="L477" s="98">
        <f>IFERROR(VALUE(INDEX('CSV Import'!$AC$7:$AC$359, MATCH($BP477, 'CSV Import'!$AA$7:$AA$359, 0))),0)</f>
        <v>0</v>
      </c>
      <c r="M477" s="141">
        <f>IFERROR(VALUE(INDEX('CSV Import'!$AH$7:$AH$359, MATCH($BP477, 'CSV Import'!$AG$7:$AG$359, 0))),0)</f>
        <v>0</v>
      </c>
      <c r="N477" s="98">
        <f>IFERROR(VALUE(INDEX('CSV Import'!$AI$7:$AI$359, MATCH($BP477, 'CSV Import'!$AG$7:$AG$359, 0))),0)</f>
        <v>0</v>
      </c>
      <c r="O477" s="141">
        <f>IFERROR(VALUE(INDEX('CSV Import'!$AN$7:$AN$359, MATCH($BP477, 'CSV Import'!$AM$7:$AM$359, 0))),0)</f>
        <v>0</v>
      </c>
      <c r="P477" s="98">
        <f>IFERROR(VALUE(INDEX('CSV Import'!$AO$7:$AO$359, MATCH($BP477, 'CSV Import'!$AM$7:$AM$359, 0))),0)</f>
        <v>0</v>
      </c>
      <c r="Q477" s="141">
        <f>IFERROR(VALUE(INDEX('CSV Import'!$AT$7:$AT$359, MATCH($BP477, 'CSV Import'!$AS$7:$AS$359, 0))),0)</f>
        <v>0</v>
      </c>
      <c r="R477" s="98">
        <f>IFERROR(VALUE(INDEX('CSV Import'!$AU$7:$AU$359, MATCH($BP477, 'CSV Import'!$AS$7:$AS$359, 0))),0)</f>
        <v>0</v>
      </c>
      <c r="S477" s="141">
        <f>IFERROR(VALUE(INDEX('CSV Import'!$AZ$7:$AZ$359, MATCH($BP477, 'CSV Import'!$AY$7:$AY$359, 0))),0)</f>
        <v>0</v>
      </c>
      <c r="T477" s="98">
        <f>IFERROR(VALUE(INDEX('CSV Import'!$BA$7:$BA$359, MATCH($BP477, 'CSV Import'!$AY$7:$AY$359, 0))),0)</f>
        <v>0</v>
      </c>
      <c r="U477" s="141">
        <f>IFERROR(VALUE(INDEX('CSV Import'!$BF$7:$BF$359, MATCH($BP477, 'CSV Import'!$BE$7:$BE$359, 0))),0)</f>
        <v>0</v>
      </c>
      <c r="V477" s="98">
        <f>IFERROR(VALUE(INDEX('CSV Import'!$BG$7:$BG$359, MATCH($BP477, 'CSV Import'!$BE$7:$BE$359, 0))),0)</f>
        <v>0</v>
      </c>
      <c r="W477" s="141">
        <f>IFERROR(VALUE(INDEX('CSV Import'!$BL$7:$BL$359, MATCH($BP477, 'CSV Import'!$BK$7:$BK$359, 0))),0)</f>
        <v>0</v>
      </c>
      <c r="X477" s="98">
        <f>IFERROR(VALUE(INDEX('CSV Import'!$BM$7:$BM$359, MATCH($BP477, 'CSV Import'!$BK$7:$BK$359, 0))),0)</f>
        <v>0</v>
      </c>
      <c r="Y477" s="141">
        <f>IFERROR(VALUE(INDEX('CSV Import'!$BR$7:$BR$359, MATCH($BP477, 'CSV Import'!$BQ$7:$BQ$359, 0))),0)</f>
        <v>0</v>
      </c>
      <c r="Z477" s="98">
        <f>IFERROR(VALUE(INDEX('CSV Import'!$BS$7:$BS$359, MATCH($BP477, 'CSV Import'!$BQ$7:$BQ$359, 0))),0)</f>
        <v>0</v>
      </c>
      <c r="AA477" s="141">
        <f>IFERROR(VALUE(INDEX('CSV Import'!$BX$7:$BX$359, MATCH($BP477, 'CSV Import'!$BW$7:$BW$359, 0))),0)</f>
        <v>0</v>
      </c>
      <c r="AB477" s="98">
        <f>IFERROR(VALUE(INDEX('CSV Import'!$BY$7:$BY$359, MATCH($BP477, 'CSV Import'!$BW$7:$BW$359, 0))),0)</f>
        <v>0</v>
      </c>
      <c r="AC477" s="141">
        <f>IFERROR(VALUE(INDEX('CSV Import'!$CD$7:$CD$359, MATCH($BP477, 'CSV Import'!$CC$7:$CC$359, 0))),0)</f>
        <v>0</v>
      </c>
      <c r="AD477" s="98">
        <f>IFERROR(VALUE(INDEX('CSV Import'!$CE$7:$CE$359, MATCH($BP477, 'CSV Import'!$CC$7:$CC$359, 0))),0)</f>
        <v>0</v>
      </c>
      <c r="AE477" s="141">
        <f>IFERROR(VALUE(INDEX('CSV Import'!$CJ$7:$CJ$359, MATCH($BP477, 'CSV Import'!$CI$7:$CI$359, 0))),0)</f>
        <v>0</v>
      </c>
      <c r="AF477" s="98">
        <f>IFERROR(VALUE(INDEX('CSV Import'!$CK$7:$CK$359, MATCH($BP477, 'CSV Import'!$CI$7:$CI$359, 0))),0)</f>
        <v>0</v>
      </c>
      <c r="AG477" s="141">
        <f>IFERROR(VALUE(INDEX('CSV Import'!$CP$7:$CP$359, MATCH($BP477, 'CSV Import'!$CO$7:$CO$359, 0))),0)</f>
        <v>0</v>
      </c>
      <c r="AH477" s="98">
        <f>IFERROR(VALUE(INDEX('CSV Import'!$CQ$7:$CQ$359, MATCH($BP477, 'CSV Import'!$CO$7:$CO$359, 0))),0)</f>
        <v>0</v>
      </c>
      <c r="AI477" s="141">
        <f>IFERROR(VALUE(INDEX('CSV Import'!$CV$7:$CV$359, MATCH($BP477, 'CSV Import'!$CU$7:$CU$359, 0))),0)</f>
        <v>0</v>
      </c>
      <c r="AJ477" s="98">
        <f>IFERROR(VALUE(INDEX('CSV Import'!$CW$7:$CW$359, MATCH($BP477, 'CSV Import'!$CU$7:$CU$359, 0))),0)</f>
        <v>0</v>
      </c>
      <c r="AK477" s="141">
        <f>IFERROR(VALUE(INDEX('CSV Import'!$DB$7:$DB$359, MATCH($BP477, 'CSV Import'!$DA$7:$DA$359, 0))),0)</f>
        <v>0</v>
      </c>
      <c r="AL477" s="98">
        <f>IFERROR(VALUE(INDEX('CSV Import'!$DC$7:$DC$359, MATCH($BP477, 'CSV Import'!$DA$7:$DA$359, 0))),0)</f>
        <v>0</v>
      </c>
      <c r="AM477" s="141">
        <f>IFERROR(VALUE(INDEX('CSV Import'!$DH$7:$DH$359, MATCH($BP477, 'CSV Import'!$DG$7:$DG$359, 0))),0)</f>
        <v>0</v>
      </c>
      <c r="AN477" s="98">
        <f>IFERROR(VALUE(INDEX('CSV Import'!$DI$7:$DI$359, MATCH($BP477, 'CSV Import'!$DG$7:$DG$359, 0))),0)</f>
        <v>0</v>
      </c>
      <c r="AO477" s="141">
        <f>IFERROR(VALUE(INDEX('CSV Import'!$DN$7:$DN$359, MATCH($BP477, 'CSV Import'!$DM$7:$DM$359, 0))),0)</f>
        <v>0</v>
      </c>
      <c r="AP477" s="98">
        <f>IFERROR(VALUE(INDEX('CSV Import'!$DO$7:$DO$359, MATCH($BP477, 'CSV Import'!$DM$7:$DM$359, 0))),0)</f>
        <v>0</v>
      </c>
      <c r="AQ477" s="141">
        <f>IFERROR(VALUE(INDEX('CSV Import'!$DT$7:$DT$359, MATCH($BP477, 'CSV Import'!$DS$7:$DS$359, 0))),0)</f>
        <v>0</v>
      </c>
      <c r="AR477" s="98">
        <f>IFERROR(VALUE(INDEX('CSV Import'!$DU$7:$DU$359, MATCH($BP477, 'CSV Import'!$DS$7:$DS$359, 0))),0)</f>
        <v>0</v>
      </c>
      <c r="AS477" s="141">
        <f>IFERROR(VALUE(INDEX('CSV Import'!$DZ$7:$DZ$359, MATCH($BP477, 'CSV Import'!$DY$7:$DY$359, 0))),0)</f>
        <v>2</v>
      </c>
      <c r="AT477" s="98">
        <f>IFERROR(VALUE(INDEX('CSV Import'!$EA$7:$EA$359, MATCH($BP477, 'CSV Import'!$DY$7:$DY$359, 0))),0)</f>
        <v>59</v>
      </c>
      <c r="AU477" s="141">
        <f>IFERROR(VALUE(INDEX('CSV Import'!$EF$7:$EF$359, MATCH($BP477, 'CSV Import'!$EE$7:$EE$359, 0))),0)</f>
        <v>0</v>
      </c>
      <c r="AV477" s="98">
        <f>IFERROR(VALUE(INDEX('CSV Import'!$EG$7:$EG$359, MATCH($BP477, 'CSV Import'!$EE$7:$EE$359, 0))),0)</f>
        <v>0</v>
      </c>
      <c r="AW477" s="141">
        <f>IFERROR(VALUE(INDEX('CSV Import'!$EL$7:$EL$359, MATCH($BP477, 'CSV Import'!$EK$7:$EK$359, 0))),0)</f>
        <v>0</v>
      </c>
      <c r="AX477" s="98">
        <f>IFERROR(VALUE(INDEX('CSV Import'!$EM$7:$EM$359, MATCH($BP477, 'CSV Import'!$EK$7:$EK$359, 0))),0)</f>
        <v>0</v>
      </c>
      <c r="AY477" s="141">
        <f>IFERROR(VALUE(INDEX('CSV Import'!$ER$7:$ER$359, MATCH($BP477, 'CSV Import'!$EQ$7:$EQ$359, 0))),0)</f>
        <v>0</v>
      </c>
      <c r="AZ477" s="98">
        <f>IFERROR(VALUE(INDEX('CSV Import'!$ES$7:$ES$359, MATCH($BP477, 'CSV Import'!$EQ$7:$EQ$359, 0))),0)</f>
        <v>0</v>
      </c>
      <c r="BA477" s="141">
        <f>IFERROR(VALUE(INDEX('CSV Import'!$EX$7:$EX$359, MATCH($BP477, 'CSV Import'!$EW$7:$EW$359, 0))),0)</f>
        <v>1</v>
      </c>
      <c r="BB477" s="98">
        <f>IFERROR(VALUE(INDEX('CSV Import'!$EY$7:$EY$359, MATCH($BP477, 'CSV Import'!$EW$7:$EW$359, 0))),0)</f>
        <v>29.75</v>
      </c>
      <c r="BC477" s="141">
        <f>IFERROR(VALUE(INDEX('CSV Import'!$FD$7:$FD$359, MATCH($BP477, 'CSV Import'!$FC$7:$FC$359, 0))),0)</f>
        <v>0</v>
      </c>
      <c r="BD477" s="98">
        <f>IFERROR(VALUE(INDEX('CSV Import'!$FE$7:$FE$359, MATCH($BP477, 'CSV Import'!$FC$7:$FC$359, 0))),0)</f>
        <v>0</v>
      </c>
      <c r="BE477" s="141">
        <f>IFERROR(VALUE(INDEX('CSV Import'!$FJ$7:$FJ$359, MATCH($BP477, 'CSV Import'!$FI$7:$FI$359, 0))),0)</f>
        <v>0</v>
      </c>
      <c r="BF477" s="98">
        <f>IFERROR(VALUE(INDEX('CSV Import'!$FK$7:$FK$359, MATCH($BP477, 'CSV Import'!$FI$7:$FI$359, 0))),0)</f>
        <v>0</v>
      </c>
      <c r="BG477" s="141">
        <f>IFERROR(VALUE(INDEX('CSV Import'!$FP$7:$FP$359, MATCH($BP477, 'CSV Import'!$FO$7:$FO$359, 0))),0)</f>
        <v>0</v>
      </c>
      <c r="BH477" s="98">
        <f>IFERROR(VALUE(INDEX('CSV Import'!$FQ$7:$FQ$359, MATCH($BP477, 'CSV Import'!$FO$7:$FO$359, 0))),0)</f>
        <v>0</v>
      </c>
      <c r="BI477" s="141">
        <f>IFERROR(VALUE(INDEX('CSV Import'!$FV$7:$FV$359, MATCH($BP477, 'CSV Import'!$FU$7:$FU$359, 0))),0)</f>
        <v>1</v>
      </c>
      <c r="BJ477" s="98">
        <f>IFERROR(VALUE(INDEX('CSV Import'!$FW$7:$FW$359, MATCH($BP477, 'CSV Import'!$FU$7:$FU$359, 0))),0)</f>
        <v>26.75</v>
      </c>
      <c r="BK477" s="141">
        <f>IFERROR(VALUE(INDEX('CSV Import'!$GB$7:$GB$359, MATCH($BP477, 'CSV Import'!$GA$7:$GA$359, 0))),0)</f>
        <v>0</v>
      </c>
      <c r="BL477" s="98">
        <f>IFERROR(VALUE(INDEX('CSV Import'!$GC$7:$GC$359, MATCH($BP477, 'CSV Import'!$GA$7:$GA$359, 0))),0)</f>
        <v>0</v>
      </c>
      <c r="BM477" s="71">
        <f>SUM(C477,E477,G477,I477,K477,M477,O477,Q477,S477,U477,W477,Y477,AA477,AC477,AE477)+SUM(AG477,AI477,AK477,AM477,AO477,AQ477,AS477,AU477,AW477,AY477,BA477,BC477,BE477,BG477,BI477,BK477)</f>
        <v>4</v>
      </c>
      <c r="BN477" s="72">
        <f t="shared" si="616"/>
        <v>115.5</v>
      </c>
      <c r="BP477" s="33" t="s">
        <v>405</v>
      </c>
    </row>
    <row r="478" spans="1:68" ht="15" thickBot="1" x14ac:dyDescent="0.25">
      <c r="A478" s="28">
        <f>ROW()</f>
        <v>478</v>
      </c>
      <c r="B478" s="104" t="s">
        <v>406</v>
      </c>
      <c r="C478" s="89">
        <f>SUM(C473:C477)</f>
        <v>3</v>
      </c>
      <c r="D478" s="74">
        <f t="shared" ref="D478:BN478" si="617">SUM(D473:D477)</f>
        <v>59.75</v>
      </c>
      <c r="E478" s="89">
        <f>SUM(E473:E477)</f>
        <v>0</v>
      </c>
      <c r="F478" s="74">
        <f t="shared" ref="F478" si="618">SUM(F473:F477)</f>
        <v>0</v>
      </c>
      <c r="G478" s="89">
        <f>SUM(G473:G477)</f>
        <v>0</v>
      </c>
      <c r="H478" s="74">
        <f t="shared" ref="H478" si="619">SUM(H473:H477)</f>
        <v>0</v>
      </c>
      <c r="I478" s="89">
        <f>SUM(I473:I477)</f>
        <v>0</v>
      </c>
      <c r="J478" s="74">
        <f t="shared" ref="J478" si="620">SUM(J473:J477)</f>
        <v>0</v>
      </c>
      <c r="K478" s="89">
        <f>SUM(K473:K477)</f>
        <v>4</v>
      </c>
      <c r="L478" s="74">
        <f t="shared" ref="L478" si="621">SUM(L473:L477)</f>
        <v>81.25</v>
      </c>
      <c r="M478" s="89">
        <f>SUM(M473:M477)</f>
        <v>2</v>
      </c>
      <c r="N478" s="74">
        <f t="shared" ref="N478" si="622">SUM(N473:N477)</f>
        <v>46.7</v>
      </c>
      <c r="O478" s="89">
        <f>SUM(O473:O477)</f>
        <v>1</v>
      </c>
      <c r="P478" s="74">
        <f t="shared" ref="P478" si="623">SUM(P473:P477)</f>
        <v>22.25</v>
      </c>
      <c r="Q478" s="89">
        <f>SUM(Q473:Q477)</f>
        <v>0</v>
      </c>
      <c r="R478" s="74">
        <f t="shared" ref="R478" si="624">SUM(R473:R477)</f>
        <v>0</v>
      </c>
      <c r="S478" s="89">
        <f>SUM(S473:S477)</f>
        <v>0</v>
      </c>
      <c r="T478" s="74">
        <f t="shared" ref="T478" si="625">SUM(T473:T477)</f>
        <v>0</v>
      </c>
      <c r="U478" s="89">
        <f>SUM(U473:U477)</f>
        <v>0</v>
      </c>
      <c r="V478" s="74">
        <f t="shared" ref="V478" si="626">SUM(V473:V477)</f>
        <v>0</v>
      </c>
      <c r="W478" s="89">
        <f>SUM(W473:W477)</f>
        <v>0</v>
      </c>
      <c r="X478" s="74">
        <f t="shared" ref="X478" si="627">SUM(X473:X477)</f>
        <v>0</v>
      </c>
      <c r="Y478" s="89">
        <f>SUM(Y473:Y477)</f>
        <v>0</v>
      </c>
      <c r="Z478" s="74">
        <f t="shared" ref="Z478" si="628">SUM(Z473:Z477)</f>
        <v>0</v>
      </c>
      <c r="AA478" s="89">
        <f>SUM(AA473:AA477)</f>
        <v>0</v>
      </c>
      <c r="AB478" s="74">
        <f t="shared" ref="AB478" si="629">SUM(AB473:AB477)</f>
        <v>0</v>
      </c>
      <c r="AC478" s="89">
        <f>SUM(AC473:AC477)</f>
        <v>2</v>
      </c>
      <c r="AD478" s="74">
        <f t="shared" ref="AD478" si="630">SUM(AD473:AD477)</f>
        <v>38</v>
      </c>
      <c r="AE478" s="89">
        <f>SUM(AE473:AE477)</f>
        <v>2</v>
      </c>
      <c r="AF478" s="74">
        <f t="shared" ref="AF478" si="631">SUM(AF473:AF477)</f>
        <v>30.75</v>
      </c>
      <c r="AG478" s="89">
        <f>SUM(AG473:AG477)</f>
        <v>0</v>
      </c>
      <c r="AH478" s="74">
        <f t="shared" ref="AH478" si="632">SUM(AH473:AH477)</f>
        <v>0</v>
      </c>
      <c r="AI478" s="89">
        <f>SUM(AI473:AI477)</f>
        <v>1</v>
      </c>
      <c r="AJ478" s="74">
        <f t="shared" ref="AJ478" si="633">SUM(AJ473:AJ477)</f>
        <v>22.75</v>
      </c>
      <c r="AK478" s="89">
        <f>SUM(AK473:AK477)</f>
        <v>0</v>
      </c>
      <c r="AL478" s="74">
        <f t="shared" ref="AL478" si="634">SUM(AL473:AL477)</f>
        <v>0</v>
      </c>
      <c r="AM478" s="89">
        <f>SUM(AM473:AM477)</f>
        <v>0</v>
      </c>
      <c r="AN478" s="74">
        <f t="shared" ref="AN478" si="635">SUM(AN473:AN477)</f>
        <v>0</v>
      </c>
      <c r="AO478" s="89">
        <f>SUM(AO473:AO477)</f>
        <v>2</v>
      </c>
      <c r="AP478" s="74">
        <f t="shared" ref="AP478" si="636">SUM(AP473:AP477)</f>
        <v>49.7</v>
      </c>
      <c r="AQ478" s="89">
        <f>SUM(AQ473:AQ477)</f>
        <v>1</v>
      </c>
      <c r="AR478" s="74">
        <f t="shared" ref="AR478" si="637">SUM(AR473:AR477)</f>
        <v>16.2</v>
      </c>
      <c r="AS478" s="89">
        <f>SUM(AS473:AS477)</f>
        <v>7</v>
      </c>
      <c r="AT478" s="74">
        <f t="shared" ref="AT478" si="638">SUM(AT473:AT477)</f>
        <v>156.5</v>
      </c>
      <c r="AU478" s="89">
        <f>SUM(AU473:AU477)</f>
        <v>0</v>
      </c>
      <c r="AV478" s="74">
        <f t="shared" ref="AV478" si="639">SUM(AV473:AV477)</f>
        <v>0</v>
      </c>
      <c r="AW478" s="89">
        <f>SUM(AW473:AW477)</f>
        <v>0</v>
      </c>
      <c r="AX478" s="74">
        <f t="shared" ref="AX478" si="640">SUM(AX473:AX477)</f>
        <v>0</v>
      </c>
      <c r="AY478" s="89">
        <f>SUM(AY473:AY477)</f>
        <v>1</v>
      </c>
      <c r="AZ478" s="74">
        <f t="shared" ref="AZ478" si="641">SUM(AZ473:AZ477)</f>
        <v>25.25</v>
      </c>
      <c r="BA478" s="89">
        <f>SUM(BA473:BA477)</f>
        <v>1</v>
      </c>
      <c r="BB478" s="74">
        <f t="shared" ref="BB478" si="642">SUM(BB473:BB477)</f>
        <v>29.75</v>
      </c>
      <c r="BC478" s="89">
        <f>SUM(BC473:BC477)</f>
        <v>1</v>
      </c>
      <c r="BD478" s="74">
        <f t="shared" ref="BD478" si="643">SUM(BD473:BD477)</f>
        <v>19.25</v>
      </c>
      <c r="BE478" s="89">
        <f>SUM(BE473:BE477)</f>
        <v>4</v>
      </c>
      <c r="BF478" s="74">
        <f t="shared" ref="BF478" si="644">SUM(BF473:BF477)</f>
        <v>67</v>
      </c>
      <c r="BG478" s="89">
        <f>SUM(BG473:BG477)</f>
        <v>2</v>
      </c>
      <c r="BH478" s="74">
        <f t="shared" ref="BH478" si="645">SUM(BH473:BH477)</f>
        <v>39.25</v>
      </c>
      <c r="BI478" s="89">
        <f>SUM(BI473:BI477)</f>
        <v>10</v>
      </c>
      <c r="BJ478" s="74">
        <f t="shared" ref="BJ478" si="646">SUM(BJ473:BJ477)</f>
        <v>223.39999999999998</v>
      </c>
      <c r="BK478" s="89">
        <f>SUM(BK473:BK477)</f>
        <v>0</v>
      </c>
      <c r="BL478" s="74">
        <f t="shared" ref="BL478" si="647">SUM(BL473:BL477)</f>
        <v>0</v>
      </c>
      <c r="BM478" s="89">
        <f t="shared" si="617"/>
        <v>44</v>
      </c>
      <c r="BN478" s="74">
        <f t="shared" si="617"/>
        <v>927.75</v>
      </c>
    </row>
    <row r="479" spans="1:68" ht="15" thickBot="1" x14ac:dyDescent="0.25">
      <c r="A479" s="28">
        <f>ROW()</f>
        <v>479</v>
      </c>
      <c r="B479" s="90"/>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c r="AK479" s="91"/>
      <c r="AL479" s="91"/>
      <c r="AM479" s="91"/>
      <c r="AN479" s="91"/>
      <c r="AO479" s="91"/>
      <c r="AP479" s="91"/>
      <c r="AQ479" s="91"/>
      <c r="AR479" s="91"/>
      <c r="AS479" s="91"/>
      <c r="AT479" s="91"/>
      <c r="AU479" s="91"/>
      <c r="AV479" s="91"/>
      <c r="AW479" s="91"/>
      <c r="AX479" s="91"/>
      <c r="AY479" s="91"/>
      <c r="AZ479" s="91"/>
      <c r="BA479" s="91"/>
      <c r="BB479" s="91"/>
      <c r="BC479" s="91"/>
      <c r="BD479" s="91"/>
      <c r="BE479" s="91"/>
      <c r="BF479" s="91"/>
      <c r="BG479" s="91"/>
      <c r="BH479" s="91"/>
      <c r="BI479" s="91"/>
      <c r="BJ479" s="91"/>
      <c r="BK479" s="91"/>
      <c r="BL479" s="91"/>
      <c r="BM479" s="47"/>
      <c r="BN479" s="91"/>
    </row>
    <row r="480" spans="1:68" ht="15" thickBot="1" x14ac:dyDescent="0.25">
      <c r="A480" s="28">
        <f>ROW()</f>
        <v>480</v>
      </c>
      <c r="B480" s="42" t="s">
        <v>407</v>
      </c>
      <c r="C480" s="51"/>
      <c r="E480" s="51"/>
      <c r="G480" s="51"/>
      <c r="I480" s="51"/>
      <c r="K480" s="51"/>
      <c r="M480" s="51"/>
      <c r="O480" s="51"/>
      <c r="Q480" s="51"/>
      <c r="S480" s="51"/>
      <c r="U480" s="51"/>
      <c r="W480" s="51"/>
      <c r="Y480" s="51"/>
      <c r="AA480" s="51"/>
      <c r="AC480" s="51"/>
      <c r="AE480" s="51"/>
      <c r="AG480" s="51"/>
      <c r="AI480" s="51"/>
      <c r="AK480" s="51"/>
      <c r="AM480" s="51"/>
      <c r="AO480" s="51"/>
      <c r="AQ480" s="51"/>
      <c r="AS480" s="51"/>
      <c r="AU480" s="51"/>
      <c r="AW480" s="51"/>
      <c r="AY480" s="51"/>
      <c r="BA480" s="51"/>
      <c r="BC480" s="51"/>
      <c r="BE480" s="51"/>
      <c r="BG480" s="51"/>
      <c r="BI480" s="51"/>
      <c r="BK480" s="51"/>
    </row>
    <row r="481" spans="1:68" x14ac:dyDescent="0.2">
      <c r="A481" s="28">
        <f>ROW()</f>
        <v>481</v>
      </c>
      <c r="B481" s="144" t="s">
        <v>399</v>
      </c>
      <c r="C481" s="132">
        <f>IFERROR(VALUE(INDEX('CSV Import'!$D$7:$D$359, MATCH($BP481, 'CSV Import'!$C$7:$C$359, 0))),0)</f>
        <v>0</v>
      </c>
      <c r="D481" s="55">
        <f>IFERROR(VALUE(INDEX('CSV Import'!$E$7:$E$359, MATCH($BP481, 'CSV Import'!$C$7:$C$359, 0))),0)</f>
        <v>0</v>
      </c>
      <c r="E481" s="132">
        <f>IFERROR(VALUE(INDEX('CSV Import'!$J$7:$J$359, MATCH($BP481, 'CSV Import'!$I$7:$I$359, 0))),0)</f>
        <v>1</v>
      </c>
      <c r="F481" s="55">
        <f>IFERROR(VALUE(INDEX('CSV Import'!$K$7:$K$359, MATCH($BP481, 'CSV Import'!$I$7:$I$359, 0))),0)</f>
        <v>17.75</v>
      </c>
      <c r="G481" s="132">
        <f>IFERROR(VALUE(INDEX('CSV Import'!$P$7:$P$359, MATCH($BP481, 'CSV Import'!$O$7:$O$359, 0))),0)</f>
        <v>1</v>
      </c>
      <c r="H481" s="55">
        <f>IFERROR(VALUE(INDEX('CSV Import'!$Q$7:$Q$359, MATCH($BP481, 'CSV Import'!$O$7:$O$359, 0))),0)</f>
        <v>15.5</v>
      </c>
      <c r="I481" s="132">
        <f>IFERROR(VALUE(INDEX('CSV Import'!$V$7:$V$359, MATCH($BP481, 'CSV Import'!$U$7:$U$359, 0))),0)</f>
        <v>0</v>
      </c>
      <c r="J481" s="55">
        <f>IFERROR(VALUE(INDEX('CSV Import'!$W$7:$W$359, MATCH($BP481, 'CSV Import'!$U$7:$U$359, 0))),0)</f>
        <v>0</v>
      </c>
      <c r="K481" s="132">
        <f>IFERROR(VALUE(INDEX('CSV Import'!$AB$7:$AB$359, MATCH($BP481, 'CSV Import'!$AA$7:$AA$359, 0))),0)</f>
        <v>2</v>
      </c>
      <c r="L481" s="55">
        <f>IFERROR(VALUE(INDEX('CSV Import'!$AC$7:$AC$359, MATCH($BP481, 'CSV Import'!$AA$7:$AA$359, 0))),0)</f>
        <v>36.15</v>
      </c>
      <c r="M481" s="132">
        <f>IFERROR(VALUE(INDEX('CSV Import'!$AH$7:$AH$359, MATCH($BP481, 'CSV Import'!$AG$7:$AG$359, 0))),0)</f>
        <v>2</v>
      </c>
      <c r="N481" s="55">
        <f>IFERROR(VALUE(INDEX('CSV Import'!$AI$7:$AI$359, MATCH($BP481, 'CSV Import'!$AG$7:$AG$359, 0))),0)</f>
        <v>35.25</v>
      </c>
      <c r="O481" s="132">
        <f>IFERROR(VALUE(INDEX('CSV Import'!$AN$7:$AN$359, MATCH($BP481, 'CSV Import'!$AM$7:$AM$359, 0))),0)</f>
        <v>0</v>
      </c>
      <c r="P481" s="55">
        <f>IFERROR(VALUE(INDEX('CSV Import'!$AO$7:$AO$359, MATCH($BP481, 'CSV Import'!$AM$7:$AM$359, 0))),0)</f>
        <v>0</v>
      </c>
      <c r="Q481" s="132">
        <f>IFERROR(VALUE(INDEX('CSV Import'!$AT$7:$AT$359, MATCH($BP481, 'CSV Import'!$AS$7:$AS$359, 0))),0)</f>
        <v>1</v>
      </c>
      <c r="R481" s="55">
        <f>IFERROR(VALUE(INDEX('CSV Import'!$AU$7:$AU$359, MATCH($BP481, 'CSV Import'!$AS$7:$AS$359, 0))),0)</f>
        <v>16.5</v>
      </c>
      <c r="S481" s="132">
        <f>IFERROR(VALUE(INDEX('CSV Import'!$AZ$7:$AZ$359, MATCH($BP481, 'CSV Import'!$AY$7:$AY$359, 0))),0)</f>
        <v>0</v>
      </c>
      <c r="T481" s="55">
        <f>IFERROR(VALUE(INDEX('CSV Import'!$BA$7:$BA$359, MATCH($BP481, 'CSV Import'!$AY$7:$AY$359, 0))),0)</f>
        <v>0</v>
      </c>
      <c r="U481" s="132">
        <f>IFERROR(VALUE(INDEX('CSV Import'!$BF$7:$BF$359, MATCH($BP481, 'CSV Import'!$BE$7:$BE$359, 0))),0)</f>
        <v>1</v>
      </c>
      <c r="V481" s="55">
        <f>IFERROR(VALUE(INDEX('CSV Import'!$BG$7:$BG$359, MATCH($BP481, 'CSV Import'!$BE$7:$BE$359, 0))),0)</f>
        <v>17.75</v>
      </c>
      <c r="W481" s="132">
        <f>IFERROR(VALUE(INDEX('CSV Import'!$BL$7:$BL$359, MATCH($BP481, 'CSV Import'!$BK$7:$BK$359, 0))),0)</f>
        <v>0</v>
      </c>
      <c r="X481" s="55">
        <f>IFERROR(VALUE(INDEX('CSV Import'!$BM$7:$BM$359, MATCH($BP481, 'CSV Import'!$BK$7:$BK$359, 0))),0)</f>
        <v>0</v>
      </c>
      <c r="Y481" s="132">
        <f>IFERROR(VALUE(INDEX('CSV Import'!$BR$7:$BR$359, MATCH($BP481, 'CSV Import'!$BQ$7:$BQ$359, 0))),0)</f>
        <v>0</v>
      </c>
      <c r="Z481" s="55">
        <f>IFERROR(VALUE(INDEX('CSV Import'!$BS$7:$BS$359, MATCH($BP481, 'CSV Import'!$BQ$7:$BQ$359, 0))),0)</f>
        <v>0</v>
      </c>
      <c r="AA481" s="132">
        <f>IFERROR(VALUE(INDEX('CSV Import'!$BX$7:$BX$359, MATCH($BP481, 'CSV Import'!$BW$7:$BW$359, 0))),0)</f>
        <v>0</v>
      </c>
      <c r="AB481" s="55">
        <f>IFERROR(VALUE(INDEX('CSV Import'!$BY$7:$BY$359, MATCH($BP481, 'CSV Import'!$BW$7:$BW$359, 0))),0)</f>
        <v>0</v>
      </c>
      <c r="AC481" s="132">
        <f>IFERROR(VALUE(INDEX('CSV Import'!$CD$7:$CD$359, MATCH($BP481, 'CSV Import'!$CC$7:$CC$359, 0))),0)</f>
        <v>0</v>
      </c>
      <c r="AD481" s="55">
        <f>IFERROR(VALUE(INDEX('CSV Import'!$CE$7:$CE$359, MATCH($BP481, 'CSV Import'!$CC$7:$CC$359, 0))),0)</f>
        <v>0</v>
      </c>
      <c r="AE481" s="132">
        <f>IFERROR(VALUE(INDEX('CSV Import'!$CJ$7:$CJ$359, MATCH($BP481, 'CSV Import'!$CI$7:$CI$359, 0))),0)</f>
        <v>1</v>
      </c>
      <c r="AF481" s="55">
        <f>IFERROR(VALUE(INDEX('CSV Import'!$CK$7:$CK$359, MATCH($BP481, 'CSV Import'!$CI$7:$CI$359, 0))),0)</f>
        <v>13.75</v>
      </c>
      <c r="AG481" s="132">
        <f>IFERROR(VALUE(INDEX('CSV Import'!$CP$7:$CP$359, MATCH($BP481, 'CSV Import'!$CO$7:$CO$359, 0))),0)</f>
        <v>1</v>
      </c>
      <c r="AH481" s="55">
        <f>IFERROR(VALUE(INDEX('CSV Import'!$CQ$7:$CQ$359, MATCH($BP481, 'CSV Import'!$CO$7:$CO$359, 0))),0)</f>
        <v>20.100000000000001</v>
      </c>
      <c r="AI481" s="132">
        <f>IFERROR(VALUE(INDEX('CSV Import'!$CV$7:$CV$359, MATCH($BP481, 'CSV Import'!$CU$7:$CU$359, 0))),0)</f>
        <v>1</v>
      </c>
      <c r="AJ481" s="55">
        <f>IFERROR(VALUE(INDEX('CSV Import'!$CW$7:$CW$359, MATCH($BP481, 'CSV Import'!$CU$7:$CU$359, 0))),0)</f>
        <v>14.4</v>
      </c>
      <c r="AK481" s="132">
        <f>IFERROR(VALUE(INDEX('CSV Import'!$DB$7:$DB$359, MATCH($BP481, 'CSV Import'!$DA$7:$DA$359, 0))),0)</f>
        <v>0</v>
      </c>
      <c r="AL481" s="55">
        <f>IFERROR(VALUE(INDEX('CSV Import'!$DC$7:$DC$359, MATCH($BP481, 'CSV Import'!$DA$7:$DA$359, 0))),0)</f>
        <v>0</v>
      </c>
      <c r="AM481" s="132">
        <f>IFERROR(VALUE(INDEX('CSV Import'!$DH$7:$DH$359, MATCH($BP481, 'CSV Import'!$DG$7:$DG$359, 0))),0)</f>
        <v>2</v>
      </c>
      <c r="AN481" s="55">
        <f>IFERROR(VALUE(INDEX('CSV Import'!$DI$7:$DI$359, MATCH($BP481, 'CSV Import'!$DG$7:$DG$359, 0))),0)</f>
        <v>38.25</v>
      </c>
      <c r="AO481" s="132">
        <f>IFERROR(VALUE(INDEX('CSV Import'!$DN$7:$DN$359, MATCH($BP481, 'CSV Import'!$DM$7:$DM$359, 0))),0)</f>
        <v>4</v>
      </c>
      <c r="AP481" s="55">
        <f>IFERROR(VALUE(INDEX('CSV Import'!$DO$7:$DO$359, MATCH($BP481, 'CSV Import'!$DM$7:$DM$359, 0))),0)</f>
        <v>77.8</v>
      </c>
      <c r="AQ481" s="132">
        <f>IFERROR(VALUE(INDEX('CSV Import'!$DT$7:$DT$359, MATCH($BP481, 'CSV Import'!$DS$7:$DS$359, 0))),0)</f>
        <v>2</v>
      </c>
      <c r="AR481" s="55">
        <f>IFERROR(VALUE(INDEX('CSV Import'!$DU$7:$DU$359, MATCH($BP481, 'CSV Import'!$DS$7:$DS$359, 0))),0)</f>
        <v>27.25</v>
      </c>
      <c r="AS481" s="132">
        <f>IFERROR(VALUE(INDEX('CSV Import'!$DZ$7:$DZ$359, MATCH($BP481, 'CSV Import'!$DY$7:$DY$359, 0))),0)</f>
        <v>2</v>
      </c>
      <c r="AT481" s="55">
        <f>IFERROR(VALUE(INDEX('CSV Import'!$EA$7:$EA$359, MATCH($BP481, 'CSV Import'!$DY$7:$DY$359, 0))),0)</f>
        <v>39.5</v>
      </c>
      <c r="AU481" s="132">
        <f>IFERROR(VALUE(INDEX('CSV Import'!$EF$7:$EF$359, MATCH($BP481, 'CSV Import'!$EE$7:$EE$359, 0))),0)</f>
        <v>0</v>
      </c>
      <c r="AV481" s="55">
        <f>IFERROR(VALUE(INDEX('CSV Import'!$EG$7:$EG$359, MATCH($BP481, 'CSV Import'!$EE$7:$EE$359, 0))),0)</f>
        <v>0</v>
      </c>
      <c r="AW481" s="132">
        <f>IFERROR(VALUE(INDEX('CSV Import'!$EL$7:$EL$359, MATCH($BP481, 'CSV Import'!$EK$7:$EK$359, 0))),0)</f>
        <v>1</v>
      </c>
      <c r="AX481" s="55">
        <f>IFERROR(VALUE(INDEX('CSV Import'!$EM$7:$EM$359, MATCH($BP481, 'CSV Import'!$EK$7:$EK$359, 0))),0)</f>
        <v>14.4</v>
      </c>
      <c r="AY481" s="132">
        <f>IFERROR(VALUE(INDEX('CSV Import'!$ER$7:$ER$359, MATCH($BP481, 'CSV Import'!$EQ$7:$EQ$359, 0))),0)</f>
        <v>0</v>
      </c>
      <c r="AZ481" s="55">
        <f>IFERROR(VALUE(INDEX('CSV Import'!$ES$7:$ES$359, MATCH($BP481, 'CSV Import'!$EQ$7:$EQ$359, 0))),0)</f>
        <v>0</v>
      </c>
      <c r="BA481" s="132">
        <f>IFERROR(VALUE(INDEX('CSV Import'!$EX$7:$EX$359, MATCH($BP481, 'CSV Import'!$EW$7:$EW$359, 0))),0)</f>
        <v>2</v>
      </c>
      <c r="BB481" s="55">
        <f>IFERROR(VALUE(INDEX('CSV Import'!$EY$7:$EY$359, MATCH($BP481, 'CSV Import'!$EW$7:$EW$359, 0))),0)</f>
        <v>37.5</v>
      </c>
      <c r="BC481" s="132">
        <f>IFERROR(VALUE(INDEX('CSV Import'!$FD$7:$FD$359, MATCH($BP481, 'CSV Import'!$FC$7:$FC$359, 0))),0)</f>
        <v>2</v>
      </c>
      <c r="BD481" s="55">
        <f>IFERROR(VALUE(INDEX('CSV Import'!$FE$7:$FE$359, MATCH($BP481, 'CSV Import'!$FC$7:$FC$359, 0))),0)</f>
        <v>34.9</v>
      </c>
      <c r="BE481" s="132">
        <f>IFERROR(VALUE(INDEX('CSV Import'!$FJ$7:$FJ$359, MATCH($BP481, 'CSV Import'!$FI$7:$FI$359, 0))),0)</f>
        <v>2</v>
      </c>
      <c r="BF481" s="55">
        <f>IFERROR(VALUE(INDEX('CSV Import'!$FK$7:$FK$359, MATCH($BP481, 'CSV Import'!$FI$7:$FI$359, 0))),0)</f>
        <v>30.75</v>
      </c>
      <c r="BG481" s="132">
        <f>IFERROR(VALUE(INDEX('CSV Import'!$FP$7:$FP$359, MATCH($BP481, 'CSV Import'!$FO$7:$FO$359, 0))),0)</f>
        <v>2</v>
      </c>
      <c r="BH481" s="55">
        <f>IFERROR(VALUE(INDEX('CSV Import'!$FQ$7:$FQ$359, MATCH($BP481, 'CSV Import'!$FO$7:$FO$359, 0))),0)</f>
        <v>36.15</v>
      </c>
      <c r="BI481" s="132">
        <f>IFERROR(VALUE(INDEX('CSV Import'!$FV$7:$FV$359, MATCH($BP481, 'CSV Import'!$FU$7:$FU$359, 0))),0)</f>
        <v>1</v>
      </c>
      <c r="BJ481" s="55">
        <f>IFERROR(VALUE(INDEX('CSV Import'!$FW$7:$FW$359, MATCH($BP481, 'CSV Import'!$FU$7:$FU$359, 0))),0)</f>
        <v>15.25</v>
      </c>
      <c r="BK481" s="132">
        <f>IFERROR(VALUE(INDEX('CSV Import'!$GB$7:$GB$359, MATCH($BP481, 'CSV Import'!$GA$7:$GA$359, 0))),0)</f>
        <v>0</v>
      </c>
      <c r="BL481" s="55">
        <f>IFERROR(VALUE(INDEX('CSV Import'!$GC$7:$GC$359, MATCH($BP481, 'CSV Import'!$GA$7:$GA$359, 0))),0)</f>
        <v>0</v>
      </c>
      <c r="BM481" s="56">
        <f>SUM(C481,E481,G481,I481,K481,M481,O481,Q481,S481,U481,W481,Y481,AA481,AC481,AE481)+SUM(AG481,AI481,AK481,AM481,AO481,AQ481,AS481,AU481,AW481,AY481,BA481,BC481,BE481,BG481,BI481,BK481)</f>
        <v>31</v>
      </c>
      <c r="BN481" s="57">
        <f t="shared" ref="BN481:BN484" si="648">SUM(D481,F481,H481,J481,L481,N481,P481,R481,T481,V481,X481,Z481,AB481,AD481,AF481)+SUM(AH481,AJ481,AL481,AN481,AP481,AR481,AT481,AV481,AX481,AZ481,BB481,BD481,BF481,BH481,BJ481,BL481)</f>
        <v>538.9</v>
      </c>
      <c r="BP481" s="33" t="s">
        <v>408</v>
      </c>
    </row>
    <row r="482" spans="1:68" x14ac:dyDescent="0.2">
      <c r="A482" s="28">
        <f>ROW()</f>
        <v>482</v>
      </c>
      <c r="B482" s="58" t="s">
        <v>393</v>
      </c>
      <c r="C482" s="134">
        <f>IFERROR(VALUE(INDEX('CSV Import'!$D$7:$D$359, MATCH($BP482, 'CSV Import'!$C$7:$C$359, 0))),0)</f>
        <v>4</v>
      </c>
      <c r="D482" s="60">
        <f>IFERROR(VALUE(INDEX('CSV Import'!$E$7:$E$359, MATCH($BP482, 'CSV Import'!$C$7:$C$359, 0))),0)</f>
        <v>76.25</v>
      </c>
      <c r="E482" s="134">
        <f>IFERROR(VALUE(INDEX('CSV Import'!$J$7:$J$359, MATCH($BP482, 'CSV Import'!$I$7:$I$359, 0))),0)</f>
        <v>1</v>
      </c>
      <c r="F482" s="60">
        <f>IFERROR(VALUE(INDEX('CSV Import'!$K$7:$K$359, MATCH($BP482, 'CSV Import'!$I$7:$I$359, 0))),0)</f>
        <v>20.5</v>
      </c>
      <c r="G482" s="134">
        <f>IFERROR(VALUE(INDEX('CSV Import'!$P$7:$P$359, MATCH($BP482, 'CSV Import'!$O$7:$O$359, 0))),0)</f>
        <v>3</v>
      </c>
      <c r="H482" s="60">
        <f>IFERROR(VALUE(INDEX('CSV Import'!$Q$7:$Q$359, MATCH($BP482, 'CSV Import'!$O$7:$O$359, 0))),0)</f>
        <v>61.75</v>
      </c>
      <c r="I482" s="134">
        <f>IFERROR(VALUE(INDEX('CSV Import'!$V$7:$V$359, MATCH($BP482, 'CSV Import'!$U$7:$U$359, 0))),0)</f>
        <v>2</v>
      </c>
      <c r="J482" s="60">
        <f>IFERROR(VALUE(INDEX('CSV Import'!$W$7:$W$359, MATCH($BP482, 'CSV Import'!$U$7:$U$359, 0))),0)</f>
        <v>37.5</v>
      </c>
      <c r="K482" s="134">
        <f>IFERROR(VALUE(INDEX('CSV Import'!$AB$7:$AB$359, MATCH($BP482, 'CSV Import'!$AA$7:$AA$359, 0))),0)</f>
        <v>0</v>
      </c>
      <c r="L482" s="60">
        <f>IFERROR(VALUE(INDEX('CSV Import'!$AC$7:$AC$359, MATCH($BP482, 'CSV Import'!$AA$7:$AA$359, 0))),0)</f>
        <v>0</v>
      </c>
      <c r="M482" s="134">
        <f>IFERROR(VALUE(INDEX('CSV Import'!$AH$7:$AH$359, MATCH($BP482, 'CSV Import'!$AG$7:$AG$359, 0))),0)</f>
        <v>4</v>
      </c>
      <c r="N482" s="60">
        <f>IFERROR(VALUE(INDEX('CSV Import'!$AI$7:$AI$359, MATCH($BP482, 'CSV Import'!$AG$7:$AG$359, 0))),0)</f>
        <v>86.25</v>
      </c>
      <c r="O482" s="134">
        <f>IFERROR(VALUE(INDEX('CSV Import'!$AN$7:$AN$359, MATCH($BP482, 'CSV Import'!$AM$7:$AM$359, 0))),0)</f>
        <v>3</v>
      </c>
      <c r="P482" s="60">
        <f>IFERROR(VALUE(INDEX('CSV Import'!$AO$7:$AO$359, MATCH($BP482, 'CSV Import'!$AM$7:$AM$359, 0))),0)</f>
        <v>55.38</v>
      </c>
      <c r="Q482" s="134">
        <f>IFERROR(VALUE(INDEX('CSV Import'!$AT$7:$AT$359, MATCH($BP482, 'CSV Import'!$AS$7:$AS$359, 0))),0)</f>
        <v>3</v>
      </c>
      <c r="R482" s="60">
        <f>IFERROR(VALUE(INDEX('CSV Import'!$AU$7:$AU$359, MATCH($BP482, 'CSV Import'!$AS$7:$AS$359, 0))),0)</f>
        <v>61.2</v>
      </c>
      <c r="S482" s="134">
        <f>IFERROR(VALUE(INDEX('CSV Import'!$AZ$7:$AZ$359, MATCH($BP482, 'CSV Import'!$AY$7:$AY$359, 0))),0)</f>
        <v>2</v>
      </c>
      <c r="T482" s="60">
        <f>IFERROR(VALUE(INDEX('CSV Import'!$BA$7:$BA$359, MATCH($BP482, 'CSV Import'!$AY$7:$AY$359, 0))),0)</f>
        <v>42</v>
      </c>
      <c r="U482" s="134">
        <f>IFERROR(VALUE(INDEX('CSV Import'!$BF$7:$BF$359, MATCH($BP482, 'CSV Import'!$BE$7:$BE$359, 0))),0)</f>
        <v>0</v>
      </c>
      <c r="V482" s="60">
        <f>IFERROR(VALUE(INDEX('CSV Import'!$BG$7:$BG$359, MATCH($BP482, 'CSV Import'!$BE$7:$BE$359, 0))),0)</f>
        <v>0</v>
      </c>
      <c r="W482" s="134">
        <f>IFERROR(VALUE(INDEX('CSV Import'!$BL$7:$BL$359, MATCH($BP482, 'CSV Import'!$BK$7:$BK$359, 0))),0)</f>
        <v>0</v>
      </c>
      <c r="X482" s="60">
        <f>IFERROR(VALUE(INDEX('CSV Import'!$BM$7:$BM$359, MATCH($BP482, 'CSV Import'!$BK$7:$BK$359, 0))),0)</f>
        <v>0</v>
      </c>
      <c r="Y482" s="134">
        <f>IFERROR(VALUE(INDEX('CSV Import'!$BR$7:$BR$359, MATCH($BP482, 'CSV Import'!$BQ$7:$BQ$359, 0))),0)</f>
        <v>3</v>
      </c>
      <c r="Z482" s="60">
        <f>IFERROR(VALUE(INDEX('CSV Import'!$BS$7:$BS$359, MATCH($BP482, 'CSV Import'!$BQ$7:$BQ$359, 0))),0)</f>
        <v>53</v>
      </c>
      <c r="AA482" s="134">
        <f>IFERROR(VALUE(INDEX('CSV Import'!$BX$7:$BX$359, MATCH($BP482, 'CSV Import'!$BW$7:$BW$359, 0))),0)</f>
        <v>4</v>
      </c>
      <c r="AB482" s="60">
        <f>IFERROR(VALUE(INDEX('CSV Import'!$BY$7:$BY$359, MATCH($BP482, 'CSV Import'!$BW$7:$BW$359, 0))),0)</f>
        <v>84.25</v>
      </c>
      <c r="AC482" s="134">
        <f>IFERROR(VALUE(INDEX('CSV Import'!$CD$7:$CD$359, MATCH($BP482, 'CSV Import'!$CC$7:$CC$359, 0))),0)</f>
        <v>3</v>
      </c>
      <c r="AD482" s="60">
        <f>IFERROR(VALUE(INDEX('CSV Import'!$CE$7:$CE$359, MATCH($BP482, 'CSV Import'!$CC$7:$CC$359, 0))),0)</f>
        <v>63.25</v>
      </c>
      <c r="AE482" s="134">
        <f>IFERROR(VALUE(INDEX('CSV Import'!$CJ$7:$CJ$359, MATCH($BP482, 'CSV Import'!$CI$7:$CI$359, 0))),0)</f>
        <v>5</v>
      </c>
      <c r="AF482" s="60">
        <f>IFERROR(VALUE(INDEX('CSV Import'!$CK$7:$CK$359, MATCH($BP482, 'CSV Import'!$CI$7:$CI$359, 0))),0)</f>
        <v>106.75</v>
      </c>
      <c r="AG482" s="134">
        <f>IFERROR(VALUE(INDEX('CSV Import'!$CP$7:$CP$359, MATCH($BP482, 'CSV Import'!$CO$7:$CO$359, 0))),0)</f>
        <v>3</v>
      </c>
      <c r="AH482" s="60">
        <f>IFERROR(VALUE(INDEX('CSV Import'!$CQ$7:$CQ$359, MATCH($BP482, 'CSV Import'!$CO$7:$CO$359, 0))),0)</f>
        <v>63.5</v>
      </c>
      <c r="AI482" s="134">
        <f>IFERROR(VALUE(INDEX('CSV Import'!$CV$7:$CV$359, MATCH($BP482, 'CSV Import'!$CU$7:$CU$359, 0))),0)</f>
        <v>6</v>
      </c>
      <c r="AJ482" s="60">
        <f>IFERROR(VALUE(INDEX('CSV Import'!$CW$7:$CW$359, MATCH($BP482, 'CSV Import'!$CU$7:$CU$359, 0))),0)</f>
        <v>122</v>
      </c>
      <c r="AK482" s="134">
        <f>IFERROR(VALUE(INDEX('CSV Import'!$DB$7:$DB$359, MATCH($BP482, 'CSV Import'!$DA$7:$DA$359, 0))),0)</f>
        <v>4</v>
      </c>
      <c r="AL482" s="60">
        <f>IFERROR(VALUE(INDEX('CSV Import'!$DC$7:$DC$359, MATCH($BP482, 'CSV Import'!$DA$7:$DA$359, 0))),0)</f>
        <v>81.63</v>
      </c>
      <c r="AM482" s="134">
        <f>IFERROR(VALUE(INDEX('CSV Import'!$DH$7:$DH$359, MATCH($BP482, 'CSV Import'!$DG$7:$DG$359, 0))),0)</f>
        <v>2</v>
      </c>
      <c r="AN482" s="60">
        <f>IFERROR(VALUE(INDEX('CSV Import'!$DI$7:$DI$359, MATCH($BP482, 'CSV Import'!$DG$7:$DG$359, 0))),0)</f>
        <v>38.75</v>
      </c>
      <c r="AO482" s="134">
        <f>IFERROR(VALUE(INDEX('CSV Import'!$DN$7:$DN$359, MATCH($BP482, 'CSV Import'!$DM$7:$DM$359, 0))),0)</f>
        <v>3</v>
      </c>
      <c r="AP482" s="60">
        <f>IFERROR(VALUE(INDEX('CSV Import'!$DO$7:$DO$359, MATCH($BP482, 'CSV Import'!$DM$7:$DM$359, 0))),0)</f>
        <v>59.7</v>
      </c>
      <c r="AQ482" s="134">
        <f>IFERROR(VALUE(INDEX('CSV Import'!$DT$7:$DT$359, MATCH($BP482, 'CSV Import'!$DS$7:$DS$359, 0))),0)</f>
        <v>2</v>
      </c>
      <c r="AR482" s="60">
        <f>IFERROR(VALUE(INDEX('CSV Import'!$DU$7:$DU$359, MATCH($BP482, 'CSV Import'!$DS$7:$DS$359, 0))),0)</f>
        <v>41.25</v>
      </c>
      <c r="AS482" s="134">
        <f>IFERROR(VALUE(INDEX('CSV Import'!$DZ$7:$DZ$359, MATCH($BP482, 'CSV Import'!$DY$7:$DY$359, 0))),0)</f>
        <v>3</v>
      </c>
      <c r="AT482" s="60">
        <f>IFERROR(VALUE(INDEX('CSV Import'!$EA$7:$EA$359, MATCH($BP482, 'CSV Import'!$DY$7:$DY$359, 0))),0)</f>
        <v>63.63</v>
      </c>
      <c r="AU482" s="134">
        <f>IFERROR(VALUE(INDEX('CSV Import'!$EF$7:$EF$359, MATCH($BP482, 'CSV Import'!$EE$7:$EE$359, 0))),0)</f>
        <v>1</v>
      </c>
      <c r="AV482" s="60">
        <f>IFERROR(VALUE(INDEX('CSV Import'!$EG$7:$EG$359, MATCH($BP482, 'CSV Import'!$EE$7:$EE$359, 0))),0)</f>
        <v>20.5</v>
      </c>
      <c r="AW482" s="134">
        <f>IFERROR(VALUE(INDEX('CSV Import'!$EL$7:$EL$359, MATCH($BP482, 'CSV Import'!$EK$7:$EK$359, 0))),0)</f>
        <v>1</v>
      </c>
      <c r="AX482" s="60">
        <f>IFERROR(VALUE(INDEX('CSV Import'!$EM$7:$EM$359, MATCH($BP482, 'CSV Import'!$EK$7:$EK$359, 0))),0)</f>
        <v>20.5</v>
      </c>
      <c r="AY482" s="134">
        <f>IFERROR(VALUE(INDEX('CSV Import'!$ER$7:$ER$359, MATCH($BP482, 'CSV Import'!$EQ$7:$EQ$359, 0))),0)</f>
        <v>0</v>
      </c>
      <c r="AZ482" s="60">
        <f>IFERROR(VALUE(INDEX('CSV Import'!$ES$7:$ES$359, MATCH($BP482, 'CSV Import'!$EQ$7:$EQ$359, 0))),0)</f>
        <v>0</v>
      </c>
      <c r="BA482" s="134">
        <f>IFERROR(VALUE(INDEX('CSV Import'!$EX$7:$EX$359, MATCH($BP482, 'CSV Import'!$EW$7:$EW$359, 0))),0)</f>
        <v>5</v>
      </c>
      <c r="BB482" s="60">
        <f>IFERROR(VALUE(INDEX('CSV Import'!$EY$7:$EY$359, MATCH($BP482, 'CSV Import'!$EW$7:$EW$359, 0))),0)</f>
        <v>95.05</v>
      </c>
      <c r="BC482" s="134">
        <f>IFERROR(VALUE(INDEX('CSV Import'!$FD$7:$FD$359, MATCH($BP482, 'CSV Import'!$FC$7:$FC$359, 0))),0)</f>
        <v>6</v>
      </c>
      <c r="BD482" s="60">
        <f>IFERROR(VALUE(INDEX('CSV Import'!$FE$7:$FE$359, MATCH($BP482, 'CSV Import'!$FC$7:$FC$359, 0))),0)</f>
        <v>116.25</v>
      </c>
      <c r="BE482" s="134">
        <f>IFERROR(VALUE(INDEX('CSV Import'!$FJ$7:$FJ$359, MATCH($BP482, 'CSV Import'!$FI$7:$FI$359, 0))),0)</f>
        <v>0</v>
      </c>
      <c r="BF482" s="60">
        <f>IFERROR(VALUE(INDEX('CSV Import'!$FK$7:$FK$359, MATCH($BP482, 'CSV Import'!$FI$7:$FI$359, 0))),0)</f>
        <v>0</v>
      </c>
      <c r="BG482" s="134">
        <f>IFERROR(VALUE(INDEX('CSV Import'!$FP$7:$FP$359, MATCH($BP482, 'CSV Import'!$FO$7:$FO$359, 0))),0)</f>
        <v>1</v>
      </c>
      <c r="BH482" s="60">
        <f>IFERROR(VALUE(INDEX('CSV Import'!$FQ$7:$FQ$359, MATCH($BP482, 'CSV Import'!$FO$7:$FO$359, 0))),0)</f>
        <v>22.8</v>
      </c>
      <c r="BI482" s="134">
        <f>IFERROR(VALUE(INDEX('CSV Import'!$FV$7:$FV$359, MATCH($BP482, 'CSV Import'!$FU$7:$FU$359, 0))),0)</f>
        <v>3</v>
      </c>
      <c r="BJ482" s="60">
        <f>IFERROR(VALUE(INDEX('CSV Import'!$FW$7:$FW$359, MATCH($BP482, 'CSV Import'!$FU$7:$FU$359, 0))),0)</f>
        <v>65.7</v>
      </c>
      <c r="BK482" s="134">
        <f>IFERROR(VALUE(INDEX('CSV Import'!$GB$7:$GB$359, MATCH($BP482, 'CSV Import'!$GA$7:$GA$359, 0))),0)</f>
        <v>0</v>
      </c>
      <c r="BL482" s="60">
        <f>IFERROR(VALUE(INDEX('CSV Import'!$GC$7:$GC$359, MATCH($BP482, 'CSV Import'!$GA$7:$GA$359, 0))),0)</f>
        <v>0</v>
      </c>
      <c r="BM482" s="61">
        <f>SUM(C482,E482,G482,I482,K482,M482,O482,Q482,S482,U482,W482,Y482,AA482,AC482,AE482)+SUM(AG482,AI482,AK482,AM482,AO482,AQ482,AS482,AU482,AW482,AY482,BA482,BC482,BE482,BG482,BI482,BK482)</f>
        <v>77</v>
      </c>
      <c r="BN482" s="62">
        <f t="shared" si="648"/>
        <v>1559.34</v>
      </c>
      <c r="BP482" s="33" t="s">
        <v>409</v>
      </c>
    </row>
    <row r="483" spans="1:68" x14ac:dyDescent="0.2">
      <c r="A483" s="28">
        <f>ROW()</f>
        <v>483</v>
      </c>
      <c r="B483" s="58" t="s">
        <v>402</v>
      </c>
      <c r="C483" s="134">
        <f>IFERROR(VALUE(INDEX('CSV Import'!$D$7:$D$359, MATCH($BP483, 'CSV Import'!$C$7:$C$359, 0))),0)</f>
        <v>2</v>
      </c>
      <c r="D483" s="60">
        <f>IFERROR(VALUE(INDEX('CSV Import'!$E$7:$E$359, MATCH($BP483, 'CSV Import'!$C$7:$C$359, 0))),0)</f>
        <v>53.6</v>
      </c>
      <c r="E483" s="134">
        <f>IFERROR(VALUE(INDEX('CSV Import'!$J$7:$J$359, MATCH($BP483, 'CSV Import'!$I$7:$I$359, 0))),0)</f>
        <v>0</v>
      </c>
      <c r="F483" s="60">
        <f>IFERROR(VALUE(INDEX('CSV Import'!$K$7:$K$359, MATCH($BP483, 'CSV Import'!$I$7:$I$359, 0))),0)</f>
        <v>0</v>
      </c>
      <c r="G483" s="134">
        <f>IFERROR(VALUE(INDEX('CSV Import'!$P$7:$P$359, MATCH($BP483, 'CSV Import'!$O$7:$O$359, 0))),0)</f>
        <v>12</v>
      </c>
      <c r="H483" s="60">
        <f>IFERROR(VALUE(INDEX('CSV Import'!$Q$7:$Q$359, MATCH($BP483, 'CSV Import'!$O$7:$O$359, 0))),0)</f>
        <v>297</v>
      </c>
      <c r="I483" s="134">
        <f>IFERROR(VALUE(INDEX('CSV Import'!$V$7:$V$359, MATCH($BP483, 'CSV Import'!$U$7:$U$359, 0))),0)</f>
        <v>1</v>
      </c>
      <c r="J483" s="60">
        <f>IFERROR(VALUE(INDEX('CSV Import'!$W$7:$W$359, MATCH($BP483, 'CSV Import'!$U$7:$U$359, 0))),0)</f>
        <v>23</v>
      </c>
      <c r="K483" s="134">
        <f>IFERROR(VALUE(INDEX('CSV Import'!$AB$7:$AB$359, MATCH($BP483, 'CSV Import'!$AA$7:$AA$359, 0))),0)</f>
        <v>2</v>
      </c>
      <c r="L483" s="60">
        <f>IFERROR(VALUE(INDEX('CSV Import'!$AC$7:$AC$359, MATCH($BP483, 'CSV Import'!$AA$7:$AA$359, 0))),0)</f>
        <v>45.25</v>
      </c>
      <c r="M483" s="134">
        <f>IFERROR(VALUE(INDEX('CSV Import'!$AH$7:$AH$359, MATCH($BP483, 'CSV Import'!$AG$7:$AG$359, 0))),0)</f>
        <v>2</v>
      </c>
      <c r="N483" s="60">
        <f>IFERROR(VALUE(INDEX('CSV Import'!$AI$7:$AI$359, MATCH($BP483, 'CSV Import'!$AG$7:$AG$359, 0))),0)</f>
        <v>50.5</v>
      </c>
      <c r="O483" s="134">
        <f>IFERROR(VALUE(INDEX('CSV Import'!$AN$7:$AN$359, MATCH($BP483, 'CSV Import'!$AM$7:$AM$359, 0))),0)</f>
        <v>2</v>
      </c>
      <c r="P483" s="60">
        <f>IFERROR(VALUE(INDEX('CSV Import'!$AO$7:$AO$359, MATCH($BP483, 'CSV Import'!$AM$7:$AM$359, 0))),0)</f>
        <v>51.7</v>
      </c>
      <c r="Q483" s="134">
        <f>IFERROR(VALUE(INDEX('CSV Import'!$AT$7:$AT$359, MATCH($BP483, 'CSV Import'!$AS$7:$AS$359, 0))),0)</f>
        <v>1</v>
      </c>
      <c r="R483" s="60">
        <f>IFERROR(VALUE(INDEX('CSV Import'!$AU$7:$AU$359, MATCH($BP483, 'CSV Import'!$AS$7:$AS$359, 0))),0)</f>
        <v>19.5</v>
      </c>
      <c r="S483" s="134">
        <f>IFERROR(VALUE(INDEX('CSV Import'!$AZ$7:$AZ$359, MATCH($BP483, 'CSV Import'!$AY$7:$AY$359, 0))),0)</f>
        <v>3</v>
      </c>
      <c r="T483" s="60">
        <f>IFERROR(VALUE(INDEX('CSV Import'!$BA$7:$BA$359, MATCH($BP483, 'CSV Import'!$AY$7:$AY$359, 0))),0)</f>
        <v>72.88</v>
      </c>
      <c r="U483" s="134">
        <f>IFERROR(VALUE(INDEX('CSV Import'!$BF$7:$BF$359, MATCH($BP483, 'CSV Import'!$BE$7:$BE$359, 0))),0)</f>
        <v>0</v>
      </c>
      <c r="V483" s="60">
        <f>IFERROR(VALUE(INDEX('CSV Import'!$BG$7:$BG$359, MATCH($BP483, 'CSV Import'!$BE$7:$BE$359, 0))),0)</f>
        <v>0</v>
      </c>
      <c r="W483" s="134">
        <f>IFERROR(VALUE(INDEX('CSV Import'!$BL$7:$BL$359, MATCH($BP483, 'CSV Import'!$BK$7:$BK$359, 0))),0)</f>
        <v>0</v>
      </c>
      <c r="X483" s="60">
        <f>IFERROR(VALUE(INDEX('CSV Import'!$BM$7:$BM$359, MATCH($BP483, 'CSV Import'!$BK$7:$BK$359, 0))),0)</f>
        <v>0</v>
      </c>
      <c r="Y483" s="134">
        <f>IFERROR(VALUE(INDEX('CSV Import'!$BR$7:$BR$359, MATCH($BP483, 'CSV Import'!$BQ$7:$BQ$359, 0))),0)</f>
        <v>0</v>
      </c>
      <c r="Z483" s="60">
        <f>IFERROR(VALUE(INDEX('CSV Import'!$BS$7:$BS$359, MATCH($BP483, 'CSV Import'!$BQ$7:$BQ$359, 0))),0)</f>
        <v>0</v>
      </c>
      <c r="AA483" s="134">
        <f>IFERROR(VALUE(INDEX('CSV Import'!$BX$7:$BX$359, MATCH($BP483, 'CSV Import'!$BW$7:$BW$359, 0))),0)</f>
        <v>6</v>
      </c>
      <c r="AB483" s="60">
        <f>IFERROR(VALUE(INDEX('CSV Import'!$BY$7:$BY$359, MATCH($BP483, 'CSV Import'!$BW$7:$BW$359, 0))),0)</f>
        <v>153.75</v>
      </c>
      <c r="AC483" s="134">
        <f>IFERROR(VALUE(INDEX('CSV Import'!$CD$7:$CD$359, MATCH($BP483, 'CSV Import'!$CC$7:$CC$359, 0))),0)</f>
        <v>3</v>
      </c>
      <c r="AD483" s="60">
        <f>IFERROR(VALUE(INDEX('CSV Import'!$CE$7:$CE$359, MATCH($BP483, 'CSV Import'!$CC$7:$CC$359, 0))),0)</f>
        <v>74.900000000000006</v>
      </c>
      <c r="AE483" s="134">
        <f>IFERROR(VALUE(INDEX('CSV Import'!$CJ$7:$CJ$359, MATCH($BP483, 'CSV Import'!$CI$7:$CI$359, 0))),0)</f>
        <v>0</v>
      </c>
      <c r="AF483" s="60">
        <f>IFERROR(VALUE(INDEX('CSV Import'!$CK$7:$CK$359, MATCH($BP483, 'CSV Import'!$CI$7:$CI$359, 0))),0)</f>
        <v>0</v>
      </c>
      <c r="AG483" s="134">
        <f>IFERROR(VALUE(INDEX('CSV Import'!$CP$7:$CP$359, MATCH($BP483, 'CSV Import'!$CO$7:$CO$359, 0))),0)</f>
        <v>2</v>
      </c>
      <c r="AH483" s="60">
        <f>IFERROR(VALUE(INDEX('CSV Import'!$CQ$7:$CQ$359, MATCH($BP483, 'CSV Import'!$CO$7:$CO$359, 0))),0)</f>
        <v>51.5</v>
      </c>
      <c r="AI483" s="134">
        <f>IFERROR(VALUE(INDEX('CSV Import'!$CV$7:$CV$359, MATCH($BP483, 'CSV Import'!$CU$7:$CU$359, 0))),0)</f>
        <v>2</v>
      </c>
      <c r="AJ483" s="60">
        <f>IFERROR(VALUE(INDEX('CSV Import'!$CW$7:$CW$359, MATCH($BP483, 'CSV Import'!$CU$7:$CU$359, 0))),0)</f>
        <v>60.9</v>
      </c>
      <c r="AK483" s="134">
        <f>IFERROR(VALUE(INDEX('CSV Import'!$DB$7:$DB$359, MATCH($BP483, 'CSV Import'!$DA$7:$DA$359, 0))),0)</f>
        <v>1</v>
      </c>
      <c r="AL483" s="60">
        <f>IFERROR(VALUE(INDEX('CSV Import'!$DC$7:$DC$359, MATCH($BP483, 'CSV Import'!$DA$7:$DA$359, 0))),0)</f>
        <v>23</v>
      </c>
      <c r="AM483" s="134">
        <f>IFERROR(VALUE(INDEX('CSV Import'!$DH$7:$DH$359, MATCH($BP483, 'CSV Import'!$DG$7:$DG$359, 0))),0)</f>
        <v>0</v>
      </c>
      <c r="AN483" s="60">
        <f>IFERROR(VALUE(INDEX('CSV Import'!$DI$7:$DI$359, MATCH($BP483, 'CSV Import'!$DG$7:$DG$359, 0))),0)</f>
        <v>0</v>
      </c>
      <c r="AO483" s="134">
        <f>IFERROR(VALUE(INDEX('CSV Import'!$DN$7:$DN$359, MATCH($BP483, 'CSV Import'!$DM$7:$DM$359, 0))),0)</f>
        <v>1</v>
      </c>
      <c r="AP483" s="60">
        <f>IFERROR(VALUE(INDEX('CSV Import'!$DO$7:$DO$359, MATCH($BP483, 'CSV Import'!$DM$7:$DM$359, 0))),0)</f>
        <v>25.5</v>
      </c>
      <c r="AQ483" s="134">
        <f>IFERROR(VALUE(INDEX('CSV Import'!$DT$7:$DT$359, MATCH($BP483, 'CSV Import'!$DS$7:$DS$359, 0))),0)</f>
        <v>1</v>
      </c>
      <c r="AR483" s="60">
        <f>IFERROR(VALUE(INDEX('CSV Import'!$DU$7:$DU$359, MATCH($BP483, 'CSV Import'!$DS$7:$DS$359, 0))),0)</f>
        <v>20.25</v>
      </c>
      <c r="AS483" s="134">
        <f>IFERROR(VALUE(INDEX('CSV Import'!$DZ$7:$DZ$359, MATCH($BP483, 'CSV Import'!$DY$7:$DY$359, 0))),0)</f>
        <v>2</v>
      </c>
      <c r="AT483" s="60">
        <f>IFERROR(VALUE(INDEX('CSV Import'!$EA$7:$EA$359, MATCH($BP483, 'CSV Import'!$DY$7:$DY$359, 0))),0)</f>
        <v>44.75</v>
      </c>
      <c r="AU483" s="134">
        <f>IFERROR(VALUE(INDEX('CSV Import'!$EF$7:$EF$359, MATCH($BP483, 'CSV Import'!$EE$7:$EE$359, 0))),0)</f>
        <v>1</v>
      </c>
      <c r="AV483" s="60">
        <f>IFERROR(VALUE(INDEX('CSV Import'!$EG$7:$EG$359, MATCH($BP483, 'CSV Import'!$EE$7:$EE$359, 0))),0)</f>
        <v>23.25</v>
      </c>
      <c r="AW483" s="134">
        <f>IFERROR(VALUE(INDEX('CSV Import'!$EL$7:$EL$359, MATCH($BP483, 'CSV Import'!$EK$7:$EK$359, 0))),0)</f>
        <v>2</v>
      </c>
      <c r="AX483" s="60">
        <f>IFERROR(VALUE(INDEX('CSV Import'!$EM$7:$EM$359, MATCH($BP483, 'CSV Import'!$EK$7:$EK$359, 0))),0)</f>
        <v>51.5</v>
      </c>
      <c r="AY483" s="134">
        <f>IFERROR(VALUE(INDEX('CSV Import'!$ER$7:$ER$359, MATCH($BP483, 'CSV Import'!$EQ$7:$EQ$359, 0))),0)</f>
        <v>1</v>
      </c>
      <c r="AZ483" s="60">
        <f>IFERROR(VALUE(INDEX('CSV Import'!$ES$7:$ES$359, MATCH($BP483, 'CSV Import'!$EQ$7:$EQ$359, 0))),0)</f>
        <v>22.25</v>
      </c>
      <c r="BA483" s="134">
        <f>IFERROR(VALUE(INDEX('CSV Import'!$EX$7:$EX$359, MATCH($BP483, 'CSV Import'!$EW$7:$EW$359, 0))),0)</f>
        <v>1</v>
      </c>
      <c r="BB483" s="60">
        <f>IFERROR(VALUE(INDEX('CSV Import'!$EY$7:$EY$359, MATCH($BP483, 'CSV Import'!$EW$7:$EW$359, 0))),0)</f>
        <v>30.25</v>
      </c>
      <c r="BC483" s="134">
        <f>IFERROR(VALUE(INDEX('CSV Import'!$FD$7:$FD$359, MATCH($BP483, 'CSV Import'!$FC$7:$FC$359, 0))),0)</f>
        <v>2</v>
      </c>
      <c r="BD483" s="60">
        <f>IFERROR(VALUE(INDEX('CSV Import'!$FE$7:$FE$359, MATCH($BP483, 'CSV Import'!$FC$7:$FC$359, 0))),0)</f>
        <v>51.7</v>
      </c>
      <c r="BE483" s="134">
        <f>IFERROR(VALUE(INDEX('CSV Import'!$FJ$7:$FJ$359, MATCH($BP483, 'CSV Import'!$FI$7:$FI$359, 0))),0)</f>
        <v>2</v>
      </c>
      <c r="BF483" s="60">
        <f>IFERROR(VALUE(INDEX('CSV Import'!$FK$7:$FK$359, MATCH($BP483, 'CSV Import'!$FI$7:$FI$359, 0))),0)</f>
        <v>38.25</v>
      </c>
      <c r="BG483" s="134">
        <f>IFERROR(VALUE(INDEX('CSV Import'!$FP$7:$FP$359, MATCH($BP483, 'CSV Import'!$FO$7:$FO$359, 0))),0)</f>
        <v>0</v>
      </c>
      <c r="BH483" s="60">
        <f>IFERROR(VALUE(INDEX('CSV Import'!$FQ$7:$FQ$359, MATCH($BP483, 'CSV Import'!$FO$7:$FO$359, 0))),0)</f>
        <v>0</v>
      </c>
      <c r="BI483" s="134">
        <f>IFERROR(VALUE(INDEX('CSV Import'!$FV$7:$FV$359, MATCH($BP483, 'CSV Import'!$FU$7:$FU$359, 0))),0)</f>
        <v>2</v>
      </c>
      <c r="BJ483" s="60">
        <f>IFERROR(VALUE(INDEX('CSV Import'!$FW$7:$FW$359, MATCH($BP483, 'CSV Import'!$FU$7:$FU$359, 0))),0)</f>
        <v>43.5</v>
      </c>
      <c r="BK483" s="134">
        <f>IFERROR(VALUE(INDEX('CSV Import'!$GB$7:$GB$359, MATCH($BP483, 'CSV Import'!$GA$7:$GA$359, 0))),0)</f>
        <v>0</v>
      </c>
      <c r="BL483" s="60">
        <f>IFERROR(VALUE(INDEX('CSV Import'!$GC$7:$GC$359, MATCH($BP483, 'CSV Import'!$GA$7:$GA$359, 0))),0)</f>
        <v>0</v>
      </c>
      <c r="BM483" s="61">
        <f>SUM(C483,E483,G483,I483,K483,M483,O483,Q483,S483,U483,W483,Y483,AA483,AC483,AE483)+SUM(AG483,AI483,AK483,AM483,AO483,AQ483,AS483,AU483,AW483,AY483,BA483,BC483,BE483,BG483,BI483,BK483)</f>
        <v>54</v>
      </c>
      <c r="BN483" s="62">
        <f t="shared" si="648"/>
        <v>1328.68</v>
      </c>
      <c r="BP483" s="33" t="s">
        <v>410</v>
      </c>
    </row>
    <row r="484" spans="1:68" ht="15" thickBot="1" x14ac:dyDescent="0.25">
      <c r="A484" s="28">
        <f>ROW()</f>
        <v>484</v>
      </c>
      <c r="B484" s="83" t="s">
        <v>404</v>
      </c>
      <c r="C484" s="141">
        <f>IFERROR(VALUE(INDEX('CSV Import'!$D$7:$D$359, MATCH($BP484, 'CSV Import'!$C$7:$C$359, 0))),0)</f>
        <v>0</v>
      </c>
      <c r="D484" s="98">
        <f>IFERROR(VALUE(INDEX('CSV Import'!$E$7:$E$359, MATCH($BP484, 'CSV Import'!$C$7:$C$359, 0))),0)</f>
        <v>0</v>
      </c>
      <c r="E484" s="141">
        <f>IFERROR(VALUE(INDEX('CSV Import'!$J$7:$J$359, MATCH($BP484, 'CSV Import'!$I$7:$I$359, 0))),0)</f>
        <v>0</v>
      </c>
      <c r="F484" s="98">
        <f>IFERROR(VALUE(INDEX('CSV Import'!$K$7:$K$359, MATCH($BP484, 'CSV Import'!$I$7:$I$359, 0))),0)</f>
        <v>0</v>
      </c>
      <c r="G484" s="141">
        <f>IFERROR(VALUE(INDEX('CSV Import'!$P$7:$P$359, MATCH($BP484, 'CSV Import'!$O$7:$O$359, 0))),0)</f>
        <v>0</v>
      </c>
      <c r="H484" s="98">
        <f>IFERROR(VALUE(INDEX('CSV Import'!$Q$7:$Q$359, MATCH($BP484, 'CSV Import'!$O$7:$O$359, 0))),0)</f>
        <v>0</v>
      </c>
      <c r="I484" s="141">
        <f>IFERROR(VALUE(INDEX('CSV Import'!$V$7:$V$359, MATCH($BP484, 'CSV Import'!$U$7:$U$359, 0))),0)</f>
        <v>0</v>
      </c>
      <c r="J484" s="98">
        <f>IFERROR(VALUE(INDEX('CSV Import'!$W$7:$W$359, MATCH($BP484, 'CSV Import'!$U$7:$U$359, 0))),0)</f>
        <v>0</v>
      </c>
      <c r="K484" s="141">
        <f>IFERROR(VALUE(INDEX('CSV Import'!$AB$7:$AB$359, MATCH($BP484, 'CSV Import'!$AA$7:$AA$359, 0))),0)</f>
        <v>0</v>
      </c>
      <c r="L484" s="98">
        <f>IFERROR(VALUE(INDEX('CSV Import'!$AC$7:$AC$359, MATCH($BP484, 'CSV Import'!$AA$7:$AA$359, 0))),0)</f>
        <v>0</v>
      </c>
      <c r="M484" s="141">
        <f>IFERROR(VALUE(INDEX('CSV Import'!$AH$7:$AH$359, MATCH($BP484, 'CSV Import'!$AG$7:$AG$359, 0))),0)</f>
        <v>0</v>
      </c>
      <c r="N484" s="98">
        <f>IFERROR(VALUE(INDEX('CSV Import'!$AI$7:$AI$359, MATCH($BP484, 'CSV Import'!$AG$7:$AG$359, 0))),0)</f>
        <v>0</v>
      </c>
      <c r="O484" s="141">
        <f>IFERROR(VALUE(INDEX('CSV Import'!$AN$7:$AN$359, MATCH($BP484, 'CSV Import'!$AM$7:$AM$359, 0))),0)</f>
        <v>1</v>
      </c>
      <c r="P484" s="98">
        <f>IFERROR(VALUE(INDEX('CSV Import'!$AO$7:$AO$359, MATCH($BP484, 'CSV Import'!$AM$7:$AM$359, 0))),0)</f>
        <v>35.049999999999997</v>
      </c>
      <c r="Q484" s="141">
        <f>IFERROR(VALUE(INDEX('CSV Import'!$AT$7:$AT$359, MATCH($BP484, 'CSV Import'!$AS$7:$AS$359, 0))),0)</f>
        <v>1</v>
      </c>
      <c r="R484" s="98">
        <f>IFERROR(VALUE(INDEX('CSV Import'!$AU$7:$AU$359, MATCH($BP484, 'CSV Import'!$AS$7:$AS$359, 0))),0)</f>
        <v>27.5</v>
      </c>
      <c r="S484" s="141">
        <f>IFERROR(VALUE(INDEX('CSV Import'!$AZ$7:$AZ$359, MATCH($BP484, 'CSV Import'!$AY$7:$AY$359, 0))),0)</f>
        <v>0</v>
      </c>
      <c r="T484" s="98">
        <f>IFERROR(VALUE(INDEX('CSV Import'!$BA$7:$BA$359, MATCH($BP484, 'CSV Import'!$AY$7:$AY$359, 0))),0)</f>
        <v>0</v>
      </c>
      <c r="U484" s="141">
        <f>IFERROR(VALUE(INDEX('CSV Import'!$BF$7:$BF$359, MATCH($BP484, 'CSV Import'!$BE$7:$BE$359, 0))),0)</f>
        <v>0</v>
      </c>
      <c r="V484" s="98">
        <f>IFERROR(VALUE(INDEX('CSV Import'!$BG$7:$BG$359, MATCH($BP484, 'CSV Import'!$BE$7:$BE$359, 0))),0)</f>
        <v>0</v>
      </c>
      <c r="W484" s="141">
        <f>IFERROR(VALUE(INDEX('CSV Import'!$BL$7:$BL$359, MATCH($BP484, 'CSV Import'!$BK$7:$BK$359, 0))),0)</f>
        <v>0</v>
      </c>
      <c r="X484" s="98">
        <f>IFERROR(VALUE(INDEX('CSV Import'!$BM$7:$BM$359, MATCH($BP484, 'CSV Import'!$BK$7:$BK$359, 0))),0)</f>
        <v>0</v>
      </c>
      <c r="Y484" s="141">
        <f>IFERROR(VALUE(INDEX('CSV Import'!$BR$7:$BR$359, MATCH($BP484, 'CSV Import'!$BQ$7:$BQ$359, 0))),0)</f>
        <v>3</v>
      </c>
      <c r="Z484" s="98">
        <f>IFERROR(VALUE(INDEX('CSV Import'!$BS$7:$BS$359, MATCH($BP484, 'CSV Import'!$BQ$7:$BQ$359, 0))),0)</f>
        <v>90.5</v>
      </c>
      <c r="AA484" s="141">
        <f>IFERROR(VALUE(INDEX('CSV Import'!$BX$7:$BX$359, MATCH($BP484, 'CSV Import'!$BW$7:$BW$359, 0))),0)</f>
        <v>0</v>
      </c>
      <c r="AB484" s="98">
        <f>IFERROR(VALUE(INDEX('CSV Import'!$BY$7:$BY$359, MATCH($BP484, 'CSV Import'!$BW$7:$BW$359, 0))),0)</f>
        <v>0</v>
      </c>
      <c r="AC484" s="141">
        <f>IFERROR(VALUE(INDEX('CSV Import'!$CD$7:$CD$359, MATCH($BP484, 'CSV Import'!$CC$7:$CC$359, 0))),0)</f>
        <v>0</v>
      </c>
      <c r="AD484" s="98">
        <f>IFERROR(VALUE(INDEX('CSV Import'!$CE$7:$CE$359, MATCH($BP484, 'CSV Import'!$CC$7:$CC$359, 0))),0)</f>
        <v>0</v>
      </c>
      <c r="AE484" s="141">
        <f>IFERROR(VALUE(INDEX('CSV Import'!$CJ$7:$CJ$359, MATCH($BP484, 'CSV Import'!$CI$7:$CI$359, 0))),0)</f>
        <v>0</v>
      </c>
      <c r="AF484" s="98">
        <f>IFERROR(VALUE(INDEX('CSV Import'!$CK$7:$CK$359, MATCH($BP484, 'CSV Import'!$CI$7:$CI$359, 0))),0)</f>
        <v>0</v>
      </c>
      <c r="AG484" s="141">
        <f>IFERROR(VALUE(INDEX('CSV Import'!$CP$7:$CP$359, MATCH($BP484, 'CSV Import'!$CO$7:$CO$359, 0))),0)</f>
        <v>0</v>
      </c>
      <c r="AH484" s="98">
        <f>IFERROR(VALUE(INDEX('CSV Import'!$CQ$7:$CQ$359, MATCH($BP484, 'CSV Import'!$CO$7:$CO$359, 0))),0)</f>
        <v>0</v>
      </c>
      <c r="AI484" s="141">
        <f>IFERROR(VALUE(INDEX('CSV Import'!$CV$7:$CV$359, MATCH($BP484, 'CSV Import'!$CU$7:$CU$359, 0))),0)</f>
        <v>0</v>
      </c>
      <c r="AJ484" s="98">
        <f>IFERROR(VALUE(INDEX('CSV Import'!$CW$7:$CW$359, MATCH($BP484, 'CSV Import'!$CU$7:$CU$359, 0))),0)</f>
        <v>0</v>
      </c>
      <c r="AK484" s="141">
        <f>IFERROR(VALUE(INDEX('CSV Import'!$DB$7:$DB$359, MATCH($BP484, 'CSV Import'!$DA$7:$DA$359, 0))),0)</f>
        <v>0</v>
      </c>
      <c r="AL484" s="98">
        <f>IFERROR(VALUE(INDEX('CSV Import'!$DC$7:$DC$359, MATCH($BP484, 'CSV Import'!$DA$7:$DA$359, 0))),0)</f>
        <v>0</v>
      </c>
      <c r="AM484" s="141">
        <f>IFERROR(VALUE(INDEX('CSV Import'!$DH$7:$DH$359, MATCH($BP484, 'CSV Import'!$DG$7:$DG$359, 0))),0)</f>
        <v>0</v>
      </c>
      <c r="AN484" s="98">
        <f>IFERROR(VALUE(INDEX('CSV Import'!$DI$7:$DI$359, MATCH($BP484, 'CSV Import'!$DG$7:$DG$359, 0))),0)</f>
        <v>0</v>
      </c>
      <c r="AO484" s="141">
        <f>IFERROR(VALUE(INDEX('CSV Import'!$DN$7:$DN$359, MATCH($BP484, 'CSV Import'!$DM$7:$DM$359, 0))),0)</f>
        <v>2</v>
      </c>
      <c r="AP484" s="98">
        <f>IFERROR(VALUE(INDEX('CSV Import'!$DO$7:$DO$359, MATCH($BP484, 'CSV Import'!$DM$7:$DM$359, 0))),0)</f>
        <v>62.6</v>
      </c>
      <c r="AQ484" s="141">
        <f>IFERROR(VALUE(INDEX('CSV Import'!$DT$7:$DT$359, MATCH($BP484, 'CSV Import'!$DS$7:$DS$359, 0))),0)</f>
        <v>0</v>
      </c>
      <c r="AR484" s="98">
        <f>IFERROR(VALUE(INDEX('CSV Import'!$DU$7:$DU$359, MATCH($BP484, 'CSV Import'!$DS$7:$DS$359, 0))),0)</f>
        <v>0</v>
      </c>
      <c r="AS484" s="141">
        <f>IFERROR(VALUE(INDEX('CSV Import'!$DZ$7:$DZ$359, MATCH($BP484, 'CSV Import'!$DY$7:$DY$359, 0))),0)</f>
        <v>0</v>
      </c>
      <c r="AT484" s="98">
        <f>IFERROR(VALUE(INDEX('CSV Import'!$EA$7:$EA$359, MATCH($BP484, 'CSV Import'!$DY$7:$DY$359, 0))),0)</f>
        <v>0</v>
      </c>
      <c r="AU484" s="141">
        <f>IFERROR(VALUE(INDEX('CSV Import'!$EF$7:$EF$359, MATCH($BP484, 'CSV Import'!$EE$7:$EE$359, 0))),0)</f>
        <v>0</v>
      </c>
      <c r="AV484" s="98">
        <f>IFERROR(VALUE(INDEX('CSV Import'!$EG$7:$EG$359, MATCH($BP484, 'CSV Import'!$EE$7:$EE$359, 0))),0)</f>
        <v>0</v>
      </c>
      <c r="AW484" s="141">
        <f>IFERROR(VALUE(INDEX('CSV Import'!$EL$7:$EL$359, MATCH($BP484, 'CSV Import'!$EK$7:$EK$359, 0))),0)</f>
        <v>0</v>
      </c>
      <c r="AX484" s="98">
        <f>IFERROR(VALUE(INDEX('CSV Import'!$EM$7:$EM$359, MATCH($BP484, 'CSV Import'!$EK$7:$EK$359, 0))),0)</f>
        <v>0</v>
      </c>
      <c r="AY484" s="141">
        <f>IFERROR(VALUE(INDEX('CSV Import'!$ER$7:$ER$359, MATCH($BP484, 'CSV Import'!$EQ$7:$EQ$359, 0))),0)</f>
        <v>0</v>
      </c>
      <c r="AZ484" s="98">
        <f>IFERROR(VALUE(INDEX('CSV Import'!$ES$7:$ES$359, MATCH($BP484, 'CSV Import'!$EQ$7:$EQ$359, 0))),0)</f>
        <v>0</v>
      </c>
      <c r="BA484" s="141">
        <f>IFERROR(VALUE(INDEX('CSV Import'!$EX$7:$EX$359, MATCH($BP484, 'CSV Import'!$EW$7:$EW$359, 0))),0)</f>
        <v>0</v>
      </c>
      <c r="BB484" s="98">
        <f>IFERROR(VALUE(INDEX('CSV Import'!$EY$7:$EY$359, MATCH($BP484, 'CSV Import'!$EW$7:$EW$359, 0))),0)</f>
        <v>0</v>
      </c>
      <c r="BC484" s="141">
        <f>IFERROR(VALUE(INDEX('CSV Import'!$FD$7:$FD$359, MATCH($BP484, 'CSV Import'!$FC$7:$FC$359, 0))),0)</f>
        <v>0</v>
      </c>
      <c r="BD484" s="98">
        <f>IFERROR(VALUE(INDEX('CSV Import'!$FE$7:$FE$359, MATCH($BP484, 'CSV Import'!$FC$7:$FC$359, 0))),0)</f>
        <v>0</v>
      </c>
      <c r="BE484" s="141">
        <f>IFERROR(VALUE(INDEX('CSV Import'!$FJ$7:$FJ$359, MATCH($BP484, 'CSV Import'!$FI$7:$FI$359, 0))),0)</f>
        <v>0</v>
      </c>
      <c r="BF484" s="98">
        <f>IFERROR(VALUE(INDEX('CSV Import'!$FK$7:$FK$359, MATCH($BP484, 'CSV Import'!$FI$7:$FI$359, 0))),0)</f>
        <v>0</v>
      </c>
      <c r="BG484" s="141">
        <f>IFERROR(VALUE(INDEX('CSV Import'!$FP$7:$FP$359, MATCH($BP484, 'CSV Import'!$FO$7:$FO$359, 0))),0)</f>
        <v>2</v>
      </c>
      <c r="BH484" s="98">
        <f>IFERROR(VALUE(INDEX('CSV Import'!$FQ$7:$FQ$359, MATCH($BP484, 'CSV Import'!$FO$7:$FO$359, 0))),0)</f>
        <v>54.75</v>
      </c>
      <c r="BI484" s="141">
        <f>IFERROR(VALUE(INDEX('CSV Import'!$FV$7:$FV$359, MATCH($BP484, 'CSV Import'!$FU$7:$FU$359, 0))),0)</f>
        <v>0</v>
      </c>
      <c r="BJ484" s="98">
        <f>IFERROR(VALUE(INDEX('CSV Import'!$FW$7:$FW$359, MATCH($BP484, 'CSV Import'!$FU$7:$FU$359, 0))),0)</f>
        <v>0</v>
      </c>
      <c r="BK484" s="141">
        <f>IFERROR(VALUE(INDEX('CSV Import'!$GB$7:$GB$359, MATCH($BP484, 'CSV Import'!$GA$7:$GA$359, 0))),0)</f>
        <v>0</v>
      </c>
      <c r="BL484" s="98">
        <f>IFERROR(VALUE(INDEX('CSV Import'!$GC$7:$GC$359, MATCH($BP484, 'CSV Import'!$GA$7:$GA$359, 0))),0)</f>
        <v>0</v>
      </c>
      <c r="BM484" s="71">
        <f>SUM(C484,E484,G484,I484,K484,M484,O484,Q484,S484,U484,W484,Y484,AA484,AC484,AE484)+SUM(AG484,AI484,AK484,AM484,AO484,AQ484,AS484,AU484,AW484,AY484,BA484,BC484,BE484,BG484,BI484,BK484)</f>
        <v>9</v>
      </c>
      <c r="BN484" s="72">
        <f t="shared" si="648"/>
        <v>270.39999999999998</v>
      </c>
      <c r="BP484" s="33" t="s">
        <v>411</v>
      </c>
    </row>
    <row r="485" spans="1:68" ht="15" thickBot="1" x14ac:dyDescent="0.25">
      <c r="A485" s="28">
        <f>ROW()</f>
        <v>485</v>
      </c>
      <c r="B485" s="104" t="s">
        <v>412</v>
      </c>
      <c r="C485" s="89">
        <f>SUM(C481:C484)</f>
        <v>6</v>
      </c>
      <c r="D485" s="74">
        <f t="shared" ref="D485:BN485" si="649">SUM(D481:D484)</f>
        <v>129.85</v>
      </c>
      <c r="E485" s="89">
        <f>SUM(E481:E484)</f>
        <v>2</v>
      </c>
      <c r="F485" s="74">
        <f t="shared" ref="F485" si="650">SUM(F481:F484)</f>
        <v>38.25</v>
      </c>
      <c r="G485" s="89">
        <f>SUM(G481:G484)</f>
        <v>16</v>
      </c>
      <c r="H485" s="74">
        <f t="shared" ref="H485" si="651">SUM(H481:H484)</f>
        <v>374.25</v>
      </c>
      <c r="I485" s="89">
        <f>SUM(I481:I484)</f>
        <v>3</v>
      </c>
      <c r="J485" s="74">
        <f t="shared" ref="J485" si="652">SUM(J481:J484)</f>
        <v>60.5</v>
      </c>
      <c r="K485" s="89">
        <f>SUM(K481:K484)</f>
        <v>4</v>
      </c>
      <c r="L485" s="74">
        <f t="shared" ref="L485" si="653">SUM(L481:L484)</f>
        <v>81.400000000000006</v>
      </c>
      <c r="M485" s="89">
        <f>SUM(M481:M484)</f>
        <v>8</v>
      </c>
      <c r="N485" s="74">
        <f t="shared" ref="N485" si="654">SUM(N481:N484)</f>
        <v>172</v>
      </c>
      <c r="O485" s="89">
        <f>SUM(O481:O484)</f>
        <v>6</v>
      </c>
      <c r="P485" s="74">
        <f t="shared" ref="P485" si="655">SUM(P481:P484)</f>
        <v>142.13</v>
      </c>
      <c r="Q485" s="89">
        <f>SUM(Q481:Q484)</f>
        <v>6</v>
      </c>
      <c r="R485" s="74">
        <f t="shared" ref="R485" si="656">SUM(R481:R484)</f>
        <v>124.7</v>
      </c>
      <c r="S485" s="89">
        <f>SUM(S481:S484)</f>
        <v>5</v>
      </c>
      <c r="T485" s="74">
        <f t="shared" ref="T485" si="657">SUM(T481:T484)</f>
        <v>114.88</v>
      </c>
      <c r="U485" s="89">
        <f>SUM(U481:U484)</f>
        <v>1</v>
      </c>
      <c r="V485" s="74">
        <f t="shared" ref="V485" si="658">SUM(V481:V484)</f>
        <v>17.75</v>
      </c>
      <c r="W485" s="89">
        <f>SUM(W481:W484)</f>
        <v>0</v>
      </c>
      <c r="X485" s="74">
        <f t="shared" ref="X485" si="659">SUM(X481:X484)</f>
        <v>0</v>
      </c>
      <c r="Y485" s="89">
        <f>SUM(Y481:Y484)</f>
        <v>6</v>
      </c>
      <c r="Z485" s="74">
        <f t="shared" ref="Z485" si="660">SUM(Z481:Z484)</f>
        <v>143.5</v>
      </c>
      <c r="AA485" s="89">
        <f>SUM(AA481:AA484)</f>
        <v>10</v>
      </c>
      <c r="AB485" s="74">
        <f t="shared" ref="AB485" si="661">SUM(AB481:AB484)</f>
        <v>238</v>
      </c>
      <c r="AC485" s="89">
        <f>SUM(AC481:AC484)</f>
        <v>6</v>
      </c>
      <c r="AD485" s="74">
        <f t="shared" ref="AD485" si="662">SUM(AD481:AD484)</f>
        <v>138.15</v>
      </c>
      <c r="AE485" s="89">
        <f>SUM(AE481:AE484)</f>
        <v>6</v>
      </c>
      <c r="AF485" s="74">
        <f t="shared" ref="AF485" si="663">SUM(AF481:AF484)</f>
        <v>120.5</v>
      </c>
      <c r="AG485" s="89">
        <f>SUM(AG481:AG484)</f>
        <v>6</v>
      </c>
      <c r="AH485" s="74">
        <f t="shared" ref="AH485" si="664">SUM(AH481:AH484)</f>
        <v>135.1</v>
      </c>
      <c r="AI485" s="89">
        <f>SUM(AI481:AI484)</f>
        <v>9</v>
      </c>
      <c r="AJ485" s="74">
        <f t="shared" ref="AJ485" si="665">SUM(AJ481:AJ484)</f>
        <v>197.3</v>
      </c>
      <c r="AK485" s="89">
        <f>SUM(AK481:AK484)</f>
        <v>5</v>
      </c>
      <c r="AL485" s="74">
        <f t="shared" ref="AL485" si="666">SUM(AL481:AL484)</f>
        <v>104.63</v>
      </c>
      <c r="AM485" s="89">
        <f>SUM(AM481:AM484)</f>
        <v>4</v>
      </c>
      <c r="AN485" s="74">
        <f t="shared" ref="AN485" si="667">SUM(AN481:AN484)</f>
        <v>77</v>
      </c>
      <c r="AO485" s="89">
        <f>SUM(AO481:AO484)</f>
        <v>10</v>
      </c>
      <c r="AP485" s="74">
        <f t="shared" ref="AP485" si="668">SUM(AP481:AP484)</f>
        <v>225.6</v>
      </c>
      <c r="AQ485" s="89">
        <f>SUM(AQ481:AQ484)</f>
        <v>5</v>
      </c>
      <c r="AR485" s="74">
        <f t="shared" ref="AR485" si="669">SUM(AR481:AR484)</f>
        <v>88.75</v>
      </c>
      <c r="AS485" s="89">
        <f>SUM(AS481:AS484)</f>
        <v>7</v>
      </c>
      <c r="AT485" s="74">
        <f t="shared" ref="AT485" si="670">SUM(AT481:AT484)</f>
        <v>147.88</v>
      </c>
      <c r="AU485" s="89">
        <f>SUM(AU481:AU484)</f>
        <v>2</v>
      </c>
      <c r="AV485" s="74">
        <f t="shared" ref="AV485" si="671">SUM(AV481:AV484)</f>
        <v>43.75</v>
      </c>
      <c r="AW485" s="89">
        <f>SUM(AW481:AW484)</f>
        <v>4</v>
      </c>
      <c r="AX485" s="74">
        <f t="shared" ref="AX485" si="672">SUM(AX481:AX484)</f>
        <v>86.4</v>
      </c>
      <c r="AY485" s="89">
        <f>SUM(AY481:AY484)</f>
        <v>1</v>
      </c>
      <c r="AZ485" s="74">
        <f t="shared" ref="AZ485" si="673">SUM(AZ481:AZ484)</f>
        <v>22.25</v>
      </c>
      <c r="BA485" s="89">
        <f>SUM(BA481:BA484)</f>
        <v>8</v>
      </c>
      <c r="BB485" s="74">
        <f t="shared" ref="BB485" si="674">SUM(BB481:BB484)</f>
        <v>162.80000000000001</v>
      </c>
      <c r="BC485" s="89">
        <f>SUM(BC481:BC484)</f>
        <v>10</v>
      </c>
      <c r="BD485" s="74">
        <f t="shared" ref="BD485" si="675">SUM(BD481:BD484)</f>
        <v>202.85000000000002</v>
      </c>
      <c r="BE485" s="89">
        <f>SUM(BE481:BE484)</f>
        <v>4</v>
      </c>
      <c r="BF485" s="74">
        <f t="shared" ref="BF485" si="676">SUM(BF481:BF484)</f>
        <v>69</v>
      </c>
      <c r="BG485" s="89">
        <f>SUM(BG481:BG484)</f>
        <v>5</v>
      </c>
      <c r="BH485" s="74">
        <f t="shared" ref="BH485" si="677">SUM(BH481:BH484)</f>
        <v>113.7</v>
      </c>
      <c r="BI485" s="89">
        <f>SUM(BI481:BI484)</f>
        <v>6</v>
      </c>
      <c r="BJ485" s="74">
        <f t="shared" ref="BJ485" si="678">SUM(BJ481:BJ484)</f>
        <v>124.45</v>
      </c>
      <c r="BK485" s="89">
        <f>SUM(BK481:BK484)</f>
        <v>0</v>
      </c>
      <c r="BL485" s="74">
        <f t="shared" ref="BL485" si="679">SUM(BL481:BL484)</f>
        <v>0</v>
      </c>
      <c r="BM485" s="89">
        <f t="shared" si="649"/>
        <v>171</v>
      </c>
      <c r="BN485" s="74">
        <f t="shared" si="649"/>
        <v>3697.32</v>
      </c>
    </row>
    <row r="486" spans="1:68" ht="15" thickBot="1" x14ac:dyDescent="0.25">
      <c r="A486" s="28">
        <f>ROW()</f>
        <v>486</v>
      </c>
      <c r="B486" s="90"/>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c r="AK486" s="91"/>
      <c r="AL486" s="91"/>
      <c r="AM486" s="91"/>
      <c r="AN486" s="91"/>
      <c r="AO486" s="91"/>
      <c r="AP486" s="91"/>
      <c r="AQ486" s="91"/>
      <c r="AR486" s="91"/>
      <c r="AS486" s="91"/>
      <c r="AT486" s="91"/>
      <c r="AU486" s="91"/>
      <c r="AV486" s="91"/>
      <c r="AW486" s="91"/>
      <c r="AX486" s="91"/>
      <c r="AY486" s="91"/>
      <c r="AZ486" s="91"/>
      <c r="BA486" s="91"/>
      <c r="BB486" s="91"/>
      <c r="BC486" s="91"/>
      <c r="BD486" s="91"/>
      <c r="BE486" s="91"/>
      <c r="BF486" s="91"/>
      <c r="BG486" s="91"/>
      <c r="BH486" s="91"/>
      <c r="BI486" s="91"/>
      <c r="BJ486" s="91"/>
      <c r="BK486" s="91"/>
      <c r="BL486" s="91"/>
      <c r="BM486" s="47"/>
      <c r="BN486" s="91"/>
    </row>
    <row r="487" spans="1:68" ht="15" thickBot="1" x14ac:dyDescent="0.25">
      <c r="A487" s="28">
        <f>ROW()</f>
        <v>487</v>
      </c>
      <c r="B487" s="104" t="s">
        <v>413</v>
      </c>
      <c r="C487" s="51"/>
      <c r="E487" s="51"/>
      <c r="G487" s="51"/>
      <c r="I487" s="51"/>
      <c r="K487" s="51"/>
      <c r="M487" s="51"/>
      <c r="O487" s="51"/>
      <c r="Q487" s="51"/>
      <c r="S487" s="51"/>
      <c r="U487" s="51"/>
      <c r="W487" s="51"/>
      <c r="Y487" s="51"/>
      <c r="AA487" s="51"/>
      <c r="AC487" s="51"/>
      <c r="AE487" s="51"/>
      <c r="AG487" s="51"/>
      <c r="AI487" s="51"/>
      <c r="AK487" s="51"/>
      <c r="AM487" s="51"/>
      <c r="AO487" s="51"/>
      <c r="AQ487" s="51"/>
      <c r="AS487" s="51"/>
      <c r="AU487" s="51"/>
      <c r="AW487" s="51"/>
      <c r="AY487" s="51"/>
      <c r="BA487" s="51"/>
      <c r="BC487" s="51"/>
      <c r="BE487" s="51"/>
      <c r="BG487" s="51"/>
      <c r="BI487" s="51"/>
      <c r="BK487" s="51"/>
    </row>
    <row r="488" spans="1:68" x14ac:dyDescent="0.2">
      <c r="A488" s="28">
        <f>ROW()</f>
        <v>488</v>
      </c>
      <c r="B488" s="144" t="s">
        <v>399</v>
      </c>
      <c r="C488" s="132">
        <f>IFERROR(VALUE(INDEX('CSV Import'!$D$7:$D$359, MATCH($BP488, 'CSV Import'!$C$7:$C$359, 0))),0)</f>
        <v>0</v>
      </c>
      <c r="D488" s="55">
        <f>IFERROR(VALUE(INDEX('CSV Import'!$E$7:$E$359, MATCH($BP488, 'CSV Import'!$C$7:$C$359, 0))),0)</f>
        <v>0</v>
      </c>
      <c r="E488" s="132">
        <f>IFERROR(VALUE(INDEX('CSV Import'!$J$7:$J$359, MATCH($BP488, 'CSV Import'!$I$7:$I$359, 0))),0)</f>
        <v>0</v>
      </c>
      <c r="F488" s="55">
        <f>IFERROR(VALUE(INDEX('CSV Import'!$K$7:$K$359, MATCH($BP488, 'CSV Import'!$I$7:$I$359, 0))),0)</f>
        <v>0</v>
      </c>
      <c r="G488" s="132">
        <f>IFERROR(VALUE(INDEX('CSV Import'!$P$7:$P$359, MATCH($BP488, 'CSV Import'!$O$7:$O$359, 0))),0)</f>
        <v>2</v>
      </c>
      <c r="H488" s="55">
        <f>IFERROR(VALUE(INDEX('CSV Import'!$Q$7:$Q$359, MATCH($BP488, 'CSV Import'!$O$7:$O$359, 0))),0)</f>
        <v>31</v>
      </c>
      <c r="I488" s="132">
        <f>IFERROR(VALUE(INDEX('CSV Import'!$V$7:$V$359, MATCH($BP488, 'CSV Import'!$U$7:$U$359, 0))),0)</f>
        <v>0</v>
      </c>
      <c r="J488" s="55">
        <f>IFERROR(VALUE(INDEX('CSV Import'!$W$7:$W$359, MATCH($BP488, 'CSV Import'!$U$7:$U$359, 0))),0)</f>
        <v>0</v>
      </c>
      <c r="K488" s="132">
        <f>IFERROR(VALUE(INDEX('CSV Import'!$AB$7:$AB$359, MATCH($BP488, 'CSV Import'!$AA$7:$AA$359, 0))),0)</f>
        <v>0</v>
      </c>
      <c r="L488" s="55">
        <f>IFERROR(VALUE(INDEX('CSV Import'!$AC$7:$AC$359, MATCH($BP488, 'CSV Import'!$AA$7:$AA$359, 0))),0)</f>
        <v>0</v>
      </c>
      <c r="M488" s="132">
        <f>IFERROR(VALUE(INDEX('CSV Import'!$AH$7:$AH$359, MATCH($BP488, 'CSV Import'!$AG$7:$AG$359, 0))),0)</f>
        <v>0</v>
      </c>
      <c r="N488" s="55">
        <f>IFERROR(VALUE(INDEX('CSV Import'!$AI$7:$AI$359, MATCH($BP488, 'CSV Import'!$AG$7:$AG$359, 0))),0)</f>
        <v>0</v>
      </c>
      <c r="O488" s="132">
        <f>IFERROR(VALUE(INDEX('CSV Import'!$AN$7:$AN$359, MATCH($BP488, 'CSV Import'!$AM$7:$AM$359, 0))),0)</f>
        <v>0</v>
      </c>
      <c r="P488" s="55">
        <f>IFERROR(VALUE(INDEX('CSV Import'!$AO$7:$AO$359, MATCH($BP488, 'CSV Import'!$AM$7:$AM$359, 0))),0)</f>
        <v>0</v>
      </c>
      <c r="Q488" s="132">
        <f>IFERROR(VALUE(INDEX('CSV Import'!$AT$7:$AT$359, MATCH($BP488, 'CSV Import'!$AS$7:$AS$359, 0))),0)</f>
        <v>0</v>
      </c>
      <c r="R488" s="55">
        <f>IFERROR(VALUE(INDEX('CSV Import'!$AU$7:$AU$359, MATCH($BP488, 'CSV Import'!$AS$7:$AS$359, 0))),0)</f>
        <v>0</v>
      </c>
      <c r="S488" s="132">
        <f>IFERROR(VALUE(INDEX('CSV Import'!$AZ$7:$AZ$359, MATCH($BP488, 'CSV Import'!$AY$7:$AY$359, 0))),0)</f>
        <v>0</v>
      </c>
      <c r="T488" s="55">
        <f>IFERROR(VALUE(INDEX('CSV Import'!$BA$7:$BA$359, MATCH($BP488, 'CSV Import'!$AY$7:$AY$359, 0))),0)</f>
        <v>0</v>
      </c>
      <c r="U488" s="132">
        <f>IFERROR(VALUE(INDEX('CSV Import'!$BF$7:$BF$359, MATCH($BP488, 'CSV Import'!$BE$7:$BE$359, 0))),0)</f>
        <v>0</v>
      </c>
      <c r="V488" s="55">
        <f>IFERROR(VALUE(INDEX('CSV Import'!$BG$7:$BG$359, MATCH($BP488, 'CSV Import'!$BE$7:$BE$359, 0))),0)</f>
        <v>0</v>
      </c>
      <c r="W488" s="132">
        <f>IFERROR(VALUE(INDEX('CSV Import'!$BL$7:$BL$359, MATCH($BP488, 'CSV Import'!$BK$7:$BK$359, 0))),0)</f>
        <v>0</v>
      </c>
      <c r="X488" s="55">
        <f>IFERROR(VALUE(INDEX('CSV Import'!$BM$7:$BM$359, MATCH($BP488, 'CSV Import'!$BK$7:$BK$359, 0))),0)</f>
        <v>0</v>
      </c>
      <c r="Y488" s="132">
        <f>IFERROR(VALUE(INDEX('CSV Import'!$BR$7:$BR$359, MATCH($BP488, 'CSV Import'!$BQ$7:$BQ$359, 0))),0)</f>
        <v>0</v>
      </c>
      <c r="Z488" s="55">
        <f>IFERROR(VALUE(INDEX('CSV Import'!$BS$7:$BS$359, MATCH($BP488, 'CSV Import'!$BQ$7:$BQ$359, 0))),0)</f>
        <v>0</v>
      </c>
      <c r="AA488" s="132">
        <f>IFERROR(VALUE(INDEX('CSV Import'!$BX$7:$BX$359, MATCH($BP488, 'CSV Import'!$BW$7:$BW$359, 0))),0)</f>
        <v>0</v>
      </c>
      <c r="AB488" s="55">
        <f>IFERROR(VALUE(INDEX('CSV Import'!$BY$7:$BY$359, MATCH($BP488, 'CSV Import'!$BW$7:$BW$359, 0))),0)</f>
        <v>0</v>
      </c>
      <c r="AC488" s="132">
        <f>IFERROR(VALUE(INDEX('CSV Import'!$CD$7:$CD$359, MATCH($BP488, 'CSV Import'!$CC$7:$CC$359, 0))),0)</f>
        <v>0</v>
      </c>
      <c r="AD488" s="55">
        <f>IFERROR(VALUE(INDEX('CSV Import'!$CE$7:$CE$359, MATCH($BP488, 'CSV Import'!$CC$7:$CC$359, 0))),0)</f>
        <v>0</v>
      </c>
      <c r="AE488" s="132">
        <f>IFERROR(VALUE(INDEX('CSV Import'!$CJ$7:$CJ$359, MATCH($BP488, 'CSV Import'!$CI$7:$CI$359, 0))),0)</f>
        <v>0</v>
      </c>
      <c r="AF488" s="55">
        <f>IFERROR(VALUE(INDEX('CSV Import'!$CK$7:$CK$359, MATCH($BP488, 'CSV Import'!$CI$7:$CI$359, 0))),0)</f>
        <v>0</v>
      </c>
      <c r="AG488" s="132">
        <f>IFERROR(VALUE(INDEX('CSV Import'!$CP$7:$CP$359, MATCH($BP488, 'CSV Import'!$CO$7:$CO$359, 0))),0)</f>
        <v>0</v>
      </c>
      <c r="AH488" s="55">
        <f>IFERROR(VALUE(INDEX('CSV Import'!$CQ$7:$CQ$359, MATCH($BP488, 'CSV Import'!$CO$7:$CO$359, 0))),0)</f>
        <v>0</v>
      </c>
      <c r="AI488" s="132">
        <f>IFERROR(VALUE(INDEX('CSV Import'!$CV$7:$CV$359, MATCH($BP488, 'CSV Import'!$CU$7:$CU$359, 0))),0)</f>
        <v>0</v>
      </c>
      <c r="AJ488" s="55">
        <f>IFERROR(VALUE(INDEX('CSV Import'!$CW$7:$CW$359, MATCH($BP488, 'CSV Import'!$CU$7:$CU$359, 0))),0)</f>
        <v>0</v>
      </c>
      <c r="AK488" s="132">
        <f>IFERROR(VALUE(INDEX('CSV Import'!$DB$7:$DB$359, MATCH($BP488, 'CSV Import'!$DA$7:$DA$359, 0))),0)</f>
        <v>0</v>
      </c>
      <c r="AL488" s="55">
        <f>IFERROR(VALUE(INDEX('CSV Import'!$DC$7:$DC$359, MATCH($BP488, 'CSV Import'!$DA$7:$DA$359, 0))),0)</f>
        <v>0</v>
      </c>
      <c r="AM488" s="132">
        <f>IFERROR(VALUE(INDEX('CSV Import'!$DH$7:$DH$359, MATCH($BP488, 'CSV Import'!$DG$7:$DG$359, 0))),0)</f>
        <v>0</v>
      </c>
      <c r="AN488" s="55">
        <f>IFERROR(VALUE(INDEX('CSV Import'!$DI$7:$DI$359, MATCH($BP488, 'CSV Import'!$DG$7:$DG$359, 0))),0)</f>
        <v>0</v>
      </c>
      <c r="AO488" s="132">
        <f>IFERROR(VALUE(INDEX('CSV Import'!$DN$7:$DN$359, MATCH($BP488, 'CSV Import'!$DM$7:$DM$359, 0))),0)</f>
        <v>0</v>
      </c>
      <c r="AP488" s="55">
        <f>IFERROR(VALUE(INDEX('CSV Import'!$DO$7:$DO$359, MATCH($BP488, 'CSV Import'!$DM$7:$DM$359, 0))),0)</f>
        <v>0</v>
      </c>
      <c r="AQ488" s="132">
        <f>IFERROR(VALUE(INDEX('CSV Import'!$DT$7:$DT$359, MATCH($BP488, 'CSV Import'!$DS$7:$DS$359, 0))),0)</f>
        <v>1</v>
      </c>
      <c r="AR488" s="55">
        <f>IFERROR(VALUE(INDEX('CSV Import'!$DU$7:$DU$359, MATCH($BP488, 'CSV Import'!$DS$7:$DS$359, 0))),0)</f>
        <v>16.5</v>
      </c>
      <c r="AS488" s="132">
        <f>IFERROR(VALUE(INDEX('CSV Import'!$DZ$7:$DZ$359, MATCH($BP488, 'CSV Import'!$DY$7:$DY$359, 0))),0)</f>
        <v>0</v>
      </c>
      <c r="AT488" s="55">
        <f>IFERROR(VALUE(INDEX('CSV Import'!$EA$7:$EA$359, MATCH($BP488, 'CSV Import'!$DY$7:$DY$359, 0))),0)</f>
        <v>0</v>
      </c>
      <c r="AU488" s="132">
        <f>IFERROR(VALUE(INDEX('CSV Import'!$EF$7:$EF$359, MATCH($BP488, 'CSV Import'!$EE$7:$EE$359, 0))),0)</f>
        <v>0</v>
      </c>
      <c r="AV488" s="55">
        <f>IFERROR(VALUE(INDEX('CSV Import'!$EG$7:$EG$359, MATCH($BP488, 'CSV Import'!$EE$7:$EE$359, 0))),0)</f>
        <v>0</v>
      </c>
      <c r="AW488" s="132">
        <f>IFERROR(VALUE(INDEX('CSV Import'!$EL$7:$EL$359, MATCH($BP488, 'CSV Import'!$EK$7:$EK$359, 0))),0)</f>
        <v>0</v>
      </c>
      <c r="AX488" s="55">
        <f>IFERROR(VALUE(INDEX('CSV Import'!$EM$7:$EM$359, MATCH($BP488, 'CSV Import'!$EK$7:$EK$359, 0))),0)</f>
        <v>0</v>
      </c>
      <c r="AY488" s="132">
        <f>IFERROR(VALUE(INDEX('CSV Import'!$ER$7:$ER$359, MATCH($BP488, 'CSV Import'!$EQ$7:$EQ$359, 0))),0)</f>
        <v>0</v>
      </c>
      <c r="AZ488" s="55">
        <f>IFERROR(VALUE(INDEX('CSV Import'!$ES$7:$ES$359, MATCH($BP488, 'CSV Import'!$EQ$7:$EQ$359, 0))),0)</f>
        <v>0</v>
      </c>
      <c r="BA488" s="132">
        <f>IFERROR(VALUE(INDEX('CSV Import'!$EX$7:$EX$359, MATCH($BP488, 'CSV Import'!$EW$7:$EW$359, 0))),0)</f>
        <v>0</v>
      </c>
      <c r="BB488" s="55">
        <f>IFERROR(VALUE(INDEX('CSV Import'!$EY$7:$EY$359, MATCH($BP488, 'CSV Import'!$EW$7:$EW$359, 0))),0)</f>
        <v>0</v>
      </c>
      <c r="BC488" s="132">
        <f>IFERROR(VALUE(INDEX('CSV Import'!$FD$7:$FD$359, MATCH($BP488, 'CSV Import'!$FC$7:$FC$359, 0))),0)</f>
        <v>0</v>
      </c>
      <c r="BD488" s="55">
        <f>IFERROR(VALUE(INDEX('CSV Import'!$FE$7:$FE$359, MATCH($BP488, 'CSV Import'!$FC$7:$FC$359, 0))),0)</f>
        <v>0</v>
      </c>
      <c r="BE488" s="132">
        <f>IFERROR(VALUE(INDEX('CSV Import'!$FJ$7:$FJ$359, MATCH($BP488, 'CSV Import'!$FI$7:$FI$359, 0))),0)</f>
        <v>0</v>
      </c>
      <c r="BF488" s="55">
        <f>IFERROR(VALUE(INDEX('CSV Import'!$FK$7:$FK$359, MATCH($BP488, 'CSV Import'!$FI$7:$FI$359, 0))),0)</f>
        <v>0</v>
      </c>
      <c r="BG488" s="132">
        <f>IFERROR(VALUE(INDEX('CSV Import'!$FP$7:$FP$359, MATCH($BP488, 'CSV Import'!$FO$7:$FO$359, 0))),0)</f>
        <v>0</v>
      </c>
      <c r="BH488" s="55">
        <f>IFERROR(VALUE(INDEX('CSV Import'!$FQ$7:$FQ$359, MATCH($BP488, 'CSV Import'!$FO$7:$FO$359, 0))),0)</f>
        <v>0</v>
      </c>
      <c r="BI488" s="132">
        <f>IFERROR(VALUE(INDEX('CSV Import'!$FV$7:$FV$359, MATCH($BP488, 'CSV Import'!$FU$7:$FU$359, 0))),0)</f>
        <v>0</v>
      </c>
      <c r="BJ488" s="55">
        <f>IFERROR(VALUE(INDEX('CSV Import'!$FW$7:$FW$359, MATCH($BP488, 'CSV Import'!$FU$7:$FU$359, 0))),0)</f>
        <v>0</v>
      </c>
      <c r="BK488" s="132">
        <f>IFERROR(VALUE(INDEX('CSV Import'!$GB$7:$GB$359, MATCH($BP488, 'CSV Import'!$GA$7:$GA$359, 0))),0)</f>
        <v>0</v>
      </c>
      <c r="BL488" s="55">
        <f>IFERROR(VALUE(INDEX('CSV Import'!$GC$7:$GC$359, MATCH($BP488, 'CSV Import'!$GA$7:$GA$359, 0))),0)</f>
        <v>0</v>
      </c>
      <c r="BM488" s="56">
        <f>SUM(C488,E488,G488,I488,K488,M488,O488,Q488,S488,U488,W488,Y488,AA488,AC488,AE488)+SUM(AG488,AI488,AK488,AM488,AO488,AQ488,AS488,AU488,AW488,AY488,BA488,BC488,BE488,BG488,BI488,BK488)</f>
        <v>3</v>
      </c>
      <c r="BN488" s="57">
        <f t="shared" ref="BN488:BN491" si="680">SUM(D488,F488,H488,J488,L488,N488,P488,R488,T488,V488,X488,Z488,AB488,AD488,AF488)+SUM(AH488,AJ488,AL488,AN488,AP488,AR488,AT488,AV488,AX488,AZ488,BB488,BD488,BF488,BH488,BJ488,BL488)</f>
        <v>47.5</v>
      </c>
      <c r="BP488" s="33" t="s">
        <v>414</v>
      </c>
    </row>
    <row r="489" spans="1:68" x14ac:dyDescent="0.2">
      <c r="A489" s="28">
        <f>ROW()</f>
        <v>489</v>
      </c>
      <c r="B489" s="58" t="s">
        <v>393</v>
      </c>
      <c r="C489" s="134">
        <f>IFERROR(VALUE(INDEX('CSV Import'!$D$7:$D$359, MATCH($BP489, 'CSV Import'!$C$7:$C$359, 0))),0)</f>
        <v>0</v>
      </c>
      <c r="D489" s="60">
        <f>IFERROR(VALUE(INDEX('CSV Import'!$E$7:$E$359, MATCH($BP489, 'CSV Import'!$C$7:$C$359, 0))),0)</f>
        <v>0</v>
      </c>
      <c r="E489" s="134">
        <f>IFERROR(VALUE(INDEX('CSV Import'!$J$7:$J$359, MATCH($BP489, 'CSV Import'!$I$7:$I$359, 0))),0)</f>
        <v>0</v>
      </c>
      <c r="F489" s="60">
        <f>IFERROR(VALUE(INDEX('CSV Import'!$K$7:$K$359, MATCH($BP489, 'CSV Import'!$I$7:$I$359, 0))),0)</f>
        <v>0</v>
      </c>
      <c r="G489" s="134">
        <f>IFERROR(VALUE(INDEX('CSV Import'!$P$7:$P$359, MATCH($BP489, 'CSV Import'!$O$7:$O$359, 0))),0)</f>
        <v>0</v>
      </c>
      <c r="H489" s="60">
        <f>IFERROR(VALUE(INDEX('CSV Import'!$Q$7:$Q$359, MATCH($BP489, 'CSV Import'!$O$7:$O$359, 0))),0)</f>
        <v>0</v>
      </c>
      <c r="I489" s="134">
        <f>IFERROR(VALUE(INDEX('CSV Import'!$V$7:$V$359, MATCH($BP489, 'CSV Import'!$U$7:$U$359, 0))),0)</f>
        <v>0</v>
      </c>
      <c r="J489" s="60">
        <f>IFERROR(VALUE(INDEX('CSV Import'!$W$7:$W$359, MATCH($BP489, 'CSV Import'!$U$7:$U$359, 0))),0)</f>
        <v>0</v>
      </c>
      <c r="K489" s="134">
        <f>IFERROR(VALUE(INDEX('CSV Import'!$AB$7:$AB$359, MATCH($BP489, 'CSV Import'!$AA$7:$AA$359, 0))),0)</f>
        <v>1</v>
      </c>
      <c r="L489" s="60">
        <f>IFERROR(VALUE(INDEX('CSV Import'!$AC$7:$AC$359, MATCH($BP489, 'CSV Import'!$AA$7:$AA$359, 0))),0)</f>
        <v>16.5</v>
      </c>
      <c r="M489" s="134">
        <f>IFERROR(VALUE(INDEX('CSV Import'!$AH$7:$AH$359, MATCH($BP489, 'CSV Import'!$AG$7:$AG$359, 0))),0)</f>
        <v>0</v>
      </c>
      <c r="N489" s="60">
        <f>IFERROR(VALUE(INDEX('CSV Import'!$AI$7:$AI$359, MATCH($BP489, 'CSV Import'!$AG$7:$AG$359, 0))),0)</f>
        <v>0</v>
      </c>
      <c r="O489" s="134">
        <f>IFERROR(VALUE(INDEX('CSV Import'!$AN$7:$AN$359, MATCH($BP489, 'CSV Import'!$AM$7:$AM$359, 0))),0)</f>
        <v>0</v>
      </c>
      <c r="P489" s="60">
        <f>IFERROR(VALUE(INDEX('CSV Import'!$AO$7:$AO$359, MATCH($BP489, 'CSV Import'!$AM$7:$AM$359, 0))),0)</f>
        <v>0</v>
      </c>
      <c r="Q489" s="134">
        <f>IFERROR(VALUE(INDEX('CSV Import'!$AT$7:$AT$359, MATCH($BP489, 'CSV Import'!$AS$7:$AS$359, 0))),0)</f>
        <v>0</v>
      </c>
      <c r="R489" s="60">
        <f>IFERROR(VALUE(INDEX('CSV Import'!$AU$7:$AU$359, MATCH($BP489, 'CSV Import'!$AS$7:$AS$359, 0))),0)</f>
        <v>0</v>
      </c>
      <c r="S489" s="134">
        <f>IFERROR(VALUE(INDEX('CSV Import'!$AZ$7:$AZ$359, MATCH($BP489, 'CSV Import'!$AY$7:$AY$359, 0))),0)</f>
        <v>0</v>
      </c>
      <c r="T489" s="60">
        <f>IFERROR(VALUE(INDEX('CSV Import'!$BA$7:$BA$359, MATCH($BP489, 'CSV Import'!$AY$7:$AY$359, 0))),0)</f>
        <v>0</v>
      </c>
      <c r="U489" s="134">
        <f>IFERROR(VALUE(INDEX('CSV Import'!$BF$7:$BF$359, MATCH($BP489, 'CSV Import'!$BE$7:$BE$359, 0))),0)</f>
        <v>0</v>
      </c>
      <c r="V489" s="60">
        <f>IFERROR(VALUE(INDEX('CSV Import'!$BG$7:$BG$359, MATCH($BP489, 'CSV Import'!$BE$7:$BE$359, 0))),0)</f>
        <v>0</v>
      </c>
      <c r="W489" s="134">
        <f>IFERROR(VALUE(INDEX('CSV Import'!$BL$7:$BL$359, MATCH($BP489, 'CSV Import'!$BK$7:$BK$359, 0))),0)</f>
        <v>0</v>
      </c>
      <c r="X489" s="60">
        <f>IFERROR(VALUE(INDEX('CSV Import'!$BM$7:$BM$359, MATCH($BP489, 'CSV Import'!$BK$7:$BK$359, 0))),0)</f>
        <v>0</v>
      </c>
      <c r="Y489" s="134">
        <f>IFERROR(VALUE(INDEX('CSV Import'!$BR$7:$BR$359, MATCH($BP489, 'CSV Import'!$BQ$7:$BQ$359, 0))),0)</f>
        <v>0</v>
      </c>
      <c r="Z489" s="60">
        <f>IFERROR(VALUE(INDEX('CSV Import'!$BS$7:$BS$359, MATCH($BP489, 'CSV Import'!$BQ$7:$BQ$359, 0))),0)</f>
        <v>0</v>
      </c>
      <c r="AA489" s="134">
        <f>IFERROR(VALUE(INDEX('CSV Import'!$BX$7:$BX$359, MATCH($BP489, 'CSV Import'!$BW$7:$BW$359, 0))),0)</f>
        <v>0</v>
      </c>
      <c r="AB489" s="60">
        <f>IFERROR(VALUE(INDEX('CSV Import'!$BY$7:$BY$359, MATCH($BP489, 'CSV Import'!$BW$7:$BW$359, 0))),0)</f>
        <v>0</v>
      </c>
      <c r="AC489" s="134">
        <f>IFERROR(VALUE(INDEX('CSV Import'!$CD$7:$CD$359, MATCH($BP489, 'CSV Import'!$CC$7:$CC$359, 0))),0)</f>
        <v>1</v>
      </c>
      <c r="AD489" s="60">
        <f>IFERROR(VALUE(INDEX('CSV Import'!$CE$7:$CE$359, MATCH($BP489, 'CSV Import'!$CC$7:$CC$359, 0))),0)</f>
        <v>21.25</v>
      </c>
      <c r="AE489" s="134">
        <f>IFERROR(VALUE(INDEX('CSV Import'!$CJ$7:$CJ$359, MATCH($BP489, 'CSV Import'!$CI$7:$CI$359, 0))),0)</f>
        <v>0</v>
      </c>
      <c r="AF489" s="60">
        <f>IFERROR(VALUE(INDEX('CSV Import'!$CK$7:$CK$359, MATCH($BP489, 'CSV Import'!$CI$7:$CI$359, 0))),0)</f>
        <v>0</v>
      </c>
      <c r="AG489" s="134">
        <f>IFERROR(VALUE(INDEX('CSV Import'!$CP$7:$CP$359, MATCH($BP489, 'CSV Import'!$CO$7:$CO$359, 0))),0)</f>
        <v>0</v>
      </c>
      <c r="AH489" s="60">
        <f>IFERROR(VALUE(INDEX('CSV Import'!$CQ$7:$CQ$359, MATCH($BP489, 'CSV Import'!$CO$7:$CO$359, 0))),0)</f>
        <v>0</v>
      </c>
      <c r="AI489" s="134">
        <f>IFERROR(VALUE(INDEX('CSV Import'!$CV$7:$CV$359, MATCH($BP489, 'CSV Import'!$CU$7:$CU$359, 0))),0)</f>
        <v>0</v>
      </c>
      <c r="AJ489" s="60">
        <f>IFERROR(VALUE(INDEX('CSV Import'!$CW$7:$CW$359, MATCH($BP489, 'CSV Import'!$CU$7:$CU$359, 0))),0)</f>
        <v>0</v>
      </c>
      <c r="AK489" s="134">
        <f>IFERROR(VALUE(INDEX('CSV Import'!$DB$7:$DB$359, MATCH($BP489, 'CSV Import'!$DA$7:$DA$359, 0))),0)</f>
        <v>0</v>
      </c>
      <c r="AL489" s="60">
        <f>IFERROR(VALUE(INDEX('CSV Import'!$DC$7:$DC$359, MATCH($BP489, 'CSV Import'!$DA$7:$DA$359, 0))),0)</f>
        <v>0</v>
      </c>
      <c r="AM489" s="134">
        <f>IFERROR(VALUE(INDEX('CSV Import'!$DH$7:$DH$359, MATCH($BP489, 'CSV Import'!$DG$7:$DG$359, 0))),0)</f>
        <v>0</v>
      </c>
      <c r="AN489" s="60">
        <f>IFERROR(VALUE(INDEX('CSV Import'!$DI$7:$DI$359, MATCH($BP489, 'CSV Import'!$DG$7:$DG$359, 0))),0)</f>
        <v>0</v>
      </c>
      <c r="AO489" s="134">
        <f>IFERROR(VALUE(INDEX('CSV Import'!$DN$7:$DN$359, MATCH($BP489, 'CSV Import'!$DM$7:$DM$359, 0))),0)</f>
        <v>0</v>
      </c>
      <c r="AP489" s="60">
        <f>IFERROR(VALUE(INDEX('CSV Import'!$DO$7:$DO$359, MATCH($BP489, 'CSV Import'!$DM$7:$DM$359, 0))),0)</f>
        <v>0</v>
      </c>
      <c r="AQ489" s="134">
        <f>IFERROR(VALUE(INDEX('CSV Import'!$DT$7:$DT$359, MATCH($BP489, 'CSV Import'!$DS$7:$DS$359, 0))),0)</f>
        <v>2</v>
      </c>
      <c r="AR489" s="60">
        <f>IFERROR(VALUE(INDEX('CSV Import'!$DU$7:$DU$359, MATCH($BP489, 'CSV Import'!$DS$7:$DS$359, 0))),0)</f>
        <v>52.7</v>
      </c>
      <c r="AS489" s="134">
        <f>IFERROR(VALUE(INDEX('CSV Import'!$DZ$7:$DZ$359, MATCH($BP489, 'CSV Import'!$DY$7:$DY$359, 0))),0)</f>
        <v>1</v>
      </c>
      <c r="AT489" s="60">
        <f>IFERROR(VALUE(INDEX('CSV Import'!$EA$7:$EA$359, MATCH($BP489, 'CSV Import'!$DY$7:$DY$359, 0))),0)</f>
        <v>23.25</v>
      </c>
      <c r="AU489" s="134">
        <f>IFERROR(VALUE(INDEX('CSV Import'!$EF$7:$EF$359, MATCH($BP489, 'CSV Import'!$EE$7:$EE$359, 0))),0)</f>
        <v>0</v>
      </c>
      <c r="AV489" s="60">
        <f>IFERROR(VALUE(INDEX('CSV Import'!$EG$7:$EG$359, MATCH($BP489, 'CSV Import'!$EE$7:$EE$359, 0))),0)</f>
        <v>0</v>
      </c>
      <c r="AW489" s="134">
        <f>IFERROR(VALUE(INDEX('CSV Import'!$EL$7:$EL$359, MATCH($BP489, 'CSV Import'!$EK$7:$EK$359, 0))),0)</f>
        <v>1</v>
      </c>
      <c r="AX489" s="60">
        <f>IFERROR(VALUE(INDEX('CSV Import'!$EM$7:$EM$359, MATCH($BP489, 'CSV Import'!$EK$7:$EK$359, 0))),0)</f>
        <v>18.75</v>
      </c>
      <c r="AY489" s="134">
        <f>IFERROR(VALUE(INDEX('CSV Import'!$ER$7:$ER$359, MATCH($BP489, 'CSV Import'!$EQ$7:$EQ$359, 0))),0)</f>
        <v>0</v>
      </c>
      <c r="AZ489" s="60">
        <f>IFERROR(VALUE(INDEX('CSV Import'!$ES$7:$ES$359, MATCH($BP489, 'CSV Import'!$EQ$7:$EQ$359, 0))),0)</f>
        <v>0</v>
      </c>
      <c r="BA489" s="134">
        <f>IFERROR(VALUE(INDEX('CSV Import'!$EX$7:$EX$359, MATCH($BP489, 'CSV Import'!$EW$7:$EW$359, 0))),0)</f>
        <v>0</v>
      </c>
      <c r="BB489" s="60">
        <f>IFERROR(VALUE(INDEX('CSV Import'!$EY$7:$EY$359, MATCH($BP489, 'CSV Import'!$EW$7:$EW$359, 0))),0)</f>
        <v>0</v>
      </c>
      <c r="BC489" s="134">
        <f>IFERROR(VALUE(INDEX('CSV Import'!$FD$7:$FD$359, MATCH($BP489, 'CSV Import'!$FC$7:$FC$359, 0))),0)</f>
        <v>0</v>
      </c>
      <c r="BD489" s="60">
        <f>IFERROR(VALUE(INDEX('CSV Import'!$FE$7:$FE$359, MATCH($BP489, 'CSV Import'!$FC$7:$FC$359, 0))),0)</f>
        <v>0</v>
      </c>
      <c r="BE489" s="134">
        <f>IFERROR(VALUE(INDEX('CSV Import'!$FJ$7:$FJ$359, MATCH($BP489, 'CSV Import'!$FI$7:$FI$359, 0))),0)</f>
        <v>2</v>
      </c>
      <c r="BF489" s="60">
        <f>IFERROR(VALUE(INDEX('CSV Import'!$FK$7:$FK$359, MATCH($BP489, 'CSV Import'!$FI$7:$FI$359, 0))),0)</f>
        <v>41</v>
      </c>
      <c r="BG489" s="134">
        <f>IFERROR(VALUE(INDEX('CSV Import'!$FP$7:$FP$359, MATCH($BP489, 'CSV Import'!$FO$7:$FO$359, 0))),0)</f>
        <v>0</v>
      </c>
      <c r="BH489" s="60">
        <f>IFERROR(VALUE(INDEX('CSV Import'!$FQ$7:$FQ$359, MATCH($BP489, 'CSV Import'!$FO$7:$FO$359, 0))),0)</f>
        <v>0</v>
      </c>
      <c r="BI489" s="134">
        <f>IFERROR(VALUE(INDEX('CSV Import'!$FV$7:$FV$359, MATCH($BP489, 'CSV Import'!$FU$7:$FU$359, 0))),0)</f>
        <v>1</v>
      </c>
      <c r="BJ489" s="60">
        <f>IFERROR(VALUE(INDEX('CSV Import'!$FW$7:$FW$359, MATCH($BP489, 'CSV Import'!$FU$7:$FU$359, 0))),0)</f>
        <v>20.25</v>
      </c>
      <c r="BK489" s="134">
        <f>IFERROR(VALUE(INDEX('CSV Import'!$GB$7:$GB$359, MATCH($BP489, 'CSV Import'!$GA$7:$GA$359, 0))),0)</f>
        <v>0</v>
      </c>
      <c r="BL489" s="60">
        <f>IFERROR(VALUE(INDEX('CSV Import'!$GC$7:$GC$359, MATCH($BP489, 'CSV Import'!$GA$7:$GA$359, 0))),0)</f>
        <v>0</v>
      </c>
      <c r="BM489" s="61">
        <f>SUM(C489,E489,G489,I489,K489,M489,O489,Q489,S489,U489,W489,Y489,AA489,AC489,AE489)+SUM(AG489,AI489,AK489,AM489,AO489,AQ489,AS489,AU489,AW489,AY489,BA489,BC489,BE489,BG489,BI489,BK489)</f>
        <v>9</v>
      </c>
      <c r="BN489" s="62">
        <f t="shared" si="680"/>
        <v>193.7</v>
      </c>
      <c r="BP489" s="33" t="s">
        <v>415</v>
      </c>
    </row>
    <row r="490" spans="1:68" x14ac:dyDescent="0.2">
      <c r="A490" s="28">
        <f>ROW()</f>
        <v>490</v>
      </c>
      <c r="B490" s="58" t="s">
        <v>402</v>
      </c>
      <c r="C490" s="134">
        <f>IFERROR(VALUE(INDEX('CSV Import'!$D$7:$D$359, MATCH($BP490, 'CSV Import'!$C$7:$C$359, 0))),0)</f>
        <v>1</v>
      </c>
      <c r="D490" s="60">
        <f>IFERROR(VALUE(INDEX('CSV Import'!$E$7:$E$359, MATCH($BP490, 'CSV Import'!$C$7:$C$359, 0))),0)</f>
        <v>23.25</v>
      </c>
      <c r="E490" s="134">
        <f>IFERROR(VALUE(INDEX('CSV Import'!$J$7:$J$359, MATCH($BP490, 'CSV Import'!$I$7:$I$359, 0))),0)</f>
        <v>0</v>
      </c>
      <c r="F490" s="60">
        <f>IFERROR(VALUE(INDEX('CSV Import'!$K$7:$K$359, MATCH($BP490, 'CSV Import'!$I$7:$I$359, 0))),0)</f>
        <v>0</v>
      </c>
      <c r="G490" s="134">
        <f>IFERROR(VALUE(INDEX('CSV Import'!$P$7:$P$359, MATCH($BP490, 'CSV Import'!$O$7:$O$359, 0))),0)</f>
        <v>0</v>
      </c>
      <c r="H490" s="60">
        <f>IFERROR(VALUE(INDEX('CSV Import'!$Q$7:$Q$359, MATCH($BP490, 'CSV Import'!$O$7:$O$359, 0))),0)</f>
        <v>0</v>
      </c>
      <c r="I490" s="134">
        <f>IFERROR(VALUE(INDEX('CSV Import'!$V$7:$V$359, MATCH($BP490, 'CSV Import'!$U$7:$U$359, 0))),0)</f>
        <v>0</v>
      </c>
      <c r="J490" s="60">
        <f>IFERROR(VALUE(INDEX('CSV Import'!$W$7:$W$359, MATCH($BP490, 'CSV Import'!$U$7:$U$359, 0))),0)</f>
        <v>0</v>
      </c>
      <c r="K490" s="134">
        <f>IFERROR(VALUE(INDEX('CSV Import'!$AB$7:$AB$359, MATCH($BP490, 'CSV Import'!$AA$7:$AA$359, 0))),0)</f>
        <v>0</v>
      </c>
      <c r="L490" s="60">
        <f>IFERROR(VALUE(INDEX('CSV Import'!$AC$7:$AC$359, MATCH($BP490, 'CSV Import'!$AA$7:$AA$359, 0))),0)</f>
        <v>0</v>
      </c>
      <c r="M490" s="134">
        <f>IFERROR(VALUE(INDEX('CSV Import'!$AH$7:$AH$359, MATCH($BP490, 'CSV Import'!$AG$7:$AG$359, 0))),0)</f>
        <v>0</v>
      </c>
      <c r="N490" s="60">
        <f>IFERROR(VALUE(INDEX('CSV Import'!$AI$7:$AI$359, MATCH($BP490, 'CSV Import'!$AG$7:$AG$359, 0))),0)</f>
        <v>0</v>
      </c>
      <c r="O490" s="134">
        <f>IFERROR(VALUE(INDEX('CSV Import'!$AN$7:$AN$359, MATCH($BP490, 'CSV Import'!$AM$7:$AM$359, 0))),0)</f>
        <v>1</v>
      </c>
      <c r="P490" s="60">
        <f>IFERROR(VALUE(INDEX('CSV Import'!$AO$7:$AO$359, MATCH($BP490, 'CSV Import'!$AM$7:$AM$359, 0))),0)</f>
        <v>22.75</v>
      </c>
      <c r="Q490" s="134">
        <f>IFERROR(VALUE(INDEX('CSV Import'!$AT$7:$AT$359, MATCH($BP490, 'CSV Import'!$AS$7:$AS$359, 0))),0)</f>
        <v>0</v>
      </c>
      <c r="R490" s="60">
        <f>IFERROR(VALUE(INDEX('CSV Import'!$AU$7:$AU$359, MATCH($BP490, 'CSV Import'!$AS$7:$AS$359, 0))),0)</f>
        <v>0</v>
      </c>
      <c r="S490" s="134">
        <f>IFERROR(VALUE(INDEX('CSV Import'!$AZ$7:$AZ$359, MATCH($BP490, 'CSV Import'!$AY$7:$AY$359, 0))),0)</f>
        <v>0</v>
      </c>
      <c r="T490" s="60">
        <f>IFERROR(VALUE(INDEX('CSV Import'!$BA$7:$BA$359, MATCH($BP490, 'CSV Import'!$AY$7:$AY$359, 0))),0)</f>
        <v>0</v>
      </c>
      <c r="U490" s="134">
        <f>IFERROR(VALUE(INDEX('CSV Import'!$BF$7:$BF$359, MATCH($BP490, 'CSV Import'!$BE$7:$BE$359, 0))),0)</f>
        <v>0</v>
      </c>
      <c r="V490" s="60">
        <f>IFERROR(VALUE(INDEX('CSV Import'!$BG$7:$BG$359, MATCH($BP490, 'CSV Import'!$BE$7:$BE$359, 0))),0)</f>
        <v>0</v>
      </c>
      <c r="W490" s="134">
        <f>IFERROR(VALUE(INDEX('CSV Import'!$BL$7:$BL$359, MATCH($BP490, 'CSV Import'!$BK$7:$BK$359, 0))),0)</f>
        <v>0</v>
      </c>
      <c r="X490" s="60">
        <f>IFERROR(VALUE(INDEX('CSV Import'!$BM$7:$BM$359, MATCH($BP490, 'CSV Import'!$BK$7:$BK$359, 0))),0)</f>
        <v>0</v>
      </c>
      <c r="Y490" s="134">
        <f>IFERROR(VALUE(INDEX('CSV Import'!$BR$7:$BR$359, MATCH($BP490, 'CSV Import'!$BQ$7:$BQ$359, 0))),0)</f>
        <v>0</v>
      </c>
      <c r="Z490" s="60">
        <f>IFERROR(VALUE(INDEX('CSV Import'!$BS$7:$BS$359, MATCH($BP490, 'CSV Import'!$BQ$7:$BQ$359, 0))),0)</f>
        <v>0</v>
      </c>
      <c r="AA490" s="134">
        <f>IFERROR(VALUE(INDEX('CSV Import'!$BX$7:$BX$359, MATCH($BP490, 'CSV Import'!$BW$7:$BW$359, 0))),0)</f>
        <v>1</v>
      </c>
      <c r="AB490" s="60">
        <f>IFERROR(VALUE(INDEX('CSV Import'!$BY$7:$BY$359, MATCH($BP490, 'CSV Import'!$BW$7:$BW$359, 0))),0)</f>
        <v>25.5</v>
      </c>
      <c r="AC490" s="134">
        <f>IFERROR(VALUE(INDEX('CSV Import'!$CD$7:$CD$359, MATCH($BP490, 'CSV Import'!$CC$7:$CC$359, 0))),0)</f>
        <v>0</v>
      </c>
      <c r="AD490" s="60">
        <f>IFERROR(VALUE(INDEX('CSV Import'!$CE$7:$CE$359, MATCH($BP490, 'CSV Import'!$CC$7:$CC$359, 0))),0)</f>
        <v>0</v>
      </c>
      <c r="AE490" s="134">
        <f>IFERROR(VALUE(INDEX('CSV Import'!$CJ$7:$CJ$359, MATCH($BP490, 'CSV Import'!$CI$7:$CI$359, 0))),0)</f>
        <v>0</v>
      </c>
      <c r="AF490" s="60">
        <f>IFERROR(VALUE(INDEX('CSV Import'!$CK$7:$CK$359, MATCH($BP490, 'CSV Import'!$CI$7:$CI$359, 0))),0)</f>
        <v>0</v>
      </c>
      <c r="AG490" s="134">
        <f>IFERROR(VALUE(INDEX('CSV Import'!$CP$7:$CP$359, MATCH($BP490, 'CSV Import'!$CO$7:$CO$359, 0))),0)</f>
        <v>0</v>
      </c>
      <c r="AH490" s="60">
        <f>IFERROR(VALUE(INDEX('CSV Import'!$CQ$7:$CQ$359, MATCH($BP490, 'CSV Import'!$CO$7:$CO$359, 0))),0)</f>
        <v>0</v>
      </c>
      <c r="AI490" s="134">
        <f>IFERROR(VALUE(INDEX('CSV Import'!$CV$7:$CV$359, MATCH($BP490, 'CSV Import'!$CU$7:$CU$359, 0))),0)</f>
        <v>0</v>
      </c>
      <c r="AJ490" s="60">
        <f>IFERROR(VALUE(INDEX('CSV Import'!$CW$7:$CW$359, MATCH($BP490, 'CSV Import'!$CU$7:$CU$359, 0))),0)</f>
        <v>0</v>
      </c>
      <c r="AK490" s="134">
        <f>IFERROR(VALUE(INDEX('CSV Import'!$DB$7:$DB$359, MATCH($BP490, 'CSV Import'!$DA$7:$DA$359, 0))),0)</f>
        <v>0</v>
      </c>
      <c r="AL490" s="60">
        <f>IFERROR(VALUE(INDEX('CSV Import'!$DC$7:$DC$359, MATCH($BP490, 'CSV Import'!$DA$7:$DA$359, 0))),0)</f>
        <v>0</v>
      </c>
      <c r="AM490" s="134">
        <f>IFERROR(VALUE(INDEX('CSV Import'!$DH$7:$DH$359, MATCH($BP490, 'CSV Import'!$DG$7:$DG$359, 0))),0)</f>
        <v>0</v>
      </c>
      <c r="AN490" s="60">
        <f>IFERROR(VALUE(INDEX('CSV Import'!$DI$7:$DI$359, MATCH($BP490, 'CSV Import'!$DG$7:$DG$359, 0))),0)</f>
        <v>0</v>
      </c>
      <c r="AO490" s="134">
        <f>IFERROR(VALUE(INDEX('CSV Import'!$DN$7:$DN$359, MATCH($BP490, 'CSV Import'!$DM$7:$DM$359, 0))),0)</f>
        <v>0</v>
      </c>
      <c r="AP490" s="60">
        <f>IFERROR(VALUE(INDEX('CSV Import'!$DO$7:$DO$359, MATCH($BP490, 'CSV Import'!$DM$7:$DM$359, 0))),0)</f>
        <v>0</v>
      </c>
      <c r="AQ490" s="134">
        <f>IFERROR(VALUE(INDEX('CSV Import'!$DT$7:$DT$359, MATCH($BP490, 'CSV Import'!$DS$7:$DS$359, 0))),0)</f>
        <v>0</v>
      </c>
      <c r="AR490" s="60">
        <f>IFERROR(VALUE(INDEX('CSV Import'!$DU$7:$DU$359, MATCH($BP490, 'CSV Import'!$DS$7:$DS$359, 0))),0)</f>
        <v>0</v>
      </c>
      <c r="AS490" s="134">
        <f>IFERROR(VALUE(INDEX('CSV Import'!$DZ$7:$DZ$359, MATCH($BP490, 'CSV Import'!$DY$7:$DY$359, 0))),0)</f>
        <v>0</v>
      </c>
      <c r="AT490" s="60">
        <f>IFERROR(VALUE(INDEX('CSV Import'!$EA$7:$EA$359, MATCH($BP490, 'CSV Import'!$DY$7:$DY$359, 0))),0)</f>
        <v>0</v>
      </c>
      <c r="AU490" s="134">
        <f>IFERROR(VALUE(INDEX('CSV Import'!$EF$7:$EF$359, MATCH($BP490, 'CSV Import'!$EE$7:$EE$359, 0))),0)</f>
        <v>0</v>
      </c>
      <c r="AV490" s="60">
        <f>IFERROR(VALUE(INDEX('CSV Import'!$EG$7:$EG$359, MATCH($BP490, 'CSV Import'!$EE$7:$EE$359, 0))),0)</f>
        <v>0</v>
      </c>
      <c r="AW490" s="134">
        <f>IFERROR(VALUE(INDEX('CSV Import'!$EL$7:$EL$359, MATCH($BP490, 'CSV Import'!$EK$7:$EK$359, 0))),0)</f>
        <v>0</v>
      </c>
      <c r="AX490" s="60">
        <f>IFERROR(VALUE(INDEX('CSV Import'!$EM$7:$EM$359, MATCH($BP490, 'CSV Import'!$EK$7:$EK$359, 0))),0)</f>
        <v>0</v>
      </c>
      <c r="AY490" s="134">
        <f>IFERROR(VALUE(INDEX('CSV Import'!$ER$7:$ER$359, MATCH($BP490, 'CSV Import'!$EQ$7:$EQ$359, 0))),0)</f>
        <v>0</v>
      </c>
      <c r="AZ490" s="60">
        <f>IFERROR(VALUE(INDEX('CSV Import'!$ES$7:$ES$359, MATCH($BP490, 'CSV Import'!$EQ$7:$EQ$359, 0))),0)</f>
        <v>0</v>
      </c>
      <c r="BA490" s="134">
        <f>IFERROR(VALUE(INDEX('CSV Import'!$EX$7:$EX$359, MATCH($BP490, 'CSV Import'!$EW$7:$EW$359, 0))),0)</f>
        <v>0</v>
      </c>
      <c r="BB490" s="60">
        <f>IFERROR(VALUE(INDEX('CSV Import'!$EY$7:$EY$359, MATCH($BP490, 'CSV Import'!$EW$7:$EW$359, 0))),0)</f>
        <v>0</v>
      </c>
      <c r="BC490" s="134">
        <f>IFERROR(VALUE(INDEX('CSV Import'!$FD$7:$FD$359, MATCH($BP490, 'CSV Import'!$FC$7:$FC$359, 0))),0)</f>
        <v>0</v>
      </c>
      <c r="BD490" s="60">
        <f>IFERROR(VALUE(INDEX('CSV Import'!$FE$7:$FE$359, MATCH($BP490, 'CSV Import'!$FC$7:$FC$359, 0))),0)</f>
        <v>0</v>
      </c>
      <c r="BE490" s="134">
        <f>IFERROR(VALUE(INDEX('CSV Import'!$FJ$7:$FJ$359, MATCH($BP490, 'CSV Import'!$FI$7:$FI$359, 0))),0)</f>
        <v>0</v>
      </c>
      <c r="BF490" s="60">
        <f>IFERROR(VALUE(INDEX('CSV Import'!$FK$7:$FK$359, MATCH($BP490, 'CSV Import'!$FI$7:$FI$359, 0))),0)</f>
        <v>0</v>
      </c>
      <c r="BG490" s="134">
        <f>IFERROR(VALUE(INDEX('CSV Import'!$FP$7:$FP$359, MATCH($BP490, 'CSV Import'!$FO$7:$FO$359, 0))),0)</f>
        <v>0</v>
      </c>
      <c r="BH490" s="60">
        <f>IFERROR(VALUE(INDEX('CSV Import'!$FQ$7:$FQ$359, MATCH($BP490, 'CSV Import'!$FO$7:$FO$359, 0))),0)</f>
        <v>0</v>
      </c>
      <c r="BI490" s="134">
        <f>IFERROR(VALUE(INDEX('CSV Import'!$FV$7:$FV$359, MATCH($BP490, 'CSV Import'!$FU$7:$FU$359, 0))),0)</f>
        <v>0</v>
      </c>
      <c r="BJ490" s="60">
        <f>IFERROR(VALUE(INDEX('CSV Import'!$FW$7:$FW$359, MATCH($BP490, 'CSV Import'!$FU$7:$FU$359, 0))),0)</f>
        <v>0</v>
      </c>
      <c r="BK490" s="134">
        <f>IFERROR(VALUE(INDEX('CSV Import'!$GB$7:$GB$359, MATCH($BP490, 'CSV Import'!$GA$7:$GA$359, 0))),0)</f>
        <v>0</v>
      </c>
      <c r="BL490" s="60">
        <f>IFERROR(VALUE(INDEX('CSV Import'!$GC$7:$GC$359, MATCH($BP490, 'CSV Import'!$GA$7:$GA$359, 0))),0)</f>
        <v>0</v>
      </c>
      <c r="BM490" s="61">
        <f>SUM(C490,E490,G490,I490,K490,M490,O490,Q490,S490,U490,W490,Y490,AA490,AC490,AE490)+SUM(AG490,AI490,AK490,AM490,AO490,AQ490,AS490,AU490,AW490,AY490,BA490,BC490,BE490,BG490,BI490,BK490)</f>
        <v>3</v>
      </c>
      <c r="BN490" s="62">
        <f t="shared" si="680"/>
        <v>71.5</v>
      </c>
      <c r="BP490" s="33" t="s">
        <v>416</v>
      </c>
    </row>
    <row r="491" spans="1:68" ht="15" thickBot="1" x14ac:dyDescent="0.25">
      <c r="A491" s="28">
        <f>ROW()</f>
        <v>491</v>
      </c>
      <c r="B491" s="83" t="s">
        <v>404</v>
      </c>
      <c r="C491" s="141">
        <f>IFERROR(VALUE(INDEX('CSV Import'!$D$7:$D$359, MATCH($BP491, 'CSV Import'!$C$7:$C$359, 0))),0)</f>
        <v>0</v>
      </c>
      <c r="D491" s="98">
        <f>IFERROR(VALUE(INDEX('CSV Import'!$E$7:$E$359, MATCH($BP491, 'CSV Import'!$C$7:$C$359, 0))),0)</f>
        <v>0</v>
      </c>
      <c r="E491" s="141">
        <f>IFERROR(VALUE(INDEX('CSV Import'!$J$7:$J$359, MATCH($BP491, 'CSV Import'!$I$7:$I$359, 0))),0)</f>
        <v>0</v>
      </c>
      <c r="F491" s="98">
        <f>IFERROR(VALUE(INDEX('CSV Import'!$K$7:$K$359, MATCH($BP491, 'CSV Import'!$I$7:$I$359, 0))),0)</f>
        <v>0</v>
      </c>
      <c r="G491" s="141">
        <f>IFERROR(VALUE(INDEX('CSV Import'!$P$7:$P$359, MATCH($BP491, 'CSV Import'!$O$7:$O$359, 0))),0)</f>
        <v>0</v>
      </c>
      <c r="H491" s="98">
        <f>IFERROR(VALUE(INDEX('CSV Import'!$Q$7:$Q$359, MATCH($BP491, 'CSV Import'!$O$7:$O$359, 0))),0)</f>
        <v>0</v>
      </c>
      <c r="I491" s="141">
        <f>IFERROR(VALUE(INDEX('CSV Import'!$V$7:$V$359, MATCH($BP491, 'CSV Import'!$U$7:$U$359, 0))),0)</f>
        <v>0</v>
      </c>
      <c r="J491" s="98">
        <f>IFERROR(VALUE(INDEX('CSV Import'!$W$7:$W$359, MATCH($BP491, 'CSV Import'!$U$7:$U$359, 0))),0)</f>
        <v>0</v>
      </c>
      <c r="K491" s="141">
        <f>IFERROR(VALUE(INDEX('CSV Import'!$AB$7:$AB$359, MATCH($BP491, 'CSV Import'!$AA$7:$AA$359, 0))),0)</f>
        <v>0</v>
      </c>
      <c r="L491" s="98">
        <f>IFERROR(VALUE(INDEX('CSV Import'!$AC$7:$AC$359, MATCH($BP491, 'CSV Import'!$AA$7:$AA$359, 0))),0)</f>
        <v>0</v>
      </c>
      <c r="M491" s="141">
        <f>IFERROR(VALUE(INDEX('CSV Import'!$AH$7:$AH$359, MATCH($BP491, 'CSV Import'!$AG$7:$AG$359, 0))),0)</f>
        <v>0</v>
      </c>
      <c r="N491" s="98">
        <f>IFERROR(VALUE(INDEX('CSV Import'!$AI$7:$AI$359, MATCH($BP491, 'CSV Import'!$AG$7:$AG$359, 0))),0)</f>
        <v>0</v>
      </c>
      <c r="O491" s="141">
        <f>IFERROR(VALUE(INDEX('CSV Import'!$AN$7:$AN$359, MATCH($BP491, 'CSV Import'!$AM$7:$AM$359, 0))),0)</f>
        <v>0</v>
      </c>
      <c r="P491" s="98">
        <f>IFERROR(VALUE(INDEX('CSV Import'!$AO$7:$AO$359, MATCH($BP491, 'CSV Import'!$AM$7:$AM$359, 0))),0)</f>
        <v>0</v>
      </c>
      <c r="Q491" s="141">
        <f>IFERROR(VALUE(INDEX('CSV Import'!$AT$7:$AT$359, MATCH($BP491, 'CSV Import'!$AS$7:$AS$359, 0))),0)</f>
        <v>0</v>
      </c>
      <c r="R491" s="98">
        <f>IFERROR(VALUE(INDEX('CSV Import'!$AU$7:$AU$359, MATCH($BP491, 'CSV Import'!$AS$7:$AS$359, 0))),0)</f>
        <v>0</v>
      </c>
      <c r="S491" s="141">
        <f>IFERROR(VALUE(INDEX('CSV Import'!$AZ$7:$AZ$359, MATCH($BP491, 'CSV Import'!$AY$7:$AY$359, 0))),0)</f>
        <v>0</v>
      </c>
      <c r="T491" s="98">
        <f>IFERROR(VALUE(INDEX('CSV Import'!$BA$7:$BA$359, MATCH($BP491, 'CSV Import'!$AY$7:$AY$359, 0))),0)</f>
        <v>0</v>
      </c>
      <c r="U491" s="141">
        <f>IFERROR(VALUE(INDEX('CSV Import'!$BF$7:$BF$359, MATCH($BP491, 'CSV Import'!$BE$7:$BE$359, 0))),0)</f>
        <v>0</v>
      </c>
      <c r="V491" s="98">
        <f>IFERROR(VALUE(INDEX('CSV Import'!$BG$7:$BG$359, MATCH($BP491, 'CSV Import'!$BE$7:$BE$359, 0))),0)</f>
        <v>0</v>
      </c>
      <c r="W491" s="141">
        <f>IFERROR(VALUE(INDEX('CSV Import'!$BL$7:$BL$359, MATCH($BP491, 'CSV Import'!$BK$7:$BK$359, 0))),0)</f>
        <v>0</v>
      </c>
      <c r="X491" s="98">
        <f>IFERROR(VALUE(INDEX('CSV Import'!$BM$7:$BM$359, MATCH($BP491, 'CSV Import'!$BK$7:$BK$359, 0))),0)</f>
        <v>0</v>
      </c>
      <c r="Y491" s="141">
        <f>IFERROR(VALUE(INDEX('CSV Import'!$BR$7:$BR$359, MATCH($BP491, 'CSV Import'!$BQ$7:$BQ$359, 0))),0)</f>
        <v>0</v>
      </c>
      <c r="Z491" s="98">
        <f>IFERROR(VALUE(INDEX('CSV Import'!$BS$7:$BS$359, MATCH($BP491, 'CSV Import'!$BQ$7:$BQ$359, 0))),0)</f>
        <v>0</v>
      </c>
      <c r="AA491" s="141">
        <f>IFERROR(VALUE(INDEX('CSV Import'!$BX$7:$BX$359, MATCH($BP491, 'CSV Import'!$BW$7:$BW$359, 0))),0)</f>
        <v>0</v>
      </c>
      <c r="AB491" s="98">
        <f>IFERROR(VALUE(INDEX('CSV Import'!$BY$7:$BY$359, MATCH($BP491, 'CSV Import'!$BW$7:$BW$359, 0))),0)</f>
        <v>0</v>
      </c>
      <c r="AC491" s="141">
        <f>IFERROR(VALUE(INDEX('CSV Import'!$CD$7:$CD$359, MATCH($BP491, 'CSV Import'!$CC$7:$CC$359, 0))),0)</f>
        <v>0</v>
      </c>
      <c r="AD491" s="98">
        <f>IFERROR(VALUE(INDEX('CSV Import'!$CE$7:$CE$359, MATCH($BP491, 'CSV Import'!$CC$7:$CC$359, 0))),0)</f>
        <v>0</v>
      </c>
      <c r="AE491" s="141">
        <f>IFERROR(VALUE(INDEX('CSV Import'!$CJ$7:$CJ$359, MATCH($BP491, 'CSV Import'!$CI$7:$CI$359, 0))),0)</f>
        <v>0</v>
      </c>
      <c r="AF491" s="98">
        <f>IFERROR(VALUE(INDEX('CSV Import'!$CK$7:$CK$359, MATCH($BP491, 'CSV Import'!$CI$7:$CI$359, 0))),0)</f>
        <v>0</v>
      </c>
      <c r="AG491" s="141">
        <f>IFERROR(VALUE(INDEX('CSV Import'!$CP$7:$CP$359, MATCH($BP491, 'CSV Import'!$CO$7:$CO$359, 0))),0)</f>
        <v>0</v>
      </c>
      <c r="AH491" s="98">
        <f>IFERROR(VALUE(INDEX('CSV Import'!$CQ$7:$CQ$359, MATCH($BP491, 'CSV Import'!$CO$7:$CO$359, 0))),0)</f>
        <v>0</v>
      </c>
      <c r="AI491" s="141">
        <f>IFERROR(VALUE(INDEX('CSV Import'!$CV$7:$CV$359, MATCH($BP491, 'CSV Import'!$CU$7:$CU$359, 0))),0)</f>
        <v>0</v>
      </c>
      <c r="AJ491" s="98">
        <f>IFERROR(VALUE(INDEX('CSV Import'!$CW$7:$CW$359, MATCH($BP491, 'CSV Import'!$CU$7:$CU$359, 0))),0)</f>
        <v>0</v>
      </c>
      <c r="AK491" s="141">
        <f>IFERROR(VALUE(INDEX('CSV Import'!$DB$7:$DB$359, MATCH($BP491, 'CSV Import'!$DA$7:$DA$359, 0))),0)</f>
        <v>0</v>
      </c>
      <c r="AL491" s="98">
        <f>IFERROR(VALUE(INDEX('CSV Import'!$DC$7:$DC$359, MATCH($BP491, 'CSV Import'!$DA$7:$DA$359, 0))),0)</f>
        <v>0</v>
      </c>
      <c r="AM491" s="141">
        <f>IFERROR(VALUE(INDEX('CSV Import'!$DH$7:$DH$359, MATCH($BP491, 'CSV Import'!$DG$7:$DG$359, 0))),0)</f>
        <v>0</v>
      </c>
      <c r="AN491" s="98">
        <f>IFERROR(VALUE(INDEX('CSV Import'!$DI$7:$DI$359, MATCH($BP491, 'CSV Import'!$DG$7:$DG$359, 0))),0)</f>
        <v>0</v>
      </c>
      <c r="AO491" s="141">
        <f>IFERROR(VALUE(INDEX('CSV Import'!$DN$7:$DN$359, MATCH($BP491, 'CSV Import'!$DM$7:$DM$359, 0))),0)</f>
        <v>0</v>
      </c>
      <c r="AP491" s="98">
        <f>IFERROR(VALUE(INDEX('CSV Import'!$DO$7:$DO$359, MATCH($BP491, 'CSV Import'!$DM$7:$DM$359, 0))),0)</f>
        <v>0</v>
      </c>
      <c r="AQ491" s="141">
        <f>IFERROR(VALUE(INDEX('CSV Import'!$DT$7:$DT$359, MATCH($BP491, 'CSV Import'!$DS$7:$DS$359, 0))),0)</f>
        <v>1</v>
      </c>
      <c r="AR491" s="98">
        <f>IFERROR(VALUE(INDEX('CSV Import'!$DU$7:$DU$359, MATCH($BP491, 'CSV Import'!$DS$7:$DS$359, 0))),0)</f>
        <v>24.25</v>
      </c>
      <c r="AS491" s="141">
        <f>IFERROR(VALUE(INDEX('CSV Import'!$DZ$7:$DZ$359, MATCH($BP491, 'CSV Import'!$DY$7:$DY$359, 0))),0)</f>
        <v>0</v>
      </c>
      <c r="AT491" s="98">
        <f>IFERROR(VALUE(INDEX('CSV Import'!$EA$7:$EA$359, MATCH($BP491, 'CSV Import'!$DY$7:$DY$359, 0))),0)</f>
        <v>0</v>
      </c>
      <c r="AU491" s="141">
        <f>IFERROR(VALUE(INDEX('CSV Import'!$EF$7:$EF$359, MATCH($BP491, 'CSV Import'!$EE$7:$EE$359, 0))),0)</f>
        <v>0</v>
      </c>
      <c r="AV491" s="98">
        <f>IFERROR(VALUE(INDEX('CSV Import'!$EG$7:$EG$359, MATCH($BP491, 'CSV Import'!$EE$7:$EE$359, 0))),0)</f>
        <v>0</v>
      </c>
      <c r="AW491" s="141">
        <f>IFERROR(VALUE(INDEX('CSV Import'!$EL$7:$EL$359, MATCH($BP491, 'CSV Import'!$EK$7:$EK$359, 0))),0)</f>
        <v>0</v>
      </c>
      <c r="AX491" s="98">
        <f>IFERROR(VALUE(INDEX('CSV Import'!$EM$7:$EM$359, MATCH($BP491, 'CSV Import'!$EK$7:$EK$359, 0))),0)</f>
        <v>0</v>
      </c>
      <c r="AY491" s="141">
        <f>IFERROR(VALUE(INDEX('CSV Import'!$ER$7:$ER$359, MATCH($BP491, 'CSV Import'!$EQ$7:$EQ$359, 0))),0)</f>
        <v>0</v>
      </c>
      <c r="AZ491" s="98">
        <f>IFERROR(VALUE(INDEX('CSV Import'!$ES$7:$ES$359, MATCH($BP491, 'CSV Import'!$EQ$7:$EQ$359, 0))),0)</f>
        <v>0</v>
      </c>
      <c r="BA491" s="141">
        <f>IFERROR(VALUE(INDEX('CSV Import'!$EX$7:$EX$359, MATCH($BP491, 'CSV Import'!$EW$7:$EW$359, 0))),0)</f>
        <v>0</v>
      </c>
      <c r="BB491" s="98">
        <f>IFERROR(VALUE(INDEX('CSV Import'!$EY$7:$EY$359, MATCH($BP491, 'CSV Import'!$EW$7:$EW$359, 0))),0)</f>
        <v>0</v>
      </c>
      <c r="BC491" s="141">
        <f>IFERROR(VALUE(INDEX('CSV Import'!$FD$7:$FD$359, MATCH($BP491, 'CSV Import'!$FC$7:$FC$359, 0))),0)</f>
        <v>0</v>
      </c>
      <c r="BD491" s="98">
        <f>IFERROR(VALUE(INDEX('CSV Import'!$FE$7:$FE$359, MATCH($BP491, 'CSV Import'!$FC$7:$FC$359, 0))),0)</f>
        <v>0</v>
      </c>
      <c r="BE491" s="141">
        <f>IFERROR(VALUE(INDEX('CSV Import'!$FJ$7:$FJ$359, MATCH($BP491, 'CSV Import'!$FI$7:$FI$359, 0))),0)</f>
        <v>0</v>
      </c>
      <c r="BF491" s="98">
        <f>IFERROR(VALUE(INDEX('CSV Import'!$FK$7:$FK$359, MATCH($BP491, 'CSV Import'!$FI$7:$FI$359, 0))),0)</f>
        <v>0</v>
      </c>
      <c r="BG491" s="141">
        <f>IFERROR(VALUE(INDEX('CSV Import'!$FP$7:$FP$359, MATCH($BP491, 'CSV Import'!$FO$7:$FO$359, 0))),0)</f>
        <v>1</v>
      </c>
      <c r="BH491" s="98">
        <f>IFERROR(VALUE(INDEX('CSV Import'!$FQ$7:$FQ$359, MATCH($BP491, 'CSV Import'!$FO$7:$FO$359, 0))),0)</f>
        <v>24.25</v>
      </c>
      <c r="BI491" s="141">
        <f>IFERROR(VALUE(INDEX('CSV Import'!$FV$7:$FV$359, MATCH($BP491, 'CSV Import'!$FU$7:$FU$359, 0))),0)</f>
        <v>0</v>
      </c>
      <c r="BJ491" s="98">
        <f>IFERROR(VALUE(INDEX('CSV Import'!$FW$7:$FW$359, MATCH($BP491, 'CSV Import'!$FU$7:$FU$359, 0))),0)</f>
        <v>0</v>
      </c>
      <c r="BK491" s="141">
        <f>IFERROR(VALUE(INDEX('CSV Import'!$GB$7:$GB$359, MATCH($BP491, 'CSV Import'!$GA$7:$GA$359, 0))),0)</f>
        <v>0</v>
      </c>
      <c r="BL491" s="98">
        <f>IFERROR(VALUE(INDEX('CSV Import'!$GC$7:$GC$359, MATCH($BP491, 'CSV Import'!$GA$7:$GA$359, 0))),0)</f>
        <v>0</v>
      </c>
      <c r="BM491" s="71">
        <f>SUM(C491,E491,G491,I491,K491,M491,O491,Q491,S491,U491,W491,Y491,AA491,AC491,AE491)+SUM(AG491,AI491,AK491,AM491,AO491,AQ491,AS491,AU491,AW491,AY491,BA491,BC491,BE491,BG491,BI491,BK491)</f>
        <v>2</v>
      </c>
      <c r="BN491" s="72">
        <f t="shared" si="680"/>
        <v>48.5</v>
      </c>
      <c r="BP491" s="33" t="s">
        <v>417</v>
      </c>
    </row>
    <row r="492" spans="1:68" ht="15" thickBot="1" x14ac:dyDescent="0.25">
      <c r="A492" s="28">
        <f>ROW()</f>
        <v>492</v>
      </c>
      <c r="B492" s="104" t="s">
        <v>418</v>
      </c>
      <c r="C492" s="89">
        <f>SUM(C488:C491)</f>
        <v>1</v>
      </c>
      <c r="D492" s="74">
        <f t="shared" ref="D492:BN492" si="681">SUM(D488:D491)</f>
        <v>23.25</v>
      </c>
      <c r="E492" s="89">
        <f>SUM(E488:E491)</f>
        <v>0</v>
      </c>
      <c r="F492" s="74">
        <f t="shared" ref="F492" si="682">SUM(F488:F491)</f>
        <v>0</v>
      </c>
      <c r="G492" s="89">
        <f>SUM(G488:G491)</f>
        <v>2</v>
      </c>
      <c r="H492" s="74">
        <f t="shared" ref="H492" si="683">SUM(H488:H491)</f>
        <v>31</v>
      </c>
      <c r="I492" s="89">
        <f>SUM(I488:I491)</f>
        <v>0</v>
      </c>
      <c r="J492" s="74">
        <f t="shared" ref="J492" si="684">SUM(J488:J491)</f>
        <v>0</v>
      </c>
      <c r="K492" s="89">
        <f>SUM(K488:K491)</f>
        <v>1</v>
      </c>
      <c r="L492" s="74">
        <f t="shared" ref="L492" si="685">SUM(L488:L491)</f>
        <v>16.5</v>
      </c>
      <c r="M492" s="89">
        <f>SUM(M488:M491)</f>
        <v>0</v>
      </c>
      <c r="N492" s="74">
        <f t="shared" ref="N492" si="686">SUM(N488:N491)</f>
        <v>0</v>
      </c>
      <c r="O492" s="89">
        <f>SUM(O488:O491)</f>
        <v>1</v>
      </c>
      <c r="P492" s="74">
        <f t="shared" ref="P492" si="687">SUM(P488:P491)</f>
        <v>22.75</v>
      </c>
      <c r="Q492" s="89">
        <f>SUM(Q488:Q491)</f>
        <v>0</v>
      </c>
      <c r="R492" s="74">
        <f t="shared" ref="R492" si="688">SUM(R488:R491)</f>
        <v>0</v>
      </c>
      <c r="S492" s="89">
        <f>SUM(S488:S491)</f>
        <v>0</v>
      </c>
      <c r="T492" s="74">
        <f t="shared" ref="T492" si="689">SUM(T488:T491)</f>
        <v>0</v>
      </c>
      <c r="U492" s="89">
        <f>SUM(U488:U491)</f>
        <v>0</v>
      </c>
      <c r="V492" s="74">
        <f t="shared" ref="V492" si="690">SUM(V488:V491)</f>
        <v>0</v>
      </c>
      <c r="W492" s="89">
        <f>SUM(W488:W491)</f>
        <v>0</v>
      </c>
      <c r="X492" s="74">
        <f t="shared" ref="X492" si="691">SUM(X488:X491)</f>
        <v>0</v>
      </c>
      <c r="Y492" s="89">
        <f>SUM(Y488:Y491)</f>
        <v>0</v>
      </c>
      <c r="Z492" s="74">
        <f t="shared" ref="Z492" si="692">SUM(Z488:Z491)</f>
        <v>0</v>
      </c>
      <c r="AA492" s="89">
        <f>SUM(AA488:AA491)</f>
        <v>1</v>
      </c>
      <c r="AB492" s="74">
        <f t="shared" ref="AB492" si="693">SUM(AB488:AB491)</f>
        <v>25.5</v>
      </c>
      <c r="AC492" s="89">
        <f>SUM(AC488:AC491)</f>
        <v>1</v>
      </c>
      <c r="AD492" s="74">
        <f t="shared" ref="AD492" si="694">SUM(AD488:AD491)</f>
        <v>21.25</v>
      </c>
      <c r="AE492" s="89">
        <f>SUM(AE488:AE491)</f>
        <v>0</v>
      </c>
      <c r="AF492" s="74">
        <f t="shared" ref="AF492" si="695">SUM(AF488:AF491)</f>
        <v>0</v>
      </c>
      <c r="AG492" s="89">
        <f>SUM(AG488:AG491)</f>
        <v>0</v>
      </c>
      <c r="AH492" s="74">
        <f t="shared" ref="AH492" si="696">SUM(AH488:AH491)</f>
        <v>0</v>
      </c>
      <c r="AI492" s="89">
        <f>SUM(AI488:AI491)</f>
        <v>0</v>
      </c>
      <c r="AJ492" s="74">
        <f t="shared" ref="AJ492" si="697">SUM(AJ488:AJ491)</f>
        <v>0</v>
      </c>
      <c r="AK492" s="89">
        <f>SUM(AK488:AK491)</f>
        <v>0</v>
      </c>
      <c r="AL492" s="74">
        <f t="shared" ref="AL492" si="698">SUM(AL488:AL491)</f>
        <v>0</v>
      </c>
      <c r="AM492" s="89">
        <f>SUM(AM488:AM491)</f>
        <v>0</v>
      </c>
      <c r="AN492" s="74">
        <f t="shared" ref="AN492" si="699">SUM(AN488:AN491)</f>
        <v>0</v>
      </c>
      <c r="AO492" s="89">
        <f>SUM(AO488:AO491)</f>
        <v>0</v>
      </c>
      <c r="AP492" s="74">
        <f t="shared" ref="AP492" si="700">SUM(AP488:AP491)</f>
        <v>0</v>
      </c>
      <c r="AQ492" s="89">
        <f>SUM(AQ488:AQ491)</f>
        <v>4</v>
      </c>
      <c r="AR492" s="74">
        <f t="shared" ref="AR492" si="701">SUM(AR488:AR491)</f>
        <v>93.45</v>
      </c>
      <c r="AS492" s="89">
        <f>SUM(AS488:AS491)</f>
        <v>1</v>
      </c>
      <c r="AT492" s="74">
        <f t="shared" ref="AT492" si="702">SUM(AT488:AT491)</f>
        <v>23.25</v>
      </c>
      <c r="AU492" s="89">
        <f>SUM(AU488:AU491)</f>
        <v>0</v>
      </c>
      <c r="AV492" s="74">
        <f t="shared" ref="AV492" si="703">SUM(AV488:AV491)</f>
        <v>0</v>
      </c>
      <c r="AW492" s="89">
        <f>SUM(AW488:AW491)</f>
        <v>1</v>
      </c>
      <c r="AX492" s="74">
        <f t="shared" ref="AX492" si="704">SUM(AX488:AX491)</f>
        <v>18.75</v>
      </c>
      <c r="AY492" s="89">
        <f>SUM(AY488:AY491)</f>
        <v>0</v>
      </c>
      <c r="AZ492" s="74">
        <f t="shared" ref="AZ492" si="705">SUM(AZ488:AZ491)</f>
        <v>0</v>
      </c>
      <c r="BA492" s="89">
        <f>SUM(BA488:BA491)</f>
        <v>0</v>
      </c>
      <c r="BB492" s="74">
        <f t="shared" ref="BB492" si="706">SUM(BB488:BB491)</f>
        <v>0</v>
      </c>
      <c r="BC492" s="89">
        <f>SUM(BC488:BC491)</f>
        <v>0</v>
      </c>
      <c r="BD492" s="74">
        <f t="shared" ref="BD492" si="707">SUM(BD488:BD491)</f>
        <v>0</v>
      </c>
      <c r="BE492" s="89">
        <f>SUM(BE488:BE491)</f>
        <v>2</v>
      </c>
      <c r="BF492" s="74">
        <f t="shared" ref="BF492" si="708">SUM(BF488:BF491)</f>
        <v>41</v>
      </c>
      <c r="BG492" s="89">
        <f>SUM(BG488:BG491)</f>
        <v>1</v>
      </c>
      <c r="BH492" s="74">
        <f t="shared" ref="BH492" si="709">SUM(BH488:BH491)</f>
        <v>24.25</v>
      </c>
      <c r="BI492" s="89">
        <f>SUM(BI488:BI491)</f>
        <v>1</v>
      </c>
      <c r="BJ492" s="74">
        <f t="shared" ref="BJ492" si="710">SUM(BJ488:BJ491)</f>
        <v>20.25</v>
      </c>
      <c r="BK492" s="89">
        <f>SUM(BK488:BK491)</f>
        <v>0</v>
      </c>
      <c r="BL492" s="74">
        <f t="shared" ref="BL492" si="711">SUM(BL488:BL491)</f>
        <v>0</v>
      </c>
      <c r="BM492" s="89">
        <f t="shared" si="681"/>
        <v>17</v>
      </c>
      <c r="BN492" s="74">
        <f t="shared" si="681"/>
        <v>361.2</v>
      </c>
    </row>
    <row r="493" spans="1:68" ht="15" thickBot="1" x14ac:dyDescent="0.25">
      <c r="A493" s="28">
        <f>ROW()</f>
        <v>493</v>
      </c>
      <c r="B493" s="90"/>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c r="AK493" s="91"/>
      <c r="AL493" s="91"/>
      <c r="AM493" s="91"/>
      <c r="AN493" s="91"/>
      <c r="AO493" s="91"/>
      <c r="AP493" s="91"/>
      <c r="AQ493" s="91"/>
      <c r="AR493" s="91"/>
      <c r="AS493" s="91"/>
      <c r="AT493" s="91"/>
      <c r="AU493" s="91"/>
      <c r="AV493" s="91"/>
      <c r="AW493" s="91"/>
      <c r="AX493" s="91"/>
      <c r="AY493" s="91"/>
      <c r="AZ493" s="91"/>
      <c r="BA493" s="91"/>
      <c r="BB493" s="91"/>
      <c r="BC493" s="91"/>
      <c r="BD493" s="91"/>
      <c r="BE493" s="91"/>
      <c r="BF493" s="91"/>
      <c r="BG493" s="91"/>
      <c r="BH493" s="91"/>
      <c r="BI493" s="91"/>
      <c r="BJ493" s="91"/>
      <c r="BK493" s="91"/>
      <c r="BL493" s="91"/>
      <c r="BM493" s="47"/>
      <c r="BN493" s="91"/>
    </row>
    <row r="494" spans="1:68" ht="15" thickBot="1" x14ac:dyDescent="0.25">
      <c r="A494" s="28">
        <f>ROW()</f>
        <v>494</v>
      </c>
      <c r="B494" s="104" t="s">
        <v>419</v>
      </c>
      <c r="C494" s="51"/>
      <c r="E494" s="51"/>
      <c r="G494" s="51"/>
      <c r="I494" s="51"/>
      <c r="K494" s="51"/>
      <c r="M494" s="51"/>
      <c r="O494" s="51"/>
      <c r="Q494" s="51"/>
      <c r="S494" s="51"/>
      <c r="U494" s="51"/>
      <c r="W494" s="51"/>
      <c r="Y494" s="51"/>
      <c r="AA494" s="51"/>
      <c r="AC494" s="51"/>
      <c r="AE494" s="51"/>
      <c r="AG494" s="51"/>
      <c r="AI494" s="51"/>
      <c r="AK494" s="51"/>
      <c r="AM494" s="51"/>
      <c r="AO494" s="51"/>
      <c r="AQ494" s="51"/>
      <c r="AS494" s="51"/>
      <c r="AU494" s="51"/>
      <c r="AW494" s="51"/>
      <c r="AY494" s="51"/>
      <c r="BA494" s="51"/>
      <c r="BC494" s="51"/>
      <c r="BE494" s="51"/>
      <c r="BG494" s="51"/>
      <c r="BI494" s="51"/>
      <c r="BK494" s="51"/>
    </row>
    <row r="495" spans="1:68" x14ac:dyDescent="0.2">
      <c r="A495" s="28">
        <f>ROW()</f>
        <v>495</v>
      </c>
      <c r="B495" s="144" t="s">
        <v>397</v>
      </c>
      <c r="C495" s="132">
        <f>IFERROR(VALUE(INDEX('CSV Import'!$D$7:$D$359, MATCH($BP495, 'CSV Import'!$C$7:$C$359, 0))),0)</f>
        <v>0</v>
      </c>
      <c r="D495" s="55">
        <f>IFERROR(VALUE(INDEX('CSV Import'!$E$7:$E$359, MATCH($BP495, 'CSV Import'!$C$7:$C$359, 0))),0)</f>
        <v>0</v>
      </c>
      <c r="E495" s="132">
        <f>IFERROR(VALUE(INDEX('CSV Import'!$J$7:$J$359, MATCH($BP495, 'CSV Import'!$I$7:$I$359, 0))),0)</f>
        <v>0</v>
      </c>
      <c r="F495" s="55">
        <f>IFERROR(VALUE(INDEX('CSV Import'!$K$7:$K$359, MATCH($BP495, 'CSV Import'!$I$7:$I$359, 0))),0)</f>
        <v>0</v>
      </c>
      <c r="G495" s="132">
        <f>IFERROR(VALUE(INDEX('CSV Import'!$P$7:$P$359, MATCH($BP495, 'CSV Import'!$O$7:$O$359, 0))),0)</f>
        <v>0</v>
      </c>
      <c r="H495" s="55">
        <f>IFERROR(VALUE(INDEX('CSV Import'!$Q$7:$Q$359, MATCH($BP495, 'CSV Import'!$O$7:$O$359, 0))),0)</f>
        <v>0</v>
      </c>
      <c r="I495" s="132">
        <f>IFERROR(VALUE(INDEX('CSV Import'!$V$7:$V$359, MATCH($BP495, 'CSV Import'!$U$7:$U$359, 0))),0)</f>
        <v>0</v>
      </c>
      <c r="J495" s="55">
        <f>IFERROR(VALUE(INDEX('CSV Import'!$W$7:$W$359, MATCH($BP495, 'CSV Import'!$U$7:$U$359, 0))),0)</f>
        <v>0</v>
      </c>
      <c r="K495" s="132">
        <f>IFERROR(VALUE(INDEX('CSV Import'!$AB$7:$AB$359, MATCH($BP495, 'CSV Import'!$AA$7:$AA$359, 0))),0)</f>
        <v>0</v>
      </c>
      <c r="L495" s="55">
        <f>IFERROR(VALUE(INDEX('CSV Import'!$AC$7:$AC$359, MATCH($BP495, 'CSV Import'!$AA$7:$AA$359, 0))),0)</f>
        <v>0</v>
      </c>
      <c r="M495" s="132">
        <f>IFERROR(VALUE(INDEX('CSV Import'!$AH$7:$AH$359, MATCH($BP495, 'CSV Import'!$AG$7:$AG$359, 0))),0)</f>
        <v>0</v>
      </c>
      <c r="N495" s="55">
        <f>IFERROR(VALUE(INDEX('CSV Import'!$AI$7:$AI$359, MATCH($BP495, 'CSV Import'!$AG$7:$AG$359, 0))),0)</f>
        <v>0</v>
      </c>
      <c r="O495" s="132">
        <f>IFERROR(VALUE(INDEX('CSV Import'!$AN$7:$AN$359, MATCH($BP495, 'CSV Import'!$AM$7:$AM$359, 0))),0)</f>
        <v>0</v>
      </c>
      <c r="P495" s="55">
        <f>IFERROR(VALUE(INDEX('CSV Import'!$AO$7:$AO$359, MATCH($BP495, 'CSV Import'!$AM$7:$AM$359, 0))),0)</f>
        <v>0</v>
      </c>
      <c r="Q495" s="132">
        <f>IFERROR(VALUE(INDEX('CSV Import'!$AT$7:$AT$359, MATCH($BP495, 'CSV Import'!$AS$7:$AS$359, 0))),0)</f>
        <v>0</v>
      </c>
      <c r="R495" s="55">
        <f>IFERROR(VALUE(INDEX('CSV Import'!$AU$7:$AU$359, MATCH($BP495, 'CSV Import'!$AS$7:$AS$359, 0))),0)</f>
        <v>0</v>
      </c>
      <c r="S495" s="132">
        <f>IFERROR(VALUE(INDEX('CSV Import'!$AZ$7:$AZ$359, MATCH($BP495, 'CSV Import'!$AY$7:$AY$359, 0))),0)</f>
        <v>0</v>
      </c>
      <c r="T495" s="55">
        <f>IFERROR(VALUE(INDEX('CSV Import'!$BA$7:$BA$359, MATCH($BP495, 'CSV Import'!$AY$7:$AY$359, 0))),0)</f>
        <v>0</v>
      </c>
      <c r="U495" s="132">
        <f>IFERROR(VALUE(INDEX('CSV Import'!$BF$7:$BF$359, MATCH($BP495, 'CSV Import'!$BE$7:$BE$359, 0))),0)</f>
        <v>0</v>
      </c>
      <c r="V495" s="55">
        <f>IFERROR(VALUE(INDEX('CSV Import'!$BG$7:$BG$359, MATCH($BP495, 'CSV Import'!$BE$7:$BE$359, 0))),0)</f>
        <v>0</v>
      </c>
      <c r="W495" s="132">
        <f>IFERROR(VALUE(INDEX('CSV Import'!$BL$7:$BL$359, MATCH($BP495, 'CSV Import'!$BK$7:$BK$359, 0))),0)</f>
        <v>0</v>
      </c>
      <c r="X495" s="55">
        <f>IFERROR(VALUE(INDEX('CSV Import'!$BM$7:$BM$359, MATCH($BP495, 'CSV Import'!$BK$7:$BK$359, 0))),0)</f>
        <v>0</v>
      </c>
      <c r="Y495" s="132">
        <f>IFERROR(VALUE(INDEX('CSV Import'!$BR$7:$BR$359, MATCH($BP495, 'CSV Import'!$BQ$7:$BQ$359, 0))),0)</f>
        <v>0</v>
      </c>
      <c r="Z495" s="55">
        <f>IFERROR(VALUE(INDEX('CSV Import'!$BS$7:$BS$359, MATCH($BP495, 'CSV Import'!$BQ$7:$BQ$359, 0))),0)</f>
        <v>0</v>
      </c>
      <c r="AA495" s="132">
        <f>IFERROR(VALUE(INDEX('CSV Import'!$BX$7:$BX$359, MATCH($BP495, 'CSV Import'!$BW$7:$BW$359, 0))),0)</f>
        <v>0</v>
      </c>
      <c r="AB495" s="55">
        <f>IFERROR(VALUE(INDEX('CSV Import'!$BY$7:$BY$359, MATCH($BP495, 'CSV Import'!$BW$7:$BW$359, 0))),0)</f>
        <v>0</v>
      </c>
      <c r="AC495" s="132">
        <f>IFERROR(VALUE(INDEX('CSV Import'!$CD$7:$CD$359, MATCH($BP495, 'CSV Import'!$CC$7:$CC$359, 0))),0)</f>
        <v>0</v>
      </c>
      <c r="AD495" s="55">
        <f>IFERROR(VALUE(INDEX('CSV Import'!$CE$7:$CE$359, MATCH($BP495, 'CSV Import'!$CC$7:$CC$359, 0))),0)</f>
        <v>0</v>
      </c>
      <c r="AE495" s="132">
        <f>IFERROR(VALUE(INDEX('CSV Import'!$CJ$7:$CJ$359, MATCH($BP495, 'CSV Import'!$CI$7:$CI$359, 0))),0)</f>
        <v>0</v>
      </c>
      <c r="AF495" s="55">
        <f>IFERROR(VALUE(INDEX('CSV Import'!$CK$7:$CK$359, MATCH($BP495, 'CSV Import'!$CI$7:$CI$359, 0))),0)</f>
        <v>0</v>
      </c>
      <c r="AG495" s="132">
        <f>IFERROR(VALUE(INDEX('CSV Import'!$CP$7:$CP$359, MATCH($BP495, 'CSV Import'!$CO$7:$CO$359, 0))),0)</f>
        <v>0</v>
      </c>
      <c r="AH495" s="55">
        <f>IFERROR(VALUE(INDEX('CSV Import'!$CQ$7:$CQ$359, MATCH($BP495, 'CSV Import'!$CO$7:$CO$359, 0))),0)</f>
        <v>0</v>
      </c>
      <c r="AI495" s="132">
        <f>IFERROR(VALUE(INDEX('CSV Import'!$CV$7:$CV$359, MATCH($BP495, 'CSV Import'!$CU$7:$CU$359, 0))),0)</f>
        <v>0</v>
      </c>
      <c r="AJ495" s="55">
        <f>IFERROR(VALUE(INDEX('CSV Import'!$CW$7:$CW$359, MATCH($BP495, 'CSV Import'!$CU$7:$CU$359, 0))),0)</f>
        <v>0</v>
      </c>
      <c r="AK495" s="132">
        <f>IFERROR(VALUE(INDEX('CSV Import'!$DB$7:$DB$359, MATCH($BP495, 'CSV Import'!$DA$7:$DA$359, 0))),0)</f>
        <v>0</v>
      </c>
      <c r="AL495" s="55">
        <f>IFERROR(VALUE(INDEX('CSV Import'!$DC$7:$DC$359, MATCH($BP495, 'CSV Import'!$DA$7:$DA$359, 0))),0)</f>
        <v>0</v>
      </c>
      <c r="AM495" s="132">
        <f>IFERROR(VALUE(INDEX('CSV Import'!$DH$7:$DH$359, MATCH($BP495, 'CSV Import'!$DG$7:$DG$359, 0))),0)</f>
        <v>0</v>
      </c>
      <c r="AN495" s="55">
        <f>IFERROR(VALUE(INDEX('CSV Import'!$DI$7:$DI$359, MATCH($BP495, 'CSV Import'!$DG$7:$DG$359, 0))),0)</f>
        <v>0</v>
      </c>
      <c r="AO495" s="132">
        <f>IFERROR(VALUE(INDEX('CSV Import'!$DN$7:$DN$359, MATCH($BP495, 'CSV Import'!$DM$7:$DM$359, 0))),0)</f>
        <v>0</v>
      </c>
      <c r="AP495" s="55">
        <f>IFERROR(VALUE(INDEX('CSV Import'!$DO$7:$DO$359, MATCH($BP495, 'CSV Import'!$DM$7:$DM$359, 0))),0)</f>
        <v>0</v>
      </c>
      <c r="AQ495" s="132">
        <f>IFERROR(VALUE(INDEX('CSV Import'!$DT$7:$DT$359, MATCH($BP495, 'CSV Import'!$DS$7:$DS$359, 0))),0)</f>
        <v>0</v>
      </c>
      <c r="AR495" s="55">
        <f>IFERROR(VALUE(INDEX('CSV Import'!$DU$7:$DU$359, MATCH($BP495, 'CSV Import'!$DS$7:$DS$359, 0))),0)</f>
        <v>0</v>
      </c>
      <c r="AS495" s="132">
        <f>IFERROR(VALUE(INDEX('CSV Import'!$DZ$7:$DZ$359, MATCH($BP495, 'CSV Import'!$DY$7:$DY$359, 0))),0)</f>
        <v>0</v>
      </c>
      <c r="AT495" s="55">
        <f>IFERROR(VALUE(INDEX('CSV Import'!$EA$7:$EA$359, MATCH($BP495, 'CSV Import'!$DY$7:$DY$359, 0))),0)</f>
        <v>0</v>
      </c>
      <c r="AU495" s="132">
        <f>IFERROR(VALUE(INDEX('CSV Import'!$EF$7:$EF$359, MATCH($BP495, 'CSV Import'!$EE$7:$EE$359, 0))),0)</f>
        <v>0</v>
      </c>
      <c r="AV495" s="55">
        <f>IFERROR(VALUE(INDEX('CSV Import'!$EG$7:$EG$359, MATCH($BP495, 'CSV Import'!$EE$7:$EE$359, 0))),0)</f>
        <v>0</v>
      </c>
      <c r="AW495" s="132">
        <f>IFERROR(VALUE(INDEX('CSV Import'!$EL$7:$EL$359, MATCH($BP495, 'CSV Import'!$EK$7:$EK$359, 0))),0)</f>
        <v>0</v>
      </c>
      <c r="AX495" s="55">
        <f>IFERROR(VALUE(INDEX('CSV Import'!$EM$7:$EM$359, MATCH($BP495, 'CSV Import'!$EK$7:$EK$359, 0))),0)</f>
        <v>0</v>
      </c>
      <c r="AY495" s="132">
        <f>IFERROR(VALUE(INDEX('CSV Import'!$ER$7:$ER$359, MATCH($BP495, 'CSV Import'!$EQ$7:$EQ$359, 0))),0)</f>
        <v>0</v>
      </c>
      <c r="AZ495" s="55">
        <f>IFERROR(VALUE(INDEX('CSV Import'!$ES$7:$ES$359, MATCH($BP495, 'CSV Import'!$EQ$7:$EQ$359, 0))),0)</f>
        <v>0</v>
      </c>
      <c r="BA495" s="132">
        <f>IFERROR(VALUE(INDEX('CSV Import'!$EX$7:$EX$359, MATCH($BP495, 'CSV Import'!$EW$7:$EW$359, 0))),0)</f>
        <v>0</v>
      </c>
      <c r="BB495" s="55">
        <f>IFERROR(VALUE(INDEX('CSV Import'!$EY$7:$EY$359, MATCH($BP495, 'CSV Import'!$EW$7:$EW$359, 0))),0)</f>
        <v>0</v>
      </c>
      <c r="BC495" s="132">
        <f>IFERROR(VALUE(INDEX('CSV Import'!$FD$7:$FD$359, MATCH($BP495, 'CSV Import'!$FC$7:$FC$359, 0))),0)</f>
        <v>0</v>
      </c>
      <c r="BD495" s="55">
        <f>IFERROR(VALUE(INDEX('CSV Import'!$FE$7:$FE$359, MATCH($BP495, 'CSV Import'!$FC$7:$FC$359, 0))),0)</f>
        <v>0</v>
      </c>
      <c r="BE495" s="132">
        <f>IFERROR(VALUE(INDEX('CSV Import'!$FJ$7:$FJ$359, MATCH($BP495, 'CSV Import'!$FI$7:$FI$359, 0))),0)</f>
        <v>0</v>
      </c>
      <c r="BF495" s="55">
        <f>IFERROR(VALUE(INDEX('CSV Import'!$FK$7:$FK$359, MATCH($BP495, 'CSV Import'!$FI$7:$FI$359, 0))),0)</f>
        <v>0</v>
      </c>
      <c r="BG495" s="132">
        <f>IFERROR(VALUE(INDEX('CSV Import'!$FP$7:$FP$359, MATCH($BP495, 'CSV Import'!$FO$7:$FO$359, 0))),0)</f>
        <v>0</v>
      </c>
      <c r="BH495" s="55">
        <f>IFERROR(VALUE(INDEX('CSV Import'!$FQ$7:$FQ$359, MATCH($BP495, 'CSV Import'!$FO$7:$FO$359, 0))),0)</f>
        <v>0</v>
      </c>
      <c r="BI495" s="132">
        <f>IFERROR(VALUE(INDEX('CSV Import'!$FV$7:$FV$359, MATCH($BP495, 'CSV Import'!$FU$7:$FU$359, 0))),0)</f>
        <v>0</v>
      </c>
      <c r="BJ495" s="55">
        <f>IFERROR(VALUE(INDEX('CSV Import'!$FW$7:$FW$359, MATCH($BP495, 'CSV Import'!$FU$7:$FU$359, 0))),0)</f>
        <v>0</v>
      </c>
      <c r="BK495" s="132">
        <f>IFERROR(VALUE(INDEX('CSV Import'!$GB$7:$GB$359, MATCH($BP495, 'CSV Import'!$GA$7:$GA$359, 0))),0)</f>
        <v>0</v>
      </c>
      <c r="BL495" s="55">
        <f>IFERROR(VALUE(INDEX('CSV Import'!$GC$7:$GC$359, MATCH($BP495, 'CSV Import'!$GA$7:$GA$359, 0))),0)</f>
        <v>0</v>
      </c>
      <c r="BM495" s="56">
        <f t="shared" ref="BM495:BN500" si="712">SUM(C495,E495,G495,I495,K495,M495,O495,Q495,S495,U495,W495,Y495,AA495,AC495,AE495)+SUM(AG495,AI495,AK495,AM495,AO495,AQ495,AS495,AU495,AW495,AY495,BA495,BC495,BE495,BG495,BI495,BK495)</f>
        <v>0</v>
      </c>
      <c r="BN495" s="57">
        <f t="shared" si="712"/>
        <v>0</v>
      </c>
      <c r="BP495" s="33" t="s">
        <v>420</v>
      </c>
    </row>
    <row r="496" spans="1:68" x14ac:dyDescent="0.2">
      <c r="A496" s="28">
        <f>ROW()</f>
        <v>496</v>
      </c>
      <c r="B496" s="58" t="s">
        <v>399</v>
      </c>
      <c r="C496" s="134">
        <f>IFERROR(VALUE(INDEX('CSV Import'!$D$7:$D$359, MATCH($BP496, 'CSV Import'!$C$7:$C$359, 0))),0)</f>
        <v>11</v>
      </c>
      <c r="D496" s="60">
        <f>IFERROR(VALUE(INDEX('CSV Import'!$E$7:$E$359, MATCH($BP496, 'CSV Import'!$C$7:$C$359, 0))),0)</f>
        <v>183.75</v>
      </c>
      <c r="E496" s="134">
        <f>IFERROR(VALUE(INDEX('CSV Import'!$J$7:$J$359, MATCH($BP496, 'CSV Import'!$I$7:$I$359, 0))),0)</f>
        <v>11</v>
      </c>
      <c r="F496" s="60">
        <f>IFERROR(VALUE(INDEX('CSV Import'!$K$7:$K$359, MATCH($BP496, 'CSV Import'!$I$7:$I$359, 0))),0)</f>
        <v>188.28</v>
      </c>
      <c r="G496" s="134">
        <f>IFERROR(VALUE(INDEX('CSV Import'!$P$7:$P$359, MATCH($BP496, 'CSV Import'!$O$7:$O$359, 0))),0)</f>
        <v>7</v>
      </c>
      <c r="H496" s="60">
        <f>IFERROR(VALUE(INDEX('CSV Import'!$Q$7:$Q$359, MATCH($BP496, 'CSV Import'!$O$7:$O$359, 0))),0)</f>
        <v>121.4</v>
      </c>
      <c r="I496" s="134">
        <f>IFERROR(VALUE(INDEX('CSV Import'!$V$7:$V$359, MATCH($BP496, 'CSV Import'!$U$7:$U$359, 0))),0)</f>
        <v>7</v>
      </c>
      <c r="J496" s="60">
        <f>IFERROR(VALUE(INDEX('CSV Import'!$W$7:$W$359, MATCH($BP496, 'CSV Import'!$U$7:$U$359, 0))),0)</f>
        <v>106.25</v>
      </c>
      <c r="K496" s="134">
        <f>IFERROR(VALUE(INDEX('CSV Import'!$AB$7:$AB$359, MATCH($BP496, 'CSV Import'!$AA$7:$AA$359, 0))),0)</f>
        <v>11</v>
      </c>
      <c r="L496" s="60">
        <f>IFERROR(VALUE(INDEX('CSV Import'!$AC$7:$AC$359, MATCH($BP496, 'CSV Import'!$AA$7:$AA$359, 0))),0)</f>
        <v>185.3</v>
      </c>
      <c r="M496" s="134">
        <f>IFERROR(VALUE(INDEX('CSV Import'!$AH$7:$AH$359, MATCH($BP496, 'CSV Import'!$AG$7:$AG$359, 0))),0)</f>
        <v>36</v>
      </c>
      <c r="N496" s="60">
        <f>IFERROR(VALUE(INDEX('CSV Import'!$AI$7:$AI$359, MATCH($BP496, 'CSV Import'!$AG$7:$AG$359, 0))),0)</f>
        <v>556.95000000000005</v>
      </c>
      <c r="O496" s="134">
        <f>IFERROR(VALUE(INDEX('CSV Import'!$AN$7:$AN$359, MATCH($BP496, 'CSV Import'!$AM$7:$AM$359, 0))),0)</f>
        <v>9</v>
      </c>
      <c r="P496" s="60">
        <f>IFERROR(VALUE(INDEX('CSV Import'!$AO$7:$AO$359, MATCH($BP496, 'CSV Import'!$AM$7:$AM$359, 0))),0)</f>
        <v>130.5</v>
      </c>
      <c r="Q496" s="134">
        <f>IFERROR(VALUE(INDEX('CSV Import'!$AT$7:$AT$359, MATCH($BP496, 'CSV Import'!$AS$7:$AS$359, 0))),0)</f>
        <v>7</v>
      </c>
      <c r="R496" s="60">
        <f>IFERROR(VALUE(INDEX('CSV Import'!$AU$7:$AU$359, MATCH($BP496, 'CSV Import'!$AS$7:$AS$359, 0))),0)</f>
        <v>104.05</v>
      </c>
      <c r="S496" s="134">
        <f>IFERROR(VALUE(INDEX('CSV Import'!$AZ$7:$AZ$359, MATCH($BP496, 'CSV Import'!$AY$7:$AY$359, 0))),0)</f>
        <v>12</v>
      </c>
      <c r="T496" s="60">
        <f>IFERROR(VALUE(INDEX('CSV Import'!$BA$7:$BA$359, MATCH($BP496, 'CSV Import'!$AY$7:$AY$359, 0))),0)</f>
        <v>186.65</v>
      </c>
      <c r="U496" s="134">
        <f>IFERROR(VALUE(INDEX('CSV Import'!$BF$7:$BF$359, MATCH($BP496, 'CSV Import'!$BE$7:$BE$359, 0))),0)</f>
        <v>5</v>
      </c>
      <c r="V496" s="60">
        <f>IFERROR(VALUE(INDEX('CSV Import'!$BG$7:$BG$359, MATCH($BP496, 'CSV Import'!$BE$7:$BE$359, 0))),0)</f>
        <v>86.65</v>
      </c>
      <c r="W496" s="134">
        <f>IFERROR(VALUE(INDEX('CSV Import'!$BL$7:$BL$359, MATCH($BP496, 'CSV Import'!$BK$7:$BK$359, 0))),0)</f>
        <v>0</v>
      </c>
      <c r="X496" s="60">
        <f>IFERROR(VALUE(INDEX('CSV Import'!$BM$7:$BM$359, MATCH($BP496, 'CSV Import'!$BK$7:$BK$359, 0))),0)</f>
        <v>0</v>
      </c>
      <c r="Y496" s="134">
        <f>IFERROR(VALUE(INDEX('CSV Import'!$BR$7:$BR$359, MATCH($BP496, 'CSV Import'!$BQ$7:$BQ$359, 0))),0)</f>
        <v>10</v>
      </c>
      <c r="Z496" s="60">
        <f>IFERROR(VALUE(INDEX('CSV Import'!$BS$7:$BS$359, MATCH($BP496, 'CSV Import'!$BQ$7:$BQ$359, 0))),0)</f>
        <v>156.69999999999999</v>
      </c>
      <c r="AA496" s="134">
        <f>IFERROR(VALUE(INDEX('CSV Import'!$BX$7:$BX$359, MATCH($BP496, 'CSV Import'!$BW$7:$BW$359, 0))),0)</f>
        <v>26</v>
      </c>
      <c r="AB496" s="60">
        <f>IFERROR(VALUE(INDEX('CSV Import'!$BY$7:$BY$359, MATCH($BP496, 'CSV Import'!$BW$7:$BW$359, 0))),0)</f>
        <v>392.03</v>
      </c>
      <c r="AC496" s="134">
        <f>IFERROR(VALUE(INDEX('CSV Import'!$CD$7:$CD$359, MATCH($BP496, 'CSV Import'!$CC$7:$CC$359, 0))),0)</f>
        <v>13</v>
      </c>
      <c r="AD496" s="60">
        <f>IFERROR(VALUE(INDEX('CSV Import'!$CE$7:$CE$359, MATCH($BP496, 'CSV Import'!$CC$7:$CC$359, 0))),0)</f>
        <v>225.98</v>
      </c>
      <c r="AE496" s="134">
        <f>IFERROR(VALUE(INDEX('CSV Import'!$CJ$7:$CJ$359, MATCH($BP496, 'CSV Import'!$CI$7:$CI$359, 0))),0)</f>
        <v>7</v>
      </c>
      <c r="AF496" s="60">
        <f>IFERROR(VALUE(INDEX('CSV Import'!$CK$7:$CK$359, MATCH($BP496, 'CSV Import'!$CI$7:$CI$359, 0))),0)</f>
        <v>104.45</v>
      </c>
      <c r="AG496" s="134">
        <f>IFERROR(VALUE(INDEX('CSV Import'!$CP$7:$CP$359, MATCH($BP496, 'CSV Import'!$CO$7:$CO$359, 0))),0)</f>
        <v>0</v>
      </c>
      <c r="AH496" s="60">
        <f>IFERROR(VALUE(INDEX('CSV Import'!$CQ$7:$CQ$359, MATCH($BP496, 'CSV Import'!$CO$7:$CO$359, 0))),0)</f>
        <v>0</v>
      </c>
      <c r="AI496" s="134">
        <f>IFERROR(VALUE(INDEX('CSV Import'!$CV$7:$CV$359, MATCH($BP496, 'CSV Import'!$CU$7:$CU$359, 0))),0)</f>
        <v>4</v>
      </c>
      <c r="AJ496" s="60">
        <f>IFERROR(VALUE(INDEX('CSV Import'!$CW$7:$CW$359, MATCH($BP496, 'CSV Import'!$CU$7:$CU$359, 0))),0)</f>
        <v>59.75</v>
      </c>
      <c r="AK496" s="134">
        <f>IFERROR(VALUE(INDEX('CSV Import'!$DB$7:$DB$359, MATCH($BP496, 'CSV Import'!$DA$7:$DA$359, 0))),0)</f>
        <v>15</v>
      </c>
      <c r="AL496" s="60">
        <f>IFERROR(VALUE(INDEX('CSV Import'!$DC$7:$DC$359, MATCH($BP496, 'CSV Import'!$DA$7:$DA$359, 0))),0)</f>
        <v>226.13</v>
      </c>
      <c r="AM496" s="134">
        <f>IFERROR(VALUE(INDEX('CSV Import'!$DH$7:$DH$359, MATCH($BP496, 'CSV Import'!$DG$7:$DG$359, 0))),0)</f>
        <v>7</v>
      </c>
      <c r="AN496" s="60">
        <f>IFERROR(VALUE(INDEX('CSV Import'!$DI$7:$DI$359, MATCH($BP496, 'CSV Import'!$DG$7:$DG$359, 0))),0)</f>
        <v>115.9</v>
      </c>
      <c r="AO496" s="134">
        <f>IFERROR(VALUE(INDEX('CSV Import'!$DN$7:$DN$359, MATCH($BP496, 'CSV Import'!$DM$7:$DM$359, 0))),0)</f>
        <v>24</v>
      </c>
      <c r="AP496" s="60">
        <f>IFERROR(VALUE(INDEX('CSV Import'!$DO$7:$DO$359, MATCH($BP496, 'CSV Import'!$DM$7:$DM$359, 0))),0)</f>
        <v>358.8</v>
      </c>
      <c r="AQ496" s="134">
        <f>IFERROR(VALUE(INDEX('CSV Import'!$DT$7:$DT$359, MATCH($BP496, 'CSV Import'!$DS$7:$DS$359, 0))),0)</f>
        <v>13</v>
      </c>
      <c r="AR496" s="60">
        <f>IFERROR(VALUE(INDEX('CSV Import'!$DU$7:$DU$359, MATCH($BP496, 'CSV Import'!$DS$7:$DS$359, 0))),0)</f>
        <v>192.25</v>
      </c>
      <c r="AS496" s="134">
        <f>IFERROR(VALUE(INDEX('CSV Import'!$DZ$7:$DZ$359, MATCH($BP496, 'CSV Import'!$DY$7:$DY$359, 0))),0)</f>
        <v>6</v>
      </c>
      <c r="AT496" s="60">
        <f>IFERROR(VALUE(INDEX('CSV Import'!$EA$7:$EA$359, MATCH($BP496, 'CSV Import'!$DY$7:$DY$359, 0))),0)</f>
        <v>94.55</v>
      </c>
      <c r="AU496" s="134">
        <f>IFERROR(VALUE(INDEX('CSV Import'!$EF$7:$EF$359, MATCH($BP496, 'CSV Import'!$EE$7:$EE$359, 0))),0)</f>
        <v>11</v>
      </c>
      <c r="AV496" s="60">
        <f>IFERROR(VALUE(INDEX('CSV Import'!$EG$7:$EG$359, MATCH($BP496, 'CSV Import'!$EE$7:$EE$359, 0))),0)</f>
        <v>175.3</v>
      </c>
      <c r="AW496" s="134">
        <f>IFERROR(VALUE(INDEX('CSV Import'!$EL$7:$EL$359, MATCH($BP496, 'CSV Import'!$EK$7:$EK$359, 0))),0)</f>
        <v>11</v>
      </c>
      <c r="AX496" s="60">
        <f>IFERROR(VALUE(INDEX('CSV Import'!$EM$7:$EM$359, MATCH($BP496, 'CSV Import'!$EK$7:$EK$359, 0))),0)</f>
        <v>191.25</v>
      </c>
      <c r="AY496" s="134">
        <f>IFERROR(VALUE(INDEX('CSV Import'!$ER$7:$ER$359, MATCH($BP496, 'CSV Import'!$EQ$7:$EQ$359, 0))),0)</f>
        <v>7</v>
      </c>
      <c r="AZ496" s="60">
        <f>IFERROR(VALUE(INDEX('CSV Import'!$ES$7:$ES$359, MATCH($BP496, 'CSV Import'!$EQ$7:$EQ$359, 0))),0)</f>
        <v>117.15</v>
      </c>
      <c r="BA496" s="134">
        <f>IFERROR(VALUE(INDEX('CSV Import'!$EX$7:$EX$359, MATCH($BP496, 'CSV Import'!$EW$7:$EW$359, 0))),0)</f>
        <v>16</v>
      </c>
      <c r="BB496" s="60">
        <f>IFERROR(VALUE(INDEX('CSV Import'!$EY$7:$EY$359, MATCH($BP496, 'CSV Import'!$EW$7:$EW$359, 0))),0)</f>
        <v>265.5</v>
      </c>
      <c r="BC496" s="134">
        <f>IFERROR(VALUE(INDEX('CSV Import'!$FD$7:$FD$359, MATCH($BP496, 'CSV Import'!$FC$7:$FC$359, 0))),0)</f>
        <v>22</v>
      </c>
      <c r="BD496" s="60">
        <f>IFERROR(VALUE(INDEX('CSV Import'!$FE$7:$FE$359, MATCH($BP496, 'CSV Import'!$FC$7:$FC$359, 0))),0)</f>
        <v>317.3</v>
      </c>
      <c r="BE496" s="134">
        <f>IFERROR(VALUE(INDEX('CSV Import'!$FJ$7:$FJ$359, MATCH($BP496, 'CSV Import'!$FI$7:$FI$359, 0))),0)</f>
        <v>5</v>
      </c>
      <c r="BF496" s="60">
        <f>IFERROR(VALUE(INDEX('CSV Import'!$FK$7:$FK$359, MATCH($BP496, 'CSV Import'!$FI$7:$FI$359, 0))),0)</f>
        <v>68.75</v>
      </c>
      <c r="BG496" s="134">
        <f>IFERROR(VALUE(INDEX('CSV Import'!$FP$7:$FP$359, MATCH($BP496, 'CSV Import'!$FO$7:$FO$359, 0))),0)</f>
        <v>7</v>
      </c>
      <c r="BH496" s="60">
        <f>IFERROR(VALUE(INDEX('CSV Import'!$FQ$7:$FQ$359, MATCH($BP496, 'CSV Import'!$FO$7:$FO$359, 0))),0)</f>
        <v>109.05</v>
      </c>
      <c r="BI496" s="134">
        <f>IFERROR(VALUE(INDEX('CSV Import'!$FV$7:$FV$359, MATCH($BP496, 'CSV Import'!$FU$7:$FU$359, 0))),0)</f>
        <v>12</v>
      </c>
      <c r="BJ496" s="60">
        <f>IFERROR(VALUE(INDEX('CSV Import'!$FW$7:$FW$359, MATCH($BP496, 'CSV Import'!$FU$7:$FU$359, 0))),0)</f>
        <v>188.75</v>
      </c>
      <c r="BK496" s="134">
        <f>IFERROR(VALUE(INDEX('CSV Import'!$GB$7:$GB$359, MATCH($BP496, 'CSV Import'!$GA$7:$GA$359, 0))),0)</f>
        <v>0</v>
      </c>
      <c r="BL496" s="60">
        <f>IFERROR(VALUE(INDEX('CSV Import'!$GC$7:$GC$359, MATCH($BP496, 'CSV Import'!$GA$7:$GA$359, 0))),0)</f>
        <v>0</v>
      </c>
      <c r="BM496" s="61">
        <f t="shared" si="712"/>
        <v>332</v>
      </c>
      <c r="BN496" s="62">
        <f t="shared" si="712"/>
        <v>5209.3700000000008</v>
      </c>
      <c r="BP496" s="33" t="s">
        <v>421</v>
      </c>
    </row>
    <row r="497" spans="1:68" x14ac:dyDescent="0.2">
      <c r="A497" s="28">
        <f>ROW()</f>
        <v>497</v>
      </c>
      <c r="B497" s="58" t="s">
        <v>393</v>
      </c>
      <c r="C497" s="134">
        <f>IFERROR(VALUE(INDEX('CSV Import'!$D$7:$D$359, MATCH($BP497, 'CSV Import'!$C$7:$C$359, 0))),0)</f>
        <v>33</v>
      </c>
      <c r="D497" s="60">
        <f>IFERROR(VALUE(INDEX('CSV Import'!$E$7:$E$359, MATCH($BP497, 'CSV Import'!$C$7:$C$359, 0))),0)</f>
        <v>642.96</v>
      </c>
      <c r="E497" s="134">
        <f>IFERROR(VALUE(INDEX('CSV Import'!$J$7:$J$359, MATCH($BP497, 'CSV Import'!$I$7:$I$359, 0))),0)</f>
        <v>0</v>
      </c>
      <c r="F497" s="60">
        <f>IFERROR(VALUE(INDEX('CSV Import'!$K$7:$K$359, MATCH($BP497, 'CSV Import'!$I$7:$I$359, 0))),0)</f>
        <v>0</v>
      </c>
      <c r="G497" s="134">
        <f>IFERROR(VALUE(INDEX('CSV Import'!$P$7:$P$359, MATCH($BP497, 'CSV Import'!$O$7:$O$359, 0))),0)</f>
        <v>14</v>
      </c>
      <c r="H497" s="60">
        <f>IFERROR(VALUE(INDEX('CSV Import'!$Q$7:$Q$359, MATCH($BP497, 'CSV Import'!$O$7:$O$359, 0))),0)</f>
        <v>262.7</v>
      </c>
      <c r="I497" s="134">
        <f>IFERROR(VALUE(INDEX('CSV Import'!$V$7:$V$359, MATCH($BP497, 'CSV Import'!$U$7:$U$359, 0))),0)</f>
        <v>24</v>
      </c>
      <c r="J497" s="60">
        <f>IFERROR(VALUE(INDEX('CSV Import'!$W$7:$W$359, MATCH($BP497, 'CSV Import'!$U$7:$U$359, 0))),0)</f>
        <v>470.75</v>
      </c>
      <c r="K497" s="134">
        <f>IFERROR(VALUE(INDEX('CSV Import'!$AB$7:$AB$359, MATCH($BP497, 'CSV Import'!$AA$7:$AA$359, 0))),0)</f>
        <v>39</v>
      </c>
      <c r="L497" s="60">
        <f>IFERROR(VALUE(INDEX('CSV Import'!$AC$7:$AC$359, MATCH($BP497, 'CSV Import'!$AA$7:$AA$359, 0))),0)</f>
        <v>733.65</v>
      </c>
      <c r="M497" s="134">
        <f>IFERROR(VALUE(INDEX('CSV Import'!$AH$7:$AH$359, MATCH($BP497, 'CSV Import'!$AG$7:$AG$359, 0))),0)</f>
        <v>49</v>
      </c>
      <c r="N497" s="60">
        <f>IFERROR(VALUE(INDEX('CSV Import'!$AI$7:$AI$359, MATCH($BP497, 'CSV Import'!$AG$7:$AG$359, 0))),0)</f>
        <v>952.51</v>
      </c>
      <c r="O497" s="134">
        <f>IFERROR(VALUE(INDEX('CSV Import'!$AN$7:$AN$359, MATCH($BP497, 'CSV Import'!$AM$7:$AM$359, 0))),0)</f>
        <v>35</v>
      </c>
      <c r="P497" s="60">
        <f>IFERROR(VALUE(INDEX('CSV Import'!$AO$7:$AO$359, MATCH($BP497, 'CSV Import'!$AM$7:$AM$359, 0))),0)</f>
        <v>684.55</v>
      </c>
      <c r="Q497" s="134">
        <f>IFERROR(VALUE(INDEX('CSV Import'!$AT$7:$AT$359, MATCH($BP497, 'CSV Import'!$AS$7:$AS$359, 0))),0)</f>
        <v>22</v>
      </c>
      <c r="R497" s="60">
        <f>IFERROR(VALUE(INDEX('CSV Import'!$AU$7:$AU$359, MATCH($BP497, 'CSV Import'!$AS$7:$AS$359, 0))),0)</f>
        <v>425.68</v>
      </c>
      <c r="S497" s="134">
        <f>IFERROR(VALUE(INDEX('CSV Import'!$AZ$7:$AZ$359, MATCH($BP497, 'CSV Import'!$AY$7:$AY$359, 0))),0)</f>
        <v>22</v>
      </c>
      <c r="T497" s="60">
        <f>IFERROR(VALUE(INDEX('CSV Import'!$BA$7:$BA$359, MATCH($BP497, 'CSV Import'!$AY$7:$AY$359, 0))),0)</f>
        <v>433.08</v>
      </c>
      <c r="U497" s="134">
        <f>IFERROR(VALUE(INDEX('CSV Import'!$BF$7:$BF$359, MATCH($BP497, 'CSV Import'!$BE$7:$BE$359, 0))),0)</f>
        <v>27</v>
      </c>
      <c r="V497" s="60">
        <f>IFERROR(VALUE(INDEX('CSV Import'!$BG$7:$BG$359, MATCH($BP497, 'CSV Import'!$BE$7:$BE$359, 0))),0)</f>
        <v>530.9</v>
      </c>
      <c r="W497" s="134">
        <f>IFERROR(VALUE(INDEX('CSV Import'!$BL$7:$BL$359, MATCH($BP497, 'CSV Import'!$BK$7:$BK$359, 0))),0)</f>
        <v>0</v>
      </c>
      <c r="X497" s="60">
        <f>IFERROR(VALUE(INDEX('CSV Import'!$BM$7:$BM$359, MATCH($BP497, 'CSV Import'!$BK$7:$BK$359, 0))),0)</f>
        <v>0</v>
      </c>
      <c r="Y497" s="134">
        <f>IFERROR(VALUE(INDEX('CSV Import'!$BR$7:$BR$359, MATCH($BP497, 'CSV Import'!$BQ$7:$BQ$359, 0))),0)</f>
        <v>31</v>
      </c>
      <c r="Z497" s="60">
        <f>IFERROR(VALUE(INDEX('CSV Import'!$BS$7:$BS$359, MATCH($BP497, 'CSV Import'!$BQ$7:$BQ$359, 0))),0)</f>
        <v>641.78</v>
      </c>
      <c r="AA497" s="134">
        <f>IFERROR(VALUE(INDEX('CSV Import'!$BX$7:$BX$359, MATCH($BP497, 'CSV Import'!$BW$7:$BW$359, 0))),0)</f>
        <v>70</v>
      </c>
      <c r="AB497" s="60">
        <f>IFERROR(VALUE(INDEX('CSV Import'!$BY$7:$BY$359, MATCH($BP497, 'CSV Import'!$BW$7:$BW$359, 0))),0)</f>
        <v>1362.54</v>
      </c>
      <c r="AC497" s="134">
        <f>IFERROR(VALUE(INDEX('CSV Import'!$CD$7:$CD$359, MATCH($BP497, 'CSV Import'!$CC$7:$CC$359, 0))),0)</f>
        <v>41</v>
      </c>
      <c r="AD497" s="60">
        <f>IFERROR(VALUE(INDEX('CSV Import'!$CE$7:$CE$359, MATCH($BP497, 'CSV Import'!$CC$7:$CC$359, 0))),0)</f>
        <v>833.83</v>
      </c>
      <c r="AE497" s="134">
        <f>IFERROR(VALUE(INDEX('CSV Import'!$CJ$7:$CJ$359, MATCH($BP497, 'CSV Import'!$CI$7:$CI$359, 0))),0)</f>
        <v>26</v>
      </c>
      <c r="AF497" s="60">
        <f>IFERROR(VALUE(INDEX('CSV Import'!$CK$7:$CK$359, MATCH($BP497, 'CSV Import'!$CI$7:$CI$359, 0))),0)</f>
        <v>520.70000000000005</v>
      </c>
      <c r="AG497" s="134">
        <f>IFERROR(VALUE(INDEX('CSV Import'!$CP$7:$CP$359, MATCH($BP497, 'CSV Import'!$CO$7:$CO$359, 0))),0)</f>
        <v>0</v>
      </c>
      <c r="AH497" s="60">
        <f>IFERROR(VALUE(INDEX('CSV Import'!$CQ$7:$CQ$359, MATCH($BP497, 'CSV Import'!$CO$7:$CO$359, 0))),0)</f>
        <v>0</v>
      </c>
      <c r="AI497" s="134">
        <f>IFERROR(VALUE(INDEX('CSV Import'!$CV$7:$CV$359, MATCH($BP497, 'CSV Import'!$CU$7:$CU$359, 0))),0)</f>
        <v>31</v>
      </c>
      <c r="AJ497" s="60">
        <f>IFERROR(VALUE(INDEX('CSV Import'!$CW$7:$CW$359, MATCH($BP497, 'CSV Import'!$CU$7:$CU$359, 0))),0)</f>
        <v>608.1</v>
      </c>
      <c r="AK497" s="134">
        <f>IFERROR(VALUE(INDEX('CSV Import'!$DB$7:$DB$359, MATCH($BP497, 'CSV Import'!$DA$7:$DA$359, 0))),0)</f>
        <v>33</v>
      </c>
      <c r="AL497" s="60">
        <f>IFERROR(VALUE(INDEX('CSV Import'!$DC$7:$DC$359, MATCH($BP497, 'CSV Import'!$DA$7:$DA$359, 0))),0)</f>
        <v>643.13</v>
      </c>
      <c r="AM497" s="134">
        <f>IFERROR(VALUE(INDEX('CSV Import'!$DH$7:$DH$359, MATCH($BP497, 'CSV Import'!$DG$7:$DG$359, 0))),0)</f>
        <v>0</v>
      </c>
      <c r="AN497" s="60">
        <f>IFERROR(VALUE(INDEX('CSV Import'!$DI$7:$DI$359, MATCH($BP497, 'CSV Import'!$DG$7:$DG$359, 0))),0)</f>
        <v>0</v>
      </c>
      <c r="AO497" s="134">
        <f>IFERROR(VALUE(INDEX('CSV Import'!$DN$7:$DN$359, MATCH($BP497, 'CSV Import'!$DM$7:$DM$359, 0))),0)</f>
        <v>62</v>
      </c>
      <c r="AP497" s="60">
        <f>IFERROR(VALUE(INDEX('CSV Import'!$DO$7:$DO$359, MATCH($BP497, 'CSV Import'!$DM$7:$DM$359, 0))),0)</f>
        <v>1209.56</v>
      </c>
      <c r="AQ497" s="134">
        <f>IFERROR(VALUE(INDEX('CSV Import'!$DT$7:$DT$359, MATCH($BP497, 'CSV Import'!$DS$7:$DS$359, 0))),0)</f>
        <v>48</v>
      </c>
      <c r="AR497" s="60">
        <f>IFERROR(VALUE(INDEX('CSV Import'!$DU$7:$DU$359, MATCH($BP497, 'CSV Import'!$DS$7:$DS$359, 0))),0)</f>
        <v>911.55</v>
      </c>
      <c r="AS497" s="134">
        <f>IFERROR(VALUE(INDEX('CSV Import'!$DZ$7:$DZ$359, MATCH($BP497, 'CSV Import'!$DY$7:$DY$359, 0))),0)</f>
        <v>38</v>
      </c>
      <c r="AT497" s="60">
        <f>IFERROR(VALUE(INDEX('CSV Import'!$EA$7:$EA$359, MATCH($BP497, 'CSV Import'!$DY$7:$DY$359, 0))),0)</f>
        <v>794.28</v>
      </c>
      <c r="AU497" s="134">
        <f>IFERROR(VALUE(INDEX('CSV Import'!$EF$7:$EF$359, MATCH($BP497, 'CSV Import'!$EE$7:$EE$359, 0))),0)</f>
        <v>27</v>
      </c>
      <c r="AV497" s="60">
        <f>IFERROR(VALUE(INDEX('CSV Import'!$EG$7:$EG$359, MATCH($BP497, 'CSV Import'!$EE$7:$EE$359, 0))),0)</f>
        <v>533.20000000000005</v>
      </c>
      <c r="AW497" s="134">
        <f>IFERROR(VALUE(INDEX('CSV Import'!$EL$7:$EL$359, MATCH($BP497, 'CSV Import'!$EK$7:$EK$359, 0))),0)</f>
        <v>22</v>
      </c>
      <c r="AX497" s="60">
        <f>IFERROR(VALUE(INDEX('CSV Import'!$EM$7:$EM$359, MATCH($BP497, 'CSV Import'!$EK$7:$EK$359, 0))),0)</f>
        <v>422.15</v>
      </c>
      <c r="AY497" s="134">
        <f>IFERROR(VALUE(INDEX('CSV Import'!$ER$7:$ER$359, MATCH($BP497, 'CSV Import'!$EQ$7:$EQ$359, 0))),0)</f>
        <v>34</v>
      </c>
      <c r="AZ497" s="60">
        <f>IFERROR(VALUE(INDEX('CSV Import'!$ES$7:$ES$359, MATCH($BP497, 'CSV Import'!$EQ$7:$EQ$359, 0))),0)</f>
        <v>651.29999999999995</v>
      </c>
      <c r="BA497" s="134">
        <f>IFERROR(VALUE(INDEX('CSV Import'!$EX$7:$EX$359, MATCH($BP497, 'CSV Import'!$EW$7:$EW$359, 0))),0)</f>
        <v>55</v>
      </c>
      <c r="BB497" s="60">
        <f>IFERROR(VALUE(INDEX('CSV Import'!$EY$7:$EY$359, MATCH($BP497, 'CSV Import'!$EW$7:$EW$359, 0))),0)</f>
        <v>1034.21</v>
      </c>
      <c r="BC497" s="134">
        <f>IFERROR(VALUE(INDEX('CSV Import'!$FD$7:$FD$359, MATCH($BP497, 'CSV Import'!$FC$7:$FC$359, 0))),0)</f>
        <v>55</v>
      </c>
      <c r="BD497" s="60">
        <f>IFERROR(VALUE(INDEX('CSV Import'!$FE$7:$FE$359, MATCH($BP497, 'CSV Import'!$FC$7:$FC$359, 0))),0)</f>
        <v>1085.53</v>
      </c>
      <c r="BE497" s="134">
        <f>IFERROR(VALUE(INDEX('CSV Import'!$FJ$7:$FJ$359, MATCH($BP497, 'CSV Import'!$FI$7:$FI$359, 0))),0)</f>
        <v>26</v>
      </c>
      <c r="BF497" s="60">
        <f>IFERROR(VALUE(INDEX('CSV Import'!$FK$7:$FK$359, MATCH($BP497, 'CSV Import'!$FI$7:$FI$359, 0))),0)</f>
        <v>510.6</v>
      </c>
      <c r="BG497" s="134">
        <f>IFERROR(VALUE(INDEX('CSV Import'!$FP$7:$FP$359, MATCH($BP497, 'CSV Import'!$FO$7:$FO$359, 0))),0)</f>
        <v>20</v>
      </c>
      <c r="BH497" s="60">
        <f>IFERROR(VALUE(INDEX('CSV Import'!$FQ$7:$FQ$359, MATCH($BP497, 'CSV Import'!$FO$7:$FO$359, 0))),0)</f>
        <v>402.98</v>
      </c>
      <c r="BI497" s="134">
        <f>IFERROR(VALUE(INDEX('CSV Import'!$FV$7:$FV$359, MATCH($BP497, 'CSV Import'!$FU$7:$FU$359, 0))),0)</f>
        <v>26</v>
      </c>
      <c r="BJ497" s="60">
        <f>IFERROR(VALUE(INDEX('CSV Import'!$FW$7:$FW$359, MATCH($BP497, 'CSV Import'!$FU$7:$FU$359, 0))),0)</f>
        <v>496.45</v>
      </c>
      <c r="BK497" s="134">
        <f>IFERROR(VALUE(INDEX('CSV Import'!$GB$7:$GB$359, MATCH($BP497, 'CSV Import'!$GA$7:$GA$359, 0))),0)</f>
        <v>0</v>
      </c>
      <c r="BL497" s="60">
        <f>IFERROR(VALUE(INDEX('CSV Import'!$GC$7:$GC$359, MATCH($BP497, 'CSV Import'!$GA$7:$GA$359, 0))),0)</f>
        <v>0</v>
      </c>
      <c r="BM497" s="61">
        <f t="shared" si="712"/>
        <v>910</v>
      </c>
      <c r="BN497" s="62">
        <f t="shared" si="712"/>
        <v>17798.669999999998</v>
      </c>
      <c r="BP497" s="33" t="s">
        <v>422</v>
      </c>
    </row>
    <row r="498" spans="1:68" x14ac:dyDescent="0.2">
      <c r="A498" s="28">
        <f>ROW()</f>
        <v>498</v>
      </c>
      <c r="B498" s="58" t="s">
        <v>402</v>
      </c>
      <c r="C498" s="134">
        <f>IFERROR(VALUE(INDEX('CSV Import'!$D$7:$D$359, MATCH($BP498, 'CSV Import'!$C$7:$C$359, 0))),0)</f>
        <v>36</v>
      </c>
      <c r="D498" s="60">
        <f>IFERROR(VALUE(INDEX('CSV Import'!$E$7:$E$359, MATCH($BP498, 'CSV Import'!$C$7:$C$359, 0))),0)</f>
        <v>816.3</v>
      </c>
      <c r="E498" s="134">
        <f>IFERROR(VALUE(INDEX('CSV Import'!$J$7:$J$359, MATCH($BP498, 'CSV Import'!$I$7:$I$359, 0))),0)</f>
        <v>0</v>
      </c>
      <c r="F498" s="60">
        <f>IFERROR(VALUE(INDEX('CSV Import'!$K$7:$K$359, MATCH($BP498, 'CSV Import'!$I$7:$I$359, 0))),0)</f>
        <v>0</v>
      </c>
      <c r="G498" s="134">
        <f>IFERROR(VALUE(INDEX('CSV Import'!$P$7:$P$359, MATCH($BP498, 'CSV Import'!$O$7:$O$359, 0))),0)</f>
        <v>21</v>
      </c>
      <c r="H498" s="60">
        <f>IFERROR(VALUE(INDEX('CSV Import'!$Q$7:$Q$359, MATCH($BP498, 'CSV Import'!$O$7:$O$359, 0))),0)</f>
        <v>426</v>
      </c>
      <c r="I498" s="134">
        <f>IFERROR(VALUE(INDEX('CSV Import'!$V$7:$V$359, MATCH($BP498, 'CSV Import'!$U$7:$U$359, 0))),0)</f>
        <v>0</v>
      </c>
      <c r="J498" s="60">
        <f>IFERROR(VALUE(INDEX('CSV Import'!$W$7:$W$359, MATCH($BP498, 'CSV Import'!$U$7:$U$359, 0))),0)</f>
        <v>0</v>
      </c>
      <c r="K498" s="134">
        <f>IFERROR(VALUE(INDEX('CSV Import'!$AB$7:$AB$359, MATCH($BP498, 'CSV Import'!$AA$7:$AA$359, 0))),0)</f>
        <v>35</v>
      </c>
      <c r="L498" s="60">
        <f>IFERROR(VALUE(INDEX('CSV Import'!$AC$7:$AC$359, MATCH($BP498, 'CSV Import'!$AA$7:$AA$359, 0))),0)</f>
        <v>807.54</v>
      </c>
      <c r="M498" s="134">
        <f>IFERROR(VALUE(INDEX('CSV Import'!$AH$7:$AH$359, MATCH($BP498, 'CSV Import'!$AG$7:$AG$359, 0))),0)</f>
        <v>60</v>
      </c>
      <c r="N498" s="60">
        <f>IFERROR(VALUE(INDEX('CSV Import'!$AI$7:$AI$359, MATCH($BP498, 'CSV Import'!$AG$7:$AG$359, 0))),0)</f>
        <v>1305.69</v>
      </c>
      <c r="O498" s="134">
        <f>IFERROR(VALUE(INDEX('CSV Import'!$AN$7:$AN$359, MATCH($BP498, 'CSV Import'!$AM$7:$AM$359, 0))),0)</f>
        <v>54</v>
      </c>
      <c r="P498" s="60">
        <f>IFERROR(VALUE(INDEX('CSV Import'!$AO$7:$AO$359, MATCH($BP498, 'CSV Import'!$AM$7:$AM$359, 0))),0)</f>
        <v>1045.75</v>
      </c>
      <c r="Q498" s="134">
        <f>IFERROR(VALUE(INDEX('CSV Import'!$AT$7:$AT$359, MATCH($BP498, 'CSV Import'!$AS$7:$AS$359, 0))),0)</f>
        <v>25</v>
      </c>
      <c r="R498" s="60">
        <f>IFERROR(VALUE(INDEX('CSV Import'!$AU$7:$AU$359, MATCH($BP498, 'CSV Import'!$AS$7:$AS$359, 0))),0)</f>
        <v>541.20000000000005</v>
      </c>
      <c r="S498" s="134">
        <f>IFERROR(VALUE(INDEX('CSV Import'!$AZ$7:$AZ$359, MATCH($BP498, 'CSV Import'!$AY$7:$AY$359, 0))),0)</f>
        <v>41</v>
      </c>
      <c r="T498" s="60">
        <f>IFERROR(VALUE(INDEX('CSV Import'!$BA$7:$BA$359, MATCH($BP498, 'CSV Import'!$AY$7:$AY$359, 0))),0)</f>
        <v>748.11</v>
      </c>
      <c r="U498" s="134">
        <f>IFERROR(VALUE(INDEX('CSV Import'!$BF$7:$BF$359, MATCH($BP498, 'CSV Import'!$BE$7:$BE$359, 0))),0)</f>
        <v>0</v>
      </c>
      <c r="V498" s="60">
        <f>IFERROR(VALUE(INDEX('CSV Import'!$BG$7:$BG$359, MATCH($BP498, 'CSV Import'!$BE$7:$BE$359, 0))),0)</f>
        <v>0</v>
      </c>
      <c r="W498" s="134">
        <f>IFERROR(VALUE(INDEX('CSV Import'!$BL$7:$BL$359, MATCH($BP498, 'CSV Import'!$BK$7:$BK$359, 0))),0)</f>
        <v>0</v>
      </c>
      <c r="X498" s="60">
        <f>IFERROR(VALUE(INDEX('CSV Import'!$BM$7:$BM$359, MATCH($BP498, 'CSV Import'!$BK$7:$BK$359, 0))),0)</f>
        <v>0</v>
      </c>
      <c r="Y498" s="134">
        <f>IFERROR(VALUE(INDEX('CSV Import'!$BR$7:$BR$359, MATCH($BP498, 'CSV Import'!$BQ$7:$BQ$359, 0))),0)</f>
        <v>22</v>
      </c>
      <c r="Z498" s="60">
        <f>IFERROR(VALUE(INDEX('CSV Import'!$BS$7:$BS$359, MATCH($BP498, 'CSV Import'!$BQ$7:$BQ$359, 0))),0)</f>
        <v>538.38</v>
      </c>
      <c r="AA498" s="134">
        <f>IFERROR(VALUE(INDEX('CSV Import'!$BX$7:$BX$359, MATCH($BP498, 'CSV Import'!$BW$7:$BW$359, 0))),0)</f>
        <v>53</v>
      </c>
      <c r="AB498" s="60">
        <f>IFERROR(VALUE(INDEX('CSV Import'!$BY$7:$BY$359, MATCH($BP498, 'CSV Import'!$BW$7:$BW$359, 0))),0)</f>
        <v>1222.6099999999999</v>
      </c>
      <c r="AC498" s="134">
        <f>IFERROR(VALUE(INDEX('CSV Import'!$CD$7:$CD$359, MATCH($BP498, 'CSV Import'!$CC$7:$CC$359, 0))),0)</f>
        <v>39</v>
      </c>
      <c r="AD498" s="60">
        <f>IFERROR(VALUE(INDEX('CSV Import'!$CE$7:$CE$359, MATCH($BP498, 'CSV Import'!$CC$7:$CC$359, 0))),0)</f>
        <v>855.28</v>
      </c>
      <c r="AE498" s="134">
        <f>IFERROR(VALUE(INDEX('CSV Import'!$CJ$7:$CJ$359, MATCH($BP498, 'CSV Import'!$CI$7:$CI$359, 0))),0)</f>
        <v>39</v>
      </c>
      <c r="AF498" s="60">
        <f>IFERROR(VALUE(INDEX('CSV Import'!$CK$7:$CK$359, MATCH($BP498, 'CSV Import'!$CI$7:$CI$359, 0))),0)</f>
        <v>888.78</v>
      </c>
      <c r="AG498" s="134">
        <f>IFERROR(VALUE(INDEX('CSV Import'!$CP$7:$CP$359, MATCH($BP498, 'CSV Import'!$CO$7:$CO$359, 0))),0)</f>
        <v>0</v>
      </c>
      <c r="AH498" s="60">
        <f>IFERROR(VALUE(INDEX('CSV Import'!$CQ$7:$CQ$359, MATCH($BP498, 'CSV Import'!$CO$7:$CO$359, 0))),0)</f>
        <v>0</v>
      </c>
      <c r="AI498" s="134">
        <f>IFERROR(VALUE(INDEX('CSV Import'!$CV$7:$CV$359, MATCH($BP498, 'CSV Import'!$CU$7:$CU$359, 0))),0)</f>
        <v>35</v>
      </c>
      <c r="AJ498" s="60">
        <f>IFERROR(VALUE(INDEX('CSV Import'!$CW$7:$CW$359, MATCH($BP498, 'CSV Import'!$CU$7:$CU$359, 0))),0)</f>
        <v>733.7</v>
      </c>
      <c r="AK498" s="134">
        <f>IFERROR(VALUE(INDEX('CSV Import'!$DB$7:$DB$359, MATCH($BP498, 'CSV Import'!$DA$7:$DA$359, 0))),0)</f>
        <v>0</v>
      </c>
      <c r="AL498" s="60">
        <f>IFERROR(VALUE(INDEX('CSV Import'!$DC$7:$DC$359, MATCH($BP498, 'CSV Import'!$DA$7:$DA$359, 0))),0)</f>
        <v>0</v>
      </c>
      <c r="AM498" s="134">
        <f>IFERROR(VALUE(INDEX('CSV Import'!$DH$7:$DH$359, MATCH($BP498, 'CSV Import'!$DG$7:$DG$359, 0))),0)</f>
        <v>0</v>
      </c>
      <c r="AN498" s="60">
        <f>IFERROR(VALUE(INDEX('CSV Import'!$DI$7:$DI$359, MATCH($BP498, 'CSV Import'!$DG$7:$DG$359, 0))),0)</f>
        <v>0</v>
      </c>
      <c r="AO498" s="134">
        <f>IFERROR(VALUE(INDEX('CSV Import'!$DN$7:$DN$359, MATCH($BP498, 'CSV Import'!$DM$7:$DM$359, 0))),0)</f>
        <v>85</v>
      </c>
      <c r="AP498" s="60">
        <f>IFERROR(VALUE(INDEX('CSV Import'!$DO$7:$DO$359, MATCH($BP498, 'CSV Import'!$DM$7:$DM$359, 0))),0)</f>
        <v>1777.33</v>
      </c>
      <c r="AQ498" s="134">
        <f>IFERROR(VALUE(INDEX('CSV Import'!$DT$7:$DT$359, MATCH($BP498, 'CSV Import'!$DS$7:$DS$359, 0))),0)</f>
        <v>28</v>
      </c>
      <c r="AR498" s="60">
        <f>IFERROR(VALUE(INDEX('CSV Import'!$DU$7:$DU$359, MATCH($BP498, 'CSV Import'!$DS$7:$DS$359, 0))),0)</f>
        <v>606.98</v>
      </c>
      <c r="AS498" s="134">
        <f>IFERROR(VALUE(INDEX('CSV Import'!$DZ$7:$DZ$359, MATCH($BP498, 'CSV Import'!$DY$7:$DY$359, 0))),0)</f>
        <v>37</v>
      </c>
      <c r="AT498" s="60">
        <f>IFERROR(VALUE(INDEX('CSV Import'!$EA$7:$EA$359, MATCH($BP498, 'CSV Import'!$DY$7:$DY$359, 0))),0)</f>
        <v>817.65</v>
      </c>
      <c r="AU498" s="134">
        <f>IFERROR(VALUE(INDEX('CSV Import'!$EF$7:$EF$359, MATCH($BP498, 'CSV Import'!$EE$7:$EE$359, 0))),0)</f>
        <v>67</v>
      </c>
      <c r="AV498" s="60">
        <f>IFERROR(VALUE(INDEX('CSV Import'!$EG$7:$EG$359, MATCH($BP498, 'CSV Import'!$EE$7:$EE$359, 0))),0)</f>
        <v>1061.58</v>
      </c>
      <c r="AW498" s="134">
        <f>IFERROR(VALUE(INDEX('CSV Import'!$EL$7:$EL$359, MATCH($BP498, 'CSV Import'!$EK$7:$EK$359, 0))),0)</f>
        <v>53</v>
      </c>
      <c r="AX498" s="60">
        <f>IFERROR(VALUE(INDEX('CSV Import'!$EM$7:$EM$359, MATCH($BP498, 'CSV Import'!$EK$7:$EK$359, 0))),0)</f>
        <v>906.45</v>
      </c>
      <c r="AY498" s="134">
        <f>IFERROR(VALUE(INDEX('CSV Import'!$ER$7:$ER$359, MATCH($BP498, 'CSV Import'!$EQ$7:$EQ$359, 0))),0)</f>
        <v>31</v>
      </c>
      <c r="AZ498" s="60">
        <f>IFERROR(VALUE(INDEX('CSV Import'!$ES$7:$ES$359, MATCH($BP498, 'CSV Import'!$EQ$7:$EQ$359, 0))),0)</f>
        <v>740.5</v>
      </c>
      <c r="BA498" s="134">
        <f>IFERROR(VALUE(INDEX('CSV Import'!$EX$7:$EX$359, MATCH($BP498, 'CSV Import'!$EW$7:$EW$359, 0))),0)</f>
        <v>32</v>
      </c>
      <c r="BB498" s="60">
        <f>IFERROR(VALUE(INDEX('CSV Import'!$EY$7:$EY$359, MATCH($BP498, 'CSV Import'!$EW$7:$EW$359, 0))),0)</f>
        <v>657.13</v>
      </c>
      <c r="BC498" s="134">
        <f>IFERROR(VALUE(INDEX('CSV Import'!$FD$7:$FD$359, MATCH($BP498, 'CSV Import'!$FC$7:$FC$359, 0))),0)</f>
        <v>62</v>
      </c>
      <c r="BD498" s="60">
        <f>IFERROR(VALUE(INDEX('CSV Import'!$FE$7:$FE$359, MATCH($BP498, 'CSV Import'!$FC$7:$FC$359, 0))),0)</f>
        <v>1497.36</v>
      </c>
      <c r="BE498" s="134">
        <f>IFERROR(VALUE(INDEX('CSV Import'!$FJ$7:$FJ$359, MATCH($BP498, 'CSV Import'!$FI$7:$FI$359, 0))),0)</f>
        <v>62</v>
      </c>
      <c r="BF498" s="60">
        <f>IFERROR(VALUE(INDEX('CSV Import'!$FK$7:$FK$359, MATCH($BP498, 'CSV Import'!$FI$7:$FI$359, 0))),0)</f>
        <v>1346.83</v>
      </c>
      <c r="BG498" s="134">
        <f>IFERROR(VALUE(INDEX('CSV Import'!$FP$7:$FP$359, MATCH($BP498, 'CSV Import'!$FO$7:$FO$359, 0))),0)</f>
        <v>20</v>
      </c>
      <c r="BH498" s="60">
        <f>IFERROR(VALUE(INDEX('CSV Import'!$FQ$7:$FQ$359, MATCH($BP498, 'CSV Import'!$FO$7:$FO$359, 0))),0)</f>
        <v>413.4</v>
      </c>
      <c r="BI498" s="134">
        <f>IFERROR(VALUE(INDEX('CSV Import'!$FV$7:$FV$359, MATCH($BP498, 'CSV Import'!$FU$7:$FU$359, 0))),0)</f>
        <v>35</v>
      </c>
      <c r="BJ498" s="60">
        <f>IFERROR(VALUE(INDEX('CSV Import'!$FW$7:$FW$359, MATCH($BP498, 'CSV Import'!$FU$7:$FU$359, 0))),0)</f>
        <v>802.08</v>
      </c>
      <c r="BK498" s="134">
        <f>IFERROR(VALUE(INDEX('CSV Import'!$GB$7:$GB$359, MATCH($BP498, 'CSV Import'!$GA$7:$GA$359, 0))),0)</f>
        <v>0</v>
      </c>
      <c r="BL498" s="60">
        <f>IFERROR(VALUE(INDEX('CSV Import'!$GC$7:$GC$359, MATCH($BP498, 'CSV Import'!$GA$7:$GA$359, 0))),0)</f>
        <v>0</v>
      </c>
      <c r="BM498" s="61">
        <f t="shared" si="712"/>
        <v>972</v>
      </c>
      <c r="BN498" s="62">
        <f t="shared" si="712"/>
        <v>20556.63</v>
      </c>
      <c r="BP498" s="33" t="s">
        <v>423</v>
      </c>
    </row>
    <row r="499" spans="1:68" x14ac:dyDescent="0.2">
      <c r="A499" s="28">
        <f>ROW()</f>
        <v>499</v>
      </c>
      <c r="B499" s="58" t="s">
        <v>404</v>
      </c>
      <c r="C499" s="134">
        <f>IFERROR(VALUE(INDEX('CSV Import'!$D$7:$D$359, MATCH($BP499, 'CSV Import'!$C$7:$C$359, 0))),0)</f>
        <v>6</v>
      </c>
      <c r="D499" s="60">
        <f>IFERROR(VALUE(INDEX('CSV Import'!$E$7:$E$359, MATCH($BP499, 'CSV Import'!$C$7:$C$359, 0))),0)</f>
        <v>175.65</v>
      </c>
      <c r="E499" s="134">
        <f>IFERROR(VALUE(INDEX('CSV Import'!$J$7:$J$359, MATCH($BP499, 'CSV Import'!$I$7:$I$359, 0))),0)</f>
        <v>0</v>
      </c>
      <c r="F499" s="60">
        <f>IFERROR(VALUE(INDEX('CSV Import'!$K$7:$K$359, MATCH($BP499, 'CSV Import'!$I$7:$I$359, 0))),0)</f>
        <v>0</v>
      </c>
      <c r="G499" s="134">
        <f>IFERROR(VALUE(INDEX('CSV Import'!$P$7:$P$359, MATCH($BP499, 'CSV Import'!$O$7:$O$359, 0))),0)</f>
        <v>3</v>
      </c>
      <c r="H499" s="60">
        <f>IFERROR(VALUE(INDEX('CSV Import'!$Q$7:$Q$359, MATCH($BP499, 'CSV Import'!$O$7:$O$359, 0))),0)</f>
        <v>83.2</v>
      </c>
      <c r="I499" s="134">
        <f>IFERROR(VALUE(INDEX('CSV Import'!$V$7:$V$359, MATCH($BP499, 'CSV Import'!$U$7:$U$359, 0))),0)</f>
        <v>0</v>
      </c>
      <c r="J499" s="60">
        <f>IFERROR(VALUE(INDEX('CSV Import'!$W$7:$W$359, MATCH($BP499, 'CSV Import'!$U$7:$U$359, 0))),0)</f>
        <v>0</v>
      </c>
      <c r="K499" s="134">
        <f>IFERROR(VALUE(INDEX('CSV Import'!$AB$7:$AB$359, MATCH($BP499, 'CSV Import'!$AA$7:$AA$359, 0))),0)</f>
        <v>4</v>
      </c>
      <c r="L499" s="60">
        <f>IFERROR(VALUE(INDEX('CSV Import'!$AC$7:$AC$359, MATCH($BP499, 'CSV Import'!$AA$7:$AA$359, 0))),0)</f>
        <v>107.5</v>
      </c>
      <c r="M499" s="134">
        <f>IFERROR(VALUE(INDEX('CSV Import'!$AH$7:$AH$359, MATCH($BP499, 'CSV Import'!$AG$7:$AG$359, 0))),0)</f>
        <v>6</v>
      </c>
      <c r="N499" s="60">
        <f>IFERROR(VALUE(INDEX('CSV Import'!$AI$7:$AI$359, MATCH($BP499, 'CSV Import'!$AG$7:$AG$359, 0))),0)</f>
        <v>181.88</v>
      </c>
      <c r="O499" s="134">
        <f>IFERROR(VALUE(INDEX('CSV Import'!$AN$7:$AN$359, MATCH($BP499, 'CSV Import'!$AM$7:$AM$359, 0))),0)</f>
        <v>5</v>
      </c>
      <c r="P499" s="60">
        <f>IFERROR(VALUE(INDEX('CSV Import'!$AO$7:$AO$359, MATCH($BP499, 'CSV Import'!$AM$7:$AM$359, 0))),0)</f>
        <v>153.63</v>
      </c>
      <c r="Q499" s="134">
        <f>IFERROR(VALUE(INDEX('CSV Import'!$AT$7:$AT$359, MATCH($BP499, 'CSV Import'!$AS$7:$AS$359, 0))),0)</f>
        <v>3</v>
      </c>
      <c r="R499" s="60">
        <f>IFERROR(VALUE(INDEX('CSV Import'!$AU$7:$AU$359, MATCH($BP499, 'CSV Import'!$AS$7:$AS$359, 0))),0)</f>
        <v>85.75</v>
      </c>
      <c r="S499" s="134">
        <f>IFERROR(VALUE(INDEX('CSV Import'!$AZ$7:$AZ$359, MATCH($BP499, 'CSV Import'!$AY$7:$AY$359, 0))),0)</f>
        <v>0</v>
      </c>
      <c r="T499" s="60">
        <f>IFERROR(VALUE(INDEX('CSV Import'!$BA$7:$BA$359, MATCH($BP499, 'CSV Import'!$AY$7:$AY$359, 0))),0)</f>
        <v>0</v>
      </c>
      <c r="U499" s="134">
        <f>IFERROR(VALUE(INDEX('CSV Import'!$BF$7:$BF$359, MATCH($BP499, 'CSV Import'!$BE$7:$BE$359, 0))),0)</f>
        <v>0</v>
      </c>
      <c r="V499" s="60">
        <f>IFERROR(VALUE(INDEX('CSV Import'!$BG$7:$BG$359, MATCH($BP499, 'CSV Import'!$BE$7:$BE$359, 0))),0)</f>
        <v>0</v>
      </c>
      <c r="W499" s="134">
        <f>IFERROR(VALUE(INDEX('CSV Import'!$BL$7:$BL$359, MATCH($BP499, 'CSV Import'!$BK$7:$BK$359, 0))),0)</f>
        <v>0</v>
      </c>
      <c r="X499" s="60">
        <f>IFERROR(VALUE(INDEX('CSV Import'!$BM$7:$BM$359, MATCH($BP499, 'CSV Import'!$BK$7:$BK$359, 0))),0)</f>
        <v>0</v>
      </c>
      <c r="Y499" s="134">
        <f>IFERROR(VALUE(INDEX('CSV Import'!$BR$7:$BR$359, MATCH($BP499, 'CSV Import'!$BQ$7:$BQ$359, 0))),0)</f>
        <v>6</v>
      </c>
      <c r="Z499" s="60">
        <f>IFERROR(VALUE(INDEX('CSV Import'!$BS$7:$BS$359, MATCH($BP499, 'CSV Import'!$BQ$7:$BQ$359, 0))),0)</f>
        <v>176</v>
      </c>
      <c r="AA499" s="134">
        <f>IFERROR(VALUE(INDEX('CSV Import'!$BX$7:$BX$359, MATCH($BP499, 'CSV Import'!$BW$7:$BW$359, 0))),0)</f>
        <v>3</v>
      </c>
      <c r="AB499" s="60">
        <f>IFERROR(VALUE(INDEX('CSV Import'!$BY$7:$BY$359, MATCH($BP499, 'CSV Import'!$BW$7:$BW$359, 0))),0)</f>
        <v>79.349999999999994</v>
      </c>
      <c r="AC499" s="134">
        <f>IFERROR(VALUE(INDEX('CSV Import'!$CD$7:$CD$359, MATCH($BP499, 'CSV Import'!$CC$7:$CC$359, 0))),0)</f>
        <v>8</v>
      </c>
      <c r="AD499" s="60">
        <f>IFERROR(VALUE(INDEX('CSV Import'!$CE$7:$CE$359, MATCH($BP499, 'CSV Import'!$CC$7:$CC$359, 0))),0)</f>
        <v>219</v>
      </c>
      <c r="AE499" s="134">
        <f>IFERROR(VALUE(INDEX('CSV Import'!$CJ$7:$CJ$359, MATCH($BP499, 'CSV Import'!$CI$7:$CI$359, 0))),0)</f>
        <v>5</v>
      </c>
      <c r="AF499" s="60">
        <f>IFERROR(VALUE(INDEX('CSV Import'!$CK$7:$CK$359, MATCH($BP499, 'CSV Import'!$CI$7:$CI$359, 0))),0)</f>
        <v>150.75</v>
      </c>
      <c r="AG499" s="134">
        <f>IFERROR(VALUE(INDEX('CSV Import'!$CP$7:$CP$359, MATCH($BP499, 'CSV Import'!$CO$7:$CO$359, 0))),0)</f>
        <v>0</v>
      </c>
      <c r="AH499" s="60">
        <f>IFERROR(VALUE(INDEX('CSV Import'!$CQ$7:$CQ$359, MATCH($BP499, 'CSV Import'!$CO$7:$CO$359, 0))),0)</f>
        <v>0</v>
      </c>
      <c r="AI499" s="134">
        <f>IFERROR(VALUE(INDEX('CSV Import'!$CV$7:$CV$359, MATCH($BP499, 'CSV Import'!$CU$7:$CU$359, 0))),0)</f>
        <v>0</v>
      </c>
      <c r="AJ499" s="60">
        <f>IFERROR(VALUE(INDEX('CSV Import'!$CW$7:$CW$359, MATCH($BP499, 'CSV Import'!$CU$7:$CU$359, 0))),0)</f>
        <v>0</v>
      </c>
      <c r="AK499" s="134">
        <f>IFERROR(VALUE(INDEX('CSV Import'!$DB$7:$DB$359, MATCH($BP499, 'CSV Import'!$DA$7:$DA$359, 0))),0)</f>
        <v>0</v>
      </c>
      <c r="AL499" s="60">
        <f>IFERROR(VALUE(INDEX('CSV Import'!$DC$7:$DC$359, MATCH($BP499, 'CSV Import'!$DA$7:$DA$359, 0))),0)</f>
        <v>0</v>
      </c>
      <c r="AM499" s="134">
        <f>IFERROR(VALUE(INDEX('CSV Import'!$DH$7:$DH$359, MATCH($BP499, 'CSV Import'!$DG$7:$DG$359, 0))),0)</f>
        <v>0</v>
      </c>
      <c r="AN499" s="60">
        <f>IFERROR(VALUE(INDEX('CSV Import'!$DI$7:$DI$359, MATCH($BP499, 'CSV Import'!$DG$7:$DG$359, 0))),0)</f>
        <v>0</v>
      </c>
      <c r="AO499" s="134">
        <f>IFERROR(VALUE(INDEX('CSV Import'!$DN$7:$DN$359, MATCH($BP499, 'CSV Import'!$DM$7:$DM$359, 0))),0)</f>
        <v>8</v>
      </c>
      <c r="AP499" s="60">
        <f>IFERROR(VALUE(INDEX('CSV Import'!$DO$7:$DO$359, MATCH($BP499, 'CSV Import'!$DM$7:$DM$359, 0))),0)</f>
        <v>210</v>
      </c>
      <c r="AQ499" s="134">
        <f>IFERROR(VALUE(INDEX('CSV Import'!$DT$7:$DT$359, MATCH($BP499, 'CSV Import'!$DS$7:$DS$359, 0))),0)</f>
        <v>3</v>
      </c>
      <c r="AR499" s="60">
        <f>IFERROR(VALUE(INDEX('CSV Import'!$DU$7:$DU$359, MATCH($BP499, 'CSV Import'!$DS$7:$DS$359, 0))),0)</f>
        <v>97.25</v>
      </c>
      <c r="AS499" s="134">
        <f>IFERROR(VALUE(INDEX('CSV Import'!$DZ$7:$DZ$359, MATCH($BP499, 'CSV Import'!$DY$7:$DY$359, 0))),0)</f>
        <v>0</v>
      </c>
      <c r="AT499" s="60">
        <f>IFERROR(VALUE(INDEX('CSV Import'!$EA$7:$EA$359, MATCH($BP499, 'CSV Import'!$DY$7:$DY$359, 0))),0)</f>
        <v>0</v>
      </c>
      <c r="AU499" s="134">
        <f>IFERROR(VALUE(INDEX('CSV Import'!$EF$7:$EF$359, MATCH($BP499, 'CSV Import'!$EE$7:$EE$359, 0))),0)</f>
        <v>3</v>
      </c>
      <c r="AV499" s="60">
        <f>IFERROR(VALUE(INDEX('CSV Import'!$EG$7:$EG$359, MATCH($BP499, 'CSV Import'!$EE$7:$EE$359, 0))),0)</f>
        <v>87.25</v>
      </c>
      <c r="AW499" s="134">
        <f>IFERROR(VALUE(INDEX('CSV Import'!$EL$7:$EL$359, MATCH($BP499, 'CSV Import'!$EK$7:$EK$359, 0))),0)</f>
        <v>2</v>
      </c>
      <c r="AX499" s="60">
        <f>IFERROR(VALUE(INDEX('CSV Import'!$EM$7:$EM$359, MATCH($BP499, 'CSV Import'!$EK$7:$EK$359, 0))),0)</f>
        <v>55</v>
      </c>
      <c r="AY499" s="134">
        <f>IFERROR(VALUE(INDEX('CSV Import'!$ER$7:$ER$359, MATCH($BP499, 'CSV Import'!$EQ$7:$EQ$359, 0))),0)</f>
        <v>5</v>
      </c>
      <c r="AZ499" s="60">
        <f>IFERROR(VALUE(INDEX('CSV Import'!$ES$7:$ES$359, MATCH($BP499, 'CSV Import'!$EQ$7:$EQ$359, 0))),0)</f>
        <v>127.5</v>
      </c>
      <c r="BA499" s="134">
        <f>IFERROR(VALUE(INDEX('CSV Import'!$EX$7:$EX$359, MATCH($BP499, 'CSV Import'!$EW$7:$EW$359, 0))),0)</f>
        <v>3</v>
      </c>
      <c r="BB499" s="60">
        <f>IFERROR(VALUE(INDEX('CSV Import'!$EY$7:$EY$359, MATCH($BP499, 'CSV Import'!$EW$7:$EW$359, 0))),0)</f>
        <v>86.7</v>
      </c>
      <c r="BC499" s="134">
        <f>IFERROR(VALUE(INDEX('CSV Import'!$FD$7:$FD$359, MATCH($BP499, 'CSV Import'!$FC$7:$FC$359, 0))),0)</f>
        <v>8</v>
      </c>
      <c r="BD499" s="60">
        <f>IFERROR(VALUE(INDEX('CSV Import'!$FE$7:$FE$359, MATCH($BP499, 'CSV Import'!$FC$7:$FC$359, 0))),0)</f>
        <v>230.85</v>
      </c>
      <c r="BE499" s="134">
        <f>IFERROR(VALUE(INDEX('CSV Import'!$FJ$7:$FJ$359, MATCH($BP499, 'CSV Import'!$FI$7:$FI$359, 0))),0)</f>
        <v>6</v>
      </c>
      <c r="BF499" s="60">
        <f>IFERROR(VALUE(INDEX('CSV Import'!$FK$7:$FK$359, MATCH($BP499, 'CSV Import'!$FI$7:$FI$359, 0))),0)</f>
        <v>155.63</v>
      </c>
      <c r="BG499" s="134">
        <f>IFERROR(VALUE(INDEX('CSV Import'!$FP$7:$FP$359, MATCH($BP499, 'CSV Import'!$FO$7:$FO$359, 0))),0)</f>
        <v>4</v>
      </c>
      <c r="BH499" s="60">
        <f>IFERROR(VALUE(INDEX('CSV Import'!$FQ$7:$FQ$359, MATCH($BP499, 'CSV Import'!$FO$7:$FO$359, 0))),0)</f>
        <v>126.1</v>
      </c>
      <c r="BI499" s="134">
        <f>IFERROR(VALUE(INDEX('CSV Import'!$FV$7:$FV$359, MATCH($BP499, 'CSV Import'!$FU$7:$FU$359, 0))),0)</f>
        <v>6</v>
      </c>
      <c r="BJ499" s="60">
        <f>IFERROR(VALUE(INDEX('CSV Import'!$FW$7:$FW$359, MATCH($BP499, 'CSV Import'!$FU$7:$FU$359, 0))),0)</f>
        <v>186.7</v>
      </c>
      <c r="BK499" s="134">
        <f>IFERROR(VALUE(INDEX('CSV Import'!$GB$7:$GB$359, MATCH($BP499, 'CSV Import'!$GA$7:$GA$359, 0))),0)</f>
        <v>0</v>
      </c>
      <c r="BL499" s="60">
        <f>IFERROR(VALUE(INDEX('CSV Import'!$GC$7:$GC$359, MATCH($BP499, 'CSV Import'!$GA$7:$GA$359, 0))),0)</f>
        <v>0</v>
      </c>
      <c r="BM499" s="61">
        <f t="shared" si="712"/>
        <v>97</v>
      </c>
      <c r="BN499" s="62">
        <f t="shared" si="712"/>
        <v>2775.69</v>
      </c>
      <c r="BP499" s="33" t="s">
        <v>424</v>
      </c>
    </row>
    <row r="500" spans="1:68" ht="15" thickBot="1" x14ac:dyDescent="0.25">
      <c r="A500" s="28">
        <f>ROW()</f>
        <v>500</v>
      </c>
      <c r="B500" s="125" t="s">
        <v>425</v>
      </c>
      <c r="C500" s="134">
        <f>IFERROR(VALUE(INDEX('CSV Import'!$D$7:$D$359, MATCH($BP500, 'CSV Import'!$C$7:$C$359, 0))),0)</f>
        <v>0</v>
      </c>
      <c r="D500" s="60">
        <f>IFERROR(VALUE(INDEX('CSV Import'!$E$7:$E$359, MATCH($BP500, 'CSV Import'!$C$7:$C$359, 0))),0)</f>
        <v>0</v>
      </c>
      <c r="E500" s="134">
        <f>IFERROR(VALUE(INDEX('CSV Import'!$J$7:$J$359, MATCH($BP500, 'CSV Import'!$I$7:$I$359, 0))),0)</f>
        <v>0</v>
      </c>
      <c r="F500" s="60">
        <f>IFERROR(VALUE(INDEX('CSV Import'!$K$7:$K$359, MATCH($BP500, 'CSV Import'!$I$7:$I$359, 0))),0)</f>
        <v>0</v>
      </c>
      <c r="G500" s="134">
        <f>IFERROR(VALUE(INDEX('CSV Import'!$P$7:$P$359, MATCH($BP500, 'CSV Import'!$O$7:$O$359, 0))),0)</f>
        <v>0</v>
      </c>
      <c r="H500" s="60">
        <f>IFERROR(VALUE(INDEX('CSV Import'!$Q$7:$Q$359, MATCH($BP500, 'CSV Import'!$O$7:$O$359, 0))),0)</f>
        <v>0</v>
      </c>
      <c r="I500" s="134">
        <f>IFERROR(VALUE(INDEX('CSV Import'!$V$7:$V$359, MATCH($BP500, 'CSV Import'!$U$7:$U$359, 0))),0)</f>
        <v>0</v>
      </c>
      <c r="J500" s="60">
        <f>IFERROR(VALUE(INDEX('CSV Import'!$W$7:$W$359, MATCH($BP500, 'CSV Import'!$U$7:$U$359, 0))),0)</f>
        <v>0</v>
      </c>
      <c r="K500" s="134">
        <f>IFERROR(VALUE(INDEX('CSV Import'!$AB$7:$AB$359, MATCH($BP500, 'CSV Import'!$AA$7:$AA$359, 0))),0)</f>
        <v>0</v>
      </c>
      <c r="L500" s="60">
        <f>IFERROR(VALUE(INDEX('CSV Import'!$AC$7:$AC$359, MATCH($BP500, 'CSV Import'!$AA$7:$AA$359, 0))),0)</f>
        <v>0</v>
      </c>
      <c r="M500" s="134">
        <f>IFERROR(VALUE(INDEX('CSV Import'!$AH$7:$AH$359, MATCH($BP500, 'CSV Import'!$AG$7:$AG$359, 0))),0)</f>
        <v>0</v>
      </c>
      <c r="N500" s="60">
        <f>IFERROR(VALUE(INDEX('CSV Import'!$AI$7:$AI$359, MATCH($BP500, 'CSV Import'!$AG$7:$AG$359, 0))),0)</f>
        <v>0</v>
      </c>
      <c r="O500" s="134">
        <f>IFERROR(VALUE(INDEX('CSV Import'!$AN$7:$AN$359, MATCH($BP500, 'CSV Import'!$AM$7:$AM$359, 0))),0)</f>
        <v>0</v>
      </c>
      <c r="P500" s="60">
        <f>IFERROR(VALUE(INDEX('CSV Import'!$AO$7:$AO$359, MATCH($BP500, 'CSV Import'!$AM$7:$AM$359, 0))),0)</f>
        <v>0</v>
      </c>
      <c r="Q500" s="134">
        <f>IFERROR(VALUE(INDEX('CSV Import'!$AT$7:$AT$359, MATCH($BP500, 'CSV Import'!$AS$7:$AS$359, 0))),0)</f>
        <v>0</v>
      </c>
      <c r="R500" s="60">
        <f>IFERROR(VALUE(INDEX('CSV Import'!$AU$7:$AU$359, MATCH($BP500, 'CSV Import'!$AS$7:$AS$359, 0))),0)</f>
        <v>0</v>
      </c>
      <c r="S500" s="134">
        <f>IFERROR(VALUE(INDEX('CSV Import'!$AZ$7:$AZ$359, MATCH($BP500, 'CSV Import'!$AY$7:$AY$359, 0))),0)</f>
        <v>0</v>
      </c>
      <c r="T500" s="60">
        <f>IFERROR(VALUE(INDEX('CSV Import'!$BA$7:$BA$359, MATCH($BP500, 'CSV Import'!$AY$7:$AY$359, 0))),0)</f>
        <v>0</v>
      </c>
      <c r="U500" s="134">
        <f>IFERROR(VALUE(INDEX('CSV Import'!$BF$7:$BF$359, MATCH($BP500, 'CSV Import'!$BE$7:$BE$359, 0))),0)</f>
        <v>0</v>
      </c>
      <c r="V500" s="60">
        <f>IFERROR(VALUE(INDEX('CSV Import'!$BG$7:$BG$359, MATCH($BP500, 'CSV Import'!$BE$7:$BE$359, 0))),0)</f>
        <v>0</v>
      </c>
      <c r="W500" s="134">
        <f>IFERROR(VALUE(INDEX('CSV Import'!$BL$7:$BL$359, MATCH($BP500, 'CSV Import'!$BK$7:$BK$359, 0))),0)</f>
        <v>0</v>
      </c>
      <c r="X500" s="60">
        <f>IFERROR(VALUE(INDEX('CSV Import'!$BM$7:$BM$359, MATCH($BP500, 'CSV Import'!$BK$7:$BK$359, 0))),0)</f>
        <v>0</v>
      </c>
      <c r="Y500" s="134">
        <f>IFERROR(VALUE(INDEX('CSV Import'!$BR$7:$BR$359, MATCH($BP500, 'CSV Import'!$BQ$7:$BQ$359, 0))),0)</f>
        <v>0</v>
      </c>
      <c r="Z500" s="60">
        <f>IFERROR(VALUE(INDEX('CSV Import'!$BS$7:$BS$359, MATCH($BP500, 'CSV Import'!$BQ$7:$BQ$359, 0))),0)</f>
        <v>0</v>
      </c>
      <c r="AA500" s="134">
        <f>IFERROR(VALUE(INDEX('CSV Import'!$BX$7:$BX$359, MATCH($BP500, 'CSV Import'!$BW$7:$BW$359, 0))),0)</f>
        <v>0</v>
      </c>
      <c r="AB500" s="60">
        <f>IFERROR(VALUE(INDEX('CSV Import'!$BY$7:$BY$359, MATCH($BP500, 'CSV Import'!$BW$7:$BW$359, 0))),0)</f>
        <v>0</v>
      </c>
      <c r="AC500" s="134">
        <f>IFERROR(VALUE(INDEX('CSV Import'!$CD$7:$CD$359, MATCH($BP500, 'CSV Import'!$CC$7:$CC$359, 0))),0)</f>
        <v>0</v>
      </c>
      <c r="AD500" s="60">
        <f>IFERROR(VALUE(INDEX('CSV Import'!$CE$7:$CE$359, MATCH($BP500, 'CSV Import'!$CC$7:$CC$359, 0))),0)</f>
        <v>0</v>
      </c>
      <c r="AE500" s="134">
        <f>IFERROR(VALUE(INDEX('CSV Import'!$CJ$7:$CJ$359, MATCH($BP500, 'CSV Import'!$CI$7:$CI$359, 0))),0)</f>
        <v>0</v>
      </c>
      <c r="AF500" s="60">
        <f>IFERROR(VALUE(INDEX('CSV Import'!$CK$7:$CK$359, MATCH($BP500, 'CSV Import'!$CI$7:$CI$359, 0))),0)</f>
        <v>0</v>
      </c>
      <c r="AG500" s="134">
        <f>IFERROR(VALUE(INDEX('CSV Import'!$CP$7:$CP$359, MATCH($BP500, 'CSV Import'!$CO$7:$CO$359, 0))),0)</f>
        <v>0</v>
      </c>
      <c r="AH500" s="60">
        <f>IFERROR(VALUE(INDEX('CSV Import'!$CQ$7:$CQ$359, MATCH($BP500, 'CSV Import'!$CO$7:$CO$359, 0))),0)</f>
        <v>0</v>
      </c>
      <c r="AI500" s="134">
        <f>IFERROR(VALUE(INDEX('CSV Import'!$CV$7:$CV$359, MATCH($BP500, 'CSV Import'!$CU$7:$CU$359, 0))),0)</f>
        <v>0</v>
      </c>
      <c r="AJ500" s="60">
        <f>IFERROR(VALUE(INDEX('CSV Import'!$CW$7:$CW$359, MATCH($BP500, 'CSV Import'!$CU$7:$CU$359, 0))),0)</f>
        <v>0</v>
      </c>
      <c r="AK500" s="134">
        <f>IFERROR(VALUE(INDEX('CSV Import'!$DB$7:$DB$359, MATCH($BP500, 'CSV Import'!$DA$7:$DA$359, 0))),0)</f>
        <v>0</v>
      </c>
      <c r="AL500" s="60">
        <f>IFERROR(VALUE(INDEX('CSV Import'!$DC$7:$DC$359, MATCH($BP500, 'CSV Import'!$DA$7:$DA$359, 0))),0)</f>
        <v>0</v>
      </c>
      <c r="AM500" s="134">
        <f>IFERROR(VALUE(INDEX('CSV Import'!$DH$7:$DH$359, MATCH($BP500, 'CSV Import'!$DG$7:$DG$359, 0))),0)</f>
        <v>0</v>
      </c>
      <c r="AN500" s="60">
        <f>IFERROR(VALUE(INDEX('CSV Import'!$DI$7:$DI$359, MATCH($BP500, 'CSV Import'!$DG$7:$DG$359, 0))),0)</f>
        <v>0</v>
      </c>
      <c r="AO500" s="134">
        <f>IFERROR(VALUE(INDEX('CSV Import'!$DN$7:$DN$359, MATCH($BP500, 'CSV Import'!$DM$7:$DM$359, 0))),0)</f>
        <v>0</v>
      </c>
      <c r="AP500" s="60">
        <f>IFERROR(VALUE(INDEX('CSV Import'!$DO$7:$DO$359, MATCH($BP500, 'CSV Import'!$DM$7:$DM$359, 0))),0)</f>
        <v>0</v>
      </c>
      <c r="AQ500" s="134">
        <f>IFERROR(VALUE(INDEX('CSV Import'!$DT$7:$DT$359, MATCH($BP500, 'CSV Import'!$DS$7:$DS$359, 0))),0)</f>
        <v>0</v>
      </c>
      <c r="AR500" s="60">
        <f>IFERROR(VALUE(INDEX('CSV Import'!$DU$7:$DU$359, MATCH($BP500, 'CSV Import'!$DS$7:$DS$359, 0))),0)</f>
        <v>0</v>
      </c>
      <c r="AS500" s="134">
        <f>IFERROR(VALUE(INDEX('CSV Import'!$DZ$7:$DZ$359, MATCH($BP500, 'CSV Import'!$DY$7:$DY$359, 0))),0)</f>
        <v>0</v>
      </c>
      <c r="AT500" s="60">
        <f>IFERROR(VALUE(INDEX('CSV Import'!$EA$7:$EA$359, MATCH($BP500, 'CSV Import'!$DY$7:$DY$359, 0))),0)</f>
        <v>0</v>
      </c>
      <c r="AU500" s="134">
        <f>IFERROR(VALUE(INDEX('CSV Import'!$EF$7:$EF$359, MATCH($BP500, 'CSV Import'!$EE$7:$EE$359, 0))),0)</f>
        <v>0</v>
      </c>
      <c r="AV500" s="60">
        <f>IFERROR(VALUE(INDEX('CSV Import'!$EG$7:$EG$359, MATCH($BP500, 'CSV Import'!$EE$7:$EE$359, 0))),0)</f>
        <v>0</v>
      </c>
      <c r="AW500" s="134">
        <f>IFERROR(VALUE(INDEX('CSV Import'!$EL$7:$EL$359, MATCH($BP500, 'CSV Import'!$EK$7:$EK$359, 0))),0)</f>
        <v>0</v>
      </c>
      <c r="AX500" s="60">
        <f>IFERROR(VALUE(INDEX('CSV Import'!$EM$7:$EM$359, MATCH($BP500, 'CSV Import'!$EK$7:$EK$359, 0))),0)</f>
        <v>0</v>
      </c>
      <c r="AY500" s="134">
        <f>IFERROR(VALUE(INDEX('CSV Import'!$ER$7:$ER$359, MATCH($BP500, 'CSV Import'!$EQ$7:$EQ$359, 0))),0)</f>
        <v>0</v>
      </c>
      <c r="AZ500" s="60">
        <f>IFERROR(VALUE(INDEX('CSV Import'!$ES$7:$ES$359, MATCH($BP500, 'CSV Import'!$EQ$7:$EQ$359, 0))),0)</f>
        <v>0</v>
      </c>
      <c r="BA500" s="134">
        <f>IFERROR(VALUE(INDEX('CSV Import'!$EX$7:$EX$359, MATCH($BP500, 'CSV Import'!$EW$7:$EW$359, 0))),0)</f>
        <v>0</v>
      </c>
      <c r="BB500" s="60">
        <f>IFERROR(VALUE(INDEX('CSV Import'!$EY$7:$EY$359, MATCH($BP500, 'CSV Import'!$EW$7:$EW$359, 0))),0)</f>
        <v>0</v>
      </c>
      <c r="BC500" s="134">
        <f>IFERROR(VALUE(INDEX('CSV Import'!$FD$7:$FD$359, MATCH($BP500, 'CSV Import'!$FC$7:$FC$359, 0))),0)</f>
        <v>0</v>
      </c>
      <c r="BD500" s="60">
        <f>IFERROR(VALUE(INDEX('CSV Import'!$FE$7:$FE$359, MATCH($BP500, 'CSV Import'!$FC$7:$FC$359, 0))),0)</f>
        <v>0</v>
      </c>
      <c r="BE500" s="134">
        <f>IFERROR(VALUE(INDEX('CSV Import'!$FJ$7:$FJ$359, MATCH($BP500, 'CSV Import'!$FI$7:$FI$359, 0))),0)</f>
        <v>0</v>
      </c>
      <c r="BF500" s="60">
        <f>IFERROR(VALUE(INDEX('CSV Import'!$FK$7:$FK$359, MATCH($BP500, 'CSV Import'!$FI$7:$FI$359, 0))),0)</f>
        <v>0</v>
      </c>
      <c r="BG500" s="134">
        <f>IFERROR(VALUE(INDEX('CSV Import'!$FP$7:$FP$359, MATCH($BP500, 'CSV Import'!$FO$7:$FO$359, 0))),0)</f>
        <v>0</v>
      </c>
      <c r="BH500" s="60">
        <f>IFERROR(VALUE(INDEX('CSV Import'!$FQ$7:$FQ$359, MATCH($BP500, 'CSV Import'!$FO$7:$FO$359, 0))),0)</f>
        <v>0</v>
      </c>
      <c r="BI500" s="134">
        <f>IFERROR(VALUE(INDEX('CSV Import'!$FV$7:$FV$359, MATCH($BP500, 'CSV Import'!$FU$7:$FU$359, 0))),0)</f>
        <v>0</v>
      </c>
      <c r="BJ500" s="60">
        <f>IFERROR(VALUE(INDEX('CSV Import'!$FW$7:$FW$359, MATCH($BP500, 'CSV Import'!$FU$7:$FU$359, 0))),0)</f>
        <v>0</v>
      </c>
      <c r="BK500" s="134">
        <f>IFERROR(VALUE(INDEX('CSV Import'!$GB$7:$GB$359, MATCH($BP500, 'CSV Import'!$GA$7:$GA$359, 0))),0)</f>
        <v>0</v>
      </c>
      <c r="BL500" s="60">
        <f>IFERROR(VALUE(INDEX('CSV Import'!$GC$7:$GC$359, MATCH($BP500, 'CSV Import'!$GA$7:$GA$359, 0))),0)</f>
        <v>0</v>
      </c>
      <c r="BM500" s="61">
        <f t="shared" si="712"/>
        <v>0</v>
      </c>
      <c r="BN500" s="62">
        <f t="shared" si="712"/>
        <v>0</v>
      </c>
      <c r="BP500" s="33" t="s">
        <v>426</v>
      </c>
    </row>
    <row r="501" spans="1:68" ht="15" thickBot="1" x14ac:dyDescent="0.25">
      <c r="A501" s="28">
        <f>ROW()</f>
        <v>501</v>
      </c>
      <c r="B501" s="104" t="s">
        <v>427</v>
      </c>
      <c r="C501" s="89">
        <f t="shared" ref="C501:BN501" si="713">SUM(C495:C500)</f>
        <v>86</v>
      </c>
      <c r="D501" s="74">
        <f t="shared" si="713"/>
        <v>1818.66</v>
      </c>
      <c r="E501" s="89">
        <f t="shared" ref="E501:BL501" si="714">SUM(E495:E500)</f>
        <v>11</v>
      </c>
      <c r="F501" s="74">
        <f t="shared" si="714"/>
        <v>188.28</v>
      </c>
      <c r="G501" s="89">
        <f t="shared" si="714"/>
        <v>45</v>
      </c>
      <c r="H501" s="74">
        <f t="shared" si="714"/>
        <v>893.30000000000007</v>
      </c>
      <c r="I501" s="89">
        <f t="shared" si="714"/>
        <v>31</v>
      </c>
      <c r="J501" s="74">
        <f t="shared" si="714"/>
        <v>577</v>
      </c>
      <c r="K501" s="89">
        <f t="shared" si="714"/>
        <v>89</v>
      </c>
      <c r="L501" s="74">
        <f t="shared" si="714"/>
        <v>1833.99</v>
      </c>
      <c r="M501" s="89">
        <f t="shared" si="714"/>
        <v>151</v>
      </c>
      <c r="N501" s="74">
        <f t="shared" si="714"/>
        <v>2997.03</v>
      </c>
      <c r="O501" s="89">
        <f t="shared" si="714"/>
        <v>103</v>
      </c>
      <c r="P501" s="74">
        <f t="shared" si="714"/>
        <v>2014.4299999999998</v>
      </c>
      <c r="Q501" s="89">
        <f t="shared" si="714"/>
        <v>57</v>
      </c>
      <c r="R501" s="74">
        <f t="shared" si="714"/>
        <v>1156.68</v>
      </c>
      <c r="S501" s="89">
        <f t="shared" si="714"/>
        <v>75</v>
      </c>
      <c r="T501" s="74">
        <f t="shared" si="714"/>
        <v>1367.8400000000001</v>
      </c>
      <c r="U501" s="89">
        <f t="shared" si="714"/>
        <v>32</v>
      </c>
      <c r="V501" s="74">
        <f t="shared" si="714"/>
        <v>617.54999999999995</v>
      </c>
      <c r="W501" s="89">
        <f t="shared" si="714"/>
        <v>0</v>
      </c>
      <c r="X501" s="74">
        <f t="shared" si="714"/>
        <v>0</v>
      </c>
      <c r="Y501" s="89">
        <f t="shared" si="714"/>
        <v>69</v>
      </c>
      <c r="Z501" s="74">
        <f t="shared" si="714"/>
        <v>1512.8600000000001</v>
      </c>
      <c r="AA501" s="89">
        <f t="shared" si="714"/>
        <v>152</v>
      </c>
      <c r="AB501" s="74">
        <f t="shared" si="714"/>
        <v>3056.5299999999997</v>
      </c>
      <c r="AC501" s="89">
        <f t="shared" si="714"/>
        <v>101</v>
      </c>
      <c r="AD501" s="74">
        <f t="shared" si="714"/>
        <v>2134.09</v>
      </c>
      <c r="AE501" s="89">
        <f t="shared" si="714"/>
        <v>77</v>
      </c>
      <c r="AF501" s="74">
        <f t="shared" si="714"/>
        <v>1664.68</v>
      </c>
      <c r="AG501" s="89">
        <f t="shared" si="714"/>
        <v>0</v>
      </c>
      <c r="AH501" s="74">
        <f t="shared" si="714"/>
        <v>0</v>
      </c>
      <c r="AI501" s="89">
        <f t="shared" si="714"/>
        <v>70</v>
      </c>
      <c r="AJ501" s="74">
        <f t="shared" si="714"/>
        <v>1401.5500000000002</v>
      </c>
      <c r="AK501" s="89">
        <f t="shared" si="714"/>
        <v>48</v>
      </c>
      <c r="AL501" s="74">
        <f t="shared" si="714"/>
        <v>869.26</v>
      </c>
      <c r="AM501" s="89">
        <f t="shared" si="714"/>
        <v>7</v>
      </c>
      <c r="AN501" s="74">
        <f t="shared" si="714"/>
        <v>115.9</v>
      </c>
      <c r="AO501" s="89">
        <f t="shared" si="714"/>
        <v>179</v>
      </c>
      <c r="AP501" s="74">
        <f t="shared" si="714"/>
        <v>3555.6899999999996</v>
      </c>
      <c r="AQ501" s="89">
        <f t="shared" si="714"/>
        <v>92</v>
      </c>
      <c r="AR501" s="74">
        <f t="shared" si="714"/>
        <v>1808.03</v>
      </c>
      <c r="AS501" s="89">
        <f t="shared" si="714"/>
        <v>81</v>
      </c>
      <c r="AT501" s="74">
        <f t="shared" si="714"/>
        <v>1706.48</v>
      </c>
      <c r="AU501" s="89">
        <f t="shared" si="714"/>
        <v>108</v>
      </c>
      <c r="AV501" s="74">
        <f t="shared" si="714"/>
        <v>1857.33</v>
      </c>
      <c r="AW501" s="89">
        <f t="shared" si="714"/>
        <v>88</v>
      </c>
      <c r="AX501" s="74">
        <f t="shared" si="714"/>
        <v>1574.85</v>
      </c>
      <c r="AY501" s="89">
        <f t="shared" si="714"/>
        <v>77</v>
      </c>
      <c r="AZ501" s="74">
        <f t="shared" si="714"/>
        <v>1636.4499999999998</v>
      </c>
      <c r="BA501" s="89">
        <f t="shared" si="714"/>
        <v>106</v>
      </c>
      <c r="BB501" s="74">
        <f t="shared" si="714"/>
        <v>2043.5400000000002</v>
      </c>
      <c r="BC501" s="89">
        <f t="shared" si="714"/>
        <v>147</v>
      </c>
      <c r="BD501" s="74">
        <f t="shared" si="714"/>
        <v>3131.0399999999995</v>
      </c>
      <c r="BE501" s="89">
        <f t="shared" si="714"/>
        <v>99</v>
      </c>
      <c r="BF501" s="74">
        <f t="shared" si="714"/>
        <v>2081.81</v>
      </c>
      <c r="BG501" s="89">
        <f t="shared" si="714"/>
        <v>51</v>
      </c>
      <c r="BH501" s="74">
        <f t="shared" si="714"/>
        <v>1051.53</v>
      </c>
      <c r="BI501" s="89">
        <f t="shared" si="714"/>
        <v>79</v>
      </c>
      <c r="BJ501" s="74">
        <f t="shared" si="714"/>
        <v>1673.9800000000002</v>
      </c>
      <c r="BK501" s="89">
        <f t="shared" si="714"/>
        <v>0</v>
      </c>
      <c r="BL501" s="74">
        <f t="shared" si="714"/>
        <v>0</v>
      </c>
      <c r="BM501" s="89">
        <f t="shared" si="713"/>
        <v>2311</v>
      </c>
      <c r="BN501" s="74">
        <f t="shared" si="713"/>
        <v>46340.36</v>
      </c>
    </row>
    <row r="502" spans="1:68" ht="15" thickBot="1" x14ac:dyDescent="0.25">
      <c r="A502" s="28">
        <f>ROW()</f>
        <v>502</v>
      </c>
      <c r="B502" s="90"/>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c r="AK502" s="91"/>
      <c r="AL502" s="91"/>
      <c r="AM502" s="91"/>
      <c r="AN502" s="91"/>
      <c r="AO502" s="91"/>
      <c r="AP502" s="91"/>
      <c r="AQ502" s="91"/>
      <c r="AR502" s="91"/>
      <c r="AS502" s="91"/>
      <c r="AT502" s="91"/>
      <c r="AU502" s="91"/>
      <c r="AV502" s="91"/>
      <c r="AW502" s="91"/>
      <c r="AX502" s="91"/>
      <c r="AY502" s="91"/>
      <c r="AZ502" s="91"/>
      <c r="BA502" s="91"/>
      <c r="BB502" s="91"/>
      <c r="BC502" s="91"/>
      <c r="BD502" s="91"/>
      <c r="BE502" s="91"/>
      <c r="BF502" s="91"/>
      <c r="BG502" s="91"/>
      <c r="BH502" s="91"/>
      <c r="BI502" s="91"/>
      <c r="BJ502" s="91"/>
      <c r="BK502" s="91"/>
      <c r="BL502" s="91"/>
      <c r="BM502" s="47"/>
      <c r="BN502" s="91"/>
    </row>
    <row r="503" spans="1:68" ht="15" thickBot="1" x14ac:dyDescent="0.25">
      <c r="A503" s="28">
        <f>ROW()</f>
        <v>503</v>
      </c>
      <c r="B503" s="75" t="s">
        <v>428</v>
      </c>
      <c r="C503" s="89">
        <f t="shared" ref="C503:BN503" si="715">C470+C478+C485+C492+C501</f>
        <v>98</v>
      </c>
      <c r="D503" s="74">
        <f t="shared" si="715"/>
        <v>2086.41</v>
      </c>
      <c r="E503" s="89">
        <f t="shared" ref="E503:BL503" si="716">E470+E478+E485+E492+E501</f>
        <v>13</v>
      </c>
      <c r="F503" s="74">
        <f t="shared" si="716"/>
        <v>226.53</v>
      </c>
      <c r="G503" s="89">
        <f t="shared" si="716"/>
        <v>63</v>
      </c>
      <c r="H503" s="74">
        <f t="shared" si="716"/>
        <v>1298.5500000000002</v>
      </c>
      <c r="I503" s="89">
        <f t="shared" si="716"/>
        <v>34</v>
      </c>
      <c r="J503" s="74">
        <f t="shared" si="716"/>
        <v>637.5</v>
      </c>
      <c r="K503" s="89">
        <f t="shared" si="716"/>
        <v>100</v>
      </c>
      <c r="L503" s="74">
        <f t="shared" si="716"/>
        <v>2058.89</v>
      </c>
      <c r="M503" s="89">
        <f t="shared" si="716"/>
        <v>167</v>
      </c>
      <c r="N503" s="74">
        <f t="shared" si="716"/>
        <v>3405.6800000000003</v>
      </c>
      <c r="O503" s="89">
        <f t="shared" si="716"/>
        <v>114</v>
      </c>
      <c r="P503" s="74">
        <f t="shared" si="716"/>
        <v>2277.06</v>
      </c>
      <c r="Q503" s="89">
        <f t="shared" si="716"/>
        <v>68</v>
      </c>
      <c r="R503" s="74">
        <f t="shared" si="716"/>
        <v>1410.63</v>
      </c>
      <c r="S503" s="89">
        <f t="shared" si="716"/>
        <v>80</v>
      </c>
      <c r="T503" s="74">
        <f t="shared" si="716"/>
        <v>1482.7200000000003</v>
      </c>
      <c r="U503" s="89">
        <f t="shared" si="716"/>
        <v>33</v>
      </c>
      <c r="V503" s="74">
        <f t="shared" si="716"/>
        <v>635.29999999999995</v>
      </c>
      <c r="W503" s="89">
        <f t="shared" si="716"/>
        <v>0</v>
      </c>
      <c r="X503" s="74">
        <f t="shared" si="716"/>
        <v>0</v>
      </c>
      <c r="Y503" s="89">
        <f t="shared" si="716"/>
        <v>76</v>
      </c>
      <c r="Z503" s="74">
        <f t="shared" si="716"/>
        <v>1678.3600000000001</v>
      </c>
      <c r="AA503" s="89">
        <f t="shared" si="716"/>
        <v>166</v>
      </c>
      <c r="AB503" s="74">
        <f t="shared" si="716"/>
        <v>3399.9799999999996</v>
      </c>
      <c r="AC503" s="89">
        <f t="shared" si="716"/>
        <v>112</v>
      </c>
      <c r="AD503" s="74">
        <f t="shared" si="716"/>
        <v>2390.9900000000002</v>
      </c>
      <c r="AE503" s="89">
        <f t="shared" si="716"/>
        <v>85</v>
      </c>
      <c r="AF503" s="74">
        <f t="shared" si="716"/>
        <v>1815.93</v>
      </c>
      <c r="AG503" s="89">
        <f t="shared" si="716"/>
        <v>6</v>
      </c>
      <c r="AH503" s="74">
        <f t="shared" si="716"/>
        <v>135.1</v>
      </c>
      <c r="AI503" s="89">
        <f t="shared" si="716"/>
        <v>83</v>
      </c>
      <c r="AJ503" s="74">
        <f t="shared" si="716"/>
        <v>1701.3500000000001</v>
      </c>
      <c r="AK503" s="89">
        <f t="shared" si="716"/>
        <v>53</v>
      </c>
      <c r="AL503" s="74">
        <f t="shared" si="716"/>
        <v>973.89</v>
      </c>
      <c r="AM503" s="89">
        <f t="shared" si="716"/>
        <v>11</v>
      </c>
      <c r="AN503" s="74">
        <f t="shared" si="716"/>
        <v>192.9</v>
      </c>
      <c r="AO503" s="89">
        <f t="shared" si="716"/>
        <v>196</v>
      </c>
      <c r="AP503" s="74">
        <f t="shared" si="716"/>
        <v>3971.74</v>
      </c>
      <c r="AQ503" s="89">
        <f t="shared" si="716"/>
        <v>103</v>
      </c>
      <c r="AR503" s="74">
        <f t="shared" si="716"/>
        <v>2030.6799999999998</v>
      </c>
      <c r="AS503" s="89">
        <f t="shared" si="716"/>
        <v>98</v>
      </c>
      <c r="AT503" s="74">
        <f t="shared" si="716"/>
        <v>2085.81</v>
      </c>
      <c r="AU503" s="89">
        <f t="shared" si="716"/>
        <v>110</v>
      </c>
      <c r="AV503" s="74">
        <f t="shared" si="716"/>
        <v>1901.08</v>
      </c>
      <c r="AW503" s="89">
        <f t="shared" si="716"/>
        <v>97</v>
      </c>
      <c r="AX503" s="74">
        <f t="shared" si="716"/>
        <v>1772</v>
      </c>
      <c r="AY503" s="89">
        <f t="shared" si="716"/>
        <v>81</v>
      </c>
      <c r="AZ503" s="74">
        <f t="shared" si="716"/>
        <v>1734.6999999999998</v>
      </c>
      <c r="BA503" s="89">
        <f t="shared" si="716"/>
        <v>120</v>
      </c>
      <c r="BB503" s="74">
        <f t="shared" si="716"/>
        <v>2359.09</v>
      </c>
      <c r="BC503" s="89">
        <f t="shared" si="716"/>
        <v>159</v>
      </c>
      <c r="BD503" s="74">
        <f t="shared" si="716"/>
        <v>3381.0199999999995</v>
      </c>
      <c r="BE503" s="89">
        <f t="shared" si="716"/>
        <v>110</v>
      </c>
      <c r="BF503" s="74">
        <f t="shared" si="716"/>
        <v>2280.81</v>
      </c>
      <c r="BG503" s="89">
        <f t="shared" si="716"/>
        <v>60</v>
      </c>
      <c r="BH503" s="74">
        <f t="shared" si="716"/>
        <v>1250.73</v>
      </c>
      <c r="BI503" s="89">
        <f t="shared" si="716"/>
        <v>99</v>
      </c>
      <c r="BJ503" s="74">
        <f t="shared" si="716"/>
        <v>2124.5800000000004</v>
      </c>
      <c r="BK503" s="89">
        <f t="shared" si="716"/>
        <v>0</v>
      </c>
      <c r="BL503" s="74">
        <f t="shared" si="716"/>
        <v>0</v>
      </c>
      <c r="BM503" s="89">
        <f t="shared" si="715"/>
        <v>2595</v>
      </c>
      <c r="BN503" s="74">
        <f t="shared" si="715"/>
        <v>52700.01</v>
      </c>
    </row>
    <row r="504" spans="1:68" ht="15" thickBot="1" x14ac:dyDescent="0.25">
      <c r="A504" s="28">
        <f>ROW()</f>
        <v>504</v>
      </c>
      <c r="B504" s="90"/>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c r="AK504" s="91"/>
      <c r="AL504" s="91"/>
      <c r="AM504" s="91"/>
      <c r="AN504" s="91"/>
      <c r="AO504" s="91"/>
      <c r="AP504" s="91"/>
      <c r="AQ504" s="91"/>
      <c r="AR504" s="91"/>
      <c r="AS504" s="91"/>
      <c r="AT504" s="91"/>
      <c r="AU504" s="91"/>
      <c r="AV504" s="91"/>
      <c r="AW504" s="91"/>
      <c r="AX504" s="91"/>
      <c r="AY504" s="91"/>
      <c r="AZ504" s="91"/>
      <c r="BA504" s="91"/>
      <c r="BB504" s="91"/>
      <c r="BC504" s="91"/>
      <c r="BD504" s="91"/>
      <c r="BE504" s="91"/>
      <c r="BF504" s="91"/>
      <c r="BG504" s="91"/>
      <c r="BH504" s="91"/>
      <c r="BI504" s="91"/>
      <c r="BJ504" s="91"/>
      <c r="BK504" s="91"/>
      <c r="BL504" s="91"/>
      <c r="BM504" s="47"/>
      <c r="BN504" s="91"/>
    </row>
    <row r="505" spans="1:68" ht="15" thickBot="1" x14ac:dyDescent="0.25">
      <c r="A505" s="28">
        <f>ROW()</f>
        <v>505</v>
      </c>
      <c r="B505" s="42" t="s">
        <v>429</v>
      </c>
      <c r="C505" s="51"/>
      <c r="E505" s="51"/>
      <c r="G505" s="51"/>
      <c r="I505" s="51"/>
      <c r="K505" s="51"/>
      <c r="M505" s="51"/>
      <c r="O505" s="51"/>
      <c r="Q505" s="51"/>
      <c r="S505" s="51"/>
      <c r="U505" s="51"/>
      <c r="W505" s="51"/>
      <c r="Y505" s="51"/>
      <c r="AA505" s="51"/>
      <c r="AC505" s="51"/>
      <c r="AE505" s="51"/>
      <c r="AG505" s="51"/>
      <c r="AI505" s="51"/>
      <c r="AK505" s="51"/>
      <c r="AM505" s="51"/>
      <c r="AO505" s="51"/>
      <c r="AQ505" s="51"/>
      <c r="AS505" s="51"/>
      <c r="AU505" s="51"/>
      <c r="AW505" s="51"/>
      <c r="AY505" s="51"/>
      <c r="BA505" s="51"/>
      <c r="BC505" s="51"/>
      <c r="BE505" s="51"/>
      <c r="BG505" s="51"/>
      <c r="BI505" s="51"/>
      <c r="BK505" s="51"/>
    </row>
    <row r="506" spans="1:68" x14ac:dyDescent="0.2">
      <c r="A506" s="28">
        <f>ROW()</f>
        <v>506</v>
      </c>
      <c r="B506" s="144" t="s">
        <v>430</v>
      </c>
      <c r="C506" s="145">
        <f>SUM(C457:C464)+C473+C495</f>
        <v>0</v>
      </c>
      <c r="E506" s="145">
        <f>SUM(E457:E464)+E473+E495</f>
        <v>0</v>
      </c>
      <c r="G506" s="145">
        <f>SUM(G457:G464)+G473+G495</f>
        <v>0</v>
      </c>
      <c r="I506" s="145">
        <f>SUM(I457:I464)+I473+I495</f>
        <v>0</v>
      </c>
      <c r="K506" s="145">
        <f>SUM(K457:K464)+K473+K495</f>
        <v>0</v>
      </c>
      <c r="M506" s="145">
        <f>SUM(M457:M464)+M473+M495</f>
        <v>0</v>
      </c>
      <c r="O506" s="145">
        <f>SUM(O457:O464)+O473+O495</f>
        <v>0</v>
      </c>
      <c r="Q506" s="145">
        <f>SUM(Q457:Q464)+Q473+Q495</f>
        <v>0</v>
      </c>
      <c r="S506" s="145">
        <f>SUM(S457:S464)+S473+S495</f>
        <v>0</v>
      </c>
      <c r="U506" s="145">
        <f>SUM(U457:U464)+U473+U495</f>
        <v>0</v>
      </c>
      <c r="W506" s="145">
        <f>SUM(W457:W464)+W473+W495</f>
        <v>0</v>
      </c>
      <c r="Y506" s="145">
        <f>SUM(Y457:Y464)+Y473+Y495</f>
        <v>0</v>
      </c>
      <c r="AA506" s="145">
        <f>SUM(AA457:AA464)+AA473+AA495</f>
        <v>0</v>
      </c>
      <c r="AC506" s="145">
        <f>SUM(AC457:AC464)+AC473+AC495</f>
        <v>0</v>
      </c>
      <c r="AE506" s="145">
        <f>SUM(AE457:AE464)+AE473+AE495</f>
        <v>0</v>
      </c>
      <c r="AG506" s="145">
        <f>SUM(AG457:AG464)+AG473+AG495</f>
        <v>0</v>
      </c>
      <c r="AI506" s="145">
        <f>SUM(AI457:AI464)+AI473+AI495</f>
        <v>0</v>
      </c>
      <c r="AK506" s="145">
        <f>SUM(AK457:AK464)+AK473+AK495</f>
        <v>0</v>
      </c>
      <c r="AM506" s="145">
        <f>SUM(AM457:AM464)+AM473+AM495</f>
        <v>0</v>
      </c>
      <c r="AO506" s="145">
        <f>SUM(AO457:AO464)+AO473+AO495</f>
        <v>0</v>
      </c>
      <c r="AQ506" s="145">
        <f>SUM(AQ457:AQ464)+AQ473+AQ495</f>
        <v>0</v>
      </c>
      <c r="AS506" s="145">
        <f>SUM(AS457:AS464)+AS473+AS495</f>
        <v>0</v>
      </c>
      <c r="AU506" s="145">
        <f>SUM(AU457:AU464)+AU473+AU495</f>
        <v>0</v>
      </c>
      <c r="AW506" s="145">
        <f>SUM(AW457:AW464)+AW473+AW495</f>
        <v>0</v>
      </c>
      <c r="AY506" s="145">
        <f>SUM(AY457:AY464)+AY473+AY495</f>
        <v>0</v>
      </c>
      <c r="BA506" s="145">
        <f>SUM(BA457:BA464)+BA473+BA495</f>
        <v>0</v>
      </c>
      <c r="BC506" s="145">
        <f>SUM(BC457:BC464)+BC473+BC495</f>
        <v>0</v>
      </c>
      <c r="BE506" s="145">
        <f>SUM(BE457:BE464)+BE473+BE495</f>
        <v>0</v>
      </c>
      <c r="BG506" s="145">
        <f>SUM(BG457:BG464)+BG473+BG495</f>
        <v>0</v>
      </c>
      <c r="BI506" s="145">
        <f>SUM(BI457:BI464)+BI473+BI495</f>
        <v>0</v>
      </c>
      <c r="BK506" s="145">
        <f>SUM(BK457:BK464)+BK473+BK495</f>
        <v>0</v>
      </c>
      <c r="BM506" s="145">
        <f>SUM(C506,E506,G506,I506,K506,M506,O506,Q506,S506,U506,W506,Y506,AA506,AC506,AE506)+SUM(AG506,AI506,AK506,AM506,AO506,AQ506,AS506,AU506,AW506,AY506,BA506,BC506,BE506,BG506,BI506,BK506)</f>
        <v>0</v>
      </c>
    </row>
    <row r="507" spans="1:68" x14ac:dyDescent="0.2">
      <c r="A507" s="28">
        <f>ROW()</f>
        <v>507</v>
      </c>
      <c r="B507" s="58" t="s">
        <v>431</v>
      </c>
      <c r="C507" s="146">
        <f>C474+C481+C488+C496</f>
        <v>11</v>
      </c>
      <c r="E507" s="146">
        <f>E474+E481+E488+E496</f>
        <v>12</v>
      </c>
      <c r="G507" s="146">
        <f>G474+G481+G488+G496</f>
        <v>10</v>
      </c>
      <c r="I507" s="146">
        <f>I474+I481+I488+I496</f>
        <v>7</v>
      </c>
      <c r="K507" s="146">
        <f>K474+K481+K488+K496</f>
        <v>13</v>
      </c>
      <c r="M507" s="146">
        <f>M474+M481+M488+M496</f>
        <v>38</v>
      </c>
      <c r="O507" s="146">
        <f>O474+O481+O488+O496</f>
        <v>9</v>
      </c>
      <c r="Q507" s="146">
        <f>Q474+Q481+Q488+Q496</f>
        <v>8</v>
      </c>
      <c r="S507" s="146">
        <f>S474+S481+S488+S496</f>
        <v>12</v>
      </c>
      <c r="U507" s="146">
        <f>U474+U481+U488+U496</f>
        <v>6</v>
      </c>
      <c r="W507" s="146">
        <f>W474+W481+W488+W496</f>
        <v>0</v>
      </c>
      <c r="Y507" s="146">
        <f>Y474+Y481+Y488+Y496</f>
        <v>10</v>
      </c>
      <c r="AA507" s="146">
        <f>AA474+AA481+AA488+AA496</f>
        <v>26</v>
      </c>
      <c r="AC507" s="146">
        <f>AC474+AC481+AC488+AC496</f>
        <v>14</v>
      </c>
      <c r="AE507" s="146">
        <f>AE474+AE481+AE488+AE496</f>
        <v>10</v>
      </c>
      <c r="AG507" s="146">
        <f>AG474+AG481+AG488+AG496</f>
        <v>1</v>
      </c>
      <c r="AI507" s="146">
        <f>AI474+AI481+AI488+AI496</f>
        <v>5</v>
      </c>
      <c r="AK507" s="146">
        <f>AK474+AK481+AK488+AK496</f>
        <v>15</v>
      </c>
      <c r="AM507" s="146">
        <f>AM474+AM481+AM488+AM496</f>
        <v>9</v>
      </c>
      <c r="AO507" s="146">
        <f>AO474+AO481+AO488+AO496</f>
        <v>29</v>
      </c>
      <c r="AQ507" s="146">
        <f>AQ474+AQ481+AQ488+AQ496</f>
        <v>17</v>
      </c>
      <c r="AS507" s="146">
        <f>AS474+AS481+AS488+AS496</f>
        <v>8</v>
      </c>
      <c r="AU507" s="146">
        <f>AU474+AU481+AU488+AU496</f>
        <v>11</v>
      </c>
      <c r="AW507" s="146">
        <f>AW474+AW481+AW488+AW496</f>
        <v>12</v>
      </c>
      <c r="AY507" s="146">
        <f>AY474+AY481+AY488+AY496</f>
        <v>7</v>
      </c>
      <c r="BA507" s="146">
        <f>BA474+BA481+BA488+BA496</f>
        <v>18</v>
      </c>
      <c r="BC507" s="146">
        <f>BC474+BC481+BC488+BC496</f>
        <v>24</v>
      </c>
      <c r="BE507" s="146">
        <f>BE474+BE481+BE488+BE496</f>
        <v>7</v>
      </c>
      <c r="BG507" s="146">
        <f>BG474+BG481+BG488+BG496</f>
        <v>9</v>
      </c>
      <c r="BI507" s="146">
        <f>BI474+BI481+BI488+BI496</f>
        <v>16</v>
      </c>
      <c r="BK507" s="146">
        <f>BK474+BK481+BK488+BK496</f>
        <v>0</v>
      </c>
      <c r="BM507" s="146">
        <f>SUM(C507,E507,G507,I507,K507,M507,O507,Q507,S507,U507,W507,Y507,AA507,AC507,AE507)+SUM(AG507,AI507,AK507,AM507,AO507,AQ507,AS507,AU507,AW507,AY507,BA507,BC507,BE507,BG507,BI507,BK507)</f>
        <v>374</v>
      </c>
    </row>
    <row r="508" spans="1:68" x14ac:dyDescent="0.2">
      <c r="A508" s="28">
        <f>ROW()</f>
        <v>508</v>
      </c>
      <c r="B508" s="58" t="s">
        <v>432</v>
      </c>
      <c r="C508" s="146">
        <f>C470+C475+C482+C489+C497</f>
        <v>42</v>
      </c>
      <c r="E508" s="146">
        <f>E470+E475+E482+E489+E497</f>
        <v>1</v>
      </c>
      <c r="G508" s="146">
        <f>G470+G475+G482+G489+G497</f>
        <v>17</v>
      </c>
      <c r="I508" s="146">
        <f>I470+I475+I482+I489+I497</f>
        <v>26</v>
      </c>
      <c r="K508" s="146">
        <f>K470+K475+K482+K489+K497</f>
        <v>46</v>
      </c>
      <c r="M508" s="146">
        <f>M470+M475+M482+M489+M497</f>
        <v>61</v>
      </c>
      <c r="O508" s="146">
        <f>O470+O475+O482+O489+O497</f>
        <v>41</v>
      </c>
      <c r="Q508" s="146">
        <f>Q470+Q475+Q482+Q489+Q497</f>
        <v>30</v>
      </c>
      <c r="S508" s="146">
        <f>S470+S475+S482+S489+S497</f>
        <v>24</v>
      </c>
      <c r="U508" s="146">
        <f>U470+U475+U482+U489+U497</f>
        <v>27</v>
      </c>
      <c r="W508" s="146">
        <f>W470+W475+W482+W489+W497</f>
        <v>0</v>
      </c>
      <c r="Y508" s="146">
        <f>Y470+Y475+Y482+Y489+Y497</f>
        <v>35</v>
      </c>
      <c r="AA508" s="146">
        <f>AA470+AA475+AA482+AA489+AA497</f>
        <v>77</v>
      </c>
      <c r="AC508" s="146">
        <f>AC470+AC475+AC482+AC489+AC497</f>
        <v>47</v>
      </c>
      <c r="AE508" s="146">
        <f>AE470+AE475+AE482+AE489+AE497</f>
        <v>31</v>
      </c>
      <c r="AG508" s="146">
        <f>AG470+AG475+AG482+AG489+AG497</f>
        <v>3</v>
      </c>
      <c r="AI508" s="146">
        <f>AI470+AI475+AI482+AI489+AI497</f>
        <v>41</v>
      </c>
      <c r="AK508" s="146">
        <f>AK470+AK475+AK482+AK489+AK497</f>
        <v>37</v>
      </c>
      <c r="AM508" s="146">
        <f>AM470+AM475+AM482+AM489+AM497</f>
        <v>2</v>
      </c>
      <c r="AO508" s="146">
        <f>AO470+AO475+AO482+AO489+AO497</f>
        <v>70</v>
      </c>
      <c r="AQ508" s="146">
        <f>AQ470+AQ475+AQ482+AQ489+AQ497</f>
        <v>53</v>
      </c>
      <c r="AS508" s="146">
        <f>AS470+AS475+AS482+AS489+AS497</f>
        <v>49</v>
      </c>
      <c r="AU508" s="146">
        <f>AU470+AU475+AU482+AU489+AU497</f>
        <v>28</v>
      </c>
      <c r="AW508" s="146">
        <f>AW470+AW475+AW482+AW489+AW497</f>
        <v>28</v>
      </c>
      <c r="AY508" s="146">
        <f>AY470+AY475+AY482+AY489+AY497</f>
        <v>36</v>
      </c>
      <c r="BA508" s="146">
        <f>BA470+BA475+BA482+BA489+BA497</f>
        <v>65</v>
      </c>
      <c r="BC508" s="146">
        <f>BC470+BC475+BC482+BC489+BC497</f>
        <v>63</v>
      </c>
      <c r="BE508" s="146">
        <f>BE470+BE475+BE482+BE489+BE497</f>
        <v>33</v>
      </c>
      <c r="BG508" s="146">
        <f>BG470+BG475+BG482+BG489+BG497</f>
        <v>23</v>
      </c>
      <c r="BI508" s="146">
        <f>BI470+BI475+BI482+BI489+BI497</f>
        <v>36</v>
      </c>
      <c r="BK508" s="146">
        <f>BK470+BK475+BK482+BK489+BK497</f>
        <v>0</v>
      </c>
      <c r="BM508" s="146">
        <f>SUM(C508,E508,G508,I508,K508,M508,O508,Q508,S508,U508,W508,Y508,AA508,AC508,AE508)+SUM(AG508,AI508,AK508,AM508,AO508,AQ508,AS508,AU508,AW508,AY508,BA508,BC508,BE508,BG508,BI508,BK508)</f>
        <v>1072</v>
      </c>
    </row>
    <row r="509" spans="1:68" x14ac:dyDescent="0.2">
      <c r="A509" s="28">
        <f>ROW()</f>
        <v>509</v>
      </c>
      <c r="B509" s="125" t="s">
        <v>433</v>
      </c>
      <c r="C509" s="146">
        <f>C476+C483+C490+C498</f>
        <v>39</v>
      </c>
      <c r="E509" s="146">
        <f>E476+E483+E490+E498</f>
        <v>0</v>
      </c>
      <c r="G509" s="146">
        <f>G476+G483+G490+G498</f>
        <v>33</v>
      </c>
      <c r="I509" s="146">
        <f>I476+I483+I490+I498</f>
        <v>1</v>
      </c>
      <c r="K509" s="146">
        <f>K476+K483+K490+K498</f>
        <v>37</v>
      </c>
      <c r="M509" s="146">
        <f>M476+M483+M490+M498</f>
        <v>62</v>
      </c>
      <c r="O509" s="146">
        <f>O476+O483+O490+O498</f>
        <v>58</v>
      </c>
      <c r="Q509" s="146">
        <f>Q476+Q483+Q490+Q498</f>
        <v>26</v>
      </c>
      <c r="S509" s="146">
        <f>S476+S483+S490+S498</f>
        <v>44</v>
      </c>
      <c r="U509" s="146">
        <f>U476+U483+U490+U498</f>
        <v>0</v>
      </c>
      <c r="W509" s="146">
        <f>W476+W483+W490+W498</f>
        <v>0</v>
      </c>
      <c r="Y509" s="146">
        <f>Y476+Y483+Y490+Y498</f>
        <v>22</v>
      </c>
      <c r="AA509" s="146">
        <f>AA476+AA483+AA490+AA498</f>
        <v>60</v>
      </c>
      <c r="AC509" s="146">
        <f>AC476+AC483+AC490+AC498</f>
        <v>43</v>
      </c>
      <c r="AE509" s="146">
        <f>AE476+AE483+AE490+AE498</f>
        <v>39</v>
      </c>
      <c r="AG509" s="146">
        <f>AG476+AG483+AG490+AG498</f>
        <v>2</v>
      </c>
      <c r="AI509" s="146">
        <f>AI476+AI483+AI490+AI498</f>
        <v>37</v>
      </c>
      <c r="AK509" s="146">
        <f>AK476+AK483+AK490+AK498</f>
        <v>1</v>
      </c>
      <c r="AM509" s="146">
        <f>AM476+AM483+AM490+AM498</f>
        <v>0</v>
      </c>
      <c r="AO509" s="146">
        <f>AO476+AO483+AO490+AO498</f>
        <v>87</v>
      </c>
      <c r="AQ509" s="146">
        <f>AQ476+AQ483+AQ490+AQ498</f>
        <v>29</v>
      </c>
      <c r="AS509" s="146">
        <f>AS476+AS483+AS490+AS498</f>
        <v>39</v>
      </c>
      <c r="AU509" s="146">
        <f>AU476+AU483+AU490+AU498</f>
        <v>68</v>
      </c>
      <c r="AW509" s="146">
        <f>AW476+AW483+AW490+AW498</f>
        <v>55</v>
      </c>
      <c r="AY509" s="146">
        <f>AY476+AY483+AY490+AY498</f>
        <v>33</v>
      </c>
      <c r="BA509" s="146">
        <f>BA476+BA483+BA490+BA498</f>
        <v>33</v>
      </c>
      <c r="BC509" s="146">
        <f>BC476+BC483+BC490+BC498</f>
        <v>64</v>
      </c>
      <c r="BE509" s="146">
        <f>BE476+BE483+BE490+BE498</f>
        <v>64</v>
      </c>
      <c r="BG509" s="146">
        <f>BG476+BG483+BG490+BG498</f>
        <v>21</v>
      </c>
      <c r="BI509" s="146">
        <f>BI476+BI483+BI490+BI498</f>
        <v>40</v>
      </c>
      <c r="BK509" s="146">
        <f>BK476+BK483+BK490+BK498</f>
        <v>0</v>
      </c>
      <c r="BM509" s="146">
        <f>SUM(C509,E509,G509,I509,K509,M509,O509,Q509,S509,U509,W509,Y509,AA509,AC509,AE509)+SUM(AG509,AI509,AK509,AM509,AO509,AQ509,AS509,AU509,AW509,AY509,BA509,BC509,BE509,BG509,BI509,BK509)</f>
        <v>1037</v>
      </c>
    </row>
    <row r="510" spans="1:68" ht="15" thickBot="1" x14ac:dyDescent="0.25">
      <c r="A510" s="28">
        <f>ROW()</f>
        <v>510</v>
      </c>
      <c r="B510" s="147" t="s">
        <v>434</v>
      </c>
      <c r="C510" s="148">
        <f>C477+C484+C491+C499</f>
        <v>6</v>
      </c>
      <c r="E510" s="148">
        <f>E477+E484+E491+E499</f>
        <v>0</v>
      </c>
      <c r="G510" s="148">
        <f>G477+G484+G491+G499</f>
        <v>3</v>
      </c>
      <c r="I510" s="148">
        <f>I477+I484+I491+I499</f>
        <v>0</v>
      </c>
      <c r="K510" s="148">
        <f>K477+K484+K491+K499</f>
        <v>4</v>
      </c>
      <c r="M510" s="148">
        <f>M477+M484+M491+M499</f>
        <v>6</v>
      </c>
      <c r="O510" s="148">
        <f>O477+O484+O491+O499</f>
        <v>6</v>
      </c>
      <c r="Q510" s="148">
        <f>Q477+Q484+Q491+Q499</f>
        <v>4</v>
      </c>
      <c r="S510" s="148">
        <f>S477+S484+S491+S499</f>
        <v>0</v>
      </c>
      <c r="U510" s="148">
        <f>U477+U484+U491+U499</f>
        <v>0</v>
      </c>
      <c r="W510" s="148">
        <f>W477+W484+W491+W499</f>
        <v>0</v>
      </c>
      <c r="Y510" s="148">
        <f>Y477+Y484+Y491+Y499</f>
        <v>9</v>
      </c>
      <c r="AA510" s="148">
        <f>AA477+AA484+AA491+AA499</f>
        <v>3</v>
      </c>
      <c r="AC510" s="148">
        <f>AC477+AC484+AC491+AC499</f>
        <v>8</v>
      </c>
      <c r="AE510" s="148">
        <f>AE477+AE484+AE491+AE499</f>
        <v>5</v>
      </c>
      <c r="AG510" s="148">
        <f>AG477+AG484+AG491+AG499</f>
        <v>0</v>
      </c>
      <c r="AI510" s="148">
        <f>AI477+AI484+AI491+AI499</f>
        <v>0</v>
      </c>
      <c r="AK510" s="148">
        <f>AK477+AK484+AK491+AK499</f>
        <v>0</v>
      </c>
      <c r="AM510" s="148">
        <f>AM477+AM484+AM491+AM499</f>
        <v>0</v>
      </c>
      <c r="AO510" s="148">
        <f>AO477+AO484+AO491+AO499</f>
        <v>10</v>
      </c>
      <c r="AQ510" s="148">
        <f>AQ477+AQ484+AQ491+AQ499</f>
        <v>4</v>
      </c>
      <c r="AS510" s="148">
        <f>AS477+AS484+AS491+AS499</f>
        <v>2</v>
      </c>
      <c r="AU510" s="148">
        <f>AU477+AU484+AU491+AU499</f>
        <v>3</v>
      </c>
      <c r="AW510" s="148">
        <f>AW477+AW484+AW491+AW499</f>
        <v>2</v>
      </c>
      <c r="AY510" s="148">
        <f>AY477+AY484+AY491+AY499</f>
        <v>5</v>
      </c>
      <c r="BA510" s="148">
        <f>BA477+BA484+BA491+BA499</f>
        <v>4</v>
      </c>
      <c r="BC510" s="148">
        <f>BC477+BC484+BC491+BC499</f>
        <v>8</v>
      </c>
      <c r="BE510" s="148">
        <f>BE477+BE484+BE491+BE499</f>
        <v>6</v>
      </c>
      <c r="BG510" s="148">
        <f>BG477+BG484+BG491+BG499</f>
        <v>7</v>
      </c>
      <c r="BI510" s="148">
        <f>BI477+BI484+BI491+BI499</f>
        <v>7</v>
      </c>
      <c r="BK510" s="148">
        <f>BK477+BK484+BK491+BK499</f>
        <v>0</v>
      </c>
      <c r="BM510" s="146">
        <f>SUM(C510,E510,G510,I510,K510,M510,O510,Q510,S510,U510,W510,Y510,AA510,AC510,AE510)+SUM(AG510,AI510,AK510,AM510,AO510,AQ510,AS510,AU510,AW510,AY510,BA510,BC510,BE510,BG510,BI510,BK510)</f>
        <v>112</v>
      </c>
    </row>
    <row r="511" spans="1:68" ht="15" thickBot="1" x14ac:dyDescent="0.25">
      <c r="A511" s="28">
        <f>ROW()</f>
        <v>511</v>
      </c>
      <c r="B511" s="75" t="s">
        <v>435</v>
      </c>
      <c r="C511" s="149">
        <f>SUM(C506:C510)</f>
        <v>98</v>
      </c>
      <c r="E511" s="149">
        <f>SUM(E506:E510)</f>
        <v>13</v>
      </c>
      <c r="G511" s="149">
        <f>SUM(G506:G510)</f>
        <v>63</v>
      </c>
      <c r="I511" s="149">
        <f>SUM(I506:I510)</f>
        <v>34</v>
      </c>
      <c r="K511" s="149">
        <f>SUM(K506:K510)</f>
        <v>100</v>
      </c>
      <c r="M511" s="149">
        <f>SUM(M506:M510)</f>
        <v>167</v>
      </c>
      <c r="O511" s="149">
        <f>SUM(O506:O510)</f>
        <v>114</v>
      </c>
      <c r="Q511" s="149">
        <f>SUM(Q506:Q510)</f>
        <v>68</v>
      </c>
      <c r="S511" s="149">
        <f>SUM(S506:S510)</f>
        <v>80</v>
      </c>
      <c r="U511" s="149">
        <f>SUM(U506:U510)</f>
        <v>33</v>
      </c>
      <c r="W511" s="149">
        <f>SUM(W506:W510)</f>
        <v>0</v>
      </c>
      <c r="Y511" s="149">
        <f>SUM(Y506:Y510)</f>
        <v>76</v>
      </c>
      <c r="AA511" s="149">
        <f>SUM(AA506:AA510)</f>
        <v>166</v>
      </c>
      <c r="AC511" s="149">
        <f>SUM(AC506:AC510)</f>
        <v>112</v>
      </c>
      <c r="AE511" s="149">
        <f>SUM(AE506:AE510)</f>
        <v>85</v>
      </c>
      <c r="AG511" s="149">
        <f>SUM(AG506:AG510)</f>
        <v>6</v>
      </c>
      <c r="AI511" s="149">
        <f>SUM(AI506:AI510)</f>
        <v>83</v>
      </c>
      <c r="AK511" s="149">
        <f>SUM(AK506:AK510)</f>
        <v>53</v>
      </c>
      <c r="AM511" s="149">
        <f>SUM(AM506:AM510)</f>
        <v>11</v>
      </c>
      <c r="AO511" s="149">
        <f>SUM(AO506:AO510)</f>
        <v>196</v>
      </c>
      <c r="AQ511" s="149">
        <f>SUM(AQ506:AQ510)</f>
        <v>103</v>
      </c>
      <c r="AS511" s="149">
        <f>SUM(AS506:AS510)</f>
        <v>98</v>
      </c>
      <c r="AU511" s="149">
        <f>SUM(AU506:AU510)</f>
        <v>110</v>
      </c>
      <c r="AW511" s="149">
        <f>SUM(AW506:AW510)</f>
        <v>97</v>
      </c>
      <c r="AY511" s="149">
        <f>SUM(AY506:AY510)</f>
        <v>81</v>
      </c>
      <c r="BA511" s="149">
        <f>SUM(BA506:BA510)</f>
        <v>120</v>
      </c>
      <c r="BC511" s="149">
        <f>SUM(BC506:BC510)</f>
        <v>159</v>
      </c>
      <c r="BE511" s="149">
        <f>SUM(BE506:BE510)</f>
        <v>110</v>
      </c>
      <c r="BG511" s="149">
        <f>SUM(BG506:BG510)</f>
        <v>60</v>
      </c>
      <c r="BI511" s="149">
        <f>SUM(BI506:BI510)</f>
        <v>99</v>
      </c>
      <c r="BK511" s="149">
        <f>SUM(BK506:BK510)</f>
        <v>0</v>
      </c>
      <c r="BM511" s="149">
        <f>SUM(BM506:BM510)</f>
        <v>2595</v>
      </c>
    </row>
    <row r="512" spans="1:68" ht="15" thickBot="1" x14ac:dyDescent="0.25">
      <c r="A512" s="28">
        <f>ROW()</f>
        <v>512</v>
      </c>
      <c r="B512" s="114"/>
      <c r="C512" s="51"/>
      <c r="D512" s="150"/>
      <c r="E512" s="51"/>
      <c r="F512" s="150"/>
      <c r="G512" s="51"/>
      <c r="H512" s="150"/>
      <c r="I512" s="51"/>
      <c r="J512" s="150"/>
      <c r="K512" s="51"/>
      <c r="L512" s="150"/>
      <c r="M512" s="51"/>
      <c r="N512" s="150"/>
      <c r="O512" s="51"/>
      <c r="P512" s="150"/>
      <c r="Q512" s="51"/>
      <c r="R512" s="150"/>
      <c r="S512" s="51"/>
      <c r="T512" s="150"/>
      <c r="U512" s="51"/>
      <c r="V512" s="150"/>
      <c r="W512" s="51"/>
      <c r="X512" s="150"/>
      <c r="Y512" s="51"/>
      <c r="Z512" s="150"/>
      <c r="AA512" s="51"/>
      <c r="AB512" s="150"/>
      <c r="AC512" s="51"/>
      <c r="AD512" s="150"/>
      <c r="AE512" s="51"/>
      <c r="AF512" s="150"/>
      <c r="AG512" s="51"/>
      <c r="AH512" s="150"/>
      <c r="AI512" s="51"/>
      <c r="AJ512" s="150"/>
      <c r="AK512" s="51"/>
      <c r="AL512" s="150"/>
      <c r="AM512" s="51"/>
      <c r="AN512" s="150"/>
      <c r="AO512" s="51"/>
      <c r="AP512" s="150"/>
      <c r="AQ512" s="51"/>
      <c r="AR512" s="150"/>
      <c r="AS512" s="51"/>
      <c r="AT512" s="150"/>
      <c r="AU512" s="51"/>
      <c r="AV512" s="150"/>
      <c r="AW512" s="51"/>
      <c r="AX512" s="150"/>
      <c r="AY512" s="51"/>
      <c r="AZ512" s="150"/>
      <c r="BA512" s="51"/>
      <c r="BB512" s="150"/>
      <c r="BC512" s="51"/>
      <c r="BD512" s="150"/>
      <c r="BE512" s="51"/>
      <c r="BF512" s="150"/>
      <c r="BG512" s="51"/>
      <c r="BH512" s="150"/>
      <c r="BI512" s="51"/>
      <c r="BJ512" s="150"/>
      <c r="BK512" s="51"/>
      <c r="BL512" s="150"/>
    </row>
    <row r="513" spans="1:68" ht="15" thickBot="1" x14ac:dyDescent="0.25">
      <c r="A513" s="28">
        <f>ROW()</f>
        <v>513</v>
      </c>
      <c r="B513" s="42" t="s">
        <v>436</v>
      </c>
      <c r="C513" s="1014">
        <f>IFERROR(VALUE(INDEX('CSV Import'!$D$7:$D$359, MATCH($BP513, 'CSV Import'!$C$7:$C$359, 0))),0)</f>
        <v>2</v>
      </c>
      <c r="D513" s="128">
        <f>IFERROR(VALUE(INDEX('CSV Import'!$E$7:$E$359, MATCH($BP513, 'CSV Import'!$C$7:$C$359, 0))),0)</f>
        <v>114</v>
      </c>
      <c r="E513" s="1014">
        <f>IFERROR(VALUE(INDEX('CSV Import'!$J$7:$J$359, MATCH($BP513, 'CSV Import'!$I$7:$I$359, 0))),0)</f>
        <v>0</v>
      </c>
      <c r="F513" s="128">
        <f>IFERROR(VALUE(INDEX('CSV Import'!$K$7:$K$359, MATCH($BP513, 'CSV Import'!$I$7:$I$359, 0))),0)</f>
        <v>0</v>
      </c>
      <c r="G513" s="1014">
        <f>IFERROR(VALUE(INDEX('CSV Import'!$P$7:$P$359, MATCH($BP513, 'CSV Import'!$O$7:$O$359, 0))),0)</f>
        <v>1</v>
      </c>
      <c r="H513" s="128">
        <f>IFERROR(VALUE(INDEX('CSV Import'!$Q$7:$Q$359, MATCH($BP513, 'CSV Import'!$O$7:$O$359, 0))),0)</f>
        <v>66.5</v>
      </c>
      <c r="I513" s="1014">
        <f>IFERROR(VALUE(INDEX('CSV Import'!$V$7:$V$359, MATCH($BP513, 'CSV Import'!$U$7:$U$359, 0))),0)</f>
        <v>0</v>
      </c>
      <c r="J513" s="128">
        <f>IFERROR(VALUE(INDEX('CSV Import'!$W$7:$W$359, MATCH($BP513, 'CSV Import'!$U$7:$U$359, 0))),0)</f>
        <v>0</v>
      </c>
      <c r="K513" s="1014">
        <f>IFERROR(VALUE(INDEX('CSV Import'!$AB$7:$AB$359, MATCH($BP513, 'CSV Import'!$AA$7:$AA$359, 0))),0)</f>
        <v>0</v>
      </c>
      <c r="L513" s="128">
        <f>IFERROR(VALUE(INDEX('CSV Import'!$AC$7:$AC$359, MATCH($BP513, 'CSV Import'!$AA$7:$AA$359, 0))),0)</f>
        <v>0</v>
      </c>
      <c r="M513" s="1014">
        <f>IFERROR(VALUE(INDEX('CSV Import'!$AH$7:$AH$359, MATCH($BP513, 'CSV Import'!$AG$7:$AG$359, 0))),0)</f>
        <v>1</v>
      </c>
      <c r="N513" s="128">
        <f>IFERROR(VALUE(INDEX('CSV Import'!$AI$7:$AI$359, MATCH($BP513, 'CSV Import'!$AG$7:$AG$359, 0))),0)</f>
        <v>44.95</v>
      </c>
      <c r="O513" s="1014">
        <f>IFERROR(VALUE(INDEX('CSV Import'!$AN$7:$AN$359, MATCH($BP513, 'CSV Import'!$AM$7:$AM$359, 0))),0)</f>
        <v>0</v>
      </c>
      <c r="P513" s="128">
        <f>IFERROR(VALUE(INDEX('CSV Import'!$AO$7:$AO$359, MATCH($BP513, 'CSV Import'!$AM$7:$AM$359, 0))),0)</f>
        <v>0</v>
      </c>
      <c r="Q513" s="1014">
        <f>IFERROR(VALUE(INDEX('CSV Import'!$AT$7:$AT$359, MATCH($BP513, 'CSV Import'!$AS$7:$AS$359, 0))),0)</f>
        <v>0</v>
      </c>
      <c r="R513" s="128">
        <f>IFERROR(VALUE(INDEX('CSV Import'!$AU$7:$AU$359, MATCH($BP513, 'CSV Import'!$AS$7:$AS$359, 0))),0)</f>
        <v>0</v>
      </c>
      <c r="S513" s="1014">
        <f>IFERROR(VALUE(INDEX('CSV Import'!$AZ$7:$AZ$359, MATCH($BP513, 'CSV Import'!$AY$7:$AY$359, 0))),0)</f>
        <v>0</v>
      </c>
      <c r="T513" s="128">
        <f>IFERROR(VALUE(INDEX('CSV Import'!$BA$7:$BA$359, MATCH($BP513, 'CSV Import'!$AY$7:$AY$359, 0))),0)</f>
        <v>0</v>
      </c>
      <c r="U513" s="1014">
        <f>IFERROR(VALUE(INDEX('CSV Import'!$BF$7:$BF$359, MATCH($BP513, 'CSV Import'!$BE$7:$BE$359, 0))),0)</f>
        <v>1</v>
      </c>
      <c r="V513" s="128">
        <f>IFERROR(VALUE(INDEX('CSV Import'!$BG$7:$BG$359, MATCH($BP513, 'CSV Import'!$BE$7:$BE$359, 0))),0)</f>
        <v>162.5</v>
      </c>
      <c r="W513" s="1014">
        <f>IFERROR(VALUE(INDEX('CSV Import'!$BL$7:$BL$359, MATCH($BP513, 'CSV Import'!$BK$7:$BK$359, 0))),0)</f>
        <v>0</v>
      </c>
      <c r="X513" s="128">
        <f>IFERROR(VALUE(INDEX('CSV Import'!$BM$7:$BM$359, MATCH($BP513, 'CSV Import'!$BK$7:$BK$359, 0))),0)</f>
        <v>0</v>
      </c>
      <c r="Y513" s="1014">
        <f>IFERROR(VALUE(INDEX('CSV Import'!$BR$7:$BR$359, MATCH($BP513, 'CSV Import'!$BQ$7:$BQ$359, 0))),0)</f>
        <v>0</v>
      </c>
      <c r="Z513" s="128">
        <f>IFERROR(VALUE(INDEX('CSV Import'!$BS$7:$BS$359, MATCH($BP513, 'CSV Import'!$BQ$7:$BQ$359, 0))),0)</f>
        <v>0</v>
      </c>
      <c r="AA513" s="1014">
        <f>IFERROR(VALUE(INDEX('CSV Import'!$BX$7:$BX$359, MATCH($BP513, 'CSV Import'!$BW$7:$BW$359, 0))),0)</f>
        <v>0</v>
      </c>
      <c r="AB513" s="128">
        <f>IFERROR(VALUE(INDEX('CSV Import'!$BY$7:$BY$359, MATCH($BP513, 'CSV Import'!$BW$7:$BW$359, 0))),0)</f>
        <v>0</v>
      </c>
      <c r="AC513" s="1014">
        <f>IFERROR(VALUE(INDEX('CSV Import'!$CD$7:$CD$359, MATCH($BP513, 'CSV Import'!$CC$7:$CC$359, 0))),0)</f>
        <v>0</v>
      </c>
      <c r="AD513" s="128">
        <f>IFERROR(VALUE(INDEX('CSV Import'!$CE$7:$CE$359, MATCH($BP513, 'CSV Import'!$CC$7:$CC$359, 0))),0)</f>
        <v>0</v>
      </c>
      <c r="AE513" s="1014">
        <f>IFERROR(VALUE(INDEX('CSV Import'!$CJ$7:$CJ$359, MATCH($BP513, 'CSV Import'!$CI$7:$CI$359, 0))),0)</f>
        <v>0</v>
      </c>
      <c r="AF513" s="128">
        <f>IFERROR(VALUE(INDEX('CSV Import'!$CK$7:$CK$359, MATCH($BP513, 'CSV Import'!$CI$7:$CI$359, 0))),0)</f>
        <v>0</v>
      </c>
      <c r="AG513" s="1014">
        <f>IFERROR(VALUE(INDEX('CSV Import'!$CP$7:$CP$359, MATCH($BP513, 'CSV Import'!$CO$7:$CO$359, 0))),0)</f>
        <v>0</v>
      </c>
      <c r="AH513" s="128">
        <f>IFERROR(VALUE(INDEX('CSV Import'!$CQ$7:$CQ$359, MATCH($BP513, 'CSV Import'!$CO$7:$CO$359, 0))),0)</f>
        <v>0</v>
      </c>
      <c r="AI513" s="1014">
        <f>IFERROR(VALUE(INDEX('CSV Import'!$CV$7:$CV$359, MATCH($BP513, 'CSV Import'!$CU$7:$CU$359, 0))),0)</f>
        <v>0</v>
      </c>
      <c r="AJ513" s="128">
        <f>IFERROR(VALUE(INDEX('CSV Import'!$CW$7:$CW$359, MATCH($BP513, 'CSV Import'!$CU$7:$CU$359, 0))),0)</f>
        <v>0</v>
      </c>
      <c r="AK513" s="1014">
        <f>IFERROR(VALUE(INDEX('CSV Import'!$DB$7:$DB$359, MATCH($BP513, 'CSV Import'!$DA$7:$DA$359, 0))),0)</f>
        <v>1</v>
      </c>
      <c r="AL513" s="128">
        <f>IFERROR(VALUE(INDEX('CSV Import'!$DC$7:$DC$359, MATCH($BP513, 'CSV Import'!$DA$7:$DA$359, 0))),0)</f>
        <v>53.75</v>
      </c>
      <c r="AM513" s="1014">
        <f>IFERROR(VALUE(INDEX('CSV Import'!$DH$7:$DH$359, MATCH($BP513, 'CSV Import'!$DG$7:$DG$359, 0))),0)</f>
        <v>0</v>
      </c>
      <c r="AN513" s="128">
        <f>IFERROR(VALUE(INDEX('CSV Import'!$DI$7:$DI$359, MATCH($BP513, 'CSV Import'!$DG$7:$DG$359, 0))),0)</f>
        <v>0</v>
      </c>
      <c r="AO513" s="1014">
        <f>IFERROR(VALUE(INDEX('CSV Import'!$DN$7:$DN$359, MATCH($BP513, 'CSV Import'!$DM$7:$DM$359, 0))),0)</f>
        <v>1</v>
      </c>
      <c r="AP513" s="128">
        <f>IFERROR(VALUE(INDEX('CSV Import'!$DO$7:$DO$359, MATCH($BP513, 'CSV Import'!$DM$7:$DM$359, 0))),0)</f>
        <v>29.95</v>
      </c>
      <c r="AQ513" s="1014">
        <f>IFERROR(VALUE(INDEX('CSV Import'!$DT$7:$DT$359, MATCH($BP513, 'CSV Import'!$DS$7:$DS$359, 0))),0)</f>
        <v>0</v>
      </c>
      <c r="AR513" s="128">
        <f>IFERROR(VALUE(INDEX('CSV Import'!$DU$7:$DU$359, MATCH($BP513, 'CSV Import'!$DS$7:$DS$359, 0))),0)</f>
        <v>0</v>
      </c>
      <c r="AS513" s="1014">
        <f>IFERROR(VALUE(INDEX('CSV Import'!$DZ$7:$DZ$359, MATCH($BP513, 'CSV Import'!$DY$7:$DY$359, 0))),0)</f>
        <v>0</v>
      </c>
      <c r="AT513" s="128">
        <f>IFERROR(VALUE(INDEX('CSV Import'!$EA$7:$EA$359, MATCH($BP513, 'CSV Import'!$DY$7:$DY$359, 0))),0)</f>
        <v>0</v>
      </c>
      <c r="AU513" s="1014">
        <f>IFERROR(VALUE(INDEX('CSV Import'!$EF$7:$EF$359, MATCH($BP513, 'CSV Import'!$EE$7:$EE$359, 0))),0)</f>
        <v>0</v>
      </c>
      <c r="AV513" s="128">
        <f>IFERROR(VALUE(INDEX('CSV Import'!$EG$7:$EG$359, MATCH($BP513, 'CSV Import'!$EE$7:$EE$359, 0))),0)</f>
        <v>0</v>
      </c>
      <c r="AW513" s="1014">
        <f>IFERROR(VALUE(INDEX('CSV Import'!$EL$7:$EL$359, MATCH($BP513, 'CSV Import'!$EK$7:$EK$359, 0))),0)</f>
        <v>0</v>
      </c>
      <c r="AX513" s="128">
        <f>IFERROR(VALUE(INDEX('CSV Import'!$EM$7:$EM$359, MATCH($BP513, 'CSV Import'!$EK$7:$EK$359, 0))),0)</f>
        <v>0</v>
      </c>
      <c r="AY513" s="1014">
        <f>IFERROR(VALUE(INDEX('CSV Import'!$ER$7:$ER$359, MATCH($BP513, 'CSV Import'!$EQ$7:$EQ$359, 0))),0)</f>
        <v>1</v>
      </c>
      <c r="AZ513" s="128">
        <f>IFERROR(VALUE(INDEX('CSV Import'!$ES$7:$ES$359, MATCH($BP513, 'CSV Import'!$EQ$7:$EQ$359, 0))),0)</f>
        <v>7.5</v>
      </c>
      <c r="BA513" s="1014">
        <f>IFERROR(VALUE(INDEX('CSV Import'!$EX$7:$EX$359, MATCH($BP513, 'CSV Import'!$EW$7:$EW$359, 0))),0)</f>
        <v>1</v>
      </c>
      <c r="BB513" s="128">
        <f>IFERROR(VALUE(INDEX('CSV Import'!$EY$7:$EY$359, MATCH($BP513, 'CSV Import'!$EW$7:$EW$359, 0))),0)</f>
        <v>372.45</v>
      </c>
      <c r="BC513" s="1014">
        <f>IFERROR(VALUE(INDEX('CSV Import'!$FD$7:$FD$359, MATCH($BP513, 'CSV Import'!$FC$7:$FC$359, 0))),0)</f>
        <v>0</v>
      </c>
      <c r="BD513" s="128">
        <f>IFERROR(VALUE(INDEX('CSV Import'!$FE$7:$FE$359, MATCH($BP513, 'CSV Import'!$FC$7:$FC$359, 0))),0)</f>
        <v>0</v>
      </c>
      <c r="BE513" s="1014">
        <f>IFERROR(VALUE(INDEX('CSV Import'!$FJ$7:$FJ$359, MATCH($BP513, 'CSV Import'!$FI$7:$FI$359, 0))),0)</f>
        <v>0</v>
      </c>
      <c r="BF513" s="128">
        <f>IFERROR(VALUE(INDEX('CSV Import'!$FK$7:$FK$359, MATCH($BP513, 'CSV Import'!$FI$7:$FI$359, 0))),0)</f>
        <v>0</v>
      </c>
      <c r="BG513" s="1014">
        <f>IFERROR(VALUE(INDEX('CSV Import'!$FP$7:$FP$359, MATCH($BP513, 'CSV Import'!$FO$7:$FO$359, 0))),0)</f>
        <v>1</v>
      </c>
      <c r="BH513" s="128">
        <f>IFERROR(VALUE(INDEX('CSV Import'!$FQ$7:$FQ$359, MATCH($BP513, 'CSV Import'!$FO$7:$FO$359, 0))),0)</f>
        <v>43.7</v>
      </c>
      <c r="BI513" s="1014">
        <f>IFERROR(VALUE(INDEX('CSV Import'!$FV$7:$FV$359, MATCH($BP513, 'CSV Import'!$FU$7:$FU$359, 0))),0)</f>
        <v>0</v>
      </c>
      <c r="BJ513" s="128">
        <f>IFERROR(VALUE(INDEX('CSV Import'!$FW$7:$FW$359, MATCH($BP513, 'CSV Import'!$FU$7:$FU$359, 0))),0)</f>
        <v>0</v>
      </c>
      <c r="BK513" s="1014">
        <f>IFERROR(VALUE(INDEX('CSV Import'!$GB$7:$GB$359, MATCH($BP513, 'CSV Import'!$GA$7:$GA$359, 0))),0)</f>
        <v>0</v>
      </c>
      <c r="BL513" s="128">
        <f>IFERROR(VALUE(INDEX('CSV Import'!$GC$7:$GC$359, MATCH($BP513, 'CSV Import'!$GA$7:$GA$359, 0))),0)</f>
        <v>0</v>
      </c>
      <c r="BM513" s="88">
        <f>SUM(C513,E513,G513,I513,K513,M513,O513,Q513,S513,U513,W513,Y513,AA513,AC513,AE513)+SUM(AG513,AI513,AK513,AM513,AO513,AQ513,AS513,AU513,AW513,AY513,BA513,BC513,BE513,BG513,BI513,BK513)</f>
        <v>10</v>
      </c>
      <c r="BN513" s="129">
        <f>SUM(D513,F513,H513,J513,L513,N513,P513,R513,T513,V513,X513,Z513,AB513,AD513,AF513)+SUM(AH513,AJ513,AL513,AN513,AP513,AR513,AT513,AV513,AX513,AZ513,BB513,BD513,BF513,BH513,BJ513,BL513)</f>
        <v>895.3</v>
      </c>
      <c r="BP513" s="33" t="s">
        <v>437</v>
      </c>
    </row>
    <row r="514" spans="1:68" ht="15" thickBot="1" x14ac:dyDescent="0.25">
      <c r="A514" s="28">
        <f>ROW()</f>
        <v>514</v>
      </c>
    </row>
    <row r="515" spans="1:68" s="153" customFormat="1" ht="39" customHeight="1" thickBot="1" x14ac:dyDescent="0.25">
      <c r="A515" s="151">
        <f>ROW()</f>
        <v>515</v>
      </c>
      <c r="B515" s="152" t="s">
        <v>438</v>
      </c>
      <c r="C515" s="1309"/>
      <c r="D515" s="1310"/>
      <c r="E515" s="1309"/>
      <c r="F515" s="1310"/>
      <c r="G515" s="1309"/>
      <c r="H515" s="1310"/>
      <c r="I515" s="1309"/>
      <c r="J515" s="1310"/>
      <c r="K515" s="1309"/>
      <c r="L515" s="1310"/>
      <c r="M515" s="1309"/>
      <c r="N515" s="1310"/>
      <c r="O515" s="1309"/>
      <c r="P515" s="1310"/>
      <c r="Q515" s="1309"/>
      <c r="R515" s="1310"/>
      <c r="S515" s="1309"/>
      <c r="T515" s="1310"/>
      <c r="U515" s="1309"/>
      <c r="V515" s="1310"/>
      <c r="W515" s="1309"/>
      <c r="X515" s="1310"/>
      <c r="Y515" s="1309"/>
      <c r="Z515" s="1310"/>
      <c r="AA515" s="1309"/>
      <c r="AB515" s="1310"/>
      <c r="AC515" s="1309"/>
      <c r="AD515" s="1310"/>
      <c r="AE515" s="1309"/>
      <c r="AF515" s="1310"/>
      <c r="AG515" s="1309"/>
      <c r="AH515" s="1310"/>
      <c r="AI515" s="1309"/>
      <c r="AJ515" s="1310"/>
      <c r="AK515" s="1309"/>
      <c r="AL515" s="1310"/>
      <c r="AM515" s="1309"/>
      <c r="AN515" s="1310"/>
      <c r="AO515" s="1309"/>
      <c r="AP515" s="1310"/>
      <c r="AQ515" s="1309"/>
      <c r="AR515" s="1310"/>
      <c r="AS515" s="1309"/>
      <c r="AT515" s="1310"/>
      <c r="AU515" s="1309"/>
      <c r="AV515" s="1310"/>
      <c r="AW515" s="1309"/>
      <c r="AX515" s="1310"/>
      <c r="AY515" s="1309"/>
      <c r="AZ515" s="1310"/>
      <c r="BA515" s="1309"/>
      <c r="BB515" s="1310"/>
      <c r="BC515" s="1309"/>
      <c r="BD515" s="1310"/>
      <c r="BE515" s="1309"/>
      <c r="BF515" s="1310"/>
      <c r="BG515" s="1309"/>
      <c r="BH515" s="1310"/>
      <c r="BI515" s="1309"/>
      <c r="BJ515" s="1310"/>
      <c r="BK515" s="1309"/>
      <c r="BL515" s="1310"/>
    </row>
  </sheetData>
  <sheetProtection algorithmName="SHA-512" hashValue="ipSzb01u6Fw6EB1ciWgrBAkkrT0/CASCaem9zhDITZsMcMA+LTX48zRako433P1iCXwN79hphMFJvjtJ/yceuw==" saltValue="H9rOxP7EiKZWCs0sM5G7Zw==" spinCount="100000" sheet="1" objects="1" scenarios="1" formatColumns="0"/>
  <mergeCells count="62">
    <mergeCell ref="Y2:Z2"/>
    <mergeCell ref="C2:D2"/>
    <mergeCell ref="E2:F2"/>
    <mergeCell ref="G2:H2"/>
    <mergeCell ref="I2:J2"/>
    <mergeCell ref="K2:L2"/>
    <mergeCell ref="M2:N2"/>
    <mergeCell ref="O2:P2"/>
    <mergeCell ref="Q2:R2"/>
    <mergeCell ref="S2:T2"/>
    <mergeCell ref="U2:V2"/>
    <mergeCell ref="W2:X2"/>
    <mergeCell ref="AW2:AX2"/>
    <mergeCell ref="AA2:AB2"/>
    <mergeCell ref="AC2:AD2"/>
    <mergeCell ref="AE2:AF2"/>
    <mergeCell ref="AG2:AH2"/>
    <mergeCell ref="AI2:AJ2"/>
    <mergeCell ref="AK2:AL2"/>
    <mergeCell ref="AM2:AN2"/>
    <mergeCell ref="AO2:AP2"/>
    <mergeCell ref="AQ2:AR2"/>
    <mergeCell ref="AS2:AT2"/>
    <mergeCell ref="AU2:AV2"/>
    <mergeCell ref="BK2:BL2"/>
    <mergeCell ref="C515:D515"/>
    <mergeCell ref="E515:F515"/>
    <mergeCell ref="G515:H515"/>
    <mergeCell ref="I515:J515"/>
    <mergeCell ref="K515:L515"/>
    <mergeCell ref="M515:N515"/>
    <mergeCell ref="O515:P515"/>
    <mergeCell ref="Q515:R515"/>
    <mergeCell ref="S515:T515"/>
    <mergeCell ref="AY2:AZ2"/>
    <mergeCell ref="BA2:BB2"/>
    <mergeCell ref="BC2:BD2"/>
    <mergeCell ref="BE2:BF2"/>
    <mergeCell ref="BG2:BH2"/>
    <mergeCell ref="BI2:BJ2"/>
    <mergeCell ref="AQ515:AR515"/>
    <mergeCell ref="U515:V515"/>
    <mergeCell ref="W515:X515"/>
    <mergeCell ref="Y515:Z515"/>
    <mergeCell ref="AA515:AB515"/>
    <mergeCell ref="AC515:AD515"/>
    <mergeCell ref="AE515:AF515"/>
    <mergeCell ref="AG515:AH515"/>
    <mergeCell ref="AI515:AJ515"/>
    <mergeCell ref="AK515:AL515"/>
    <mergeCell ref="AM515:AN515"/>
    <mergeCell ref="AO515:AP515"/>
    <mergeCell ref="BE515:BF515"/>
    <mergeCell ref="BG515:BH515"/>
    <mergeCell ref="BI515:BJ515"/>
    <mergeCell ref="BK515:BL515"/>
    <mergeCell ref="AS515:AT515"/>
    <mergeCell ref="AU515:AV515"/>
    <mergeCell ref="AW515:AX515"/>
    <mergeCell ref="AY515:AZ515"/>
    <mergeCell ref="BA515:BB515"/>
    <mergeCell ref="BC515:BD51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28740-BE0B-43B8-8936-FE35AD2611ED}">
  <sheetPr>
    <tabColor theme="9" tint="0.79998168889431442"/>
  </sheetPr>
  <dimension ref="A1:GC359"/>
  <sheetViews>
    <sheetView showGridLines="0" topLeftCell="EG1" workbookViewId="0">
      <pane ySplit="6" topLeftCell="A7" activePane="bottomLeft" state="frozen"/>
      <selection pane="bottomLeft" activeCell="FT7" sqref="FT7"/>
    </sheetView>
  </sheetViews>
  <sheetFormatPr baseColWidth="10" defaultColWidth="9" defaultRowHeight="15" x14ac:dyDescent="0.2"/>
  <cols>
    <col min="1" max="1" width="7.33203125" style="1" customWidth="1"/>
    <col min="2" max="2" width="10.33203125" style="27" customWidth="1"/>
    <col min="3" max="5" width="7.6640625" style="1" customWidth="1"/>
    <col min="6" max="6" width="2.6640625" style="1" customWidth="1"/>
    <col min="7" max="7" width="7.33203125" style="1" customWidth="1"/>
    <col min="8" max="8" width="10.33203125" style="27" customWidth="1"/>
    <col min="9" max="11" width="7.6640625" style="1" customWidth="1"/>
    <col min="12" max="12" width="2.6640625" style="1" customWidth="1"/>
    <col min="13" max="13" width="7.33203125" style="1" customWidth="1"/>
    <col min="14" max="14" width="10.33203125" style="27" customWidth="1"/>
    <col min="15" max="17" width="7.6640625" style="1" customWidth="1"/>
    <col min="18" max="18" width="2.6640625" style="1" customWidth="1"/>
    <col min="19" max="19" width="7.33203125" style="1" customWidth="1"/>
    <col min="20" max="20" width="10.33203125" style="27" customWidth="1"/>
    <col min="21" max="23" width="7.6640625" style="1" customWidth="1"/>
    <col min="24" max="24" width="2.6640625" style="1" customWidth="1"/>
    <col min="25" max="25" width="7.33203125" style="1" customWidth="1"/>
    <col min="26" max="26" width="10.33203125" style="27" customWidth="1"/>
    <col min="27" max="29" width="7.6640625" style="1" customWidth="1"/>
    <col min="30" max="30" width="2.6640625" style="1" customWidth="1"/>
    <col min="31" max="31" width="7.33203125" style="1" customWidth="1"/>
    <col min="32" max="32" width="10.33203125" style="27" customWidth="1"/>
    <col min="33" max="35" width="7.6640625" style="1" customWidth="1"/>
    <col min="36" max="36" width="2.6640625" style="1" customWidth="1"/>
    <col min="37" max="37" width="7.33203125" style="1" customWidth="1"/>
    <col min="38" max="38" width="10.33203125" style="27" customWidth="1"/>
    <col min="39" max="41" width="7.6640625" style="1" customWidth="1"/>
    <col min="42" max="42" width="2.6640625" style="1" customWidth="1"/>
    <col min="43" max="43" width="7.33203125" style="1" customWidth="1"/>
    <col min="44" max="44" width="10.33203125" style="27" customWidth="1"/>
    <col min="45" max="47" width="7.6640625" style="1" customWidth="1"/>
    <col min="48" max="48" width="2.6640625" style="1" customWidth="1"/>
    <col min="49" max="49" width="7.33203125" style="1" customWidth="1"/>
    <col min="50" max="50" width="10.33203125" style="27" customWidth="1"/>
    <col min="51" max="53" width="7.6640625" style="1" customWidth="1"/>
    <col min="54" max="54" width="2.6640625" style="1" customWidth="1"/>
    <col min="55" max="55" width="7.33203125" style="1" customWidth="1"/>
    <col min="56" max="56" width="10.33203125" style="27" customWidth="1"/>
    <col min="57" max="59" width="7.6640625" style="1" customWidth="1"/>
    <col min="60" max="60" width="2.6640625" style="1" customWidth="1"/>
    <col min="61" max="61" width="7.33203125" style="1" customWidth="1"/>
    <col min="62" max="62" width="10.33203125" style="27" customWidth="1"/>
    <col min="63" max="65" width="7.6640625" style="1" customWidth="1"/>
    <col min="66" max="66" width="2.6640625" style="1" customWidth="1"/>
    <col min="67" max="67" width="7.33203125" style="1" customWidth="1"/>
    <col min="68" max="68" width="10.33203125" style="27" customWidth="1"/>
    <col min="69" max="71" width="7.6640625" style="1" customWidth="1"/>
    <col min="72" max="72" width="2.6640625" style="1" customWidth="1"/>
    <col min="73" max="73" width="7.33203125" style="1" customWidth="1"/>
    <col min="74" max="74" width="10.33203125" style="27" customWidth="1"/>
    <col min="75" max="77" width="7.6640625" style="1" customWidth="1"/>
    <col min="78" max="78" width="2.6640625" style="1" customWidth="1"/>
    <col min="79" max="79" width="7.33203125" style="1" customWidth="1"/>
    <col min="80" max="80" width="10.33203125" style="27" customWidth="1"/>
    <col min="81" max="83" width="7.6640625" style="1" customWidth="1"/>
    <col min="84" max="84" width="2.6640625" style="1" customWidth="1"/>
    <col min="85" max="85" width="7.33203125" style="1" customWidth="1"/>
    <col min="86" max="86" width="10.33203125" style="27" customWidth="1"/>
    <col min="87" max="89" width="7.6640625" style="1" customWidth="1"/>
    <col min="90" max="90" width="2.6640625" style="1" customWidth="1"/>
    <col min="91" max="91" width="7.33203125" style="1" customWidth="1"/>
    <col min="92" max="92" width="10.33203125" style="27" customWidth="1"/>
    <col min="93" max="95" width="7.6640625" style="1" customWidth="1"/>
    <col min="96" max="96" width="2.6640625" style="1" customWidth="1"/>
    <col min="97" max="97" width="7.33203125" style="1" customWidth="1"/>
    <col min="98" max="98" width="10.33203125" style="27" customWidth="1"/>
    <col min="99" max="101" width="7.6640625" style="1" customWidth="1"/>
    <col min="102" max="102" width="2.6640625" style="1" customWidth="1"/>
    <col min="103" max="103" width="7.33203125" style="1" customWidth="1"/>
    <col min="104" max="104" width="10.33203125" style="27" customWidth="1"/>
    <col min="105" max="107" width="7.6640625" style="1" customWidth="1"/>
    <col min="108" max="108" width="2.6640625" style="1" customWidth="1"/>
    <col min="109" max="109" width="7.33203125" style="1" customWidth="1"/>
    <col min="110" max="110" width="10.33203125" style="27" customWidth="1"/>
    <col min="111" max="113" width="7.6640625" style="1" customWidth="1"/>
    <col min="114" max="114" width="2.6640625" style="1" customWidth="1"/>
    <col min="115" max="115" width="7.33203125" style="1" customWidth="1"/>
    <col min="116" max="116" width="10.33203125" style="27" customWidth="1"/>
    <col min="117" max="119" width="7.6640625" style="1" customWidth="1"/>
    <col min="120" max="120" width="2.6640625" style="1" customWidth="1"/>
    <col min="121" max="121" width="7.33203125" style="1" customWidth="1"/>
    <col min="122" max="122" width="10.33203125" style="27" customWidth="1"/>
    <col min="123" max="125" width="7.6640625" style="1" customWidth="1"/>
    <col min="126" max="126" width="2.6640625" style="1" customWidth="1"/>
    <col min="127" max="127" width="7.33203125" style="1" customWidth="1"/>
    <col min="128" max="128" width="10.33203125" style="27" customWidth="1"/>
    <col min="129" max="131" width="7.6640625" style="1" customWidth="1"/>
    <col min="132" max="132" width="2.6640625" style="1" customWidth="1"/>
    <col min="133" max="133" width="7.33203125" style="1" customWidth="1"/>
    <col min="134" max="134" width="10.33203125" style="27" customWidth="1"/>
    <col min="135" max="137" width="7.6640625" style="1" customWidth="1"/>
    <col min="138" max="138" width="2.6640625" style="1" customWidth="1"/>
    <col min="139" max="139" width="7.33203125" style="1" customWidth="1"/>
    <col min="140" max="140" width="10.33203125" style="27" customWidth="1"/>
    <col min="141" max="143" width="7.6640625" style="1" customWidth="1"/>
    <col min="144" max="144" width="2.6640625" style="1" customWidth="1"/>
    <col min="145" max="145" width="7.33203125" style="1" customWidth="1"/>
    <col min="146" max="146" width="10.33203125" style="27" customWidth="1"/>
    <col min="147" max="149" width="7.6640625" style="1" customWidth="1"/>
    <col min="150" max="150" width="2.6640625" style="1" customWidth="1"/>
    <col min="151" max="151" width="7.33203125" style="1" customWidth="1"/>
    <col min="152" max="152" width="10.33203125" style="27" customWidth="1"/>
    <col min="153" max="155" width="7.6640625" style="1" customWidth="1"/>
    <col min="156" max="156" width="2.6640625" style="1" customWidth="1"/>
    <col min="157" max="157" width="7.33203125" style="1" customWidth="1"/>
    <col min="158" max="158" width="10.33203125" style="27" customWidth="1"/>
    <col min="159" max="161" width="7.6640625" style="1" customWidth="1"/>
    <col min="162" max="162" width="2.6640625" style="1" customWidth="1"/>
    <col min="163" max="163" width="7.33203125" style="1" customWidth="1"/>
    <col min="164" max="164" width="10.33203125" style="27" customWidth="1"/>
    <col min="165" max="167" width="7.6640625" style="1" customWidth="1"/>
    <col min="168" max="168" width="2.6640625" style="1" customWidth="1"/>
    <col min="169" max="169" width="7.33203125" style="1" customWidth="1"/>
    <col min="170" max="170" width="10.33203125" style="27" customWidth="1"/>
    <col min="171" max="173" width="7.6640625" style="1" customWidth="1"/>
    <col min="174" max="174" width="2.6640625" style="1" customWidth="1"/>
    <col min="175" max="175" width="7.33203125" style="1" customWidth="1"/>
    <col min="176" max="176" width="10.33203125" style="27" customWidth="1"/>
    <col min="177" max="179" width="7.6640625" style="1" customWidth="1"/>
    <col min="180" max="180" width="2.6640625" style="1" customWidth="1"/>
    <col min="181" max="181" width="7.33203125" style="1" customWidth="1"/>
    <col min="182" max="182" width="10.33203125" style="27" customWidth="1"/>
    <col min="183" max="185" width="7.6640625" style="1" customWidth="1"/>
    <col min="186" max="186" width="2.6640625" style="1" customWidth="1"/>
    <col min="187" max="16384" width="9" style="1"/>
  </cols>
  <sheetData>
    <row r="1" spans="1:185" x14ac:dyDescent="0.2">
      <c r="A1" s="1" t="s">
        <v>439</v>
      </c>
      <c r="G1" s="1" t="s">
        <v>439</v>
      </c>
      <c r="M1" s="1" t="s">
        <v>439</v>
      </c>
      <c r="S1" s="1" t="s">
        <v>439</v>
      </c>
      <c r="Y1" s="1" t="s">
        <v>439</v>
      </c>
      <c r="AE1" s="1" t="s">
        <v>439</v>
      </c>
      <c r="AK1" s="1" t="s">
        <v>439</v>
      </c>
      <c r="AQ1" s="1" t="s">
        <v>439</v>
      </c>
      <c r="AW1" s="1" t="s">
        <v>439</v>
      </c>
      <c r="BC1" s="1" t="s">
        <v>439</v>
      </c>
      <c r="BI1" s="1" t="s">
        <v>439</v>
      </c>
      <c r="BO1" s="1" t="s">
        <v>439</v>
      </c>
      <c r="BU1" s="1" t="s">
        <v>439</v>
      </c>
      <c r="CA1" s="1" t="s">
        <v>439</v>
      </c>
      <c r="CG1" s="1" t="s">
        <v>439</v>
      </c>
      <c r="CM1" s="1" t="s">
        <v>439</v>
      </c>
      <c r="CS1" s="1" t="s">
        <v>439</v>
      </c>
      <c r="CY1" s="1" t="s">
        <v>439</v>
      </c>
      <c r="DE1" s="1" t="s">
        <v>439</v>
      </c>
      <c r="DK1" s="1" t="s">
        <v>439</v>
      </c>
      <c r="DQ1" s="1" t="s">
        <v>439</v>
      </c>
      <c r="DW1" s="1" t="s">
        <v>439</v>
      </c>
      <c r="EC1" s="1" t="s">
        <v>439</v>
      </c>
      <c r="EI1" s="1" t="s">
        <v>439</v>
      </c>
      <c r="EO1" s="1" t="s">
        <v>439</v>
      </c>
      <c r="EU1" s="1" t="s">
        <v>439</v>
      </c>
      <c r="FA1" s="1" t="s">
        <v>439</v>
      </c>
      <c r="FG1" s="1" t="s">
        <v>439</v>
      </c>
      <c r="FM1" s="1" t="s">
        <v>439</v>
      </c>
      <c r="FS1" s="1" t="s">
        <v>439</v>
      </c>
      <c r="FY1" s="1" t="s">
        <v>439</v>
      </c>
    </row>
    <row r="2" spans="1:185" x14ac:dyDescent="0.2">
      <c r="A2" s="1012">
        <v>1</v>
      </c>
      <c r="G2" s="1012">
        <f>A2+1</f>
        <v>2</v>
      </c>
      <c r="M2" s="1012">
        <f>G2+1</f>
        <v>3</v>
      </c>
      <c r="S2" s="1012">
        <f>M2+1</f>
        <v>4</v>
      </c>
      <c r="Y2" s="1012">
        <f>S2+1</f>
        <v>5</v>
      </c>
      <c r="AE2" s="1012">
        <f>Y2+1</f>
        <v>6</v>
      </c>
      <c r="AK2" s="1012">
        <f>AE2+1</f>
        <v>7</v>
      </c>
      <c r="AQ2" s="1012">
        <f>AK2+1</f>
        <v>8</v>
      </c>
      <c r="AW2" s="1012">
        <f>AQ2+1</f>
        <v>9</v>
      </c>
      <c r="BC2" s="1012">
        <f>AW2+1</f>
        <v>10</v>
      </c>
      <c r="BI2" s="1012">
        <f>BC2+1</f>
        <v>11</v>
      </c>
      <c r="BO2" s="1012">
        <f>BI2+1</f>
        <v>12</v>
      </c>
      <c r="BU2" s="1012">
        <f>BO2+1</f>
        <v>13</v>
      </c>
      <c r="CA2" s="1012">
        <f>BU2+1</f>
        <v>14</v>
      </c>
      <c r="CG2" s="1012">
        <f>CA2+1</f>
        <v>15</v>
      </c>
      <c r="CM2" s="1012">
        <f>CG2+1</f>
        <v>16</v>
      </c>
      <c r="CS2" s="1012">
        <f>CM2+1</f>
        <v>17</v>
      </c>
      <c r="CY2" s="1012">
        <f>CS2+1</f>
        <v>18</v>
      </c>
      <c r="DE2" s="1012">
        <f>CY2+1</f>
        <v>19</v>
      </c>
      <c r="DK2" s="1012">
        <f>DE2+1</f>
        <v>20</v>
      </c>
      <c r="DQ2" s="1012">
        <f>DK2+1</f>
        <v>21</v>
      </c>
      <c r="DW2" s="1012">
        <f>DQ2+1</f>
        <v>22</v>
      </c>
      <c r="EC2" s="1012">
        <f>DW2+1</f>
        <v>23</v>
      </c>
      <c r="EI2" s="1012">
        <f>EC2+1</f>
        <v>24</v>
      </c>
      <c r="EO2" s="1012">
        <f>EI2+1</f>
        <v>25</v>
      </c>
      <c r="EU2" s="1012">
        <f>EO2+1</f>
        <v>26</v>
      </c>
      <c r="FA2" s="1012">
        <f>EU2+1</f>
        <v>27</v>
      </c>
      <c r="FG2" s="1012">
        <f>FA2+1</f>
        <v>28</v>
      </c>
      <c r="FM2" s="1012">
        <f>FG2+1</f>
        <v>29</v>
      </c>
      <c r="FS2" s="1012">
        <f>FM2+1</f>
        <v>30</v>
      </c>
      <c r="FY2" s="1012">
        <f>FS2+1</f>
        <v>31</v>
      </c>
    </row>
    <row r="3" spans="1:185" x14ac:dyDescent="0.2">
      <c r="A3" s="1" t="s">
        <v>440</v>
      </c>
      <c r="B3" s="27" t="str">
        <f>IF(VALUE(A7)='Report Set-up'!$B$6,"Valid","Error")</f>
        <v>Error</v>
      </c>
      <c r="G3" s="1" t="s">
        <v>440</v>
      </c>
      <c r="H3" s="27" t="str">
        <f>IF(VALUE(G7)='Report Set-up'!$B$6,"Valid","Error")</f>
        <v>Error</v>
      </c>
      <c r="M3" s="1" t="s">
        <v>440</v>
      </c>
      <c r="N3" s="27" t="str">
        <f>IF(VALUE(M7)='Report Set-up'!$B$6,"Valid","Error")</f>
        <v>Error</v>
      </c>
      <c r="S3" s="1" t="s">
        <v>440</v>
      </c>
      <c r="T3" s="27" t="str">
        <f>IF(VALUE(S7)='Report Set-up'!$B$6,"Valid","Error")</f>
        <v>Error</v>
      </c>
      <c r="Y3" s="1" t="s">
        <v>440</v>
      </c>
      <c r="Z3" s="27" t="str">
        <f>IF(VALUE(Y7)='Report Set-up'!$B$6,"Valid","Error")</f>
        <v>Error</v>
      </c>
      <c r="AE3" s="1" t="s">
        <v>440</v>
      </c>
      <c r="AF3" s="27" t="str">
        <f>IF(VALUE(AE7)='Report Set-up'!$B$6,"Valid","Error")</f>
        <v>Error</v>
      </c>
      <c r="AK3" s="1" t="s">
        <v>440</v>
      </c>
      <c r="AL3" s="27" t="str">
        <f>IF(VALUE(AK7)='Report Set-up'!$B$6,"Valid","Error")</f>
        <v>Error</v>
      </c>
      <c r="AQ3" s="1" t="s">
        <v>440</v>
      </c>
      <c r="AR3" s="27" t="str">
        <f>IF(VALUE(AQ7)='Report Set-up'!$B$6,"Valid","Error")</f>
        <v>Error</v>
      </c>
      <c r="AW3" s="1" t="s">
        <v>440</v>
      </c>
      <c r="AX3" s="27" t="str">
        <f>IF(VALUE(AW7)='Report Set-up'!$B$6,"Valid","Error")</f>
        <v>Error</v>
      </c>
      <c r="BC3" s="1" t="s">
        <v>440</v>
      </c>
      <c r="BD3" s="27" t="str">
        <f>IF(VALUE(BC7)='Report Set-up'!$B$6,"Valid","Error")</f>
        <v>Error</v>
      </c>
      <c r="BI3" s="1" t="s">
        <v>440</v>
      </c>
      <c r="BJ3" s="27" t="str">
        <f>IF(VALUE(BI7)='Report Set-up'!$B$6,"Valid","Error")</f>
        <v>Error</v>
      </c>
      <c r="BO3" s="1" t="s">
        <v>440</v>
      </c>
      <c r="BP3" s="27" t="str">
        <f>IF(VALUE(BO7)='Report Set-up'!$B$6,"Valid","Error")</f>
        <v>Error</v>
      </c>
      <c r="BU3" s="1" t="s">
        <v>440</v>
      </c>
      <c r="BV3" s="27" t="str">
        <f>IF(VALUE(BU7)='Report Set-up'!$B$6,"Valid","Error")</f>
        <v>Error</v>
      </c>
      <c r="CA3" s="1" t="s">
        <v>440</v>
      </c>
      <c r="CB3" s="27" t="str">
        <f>IF(VALUE(CA7)='Report Set-up'!$B$6,"Valid","Error")</f>
        <v>Error</v>
      </c>
      <c r="CG3" s="1" t="s">
        <v>440</v>
      </c>
      <c r="CH3" s="27" t="str">
        <f>IF(VALUE(CG7)='Report Set-up'!$B$6,"Valid","Error")</f>
        <v>Error</v>
      </c>
      <c r="CM3" s="1" t="s">
        <v>440</v>
      </c>
      <c r="CN3" s="27" t="str">
        <f>IF(VALUE(CM7)='Report Set-up'!$B$6,"Valid","Error")</f>
        <v>Error</v>
      </c>
      <c r="CS3" s="1" t="s">
        <v>440</v>
      </c>
      <c r="CT3" s="27" t="str">
        <f>IF(VALUE(CS7)='Report Set-up'!$B$6,"Valid","Error")</f>
        <v>Error</v>
      </c>
      <c r="CY3" s="1" t="s">
        <v>440</v>
      </c>
      <c r="CZ3" s="27" t="str">
        <f>IF(VALUE(CY7)='Report Set-up'!$B$6,"Valid","Error")</f>
        <v>Error</v>
      </c>
      <c r="DE3" s="1" t="s">
        <v>440</v>
      </c>
      <c r="DF3" s="27" t="str">
        <f>IF(VALUE(DE7)='Report Set-up'!$B$6,"Valid","Error")</f>
        <v>Error</v>
      </c>
      <c r="DK3" s="1" t="s">
        <v>440</v>
      </c>
      <c r="DL3" s="27" t="str">
        <f>IF(VALUE(DK7)='Report Set-up'!$B$6,"Valid","Error")</f>
        <v>Error</v>
      </c>
      <c r="DQ3" s="1" t="s">
        <v>440</v>
      </c>
      <c r="DR3" s="27" t="str">
        <f>IF(VALUE(DQ7)='Report Set-up'!$B$6,"Valid","Error")</f>
        <v>Error</v>
      </c>
      <c r="DW3" s="1" t="s">
        <v>440</v>
      </c>
      <c r="DX3" s="27" t="str">
        <f>IF(VALUE(DW7)='Report Set-up'!$B$6,"Valid","Error")</f>
        <v>Error</v>
      </c>
      <c r="EC3" s="1" t="s">
        <v>440</v>
      </c>
      <c r="ED3" s="27" t="str">
        <f>IF(VALUE(EC7)='Report Set-up'!$B$6,"Valid","Error")</f>
        <v>Error</v>
      </c>
      <c r="EI3" s="1" t="s">
        <v>440</v>
      </c>
      <c r="EJ3" s="27" t="str">
        <f>IF(VALUE(EI7)='Report Set-up'!$B$6,"Valid","Error")</f>
        <v>Error</v>
      </c>
      <c r="EO3" s="1" t="s">
        <v>440</v>
      </c>
      <c r="EP3" s="27" t="str">
        <f>IF(VALUE(EO7)='Report Set-up'!$B$6,"Valid","Error")</f>
        <v>Error</v>
      </c>
      <c r="EU3" s="1" t="s">
        <v>440</v>
      </c>
      <c r="EV3" s="27" t="str">
        <f>IF(VALUE(EU7)='Report Set-up'!$B$6,"Valid","Error")</f>
        <v>Error</v>
      </c>
      <c r="FA3" s="1" t="s">
        <v>440</v>
      </c>
      <c r="FB3" s="27" t="str">
        <f>IF(VALUE(FA7)='Report Set-up'!$B$6,"Valid","Error")</f>
        <v>Error</v>
      </c>
      <c r="FG3" s="1" t="s">
        <v>440</v>
      </c>
      <c r="FH3" s="27" t="str">
        <f>IF(VALUE(FG7)='Report Set-up'!$B$6,"Valid","Error")</f>
        <v>Error</v>
      </c>
      <c r="FM3" s="1" t="s">
        <v>440</v>
      </c>
      <c r="FN3" s="27" t="str">
        <f>IF(VALUE(FM7)='Report Set-up'!$B$6,"Valid","Error")</f>
        <v>Error</v>
      </c>
      <c r="FS3" s="1" t="s">
        <v>440</v>
      </c>
      <c r="FT3" s="27" t="str">
        <f>IF(VALUE(FS7)='Report Set-up'!$B$6,"Valid","Error")</f>
        <v>Error</v>
      </c>
      <c r="FY3" s="1" t="s">
        <v>440</v>
      </c>
      <c r="FZ3" s="27" t="str">
        <f>IF(VALUE(FY7)='Report Set-up'!$B$6,"Valid","Error")</f>
        <v>Error</v>
      </c>
    </row>
    <row r="4" spans="1:185" x14ac:dyDescent="0.2">
      <c r="A4" s="1" t="s">
        <v>441</v>
      </c>
      <c r="B4" s="27" t="str">
        <f>IF(DATE('Report Set-up'!$B$12,'Report Set-up'!$B$11,'CSV Import'!A$2)=B$7,"Valid", "Error")</f>
        <v>Valid</v>
      </c>
      <c r="G4" s="1" t="s">
        <v>441</v>
      </c>
      <c r="H4" s="27" t="str">
        <f>IF(DATE('Report Set-up'!$B$12,'Report Set-up'!$B$11,'CSV Import'!G$2)=H$7,"Valid", "Error")</f>
        <v>Error</v>
      </c>
      <c r="M4" s="1" t="s">
        <v>441</v>
      </c>
      <c r="N4" s="27" t="str">
        <f>IF(DATE('Report Set-up'!$B$12,'Report Set-up'!$B$11,'CSV Import'!M$2)=N$7,"Valid", "Error")</f>
        <v>Error</v>
      </c>
      <c r="S4" s="1" t="s">
        <v>441</v>
      </c>
      <c r="T4" s="27" t="str">
        <f>IF(DATE('Report Set-up'!$B$12,'Report Set-up'!$B$11,'CSV Import'!S$2)=T$7,"Valid", "Error")</f>
        <v>Error</v>
      </c>
      <c r="Y4" s="1" t="s">
        <v>441</v>
      </c>
      <c r="Z4" s="27" t="str">
        <f>IF(DATE('Report Set-up'!$B$12,'Report Set-up'!$B$11,'CSV Import'!Y$2)=Z$7,"Valid", "Error")</f>
        <v>Error</v>
      </c>
      <c r="AE4" s="1" t="s">
        <v>441</v>
      </c>
      <c r="AF4" s="27" t="str">
        <f>IF(DATE('Report Set-up'!$B$12,'Report Set-up'!$B$11,'CSV Import'!AE$2)=AF$7,"Valid", "Error")</f>
        <v>Error</v>
      </c>
      <c r="AK4" s="1" t="s">
        <v>441</v>
      </c>
      <c r="AL4" s="27" t="str">
        <f>IF(DATE('Report Set-up'!$B$12,'Report Set-up'!$B$11,'CSV Import'!AK$2)=AL$7,"Valid", "Error")</f>
        <v>Error</v>
      </c>
      <c r="AQ4" s="1" t="s">
        <v>441</v>
      </c>
      <c r="AR4" s="27" t="str">
        <f>IF(DATE('Report Set-up'!$B$12,'Report Set-up'!$B$11,'CSV Import'!AQ$2)=AR$7,"Valid", "Error")</f>
        <v>Error</v>
      </c>
      <c r="AW4" s="1" t="s">
        <v>441</v>
      </c>
      <c r="AX4" s="27" t="str">
        <f>IF(DATE('Report Set-up'!$B$12,'Report Set-up'!$B$11,'CSV Import'!AW$2)=AX$7,"Valid", "Error")</f>
        <v>Error</v>
      </c>
      <c r="BC4" s="1" t="s">
        <v>441</v>
      </c>
      <c r="BD4" s="27" t="str">
        <f>IF(DATE('Report Set-up'!$B$12,'Report Set-up'!$B$11,'CSV Import'!BC$2)=BD$7,"Valid", "Error")</f>
        <v>Error</v>
      </c>
      <c r="BI4" s="1" t="s">
        <v>441</v>
      </c>
      <c r="BJ4" s="27" t="str">
        <f>IF(DATE('Report Set-up'!$B$12,'Report Set-up'!$B$11,'CSV Import'!BI$2)=BJ$7,"Valid", "Error")</f>
        <v>Error</v>
      </c>
      <c r="BO4" s="1" t="s">
        <v>441</v>
      </c>
      <c r="BP4" s="27" t="str">
        <f>IF(DATE('Report Set-up'!$B$12,'Report Set-up'!$B$11,'CSV Import'!BO$2)=BP$7,"Valid", "Error")</f>
        <v>Error</v>
      </c>
      <c r="BU4" s="1" t="s">
        <v>441</v>
      </c>
      <c r="BV4" s="27" t="str">
        <f>IF(DATE('Report Set-up'!$B$12,'Report Set-up'!$B$11,'CSV Import'!BU$2)=BV$7,"Valid", "Error")</f>
        <v>Error</v>
      </c>
      <c r="CA4" s="1" t="s">
        <v>441</v>
      </c>
      <c r="CB4" s="27" t="str">
        <f>IF(DATE('Report Set-up'!$B$12,'Report Set-up'!$B$11,'CSV Import'!CA$2)=CB$7,"Valid", "Error")</f>
        <v>Error</v>
      </c>
      <c r="CG4" s="1" t="s">
        <v>441</v>
      </c>
      <c r="CH4" s="27" t="str">
        <f>IF(DATE('Report Set-up'!$B$12,'Report Set-up'!$B$11,'CSV Import'!CG$2)=CH$7,"Valid", "Error")</f>
        <v>Error</v>
      </c>
      <c r="CM4" s="1" t="s">
        <v>441</v>
      </c>
      <c r="CN4" s="27" t="str">
        <f>IF(DATE('Report Set-up'!$B$12,'Report Set-up'!$B$11,'CSV Import'!CM$2)=CN$7,"Valid", "Error")</f>
        <v>Error</v>
      </c>
      <c r="CS4" s="1" t="s">
        <v>441</v>
      </c>
      <c r="CT4" s="27" t="str">
        <f>IF(DATE('Report Set-up'!$B$12,'Report Set-up'!$B$11,'CSV Import'!CS$2)=CT$7,"Valid", "Error")</f>
        <v>Error</v>
      </c>
      <c r="CY4" s="1" t="s">
        <v>441</v>
      </c>
      <c r="CZ4" s="27" t="str">
        <f>IF(DATE('Report Set-up'!$B$12,'Report Set-up'!$B$11,'CSV Import'!CY$2)=CZ$7,"Valid", "Error")</f>
        <v>Error</v>
      </c>
      <c r="DE4" s="1" t="s">
        <v>441</v>
      </c>
      <c r="DF4" s="27" t="str">
        <f>IF(DATE('Report Set-up'!$B$12,'Report Set-up'!$B$11,'CSV Import'!DE$2)=DF$7,"Valid", "Error")</f>
        <v>Error</v>
      </c>
      <c r="DK4" s="1" t="s">
        <v>441</v>
      </c>
      <c r="DL4" s="27" t="str">
        <f>IF(DATE('Report Set-up'!$B$12,'Report Set-up'!$B$11,'CSV Import'!DK$2)=DL$7,"Valid", "Error")</f>
        <v>Error</v>
      </c>
      <c r="DQ4" s="1" t="s">
        <v>441</v>
      </c>
      <c r="DR4" s="27" t="str">
        <f>IF(DATE('Report Set-up'!$B$12,'Report Set-up'!$B$11,'CSV Import'!DQ$2)=DR$7,"Valid", "Error")</f>
        <v>Error</v>
      </c>
      <c r="DW4" s="1" t="s">
        <v>441</v>
      </c>
      <c r="DX4" s="27" t="str">
        <f>IF(DATE('Report Set-up'!$B$12,'Report Set-up'!$B$11,'CSV Import'!DW$2)=DX$7,"Valid", "Error")</f>
        <v>Error</v>
      </c>
      <c r="EC4" s="1" t="s">
        <v>441</v>
      </c>
      <c r="ED4" s="27" t="str">
        <f>IF(DATE('Report Set-up'!$B$12,'Report Set-up'!$B$11,'CSV Import'!EC$2)=ED$7,"Valid", "Error")</f>
        <v>Error</v>
      </c>
      <c r="EI4" s="1" t="s">
        <v>441</v>
      </c>
      <c r="EJ4" s="27" t="str">
        <f>IF(DATE('Report Set-up'!$B$12,'Report Set-up'!$B$11,'CSV Import'!EI$2)=EJ$7,"Valid", "Error")</f>
        <v>Error</v>
      </c>
      <c r="EO4" s="1" t="s">
        <v>441</v>
      </c>
      <c r="EP4" s="27" t="str">
        <f>IF(DATE('Report Set-up'!$B$12,'Report Set-up'!$B$11,'CSV Import'!EO$2)=EP$7,"Valid", "Error")</f>
        <v>Error</v>
      </c>
      <c r="EU4" s="1" t="s">
        <v>441</v>
      </c>
      <c r="EV4" s="27" t="str">
        <f>IF(DATE('Report Set-up'!$B$12,'Report Set-up'!$B$11,'CSV Import'!EU$2)=EV$7,"Valid", "Error")</f>
        <v>Error</v>
      </c>
      <c r="FA4" s="1" t="s">
        <v>441</v>
      </c>
      <c r="FB4" s="27" t="str">
        <f>IF(DATE('Report Set-up'!$B$12,'Report Set-up'!$B$11,'CSV Import'!FA$2)=FB$7,"Valid", "Error")</f>
        <v>Error</v>
      </c>
      <c r="FG4" s="1" t="s">
        <v>441</v>
      </c>
      <c r="FH4" s="27" t="str">
        <f>IF(DATE('Report Set-up'!$B$12,'Report Set-up'!$B$11,'CSV Import'!FG$2)=FH$7,"Valid", "Error")</f>
        <v>Error</v>
      </c>
      <c r="FM4" s="1" t="s">
        <v>441</v>
      </c>
      <c r="FN4" s="27" t="str">
        <f>IF(DATE('Report Set-up'!$B$12,'Report Set-up'!$B$11,'CSV Import'!FM$2)=FN$7,"Valid", "Error")</f>
        <v>Error</v>
      </c>
      <c r="FS4" s="1" t="s">
        <v>441</v>
      </c>
      <c r="FT4" s="27" t="str">
        <f>IF(DATE('Report Set-up'!$B$12,'Report Set-up'!$B$11,'CSV Import'!FS$2)=FT$7,"Valid", "Error")</f>
        <v>Error</v>
      </c>
      <c r="FY4" s="1" t="s">
        <v>441</v>
      </c>
      <c r="FZ4" s="27" t="str">
        <f>IF(DATE('Report Set-up'!$B$12,'Report Set-up'!$B$11,'CSV Import'!FY$2)=FZ$7,"Valid", "Error")</f>
        <v>Error</v>
      </c>
    </row>
    <row r="6" spans="1:185" x14ac:dyDescent="0.2">
      <c r="A6" s="2" t="s">
        <v>442</v>
      </c>
      <c r="B6" s="24" t="s">
        <v>443</v>
      </c>
      <c r="C6" s="23" t="s">
        <v>444</v>
      </c>
      <c r="D6" s="1" t="s">
        <v>445</v>
      </c>
      <c r="E6" s="1" t="s">
        <v>446</v>
      </c>
      <c r="G6" s="2" t="s">
        <v>442</v>
      </c>
      <c r="H6" s="24" t="s">
        <v>443</v>
      </c>
      <c r="I6" s="23" t="s">
        <v>444</v>
      </c>
      <c r="J6" s="1" t="s">
        <v>445</v>
      </c>
      <c r="K6" s="1" t="s">
        <v>446</v>
      </c>
      <c r="M6" s="2" t="s">
        <v>442</v>
      </c>
      <c r="N6" s="24" t="s">
        <v>443</v>
      </c>
      <c r="O6" s="23" t="s">
        <v>444</v>
      </c>
      <c r="P6" s="1" t="s">
        <v>445</v>
      </c>
      <c r="Q6" s="1" t="s">
        <v>446</v>
      </c>
      <c r="S6" s="2" t="s">
        <v>442</v>
      </c>
      <c r="T6" s="24" t="s">
        <v>443</v>
      </c>
      <c r="U6" s="23" t="s">
        <v>444</v>
      </c>
      <c r="V6" s="1" t="s">
        <v>445</v>
      </c>
      <c r="W6" s="1" t="s">
        <v>446</v>
      </c>
      <c r="Y6" s="2" t="s">
        <v>442</v>
      </c>
      <c r="Z6" s="24" t="s">
        <v>443</v>
      </c>
      <c r="AA6" s="23" t="s">
        <v>444</v>
      </c>
      <c r="AB6" s="1" t="s">
        <v>445</v>
      </c>
      <c r="AC6" s="1" t="s">
        <v>446</v>
      </c>
      <c r="AE6" s="2" t="s">
        <v>442</v>
      </c>
      <c r="AF6" s="24" t="s">
        <v>443</v>
      </c>
      <c r="AG6" s="23" t="s">
        <v>444</v>
      </c>
      <c r="AH6" s="1" t="s">
        <v>445</v>
      </c>
      <c r="AI6" s="1" t="s">
        <v>446</v>
      </c>
      <c r="AK6" s="2" t="s">
        <v>442</v>
      </c>
      <c r="AL6" s="24" t="s">
        <v>443</v>
      </c>
      <c r="AM6" s="23" t="s">
        <v>444</v>
      </c>
      <c r="AN6" s="1" t="s">
        <v>445</v>
      </c>
      <c r="AO6" s="1" t="s">
        <v>446</v>
      </c>
      <c r="AQ6" s="2" t="s">
        <v>442</v>
      </c>
      <c r="AR6" s="24" t="s">
        <v>443</v>
      </c>
      <c r="AS6" s="23" t="s">
        <v>444</v>
      </c>
      <c r="AT6" s="1" t="s">
        <v>445</v>
      </c>
      <c r="AU6" s="1" t="s">
        <v>446</v>
      </c>
      <c r="AW6" s="2" t="s">
        <v>442</v>
      </c>
      <c r="AX6" s="24" t="s">
        <v>443</v>
      </c>
      <c r="AY6" s="23" t="s">
        <v>444</v>
      </c>
      <c r="AZ6" s="1" t="s">
        <v>445</v>
      </c>
      <c r="BA6" s="1" t="s">
        <v>446</v>
      </c>
      <c r="BC6" s="2" t="s">
        <v>442</v>
      </c>
      <c r="BD6" s="24" t="s">
        <v>443</v>
      </c>
      <c r="BE6" s="23" t="s">
        <v>444</v>
      </c>
      <c r="BF6" s="1" t="s">
        <v>445</v>
      </c>
      <c r="BG6" s="1" t="s">
        <v>446</v>
      </c>
      <c r="BI6" s="2" t="s">
        <v>442</v>
      </c>
      <c r="BJ6" s="24" t="s">
        <v>443</v>
      </c>
      <c r="BK6" s="23" t="s">
        <v>444</v>
      </c>
      <c r="BL6" s="1" t="s">
        <v>445</v>
      </c>
      <c r="BM6" s="1" t="s">
        <v>446</v>
      </c>
      <c r="BO6" s="2" t="s">
        <v>442</v>
      </c>
      <c r="BP6" s="24" t="s">
        <v>443</v>
      </c>
      <c r="BQ6" s="23" t="s">
        <v>444</v>
      </c>
      <c r="BR6" s="1" t="s">
        <v>445</v>
      </c>
      <c r="BS6" s="1" t="s">
        <v>446</v>
      </c>
      <c r="BU6" s="2" t="s">
        <v>442</v>
      </c>
      <c r="BV6" s="24" t="s">
        <v>443</v>
      </c>
      <c r="BW6" s="23" t="s">
        <v>444</v>
      </c>
      <c r="BX6" s="1" t="s">
        <v>445</v>
      </c>
      <c r="BY6" s="1" t="s">
        <v>446</v>
      </c>
      <c r="CA6" s="2" t="s">
        <v>442</v>
      </c>
      <c r="CB6" s="24" t="s">
        <v>443</v>
      </c>
      <c r="CC6" s="23" t="s">
        <v>444</v>
      </c>
      <c r="CD6" s="1" t="s">
        <v>445</v>
      </c>
      <c r="CE6" s="1" t="s">
        <v>446</v>
      </c>
      <c r="CG6" s="2" t="s">
        <v>442</v>
      </c>
      <c r="CH6" s="24" t="s">
        <v>443</v>
      </c>
      <c r="CI6" s="23" t="s">
        <v>444</v>
      </c>
      <c r="CJ6" s="1" t="s">
        <v>445</v>
      </c>
      <c r="CK6" s="1" t="s">
        <v>446</v>
      </c>
      <c r="CM6" s="2" t="s">
        <v>442</v>
      </c>
      <c r="CN6" s="24" t="s">
        <v>443</v>
      </c>
      <c r="CO6" s="23" t="s">
        <v>444</v>
      </c>
      <c r="CP6" s="1" t="s">
        <v>445</v>
      </c>
      <c r="CQ6" s="1" t="s">
        <v>446</v>
      </c>
      <c r="CS6" s="2" t="s">
        <v>442</v>
      </c>
      <c r="CT6" s="24" t="s">
        <v>443</v>
      </c>
      <c r="CU6" s="23" t="s">
        <v>444</v>
      </c>
      <c r="CV6" s="1" t="s">
        <v>445</v>
      </c>
      <c r="CW6" s="1" t="s">
        <v>446</v>
      </c>
      <c r="CY6" s="2" t="s">
        <v>442</v>
      </c>
      <c r="CZ6" s="24" t="s">
        <v>443</v>
      </c>
      <c r="DA6" s="23" t="s">
        <v>444</v>
      </c>
      <c r="DB6" s="1" t="s">
        <v>445</v>
      </c>
      <c r="DC6" s="1" t="s">
        <v>446</v>
      </c>
      <c r="DE6" s="2" t="s">
        <v>442</v>
      </c>
      <c r="DF6" s="24" t="s">
        <v>443</v>
      </c>
      <c r="DG6" s="23" t="s">
        <v>444</v>
      </c>
      <c r="DH6" s="1" t="s">
        <v>445</v>
      </c>
      <c r="DI6" s="1" t="s">
        <v>446</v>
      </c>
      <c r="DK6" s="2" t="s">
        <v>442</v>
      </c>
      <c r="DL6" s="24" t="s">
        <v>443</v>
      </c>
      <c r="DM6" s="23" t="s">
        <v>444</v>
      </c>
      <c r="DN6" s="1" t="s">
        <v>445</v>
      </c>
      <c r="DO6" s="1" t="s">
        <v>446</v>
      </c>
      <c r="DQ6" s="2" t="s">
        <v>442</v>
      </c>
      <c r="DR6" s="24" t="s">
        <v>443</v>
      </c>
      <c r="DS6" s="23" t="s">
        <v>444</v>
      </c>
      <c r="DT6" s="1" t="s">
        <v>445</v>
      </c>
      <c r="DU6" s="1" t="s">
        <v>446</v>
      </c>
      <c r="DW6" s="2" t="s">
        <v>442</v>
      </c>
      <c r="DX6" s="24" t="s">
        <v>443</v>
      </c>
      <c r="DY6" s="23" t="s">
        <v>444</v>
      </c>
      <c r="DZ6" s="1" t="s">
        <v>445</v>
      </c>
      <c r="EA6" s="1" t="s">
        <v>446</v>
      </c>
      <c r="EC6" s="2" t="s">
        <v>442</v>
      </c>
      <c r="ED6" s="24" t="s">
        <v>443</v>
      </c>
      <c r="EE6" s="23" t="s">
        <v>444</v>
      </c>
      <c r="EF6" s="1" t="s">
        <v>445</v>
      </c>
      <c r="EG6" s="1" t="s">
        <v>446</v>
      </c>
      <c r="EI6" s="2" t="s">
        <v>442</v>
      </c>
      <c r="EJ6" s="24" t="s">
        <v>443</v>
      </c>
      <c r="EK6" s="23" t="s">
        <v>444</v>
      </c>
      <c r="EL6" s="1" t="s">
        <v>445</v>
      </c>
      <c r="EM6" s="1" t="s">
        <v>446</v>
      </c>
      <c r="EO6" s="2" t="s">
        <v>442</v>
      </c>
      <c r="EP6" s="24" t="s">
        <v>443</v>
      </c>
      <c r="EQ6" s="23" t="s">
        <v>444</v>
      </c>
      <c r="ER6" s="1" t="s">
        <v>445</v>
      </c>
      <c r="ES6" s="1" t="s">
        <v>446</v>
      </c>
      <c r="EU6" s="2" t="s">
        <v>442</v>
      </c>
      <c r="EV6" s="24" t="s">
        <v>443</v>
      </c>
      <c r="EW6" s="23" t="s">
        <v>444</v>
      </c>
      <c r="EX6" s="1" t="s">
        <v>445</v>
      </c>
      <c r="EY6" s="1" t="s">
        <v>446</v>
      </c>
      <c r="FA6" s="2" t="s">
        <v>442</v>
      </c>
      <c r="FB6" s="24" t="s">
        <v>443</v>
      </c>
      <c r="FC6" s="23" t="s">
        <v>444</v>
      </c>
      <c r="FD6" s="1" t="s">
        <v>445</v>
      </c>
      <c r="FE6" s="1" t="s">
        <v>446</v>
      </c>
      <c r="FG6" s="2" t="s">
        <v>442</v>
      </c>
      <c r="FH6" s="24" t="s">
        <v>443</v>
      </c>
      <c r="FI6" s="23" t="s">
        <v>444</v>
      </c>
      <c r="FJ6" s="1" t="s">
        <v>445</v>
      </c>
      <c r="FK6" s="1" t="s">
        <v>446</v>
      </c>
      <c r="FM6" s="2" t="s">
        <v>442</v>
      </c>
      <c r="FN6" s="24" t="s">
        <v>443</v>
      </c>
      <c r="FO6" s="23" t="s">
        <v>444</v>
      </c>
      <c r="FP6" s="1" t="s">
        <v>445</v>
      </c>
      <c r="FQ6" s="1" t="s">
        <v>446</v>
      </c>
      <c r="FS6" s="2" t="s">
        <v>442</v>
      </c>
      <c r="FT6" s="24" t="s">
        <v>443</v>
      </c>
      <c r="FU6" s="23" t="s">
        <v>444</v>
      </c>
      <c r="FV6" s="1" t="s">
        <v>445</v>
      </c>
      <c r="FW6" s="1" t="s">
        <v>446</v>
      </c>
      <c r="FY6" s="2" t="s">
        <v>442</v>
      </c>
      <c r="FZ6" s="24" t="s">
        <v>443</v>
      </c>
      <c r="GA6" s="23" t="s">
        <v>444</v>
      </c>
      <c r="GB6" s="1" t="s">
        <v>445</v>
      </c>
      <c r="GC6" s="1" t="s">
        <v>446</v>
      </c>
    </row>
    <row r="7" spans="1:185" x14ac:dyDescent="0.2">
      <c r="A7" s="20"/>
      <c r="B7" s="22">
        <v>45809</v>
      </c>
      <c r="C7" s="21" t="s">
        <v>227</v>
      </c>
      <c r="D7" s="21" t="s">
        <v>447</v>
      </c>
      <c r="E7" s="21">
        <v>5600</v>
      </c>
      <c r="G7" s="20"/>
      <c r="H7" s="22">
        <v>45809</v>
      </c>
      <c r="I7" s="21" t="s">
        <v>227</v>
      </c>
      <c r="J7" s="21" t="s">
        <v>447</v>
      </c>
      <c r="K7" s="21">
        <v>5600</v>
      </c>
      <c r="M7" s="20"/>
      <c r="N7" s="22">
        <v>45809</v>
      </c>
      <c r="O7" s="21" t="s">
        <v>227</v>
      </c>
      <c r="P7" s="21" t="s">
        <v>447</v>
      </c>
      <c r="Q7" s="21">
        <v>5600</v>
      </c>
      <c r="S7" s="20"/>
      <c r="T7" s="22">
        <v>45809</v>
      </c>
      <c r="U7" s="21" t="s">
        <v>227</v>
      </c>
      <c r="V7" s="21" t="s">
        <v>447</v>
      </c>
      <c r="W7" s="21">
        <v>5600</v>
      </c>
      <c r="Y7" s="20"/>
      <c r="Z7" s="22">
        <v>45809</v>
      </c>
      <c r="AA7" s="21" t="s">
        <v>227</v>
      </c>
      <c r="AB7" s="21" t="s">
        <v>447</v>
      </c>
      <c r="AC7" s="21">
        <v>5600</v>
      </c>
      <c r="AE7" s="20"/>
      <c r="AF7" s="22">
        <v>45809</v>
      </c>
      <c r="AG7" s="21" t="s">
        <v>227</v>
      </c>
      <c r="AH7" s="21" t="s">
        <v>447</v>
      </c>
      <c r="AI7" s="21">
        <v>5600</v>
      </c>
      <c r="AK7" s="20"/>
      <c r="AL7" s="22">
        <v>45809</v>
      </c>
      <c r="AM7" s="21" t="s">
        <v>227</v>
      </c>
      <c r="AN7" s="21" t="s">
        <v>447</v>
      </c>
      <c r="AO7" s="21">
        <v>5600</v>
      </c>
      <c r="AQ7" s="20"/>
      <c r="AR7" s="22">
        <v>45809</v>
      </c>
      <c r="AS7" s="21" t="s">
        <v>227</v>
      </c>
      <c r="AT7" s="21" t="s">
        <v>447</v>
      </c>
      <c r="AU7" s="21">
        <v>5600</v>
      </c>
      <c r="AW7" s="20"/>
      <c r="AX7" s="22">
        <v>45809</v>
      </c>
      <c r="AY7" s="21" t="s">
        <v>227</v>
      </c>
      <c r="AZ7" s="21" t="s">
        <v>447</v>
      </c>
      <c r="BA7" s="21">
        <v>5600</v>
      </c>
      <c r="BC7" s="20"/>
      <c r="BD7" s="22">
        <v>45809</v>
      </c>
      <c r="BE7" s="21" t="s">
        <v>227</v>
      </c>
      <c r="BF7" s="21" t="s">
        <v>447</v>
      </c>
      <c r="BG7" s="21">
        <v>5600</v>
      </c>
      <c r="BI7" s="20"/>
      <c r="BJ7" s="22">
        <v>45809</v>
      </c>
      <c r="BK7" s="21" t="s">
        <v>227</v>
      </c>
      <c r="BL7" s="21" t="s">
        <v>447</v>
      </c>
      <c r="BM7" s="21">
        <v>5600</v>
      </c>
      <c r="BO7" s="20"/>
      <c r="BP7" s="22">
        <v>45809</v>
      </c>
      <c r="BQ7" s="21" t="s">
        <v>227</v>
      </c>
      <c r="BR7" s="21" t="s">
        <v>447</v>
      </c>
      <c r="BS7" s="21">
        <v>5600</v>
      </c>
      <c r="BU7" s="20"/>
      <c r="BV7" s="22">
        <v>45809</v>
      </c>
      <c r="BW7" s="21" t="s">
        <v>227</v>
      </c>
      <c r="BX7" s="21" t="s">
        <v>447</v>
      </c>
      <c r="BY7" s="21">
        <v>5600</v>
      </c>
      <c r="CA7" s="20"/>
      <c r="CB7" s="22">
        <v>45809</v>
      </c>
      <c r="CC7" s="21" t="s">
        <v>227</v>
      </c>
      <c r="CD7" s="21" t="s">
        <v>447</v>
      </c>
      <c r="CE7" s="21">
        <v>5600</v>
      </c>
      <c r="CG7" s="20"/>
      <c r="CH7" s="22">
        <v>45809</v>
      </c>
      <c r="CI7" s="21" t="s">
        <v>227</v>
      </c>
      <c r="CJ7" s="21" t="s">
        <v>447</v>
      </c>
      <c r="CK7" s="21">
        <v>5600</v>
      </c>
      <c r="CM7" s="20"/>
      <c r="CN7" s="22">
        <v>45809</v>
      </c>
      <c r="CO7" s="21" t="s">
        <v>227</v>
      </c>
      <c r="CP7" s="21" t="s">
        <v>447</v>
      </c>
      <c r="CQ7" s="21">
        <v>5600</v>
      </c>
      <c r="CS7" s="20"/>
      <c r="CT7" s="22">
        <v>45809</v>
      </c>
      <c r="CU7" s="21" t="s">
        <v>227</v>
      </c>
      <c r="CV7" s="21" t="s">
        <v>447</v>
      </c>
      <c r="CW7" s="21">
        <v>5600</v>
      </c>
      <c r="CY7" s="20"/>
      <c r="CZ7" s="22">
        <v>45809</v>
      </c>
      <c r="DA7" s="21" t="s">
        <v>227</v>
      </c>
      <c r="DB7" s="21" t="s">
        <v>447</v>
      </c>
      <c r="DC7" s="21">
        <v>5600</v>
      </c>
      <c r="DE7" s="20"/>
      <c r="DF7" s="22">
        <v>45809</v>
      </c>
      <c r="DG7" s="21" t="s">
        <v>227</v>
      </c>
      <c r="DH7" s="21" t="s">
        <v>447</v>
      </c>
      <c r="DI7" s="21">
        <v>5600</v>
      </c>
      <c r="DK7" s="20"/>
      <c r="DL7" s="22">
        <v>45809</v>
      </c>
      <c r="DM7" s="21" t="s">
        <v>227</v>
      </c>
      <c r="DN7" s="21" t="s">
        <v>447</v>
      </c>
      <c r="DO7" s="21">
        <v>5600</v>
      </c>
      <c r="DQ7" s="20"/>
      <c r="DR7" s="22">
        <v>45809</v>
      </c>
      <c r="DS7" s="21" t="s">
        <v>227</v>
      </c>
      <c r="DT7" s="21" t="s">
        <v>447</v>
      </c>
      <c r="DU7" s="21">
        <v>5600</v>
      </c>
      <c r="DW7" s="20"/>
      <c r="DX7" s="22">
        <v>45809</v>
      </c>
      <c r="DY7" s="21" t="s">
        <v>227</v>
      </c>
      <c r="DZ7" s="21" t="s">
        <v>447</v>
      </c>
      <c r="EA7" s="21">
        <v>5600</v>
      </c>
      <c r="EC7" s="20"/>
      <c r="ED7" s="22">
        <v>45809</v>
      </c>
      <c r="EE7" s="21" t="s">
        <v>227</v>
      </c>
      <c r="EF7" s="21" t="s">
        <v>447</v>
      </c>
      <c r="EG7" s="21">
        <v>5600</v>
      </c>
      <c r="EI7" s="20"/>
      <c r="EJ7" s="22">
        <v>45809</v>
      </c>
      <c r="EK7" s="21" t="s">
        <v>227</v>
      </c>
      <c r="EL7" s="21" t="s">
        <v>447</v>
      </c>
      <c r="EM7" s="21">
        <v>5600</v>
      </c>
      <c r="EO7" s="20"/>
      <c r="EP7" s="22">
        <v>45809</v>
      </c>
      <c r="EQ7" s="21" t="s">
        <v>227</v>
      </c>
      <c r="ER7" s="21" t="s">
        <v>447</v>
      </c>
      <c r="ES7" s="21">
        <v>5600</v>
      </c>
      <c r="EU7" s="20"/>
      <c r="EV7" s="22">
        <v>45809</v>
      </c>
      <c r="EW7" s="21" t="s">
        <v>227</v>
      </c>
      <c r="EX7" s="21" t="s">
        <v>447</v>
      </c>
      <c r="EY7" s="21">
        <v>5600</v>
      </c>
      <c r="FA7" s="20"/>
      <c r="FB7" s="22">
        <v>45809</v>
      </c>
      <c r="FC7" s="21" t="s">
        <v>227</v>
      </c>
      <c r="FD7" s="21" t="s">
        <v>447</v>
      </c>
      <c r="FE7" s="21">
        <v>5600</v>
      </c>
      <c r="FG7" s="20"/>
      <c r="FH7" s="22">
        <v>45809</v>
      </c>
      <c r="FI7" s="21" t="s">
        <v>227</v>
      </c>
      <c r="FJ7" s="21" t="s">
        <v>447</v>
      </c>
      <c r="FK7" s="21">
        <v>5600</v>
      </c>
      <c r="FM7" s="20"/>
      <c r="FN7" s="22">
        <v>45809</v>
      </c>
      <c r="FO7" s="21" t="s">
        <v>227</v>
      </c>
      <c r="FP7" s="21" t="s">
        <v>447</v>
      </c>
      <c r="FQ7" s="21">
        <v>5600</v>
      </c>
      <c r="FS7" s="20"/>
      <c r="FT7" s="22">
        <v>45809</v>
      </c>
      <c r="FU7" s="21" t="s">
        <v>227</v>
      </c>
      <c r="FV7" s="21" t="s">
        <v>447</v>
      </c>
      <c r="FW7" s="21">
        <v>5600</v>
      </c>
      <c r="FY7" s="20"/>
      <c r="FZ7" s="22"/>
      <c r="GA7" s="21"/>
      <c r="GB7" s="21"/>
      <c r="GC7" s="21"/>
    </row>
    <row r="8" spans="1:185" x14ac:dyDescent="0.2">
      <c r="A8" s="20"/>
      <c r="B8" s="22">
        <v>45809</v>
      </c>
      <c r="C8" s="21" t="s">
        <v>231</v>
      </c>
      <c r="D8" s="21">
        <v>50</v>
      </c>
      <c r="E8" s="21">
        <v>155.53</v>
      </c>
      <c r="G8" s="20"/>
      <c r="H8" s="22">
        <v>45809</v>
      </c>
      <c r="I8" s="21" t="s">
        <v>231</v>
      </c>
      <c r="J8" s="21">
        <v>50</v>
      </c>
      <c r="K8" s="21">
        <v>155.53</v>
      </c>
      <c r="M8" s="20"/>
      <c r="N8" s="22">
        <v>45809</v>
      </c>
      <c r="O8" s="21" t="s">
        <v>231</v>
      </c>
      <c r="P8" s="21">
        <v>50</v>
      </c>
      <c r="Q8" s="21">
        <v>155.53</v>
      </c>
      <c r="S8" s="20"/>
      <c r="T8" s="22">
        <v>45809</v>
      </c>
      <c r="U8" s="21" t="s">
        <v>231</v>
      </c>
      <c r="V8" s="21">
        <v>50</v>
      </c>
      <c r="W8" s="21">
        <v>155.53</v>
      </c>
      <c r="Y8" s="20"/>
      <c r="Z8" s="22">
        <v>45809</v>
      </c>
      <c r="AA8" s="21" t="s">
        <v>231</v>
      </c>
      <c r="AB8" s="21">
        <v>50</v>
      </c>
      <c r="AC8" s="21">
        <v>155.53</v>
      </c>
      <c r="AE8" s="20"/>
      <c r="AF8" s="22">
        <v>45809</v>
      </c>
      <c r="AG8" s="21" t="s">
        <v>231</v>
      </c>
      <c r="AH8" s="21">
        <v>50</v>
      </c>
      <c r="AI8" s="21">
        <v>155.53</v>
      </c>
      <c r="AK8" s="20"/>
      <c r="AL8" s="22">
        <v>45809</v>
      </c>
      <c r="AM8" s="21" t="s">
        <v>231</v>
      </c>
      <c r="AN8" s="21">
        <v>50</v>
      </c>
      <c r="AO8" s="21">
        <v>155.53</v>
      </c>
      <c r="AQ8" s="20"/>
      <c r="AR8" s="22">
        <v>45809</v>
      </c>
      <c r="AS8" s="21" t="s">
        <v>231</v>
      </c>
      <c r="AT8" s="21">
        <v>50</v>
      </c>
      <c r="AU8" s="21">
        <v>155.53</v>
      </c>
      <c r="AW8" s="20"/>
      <c r="AX8" s="22">
        <v>45809</v>
      </c>
      <c r="AY8" s="21" t="s">
        <v>231</v>
      </c>
      <c r="AZ8" s="21">
        <v>50</v>
      </c>
      <c r="BA8" s="21">
        <v>155.53</v>
      </c>
      <c r="BC8" s="20"/>
      <c r="BD8" s="22">
        <v>45809</v>
      </c>
      <c r="BE8" s="21" t="s">
        <v>231</v>
      </c>
      <c r="BF8" s="21">
        <v>50</v>
      </c>
      <c r="BG8" s="21">
        <v>155.53</v>
      </c>
      <c r="BI8" s="20"/>
      <c r="BJ8" s="22">
        <v>45809</v>
      </c>
      <c r="BK8" s="21" t="s">
        <v>231</v>
      </c>
      <c r="BL8" s="21">
        <v>50</v>
      </c>
      <c r="BM8" s="21">
        <v>155.53</v>
      </c>
      <c r="BO8" s="20"/>
      <c r="BP8" s="22">
        <v>45809</v>
      </c>
      <c r="BQ8" s="21" t="s">
        <v>231</v>
      </c>
      <c r="BR8" s="21">
        <v>50</v>
      </c>
      <c r="BS8" s="21">
        <v>155.53</v>
      </c>
      <c r="BU8" s="20"/>
      <c r="BV8" s="22">
        <v>45809</v>
      </c>
      <c r="BW8" s="21" t="s">
        <v>231</v>
      </c>
      <c r="BX8" s="21">
        <v>50</v>
      </c>
      <c r="BY8" s="21">
        <v>155.53</v>
      </c>
      <c r="CA8" s="20"/>
      <c r="CB8" s="22">
        <v>45809</v>
      </c>
      <c r="CC8" s="21" t="s">
        <v>231</v>
      </c>
      <c r="CD8" s="21">
        <v>50</v>
      </c>
      <c r="CE8" s="21">
        <v>155.53</v>
      </c>
      <c r="CG8" s="20"/>
      <c r="CH8" s="22">
        <v>45809</v>
      </c>
      <c r="CI8" s="21" t="s">
        <v>231</v>
      </c>
      <c r="CJ8" s="21">
        <v>50</v>
      </c>
      <c r="CK8" s="21">
        <v>155.53</v>
      </c>
      <c r="CM8" s="20"/>
      <c r="CN8" s="22">
        <v>45809</v>
      </c>
      <c r="CO8" s="21" t="s">
        <v>231</v>
      </c>
      <c r="CP8" s="21">
        <v>50</v>
      </c>
      <c r="CQ8" s="21">
        <v>155.53</v>
      </c>
      <c r="CS8" s="20"/>
      <c r="CT8" s="22">
        <v>45809</v>
      </c>
      <c r="CU8" s="21" t="s">
        <v>231</v>
      </c>
      <c r="CV8" s="21">
        <v>50</v>
      </c>
      <c r="CW8" s="21">
        <v>155.53</v>
      </c>
      <c r="CY8" s="20"/>
      <c r="CZ8" s="22">
        <v>45809</v>
      </c>
      <c r="DA8" s="21" t="s">
        <v>231</v>
      </c>
      <c r="DB8" s="21">
        <v>50</v>
      </c>
      <c r="DC8" s="21">
        <v>155.53</v>
      </c>
      <c r="DE8" s="20"/>
      <c r="DF8" s="22">
        <v>45809</v>
      </c>
      <c r="DG8" s="21" t="s">
        <v>231</v>
      </c>
      <c r="DH8" s="21">
        <v>50</v>
      </c>
      <c r="DI8" s="21">
        <v>155.53</v>
      </c>
      <c r="DK8" s="20"/>
      <c r="DL8" s="22">
        <v>45809</v>
      </c>
      <c r="DM8" s="21" t="s">
        <v>231</v>
      </c>
      <c r="DN8" s="21">
        <v>50</v>
      </c>
      <c r="DO8" s="21">
        <v>155.53</v>
      </c>
      <c r="DQ8" s="20"/>
      <c r="DR8" s="22">
        <v>45809</v>
      </c>
      <c r="DS8" s="21" t="s">
        <v>231</v>
      </c>
      <c r="DT8" s="21">
        <v>50</v>
      </c>
      <c r="DU8" s="21">
        <v>155.53</v>
      </c>
      <c r="DW8" s="20"/>
      <c r="DX8" s="22">
        <v>45809</v>
      </c>
      <c r="DY8" s="21" t="s">
        <v>231</v>
      </c>
      <c r="DZ8" s="21">
        <v>50</v>
      </c>
      <c r="EA8" s="21">
        <v>155.53</v>
      </c>
      <c r="EC8" s="20"/>
      <c r="ED8" s="22">
        <v>45809</v>
      </c>
      <c r="EE8" s="21" t="s">
        <v>231</v>
      </c>
      <c r="EF8" s="21">
        <v>50</v>
      </c>
      <c r="EG8" s="21">
        <v>155.53</v>
      </c>
      <c r="EI8" s="20"/>
      <c r="EJ8" s="22">
        <v>45809</v>
      </c>
      <c r="EK8" s="21" t="s">
        <v>231</v>
      </c>
      <c r="EL8" s="21">
        <v>50</v>
      </c>
      <c r="EM8" s="21">
        <v>155.53</v>
      </c>
      <c r="EO8" s="20"/>
      <c r="EP8" s="22">
        <v>45809</v>
      </c>
      <c r="EQ8" s="21" t="s">
        <v>231</v>
      </c>
      <c r="ER8" s="21">
        <v>50</v>
      </c>
      <c r="ES8" s="21">
        <v>155.53</v>
      </c>
      <c r="EU8" s="20"/>
      <c r="EV8" s="22">
        <v>45809</v>
      </c>
      <c r="EW8" s="21" t="s">
        <v>231</v>
      </c>
      <c r="EX8" s="21">
        <v>50</v>
      </c>
      <c r="EY8" s="21">
        <v>155.53</v>
      </c>
      <c r="FA8" s="20"/>
      <c r="FB8" s="22">
        <v>45809</v>
      </c>
      <c r="FC8" s="21" t="s">
        <v>231</v>
      </c>
      <c r="FD8" s="21">
        <v>50</v>
      </c>
      <c r="FE8" s="21">
        <v>155.53</v>
      </c>
      <c r="FG8" s="20"/>
      <c r="FH8" s="22">
        <v>45809</v>
      </c>
      <c r="FI8" s="21" t="s">
        <v>231</v>
      </c>
      <c r="FJ8" s="21">
        <v>50</v>
      </c>
      <c r="FK8" s="21">
        <v>155.53</v>
      </c>
      <c r="FM8" s="20"/>
      <c r="FN8" s="22">
        <v>45809</v>
      </c>
      <c r="FO8" s="21" t="s">
        <v>231</v>
      </c>
      <c r="FP8" s="21">
        <v>50</v>
      </c>
      <c r="FQ8" s="21">
        <v>155.53</v>
      </c>
      <c r="FS8" s="20"/>
      <c r="FT8" s="22">
        <v>45809</v>
      </c>
      <c r="FU8" s="21" t="s">
        <v>231</v>
      </c>
      <c r="FV8" s="21">
        <v>50</v>
      </c>
      <c r="FW8" s="21">
        <v>155.53</v>
      </c>
      <c r="FY8" s="20"/>
      <c r="FZ8" s="22"/>
      <c r="GA8" s="21"/>
      <c r="GB8" s="21"/>
      <c r="GC8" s="21"/>
    </row>
    <row r="9" spans="1:185" x14ac:dyDescent="0.2">
      <c r="A9" s="20"/>
      <c r="B9" s="22">
        <v>45809</v>
      </c>
      <c r="C9" s="21" t="s">
        <v>233</v>
      </c>
      <c r="D9" s="21">
        <v>2</v>
      </c>
      <c r="E9" s="21">
        <v>6.82</v>
      </c>
      <c r="G9" s="20"/>
      <c r="H9" s="22">
        <v>45809</v>
      </c>
      <c r="I9" s="21" t="s">
        <v>233</v>
      </c>
      <c r="J9" s="21">
        <v>2</v>
      </c>
      <c r="K9" s="21">
        <v>6.82</v>
      </c>
      <c r="M9" s="20"/>
      <c r="N9" s="22">
        <v>45809</v>
      </c>
      <c r="O9" s="21" t="s">
        <v>233</v>
      </c>
      <c r="P9" s="21">
        <v>2</v>
      </c>
      <c r="Q9" s="21">
        <v>6.82</v>
      </c>
      <c r="S9" s="20"/>
      <c r="T9" s="22">
        <v>45809</v>
      </c>
      <c r="U9" s="21" t="s">
        <v>233</v>
      </c>
      <c r="V9" s="21">
        <v>2</v>
      </c>
      <c r="W9" s="21">
        <v>6.82</v>
      </c>
      <c r="Y9" s="20"/>
      <c r="Z9" s="22">
        <v>45809</v>
      </c>
      <c r="AA9" s="21" t="s">
        <v>233</v>
      </c>
      <c r="AB9" s="21">
        <v>2</v>
      </c>
      <c r="AC9" s="21">
        <v>6.82</v>
      </c>
      <c r="AE9" s="20"/>
      <c r="AF9" s="22">
        <v>45809</v>
      </c>
      <c r="AG9" s="21" t="s">
        <v>233</v>
      </c>
      <c r="AH9" s="21">
        <v>2</v>
      </c>
      <c r="AI9" s="21">
        <v>6.82</v>
      </c>
      <c r="AK9" s="20"/>
      <c r="AL9" s="22">
        <v>45809</v>
      </c>
      <c r="AM9" s="21" t="s">
        <v>233</v>
      </c>
      <c r="AN9" s="21">
        <v>2</v>
      </c>
      <c r="AO9" s="21">
        <v>6.82</v>
      </c>
      <c r="AQ9" s="20"/>
      <c r="AR9" s="22">
        <v>45809</v>
      </c>
      <c r="AS9" s="21" t="s">
        <v>233</v>
      </c>
      <c r="AT9" s="21">
        <v>2</v>
      </c>
      <c r="AU9" s="21">
        <v>6.82</v>
      </c>
      <c r="AW9" s="20"/>
      <c r="AX9" s="22">
        <v>45809</v>
      </c>
      <c r="AY9" s="21" t="s">
        <v>233</v>
      </c>
      <c r="AZ9" s="21">
        <v>2</v>
      </c>
      <c r="BA9" s="21">
        <v>6.82</v>
      </c>
      <c r="BC9" s="20"/>
      <c r="BD9" s="22">
        <v>45809</v>
      </c>
      <c r="BE9" s="21" t="s">
        <v>233</v>
      </c>
      <c r="BF9" s="21">
        <v>2</v>
      </c>
      <c r="BG9" s="21">
        <v>6.82</v>
      </c>
      <c r="BI9" s="20"/>
      <c r="BJ9" s="22">
        <v>45809</v>
      </c>
      <c r="BK9" s="21" t="s">
        <v>233</v>
      </c>
      <c r="BL9" s="21">
        <v>2</v>
      </c>
      <c r="BM9" s="21">
        <v>6.82</v>
      </c>
      <c r="BO9" s="20"/>
      <c r="BP9" s="22">
        <v>45809</v>
      </c>
      <c r="BQ9" s="21" t="s">
        <v>233</v>
      </c>
      <c r="BR9" s="21">
        <v>2</v>
      </c>
      <c r="BS9" s="21">
        <v>6.82</v>
      </c>
      <c r="BU9" s="20"/>
      <c r="BV9" s="22">
        <v>45809</v>
      </c>
      <c r="BW9" s="21" t="s">
        <v>233</v>
      </c>
      <c r="BX9" s="21">
        <v>2</v>
      </c>
      <c r="BY9" s="21">
        <v>6.82</v>
      </c>
      <c r="CA9" s="20"/>
      <c r="CB9" s="22">
        <v>45809</v>
      </c>
      <c r="CC9" s="21" t="s">
        <v>233</v>
      </c>
      <c r="CD9" s="21">
        <v>2</v>
      </c>
      <c r="CE9" s="21">
        <v>6.82</v>
      </c>
      <c r="CG9" s="20"/>
      <c r="CH9" s="22">
        <v>45809</v>
      </c>
      <c r="CI9" s="21" t="s">
        <v>233</v>
      </c>
      <c r="CJ9" s="21">
        <v>2</v>
      </c>
      <c r="CK9" s="21">
        <v>6.82</v>
      </c>
      <c r="CM9" s="20"/>
      <c r="CN9" s="22">
        <v>45809</v>
      </c>
      <c r="CO9" s="21" t="s">
        <v>233</v>
      </c>
      <c r="CP9" s="21">
        <v>2</v>
      </c>
      <c r="CQ9" s="21">
        <v>6.82</v>
      </c>
      <c r="CS9" s="20"/>
      <c r="CT9" s="22">
        <v>45809</v>
      </c>
      <c r="CU9" s="21" t="s">
        <v>233</v>
      </c>
      <c r="CV9" s="21">
        <v>2</v>
      </c>
      <c r="CW9" s="21">
        <v>6.82</v>
      </c>
      <c r="CY9" s="20"/>
      <c r="CZ9" s="22">
        <v>45809</v>
      </c>
      <c r="DA9" s="21" t="s">
        <v>233</v>
      </c>
      <c r="DB9" s="21">
        <v>2</v>
      </c>
      <c r="DC9" s="21">
        <v>6.82</v>
      </c>
      <c r="DE9" s="20"/>
      <c r="DF9" s="22">
        <v>45809</v>
      </c>
      <c r="DG9" s="21" t="s">
        <v>233</v>
      </c>
      <c r="DH9" s="21">
        <v>2</v>
      </c>
      <c r="DI9" s="21">
        <v>6.82</v>
      </c>
      <c r="DK9" s="20"/>
      <c r="DL9" s="22">
        <v>45809</v>
      </c>
      <c r="DM9" s="21" t="s">
        <v>233</v>
      </c>
      <c r="DN9" s="21">
        <v>2</v>
      </c>
      <c r="DO9" s="21">
        <v>6.82</v>
      </c>
      <c r="DQ9" s="20"/>
      <c r="DR9" s="22">
        <v>45809</v>
      </c>
      <c r="DS9" s="21" t="s">
        <v>233</v>
      </c>
      <c r="DT9" s="21">
        <v>2</v>
      </c>
      <c r="DU9" s="21">
        <v>6.82</v>
      </c>
      <c r="DW9" s="20"/>
      <c r="DX9" s="22">
        <v>45809</v>
      </c>
      <c r="DY9" s="21" t="s">
        <v>233</v>
      </c>
      <c r="DZ9" s="21">
        <v>2</v>
      </c>
      <c r="EA9" s="21">
        <v>6.82</v>
      </c>
      <c r="EC9" s="20"/>
      <c r="ED9" s="22">
        <v>45809</v>
      </c>
      <c r="EE9" s="21" t="s">
        <v>233</v>
      </c>
      <c r="EF9" s="21">
        <v>2</v>
      </c>
      <c r="EG9" s="21">
        <v>6.82</v>
      </c>
      <c r="EI9" s="20"/>
      <c r="EJ9" s="22">
        <v>45809</v>
      </c>
      <c r="EK9" s="21" t="s">
        <v>233</v>
      </c>
      <c r="EL9" s="21">
        <v>2</v>
      </c>
      <c r="EM9" s="21">
        <v>6.82</v>
      </c>
      <c r="EO9" s="20"/>
      <c r="EP9" s="22">
        <v>45809</v>
      </c>
      <c r="EQ9" s="21" t="s">
        <v>233</v>
      </c>
      <c r="ER9" s="21">
        <v>2</v>
      </c>
      <c r="ES9" s="21">
        <v>6.82</v>
      </c>
      <c r="EU9" s="20"/>
      <c r="EV9" s="22">
        <v>45809</v>
      </c>
      <c r="EW9" s="21" t="s">
        <v>233</v>
      </c>
      <c r="EX9" s="21">
        <v>2</v>
      </c>
      <c r="EY9" s="21">
        <v>6.82</v>
      </c>
      <c r="FA9" s="20"/>
      <c r="FB9" s="22">
        <v>45809</v>
      </c>
      <c r="FC9" s="21" t="s">
        <v>233</v>
      </c>
      <c r="FD9" s="21">
        <v>2</v>
      </c>
      <c r="FE9" s="21">
        <v>6.82</v>
      </c>
      <c r="FG9" s="20"/>
      <c r="FH9" s="22">
        <v>45809</v>
      </c>
      <c r="FI9" s="21" t="s">
        <v>233</v>
      </c>
      <c r="FJ9" s="21">
        <v>2</v>
      </c>
      <c r="FK9" s="21">
        <v>6.82</v>
      </c>
      <c r="FM9" s="20"/>
      <c r="FN9" s="22">
        <v>45809</v>
      </c>
      <c r="FO9" s="21" t="s">
        <v>233</v>
      </c>
      <c r="FP9" s="21">
        <v>2</v>
      </c>
      <c r="FQ9" s="21">
        <v>6.82</v>
      </c>
      <c r="FS9" s="20"/>
      <c r="FT9" s="22">
        <v>45809</v>
      </c>
      <c r="FU9" s="21" t="s">
        <v>233</v>
      </c>
      <c r="FV9" s="21">
        <v>2</v>
      </c>
      <c r="FW9" s="21">
        <v>6.82</v>
      </c>
      <c r="FY9" s="20"/>
      <c r="FZ9" s="22"/>
      <c r="GA9" s="21"/>
      <c r="GB9" s="21"/>
      <c r="GC9" s="21"/>
    </row>
    <row r="10" spans="1:185" x14ac:dyDescent="0.2">
      <c r="A10" s="20"/>
      <c r="B10" s="22">
        <v>45809</v>
      </c>
      <c r="C10" s="21" t="s">
        <v>235</v>
      </c>
      <c r="D10" s="21">
        <v>1</v>
      </c>
      <c r="E10" s="21">
        <v>16.5</v>
      </c>
      <c r="G10" s="20"/>
      <c r="H10" s="22">
        <v>45809</v>
      </c>
      <c r="I10" s="21" t="s">
        <v>235</v>
      </c>
      <c r="J10" s="21">
        <v>1</v>
      </c>
      <c r="K10" s="21">
        <v>16.5</v>
      </c>
      <c r="M10" s="20"/>
      <c r="N10" s="22">
        <v>45809</v>
      </c>
      <c r="O10" s="21" t="s">
        <v>235</v>
      </c>
      <c r="P10" s="21">
        <v>1</v>
      </c>
      <c r="Q10" s="21">
        <v>16.5</v>
      </c>
      <c r="S10" s="20"/>
      <c r="T10" s="22">
        <v>45809</v>
      </c>
      <c r="U10" s="21" t="s">
        <v>235</v>
      </c>
      <c r="V10" s="21">
        <v>1</v>
      </c>
      <c r="W10" s="21">
        <v>16.5</v>
      </c>
      <c r="Y10" s="20"/>
      <c r="Z10" s="22">
        <v>45809</v>
      </c>
      <c r="AA10" s="21" t="s">
        <v>235</v>
      </c>
      <c r="AB10" s="21">
        <v>1</v>
      </c>
      <c r="AC10" s="21">
        <v>16.5</v>
      </c>
      <c r="AE10" s="20"/>
      <c r="AF10" s="22">
        <v>45809</v>
      </c>
      <c r="AG10" s="21" t="s">
        <v>235</v>
      </c>
      <c r="AH10" s="21">
        <v>1</v>
      </c>
      <c r="AI10" s="21">
        <v>16.5</v>
      </c>
      <c r="AK10" s="20"/>
      <c r="AL10" s="22">
        <v>45809</v>
      </c>
      <c r="AM10" s="21" t="s">
        <v>235</v>
      </c>
      <c r="AN10" s="21">
        <v>1</v>
      </c>
      <c r="AO10" s="21">
        <v>16.5</v>
      </c>
      <c r="AQ10" s="20"/>
      <c r="AR10" s="22">
        <v>45809</v>
      </c>
      <c r="AS10" s="21" t="s">
        <v>235</v>
      </c>
      <c r="AT10" s="21">
        <v>1</v>
      </c>
      <c r="AU10" s="21">
        <v>16.5</v>
      </c>
      <c r="AW10" s="20"/>
      <c r="AX10" s="22">
        <v>45809</v>
      </c>
      <c r="AY10" s="21" t="s">
        <v>235</v>
      </c>
      <c r="AZ10" s="21">
        <v>1</v>
      </c>
      <c r="BA10" s="21">
        <v>16.5</v>
      </c>
      <c r="BC10" s="20"/>
      <c r="BD10" s="22">
        <v>45809</v>
      </c>
      <c r="BE10" s="21" t="s">
        <v>235</v>
      </c>
      <c r="BF10" s="21">
        <v>1</v>
      </c>
      <c r="BG10" s="21">
        <v>16.5</v>
      </c>
      <c r="BI10" s="20"/>
      <c r="BJ10" s="22">
        <v>45809</v>
      </c>
      <c r="BK10" s="21" t="s">
        <v>235</v>
      </c>
      <c r="BL10" s="21">
        <v>1</v>
      </c>
      <c r="BM10" s="21">
        <v>16.5</v>
      </c>
      <c r="BO10" s="20"/>
      <c r="BP10" s="22">
        <v>45809</v>
      </c>
      <c r="BQ10" s="21" t="s">
        <v>235</v>
      </c>
      <c r="BR10" s="21">
        <v>1</v>
      </c>
      <c r="BS10" s="21">
        <v>16.5</v>
      </c>
      <c r="BU10" s="20"/>
      <c r="BV10" s="22">
        <v>45809</v>
      </c>
      <c r="BW10" s="21" t="s">
        <v>235</v>
      </c>
      <c r="BX10" s="21">
        <v>1</v>
      </c>
      <c r="BY10" s="21">
        <v>16.5</v>
      </c>
      <c r="CA10" s="20"/>
      <c r="CB10" s="22">
        <v>45809</v>
      </c>
      <c r="CC10" s="21" t="s">
        <v>235</v>
      </c>
      <c r="CD10" s="21">
        <v>1</v>
      </c>
      <c r="CE10" s="21">
        <v>16.5</v>
      </c>
      <c r="CG10" s="20"/>
      <c r="CH10" s="22">
        <v>45809</v>
      </c>
      <c r="CI10" s="21" t="s">
        <v>235</v>
      </c>
      <c r="CJ10" s="21">
        <v>1</v>
      </c>
      <c r="CK10" s="21">
        <v>16.5</v>
      </c>
      <c r="CM10" s="20"/>
      <c r="CN10" s="22">
        <v>45809</v>
      </c>
      <c r="CO10" s="21" t="s">
        <v>235</v>
      </c>
      <c r="CP10" s="21">
        <v>1</v>
      </c>
      <c r="CQ10" s="21">
        <v>16.5</v>
      </c>
      <c r="CS10" s="20"/>
      <c r="CT10" s="22">
        <v>45809</v>
      </c>
      <c r="CU10" s="21" t="s">
        <v>235</v>
      </c>
      <c r="CV10" s="21">
        <v>1</v>
      </c>
      <c r="CW10" s="21">
        <v>16.5</v>
      </c>
      <c r="CY10" s="20"/>
      <c r="CZ10" s="22">
        <v>45809</v>
      </c>
      <c r="DA10" s="21" t="s">
        <v>235</v>
      </c>
      <c r="DB10" s="21">
        <v>1</v>
      </c>
      <c r="DC10" s="21">
        <v>16.5</v>
      </c>
      <c r="DE10" s="20"/>
      <c r="DF10" s="22">
        <v>45809</v>
      </c>
      <c r="DG10" s="21" t="s">
        <v>235</v>
      </c>
      <c r="DH10" s="21">
        <v>1</v>
      </c>
      <c r="DI10" s="21">
        <v>16.5</v>
      </c>
      <c r="DK10" s="20"/>
      <c r="DL10" s="22">
        <v>45809</v>
      </c>
      <c r="DM10" s="21" t="s">
        <v>235</v>
      </c>
      <c r="DN10" s="21">
        <v>1</v>
      </c>
      <c r="DO10" s="21">
        <v>16.5</v>
      </c>
      <c r="DQ10" s="20"/>
      <c r="DR10" s="22">
        <v>45809</v>
      </c>
      <c r="DS10" s="21" t="s">
        <v>235</v>
      </c>
      <c r="DT10" s="21">
        <v>1</v>
      </c>
      <c r="DU10" s="21">
        <v>16.5</v>
      </c>
      <c r="DW10" s="20"/>
      <c r="DX10" s="22">
        <v>45809</v>
      </c>
      <c r="DY10" s="21" t="s">
        <v>235</v>
      </c>
      <c r="DZ10" s="21">
        <v>1</v>
      </c>
      <c r="EA10" s="21">
        <v>16.5</v>
      </c>
      <c r="EC10" s="20"/>
      <c r="ED10" s="22">
        <v>45809</v>
      </c>
      <c r="EE10" s="21" t="s">
        <v>235</v>
      </c>
      <c r="EF10" s="21">
        <v>1</v>
      </c>
      <c r="EG10" s="21">
        <v>16.5</v>
      </c>
      <c r="EI10" s="20"/>
      <c r="EJ10" s="22">
        <v>45809</v>
      </c>
      <c r="EK10" s="21" t="s">
        <v>235</v>
      </c>
      <c r="EL10" s="21">
        <v>1</v>
      </c>
      <c r="EM10" s="21">
        <v>16.5</v>
      </c>
      <c r="EO10" s="20"/>
      <c r="EP10" s="22">
        <v>45809</v>
      </c>
      <c r="EQ10" s="21" t="s">
        <v>235</v>
      </c>
      <c r="ER10" s="21">
        <v>1</v>
      </c>
      <c r="ES10" s="21">
        <v>16.5</v>
      </c>
      <c r="EU10" s="20"/>
      <c r="EV10" s="22">
        <v>45809</v>
      </c>
      <c r="EW10" s="21" t="s">
        <v>235</v>
      </c>
      <c r="EX10" s="21">
        <v>1</v>
      </c>
      <c r="EY10" s="21">
        <v>16.5</v>
      </c>
      <c r="FA10" s="20"/>
      <c r="FB10" s="22">
        <v>45809</v>
      </c>
      <c r="FC10" s="21" t="s">
        <v>235</v>
      </c>
      <c r="FD10" s="21">
        <v>1</v>
      </c>
      <c r="FE10" s="21">
        <v>16.5</v>
      </c>
      <c r="FG10" s="20"/>
      <c r="FH10" s="22">
        <v>45809</v>
      </c>
      <c r="FI10" s="21" t="s">
        <v>235</v>
      </c>
      <c r="FJ10" s="21">
        <v>1</v>
      </c>
      <c r="FK10" s="21">
        <v>16.5</v>
      </c>
      <c r="FM10" s="20"/>
      <c r="FN10" s="22">
        <v>45809</v>
      </c>
      <c r="FO10" s="21" t="s">
        <v>235</v>
      </c>
      <c r="FP10" s="21">
        <v>1</v>
      </c>
      <c r="FQ10" s="21">
        <v>16.5</v>
      </c>
      <c r="FS10" s="20"/>
      <c r="FT10" s="22">
        <v>45809</v>
      </c>
      <c r="FU10" s="21" t="s">
        <v>235</v>
      </c>
      <c r="FV10" s="21">
        <v>1</v>
      </c>
      <c r="FW10" s="21">
        <v>16.5</v>
      </c>
      <c r="FY10" s="20"/>
      <c r="FZ10" s="22"/>
      <c r="GA10" s="21"/>
      <c r="GB10" s="21"/>
      <c r="GC10" s="21"/>
    </row>
    <row r="11" spans="1:185" x14ac:dyDescent="0.2">
      <c r="A11" s="20"/>
      <c r="B11" s="22">
        <v>45809</v>
      </c>
      <c r="C11" s="21" t="s">
        <v>237</v>
      </c>
      <c r="D11" s="21">
        <v>0</v>
      </c>
      <c r="E11" s="21">
        <v>0</v>
      </c>
      <c r="G11" s="20"/>
      <c r="H11" s="22">
        <v>45809</v>
      </c>
      <c r="I11" s="21" t="s">
        <v>237</v>
      </c>
      <c r="J11" s="21">
        <v>0</v>
      </c>
      <c r="K11" s="21">
        <v>0</v>
      </c>
      <c r="M11" s="20"/>
      <c r="N11" s="22">
        <v>45809</v>
      </c>
      <c r="O11" s="21" t="s">
        <v>237</v>
      </c>
      <c r="P11" s="21">
        <v>0</v>
      </c>
      <c r="Q11" s="21">
        <v>0</v>
      </c>
      <c r="S11" s="20"/>
      <c r="T11" s="22">
        <v>45809</v>
      </c>
      <c r="U11" s="21" t="s">
        <v>237</v>
      </c>
      <c r="V11" s="21">
        <v>0</v>
      </c>
      <c r="W11" s="21">
        <v>0</v>
      </c>
      <c r="Y11" s="20"/>
      <c r="Z11" s="22">
        <v>45809</v>
      </c>
      <c r="AA11" s="21" t="s">
        <v>237</v>
      </c>
      <c r="AB11" s="21">
        <v>0</v>
      </c>
      <c r="AC11" s="21">
        <v>0</v>
      </c>
      <c r="AE11" s="20"/>
      <c r="AF11" s="22">
        <v>45809</v>
      </c>
      <c r="AG11" s="21" t="s">
        <v>237</v>
      </c>
      <c r="AH11" s="21">
        <v>0</v>
      </c>
      <c r="AI11" s="21">
        <v>0</v>
      </c>
      <c r="AK11" s="20"/>
      <c r="AL11" s="22">
        <v>45809</v>
      </c>
      <c r="AM11" s="21" t="s">
        <v>237</v>
      </c>
      <c r="AN11" s="21">
        <v>0</v>
      </c>
      <c r="AO11" s="21">
        <v>0</v>
      </c>
      <c r="AQ11" s="20"/>
      <c r="AR11" s="22">
        <v>45809</v>
      </c>
      <c r="AS11" s="21" t="s">
        <v>237</v>
      </c>
      <c r="AT11" s="21">
        <v>0</v>
      </c>
      <c r="AU11" s="21">
        <v>0</v>
      </c>
      <c r="AW11" s="20"/>
      <c r="AX11" s="22">
        <v>45809</v>
      </c>
      <c r="AY11" s="21" t="s">
        <v>237</v>
      </c>
      <c r="AZ11" s="21">
        <v>0</v>
      </c>
      <c r="BA11" s="21">
        <v>0</v>
      </c>
      <c r="BC11" s="20"/>
      <c r="BD11" s="22">
        <v>45809</v>
      </c>
      <c r="BE11" s="21" t="s">
        <v>237</v>
      </c>
      <c r="BF11" s="21">
        <v>0</v>
      </c>
      <c r="BG11" s="21">
        <v>0</v>
      </c>
      <c r="BI11" s="20"/>
      <c r="BJ11" s="22">
        <v>45809</v>
      </c>
      <c r="BK11" s="21" t="s">
        <v>237</v>
      </c>
      <c r="BL11" s="21">
        <v>0</v>
      </c>
      <c r="BM11" s="21">
        <v>0</v>
      </c>
      <c r="BO11" s="20"/>
      <c r="BP11" s="22">
        <v>45809</v>
      </c>
      <c r="BQ11" s="21" t="s">
        <v>237</v>
      </c>
      <c r="BR11" s="21">
        <v>0</v>
      </c>
      <c r="BS11" s="21">
        <v>0</v>
      </c>
      <c r="BU11" s="20"/>
      <c r="BV11" s="22">
        <v>45809</v>
      </c>
      <c r="BW11" s="21" t="s">
        <v>237</v>
      </c>
      <c r="BX11" s="21">
        <v>0</v>
      </c>
      <c r="BY11" s="21">
        <v>0</v>
      </c>
      <c r="CA11" s="20"/>
      <c r="CB11" s="22">
        <v>45809</v>
      </c>
      <c r="CC11" s="21" t="s">
        <v>237</v>
      </c>
      <c r="CD11" s="21">
        <v>0</v>
      </c>
      <c r="CE11" s="21">
        <v>0</v>
      </c>
      <c r="CG11" s="20"/>
      <c r="CH11" s="22">
        <v>45809</v>
      </c>
      <c r="CI11" s="21" t="s">
        <v>237</v>
      </c>
      <c r="CJ11" s="21">
        <v>0</v>
      </c>
      <c r="CK11" s="21">
        <v>0</v>
      </c>
      <c r="CM11" s="20"/>
      <c r="CN11" s="22">
        <v>45809</v>
      </c>
      <c r="CO11" s="21" t="s">
        <v>237</v>
      </c>
      <c r="CP11" s="21">
        <v>0</v>
      </c>
      <c r="CQ11" s="21">
        <v>0</v>
      </c>
      <c r="CS11" s="20"/>
      <c r="CT11" s="22">
        <v>45809</v>
      </c>
      <c r="CU11" s="21" t="s">
        <v>237</v>
      </c>
      <c r="CV11" s="21">
        <v>0</v>
      </c>
      <c r="CW11" s="21">
        <v>0</v>
      </c>
      <c r="CY11" s="20"/>
      <c r="CZ11" s="22">
        <v>45809</v>
      </c>
      <c r="DA11" s="21" t="s">
        <v>237</v>
      </c>
      <c r="DB11" s="21">
        <v>0</v>
      </c>
      <c r="DC11" s="21">
        <v>0</v>
      </c>
      <c r="DE11" s="20"/>
      <c r="DF11" s="22">
        <v>45809</v>
      </c>
      <c r="DG11" s="21" t="s">
        <v>237</v>
      </c>
      <c r="DH11" s="21">
        <v>0</v>
      </c>
      <c r="DI11" s="21">
        <v>0</v>
      </c>
      <c r="DK11" s="20"/>
      <c r="DL11" s="22">
        <v>45809</v>
      </c>
      <c r="DM11" s="21" t="s">
        <v>237</v>
      </c>
      <c r="DN11" s="21">
        <v>0</v>
      </c>
      <c r="DO11" s="21">
        <v>0</v>
      </c>
      <c r="DQ11" s="20"/>
      <c r="DR11" s="22">
        <v>45809</v>
      </c>
      <c r="DS11" s="21" t="s">
        <v>237</v>
      </c>
      <c r="DT11" s="21">
        <v>0</v>
      </c>
      <c r="DU11" s="21">
        <v>0</v>
      </c>
      <c r="DW11" s="20"/>
      <c r="DX11" s="22">
        <v>45809</v>
      </c>
      <c r="DY11" s="21" t="s">
        <v>237</v>
      </c>
      <c r="DZ11" s="21">
        <v>0</v>
      </c>
      <c r="EA11" s="21">
        <v>0</v>
      </c>
      <c r="EC11" s="20"/>
      <c r="ED11" s="22">
        <v>45809</v>
      </c>
      <c r="EE11" s="21" t="s">
        <v>237</v>
      </c>
      <c r="EF11" s="21">
        <v>0</v>
      </c>
      <c r="EG11" s="21">
        <v>0</v>
      </c>
      <c r="EI11" s="20"/>
      <c r="EJ11" s="22">
        <v>45809</v>
      </c>
      <c r="EK11" s="21" t="s">
        <v>237</v>
      </c>
      <c r="EL11" s="21">
        <v>0</v>
      </c>
      <c r="EM11" s="21">
        <v>0</v>
      </c>
      <c r="EO11" s="20"/>
      <c r="EP11" s="22">
        <v>45809</v>
      </c>
      <c r="EQ11" s="21" t="s">
        <v>237</v>
      </c>
      <c r="ER11" s="21">
        <v>0</v>
      </c>
      <c r="ES11" s="21">
        <v>0</v>
      </c>
      <c r="EU11" s="20"/>
      <c r="EV11" s="22">
        <v>45809</v>
      </c>
      <c r="EW11" s="21" t="s">
        <v>237</v>
      </c>
      <c r="EX11" s="21">
        <v>0</v>
      </c>
      <c r="EY11" s="21">
        <v>0</v>
      </c>
      <c r="FA11" s="20"/>
      <c r="FB11" s="22">
        <v>45809</v>
      </c>
      <c r="FC11" s="21" t="s">
        <v>237</v>
      </c>
      <c r="FD11" s="21">
        <v>0</v>
      </c>
      <c r="FE11" s="21">
        <v>0</v>
      </c>
      <c r="FG11" s="20"/>
      <c r="FH11" s="22">
        <v>45809</v>
      </c>
      <c r="FI11" s="21" t="s">
        <v>237</v>
      </c>
      <c r="FJ11" s="21">
        <v>0</v>
      </c>
      <c r="FK11" s="21">
        <v>0</v>
      </c>
      <c r="FM11" s="20"/>
      <c r="FN11" s="22">
        <v>45809</v>
      </c>
      <c r="FO11" s="21" t="s">
        <v>237</v>
      </c>
      <c r="FP11" s="21">
        <v>0</v>
      </c>
      <c r="FQ11" s="21">
        <v>0</v>
      </c>
      <c r="FS11" s="20"/>
      <c r="FT11" s="22">
        <v>45809</v>
      </c>
      <c r="FU11" s="21" t="s">
        <v>237</v>
      </c>
      <c r="FV11" s="21">
        <v>0</v>
      </c>
      <c r="FW11" s="21">
        <v>0</v>
      </c>
      <c r="FY11" s="20"/>
      <c r="FZ11" s="22"/>
      <c r="GA11" s="21"/>
      <c r="GB11" s="21"/>
      <c r="GC11" s="21"/>
    </row>
    <row r="12" spans="1:185" x14ac:dyDescent="0.2">
      <c r="A12" s="20"/>
      <c r="B12" s="22">
        <v>45809</v>
      </c>
      <c r="C12" s="21" t="s">
        <v>239</v>
      </c>
      <c r="D12" s="21">
        <v>2</v>
      </c>
      <c r="E12" s="21">
        <v>19.25</v>
      </c>
      <c r="G12" s="20"/>
      <c r="H12" s="22">
        <v>45809</v>
      </c>
      <c r="I12" s="21" t="s">
        <v>239</v>
      </c>
      <c r="J12" s="21">
        <v>2</v>
      </c>
      <c r="K12" s="21">
        <v>19.25</v>
      </c>
      <c r="M12" s="20"/>
      <c r="N12" s="22">
        <v>45809</v>
      </c>
      <c r="O12" s="21" t="s">
        <v>239</v>
      </c>
      <c r="P12" s="21">
        <v>2</v>
      </c>
      <c r="Q12" s="21">
        <v>19.25</v>
      </c>
      <c r="S12" s="20"/>
      <c r="T12" s="22">
        <v>45809</v>
      </c>
      <c r="U12" s="21" t="s">
        <v>239</v>
      </c>
      <c r="V12" s="21">
        <v>2</v>
      </c>
      <c r="W12" s="21">
        <v>19.25</v>
      </c>
      <c r="Y12" s="20"/>
      <c r="Z12" s="22">
        <v>45809</v>
      </c>
      <c r="AA12" s="21" t="s">
        <v>239</v>
      </c>
      <c r="AB12" s="21">
        <v>2</v>
      </c>
      <c r="AC12" s="21">
        <v>19.25</v>
      </c>
      <c r="AE12" s="20"/>
      <c r="AF12" s="22">
        <v>45809</v>
      </c>
      <c r="AG12" s="21" t="s">
        <v>239</v>
      </c>
      <c r="AH12" s="21">
        <v>2</v>
      </c>
      <c r="AI12" s="21">
        <v>19.25</v>
      </c>
      <c r="AK12" s="20"/>
      <c r="AL12" s="22">
        <v>45809</v>
      </c>
      <c r="AM12" s="21" t="s">
        <v>239</v>
      </c>
      <c r="AN12" s="21">
        <v>2</v>
      </c>
      <c r="AO12" s="21">
        <v>19.25</v>
      </c>
      <c r="AQ12" s="20"/>
      <c r="AR12" s="22">
        <v>45809</v>
      </c>
      <c r="AS12" s="21" t="s">
        <v>239</v>
      </c>
      <c r="AT12" s="21">
        <v>2</v>
      </c>
      <c r="AU12" s="21">
        <v>19.25</v>
      </c>
      <c r="AW12" s="20"/>
      <c r="AX12" s="22">
        <v>45809</v>
      </c>
      <c r="AY12" s="21" t="s">
        <v>239</v>
      </c>
      <c r="AZ12" s="21">
        <v>2</v>
      </c>
      <c r="BA12" s="21">
        <v>19.25</v>
      </c>
      <c r="BC12" s="20"/>
      <c r="BD12" s="22">
        <v>45809</v>
      </c>
      <c r="BE12" s="21" t="s">
        <v>239</v>
      </c>
      <c r="BF12" s="21">
        <v>2</v>
      </c>
      <c r="BG12" s="21">
        <v>19.25</v>
      </c>
      <c r="BI12" s="20"/>
      <c r="BJ12" s="22">
        <v>45809</v>
      </c>
      <c r="BK12" s="21" t="s">
        <v>239</v>
      </c>
      <c r="BL12" s="21">
        <v>2</v>
      </c>
      <c r="BM12" s="21">
        <v>19.25</v>
      </c>
      <c r="BO12" s="20"/>
      <c r="BP12" s="22">
        <v>45809</v>
      </c>
      <c r="BQ12" s="21" t="s">
        <v>239</v>
      </c>
      <c r="BR12" s="21">
        <v>2</v>
      </c>
      <c r="BS12" s="21">
        <v>19.25</v>
      </c>
      <c r="BU12" s="20"/>
      <c r="BV12" s="22">
        <v>45809</v>
      </c>
      <c r="BW12" s="21" t="s">
        <v>239</v>
      </c>
      <c r="BX12" s="21">
        <v>2</v>
      </c>
      <c r="BY12" s="21">
        <v>19.25</v>
      </c>
      <c r="CA12" s="20"/>
      <c r="CB12" s="22">
        <v>45809</v>
      </c>
      <c r="CC12" s="21" t="s">
        <v>239</v>
      </c>
      <c r="CD12" s="21">
        <v>2</v>
      </c>
      <c r="CE12" s="21">
        <v>19.25</v>
      </c>
      <c r="CG12" s="20"/>
      <c r="CH12" s="22">
        <v>45809</v>
      </c>
      <c r="CI12" s="21" t="s">
        <v>239</v>
      </c>
      <c r="CJ12" s="21">
        <v>2</v>
      </c>
      <c r="CK12" s="21">
        <v>19.25</v>
      </c>
      <c r="CM12" s="20"/>
      <c r="CN12" s="22">
        <v>45809</v>
      </c>
      <c r="CO12" s="21" t="s">
        <v>239</v>
      </c>
      <c r="CP12" s="21">
        <v>2</v>
      </c>
      <c r="CQ12" s="21">
        <v>19.25</v>
      </c>
      <c r="CS12" s="20"/>
      <c r="CT12" s="22">
        <v>45809</v>
      </c>
      <c r="CU12" s="21" t="s">
        <v>239</v>
      </c>
      <c r="CV12" s="21">
        <v>2</v>
      </c>
      <c r="CW12" s="21">
        <v>19.25</v>
      </c>
      <c r="CY12" s="20"/>
      <c r="CZ12" s="22">
        <v>45809</v>
      </c>
      <c r="DA12" s="21" t="s">
        <v>239</v>
      </c>
      <c r="DB12" s="21">
        <v>2</v>
      </c>
      <c r="DC12" s="21">
        <v>19.25</v>
      </c>
      <c r="DE12" s="20"/>
      <c r="DF12" s="22">
        <v>45809</v>
      </c>
      <c r="DG12" s="21" t="s">
        <v>239</v>
      </c>
      <c r="DH12" s="21">
        <v>2</v>
      </c>
      <c r="DI12" s="21">
        <v>19.25</v>
      </c>
      <c r="DK12" s="20"/>
      <c r="DL12" s="22">
        <v>45809</v>
      </c>
      <c r="DM12" s="21" t="s">
        <v>239</v>
      </c>
      <c r="DN12" s="21">
        <v>2</v>
      </c>
      <c r="DO12" s="21">
        <v>19.25</v>
      </c>
      <c r="DQ12" s="20"/>
      <c r="DR12" s="22">
        <v>45809</v>
      </c>
      <c r="DS12" s="21" t="s">
        <v>239</v>
      </c>
      <c r="DT12" s="21">
        <v>2</v>
      </c>
      <c r="DU12" s="21">
        <v>19.25</v>
      </c>
      <c r="DW12" s="20"/>
      <c r="DX12" s="22">
        <v>45809</v>
      </c>
      <c r="DY12" s="21" t="s">
        <v>239</v>
      </c>
      <c r="DZ12" s="21">
        <v>2</v>
      </c>
      <c r="EA12" s="21">
        <v>19.25</v>
      </c>
      <c r="EC12" s="20"/>
      <c r="ED12" s="22">
        <v>45809</v>
      </c>
      <c r="EE12" s="21" t="s">
        <v>239</v>
      </c>
      <c r="EF12" s="21">
        <v>2</v>
      </c>
      <c r="EG12" s="21">
        <v>19.25</v>
      </c>
      <c r="EI12" s="20"/>
      <c r="EJ12" s="22">
        <v>45809</v>
      </c>
      <c r="EK12" s="21" t="s">
        <v>239</v>
      </c>
      <c r="EL12" s="21">
        <v>2</v>
      </c>
      <c r="EM12" s="21">
        <v>19.25</v>
      </c>
      <c r="EO12" s="20"/>
      <c r="EP12" s="22">
        <v>45809</v>
      </c>
      <c r="EQ12" s="21" t="s">
        <v>239</v>
      </c>
      <c r="ER12" s="21">
        <v>2</v>
      </c>
      <c r="ES12" s="21">
        <v>19.25</v>
      </c>
      <c r="EU12" s="20"/>
      <c r="EV12" s="22">
        <v>45809</v>
      </c>
      <c r="EW12" s="21" t="s">
        <v>239</v>
      </c>
      <c r="EX12" s="21">
        <v>2</v>
      </c>
      <c r="EY12" s="21">
        <v>19.25</v>
      </c>
      <c r="FA12" s="20"/>
      <c r="FB12" s="22">
        <v>45809</v>
      </c>
      <c r="FC12" s="21" t="s">
        <v>239</v>
      </c>
      <c r="FD12" s="21">
        <v>2</v>
      </c>
      <c r="FE12" s="21">
        <v>19.25</v>
      </c>
      <c r="FG12" s="20"/>
      <c r="FH12" s="22">
        <v>45809</v>
      </c>
      <c r="FI12" s="21" t="s">
        <v>239</v>
      </c>
      <c r="FJ12" s="21">
        <v>2</v>
      </c>
      <c r="FK12" s="21">
        <v>19.25</v>
      </c>
      <c r="FM12" s="20"/>
      <c r="FN12" s="22">
        <v>45809</v>
      </c>
      <c r="FO12" s="21" t="s">
        <v>239</v>
      </c>
      <c r="FP12" s="21">
        <v>2</v>
      </c>
      <c r="FQ12" s="21">
        <v>19.25</v>
      </c>
      <c r="FS12" s="20"/>
      <c r="FT12" s="22">
        <v>45809</v>
      </c>
      <c r="FU12" s="21" t="s">
        <v>239</v>
      </c>
      <c r="FV12" s="21">
        <v>2</v>
      </c>
      <c r="FW12" s="21">
        <v>19.25</v>
      </c>
      <c r="FY12" s="20"/>
      <c r="FZ12" s="22"/>
      <c r="GA12" s="21"/>
      <c r="GB12" s="21"/>
      <c r="GC12" s="21"/>
    </row>
    <row r="13" spans="1:185" x14ac:dyDescent="0.2">
      <c r="A13" s="20"/>
      <c r="B13" s="22">
        <v>45809</v>
      </c>
      <c r="C13" s="21" t="s">
        <v>245</v>
      </c>
      <c r="D13" s="21" t="s">
        <v>447</v>
      </c>
      <c r="E13" s="21">
        <v>6564</v>
      </c>
      <c r="G13" s="20"/>
      <c r="H13" s="22">
        <v>45809</v>
      </c>
      <c r="I13" s="21" t="s">
        <v>245</v>
      </c>
      <c r="J13" s="21" t="s">
        <v>447</v>
      </c>
      <c r="K13" s="21">
        <v>6564</v>
      </c>
      <c r="M13" s="20"/>
      <c r="N13" s="22">
        <v>45809</v>
      </c>
      <c r="O13" s="21" t="s">
        <v>245</v>
      </c>
      <c r="P13" s="21" t="s">
        <v>447</v>
      </c>
      <c r="Q13" s="21">
        <v>6564</v>
      </c>
      <c r="S13" s="20"/>
      <c r="T13" s="22">
        <v>45809</v>
      </c>
      <c r="U13" s="21" t="s">
        <v>245</v>
      </c>
      <c r="V13" s="21" t="s">
        <v>447</v>
      </c>
      <c r="W13" s="21">
        <v>6564</v>
      </c>
      <c r="Y13" s="20"/>
      <c r="Z13" s="22">
        <v>45809</v>
      </c>
      <c r="AA13" s="21" t="s">
        <v>245</v>
      </c>
      <c r="AB13" s="21" t="s">
        <v>447</v>
      </c>
      <c r="AC13" s="21">
        <v>6564</v>
      </c>
      <c r="AE13" s="20"/>
      <c r="AF13" s="22">
        <v>45809</v>
      </c>
      <c r="AG13" s="21" t="s">
        <v>245</v>
      </c>
      <c r="AH13" s="21" t="s">
        <v>447</v>
      </c>
      <c r="AI13" s="21">
        <v>6564</v>
      </c>
      <c r="AK13" s="20"/>
      <c r="AL13" s="22">
        <v>45809</v>
      </c>
      <c r="AM13" s="21" t="s">
        <v>245</v>
      </c>
      <c r="AN13" s="21" t="s">
        <v>447</v>
      </c>
      <c r="AO13" s="21">
        <v>6564</v>
      </c>
      <c r="AQ13" s="20"/>
      <c r="AR13" s="22">
        <v>45809</v>
      </c>
      <c r="AS13" s="21" t="s">
        <v>245</v>
      </c>
      <c r="AT13" s="21" t="s">
        <v>447</v>
      </c>
      <c r="AU13" s="21">
        <v>6564</v>
      </c>
      <c r="AW13" s="20"/>
      <c r="AX13" s="22">
        <v>45809</v>
      </c>
      <c r="AY13" s="21" t="s">
        <v>245</v>
      </c>
      <c r="AZ13" s="21" t="s">
        <v>447</v>
      </c>
      <c r="BA13" s="21">
        <v>6564</v>
      </c>
      <c r="BC13" s="20"/>
      <c r="BD13" s="22">
        <v>45809</v>
      </c>
      <c r="BE13" s="21" t="s">
        <v>245</v>
      </c>
      <c r="BF13" s="21" t="s">
        <v>447</v>
      </c>
      <c r="BG13" s="21">
        <v>6564</v>
      </c>
      <c r="BI13" s="20"/>
      <c r="BJ13" s="22">
        <v>45809</v>
      </c>
      <c r="BK13" s="21" t="s">
        <v>245</v>
      </c>
      <c r="BL13" s="21" t="s">
        <v>447</v>
      </c>
      <c r="BM13" s="21">
        <v>6564</v>
      </c>
      <c r="BO13" s="20"/>
      <c r="BP13" s="22">
        <v>45809</v>
      </c>
      <c r="BQ13" s="21" t="s">
        <v>245</v>
      </c>
      <c r="BR13" s="21" t="s">
        <v>447</v>
      </c>
      <c r="BS13" s="21">
        <v>6564</v>
      </c>
      <c r="BU13" s="20"/>
      <c r="BV13" s="22">
        <v>45809</v>
      </c>
      <c r="BW13" s="21" t="s">
        <v>245</v>
      </c>
      <c r="BX13" s="21" t="s">
        <v>447</v>
      </c>
      <c r="BY13" s="21">
        <v>6564</v>
      </c>
      <c r="CA13" s="20"/>
      <c r="CB13" s="22">
        <v>45809</v>
      </c>
      <c r="CC13" s="21" t="s">
        <v>245</v>
      </c>
      <c r="CD13" s="21" t="s">
        <v>447</v>
      </c>
      <c r="CE13" s="21">
        <v>6564</v>
      </c>
      <c r="CG13" s="20"/>
      <c r="CH13" s="22">
        <v>45809</v>
      </c>
      <c r="CI13" s="21" t="s">
        <v>245</v>
      </c>
      <c r="CJ13" s="21" t="s">
        <v>447</v>
      </c>
      <c r="CK13" s="21">
        <v>6564</v>
      </c>
      <c r="CM13" s="20"/>
      <c r="CN13" s="22">
        <v>45809</v>
      </c>
      <c r="CO13" s="21" t="s">
        <v>245</v>
      </c>
      <c r="CP13" s="21" t="s">
        <v>447</v>
      </c>
      <c r="CQ13" s="21">
        <v>6564</v>
      </c>
      <c r="CS13" s="20"/>
      <c r="CT13" s="22">
        <v>45809</v>
      </c>
      <c r="CU13" s="21" t="s">
        <v>245</v>
      </c>
      <c r="CV13" s="21" t="s">
        <v>447</v>
      </c>
      <c r="CW13" s="21">
        <v>6564</v>
      </c>
      <c r="CY13" s="20"/>
      <c r="CZ13" s="22">
        <v>45809</v>
      </c>
      <c r="DA13" s="21" t="s">
        <v>245</v>
      </c>
      <c r="DB13" s="21" t="s">
        <v>447</v>
      </c>
      <c r="DC13" s="21">
        <v>6564</v>
      </c>
      <c r="DE13" s="20"/>
      <c r="DF13" s="22">
        <v>45809</v>
      </c>
      <c r="DG13" s="21" t="s">
        <v>245</v>
      </c>
      <c r="DH13" s="21" t="s">
        <v>447</v>
      </c>
      <c r="DI13" s="21">
        <v>6564</v>
      </c>
      <c r="DK13" s="20"/>
      <c r="DL13" s="22">
        <v>45809</v>
      </c>
      <c r="DM13" s="21" t="s">
        <v>245</v>
      </c>
      <c r="DN13" s="21" t="s">
        <v>447</v>
      </c>
      <c r="DO13" s="21">
        <v>6564</v>
      </c>
      <c r="DQ13" s="20"/>
      <c r="DR13" s="22">
        <v>45809</v>
      </c>
      <c r="DS13" s="21" t="s">
        <v>245</v>
      </c>
      <c r="DT13" s="21" t="s">
        <v>447</v>
      </c>
      <c r="DU13" s="21">
        <v>6564</v>
      </c>
      <c r="DW13" s="20"/>
      <c r="DX13" s="22">
        <v>45809</v>
      </c>
      <c r="DY13" s="21" t="s">
        <v>245</v>
      </c>
      <c r="DZ13" s="21" t="s">
        <v>447</v>
      </c>
      <c r="EA13" s="21">
        <v>6564</v>
      </c>
      <c r="EC13" s="20"/>
      <c r="ED13" s="22">
        <v>45809</v>
      </c>
      <c r="EE13" s="21" t="s">
        <v>245</v>
      </c>
      <c r="EF13" s="21" t="s">
        <v>447</v>
      </c>
      <c r="EG13" s="21">
        <v>6564</v>
      </c>
      <c r="EI13" s="20"/>
      <c r="EJ13" s="22">
        <v>45809</v>
      </c>
      <c r="EK13" s="21" t="s">
        <v>245</v>
      </c>
      <c r="EL13" s="21" t="s">
        <v>447</v>
      </c>
      <c r="EM13" s="21">
        <v>6564</v>
      </c>
      <c r="EO13" s="20"/>
      <c r="EP13" s="22">
        <v>45809</v>
      </c>
      <c r="EQ13" s="21" t="s">
        <v>245</v>
      </c>
      <c r="ER13" s="21" t="s">
        <v>447</v>
      </c>
      <c r="ES13" s="21">
        <v>6564</v>
      </c>
      <c r="EU13" s="20"/>
      <c r="EV13" s="22">
        <v>45809</v>
      </c>
      <c r="EW13" s="21" t="s">
        <v>245</v>
      </c>
      <c r="EX13" s="21" t="s">
        <v>447</v>
      </c>
      <c r="EY13" s="21">
        <v>6564</v>
      </c>
      <c r="FA13" s="20"/>
      <c r="FB13" s="22">
        <v>45809</v>
      </c>
      <c r="FC13" s="21" t="s">
        <v>245</v>
      </c>
      <c r="FD13" s="21" t="s">
        <v>447</v>
      </c>
      <c r="FE13" s="21">
        <v>6564</v>
      </c>
      <c r="FG13" s="20"/>
      <c r="FH13" s="22">
        <v>45809</v>
      </c>
      <c r="FI13" s="21" t="s">
        <v>245</v>
      </c>
      <c r="FJ13" s="21" t="s">
        <v>447</v>
      </c>
      <c r="FK13" s="21">
        <v>6564</v>
      </c>
      <c r="FM13" s="20"/>
      <c r="FN13" s="22">
        <v>45809</v>
      </c>
      <c r="FO13" s="21" t="s">
        <v>245</v>
      </c>
      <c r="FP13" s="21" t="s">
        <v>447</v>
      </c>
      <c r="FQ13" s="21">
        <v>6564</v>
      </c>
      <c r="FS13" s="20"/>
      <c r="FT13" s="22">
        <v>45809</v>
      </c>
      <c r="FU13" s="21" t="s">
        <v>245</v>
      </c>
      <c r="FV13" s="21" t="s">
        <v>447</v>
      </c>
      <c r="FW13" s="21">
        <v>6564</v>
      </c>
      <c r="FY13" s="20"/>
      <c r="FZ13" s="22"/>
      <c r="GA13" s="21"/>
      <c r="GB13" s="21"/>
      <c r="GC13" s="21"/>
    </row>
    <row r="14" spans="1:185" x14ac:dyDescent="0.2">
      <c r="A14" s="20"/>
      <c r="B14" s="22">
        <v>45809</v>
      </c>
      <c r="C14" s="21" t="s">
        <v>247</v>
      </c>
      <c r="D14" s="21" t="s">
        <v>447</v>
      </c>
      <c r="E14" s="21">
        <v>0</v>
      </c>
      <c r="G14" s="20"/>
      <c r="H14" s="22">
        <v>45809</v>
      </c>
      <c r="I14" s="21" t="s">
        <v>247</v>
      </c>
      <c r="J14" s="21" t="s">
        <v>447</v>
      </c>
      <c r="K14" s="21">
        <v>0</v>
      </c>
      <c r="M14" s="20"/>
      <c r="N14" s="22">
        <v>45809</v>
      </c>
      <c r="O14" s="21" t="s">
        <v>247</v>
      </c>
      <c r="P14" s="21" t="s">
        <v>447</v>
      </c>
      <c r="Q14" s="21">
        <v>0</v>
      </c>
      <c r="S14" s="20"/>
      <c r="T14" s="22">
        <v>45809</v>
      </c>
      <c r="U14" s="21" t="s">
        <v>247</v>
      </c>
      <c r="V14" s="21" t="s">
        <v>447</v>
      </c>
      <c r="W14" s="21">
        <v>0</v>
      </c>
      <c r="Y14" s="20"/>
      <c r="Z14" s="22">
        <v>45809</v>
      </c>
      <c r="AA14" s="21" t="s">
        <v>247</v>
      </c>
      <c r="AB14" s="21" t="s">
        <v>447</v>
      </c>
      <c r="AC14" s="21">
        <v>0</v>
      </c>
      <c r="AE14" s="20"/>
      <c r="AF14" s="22">
        <v>45809</v>
      </c>
      <c r="AG14" s="21" t="s">
        <v>247</v>
      </c>
      <c r="AH14" s="21" t="s">
        <v>447</v>
      </c>
      <c r="AI14" s="21">
        <v>0</v>
      </c>
      <c r="AK14" s="20"/>
      <c r="AL14" s="22">
        <v>45809</v>
      </c>
      <c r="AM14" s="21" t="s">
        <v>247</v>
      </c>
      <c r="AN14" s="21" t="s">
        <v>447</v>
      </c>
      <c r="AO14" s="21">
        <v>0</v>
      </c>
      <c r="AQ14" s="20"/>
      <c r="AR14" s="22">
        <v>45809</v>
      </c>
      <c r="AS14" s="21" t="s">
        <v>247</v>
      </c>
      <c r="AT14" s="21" t="s">
        <v>447</v>
      </c>
      <c r="AU14" s="21">
        <v>0</v>
      </c>
      <c r="AW14" s="20"/>
      <c r="AX14" s="22">
        <v>45809</v>
      </c>
      <c r="AY14" s="21" t="s">
        <v>247</v>
      </c>
      <c r="AZ14" s="21" t="s">
        <v>447</v>
      </c>
      <c r="BA14" s="21">
        <v>0</v>
      </c>
      <c r="BC14" s="20"/>
      <c r="BD14" s="22">
        <v>45809</v>
      </c>
      <c r="BE14" s="21" t="s">
        <v>247</v>
      </c>
      <c r="BF14" s="21" t="s">
        <v>447</v>
      </c>
      <c r="BG14" s="21">
        <v>0</v>
      </c>
      <c r="BI14" s="20"/>
      <c r="BJ14" s="22">
        <v>45809</v>
      </c>
      <c r="BK14" s="21" t="s">
        <v>247</v>
      </c>
      <c r="BL14" s="21" t="s">
        <v>447</v>
      </c>
      <c r="BM14" s="21">
        <v>0</v>
      </c>
      <c r="BO14" s="20"/>
      <c r="BP14" s="22">
        <v>45809</v>
      </c>
      <c r="BQ14" s="21" t="s">
        <v>247</v>
      </c>
      <c r="BR14" s="21" t="s">
        <v>447</v>
      </c>
      <c r="BS14" s="21">
        <v>0</v>
      </c>
      <c r="BU14" s="20"/>
      <c r="BV14" s="22">
        <v>45809</v>
      </c>
      <c r="BW14" s="21" t="s">
        <v>247</v>
      </c>
      <c r="BX14" s="21" t="s">
        <v>447</v>
      </c>
      <c r="BY14" s="21">
        <v>0</v>
      </c>
      <c r="CA14" s="20"/>
      <c r="CB14" s="22">
        <v>45809</v>
      </c>
      <c r="CC14" s="21" t="s">
        <v>247</v>
      </c>
      <c r="CD14" s="21" t="s">
        <v>447</v>
      </c>
      <c r="CE14" s="21">
        <v>0</v>
      </c>
      <c r="CG14" s="20"/>
      <c r="CH14" s="22">
        <v>45809</v>
      </c>
      <c r="CI14" s="21" t="s">
        <v>247</v>
      </c>
      <c r="CJ14" s="21" t="s">
        <v>447</v>
      </c>
      <c r="CK14" s="21">
        <v>0</v>
      </c>
      <c r="CM14" s="20"/>
      <c r="CN14" s="22">
        <v>45809</v>
      </c>
      <c r="CO14" s="21" t="s">
        <v>247</v>
      </c>
      <c r="CP14" s="21" t="s">
        <v>447</v>
      </c>
      <c r="CQ14" s="21">
        <v>0</v>
      </c>
      <c r="CS14" s="20"/>
      <c r="CT14" s="22">
        <v>45809</v>
      </c>
      <c r="CU14" s="21" t="s">
        <v>247</v>
      </c>
      <c r="CV14" s="21" t="s">
        <v>447</v>
      </c>
      <c r="CW14" s="21">
        <v>0</v>
      </c>
      <c r="CY14" s="20"/>
      <c r="CZ14" s="22">
        <v>45809</v>
      </c>
      <c r="DA14" s="21" t="s">
        <v>247</v>
      </c>
      <c r="DB14" s="21" t="s">
        <v>447</v>
      </c>
      <c r="DC14" s="21">
        <v>0</v>
      </c>
      <c r="DE14" s="20"/>
      <c r="DF14" s="22">
        <v>45809</v>
      </c>
      <c r="DG14" s="21" t="s">
        <v>247</v>
      </c>
      <c r="DH14" s="21" t="s">
        <v>447</v>
      </c>
      <c r="DI14" s="21">
        <v>0</v>
      </c>
      <c r="DK14" s="20"/>
      <c r="DL14" s="22">
        <v>45809</v>
      </c>
      <c r="DM14" s="21" t="s">
        <v>247</v>
      </c>
      <c r="DN14" s="21" t="s">
        <v>447</v>
      </c>
      <c r="DO14" s="21">
        <v>0</v>
      </c>
      <c r="DQ14" s="20"/>
      <c r="DR14" s="22">
        <v>45809</v>
      </c>
      <c r="DS14" s="21" t="s">
        <v>247</v>
      </c>
      <c r="DT14" s="21" t="s">
        <v>447</v>
      </c>
      <c r="DU14" s="21">
        <v>0</v>
      </c>
      <c r="DW14" s="20"/>
      <c r="DX14" s="22">
        <v>45809</v>
      </c>
      <c r="DY14" s="21" t="s">
        <v>247</v>
      </c>
      <c r="DZ14" s="21" t="s">
        <v>447</v>
      </c>
      <c r="EA14" s="21">
        <v>0</v>
      </c>
      <c r="EC14" s="20"/>
      <c r="ED14" s="22">
        <v>45809</v>
      </c>
      <c r="EE14" s="21" t="s">
        <v>247</v>
      </c>
      <c r="EF14" s="21" t="s">
        <v>447</v>
      </c>
      <c r="EG14" s="21">
        <v>0</v>
      </c>
      <c r="EI14" s="20"/>
      <c r="EJ14" s="22">
        <v>45809</v>
      </c>
      <c r="EK14" s="21" t="s">
        <v>247</v>
      </c>
      <c r="EL14" s="21" t="s">
        <v>447</v>
      </c>
      <c r="EM14" s="21">
        <v>0</v>
      </c>
      <c r="EO14" s="20"/>
      <c r="EP14" s="22">
        <v>45809</v>
      </c>
      <c r="EQ14" s="21" t="s">
        <v>247</v>
      </c>
      <c r="ER14" s="21" t="s">
        <v>447</v>
      </c>
      <c r="ES14" s="21">
        <v>0</v>
      </c>
      <c r="EU14" s="20"/>
      <c r="EV14" s="22">
        <v>45809</v>
      </c>
      <c r="EW14" s="21" t="s">
        <v>247</v>
      </c>
      <c r="EX14" s="21" t="s">
        <v>447</v>
      </c>
      <c r="EY14" s="21">
        <v>0</v>
      </c>
      <c r="FA14" s="20"/>
      <c r="FB14" s="22">
        <v>45809</v>
      </c>
      <c r="FC14" s="21" t="s">
        <v>247</v>
      </c>
      <c r="FD14" s="21" t="s">
        <v>447</v>
      </c>
      <c r="FE14" s="21">
        <v>0</v>
      </c>
      <c r="FG14" s="20"/>
      <c r="FH14" s="22">
        <v>45809</v>
      </c>
      <c r="FI14" s="21" t="s">
        <v>247</v>
      </c>
      <c r="FJ14" s="21" t="s">
        <v>447</v>
      </c>
      <c r="FK14" s="21">
        <v>0</v>
      </c>
      <c r="FM14" s="20"/>
      <c r="FN14" s="22">
        <v>45809</v>
      </c>
      <c r="FO14" s="21" t="s">
        <v>247</v>
      </c>
      <c r="FP14" s="21" t="s">
        <v>447</v>
      </c>
      <c r="FQ14" s="21">
        <v>0</v>
      </c>
      <c r="FS14" s="20"/>
      <c r="FT14" s="22">
        <v>45809</v>
      </c>
      <c r="FU14" s="21" t="s">
        <v>247</v>
      </c>
      <c r="FV14" s="21" t="s">
        <v>447</v>
      </c>
      <c r="FW14" s="21">
        <v>0</v>
      </c>
      <c r="FY14" s="20"/>
      <c r="FZ14" s="22"/>
      <c r="GA14" s="21"/>
      <c r="GB14" s="21"/>
      <c r="GC14" s="21"/>
    </row>
    <row r="15" spans="1:185" x14ac:dyDescent="0.2">
      <c r="A15" s="20"/>
      <c r="B15" s="22">
        <v>45809</v>
      </c>
      <c r="C15" s="21" t="s">
        <v>249</v>
      </c>
      <c r="D15" s="21" t="s">
        <v>447</v>
      </c>
      <c r="E15" s="21">
        <v>0</v>
      </c>
      <c r="G15" s="20"/>
      <c r="H15" s="22">
        <v>45809</v>
      </c>
      <c r="I15" s="21" t="s">
        <v>249</v>
      </c>
      <c r="J15" s="21" t="s">
        <v>447</v>
      </c>
      <c r="K15" s="21">
        <v>0</v>
      </c>
      <c r="M15" s="20"/>
      <c r="N15" s="22">
        <v>45809</v>
      </c>
      <c r="O15" s="21" t="s">
        <v>249</v>
      </c>
      <c r="P15" s="21" t="s">
        <v>447</v>
      </c>
      <c r="Q15" s="21">
        <v>0</v>
      </c>
      <c r="S15" s="20"/>
      <c r="T15" s="22">
        <v>45809</v>
      </c>
      <c r="U15" s="21" t="s">
        <v>249</v>
      </c>
      <c r="V15" s="21" t="s">
        <v>447</v>
      </c>
      <c r="W15" s="21">
        <v>0</v>
      </c>
      <c r="Y15" s="20"/>
      <c r="Z15" s="22">
        <v>45809</v>
      </c>
      <c r="AA15" s="21" t="s">
        <v>249</v>
      </c>
      <c r="AB15" s="21" t="s">
        <v>447</v>
      </c>
      <c r="AC15" s="21">
        <v>0</v>
      </c>
      <c r="AE15" s="20"/>
      <c r="AF15" s="22">
        <v>45809</v>
      </c>
      <c r="AG15" s="21" t="s">
        <v>249</v>
      </c>
      <c r="AH15" s="21" t="s">
        <v>447</v>
      </c>
      <c r="AI15" s="21">
        <v>0</v>
      </c>
      <c r="AK15" s="20"/>
      <c r="AL15" s="22">
        <v>45809</v>
      </c>
      <c r="AM15" s="21" t="s">
        <v>249</v>
      </c>
      <c r="AN15" s="21" t="s">
        <v>447</v>
      </c>
      <c r="AO15" s="21">
        <v>0</v>
      </c>
      <c r="AQ15" s="20"/>
      <c r="AR15" s="22">
        <v>45809</v>
      </c>
      <c r="AS15" s="21" t="s">
        <v>249</v>
      </c>
      <c r="AT15" s="21" t="s">
        <v>447</v>
      </c>
      <c r="AU15" s="21">
        <v>0</v>
      </c>
      <c r="AW15" s="20"/>
      <c r="AX15" s="22">
        <v>45809</v>
      </c>
      <c r="AY15" s="21" t="s">
        <v>249</v>
      </c>
      <c r="AZ15" s="21" t="s">
        <v>447</v>
      </c>
      <c r="BA15" s="21">
        <v>0</v>
      </c>
      <c r="BC15" s="20"/>
      <c r="BD15" s="22">
        <v>45809</v>
      </c>
      <c r="BE15" s="21" t="s">
        <v>249</v>
      </c>
      <c r="BF15" s="21" t="s">
        <v>447</v>
      </c>
      <c r="BG15" s="21">
        <v>0</v>
      </c>
      <c r="BI15" s="20"/>
      <c r="BJ15" s="22">
        <v>45809</v>
      </c>
      <c r="BK15" s="21" t="s">
        <v>249</v>
      </c>
      <c r="BL15" s="21" t="s">
        <v>447</v>
      </c>
      <c r="BM15" s="21">
        <v>0</v>
      </c>
      <c r="BO15" s="20"/>
      <c r="BP15" s="22">
        <v>45809</v>
      </c>
      <c r="BQ15" s="21" t="s">
        <v>249</v>
      </c>
      <c r="BR15" s="21" t="s">
        <v>447</v>
      </c>
      <c r="BS15" s="21">
        <v>0</v>
      </c>
      <c r="BU15" s="20"/>
      <c r="BV15" s="22">
        <v>45809</v>
      </c>
      <c r="BW15" s="21" t="s">
        <v>249</v>
      </c>
      <c r="BX15" s="21" t="s">
        <v>447</v>
      </c>
      <c r="BY15" s="21">
        <v>0</v>
      </c>
      <c r="CA15" s="20"/>
      <c r="CB15" s="22">
        <v>45809</v>
      </c>
      <c r="CC15" s="21" t="s">
        <v>249</v>
      </c>
      <c r="CD15" s="21" t="s">
        <v>447</v>
      </c>
      <c r="CE15" s="21">
        <v>0</v>
      </c>
      <c r="CG15" s="20"/>
      <c r="CH15" s="22">
        <v>45809</v>
      </c>
      <c r="CI15" s="21" t="s">
        <v>249</v>
      </c>
      <c r="CJ15" s="21" t="s">
        <v>447</v>
      </c>
      <c r="CK15" s="21">
        <v>0</v>
      </c>
      <c r="CM15" s="20"/>
      <c r="CN15" s="22">
        <v>45809</v>
      </c>
      <c r="CO15" s="21" t="s">
        <v>249</v>
      </c>
      <c r="CP15" s="21" t="s">
        <v>447</v>
      </c>
      <c r="CQ15" s="21">
        <v>0</v>
      </c>
      <c r="CS15" s="20"/>
      <c r="CT15" s="22">
        <v>45809</v>
      </c>
      <c r="CU15" s="21" t="s">
        <v>249</v>
      </c>
      <c r="CV15" s="21" t="s">
        <v>447</v>
      </c>
      <c r="CW15" s="21">
        <v>0</v>
      </c>
      <c r="CY15" s="20"/>
      <c r="CZ15" s="22">
        <v>45809</v>
      </c>
      <c r="DA15" s="21" t="s">
        <v>249</v>
      </c>
      <c r="DB15" s="21" t="s">
        <v>447</v>
      </c>
      <c r="DC15" s="21">
        <v>0</v>
      </c>
      <c r="DE15" s="20"/>
      <c r="DF15" s="22">
        <v>45809</v>
      </c>
      <c r="DG15" s="21" t="s">
        <v>249</v>
      </c>
      <c r="DH15" s="21" t="s">
        <v>447</v>
      </c>
      <c r="DI15" s="21">
        <v>0</v>
      </c>
      <c r="DK15" s="20"/>
      <c r="DL15" s="22">
        <v>45809</v>
      </c>
      <c r="DM15" s="21" t="s">
        <v>249</v>
      </c>
      <c r="DN15" s="21" t="s">
        <v>447</v>
      </c>
      <c r="DO15" s="21">
        <v>0</v>
      </c>
      <c r="DQ15" s="20"/>
      <c r="DR15" s="22">
        <v>45809</v>
      </c>
      <c r="DS15" s="21" t="s">
        <v>249</v>
      </c>
      <c r="DT15" s="21" t="s">
        <v>447</v>
      </c>
      <c r="DU15" s="21">
        <v>0</v>
      </c>
      <c r="DW15" s="20"/>
      <c r="DX15" s="22">
        <v>45809</v>
      </c>
      <c r="DY15" s="21" t="s">
        <v>249</v>
      </c>
      <c r="DZ15" s="21" t="s">
        <v>447</v>
      </c>
      <c r="EA15" s="21">
        <v>0</v>
      </c>
      <c r="EC15" s="20"/>
      <c r="ED15" s="22">
        <v>45809</v>
      </c>
      <c r="EE15" s="21" t="s">
        <v>249</v>
      </c>
      <c r="EF15" s="21" t="s">
        <v>447</v>
      </c>
      <c r="EG15" s="21">
        <v>0</v>
      </c>
      <c r="EI15" s="20"/>
      <c r="EJ15" s="22">
        <v>45809</v>
      </c>
      <c r="EK15" s="21" t="s">
        <v>249</v>
      </c>
      <c r="EL15" s="21" t="s">
        <v>447</v>
      </c>
      <c r="EM15" s="21">
        <v>0</v>
      </c>
      <c r="EO15" s="20"/>
      <c r="EP15" s="22">
        <v>45809</v>
      </c>
      <c r="EQ15" s="21" t="s">
        <v>249</v>
      </c>
      <c r="ER15" s="21" t="s">
        <v>447</v>
      </c>
      <c r="ES15" s="21">
        <v>0</v>
      </c>
      <c r="EU15" s="20"/>
      <c r="EV15" s="22">
        <v>45809</v>
      </c>
      <c r="EW15" s="21" t="s">
        <v>249</v>
      </c>
      <c r="EX15" s="21" t="s">
        <v>447</v>
      </c>
      <c r="EY15" s="21">
        <v>0</v>
      </c>
      <c r="FA15" s="20"/>
      <c r="FB15" s="22">
        <v>45809</v>
      </c>
      <c r="FC15" s="21" t="s">
        <v>249</v>
      </c>
      <c r="FD15" s="21" t="s">
        <v>447</v>
      </c>
      <c r="FE15" s="21">
        <v>0</v>
      </c>
      <c r="FG15" s="20"/>
      <c r="FH15" s="22">
        <v>45809</v>
      </c>
      <c r="FI15" s="21" t="s">
        <v>249</v>
      </c>
      <c r="FJ15" s="21" t="s">
        <v>447</v>
      </c>
      <c r="FK15" s="21">
        <v>0</v>
      </c>
      <c r="FM15" s="20"/>
      <c r="FN15" s="22">
        <v>45809</v>
      </c>
      <c r="FO15" s="21" t="s">
        <v>249</v>
      </c>
      <c r="FP15" s="21" t="s">
        <v>447</v>
      </c>
      <c r="FQ15" s="21">
        <v>0</v>
      </c>
      <c r="FS15" s="20"/>
      <c r="FT15" s="22">
        <v>45809</v>
      </c>
      <c r="FU15" s="21" t="s">
        <v>249</v>
      </c>
      <c r="FV15" s="21" t="s">
        <v>447</v>
      </c>
      <c r="FW15" s="21">
        <v>0</v>
      </c>
      <c r="FY15" s="20"/>
      <c r="FZ15" s="22"/>
      <c r="GA15" s="21"/>
      <c r="GB15" s="21"/>
      <c r="GC15" s="21"/>
    </row>
    <row r="16" spans="1:185" x14ac:dyDescent="0.2">
      <c r="A16" s="20"/>
      <c r="B16" s="22">
        <v>45809</v>
      </c>
      <c r="C16" s="21" t="s">
        <v>251</v>
      </c>
      <c r="D16" s="21" t="s">
        <v>447</v>
      </c>
      <c r="E16" s="21">
        <v>24.75</v>
      </c>
      <c r="G16" s="20"/>
      <c r="H16" s="22">
        <v>45809</v>
      </c>
      <c r="I16" s="21" t="s">
        <v>251</v>
      </c>
      <c r="J16" s="21" t="s">
        <v>447</v>
      </c>
      <c r="K16" s="21">
        <v>24.75</v>
      </c>
      <c r="M16" s="20"/>
      <c r="N16" s="22">
        <v>45809</v>
      </c>
      <c r="O16" s="21" t="s">
        <v>251</v>
      </c>
      <c r="P16" s="21" t="s">
        <v>447</v>
      </c>
      <c r="Q16" s="21">
        <v>24.75</v>
      </c>
      <c r="S16" s="20"/>
      <c r="T16" s="22">
        <v>45809</v>
      </c>
      <c r="U16" s="21" t="s">
        <v>251</v>
      </c>
      <c r="V16" s="21" t="s">
        <v>447</v>
      </c>
      <c r="W16" s="21">
        <v>24.75</v>
      </c>
      <c r="Y16" s="20"/>
      <c r="Z16" s="22">
        <v>45809</v>
      </c>
      <c r="AA16" s="21" t="s">
        <v>251</v>
      </c>
      <c r="AB16" s="21" t="s">
        <v>447</v>
      </c>
      <c r="AC16" s="21">
        <v>24.75</v>
      </c>
      <c r="AE16" s="20"/>
      <c r="AF16" s="22">
        <v>45809</v>
      </c>
      <c r="AG16" s="21" t="s">
        <v>251</v>
      </c>
      <c r="AH16" s="21" t="s">
        <v>447</v>
      </c>
      <c r="AI16" s="21">
        <v>24.75</v>
      </c>
      <c r="AK16" s="20"/>
      <c r="AL16" s="22">
        <v>45809</v>
      </c>
      <c r="AM16" s="21" t="s">
        <v>251</v>
      </c>
      <c r="AN16" s="21" t="s">
        <v>447</v>
      </c>
      <c r="AO16" s="21">
        <v>24.75</v>
      </c>
      <c r="AQ16" s="20"/>
      <c r="AR16" s="22">
        <v>45809</v>
      </c>
      <c r="AS16" s="21" t="s">
        <v>251</v>
      </c>
      <c r="AT16" s="21" t="s">
        <v>447</v>
      </c>
      <c r="AU16" s="21">
        <v>24.75</v>
      </c>
      <c r="AW16" s="20"/>
      <c r="AX16" s="22">
        <v>45809</v>
      </c>
      <c r="AY16" s="21" t="s">
        <v>251</v>
      </c>
      <c r="AZ16" s="21" t="s">
        <v>447</v>
      </c>
      <c r="BA16" s="21">
        <v>24.75</v>
      </c>
      <c r="BC16" s="20"/>
      <c r="BD16" s="22">
        <v>45809</v>
      </c>
      <c r="BE16" s="21" t="s">
        <v>251</v>
      </c>
      <c r="BF16" s="21" t="s">
        <v>447</v>
      </c>
      <c r="BG16" s="21">
        <v>24.75</v>
      </c>
      <c r="BI16" s="20"/>
      <c r="BJ16" s="22">
        <v>45809</v>
      </c>
      <c r="BK16" s="21" t="s">
        <v>251</v>
      </c>
      <c r="BL16" s="21" t="s">
        <v>447</v>
      </c>
      <c r="BM16" s="21">
        <v>24.75</v>
      </c>
      <c r="BO16" s="20"/>
      <c r="BP16" s="22">
        <v>45809</v>
      </c>
      <c r="BQ16" s="21" t="s">
        <v>251</v>
      </c>
      <c r="BR16" s="21" t="s">
        <v>447</v>
      </c>
      <c r="BS16" s="21">
        <v>24.75</v>
      </c>
      <c r="BU16" s="20"/>
      <c r="BV16" s="22">
        <v>45809</v>
      </c>
      <c r="BW16" s="21" t="s">
        <v>251</v>
      </c>
      <c r="BX16" s="21" t="s">
        <v>447</v>
      </c>
      <c r="BY16" s="21">
        <v>24.75</v>
      </c>
      <c r="CA16" s="20"/>
      <c r="CB16" s="22">
        <v>45809</v>
      </c>
      <c r="CC16" s="21" t="s">
        <v>251</v>
      </c>
      <c r="CD16" s="21" t="s">
        <v>447</v>
      </c>
      <c r="CE16" s="21">
        <v>24.75</v>
      </c>
      <c r="CG16" s="20"/>
      <c r="CH16" s="22">
        <v>45809</v>
      </c>
      <c r="CI16" s="21" t="s">
        <v>251</v>
      </c>
      <c r="CJ16" s="21" t="s">
        <v>447</v>
      </c>
      <c r="CK16" s="21">
        <v>24.75</v>
      </c>
      <c r="CM16" s="20"/>
      <c r="CN16" s="22">
        <v>45809</v>
      </c>
      <c r="CO16" s="21" t="s">
        <v>251</v>
      </c>
      <c r="CP16" s="21" t="s">
        <v>447</v>
      </c>
      <c r="CQ16" s="21">
        <v>24.75</v>
      </c>
      <c r="CS16" s="20"/>
      <c r="CT16" s="22">
        <v>45809</v>
      </c>
      <c r="CU16" s="21" t="s">
        <v>251</v>
      </c>
      <c r="CV16" s="21" t="s">
        <v>447</v>
      </c>
      <c r="CW16" s="21">
        <v>24.75</v>
      </c>
      <c r="CY16" s="20"/>
      <c r="CZ16" s="22">
        <v>45809</v>
      </c>
      <c r="DA16" s="21" t="s">
        <v>251</v>
      </c>
      <c r="DB16" s="21" t="s">
        <v>447</v>
      </c>
      <c r="DC16" s="21">
        <v>24.75</v>
      </c>
      <c r="DE16" s="20"/>
      <c r="DF16" s="22">
        <v>45809</v>
      </c>
      <c r="DG16" s="21" t="s">
        <v>251</v>
      </c>
      <c r="DH16" s="21" t="s">
        <v>447</v>
      </c>
      <c r="DI16" s="21">
        <v>24.75</v>
      </c>
      <c r="DK16" s="20"/>
      <c r="DL16" s="22">
        <v>45809</v>
      </c>
      <c r="DM16" s="21" t="s">
        <v>251</v>
      </c>
      <c r="DN16" s="21" t="s">
        <v>447</v>
      </c>
      <c r="DO16" s="21">
        <v>24.75</v>
      </c>
      <c r="DQ16" s="20"/>
      <c r="DR16" s="22">
        <v>45809</v>
      </c>
      <c r="DS16" s="21" t="s">
        <v>251</v>
      </c>
      <c r="DT16" s="21" t="s">
        <v>447</v>
      </c>
      <c r="DU16" s="21">
        <v>24.75</v>
      </c>
      <c r="DW16" s="20"/>
      <c r="DX16" s="22">
        <v>45809</v>
      </c>
      <c r="DY16" s="21" t="s">
        <v>251</v>
      </c>
      <c r="DZ16" s="21" t="s">
        <v>447</v>
      </c>
      <c r="EA16" s="21">
        <v>24.75</v>
      </c>
      <c r="EC16" s="20"/>
      <c r="ED16" s="22">
        <v>45809</v>
      </c>
      <c r="EE16" s="21" t="s">
        <v>251</v>
      </c>
      <c r="EF16" s="21" t="s">
        <v>447</v>
      </c>
      <c r="EG16" s="21">
        <v>24.75</v>
      </c>
      <c r="EI16" s="20"/>
      <c r="EJ16" s="22">
        <v>45809</v>
      </c>
      <c r="EK16" s="21" t="s">
        <v>251</v>
      </c>
      <c r="EL16" s="21" t="s">
        <v>447</v>
      </c>
      <c r="EM16" s="21">
        <v>24.75</v>
      </c>
      <c r="EO16" s="20"/>
      <c r="EP16" s="22">
        <v>45809</v>
      </c>
      <c r="EQ16" s="21" t="s">
        <v>251</v>
      </c>
      <c r="ER16" s="21" t="s">
        <v>447</v>
      </c>
      <c r="ES16" s="21">
        <v>24.75</v>
      </c>
      <c r="EU16" s="20"/>
      <c r="EV16" s="22">
        <v>45809</v>
      </c>
      <c r="EW16" s="21" t="s">
        <v>251</v>
      </c>
      <c r="EX16" s="21" t="s">
        <v>447</v>
      </c>
      <c r="EY16" s="21">
        <v>24.75</v>
      </c>
      <c r="FA16" s="20"/>
      <c r="FB16" s="22">
        <v>45809</v>
      </c>
      <c r="FC16" s="21" t="s">
        <v>251</v>
      </c>
      <c r="FD16" s="21" t="s">
        <v>447</v>
      </c>
      <c r="FE16" s="21">
        <v>24.75</v>
      </c>
      <c r="FG16" s="20"/>
      <c r="FH16" s="22">
        <v>45809</v>
      </c>
      <c r="FI16" s="21" t="s">
        <v>251</v>
      </c>
      <c r="FJ16" s="21" t="s">
        <v>447</v>
      </c>
      <c r="FK16" s="21">
        <v>24.75</v>
      </c>
      <c r="FM16" s="20"/>
      <c r="FN16" s="22">
        <v>45809</v>
      </c>
      <c r="FO16" s="21" t="s">
        <v>251</v>
      </c>
      <c r="FP16" s="21" t="s">
        <v>447</v>
      </c>
      <c r="FQ16" s="21">
        <v>24.75</v>
      </c>
      <c r="FS16" s="20"/>
      <c r="FT16" s="22">
        <v>45809</v>
      </c>
      <c r="FU16" s="21" t="s">
        <v>251</v>
      </c>
      <c r="FV16" s="21" t="s">
        <v>447</v>
      </c>
      <c r="FW16" s="21">
        <v>24.75</v>
      </c>
      <c r="FY16" s="20"/>
      <c r="FZ16" s="22"/>
      <c r="GA16" s="21"/>
      <c r="GB16" s="21"/>
      <c r="GC16" s="21"/>
    </row>
    <row r="17" spans="1:185" x14ac:dyDescent="0.2">
      <c r="A17" s="20"/>
      <c r="B17" s="22">
        <v>45809</v>
      </c>
      <c r="C17" s="21" t="s">
        <v>253</v>
      </c>
      <c r="D17" s="21">
        <v>25</v>
      </c>
      <c r="E17" s="21">
        <v>0</v>
      </c>
      <c r="G17" s="20"/>
      <c r="H17" s="22">
        <v>45809</v>
      </c>
      <c r="I17" s="21" t="s">
        <v>253</v>
      </c>
      <c r="J17" s="21">
        <v>25</v>
      </c>
      <c r="K17" s="21">
        <v>0</v>
      </c>
      <c r="M17" s="20"/>
      <c r="N17" s="22">
        <v>45809</v>
      </c>
      <c r="O17" s="21" t="s">
        <v>253</v>
      </c>
      <c r="P17" s="21">
        <v>25</v>
      </c>
      <c r="Q17" s="21">
        <v>0</v>
      </c>
      <c r="S17" s="20"/>
      <c r="T17" s="22">
        <v>45809</v>
      </c>
      <c r="U17" s="21" t="s">
        <v>253</v>
      </c>
      <c r="V17" s="21">
        <v>25</v>
      </c>
      <c r="W17" s="21">
        <v>0</v>
      </c>
      <c r="Y17" s="20"/>
      <c r="Z17" s="22">
        <v>45809</v>
      </c>
      <c r="AA17" s="21" t="s">
        <v>253</v>
      </c>
      <c r="AB17" s="21">
        <v>25</v>
      </c>
      <c r="AC17" s="21">
        <v>0</v>
      </c>
      <c r="AE17" s="20"/>
      <c r="AF17" s="22">
        <v>45809</v>
      </c>
      <c r="AG17" s="21" t="s">
        <v>253</v>
      </c>
      <c r="AH17" s="21">
        <v>25</v>
      </c>
      <c r="AI17" s="21">
        <v>0</v>
      </c>
      <c r="AK17" s="20"/>
      <c r="AL17" s="22">
        <v>45809</v>
      </c>
      <c r="AM17" s="21" t="s">
        <v>253</v>
      </c>
      <c r="AN17" s="21">
        <v>25</v>
      </c>
      <c r="AO17" s="21">
        <v>0</v>
      </c>
      <c r="AQ17" s="20"/>
      <c r="AR17" s="22">
        <v>45809</v>
      </c>
      <c r="AS17" s="21" t="s">
        <v>253</v>
      </c>
      <c r="AT17" s="21">
        <v>25</v>
      </c>
      <c r="AU17" s="21">
        <v>0</v>
      </c>
      <c r="AW17" s="20"/>
      <c r="AX17" s="22">
        <v>45809</v>
      </c>
      <c r="AY17" s="21" t="s">
        <v>253</v>
      </c>
      <c r="AZ17" s="21">
        <v>25</v>
      </c>
      <c r="BA17" s="21">
        <v>0</v>
      </c>
      <c r="BC17" s="20"/>
      <c r="BD17" s="22">
        <v>45809</v>
      </c>
      <c r="BE17" s="21" t="s">
        <v>253</v>
      </c>
      <c r="BF17" s="21">
        <v>25</v>
      </c>
      <c r="BG17" s="21">
        <v>0</v>
      </c>
      <c r="BI17" s="20"/>
      <c r="BJ17" s="22">
        <v>45809</v>
      </c>
      <c r="BK17" s="21" t="s">
        <v>253</v>
      </c>
      <c r="BL17" s="21">
        <v>25</v>
      </c>
      <c r="BM17" s="21">
        <v>0</v>
      </c>
      <c r="BO17" s="20"/>
      <c r="BP17" s="22">
        <v>45809</v>
      </c>
      <c r="BQ17" s="21" t="s">
        <v>253</v>
      </c>
      <c r="BR17" s="21">
        <v>25</v>
      </c>
      <c r="BS17" s="21">
        <v>0</v>
      </c>
      <c r="BU17" s="20"/>
      <c r="BV17" s="22">
        <v>45809</v>
      </c>
      <c r="BW17" s="21" t="s">
        <v>253</v>
      </c>
      <c r="BX17" s="21">
        <v>25</v>
      </c>
      <c r="BY17" s="21">
        <v>0</v>
      </c>
      <c r="CA17" s="20"/>
      <c r="CB17" s="22">
        <v>45809</v>
      </c>
      <c r="CC17" s="21" t="s">
        <v>253</v>
      </c>
      <c r="CD17" s="21">
        <v>25</v>
      </c>
      <c r="CE17" s="21">
        <v>0</v>
      </c>
      <c r="CG17" s="20"/>
      <c r="CH17" s="22">
        <v>45809</v>
      </c>
      <c r="CI17" s="21" t="s">
        <v>253</v>
      </c>
      <c r="CJ17" s="21">
        <v>25</v>
      </c>
      <c r="CK17" s="21">
        <v>0</v>
      </c>
      <c r="CM17" s="20"/>
      <c r="CN17" s="22">
        <v>45809</v>
      </c>
      <c r="CO17" s="21" t="s">
        <v>253</v>
      </c>
      <c r="CP17" s="21">
        <v>25</v>
      </c>
      <c r="CQ17" s="21">
        <v>0</v>
      </c>
      <c r="CS17" s="20"/>
      <c r="CT17" s="22">
        <v>45809</v>
      </c>
      <c r="CU17" s="21" t="s">
        <v>253</v>
      </c>
      <c r="CV17" s="21">
        <v>25</v>
      </c>
      <c r="CW17" s="21">
        <v>0</v>
      </c>
      <c r="CY17" s="20"/>
      <c r="CZ17" s="22">
        <v>45809</v>
      </c>
      <c r="DA17" s="21" t="s">
        <v>253</v>
      </c>
      <c r="DB17" s="21">
        <v>25</v>
      </c>
      <c r="DC17" s="21">
        <v>0</v>
      </c>
      <c r="DE17" s="20"/>
      <c r="DF17" s="22">
        <v>45809</v>
      </c>
      <c r="DG17" s="21" t="s">
        <v>253</v>
      </c>
      <c r="DH17" s="21">
        <v>25</v>
      </c>
      <c r="DI17" s="21">
        <v>0</v>
      </c>
      <c r="DK17" s="20"/>
      <c r="DL17" s="22">
        <v>45809</v>
      </c>
      <c r="DM17" s="21" t="s">
        <v>253</v>
      </c>
      <c r="DN17" s="21">
        <v>25</v>
      </c>
      <c r="DO17" s="21">
        <v>0</v>
      </c>
      <c r="DQ17" s="20"/>
      <c r="DR17" s="22">
        <v>45809</v>
      </c>
      <c r="DS17" s="21" t="s">
        <v>253</v>
      </c>
      <c r="DT17" s="21">
        <v>25</v>
      </c>
      <c r="DU17" s="21">
        <v>0</v>
      </c>
      <c r="DW17" s="20"/>
      <c r="DX17" s="22">
        <v>45809</v>
      </c>
      <c r="DY17" s="21" t="s">
        <v>253</v>
      </c>
      <c r="DZ17" s="21">
        <v>25</v>
      </c>
      <c r="EA17" s="21">
        <v>0</v>
      </c>
      <c r="EC17" s="20"/>
      <c r="ED17" s="22">
        <v>45809</v>
      </c>
      <c r="EE17" s="21" t="s">
        <v>253</v>
      </c>
      <c r="EF17" s="21">
        <v>25</v>
      </c>
      <c r="EG17" s="21">
        <v>0</v>
      </c>
      <c r="EI17" s="20"/>
      <c r="EJ17" s="22">
        <v>45809</v>
      </c>
      <c r="EK17" s="21" t="s">
        <v>253</v>
      </c>
      <c r="EL17" s="21">
        <v>25</v>
      </c>
      <c r="EM17" s="21">
        <v>0</v>
      </c>
      <c r="EO17" s="20"/>
      <c r="EP17" s="22">
        <v>45809</v>
      </c>
      <c r="EQ17" s="21" t="s">
        <v>253</v>
      </c>
      <c r="ER17" s="21">
        <v>25</v>
      </c>
      <c r="ES17" s="21">
        <v>0</v>
      </c>
      <c r="EU17" s="20"/>
      <c r="EV17" s="22">
        <v>45809</v>
      </c>
      <c r="EW17" s="21" t="s">
        <v>253</v>
      </c>
      <c r="EX17" s="21">
        <v>25</v>
      </c>
      <c r="EY17" s="21">
        <v>0</v>
      </c>
      <c r="FA17" s="20"/>
      <c r="FB17" s="22">
        <v>45809</v>
      </c>
      <c r="FC17" s="21" t="s">
        <v>253</v>
      </c>
      <c r="FD17" s="21">
        <v>25</v>
      </c>
      <c r="FE17" s="21">
        <v>0</v>
      </c>
      <c r="FG17" s="20"/>
      <c r="FH17" s="22">
        <v>45809</v>
      </c>
      <c r="FI17" s="21" t="s">
        <v>253</v>
      </c>
      <c r="FJ17" s="21">
        <v>25</v>
      </c>
      <c r="FK17" s="21">
        <v>0</v>
      </c>
      <c r="FM17" s="20"/>
      <c r="FN17" s="22">
        <v>45809</v>
      </c>
      <c r="FO17" s="21" t="s">
        <v>253</v>
      </c>
      <c r="FP17" s="21">
        <v>25</v>
      </c>
      <c r="FQ17" s="21">
        <v>0</v>
      </c>
      <c r="FS17" s="20"/>
      <c r="FT17" s="22">
        <v>45809</v>
      </c>
      <c r="FU17" s="21" t="s">
        <v>253</v>
      </c>
      <c r="FV17" s="21">
        <v>25</v>
      </c>
      <c r="FW17" s="21">
        <v>0</v>
      </c>
      <c r="FY17" s="20"/>
      <c r="FZ17" s="22"/>
      <c r="GA17" s="21"/>
      <c r="GB17" s="21"/>
      <c r="GC17" s="21"/>
    </row>
    <row r="18" spans="1:185" x14ac:dyDescent="0.2">
      <c r="A18" s="20"/>
      <c r="B18" s="22">
        <v>45809</v>
      </c>
      <c r="C18" s="21" t="s">
        <v>255</v>
      </c>
      <c r="D18" s="21" t="s">
        <v>447</v>
      </c>
      <c r="E18" s="21">
        <v>1631.06</v>
      </c>
      <c r="G18" s="20"/>
      <c r="H18" s="22">
        <v>45809</v>
      </c>
      <c r="I18" s="21" t="s">
        <v>255</v>
      </c>
      <c r="J18" s="21" t="s">
        <v>447</v>
      </c>
      <c r="K18" s="21">
        <v>1631.06</v>
      </c>
      <c r="M18" s="20"/>
      <c r="N18" s="22">
        <v>45809</v>
      </c>
      <c r="O18" s="21" t="s">
        <v>255</v>
      </c>
      <c r="P18" s="21" t="s">
        <v>447</v>
      </c>
      <c r="Q18" s="21">
        <v>1631.06</v>
      </c>
      <c r="S18" s="20"/>
      <c r="T18" s="22">
        <v>45809</v>
      </c>
      <c r="U18" s="21" t="s">
        <v>255</v>
      </c>
      <c r="V18" s="21" t="s">
        <v>447</v>
      </c>
      <c r="W18" s="21">
        <v>1631.06</v>
      </c>
      <c r="Y18" s="20"/>
      <c r="Z18" s="22">
        <v>45809</v>
      </c>
      <c r="AA18" s="21" t="s">
        <v>255</v>
      </c>
      <c r="AB18" s="21" t="s">
        <v>447</v>
      </c>
      <c r="AC18" s="21">
        <v>1631.06</v>
      </c>
      <c r="AE18" s="20"/>
      <c r="AF18" s="22">
        <v>45809</v>
      </c>
      <c r="AG18" s="21" t="s">
        <v>255</v>
      </c>
      <c r="AH18" s="21" t="s">
        <v>447</v>
      </c>
      <c r="AI18" s="21">
        <v>1631.06</v>
      </c>
      <c r="AK18" s="20"/>
      <c r="AL18" s="22">
        <v>45809</v>
      </c>
      <c r="AM18" s="21" t="s">
        <v>255</v>
      </c>
      <c r="AN18" s="21" t="s">
        <v>447</v>
      </c>
      <c r="AO18" s="21">
        <v>1631.06</v>
      </c>
      <c r="AQ18" s="20"/>
      <c r="AR18" s="22">
        <v>45809</v>
      </c>
      <c r="AS18" s="21" t="s">
        <v>255</v>
      </c>
      <c r="AT18" s="21" t="s">
        <v>447</v>
      </c>
      <c r="AU18" s="21">
        <v>1631.06</v>
      </c>
      <c r="AW18" s="20"/>
      <c r="AX18" s="22">
        <v>45809</v>
      </c>
      <c r="AY18" s="21" t="s">
        <v>255</v>
      </c>
      <c r="AZ18" s="21" t="s">
        <v>447</v>
      </c>
      <c r="BA18" s="21">
        <v>1631.06</v>
      </c>
      <c r="BC18" s="20"/>
      <c r="BD18" s="22">
        <v>45809</v>
      </c>
      <c r="BE18" s="21" t="s">
        <v>255</v>
      </c>
      <c r="BF18" s="21" t="s">
        <v>447</v>
      </c>
      <c r="BG18" s="21">
        <v>1631.06</v>
      </c>
      <c r="BI18" s="20"/>
      <c r="BJ18" s="22">
        <v>45809</v>
      </c>
      <c r="BK18" s="21" t="s">
        <v>255</v>
      </c>
      <c r="BL18" s="21" t="s">
        <v>447</v>
      </c>
      <c r="BM18" s="21">
        <v>1631.06</v>
      </c>
      <c r="BO18" s="20"/>
      <c r="BP18" s="22">
        <v>45809</v>
      </c>
      <c r="BQ18" s="21" t="s">
        <v>255</v>
      </c>
      <c r="BR18" s="21" t="s">
        <v>447</v>
      </c>
      <c r="BS18" s="21">
        <v>1631.06</v>
      </c>
      <c r="BU18" s="20"/>
      <c r="BV18" s="22">
        <v>45809</v>
      </c>
      <c r="BW18" s="21" t="s">
        <v>255</v>
      </c>
      <c r="BX18" s="21" t="s">
        <v>447</v>
      </c>
      <c r="BY18" s="21">
        <v>1631.06</v>
      </c>
      <c r="CA18" s="20"/>
      <c r="CB18" s="22">
        <v>45809</v>
      </c>
      <c r="CC18" s="21" t="s">
        <v>255</v>
      </c>
      <c r="CD18" s="21" t="s">
        <v>447</v>
      </c>
      <c r="CE18" s="21">
        <v>1631.06</v>
      </c>
      <c r="CG18" s="20"/>
      <c r="CH18" s="22">
        <v>45809</v>
      </c>
      <c r="CI18" s="21" t="s">
        <v>255</v>
      </c>
      <c r="CJ18" s="21" t="s">
        <v>447</v>
      </c>
      <c r="CK18" s="21">
        <v>1631.06</v>
      </c>
      <c r="CM18" s="20"/>
      <c r="CN18" s="22">
        <v>45809</v>
      </c>
      <c r="CO18" s="21" t="s">
        <v>255</v>
      </c>
      <c r="CP18" s="21" t="s">
        <v>447</v>
      </c>
      <c r="CQ18" s="21">
        <v>1631.06</v>
      </c>
      <c r="CS18" s="20"/>
      <c r="CT18" s="22">
        <v>45809</v>
      </c>
      <c r="CU18" s="21" t="s">
        <v>255</v>
      </c>
      <c r="CV18" s="21" t="s">
        <v>447</v>
      </c>
      <c r="CW18" s="21">
        <v>1631.06</v>
      </c>
      <c r="CY18" s="20"/>
      <c r="CZ18" s="22">
        <v>45809</v>
      </c>
      <c r="DA18" s="21" t="s">
        <v>255</v>
      </c>
      <c r="DB18" s="21" t="s">
        <v>447</v>
      </c>
      <c r="DC18" s="21">
        <v>1631.06</v>
      </c>
      <c r="DE18" s="20"/>
      <c r="DF18" s="22">
        <v>45809</v>
      </c>
      <c r="DG18" s="21" t="s">
        <v>255</v>
      </c>
      <c r="DH18" s="21" t="s">
        <v>447</v>
      </c>
      <c r="DI18" s="21">
        <v>1631.06</v>
      </c>
      <c r="DK18" s="20"/>
      <c r="DL18" s="22">
        <v>45809</v>
      </c>
      <c r="DM18" s="21" t="s">
        <v>255</v>
      </c>
      <c r="DN18" s="21" t="s">
        <v>447</v>
      </c>
      <c r="DO18" s="21">
        <v>1631.06</v>
      </c>
      <c r="DQ18" s="20"/>
      <c r="DR18" s="22">
        <v>45809</v>
      </c>
      <c r="DS18" s="21" t="s">
        <v>255</v>
      </c>
      <c r="DT18" s="21" t="s">
        <v>447</v>
      </c>
      <c r="DU18" s="21">
        <v>1631.06</v>
      </c>
      <c r="DW18" s="20"/>
      <c r="DX18" s="22">
        <v>45809</v>
      </c>
      <c r="DY18" s="21" t="s">
        <v>255</v>
      </c>
      <c r="DZ18" s="21" t="s">
        <v>447</v>
      </c>
      <c r="EA18" s="21">
        <v>1631.06</v>
      </c>
      <c r="EC18" s="20"/>
      <c r="ED18" s="22">
        <v>45809</v>
      </c>
      <c r="EE18" s="21" t="s">
        <v>255</v>
      </c>
      <c r="EF18" s="21" t="s">
        <v>447</v>
      </c>
      <c r="EG18" s="21">
        <v>1631.06</v>
      </c>
      <c r="EI18" s="20"/>
      <c r="EJ18" s="22">
        <v>45809</v>
      </c>
      <c r="EK18" s="21" t="s">
        <v>255</v>
      </c>
      <c r="EL18" s="21" t="s">
        <v>447</v>
      </c>
      <c r="EM18" s="21">
        <v>1631.06</v>
      </c>
      <c r="EO18" s="20"/>
      <c r="EP18" s="22">
        <v>45809</v>
      </c>
      <c r="EQ18" s="21" t="s">
        <v>255</v>
      </c>
      <c r="ER18" s="21" t="s">
        <v>447</v>
      </c>
      <c r="ES18" s="21">
        <v>1631.06</v>
      </c>
      <c r="EU18" s="20"/>
      <c r="EV18" s="22">
        <v>45809</v>
      </c>
      <c r="EW18" s="21" t="s">
        <v>255</v>
      </c>
      <c r="EX18" s="21" t="s">
        <v>447</v>
      </c>
      <c r="EY18" s="21">
        <v>1631.06</v>
      </c>
      <c r="FA18" s="20"/>
      <c r="FB18" s="22">
        <v>45809</v>
      </c>
      <c r="FC18" s="21" t="s">
        <v>255</v>
      </c>
      <c r="FD18" s="21" t="s">
        <v>447</v>
      </c>
      <c r="FE18" s="21">
        <v>1631.06</v>
      </c>
      <c r="FG18" s="20"/>
      <c r="FH18" s="22">
        <v>45809</v>
      </c>
      <c r="FI18" s="21" t="s">
        <v>255</v>
      </c>
      <c r="FJ18" s="21" t="s">
        <v>447</v>
      </c>
      <c r="FK18" s="21">
        <v>1631.06</v>
      </c>
      <c r="FM18" s="20"/>
      <c r="FN18" s="22">
        <v>45809</v>
      </c>
      <c r="FO18" s="21" t="s">
        <v>255</v>
      </c>
      <c r="FP18" s="21" t="s">
        <v>447</v>
      </c>
      <c r="FQ18" s="21">
        <v>1631.06</v>
      </c>
      <c r="FS18" s="20"/>
      <c r="FT18" s="22">
        <v>45809</v>
      </c>
      <c r="FU18" s="21" t="s">
        <v>255</v>
      </c>
      <c r="FV18" s="21" t="s">
        <v>447</v>
      </c>
      <c r="FW18" s="21">
        <v>1631.06</v>
      </c>
      <c r="FY18" s="20"/>
      <c r="FZ18" s="22"/>
      <c r="GA18" s="21"/>
      <c r="GB18" s="21"/>
      <c r="GC18" s="21"/>
    </row>
    <row r="19" spans="1:185" x14ac:dyDescent="0.2">
      <c r="A19" s="20"/>
      <c r="B19" s="22">
        <v>45809</v>
      </c>
      <c r="C19" s="21" t="s">
        <v>256</v>
      </c>
      <c r="D19" s="21" t="s">
        <v>447</v>
      </c>
      <c r="E19" s="21">
        <v>0</v>
      </c>
      <c r="G19" s="20"/>
      <c r="H19" s="22">
        <v>45809</v>
      </c>
      <c r="I19" s="21" t="s">
        <v>256</v>
      </c>
      <c r="J19" s="21" t="s">
        <v>447</v>
      </c>
      <c r="K19" s="21">
        <v>0</v>
      </c>
      <c r="M19" s="20"/>
      <c r="N19" s="22">
        <v>45809</v>
      </c>
      <c r="O19" s="21" t="s">
        <v>256</v>
      </c>
      <c r="P19" s="21" t="s">
        <v>447</v>
      </c>
      <c r="Q19" s="21">
        <v>0</v>
      </c>
      <c r="S19" s="20"/>
      <c r="T19" s="22">
        <v>45809</v>
      </c>
      <c r="U19" s="21" t="s">
        <v>256</v>
      </c>
      <c r="V19" s="21" t="s">
        <v>447</v>
      </c>
      <c r="W19" s="21">
        <v>0</v>
      </c>
      <c r="Y19" s="20"/>
      <c r="Z19" s="22">
        <v>45809</v>
      </c>
      <c r="AA19" s="21" t="s">
        <v>256</v>
      </c>
      <c r="AB19" s="21" t="s">
        <v>447</v>
      </c>
      <c r="AC19" s="21">
        <v>0</v>
      </c>
      <c r="AE19" s="20"/>
      <c r="AF19" s="22">
        <v>45809</v>
      </c>
      <c r="AG19" s="21" t="s">
        <v>256</v>
      </c>
      <c r="AH19" s="21" t="s">
        <v>447</v>
      </c>
      <c r="AI19" s="21">
        <v>0</v>
      </c>
      <c r="AK19" s="20"/>
      <c r="AL19" s="22">
        <v>45809</v>
      </c>
      <c r="AM19" s="21" t="s">
        <v>256</v>
      </c>
      <c r="AN19" s="21" t="s">
        <v>447</v>
      </c>
      <c r="AO19" s="21">
        <v>0</v>
      </c>
      <c r="AQ19" s="20"/>
      <c r="AR19" s="22">
        <v>45809</v>
      </c>
      <c r="AS19" s="21" t="s">
        <v>256</v>
      </c>
      <c r="AT19" s="21" t="s">
        <v>447</v>
      </c>
      <c r="AU19" s="21">
        <v>0</v>
      </c>
      <c r="AW19" s="20"/>
      <c r="AX19" s="22">
        <v>45809</v>
      </c>
      <c r="AY19" s="21" t="s">
        <v>256</v>
      </c>
      <c r="AZ19" s="21" t="s">
        <v>447</v>
      </c>
      <c r="BA19" s="21">
        <v>0</v>
      </c>
      <c r="BC19" s="20"/>
      <c r="BD19" s="22">
        <v>45809</v>
      </c>
      <c r="BE19" s="21" t="s">
        <v>256</v>
      </c>
      <c r="BF19" s="21" t="s">
        <v>447</v>
      </c>
      <c r="BG19" s="21">
        <v>0</v>
      </c>
      <c r="BI19" s="20"/>
      <c r="BJ19" s="22">
        <v>45809</v>
      </c>
      <c r="BK19" s="21" t="s">
        <v>256</v>
      </c>
      <c r="BL19" s="21" t="s">
        <v>447</v>
      </c>
      <c r="BM19" s="21">
        <v>0</v>
      </c>
      <c r="BO19" s="20"/>
      <c r="BP19" s="22">
        <v>45809</v>
      </c>
      <c r="BQ19" s="21" t="s">
        <v>256</v>
      </c>
      <c r="BR19" s="21" t="s">
        <v>447</v>
      </c>
      <c r="BS19" s="21">
        <v>0</v>
      </c>
      <c r="BU19" s="20"/>
      <c r="BV19" s="22">
        <v>45809</v>
      </c>
      <c r="BW19" s="21" t="s">
        <v>256</v>
      </c>
      <c r="BX19" s="21" t="s">
        <v>447</v>
      </c>
      <c r="BY19" s="21">
        <v>0</v>
      </c>
      <c r="CA19" s="20"/>
      <c r="CB19" s="22">
        <v>45809</v>
      </c>
      <c r="CC19" s="21" t="s">
        <v>256</v>
      </c>
      <c r="CD19" s="21" t="s">
        <v>447</v>
      </c>
      <c r="CE19" s="21">
        <v>0</v>
      </c>
      <c r="CG19" s="20"/>
      <c r="CH19" s="22">
        <v>45809</v>
      </c>
      <c r="CI19" s="21" t="s">
        <v>256</v>
      </c>
      <c r="CJ19" s="21" t="s">
        <v>447</v>
      </c>
      <c r="CK19" s="21">
        <v>0</v>
      </c>
      <c r="CM19" s="20"/>
      <c r="CN19" s="22">
        <v>45809</v>
      </c>
      <c r="CO19" s="21" t="s">
        <v>256</v>
      </c>
      <c r="CP19" s="21" t="s">
        <v>447</v>
      </c>
      <c r="CQ19" s="21">
        <v>0</v>
      </c>
      <c r="CS19" s="20"/>
      <c r="CT19" s="22">
        <v>45809</v>
      </c>
      <c r="CU19" s="21" t="s">
        <v>256</v>
      </c>
      <c r="CV19" s="21" t="s">
        <v>447</v>
      </c>
      <c r="CW19" s="21">
        <v>0</v>
      </c>
      <c r="CY19" s="20"/>
      <c r="CZ19" s="22">
        <v>45809</v>
      </c>
      <c r="DA19" s="21" t="s">
        <v>256</v>
      </c>
      <c r="DB19" s="21" t="s">
        <v>447</v>
      </c>
      <c r="DC19" s="21">
        <v>0</v>
      </c>
      <c r="DE19" s="20"/>
      <c r="DF19" s="22">
        <v>45809</v>
      </c>
      <c r="DG19" s="21" t="s">
        <v>256</v>
      </c>
      <c r="DH19" s="21" t="s">
        <v>447</v>
      </c>
      <c r="DI19" s="21">
        <v>0</v>
      </c>
      <c r="DK19" s="20"/>
      <c r="DL19" s="22">
        <v>45809</v>
      </c>
      <c r="DM19" s="21" t="s">
        <v>256</v>
      </c>
      <c r="DN19" s="21" t="s">
        <v>447</v>
      </c>
      <c r="DO19" s="21">
        <v>0</v>
      </c>
      <c r="DQ19" s="20"/>
      <c r="DR19" s="22">
        <v>45809</v>
      </c>
      <c r="DS19" s="21" t="s">
        <v>256</v>
      </c>
      <c r="DT19" s="21" t="s">
        <v>447</v>
      </c>
      <c r="DU19" s="21">
        <v>0</v>
      </c>
      <c r="DW19" s="20"/>
      <c r="DX19" s="22">
        <v>45809</v>
      </c>
      <c r="DY19" s="21" t="s">
        <v>256</v>
      </c>
      <c r="DZ19" s="21" t="s">
        <v>447</v>
      </c>
      <c r="EA19" s="21">
        <v>0</v>
      </c>
      <c r="EC19" s="20"/>
      <c r="ED19" s="22">
        <v>45809</v>
      </c>
      <c r="EE19" s="21" t="s">
        <v>256</v>
      </c>
      <c r="EF19" s="21" t="s">
        <v>447</v>
      </c>
      <c r="EG19" s="21">
        <v>0</v>
      </c>
      <c r="EI19" s="20"/>
      <c r="EJ19" s="22">
        <v>45809</v>
      </c>
      <c r="EK19" s="21" t="s">
        <v>256</v>
      </c>
      <c r="EL19" s="21" t="s">
        <v>447</v>
      </c>
      <c r="EM19" s="21">
        <v>0</v>
      </c>
      <c r="EO19" s="20"/>
      <c r="EP19" s="22">
        <v>45809</v>
      </c>
      <c r="EQ19" s="21" t="s">
        <v>256</v>
      </c>
      <c r="ER19" s="21" t="s">
        <v>447</v>
      </c>
      <c r="ES19" s="21">
        <v>0</v>
      </c>
      <c r="EU19" s="20"/>
      <c r="EV19" s="22">
        <v>45809</v>
      </c>
      <c r="EW19" s="21" t="s">
        <v>256</v>
      </c>
      <c r="EX19" s="21" t="s">
        <v>447</v>
      </c>
      <c r="EY19" s="21">
        <v>0</v>
      </c>
      <c r="FA19" s="20"/>
      <c r="FB19" s="22">
        <v>45809</v>
      </c>
      <c r="FC19" s="21" t="s">
        <v>256</v>
      </c>
      <c r="FD19" s="21" t="s">
        <v>447</v>
      </c>
      <c r="FE19" s="21">
        <v>0</v>
      </c>
      <c r="FG19" s="20"/>
      <c r="FH19" s="22">
        <v>45809</v>
      </c>
      <c r="FI19" s="21" t="s">
        <v>256</v>
      </c>
      <c r="FJ19" s="21" t="s">
        <v>447</v>
      </c>
      <c r="FK19" s="21">
        <v>0</v>
      </c>
      <c r="FM19" s="20"/>
      <c r="FN19" s="22">
        <v>45809</v>
      </c>
      <c r="FO19" s="21" t="s">
        <v>256</v>
      </c>
      <c r="FP19" s="21" t="s">
        <v>447</v>
      </c>
      <c r="FQ19" s="21">
        <v>0</v>
      </c>
      <c r="FS19" s="20"/>
      <c r="FT19" s="22">
        <v>45809</v>
      </c>
      <c r="FU19" s="21" t="s">
        <v>256</v>
      </c>
      <c r="FV19" s="21" t="s">
        <v>447</v>
      </c>
      <c r="FW19" s="21">
        <v>0</v>
      </c>
      <c r="FY19" s="20"/>
      <c r="FZ19" s="22"/>
      <c r="GA19" s="21"/>
      <c r="GB19" s="21"/>
      <c r="GC19" s="21"/>
    </row>
    <row r="20" spans="1:185" x14ac:dyDescent="0.2">
      <c r="A20" s="20"/>
      <c r="B20" s="22">
        <v>45809</v>
      </c>
      <c r="C20" s="21" t="s">
        <v>257</v>
      </c>
      <c r="D20" s="21" t="s">
        <v>447</v>
      </c>
      <c r="E20" s="21">
        <v>0</v>
      </c>
      <c r="G20" s="20"/>
      <c r="H20" s="22">
        <v>45809</v>
      </c>
      <c r="I20" s="21" t="s">
        <v>257</v>
      </c>
      <c r="J20" s="21" t="s">
        <v>447</v>
      </c>
      <c r="K20" s="21">
        <v>0</v>
      </c>
      <c r="M20" s="20"/>
      <c r="N20" s="22">
        <v>45809</v>
      </c>
      <c r="O20" s="21" t="s">
        <v>257</v>
      </c>
      <c r="P20" s="21" t="s">
        <v>447</v>
      </c>
      <c r="Q20" s="21">
        <v>0</v>
      </c>
      <c r="S20" s="20"/>
      <c r="T20" s="22">
        <v>45809</v>
      </c>
      <c r="U20" s="21" t="s">
        <v>257</v>
      </c>
      <c r="V20" s="21" t="s">
        <v>447</v>
      </c>
      <c r="W20" s="21">
        <v>0</v>
      </c>
      <c r="Y20" s="20"/>
      <c r="Z20" s="22">
        <v>45809</v>
      </c>
      <c r="AA20" s="21" t="s">
        <v>257</v>
      </c>
      <c r="AB20" s="21" t="s">
        <v>447</v>
      </c>
      <c r="AC20" s="21">
        <v>0</v>
      </c>
      <c r="AE20" s="20"/>
      <c r="AF20" s="22">
        <v>45809</v>
      </c>
      <c r="AG20" s="21" t="s">
        <v>257</v>
      </c>
      <c r="AH20" s="21" t="s">
        <v>447</v>
      </c>
      <c r="AI20" s="21">
        <v>0</v>
      </c>
      <c r="AK20" s="20"/>
      <c r="AL20" s="22">
        <v>45809</v>
      </c>
      <c r="AM20" s="21" t="s">
        <v>257</v>
      </c>
      <c r="AN20" s="21" t="s">
        <v>447</v>
      </c>
      <c r="AO20" s="21">
        <v>0</v>
      </c>
      <c r="AQ20" s="20"/>
      <c r="AR20" s="22">
        <v>45809</v>
      </c>
      <c r="AS20" s="21" t="s">
        <v>257</v>
      </c>
      <c r="AT20" s="21" t="s">
        <v>447</v>
      </c>
      <c r="AU20" s="21">
        <v>0</v>
      </c>
      <c r="AW20" s="20"/>
      <c r="AX20" s="22">
        <v>45809</v>
      </c>
      <c r="AY20" s="21" t="s">
        <v>257</v>
      </c>
      <c r="AZ20" s="21" t="s">
        <v>447</v>
      </c>
      <c r="BA20" s="21">
        <v>0</v>
      </c>
      <c r="BC20" s="20"/>
      <c r="BD20" s="22">
        <v>45809</v>
      </c>
      <c r="BE20" s="21" t="s">
        <v>257</v>
      </c>
      <c r="BF20" s="21" t="s">
        <v>447</v>
      </c>
      <c r="BG20" s="21">
        <v>0</v>
      </c>
      <c r="BI20" s="20"/>
      <c r="BJ20" s="22">
        <v>45809</v>
      </c>
      <c r="BK20" s="21" t="s">
        <v>257</v>
      </c>
      <c r="BL20" s="21" t="s">
        <v>447</v>
      </c>
      <c r="BM20" s="21">
        <v>0</v>
      </c>
      <c r="BO20" s="20"/>
      <c r="BP20" s="22">
        <v>45809</v>
      </c>
      <c r="BQ20" s="21" t="s">
        <v>257</v>
      </c>
      <c r="BR20" s="21" t="s">
        <v>447</v>
      </c>
      <c r="BS20" s="21">
        <v>0</v>
      </c>
      <c r="BU20" s="20"/>
      <c r="BV20" s="22">
        <v>45809</v>
      </c>
      <c r="BW20" s="21" t="s">
        <v>257</v>
      </c>
      <c r="BX20" s="21" t="s">
        <v>447</v>
      </c>
      <c r="BY20" s="21">
        <v>0</v>
      </c>
      <c r="CA20" s="20"/>
      <c r="CB20" s="22">
        <v>45809</v>
      </c>
      <c r="CC20" s="21" t="s">
        <v>257</v>
      </c>
      <c r="CD20" s="21" t="s">
        <v>447</v>
      </c>
      <c r="CE20" s="21">
        <v>0</v>
      </c>
      <c r="CG20" s="20"/>
      <c r="CH20" s="22">
        <v>45809</v>
      </c>
      <c r="CI20" s="21" t="s">
        <v>257</v>
      </c>
      <c r="CJ20" s="21" t="s">
        <v>447</v>
      </c>
      <c r="CK20" s="21">
        <v>0</v>
      </c>
      <c r="CM20" s="20"/>
      <c r="CN20" s="22">
        <v>45809</v>
      </c>
      <c r="CO20" s="21" t="s">
        <v>257</v>
      </c>
      <c r="CP20" s="21" t="s">
        <v>447</v>
      </c>
      <c r="CQ20" s="21">
        <v>0</v>
      </c>
      <c r="CS20" s="20"/>
      <c r="CT20" s="22">
        <v>45809</v>
      </c>
      <c r="CU20" s="21" t="s">
        <v>257</v>
      </c>
      <c r="CV20" s="21" t="s">
        <v>447</v>
      </c>
      <c r="CW20" s="21">
        <v>0</v>
      </c>
      <c r="CY20" s="20"/>
      <c r="CZ20" s="22">
        <v>45809</v>
      </c>
      <c r="DA20" s="21" t="s">
        <v>257</v>
      </c>
      <c r="DB20" s="21" t="s">
        <v>447</v>
      </c>
      <c r="DC20" s="21">
        <v>0</v>
      </c>
      <c r="DE20" s="20"/>
      <c r="DF20" s="22">
        <v>45809</v>
      </c>
      <c r="DG20" s="21" t="s">
        <v>257</v>
      </c>
      <c r="DH20" s="21" t="s">
        <v>447</v>
      </c>
      <c r="DI20" s="21">
        <v>0</v>
      </c>
      <c r="DK20" s="20"/>
      <c r="DL20" s="22">
        <v>45809</v>
      </c>
      <c r="DM20" s="21" t="s">
        <v>257</v>
      </c>
      <c r="DN20" s="21" t="s">
        <v>447</v>
      </c>
      <c r="DO20" s="21">
        <v>0</v>
      </c>
      <c r="DQ20" s="20"/>
      <c r="DR20" s="22">
        <v>45809</v>
      </c>
      <c r="DS20" s="21" t="s">
        <v>257</v>
      </c>
      <c r="DT20" s="21" t="s">
        <v>447</v>
      </c>
      <c r="DU20" s="21">
        <v>0</v>
      </c>
      <c r="DW20" s="20"/>
      <c r="DX20" s="22">
        <v>45809</v>
      </c>
      <c r="DY20" s="21" t="s">
        <v>257</v>
      </c>
      <c r="DZ20" s="21" t="s">
        <v>447</v>
      </c>
      <c r="EA20" s="21">
        <v>0</v>
      </c>
      <c r="EC20" s="20"/>
      <c r="ED20" s="22">
        <v>45809</v>
      </c>
      <c r="EE20" s="21" t="s">
        <v>257</v>
      </c>
      <c r="EF20" s="21" t="s">
        <v>447</v>
      </c>
      <c r="EG20" s="21">
        <v>0</v>
      </c>
      <c r="EI20" s="20"/>
      <c r="EJ20" s="22">
        <v>45809</v>
      </c>
      <c r="EK20" s="21" t="s">
        <v>257</v>
      </c>
      <c r="EL20" s="21" t="s">
        <v>447</v>
      </c>
      <c r="EM20" s="21">
        <v>0</v>
      </c>
      <c r="EO20" s="20"/>
      <c r="EP20" s="22">
        <v>45809</v>
      </c>
      <c r="EQ20" s="21" t="s">
        <v>257</v>
      </c>
      <c r="ER20" s="21" t="s">
        <v>447</v>
      </c>
      <c r="ES20" s="21">
        <v>0</v>
      </c>
      <c r="EU20" s="20"/>
      <c r="EV20" s="22">
        <v>45809</v>
      </c>
      <c r="EW20" s="21" t="s">
        <v>257</v>
      </c>
      <c r="EX20" s="21" t="s">
        <v>447</v>
      </c>
      <c r="EY20" s="21">
        <v>0</v>
      </c>
      <c r="FA20" s="20"/>
      <c r="FB20" s="22">
        <v>45809</v>
      </c>
      <c r="FC20" s="21" t="s">
        <v>257</v>
      </c>
      <c r="FD20" s="21" t="s">
        <v>447</v>
      </c>
      <c r="FE20" s="21">
        <v>0</v>
      </c>
      <c r="FG20" s="20"/>
      <c r="FH20" s="22">
        <v>45809</v>
      </c>
      <c r="FI20" s="21" t="s">
        <v>257</v>
      </c>
      <c r="FJ20" s="21" t="s">
        <v>447</v>
      </c>
      <c r="FK20" s="21">
        <v>0</v>
      </c>
      <c r="FM20" s="20"/>
      <c r="FN20" s="22">
        <v>45809</v>
      </c>
      <c r="FO20" s="21" t="s">
        <v>257</v>
      </c>
      <c r="FP20" s="21" t="s">
        <v>447</v>
      </c>
      <c r="FQ20" s="21">
        <v>0</v>
      </c>
      <c r="FS20" s="20"/>
      <c r="FT20" s="22">
        <v>45809</v>
      </c>
      <c r="FU20" s="21" t="s">
        <v>257</v>
      </c>
      <c r="FV20" s="21" t="s">
        <v>447</v>
      </c>
      <c r="FW20" s="21">
        <v>0</v>
      </c>
      <c r="FY20" s="20"/>
      <c r="FZ20" s="22"/>
      <c r="GA20" s="21"/>
      <c r="GB20" s="21"/>
      <c r="GC20" s="21"/>
    </row>
    <row r="21" spans="1:185" x14ac:dyDescent="0.2">
      <c r="A21" s="20"/>
      <c r="B21" s="22">
        <v>45809</v>
      </c>
      <c r="C21" s="21" t="s">
        <v>258</v>
      </c>
      <c r="D21" s="21" t="s">
        <v>447</v>
      </c>
      <c r="E21" s="21">
        <v>84.15</v>
      </c>
      <c r="G21" s="20"/>
      <c r="H21" s="22">
        <v>45809</v>
      </c>
      <c r="I21" s="21" t="s">
        <v>258</v>
      </c>
      <c r="J21" s="21" t="s">
        <v>447</v>
      </c>
      <c r="K21" s="21">
        <v>84.15</v>
      </c>
      <c r="M21" s="20"/>
      <c r="N21" s="22">
        <v>45809</v>
      </c>
      <c r="O21" s="21" t="s">
        <v>258</v>
      </c>
      <c r="P21" s="21" t="s">
        <v>447</v>
      </c>
      <c r="Q21" s="21">
        <v>84.15</v>
      </c>
      <c r="S21" s="20"/>
      <c r="T21" s="22">
        <v>45809</v>
      </c>
      <c r="U21" s="21" t="s">
        <v>258</v>
      </c>
      <c r="V21" s="21" t="s">
        <v>447</v>
      </c>
      <c r="W21" s="21">
        <v>84.15</v>
      </c>
      <c r="Y21" s="20"/>
      <c r="Z21" s="22">
        <v>45809</v>
      </c>
      <c r="AA21" s="21" t="s">
        <v>258</v>
      </c>
      <c r="AB21" s="21" t="s">
        <v>447</v>
      </c>
      <c r="AC21" s="21">
        <v>84.15</v>
      </c>
      <c r="AE21" s="20"/>
      <c r="AF21" s="22">
        <v>45809</v>
      </c>
      <c r="AG21" s="21" t="s">
        <v>258</v>
      </c>
      <c r="AH21" s="21" t="s">
        <v>447</v>
      </c>
      <c r="AI21" s="21">
        <v>84.15</v>
      </c>
      <c r="AK21" s="20"/>
      <c r="AL21" s="22">
        <v>45809</v>
      </c>
      <c r="AM21" s="21" t="s">
        <v>258</v>
      </c>
      <c r="AN21" s="21" t="s">
        <v>447</v>
      </c>
      <c r="AO21" s="21">
        <v>84.15</v>
      </c>
      <c r="AQ21" s="20"/>
      <c r="AR21" s="22">
        <v>45809</v>
      </c>
      <c r="AS21" s="21" t="s">
        <v>258</v>
      </c>
      <c r="AT21" s="21" t="s">
        <v>447</v>
      </c>
      <c r="AU21" s="21">
        <v>84.15</v>
      </c>
      <c r="AW21" s="20"/>
      <c r="AX21" s="22">
        <v>45809</v>
      </c>
      <c r="AY21" s="21" t="s">
        <v>258</v>
      </c>
      <c r="AZ21" s="21" t="s">
        <v>447</v>
      </c>
      <c r="BA21" s="21">
        <v>84.15</v>
      </c>
      <c r="BC21" s="20"/>
      <c r="BD21" s="22">
        <v>45809</v>
      </c>
      <c r="BE21" s="21" t="s">
        <v>258</v>
      </c>
      <c r="BF21" s="21" t="s">
        <v>447</v>
      </c>
      <c r="BG21" s="21">
        <v>84.15</v>
      </c>
      <c r="BI21" s="20"/>
      <c r="BJ21" s="22">
        <v>45809</v>
      </c>
      <c r="BK21" s="21" t="s">
        <v>258</v>
      </c>
      <c r="BL21" s="21" t="s">
        <v>447</v>
      </c>
      <c r="BM21" s="21">
        <v>84.15</v>
      </c>
      <c r="BO21" s="20"/>
      <c r="BP21" s="22">
        <v>45809</v>
      </c>
      <c r="BQ21" s="21" t="s">
        <v>258</v>
      </c>
      <c r="BR21" s="21" t="s">
        <v>447</v>
      </c>
      <c r="BS21" s="21">
        <v>84.15</v>
      </c>
      <c r="BU21" s="20"/>
      <c r="BV21" s="22">
        <v>45809</v>
      </c>
      <c r="BW21" s="21" t="s">
        <v>258</v>
      </c>
      <c r="BX21" s="21" t="s">
        <v>447</v>
      </c>
      <c r="BY21" s="21">
        <v>84.15</v>
      </c>
      <c r="CA21" s="20"/>
      <c r="CB21" s="22">
        <v>45809</v>
      </c>
      <c r="CC21" s="21" t="s">
        <v>258</v>
      </c>
      <c r="CD21" s="21" t="s">
        <v>447</v>
      </c>
      <c r="CE21" s="21">
        <v>84.15</v>
      </c>
      <c r="CG21" s="20"/>
      <c r="CH21" s="22">
        <v>45809</v>
      </c>
      <c r="CI21" s="21" t="s">
        <v>258</v>
      </c>
      <c r="CJ21" s="21" t="s">
        <v>447</v>
      </c>
      <c r="CK21" s="21">
        <v>84.15</v>
      </c>
      <c r="CM21" s="20"/>
      <c r="CN21" s="22">
        <v>45809</v>
      </c>
      <c r="CO21" s="21" t="s">
        <v>258</v>
      </c>
      <c r="CP21" s="21" t="s">
        <v>447</v>
      </c>
      <c r="CQ21" s="21">
        <v>84.15</v>
      </c>
      <c r="CS21" s="20"/>
      <c r="CT21" s="22">
        <v>45809</v>
      </c>
      <c r="CU21" s="21" t="s">
        <v>258</v>
      </c>
      <c r="CV21" s="21" t="s">
        <v>447</v>
      </c>
      <c r="CW21" s="21">
        <v>84.15</v>
      </c>
      <c r="CY21" s="20"/>
      <c r="CZ21" s="22">
        <v>45809</v>
      </c>
      <c r="DA21" s="21" t="s">
        <v>258</v>
      </c>
      <c r="DB21" s="21" t="s">
        <v>447</v>
      </c>
      <c r="DC21" s="21">
        <v>84.15</v>
      </c>
      <c r="DE21" s="20"/>
      <c r="DF21" s="22">
        <v>45809</v>
      </c>
      <c r="DG21" s="21" t="s">
        <v>258</v>
      </c>
      <c r="DH21" s="21" t="s">
        <v>447</v>
      </c>
      <c r="DI21" s="21">
        <v>84.15</v>
      </c>
      <c r="DK21" s="20"/>
      <c r="DL21" s="22">
        <v>45809</v>
      </c>
      <c r="DM21" s="21" t="s">
        <v>258</v>
      </c>
      <c r="DN21" s="21" t="s">
        <v>447</v>
      </c>
      <c r="DO21" s="21">
        <v>84.15</v>
      </c>
      <c r="DQ21" s="20"/>
      <c r="DR21" s="22">
        <v>45809</v>
      </c>
      <c r="DS21" s="21" t="s">
        <v>258</v>
      </c>
      <c r="DT21" s="21" t="s">
        <v>447</v>
      </c>
      <c r="DU21" s="21">
        <v>84.15</v>
      </c>
      <c r="DW21" s="20"/>
      <c r="DX21" s="22">
        <v>45809</v>
      </c>
      <c r="DY21" s="21" t="s">
        <v>258</v>
      </c>
      <c r="DZ21" s="21" t="s">
        <v>447</v>
      </c>
      <c r="EA21" s="21">
        <v>84.15</v>
      </c>
      <c r="EC21" s="20"/>
      <c r="ED21" s="22">
        <v>45809</v>
      </c>
      <c r="EE21" s="21" t="s">
        <v>258</v>
      </c>
      <c r="EF21" s="21" t="s">
        <v>447</v>
      </c>
      <c r="EG21" s="21">
        <v>84.15</v>
      </c>
      <c r="EI21" s="20"/>
      <c r="EJ21" s="22">
        <v>45809</v>
      </c>
      <c r="EK21" s="21" t="s">
        <v>258</v>
      </c>
      <c r="EL21" s="21" t="s">
        <v>447</v>
      </c>
      <c r="EM21" s="21">
        <v>84.15</v>
      </c>
      <c r="EO21" s="20"/>
      <c r="EP21" s="22">
        <v>45809</v>
      </c>
      <c r="EQ21" s="21" t="s">
        <v>258</v>
      </c>
      <c r="ER21" s="21" t="s">
        <v>447</v>
      </c>
      <c r="ES21" s="21">
        <v>84.15</v>
      </c>
      <c r="EU21" s="20"/>
      <c r="EV21" s="22">
        <v>45809</v>
      </c>
      <c r="EW21" s="21" t="s">
        <v>258</v>
      </c>
      <c r="EX21" s="21" t="s">
        <v>447</v>
      </c>
      <c r="EY21" s="21">
        <v>84.15</v>
      </c>
      <c r="FA21" s="20"/>
      <c r="FB21" s="22">
        <v>45809</v>
      </c>
      <c r="FC21" s="21" t="s">
        <v>258</v>
      </c>
      <c r="FD21" s="21" t="s">
        <v>447</v>
      </c>
      <c r="FE21" s="21">
        <v>84.15</v>
      </c>
      <c r="FG21" s="20"/>
      <c r="FH21" s="22">
        <v>45809</v>
      </c>
      <c r="FI21" s="21" t="s">
        <v>258</v>
      </c>
      <c r="FJ21" s="21" t="s">
        <v>447</v>
      </c>
      <c r="FK21" s="21">
        <v>84.15</v>
      </c>
      <c r="FM21" s="20"/>
      <c r="FN21" s="22">
        <v>45809</v>
      </c>
      <c r="FO21" s="21" t="s">
        <v>258</v>
      </c>
      <c r="FP21" s="21" t="s">
        <v>447</v>
      </c>
      <c r="FQ21" s="21">
        <v>84.15</v>
      </c>
      <c r="FS21" s="20"/>
      <c r="FT21" s="22">
        <v>45809</v>
      </c>
      <c r="FU21" s="21" t="s">
        <v>258</v>
      </c>
      <c r="FV21" s="21" t="s">
        <v>447</v>
      </c>
      <c r="FW21" s="21">
        <v>84.15</v>
      </c>
      <c r="FY21" s="20"/>
      <c r="FZ21" s="22"/>
      <c r="GA21" s="21"/>
      <c r="GB21" s="21"/>
      <c r="GC21" s="21"/>
    </row>
    <row r="22" spans="1:185" x14ac:dyDescent="0.2">
      <c r="A22" s="20"/>
      <c r="B22" s="22">
        <v>45809</v>
      </c>
      <c r="C22" s="21" t="s">
        <v>259</v>
      </c>
      <c r="D22" s="21">
        <v>41</v>
      </c>
      <c r="E22" s="21">
        <v>0</v>
      </c>
      <c r="G22" s="20"/>
      <c r="H22" s="22">
        <v>45809</v>
      </c>
      <c r="I22" s="21" t="s">
        <v>259</v>
      </c>
      <c r="J22" s="21">
        <v>41</v>
      </c>
      <c r="K22" s="21">
        <v>0</v>
      </c>
      <c r="M22" s="20"/>
      <c r="N22" s="22">
        <v>45809</v>
      </c>
      <c r="O22" s="21" t="s">
        <v>259</v>
      </c>
      <c r="P22" s="21">
        <v>41</v>
      </c>
      <c r="Q22" s="21">
        <v>0</v>
      </c>
      <c r="S22" s="20"/>
      <c r="T22" s="22">
        <v>45809</v>
      </c>
      <c r="U22" s="21" t="s">
        <v>259</v>
      </c>
      <c r="V22" s="21">
        <v>41</v>
      </c>
      <c r="W22" s="21">
        <v>0</v>
      </c>
      <c r="Y22" s="20"/>
      <c r="Z22" s="22">
        <v>45809</v>
      </c>
      <c r="AA22" s="21" t="s">
        <v>259</v>
      </c>
      <c r="AB22" s="21">
        <v>41</v>
      </c>
      <c r="AC22" s="21">
        <v>0</v>
      </c>
      <c r="AE22" s="20"/>
      <c r="AF22" s="22">
        <v>45809</v>
      </c>
      <c r="AG22" s="21" t="s">
        <v>259</v>
      </c>
      <c r="AH22" s="21">
        <v>41</v>
      </c>
      <c r="AI22" s="21">
        <v>0</v>
      </c>
      <c r="AK22" s="20"/>
      <c r="AL22" s="22">
        <v>45809</v>
      </c>
      <c r="AM22" s="21" t="s">
        <v>259</v>
      </c>
      <c r="AN22" s="21">
        <v>41</v>
      </c>
      <c r="AO22" s="21">
        <v>0</v>
      </c>
      <c r="AQ22" s="20"/>
      <c r="AR22" s="22">
        <v>45809</v>
      </c>
      <c r="AS22" s="21" t="s">
        <v>259</v>
      </c>
      <c r="AT22" s="21">
        <v>41</v>
      </c>
      <c r="AU22" s="21">
        <v>0</v>
      </c>
      <c r="AW22" s="20"/>
      <c r="AX22" s="22">
        <v>45809</v>
      </c>
      <c r="AY22" s="21" t="s">
        <v>259</v>
      </c>
      <c r="AZ22" s="21">
        <v>41</v>
      </c>
      <c r="BA22" s="21">
        <v>0</v>
      </c>
      <c r="BC22" s="20"/>
      <c r="BD22" s="22">
        <v>45809</v>
      </c>
      <c r="BE22" s="21" t="s">
        <v>259</v>
      </c>
      <c r="BF22" s="21">
        <v>41</v>
      </c>
      <c r="BG22" s="21">
        <v>0</v>
      </c>
      <c r="BI22" s="20"/>
      <c r="BJ22" s="22">
        <v>45809</v>
      </c>
      <c r="BK22" s="21" t="s">
        <v>259</v>
      </c>
      <c r="BL22" s="21">
        <v>41</v>
      </c>
      <c r="BM22" s="21">
        <v>0</v>
      </c>
      <c r="BO22" s="20"/>
      <c r="BP22" s="22">
        <v>45809</v>
      </c>
      <c r="BQ22" s="21" t="s">
        <v>259</v>
      </c>
      <c r="BR22" s="21">
        <v>41</v>
      </c>
      <c r="BS22" s="21">
        <v>0</v>
      </c>
      <c r="BU22" s="20"/>
      <c r="BV22" s="22">
        <v>45809</v>
      </c>
      <c r="BW22" s="21" t="s">
        <v>259</v>
      </c>
      <c r="BX22" s="21">
        <v>41</v>
      </c>
      <c r="BY22" s="21">
        <v>0</v>
      </c>
      <c r="CA22" s="20"/>
      <c r="CB22" s="22">
        <v>45809</v>
      </c>
      <c r="CC22" s="21" t="s">
        <v>259</v>
      </c>
      <c r="CD22" s="21">
        <v>41</v>
      </c>
      <c r="CE22" s="21">
        <v>0</v>
      </c>
      <c r="CG22" s="20"/>
      <c r="CH22" s="22">
        <v>45809</v>
      </c>
      <c r="CI22" s="21" t="s">
        <v>259</v>
      </c>
      <c r="CJ22" s="21">
        <v>41</v>
      </c>
      <c r="CK22" s="21">
        <v>0</v>
      </c>
      <c r="CM22" s="20"/>
      <c r="CN22" s="22">
        <v>45809</v>
      </c>
      <c r="CO22" s="21" t="s">
        <v>259</v>
      </c>
      <c r="CP22" s="21">
        <v>41</v>
      </c>
      <c r="CQ22" s="21">
        <v>0</v>
      </c>
      <c r="CS22" s="20"/>
      <c r="CT22" s="22">
        <v>45809</v>
      </c>
      <c r="CU22" s="21" t="s">
        <v>259</v>
      </c>
      <c r="CV22" s="21">
        <v>41</v>
      </c>
      <c r="CW22" s="21">
        <v>0</v>
      </c>
      <c r="CY22" s="20"/>
      <c r="CZ22" s="22">
        <v>45809</v>
      </c>
      <c r="DA22" s="21" t="s">
        <v>259</v>
      </c>
      <c r="DB22" s="21">
        <v>41</v>
      </c>
      <c r="DC22" s="21">
        <v>0</v>
      </c>
      <c r="DE22" s="20"/>
      <c r="DF22" s="22">
        <v>45809</v>
      </c>
      <c r="DG22" s="21" t="s">
        <v>259</v>
      </c>
      <c r="DH22" s="21">
        <v>41</v>
      </c>
      <c r="DI22" s="21">
        <v>0</v>
      </c>
      <c r="DK22" s="20"/>
      <c r="DL22" s="22">
        <v>45809</v>
      </c>
      <c r="DM22" s="21" t="s">
        <v>259</v>
      </c>
      <c r="DN22" s="21">
        <v>41</v>
      </c>
      <c r="DO22" s="21">
        <v>0</v>
      </c>
      <c r="DQ22" s="20"/>
      <c r="DR22" s="22">
        <v>45809</v>
      </c>
      <c r="DS22" s="21" t="s">
        <v>259</v>
      </c>
      <c r="DT22" s="21">
        <v>41</v>
      </c>
      <c r="DU22" s="21">
        <v>0</v>
      </c>
      <c r="DW22" s="20"/>
      <c r="DX22" s="22">
        <v>45809</v>
      </c>
      <c r="DY22" s="21" t="s">
        <v>259</v>
      </c>
      <c r="DZ22" s="21">
        <v>41</v>
      </c>
      <c r="EA22" s="21">
        <v>0</v>
      </c>
      <c r="EC22" s="20"/>
      <c r="ED22" s="22">
        <v>45809</v>
      </c>
      <c r="EE22" s="21" t="s">
        <v>259</v>
      </c>
      <c r="EF22" s="21">
        <v>41</v>
      </c>
      <c r="EG22" s="21">
        <v>0</v>
      </c>
      <c r="EI22" s="20"/>
      <c r="EJ22" s="22">
        <v>45809</v>
      </c>
      <c r="EK22" s="21" t="s">
        <v>259</v>
      </c>
      <c r="EL22" s="21">
        <v>41</v>
      </c>
      <c r="EM22" s="21">
        <v>0</v>
      </c>
      <c r="EO22" s="20"/>
      <c r="EP22" s="22">
        <v>45809</v>
      </c>
      <c r="EQ22" s="21" t="s">
        <v>259</v>
      </c>
      <c r="ER22" s="21">
        <v>41</v>
      </c>
      <c r="ES22" s="21">
        <v>0</v>
      </c>
      <c r="EU22" s="20"/>
      <c r="EV22" s="22">
        <v>45809</v>
      </c>
      <c r="EW22" s="21" t="s">
        <v>259</v>
      </c>
      <c r="EX22" s="21">
        <v>41</v>
      </c>
      <c r="EY22" s="21">
        <v>0</v>
      </c>
      <c r="FA22" s="20"/>
      <c r="FB22" s="22">
        <v>45809</v>
      </c>
      <c r="FC22" s="21" t="s">
        <v>259</v>
      </c>
      <c r="FD22" s="21">
        <v>41</v>
      </c>
      <c r="FE22" s="21">
        <v>0</v>
      </c>
      <c r="FG22" s="20"/>
      <c r="FH22" s="22">
        <v>45809</v>
      </c>
      <c r="FI22" s="21" t="s">
        <v>259</v>
      </c>
      <c r="FJ22" s="21">
        <v>41</v>
      </c>
      <c r="FK22" s="21">
        <v>0</v>
      </c>
      <c r="FM22" s="20"/>
      <c r="FN22" s="22">
        <v>45809</v>
      </c>
      <c r="FO22" s="21" t="s">
        <v>259</v>
      </c>
      <c r="FP22" s="21">
        <v>41</v>
      </c>
      <c r="FQ22" s="21">
        <v>0</v>
      </c>
      <c r="FS22" s="20"/>
      <c r="FT22" s="22">
        <v>45809</v>
      </c>
      <c r="FU22" s="21" t="s">
        <v>259</v>
      </c>
      <c r="FV22" s="21">
        <v>41</v>
      </c>
      <c r="FW22" s="21">
        <v>0</v>
      </c>
      <c r="FY22" s="20"/>
      <c r="FZ22" s="22"/>
      <c r="GA22" s="21"/>
      <c r="GB22" s="21"/>
      <c r="GC22" s="21"/>
    </row>
    <row r="23" spans="1:185" x14ac:dyDescent="0.2">
      <c r="A23" s="20"/>
      <c r="B23" s="22">
        <v>45809</v>
      </c>
      <c r="C23" s="21" t="s">
        <v>265</v>
      </c>
      <c r="D23" s="21">
        <v>33</v>
      </c>
      <c r="E23" s="21">
        <v>1000</v>
      </c>
      <c r="G23" s="20"/>
      <c r="H23" s="22">
        <v>45809</v>
      </c>
      <c r="I23" s="21" t="s">
        <v>265</v>
      </c>
      <c r="J23" s="21">
        <v>33</v>
      </c>
      <c r="K23" s="21">
        <v>1000</v>
      </c>
      <c r="M23" s="20"/>
      <c r="N23" s="22">
        <v>45809</v>
      </c>
      <c r="O23" s="21" t="s">
        <v>265</v>
      </c>
      <c r="P23" s="21">
        <v>33</v>
      </c>
      <c r="Q23" s="21">
        <v>1000</v>
      </c>
      <c r="S23" s="20"/>
      <c r="T23" s="22">
        <v>45809</v>
      </c>
      <c r="U23" s="21" t="s">
        <v>265</v>
      </c>
      <c r="V23" s="21">
        <v>33</v>
      </c>
      <c r="W23" s="21">
        <v>1000</v>
      </c>
      <c r="Y23" s="20"/>
      <c r="Z23" s="22">
        <v>45809</v>
      </c>
      <c r="AA23" s="21" t="s">
        <v>265</v>
      </c>
      <c r="AB23" s="21">
        <v>33</v>
      </c>
      <c r="AC23" s="21">
        <v>1000</v>
      </c>
      <c r="AE23" s="20"/>
      <c r="AF23" s="22">
        <v>45809</v>
      </c>
      <c r="AG23" s="21" t="s">
        <v>265</v>
      </c>
      <c r="AH23" s="21">
        <v>33</v>
      </c>
      <c r="AI23" s="21">
        <v>1000</v>
      </c>
      <c r="AK23" s="20"/>
      <c r="AL23" s="22">
        <v>45809</v>
      </c>
      <c r="AM23" s="21" t="s">
        <v>265</v>
      </c>
      <c r="AN23" s="21">
        <v>33</v>
      </c>
      <c r="AO23" s="21">
        <v>1000</v>
      </c>
      <c r="AQ23" s="20"/>
      <c r="AR23" s="22">
        <v>45809</v>
      </c>
      <c r="AS23" s="21" t="s">
        <v>265</v>
      </c>
      <c r="AT23" s="21">
        <v>33</v>
      </c>
      <c r="AU23" s="21">
        <v>1000</v>
      </c>
      <c r="AW23" s="20"/>
      <c r="AX23" s="22">
        <v>45809</v>
      </c>
      <c r="AY23" s="21" t="s">
        <v>265</v>
      </c>
      <c r="AZ23" s="21">
        <v>33</v>
      </c>
      <c r="BA23" s="21">
        <v>1000</v>
      </c>
      <c r="BC23" s="20"/>
      <c r="BD23" s="22">
        <v>45809</v>
      </c>
      <c r="BE23" s="21" t="s">
        <v>265</v>
      </c>
      <c r="BF23" s="21">
        <v>33</v>
      </c>
      <c r="BG23" s="21">
        <v>1000</v>
      </c>
      <c r="BI23" s="20"/>
      <c r="BJ23" s="22">
        <v>45809</v>
      </c>
      <c r="BK23" s="21" t="s">
        <v>265</v>
      </c>
      <c r="BL23" s="21">
        <v>33</v>
      </c>
      <c r="BM23" s="21">
        <v>1000</v>
      </c>
      <c r="BO23" s="20"/>
      <c r="BP23" s="22">
        <v>45809</v>
      </c>
      <c r="BQ23" s="21" t="s">
        <v>265</v>
      </c>
      <c r="BR23" s="21">
        <v>33</v>
      </c>
      <c r="BS23" s="21">
        <v>1000</v>
      </c>
      <c r="BU23" s="20"/>
      <c r="BV23" s="22">
        <v>45809</v>
      </c>
      <c r="BW23" s="21" t="s">
        <v>265</v>
      </c>
      <c r="BX23" s="21">
        <v>33</v>
      </c>
      <c r="BY23" s="21">
        <v>1000</v>
      </c>
      <c r="CA23" s="20"/>
      <c r="CB23" s="22">
        <v>45809</v>
      </c>
      <c r="CC23" s="21" t="s">
        <v>265</v>
      </c>
      <c r="CD23" s="21">
        <v>33</v>
      </c>
      <c r="CE23" s="21">
        <v>1000</v>
      </c>
      <c r="CG23" s="20"/>
      <c r="CH23" s="22">
        <v>45809</v>
      </c>
      <c r="CI23" s="21" t="s">
        <v>265</v>
      </c>
      <c r="CJ23" s="21">
        <v>33</v>
      </c>
      <c r="CK23" s="21">
        <v>1000</v>
      </c>
      <c r="CM23" s="20"/>
      <c r="CN23" s="22">
        <v>45809</v>
      </c>
      <c r="CO23" s="21" t="s">
        <v>265</v>
      </c>
      <c r="CP23" s="21">
        <v>33</v>
      </c>
      <c r="CQ23" s="21">
        <v>1000</v>
      </c>
      <c r="CS23" s="20"/>
      <c r="CT23" s="22">
        <v>45809</v>
      </c>
      <c r="CU23" s="21" t="s">
        <v>265</v>
      </c>
      <c r="CV23" s="21">
        <v>33</v>
      </c>
      <c r="CW23" s="21">
        <v>1000</v>
      </c>
      <c r="CY23" s="20"/>
      <c r="CZ23" s="22">
        <v>45809</v>
      </c>
      <c r="DA23" s="21" t="s">
        <v>265</v>
      </c>
      <c r="DB23" s="21">
        <v>33</v>
      </c>
      <c r="DC23" s="21">
        <v>1000</v>
      </c>
      <c r="DE23" s="20"/>
      <c r="DF23" s="22">
        <v>45809</v>
      </c>
      <c r="DG23" s="21" t="s">
        <v>265</v>
      </c>
      <c r="DH23" s="21">
        <v>33</v>
      </c>
      <c r="DI23" s="21">
        <v>1000</v>
      </c>
      <c r="DK23" s="20"/>
      <c r="DL23" s="22">
        <v>45809</v>
      </c>
      <c r="DM23" s="21" t="s">
        <v>265</v>
      </c>
      <c r="DN23" s="21">
        <v>33</v>
      </c>
      <c r="DO23" s="21">
        <v>1000</v>
      </c>
      <c r="DQ23" s="20"/>
      <c r="DR23" s="22">
        <v>45809</v>
      </c>
      <c r="DS23" s="21" t="s">
        <v>265</v>
      </c>
      <c r="DT23" s="21">
        <v>33</v>
      </c>
      <c r="DU23" s="21">
        <v>1000</v>
      </c>
      <c r="DW23" s="20"/>
      <c r="DX23" s="22">
        <v>45809</v>
      </c>
      <c r="DY23" s="21" t="s">
        <v>265</v>
      </c>
      <c r="DZ23" s="21">
        <v>33</v>
      </c>
      <c r="EA23" s="21">
        <v>1000</v>
      </c>
      <c r="EC23" s="20"/>
      <c r="ED23" s="22">
        <v>45809</v>
      </c>
      <c r="EE23" s="21" t="s">
        <v>265</v>
      </c>
      <c r="EF23" s="21">
        <v>33</v>
      </c>
      <c r="EG23" s="21">
        <v>1000</v>
      </c>
      <c r="EI23" s="20"/>
      <c r="EJ23" s="22">
        <v>45809</v>
      </c>
      <c r="EK23" s="21" t="s">
        <v>265</v>
      </c>
      <c r="EL23" s="21">
        <v>33</v>
      </c>
      <c r="EM23" s="21">
        <v>1000</v>
      </c>
      <c r="EO23" s="20"/>
      <c r="EP23" s="22">
        <v>45809</v>
      </c>
      <c r="EQ23" s="21" t="s">
        <v>265</v>
      </c>
      <c r="ER23" s="21">
        <v>33</v>
      </c>
      <c r="ES23" s="21">
        <v>1000</v>
      </c>
      <c r="EU23" s="20"/>
      <c r="EV23" s="22">
        <v>45809</v>
      </c>
      <c r="EW23" s="21" t="s">
        <v>265</v>
      </c>
      <c r="EX23" s="21">
        <v>33</v>
      </c>
      <c r="EY23" s="21">
        <v>1000</v>
      </c>
      <c r="FA23" s="20"/>
      <c r="FB23" s="22">
        <v>45809</v>
      </c>
      <c r="FC23" s="21" t="s">
        <v>265</v>
      </c>
      <c r="FD23" s="21">
        <v>33</v>
      </c>
      <c r="FE23" s="21">
        <v>1000</v>
      </c>
      <c r="FG23" s="20"/>
      <c r="FH23" s="22">
        <v>45809</v>
      </c>
      <c r="FI23" s="21" t="s">
        <v>265</v>
      </c>
      <c r="FJ23" s="21">
        <v>33</v>
      </c>
      <c r="FK23" s="21">
        <v>1000</v>
      </c>
      <c r="FM23" s="20"/>
      <c r="FN23" s="22">
        <v>45809</v>
      </c>
      <c r="FO23" s="21" t="s">
        <v>265</v>
      </c>
      <c r="FP23" s="21">
        <v>33</v>
      </c>
      <c r="FQ23" s="21">
        <v>1000</v>
      </c>
      <c r="FS23" s="20"/>
      <c r="FT23" s="22">
        <v>45809</v>
      </c>
      <c r="FU23" s="21" t="s">
        <v>265</v>
      </c>
      <c r="FV23" s="21">
        <v>33</v>
      </c>
      <c r="FW23" s="21">
        <v>1000</v>
      </c>
      <c r="FY23" s="20"/>
      <c r="FZ23" s="22"/>
      <c r="GA23" s="21"/>
      <c r="GB23" s="21"/>
      <c r="GC23" s="21"/>
    </row>
    <row r="24" spans="1:185" x14ac:dyDescent="0.2">
      <c r="A24" s="20"/>
      <c r="B24" s="22">
        <v>45809</v>
      </c>
      <c r="C24" s="21" t="s">
        <v>267</v>
      </c>
      <c r="D24" s="21">
        <v>22</v>
      </c>
      <c r="E24" s="21">
        <v>1000</v>
      </c>
      <c r="G24" s="20"/>
      <c r="H24" s="22">
        <v>45809</v>
      </c>
      <c r="I24" s="21" t="s">
        <v>267</v>
      </c>
      <c r="J24" s="21">
        <v>22</v>
      </c>
      <c r="K24" s="21">
        <v>1000</v>
      </c>
      <c r="M24" s="20"/>
      <c r="N24" s="22">
        <v>45809</v>
      </c>
      <c r="O24" s="21" t="s">
        <v>267</v>
      </c>
      <c r="P24" s="21">
        <v>22</v>
      </c>
      <c r="Q24" s="21">
        <v>1000</v>
      </c>
      <c r="S24" s="20"/>
      <c r="T24" s="22">
        <v>45809</v>
      </c>
      <c r="U24" s="21" t="s">
        <v>267</v>
      </c>
      <c r="V24" s="21">
        <v>22</v>
      </c>
      <c r="W24" s="21">
        <v>1000</v>
      </c>
      <c r="Y24" s="20"/>
      <c r="Z24" s="22">
        <v>45809</v>
      </c>
      <c r="AA24" s="21" t="s">
        <v>267</v>
      </c>
      <c r="AB24" s="21">
        <v>22</v>
      </c>
      <c r="AC24" s="21">
        <v>1000</v>
      </c>
      <c r="AE24" s="20"/>
      <c r="AF24" s="22">
        <v>45809</v>
      </c>
      <c r="AG24" s="21" t="s">
        <v>267</v>
      </c>
      <c r="AH24" s="21">
        <v>22</v>
      </c>
      <c r="AI24" s="21">
        <v>1000</v>
      </c>
      <c r="AK24" s="20"/>
      <c r="AL24" s="22">
        <v>45809</v>
      </c>
      <c r="AM24" s="21" t="s">
        <v>267</v>
      </c>
      <c r="AN24" s="21">
        <v>22</v>
      </c>
      <c r="AO24" s="21">
        <v>1000</v>
      </c>
      <c r="AQ24" s="20"/>
      <c r="AR24" s="22">
        <v>45809</v>
      </c>
      <c r="AS24" s="21" t="s">
        <v>267</v>
      </c>
      <c r="AT24" s="21">
        <v>22</v>
      </c>
      <c r="AU24" s="21">
        <v>1000</v>
      </c>
      <c r="AW24" s="20"/>
      <c r="AX24" s="22">
        <v>45809</v>
      </c>
      <c r="AY24" s="21" t="s">
        <v>267</v>
      </c>
      <c r="AZ24" s="21">
        <v>22</v>
      </c>
      <c r="BA24" s="21">
        <v>1000</v>
      </c>
      <c r="BC24" s="20"/>
      <c r="BD24" s="22">
        <v>45809</v>
      </c>
      <c r="BE24" s="21" t="s">
        <v>267</v>
      </c>
      <c r="BF24" s="21">
        <v>22</v>
      </c>
      <c r="BG24" s="21">
        <v>1000</v>
      </c>
      <c r="BI24" s="20"/>
      <c r="BJ24" s="22">
        <v>45809</v>
      </c>
      <c r="BK24" s="21" t="s">
        <v>267</v>
      </c>
      <c r="BL24" s="21">
        <v>22</v>
      </c>
      <c r="BM24" s="21">
        <v>1000</v>
      </c>
      <c r="BO24" s="20"/>
      <c r="BP24" s="22">
        <v>45809</v>
      </c>
      <c r="BQ24" s="21" t="s">
        <v>267</v>
      </c>
      <c r="BR24" s="21">
        <v>22</v>
      </c>
      <c r="BS24" s="21">
        <v>1000</v>
      </c>
      <c r="BU24" s="20"/>
      <c r="BV24" s="22">
        <v>45809</v>
      </c>
      <c r="BW24" s="21" t="s">
        <v>267</v>
      </c>
      <c r="BX24" s="21">
        <v>22</v>
      </c>
      <c r="BY24" s="21">
        <v>1000</v>
      </c>
      <c r="CA24" s="20"/>
      <c r="CB24" s="22">
        <v>45809</v>
      </c>
      <c r="CC24" s="21" t="s">
        <v>267</v>
      </c>
      <c r="CD24" s="21">
        <v>22</v>
      </c>
      <c r="CE24" s="21">
        <v>1000</v>
      </c>
      <c r="CG24" s="20"/>
      <c r="CH24" s="22">
        <v>45809</v>
      </c>
      <c r="CI24" s="21" t="s">
        <v>267</v>
      </c>
      <c r="CJ24" s="21">
        <v>22</v>
      </c>
      <c r="CK24" s="21">
        <v>1000</v>
      </c>
      <c r="CM24" s="20"/>
      <c r="CN24" s="22">
        <v>45809</v>
      </c>
      <c r="CO24" s="21" t="s">
        <v>267</v>
      </c>
      <c r="CP24" s="21">
        <v>22</v>
      </c>
      <c r="CQ24" s="21">
        <v>1000</v>
      </c>
      <c r="CS24" s="20"/>
      <c r="CT24" s="22">
        <v>45809</v>
      </c>
      <c r="CU24" s="21" t="s">
        <v>267</v>
      </c>
      <c r="CV24" s="21">
        <v>22</v>
      </c>
      <c r="CW24" s="21">
        <v>1000</v>
      </c>
      <c r="CY24" s="20"/>
      <c r="CZ24" s="22">
        <v>45809</v>
      </c>
      <c r="DA24" s="21" t="s">
        <v>267</v>
      </c>
      <c r="DB24" s="21">
        <v>22</v>
      </c>
      <c r="DC24" s="21">
        <v>1000</v>
      </c>
      <c r="DE24" s="20"/>
      <c r="DF24" s="22">
        <v>45809</v>
      </c>
      <c r="DG24" s="21" t="s">
        <v>267</v>
      </c>
      <c r="DH24" s="21">
        <v>22</v>
      </c>
      <c r="DI24" s="21">
        <v>1000</v>
      </c>
      <c r="DK24" s="20"/>
      <c r="DL24" s="22">
        <v>45809</v>
      </c>
      <c r="DM24" s="21" t="s">
        <v>267</v>
      </c>
      <c r="DN24" s="21">
        <v>22</v>
      </c>
      <c r="DO24" s="21">
        <v>1000</v>
      </c>
      <c r="DQ24" s="20"/>
      <c r="DR24" s="22">
        <v>45809</v>
      </c>
      <c r="DS24" s="21" t="s">
        <v>267</v>
      </c>
      <c r="DT24" s="21">
        <v>22</v>
      </c>
      <c r="DU24" s="21">
        <v>1000</v>
      </c>
      <c r="DW24" s="20"/>
      <c r="DX24" s="22">
        <v>45809</v>
      </c>
      <c r="DY24" s="21" t="s">
        <v>267</v>
      </c>
      <c r="DZ24" s="21">
        <v>22</v>
      </c>
      <c r="EA24" s="21">
        <v>1000</v>
      </c>
      <c r="EC24" s="20"/>
      <c r="ED24" s="22">
        <v>45809</v>
      </c>
      <c r="EE24" s="21" t="s">
        <v>267</v>
      </c>
      <c r="EF24" s="21">
        <v>22</v>
      </c>
      <c r="EG24" s="21">
        <v>1000</v>
      </c>
      <c r="EI24" s="20"/>
      <c r="EJ24" s="22">
        <v>45809</v>
      </c>
      <c r="EK24" s="21" t="s">
        <v>267</v>
      </c>
      <c r="EL24" s="21">
        <v>22</v>
      </c>
      <c r="EM24" s="21">
        <v>1000</v>
      </c>
      <c r="EO24" s="20"/>
      <c r="EP24" s="22">
        <v>45809</v>
      </c>
      <c r="EQ24" s="21" t="s">
        <v>267</v>
      </c>
      <c r="ER24" s="21">
        <v>22</v>
      </c>
      <c r="ES24" s="21">
        <v>1000</v>
      </c>
      <c r="EU24" s="20"/>
      <c r="EV24" s="22">
        <v>45809</v>
      </c>
      <c r="EW24" s="21" t="s">
        <v>267</v>
      </c>
      <c r="EX24" s="21">
        <v>22</v>
      </c>
      <c r="EY24" s="21">
        <v>1000</v>
      </c>
      <c r="FA24" s="20"/>
      <c r="FB24" s="22">
        <v>45809</v>
      </c>
      <c r="FC24" s="21" t="s">
        <v>267</v>
      </c>
      <c r="FD24" s="21">
        <v>22</v>
      </c>
      <c r="FE24" s="21">
        <v>1000</v>
      </c>
      <c r="FG24" s="20"/>
      <c r="FH24" s="22">
        <v>45809</v>
      </c>
      <c r="FI24" s="21" t="s">
        <v>267</v>
      </c>
      <c r="FJ24" s="21">
        <v>22</v>
      </c>
      <c r="FK24" s="21">
        <v>1000</v>
      </c>
      <c r="FM24" s="20"/>
      <c r="FN24" s="22">
        <v>45809</v>
      </c>
      <c r="FO24" s="21" t="s">
        <v>267</v>
      </c>
      <c r="FP24" s="21">
        <v>22</v>
      </c>
      <c r="FQ24" s="21">
        <v>1000</v>
      </c>
      <c r="FS24" s="20"/>
      <c r="FT24" s="22">
        <v>45809</v>
      </c>
      <c r="FU24" s="21" t="s">
        <v>267</v>
      </c>
      <c r="FV24" s="21">
        <v>22</v>
      </c>
      <c r="FW24" s="21">
        <v>1000</v>
      </c>
      <c r="FY24" s="20"/>
      <c r="FZ24" s="22"/>
      <c r="GA24" s="21"/>
      <c r="GB24" s="21"/>
      <c r="GC24" s="21"/>
    </row>
    <row r="25" spans="1:185" x14ac:dyDescent="0.2">
      <c r="A25" s="20"/>
      <c r="B25" s="22">
        <v>45809</v>
      </c>
      <c r="C25" s="21" t="s">
        <v>269</v>
      </c>
      <c r="D25" s="21">
        <v>11</v>
      </c>
      <c r="E25" s="21">
        <v>1000</v>
      </c>
      <c r="G25" s="20"/>
      <c r="H25" s="22">
        <v>45809</v>
      </c>
      <c r="I25" s="21" t="s">
        <v>269</v>
      </c>
      <c r="J25" s="21">
        <v>11</v>
      </c>
      <c r="K25" s="21">
        <v>1000</v>
      </c>
      <c r="M25" s="20"/>
      <c r="N25" s="22">
        <v>45809</v>
      </c>
      <c r="O25" s="21" t="s">
        <v>269</v>
      </c>
      <c r="P25" s="21">
        <v>11</v>
      </c>
      <c r="Q25" s="21">
        <v>1000</v>
      </c>
      <c r="S25" s="20"/>
      <c r="T25" s="22">
        <v>45809</v>
      </c>
      <c r="U25" s="21" t="s">
        <v>269</v>
      </c>
      <c r="V25" s="21">
        <v>11</v>
      </c>
      <c r="W25" s="21">
        <v>1000</v>
      </c>
      <c r="Y25" s="20"/>
      <c r="Z25" s="22">
        <v>45809</v>
      </c>
      <c r="AA25" s="21" t="s">
        <v>269</v>
      </c>
      <c r="AB25" s="21">
        <v>11</v>
      </c>
      <c r="AC25" s="21">
        <v>1000</v>
      </c>
      <c r="AE25" s="20"/>
      <c r="AF25" s="22">
        <v>45809</v>
      </c>
      <c r="AG25" s="21" t="s">
        <v>269</v>
      </c>
      <c r="AH25" s="21">
        <v>11</v>
      </c>
      <c r="AI25" s="21">
        <v>1000</v>
      </c>
      <c r="AK25" s="20"/>
      <c r="AL25" s="22">
        <v>45809</v>
      </c>
      <c r="AM25" s="21" t="s">
        <v>269</v>
      </c>
      <c r="AN25" s="21">
        <v>11</v>
      </c>
      <c r="AO25" s="21">
        <v>1000</v>
      </c>
      <c r="AQ25" s="20"/>
      <c r="AR25" s="22">
        <v>45809</v>
      </c>
      <c r="AS25" s="21" t="s">
        <v>269</v>
      </c>
      <c r="AT25" s="21">
        <v>11</v>
      </c>
      <c r="AU25" s="21">
        <v>1000</v>
      </c>
      <c r="AW25" s="20"/>
      <c r="AX25" s="22">
        <v>45809</v>
      </c>
      <c r="AY25" s="21" t="s">
        <v>269</v>
      </c>
      <c r="AZ25" s="21">
        <v>11</v>
      </c>
      <c r="BA25" s="21">
        <v>1000</v>
      </c>
      <c r="BC25" s="20"/>
      <c r="BD25" s="22">
        <v>45809</v>
      </c>
      <c r="BE25" s="21" t="s">
        <v>269</v>
      </c>
      <c r="BF25" s="21">
        <v>11</v>
      </c>
      <c r="BG25" s="21">
        <v>1000</v>
      </c>
      <c r="BI25" s="20"/>
      <c r="BJ25" s="22">
        <v>45809</v>
      </c>
      <c r="BK25" s="21" t="s">
        <v>269</v>
      </c>
      <c r="BL25" s="21">
        <v>11</v>
      </c>
      <c r="BM25" s="21">
        <v>1000</v>
      </c>
      <c r="BO25" s="20"/>
      <c r="BP25" s="22">
        <v>45809</v>
      </c>
      <c r="BQ25" s="21" t="s">
        <v>269</v>
      </c>
      <c r="BR25" s="21">
        <v>11</v>
      </c>
      <c r="BS25" s="21">
        <v>1000</v>
      </c>
      <c r="BU25" s="20"/>
      <c r="BV25" s="22">
        <v>45809</v>
      </c>
      <c r="BW25" s="21" t="s">
        <v>269</v>
      </c>
      <c r="BX25" s="21">
        <v>11</v>
      </c>
      <c r="BY25" s="21">
        <v>1000</v>
      </c>
      <c r="CA25" s="20"/>
      <c r="CB25" s="22">
        <v>45809</v>
      </c>
      <c r="CC25" s="21" t="s">
        <v>269</v>
      </c>
      <c r="CD25" s="21">
        <v>11</v>
      </c>
      <c r="CE25" s="21">
        <v>1000</v>
      </c>
      <c r="CG25" s="20"/>
      <c r="CH25" s="22">
        <v>45809</v>
      </c>
      <c r="CI25" s="21" t="s">
        <v>269</v>
      </c>
      <c r="CJ25" s="21">
        <v>11</v>
      </c>
      <c r="CK25" s="21">
        <v>1000</v>
      </c>
      <c r="CM25" s="20"/>
      <c r="CN25" s="22">
        <v>45809</v>
      </c>
      <c r="CO25" s="21" t="s">
        <v>269</v>
      </c>
      <c r="CP25" s="21">
        <v>11</v>
      </c>
      <c r="CQ25" s="21">
        <v>1000</v>
      </c>
      <c r="CS25" s="20"/>
      <c r="CT25" s="22">
        <v>45809</v>
      </c>
      <c r="CU25" s="21" t="s">
        <v>269</v>
      </c>
      <c r="CV25" s="21">
        <v>11</v>
      </c>
      <c r="CW25" s="21">
        <v>1000</v>
      </c>
      <c r="CY25" s="20"/>
      <c r="CZ25" s="22">
        <v>45809</v>
      </c>
      <c r="DA25" s="21" t="s">
        <v>269</v>
      </c>
      <c r="DB25" s="21">
        <v>11</v>
      </c>
      <c r="DC25" s="21">
        <v>1000</v>
      </c>
      <c r="DE25" s="20"/>
      <c r="DF25" s="22">
        <v>45809</v>
      </c>
      <c r="DG25" s="21" t="s">
        <v>269</v>
      </c>
      <c r="DH25" s="21">
        <v>11</v>
      </c>
      <c r="DI25" s="21">
        <v>1000</v>
      </c>
      <c r="DK25" s="20"/>
      <c r="DL25" s="22">
        <v>45809</v>
      </c>
      <c r="DM25" s="21" t="s">
        <v>269</v>
      </c>
      <c r="DN25" s="21">
        <v>11</v>
      </c>
      <c r="DO25" s="21">
        <v>1000</v>
      </c>
      <c r="DQ25" s="20"/>
      <c r="DR25" s="22">
        <v>45809</v>
      </c>
      <c r="DS25" s="21" t="s">
        <v>269</v>
      </c>
      <c r="DT25" s="21">
        <v>11</v>
      </c>
      <c r="DU25" s="21">
        <v>1000</v>
      </c>
      <c r="DW25" s="20"/>
      <c r="DX25" s="22">
        <v>45809</v>
      </c>
      <c r="DY25" s="21" t="s">
        <v>269</v>
      </c>
      <c r="DZ25" s="21">
        <v>11</v>
      </c>
      <c r="EA25" s="21">
        <v>1000</v>
      </c>
      <c r="EC25" s="20"/>
      <c r="ED25" s="22">
        <v>45809</v>
      </c>
      <c r="EE25" s="21" t="s">
        <v>269</v>
      </c>
      <c r="EF25" s="21">
        <v>11</v>
      </c>
      <c r="EG25" s="21">
        <v>1000</v>
      </c>
      <c r="EI25" s="20"/>
      <c r="EJ25" s="22">
        <v>45809</v>
      </c>
      <c r="EK25" s="21" t="s">
        <v>269</v>
      </c>
      <c r="EL25" s="21">
        <v>11</v>
      </c>
      <c r="EM25" s="21">
        <v>1000</v>
      </c>
      <c r="EO25" s="20"/>
      <c r="EP25" s="22">
        <v>45809</v>
      </c>
      <c r="EQ25" s="21" t="s">
        <v>269</v>
      </c>
      <c r="ER25" s="21">
        <v>11</v>
      </c>
      <c r="ES25" s="21">
        <v>1000</v>
      </c>
      <c r="EU25" s="20"/>
      <c r="EV25" s="22">
        <v>45809</v>
      </c>
      <c r="EW25" s="21" t="s">
        <v>269</v>
      </c>
      <c r="EX25" s="21">
        <v>11</v>
      </c>
      <c r="EY25" s="21">
        <v>1000</v>
      </c>
      <c r="FA25" s="20"/>
      <c r="FB25" s="22">
        <v>45809</v>
      </c>
      <c r="FC25" s="21" t="s">
        <v>269</v>
      </c>
      <c r="FD25" s="21">
        <v>11</v>
      </c>
      <c r="FE25" s="21">
        <v>1000</v>
      </c>
      <c r="FG25" s="20"/>
      <c r="FH25" s="22">
        <v>45809</v>
      </c>
      <c r="FI25" s="21" t="s">
        <v>269</v>
      </c>
      <c r="FJ25" s="21">
        <v>11</v>
      </c>
      <c r="FK25" s="21">
        <v>1000</v>
      </c>
      <c r="FM25" s="20"/>
      <c r="FN25" s="22">
        <v>45809</v>
      </c>
      <c r="FO25" s="21" t="s">
        <v>269</v>
      </c>
      <c r="FP25" s="21">
        <v>11</v>
      </c>
      <c r="FQ25" s="21">
        <v>1000</v>
      </c>
      <c r="FS25" s="20"/>
      <c r="FT25" s="22">
        <v>45809</v>
      </c>
      <c r="FU25" s="21" t="s">
        <v>269</v>
      </c>
      <c r="FV25" s="21">
        <v>11</v>
      </c>
      <c r="FW25" s="21">
        <v>1000</v>
      </c>
      <c r="FY25" s="20"/>
      <c r="FZ25" s="22"/>
      <c r="GA25" s="21"/>
      <c r="GB25" s="21"/>
      <c r="GC25" s="21"/>
    </row>
    <row r="26" spans="1:185" x14ac:dyDescent="0.2">
      <c r="A26" s="20"/>
      <c r="B26" s="22">
        <v>45809</v>
      </c>
      <c r="C26" s="21" t="s">
        <v>272</v>
      </c>
      <c r="D26" s="21" t="s">
        <v>447</v>
      </c>
      <c r="E26" s="21">
        <v>1000</v>
      </c>
      <c r="G26" s="20"/>
      <c r="H26" s="22">
        <v>45809</v>
      </c>
      <c r="I26" s="21" t="s">
        <v>272</v>
      </c>
      <c r="J26" s="21" t="s">
        <v>447</v>
      </c>
      <c r="K26" s="21">
        <v>1000</v>
      </c>
      <c r="M26" s="20"/>
      <c r="N26" s="22">
        <v>45809</v>
      </c>
      <c r="O26" s="21" t="s">
        <v>272</v>
      </c>
      <c r="P26" s="21" t="s">
        <v>447</v>
      </c>
      <c r="Q26" s="21">
        <v>1000</v>
      </c>
      <c r="S26" s="20"/>
      <c r="T26" s="22">
        <v>45809</v>
      </c>
      <c r="U26" s="21" t="s">
        <v>272</v>
      </c>
      <c r="V26" s="21" t="s">
        <v>447</v>
      </c>
      <c r="W26" s="21">
        <v>1000</v>
      </c>
      <c r="Y26" s="20"/>
      <c r="Z26" s="22">
        <v>45809</v>
      </c>
      <c r="AA26" s="21" t="s">
        <v>272</v>
      </c>
      <c r="AB26" s="21" t="s">
        <v>447</v>
      </c>
      <c r="AC26" s="21">
        <v>1000</v>
      </c>
      <c r="AE26" s="20"/>
      <c r="AF26" s="22">
        <v>45809</v>
      </c>
      <c r="AG26" s="21" t="s">
        <v>272</v>
      </c>
      <c r="AH26" s="21" t="s">
        <v>447</v>
      </c>
      <c r="AI26" s="21">
        <v>1000</v>
      </c>
      <c r="AK26" s="20"/>
      <c r="AL26" s="22">
        <v>45809</v>
      </c>
      <c r="AM26" s="21" t="s">
        <v>272</v>
      </c>
      <c r="AN26" s="21" t="s">
        <v>447</v>
      </c>
      <c r="AO26" s="21">
        <v>1000</v>
      </c>
      <c r="AQ26" s="20"/>
      <c r="AR26" s="22">
        <v>45809</v>
      </c>
      <c r="AS26" s="21" t="s">
        <v>272</v>
      </c>
      <c r="AT26" s="21" t="s">
        <v>447</v>
      </c>
      <c r="AU26" s="21">
        <v>1000</v>
      </c>
      <c r="AW26" s="20"/>
      <c r="AX26" s="22">
        <v>45809</v>
      </c>
      <c r="AY26" s="21" t="s">
        <v>272</v>
      </c>
      <c r="AZ26" s="21" t="s">
        <v>447</v>
      </c>
      <c r="BA26" s="21">
        <v>1000</v>
      </c>
      <c r="BC26" s="20"/>
      <c r="BD26" s="22">
        <v>45809</v>
      </c>
      <c r="BE26" s="21" t="s">
        <v>272</v>
      </c>
      <c r="BF26" s="21" t="s">
        <v>447</v>
      </c>
      <c r="BG26" s="21">
        <v>1000</v>
      </c>
      <c r="BI26" s="20"/>
      <c r="BJ26" s="22">
        <v>45809</v>
      </c>
      <c r="BK26" s="21" t="s">
        <v>272</v>
      </c>
      <c r="BL26" s="21" t="s">
        <v>447</v>
      </c>
      <c r="BM26" s="21">
        <v>1000</v>
      </c>
      <c r="BO26" s="20"/>
      <c r="BP26" s="22">
        <v>45809</v>
      </c>
      <c r="BQ26" s="21" t="s">
        <v>272</v>
      </c>
      <c r="BR26" s="21" t="s">
        <v>447</v>
      </c>
      <c r="BS26" s="21">
        <v>1000</v>
      </c>
      <c r="BU26" s="20"/>
      <c r="BV26" s="22">
        <v>45809</v>
      </c>
      <c r="BW26" s="21" t="s">
        <v>272</v>
      </c>
      <c r="BX26" s="21" t="s">
        <v>447</v>
      </c>
      <c r="BY26" s="21">
        <v>1000</v>
      </c>
      <c r="CA26" s="20"/>
      <c r="CB26" s="22">
        <v>45809</v>
      </c>
      <c r="CC26" s="21" t="s">
        <v>272</v>
      </c>
      <c r="CD26" s="21" t="s">
        <v>447</v>
      </c>
      <c r="CE26" s="21">
        <v>1000</v>
      </c>
      <c r="CG26" s="20"/>
      <c r="CH26" s="22">
        <v>45809</v>
      </c>
      <c r="CI26" s="21" t="s">
        <v>272</v>
      </c>
      <c r="CJ26" s="21" t="s">
        <v>447</v>
      </c>
      <c r="CK26" s="21">
        <v>1000</v>
      </c>
      <c r="CM26" s="20"/>
      <c r="CN26" s="22">
        <v>45809</v>
      </c>
      <c r="CO26" s="21" t="s">
        <v>272</v>
      </c>
      <c r="CP26" s="21" t="s">
        <v>447</v>
      </c>
      <c r="CQ26" s="21">
        <v>1000</v>
      </c>
      <c r="CS26" s="20"/>
      <c r="CT26" s="22">
        <v>45809</v>
      </c>
      <c r="CU26" s="21" t="s">
        <v>272</v>
      </c>
      <c r="CV26" s="21" t="s">
        <v>447</v>
      </c>
      <c r="CW26" s="21">
        <v>1000</v>
      </c>
      <c r="CY26" s="20"/>
      <c r="CZ26" s="22">
        <v>45809</v>
      </c>
      <c r="DA26" s="21" t="s">
        <v>272</v>
      </c>
      <c r="DB26" s="21" t="s">
        <v>447</v>
      </c>
      <c r="DC26" s="21">
        <v>1000</v>
      </c>
      <c r="DE26" s="20"/>
      <c r="DF26" s="22">
        <v>45809</v>
      </c>
      <c r="DG26" s="21" t="s">
        <v>272</v>
      </c>
      <c r="DH26" s="21" t="s">
        <v>447</v>
      </c>
      <c r="DI26" s="21">
        <v>1000</v>
      </c>
      <c r="DK26" s="20"/>
      <c r="DL26" s="22">
        <v>45809</v>
      </c>
      <c r="DM26" s="21" t="s">
        <v>272</v>
      </c>
      <c r="DN26" s="21" t="s">
        <v>447</v>
      </c>
      <c r="DO26" s="21">
        <v>1000</v>
      </c>
      <c r="DQ26" s="20"/>
      <c r="DR26" s="22">
        <v>45809</v>
      </c>
      <c r="DS26" s="21" t="s">
        <v>272</v>
      </c>
      <c r="DT26" s="21" t="s">
        <v>447</v>
      </c>
      <c r="DU26" s="21">
        <v>1000</v>
      </c>
      <c r="DW26" s="20"/>
      <c r="DX26" s="22">
        <v>45809</v>
      </c>
      <c r="DY26" s="21" t="s">
        <v>272</v>
      </c>
      <c r="DZ26" s="21" t="s">
        <v>447</v>
      </c>
      <c r="EA26" s="21">
        <v>1000</v>
      </c>
      <c r="EC26" s="20"/>
      <c r="ED26" s="22">
        <v>45809</v>
      </c>
      <c r="EE26" s="21" t="s">
        <v>272</v>
      </c>
      <c r="EF26" s="21" t="s">
        <v>447</v>
      </c>
      <c r="EG26" s="21">
        <v>1000</v>
      </c>
      <c r="EI26" s="20"/>
      <c r="EJ26" s="22">
        <v>45809</v>
      </c>
      <c r="EK26" s="21" t="s">
        <v>272</v>
      </c>
      <c r="EL26" s="21" t="s">
        <v>447</v>
      </c>
      <c r="EM26" s="21">
        <v>1000</v>
      </c>
      <c r="EO26" s="20"/>
      <c r="EP26" s="22">
        <v>45809</v>
      </c>
      <c r="EQ26" s="21" t="s">
        <v>272</v>
      </c>
      <c r="ER26" s="21" t="s">
        <v>447</v>
      </c>
      <c r="ES26" s="21">
        <v>1000</v>
      </c>
      <c r="EU26" s="20"/>
      <c r="EV26" s="22">
        <v>45809</v>
      </c>
      <c r="EW26" s="21" t="s">
        <v>272</v>
      </c>
      <c r="EX26" s="21" t="s">
        <v>447</v>
      </c>
      <c r="EY26" s="21">
        <v>1000</v>
      </c>
      <c r="FA26" s="20"/>
      <c r="FB26" s="22">
        <v>45809</v>
      </c>
      <c r="FC26" s="21" t="s">
        <v>272</v>
      </c>
      <c r="FD26" s="21" t="s">
        <v>447</v>
      </c>
      <c r="FE26" s="21">
        <v>1000</v>
      </c>
      <c r="FG26" s="20"/>
      <c r="FH26" s="22">
        <v>45809</v>
      </c>
      <c r="FI26" s="21" t="s">
        <v>272</v>
      </c>
      <c r="FJ26" s="21" t="s">
        <v>447</v>
      </c>
      <c r="FK26" s="21">
        <v>1000</v>
      </c>
      <c r="FM26" s="20"/>
      <c r="FN26" s="22">
        <v>45809</v>
      </c>
      <c r="FO26" s="21" t="s">
        <v>272</v>
      </c>
      <c r="FP26" s="21" t="s">
        <v>447</v>
      </c>
      <c r="FQ26" s="21">
        <v>1000</v>
      </c>
      <c r="FS26" s="20"/>
      <c r="FT26" s="22">
        <v>45809</v>
      </c>
      <c r="FU26" s="21" t="s">
        <v>272</v>
      </c>
      <c r="FV26" s="21" t="s">
        <v>447</v>
      </c>
      <c r="FW26" s="21">
        <v>1000</v>
      </c>
      <c r="FY26" s="20"/>
      <c r="FZ26" s="22"/>
      <c r="GA26" s="21"/>
      <c r="GB26" s="21"/>
      <c r="GC26" s="21"/>
    </row>
    <row r="27" spans="1:185" x14ac:dyDescent="0.2">
      <c r="A27" s="20"/>
      <c r="B27" s="22">
        <v>45809</v>
      </c>
      <c r="C27" s="21" t="s">
        <v>273</v>
      </c>
      <c r="D27" s="21" t="s">
        <v>447</v>
      </c>
      <c r="E27" s="21">
        <v>1000</v>
      </c>
      <c r="G27" s="20"/>
      <c r="H27" s="22">
        <v>45809</v>
      </c>
      <c r="I27" s="21" t="s">
        <v>273</v>
      </c>
      <c r="J27" s="21" t="s">
        <v>447</v>
      </c>
      <c r="K27" s="21">
        <v>1000</v>
      </c>
      <c r="M27" s="20"/>
      <c r="N27" s="22">
        <v>45809</v>
      </c>
      <c r="O27" s="21" t="s">
        <v>273</v>
      </c>
      <c r="P27" s="21" t="s">
        <v>447</v>
      </c>
      <c r="Q27" s="21">
        <v>1000</v>
      </c>
      <c r="S27" s="20"/>
      <c r="T27" s="22">
        <v>45809</v>
      </c>
      <c r="U27" s="21" t="s">
        <v>273</v>
      </c>
      <c r="V27" s="21" t="s">
        <v>447</v>
      </c>
      <c r="W27" s="21">
        <v>1000</v>
      </c>
      <c r="Y27" s="20"/>
      <c r="Z27" s="22">
        <v>45809</v>
      </c>
      <c r="AA27" s="21" t="s">
        <v>273</v>
      </c>
      <c r="AB27" s="21" t="s">
        <v>447</v>
      </c>
      <c r="AC27" s="21">
        <v>1000</v>
      </c>
      <c r="AE27" s="20"/>
      <c r="AF27" s="22">
        <v>45809</v>
      </c>
      <c r="AG27" s="21" t="s">
        <v>273</v>
      </c>
      <c r="AH27" s="21" t="s">
        <v>447</v>
      </c>
      <c r="AI27" s="21">
        <v>1000</v>
      </c>
      <c r="AK27" s="20"/>
      <c r="AL27" s="22">
        <v>45809</v>
      </c>
      <c r="AM27" s="21" t="s">
        <v>273</v>
      </c>
      <c r="AN27" s="21" t="s">
        <v>447</v>
      </c>
      <c r="AO27" s="21">
        <v>1000</v>
      </c>
      <c r="AQ27" s="20"/>
      <c r="AR27" s="22">
        <v>45809</v>
      </c>
      <c r="AS27" s="21" t="s">
        <v>273</v>
      </c>
      <c r="AT27" s="21" t="s">
        <v>447</v>
      </c>
      <c r="AU27" s="21">
        <v>1000</v>
      </c>
      <c r="AW27" s="20"/>
      <c r="AX27" s="22">
        <v>45809</v>
      </c>
      <c r="AY27" s="21" t="s">
        <v>273</v>
      </c>
      <c r="AZ27" s="21" t="s">
        <v>447</v>
      </c>
      <c r="BA27" s="21">
        <v>1000</v>
      </c>
      <c r="BC27" s="20"/>
      <c r="BD27" s="22">
        <v>45809</v>
      </c>
      <c r="BE27" s="21" t="s">
        <v>273</v>
      </c>
      <c r="BF27" s="21" t="s">
        <v>447</v>
      </c>
      <c r="BG27" s="21">
        <v>1000</v>
      </c>
      <c r="BI27" s="20"/>
      <c r="BJ27" s="22">
        <v>45809</v>
      </c>
      <c r="BK27" s="21" t="s">
        <v>273</v>
      </c>
      <c r="BL27" s="21" t="s">
        <v>447</v>
      </c>
      <c r="BM27" s="21">
        <v>1000</v>
      </c>
      <c r="BO27" s="20"/>
      <c r="BP27" s="22">
        <v>45809</v>
      </c>
      <c r="BQ27" s="21" t="s">
        <v>273</v>
      </c>
      <c r="BR27" s="21" t="s">
        <v>447</v>
      </c>
      <c r="BS27" s="21">
        <v>1000</v>
      </c>
      <c r="BU27" s="20"/>
      <c r="BV27" s="22">
        <v>45809</v>
      </c>
      <c r="BW27" s="21" t="s">
        <v>273</v>
      </c>
      <c r="BX27" s="21" t="s">
        <v>447</v>
      </c>
      <c r="BY27" s="21">
        <v>1000</v>
      </c>
      <c r="CA27" s="20"/>
      <c r="CB27" s="22">
        <v>45809</v>
      </c>
      <c r="CC27" s="21" t="s">
        <v>273</v>
      </c>
      <c r="CD27" s="21" t="s">
        <v>447</v>
      </c>
      <c r="CE27" s="21">
        <v>1000</v>
      </c>
      <c r="CG27" s="20"/>
      <c r="CH27" s="22">
        <v>45809</v>
      </c>
      <c r="CI27" s="21" t="s">
        <v>273</v>
      </c>
      <c r="CJ27" s="21" t="s">
        <v>447</v>
      </c>
      <c r="CK27" s="21">
        <v>1000</v>
      </c>
      <c r="CM27" s="20"/>
      <c r="CN27" s="22">
        <v>45809</v>
      </c>
      <c r="CO27" s="21" t="s">
        <v>273</v>
      </c>
      <c r="CP27" s="21" t="s">
        <v>447</v>
      </c>
      <c r="CQ27" s="21">
        <v>1000</v>
      </c>
      <c r="CS27" s="20"/>
      <c r="CT27" s="22">
        <v>45809</v>
      </c>
      <c r="CU27" s="21" t="s">
        <v>273</v>
      </c>
      <c r="CV27" s="21" t="s">
        <v>447</v>
      </c>
      <c r="CW27" s="21">
        <v>1000</v>
      </c>
      <c r="CY27" s="20"/>
      <c r="CZ27" s="22">
        <v>45809</v>
      </c>
      <c r="DA27" s="21" t="s">
        <v>273</v>
      </c>
      <c r="DB27" s="21" t="s">
        <v>447</v>
      </c>
      <c r="DC27" s="21">
        <v>1000</v>
      </c>
      <c r="DE27" s="20"/>
      <c r="DF27" s="22">
        <v>45809</v>
      </c>
      <c r="DG27" s="21" t="s">
        <v>273</v>
      </c>
      <c r="DH27" s="21" t="s">
        <v>447</v>
      </c>
      <c r="DI27" s="21">
        <v>1000</v>
      </c>
      <c r="DK27" s="20"/>
      <c r="DL27" s="22">
        <v>45809</v>
      </c>
      <c r="DM27" s="21" t="s">
        <v>273</v>
      </c>
      <c r="DN27" s="21" t="s">
        <v>447</v>
      </c>
      <c r="DO27" s="21">
        <v>1000</v>
      </c>
      <c r="DQ27" s="20"/>
      <c r="DR27" s="22">
        <v>45809</v>
      </c>
      <c r="DS27" s="21" t="s">
        <v>273</v>
      </c>
      <c r="DT27" s="21" t="s">
        <v>447</v>
      </c>
      <c r="DU27" s="21">
        <v>1000</v>
      </c>
      <c r="DW27" s="20"/>
      <c r="DX27" s="22">
        <v>45809</v>
      </c>
      <c r="DY27" s="21" t="s">
        <v>273</v>
      </c>
      <c r="DZ27" s="21" t="s">
        <v>447</v>
      </c>
      <c r="EA27" s="21">
        <v>1000</v>
      </c>
      <c r="EC27" s="20"/>
      <c r="ED27" s="22">
        <v>45809</v>
      </c>
      <c r="EE27" s="21" t="s">
        <v>273</v>
      </c>
      <c r="EF27" s="21" t="s">
        <v>447</v>
      </c>
      <c r="EG27" s="21">
        <v>1000</v>
      </c>
      <c r="EI27" s="20"/>
      <c r="EJ27" s="22">
        <v>45809</v>
      </c>
      <c r="EK27" s="21" t="s">
        <v>273</v>
      </c>
      <c r="EL27" s="21" t="s">
        <v>447</v>
      </c>
      <c r="EM27" s="21">
        <v>1000</v>
      </c>
      <c r="EO27" s="20"/>
      <c r="EP27" s="22">
        <v>45809</v>
      </c>
      <c r="EQ27" s="21" t="s">
        <v>273</v>
      </c>
      <c r="ER27" s="21" t="s">
        <v>447</v>
      </c>
      <c r="ES27" s="21">
        <v>1000</v>
      </c>
      <c r="EU27" s="20"/>
      <c r="EV27" s="22">
        <v>45809</v>
      </c>
      <c r="EW27" s="21" t="s">
        <v>273</v>
      </c>
      <c r="EX27" s="21" t="s">
        <v>447</v>
      </c>
      <c r="EY27" s="21">
        <v>1000</v>
      </c>
      <c r="FA27" s="20"/>
      <c r="FB27" s="22">
        <v>45809</v>
      </c>
      <c r="FC27" s="21" t="s">
        <v>273</v>
      </c>
      <c r="FD27" s="21" t="s">
        <v>447</v>
      </c>
      <c r="FE27" s="21">
        <v>1000</v>
      </c>
      <c r="FG27" s="20"/>
      <c r="FH27" s="22">
        <v>45809</v>
      </c>
      <c r="FI27" s="21" t="s">
        <v>273</v>
      </c>
      <c r="FJ27" s="21" t="s">
        <v>447</v>
      </c>
      <c r="FK27" s="21">
        <v>1000</v>
      </c>
      <c r="FM27" s="20"/>
      <c r="FN27" s="22">
        <v>45809</v>
      </c>
      <c r="FO27" s="21" t="s">
        <v>273</v>
      </c>
      <c r="FP27" s="21" t="s">
        <v>447</v>
      </c>
      <c r="FQ27" s="21">
        <v>1000</v>
      </c>
      <c r="FS27" s="20"/>
      <c r="FT27" s="22">
        <v>45809</v>
      </c>
      <c r="FU27" s="21" t="s">
        <v>273</v>
      </c>
      <c r="FV27" s="21" t="s">
        <v>447</v>
      </c>
      <c r="FW27" s="21">
        <v>1000</v>
      </c>
      <c r="FY27" s="20"/>
      <c r="FZ27" s="22"/>
      <c r="GA27" s="21"/>
      <c r="GB27" s="21"/>
      <c r="GC27" s="21"/>
    </row>
    <row r="28" spans="1:185" x14ac:dyDescent="0.2">
      <c r="A28" s="20"/>
      <c r="B28" s="22">
        <v>45809</v>
      </c>
      <c r="C28" s="21" t="s">
        <v>274</v>
      </c>
      <c r="D28" s="21" t="s">
        <v>447</v>
      </c>
      <c r="E28" s="21">
        <v>1200</v>
      </c>
      <c r="G28" s="20"/>
      <c r="H28" s="22">
        <v>45809</v>
      </c>
      <c r="I28" s="21" t="s">
        <v>274</v>
      </c>
      <c r="J28" s="21" t="s">
        <v>447</v>
      </c>
      <c r="K28" s="21">
        <v>1200</v>
      </c>
      <c r="M28" s="20"/>
      <c r="N28" s="22">
        <v>45809</v>
      </c>
      <c r="O28" s="21" t="s">
        <v>274</v>
      </c>
      <c r="P28" s="21" t="s">
        <v>447</v>
      </c>
      <c r="Q28" s="21">
        <v>1200</v>
      </c>
      <c r="S28" s="20"/>
      <c r="T28" s="22">
        <v>45809</v>
      </c>
      <c r="U28" s="21" t="s">
        <v>274</v>
      </c>
      <c r="V28" s="21" t="s">
        <v>447</v>
      </c>
      <c r="W28" s="21">
        <v>1200</v>
      </c>
      <c r="Y28" s="20"/>
      <c r="Z28" s="22">
        <v>45809</v>
      </c>
      <c r="AA28" s="21" t="s">
        <v>274</v>
      </c>
      <c r="AB28" s="21" t="s">
        <v>447</v>
      </c>
      <c r="AC28" s="21">
        <v>1200</v>
      </c>
      <c r="AE28" s="20"/>
      <c r="AF28" s="22">
        <v>45809</v>
      </c>
      <c r="AG28" s="21" t="s">
        <v>274</v>
      </c>
      <c r="AH28" s="21" t="s">
        <v>447</v>
      </c>
      <c r="AI28" s="21">
        <v>1200</v>
      </c>
      <c r="AK28" s="20"/>
      <c r="AL28" s="22">
        <v>45809</v>
      </c>
      <c r="AM28" s="21" t="s">
        <v>274</v>
      </c>
      <c r="AN28" s="21" t="s">
        <v>447</v>
      </c>
      <c r="AO28" s="21">
        <v>1200</v>
      </c>
      <c r="AQ28" s="20"/>
      <c r="AR28" s="22">
        <v>45809</v>
      </c>
      <c r="AS28" s="21" t="s">
        <v>274</v>
      </c>
      <c r="AT28" s="21" t="s">
        <v>447</v>
      </c>
      <c r="AU28" s="21">
        <v>1200</v>
      </c>
      <c r="AW28" s="20"/>
      <c r="AX28" s="22">
        <v>45809</v>
      </c>
      <c r="AY28" s="21" t="s">
        <v>274</v>
      </c>
      <c r="AZ28" s="21" t="s">
        <v>447</v>
      </c>
      <c r="BA28" s="21">
        <v>1200</v>
      </c>
      <c r="BC28" s="20"/>
      <c r="BD28" s="22">
        <v>45809</v>
      </c>
      <c r="BE28" s="21" t="s">
        <v>274</v>
      </c>
      <c r="BF28" s="21" t="s">
        <v>447</v>
      </c>
      <c r="BG28" s="21">
        <v>1200</v>
      </c>
      <c r="BI28" s="20"/>
      <c r="BJ28" s="22">
        <v>45809</v>
      </c>
      <c r="BK28" s="21" t="s">
        <v>274</v>
      </c>
      <c r="BL28" s="21" t="s">
        <v>447</v>
      </c>
      <c r="BM28" s="21">
        <v>1200</v>
      </c>
      <c r="BO28" s="20"/>
      <c r="BP28" s="22">
        <v>45809</v>
      </c>
      <c r="BQ28" s="21" t="s">
        <v>274</v>
      </c>
      <c r="BR28" s="21" t="s">
        <v>447</v>
      </c>
      <c r="BS28" s="21">
        <v>1200</v>
      </c>
      <c r="BU28" s="20"/>
      <c r="BV28" s="22">
        <v>45809</v>
      </c>
      <c r="BW28" s="21" t="s">
        <v>274</v>
      </c>
      <c r="BX28" s="21" t="s">
        <v>447</v>
      </c>
      <c r="BY28" s="21">
        <v>1200</v>
      </c>
      <c r="CA28" s="20"/>
      <c r="CB28" s="22">
        <v>45809</v>
      </c>
      <c r="CC28" s="21" t="s">
        <v>274</v>
      </c>
      <c r="CD28" s="21" t="s">
        <v>447</v>
      </c>
      <c r="CE28" s="21">
        <v>1200</v>
      </c>
      <c r="CG28" s="20"/>
      <c r="CH28" s="22">
        <v>45809</v>
      </c>
      <c r="CI28" s="21" t="s">
        <v>274</v>
      </c>
      <c r="CJ28" s="21" t="s">
        <v>447</v>
      </c>
      <c r="CK28" s="21">
        <v>1200</v>
      </c>
      <c r="CM28" s="20"/>
      <c r="CN28" s="22">
        <v>45809</v>
      </c>
      <c r="CO28" s="21" t="s">
        <v>274</v>
      </c>
      <c r="CP28" s="21" t="s">
        <v>447</v>
      </c>
      <c r="CQ28" s="21">
        <v>1200</v>
      </c>
      <c r="CS28" s="20"/>
      <c r="CT28" s="22">
        <v>45809</v>
      </c>
      <c r="CU28" s="21" t="s">
        <v>274</v>
      </c>
      <c r="CV28" s="21" t="s">
        <v>447</v>
      </c>
      <c r="CW28" s="21">
        <v>1200</v>
      </c>
      <c r="CY28" s="20"/>
      <c r="CZ28" s="22">
        <v>45809</v>
      </c>
      <c r="DA28" s="21" t="s">
        <v>274</v>
      </c>
      <c r="DB28" s="21" t="s">
        <v>447</v>
      </c>
      <c r="DC28" s="21">
        <v>1200</v>
      </c>
      <c r="DE28" s="20"/>
      <c r="DF28" s="22">
        <v>45809</v>
      </c>
      <c r="DG28" s="21" t="s">
        <v>274</v>
      </c>
      <c r="DH28" s="21" t="s">
        <v>447</v>
      </c>
      <c r="DI28" s="21">
        <v>1200</v>
      </c>
      <c r="DK28" s="20"/>
      <c r="DL28" s="22">
        <v>45809</v>
      </c>
      <c r="DM28" s="21" t="s">
        <v>274</v>
      </c>
      <c r="DN28" s="21" t="s">
        <v>447</v>
      </c>
      <c r="DO28" s="21">
        <v>1200</v>
      </c>
      <c r="DQ28" s="20"/>
      <c r="DR28" s="22">
        <v>45809</v>
      </c>
      <c r="DS28" s="21" t="s">
        <v>274</v>
      </c>
      <c r="DT28" s="21" t="s">
        <v>447</v>
      </c>
      <c r="DU28" s="21">
        <v>1200</v>
      </c>
      <c r="DW28" s="20"/>
      <c r="DX28" s="22">
        <v>45809</v>
      </c>
      <c r="DY28" s="21" t="s">
        <v>274</v>
      </c>
      <c r="DZ28" s="21" t="s">
        <v>447</v>
      </c>
      <c r="EA28" s="21">
        <v>1200</v>
      </c>
      <c r="EC28" s="20"/>
      <c r="ED28" s="22">
        <v>45809</v>
      </c>
      <c r="EE28" s="21" t="s">
        <v>274</v>
      </c>
      <c r="EF28" s="21" t="s">
        <v>447</v>
      </c>
      <c r="EG28" s="21">
        <v>1200</v>
      </c>
      <c r="EI28" s="20"/>
      <c r="EJ28" s="22">
        <v>45809</v>
      </c>
      <c r="EK28" s="21" t="s">
        <v>274</v>
      </c>
      <c r="EL28" s="21" t="s">
        <v>447</v>
      </c>
      <c r="EM28" s="21">
        <v>1200</v>
      </c>
      <c r="EO28" s="20"/>
      <c r="EP28" s="22">
        <v>45809</v>
      </c>
      <c r="EQ28" s="21" t="s">
        <v>274</v>
      </c>
      <c r="ER28" s="21" t="s">
        <v>447</v>
      </c>
      <c r="ES28" s="21">
        <v>1200</v>
      </c>
      <c r="EU28" s="20"/>
      <c r="EV28" s="22">
        <v>45809</v>
      </c>
      <c r="EW28" s="21" t="s">
        <v>274</v>
      </c>
      <c r="EX28" s="21" t="s">
        <v>447</v>
      </c>
      <c r="EY28" s="21">
        <v>1200</v>
      </c>
      <c r="FA28" s="20"/>
      <c r="FB28" s="22">
        <v>45809</v>
      </c>
      <c r="FC28" s="21" t="s">
        <v>274</v>
      </c>
      <c r="FD28" s="21" t="s">
        <v>447</v>
      </c>
      <c r="FE28" s="21">
        <v>1200</v>
      </c>
      <c r="FG28" s="20"/>
      <c r="FH28" s="22">
        <v>45809</v>
      </c>
      <c r="FI28" s="21" t="s">
        <v>274</v>
      </c>
      <c r="FJ28" s="21" t="s">
        <v>447</v>
      </c>
      <c r="FK28" s="21">
        <v>1200</v>
      </c>
      <c r="FM28" s="20"/>
      <c r="FN28" s="22">
        <v>45809</v>
      </c>
      <c r="FO28" s="21" t="s">
        <v>274</v>
      </c>
      <c r="FP28" s="21" t="s">
        <v>447</v>
      </c>
      <c r="FQ28" s="21">
        <v>1200</v>
      </c>
      <c r="FS28" s="20"/>
      <c r="FT28" s="22">
        <v>45809</v>
      </c>
      <c r="FU28" s="21" t="s">
        <v>274</v>
      </c>
      <c r="FV28" s="21" t="s">
        <v>447</v>
      </c>
      <c r="FW28" s="21">
        <v>1200</v>
      </c>
      <c r="FY28" s="20"/>
      <c r="FZ28" s="22"/>
      <c r="GA28" s="21"/>
      <c r="GB28" s="21"/>
      <c r="GC28" s="21"/>
    </row>
    <row r="29" spans="1:185" x14ac:dyDescent="0.2">
      <c r="A29" s="20"/>
      <c r="B29" s="22">
        <v>45809</v>
      </c>
      <c r="C29" s="21" t="s">
        <v>279</v>
      </c>
      <c r="D29" s="21">
        <v>19</v>
      </c>
      <c r="E29" s="21">
        <v>1200</v>
      </c>
      <c r="G29" s="20"/>
      <c r="H29" s="22">
        <v>45809</v>
      </c>
      <c r="I29" s="21" t="s">
        <v>279</v>
      </c>
      <c r="J29" s="21">
        <v>19</v>
      </c>
      <c r="K29" s="21">
        <v>1200</v>
      </c>
      <c r="M29" s="20"/>
      <c r="N29" s="22">
        <v>45809</v>
      </c>
      <c r="O29" s="21" t="s">
        <v>279</v>
      </c>
      <c r="P29" s="21">
        <v>19</v>
      </c>
      <c r="Q29" s="21">
        <v>1200</v>
      </c>
      <c r="S29" s="20"/>
      <c r="T29" s="22">
        <v>45809</v>
      </c>
      <c r="U29" s="21" t="s">
        <v>279</v>
      </c>
      <c r="V29" s="21">
        <v>19</v>
      </c>
      <c r="W29" s="21">
        <v>1200</v>
      </c>
      <c r="Y29" s="20"/>
      <c r="Z29" s="22">
        <v>45809</v>
      </c>
      <c r="AA29" s="21" t="s">
        <v>279</v>
      </c>
      <c r="AB29" s="21">
        <v>19</v>
      </c>
      <c r="AC29" s="21">
        <v>1200</v>
      </c>
      <c r="AE29" s="20"/>
      <c r="AF29" s="22">
        <v>45809</v>
      </c>
      <c r="AG29" s="21" t="s">
        <v>279</v>
      </c>
      <c r="AH29" s="21">
        <v>19</v>
      </c>
      <c r="AI29" s="21">
        <v>1200</v>
      </c>
      <c r="AK29" s="20"/>
      <c r="AL29" s="22">
        <v>45809</v>
      </c>
      <c r="AM29" s="21" t="s">
        <v>279</v>
      </c>
      <c r="AN29" s="21">
        <v>19</v>
      </c>
      <c r="AO29" s="21">
        <v>1200</v>
      </c>
      <c r="AQ29" s="20"/>
      <c r="AR29" s="22">
        <v>45809</v>
      </c>
      <c r="AS29" s="21" t="s">
        <v>279</v>
      </c>
      <c r="AT29" s="21">
        <v>19</v>
      </c>
      <c r="AU29" s="21">
        <v>1200</v>
      </c>
      <c r="AW29" s="20"/>
      <c r="AX29" s="22">
        <v>45809</v>
      </c>
      <c r="AY29" s="21" t="s">
        <v>279</v>
      </c>
      <c r="AZ29" s="21">
        <v>19</v>
      </c>
      <c r="BA29" s="21">
        <v>1200</v>
      </c>
      <c r="BC29" s="20"/>
      <c r="BD29" s="22">
        <v>45809</v>
      </c>
      <c r="BE29" s="21" t="s">
        <v>279</v>
      </c>
      <c r="BF29" s="21">
        <v>19</v>
      </c>
      <c r="BG29" s="21">
        <v>1200</v>
      </c>
      <c r="BI29" s="20"/>
      <c r="BJ29" s="22">
        <v>45809</v>
      </c>
      <c r="BK29" s="21" t="s">
        <v>279</v>
      </c>
      <c r="BL29" s="21">
        <v>19</v>
      </c>
      <c r="BM29" s="21">
        <v>1200</v>
      </c>
      <c r="BO29" s="20"/>
      <c r="BP29" s="22">
        <v>45809</v>
      </c>
      <c r="BQ29" s="21" t="s">
        <v>279</v>
      </c>
      <c r="BR29" s="21">
        <v>19</v>
      </c>
      <c r="BS29" s="21">
        <v>1200</v>
      </c>
      <c r="BU29" s="20"/>
      <c r="BV29" s="22">
        <v>45809</v>
      </c>
      <c r="BW29" s="21" t="s">
        <v>279</v>
      </c>
      <c r="BX29" s="21">
        <v>19</v>
      </c>
      <c r="BY29" s="21">
        <v>1200</v>
      </c>
      <c r="CA29" s="20"/>
      <c r="CB29" s="22">
        <v>45809</v>
      </c>
      <c r="CC29" s="21" t="s">
        <v>279</v>
      </c>
      <c r="CD29" s="21">
        <v>19</v>
      </c>
      <c r="CE29" s="21">
        <v>1200</v>
      </c>
      <c r="CG29" s="20"/>
      <c r="CH29" s="22">
        <v>45809</v>
      </c>
      <c r="CI29" s="21" t="s">
        <v>279</v>
      </c>
      <c r="CJ29" s="21">
        <v>19</v>
      </c>
      <c r="CK29" s="21">
        <v>1200</v>
      </c>
      <c r="CM29" s="20"/>
      <c r="CN29" s="22">
        <v>45809</v>
      </c>
      <c r="CO29" s="21" t="s">
        <v>279</v>
      </c>
      <c r="CP29" s="21">
        <v>19</v>
      </c>
      <c r="CQ29" s="21">
        <v>1200</v>
      </c>
      <c r="CS29" s="20"/>
      <c r="CT29" s="22">
        <v>45809</v>
      </c>
      <c r="CU29" s="21" t="s">
        <v>279</v>
      </c>
      <c r="CV29" s="21">
        <v>19</v>
      </c>
      <c r="CW29" s="21">
        <v>1200</v>
      </c>
      <c r="CY29" s="20"/>
      <c r="CZ29" s="22">
        <v>45809</v>
      </c>
      <c r="DA29" s="21" t="s">
        <v>279</v>
      </c>
      <c r="DB29" s="21">
        <v>19</v>
      </c>
      <c r="DC29" s="21">
        <v>1200</v>
      </c>
      <c r="DE29" s="20"/>
      <c r="DF29" s="22">
        <v>45809</v>
      </c>
      <c r="DG29" s="21" t="s">
        <v>279</v>
      </c>
      <c r="DH29" s="21">
        <v>19</v>
      </c>
      <c r="DI29" s="21">
        <v>1200</v>
      </c>
      <c r="DK29" s="20"/>
      <c r="DL29" s="22">
        <v>45809</v>
      </c>
      <c r="DM29" s="21" t="s">
        <v>279</v>
      </c>
      <c r="DN29" s="21">
        <v>19</v>
      </c>
      <c r="DO29" s="21">
        <v>1200</v>
      </c>
      <c r="DQ29" s="20"/>
      <c r="DR29" s="22">
        <v>45809</v>
      </c>
      <c r="DS29" s="21" t="s">
        <v>279</v>
      </c>
      <c r="DT29" s="21">
        <v>19</v>
      </c>
      <c r="DU29" s="21">
        <v>1200</v>
      </c>
      <c r="DW29" s="20"/>
      <c r="DX29" s="22">
        <v>45809</v>
      </c>
      <c r="DY29" s="21" t="s">
        <v>279</v>
      </c>
      <c r="DZ29" s="21">
        <v>19</v>
      </c>
      <c r="EA29" s="21">
        <v>1200</v>
      </c>
      <c r="EC29" s="20"/>
      <c r="ED29" s="22">
        <v>45809</v>
      </c>
      <c r="EE29" s="21" t="s">
        <v>279</v>
      </c>
      <c r="EF29" s="21">
        <v>19</v>
      </c>
      <c r="EG29" s="21">
        <v>1200</v>
      </c>
      <c r="EI29" s="20"/>
      <c r="EJ29" s="22">
        <v>45809</v>
      </c>
      <c r="EK29" s="21" t="s">
        <v>279</v>
      </c>
      <c r="EL29" s="21">
        <v>19</v>
      </c>
      <c r="EM29" s="21">
        <v>1200</v>
      </c>
      <c r="EO29" s="20"/>
      <c r="EP29" s="22">
        <v>45809</v>
      </c>
      <c r="EQ29" s="21" t="s">
        <v>279</v>
      </c>
      <c r="ER29" s="21">
        <v>19</v>
      </c>
      <c r="ES29" s="21">
        <v>1200</v>
      </c>
      <c r="EU29" s="20"/>
      <c r="EV29" s="22">
        <v>45809</v>
      </c>
      <c r="EW29" s="21" t="s">
        <v>279</v>
      </c>
      <c r="EX29" s="21">
        <v>19</v>
      </c>
      <c r="EY29" s="21">
        <v>1200</v>
      </c>
      <c r="FA29" s="20"/>
      <c r="FB29" s="22">
        <v>45809</v>
      </c>
      <c r="FC29" s="21" t="s">
        <v>279</v>
      </c>
      <c r="FD29" s="21">
        <v>19</v>
      </c>
      <c r="FE29" s="21">
        <v>1200</v>
      </c>
      <c r="FG29" s="20"/>
      <c r="FH29" s="22">
        <v>45809</v>
      </c>
      <c r="FI29" s="21" t="s">
        <v>279</v>
      </c>
      <c r="FJ29" s="21">
        <v>19</v>
      </c>
      <c r="FK29" s="21">
        <v>1200</v>
      </c>
      <c r="FM29" s="20"/>
      <c r="FN29" s="22">
        <v>45809</v>
      </c>
      <c r="FO29" s="21" t="s">
        <v>279</v>
      </c>
      <c r="FP29" s="21">
        <v>19</v>
      </c>
      <c r="FQ29" s="21">
        <v>1200</v>
      </c>
      <c r="FS29" s="20"/>
      <c r="FT29" s="22">
        <v>45809</v>
      </c>
      <c r="FU29" s="21" t="s">
        <v>279</v>
      </c>
      <c r="FV29" s="21">
        <v>19</v>
      </c>
      <c r="FW29" s="21">
        <v>1200</v>
      </c>
      <c r="FY29" s="20"/>
      <c r="FZ29" s="22"/>
      <c r="GA29" s="21"/>
      <c r="GB29" s="21"/>
      <c r="GC29" s="21"/>
    </row>
    <row r="30" spans="1:185" x14ac:dyDescent="0.2">
      <c r="A30" s="20"/>
      <c r="B30" s="22">
        <v>45809</v>
      </c>
      <c r="C30" s="21" t="s">
        <v>281</v>
      </c>
      <c r="D30" s="21">
        <v>13</v>
      </c>
      <c r="E30" s="21">
        <v>999</v>
      </c>
      <c r="G30" s="20"/>
      <c r="H30" s="22">
        <v>45809</v>
      </c>
      <c r="I30" s="21" t="s">
        <v>281</v>
      </c>
      <c r="J30" s="21">
        <v>13</v>
      </c>
      <c r="K30" s="21">
        <v>999</v>
      </c>
      <c r="M30" s="20"/>
      <c r="N30" s="22">
        <v>45809</v>
      </c>
      <c r="O30" s="21" t="s">
        <v>281</v>
      </c>
      <c r="P30" s="21">
        <v>13</v>
      </c>
      <c r="Q30" s="21">
        <v>999</v>
      </c>
      <c r="S30" s="20"/>
      <c r="T30" s="22">
        <v>45809</v>
      </c>
      <c r="U30" s="21" t="s">
        <v>281</v>
      </c>
      <c r="V30" s="21">
        <v>13</v>
      </c>
      <c r="W30" s="21">
        <v>999</v>
      </c>
      <c r="Y30" s="20"/>
      <c r="Z30" s="22">
        <v>45809</v>
      </c>
      <c r="AA30" s="21" t="s">
        <v>281</v>
      </c>
      <c r="AB30" s="21">
        <v>13</v>
      </c>
      <c r="AC30" s="21">
        <v>999</v>
      </c>
      <c r="AE30" s="20"/>
      <c r="AF30" s="22">
        <v>45809</v>
      </c>
      <c r="AG30" s="21" t="s">
        <v>281</v>
      </c>
      <c r="AH30" s="21">
        <v>13</v>
      </c>
      <c r="AI30" s="21">
        <v>999</v>
      </c>
      <c r="AK30" s="20"/>
      <c r="AL30" s="22">
        <v>45809</v>
      </c>
      <c r="AM30" s="21" t="s">
        <v>281</v>
      </c>
      <c r="AN30" s="21">
        <v>13</v>
      </c>
      <c r="AO30" s="21">
        <v>999</v>
      </c>
      <c r="AQ30" s="20"/>
      <c r="AR30" s="22">
        <v>45809</v>
      </c>
      <c r="AS30" s="21" t="s">
        <v>281</v>
      </c>
      <c r="AT30" s="21">
        <v>13</v>
      </c>
      <c r="AU30" s="21">
        <v>999</v>
      </c>
      <c r="AW30" s="20"/>
      <c r="AX30" s="22">
        <v>45809</v>
      </c>
      <c r="AY30" s="21" t="s">
        <v>281</v>
      </c>
      <c r="AZ30" s="21">
        <v>13</v>
      </c>
      <c r="BA30" s="21">
        <v>999</v>
      </c>
      <c r="BC30" s="20"/>
      <c r="BD30" s="22">
        <v>45809</v>
      </c>
      <c r="BE30" s="21" t="s">
        <v>281</v>
      </c>
      <c r="BF30" s="21">
        <v>13</v>
      </c>
      <c r="BG30" s="21">
        <v>999</v>
      </c>
      <c r="BI30" s="20"/>
      <c r="BJ30" s="22">
        <v>45809</v>
      </c>
      <c r="BK30" s="21" t="s">
        <v>281</v>
      </c>
      <c r="BL30" s="21">
        <v>13</v>
      </c>
      <c r="BM30" s="21">
        <v>999</v>
      </c>
      <c r="BO30" s="20"/>
      <c r="BP30" s="22">
        <v>45809</v>
      </c>
      <c r="BQ30" s="21" t="s">
        <v>281</v>
      </c>
      <c r="BR30" s="21">
        <v>13</v>
      </c>
      <c r="BS30" s="21">
        <v>999</v>
      </c>
      <c r="BU30" s="20"/>
      <c r="BV30" s="22">
        <v>45809</v>
      </c>
      <c r="BW30" s="21" t="s">
        <v>281</v>
      </c>
      <c r="BX30" s="21">
        <v>13</v>
      </c>
      <c r="BY30" s="21">
        <v>999</v>
      </c>
      <c r="CA30" s="20"/>
      <c r="CB30" s="22">
        <v>45809</v>
      </c>
      <c r="CC30" s="21" t="s">
        <v>281</v>
      </c>
      <c r="CD30" s="21">
        <v>13</v>
      </c>
      <c r="CE30" s="21">
        <v>999</v>
      </c>
      <c r="CG30" s="20"/>
      <c r="CH30" s="22">
        <v>45809</v>
      </c>
      <c r="CI30" s="21" t="s">
        <v>281</v>
      </c>
      <c r="CJ30" s="21">
        <v>13</v>
      </c>
      <c r="CK30" s="21">
        <v>999</v>
      </c>
      <c r="CM30" s="20"/>
      <c r="CN30" s="22">
        <v>45809</v>
      </c>
      <c r="CO30" s="21" t="s">
        <v>281</v>
      </c>
      <c r="CP30" s="21">
        <v>13</v>
      </c>
      <c r="CQ30" s="21">
        <v>999</v>
      </c>
      <c r="CS30" s="20"/>
      <c r="CT30" s="22">
        <v>45809</v>
      </c>
      <c r="CU30" s="21" t="s">
        <v>281</v>
      </c>
      <c r="CV30" s="21">
        <v>13</v>
      </c>
      <c r="CW30" s="21">
        <v>999</v>
      </c>
      <c r="CY30" s="20"/>
      <c r="CZ30" s="22">
        <v>45809</v>
      </c>
      <c r="DA30" s="21" t="s">
        <v>281</v>
      </c>
      <c r="DB30" s="21">
        <v>13</v>
      </c>
      <c r="DC30" s="21">
        <v>999</v>
      </c>
      <c r="DE30" s="20"/>
      <c r="DF30" s="22">
        <v>45809</v>
      </c>
      <c r="DG30" s="21" t="s">
        <v>281</v>
      </c>
      <c r="DH30" s="21">
        <v>13</v>
      </c>
      <c r="DI30" s="21">
        <v>999</v>
      </c>
      <c r="DK30" s="20"/>
      <c r="DL30" s="22">
        <v>45809</v>
      </c>
      <c r="DM30" s="21" t="s">
        <v>281</v>
      </c>
      <c r="DN30" s="21">
        <v>13</v>
      </c>
      <c r="DO30" s="21">
        <v>999</v>
      </c>
      <c r="DQ30" s="20"/>
      <c r="DR30" s="22">
        <v>45809</v>
      </c>
      <c r="DS30" s="21" t="s">
        <v>281</v>
      </c>
      <c r="DT30" s="21">
        <v>13</v>
      </c>
      <c r="DU30" s="21">
        <v>999</v>
      </c>
      <c r="DW30" s="20"/>
      <c r="DX30" s="22">
        <v>45809</v>
      </c>
      <c r="DY30" s="21" t="s">
        <v>281</v>
      </c>
      <c r="DZ30" s="21">
        <v>13</v>
      </c>
      <c r="EA30" s="21">
        <v>999</v>
      </c>
      <c r="EC30" s="20"/>
      <c r="ED30" s="22">
        <v>45809</v>
      </c>
      <c r="EE30" s="21" t="s">
        <v>281</v>
      </c>
      <c r="EF30" s="21">
        <v>13</v>
      </c>
      <c r="EG30" s="21">
        <v>999</v>
      </c>
      <c r="EI30" s="20"/>
      <c r="EJ30" s="22">
        <v>45809</v>
      </c>
      <c r="EK30" s="21" t="s">
        <v>281</v>
      </c>
      <c r="EL30" s="21">
        <v>13</v>
      </c>
      <c r="EM30" s="21">
        <v>999</v>
      </c>
      <c r="EO30" s="20"/>
      <c r="EP30" s="22">
        <v>45809</v>
      </c>
      <c r="EQ30" s="21" t="s">
        <v>281</v>
      </c>
      <c r="ER30" s="21">
        <v>13</v>
      </c>
      <c r="ES30" s="21">
        <v>999</v>
      </c>
      <c r="EU30" s="20"/>
      <c r="EV30" s="22">
        <v>45809</v>
      </c>
      <c r="EW30" s="21" t="s">
        <v>281</v>
      </c>
      <c r="EX30" s="21">
        <v>13</v>
      </c>
      <c r="EY30" s="21">
        <v>999</v>
      </c>
      <c r="FA30" s="20"/>
      <c r="FB30" s="22">
        <v>45809</v>
      </c>
      <c r="FC30" s="21" t="s">
        <v>281</v>
      </c>
      <c r="FD30" s="21">
        <v>13</v>
      </c>
      <c r="FE30" s="21">
        <v>999</v>
      </c>
      <c r="FG30" s="20"/>
      <c r="FH30" s="22">
        <v>45809</v>
      </c>
      <c r="FI30" s="21" t="s">
        <v>281</v>
      </c>
      <c r="FJ30" s="21">
        <v>13</v>
      </c>
      <c r="FK30" s="21">
        <v>999</v>
      </c>
      <c r="FM30" s="20"/>
      <c r="FN30" s="22">
        <v>45809</v>
      </c>
      <c r="FO30" s="21" t="s">
        <v>281</v>
      </c>
      <c r="FP30" s="21">
        <v>13</v>
      </c>
      <c r="FQ30" s="21">
        <v>999</v>
      </c>
      <c r="FS30" s="20"/>
      <c r="FT30" s="22">
        <v>45809</v>
      </c>
      <c r="FU30" s="21" t="s">
        <v>281</v>
      </c>
      <c r="FV30" s="21">
        <v>13</v>
      </c>
      <c r="FW30" s="21">
        <v>999</v>
      </c>
      <c r="FY30" s="20"/>
      <c r="FZ30" s="22"/>
      <c r="GA30" s="21"/>
      <c r="GB30" s="21"/>
      <c r="GC30" s="21"/>
    </row>
    <row r="31" spans="1:185" x14ac:dyDescent="0.2">
      <c r="A31" s="20"/>
      <c r="B31" s="22">
        <v>45809</v>
      </c>
      <c r="C31" s="21" t="s">
        <v>283</v>
      </c>
      <c r="D31" s="21">
        <v>18</v>
      </c>
      <c r="E31" s="21">
        <v>9999</v>
      </c>
      <c r="G31" s="20"/>
      <c r="H31" s="22">
        <v>45809</v>
      </c>
      <c r="I31" s="21" t="s">
        <v>283</v>
      </c>
      <c r="J31" s="21">
        <v>18</v>
      </c>
      <c r="K31" s="21">
        <v>9999</v>
      </c>
      <c r="M31" s="20"/>
      <c r="N31" s="22">
        <v>45809</v>
      </c>
      <c r="O31" s="21" t="s">
        <v>283</v>
      </c>
      <c r="P31" s="21">
        <v>18</v>
      </c>
      <c r="Q31" s="21">
        <v>9999</v>
      </c>
      <c r="S31" s="20"/>
      <c r="T31" s="22">
        <v>45809</v>
      </c>
      <c r="U31" s="21" t="s">
        <v>283</v>
      </c>
      <c r="V31" s="21">
        <v>18</v>
      </c>
      <c r="W31" s="21">
        <v>9999</v>
      </c>
      <c r="Y31" s="20"/>
      <c r="Z31" s="22">
        <v>45809</v>
      </c>
      <c r="AA31" s="21" t="s">
        <v>283</v>
      </c>
      <c r="AB31" s="21">
        <v>18</v>
      </c>
      <c r="AC31" s="21">
        <v>9999</v>
      </c>
      <c r="AE31" s="20"/>
      <c r="AF31" s="22">
        <v>45809</v>
      </c>
      <c r="AG31" s="21" t="s">
        <v>283</v>
      </c>
      <c r="AH31" s="21">
        <v>18</v>
      </c>
      <c r="AI31" s="21">
        <v>9999</v>
      </c>
      <c r="AK31" s="20"/>
      <c r="AL31" s="22">
        <v>45809</v>
      </c>
      <c r="AM31" s="21" t="s">
        <v>283</v>
      </c>
      <c r="AN31" s="21">
        <v>18</v>
      </c>
      <c r="AO31" s="21">
        <v>9999</v>
      </c>
      <c r="AQ31" s="20"/>
      <c r="AR31" s="22">
        <v>45809</v>
      </c>
      <c r="AS31" s="21" t="s">
        <v>283</v>
      </c>
      <c r="AT31" s="21">
        <v>18</v>
      </c>
      <c r="AU31" s="21">
        <v>9999</v>
      </c>
      <c r="AW31" s="20"/>
      <c r="AX31" s="22">
        <v>45809</v>
      </c>
      <c r="AY31" s="21" t="s">
        <v>283</v>
      </c>
      <c r="AZ31" s="21">
        <v>18</v>
      </c>
      <c r="BA31" s="21">
        <v>9999</v>
      </c>
      <c r="BC31" s="20"/>
      <c r="BD31" s="22">
        <v>45809</v>
      </c>
      <c r="BE31" s="21" t="s">
        <v>283</v>
      </c>
      <c r="BF31" s="21">
        <v>18</v>
      </c>
      <c r="BG31" s="21">
        <v>9999</v>
      </c>
      <c r="BI31" s="20"/>
      <c r="BJ31" s="22">
        <v>45809</v>
      </c>
      <c r="BK31" s="21" t="s">
        <v>283</v>
      </c>
      <c r="BL31" s="21">
        <v>18</v>
      </c>
      <c r="BM31" s="21">
        <v>9999</v>
      </c>
      <c r="BO31" s="20"/>
      <c r="BP31" s="22">
        <v>45809</v>
      </c>
      <c r="BQ31" s="21" t="s">
        <v>283</v>
      </c>
      <c r="BR31" s="21">
        <v>18</v>
      </c>
      <c r="BS31" s="21">
        <v>9999</v>
      </c>
      <c r="BU31" s="20"/>
      <c r="BV31" s="22">
        <v>45809</v>
      </c>
      <c r="BW31" s="21" t="s">
        <v>283</v>
      </c>
      <c r="BX31" s="21">
        <v>18</v>
      </c>
      <c r="BY31" s="21">
        <v>9999</v>
      </c>
      <c r="CA31" s="20"/>
      <c r="CB31" s="22">
        <v>45809</v>
      </c>
      <c r="CC31" s="21" t="s">
        <v>283</v>
      </c>
      <c r="CD31" s="21">
        <v>18</v>
      </c>
      <c r="CE31" s="21">
        <v>9999</v>
      </c>
      <c r="CG31" s="20"/>
      <c r="CH31" s="22">
        <v>45809</v>
      </c>
      <c r="CI31" s="21" t="s">
        <v>283</v>
      </c>
      <c r="CJ31" s="21">
        <v>18</v>
      </c>
      <c r="CK31" s="21">
        <v>9999</v>
      </c>
      <c r="CM31" s="20"/>
      <c r="CN31" s="22">
        <v>45809</v>
      </c>
      <c r="CO31" s="21" t="s">
        <v>283</v>
      </c>
      <c r="CP31" s="21">
        <v>18</v>
      </c>
      <c r="CQ31" s="21">
        <v>9999</v>
      </c>
      <c r="CS31" s="20"/>
      <c r="CT31" s="22">
        <v>45809</v>
      </c>
      <c r="CU31" s="21" t="s">
        <v>283</v>
      </c>
      <c r="CV31" s="21">
        <v>18</v>
      </c>
      <c r="CW31" s="21">
        <v>9999</v>
      </c>
      <c r="CY31" s="20"/>
      <c r="CZ31" s="22">
        <v>45809</v>
      </c>
      <c r="DA31" s="21" t="s">
        <v>283</v>
      </c>
      <c r="DB31" s="21">
        <v>18</v>
      </c>
      <c r="DC31" s="21">
        <v>9999</v>
      </c>
      <c r="DE31" s="20"/>
      <c r="DF31" s="22">
        <v>45809</v>
      </c>
      <c r="DG31" s="21" t="s">
        <v>283</v>
      </c>
      <c r="DH31" s="21">
        <v>18</v>
      </c>
      <c r="DI31" s="21">
        <v>9999</v>
      </c>
      <c r="DK31" s="20"/>
      <c r="DL31" s="22">
        <v>45809</v>
      </c>
      <c r="DM31" s="21" t="s">
        <v>283</v>
      </c>
      <c r="DN31" s="21">
        <v>18</v>
      </c>
      <c r="DO31" s="21">
        <v>9999</v>
      </c>
      <c r="DQ31" s="20"/>
      <c r="DR31" s="22">
        <v>45809</v>
      </c>
      <c r="DS31" s="21" t="s">
        <v>283</v>
      </c>
      <c r="DT31" s="21">
        <v>18</v>
      </c>
      <c r="DU31" s="21">
        <v>9999</v>
      </c>
      <c r="DW31" s="20"/>
      <c r="DX31" s="22">
        <v>45809</v>
      </c>
      <c r="DY31" s="21" t="s">
        <v>283</v>
      </c>
      <c r="DZ31" s="21">
        <v>18</v>
      </c>
      <c r="EA31" s="21">
        <v>9999</v>
      </c>
      <c r="EC31" s="20"/>
      <c r="ED31" s="22">
        <v>45809</v>
      </c>
      <c r="EE31" s="21" t="s">
        <v>283</v>
      </c>
      <c r="EF31" s="21">
        <v>18</v>
      </c>
      <c r="EG31" s="21">
        <v>9999</v>
      </c>
      <c r="EI31" s="20"/>
      <c r="EJ31" s="22">
        <v>45809</v>
      </c>
      <c r="EK31" s="21" t="s">
        <v>283</v>
      </c>
      <c r="EL31" s="21">
        <v>18</v>
      </c>
      <c r="EM31" s="21">
        <v>9999</v>
      </c>
      <c r="EO31" s="20"/>
      <c r="EP31" s="22">
        <v>45809</v>
      </c>
      <c r="EQ31" s="21" t="s">
        <v>283</v>
      </c>
      <c r="ER31" s="21">
        <v>18</v>
      </c>
      <c r="ES31" s="21">
        <v>9999</v>
      </c>
      <c r="EU31" s="20"/>
      <c r="EV31" s="22">
        <v>45809</v>
      </c>
      <c r="EW31" s="21" t="s">
        <v>283</v>
      </c>
      <c r="EX31" s="21">
        <v>18</v>
      </c>
      <c r="EY31" s="21">
        <v>9999</v>
      </c>
      <c r="FA31" s="20"/>
      <c r="FB31" s="22">
        <v>45809</v>
      </c>
      <c r="FC31" s="21" t="s">
        <v>283</v>
      </c>
      <c r="FD31" s="21">
        <v>18</v>
      </c>
      <c r="FE31" s="21">
        <v>9999</v>
      </c>
      <c r="FG31" s="20"/>
      <c r="FH31" s="22">
        <v>45809</v>
      </c>
      <c r="FI31" s="21" t="s">
        <v>283</v>
      </c>
      <c r="FJ31" s="21">
        <v>18</v>
      </c>
      <c r="FK31" s="21">
        <v>9999</v>
      </c>
      <c r="FM31" s="20"/>
      <c r="FN31" s="22">
        <v>45809</v>
      </c>
      <c r="FO31" s="21" t="s">
        <v>283</v>
      </c>
      <c r="FP31" s="21">
        <v>18</v>
      </c>
      <c r="FQ31" s="21">
        <v>9999</v>
      </c>
      <c r="FS31" s="20"/>
      <c r="FT31" s="22">
        <v>45809</v>
      </c>
      <c r="FU31" s="21" t="s">
        <v>283</v>
      </c>
      <c r="FV31" s="21">
        <v>18</v>
      </c>
      <c r="FW31" s="21">
        <v>9999</v>
      </c>
      <c r="FY31" s="20"/>
      <c r="FZ31" s="22"/>
      <c r="GA31" s="21"/>
      <c r="GB31" s="21"/>
      <c r="GC31" s="21"/>
    </row>
    <row r="32" spans="1:185" x14ac:dyDescent="0.2">
      <c r="A32" s="20"/>
      <c r="B32" s="22">
        <v>45809</v>
      </c>
      <c r="C32" s="21" t="s">
        <v>285</v>
      </c>
      <c r="D32" s="21">
        <v>7</v>
      </c>
      <c r="E32" s="21">
        <v>9999</v>
      </c>
      <c r="G32" s="20"/>
      <c r="H32" s="22">
        <v>45809</v>
      </c>
      <c r="I32" s="21" t="s">
        <v>285</v>
      </c>
      <c r="J32" s="21">
        <v>7</v>
      </c>
      <c r="K32" s="21">
        <v>9999</v>
      </c>
      <c r="M32" s="20"/>
      <c r="N32" s="22">
        <v>45809</v>
      </c>
      <c r="O32" s="21" t="s">
        <v>285</v>
      </c>
      <c r="P32" s="21">
        <v>7</v>
      </c>
      <c r="Q32" s="21">
        <v>9999</v>
      </c>
      <c r="S32" s="20"/>
      <c r="T32" s="22">
        <v>45809</v>
      </c>
      <c r="U32" s="21" t="s">
        <v>285</v>
      </c>
      <c r="V32" s="21">
        <v>7</v>
      </c>
      <c r="W32" s="21">
        <v>9999</v>
      </c>
      <c r="Y32" s="20"/>
      <c r="Z32" s="22">
        <v>45809</v>
      </c>
      <c r="AA32" s="21" t="s">
        <v>285</v>
      </c>
      <c r="AB32" s="21">
        <v>7</v>
      </c>
      <c r="AC32" s="21">
        <v>9999</v>
      </c>
      <c r="AE32" s="20"/>
      <c r="AF32" s="22">
        <v>45809</v>
      </c>
      <c r="AG32" s="21" t="s">
        <v>285</v>
      </c>
      <c r="AH32" s="21">
        <v>7</v>
      </c>
      <c r="AI32" s="21">
        <v>9999</v>
      </c>
      <c r="AK32" s="20"/>
      <c r="AL32" s="22">
        <v>45809</v>
      </c>
      <c r="AM32" s="21" t="s">
        <v>285</v>
      </c>
      <c r="AN32" s="21">
        <v>7</v>
      </c>
      <c r="AO32" s="21">
        <v>9999</v>
      </c>
      <c r="AQ32" s="20"/>
      <c r="AR32" s="22">
        <v>45809</v>
      </c>
      <c r="AS32" s="21" t="s">
        <v>285</v>
      </c>
      <c r="AT32" s="21">
        <v>7</v>
      </c>
      <c r="AU32" s="21">
        <v>9999</v>
      </c>
      <c r="AW32" s="20"/>
      <c r="AX32" s="22">
        <v>45809</v>
      </c>
      <c r="AY32" s="21" t="s">
        <v>285</v>
      </c>
      <c r="AZ32" s="21">
        <v>7</v>
      </c>
      <c r="BA32" s="21">
        <v>9999</v>
      </c>
      <c r="BC32" s="20"/>
      <c r="BD32" s="22">
        <v>45809</v>
      </c>
      <c r="BE32" s="21" t="s">
        <v>285</v>
      </c>
      <c r="BF32" s="21">
        <v>7</v>
      </c>
      <c r="BG32" s="21">
        <v>9999</v>
      </c>
      <c r="BI32" s="20"/>
      <c r="BJ32" s="22">
        <v>45809</v>
      </c>
      <c r="BK32" s="21" t="s">
        <v>285</v>
      </c>
      <c r="BL32" s="21">
        <v>7</v>
      </c>
      <c r="BM32" s="21">
        <v>9999</v>
      </c>
      <c r="BO32" s="20"/>
      <c r="BP32" s="22">
        <v>45809</v>
      </c>
      <c r="BQ32" s="21" t="s">
        <v>285</v>
      </c>
      <c r="BR32" s="21">
        <v>7</v>
      </c>
      <c r="BS32" s="21">
        <v>9999</v>
      </c>
      <c r="BU32" s="20"/>
      <c r="BV32" s="22">
        <v>45809</v>
      </c>
      <c r="BW32" s="21" t="s">
        <v>285</v>
      </c>
      <c r="BX32" s="21">
        <v>7</v>
      </c>
      <c r="BY32" s="21">
        <v>9999</v>
      </c>
      <c r="CA32" s="20"/>
      <c r="CB32" s="22">
        <v>45809</v>
      </c>
      <c r="CC32" s="21" t="s">
        <v>285</v>
      </c>
      <c r="CD32" s="21">
        <v>7</v>
      </c>
      <c r="CE32" s="21">
        <v>9999</v>
      </c>
      <c r="CG32" s="20"/>
      <c r="CH32" s="22">
        <v>45809</v>
      </c>
      <c r="CI32" s="21" t="s">
        <v>285</v>
      </c>
      <c r="CJ32" s="21">
        <v>7</v>
      </c>
      <c r="CK32" s="21">
        <v>9999</v>
      </c>
      <c r="CM32" s="20"/>
      <c r="CN32" s="22">
        <v>45809</v>
      </c>
      <c r="CO32" s="21" t="s">
        <v>285</v>
      </c>
      <c r="CP32" s="21">
        <v>7</v>
      </c>
      <c r="CQ32" s="21">
        <v>9999</v>
      </c>
      <c r="CS32" s="20"/>
      <c r="CT32" s="22">
        <v>45809</v>
      </c>
      <c r="CU32" s="21" t="s">
        <v>285</v>
      </c>
      <c r="CV32" s="21">
        <v>7</v>
      </c>
      <c r="CW32" s="21">
        <v>9999</v>
      </c>
      <c r="CY32" s="20"/>
      <c r="CZ32" s="22">
        <v>45809</v>
      </c>
      <c r="DA32" s="21" t="s">
        <v>285</v>
      </c>
      <c r="DB32" s="21">
        <v>7</v>
      </c>
      <c r="DC32" s="21">
        <v>9999</v>
      </c>
      <c r="DE32" s="20"/>
      <c r="DF32" s="22">
        <v>45809</v>
      </c>
      <c r="DG32" s="21" t="s">
        <v>285</v>
      </c>
      <c r="DH32" s="21">
        <v>7</v>
      </c>
      <c r="DI32" s="21">
        <v>9999</v>
      </c>
      <c r="DK32" s="20"/>
      <c r="DL32" s="22">
        <v>45809</v>
      </c>
      <c r="DM32" s="21" t="s">
        <v>285</v>
      </c>
      <c r="DN32" s="21">
        <v>7</v>
      </c>
      <c r="DO32" s="21">
        <v>9999</v>
      </c>
      <c r="DQ32" s="20"/>
      <c r="DR32" s="22">
        <v>45809</v>
      </c>
      <c r="DS32" s="21" t="s">
        <v>285</v>
      </c>
      <c r="DT32" s="21">
        <v>7</v>
      </c>
      <c r="DU32" s="21">
        <v>9999</v>
      </c>
      <c r="DW32" s="20"/>
      <c r="DX32" s="22">
        <v>45809</v>
      </c>
      <c r="DY32" s="21" t="s">
        <v>285</v>
      </c>
      <c r="DZ32" s="21">
        <v>7</v>
      </c>
      <c r="EA32" s="21">
        <v>9999</v>
      </c>
      <c r="EC32" s="20"/>
      <c r="ED32" s="22">
        <v>45809</v>
      </c>
      <c r="EE32" s="21" t="s">
        <v>285</v>
      </c>
      <c r="EF32" s="21">
        <v>7</v>
      </c>
      <c r="EG32" s="21">
        <v>9999</v>
      </c>
      <c r="EI32" s="20"/>
      <c r="EJ32" s="22">
        <v>45809</v>
      </c>
      <c r="EK32" s="21" t="s">
        <v>285</v>
      </c>
      <c r="EL32" s="21">
        <v>7</v>
      </c>
      <c r="EM32" s="21">
        <v>9999</v>
      </c>
      <c r="EO32" s="20"/>
      <c r="EP32" s="22">
        <v>45809</v>
      </c>
      <c r="EQ32" s="21" t="s">
        <v>285</v>
      </c>
      <c r="ER32" s="21">
        <v>7</v>
      </c>
      <c r="ES32" s="21">
        <v>9999</v>
      </c>
      <c r="EU32" s="20"/>
      <c r="EV32" s="22">
        <v>45809</v>
      </c>
      <c r="EW32" s="21" t="s">
        <v>285</v>
      </c>
      <c r="EX32" s="21">
        <v>7</v>
      </c>
      <c r="EY32" s="21">
        <v>9999</v>
      </c>
      <c r="FA32" s="20"/>
      <c r="FB32" s="22">
        <v>45809</v>
      </c>
      <c r="FC32" s="21" t="s">
        <v>285</v>
      </c>
      <c r="FD32" s="21">
        <v>7</v>
      </c>
      <c r="FE32" s="21">
        <v>9999</v>
      </c>
      <c r="FG32" s="20"/>
      <c r="FH32" s="22">
        <v>45809</v>
      </c>
      <c r="FI32" s="21" t="s">
        <v>285</v>
      </c>
      <c r="FJ32" s="21">
        <v>7</v>
      </c>
      <c r="FK32" s="21">
        <v>9999</v>
      </c>
      <c r="FM32" s="20"/>
      <c r="FN32" s="22">
        <v>45809</v>
      </c>
      <c r="FO32" s="21" t="s">
        <v>285</v>
      </c>
      <c r="FP32" s="21">
        <v>7</v>
      </c>
      <c r="FQ32" s="21">
        <v>9999</v>
      </c>
      <c r="FS32" s="20"/>
      <c r="FT32" s="22">
        <v>45809</v>
      </c>
      <c r="FU32" s="21" t="s">
        <v>285</v>
      </c>
      <c r="FV32" s="21">
        <v>7</v>
      </c>
      <c r="FW32" s="21">
        <v>9999</v>
      </c>
      <c r="FY32" s="20"/>
      <c r="FZ32" s="22"/>
      <c r="GA32" s="21"/>
      <c r="GB32" s="21"/>
      <c r="GC32" s="21"/>
    </row>
    <row r="33" spans="1:185" x14ac:dyDescent="0.2">
      <c r="A33" s="20"/>
      <c r="B33" s="22">
        <v>45809</v>
      </c>
      <c r="C33" s="21" t="s">
        <v>287</v>
      </c>
      <c r="D33" s="21">
        <v>0</v>
      </c>
      <c r="E33" s="21">
        <v>0</v>
      </c>
      <c r="G33" s="20"/>
      <c r="H33" s="22">
        <v>45809</v>
      </c>
      <c r="I33" s="21" t="s">
        <v>287</v>
      </c>
      <c r="J33" s="21">
        <v>0</v>
      </c>
      <c r="K33" s="21">
        <v>0</v>
      </c>
      <c r="M33" s="20"/>
      <c r="N33" s="22">
        <v>45809</v>
      </c>
      <c r="O33" s="21" t="s">
        <v>287</v>
      </c>
      <c r="P33" s="21">
        <v>0</v>
      </c>
      <c r="Q33" s="21">
        <v>0</v>
      </c>
      <c r="S33" s="20"/>
      <c r="T33" s="22">
        <v>45809</v>
      </c>
      <c r="U33" s="21" t="s">
        <v>287</v>
      </c>
      <c r="V33" s="21">
        <v>0</v>
      </c>
      <c r="W33" s="21">
        <v>0</v>
      </c>
      <c r="Y33" s="20"/>
      <c r="Z33" s="22">
        <v>45809</v>
      </c>
      <c r="AA33" s="21" t="s">
        <v>287</v>
      </c>
      <c r="AB33" s="21">
        <v>0</v>
      </c>
      <c r="AC33" s="21">
        <v>0</v>
      </c>
      <c r="AE33" s="20"/>
      <c r="AF33" s="22">
        <v>45809</v>
      </c>
      <c r="AG33" s="21" t="s">
        <v>287</v>
      </c>
      <c r="AH33" s="21">
        <v>0</v>
      </c>
      <c r="AI33" s="21">
        <v>0</v>
      </c>
      <c r="AK33" s="20"/>
      <c r="AL33" s="22">
        <v>45809</v>
      </c>
      <c r="AM33" s="21" t="s">
        <v>287</v>
      </c>
      <c r="AN33" s="21">
        <v>0</v>
      </c>
      <c r="AO33" s="21">
        <v>0</v>
      </c>
      <c r="AQ33" s="20"/>
      <c r="AR33" s="22">
        <v>45809</v>
      </c>
      <c r="AS33" s="21" t="s">
        <v>287</v>
      </c>
      <c r="AT33" s="21">
        <v>0</v>
      </c>
      <c r="AU33" s="21">
        <v>0</v>
      </c>
      <c r="AW33" s="20"/>
      <c r="AX33" s="22">
        <v>45809</v>
      </c>
      <c r="AY33" s="21" t="s">
        <v>287</v>
      </c>
      <c r="AZ33" s="21">
        <v>0</v>
      </c>
      <c r="BA33" s="21">
        <v>0</v>
      </c>
      <c r="BC33" s="20"/>
      <c r="BD33" s="22">
        <v>45809</v>
      </c>
      <c r="BE33" s="21" t="s">
        <v>287</v>
      </c>
      <c r="BF33" s="21">
        <v>0</v>
      </c>
      <c r="BG33" s="21">
        <v>0</v>
      </c>
      <c r="BI33" s="20"/>
      <c r="BJ33" s="22">
        <v>45809</v>
      </c>
      <c r="BK33" s="21" t="s">
        <v>287</v>
      </c>
      <c r="BL33" s="21">
        <v>0</v>
      </c>
      <c r="BM33" s="21">
        <v>0</v>
      </c>
      <c r="BO33" s="20"/>
      <c r="BP33" s="22">
        <v>45809</v>
      </c>
      <c r="BQ33" s="21" t="s">
        <v>287</v>
      </c>
      <c r="BR33" s="21">
        <v>0</v>
      </c>
      <c r="BS33" s="21">
        <v>0</v>
      </c>
      <c r="BU33" s="20"/>
      <c r="BV33" s="22">
        <v>45809</v>
      </c>
      <c r="BW33" s="21" t="s">
        <v>287</v>
      </c>
      <c r="BX33" s="21">
        <v>0</v>
      </c>
      <c r="BY33" s="21">
        <v>0</v>
      </c>
      <c r="CA33" s="20"/>
      <c r="CB33" s="22">
        <v>45809</v>
      </c>
      <c r="CC33" s="21" t="s">
        <v>287</v>
      </c>
      <c r="CD33" s="21">
        <v>0</v>
      </c>
      <c r="CE33" s="21">
        <v>0</v>
      </c>
      <c r="CG33" s="20"/>
      <c r="CH33" s="22">
        <v>45809</v>
      </c>
      <c r="CI33" s="21" t="s">
        <v>287</v>
      </c>
      <c r="CJ33" s="21">
        <v>0</v>
      </c>
      <c r="CK33" s="21">
        <v>0</v>
      </c>
      <c r="CM33" s="20"/>
      <c r="CN33" s="22">
        <v>45809</v>
      </c>
      <c r="CO33" s="21" t="s">
        <v>287</v>
      </c>
      <c r="CP33" s="21">
        <v>0</v>
      </c>
      <c r="CQ33" s="21">
        <v>0</v>
      </c>
      <c r="CS33" s="20"/>
      <c r="CT33" s="22">
        <v>45809</v>
      </c>
      <c r="CU33" s="21" t="s">
        <v>287</v>
      </c>
      <c r="CV33" s="21">
        <v>0</v>
      </c>
      <c r="CW33" s="21">
        <v>0</v>
      </c>
      <c r="CY33" s="20"/>
      <c r="CZ33" s="22">
        <v>45809</v>
      </c>
      <c r="DA33" s="21" t="s">
        <v>287</v>
      </c>
      <c r="DB33" s="21">
        <v>0</v>
      </c>
      <c r="DC33" s="21">
        <v>0</v>
      </c>
      <c r="DE33" s="20"/>
      <c r="DF33" s="22">
        <v>45809</v>
      </c>
      <c r="DG33" s="21" t="s">
        <v>287</v>
      </c>
      <c r="DH33" s="21">
        <v>0</v>
      </c>
      <c r="DI33" s="21">
        <v>0</v>
      </c>
      <c r="DK33" s="20"/>
      <c r="DL33" s="22">
        <v>45809</v>
      </c>
      <c r="DM33" s="21" t="s">
        <v>287</v>
      </c>
      <c r="DN33" s="21">
        <v>0</v>
      </c>
      <c r="DO33" s="21">
        <v>0</v>
      </c>
      <c r="DQ33" s="20"/>
      <c r="DR33" s="22">
        <v>45809</v>
      </c>
      <c r="DS33" s="21" t="s">
        <v>287</v>
      </c>
      <c r="DT33" s="21">
        <v>0</v>
      </c>
      <c r="DU33" s="21">
        <v>0</v>
      </c>
      <c r="DW33" s="20"/>
      <c r="DX33" s="22">
        <v>45809</v>
      </c>
      <c r="DY33" s="21" t="s">
        <v>287</v>
      </c>
      <c r="DZ33" s="21">
        <v>0</v>
      </c>
      <c r="EA33" s="21">
        <v>0</v>
      </c>
      <c r="EC33" s="20"/>
      <c r="ED33" s="22">
        <v>45809</v>
      </c>
      <c r="EE33" s="21" t="s">
        <v>287</v>
      </c>
      <c r="EF33" s="21">
        <v>0</v>
      </c>
      <c r="EG33" s="21">
        <v>0</v>
      </c>
      <c r="EI33" s="20"/>
      <c r="EJ33" s="22">
        <v>45809</v>
      </c>
      <c r="EK33" s="21" t="s">
        <v>287</v>
      </c>
      <c r="EL33" s="21">
        <v>0</v>
      </c>
      <c r="EM33" s="21">
        <v>0</v>
      </c>
      <c r="EO33" s="20"/>
      <c r="EP33" s="22">
        <v>45809</v>
      </c>
      <c r="EQ33" s="21" t="s">
        <v>287</v>
      </c>
      <c r="ER33" s="21">
        <v>0</v>
      </c>
      <c r="ES33" s="21">
        <v>0</v>
      </c>
      <c r="EU33" s="20"/>
      <c r="EV33" s="22">
        <v>45809</v>
      </c>
      <c r="EW33" s="21" t="s">
        <v>287</v>
      </c>
      <c r="EX33" s="21">
        <v>0</v>
      </c>
      <c r="EY33" s="21">
        <v>0</v>
      </c>
      <c r="FA33" s="20"/>
      <c r="FB33" s="22">
        <v>45809</v>
      </c>
      <c r="FC33" s="21" t="s">
        <v>287</v>
      </c>
      <c r="FD33" s="21">
        <v>0</v>
      </c>
      <c r="FE33" s="21">
        <v>0</v>
      </c>
      <c r="FG33" s="20"/>
      <c r="FH33" s="22">
        <v>45809</v>
      </c>
      <c r="FI33" s="21" t="s">
        <v>287</v>
      </c>
      <c r="FJ33" s="21">
        <v>0</v>
      </c>
      <c r="FK33" s="21">
        <v>0</v>
      </c>
      <c r="FM33" s="20"/>
      <c r="FN33" s="22">
        <v>45809</v>
      </c>
      <c r="FO33" s="21" t="s">
        <v>287</v>
      </c>
      <c r="FP33" s="21">
        <v>0</v>
      </c>
      <c r="FQ33" s="21">
        <v>0</v>
      </c>
      <c r="FS33" s="20"/>
      <c r="FT33" s="22">
        <v>45809</v>
      </c>
      <c r="FU33" s="21" t="s">
        <v>287</v>
      </c>
      <c r="FV33" s="21">
        <v>0</v>
      </c>
      <c r="FW33" s="21">
        <v>0</v>
      </c>
      <c r="FY33" s="20"/>
      <c r="FZ33" s="22"/>
      <c r="GA33" s="21"/>
      <c r="GB33" s="21"/>
      <c r="GC33" s="21"/>
    </row>
    <row r="34" spans="1:185" x14ac:dyDescent="0.2">
      <c r="A34" s="20"/>
      <c r="B34" s="22">
        <v>45809</v>
      </c>
      <c r="C34" s="21" t="s">
        <v>289</v>
      </c>
      <c r="D34" s="21">
        <v>1</v>
      </c>
      <c r="E34" s="21">
        <v>9999</v>
      </c>
      <c r="G34" s="20"/>
      <c r="H34" s="22">
        <v>45809</v>
      </c>
      <c r="I34" s="21" t="s">
        <v>289</v>
      </c>
      <c r="J34" s="21">
        <v>1</v>
      </c>
      <c r="K34" s="21">
        <v>9999</v>
      </c>
      <c r="M34" s="20"/>
      <c r="N34" s="22">
        <v>45809</v>
      </c>
      <c r="O34" s="21" t="s">
        <v>289</v>
      </c>
      <c r="P34" s="21">
        <v>1</v>
      </c>
      <c r="Q34" s="21">
        <v>9999</v>
      </c>
      <c r="S34" s="20"/>
      <c r="T34" s="22">
        <v>45809</v>
      </c>
      <c r="U34" s="21" t="s">
        <v>289</v>
      </c>
      <c r="V34" s="21">
        <v>1</v>
      </c>
      <c r="W34" s="21">
        <v>9999</v>
      </c>
      <c r="Y34" s="20"/>
      <c r="Z34" s="22">
        <v>45809</v>
      </c>
      <c r="AA34" s="21" t="s">
        <v>289</v>
      </c>
      <c r="AB34" s="21">
        <v>1</v>
      </c>
      <c r="AC34" s="21">
        <v>9999</v>
      </c>
      <c r="AE34" s="20"/>
      <c r="AF34" s="22">
        <v>45809</v>
      </c>
      <c r="AG34" s="21" t="s">
        <v>289</v>
      </c>
      <c r="AH34" s="21">
        <v>1</v>
      </c>
      <c r="AI34" s="21">
        <v>9999</v>
      </c>
      <c r="AK34" s="20"/>
      <c r="AL34" s="22">
        <v>45809</v>
      </c>
      <c r="AM34" s="21" t="s">
        <v>289</v>
      </c>
      <c r="AN34" s="21">
        <v>1</v>
      </c>
      <c r="AO34" s="21">
        <v>9999</v>
      </c>
      <c r="AQ34" s="20"/>
      <c r="AR34" s="22">
        <v>45809</v>
      </c>
      <c r="AS34" s="21" t="s">
        <v>289</v>
      </c>
      <c r="AT34" s="21">
        <v>1</v>
      </c>
      <c r="AU34" s="21">
        <v>9999</v>
      </c>
      <c r="AW34" s="20"/>
      <c r="AX34" s="22">
        <v>45809</v>
      </c>
      <c r="AY34" s="21" t="s">
        <v>289</v>
      </c>
      <c r="AZ34" s="21">
        <v>1</v>
      </c>
      <c r="BA34" s="21">
        <v>9999</v>
      </c>
      <c r="BC34" s="20"/>
      <c r="BD34" s="22">
        <v>45809</v>
      </c>
      <c r="BE34" s="21" t="s">
        <v>289</v>
      </c>
      <c r="BF34" s="21">
        <v>1</v>
      </c>
      <c r="BG34" s="21">
        <v>9999</v>
      </c>
      <c r="BI34" s="20"/>
      <c r="BJ34" s="22">
        <v>45809</v>
      </c>
      <c r="BK34" s="21" t="s">
        <v>289</v>
      </c>
      <c r="BL34" s="21">
        <v>1</v>
      </c>
      <c r="BM34" s="21">
        <v>9999</v>
      </c>
      <c r="BO34" s="20"/>
      <c r="BP34" s="22">
        <v>45809</v>
      </c>
      <c r="BQ34" s="21" t="s">
        <v>289</v>
      </c>
      <c r="BR34" s="21">
        <v>1</v>
      </c>
      <c r="BS34" s="21">
        <v>9999</v>
      </c>
      <c r="BU34" s="20"/>
      <c r="BV34" s="22">
        <v>45809</v>
      </c>
      <c r="BW34" s="21" t="s">
        <v>289</v>
      </c>
      <c r="BX34" s="21">
        <v>1</v>
      </c>
      <c r="BY34" s="21">
        <v>9999</v>
      </c>
      <c r="CA34" s="20"/>
      <c r="CB34" s="22">
        <v>45809</v>
      </c>
      <c r="CC34" s="21" t="s">
        <v>289</v>
      </c>
      <c r="CD34" s="21">
        <v>1</v>
      </c>
      <c r="CE34" s="21">
        <v>9999</v>
      </c>
      <c r="CG34" s="20"/>
      <c r="CH34" s="22">
        <v>45809</v>
      </c>
      <c r="CI34" s="21" t="s">
        <v>289</v>
      </c>
      <c r="CJ34" s="21">
        <v>1</v>
      </c>
      <c r="CK34" s="21">
        <v>9999</v>
      </c>
      <c r="CM34" s="20"/>
      <c r="CN34" s="22">
        <v>45809</v>
      </c>
      <c r="CO34" s="21" t="s">
        <v>289</v>
      </c>
      <c r="CP34" s="21">
        <v>1</v>
      </c>
      <c r="CQ34" s="21">
        <v>9999</v>
      </c>
      <c r="CS34" s="20"/>
      <c r="CT34" s="22">
        <v>45809</v>
      </c>
      <c r="CU34" s="21" t="s">
        <v>289</v>
      </c>
      <c r="CV34" s="21">
        <v>1</v>
      </c>
      <c r="CW34" s="21">
        <v>9999</v>
      </c>
      <c r="CY34" s="20"/>
      <c r="CZ34" s="22">
        <v>45809</v>
      </c>
      <c r="DA34" s="21" t="s">
        <v>289</v>
      </c>
      <c r="DB34" s="21">
        <v>1</v>
      </c>
      <c r="DC34" s="21">
        <v>9999</v>
      </c>
      <c r="DE34" s="20"/>
      <c r="DF34" s="22">
        <v>45809</v>
      </c>
      <c r="DG34" s="21" t="s">
        <v>289</v>
      </c>
      <c r="DH34" s="21">
        <v>1</v>
      </c>
      <c r="DI34" s="21">
        <v>9999</v>
      </c>
      <c r="DK34" s="20"/>
      <c r="DL34" s="22">
        <v>45809</v>
      </c>
      <c r="DM34" s="21" t="s">
        <v>289</v>
      </c>
      <c r="DN34" s="21">
        <v>1</v>
      </c>
      <c r="DO34" s="21">
        <v>9999</v>
      </c>
      <c r="DQ34" s="20"/>
      <c r="DR34" s="22">
        <v>45809</v>
      </c>
      <c r="DS34" s="21" t="s">
        <v>289</v>
      </c>
      <c r="DT34" s="21">
        <v>1</v>
      </c>
      <c r="DU34" s="21">
        <v>9999</v>
      </c>
      <c r="DW34" s="20"/>
      <c r="DX34" s="22">
        <v>45809</v>
      </c>
      <c r="DY34" s="21" t="s">
        <v>289</v>
      </c>
      <c r="DZ34" s="21">
        <v>1</v>
      </c>
      <c r="EA34" s="21">
        <v>9999</v>
      </c>
      <c r="EC34" s="20"/>
      <c r="ED34" s="22">
        <v>45809</v>
      </c>
      <c r="EE34" s="21" t="s">
        <v>289</v>
      </c>
      <c r="EF34" s="21">
        <v>1</v>
      </c>
      <c r="EG34" s="21">
        <v>9999</v>
      </c>
      <c r="EI34" s="20"/>
      <c r="EJ34" s="22">
        <v>45809</v>
      </c>
      <c r="EK34" s="21" t="s">
        <v>289</v>
      </c>
      <c r="EL34" s="21">
        <v>1</v>
      </c>
      <c r="EM34" s="21">
        <v>9999</v>
      </c>
      <c r="EO34" s="20"/>
      <c r="EP34" s="22">
        <v>45809</v>
      </c>
      <c r="EQ34" s="21" t="s">
        <v>289</v>
      </c>
      <c r="ER34" s="21">
        <v>1</v>
      </c>
      <c r="ES34" s="21">
        <v>9999</v>
      </c>
      <c r="EU34" s="20"/>
      <c r="EV34" s="22">
        <v>45809</v>
      </c>
      <c r="EW34" s="21" t="s">
        <v>289</v>
      </c>
      <c r="EX34" s="21">
        <v>1</v>
      </c>
      <c r="EY34" s="21">
        <v>9999</v>
      </c>
      <c r="FA34" s="20"/>
      <c r="FB34" s="22">
        <v>45809</v>
      </c>
      <c r="FC34" s="21" t="s">
        <v>289</v>
      </c>
      <c r="FD34" s="21">
        <v>1</v>
      </c>
      <c r="FE34" s="21">
        <v>9999</v>
      </c>
      <c r="FG34" s="20"/>
      <c r="FH34" s="22">
        <v>45809</v>
      </c>
      <c r="FI34" s="21" t="s">
        <v>289</v>
      </c>
      <c r="FJ34" s="21">
        <v>1</v>
      </c>
      <c r="FK34" s="21">
        <v>9999</v>
      </c>
      <c r="FM34" s="20"/>
      <c r="FN34" s="22">
        <v>45809</v>
      </c>
      <c r="FO34" s="21" t="s">
        <v>289</v>
      </c>
      <c r="FP34" s="21">
        <v>1</v>
      </c>
      <c r="FQ34" s="21">
        <v>9999</v>
      </c>
      <c r="FS34" s="20"/>
      <c r="FT34" s="22">
        <v>45809</v>
      </c>
      <c r="FU34" s="21" t="s">
        <v>289</v>
      </c>
      <c r="FV34" s="21">
        <v>1</v>
      </c>
      <c r="FW34" s="21">
        <v>9999</v>
      </c>
      <c r="FY34" s="20"/>
      <c r="FZ34" s="22"/>
      <c r="GA34" s="21"/>
      <c r="GB34" s="21"/>
      <c r="GC34" s="21"/>
    </row>
    <row r="35" spans="1:185" x14ac:dyDescent="0.2">
      <c r="A35" s="20"/>
      <c r="B35" s="22">
        <v>45809</v>
      </c>
      <c r="C35" s="21" t="s">
        <v>291</v>
      </c>
      <c r="D35" s="21">
        <v>8</v>
      </c>
      <c r="E35" s="21">
        <v>9999</v>
      </c>
      <c r="G35" s="20"/>
      <c r="H35" s="22">
        <v>45809</v>
      </c>
      <c r="I35" s="21" t="s">
        <v>291</v>
      </c>
      <c r="J35" s="21">
        <v>8</v>
      </c>
      <c r="K35" s="21">
        <v>9999</v>
      </c>
      <c r="M35" s="20"/>
      <c r="N35" s="22">
        <v>45809</v>
      </c>
      <c r="O35" s="21" t="s">
        <v>291</v>
      </c>
      <c r="P35" s="21">
        <v>8</v>
      </c>
      <c r="Q35" s="21">
        <v>9999</v>
      </c>
      <c r="S35" s="20"/>
      <c r="T35" s="22">
        <v>45809</v>
      </c>
      <c r="U35" s="21" t="s">
        <v>291</v>
      </c>
      <c r="V35" s="21">
        <v>8</v>
      </c>
      <c r="W35" s="21">
        <v>9999</v>
      </c>
      <c r="Y35" s="20"/>
      <c r="Z35" s="22">
        <v>45809</v>
      </c>
      <c r="AA35" s="21" t="s">
        <v>291</v>
      </c>
      <c r="AB35" s="21">
        <v>8</v>
      </c>
      <c r="AC35" s="21">
        <v>9999</v>
      </c>
      <c r="AE35" s="20"/>
      <c r="AF35" s="22">
        <v>45809</v>
      </c>
      <c r="AG35" s="21" t="s">
        <v>291</v>
      </c>
      <c r="AH35" s="21">
        <v>8</v>
      </c>
      <c r="AI35" s="21">
        <v>9999</v>
      </c>
      <c r="AK35" s="20"/>
      <c r="AL35" s="22">
        <v>45809</v>
      </c>
      <c r="AM35" s="21" t="s">
        <v>291</v>
      </c>
      <c r="AN35" s="21">
        <v>8</v>
      </c>
      <c r="AO35" s="21">
        <v>9999</v>
      </c>
      <c r="AQ35" s="20"/>
      <c r="AR35" s="22">
        <v>45809</v>
      </c>
      <c r="AS35" s="21" t="s">
        <v>291</v>
      </c>
      <c r="AT35" s="21">
        <v>8</v>
      </c>
      <c r="AU35" s="21">
        <v>9999</v>
      </c>
      <c r="AW35" s="20"/>
      <c r="AX35" s="22">
        <v>45809</v>
      </c>
      <c r="AY35" s="21" t="s">
        <v>291</v>
      </c>
      <c r="AZ35" s="21">
        <v>8</v>
      </c>
      <c r="BA35" s="21">
        <v>9999</v>
      </c>
      <c r="BC35" s="20"/>
      <c r="BD35" s="22">
        <v>45809</v>
      </c>
      <c r="BE35" s="21" t="s">
        <v>291</v>
      </c>
      <c r="BF35" s="21">
        <v>8</v>
      </c>
      <c r="BG35" s="21">
        <v>9999</v>
      </c>
      <c r="BI35" s="20"/>
      <c r="BJ35" s="22">
        <v>45809</v>
      </c>
      <c r="BK35" s="21" t="s">
        <v>291</v>
      </c>
      <c r="BL35" s="21">
        <v>8</v>
      </c>
      <c r="BM35" s="21">
        <v>9999</v>
      </c>
      <c r="BO35" s="20"/>
      <c r="BP35" s="22">
        <v>45809</v>
      </c>
      <c r="BQ35" s="21" t="s">
        <v>291</v>
      </c>
      <c r="BR35" s="21">
        <v>8</v>
      </c>
      <c r="BS35" s="21">
        <v>9999</v>
      </c>
      <c r="BU35" s="20"/>
      <c r="BV35" s="22">
        <v>45809</v>
      </c>
      <c r="BW35" s="21" t="s">
        <v>291</v>
      </c>
      <c r="BX35" s="21">
        <v>8</v>
      </c>
      <c r="BY35" s="21">
        <v>9999</v>
      </c>
      <c r="CA35" s="20"/>
      <c r="CB35" s="22">
        <v>45809</v>
      </c>
      <c r="CC35" s="21" t="s">
        <v>291</v>
      </c>
      <c r="CD35" s="21">
        <v>8</v>
      </c>
      <c r="CE35" s="21">
        <v>9999</v>
      </c>
      <c r="CG35" s="20"/>
      <c r="CH35" s="22">
        <v>45809</v>
      </c>
      <c r="CI35" s="21" t="s">
        <v>291</v>
      </c>
      <c r="CJ35" s="21">
        <v>8</v>
      </c>
      <c r="CK35" s="21">
        <v>9999</v>
      </c>
      <c r="CM35" s="20"/>
      <c r="CN35" s="22">
        <v>45809</v>
      </c>
      <c r="CO35" s="21" t="s">
        <v>291</v>
      </c>
      <c r="CP35" s="21">
        <v>8</v>
      </c>
      <c r="CQ35" s="21">
        <v>9999</v>
      </c>
      <c r="CS35" s="20"/>
      <c r="CT35" s="22">
        <v>45809</v>
      </c>
      <c r="CU35" s="21" t="s">
        <v>291</v>
      </c>
      <c r="CV35" s="21">
        <v>8</v>
      </c>
      <c r="CW35" s="21">
        <v>9999</v>
      </c>
      <c r="CY35" s="20"/>
      <c r="CZ35" s="22">
        <v>45809</v>
      </c>
      <c r="DA35" s="21" t="s">
        <v>291</v>
      </c>
      <c r="DB35" s="21">
        <v>8</v>
      </c>
      <c r="DC35" s="21">
        <v>9999</v>
      </c>
      <c r="DE35" s="20"/>
      <c r="DF35" s="22">
        <v>45809</v>
      </c>
      <c r="DG35" s="21" t="s">
        <v>291</v>
      </c>
      <c r="DH35" s="21">
        <v>8</v>
      </c>
      <c r="DI35" s="21">
        <v>9999</v>
      </c>
      <c r="DK35" s="20"/>
      <c r="DL35" s="22">
        <v>45809</v>
      </c>
      <c r="DM35" s="21" t="s">
        <v>291</v>
      </c>
      <c r="DN35" s="21">
        <v>8</v>
      </c>
      <c r="DO35" s="21">
        <v>9999</v>
      </c>
      <c r="DQ35" s="20"/>
      <c r="DR35" s="22">
        <v>45809</v>
      </c>
      <c r="DS35" s="21" t="s">
        <v>291</v>
      </c>
      <c r="DT35" s="21">
        <v>8</v>
      </c>
      <c r="DU35" s="21">
        <v>9999</v>
      </c>
      <c r="DW35" s="20"/>
      <c r="DX35" s="22">
        <v>45809</v>
      </c>
      <c r="DY35" s="21" t="s">
        <v>291</v>
      </c>
      <c r="DZ35" s="21">
        <v>8</v>
      </c>
      <c r="EA35" s="21">
        <v>9999</v>
      </c>
      <c r="EC35" s="20"/>
      <c r="ED35" s="22">
        <v>45809</v>
      </c>
      <c r="EE35" s="21" t="s">
        <v>291</v>
      </c>
      <c r="EF35" s="21">
        <v>8</v>
      </c>
      <c r="EG35" s="21">
        <v>9999</v>
      </c>
      <c r="EI35" s="20"/>
      <c r="EJ35" s="22">
        <v>45809</v>
      </c>
      <c r="EK35" s="21" t="s">
        <v>291</v>
      </c>
      <c r="EL35" s="21">
        <v>8</v>
      </c>
      <c r="EM35" s="21">
        <v>9999</v>
      </c>
      <c r="EO35" s="20"/>
      <c r="EP35" s="22">
        <v>45809</v>
      </c>
      <c r="EQ35" s="21" t="s">
        <v>291</v>
      </c>
      <c r="ER35" s="21">
        <v>8</v>
      </c>
      <c r="ES35" s="21">
        <v>9999</v>
      </c>
      <c r="EU35" s="20"/>
      <c r="EV35" s="22">
        <v>45809</v>
      </c>
      <c r="EW35" s="21" t="s">
        <v>291</v>
      </c>
      <c r="EX35" s="21">
        <v>8</v>
      </c>
      <c r="EY35" s="21">
        <v>9999</v>
      </c>
      <c r="FA35" s="20"/>
      <c r="FB35" s="22">
        <v>45809</v>
      </c>
      <c r="FC35" s="21" t="s">
        <v>291</v>
      </c>
      <c r="FD35" s="21">
        <v>8</v>
      </c>
      <c r="FE35" s="21">
        <v>9999</v>
      </c>
      <c r="FG35" s="20"/>
      <c r="FH35" s="22">
        <v>45809</v>
      </c>
      <c r="FI35" s="21" t="s">
        <v>291</v>
      </c>
      <c r="FJ35" s="21">
        <v>8</v>
      </c>
      <c r="FK35" s="21">
        <v>9999</v>
      </c>
      <c r="FM35" s="20"/>
      <c r="FN35" s="22">
        <v>45809</v>
      </c>
      <c r="FO35" s="21" t="s">
        <v>291</v>
      </c>
      <c r="FP35" s="21">
        <v>8</v>
      </c>
      <c r="FQ35" s="21">
        <v>9999</v>
      </c>
      <c r="FS35" s="20"/>
      <c r="FT35" s="22">
        <v>45809</v>
      </c>
      <c r="FU35" s="21" t="s">
        <v>291</v>
      </c>
      <c r="FV35" s="21">
        <v>8</v>
      </c>
      <c r="FW35" s="21">
        <v>9999</v>
      </c>
      <c r="FY35" s="20"/>
      <c r="FZ35" s="22"/>
      <c r="GA35" s="21"/>
      <c r="GB35" s="21"/>
      <c r="GC35" s="21"/>
    </row>
    <row r="36" spans="1:185" x14ac:dyDescent="0.2">
      <c r="A36" s="20"/>
      <c r="B36" s="22">
        <v>45809</v>
      </c>
      <c r="C36" s="21" t="s">
        <v>293</v>
      </c>
      <c r="D36" s="21">
        <v>0</v>
      </c>
      <c r="E36" s="21">
        <v>0</v>
      </c>
      <c r="G36" s="20"/>
      <c r="H36" s="22">
        <v>45809</v>
      </c>
      <c r="I36" s="21" t="s">
        <v>293</v>
      </c>
      <c r="J36" s="21">
        <v>0</v>
      </c>
      <c r="K36" s="21">
        <v>0</v>
      </c>
      <c r="M36" s="20"/>
      <c r="N36" s="22">
        <v>45809</v>
      </c>
      <c r="O36" s="21" t="s">
        <v>293</v>
      </c>
      <c r="P36" s="21">
        <v>0</v>
      </c>
      <c r="Q36" s="21">
        <v>0</v>
      </c>
      <c r="S36" s="20"/>
      <c r="T36" s="22">
        <v>45809</v>
      </c>
      <c r="U36" s="21" t="s">
        <v>293</v>
      </c>
      <c r="V36" s="21">
        <v>0</v>
      </c>
      <c r="W36" s="21">
        <v>0</v>
      </c>
      <c r="Y36" s="20"/>
      <c r="Z36" s="22">
        <v>45809</v>
      </c>
      <c r="AA36" s="21" t="s">
        <v>293</v>
      </c>
      <c r="AB36" s="21">
        <v>0</v>
      </c>
      <c r="AC36" s="21">
        <v>0</v>
      </c>
      <c r="AE36" s="20"/>
      <c r="AF36" s="22">
        <v>45809</v>
      </c>
      <c r="AG36" s="21" t="s">
        <v>293</v>
      </c>
      <c r="AH36" s="21">
        <v>0</v>
      </c>
      <c r="AI36" s="21">
        <v>0</v>
      </c>
      <c r="AK36" s="20"/>
      <c r="AL36" s="22">
        <v>45809</v>
      </c>
      <c r="AM36" s="21" t="s">
        <v>293</v>
      </c>
      <c r="AN36" s="21">
        <v>0</v>
      </c>
      <c r="AO36" s="21">
        <v>0</v>
      </c>
      <c r="AQ36" s="20"/>
      <c r="AR36" s="22">
        <v>45809</v>
      </c>
      <c r="AS36" s="21" t="s">
        <v>293</v>
      </c>
      <c r="AT36" s="21">
        <v>0</v>
      </c>
      <c r="AU36" s="21">
        <v>0</v>
      </c>
      <c r="AW36" s="20"/>
      <c r="AX36" s="22">
        <v>45809</v>
      </c>
      <c r="AY36" s="21" t="s">
        <v>293</v>
      </c>
      <c r="AZ36" s="21">
        <v>0</v>
      </c>
      <c r="BA36" s="21">
        <v>0</v>
      </c>
      <c r="BC36" s="20"/>
      <c r="BD36" s="22">
        <v>45809</v>
      </c>
      <c r="BE36" s="21" t="s">
        <v>293</v>
      </c>
      <c r="BF36" s="21">
        <v>0</v>
      </c>
      <c r="BG36" s="21">
        <v>0</v>
      </c>
      <c r="BI36" s="20"/>
      <c r="BJ36" s="22">
        <v>45809</v>
      </c>
      <c r="BK36" s="21" t="s">
        <v>293</v>
      </c>
      <c r="BL36" s="21">
        <v>0</v>
      </c>
      <c r="BM36" s="21">
        <v>0</v>
      </c>
      <c r="BO36" s="20"/>
      <c r="BP36" s="22">
        <v>45809</v>
      </c>
      <c r="BQ36" s="21" t="s">
        <v>293</v>
      </c>
      <c r="BR36" s="21">
        <v>0</v>
      </c>
      <c r="BS36" s="21">
        <v>0</v>
      </c>
      <c r="BU36" s="20"/>
      <c r="BV36" s="22">
        <v>45809</v>
      </c>
      <c r="BW36" s="21" t="s">
        <v>293</v>
      </c>
      <c r="BX36" s="21">
        <v>0</v>
      </c>
      <c r="BY36" s="21">
        <v>0</v>
      </c>
      <c r="CA36" s="20"/>
      <c r="CB36" s="22">
        <v>45809</v>
      </c>
      <c r="CC36" s="21" t="s">
        <v>293</v>
      </c>
      <c r="CD36" s="21">
        <v>0</v>
      </c>
      <c r="CE36" s="21">
        <v>0</v>
      </c>
      <c r="CG36" s="20"/>
      <c r="CH36" s="22">
        <v>45809</v>
      </c>
      <c r="CI36" s="21" t="s">
        <v>293</v>
      </c>
      <c r="CJ36" s="21">
        <v>0</v>
      </c>
      <c r="CK36" s="21">
        <v>0</v>
      </c>
      <c r="CM36" s="20"/>
      <c r="CN36" s="22">
        <v>45809</v>
      </c>
      <c r="CO36" s="21" t="s">
        <v>293</v>
      </c>
      <c r="CP36" s="21">
        <v>0</v>
      </c>
      <c r="CQ36" s="21">
        <v>0</v>
      </c>
      <c r="CS36" s="20"/>
      <c r="CT36" s="22">
        <v>45809</v>
      </c>
      <c r="CU36" s="21" t="s">
        <v>293</v>
      </c>
      <c r="CV36" s="21">
        <v>0</v>
      </c>
      <c r="CW36" s="21">
        <v>0</v>
      </c>
      <c r="CY36" s="20"/>
      <c r="CZ36" s="22">
        <v>45809</v>
      </c>
      <c r="DA36" s="21" t="s">
        <v>293</v>
      </c>
      <c r="DB36" s="21">
        <v>0</v>
      </c>
      <c r="DC36" s="21">
        <v>0</v>
      </c>
      <c r="DE36" s="20"/>
      <c r="DF36" s="22">
        <v>45809</v>
      </c>
      <c r="DG36" s="21" t="s">
        <v>293</v>
      </c>
      <c r="DH36" s="21">
        <v>0</v>
      </c>
      <c r="DI36" s="21">
        <v>0</v>
      </c>
      <c r="DK36" s="20"/>
      <c r="DL36" s="22">
        <v>45809</v>
      </c>
      <c r="DM36" s="21" t="s">
        <v>293</v>
      </c>
      <c r="DN36" s="21">
        <v>0</v>
      </c>
      <c r="DO36" s="21">
        <v>0</v>
      </c>
      <c r="DQ36" s="20"/>
      <c r="DR36" s="22">
        <v>45809</v>
      </c>
      <c r="DS36" s="21" t="s">
        <v>293</v>
      </c>
      <c r="DT36" s="21">
        <v>0</v>
      </c>
      <c r="DU36" s="21">
        <v>0</v>
      </c>
      <c r="DW36" s="20"/>
      <c r="DX36" s="22">
        <v>45809</v>
      </c>
      <c r="DY36" s="21" t="s">
        <v>293</v>
      </c>
      <c r="DZ36" s="21">
        <v>0</v>
      </c>
      <c r="EA36" s="21">
        <v>0</v>
      </c>
      <c r="EC36" s="20"/>
      <c r="ED36" s="22">
        <v>45809</v>
      </c>
      <c r="EE36" s="21" t="s">
        <v>293</v>
      </c>
      <c r="EF36" s="21">
        <v>0</v>
      </c>
      <c r="EG36" s="21">
        <v>0</v>
      </c>
      <c r="EI36" s="20"/>
      <c r="EJ36" s="22">
        <v>45809</v>
      </c>
      <c r="EK36" s="21" t="s">
        <v>293</v>
      </c>
      <c r="EL36" s="21">
        <v>0</v>
      </c>
      <c r="EM36" s="21">
        <v>0</v>
      </c>
      <c r="EO36" s="20"/>
      <c r="EP36" s="22">
        <v>45809</v>
      </c>
      <c r="EQ36" s="21" t="s">
        <v>293</v>
      </c>
      <c r="ER36" s="21">
        <v>0</v>
      </c>
      <c r="ES36" s="21">
        <v>0</v>
      </c>
      <c r="EU36" s="20"/>
      <c r="EV36" s="22">
        <v>45809</v>
      </c>
      <c r="EW36" s="21" t="s">
        <v>293</v>
      </c>
      <c r="EX36" s="21">
        <v>0</v>
      </c>
      <c r="EY36" s="21">
        <v>0</v>
      </c>
      <c r="FA36" s="20"/>
      <c r="FB36" s="22">
        <v>45809</v>
      </c>
      <c r="FC36" s="21" t="s">
        <v>293</v>
      </c>
      <c r="FD36" s="21">
        <v>0</v>
      </c>
      <c r="FE36" s="21">
        <v>0</v>
      </c>
      <c r="FG36" s="20"/>
      <c r="FH36" s="22">
        <v>45809</v>
      </c>
      <c r="FI36" s="21" t="s">
        <v>293</v>
      </c>
      <c r="FJ36" s="21">
        <v>0</v>
      </c>
      <c r="FK36" s="21">
        <v>0</v>
      </c>
      <c r="FM36" s="20"/>
      <c r="FN36" s="22">
        <v>45809</v>
      </c>
      <c r="FO36" s="21" t="s">
        <v>293</v>
      </c>
      <c r="FP36" s="21">
        <v>0</v>
      </c>
      <c r="FQ36" s="21">
        <v>0</v>
      </c>
      <c r="FS36" s="20"/>
      <c r="FT36" s="22">
        <v>45809</v>
      </c>
      <c r="FU36" s="21" t="s">
        <v>293</v>
      </c>
      <c r="FV36" s="21">
        <v>0</v>
      </c>
      <c r="FW36" s="21">
        <v>0</v>
      </c>
      <c r="FY36" s="20"/>
      <c r="FZ36" s="22"/>
      <c r="GA36" s="21"/>
      <c r="GB36" s="21"/>
      <c r="GC36" s="21"/>
    </row>
    <row r="37" spans="1:185" x14ac:dyDescent="0.2">
      <c r="A37" s="20"/>
      <c r="B37" s="22">
        <v>45809</v>
      </c>
      <c r="C37" s="21" t="s">
        <v>297</v>
      </c>
      <c r="D37" s="21" t="s">
        <v>447</v>
      </c>
      <c r="E37" s="21">
        <v>874.83</v>
      </c>
      <c r="G37" s="20"/>
      <c r="H37" s="22">
        <v>45809</v>
      </c>
      <c r="I37" s="21" t="s">
        <v>297</v>
      </c>
      <c r="J37" s="21" t="s">
        <v>447</v>
      </c>
      <c r="K37" s="21">
        <v>874.83</v>
      </c>
      <c r="M37" s="20"/>
      <c r="N37" s="22">
        <v>45809</v>
      </c>
      <c r="O37" s="21" t="s">
        <v>297</v>
      </c>
      <c r="P37" s="21" t="s">
        <v>447</v>
      </c>
      <c r="Q37" s="21">
        <v>874.83</v>
      </c>
      <c r="S37" s="20"/>
      <c r="T37" s="22">
        <v>45809</v>
      </c>
      <c r="U37" s="21" t="s">
        <v>297</v>
      </c>
      <c r="V37" s="21" t="s">
        <v>447</v>
      </c>
      <c r="W37" s="21">
        <v>874.83</v>
      </c>
      <c r="Y37" s="20"/>
      <c r="Z37" s="22">
        <v>45809</v>
      </c>
      <c r="AA37" s="21" t="s">
        <v>297</v>
      </c>
      <c r="AB37" s="21" t="s">
        <v>447</v>
      </c>
      <c r="AC37" s="21">
        <v>874.83</v>
      </c>
      <c r="AE37" s="20"/>
      <c r="AF37" s="22">
        <v>45809</v>
      </c>
      <c r="AG37" s="21" t="s">
        <v>297</v>
      </c>
      <c r="AH37" s="21" t="s">
        <v>447</v>
      </c>
      <c r="AI37" s="21">
        <v>874.83</v>
      </c>
      <c r="AK37" s="20"/>
      <c r="AL37" s="22">
        <v>45809</v>
      </c>
      <c r="AM37" s="21" t="s">
        <v>297</v>
      </c>
      <c r="AN37" s="21" t="s">
        <v>447</v>
      </c>
      <c r="AO37" s="21">
        <v>874.83</v>
      </c>
      <c r="AQ37" s="20"/>
      <c r="AR37" s="22">
        <v>45809</v>
      </c>
      <c r="AS37" s="21" t="s">
        <v>297</v>
      </c>
      <c r="AT37" s="21" t="s">
        <v>447</v>
      </c>
      <c r="AU37" s="21">
        <v>874.83</v>
      </c>
      <c r="AW37" s="20"/>
      <c r="AX37" s="22">
        <v>45809</v>
      </c>
      <c r="AY37" s="21" t="s">
        <v>297</v>
      </c>
      <c r="AZ37" s="21" t="s">
        <v>447</v>
      </c>
      <c r="BA37" s="21">
        <v>874.83</v>
      </c>
      <c r="BC37" s="20"/>
      <c r="BD37" s="22">
        <v>45809</v>
      </c>
      <c r="BE37" s="21" t="s">
        <v>297</v>
      </c>
      <c r="BF37" s="21" t="s">
        <v>447</v>
      </c>
      <c r="BG37" s="21">
        <v>874.83</v>
      </c>
      <c r="BI37" s="20"/>
      <c r="BJ37" s="22">
        <v>45809</v>
      </c>
      <c r="BK37" s="21" t="s">
        <v>297</v>
      </c>
      <c r="BL37" s="21" t="s">
        <v>447</v>
      </c>
      <c r="BM37" s="21">
        <v>874.83</v>
      </c>
      <c r="BO37" s="20"/>
      <c r="BP37" s="22">
        <v>45809</v>
      </c>
      <c r="BQ37" s="21" t="s">
        <v>297</v>
      </c>
      <c r="BR37" s="21" t="s">
        <v>447</v>
      </c>
      <c r="BS37" s="21">
        <v>874.83</v>
      </c>
      <c r="BU37" s="20"/>
      <c r="BV37" s="22">
        <v>45809</v>
      </c>
      <c r="BW37" s="21" t="s">
        <v>297</v>
      </c>
      <c r="BX37" s="21" t="s">
        <v>447</v>
      </c>
      <c r="BY37" s="21">
        <v>874.83</v>
      </c>
      <c r="CA37" s="20"/>
      <c r="CB37" s="22">
        <v>45809</v>
      </c>
      <c r="CC37" s="21" t="s">
        <v>297</v>
      </c>
      <c r="CD37" s="21" t="s">
        <v>447</v>
      </c>
      <c r="CE37" s="21">
        <v>874.83</v>
      </c>
      <c r="CG37" s="20"/>
      <c r="CH37" s="22">
        <v>45809</v>
      </c>
      <c r="CI37" s="21" t="s">
        <v>297</v>
      </c>
      <c r="CJ37" s="21" t="s">
        <v>447</v>
      </c>
      <c r="CK37" s="21">
        <v>874.83</v>
      </c>
      <c r="CM37" s="20"/>
      <c r="CN37" s="22">
        <v>45809</v>
      </c>
      <c r="CO37" s="21" t="s">
        <v>297</v>
      </c>
      <c r="CP37" s="21" t="s">
        <v>447</v>
      </c>
      <c r="CQ37" s="21">
        <v>874.83</v>
      </c>
      <c r="CS37" s="20"/>
      <c r="CT37" s="22">
        <v>45809</v>
      </c>
      <c r="CU37" s="21" t="s">
        <v>297</v>
      </c>
      <c r="CV37" s="21" t="s">
        <v>447</v>
      </c>
      <c r="CW37" s="21">
        <v>874.83</v>
      </c>
      <c r="CY37" s="20"/>
      <c r="CZ37" s="22">
        <v>45809</v>
      </c>
      <c r="DA37" s="21" t="s">
        <v>297</v>
      </c>
      <c r="DB37" s="21" t="s">
        <v>447</v>
      </c>
      <c r="DC37" s="21">
        <v>874.83</v>
      </c>
      <c r="DE37" s="20"/>
      <c r="DF37" s="22">
        <v>45809</v>
      </c>
      <c r="DG37" s="21" t="s">
        <v>297</v>
      </c>
      <c r="DH37" s="21" t="s">
        <v>447</v>
      </c>
      <c r="DI37" s="21">
        <v>874.83</v>
      </c>
      <c r="DK37" s="20"/>
      <c r="DL37" s="22">
        <v>45809</v>
      </c>
      <c r="DM37" s="21" t="s">
        <v>297</v>
      </c>
      <c r="DN37" s="21" t="s">
        <v>447</v>
      </c>
      <c r="DO37" s="21">
        <v>874.83</v>
      </c>
      <c r="DQ37" s="20"/>
      <c r="DR37" s="22">
        <v>45809</v>
      </c>
      <c r="DS37" s="21" t="s">
        <v>297</v>
      </c>
      <c r="DT37" s="21" t="s">
        <v>447</v>
      </c>
      <c r="DU37" s="21">
        <v>874.83</v>
      </c>
      <c r="DW37" s="20"/>
      <c r="DX37" s="22">
        <v>45809</v>
      </c>
      <c r="DY37" s="21" t="s">
        <v>297</v>
      </c>
      <c r="DZ37" s="21" t="s">
        <v>447</v>
      </c>
      <c r="EA37" s="21">
        <v>874.83</v>
      </c>
      <c r="EC37" s="20"/>
      <c r="ED37" s="22">
        <v>45809</v>
      </c>
      <c r="EE37" s="21" t="s">
        <v>297</v>
      </c>
      <c r="EF37" s="21" t="s">
        <v>447</v>
      </c>
      <c r="EG37" s="21">
        <v>874.83</v>
      </c>
      <c r="EI37" s="20"/>
      <c r="EJ37" s="22">
        <v>45809</v>
      </c>
      <c r="EK37" s="21" t="s">
        <v>297</v>
      </c>
      <c r="EL37" s="21" t="s">
        <v>447</v>
      </c>
      <c r="EM37" s="21">
        <v>874.83</v>
      </c>
      <c r="EO37" s="20"/>
      <c r="EP37" s="22">
        <v>45809</v>
      </c>
      <c r="EQ37" s="21" t="s">
        <v>297</v>
      </c>
      <c r="ER37" s="21" t="s">
        <v>447</v>
      </c>
      <c r="ES37" s="21">
        <v>874.83</v>
      </c>
      <c r="EU37" s="20"/>
      <c r="EV37" s="22">
        <v>45809</v>
      </c>
      <c r="EW37" s="21" t="s">
        <v>297</v>
      </c>
      <c r="EX37" s="21" t="s">
        <v>447</v>
      </c>
      <c r="EY37" s="21">
        <v>874.83</v>
      </c>
      <c r="FA37" s="20"/>
      <c r="FB37" s="22">
        <v>45809</v>
      </c>
      <c r="FC37" s="21" t="s">
        <v>297</v>
      </c>
      <c r="FD37" s="21" t="s">
        <v>447</v>
      </c>
      <c r="FE37" s="21">
        <v>874.83</v>
      </c>
      <c r="FG37" s="20"/>
      <c r="FH37" s="22">
        <v>45809</v>
      </c>
      <c r="FI37" s="21" t="s">
        <v>297</v>
      </c>
      <c r="FJ37" s="21" t="s">
        <v>447</v>
      </c>
      <c r="FK37" s="21">
        <v>874.83</v>
      </c>
      <c r="FM37" s="20"/>
      <c r="FN37" s="22">
        <v>45809</v>
      </c>
      <c r="FO37" s="21" t="s">
        <v>297</v>
      </c>
      <c r="FP37" s="21" t="s">
        <v>447</v>
      </c>
      <c r="FQ37" s="21">
        <v>874.83</v>
      </c>
      <c r="FS37" s="20"/>
      <c r="FT37" s="22">
        <v>45809</v>
      </c>
      <c r="FU37" s="21" t="s">
        <v>297</v>
      </c>
      <c r="FV37" s="21" t="s">
        <v>447</v>
      </c>
      <c r="FW37" s="21">
        <v>874.83</v>
      </c>
      <c r="FY37" s="20"/>
      <c r="FZ37" s="22"/>
      <c r="GA37" s="21"/>
      <c r="GB37" s="21"/>
      <c r="GC37" s="21"/>
    </row>
    <row r="38" spans="1:185" x14ac:dyDescent="0.2">
      <c r="A38" s="20"/>
      <c r="B38" s="22">
        <v>45809</v>
      </c>
      <c r="C38" s="21" t="s">
        <v>298</v>
      </c>
      <c r="D38" s="21" t="s">
        <v>447</v>
      </c>
      <c r="E38" s="21">
        <v>209.18</v>
      </c>
      <c r="G38" s="20"/>
      <c r="H38" s="22">
        <v>45809</v>
      </c>
      <c r="I38" s="21" t="s">
        <v>298</v>
      </c>
      <c r="J38" s="21" t="s">
        <v>447</v>
      </c>
      <c r="K38" s="21">
        <v>209.18</v>
      </c>
      <c r="M38" s="20"/>
      <c r="N38" s="22">
        <v>45809</v>
      </c>
      <c r="O38" s="21" t="s">
        <v>298</v>
      </c>
      <c r="P38" s="21" t="s">
        <v>447</v>
      </c>
      <c r="Q38" s="21">
        <v>209.18</v>
      </c>
      <c r="S38" s="20"/>
      <c r="T38" s="22">
        <v>45809</v>
      </c>
      <c r="U38" s="21" t="s">
        <v>298</v>
      </c>
      <c r="V38" s="21" t="s">
        <v>447</v>
      </c>
      <c r="W38" s="21">
        <v>209.18</v>
      </c>
      <c r="Y38" s="20"/>
      <c r="Z38" s="22">
        <v>45809</v>
      </c>
      <c r="AA38" s="21" t="s">
        <v>298</v>
      </c>
      <c r="AB38" s="21" t="s">
        <v>447</v>
      </c>
      <c r="AC38" s="21">
        <v>209.18</v>
      </c>
      <c r="AE38" s="20"/>
      <c r="AF38" s="22">
        <v>45809</v>
      </c>
      <c r="AG38" s="21" t="s">
        <v>298</v>
      </c>
      <c r="AH38" s="21" t="s">
        <v>447</v>
      </c>
      <c r="AI38" s="21">
        <v>209.18</v>
      </c>
      <c r="AK38" s="20"/>
      <c r="AL38" s="22">
        <v>45809</v>
      </c>
      <c r="AM38" s="21" t="s">
        <v>298</v>
      </c>
      <c r="AN38" s="21" t="s">
        <v>447</v>
      </c>
      <c r="AO38" s="21">
        <v>209.18</v>
      </c>
      <c r="AQ38" s="20"/>
      <c r="AR38" s="22">
        <v>45809</v>
      </c>
      <c r="AS38" s="21" t="s">
        <v>298</v>
      </c>
      <c r="AT38" s="21" t="s">
        <v>447</v>
      </c>
      <c r="AU38" s="21">
        <v>209.18</v>
      </c>
      <c r="AW38" s="20"/>
      <c r="AX38" s="22">
        <v>45809</v>
      </c>
      <c r="AY38" s="21" t="s">
        <v>298</v>
      </c>
      <c r="AZ38" s="21" t="s">
        <v>447</v>
      </c>
      <c r="BA38" s="21">
        <v>209.18</v>
      </c>
      <c r="BC38" s="20"/>
      <c r="BD38" s="22">
        <v>45809</v>
      </c>
      <c r="BE38" s="21" t="s">
        <v>298</v>
      </c>
      <c r="BF38" s="21" t="s">
        <v>447</v>
      </c>
      <c r="BG38" s="21">
        <v>209.18</v>
      </c>
      <c r="BI38" s="20"/>
      <c r="BJ38" s="22">
        <v>45809</v>
      </c>
      <c r="BK38" s="21" t="s">
        <v>298</v>
      </c>
      <c r="BL38" s="21" t="s">
        <v>447</v>
      </c>
      <c r="BM38" s="21">
        <v>209.18</v>
      </c>
      <c r="BO38" s="20"/>
      <c r="BP38" s="22">
        <v>45809</v>
      </c>
      <c r="BQ38" s="21" t="s">
        <v>298</v>
      </c>
      <c r="BR38" s="21" t="s">
        <v>447</v>
      </c>
      <c r="BS38" s="21">
        <v>209.18</v>
      </c>
      <c r="BU38" s="20"/>
      <c r="BV38" s="22">
        <v>45809</v>
      </c>
      <c r="BW38" s="21" t="s">
        <v>298</v>
      </c>
      <c r="BX38" s="21" t="s">
        <v>447</v>
      </c>
      <c r="BY38" s="21">
        <v>209.18</v>
      </c>
      <c r="CA38" s="20"/>
      <c r="CB38" s="22">
        <v>45809</v>
      </c>
      <c r="CC38" s="21" t="s">
        <v>298</v>
      </c>
      <c r="CD38" s="21" t="s">
        <v>447</v>
      </c>
      <c r="CE38" s="21">
        <v>209.18</v>
      </c>
      <c r="CG38" s="20"/>
      <c r="CH38" s="22">
        <v>45809</v>
      </c>
      <c r="CI38" s="21" t="s">
        <v>298</v>
      </c>
      <c r="CJ38" s="21" t="s">
        <v>447</v>
      </c>
      <c r="CK38" s="21">
        <v>209.18</v>
      </c>
      <c r="CM38" s="20"/>
      <c r="CN38" s="22">
        <v>45809</v>
      </c>
      <c r="CO38" s="21" t="s">
        <v>298</v>
      </c>
      <c r="CP38" s="21" t="s">
        <v>447</v>
      </c>
      <c r="CQ38" s="21">
        <v>209.18</v>
      </c>
      <c r="CS38" s="20"/>
      <c r="CT38" s="22">
        <v>45809</v>
      </c>
      <c r="CU38" s="21" t="s">
        <v>298</v>
      </c>
      <c r="CV38" s="21" t="s">
        <v>447</v>
      </c>
      <c r="CW38" s="21">
        <v>209.18</v>
      </c>
      <c r="CY38" s="20"/>
      <c r="CZ38" s="22">
        <v>45809</v>
      </c>
      <c r="DA38" s="21" t="s">
        <v>298</v>
      </c>
      <c r="DB38" s="21" t="s">
        <v>447</v>
      </c>
      <c r="DC38" s="21">
        <v>209.18</v>
      </c>
      <c r="DE38" s="20"/>
      <c r="DF38" s="22">
        <v>45809</v>
      </c>
      <c r="DG38" s="21" t="s">
        <v>298</v>
      </c>
      <c r="DH38" s="21" t="s">
        <v>447</v>
      </c>
      <c r="DI38" s="21">
        <v>209.18</v>
      </c>
      <c r="DK38" s="20"/>
      <c r="DL38" s="22">
        <v>45809</v>
      </c>
      <c r="DM38" s="21" t="s">
        <v>298</v>
      </c>
      <c r="DN38" s="21" t="s">
        <v>447</v>
      </c>
      <c r="DO38" s="21">
        <v>209.18</v>
      </c>
      <c r="DQ38" s="20"/>
      <c r="DR38" s="22">
        <v>45809</v>
      </c>
      <c r="DS38" s="21" t="s">
        <v>298</v>
      </c>
      <c r="DT38" s="21" t="s">
        <v>447</v>
      </c>
      <c r="DU38" s="21">
        <v>209.18</v>
      </c>
      <c r="DW38" s="20"/>
      <c r="DX38" s="22">
        <v>45809</v>
      </c>
      <c r="DY38" s="21" t="s">
        <v>298</v>
      </c>
      <c r="DZ38" s="21" t="s">
        <v>447</v>
      </c>
      <c r="EA38" s="21">
        <v>209.18</v>
      </c>
      <c r="EC38" s="20"/>
      <c r="ED38" s="22">
        <v>45809</v>
      </c>
      <c r="EE38" s="21" t="s">
        <v>298</v>
      </c>
      <c r="EF38" s="21" t="s">
        <v>447</v>
      </c>
      <c r="EG38" s="21">
        <v>209.18</v>
      </c>
      <c r="EI38" s="20"/>
      <c r="EJ38" s="22">
        <v>45809</v>
      </c>
      <c r="EK38" s="21" t="s">
        <v>298</v>
      </c>
      <c r="EL38" s="21" t="s">
        <v>447</v>
      </c>
      <c r="EM38" s="21">
        <v>209.18</v>
      </c>
      <c r="EO38" s="20"/>
      <c r="EP38" s="22">
        <v>45809</v>
      </c>
      <c r="EQ38" s="21" t="s">
        <v>298</v>
      </c>
      <c r="ER38" s="21" t="s">
        <v>447</v>
      </c>
      <c r="ES38" s="21">
        <v>209.18</v>
      </c>
      <c r="EU38" s="20"/>
      <c r="EV38" s="22">
        <v>45809</v>
      </c>
      <c r="EW38" s="21" t="s">
        <v>298</v>
      </c>
      <c r="EX38" s="21" t="s">
        <v>447</v>
      </c>
      <c r="EY38" s="21">
        <v>209.18</v>
      </c>
      <c r="FA38" s="20"/>
      <c r="FB38" s="22">
        <v>45809</v>
      </c>
      <c r="FC38" s="21" t="s">
        <v>298</v>
      </c>
      <c r="FD38" s="21" t="s">
        <v>447</v>
      </c>
      <c r="FE38" s="21">
        <v>209.18</v>
      </c>
      <c r="FG38" s="20"/>
      <c r="FH38" s="22">
        <v>45809</v>
      </c>
      <c r="FI38" s="21" t="s">
        <v>298</v>
      </c>
      <c r="FJ38" s="21" t="s">
        <v>447</v>
      </c>
      <c r="FK38" s="21">
        <v>209.18</v>
      </c>
      <c r="FM38" s="20"/>
      <c r="FN38" s="22">
        <v>45809</v>
      </c>
      <c r="FO38" s="21" t="s">
        <v>298</v>
      </c>
      <c r="FP38" s="21" t="s">
        <v>447</v>
      </c>
      <c r="FQ38" s="21">
        <v>209.18</v>
      </c>
      <c r="FS38" s="20"/>
      <c r="FT38" s="22">
        <v>45809</v>
      </c>
      <c r="FU38" s="21" t="s">
        <v>298</v>
      </c>
      <c r="FV38" s="21" t="s">
        <v>447</v>
      </c>
      <c r="FW38" s="21">
        <v>209.18</v>
      </c>
      <c r="FY38" s="20"/>
      <c r="FZ38" s="22"/>
      <c r="GA38" s="21"/>
      <c r="GB38" s="21"/>
      <c r="GC38" s="21"/>
    </row>
    <row r="39" spans="1:185" x14ac:dyDescent="0.2">
      <c r="A39" s="20"/>
      <c r="B39" s="22">
        <v>45809</v>
      </c>
      <c r="C39" s="21" t="s">
        <v>299</v>
      </c>
      <c r="D39" s="21" t="s">
        <v>447</v>
      </c>
      <c r="E39" s="21">
        <v>711.35</v>
      </c>
      <c r="G39" s="20"/>
      <c r="H39" s="22">
        <v>45809</v>
      </c>
      <c r="I39" s="21" t="s">
        <v>299</v>
      </c>
      <c r="J39" s="21" t="s">
        <v>447</v>
      </c>
      <c r="K39" s="21">
        <v>711.35</v>
      </c>
      <c r="M39" s="20"/>
      <c r="N39" s="22">
        <v>45809</v>
      </c>
      <c r="O39" s="21" t="s">
        <v>299</v>
      </c>
      <c r="P39" s="21" t="s">
        <v>447</v>
      </c>
      <c r="Q39" s="21">
        <v>711.35</v>
      </c>
      <c r="S39" s="20"/>
      <c r="T39" s="22">
        <v>45809</v>
      </c>
      <c r="U39" s="21" t="s">
        <v>299</v>
      </c>
      <c r="V39" s="21" t="s">
        <v>447</v>
      </c>
      <c r="W39" s="21">
        <v>711.35</v>
      </c>
      <c r="Y39" s="20"/>
      <c r="Z39" s="22">
        <v>45809</v>
      </c>
      <c r="AA39" s="21" t="s">
        <v>299</v>
      </c>
      <c r="AB39" s="21" t="s">
        <v>447</v>
      </c>
      <c r="AC39" s="21">
        <v>711.35</v>
      </c>
      <c r="AE39" s="20"/>
      <c r="AF39" s="22">
        <v>45809</v>
      </c>
      <c r="AG39" s="21" t="s">
        <v>299</v>
      </c>
      <c r="AH39" s="21" t="s">
        <v>447</v>
      </c>
      <c r="AI39" s="21">
        <v>711.35</v>
      </c>
      <c r="AK39" s="20"/>
      <c r="AL39" s="22">
        <v>45809</v>
      </c>
      <c r="AM39" s="21" t="s">
        <v>299</v>
      </c>
      <c r="AN39" s="21" t="s">
        <v>447</v>
      </c>
      <c r="AO39" s="21">
        <v>711.35</v>
      </c>
      <c r="AQ39" s="20"/>
      <c r="AR39" s="22">
        <v>45809</v>
      </c>
      <c r="AS39" s="21" t="s">
        <v>299</v>
      </c>
      <c r="AT39" s="21" t="s">
        <v>447</v>
      </c>
      <c r="AU39" s="21">
        <v>711.35</v>
      </c>
      <c r="AW39" s="20"/>
      <c r="AX39" s="22">
        <v>45809</v>
      </c>
      <c r="AY39" s="21" t="s">
        <v>299</v>
      </c>
      <c r="AZ39" s="21" t="s">
        <v>447</v>
      </c>
      <c r="BA39" s="21">
        <v>711.35</v>
      </c>
      <c r="BC39" s="20"/>
      <c r="BD39" s="22">
        <v>45809</v>
      </c>
      <c r="BE39" s="21" t="s">
        <v>299</v>
      </c>
      <c r="BF39" s="21" t="s">
        <v>447</v>
      </c>
      <c r="BG39" s="21">
        <v>711.35</v>
      </c>
      <c r="BI39" s="20"/>
      <c r="BJ39" s="22">
        <v>45809</v>
      </c>
      <c r="BK39" s="21" t="s">
        <v>299</v>
      </c>
      <c r="BL39" s="21" t="s">
        <v>447</v>
      </c>
      <c r="BM39" s="21">
        <v>711.35</v>
      </c>
      <c r="BO39" s="20"/>
      <c r="BP39" s="22">
        <v>45809</v>
      </c>
      <c r="BQ39" s="21" t="s">
        <v>299</v>
      </c>
      <c r="BR39" s="21" t="s">
        <v>447</v>
      </c>
      <c r="BS39" s="21">
        <v>711.35</v>
      </c>
      <c r="BU39" s="20"/>
      <c r="BV39" s="22">
        <v>45809</v>
      </c>
      <c r="BW39" s="21" t="s">
        <v>299</v>
      </c>
      <c r="BX39" s="21" t="s">
        <v>447</v>
      </c>
      <c r="BY39" s="21">
        <v>711.35</v>
      </c>
      <c r="CA39" s="20"/>
      <c r="CB39" s="22">
        <v>45809</v>
      </c>
      <c r="CC39" s="21" t="s">
        <v>299</v>
      </c>
      <c r="CD39" s="21" t="s">
        <v>447</v>
      </c>
      <c r="CE39" s="21">
        <v>711.35</v>
      </c>
      <c r="CG39" s="20"/>
      <c r="CH39" s="22">
        <v>45809</v>
      </c>
      <c r="CI39" s="21" t="s">
        <v>299</v>
      </c>
      <c r="CJ39" s="21" t="s">
        <v>447</v>
      </c>
      <c r="CK39" s="21">
        <v>711.35</v>
      </c>
      <c r="CM39" s="20"/>
      <c r="CN39" s="22">
        <v>45809</v>
      </c>
      <c r="CO39" s="21" t="s">
        <v>299</v>
      </c>
      <c r="CP39" s="21" t="s">
        <v>447</v>
      </c>
      <c r="CQ39" s="21">
        <v>711.35</v>
      </c>
      <c r="CS39" s="20"/>
      <c r="CT39" s="22">
        <v>45809</v>
      </c>
      <c r="CU39" s="21" t="s">
        <v>299</v>
      </c>
      <c r="CV39" s="21" t="s">
        <v>447</v>
      </c>
      <c r="CW39" s="21">
        <v>711.35</v>
      </c>
      <c r="CY39" s="20"/>
      <c r="CZ39" s="22">
        <v>45809</v>
      </c>
      <c r="DA39" s="21" t="s">
        <v>299</v>
      </c>
      <c r="DB39" s="21" t="s">
        <v>447</v>
      </c>
      <c r="DC39" s="21">
        <v>711.35</v>
      </c>
      <c r="DE39" s="20"/>
      <c r="DF39" s="22">
        <v>45809</v>
      </c>
      <c r="DG39" s="21" t="s">
        <v>299</v>
      </c>
      <c r="DH39" s="21" t="s">
        <v>447</v>
      </c>
      <c r="DI39" s="21">
        <v>711.35</v>
      </c>
      <c r="DK39" s="20"/>
      <c r="DL39" s="22">
        <v>45809</v>
      </c>
      <c r="DM39" s="21" t="s">
        <v>299</v>
      </c>
      <c r="DN39" s="21" t="s">
        <v>447</v>
      </c>
      <c r="DO39" s="21">
        <v>711.35</v>
      </c>
      <c r="DQ39" s="20"/>
      <c r="DR39" s="22">
        <v>45809</v>
      </c>
      <c r="DS39" s="21" t="s">
        <v>299</v>
      </c>
      <c r="DT39" s="21" t="s">
        <v>447</v>
      </c>
      <c r="DU39" s="21">
        <v>711.35</v>
      </c>
      <c r="DW39" s="20"/>
      <c r="DX39" s="22">
        <v>45809</v>
      </c>
      <c r="DY39" s="21" t="s">
        <v>299</v>
      </c>
      <c r="DZ39" s="21" t="s">
        <v>447</v>
      </c>
      <c r="EA39" s="21">
        <v>711.35</v>
      </c>
      <c r="EC39" s="20"/>
      <c r="ED39" s="22">
        <v>45809</v>
      </c>
      <c r="EE39" s="21" t="s">
        <v>299</v>
      </c>
      <c r="EF39" s="21" t="s">
        <v>447</v>
      </c>
      <c r="EG39" s="21">
        <v>711.35</v>
      </c>
      <c r="EI39" s="20"/>
      <c r="EJ39" s="22">
        <v>45809</v>
      </c>
      <c r="EK39" s="21" t="s">
        <v>299</v>
      </c>
      <c r="EL39" s="21" t="s">
        <v>447</v>
      </c>
      <c r="EM39" s="21">
        <v>711.35</v>
      </c>
      <c r="EO39" s="20"/>
      <c r="EP39" s="22">
        <v>45809</v>
      </c>
      <c r="EQ39" s="21" t="s">
        <v>299</v>
      </c>
      <c r="ER39" s="21" t="s">
        <v>447</v>
      </c>
      <c r="ES39" s="21">
        <v>711.35</v>
      </c>
      <c r="EU39" s="20"/>
      <c r="EV39" s="22">
        <v>45809</v>
      </c>
      <c r="EW39" s="21" t="s">
        <v>299</v>
      </c>
      <c r="EX39" s="21" t="s">
        <v>447</v>
      </c>
      <c r="EY39" s="21">
        <v>711.35</v>
      </c>
      <c r="FA39" s="20"/>
      <c r="FB39" s="22">
        <v>45809</v>
      </c>
      <c r="FC39" s="21" t="s">
        <v>299</v>
      </c>
      <c r="FD39" s="21" t="s">
        <v>447</v>
      </c>
      <c r="FE39" s="21">
        <v>711.35</v>
      </c>
      <c r="FG39" s="20"/>
      <c r="FH39" s="22">
        <v>45809</v>
      </c>
      <c r="FI39" s="21" t="s">
        <v>299</v>
      </c>
      <c r="FJ39" s="21" t="s">
        <v>447</v>
      </c>
      <c r="FK39" s="21">
        <v>711.35</v>
      </c>
      <c r="FM39" s="20"/>
      <c r="FN39" s="22">
        <v>45809</v>
      </c>
      <c r="FO39" s="21" t="s">
        <v>299</v>
      </c>
      <c r="FP39" s="21" t="s">
        <v>447</v>
      </c>
      <c r="FQ39" s="21">
        <v>711.35</v>
      </c>
      <c r="FS39" s="20"/>
      <c r="FT39" s="22">
        <v>45809</v>
      </c>
      <c r="FU39" s="21" t="s">
        <v>299</v>
      </c>
      <c r="FV39" s="21" t="s">
        <v>447</v>
      </c>
      <c r="FW39" s="21">
        <v>711.35</v>
      </c>
      <c r="FY39" s="20"/>
      <c r="FZ39" s="22"/>
      <c r="GA39" s="21"/>
      <c r="GB39" s="21"/>
      <c r="GC39" s="21"/>
    </row>
    <row r="40" spans="1:185" x14ac:dyDescent="0.2">
      <c r="A40" s="20"/>
      <c r="B40" s="22">
        <v>45809</v>
      </c>
      <c r="C40" s="21" t="s">
        <v>300</v>
      </c>
      <c r="D40" s="21" t="s">
        <v>447</v>
      </c>
      <c r="E40" s="21">
        <v>279</v>
      </c>
      <c r="G40" s="20"/>
      <c r="H40" s="22">
        <v>45809</v>
      </c>
      <c r="I40" s="21" t="s">
        <v>300</v>
      </c>
      <c r="J40" s="21" t="s">
        <v>447</v>
      </c>
      <c r="K40" s="21">
        <v>279</v>
      </c>
      <c r="M40" s="20"/>
      <c r="N40" s="22">
        <v>45809</v>
      </c>
      <c r="O40" s="21" t="s">
        <v>300</v>
      </c>
      <c r="P40" s="21" t="s">
        <v>447</v>
      </c>
      <c r="Q40" s="21">
        <v>279</v>
      </c>
      <c r="S40" s="20"/>
      <c r="T40" s="22">
        <v>45809</v>
      </c>
      <c r="U40" s="21" t="s">
        <v>300</v>
      </c>
      <c r="V40" s="21" t="s">
        <v>447</v>
      </c>
      <c r="W40" s="21">
        <v>279</v>
      </c>
      <c r="Y40" s="20"/>
      <c r="Z40" s="22">
        <v>45809</v>
      </c>
      <c r="AA40" s="21" t="s">
        <v>300</v>
      </c>
      <c r="AB40" s="21" t="s">
        <v>447</v>
      </c>
      <c r="AC40" s="21">
        <v>279</v>
      </c>
      <c r="AE40" s="20"/>
      <c r="AF40" s="22">
        <v>45809</v>
      </c>
      <c r="AG40" s="21" t="s">
        <v>300</v>
      </c>
      <c r="AH40" s="21" t="s">
        <v>447</v>
      </c>
      <c r="AI40" s="21">
        <v>279</v>
      </c>
      <c r="AK40" s="20"/>
      <c r="AL40" s="22">
        <v>45809</v>
      </c>
      <c r="AM40" s="21" t="s">
        <v>300</v>
      </c>
      <c r="AN40" s="21" t="s">
        <v>447</v>
      </c>
      <c r="AO40" s="21">
        <v>279</v>
      </c>
      <c r="AQ40" s="20"/>
      <c r="AR40" s="22">
        <v>45809</v>
      </c>
      <c r="AS40" s="21" t="s">
        <v>300</v>
      </c>
      <c r="AT40" s="21" t="s">
        <v>447</v>
      </c>
      <c r="AU40" s="21">
        <v>279</v>
      </c>
      <c r="AW40" s="20"/>
      <c r="AX40" s="22">
        <v>45809</v>
      </c>
      <c r="AY40" s="21" t="s">
        <v>300</v>
      </c>
      <c r="AZ40" s="21" t="s">
        <v>447</v>
      </c>
      <c r="BA40" s="21">
        <v>279</v>
      </c>
      <c r="BC40" s="20"/>
      <c r="BD40" s="22">
        <v>45809</v>
      </c>
      <c r="BE40" s="21" t="s">
        <v>300</v>
      </c>
      <c r="BF40" s="21" t="s">
        <v>447</v>
      </c>
      <c r="BG40" s="21">
        <v>279</v>
      </c>
      <c r="BI40" s="20"/>
      <c r="BJ40" s="22">
        <v>45809</v>
      </c>
      <c r="BK40" s="21" t="s">
        <v>300</v>
      </c>
      <c r="BL40" s="21" t="s">
        <v>447</v>
      </c>
      <c r="BM40" s="21">
        <v>279</v>
      </c>
      <c r="BO40" s="20"/>
      <c r="BP40" s="22">
        <v>45809</v>
      </c>
      <c r="BQ40" s="21" t="s">
        <v>300</v>
      </c>
      <c r="BR40" s="21" t="s">
        <v>447</v>
      </c>
      <c r="BS40" s="21">
        <v>279</v>
      </c>
      <c r="BU40" s="20"/>
      <c r="BV40" s="22">
        <v>45809</v>
      </c>
      <c r="BW40" s="21" t="s">
        <v>300</v>
      </c>
      <c r="BX40" s="21" t="s">
        <v>447</v>
      </c>
      <c r="BY40" s="21">
        <v>279</v>
      </c>
      <c r="CA40" s="20"/>
      <c r="CB40" s="22">
        <v>45809</v>
      </c>
      <c r="CC40" s="21" t="s">
        <v>300</v>
      </c>
      <c r="CD40" s="21" t="s">
        <v>447</v>
      </c>
      <c r="CE40" s="21">
        <v>279</v>
      </c>
      <c r="CG40" s="20"/>
      <c r="CH40" s="22">
        <v>45809</v>
      </c>
      <c r="CI40" s="21" t="s">
        <v>300</v>
      </c>
      <c r="CJ40" s="21" t="s">
        <v>447</v>
      </c>
      <c r="CK40" s="21">
        <v>279</v>
      </c>
      <c r="CM40" s="20"/>
      <c r="CN40" s="22">
        <v>45809</v>
      </c>
      <c r="CO40" s="21" t="s">
        <v>300</v>
      </c>
      <c r="CP40" s="21" t="s">
        <v>447</v>
      </c>
      <c r="CQ40" s="21">
        <v>279</v>
      </c>
      <c r="CS40" s="20"/>
      <c r="CT40" s="22">
        <v>45809</v>
      </c>
      <c r="CU40" s="21" t="s">
        <v>300</v>
      </c>
      <c r="CV40" s="21" t="s">
        <v>447</v>
      </c>
      <c r="CW40" s="21">
        <v>279</v>
      </c>
      <c r="CY40" s="20"/>
      <c r="CZ40" s="22">
        <v>45809</v>
      </c>
      <c r="DA40" s="21" t="s">
        <v>300</v>
      </c>
      <c r="DB40" s="21" t="s">
        <v>447</v>
      </c>
      <c r="DC40" s="21">
        <v>279</v>
      </c>
      <c r="DE40" s="20"/>
      <c r="DF40" s="22">
        <v>45809</v>
      </c>
      <c r="DG40" s="21" t="s">
        <v>300</v>
      </c>
      <c r="DH40" s="21" t="s">
        <v>447</v>
      </c>
      <c r="DI40" s="21">
        <v>279</v>
      </c>
      <c r="DK40" s="20"/>
      <c r="DL40" s="22">
        <v>45809</v>
      </c>
      <c r="DM40" s="21" t="s">
        <v>300</v>
      </c>
      <c r="DN40" s="21" t="s">
        <v>447</v>
      </c>
      <c r="DO40" s="21">
        <v>279</v>
      </c>
      <c r="DQ40" s="20"/>
      <c r="DR40" s="22">
        <v>45809</v>
      </c>
      <c r="DS40" s="21" t="s">
        <v>300</v>
      </c>
      <c r="DT40" s="21" t="s">
        <v>447</v>
      </c>
      <c r="DU40" s="21">
        <v>279</v>
      </c>
      <c r="DW40" s="20"/>
      <c r="DX40" s="22">
        <v>45809</v>
      </c>
      <c r="DY40" s="21" t="s">
        <v>300</v>
      </c>
      <c r="DZ40" s="21" t="s">
        <v>447</v>
      </c>
      <c r="EA40" s="21">
        <v>279</v>
      </c>
      <c r="EC40" s="20"/>
      <c r="ED40" s="22">
        <v>45809</v>
      </c>
      <c r="EE40" s="21" t="s">
        <v>300</v>
      </c>
      <c r="EF40" s="21" t="s">
        <v>447</v>
      </c>
      <c r="EG40" s="21">
        <v>279</v>
      </c>
      <c r="EI40" s="20"/>
      <c r="EJ40" s="22">
        <v>45809</v>
      </c>
      <c r="EK40" s="21" t="s">
        <v>300</v>
      </c>
      <c r="EL40" s="21" t="s">
        <v>447</v>
      </c>
      <c r="EM40" s="21">
        <v>279</v>
      </c>
      <c r="EO40" s="20"/>
      <c r="EP40" s="22">
        <v>45809</v>
      </c>
      <c r="EQ40" s="21" t="s">
        <v>300</v>
      </c>
      <c r="ER40" s="21" t="s">
        <v>447</v>
      </c>
      <c r="ES40" s="21">
        <v>279</v>
      </c>
      <c r="EU40" s="20"/>
      <c r="EV40" s="22">
        <v>45809</v>
      </c>
      <c r="EW40" s="21" t="s">
        <v>300</v>
      </c>
      <c r="EX40" s="21" t="s">
        <v>447</v>
      </c>
      <c r="EY40" s="21">
        <v>279</v>
      </c>
      <c r="FA40" s="20"/>
      <c r="FB40" s="22">
        <v>45809</v>
      </c>
      <c r="FC40" s="21" t="s">
        <v>300</v>
      </c>
      <c r="FD40" s="21" t="s">
        <v>447</v>
      </c>
      <c r="FE40" s="21">
        <v>279</v>
      </c>
      <c r="FG40" s="20"/>
      <c r="FH40" s="22">
        <v>45809</v>
      </c>
      <c r="FI40" s="21" t="s">
        <v>300</v>
      </c>
      <c r="FJ40" s="21" t="s">
        <v>447</v>
      </c>
      <c r="FK40" s="21">
        <v>279</v>
      </c>
      <c r="FM40" s="20"/>
      <c r="FN40" s="22">
        <v>45809</v>
      </c>
      <c r="FO40" s="21" t="s">
        <v>300</v>
      </c>
      <c r="FP40" s="21" t="s">
        <v>447</v>
      </c>
      <c r="FQ40" s="21">
        <v>279</v>
      </c>
      <c r="FS40" s="20"/>
      <c r="FT40" s="22">
        <v>45809</v>
      </c>
      <c r="FU40" s="21" t="s">
        <v>300</v>
      </c>
      <c r="FV40" s="21" t="s">
        <v>447</v>
      </c>
      <c r="FW40" s="21">
        <v>279</v>
      </c>
      <c r="FY40" s="20"/>
      <c r="FZ40" s="22"/>
      <c r="GA40" s="21"/>
      <c r="GB40" s="21"/>
      <c r="GC40" s="21"/>
    </row>
    <row r="41" spans="1:185" x14ac:dyDescent="0.2">
      <c r="A41" s="20"/>
      <c r="B41" s="22">
        <v>45809</v>
      </c>
      <c r="C41" s="21" t="s">
        <v>301</v>
      </c>
      <c r="D41" s="21" t="s">
        <v>447</v>
      </c>
      <c r="E41" s="21">
        <v>0</v>
      </c>
      <c r="G41" s="20"/>
      <c r="H41" s="22">
        <v>45809</v>
      </c>
      <c r="I41" s="21" t="s">
        <v>301</v>
      </c>
      <c r="J41" s="21" t="s">
        <v>447</v>
      </c>
      <c r="K41" s="21">
        <v>0</v>
      </c>
      <c r="M41" s="20"/>
      <c r="N41" s="22">
        <v>45809</v>
      </c>
      <c r="O41" s="21" t="s">
        <v>301</v>
      </c>
      <c r="P41" s="21" t="s">
        <v>447</v>
      </c>
      <c r="Q41" s="21">
        <v>0</v>
      </c>
      <c r="S41" s="20"/>
      <c r="T41" s="22">
        <v>45809</v>
      </c>
      <c r="U41" s="21" t="s">
        <v>301</v>
      </c>
      <c r="V41" s="21" t="s">
        <v>447</v>
      </c>
      <c r="W41" s="21">
        <v>0</v>
      </c>
      <c r="Y41" s="20"/>
      <c r="Z41" s="22">
        <v>45809</v>
      </c>
      <c r="AA41" s="21" t="s">
        <v>301</v>
      </c>
      <c r="AB41" s="21" t="s">
        <v>447</v>
      </c>
      <c r="AC41" s="21">
        <v>0</v>
      </c>
      <c r="AE41" s="20"/>
      <c r="AF41" s="22">
        <v>45809</v>
      </c>
      <c r="AG41" s="21" t="s">
        <v>301</v>
      </c>
      <c r="AH41" s="21" t="s">
        <v>447</v>
      </c>
      <c r="AI41" s="21">
        <v>0</v>
      </c>
      <c r="AK41" s="20"/>
      <c r="AL41" s="22">
        <v>45809</v>
      </c>
      <c r="AM41" s="21" t="s">
        <v>301</v>
      </c>
      <c r="AN41" s="21" t="s">
        <v>447</v>
      </c>
      <c r="AO41" s="21">
        <v>0</v>
      </c>
      <c r="AQ41" s="20"/>
      <c r="AR41" s="22">
        <v>45809</v>
      </c>
      <c r="AS41" s="21" t="s">
        <v>301</v>
      </c>
      <c r="AT41" s="21" t="s">
        <v>447</v>
      </c>
      <c r="AU41" s="21">
        <v>0</v>
      </c>
      <c r="AW41" s="20"/>
      <c r="AX41" s="22">
        <v>45809</v>
      </c>
      <c r="AY41" s="21" t="s">
        <v>301</v>
      </c>
      <c r="AZ41" s="21" t="s">
        <v>447</v>
      </c>
      <c r="BA41" s="21">
        <v>0</v>
      </c>
      <c r="BC41" s="20"/>
      <c r="BD41" s="22">
        <v>45809</v>
      </c>
      <c r="BE41" s="21" t="s">
        <v>301</v>
      </c>
      <c r="BF41" s="21" t="s">
        <v>447</v>
      </c>
      <c r="BG41" s="21">
        <v>0</v>
      </c>
      <c r="BI41" s="20"/>
      <c r="BJ41" s="22">
        <v>45809</v>
      </c>
      <c r="BK41" s="21" t="s">
        <v>301</v>
      </c>
      <c r="BL41" s="21" t="s">
        <v>447</v>
      </c>
      <c r="BM41" s="21">
        <v>0</v>
      </c>
      <c r="BO41" s="20"/>
      <c r="BP41" s="22">
        <v>45809</v>
      </c>
      <c r="BQ41" s="21" t="s">
        <v>301</v>
      </c>
      <c r="BR41" s="21" t="s">
        <v>447</v>
      </c>
      <c r="BS41" s="21">
        <v>0</v>
      </c>
      <c r="BU41" s="20"/>
      <c r="BV41" s="22">
        <v>45809</v>
      </c>
      <c r="BW41" s="21" t="s">
        <v>301</v>
      </c>
      <c r="BX41" s="21" t="s">
        <v>447</v>
      </c>
      <c r="BY41" s="21">
        <v>0</v>
      </c>
      <c r="CA41" s="20"/>
      <c r="CB41" s="22">
        <v>45809</v>
      </c>
      <c r="CC41" s="21" t="s">
        <v>301</v>
      </c>
      <c r="CD41" s="21" t="s">
        <v>447</v>
      </c>
      <c r="CE41" s="21">
        <v>0</v>
      </c>
      <c r="CG41" s="20"/>
      <c r="CH41" s="22">
        <v>45809</v>
      </c>
      <c r="CI41" s="21" t="s">
        <v>301</v>
      </c>
      <c r="CJ41" s="21" t="s">
        <v>447</v>
      </c>
      <c r="CK41" s="21">
        <v>0</v>
      </c>
      <c r="CM41" s="20"/>
      <c r="CN41" s="22">
        <v>45809</v>
      </c>
      <c r="CO41" s="21" t="s">
        <v>301</v>
      </c>
      <c r="CP41" s="21" t="s">
        <v>447</v>
      </c>
      <c r="CQ41" s="21">
        <v>0</v>
      </c>
      <c r="CS41" s="20"/>
      <c r="CT41" s="22">
        <v>45809</v>
      </c>
      <c r="CU41" s="21" t="s">
        <v>301</v>
      </c>
      <c r="CV41" s="21" t="s">
        <v>447</v>
      </c>
      <c r="CW41" s="21">
        <v>0</v>
      </c>
      <c r="CY41" s="20"/>
      <c r="CZ41" s="22">
        <v>45809</v>
      </c>
      <c r="DA41" s="21" t="s">
        <v>301</v>
      </c>
      <c r="DB41" s="21" t="s">
        <v>447</v>
      </c>
      <c r="DC41" s="21">
        <v>0</v>
      </c>
      <c r="DE41" s="20"/>
      <c r="DF41" s="22">
        <v>45809</v>
      </c>
      <c r="DG41" s="21" t="s">
        <v>301</v>
      </c>
      <c r="DH41" s="21" t="s">
        <v>447</v>
      </c>
      <c r="DI41" s="21">
        <v>0</v>
      </c>
      <c r="DK41" s="20"/>
      <c r="DL41" s="22">
        <v>45809</v>
      </c>
      <c r="DM41" s="21" t="s">
        <v>301</v>
      </c>
      <c r="DN41" s="21" t="s">
        <v>447</v>
      </c>
      <c r="DO41" s="21">
        <v>0</v>
      </c>
      <c r="DQ41" s="20"/>
      <c r="DR41" s="22">
        <v>45809</v>
      </c>
      <c r="DS41" s="21" t="s">
        <v>301</v>
      </c>
      <c r="DT41" s="21" t="s">
        <v>447</v>
      </c>
      <c r="DU41" s="21">
        <v>0</v>
      </c>
      <c r="DW41" s="20"/>
      <c r="DX41" s="22">
        <v>45809</v>
      </c>
      <c r="DY41" s="21" t="s">
        <v>301</v>
      </c>
      <c r="DZ41" s="21" t="s">
        <v>447</v>
      </c>
      <c r="EA41" s="21">
        <v>0</v>
      </c>
      <c r="EC41" s="20"/>
      <c r="ED41" s="22">
        <v>45809</v>
      </c>
      <c r="EE41" s="21" t="s">
        <v>301</v>
      </c>
      <c r="EF41" s="21" t="s">
        <v>447</v>
      </c>
      <c r="EG41" s="21">
        <v>0</v>
      </c>
      <c r="EI41" s="20"/>
      <c r="EJ41" s="22">
        <v>45809</v>
      </c>
      <c r="EK41" s="21" t="s">
        <v>301</v>
      </c>
      <c r="EL41" s="21" t="s">
        <v>447</v>
      </c>
      <c r="EM41" s="21">
        <v>0</v>
      </c>
      <c r="EO41" s="20"/>
      <c r="EP41" s="22">
        <v>45809</v>
      </c>
      <c r="EQ41" s="21" t="s">
        <v>301</v>
      </c>
      <c r="ER41" s="21" t="s">
        <v>447</v>
      </c>
      <c r="ES41" s="21">
        <v>0</v>
      </c>
      <c r="EU41" s="20"/>
      <c r="EV41" s="22">
        <v>45809</v>
      </c>
      <c r="EW41" s="21" t="s">
        <v>301</v>
      </c>
      <c r="EX41" s="21" t="s">
        <v>447</v>
      </c>
      <c r="EY41" s="21">
        <v>0</v>
      </c>
      <c r="FA41" s="20"/>
      <c r="FB41" s="22">
        <v>45809</v>
      </c>
      <c r="FC41" s="21" t="s">
        <v>301</v>
      </c>
      <c r="FD41" s="21" t="s">
        <v>447</v>
      </c>
      <c r="FE41" s="21">
        <v>0</v>
      </c>
      <c r="FG41" s="20"/>
      <c r="FH41" s="22">
        <v>45809</v>
      </c>
      <c r="FI41" s="21" t="s">
        <v>301</v>
      </c>
      <c r="FJ41" s="21" t="s">
        <v>447</v>
      </c>
      <c r="FK41" s="21">
        <v>0</v>
      </c>
      <c r="FM41" s="20"/>
      <c r="FN41" s="22">
        <v>45809</v>
      </c>
      <c r="FO41" s="21" t="s">
        <v>301</v>
      </c>
      <c r="FP41" s="21" t="s">
        <v>447</v>
      </c>
      <c r="FQ41" s="21">
        <v>0</v>
      </c>
      <c r="FS41" s="20"/>
      <c r="FT41" s="22">
        <v>45809</v>
      </c>
      <c r="FU41" s="21" t="s">
        <v>301</v>
      </c>
      <c r="FV41" s="21" t="s">
        <v>447</v>
      </c>
      <c r="FW41" s="21">
        <v>0</v>
      </c>
      <c r="FY41" s="20"/>
      <c r="FZ41" s="22"/>
      <c r="GA41" s="21"/>
      <c r="GB41" s="21"/>
      <c r="GC41" s="21"/>
    </row>
    <row r="42" spans="1:185" x14ac:dyDescent="0.2">
      <c r="A42" s="20"/>
      <c r="B42" s="22">
        <v>45809</v>
      </c>
      <c r="C42" s="21" t="s">
        <v>302</v>
      </c>
      <c r="D42" s="21" t="s">
        <v>447</v>
      </c>
      <c r="E42" s="21">
        <v>49.3</v>
      </c>
      <c r="G42" s="20"/>
      <c r="H42" s="22">
        <v>45809</v>
      </c>
      <c r="I42" s="21" t="s">
        <v>302</v>
      </c>
      <c r="J42" s="21" t="s">
        <v>447</v>
      </c>
      <c r="K42" s="21">
        <v>49.3</v>
      </c>
      <c r="M42" s="20"/>
      <c r="N42" s="22">
        <v>45809</v>
      </c>
      <c r="O42" s="21" t="s">
        <v>302</v>
      </c>
      <c r="P42" s="21" t="s">
        <v>447</v>
      </c>
      <c r="Q42" s="21">
        <v>49.3</v>
      </c>
      <c r="S42" s="20"/>
      <c r="T42" s="22">
        <v>45809</v>
      </c>
      <c r="U42" s="21" t="s">
        <v>302</v>
      </c>
      <c r="V42" s="21" t="s">
        <v>447</v>
      </c>
      <c r="W42" s="21">
        <v>49.3</v>
      </c>
      <c r="Y42" s="20"/>
      <c r="Z42" s="22">
        <v>45809</v>
      </c>
      <c r="AA42" s="21" t="s">
        <v>302</v>
      </c>
      <c r="AB42" s="21" t="s">
        <v>447</v>
      </c>
      <c r="AC42" s="21">
        <v>49.3</v>
      </c>
      <c r="AE42" s="20"/>
      <c r="AF42" s="22">
        <v>45809</v>
      </c>
      <c r="AG42" s="21" t="s">
        <v>302</v>
      </c>
      <c r="AH42" s="21" t="s">
        <v>447</v>
      </c>
      <c r="AI42" s="21">
        <v>49.3</v>
      </c>
      <c r="AK42" s="20"/>
      <c r="AL42" s="22">
        <v>45809</v>
      </c>
      <c r="AM42" s="21" t="s">
        <v>302</v>
      </c>
      <c r="AN42" s="21" t="s">
        <v>447</v>
      </c>
      <c r="AO42" s="21">
        <v>49.3</v>
      </c>
      <c r="AQ42" s="20"/>
      <c r="AR42" s="22">
        <v>45809</v>
      </c>
      <c r="AS42" s="21" t="s">
        <v>302</v>
      </c>
      <c r="AT42" s="21" t="s">
        <v>447</v>
      </c>
      <c r="AU42" s="21">
        <v>49.3</v>
      </c>
      <c r="AW42" s="20"/>
      <c r="AX42" s="22">
        <v>45809</v>
      </c>
      <c r="AY42" s="21" t="s">
        <v>302</v>
      </c>
      <c r="AZ42" s="21" t="s">
        <v>447</v>
      </c>
      <c r="BA42" s="21">
        <v>49.3</v>
      </c>
      <c r="BC42" s="20"/>
      <c r="BD42" s="22">
        <v>45809</v>
      </c>
      <c r="BE42" s="21" t="s">
        <v>302</v>
      </c>
      <c r="BF42" s="21" t="s">
        <v>447</v>
      </c>
      <c r="BG42" s="21">
        <v>49.3</v>
      </c>
      <c r="BI42" s="20"/>
      <c r="BJ42" s="22">
        <v>45809</v>
      </c>
      <c r="BK42" s="21" t="s">
        <v>302</v>
      </c>
      <c r="BL42" s="21" t="s">
        <v>447</v>
      </c>
      <c r="BM42" s="21">
        <v>49.3</v>
      </c>
      <c r="BO42" s="20"/>
      <c r="BP42" s="22">
        <v>45809</v>
      </c>
      <c r="BQ42" s="21" t="s">
        <v>302</v>
      </c>
      <c r="BR42" s="21" t="s">
        <v>447</v>
      </c>
      <c r="BS42" s="21">
        <v>49.3</v>
      </c>
      <c r="BU42" s="20"/>
      <c r="BV42" s="22">
        <v>45809</v>
      </c>
      <c r="BW42" s="21" t="s">
        <v>302</v>
      </c>
      <c r="BX42" s="21" t="s">
        <v>447</v>
      </c>
      <c r="BY42" s="21">
        <v>49.3</v>
      </c>
      <c r="CA42" s="20"/>
      <c r="CB42" s="22">
        <v>45809</v>
      </c>
      <c r="CC42" s="21" t="s">
        <v>302</v>
      </c>
      <c r="CD42" s="21" t="s">
        <v>447</v>
      </c>
      <c r="CE42" s="21">
        <v>49.3</v>
      </c>
      <c r="CG42" s="20"/>
      <c r="CH42" s="22">
        <v>45809</v>
      </c>
      <c r="CI42" s="21" t="s">
        <v>302</v>
      </c>
      <c r="CJ42" s="21" t="s">
        <v>447</v>
      </c>
      <c r="CK42" s="21">
        <v>49.3</v>
      </c>
      <c r="CM42" s="20"/>
      <c r="CN42" s="22">
        <v>45809</v>
      </c>
      <c r="CO42" s="21" t="s">
        <v>302</v>
      </c>
      <c r="CP42" s="21" t="s">
        <v>447</v>
      </c>
      <c r="CQ42" s="21">
        <v>49.3</v>
      </c>
      <c r="CS42" s="20"/>
      <c r="CT42" s="22">
        <v>45809</v>
      </c>
      <c r="CU42" s="21" t="s">
        <v>302</v>
      </c>
      <c r="CV42" s="21" t="s">
        <v>447</v>
      </c>
      <c r="CW42" s="21">
        <v>49.3</v>
      </c>
      <c r="CY42" s="20"/>
      <c r="CZ42" s="22">
        <v>45809</v>
      </c>
      <c r="DA42" s="21" t="s">
        <v>302</v>
      </c>
      <c r="DB42" s="21" t="s">
        <v>447</v>
      </c>
      <c r="DC42" s="21">
        <v>49.3</v>
      </c>
      <c r="DE42" s="20"/>
      <c r="DF42" s="22">
        <v>45809</v>
      </c>
      <c r="DG42" s="21" t="s">
        <v>302</v>
      </c>
      <c r="DH42" s="21" t="s">
        <v>447</v>
      </c>
      <c r="DI42" s="21">
        <v>49.3</v>
      </c>
      <c r="DK42" s="20"/>
      <c r="DL42" s="22">
        <v>45809</v>
      </c>
      <c r="DM42" s="21" t="s">
        <v>302</v>
      </c>
      <c r="DN42" s="21" t="s">
        <v>447</v>
      </c>
      <c r="DO42" s="21">
        <v>49.3</v>
      </c>
      <c r="DQ42" s="20"/>
      <c r="DR42" s="22">
        <v>45809</v>
      </c>
      <c r="DS42" s="21" t="s">
        <v>302</v>
      </c>
      <c r="DT42" s="21" t="s">
        <v>447</v>
      </c>
      <c r="DU42" s="21">
        <v>49.3</v>
      </c>
      <c r="DW42" s="20"/>
      <c r="DX42" s="22">
        <v>45809</v>
      </c>
      <c r="DY42" s="21" t="s">
        <v>302</v>
      </c>
      <c r="DZ42" s="21" t="s">
        <v>447</v>
      </c>
      <c r="EA42" s="21">
        <v>49.3</v>
      </c>
      <c r="EC42" s="20"/>
      <c r="ED42" s="22">
        <v>45809</v>
      </c>
      <c r="EE42" s="21" t="s">
        <v>302</v>
      </c>
      <c r="EF42" s="21" t="s">
        <v>447</v>
      </c>
      <c r="EG42" s="21">
        <v>49.3</v>
      </c>
      <c r="EI42" s="20"/>
      <c r="EJ42" s="22">
        <v>45809</v>
      </c>
      <c r="EK42" s="21" t="s">
        <v>302</v>
      </c>
      <c r="EL42" s="21" t="s">
        <v>447</v>
      </c>
      <c r="EM42" s="21">
        <v>49.3</v>
      </c>
      <c r="EO42" s="20"/>
      <c r="EP42" s="22">
        <v>45809</v>
      </c>
      <c r="EQ42" s="21" t="s">
        <v>302</v>
      </c>
      <c r="ER42" s="21" t="s">
        <v>447</v>
      </c>
      <c r="ES42" s="21">
        <v>49.3</v>
      </c>
      <c r="EU42" s="20"/>
      <c r="EV42" s="22">
        <v>45809</v>
      </c>
      <c r="EW42" s="21" t="s">
        <v>302</v>
      </c>
      <c r="EX42" s="21" t="s">
        <v>447</v>
      </c>
      <c r="EY42" s="21">
        <v>49.3</v>
      </c>
      <c r="FA42" s="20"/>
      <c r="FB42" s="22">
        <v>45809</v>
      </c>
      <c r="FC42" s="21" t="s">
        <v>302</v>
      </c>
      <c r="FD42" s="21" t="s">
        <v>447</v>
      </c>
      <c r="FE42" s="21">
        <v>49.3</v>
      </c>
      <c r="FG42" s="20"/>
      <c r="FH42" s="22">
        <v>45809</v>
      </c>
      <c r="FI42" s="21" t="s">
        <v>302</v>
      </c>
      <c r="FJ42" s="21" t="s">
        <v>447</v>
      </c>
      <c r="FK42" s="21">
        <v>49.3</v>
      </c>
      <c r="FM42" s="20"/>
      <c r="FN42" s="22">
        <v>45809</v>
      </c>
      <c r="FO42" s="21" t="s">
        <v>302</v>
      </c>
      <c r="FP42" s="21" t="s">
        <v>447</v>
      </c>
      <c r="FQ42" s="21">
        <v>49.3</v>
      </c>
      <c r="FS42" s="20"/>
      <c r="FT42" s="22">
        <v>45809</v>
      </c>
      <c r="FU42" s="21" t="s">
        <v>302</v>
      </c>
      <c r="FV42" s="21" t="s">
        <v>447</v>
      </c>
      <c r="FW42" s="21">
        <v>49.3</v>
      </c>
      <c r="FY42" s="20"/>
      <c r="FZ42" s="22"/>
      <c r="GA42" s="21"/>
      <c r="GB42" s="21"/>
      <c r="GC42" s="21"/>
    </row>
    <row r="43" spans="1:185" x14ac:dyDescent="0.2">
      <c r="A43" s="20"/>
      <c r="B43" s="22">
        <v>45809</v>
      </c>
      <c r="C43" s="21" t="s">
        <v>303</v>
      </c>
      <c r="D43" s="21" t="s">
        <v>447</v>
      </c>
      <c r="E43" s="21">
        <v>421.75</v>
      </c>
      <c r="G43" s="20"/>
      <c r="H43" s="22">
        <v>45809</v>
      </c>
      <c r="I43" s="21" t="s">
        <v>303</v>
      </c>
      <c r="J43" s="21" t="s">
        <v>447</v>
      </c>
      <c r="K43" s="21">
        <v>421.75</v>
      </c>
      <c r="M43" s="20"/>
      <c r="N43" s="22">
        <v>45809</v>
      </c>
      <c r="O43" s="21" t="s">
        <v>303</v>
      </c>
      <c r="P43" s="21" t="s">
        <v>447</v>
      </c>
      <c r="Q43" s="21">
        <v>421.75</v>
      </c>
      <c r="S43" s="20"/>
      <c r="T43" s="22">
        <v>45809</v>
      </c>
      <c r="U43" s="21" t="s">
        <v>303</v>
      </c>
      <c r="V43" s="21" t="s">
        <v>447</v>
      </c>
      <c r="W43" s="21">
        <v>421.75</v>
      </c>
      <c r="Y43" s="20"/>
      <c r="Z43" s="22">
        <v>45809</v>
      </c>
      <c r="AA43" s="21" t="s">
        <v>303</v>
      </c>
      <c r="AB43" s="21" t="s">
        <v>447</v>
      </c>
      <c r="AC43" s="21">
        <v>421.75</v>
      </c>
      <c r="AE43" s="20"/>
      <c r="AF43" s="22">
        <v>45809</v>
      </c>
      <c r="AG43" s="21" t="s">
        <v>303</v>
      </c>
      <c r="AH43" s="21" t="s">
        <v>447</v>
      </c>
      <c r="AI43" s="21">
        <v>421.75</v>
      </c>
      <c r="AK43" s="20"/>
      <c r="AL43" s="22">
        <v>45809</v>
      </c>
      <c r="AM43" s="21" t="s">
        <v>303</v>
      </c>
      <c r="AN43" s="21" t="s">
        <v>447</v>
      </c>
      <c r="AO43" s="21">
        <v>421.75</v>
      </c>
      <c r="AQ43" s="20"/>
      <c r="AR43" s="22">
        <v>45809</v>
      </c>
      <c r="AS43" s="21" t="s">
        <v>303</v>
      </c>
      <c r="AT43" s="21" t="s">
        <v>447</v>
      </c>
      <c r="AU43" s="21">
        <v>421.75</v>
      </c>
      <c r="AW43" s="20"/>
      <c r="AX43" s="22">
        <v>45809</v>
      </c>
      <c r="AY43" s="21" t="s">
        <v>303</v>
      </c>
      <c r="AZ43" s="21" t="s">
        <v>447</v>
      </c>
      <c r="BA43" s="21">
        <v>421.75</v>
      </c>
      <c r="BC43" s="20"/>
      <c r="BD43" s="22">
        <v>45809</v>
      </c>
      <c r="BE43" s="21" t="s">
        <v>303</v>
      </c>
      <c r="BF43" s="21" t="s">
        <v>447</v>
      </c>
      <c r="BG43" s="21">
        <v>421.75</v>
      </c>
      <c r="BI43" s="20"/>
      <c r="BJ43" s="22">
        <v>45809</v>
      </c>
      <c r="BK43" s="21" t="s">
        <v>303</v>
      </c>
      <c r="BL43" s="21" t="s">
        <v>447</v>
      </c>
      <c r="BM43" s="21">
        <v>421.75</v>
      </c>
      <c r="BO43" s="20"/>
      <c r="BP43" s="22">
        <v>45809</v>
      </c>
      <c r="BQ43" s="21" t="s">
        <v>303</v>
      </c>
      <c r="BR43" s="21" t="s">
        <v>447</v>
      </c>
      <c r="BS43" s="21">
        <v>421.75</v>
      </c>
      <c r="BU43" s="20"/>
      <c r="BV43" s="22">
        <v>45809</v>
      </c>
      <c r="BW43" s="21" t="s">
        <v>303</v>
      </c>
      <c r="BX43" s="21" t="s">
        <v>447</v>
      </c>
      <c r="BY43" s="21">
        <v>421.75</v>
      </c>
      <c r="CA43" s="20"/>
      <c r="CB43" s="22">
        <v>45809</v>
      </c>
      <c r="CC43" s="21" t="s">
        <v>303</v>
      </c>
      <c r="CD43" s="21" t="s">
        <v>447</v>
      </c>
      <c r="CE43" s="21">
        <v>421.75</v>
      </c>
      <c r="CG43" s="20"/>
      <c r="CH43" s="22">
        <v>45809</v>
      </c>
      <c r="CI43" s="21" t="s">
        <v>303</v>
      </c>
      <c r="CJ43" s="21" t="s">
        <v>447</v>
      </c>
      <c r="CK43" s="21">
        <v>421.75</v>
      </c>
      <c r="CM43" s="20"/>
      <c r="CN43" s="22">
        <v>45809</v>
      </c>
      <c r="CO43" s="21" t="s">
        <v>303</v>
      </c>
      <c r="CP43" s="21" t="s">
        <v>447</v>
      </c>
      <c r="CQ43" s="21">
        <v>421.75</v>
      </c>
      <c r="CS43" s="20"/>
      <c r="CT43" s="22">
        <v>45809</v>
      </c>
      <c r="CU43" s="21" t="s">
        <v>303</v>
      </c>
      <c r="CV43" s="21" t="s">
        <v>447</v>
      </c>
      <c r="CW43" s="21">
        <v>421.75</v>
      </c>
      <c r="CY43" s="20"/>
      <c r="CZ43" s="22">
        <v>45809</v>
      </c>
      <c r="DA43" s="21" t="s">
        <v>303</v>
      </c>
      <c r="DB43" s="21" t="s">
        <v>447</v>
      </c>
      <c r="DC43" s="21">
        <v>421.75</v>
      </c>
      <c r="DE43" s="20"/>
      <c r="DF43" s="22">
        <v>45809</v>
      </c>
      <c r="DG43" s="21" t="s">
        <v>303</v>
      </c>
      <c r="DH43" s="21" t="s">
        <v>447</v>
      </c>
      <c r="DI43" s="21">
        <v>421.75</v>
      </c>
      <c r="DK43" s="20"/>
      <c r="DL43" s="22">
        <v>45809</v>
      </c>
      <c r="DM43" s="21" t="s">
        <v>303</v>
      </c>
      <c r="DN43" s="21" t="s">
        <v>447</v>
      </c>
      <c r="DO43" s="21">
        <v>421.75</v>
      </c>
      <c r="DQ43" s="20"/>
      <c r="DR43" s="22">
        <v>45809</v>
      </c>
      <c r="DS43" s="21" t="s">
        <v>303</v>
      </c>
      <c r="DT43" s="21" t="s">
        <v>447</v>
      </c>
      <c r="DU43" s="21">
        <v>421.75</v>
      </c>
      <c r="DW43" s="20"/>
      <c r="DX43" s="22">
        <v>45809</v>
      </c>
      <c r="DY43" s="21" t="s">
        <v>303</v>
      </c>
      <c r="DZ43" s="21" t="s">
        <v>447</v>
      </c>
      <c r="EA43" s="21">
        <v>421.75</v>
      </c>
      <c r="EC43" s="20"/>
      <c r="ED43" s="22">
        <v>45809</v>
      </c>
      <c r="EE43" s="21" t="s">
        <v>303</v>
      </c>
      <c r="EF43" s="21" t="s">
        <v>447</v>
      </c>
      <c r="EG43" s="21">
        <v>421.75</v>
      </c>
      <c r="EI43" s="20"/>
      <c r="EJ43" s="22">
        <v>45809</v>
      </c>
      <c r="EK43" s="21" t="s">
        <v>303</v>
      </c>
      <c r="EL43" s="21" t="s">
        <v>447</v>
      </c>
      <c r="EM43" s="21">
        <v>421.75</v>
      </c>
      <c r="EO43" s="20"/>
      <c r="EP43" s="22">
        <v>45809</v>
      </c>
      <c r="EQ43" s="21" t="s">
        <v>303</v>
      </c>
      <c r="ER43" s="21" t="s">
        <v>447</v>
      </c>
      <c r="ES43" s="21">
        <v>421.75</v>
      </c>
      <c r="EU43" s="20"/>
      <c r="EV43" s="22">
        <v>45809</v>
      </c>
      <c r="EW43" s="21" t="s">
        <v>303</v>
      </c>
      <c r="EX43" s="21" t="s">
        <v>447</v>
      </c>
      <c r="EY43" s="21">
        <v>421.75</v>
      </c>
      <c r="FA43" s="20"/>
      <c r="FB43" s="22">
        <v>45809</v>
      </c>
      <c r="FC43" s="21" t="s">
        <v>303</v>
      </c>
      <c r="FD43" s="21" t="s">
        <v>447</v>
      </c>
      <c r="FE43" s="21">
        <v>421.75</v>
      </c>
      <c r="FG43" s="20"/>
      <c r="FH43" s="22">
        <v>45809</v>
      </c>
      <c r="FI43" s="21" t="s">
        <v>303</v>
      </c>
      <c r="FJ43" s="21" t="s">
        <v>447</v>
      </c>
      <c r="FK43" s="21">
        <v>421.75</v>
      </c>
      <c r="FM43" s="20"/>
      <c r="FN43" s="22">
        <v>45809</v>
      </c>
      <c r="FO43" s="21" t="s">
        <v>303</v>
      </c>
      <c r="FP43" s="21" t="s">
        <v>447</v>
      </c>
      <c r="FQ43" s="21">
        <v>421.75</v>
      </c>
      <c r="FS43" s="20"/>
      <c r="FT43" s="22">
        <v>45809</v>
      </c>
      <c r="FU43" s="21" t="s">
        <v>303</v>
      </c>
      <c r="FV43" s="21" t="s">
        <v>447</v>
      </c>
      <c r="FW43" s="21">
        <v>421.75</v>
      </c>
      <c r="FY43" s="20"/>
      <c r="FZ43" s="22"/>
      <c r="GA43" s="21"/>
      <c r="GB43" s="21"/>
      <c r="GC43" s="21"/>
    </row>
    <row r="44" spans="1:185" x14ac:dyDescent="0.2">
      <c r="A44" s="20"/>
      <c r="B44" s="22">
        <v>45809</v>
      </c>
      <c r="C44" s="21" t="s">
        <v>304</v>
      </c>
      <c r="D44" s="21" t="s">
        <v>447</v>
      </c>
      <c r="E44" s="21">
        <v>0</v>
      </c>
      <c r="G44" s="20"/>
      <c r="H44" s="22">
        <v>45809</v>
      </c>
      <c r="I44" s="21" t="s">
        <v>304</v>
      </c>
      <c r="J44" s="21" t="s">
        <v>447</v>
      </c>
      <c r="K44" s="21">
        <v>0</v>
      </c>
      <c r="M44" s="20"/>
      <c r="N44" s="22">
        <v>45809</v>
      </c>
      <c r="O44" s="21" t="s">
        <v>304</v>
      </c>
      <c r="P44" s="21" t="s">
        <v>447</v>
      </c>
      <c r="Q44" s="21">
        <v>0</v>
      </c>
      <c r="S44" s="20"/>
      <c r="T44" s="22">
        <v>45809</v>
      </c>
      <c r="U44" s="21" t="s">
        <v>304</v>
      </c>
      <c r="V44" s="21" t="s">
        <v>447</v>
      </c>
      <c r="W44" s="21">
        <v>0</v>
      </c>
      <c r="Y44" s="20"/>
      <c r="Z44" s="22">
        <v>45809</v>
      </c>
      <c r="AA44" s="21" t="s">
        <v>304</v>
      </c>
      <c r="AB44" s="21" t="s">
        <v>447</v>
      </c>
      <c r="AC44" s="21">
        <v>0</v>
      </c>
      <c r="AE44" s="20"/>
      <c r="AF44" s="22">
        <v>45809</v>
      </c>
      <c r="AG44" s="21" t="s">
        <v>304</v>
      </c>
      <c r="AH44" s="21" t="s">
        <v>447</v>
      </c>
      <c r="AI44" s="21">
        <v>0</v>
      </c>
      <c r="AK44" s="20"/>
      <c r="AL44" s="22">
        <v>45809</v>
      </c>
      <c r="AM44" s="21" t="s">
        <v>304</v>
      </c>
      <c r="AN44" s="21" t="s">
        <v>447</v>
      </c>
      <c r="AO44" s="21">
        <v>0</v>
      </c>
      <c r="AQ44" s="20"/>
      <c r="AR44" s="22">
        <v>45809</v>
      </c>
      <c r="AS44" s="21" t="s">
        <v>304</v>
      </c>
      <c r="AT44" s="21" t="s">
        <v>447</v>
      </c>
      <c r="AU44" s="21">
        <v>0</v>
      </c>
      <c r="AW44" s="20"/>
      <c r="AX44" s="22">
        <v>45809</v>
      </c>
      <c r="AY44" s="21" t="s">
        <v>304</v>
      </c>
      <c r="AZ44" s="21" t="s">
        <v>447</v>
      </c>
      <c r="BA44" s="21">
        <v>0</v>
      </c>
      <c r="BC44" s="20"/>
      <c r="BD44" s="22">
        <v>45809</v>
      </c>
      <c r="BE44" s="21" t="s">
        <v>304</v>
      </c>
      <c r="BF44" s="21" t="s">
        <v>447</v>
      </c>
      <c r="BG44" s="21">
        <v>0</v>
      </c>
      <c r="BI44" s="20"/>
      <c r="BJ44" s="22">
        <v>45809</v>
      </c>
      <c r="BK44" s="21" t="s">
        <v>304</v>
      </c>
      <c r="BL44" s="21" t="s">
        <v>447</v>
      </c>
      <c r="BM44" s="21">
        <v>0</v>
      </c>
      <c r="BO44" s="20"/>
      <c r="BP44" s="22">
        <v>45809</v>
      </c>
      <c r="BQ44" s="21" t="s">
        <v>304</v>
      </c>
      <c r="BR44" s="21" t="s">
        <v>447</v>
      </c>
      <c r="BS44" s="21">
        <v>0</v>
      </c>
      <c r="BU44" s="20"/>
      <c r="BV44" s="22">
        <v>45809</v>
      </c>
      <c r="BW44" s="21" t="s">
        <v>304</v>
      </c>
      <c r="BX44" s="21" t="s">
        <v>447</v>
      </c>
      <c r="BY44" s="21">
        <v>0</v>
      </c>
      <c r="CA44" s="20"/>
      <c r="CB44" s="22">
        <v>45809</v>
      </c>
      <c r="CC44" s="21" t="s">
        <v>304</v>
      </c>
      <c r="CD44" s="21" t="s">
        <v>447</v>
      </c>
      <c r="CE44" s="21">
        <v>0</v>
      </c>
      <c r="CG44" s="20"/>
      <c r="CH44" s="22">
        <v>45809</v>
      </c>
      <c r="CI44" s="21" t="s">
        <v>304</v>
      </c>
      <c r="CJ44" s="21" t="s">
        <v>447</v>
      </c>
      <c r="CK44" s="21">
        <v>0</v>
      </c>
      <c r="CM44" s="20"/>
      <c r="CN44" s="22">
        <v>45809</v>
      </c>
      <c r="CO44" s="21" t="s">
        <v>304</v>
      </c>
      <c r="CP44" s="21" t="s">
        <v>447</v>
      </c>
      <c r="CQ44" s="21">
        <v>0</v>
      </c>
      <c r="CS44" s="20"/>
      <c r="CT44" s="22">
        <v>45809</v>
      </c>
      <c r="CU44" s="21" t="s">
        <v>304</v>
      </c>
      <c r="CV44" s="21" t="s">
        <v>447</v>
      </c>
      <c r="CW44" s="21">
        <v>0</v>
      </c>
      <c r="CY44" s="20"/>
      <c r="CZ44" s="22">
        <v>45809</v>
      </c>
      <c r="DA44" s="21" t="s">
        <v>304</v>
      </c>
      <c r="DB44" s="21" t="s">
        <v>447</v>
      </c>
      <c r="DC44" s="21">
        <v>0</v>
      </c>
      <c r="DE44" s="20"/>
      <c r="DF44" s="22">
        <v>45809</v>
      </c>
      <c r="DG44" s="21" t="s">
        <v>304</v>
      </c>
      <c r="DH44" s="21" t="s">
        <v>447</v>
      </c>
      <c r="DI44" s="21">
        <v>0</v>
      </c>
      <c r="DK44" s="20"/>
      <c r="DL44" s="22">
        <v>45809</v>
      </c>
      <c r="DM44" s="21" t="s">
        <v>304</v>
      </c>
      <c r="DN44" s="21" t="s">
        <v>447</v>
      </c>
      <c r="DO44" s="21">
        <v>0</v>
      </c>
      <c r="DQ44" s="20"/>
      <c r="DR44" s="22">
        <v>45809</v>
      </c>
      <c r="DS44" s="21" t="s">
        <v>304</v>
      </c>
      <c r="DT44" s="21" t="s">
        <v>447</v>
      </c>
      <c r="DU44" s="21">
        <v>0</v>
      </c>
      <c r="DW44" s="20"/>
      <c r="DX44" s="22">
        <v>45809</v>
      </c>
      <c r="DY44" s="21" t="s">
        <v>304</v>
      </c>
      <c r="DZ44" s="21" t="s">
        <v>447</v>
      </c>
      <c r="EA44" s="21">
        <v>0</v>
      </c>
      <c r="EC44" s="20"/>
      <c r="ED44" s="22">
        <v>45809</v>
      </c>
      <c r="EE44" s="21" t="s">
        <v>304</v>
      </c>
      <c r="EF44" s="21" t="s">
        <v>447</v>
      </c>
      <c r="EG44" s="21">
        <v>0</v>
      </c>
      <c r="EI44" s="20"/>
      <c r="EJ44" s="22">
        <v>45809</v>
      </c>
      <c r="EK44" s="21" t="s">
        <v>304</v>
      </c>
      <c r="EL44" s="21" t="s">
        <v>447</v>
      </c>
      <c r="EM44" s="21">
        <v>0</v>
      </c>
      <c r="EO44" s="20"/>
      <c r="EP44" s="22">
        <v>45809</v>
      </c>
      <c r="EQ44" s="21" t="s">
        <v>304</v>
      </c>
      <c r="ER44" s="21" t="s">
        <v>447</v>
      </c>
      <c r="ES44" s="21">
        <v>0</v>
      </c>
      <c r="EU44" s="20"/>
      <c r="EV44" s="22">
        <v>45809</v>
      </c>
      <c r="EW44" s="21" t="s">
        <v>304</v>
      </c>
      <c r="EX44" s="21" t="s">
        <v>447</v>
      </c>
      <c r="EY44" s="21">
        <v>0</v>
      </c>
      <c r="FA44" s="20"/>
      <c r="FB44" s="22">
        <v>45809</v>
      </c>
      <c r="FC44" s="21" t="s">
        <v>304</v>
      </c>
      <c r="FD44" s="21" t="s">
        <v>447</v>
      </c>
      <c r="FE44" s="21">
        <v>0</v>
      </c>
      <c r="FG44" s="20"/>
      <c r="FH44" s="22">
        <v>45809</v>
      </c>
      <c r="FI44" s="21" t="s">
        <v>304</v>
      </c>
      <c r="FJ44" s="21" t="s">
        <v>447</v>
      </c>
      <c r="FK44" s="21">
        <v>0</v>
      </c>
      <c r="FM44" s="20"/>
      <c r="FN44" s="22">
        <v>45809</v>
      </c>
      <c r="FO44" s="21" t="s">
        <v>304</v>
      </c>
      <c r="FP44" s="21" t="s">
        <v>447</v>
      </c>
      <c r="FQ44" s="21">
        <v>0</v>
      </c>
      <c r="FS44" s="20"/>
      <c r="FT44" s="22">
        <v>45809</v>
      </c>
      <c r="FU44" s="21" t="s">
        <v>304</v>
      </c>
      <c r="FV44" s="21" t="s">
        <v>447</v>
      </c>
      <c r="FW44" s="21">
        <v>0</v>
      </c>
      <c r="FY44" s="20"/>
      <c r="FZ44" s="22"/>
      <c r="GA44" s="21"/>
      <c r="GB44" s="21"/>
      <c r="GC44" s="21"/>
    </row>
    <row r="45" spans="1:185" x14ac:dyDescent="0.2">
      <c r="A45" s="20"/>
      <c r="B45" s="22">
        <v>45809</v>
      </c>
      <c r="C45" s="21" t="s">
        <v>448</v>
      </c>
      <c r="D45" s="21">
        <v>1</v>
      </c>
      <c r="E45" s="21">
        <v>16.5</v>
      </c>
      <c r="G45" s="20"/>
      <c r="H45" s="22">
        <v>45809</v>
      </c>
      <c r="I45" s="21" t="s">
        <v>448</v>
      </c>
      <c r="J45" s="21">
        <v>1</v>
      </c>
      <c r="K45" s="21">
        <v>16.5</v>
      </c>
      <c r="M45" s="20"/>
      <c r="N45" s="22">
        <v>45809</v>
      </c>
      <c r="O45" s="21" t="s">
        <v>448</v>
      </c>
      <c r="P45" s="21">
        <v>1</v>
      </c>
      <c r="Q45" s="21">
        <v>16.5</v>
      </c>
      <c r="S45" s="20"/>
      <c r="T45" s="22">
        <v>45809</v>
      </c>
      <c r="U45" s="21" t="s">
        <v>448</v>
      </c>
      <c r="V45" s="21">
        <v>1</v>
      </c>
      <c r="W45" s="21">
        <v>16.5</v>
      </c>
      <c r="Y45" s="20"/>
      <c r="Z45" s="22">
        <v>45809</v>
      </c>
      <c r="AA45" s="21" t="s">
        <v>448</v>
      </c>
      <c r="AB45" s="21">
        <v>1</v>
      </c>
      <c r="AC45" s="21">
        <v>16.5</v>
      </c>
      <c r="AE45" s="20"/>
      <c r="AF45" s="22">
        <v>45809</v>
      </c>
      <c r="AG45" s="21" t="s">
        <v>448</v>
      </c>
      <c r="AH45" s="21">
        <v>1</v>
      </c>
      <c r="AI45" s="21">
        <v>16.5</v>
      </c>
      <c r="AK45" s="20"/>
      <c r="AL45" s="22">
        <v>45809</v>
      </c>
      <c r="AM45" s="21" t="s">
        <v>448</v>
      </c>
      <c r="AN45" s="21">
        <v>1</v>
      </c>
      <c r="AO45" s="21">
        <v>16.5</v>
      </c>
      <c r="AQ45" s="20"/>
      <c r="AR45" s="22">
        <v>45809</v>
      </c>
      <c r="AS45" s="21" t="s">
        <v>448</v>
      </c>
      <c r="AT45" s="21">
        <v>1</v>
      </c>
      <c r="AU45" s="21">
        <v>16.5</v>
      </c>
      <c r="AW45" s="20"/>
      <c r="AX45" s="22">
        <v>45809</v>
      </c>
      <c r="AY45" s="21" t="s">
        <v>448</v>
      </c>
      <c r="AZ45" s="21">
        <v>1</v>
      </c>
      <c r="BA45" s="21">
        <v>16.5</v>
      </c>
      <c r="BC45" s="20"/>
      <c r="BD45" s="22">
        <v>45809</v>
      </c>
      <c r="BE45" s="21" t="s">
        <v>448</v>
      </c>
      <c r="BF45" s="21">
        <v>1</v>
      </c>
      <c r="BG45" s="21">
        <v>16.5</v>
      </c>
      <c r="BI45" s="20"/>
      <c r="BJ45" s="22">
        <v>45809</v>
      </c>
      <c r="BK45" s="21" t="s">
        <v>448</v>
      </c>
      <c r="BL45" s="21">
        <v>1</v>
      </c>
      <c r="BM45" s="21">
        <v>16.5</v>
      </c>
      <c r="BO45" s="20"/>
      <c r="BP45" s="22">
        <v>45809</v>
      </c>
      <c r="BQ45" s="21" t="s">
        <v>448</v>
      </c>
      <c r="BR45" s="21">
        <v>1</v>
      </c>
      <c r="BS45" s="21">
        <v>16.5</v>
      </c>
      <c r="BU45" s="20"/>
      <c r="BV45" s="22">
        <v>45809</v>
      </c>
      <c r="BW45" s="21" t="s">
        <v>448</v>
      </c>
      <c r="BX45" s="21">
        <v>1</v>
      </c>
      <c r="BY45" s="21">
        <v>16.5</v>
      </c>
      <c r="CA45" s="20"/>
      <c r="CB45" s="22">
        <v>45809</v>
      </c>
      <c r="CC45" s="21" t="s">
        <v>448</v>
      </c>
      <c r="CD45" s="21">
        <v>1</v>
      </c>
      <c r="CE45" s="21">
        <v>16.5</v>
      </c>
      <c r="CG45" s="20"/>
      <c r="CH45" s="22">
        <v>45809</v>
      </c>
      <c r="CI45" s="21" t="s">
        <v>448</v>
      </c>
      <c r="CJ45" s="21">
        <v>1</v>
      </c>
      <c r="CK45" s="21">
        <v>16.5</v>
      </c>
      <c r="CM45" s="20"/>
      <c r="CN45" s="22">
        <v>45809</v>
      </c>
      <c r="CO45" s="21" t="s">
        <v>448</v>
      </c>
      <c r="CP45" s="21">
        <v>1</v>
      </c>
      <c r="CQ45" s="21">
        <v>16.5</v>
      </c>
      <c r="CS45" s="20"/>
      <c r="CT45" s="22">
        <v>45809</v>
      </c>
      <c r="CU45" s="21" t="s">
        <v>448</v>
      </c>
      <c r="CV45" s="21">
        <v>1</v>
      </c>
      <c r="CW45" s="21">
        <v>16.5</v>
      </c>
      <c r="CY45" s="20"/>
      <c r="CZ45" s="22">
        <v>45809</v>
      </c>
      <c r="DA45" s="21" t="s">
        <v>448</v>
      </c>
      <c r="DB45" s="21">
        <v>1</v>
      </c>
      <c r="DC45" s="21">
        <v>16.5</v>
      </c>
      <c r="DE45" s="20"/>
      <c r="DF45" s="22">
        <v>45809</v>
      </c>
      <c r="DG45" s="21" t="s">
        <v>448</v>
      </c>
      <c r="DH45" s="21">
        <v>1</v>
      </c>
      <c r="DI45" s="21">
        <v>16.5</v>
      </c>
      <c r="DK45" s="20"/>
      <c r="DL45" s="22">
        <v>45809</v>
      </c>
      <c r="DM45" s="21" t="s">
        <v>448</v>
      </c>
      <c r="DN45" s="21">
        <v>1</v>
      </c>
      <c r="DO45" s="21">
        <v>16.5</v>
      </c>
      <c r="DQ45" s="20"/>
      <c r="DR45" s="22">
        <v>45809</v>
      </c>
      <c r="DS45" s="21" t="s">
        <v>448</v>
      </c>
      <c r="DT45" s="21">
        <v>1</v>
      </c>
      <c r="DU45" s="21">
        <v>16.5</v>
      </c>
      <c r="DW45" s="20"/>
      <c r="DX45" s="22">
        <v>45809</v>
      </c>
      <c r="DY45" s="21" t="s">
        <v>448</v>
      </c>
      <c r="DZ45" s="21">
        <v>1</v>
      </c>
      <c r="EA45" s="21">
        <v>16.5</v>
      </c>
      <c r="EC45" s="20"/>
      <c r="ED45" s="22">
        <v>45809</v>
      </c>
      <c r="EE45" s="21" t="s">
        <v>448</v>
      </c>
      <c r="EF45" s="21">
        <v>1</v>
      </c>
      <c r="EG45" s="21">
        <v>16.5</v>
      </c>
      <c r="EI45" s="20"/>
      <c r="EJ45" s="22">
        <v>45809</v>
      </c>
      <c r="EK45" s="21" t="s">
        <v>448</v>
      </c>
      <c r="EL45" s="21">
        <v>1</v>
      </c>
      <c r="EM45" s="21">
        <v>16.5</v>
      </c>
      <c r="EO45" s="20"/>
      <c r="EP45" s="22">
        <v>45809</v>
      </c>
      <c r="EQ45" s="21" t="s">
        <v>448</v>
      </c>
      <c r="ER45" s="21">
        <v>1</v>
      </c>
      <c r="ES45" s="21">
        <v>16.5</v>
      </c>
      <c r="EU45" s="20"/>
      <c r="EV45" s="22">
        <v>45809</v>
      </c>
      <c r="EW45" s="21" t="s">
        <v>448</v>
      </c>
      <c r="EX45" s="21">
        <v>1</v>
      </c>
      <c r="EY45" s="21">
        <v>16.5</v>
      </c>
      <c r="FA45" s="20"/>
      <c r="FB45" s="22">
        <v>45809</v>
      </c>
      <c r="FC45" s="21" t="s">
        <v>448</v>
      </c>
      <c r="FD45" s="21">
        <v>1</v>
      </c>
      <c r="FE45" s="21">
        <v>16.5</v>
      </c>
      <c r="FG45" s="20"/>
      <c r="FH45" s="22">
        <v>45809</v>
      </c>
      <c r="FI45" s="21" t="s">
        <v>448</v>
      </c>
      <c r="FJ45" s="21">
        <v>1</v>
      </c>
      <c r="FK45" s="21">
        <v>16.5</v>
      </c>
      <c r="FM45" s="20"/>
      <c r="FN45" s="22">
        <v>45809</v>
      </c>
      <c r="FO45" s="21" t="s">
        <v>448</v>
      </c>
      <c r="FP45" s="21">
        <v>1</v>
      </c>
      <c r="FQ45" s="21">
        <v>16.5</v>
      </c>
      <c r="FS45" s="20"/>
      <c r="FT45" s="22">
        <v>45809</v>
      </c>
      <c r="FU45" s="21" t="s">
        <v>448</v>
      </c>
      <c r="FV45" s="21">
        <v>1</v>
      </c>
      <c r="FW45" s="21">
        <v>16.5</v>
      </c>
      <c r="FY45" s="20"/>
      <c r="FZ45" s="22"/>
      <c r="GA45" s="21"/>
      <c r="GB45" s="21"/>
      <c r="GC45" s="21"/>
    </row>
    <row r="46" spans="1:185" x14ac:dyDescent="0.2">
      <c r="A46" s="20"/>
      <c r="B46" s="22">
        <v>45809</v>
      </c>
      <c r="C46" s="21" t="s">
        <v>453</v>
      </c>
      <c r="D46" s="21">
        <v>8</v>
      </c>
      <c r="E46" s="21">
        <v>70.13</v>
      </c>
      <c r="G46" s="20"/>
      <c r="H46" s="22">
        <v>45809</v>
      </c>
      <c r="I46" s="21" t="s">
        <v>453</v>
      </c>
      <c r="J46" s="21">
        <v>8</v>
      </c>
      <c r="K46" s="21">
        <v>70.13</v>
      </c>
      <c r="M46" s="20"/>
      <c r="N46" s="22">
        <v>45809</v>
      </c>
      <c r="O46" s="21" t="s">
        <v>453</v>
      </c>
      <c r="P46" s="21">
        <v>8</v>
      </c>
      <c r="Q46" s="21">
        <v>70.13</v>
      </c>
      <c r="S46" s="20"/>
      <c r="T46" s="22">
        <v>45809</v>
      </c>
      <c r="U46" s="21" t="s">
        <v>453</v>
      </c>
      <c r="V46" s="21">
        <v>8</v>
      </c>
      <c r="W46" s="21">
        <v>70.13</v>
      </c>
      <c r="Y46" s="20"/>
      <c r="Z46" s="22">
        <v>45809</v>
      </c>
      <c r="AA46" s="21" t="s">
        <v>453</v>
      </c>
      <c r="AB46" s="21">
        <v>8</v>
      </c>
      <c r="AC46" s="21">
        <v>70.13</v>
      </c>
      <c r="AE46" s="20"/>
      <c r="AF46" s="22">
        <v>45809</v>
      </c>
      <c r="AG46" s="21" t="s">
        <v>453</v>
      </c>
      <c r="AH46" s="21">
        <v>8</v>
      </c>
      <c r="AI46" s="21">
        <v>70.13</v>
      </c>
      <c r="AK46" s="20"/>
      <c r="AL46" s="22">
        <v>45809</v>
      </c>
      <c r="AM46" s="21" t="s">
        <v>453</v>
      </c>
      <c r="AN46" s="21">
        <v>8</v>
      </c>
      <c r="AO46" s="21">
        <v>70.13</v>
      </c>
      <c r="AQ46" s="20"/>
      <c r="AR46" s="22">
        <v>45809</v>
      </c>
      <c r="AS46" s="21" t="s">
        <v>453</v>
      </c>
      <c r="AT46" s="21">
        <v>8</v>
      </c>
      <c r="AU46" s="21">
        <v>70.13</v>
      </c>
      <c r="AW46" s="20"/>
      <c r="AX46" s="22">
        <v>45809</v>
      </c>
      <c r="AY46" s="21" t="s">
        <v>453</v>
      </c>
      <c r="AZ46" s="21">
        <v>8</v>
      </c>
      <c r="BA46" s="21">
        <v>70.13</v>
      </c>
      <c r="BC46" s="20"/>
      <c r="BD46" s="22">
        <v>45809</v>
      </c>
      <c r="BE46" s="21" t="s">
        <v>453</v>
      </c>
      <c r="BF46" s="21">
        <v>8</v>
      </c>
      <c r="BG46" s="21">
        <v>70.13</v>
      </c>
      <c r="BI46" s="20"/>
      <c r="BJ46" s="22">
        <v>45809</v>
      </c>
      <c r="BK46" s="21" t="s">
        <v>453</v>
      </c>
      <c r="BL46" s="21">
        <v>8</v>
      </c>
      <c r="BM46" s="21">
        <v>70.13</v>
      </c>
      <c r="BO46" s="20"/>
      <c r="BP46" s="22">
        <v>45809</v>
      </c>
      <c r="BQ46" s="21" t="s">
        <v>453</v>
      </c>
      <c r="BR46" s="21">
        <v>8</v>
      </c>
      <c r="BS46" s="21">
        <v>70.13</v>
      </c>
      <c r="BU46" s="20"/>
      <c r="BV46" s="22">
        <v>45809</v>
      </c>
      <c r="BW46" s="21" t="s">
        <v>453</v>
      </c>
      <c r="BX46" s="21">
        <v>8</v>
      </c>
      <c r="BY46" s="21">
        <v>70.13</v>
      </c>
      <c r="CA46" s="20"/>
      <c r="CB46" s="22">
        <v>45809</v>
      </c>
      <c r="CC46" s="21" t="s">
        <v>453</v>
      </c>
      <c r="CD46" s="21">
        <v>8</v>
      </c>
      <c r="CE46" s="21">
        <v>70.13</v>
      </c>
      <c r="CG46" s="20"/>
      <c r="CH46" s="22">
        <v>45809</v>
      </c>
      <c r="CI46" s="21" t="s">
        <v>453</v>
      </c>
      <c r="CJ46" s="21">
        <v>8</v>
      </c>
      <c r="CK46" s="21">
        <v>70.13</v>
      </c>
      <c r="CM46" s="20"/>
      <c r="CN46" s="22">
        <v>45809</v>
      </c>
      <c r="CO46" s="1197" t="s">
        <v>453</v>
      </c>
      <c r="CP46" s="21">
        <v>8</v>
      </c>
      <c r="CQ46" s="21">
        <v>70.13</v>
      </c>
      <c r="CS46" s="20"/>
      <c r="CT46" s="22">
        <v>45809</v>
      </c>
      <c r="CU46" s="21" t="s">
        <v>453</v>
      </c>
      <c r="CV46" s="21">
        <v>8</v>
      </c>
      <c r="CW46" s="21">
        <v>70.13</v>
      </c>
      <c r="CY46" s="20"/>
      <c r="CZ46" s="22">
        <v>45809</v>
      </c>
      <c r="DA46" s="21" t="s">
        <v>453</v>
      </c>
      <c r="DB46" s="21">
        <v>8</v>
      </c>
      <c r="DC46" s="21">
        <v>70.13</v>
      </c>
      <c r="DE46" s="20"/>
      <c r="DF46" s="22">
        <v>45809</v>
      </c>
      <c r="DG46" s="21" t="s">
        <v>453</v>
      </c>
      <c r="DH46" s="21">
        <v>8</v>
      </c>
      <c r="DI46" s="21">
        <v>70.13</v>
      </c>
      <c r="DK46" s="20"/>
      <c r="DL46" s="22">
        <v>45809</v>
      </c>
      <c r="DM46" s="21" t="s">
        <v>453</v>
      </c>
      <c r="DN46" s="21">
        <v>8</v>
      </c>
      <c r="DO46" s="21">
        <v>70.13</v>
      </c>
      <c r="DQ46" s="20"/>
      <c r="DR46" s="22">
        <v>45809</v>
      </c>
      <c r="DS46" s="21" t="s">
        <v>453</v>
      </c>
      <c r="DT46" s="21">
        <v>8</v>
      </c>
      <c r="DU46" s="21">
        <v>70.13</v>
      </c>
      <c r="DW46" s="20"/>
      <c r="DX46" s="22">
        <v>45809</v>
      </c>
      <c r="DY46" s="21" t="s">
        <v>453</v>
      </c>
      <c r="DZ46" s="21">
        <v>8</v>
      </c>
      <c r="EA46" s="21">
        <v>70.13</v>
      </c>
      <c r="EC46" s="20"/>
      <c r="ED46" s="22">
        <v>45809</v>
      </c>
      <c r="EE46" s="21" t="s">
        <v>453</v>
      </c>
      <c r="EF46" s="21">
        <v>8</v>
      </c>
      <c r="EG46" s="21">
        <v>70.13</v>
      </c>
      <c r="EI46" s="20"/>
      <c r="EJ46" s="22">
        <v>45809</v>
      </c>
      <c r="EK46" s="21" t="s">
        <v>453</v>
      </c>
      <c r="EL46" s="21">
        <v>8</v>
      </c>
      <c r="EM46" s="21">
        <v>70.13</v>
      </c>
      <c r="EO46" s="20"/>
      <c r="EP46" s="22">
        <v>45809</v>
      </c>
      <c r="EQ46" s="21" t="s">
        <v>453</v>
      </c>
      <c r="ER46" s="21">
        <v>8</v>
      </c>
      <c r="ES46" s="21">
        <v>70.13</v>
      </c>
      <c r="EU46" s="20"/>
      <c r="EV46" s="22">
        <v>45809</v>
      </c>
      <c r="EW46" s="21" t="s">
        <v>453</v>
      </c>
      <c r="EX46" s="21">
        <v>8</v>
      </c>
      <c r="EY46" s="21">
        <v>70.13</v>
      </c>
      <c r="FA46" s="20"/>
      <c r="FB46" s="22">
        <v>45809</v>
      </c>
      <c r="FC46" s="21" t="s">
        <v>453</v>
      </c>
      <c r="FD46" s="21">
        <v>8</v>
      </c>
      <c r="FE46" s="21">
        <v>70.13</v>
      </c>
      <c r="FG46" s="20"/>
      <c r="FH46" s="22">
        <v>45809</v>
      </c>
      <c r="FI46" s="21" t="s">
        <v>453</v>
      </c>
      <c r="FJ46" s="21">
        <v>8</v>
      </c>
      <c r="FK46" s="21">
        <v>70.13</v>
      </c>
      <c r="FM46" s="20"/>
      <c r="FN46" s="22">
        <v>45809</v>
      </c>
      <c r="FO46" s="21" t="s">
        <v>453</v>
      </c>
      <c r="FP46" s="21">
        <v>8</v>
      </c>
      <c r="FQ46" s="21">
        <v>70.13</v>
      </c>
      <c r="FS46" s="20"/>
      <c r="FT46" s="22">
        <v>45809</v>
      </c>
      <c r="FU46" s="21" t="s">
        <v>453</v>
      </c>
      <c r="FV46" s="21">
        <v>8</v>
      </c>
      <c r="FW46" s="21">
        <v>70.13</v>
      </c>
      <c r="FY46" s="20"/>
      <c r="FZ46" s="22"/>
      <c r="GA46" s="21"/>
      <c r="GB46" s="21"/>
      <c r="GC46" s="21"/>
    </row>
    <row r="47" spans="1:185" x14ac:dyDescent="0.2">
      <c r="A47" s="20"/>
      <c r="B47" s="22">
        <v>45809</v>
      </c>
      <c r="C47" s="21" t="s">
        <v>450</v>
      </c>
      <c r="D47" s="21">
        <v>19</v>
      </c>
      <c r="E47" s="21">
        <v>38.1</v>
      </c>
      <c r="G47" s="20"/>
      <c r="H47" s="22">
        <v>45809</v>
      </c>
      <c r="I47" s="21" t="s">
        <v>450</v>
      </c>
      <c r="J47" s="21">
        <v>19</v>
      </c>
      <c r="K47" s="21">
        <v>38.1</v>
      </c>
      <c r="M47" s="20"/>
      <c r="N47" s="22">
        <v>45809</v>
      </c>
      <c r="O47" s="21" t="s">
        <v>450</v>
      </c>
      <c r="P47" s="21">
        <v>19</v>
      </c>
      <c r="Q47" s="21">
        <v>38.1</v>
      </c>
      <c r="S47" s="20"/>
      <c r="T47" s="22">
        <v>45809</v>
      </c>
      <c r="U47" s="21" t="s">
        <v>450</v>
      </c>
      <c r="V47" s="21">
        <v>19</v>
      </c>
      <c r="W47" s="21">
        <v>38.1</v>
      </c>
      <c r="Y47" s="20"/>
      <c r="Z47" s="22">
        <v>45809</v>
      </c>
      <c r="AA47" s="21" t="s">
        <v>450</v>
      </c>
      <c r="AB47" s="21">
        <v>19</v>
      </c>
      <c r="AC47" s="21">
        <v>38.1</v>
      </c>
      <c r="AE47" s="20"/>
      <c r="AF47" s="22">
        <v>45809</v>
      </c>
      <c r="AG47" s="21" t="s">
        <v>450</v>
      </c>
      <c r="AH47" s="21">
        <v>19</v>
      </c>
      <c r="AI47" s="21">
        <v>38.1</v>
      </c>
      <c r="AK47" s="20"/>
      <c r="AL47" s="22">
        <v>45809</v>
      </c>
      <c r="AM47" s="21" t="s">
        <v>450</v>
      </c>
      <c r="AN47" s="21">
        <v>19</v>
      </c>
      <c r="AO47" s="21">
        <v>38.1</v>
      </c>
      <c r="AQ47" s="20"/>
      <c r="AR47" s="22">
        <v>45809</v>
      </c>
      <c r="AS47" s="21" t="s">
        <v>450</v>
      </c>
      <c r="AT47" s="21">
        <v>19</v>
      </c>
      <c r="AU47" s="21">
        <v>38.1</v>
      </c>
      <c r="AW47" s="20"/>
      <c r="AX47" s="22">
        <v>45809</v>
      </c>
      <c r="AY47" s="21" t="s">
        <v>450</v>
      </c>
      <c r="AZ47" s="21">
        <v>19</v>
      </c>
      <c r="BA47" s="21">
        <v>38.1</v>
      </c>
      <c r="BC47" s="20"/>
      <c r="BD47" s="22">
        <v>45809</v>
      </c>
      <c r="BE47" s="21" t="s">
        <v>450</v>
      </c>
      <c r="BF47" s="21">
        <v>19</v>
      </c>
      <c r="BG47" s="21">
        <v>38.1</v>
      </c>
      <c r="BI47" s="20"/>
      <c r="BJ47" s="22">
        <v>45809</v>
      </c>
      <c r="BK47" s="21" t="s">
        <v>450</v>
      </c>
      <c r="BL47" s="21">
        <v>19</v>
      </c>
      <c r="BM47" s="21">
        <v>38.1</v>
      </c>
      <c r="BO47" s="20"/>
      <c r="BP47" s="22">
        <v>45809</v>
      </c>
      <c r="BQ47" s="21" t="s">
        <v>450</v>
      </c>
      <c r="BR47" s="21">
        <v>19</v>
      </c>
      <c r="BS47" s="21">
        <v>38.1</v>
      </c>
      <c r="BU47" s="20"/>
      <c r="BV47" s="22">
        <v>45809</v>
      </c>
      <c r="BW47" s="21" t="s">
        <v>450</v>
      </c>
      <c r="BX47" s="21">
        <v>19</v>
      </c>
      <c r="BY47" s="21">
        <v>38.1</v>
      </c>
      <c r="CA47" s="20"/>
      <c r="CB47" s="22">
        <v>45809</v>
      </c>
      <c r="CC47" s="21" t="s">
        <v>450</v>
      </c>
      <c r="CD47" s="21">
        <v>19</v>
      </c>
      <c r="CE47" s="21">
        <v>38.1</v>
      </c>
      <c r="CG47" s="20"/>
      <c r="CH47" s="22">
        <v>45809</v>
      </c>
      <c r="CI47" s="21" t="s">
        <v>450</v>
      </c>
      <c r="CJ47" s="21">
        <v>19</v>
      </c>
      <c r="CK47" s="21">
        <v>38.1</v>
      </c>
      <c r="CM47" s="20"/>
      <c r="CN47" s="22">
        <v>45809</v>
      </c>
      <c r="CO47" s="21" t="s">
        <v>450</v>
      </c>
      <c r="CP47" s="21">
        <v>19</v>
      </c>
      <c r="CQ47" s="21">
        <v>38.1</v>
      </c>
      <c r="CS47" s="20"/>
      <c r="CT47" s="22">
        <v>45809</v>
      </c>
      <c r="CU47" s="21" t="s">
        <v>450</v>
      </c>
      <c r="CV47" s="21">
        <v>19</v>
      </c>
      <c r="CW47" s="21">
        <v>38.1</v>
      </c>
      <c r="CY47" s="20"/>
      <c r="CZ47" s="22">
        <v>45809</v>
      </c>
      <c r="DA47" s="21" t="s">
        <v>450</v>
      </c>
      <c r="DB47" s="21">
        <v>19</v>
      </c>
      <c r="DC47" s="21">
        <v>38.1</v>
      </c>
      <c r="DE47" s="20"/>
      <c r="DF47" s="22">
        <v>45809</v>
      </c>
      <c r="DG47" s="21" t="s">
        <v>450</v>
      </c>
      <c r="DH47" s="21">
        <v>19</v>
      </c>
      <c r="DI47" s="21">
        <v>38.1</v>
      </c>
      <c r="DK47" s="20"/>
      <c r="DL47" s="22">
        <v>45809</v>
      </c>
      <c r="DM47" s="21" t="s">
        <v>450</v>
      </c>
      <c r="DN47" s="21">
        <v>19</v>
      </c>
      <c r="DO47" s="21">
        <v>38.1</v>
      </c>
      <c r="DQ47" s="20"/>
      <c r="DR47" s="22">
        <v>45809</v>
      </c>
      <c r="DS47" s="21" t="s">
        <v>450</v>
      </c>
      <c r="DT47" s="21">
        <v>19</v>
      </c>
      <c r="DU47" s="21">
        <v>38.1</v>
      </c>
      <c r="DW47" s="20"/>
      <c r="DX47" s="22">
        <v>45809</v>
      </c>
      <c r="DY47" s="21" t="s">
        <v>450</v>
      </c>
      <c r="DZ47" s="21">
        <v>19</v>
      </c>
      <c r="EA47" s="21">
        <v>38.1</v>
      </c>
      <c r="EC47" s="20"/>
      <c r="ED47" s="22">
        <v>45809</v>
      </c>
      <c r="EE47" s="21" t="s">
        <v>450</v>
      </c>
      <c r="EF47" s="21">
        <v>19</v>
      </c>
      <c r="EG47" s="21">
        <v>38.1</v>
      </c>
      <c r="EI47" s="20"/>
      <c r="EJ47" s="22">
        <v>45809</v>
      </c>
      <c r="EK47" s="21" t="s">
        <v>450</v>
      </c>
      <c r="EL47" s="21">
        <v>19</v>
      </c>
      <c r="EM47" s="21">
        <v>38.1</v>
      </c>
      <c r="EO47" s="20"/>
      <c r="EP47" s="22">
        <v>45809</v>
      </c>
      <c r="EQ47" s="21" t="s">
        <v>450</v>
      </c>
      <c r="ER47" s="21">
        <v>19</v>
      </c>
      <c r="ES47" s="21">
        <v>38.1</v>
      </c>
      <c r="EU47" s="20"/>
      <c r="EV47" s="22">
        <v>45809</v>
      </c>
      <c r="EW47" s="21" t="s">
        <v>450</v>
      </c>
      <c r="EX47" s="21">
        <v>19</v>
      </c>
      <c r="EY47" s="21">
        <v>38.1</v>
      </c>
      <c r="FA47" s="20"/>
      <c r="FB47" s="22">
        <v>45809</v>
      </c>
      <c r="FC47" s="21" t="s">
        <v>450</v>
      </c>
      <c r="FD47" s="21">
        <v>19</v>
      </c>
      <c r="FE47" s="21">
        <v>38.1</v>
      </c>
      <c r="FG47" s="20"/>
      <c r="FH47" s="22">
        <v>45809</v>
      </c>
      <c r="FI47" s="21" t="s">
        <v>450</v>
      </c>
      <c r="FJ47" s="21">
        <v>19</v>
      </c>
      <c r="FK47" s="21">
        <v>38.1</v>
      </c>
      <c r="FM47" s="20"/>
      <c r="FN47" s="22">
        <v>45809</v>
      </c>
      <c r="FO47" s="21" t="s">
        <v>450</v>
      </c>
      <c r="FP47" s="21">
        <v>19</v>
      </c>
      <c r="FQ47" s="21">
        <v>38.1</v>
      </c>
      <c r="FS47" s="20"/>
      <c r="FT47" s="22">
        <v>45809</v>
      </c>
      <c r="FU47" s="21" t="s">
        <v>450</v>
      </c>
      <c r="FV47" s="21">
        <v>19</v>
      </c>
      <c r="FW47" s="21">
        <v>38.1</v>
      </c>
      <c r="FY47" s="20"/>
      <c r="FZ47" s="22"/>
      <c r="GA47" s="21"/>
      <c r="GB47" s="21"/>
      <c r="GC47" s="21"/>
    </row>
    <row r="48" spans="1:185" x14ac:dyDescent="0.2">
      <c r="A48" s="20"/>
      <c r="B48" s="22">
        <v>45809</v>
      </c>
      <c r="C48" s="21" t="s">
        <v>452</v>
      </c>
      <c r="D48" s="21">
        <v>3</v>
      </c>
      <c r="E48" s="21">
        <v>29.25</v>
      </c>
      <c r="G48" s="20"/>
      <c r="H48" s="22">
        <v>45809</v>
      </c>
      <c r="I48" s="21" t="s">
        <v>452</v>
      </c>
      <c r="J48" s="21">
        <v>3</v>
      </c>
      <c r="K48" s="21">
        <v>29.25</v>
      </c>
      <c r="M48" s="20"/>
      <c r="N48" s="22">
        <v>45809</v>
      </c>
      <c r="O48" s="21" t="s">
        <v>452</v>
      </c>
      <c r="P48" s="21">
        <v>3</v>
      </c>
      <c r="Q48" s="21">
        <v>29.25</v>
      </c>
      <c r="S48" s="20"/>
      <c r="T48" s="22">
        <v>45809</v>
      </c>
      <c r="U48" s="21" t="s">
        <v>452</v>
      </c>
      <c r="V48" s="21">
        <v>3</v>
      </c>
      <c r="W48" s="21">
        <v>29.25</v>
      </c>
      <c r="Y48" s="20"/>
      <c r="Z48" s="22">
        <v>45809</v>
      </c>
      <c r="AA48" s="21" t="s">
        <v>452</v>
      </c>
      <c r="AB48" s="21">
        <v>3</v>
      </c>
      <c r="AC48" s="21">
        <v>29.25</v>
      </c>
      <c r="AE48" s="20"/>
      <c r="AF48" s="22">
        <v>45809</v>
      </c>
      <c r="AG48" s="21" t="s">
        <v>452</v>
      </c>
      <c r="AH48" s="21">
        <v>3</v>
      </c>
      <c r="AI48" s="21">
        <v>29.25</v>
      </c>
      <c r="AK48" s="20"/>
      <c r="AL48" s="22">
        <v>45809</v>
      </c>
      <c r="AM48" s="1197" t="s">
        <v>452</v>
      </c>
      <c r="AN48" s="21">
        <v>3</v>
      </c>
      <c r="AO48" s="21">
        <v>29.25</v>
      </c>
      <c r="AQ48" s="20"/>
      <c r="AR48" s="22">
        <v>45809</v>
      </c>
      <c r="AS48" s="21" t="s">
        <v>452</v>
      </c>
      <c r="AT48" s="21">
        <v>3</v>
      </c>
      <c r="AU48" s="21">
        <v>29.25</v>
      </c>
      <c r="AW48" s="20"/>
      <c r="AX48" s="22">
        <v>45809</v>
      </c>
      <c r="AY48" s="21" t="s">
        <v>452</v>
      </c>
      <c r="AZ48" s="21">
        <v>3</v>
      </c>
      <c r="BA48" s="21">
        <v>29.25</v>
      </c>
      <c r="BC48" s="20"/>
      <c r="BD48" s="22">
        <v>45809</v>
      </c>
      <c r="BE48" s="21" t="s">
        <v>452</v>
      </c>
      <c r="BF48" s="21">
        <v>3</v>
      </c>
      <c r="BG48" s="21">
        <v>29.25</v>
      </c>
      <c r="BI48" s="20"/>
      <c r="BJ48" s="22">
        <v>45809</v>
      </c>
      <c r="BK48" s="21" t="s">
        <v>452</v>
      </c>
      <c r="BL48" s="21">
        <v>3</v>
      </c>
      <c r="BM48" s="21">
        <v>29.25</v>
      </c>
      <c r="BO48" s="20"/>
      <c r="BP48" s="22">
        <v>45809</v>
      </c>
      <c r="BQ48" s="21" t="s">
        <v>452</v>
      </c>
      <c r="BR48" s="21">
        <v>3</v>
      </c>
      <c r="BS48" s="21">
        <v>29.25</v>
      </c>
      <c r="BU48" s="20"/>
      <c r="BV48" s="22">
        <v>45809</v>
      </c>
      <c r="BW48" s="21" t="s">
        <v>452</v>
      </c>
      <c r="BX48" s="21">
        <v>3</v>
      </c>
      <c r="BY48" s="21">
        <v>29.25</v>
      </c>
      <c r="CA48" s="20"/>
      <c r="CB48" s="22">
        <v>45809</v>
      </c>
      <c r="CC48" s="21" t="s">
        <v>452</v>
      </c>
      <c r="CD48" s="21">
        <v>3</v>
      </c>
      <c r="CE48" s="21">
        <v>29.25</v>
      </c>
      <c r="CG48" s="20"/>
      <c r="CH48" s="22">
        <v>45809</v>
      </c>
      <c r="CI48" s="21" t="s">
        <v>452</v>
      </c>
      <c r="CJ48" s="21">
        <v>3</v>
      </c>
      <c r="CK48" s="21">
        <v>29.25</v>
      </c>
      <c r="CM48" s="20"/>
      <c r="CN48" s="22">
        <v>45809</v>
      </c>
      <c r="CO48" s="21" t="s">
        <v>452</v>
      </c>
      <c r="CP48" s="21">
        <v>3</v>
      </c>
      <c r="CQ48" s="21">
        <v>29.25</v>
      </c>
      <c r="CS48" s="20"/>
      <c r="CT48" s="22">
        <v>45809</v>
      </c>
      <c r="CU48" s="21" t="s">
        <v>452</v>
      </c>
      <c r="CV48" s="21">
        <v>3</v>
      </c>
      <c r="CW48" s="21">
        <v>29.25</v>
      </c>
      <c r="CY48" s="20"/>
      <c r="CZ48" s="22">
        <v>45809</v>
      </c>
      <c r="DA48" s="21" t="s">
        <v>452</v>
      </c>
      <c r="DB48" s="21">
        <v>3</v>
      </c>
      <c r="DC48" s="21">
        <v>29.25</v>
      </c>
      <c r="DE48" s="20"/>
      <c r="DF48" s="22">
        <v>45809</v>
      </c>
      <c r="DG48" s="21" t="s">
        <v>452</v>
      </c>
      <c r="DH48" s="21">
        <v>3</v>
      </c>
      <c r="DI48" s="21">
        <v>29.25</v>
      </c>
      <c r="DK48" s="20"/>
      <c r="DL48" s="22">
        <v>45809</v>
      </c>
      <c r="DM48" s="21" t="s">
        <v>452</v>
      </c>
      <c r="DN48" s="21">
        <v>3</v>
      </c>
      <c r="DO48" s="21">
        <v>29.25</v>
      </c>
      <c r="DQ48" s="20"/>
      <c r="DR48" s="22">
        <v>45809</v>
      </c>
      <c r="DS48" s="21" t="s">
        <v>452</v>
      </c>
      <c r="DT48" s="21">
        <v>3</v>
      </c>
      <c r="DU48" s="21">
        <v>29.25</v>
      </c>
      <c r="DW48" s="20"/>
      <c r="DX48" s="22">
        <v>45809</v>
      </c>
      <c r="DY48" s="21" t="s">
        <v>452</v>
      </c>
      <c r="DZ48" s="21">
        <v>3</v>
      </c>
      <c r="EA48" s="21">
        <v>29.25</v>
      </c>
      <c r="EC48" s="20"/>
      <c r="ED48" s="22">
        <v>45809</v>
      </c>
      <c r="EE48" s="21" t="s">
        <v>452</v>
      </c>
      <c r="EF48" s="21">
        <v>3</v>
      </c>
      <c r="EG48" s="21">
        <v>29.25</v>
      </c>
      <c r="EI48" s="20"/>
      <c r="EJ48" s="22">
        <v>45809</v>
      </c>
      <c r="EK48" s="21" t="s">
        <v>452</v>
      </c>
      <c r="EL48" s="21">
        <v>3</v>
      </c>
      <c r="EM48" s="21">
        <v>29.25</v>
      </c>
      <c r="EO48" s="20"/>
      <c r="EP48" s="22">
        <v>45809</v>
      </c>
      <c r="EQ48" s="21" t="s">
        <v>452</v>
      </c>
      <c r="ER48" s="21">
        <v>3</v>
      </c>
      <c r="ES48" s="21">
        <v>29.25</v>
      </c>
      <c r="EU48" s="20"/>
      <c r="EV48" s="22">
        <v>45809</v>
      </c>
      <c r="EW48" s="21" t="s">
        <v>452</v>
      </c>
      <c r="EX48" s="21">
        <v>3</v>
      </c>
      <c r="EY48" s="21">
        <v>29.25</v>
      </c>
      <c r="FA48" s="20"/>
      <c r="FB48" s="22">
        <v>45809</v>
      </c>
      <c r="FC48" s="1197" t="s">
        <v>452</v>
      </c>
      <c r="FD48" s="21">
        <v>3</v>
      </c>
      <c r="FE48" s="21">
        <v>29.25</v>
      </c>
      <c r="FG48" s="20"/>
      <c r="FH48" s="22">
        <v>45809</v>
      </c>
      <c r="FI48" s="21" t="s">
        <v>452</v>
      </c>
      <c r="FJ48" s="21">
        <v>3</v>
      </c>
      <c r="FK48" s="21">
        <v>29.25</v>
      </c>
      <c r="FM48" s="20"/>
      <c r="FN48" s="22">
        <v>45809</v>
      </c>
      <c r="FO48" s="21" t="s">
        <v>452</v>
      </c>
      <c r="FP48" s="21">
        <v>3</v>
      </c>
      <c r="FQ48" s="21">
        <v>29.25</v>
      </c>
      <c r="FS48" s="20"/>
      <c r="FT48" s="22">
        <v>45809</v>
      </c>
      <c r="FU48" s="21" t="s">
        <v>452</v>
      </c>
      <c r="FV48" s="21">
        <v>3</v>
      </c>
      <c r="FW48" s="21">
        <v>29.25</v>
      </c>
      <c r="FY48" s="20"/>
      <c r="FZ48" s="22"/>
      <c r="GA48" s="21"/>
      <c r="GB48" s="21"/>
      <c r="GC48" s="21"/>
    </row>
    <row r="49" spans="1:185" x14ac:dyDescent="0.2">
      <c r="A49" s="20"/>
      <c r="B49" s="22">
        <v>45809</v>
      </c>
      <c r="C49" s="21" t="s">
        <v>449</v>
      </c>
      <c r="D49" s="21">
        <v>2</v>
      </c>
      <c r="E49" s="21">
        <v>2.5</v>
      </c>
      <c r="G49" s="20"/>
      <c r="H49" s="22">
        <v>45809</v>
      </c>
      <c r="I49" s="21" t="s">
        <v>449</v>
      </c>
      <c r="J49" s="21">
        <v>2</v>
      </c>
      <c r="K49" s="21">
        <v>2.5</v>
      </c>
      <c r="M49" s="20"/>
      <c r="N49" s="22">
        <v>45809</v>
      </c>
      <c r="O49" s="21" t="s">
        <v>449</v>
      </c>
      <c r="P49" s="21">
        <v>2</v>
      </c>
      <c r="Q49" s="21">
        <v>2.5</v>
      </c>
      <c r="S49" s="20"/>
      <c r="T49" s="22">
        <v>45809</v>
      </c>
      <c r="U49" s="21" t="s">
        <v>449</v>
      </c>
      <c r="V49" s="21">
        <v>2</v>
      </c>
      <c r="W49" s="21">
        <v>2.5</v>
      </c>
      <c r="Y49" s="20"/>
      <c r="Z49" s="22">
        <v>45809</v>
      </c>
      <c r="AA49" s="21" t="s">
        <v>449</v>
      </c>
      <c r="AB49" s="21">
        <v>2</v>
      </c>
      <c r="AC49" s="21">
        <v>2.5</v>
      </c>
      <c r="AE49" s="20"/>
      <c r="AF49" s="22">
        <v>45809</v>
      </c>
      <c r="AG49" s="21" t="s">
        <v>449</v>
      </c>
      <c r="AH49" s="21">
        <v>2</v>
      </c>
      <c r="AI49" s="21">
        <v>2.5</v>
      </c>
      <c r="AK49" s="20"/>
      <c r="AL49" s="22">
        <v>45809</v>
      </c>
      <c r="AM49" s="21" t="s">
        <v>449</v>
      </c>
      <c r="AN49" s="21">
        <v>2</v>
      </c>
      <c r="AO49" s="21">
        <v>2.5</v>
      </c>
      <c r="AQ49" s="20"/>
      <c r="AR49" s="22">
        <v>45809</v>
      </c>
      <c r="AS49" s="21" t="s">
        <v>449</v>
      </c>
      <c r="AT49" s="21">
        <v>2</v>
      </c>
      <c r="AU49" s="21">
        <v>2.5</v>
      </c>
      <c r="AW49" s="20"/>
      <c r="AX49" s="22">
        <v>45809</v>
      </c>
      <c r="AY49" s="21" t="s">
        <v>449</v>
      </c>
      <c r="AZ49" s="21">
        <v>2</v>
      </c>
      <c r="BA49" s="21">
        <v>2.5</v>
      </c>
      <c r="BC49" s="20"/>
      <c r="BD49" s="22">
        <v>45809</v>
      </c>
      <c r="BE49" s="21" t="s">
        <v>449</v>
      </c>
      <c r="BF49" s="21">
        <v>2</v>
      </c>
      <c r="BG49" s="21">
        <v>2.5</v>
      </c>
      <c r="BI49" s="20"/>
      <c r="BJ49" s="22">
        <v>45809</v>
      </c>
      <c r="BK49" s="21" t="s">
        <v>449</v>
      </c>
      <c r="BL49" s="21">
        <v>2</v>
      </c>
      <c r="BM49" s="21">
        <v>2.5</v>
      </c>
      <c r="BO49" s="20"/>
      <c r="BP49" s="22">
        <v>45809</v>
      </c>
      <c r="BQ49" s="21" t="s">
        <v>449</v>
      </c>
      <c r="BR49" s="21">
        <v>2</v>
      </c>
      <c r="BS49" s="21">
        <v>2.5</v>
      </c>
      <c r="BU49" s="20"/>
      <c r="BV49" s="22">
        <v>45809</v>
      </c>
      <c r="BW49" s="21" t="s">
        <v>449</v>
      </c>
      <c r="BX49" s="21">
        <v>2</v>
      </c>
      <c r="BY49" s="21">
        <v>2.5</v>
      </c>
      <c r="CA49" s="20"/>
      <c r="CB49" s="22">
        <v>45809</v>
      </c>
      <c r="CC49" s="21" t="s">
        <v>449</v>
      </c>
      <c r="CD49" s="21">
        <v>2</v>
      </c>
      <c r="CE49" s="21">
        <v>2.5</v>
      </c>
      <c r="CG49" s="20"/>
      <c r="CH49" s="22">
        <v>45809</v>
      </c>
      <c r="CI49" s="21" t="s">
        <v>449</v>
      </c>
      <c r="CJ49" s="21">
        <v>2</v>
      </c>
      <c r="CK49" s="21">
        <v>2.5</v>
      </c>
      <c r="CM49" s="20"/>
      <c r="CN49" s="22">
        <v>45809</v>
      </c>
      <c r="CO49" s="21" t="s">
        <v>449</v>
      </c>
      <c r="CP49" s="21">
        <v>2</v>
      </c>
      <c r="CQ49" s="21">
        <v>2.5</v>
      </c>
      <c r="CS49" s="20"/>
      <c r="CT49" s="22">
        <v>45809</v>
      </c>
      <c r="CU49" s="21" t="s">
        <v>449</v>
      </c>
      <c r="CV49" s="21">
        <v>2</v>
      </c>
      <c r="CW49" s="21">
        <v>2.5</v>
      </c>
      <c r="CY49" s="20"/>
      <c r="CZ49" s="22">
        <v>45809</v>
      </c>
      <c r="DA49" s="21" t="s">
        <v>449</v>
      </c>
      <c r="DB49" s="21">
        <v>2</v>
      </c>
      <c r="DC49" s="21">
        <v>2.5</v>
      </c>
      <c r="DE49" s="20"/>
      <c r="DF49" s="22">
        <v>45809</v>
      </c>
      <c r="DG49" s="21" t="s">
        <v>449</v>
      </c>
      <c r="DH49" s="21">
        <v>2</v>
      </c>
      <c r="DI49" s="21">
        <v>2.5</v>
      </c>
      <c r="DK49" s="20"/>
      <c r="DL49" s="22">
        <v>45809</v>
      </c>
      <c r="DM49" s="21" t="s">
        <v>449</v>
      </c>
      <c r="DN49" s="21">
        <v>2</v>
      </c>
      <c r="DO49" s="21">
        <v>2.5</v>
      </c>
      <c r="DQ49" s="20"/>
      <c r="DR49" s="22">
        <v>45809</v>
      </c>
      <c r="DS49" s="21" t="s">
        <v>449</v>
      </c>
      <c r="DT49" s="21">
        <v>2</v>
      </c>
      <c r="DU49" s="21">
        <v>2.5</v>
      </c>
      <c r="DW49" s="20"/>
      <c r="DX49" s="22">
        <v>45809</v>
      </c>
      <c r="DY49" s="21" t="s">
        <v>449</v>
      </c>
      <c r="DZ49" s="21">
        <v>2</v>
      </c>
      <c r="EA49" s="21">
        <v>2.5</v>
      </c>
      <c r="EC49" s="20"/>
      <c r="ED49" s="22">
        <v>45809</v>
      </c>
      <c r="EE49" s="21" t="s">
        <v>449</v>
      </c>
      <c r="EF49" s="21">
        <v>2</v>
      </c>
      <c r="EG49" s="21">
        <v>2.5</v>
      </c>
      <c r="EI49" s="20"/>
      <c r="EJ49" s="22">
        <v>45809</v>
      </c>
      <c r="EK49" s="21" t="s">
        <v>449</v>
      </c>
      <c r="EL49" s="21">
        <v>2</v>
      </c>
      <c r="EM49" s="21">
        <v>2.5</v>
      </c>
      <c r="EO49" s="20"/>
      <c r="EP49" s="22">
        <v>45809</v>
      </c>
      <c r="EQ49" s="21" t="s">
        <v>449</v>
      </c>
      <c r="ER49" s="21">
        <v>2</v>
      </c>
      <c r="ES49" s="21">
        <v>2.5</v>
      </c>
      <c r="EU49" s="20"/>
      <c r="EV49" s="22">
        <v>45809</v>
      </c>
      <c r="EW49" s="21" t="s">
        <v>449</v>
      </c>
      <c r="EX49" s="21">
        <v>2</v>
      </c>
      <c r="EY49" s="21">
        <v>2.5</v>
      </c>
      <c r="FA49" s="20"/>
      <c r="FB49" s="22">
        <v>45809</v>
      </c>
      <c r="FC49" s="21" t="s">
        <v>449</v>
      </c>
      <c r="FD49" s="21">
        <v>2</v>
      </c>
      <c r="FE49" s="21">
        <v>2.5</v>
      </c>
      <c r="FG49" s="20"/>
      <c r="FH49" s="22">
        <v>45809</v>
      </c>
      <c r="FI49" s="21" t="s">
        <v>449</v>
      </c>
      <c r="FJ49" s="21">
        <v>2</v>
      </c>
      <c r="FK49" s="21">
        <v>2.5</v>
      </c>
      <c r="FM49" s="20"/>
      <c r="FN49" s="22">
        <v>45809</v>
      </c>
      <c r="FO49" s="21" t="s">
        <v>449</v>
      </c>
      <c r="FP49" s="21">
        <v>2</v>
      </c>
      <c r="FQ49" s="21">
        <v>2.5</v>
      </c>
      <c r="FS49" s="20"/>
      <c r="FT49" s="22">
        <v>45809</v>
      </c>
      <c r="FU49" s="21" t="s">
        <v>449</v>
      </c>
      <c r="FV49" s="21">
        <v>2</v>
      </c>
      <c r="FW49" s="21">
        <v>2.5</v>
      </c>
      <c r="FY49" s="20"/>
      <c r="FZ49" s="22"/>
      <c r="GA49" s="21"/>
      <c r="GB49" s="21"/>
      <c r="GC49" s="21"/>
    </row>
    <row r="50" spans="1:185" x14ac:dyDescent="0.2">
      <c r="A50" s="20"/>
      <c r="B50" s="22">
        <v>45809</v>
      </c>
      <c r="C50" s="21" t="s">
        <v>451</v>
      </c>
      <c r="D50" s="21">
        <v>12</v>
      </c>
      <c r="E50" s="21">
        <v>9</v>
      </c>
      <c r="G50" s="20"/>
      <c r="H50" s="22">
        <v>45809</v>
      </c>
      <c r="I50" s="21" t="s">
        <v>451</v>
      </c>
      <c r="J50" s="21">
        <v>12</v>
      </c>
      <c r="K50" s="21">
        <v>9</v>
      </c>
      <c r="M50" s="20"/>
      <c r="N50" s="22">
        <v>45809</v>
      </c>
      <c r="O50" s="1197" t="s">
        <v>451</v>
      </c>
      <c r="P50" s="21">
        <v>12</v>
      </c>
      <c r="Q50" s="21">
        <v>9</v>
      </c>
      <c r="S50" s="20"/>
      <c r="T50" s="22">
        <v>45809</v>
      </c>
      <c r="U50" s="21" t="s">
        <v>451</v>
      </c>
      <c r="V50" s="21">
        <v>12</v>
      </c>
      <c r="W50" s="21">
        <v>9</v>
      </c>
      <c r="Y50" s="20"/>
      <c r="Z50" s="22">
        <v>45809</v>
      </c>
      <c r="AA50" s="21" t="s">
        <v>451</v>
      </c>
      <c r="AB50" s="21">
        <v>12</v>
      </c>
      <c r="AC50" s="21">
        <v>9</v>
      </c>
      <c r="AE50" s="20"/>
      <c r="AF50" s="22">
        <v>45809</v>
      </c>
      <c r="AG50" s="21" t="s">
        <v>451</v>
      </c>
      <c r="AH50" s="21">
        <v>12</v>
      </c>
      <c r="AI50" s="21">
        <v>9</v>
      </c>
      <c r="AK50" s="20"/>
      <c r="AL50" s="22">
        <v>45809</v>
      </c>
      <c r="AM50" s="21" t="s">
        <v>451</v>
      </c>
      <c r="AN50" s="21">
        <v>12</v>
      </c>
      <c r="AO50" s="21">
        <v>9</v>
      </c>
      <c r="AQ50" s="20"/>
      <c r="AR50" s="22">
        <v>45809</v>
      </c>
      <c r="AS50" s="21" t="s">
        <v>451</v>
      </c>
      <c r="AT50" s="21">
        <v>12</v>
      </c>
      <c r="AU50" s="21">
        <v>9</v>
      </c>
      <c r="AW50" s="20"/>
      <c r="AX50" s="22">
        <v>45809</v>
      </c>
      <c r="AY50" s="21" t="s">
        <v>451</v>
      </c>
      <c r="AZ50" s="21">
        <v>12</v>
      </c>
      <c r="BA50" s="21">
        <v>9</v>
      </c>
      <c r="BC50" s="20"/>
      <c r="BD50" s="22">
        <v>45809</v>
      </c>
      <c r="BE50" s="21" t="s">
        <v>451</v>
      </c>
      <c r="BF50" s="21">
        <v>12</v>
      </c>
      <c r="BG50" s="21">
        <v>9</v>
      </c>
      <c r="BI50" s="20"/>
      <c r="BJ50" s="22">
        <v>45809</v>
      </c>
      <c r="BK50" s="21" t="s">
        <v>451</v>
      </c>
      <c r="BL50" s="21">
        <v>12</v>
      </c>
      <c r="BM50" s="21">
        <v>9</v>
      </c>
      <c r="BO50" s="20"/>
      <c r="BP50" s="22">
        <v>45809</v>
      </c>
      <c r="BQ50" s="21" t="s">
        <v>451</v>
      </c>
      <c r="BR50" s="21">
        <v>12</v>
      </c>
      <c r="BS50" s="21">
        <v>9</v>
      </c>
      <c r="BU50" s="20"/>
      <c r="BV50" s="22">
        <v>45809</v>
      </c>
      <c r="BW50" s="21" t="s">
        <v>451</v>
      </c>
      <c r="BX50" s="21">
        <v>12</v>
      </c>
      <c r="BY50" s="21">
        <v>9</v>
      </c>
      <c r="CA50" s="20"/>
      <c r="CB50" s="22">
        <v>45809</v>
      </c>
      <c r="CC50" s="21" t="s">
        <v>451</v>
      </c>
      <c r="CD50" s="21">
        <v>12</v>
      </c>
      <c r="CE50" s="21">
        <v>9</v>
      </c>
      <c r="CG50" s="20"/>
      <c r="CH50" s="22">
        <v>45809</v>
      </c>
      <c r="CI50" s="21" t="s">
        <v>451</v>
      </c>
      <c r="CJ50" s="21">
        <v>12</v>
      </c>
      <c r="CK50" s="21">
        <v>9</v>
      </c>
      <c r="CM50" s="20"/>
      <c r="CN50" s="22">
        <v>45809</v>
      </c>
      <c r="CO50" s="21" t="s">
        <v>451</v>
      </c>
      <c r="CP50" s="21">
        <v>12</v>
      </c>
      <c r="CQ50" s="21">
        <v>9</v>
      </c>
      <c r="CS50" s="20"/>
      <c r="CT50" s="22">
        <v>45809</v>
      </c>
      <c r="CU50" s="21" t="s">
        <v>451</v>
      </c>
      <c r="CV50" s="21">
        <v>12</v>
      </c>
      <c r="CW50" s="21">
        <v>9</v>
      </c>
      <c r="CY50" s="20"/>
      <c r="CZ50" s="22">
        <v>45809</v>
      </c>
      <c r="DA50" s="21" t="s">
        <v>451</v>
      </c>
      <c r="DB50" s="21">
        <v>12</v>
      </c>
      <c r="DC50" s="21">
        <v>9</v>
      </c>
      <c r="DE50" s="20"/>
      <c r="DF50" s="22">
        <v>45809</v>
      </c>
      <c r="DG50" s="21" t="s">
        <v>451</v>
      </c>
      <c r="DH50" s="21">
        <v>12</v>
      </c>
      <c r="DI50" s="21">
        <v>9</v>
      </c>
      <c r="DK50" s="20"/>
      <c r="DL50" s="22">
        <v>45809</v>
      </c>
      <c r="DM50" s="21" t="s">
        <v>451</v>
      </c>
      <c r="DN50" s="21">
        <v>12</v>
      </c>
      <c r="DO50" s="21">
        <v>9</v>
      </c>
      <c r="DQ50" s="20"/>
      <c r="DR50" s="22">
        <v>45809</v>
      </c>
      <c r="DS50" s="21" t="s">
        <v>451</v>
      </c>
      <c r="DT50" s="21">
        <v>12</v>
      </c>
      <c r="DU50" s="21">
        <v>9</v>
      </c>
      <c r="DW50" s="20"/>
      <c r="DX50" s="22">
        <v>45809</v>
      </c>
      <c r="DY50" s="21" t="s">
        <v>451</v>
      </c>
      <c r="DZ50" s="21">
        <v>12</v>
      </c>
      <c r="EA50" s="21">
        <v>9</v>
      </c>
      <c r="EC50" s="20"/>
      <c r="ED50" s="22">
        <v>45809</v>
      </c>
      <c r="EE50" s="21" t="s">
        <v>451</v>
      </c>
      <c r="EF50" s="21">
        <v>12</v>
      </c>
      <c r="EG50" s="21">
        <v>9</v>
      </c>
      <c r="EI50" s="20"/>
      <c r="EJ50" s="22">
        <v>45809</v>
      </c>
      <c r="EK50" s="21" t="s">
        <v>451</v>
      </c>
      <c r="EL50" s="21">
        <v>12</v>
      </c>
      <c r="EM50" s="21">
        <v>9</v>
      </c>
      <c r="EO50" s="20"/>
      <c r="EP50" s="22">
        <v>45809</v>
      </c>
      <c r="EQ50" s="21" t="s">
        <v>451</v>
      </c>
      <c r="ER50" s="21">
        <v>12</v>
      </c>
      <c r="ES50" s="21">
        <v>9</v>
      </c>
      <c r="EU50" s="20"/>
      <c r="EV50" s="22">
        <v>45809</v>
      </c>
      <c r="EW50" s="21" t="s">
        <v>451</v>
      </c>
      <c r="EX50" s="21">
        <v>12</v>
      </c>
      <c r="EY50" s="21">
        <v>9</v>
      </c>
      <c r="FA50" s="20"/>
      <c r="FB50" s="22">
        <v>45809</v>
      </c>
      <c r="FC50" s="21" t="s">
        <v>451</v>
      </c>
      <c r="FD50" s="21">
        <v>12</v>
      </c>
      <c r="FE50" s="21">
        <v>9</v>
      </c>
      <c r="FG50" s="20"/>
      <c r="FH50" s="22">
        <v>45809</v>
      </c>
      <c r="FI50" s="21" t="s">
        <v>451</v>
      </c>
      <c r="FJ50" s="21">
        <v>12</v>
      </c>
      <c r="FK50" s="21">
        <v>9</v>
      </c>
      <c r="FM50" s="20"/>
      <c r="FN50" s="22">
        <v>45809</v>
      </c>
      <c r="FO50" s="21" t="s">
        <v>451</v>
      </c>
      <c r="FP50" s="21">
        <v>12</v>
      </c>
      <c r="FQ50" s="21">
        <v>9</v>
      </c>
      <c r="FS50" s="20"/>
      <c r="FT50" s="22">
        <v>45809</v>
      </c>
      <c r="FU50" s="21" t="s">
        <v>451</v>
      </c>
      <c r="FV50" s="21">
        <v>12</v>
      </c>
      <c r="FW50" s="21">
        <v>9</v>
      </c>
      <c r="FY50" s="20"/>
      <c r="FZ50" s="22"/>
      <c r="GA50" s="21"/>
      <c r="GB50" s="21"/>
      <c r="GC50" s="21"/>
    </row>
    <row r="51" spans="1:185" x14ac:dyDescent="0.2">
      <c r="A51" s="20"/>
      <c r="B51" s="22">
        <v>45809</v>
      </c>
      <c r="C51" s="21" t="s">
        <v>456</v>
      </c>
      <c r="D51" s="21">
        <v>1</v>
      </c>
      <c r="E51" s="21">
        <v>2</v>
      </c>
      <c r="G51" s="20"/>
      <c r="H51" s="22">
        <v>45809</v>
      </c>
      <c r="I51" s="21" t="s">
        <v>456</v>
      </c>
      <c r="J51" s="21">
        <v>1</v>
      </c>
      <c r="K51" s="21">
        <v>2</v>
      </c>
      <c r="M51" s="20"/>
      <c r="N51" s="22">
        <v>45809</v>
      </c>
      <c r="O51" s="1197" t="s">
        <v>456</v>
      </c>
      <c r="P51" s="21">
        <v>1</v>
      </c>
      <c r="Q51" s="21">
        <v>2</v>
      </c>
      <c r="S51" s="20"/>
      <c r="T51" s="22">
        <v>45809</v>
      </c>
      <c r="U51" s="21" t="s">
        <v>456</v>
      </c>
      <c r="V51" s="21">
        <v>1</v>
      </c>
      <c r="W51" s="21">
        <v>2</v>
      </c>
      <c r="Y51" s="20"/>
      <c r="Z51" s="22">
        <v>45809</v>
      </c>
      <c r="AA51" s="21" t="s">
        <v>456</v>
      </c>
      <c r="AB51" s="21">
        <v>1</v>
      </c>
      <c r="AC51" s="21">
        <v>2</v>
      </c>
      <c r="AE51" s="20"/>
      <c r="AF51" s="22">
        <v>45809</v>
      </c>
      <c r="AG51" s="21" t="s">
        <v>456</v>
      </c>
      <c r="AH51" s="21">
        <v>1</v>
      </c>
      <c r="AI51" s="21">
        <v>2</v>
      </c>
      <c r="AK51" s="20"/>
      <c r="AL51" s="22">
        <v>45809</v>
      </c>
      <c r="AM51" s="21" t="s">
        <v>456</v>
      </c>
      <c r="AN51" s="21">
        <v>1</v>
      </c>
      <c r="AO51" s="21">
        <v>2</v>
      </c>
      <c r="AQ51" s="20"/>
      <c r="AR51" s="22">
        <v>45809</v>
      </c>
      <c r="AS51" s="21" t="s">
        <v>456</v>
      </c>
      <c r="AT51" s="21">
        <v>1</v>
      </c>
      <c r="AU51" s="21">
        <v>2</v>
      </c>
      <c r="AW51" s="20"/>
      <c r="AX51" s="22">
        <v>45809</v>
      </c>
      <c r="AY51" s="21" t="s">
        <v>456</v>
      </c>
      <c r="AZ51" s="21">
        <v>1</v>
      </c>
      <c r="BA51" s="21">
        <v>2</v>
      </c>
      <c r="BC51" s="20"/>
      <c r="BD51" s="22">
        <v>45809</v>
      </c>
      <c r="BE51" s="21" t="s">
        <v>456</v>
      </c>
      <c r="BF51" s="21">
        <v>1</v>
      </c>
      <c r="BG51" s="21">
        <v>2</v>
      </c>
      <c r="BI51" s="20"/>
      <c r="BJ51" s="22">
        <v>45809</v>
      </c>
      <c r="BK51" s="21" t="s">
        <v>456</v>
      </c>
      <c r="BL51" s="21">
        <v>1</v>
      </c>
      <c r="BM51" s="21">
        <v>2</v>
      </c>
      <c r="BO51" s="20"/>
      <c r="BP51" s="22">
        <v>45809</v>
      </c>
      <c r="BQ51" s="21" t="s">
        <v>456</v>
      </c>
      <c r="BR51" s="21">
        <v>1</v>
      </c>
      <c r="BS51" s="21">
        <v>2</v>
      </c>
      <c r="BU51" s="20"/>
      <c r="BV51" s="22">
        <v>45809</v>
      </c>
      <c r="BW51" s="21" t="s">
        <v>456</v>
      </c>
      <c r="BX51" s="21">
        <v>1</v>
      </c>
      <c r="BY51" s="21">
        <v>2</v>
      </c>
      <c r="CA51" s="20"/>
      <c r="CB51" s="22">
        <v>45809</v>
      </c>
      <c r="CC51" s="21" t="s">
        <v>456</v>
      </c>
      <c r="CD51" s="21">
        <v>1</v>
      </c>
      <c r="CE51" s="21">
        <v>2</v>
      </c>
      <c r="CG51" s="20"/>
      <c r="CH51" s="22">
        <v>45809</v>
      </c>
      <c r="CI51" s="21" t="s">
        <v>456</v>
      </c>
      <c r="CJ51" s="21">
        <v>1</v>
      </c>
      <c r="CK51" s="21">
        <v>2</v>
      </c>
      <c r="CM51" s="20"/>
      <c r="CN51" s="22">
        <v>45809</v>
      </c>
      <c r="CO51" s="21" t="s">
        <v>456</v>
      </c>
      <c r="CP51" s="21">
        <v>1</v>
      </c>
      <c r="CQ51" s="21">
        <v>2</v>
      </c>
      <c r="CS51" s="20"/>
      <c r="CT51" s="22">
        <v>45809</v>
      </c>
      <c r="CU51" s="21" t="s">
        <v>456</v>
      </c>
      <c r="CV51" s="21">
        <v>1</v>
      </c>
      <c r="CW51" s="21">
        <v>2</v>
      </c>
      <c r="CY51" s="20"/>
      <c r="CZ51" s="22">
        <v>45809</v>
      </c>
      <c r="DA51" s="21" t="s">
        <v>456</v>
      </c>
      <c r="DB51" s="21">
        <v>1</v>
      </c>
      <c r="DC51" s="21">
        <v>2</v>
      </c>
      <c r="DE51" s="20"/>
      <c r="DF51" s="22">
        <v>45809</v>
      </c>
      <c r="DG51" s="21" t="s">
        <v>456</v>
      </c>
      <c r="DH51" s="21">
        <v>1</v>
      </c>
      <c r="DI51" s="21">
        <v>2</v>
      </c>
      <c r="DK51" s="20"/>
      <c r="DL51" s="22">
        <v>45809</v>
      </c>
      <c r="DM51" s="21" t="s">
        <v>456</v>
      </c>
      <c r="DN51" s="21">
        <v>1</v>
      </c>
      <c r="DO51" s="21">
        <v>2</v>
      </c>
      <c r="DQ51" s="20"/>
      <c r="DR51" s="22">
        <v>45809</v>
      </c>
      <c r="DS51" s="21" t="s">
        <v>456</v>
      </c>
      <c r="DT51" s="21">
        <v>1</v>
      </c>
      <c r="DU51" s="21">
        <v>2</v>
      </c>
      <c r="DW51" s="20"/>
      <c r="DX51" s="22">
        <v>45809</v>
      </c>
      <c r="DY51" s="21" t="s">
        <v>456</v>
      </c>
      <c r="DZ51" s="21">
        <v>1</v>
      </c>
      <c r="EA51" s="21">
        <v>2</v>
      </c>
      <c r="EC51" s="20"/>
      <c r="ED51" s="22">
        <v>45809</v>
      </c>
      <c r="EE51" s="21" t="s">
        <v>456</v>
      </c>
      <c r="EF51" s="21">
        <v>1</v>
      </c>
      <c r="EG51" s="21">
        <v>2</v>
      </c>
      <c r="EI51" s="20"/>
      <c r="EJ51" s="22">
        <v>45809</v>
      </c>
      <c r="EK51" s="21" t="s">
        <v>456</v>
      </c>
      <c r="EL51" s="21">
        <v>1</v>
      </c>
      <c r="EM51" s="21">
        <v>2</v>
      </c>
      <c r="EO51" s="20"/>
      <c r="EP51" s="22">
        <v>45809</v>
      </c>
      <c r="EQ51" s="21" t="s">
        <v>456</v>
      </c>
      <c r="ER51" s="21">
        <v>1</v>
      </c>
      <c r="ES51" s="21">
        <v>2</v>
      </c>
      <c r="EU51" s="20"/>
      <c r="EV51" s="22">
        <v>45809</v>
      </c>
      <c r="EW51" s="21" t="s">
        <v>456</v>
      </c>
      <c r="EX51" s="21">
        <v>1</v>
      </c>
      <c r="EY51" s="21">
        <v>2</v>
      </c>
      <c r="FA51" s="20"/>
      <c r="FB51" s="22">
        <v>45809</v>
      </c>
      <c r="FC51" s="21" t="s">
        <v>456</v>
      </c>
      <c r="FD51" s="21">
        <v>1</v>
      </c>
      <c r="FE51" s="21">
        <v>2</v>
      </c>
      <c r="FG51" s="20"/>
      <c r="FH51" s="22">
        <v>45809</v>
      </c>
      <c r="FI51" s="21" t="s">
        <v>456</v>
      </c>
      <c r="FJ51" s="21">
        <v>1</v>
      </c>
      <c r="FK51" s="21">
        <v>2</v>
      </c>
      <c r="FM51" s="20"/>
      <c r="FN51" s="22">
        <v>45809</v>
      </c>
      <c r="FO51" s="21" t="s">
        <v>456</v>
      </c>
      <c r="FP51" s="21">
        <v>1</v>
      </c>
      <c r="FQ51" s="21">
        <v>2</v>
      </c>
      <c r="FS51" s="20"/>
      <c r="FT51" s="22">
        <v>45809</v>
      </c>
      <c r="FU51" s="21" t="s">
        <v>456</v>
      </c>
      <c r="FV51" s="21">
        <v>1</v>
      </c>
      <c r="FW51" s="21">
        <v>2</v>
      </c>
      <c r="FY51" s="20"/>
      <c r="FZ51" s="22"/>
      <c r="GA51" s="21"/>
      <c r="GB51" s="21"/>
      <c r="GC51" s="21"/>
    </row>
    <row r="52" spans="1:185" x14ac:dyDescent="0.2">
      <c r="A52" s="20"/>
      <c r="B52" s="22">
        <v>45809</v>
      </c>
      <c r="C52" s="21" t="s">
        <v>454</v>
      </c>
      <c r="D52" s="21">
        <v>3</v>
      </c>
      <c r="E52" s="21">
        <v>2.1</v>
      </c>
      <c r="G52" s="20"/>
      <c r="H52" s="22">
        <v>45809</v>
      </c>
      <c r="I52" s="21" t="s">
        <v>454</v>
      </c>
      <c r="J52" s="21">
        <v>3</v>
      </c>
      <c r="K52" s="21">
        <v>2.1</v>
      </c>
      <c r="M52" s="20"/>
      <c r="N52" s="22">
        <v>45809</v>
      </c>
      <c r="O52" s="21" t="s">
        <v>454</v>
      </c>
      <c r="P52" s="21">
        <v>3</v>
      </c>
      <c r="Q52" s="21">
        <v>2.1</v>
      </c>
      <c r="S52" s="20"/>
      <c r="T52" s="22">
        <v>45809</v>
      </c>
      <c r="U52" s="21" t="s">
        <v>454</v>
      </c>
      <c r="V52" s="21">
        <v>3</v>
      </c>
      <c r="W52" s="21">
        <v>2.1</v>
      </c>
      <c r="Y52" s="20"/>
      <c r="Z52" s="22">
        <v>45809</v>
      </c>
      <c r="AA52" s="21" t="s">
        <v>454</v>
      </c>
      <c r="AB52" s="21">
        <v>3</v>
      </c>
      <c r="AC52" s="21">
        <v>2.1</v>
      </c>
      <c r="AE52" s="20"/>
      <c r="AF52" s="22">
        <v>45809</v>
      </c>
      <c r="AG52" s="21" t="s">
        <v>454</v>
      </c>
      <c r="AH52" s="21">
        <v>3</v>
      </c>
      <c r="AI52" s="21">
        <v>2.1</v>
      </c>
      <c r="AK52" s="20"/>
      <c r="AL52" s="22">
        <v>45809</v>
      </c>
      <c r="AM52" s="21" t="s">
        <v>454</v>
      </c>
      <c r="AN52" s="21">
        <v>3</v>
      </c>
      <c r="AO52" s="21">
        <v>2.1</v>
      </c>
      <c r="AQ52" s="20"/>
      <c r="AR52" s="22">
        <v>45809</v>
      </c>
      <c r="AS52" s="21" t="s">
        <v>454</v>
      </c>
      <c r="AT52" s="21">
        <v>3</v>
      </c>
      <c r="AU52" s="21">
        <v>2.1</v>
      </c>
      <c r="AW52" s="20"/>
      <c r="AX52" s="22">
        <v>45809</v>
      </c>
      <c r="AY52" s="21" t="s">
        <v>454</v>
      </c>
      <c r="AZ52" s="21">
        <v>3</v>
      </c>
      <c r="BA52" s="21">
        <v>2.1</v>
      </c>
      <c r="BC52" s="20"/>
      <c r="BD52" s="22">
        <v>45809</v>
      </c>
      <c r="BE52" s="21" t="s">
        <v>454</v>
      </c>
      <c r="BF52" s="21">
        <v>3</v>
      </c>
      <c r="BG52" s="21">
        <v>2.1</v>
      </c>
      <c r="BI52" s="20"/>
      <c r="BJ52" s="22">
        <v>45809</v>
      </c>
      <c r="BK52" s="21" t="s">
        <v>454</v>
      </c>
      <c r="BL52" s="21">
        <v>3</v>
      </c>
      <c r="BM52" s="21">
        <v>2.1</v>
      </c>
      <c r="BO52" s="20"/>
      <c r="BP52" s="22">
        <v>45809</v>
      </c>
      <c r="BQ52" s="21" t="s">
        <v>454</v>
      </c>
      <c r="BR52" s="21">
        <v>3</v>
      </c>
      <c r="BS52" s="21">
        <v>2.1</v>
      </c>
      <c r="BU52" s="20"/>
      <c r="BV52" s="22">
        <v>45809</v>
      </c>
      <c r="BW52" s="21" t="s">
        <v>454</v>
      </c>
      <c r="BX52" s="21">
        <v>3</v>
      </c>
      <c r="BY52" s="21">
        <v>2.1</v>
      </c>
      <c r="CA52" s="20"/>
      <c r="CB52" s="22">
        <v>45809</v>
      </c>
      <c r="CC52" s="21" t="s">
        <v>454</v>
      </c>
      <c r="CD52" s="21">
        <v>3</v>
      </c>
      <c r="CE52" s="21">
        <v>2.1</v>
      </c>
      <c r="CG52" s="20"/>
      <c r="CH52" s="22">
        <v>45809</v>
      </c>
      <c r="CI52" s="21" t="s">
        <v>454</v>
      </c>
      <c r="CJ52" s="21">
        <v>3</v>
      </c>
      <c r="CK52" s="21">
        <v>2.1</v>
      </c>
      <c r="CM52" s="20"/>
      <c r="CN52" s="22">
        <v>45809</v>
      </c>
      <c r="CO52" s="21" t="s">
        <v>454</v>
      </c>
      <c r="CP52" s="21">
        <v>3</v>
      </c>
      <c r="CQ52" s="21">
        <v>2.1</v>
      </c>
      <c r="CS52" s="20"/>
      <c r="CT52" s="22">
        <v>45809</v>
      </c>
      <c r="CU52" s="21" t="s">
        <v>454</v>
      </c>
      <c r="CV52" s="21">
        <v>3</v>
      </c>
      <c r="CW52" s="21">
        <v>2.1</v>
      </c>
      <c r="CY52" s="20"/>
      <c r="CZ52" s="22">
        <v>45809</v>
      </c>
      <c r="DA52" s="21" t="s">
        <v>454</v>
      </c>
      <c r="DB52" s="21">
        <v>3</v>
      </c>
      <c r="DC52" s="21">
        <v>2.1</v>
      </c>
      <c r="DE52" s="20"/>
      <c r="DF52" s="22">
        <v>45809</v>
      </c>
      <c r="DG52" s="21" t="s">
        <v>454</v>
      </c>
      <c r="DH52" s="21">
        <v>3</v>
      </c>
      <c r="DI52" s="21">
        <v>2.1</v>
      </c>
      <c r="DK52" s="20"/>
      <c r="DL52" s="22">
        <v>45809</v>
      </c>
      <c r="DM52" s="21" t="s">
        <v>454</v>
      </c>
      <c r="DN52" s="21">
        <v>3</v>
      </c>
      <c r="DO52" s="21">
        <v>2.1</v>
      </c>
      <c r="DQ52" s="20"/>
      <c r="DR52" s="22">
        <v>45809</v>
      </c>
      <c r="DS52" s="21" t="s">
        <v>454</v>
      </c>
      <c r="DT52" s="21">
        <v>3</v>
      </c>
      <c r="DU52" s="21">
        <v>2.1</v>
      </c>
      <c r="DW52" s="20"/>
      <c r="DX52" s="22">
        <v>45809</v>
      </c>
      <c r="DY52" s="21" t="s">
        <v>454</v>
      </c>
      <c r="DZ52" s="21">
        <v>3</v>
      </c>
      <c r="EA52" s="21">
        <v>2.1</v>
      </c>
      <c r="EC52" s="20"/>
      <c r="ED52" s="22">
        <v>45809</v>
      </c>
      <c r="EE52" s="21" t="s">
        <v>454</v>
      </c>
      <c r="EF52" s="21">
        <v>3</v>
      </c>
      <c r="EG52" s="21">
        <v>2.1</v>
      </c>
      <c r="EI52" s="20"/>
      <c r="EJ52" s="22">
        <v>45809</v>
      </c>
      <c r="EK52" s="21" t="s">
        <v>454</v>
      </c>
      <c r="EL52" s="21">
        <v>3</v>
      </c>
      <c r="EM52" s="21">
        <v>2.1</v>
      </c>
      <c r="EO52" s="20"/>
      <c r="EP52" s="22">
        <v>45809</v>
      </c>
      <c r="EQ52" s="21" t="s">
        <v>454</v>
      </c>
      <c r="ER52" s="21">
        <v>3</v>
      </c>
      <c r="ES52" s="21">
        <v>2.1</v>
      </c>
      <c r="EU52" s="20"/>
      <c r="EV52" s="22">
        <v>45809</v>
      </c>
      <c r="EW52" s="21" t="s">
        <v>454</v>
      </c>
      <c r="EX52" s="21">
        <v>3</v>
      </c>
      <c r="EY52" s="21">
        <v>2.1</v>
      </c>
      <c r="FA52" s="20"/>
      <c r="FB52" s="22">
        <v>45809</v>
      </c>
      <c r="FC52" s="21" t="s">
        <v>454</v>
      </c>
      <c r="FD52" s="21">
        <v>3</v>
      </c>
      <c r="FE52" s="21">
        <v>2.1</v>
      </c>
      <c r="FG52" s="20"/>
      <c r="FH52" s="22">
        <v>45809</v>
      </c>
      <c r="FI52" s="21" t="s">
        <v>454</v>
      </c>
      <c r="FJ52" s="21">
        <v>3</v>
      </c>
      <c r="FK52" s="21">
        <v>2.1</v>
      </c>
      <c r="FM52" s="20"/>
      <c r="FN52" s="22">
        <v>45809</v>
      </c>
      <c r="FO52" s="21" t="s">
        <v>454</v>
      </c>
      <c r="FP52" s="21">
        <v>3</v>
      </c>
      <c r="FQ52" s="21">
        <v>2.1</v>
      </c>
      <c r="FS52" s="20"/>
      <c r="FT52" s="22">
        <v>45809</v>
      </c>
      <c r="FU52" s="21" t="s">
        <v>454</v>
      </c>
      <c r="FV52" s="21">
        <v>3</v>
      </c>
      <c r="FW52" s="21">
        <v>2.1</v>
      </c>
      <c r="FY52" s="20"/>
      <c r="FZ52" s="22"/>
      <c r="GA52" s="21"/>
      <c r="GB52" s="21"/>
      <c r="GC52" s="21"/>
    </row>
    <row r="53" spans="1:185" x14ac:dyDescent="0.2">
      <c r="A53" s="20"/>
      <c r="B53" s="22">
        <v>45809</v>
      </c>
      <c r="C53" s="21" t="s">
        <v>457</v>
      </c>
      <c r="D53" s="21">
        <v>1</v>
      </c>
      <c r="E53" s="21">
        <v>1.2</v>
      </c>
      <c r="G53" s="20"/>
      <c r="H53" s="22">
        <v>45809</v>
      </c>
      <c r="I53" s="21" t="s">
        <v>457</v>
      </c>
      <c r="J53" s="21">
        <v>1</v>
      </c>
      <c r="K53" s="21">
        <v>1.2</v>
      </c>
      <c r="M53" s="20"/>
      <c r="N53" s="22">
        <v>45809</v>
      </c>
      <c r="O53" s="21" t="s">
        <v>457</v>
      </c>
      <c r="P53" s="21">
        <v>1</v>
      </c>
      <c r="Q53" s="21">
        <v>1.2</v>
      </c>
      <c r="S53" s="20"/>
      <c r="T53" s="22">
        <v>45809</v>
      </c>
      <c r="U53" s="21" t="s">
        <v>457</v>
      </c>
      <c r="V53" s="21">
        <v>1</v>
      </c>
      <c r="W53" s="21">
        <v>1.2</v>
      </c>
      <c r="Y53" s="20"/>
      <c r="Z53" s="22">
        <v>45809</v>
      </c>
      <c r="AA53" s="21" t="s">
        <v>457</v>
      </c>
      <c r="AB53" s="21">
        <v>1</v>
      </c>
      <c r="AC53" s="21">
        <v>1.2</v>
      </c>
      <c r="AE53" s="20"/>
      <c r="AF53" s="22">
        <v>45809</v>
      </c>
      <c r="AG53" s="21" t="s">
        <v>457</v>
      </c>
      <c r="AH53" s="21">
        <v>1</v>
      </c>
      <c r="AI53" s="21">
        <v>1.2</v>
      </c>
      <c r="AK53" s="20"/>
      <c r="AL53" s="22">
        <v>45809</v>
      </c>
      <c r="AM53" s="21" t="s">
        <v>457</v>
      </c>
      <c r="AN53" s="21">
        <v>1</v>
      </c>
      <c r="AO53" s="21">
        <v>1.2</v>
      </c>
      <c r="AQ53" s="20"/>
      <c r="AR53" s="22">
        <v>45809</v>
      </c>
      <c r="AS53" s="21" t="s">
        <v>457</v>
      </c>
      <c r="AT53" s="21">
        <v>1</v>
      </c>
      <c r="AU53" s="21">
        <v>1.2</v>
      </c>
      <c r="AW53" s="20"/>
      <c r="AX53" s="22">
        <v>45809</v>
      </c>
      <c r="AY53" s="21" t="s">
        <v>457</v>
      </c>
      <c r="AZ53" s="21">
        <v>1</v>
      </c>
      <c r="BA53" s="21">
        <v>1.2</v>
      </c>
      <c r="BC53" s="20"/>
      <c r="BD53" s="22">
        <v>45809</v>
      </c>
      <c r="BE53" s="21" t="s">
        <v>457</v>
      </c>
      <c r="BF53" s="21">
        <v>1</v>
      </c>
      <c r="BG53" s="21">
        <v>1.2</v>
      </c>
      <c r="BI53" s="20"/>
      <c r="BJ53" s="22">
        <v>45809</v>
      </c>
      <c r="BK53" s="21" t="s">
        <v>457</v>
      </c>
      <c r="BL53" s="21">
        <v>1</v>
      </c>
      <c r="BM53" s="21">
        <v>1.2</v>
      </c>
      <c r="BO53" s="20"/>
      <c r="BP53" s="22">
        <v>45809</v>
      </c>
      <c r="BQ53" s="21" t="s">
        <v>457</v>
      </c>
      <c r="BR53" s="21">
        <v>1</v>
      </c>
      <c r="BS53" s="21">
        <v>1.2</v>
      </c>
      <c r="BU53" s="20"/>
      <c r="BV53" s="22">
        <v>45809</v>
      </c>
      <c r="BW53" s="21" t="s">
        <v>457</v>
      </c>
      <c r="BX53" s="21">
        <v>1</v>
      </c>
      <c r="BY53" s="21">
        <v>1.2</v>
      </c>
      <c r="CA53" s="20"/>
      <c r="CB53" s="22">
        <v>45809</v>
      </c>
      <c r="CC53" s="21" t="s">
        <v>457</v>
      </c>
      <c r="CD53" s="21">
        <v>1</v>
      </c>
      <c r="CE53" s="21">
        <v>1.2</v>
      </c>
      <c r="CG53" s="20"/>
      <c r="CH53" s="22">
        <v>45809</v>
      </c>
      <c r="CI53" s="21" t="s">
        <v>457</v>
      </c>
      <c r="CJ53" s="21">
        <v>1</v>
      </c>
      <c r="CK53" s="21">
        <v>1.2</v>
      </c>
      <c r="CM53" s="20"/>
      <c r="CN53" s="22">
        <v>45809</v>
      </c>
      <c r="CO53" s="21" t="s">
        <v>457</v>
      </c>
      <c r="CP53" s="21">
        <v>1</v>
      </c>
      <c r="CQ53" s="21">
        <v>1.2</v>
      </c>
      <c r="CS53" s="20"/>
      <c r="CT53" s="22">
        <v>45809</v>
      </c>
      <c r="CU53" s="21" t="s">
        <v>457</v>
      </c>
      <c r="CV53" s="21">
        <v>1</v>
      </c>
      <c r="CW53" s="21">
        <v>1.2</v>
      </c>
      <c r="CY53" s="20"/>
      <c r="CZ53" s="22">
        <v>45809</v>
      </c>
      <c r="DA53" s="21" t="s">
        <v>457</v>
      </c>
      <c r="DB53" s="21">
        <v>1</v>
      </c>
      <c r="DC53" s="21">
        <v>1.2</v>
      </c>
      <c r="DE53" s="20"/>
      <c r="DF53" s="22">
        <v>45809</v>
      </c>
      <c r="DG53" s="21" t="s">
        <v>457</v>
      </c>
      <c r="DH53" s="21">
        <v>1</v>
      </c>
      <c r="DI53" s="21">
        <v>1.2</v>
      </c>
      <c r="DK53" s="20"/>
      <c r="DL53" s="22">
        <v>45809</v>
      </c>
      <c r="DM53" s="21" t="s">
        <v>457</v>
      </c>
      <c r="DN53" s="21">
        <v>1</v>
      </c>
      <c r="DO53" s="21">
        <v>1.2</v>
      </c>
      <c r="DQ53" s="20"/>
      <c r="DR53" s="22">
        <v>45809</v>
      </c>
      <c r="DS53" s="21" t="s">
        <v>457</v>
      </c>
      <c r="DT53" s="21">
        <v>1</v>
      </c>
      <c r="DU53" s="21">
        <v>1.2</v>
      </c>
      <c r="DW53" s="20"/>
      <c r="DX53" s="22">
        <v>45809</v>
      </c>
      <c r="DY53" s="21" t="s">
        <v>457</v>
      </c>
      <c r="DZ53" s="21">
        <v>1</v>
      </c>
      <c r="EA53" s="21">
        <v>1.2</v>
      </c>
      <c r="EC53" s="20"/>
      <c r="ED53" s="22">
        <v>45809</v>
      </c>
      <c r="EE53" s="21" t="s">
        <v>457</v>
      </c>
      <c r="EF53" s="21">
        <v>1</v>
      </c>
      <c r="EG53" s="21">
        <v>1.2</v>
      </c>
      <c r="EI53" s="20"/>
      <c r="EJ53" s="22">
        <v>45809</v>
      </c>
      <c r="EK53" s="21" t="s">
        <v>457</v>
      </c>
      <c r="EL53" s="21">
        <v>1</v>
      </c>
      <c r="EM53" s="21">
        <v>1.2</v>
      </c>
      <c r="EO53" s="20"/>
      <c r="EP53" s="22">
        <v>45809</v>
      </c>
      <c r="EQ53" s="21" t="s">
        <v>457</v>
      </c>
      <c r="ER53" s="21">
        <v>1</v>
      </c>
      <c r="ES53" s="21">
        <v>1.2</v>
      </c>
      <c r="EU53" s="20"/>
      <c r="EV53" s="22">
        <v>45809</v>
      </c>
      <c r="EW53" s="21" t="s">
        <v>457</v>
      </c>
      <c r="EX53" s="21">
        <v>1</v>
      </c>
      <c r="EY53" s="21">
        <v>1.2</v>
      </c>
      <c r="FA53" s="20"/>
      <c r="FB53" s="22">
        <v>45809</v>
      </c>
      <c r="FC53" s="21" t="s">
        <v>457</v>
      </c>
      <c r="FD53" s="21">
        <v>1</v>
      </c>
      <c r="FE53" s="21">
        <v>1.2</v>
      </c>
      <c r="FG53" s="20"/>
      <c r="FH53" s="22">
        <v>45809</v>
      </c>
      <c r="FI53" s="21" t="s">
        <v>457</v>
      </c>
      <c r="FJ53" s="21">
        <v>1</v>
      </c>
      <c r="FK53" s="21">
        <v>1.2</v>
      </c>
      <c r="FM53" s="20"/>
      <c r="FN53" s="22">
        <v>45809</v>
      </c>
      <c r="FO53" s="21" t="s">
        <v>457</v>
      </c>
      <c r="FP53" s="21">
        <v>1</v>
      </c>
      <c r="FQ53" s="21">
        <v>1.2</v>
      </c>
      <c r="FS53" s="20"/>
      <c r="FT53" s="22">
        <v>45809</v>
      </c>
      <c r="FU53" s="21" t="s">
        <v>457</v>
      </c>
      <c r="FV53" s="21">
        <v>1</v>
      </c>
      <c r="FW53" s="21">
        <v>1.2</v>
      </c>
      <c r="FY53" s="20"/>
      <c r="FZ53" s="22"/>
      <c r="GA53" s="21"/>
      <c r="GB53" s="21"/>
      <c r="GC53" s="21"/>
    </row>
    <row r="54" spans="1:185" x14ac:dyDescent="0.2">
      <c r="A54" s="20"/>
      <c r="B54" s="22">
        <v>45809</v>
      </c>
      <c r="C54" s="21" t="s">
        <v>455</v>
      </c>
      <c r="D54" s="21">
        <v>1</v>
      </c>
      <c r="E54" s="21">
        <v>1.25</v>
      </c>
      <c r="G54" s="20"/>
      <c r="H54" s="22">
        <v>45809</v>
      </c>
      <c r="I54" s="21" t="s">
        <v>455</v>
      </c>
      <c r="J54" s="21">
        <v>1</v>
      </c>
      <c r="K54" s="21">
        <v>1.25</v>
      </c>
      <c r="M54" s="20"/>
      <c r="N54" s="22">
        <v>45809</v>
      </c>
      <c r="O54" s="21" t="s">
        <v>455</v>
      </c>
      <c r="P54" s="21">
        <v>1</v>
      </c>
      <c r="Q54" s="21">
        <v>1.25</v>
      </c>
      <c r="S54" s="20"/>
      <c r="T54" s="22">
        <v>45809</v>
      </c>
      <c r="U54" s="21" t="s">
        <v>455</v>
      </c>
      <c r="V54" s="21">
        <v>1</v>
      </c>
      <c r="W54" s="21">
        <v>1.25</v>
      </c>
      <c r="Y54" s="20"/>
      <c r="Z54" s="22">
        <v>45809</v>
      </c>
      <c r="AA54" s="21" t="s">
        <v>455</v>
      </c>
      <c r="AB54" s="21">
        <v>1</v>
      </c>
      <c r="AC54" s="21">
        <v>1.25</v>
      </c>
      <c r="AE54" s="20"/>
      <c r="AF54" s="22">
        <v>45809</v>
      </c>
      <c r="AG54" s="21" t="s">
        <v>455</v>
      </c>
      <c r="AH54" s="21">
        <v>1</v>
      </c>
      <c r="AI54" s="21">
        <v>1.25</v>
      </c>
      <c r="AK54" s="20"/>
      <c r="AL54" s="22">
        <v>45809</v>
      </c>
      <c r="AM54" s="21" t="s">
        <v>455</v>
      </c>
      <c r="AN54" s="21">
        <v>1</v>
      </c>
      <c r="AO54" s="21">
        <v>1.25</v>
      </c>
      <c r="AQ54" s="20"/>
      <c r="AR54" s="22">
        <v>45809</v>
      </c>
      <c r="AS54" s="21" t="s">
        <v>455</v>
      </c>
      <c r="AT54" s="21">
        <v>1</v>
      </c>
      <c r="AU54" s="21">
        <v>1.25</v>
      </c>
      <c r="AW54" s="20"/>
      <c r="AX54" s="22">
        <v>45809</v>
      </c>
      <c r="AY54" s="21" t="s">
        <v>455</v>
      </c>
      <c r="AZ54" s="21">
        <v>1</v>
      </c>
      <c r="BA54" s="21">
        <v>1.25</v>
      </c>
      <c r="BC54" s="20"/>
      <c r="BD54" s="22">
        <v>45809</v>
      </c>
      <c r="BE54" s="21" t="s">
        <v>455</v>
      </c>
      <c r="BF54" s="21">
        <v>1</v>
      </c>
      <c r="BG54" s="21">
        <v>1.25</v>
      </c>
      <c r="BI54" s="20"/>
      <c r="BJ54" s="22">
        <v>45809</v>
      </c>
      <c r="BK54" s="21" t="s">
        <v>455</v>
      </c>
      <c r="BL54" s="21">
        <v>1</v>
      </c>
      <c r="BM54" s="21">
        <v>1.25</v>
      </c>
      <c r="BO54" s="20"/>
      <c r="BP54" s="22">
        <v>45809</v>
      </c>
      <c r="BQ54" s="21" t="s">
        <v>455</v>
      </c>
      <c r="BR54" s="21">
        <v>1</v>
      </c>
      <c r="BS54" s="21">
        <v>1.25</v>
      </c>
      <c r="BU54" s="20"/>
      <c r="BV54" s="22">
        <v>45809</v>
      </c>
      <c r="BW54" s="21" t="s">
        <v>455</v>
      </c>
      <c r="BX54" s="21">
        <v>1</v>
      </c>
      <c r="BY54" s="21">
        <v>1.25</v>
      </c>
      <c r="CA54" s="20"/>
      <c r="CB54" s="22">
        <v>45809</v>
      </c>
      <c r="CC54" s="21" t="s">
        <v>455</v>
      </c>
      <c r="CD54" s="21">
        <v>1</v>
      </c>
      <c r="CE54" s="21">
        <v>1.25</v>
      </c>
      <c r="CG54" s="20"/>
      <c r="CH54" s="22">
        <v>45809</v>
      </c>
      <c r="CI54" s="21" t="s">
        <v>455</v>
      </c>
      <c r="CJ54" s="21">
        <v>1</v>
      </c>
      <c r="CK54" s="21">
        <v>1.25</v>
      </c>
      <c r="CM54" s="20"/>
      <c r="CN54" s="22">
        <v>45809</v>
      </c>
      <c r="CO54" s="21" t="s">
        <v>455</v>
      </c>
      <c r="CP54" s="21">
        <v>1</v>
      </c>
      <c r="CQ54" s="21">
        <v>1.25</v>
      </c>
      <c r="CS54" s="20"/>
      <c r="CT54" s="22">
        <v>45809</v>
      </c>
      <c r="CU54" s="21" t="s">
        <v>455</v>
      </c>
      <c r="CV54" s="21">
        <v>1</v>
      </c>
      <c r="CW54" s="21">
        <v>1.25</v>
      </c>
      <c r="CY54" s="20"/>
      <c r="CZ54" s="22">
        <v>45809</v>
      </c>
      <c r="DA54" s="21" t="s">
        <v>455</v>
      </c>
      <c r="DB54" s="21">
        <v>1</v>
      </c>
      <c r="DC54" s="21">
        <v>1.25</v>
      </c>
      <c r="DE54" s="20"/>
      <c r="DF54" s="22">
        <v>45809</v>
      </c>
      <c r="DG54" s="21" t="s">
        <v>455</v>
      </c>
      <c r="DH54" s="21">
        <v>1</v>
      </c>
      <c r="DI54" s="21">
        <v>1.25</v>
      </c>
      <c r="DK54" s="20"/>
      <c r="DL54" s="22">
        <v>45809</v>
      </c>
      <c r="DM54" s="21" t="s">
        <v>455</v>
      </c>
      <c r="DN54" s="21">
        <v>1</v>
      </c>
      <c r="DO54" s="21">
        <v>1.25</v>
      </c>
      <c r="DQ54" s="20"/>
      <c r="DR54" s="22">
        <v>45809</v>
      </c>
      <c r="DS54" s="21" t="s">
        <v>455</v>
      </c>
      <c r="DT54" s="21">
        <v>1</v>
      </c>
      <c r="DU54" s="21">
        <v>1.25</v>
      </c>
      <c r="DW54" s="20"/>
      <c r="DX54" s="22">
        <v>45809</v>
      </c>
      <c r="DY54" s="21" t="s">
        <v>455</v>
      </c>
      <c r="DZ54" s="21">
        <v>1</v>
      </c>
      <c r="EA54" s="21">
        <v>1.25</v>
      </c>
      <c r="EC54" s="20"/>
      <c r="ED54" s="22">
        <v>45809</v>
      </c>
      <c r="EE54" s="21" t="s">
        <v>455</v>
      </c>
      <c r="EF54" s="21">
        <v>1</v>
      </c>
      <c r="EG54" s="21">
        <v>1.25</v>
      </c>
      <c r="EI54" s="20"/>
      <c r="EJ54" s="22">
        <v>45809</v>
      </c>
      <c r="EK54" s="21" t="s">
        <v>455</v>
      </c>
      <c r="EL54" s="21">
        <v>1</v>
      </c>
      <c r="EM54" s="21">
        <v>1.25</v>
      </c>
      <c r="EO54" s="20"/>
      <c r="EP54" s="22">
        <v>45809</v>
      </c>
      <c r="EQ54" s="21" t="s">
        <v>455</v>
      </c>
      <c r="ER54" s="21">
        <v>1</v>
      </c>
      <c r="ES54" s="21">
        <v>1.25</v>
      </c>
      <c r="EU54" s="20"/>
      <c r="EV54" s="22">
        <v>45809</v>
      </c>
      <c r="EW54" s="21" t="s">
        <v>455</v>
      </c>
      <c r="EX54" s="21">
        <v>1</v>
      </c>
      <c r="EY54" s="21">
        <v>1.25</v>
      </c>
      <c r="FA54" s="20"/>
      <c r="FB54" s="22">
        <v>45809</v>
      </c>
      <c r="FC54" s="21" t="s">
        <v>455</v>
      </c>
      <c r="FD54" s="21">
        <v>1</v>
      </c>
      <c r="FE54" s="21">
        <v>1.25</v>
      </c>
      <c r="FG54" s="20"/>
      <c r="FH54" s="22">
        <v>45809</v>
      </c>
      <c r="FI54" s="21" t="s">
        <v>455</v>
      </c>
      <c r="FJ54" s="21">
        <v>1</v>
      </c>
      <c r="FK54" s="21">
        <v>1.25</v>
      </c>
      <c r="FM54" s="20"/>
      <c r="FN54" s="22">
        <v>45809</v>
      </c>
      <c r="FO54" s="21" t="s">
        <v>455</v>
      </c>
      <c r="FP54" s="21">
        <v>1</v>
      </c>
      <c r="FQ54" s="21">
        <v>1.25</v>
      </c>
      <c r="FS54" s="20"/>
      <c r="FT54" s="22">
        <v>45809</v>
      </c>
      <c r="FU54" s="21" t="s">
        <v>455</v>
      </c>
      <c r="FV54" s="21">
        <v>1</v>
      </c>
      <c r="FW54" s="21">
        <v>1.25</v>
      </c>
      <c r="FY54" s="20"/>
      <c r="FZ54" s="22"/>
      <c r="GA54" s="21"/>
      <c r="GB54" s="21"/>
      <c r="GC54" s="21"/>
    </row>
    <row r="55" spans="1:185" x14ac:dyDescent="0.2">
      <c r="A55" s="20"/>
      <c r="B55" s="22">
        <v>45809</v>
      </c>
      <c r="C55" s="21" t="s">
        <v>458</v>
      </c>
      <c r="D55" s="21">
        <v>2</v>
      </c>
      <c r="E55" s="21">
        <v>6.82</v>
      </c>
      <c r="G55" s="20"/>
      <c r="H55" s="22">
        <v>45809</v>
      </c>
      <c r="I55" s="21" t="s">
        <v>458</v>
      </c>
      <c r="J55" s="21">
        <v>2</v>
      </c>
      <c r="K55" s="21">
        <v>6.82</v>
      </c>
      <c r="M55" s="20"/>
      <c r="N55" s="22">
        <v>45809</v>
      </c>
      <c r="O55" s="1197" t="s">
        <v>458</v>
      </c>
      <c r="P55" s="21">
        <v>2</v>
      </c>
      <c r="Q55" s="21">
        <v>6.82</v>
      </c>
      <c r="S55" s="20"/>
      <c r="T55" s="22">
        <v>45809</v>
      </c>
      <c r="U55" s="21" t="s">
        <v>458</v>
      </c>
      <c r="V55" s="21">
        <v>2</v>
      </c>
      <c r="W55" s="21">
        <v>6.82</v>
      </c>
      <c r="Y55" s="20"/>
      <c r="Z55" s="22">
        <v>45809</v>
      </c>
      <c r="AA55" s="21" t="s">
        <v>458</v>
      </c>
      <c r="AB55" s="21">
        <v>2</v>
      </c>
      <c r="AC55" s="21">
        <v>6.82</v>
      </c>
      <c r="AE55" s="20"/>
      <c r="AF55" s="22">
        <v>45809</v>
      </c>
      <c r="AG55" s="21" t="s">
        <v>458</v>
      </c>
      <c r="AH55" s="21">
        <v>2</v>
      </c>
      <c r="AI55" s="21">
        <v>6.82</v>
      </c>
      <c r="AK55" s="20"/>
      <c r="AL55" s="22">
        <v>45809</v>
      </c>
      <c r="AM55" s="21" t="s">
        <v>458</v>
      </c>
      <c r="AN55" s="21">
        <v>2</v>
      </c>
      <c r="AO55" s="21">
        <v>6.82</v>
      </c>
      <c r="AQ55" s="20"/>
      <c r="AR55" s="22">
        <v>45809</v>
      </c>
      <c r="AS55" s="21" t="s">
        <v>458</v>
      </c>
      <c r="AT55" s="21">
        <v>2</v>
      </c>
      <c r="AU55" s="21">
        <v>6.82</v>
      </c>
      <c r="AW55" s="20"/>
      <c r="AX55" s="22">
        <v>45809</v>
      </c>
      <c r="AY55" s="21" t="s">
        <v>458</v>
      </c>
      <c r="AZ55" s="21">
        <v>2</v>
      </c>
      <c r="BA55" s="21">
        <v>6.82</v>
      </c>
      <c r="BC55" s="20"/>
      <c r="BD55" s="22">
        <v>45809</v>
      </c>
      <c r="BE55" s="21" t="s">
        <v>458</v>
      </c>
      <c r="BF55" s="21">
        <v>2</v>
      </c>
      <c r="BG55" s="21">
        <v>6.82</v>
      </c>
      <c r="BI55" s="20"/>
      <c r="BJ55" s="22">
        <v>45809</v>
      </c>
      <c r="BK55" s="21" t="s">
        <v>458</v>
      </c>
      <c r="BL55" s="21">
        <v>2</v>
      </c>
      <c r="BM55" s="21">
        <v>6.82</v>
      </c>
      <c r="BO55" s="20"/>
      <c r="BP55" s="22">
        <v>45809</v>
      </c>
      <c r="BQ55" s="21" t="s">
        <v>458</v>
      </c>
      <c r="BR55" s="21">
        <v>2</v>
      </c>
      <c r="BS55" s="21">
        <v>6.82</v>
      </c>
      <c r="BU55" s="20"/>
      <c r="BV55" s="22">
        <v>45809</v>
      </c>
      <c r="BW55" s="21" t="s">
        <v>458</v>
      </c>
      <c r="BX55" s="21">
        <v>2</v>
      </c>
      <c r="BY55" s="21">
        <v>6.82</v>
      </c>
      <c r="CA55" s="20"/>
      <c r="CB55" s="22">
        <v>45809</v>
      </c>
      <c r="CC55" s="21" t="s">
        <v>458</v>
      </c>
      <c r="CD55" s="21">
        <v>2</v>
      </c>
      <c r="CE55" s="21">
        <v>6.82</v>
      </c>
      <c r="CG55" s="20"/>
      <c r="CH55" s="22">
        <v>45809</v>
      </c>
      <c r="CI55" s="21" t="s">
        <v>458</v>
      </c>
      <c r="CJ55" s="21">
        <v>2</v>
      </c>
      <c r="CK55" s="21">
        <v>6.82</v>
      </c>
      <c r="CM55" s="20"/>
      <c r="CN55" s="22">
        <v>45809</v>
      </c>
      <c r="CO55" s="21" t="s">
        <v>458</v>
      </c>
      <c r="CP55" s="21">
        <v>2</v>
      </c>
      <c r="CQ55" s="21">
        <v>6.82</v>
      </c>
      <c r="CS55" s="20"/>
      <c r="CT55" s="22">
        <v>45809</v>
      </c>
      <c r="CU55" s="21" t="s">
        <v>458</v>
      </c>
      <c r="CV55" s="21">
        <v>2</v>
      </c>
      <c r="CW55" s="21">
        <v>6.82</v>
      </c>
      <c r="CY55" s="20"/>
      <c r="CZ55" s="22">
        <v>45809</v>
      </c>
      <c r="DA55" s="21" t="s">
        <v>458</v>
      </c>
      <c r="DB55" s="21">
        <v>2</v>
      </c>
      <c r="DC55" s="21">
        <v>6.82</v>
      </c>
      <c r="DE55" s="20"/>
      <c r="DF55" s="22">
        <v>45809</v>
      </c>
      <c r="DG55" s="21" t="s">
        <v>458</v>
      </c>
      <c r="DH55" s="21">
        <v>2</v>
      </c>
      <c r="DI55" s="21">
        <v>6.82</v>
      </c>
      <c r="DK55" s="20"/>
      <c r="DL55" s="22">
        <v>45809</v>
      </c>
      <c r="DM55" s="21" t="s">
        <v>458</v>
      </c>
      <c r="DN55" s="21">
        <v>2</v>
      </c>
      <c r="DO55" s="21">
        <v>6.82</v>
      </c>
      <c r="DQ55" s="20"/>
      <c r="DR55" s="22">
        <v>45809</v>
      </c>
      <c r="DS55" s="21" t="s">
        <v>458</v>
      </c>
      <c r="DT55" s="21">
        <v>2</v>
      </c>
      <c r="DU55" s="21">
        <v>6.82</v>
      </c>
      <c r="DW55" s="20"/>
      <c r="DX55" s="22">
        <v>45809</v>
      </c>
      <c r="DY55" s="21" t="s">
        <v>458</v>
      </c>
      <c r="DZ55" s="21">
        <v>2</v>
      </c>
      <c r="EA55" s="21">
        <v>6.82</v>
      </c>
      <c r="EC55" s="20"/>
      <c r="ED55" s="22">
        <v>45809</v>
      </c>
      <c r="EE55" s="21" t="s">
        <v>458</v>
      </c>
      <c r="EF55" s="21">
        <v>2</v>
      </c>
      <c r="EG55" s="21">
        <v>6.82</v>
      </c>
      <c r="EI55" s="20"/>
      <c r="EJ55" s="22">
        <v>45809</v>
      </c>
      <c r="EK55" s="21" t="s">
        <v>458</v>
      </c>
      <c r="EL55" s="21">
        <v>2</v>
      </c>
      <c r="EM55" s="21">
        <v>6.82</v>
      </c>
      <c r="EO55" s="20"/>
      <c r="EP55" s="22">
        <v>45809</v>
      </c>
      <c r="EQ55" s="21" t="s">
        <v>458</v>
      </c>
      <c r="ER55" s="21">
        <v>2</v>
      </c>
      <c r="ES55" s="21">
        <v>6.82</v>
      </c>
      <c r="EU55" s="20"/>
      <c r="EV55" s="22">
        <v>45809</v>
      </c>
      <c r="EW55" s="21" t="s">
        <v>458</v>
      </c>
      <c r="EX55" s="21">
        <v>2</v>
      </c>
      <c r="EY55" s="21">
        <v>6.82</v>
      </c>
      <c r="FA55" s="20"/>
      <c r="FB55" s="22">
        <v>45809</v>
      </c>
      <c r="FC55" s="21" t="s">
        <v>458</v>
      </c>
      <c r="FD55" s="21">
        <v>2</v>
      </c>
      <c r="FE55" s="21">
        <v>6.82</v>
      </c>
      <c r="FG55" s="20"/>
      <c r="FH55" s="22">
        <v>45809</v>
      </c>
      <c r="FI55" s="21" t="s">
        <v>458</v>
      </c>
      <c r="FJ55" s="21">
        <v>2</v>
      </c>
      <c r="FK55" s="21">
        <v>6.82</v>
      </c>
      <c r="FM55" s="20"/>
      <c r="FN55" s="22">
        <v>45809</v>
      </c>
      <c r="FO55" s="21" t="s">
        <v>458</v>
      </c>
      <c r="FP55" s="21">
        <v>2</v>
      </c>
      <c r="FQ55" s="21">
        <v>6.82</v>
      </c>
      <c r="FS55" s="20"/>
      <c r="FT55" s="22">
        <v>45809</v>
      </c>
      <c r="FU55" s="21" t="s">
        <v>458</v>
      </c>
      <c r="FV55" s="21">
        <v>2</v>
      </c>
      <c r="FW55" s="21">
        <v>6.82</v>
      </c>
      <c r="FY55" s="20"/>
      <c r="FZ55" s="22"/>
      <c r="GA55" s="21"/>
      <c r="GB55" s="21"/>
      <c r="GC55" s="21"/>
    </row>
    <row r="56" spans="1:185" x14ac:dyDescent="0.2">
      <c r="A56" s="20"/>
      <c r="B56" s="22">
        <v>45809</v>
      </c>
      <c r="C56" s="21" t="s">
        <v>459</v>
      </c>
      <c r="D56" s="21">
        <v>2</v>
      </c>
      <c r="E56" s="21">
        <v>19.25</v>
      </c>
      <c r="G56" s="20"/>
      <c r="H56" s="22">
        <v>45809</v>
      </c>
      <c r="I56" s="21" t="s">
        <v>459</v>
      </c>
      <c r="J56" s="21">
        <v>2</v>
      </c>
      <c r="K56" s="21">
        <v>19.25</v>
      </c>
      <c r="M56" s="20"/>
      <c r="N56" s="22">
        <v>45809</v>
      </c>
      <c r="O56" s="21" t="s">
        <v>459</v>
      </c>
      <c r="P56" s="21">
        <v>2</v>
      </c>
      <c r="Q56" s="21">
        <v>19.25</v>
      </c>
      <c r="S56" s="20"/>
      <c r="T56" s="22">
        <v>45809</v>
      </c>
      <c r="U56" s="21" t="s">
        <v>459</v>
      </c>
      <c r="V56" s="21">
        <v>2</v>
      </c>
      <c r="W56" s="21">
        <v>19.25</v>
      </c>
      <c r="Y56" s="20"/>
      <c r="Z56" s="22">
        <v>45809</v>
      </c>
      <c r="AA56" s="21" t="s">
        <v>459</v>
      </c>
      <c r="AB56" s="21">
        <v>2</v>
      </c>
      <c r="AC56" s="21">
        <v>19.25</v>
      </c>
      <c r="AE56" s="20"/>
      <c r="AF56" s="22">
        <v>45809</v>
      </c>
      <c r="AG56" s="21" t="s">
        <v>459</v>
      </c>
      <c r="AH56" s="21">
        <v>2</v>
      </c>
      <c r="AI56" s="21">
        <v>19.25</v>
      </c>
      <c r="AK56" s="20"/>
      <c r="AL56" s="22">
        <v>45809</v>
      </c>
      <c r="AM56" s="21" t="s">
        <v>459</v>
      </c>
      <c r="AN56" s="21">
        <v>2</v>
      </c>
      <c r="AO56" s="21">
        <v>19.25</v>
      </c>
      <c r="AQ56" s="20"/>
      <c r="AR56" s="22">
        <v>45809</v>
      </c>
      <c r="AS56" s="21" t="s">
        <v>459</v>
      </c>
      <c r="AT56" s="21">
        <v>2</v>
      </c>
      <c r="AU56" s="21">
        <v>19.25</v>
      </c>
      <c r="AW56" s="20"/>
      <c r="AX56" s="22">
        <v>45809</v>
      </c>
      <c r="AY56" s="21" t="s">
        <v>459</v>
      </c>
      <c r="AZ56" s="21">
        <v>2</v>
      </c>
      <c r="BA56" s="21">
        <v>19.25</v>
      </c>
      <c r="BC56" s="20"/>
      <c r="BD56" s="22">
        <v>45809</v>
      </c>
      <c r="BE56" s="21" t="s">
        <v>459</v>
      </c>
      <c r="BF56" s="21">
        <v>2</v>
      </c>
      <c r="BG56" s="21">
        <v>19.25</v>
      </c>
      <c r="BI56" s="20"/>
      <c r="BJ56" s="22">
        <v>45809</v>
      </c>
      <c r="BK56" s="21" t="s">
        <v>459</v>
      </c>
      <c r="BL56" s="21">
        <v>2</v>
      </c>
      <c r="BM56" s="21">
        <v>19.25</v>
      </c>
      <c r="BO56" s="20"/>
      <c r="BP56" s="22">
        <v>45809</v>
      </c>
      <c r="BQ56" s="21" t="s">
        <v>459</v>
      </c>
      <c r="BR56" s="21">
        <v>2</v>
      </c>
      <c r="BS56" s="21">
        <v>19.25</v>
      </c>
      <c r="BU56" s="20"/>
      <c r="BV56" s="22">
        <v>45809</v>
      </c>
      <c r="BW56" s="21" t="s">
        <v>459</v>
      </c>
      <c r="BX56" s="21">
        <v>2</v>
      </c>
      <c r="BY56" s="21">
        <v>19.25</v>
      </c>
      <c r="CA56" s="20"/>
      <c r="CB56" s="22">
        <v>45809</v>
      </c>
      <c r="CC56" s="21" t="s">
        <v>459</v>
      </c>
      <c r="CD56" s="21">
        <v>2</v>
      </c>
      <c r="CE56" s="21">
        <v>19.25</v>
      </c>
      <c r="CG56" s="20"/>
      <c r="CH56" s="22">
        <v>45809</v>
      </c>
      <c r="CI56" s="21" t="s">
        <v>459</v>
      </c>
      <c r="CJ56" s="21">
        <v>2</v>
      </c>
      <c r="CK56" s="21">
        <v>19.25</v>
      </c>
      <c r="CM56" s="20"/>
      <c r="CN56" s="22">
        <v>45809</v>
      </c>
      <c r="CO56" s="21" t="s">
        <v>459</v>
      </c>
      <c r="CP56" s="21">
        <v>2</v>
      </c>
      <c r="CQ56" s="21">
        <v>19.25</v>
      </c>
      <c r="CS56" s="20"/>
      <c r="CT56" s="22">
        <v>45809</v>
      </c>
      <c r="CU56" s="21" t="s">
        <v>459</v>
      </c>
      <c r="CV56" s="21">
        <v>2</v>
      </c>
      <c r="CW56" s="21">
        <v>19.25</v>
      </c>
      <c r="CY56" s="20"/>
      <c r="CZ56" s="22">
        <v>45809</v>
      </c>
      <c r="DA56" s="21" t="s">
        <v>459</v>
      </c>
      <c r="DB56" s="21">
        <v>2</v>
      </c>
      <c r="DC56" s="21">
        <v>19.25</v>
      </c>
      <c r="DE56" s="20"/>
      <c r="DF56" s="22">
        <v>45809</v>
      </c>
      <c r="DG56" s="21" t="s">
        <v>459</v>
      </c>
      <c r="DH56" s="21">
        <v>2</v>
      </c>
      <c r="DI56" s="21">
        <v>19.25</v>
      </c>
      <c r="DK56" s="20"/>
      <c r="DL56" s="22">
        <v>45809</v>
      </c>
      <c r="DM56" s="21" t="s">
        <v>459</v>
      </c>
      <c r="DN56" s="21">
        <v>2</v>
      </c>
      <c r="DO56" s="21">
        <v>19.25</v>
      </c>
      <c r="DQ56" s="20"/>
      <c r="DR56" s="22">
        <v>45809</v>
      </c>
      <c r="DS56" s="21" t="s">
        <v>459</v>
      </c>
      <c r="DT56" s="21">
        <v>2</v>
      </c>
      <c r="DU56" s="21">
        <v>19.25</v>
      </c>
      <c r="DW56" s="20"/>
      <c r="DX56" s="22">
        <v>45809</v>
      </c>
      <c r="DY56" s="21" t="s">
        <v>459</v>
      </c>
      <c r="DZ56" s="21">
        <v>2</v>
      </c>
      <c r="EA56" s="21">
        <v>19.25</v>
      </c>
      <c r="EC56" s="20"/>
      <c r="ED56" s="22">
        <v>45809</v>
      </c>
      <c r="EE56" s="21" t="s">
        <v>459</v>
      </c>
      <c r="EF56" s="21">
        <v>2</v>
      </c>
      <c r="EG56" s="21">
        <v>19.25</v>
      </c>
      <c r="EI56" s="20"/>
      <c r="EJ56" s="22">
        <v>45809</v>
      </c>
      <c r="EK56" s="21" t="s">
        <v>459</v>
      </c>
      <c r="EL56" s="21">
        <v>2</v>
      </c>
      <c r="EM56" s="21">
        <v>19.25</v>
      </c>
      <c r="EO56" s="20"/>
      <c r="EP56" s="22">
        <v>45809</v>
      </c>
      <c r="EQ56" s="21" t="s">
        <v>459</v>
      </c>
      <c r="ER56" s="21">
        <v>2</v>
      </c>
      <c r="ES56" s="21">
        <v>19.25</v>
      </c>
      <c r="EU56" s="20"/>
      <c r="EV56" s="22">
        <v>45809</v>
      </c>
      <c r="EW56" s="21" t="s">
        <v>459</v>
      </c>
      <c r="EX56" s="21">
        <v>2</v>
      </c>
      <c r="EY56" s="21">
        <v>19.25</v>
      </c>
      <c r="FA56" s="20"/>
      <c r="FB56" s="22">
        <v>45809</v>
      </c>
      <c r="FC56" s="21" t="s">
        <v>459</v>
      </c>
      <c r="FD56" s="21">
        <v>2</v>
      </c>
      <c r="FE56" s="21">
        <v>19.25</v>
      </c>
      <c r="FG56" s="20"/>
      <c r="FH56" s="22">
        <v>45809</v>
      </c>
      <c r="FI56" s="21" t="s">
        <v>459</v>
      </c>
      <c r="FJ56" s="21">
        <v>2</v>
      </c>
      <c r="FK56" s="21">
        <v>19.25</v>
      </c>
      <c r="FM56" s="20"/>
      <c r="FN56" s="22">
        <v>45809</v>
      </c>
      <c r="FO56" s="21" t="s">
        <v>459</v>
      </c>
      <c r="FP56" s="21">
        <v>2</v>
      </c>
      <c r="FQ56" s="21">
        <v>19.25</v>
      </c>
      <c r="FS56" s="20"/>
      <c r="FT56" s="22">
        <v>45809</v>
      </c>
      <c r="FU56" s="21" t="s">
        <v>459</v>
      </c>
      <c r="FV56" s="21">
        <v>2</v>
      </c>
      <c r="FW56" s="21">
        <v>19.25</v>
      </c>
      <c r="FY56" s="20"/>
      <c r="FZ56" s="22"/>
      <c r="GA56" s="21"/>
      <c r="GB56" s="21"/>
      <c r="GC56" s="21"/>
    </row>
    <row r="57" spans="1:185" x14ac:dyDescent="0.2">
      <c r="A57" s="20"/>
      <c r="B57" s="22">
        <v>45809</v>
      </c>
      <c r="C57" s="21" t="s">
        <v>328</v>
      </c>
      <c r="D57" s="21" t="s">
        <v>447</v>
      </c>
      <c r="E57" s="21">
        <v>1.6</v>
      </c>
      <c r="G57" s="20"/>
      <c r="H57" s="22">
        <v>45809</v>
      </c>
      <c r="I57" s="21" t="s">
        <v>328</v>
      </c>
      <c r="J57" s="21" t="s">
        <v>447</v>
      </c>
      <c r="K57" s="21">
        <v>1.6</v>
      </c>
      <c r="M57" s="20"/>
      <c r="N57" s="22">
        <v>45809</v>
      </c>
      <c r="O57" s="21" t="s">
        <v>328</v>
      </c>
      <c r="P57" s="21" t="s">
        <v>447</v>
      </c>
      <c r="Q57" s="21">
        <v>1.6</v>
      </c>
      <c r="S57" s="20"/>
      <c r="T57" s="22">
        <v>45809</v>
      </c>
      <c r="U57" s="21" t="s">
        <v>328</v>
      </c>
      <c r="V57" s="21" t="s">
        <v>447</v>
      </c>
      <c r="W57" s="21">
        <v>1.6</v>
      </c>
      <c r="Y57" s="20"/>
      <c r="Z57" s="22">
        <v>45809</v>
      </c>
      <c r="AA57" s="21" t="s">
        <v>328</v>
      </c>
      <c r="AB57" s="21" t="s">
        <v>447</v>
      </c>
      <c r="AC57" s="21">
        <v>1.6</v>
      </c>
      <c r="AE57" s="20"/>
      <c r="AF57" s="22">
        <v>45809</v>
      </c>
      <c r="AG57" s="21" t="s">
        <v>328</v>
      </c>
      <c r="AH57" s="21" t="s">
        <v>447</v>
      </c>
      <c r="AI57" s="21">
        <v>1.6</v>
      </c>
      <c r="AK57" s="20"/>
      <c r="AL57" s="22">
        <v>45809</v>
      </c>
      <c r="AM57" s="21" t="s">
        <v>328</v>
      </c>
      <c r="AN57" s="21" t="s">
        <v>447</v>
      </c>
      <c r="AO57" s="21">
        <v>1.6</v>
      </c>
      <c r="AQ57" s="20"/>
      <c r="AR57" s="22">
        <v>45809</v>
      </c>
      <c r="AS57" s="21" t="s">
        <v>328</v>
      </c>
      <c r="AT57" s="21" t="s">
        <v>447</v>
      </c>
      <c r="AU57" s="21">
        <v>1.6</v>
      </c>
      <c r="AW57" s="20"/>
      <c r="AX57" s="22">
        <v>45809</v>
      </c>
      <c r="AY57" s="21" t="s">
        <v>328</v>
      </c>
      <c r="AZ57" s="21" t="s">
        <v>447</v>
      </c>
      <c r="BA57" s="21">
        <v>1.6</v>
      </c>
      <c r="BC57" s="20"/>
      <c r="BD57" s="22">
        <v>45809</v>
      </c>
      <c r="BE57" s="21" t="s">
        <v>328</v>
      </c>
      <c r="BF57" s="21" t="s">
        <v>447</v>
      </c>
      <c r="BG57" s="21">
        <v>1.6</v>
      </c>
      <c r="BI57" s="20"/>
      <c r="BJ57" s="22">
        <v>45809</v>
      </c>
      <c r="BK57" s="21" t="s">
        <v>328</v>
      </c>
      <c r="BL57" s="21" t="s">
        <v>447</v>
      </c>
      <c r="BM57" s="21">
        <v>1.6</v>
      </c>
      <c r="BO57" s="20"/>
      <c r="BP57" s="22">
        <v>45809</v>
      </c>
      <c r="BQ57" s="21" t="s">
        <v>328</v>
      </c>
      <c r="BR57" s="21" t="s">
        <v>447</v>
      </c>
      <c r="BS57" s="21">
        <v>1.6</v>
      </c>
      <c r="BU57" s="20"/>
      <c r="BV57" s="22">
        <v>45809</v>
      </c>
      <c r="BW57" s="21" t="s">
        <v>328</v>
      </c>
      <c r="BX57" s="21" t="s">
        <v>447</v>
      </c>
      <c r="BY57" s="21">
        <v>1.6</v>
      </c>
      <c r="CA57" s="20"/>
      <c r="CB57" s="22">
        <v>45809</v>
      </c>
      <c r="CC57" s="21" t="s">
        <v>328</v>
      </c>
      <c r="CD57" s="21" t="s">
        <v>447</v>
      </c>
      <c r="CE57" s="21">
        <v>1.6</v>
      </c>
      <c r="CG57" s="20"/>
      <c r="CH57" s="22">
        <v>45809</v>
      </c>
      <c r="CI57" s="21" t="s">
        <v>328</v>
      </c>
      <c r="CJ57" s="21" t="s">
        <v>447</v>
      </c>
      <c r="CK57" s="21">
        <v>1.6</v>
      </c>
      <c r="CM57" s="20"/>
      <c r="CN57" s="22">
        <v>45809</v>
      </c>
      <c r="CO57" s="21" t="s">
        <v>328</v>
      </c>
      <c r="CP57" s="21" t="s">
        <v>447</v>
      </c>
      <c r="CQ57" s="21">
        <v>1.6</v>
      </c>
      <c r="CS57" s="20"/>
      <c r="CT57" s="22">
        <v>45809</v>
      </c>
      <c r="CU57" s="21" t="s">
        <v>328</v>
      </c>
      <c r="CV57" s="21" t="s">
        <v>447</v>
      </c>
      <c r="CW57" s="21">
        <v>1.6</v>
      </c>
      <c r="CY57" s="20"/>
      <c r="CZ57" s="22">
        <v>45809</v>
      </c>
      <c r="DA57" s="21" t="s">
        <v>328</v>
      </c>
      <c r="DB57" s="21" t="s">
        <v>447</v>
      </c>
      <c r="DC57" s="21">
        <v>1.6</v>
      </c>
      <c r="DE57" s="20"/>
      <c r="DF57" s="22">
        <v>45809</v>
      </c>
      <c r="DG57" s="21" t="s">
        <v>328</v>
      </c>
      <c r="DH57" s="21" t="s">
        <v>447</v>
      </c>
      <c r="DI57" s="21">
        <v>1.6</v>
      </c>
      <c r="DK57" s="20"/>
      <c r="DL57" s="22">
        <v>45809</v>
      </c>
      <c r="DM57" s="21" t="s">
        <v>328</v>
      </c>
      <c r="DN57" s="21" t="s">
        <v>447</v>
      </c>
      <c r="DO57" s="21">
        <v>1.6</v>
      </c>
      <c r="DQ57" s="20"/>
      <c r="DR57" s="22">
        <v>45809</v>
      </c>
      <c r="DS57" s="21" t="s">
        <v>328</v>
      </c>
      <c r="DT57" s="21" t="s">
        <v>447</v>
      </c>
      <c r="DU57" s="21">
        <v>1.6</v>
      </c>
      <c r="DW57" s="20"/>
      <c r="DX57" s="22">
        <v>45809</v>
      </c>
      <c r="DY57" s="21" t="s">
        <v>328</v>
      </c>
      <c r="DZ57" s="21" t="s">
        <v>447</v>
      </c>
      <c r="EA57" s="21">
        <v>1.6</v>
      </c>
      <c r="EC57" s="20"/>
      <c r="ED57" s="22">
        <v>45809</v>
      </c>
      <c r="EE57" s="21" t="s">
        <v>328</v>
      </c>
      <c r="EF57" s="21" t="s">
        <v>447</v>
      </c>
      <c r="EG57" s="21">
        <v>1.6</v>
      </c>
      <c r="EI57" s="20"/>
      <c r="EJ57" s="22">
        <v>45809</v>
      </c>
      <c r="EK57" s="21" t="s">
        <v>328</v>
      </c>
      <c r="EL57" s="21" t="s">
        <v>447</v>
      </c>
      <c r="EM57" s="21">
        <v>1.6</v>
      </c>
      <c r="EO57" s="20"/>
      <c r="EP57" s="22">
        <v>45809</v>
      </c>
      <c r="EQ57" s="21" t="s">
        <v>328</v>
      </c>
      <c r="ER57" s="21" t="s">
        <v>447</v>
      </c>
      <c r="ES57" s="21">
        <v>1.6</v>
      </c>
      <c r="EU57" s="20"/>
      <c r="EV57" s="22">
        <v>45809</v>
      </c>
      <c r="EW57" s="21" t="s">
        <v>328</v>
      </c>
      <c r="EX57" s="21" t="s">
        <v>447</v>
      </c>
      <c r="EY57" s="21">
        <v>1.6</v>
      </c>
      <c r="FA57" s="20"/>
      <c r="FB57" s="22">
        <v>45809</v>
      </c>
      <c r="FC57" s="21" t="s">
        <v>328</v>
      </c>
      <c r="FD57" s="21" t="s">
        <v>447</v>
      </c>
      <c r="FE57" s="21">
        <v>1.6</v>
      </c>
      <c r="FG57" s="20"/>
      <c r="FH57" s="22">
        <v>45809</v>
      </c>
      <c r="FI57" s="21" t="s">
        <v>328</v>
      </c>
      <c r="FJ57" s="21" t="s">
        <v>447</v>
      </c>
      <c r="FK57" s="21">
        <v>1.6</v>
      </c>
      <c r="FM57" s="20"/>
      <c r="FN57" s="22">
        <v>45809</v>
      </c>
      <c r="FO57" s="21" t="s">
        <v>328</v>
      </c>
      <c r="FP57" s="21" t="s">
        <v>447</v>
      </c>
      <c r="FQ57" s="21">
        <v>1.6</v>
      </c>
      <c r="FS57" s="20"/>
      <c r="FT57" s="22">
        <v>45809</v>
      </c>
      <c r="FU57" s="21" t="s">
        <v>328</v>
      </c>
      <c r="FV57" s="21" t="s">
        <v>447</v>
      </c>
      <c r="FW57" s="21">
        <v>1.6</v>
      </c>
      <c r="FY57" s="20"/>
      <c r="FZ57" s="22"/>
      <c r="GA57" s="21"/>
      <c r="GB57" s="21"/>
      <c r="GC57" s="21"/>
    </row>
    <row r="58" spans="1:185" x14ac:dyDescent="0.2">
      <c r="A58" s="20"/>
      <c r="B58" s="22">
        <v>45809</v>
      </c>
      <c r="C58" s="21" t="s">
        <v>330</v>
      </c>
      <c r="D58" s="21" t="s">
        <v>447</v>
      </c>
      <c r="E58" s="21">
        <v>130.41999999999999</v>
      </c>
      <c r="G58" s="20"/>
      <c r="H58" s="22">
        <v>45809</v>
      </c>
      <c r="I58" s="21" t="s">
        <v>330</v>
      </c>
      <c r="J58" s="21" t="s">
        <v>447</v>
      </c>
      <c r="K58" s="21">
        <v>130.41999999999999</v>
      </c>
      <c r="M58" s="20"/>
      <c r="N58" s="22">
        <v>45809</v>
      </c>
      <c r="O58" s="21" t="s">
        <v>330</v>
      </c>
      <c r="P58" s="21" t="s">
        <v>447</v>
      </c>
      <c r="Q58" s="21">
        <v>130.41999999999999</v>
      </c>
      <c r="S58" s="20"/>
      <c r="T58" s="22">
        <v>45809</v>
      </c>
      <c r="U58" s="21" t="s">
        <v>330</v>
      </c>
      <c r="V58" s="21" t="s">
        <v>447</v>
      </c>
      <c r="W58" s="21">
        <v>130.41999999999999</v>
      </c>
      <c r="Y58" s="20"/>
      <c r="Z58" s="22">
        <v>45809</v>
      </c>
      <c r="AA58" s="21" t="s">
        <v>330</v>
      </c>
      <c r="AB58" s="21" t="s">
        <v>447</v>
      </c>
      <c r="AC58" s="21">
        <v>130.41999999999999</v>
      </c>
      <c r="AE58" s="20"/>
      <c r="AF58" s="22">
        <v>45809</v>
      </c>
      <c r="AG58" s="21" t="s">
        <v>330</v>
      </c>
      <c r="AH58" s="21" t="s">
        <v>447</v>
      </c>
      <c r="AI58" s="21">
        <v>130.41999999999999</v>
      </c>
      <c r="AK58" s="20"/>
      <c r="AL58" s="22">
        <v>45809</v>
      </c>
      <c r="AM58" s="21" t="s">
        <v>330</v>
      </c>
      <c r="AN58" s="21" t="s">
        <v>447</v>
      </c>
      <c r="AO58" s="21">
        <v>130.41999999999999</v>
      </c>
      <c r="AQ58" s="20"/>
      <c r="AR58" s="22">
        <v>45809</v>
      </c>
      <c r="AS58" s="21" t="s">
        <v>330</v>
      </c>
      <c r="AT58" s="21" t="s">
        <v>447</v>
      </c>
      <c r="AU58" s="21">
        <v>130.41999999999999</v>
      </c>
      <c r="AW58" s="20"/>
      <c r="AX58" s="22">
        <v>45809</v>
      </c>
      <c r="AY58" s="21" t="s">
        <v>330</v>
      </c>
      <c r="AZ58" s="21" t="s">
        <v>447</v>
      </c>
      <c r="BA58" s="21">
        <v>130.41999999999999</v>
      </c>
      <c r="BC58" s="20"/>
      <c r="BD58" s="22">
        <v>45809</v>
      </c>
      <c r="BE58" s="21" t="s">
        <v>330</v>
      </c>
      <c r="BF58" s="21" t="s">
        <v>447</v>
      </c>
      <c r="BG58" s="21">
        <v>130.41999999999999</v>
      </c>
      <c r="BI58" s="20"/>
      <c r="BJ58" s="22">
        <v>45809</v>
      </c>
      <c r="BK58" s="21" t="s">
        <v>330</v>
      </c>
      <c r="BL58" s="21" t="s">
        <v>447</v>
      </c>
      <c r="BM58" s="21">
        <v>130.41999999999999</v>
      </c>
      <c r="BO58" s="20"/>
      <c r="BP58" s="22">
        <v>45809</v>
      </c>
      <c r="BQ58" s="21" t="s">
        <v>330</v>
      </c>
      <c r="BR58" s="21" t="s">
        <v>447</v>
      </c>
      <c r="BS58" s="21">
        <v>130.41999999999999</v>
      </c>
      <c r="BU58" s="20"/>
      <c r="BV58" s="22">
        <v>45809</v>
      </c>
      <c r="BW58" s="21" t="s">
        <v>330</v>
      </c>
      <c r="BX58" s="21" t="s">
        <v>447</v>
      </c>
      <c r="BY58" s="21">
        <v>130.41999999999999</v>
      </c>
      <c r="CA58" s="20"/>
      <c r="CB58" s="22">
        <v>45809</v>
      </c>
      <c r="CC58" s="21" t="s">
        <v>330</v>
      </c>
      <c r="CD58" s="21" t="s">
        <v>447</v>
      </c>
      <c r="CE58" s="21">
        <v>130.41999999999999</v>
      </c>
      <c r="CG58" s="20"/>
      <c r="CH58" s="22">
        <v>45809</v>
      </c>
      <c r="CI58" s="21" t="s">
        <v>330</v>
      </c>
      <c r="CJ58" s="21" t="s">
        <v>447</v>
      </c>
      <c r="CK58" s="21">
        <v>130.41999999999999</v>
      </c>
      <c r="CM58" s="20"/>
      <c r="CN58" s="22">
        <v>45809</v>
      </c>
      <c r="CO58" s="21" t="s">
        <v>330</v>
      </c>
      <c r="CP58" s="21" t="s">
        <v>447</v>
      </c>
      <c r="CQ58" s="21">
        <v>130.41999999999999</v>
      </c>
      <c r="CS58" s="20"/>
      <c r="CT58" s="22">
        <v>45809</v>
      </c>
      <c r="CU58" s="21" t="s">
        <v>330</v>
      </c>
      <c r="CV58" s="21" t="s">
        <v>447</v>
      </c>
      <c r="CW58" s="21">
        <v>130.41999999999999</v>
      </c>
      <c r="CY58" s="20"/>
      <c r="CZ58" s="22">
        <v>45809</v>
      </c>
      <c r="DA58" s="21" t="s">
        <v>330</v>
      </c>
      <c r="DB58" s="21" t="s">
        <v>447</v>
      </c>
      <c r="DC58" s="21">
        <v>130.41999999999999</v>
      </c>
      <c r="DE58" s="20"/>
      <c r="DF58" s="22">
        <v>45809</v>
      </c>
      <c r="DG58" s="21" t="s">
        <v>330</v>
      </c>
      <c r="DH58" s="21" t="s">
        <v>447</v>
      </c>
      <c r="DI58" s="21">
        <v>130.41999999999999</v>
      </c>
      <c r="DK58" s="20"/>
      <c r="DL58" s="22">
        <v>45809</v>
      </c>
      <c r="DM58" s="21" t="s">
        <v>330</v>
      </c>
      <c r="DN58" s="21" t="s">
        <v>447</v>
      </c>
      <c r="DO58" s="21">
        <v>130.41999999999999</v>
      </c>
      <c r="DQ58" s="20"/>
      <c r="DR58" s="22">
        <v>45809</v>
      </c>
      <c r="DS58" s="21" t="s">
        <v>330</v>
      </c>
      <c r="DT58" s="21" t="s">
        <v>447</v>
      </c>
      <c r="DU58" s="21">
        <v>130.41999999999999</v>
      </c>
      <c r="DW58" s="20"/>
      <c r="DX58" s="22">
        <v>45809</v>
      </c>
      <c r="DY58" s="21" t="s">
        <v>330</v>
      </c>
      <c r="DZ58" s="21" t="s">
        <v>447</v>
      </c>
      <c r="EA58" s="21">
        <v>130.41999999999999</v>
      </c>
      <c r="EC58" s="20"/>
      <c r="ED58" s="22">
        <v>45809</v>
      </c>
      <c r="EE58" s="21" t="s">
        <v>330</v>
      </c>
      <c r="EF58" s="21" t="s">
        <v>447</v>
      </c>
      <c r="EG58" s="21">
        <v>130.41999999999999</v>
      </c>
      <c r="EI58" s="20"/>
      <c r="EJ58" s="22">
        <v>45809</v>
      </c>
      <c r="EK58" s="21" t="s">
        <v>330</v>
      </c>
      <c r="EL58" s="21" t="s">
        <v>447</v>
      </c>
      <c r="EM58" s="21">
        <v>130.41999999999999</v>
      </c>
      <c r="EO58" s="20"/>
      <c r="EP58" s="22">
        <v>45809</v>
      </c>
      <c r="EQ58" s="21" t="s">
        <v>330</v>
      </c>
      <c r="ER58" s="21" t="s">
        <v>447</v>
      </c>
      <c r="ES58" s="21">
        <v>130.41999999999999</v>
      </c>
      <c r="EU58" s="20"/>
      <c r="EV58" s="22">
        <v>45809</v>
      </c>
      <c r="EW58" s="21" t="s">
        <v>330</v>
      </c>
      <c r="EX58" s="21" t="s">
        <v>447</v>
      </c>
      <c r="EY58" s="21">
        <v>130.41999999999999</v>
      </c>
      <c r="FA58" s="20"/>
      <c r="FB58" s="22">
        <v>45809</v>
      </c>
      <c r="FC58" s="21" t="s">
        <v>330</v>
      </c>
      <c r="FD58" s="21" t="s">
        <v>447</v>
      </c>
      <c r="FE58" s="21">
        <v>130.41999999999999</v>
      </c>
      <c r="FG58" s="20"/>
      <c r="FH58" s="22">
        <v>45809</v>
      </c>
      <c r="FI58" s="21" t="s">
        <v>330</v>
      </c>
      <c r="FJ58" s="21" t="s">
        <v>447</v>
      </c>
      <c r="FK58" s="21">
        <v>130.41999999999999</v>
      </c>
      <c r="FM58" s="20"/>
      <c r="FN58" s="22">
        <v>45809</v>
      </c>
      <c r="FO58" s="21" t="s">
        <v>330</v>
      </c>
      <c r="FP58" s="21" t="s">
        <v>447</v>
      </c>
      <c r="FQ58" s="21">
        <v>130.41999999999999</v>
      </c>
      <c r="FS58" s="20"/>
      <c r="FT58" s="22">
        <v>45809</v>
      </c>
      <c r="FU58" s="21" t="s">
        <v>330</v>
      </c>
      <c r="FV58" s="21" t="s">
        <v>447</v>
      </c>
      <c r="FW58" s="21">
        <v>130.41999999999999</v>
      </c>
      <c r="FY58" s="20"/>
      <c r="FZ58" s="22"/>
      <c r="GA58" s="21"/>
      <c r="GB58" s="21"/>
      <c r="GC58" s="21"/>
    </row>
    <row r="59" spans="1:185" x14ac:dyDescent="0.2">
      <c r="A59" s="20"/>
      <c r="B59" s="22">
        <v>45809</v>
      </c>
      <c r="C59" s="21" t="s">
        <v>332</v>
      </c>
      <c r="D59" s="21" t="s">
        <v>447</v>
      </c>
      <c r="E59" s="21">
        <v>0</v>
      </c>
      <c r="G59" s="20"/>
      <c r="H59" s="22">
        <v>45809</v>
      </c>
      <c r="I59" s="21" t="s">
        <v>332</v>
      </c>
      <c r="J59" s="21" t="s">
        <v>447</v>
      </c>
      <c r="K59" s="21">
        <v>0</v>
      </c>
      <c r="M59" s="20"/>
      <c r="N59" s="22">
        <v>45809</v>
      </c>
      <c r="O59" s="21" t="s">
        <v>332</v>
      </c>
      <c r="P59" s="21" t="s">
        <v>447</v>
      </c>
      <c r="Q59" s="21">
        <v>0</v>
      </c>
      <c r="S59" s="20"/>
      <c r="T59" s="22">
        <v>45809</v>
      </c>
      <c r="U59" s="21" t="s">
        <v>332</v>
      </c>
      <c r="V59" s="21" t="s">
        <v>447</v>
      </c>
      <c r="W59" s="21">
        <v>0</v>
      </c>
      <c r="Y59" s="20"/>
      <c r="Z59" s="22">
        <v>45809</v>
      </c>
      <c r="AA59" s="21" t="s">
        <v>332</v>
      </c>
      <c r="AB59" s="21" t="s">
        <v>447</v>
      </c>
      <c r="AC59" s="21">
        <v>0</v>
      </c>
      <c r="AE59" s="20"/>
      <c r="AF59" s="22">
        <v>45809</v>
      </c>
      <c r="AG59" s="21" t="s">
        <v>332</v>
      </c>
      <c r="AH59" s="21" t="s">
        <v>447</v>
      </c>
      <c r="AI59" s="21">
        <v>0</v>
      </c>
      <c r="AK59" s="20"/>
      <c r="AL59" s="22">
        <v>45809</v>
      </c>
      <c r="AM59" s="21" t="s">
        <v>332</v>
      </c>
      <c r="AN59" s="21" t="s">
        <v>447</v>
      </c>
      <c r="AO59" s="21">
        <v>0</v>
      </c>
      <c r="AQ59" s="20"/>
      <c r="AR59" s="22">
        <v>45809</v>
      </c>
      <c r="AS59" s="21" t="s">
        <v>332</v>
      </c>
      <c r="AT59" s="21" t="s">
        <v>447</v>
      </c>
      <c r="AU59" s="21">
        <v>0</v>
      </c>
      <c r="AW59" s="20"/>
      <c r="AX59" s="22">
        <v>45809</v>
      </c>
      <c r="AY59" s="21" t="s">
        <v>332</v>
      </c>
      <c r="AZ59" s="21" t="s">
        <v>447</v>
      </c>
      <c r="BA59" s="21">
        <v>0</v>
      </c>
      <c r="BC59" s="20"/>
      <c r="BD59" s="22">
        <v>45809</v>
      </c>
      <c r="BE59" s="21" t="s">
        <v>332</v>
      </c>
      <c r="BF59" s="21" t="s">
        <v>447</v>
      </c>
      <c r="BG59" s="21">
        <v>0</v>
      </c>
      <c r="BI59" s="20"/>
      <c r="BJ59" s="22">
        <v>45809</v>
      </c>
      <c r="BK59" s="21" t="s">
        <v>332</v>
      </c>
      <c r="BL59" s="21" t="s">
        <v>447</v>
      </c>
      <c r="BM59" s="21">
        <v>0</v>
      </c>
      <c r="BO59" s="20"/>
      <c r="BP59" s="22">
        <v>45809</v>
      </c>
      <c r="BQ59" s="21" t="s">
        <v>332</v>
      </c>
      <c r="BR59" s="21" t="s">
        <v>447</v>
      </c>
      <c r="BS59" s="21">
        <v>0</v>
      </c>
      <c r="BU59" s="20"/>
      <c r="BV59" s="22">
        <v>45809</v>
      </c>
      <c r="BW59" s="21" t="s">
        <v>332</v>
      </c>
      <c r="BX59" s="21" t="s">
        <v>447</v>
      </c>
      <c r="BY59" s="21">
        <v>0</v>
      </c>
      <c r="CA59" s="20"/>
      <c r="CB59" s="22">
        <v>45809</v>
      </c>
      <c r="CC59" s="21" t="s">
        <v>332</v>
      </c>
      <c r="CD59" s="21" t="s">
        <v>447</v>
      </c>
      <c r="CE59" s="21">
        <v>0</v>
      </c>
      <c r="CG59" s="20"/>
      <c r="CH59" s="22">
        <v>45809</v>
      </c>
      <c r="CI59" s="21" t="s">
        <v>332</v>
      </c>
      <c r="CJ59" s="21" t="s">
        <v>447</v>
      </c>
      <c r="CK59" s="21">
        <v>0</v>
      </c>
      <c r="CM59" s="20"/>
      <c r="CN59" s="22">
        <v>45809</v>
      </c>
      <c r="CO59" s="21" t="s">
        <v>332</v>
      </c>
      <c r="CP59" s="21" t="s">
        <v>447</v>
      </c>
      <c r="CQ59" s="21">
        <v>0</v>
      </c>
      <c r="CS59" s="20"/>
      <c r="CT59" s="22">
        <v>45809</v>
      </c>
      <c r="CU59" s="21" t="s">
        <v>332</v>
      </c>
      <c r="CV59" s="21" t="s">
        <v>447</v>
      </c>
      <c r="CW59" s="21">
        <v>0</v>
      </c>
      <c r="CY59" s="20"/>
      <c r="CZ59" s="22">
        <v>45809</v>
      </c>
      <c r="DA59" s="21" t="s">
        <v>332</v>
      </c>
      <c r="DB59" s="21" t="s">
        <v>447</v>
      </c>
      <c r="DC59" s="21">
        <v>0</v>
      </c>
      <c r="DE59" s="20"/>
      <c r="DF59" s="22">
        <v>45809</v>
      </c>
      <c r="DG59" s="21" t="s">
        <v>332</v>
      </c>
      <c r="DH59" s="21" t="s">
        <v>447</v>
      </c>
      <c r="DI59" s="21">
        <v>0</v>
      </c>
      <c r="DK59" s="20"/>
      <c r="DL59" s="22">
        <v>45809</v>
      </c>
      <c r="DM59" s="21" t="s">
        <v>332</v>
      </c>
      <c r="DN59" s="21" t="s">
        <v>447</v>
      </c>
      <c r="DO59" s="21">
        <v>0</v>
      </c>
      <c r="DQ59" s="20"/>
      <c r="DR59" s="22">
        <v>45809</v>
      </c>
      <c r="DS59" s="21" t="s">
        <v>332</v>
      </c>
      <c r="DT59" s="21" t="s">
        <v>447</v>
      </c>
      <c r="DU59" s="21">
        <v>0</v>
      </c>
      <c r="DW59" s="20"/>
      <c r="DX59" s="22">
        <v>45809</v>
      </c>
      <c r="DY59" s="21" t="s">
        <v>332</v>
      </c>
      <c r="DZ59" s="21" t="s">
        <v>447</v>
      </c>
      <c r="EA59" s="21">
        <v>0</v>
      </c>
      <c r="EC59" s="20"/>
      <c r="ED59" s="22">
        <v>45809</v>
      </c>
      <c r="EE59" s="21" t="s">
        <v>332</v>
      </c>
      <c r="EF59" s="21" t="s">
        <v>447</v>
      </c>
      <c r="EG59" s="21">
        <v>0</v>
      </c>
      <c r="EI59" s="20"/>
      <c r="EJ59" s="22">
        <v>45809</v>
      </c>
      <c r="EK59" s="21" t="s">
        <v>332</v>
      </c>
      <c r="EL59" s="21" t="s">
        <v>447</v>
      </c>
      <c r="EM59" s="21">
        <v>0</v>
      </c>
      <c r="EO59" s="20"/>
      <c r="EP59" s="22">
        <v>45809</v>
      </c>
      <c r="EQ59" s="21" t="s">
        <v>332</v>
      </c>
      <c r="ER59" s="21" t="s">
        <v>447</v>
      </c>
      <c r="ES59" s="21">
        <v>0</v>
      </c>
      <c r="EU59" s="20"/>
      <c r="EV59" s="22">
        <v>45809</v>
      </c>
      <c r="EW59" s="21" t="s">
        <v>332</v>
      </c>
      <c r="EX59" s="21" t="s">
        <v>447</v>
      </c>
      <c r="EY59" s="21">
        <v>0</v>
      </c>
      <c r="FA59" s="20"/>
      <c r="FB59" s="22">
        <v>45809</v>
      </c>
      <c r="FC59" s="21" t="s">
        <v>332</v>
      </c>
      <c r="FD59" s="21" t="s">
        <v>447</v>
      </c>
      <c r="FE59" s="21">
        <v>0</v>
      </c>
      <c r="FG59" s="20"/>
      <c r="FH59" s="22">
        <v>45809</v>
      </c>
      <c r="FI59" s="21" t="s">
        <v>332</v>
      </c>
      <c r="FJ59" s="21" t="s">
        <v>447</v>
      </c>
      <c r="FK59" s="21">
        <v>0</v>
      </c>
      <c r="FM59" s="20"/>
      <c r="FN59" s="22">
        <v>45809</v>
      </c>
      <c r="FO59" s="21" t="s">
        <v>332</v>
      </c>
      <c r="FP59" s="21" t="s">
        <v>447</v>
      </c>
      <c r="FQ59" s="21">
        <v>0</v>
      </c>
      <c r="FS59" s="20"/>
      <c r="FT59" s="22">
        <v>45809</v>
      </c>
      <c r="FU59" s="21" t="s">
        <v>332</v>
      </c>
      <c r="FV59" s="21" t="s">
        <v>447</v>
      </c>
      <c r="FW59" s="21">
        <v>0</v>
      </c>
      <c r="FY59" s="20"/>
      <c r="FZ59" s="22"/>
      <c r="GA59" s="21"/>
      <c r="GB59" s="21"/>
      <c r="GC59" s="21"/>
    </row>
    <row r="60" spans="1:185" x14ac:dyDescent="0.2">
      <c r="A60" s="20"/>
      <c r="B60" s="22">
        <v>45809</v>
      </c>
      <c r="C60" s="21" t="s">
        <v>334</v>
      </c>
      <c r="D60" s="21" t="s">
        <v>447</v>
      </c>
      <c r="E60" s="21">
        <v>0</v>
      </c>
      <c r="G60" s="20"/>
      <c r="H60" s="22">
        <v>45809</v>
      </c>
      <c r="I60" s="21" t="s">
        <v>334</v>
      </c>
      <c r="J60" s="21" t="s">
        <v>447</v>
      </c>
      <c r="K60" s="21">
        <v>0</v>
      </c>
      <c r="M60" s="20"/>
      <c r="N60" s="22">
        <v>45809</v>
      </c>
      <c r="O60" s="21" t="s">
        <v>334</v>
      </c>
      <c r="P60" s="21" t="s">
        <v>447</v>
      </c>
      <c r="Q60" s="21">
        <v>0</v>
      </c>
      <c r="S60" s="20"/>
      <c r="T60" s="22">
        <v>45809</v>
      </c>
      <c r="U60" s="21" t="s">
        <v>334</v>
      </c>
      <c r="V60" s="21" t="s">
        <v>447</v>
      </c>
      <c r="W60" s="21">
        <v>0</v>
      </c>
      <c r="Y60" s="20"/>
      <c r="Z60" s="22">
        <v>45809</v>
      </c>
      <c r="AA60" s="21" t="s">
        <v>334</v>
      </c>
      <c r="AB60" s="21" t="s">
        <v>447</v>
      </c>
      <c r="AC60" s="21">
        <v>0</v>
      </c>
      <c r="AE60" s="20"/>
      <c r="AF60" s="22">
        <v>45809</v>
      </c>
      <c r="AG60" s="21" t="s">
        <v>334</v>
      </c>
      <c r="AH60" s="21" t="s">
        <v>447</v>
      </c>
      <c r="AI60" s="21">
        <v>0</v>
      </c>
      <c r="AK60" s="20"/>
      <c r="AL60" s="22">
        <v>45809</v>
      </c>
      <c r="AM60" s="21" t="s">
        <v>334</v>
      </c>
      <c r="AN60" s="21" t="s">
        <v>447</v>
      </c>
      <c r="AO60" s="21">
        <v>0</v>
      </c>
      <c r="AQ60" s="20"/>
      <c r="AR60" s="22">
        <v>45809</v>
      </c>
      <c r="AS60" s="21" t="s">
        <v>334</v>
      </c>
      <c r="AT60" s="21" t="s">
        <v>447</v>
      </c>
      <c r="AU60" s="21">
        <v>0</v>
      </c>
      <c r="AW60" s="20"/>
      <c r="AX60" s="22">
        <v>45809</v>
      </c>
      <c r="AY60" s="21" t="s">
        <v>334</v>
      </c>
      <c r="AZ60" s="21" t="s">
        <v>447</v>
      </c>
      <c r="BA60" s="21">
        <v>0</v>
      </c>
      <c r="BC60" s="20"/>
      <c r="BD60" s="22">
        <v>45809</v>
      </c>
      <c r="BE60" s="21" t="s">
        <v>334</v>
      </c>
      <c r="BF60" s="21" t="s">
        <v>447</v>
      </c>
      <c r="BG60" s="21">
        <v>0</v>
      </c>
      <c r="BI60" s="20"/>
      <c r="BJ60" s="22">
        <v>45809</v>
      </c>
      <c r="BK60" s="21" t="s">
        <v>334</v>
      </c>
      <c r="BL60" s="21" t="s">
        <v>447</v>
      </c>
      <c r="BM60" s="21">
        <v>0</v>
      </c>
      <c r="BO60" s="20"/>
      <c r="BP60" s="22">
        <v>45809</v>
      </c>
      <c r="BQ60" s="21" t="s">
        <v>334</v>
      </c>
      <c r="BR60" s="21" t="s">
        <v>447</v>
      </c>
      <c r="BS60" s="21">
        <v>0</v>
      </c>
      <c r="BU60" s="20"/>
      <c r="BV60" s="22">
        <v>45809</v>
      </c>
      <c r="BW60" s="21" t="s">
        <v>334</v>
      </c>
      <c r="BX60" s="21" t="s">
        <v>447</v>
      </c>
      <c r="BY60" s="21">
        <v>0</v>
      </c>
      <c r="CA60" s="20"/>
      <c r="CB60" s="22">
        <v>45809</v>
      </c>
      <c r="CC60" s="21" t="s">
        <v>334</v>
      </c>
      <c r="CD60" s="21" t="s">
        <v>447</v>
      </c>
      <c r="CE60" s="21">
        <v>0</v>
      </c>
      <c r="CG60" s="20"/>
      <c r="CH60" s="22">
        <v>45809</v>
      </c>
      <c r="CI60" s="21" t="s">
        <v>334</v>
      </c>
      <c r="CJ60" s="21" t="s">
        <v>447</v>
      </c>
      <c r="CK60" s="21">
        <v>0</v>
      </c>
      <c r="CM60" s="20"/>
      <c r="CN60" s="22">
        <v>45809</v>
      </c>
      <c r="CO60" s="21" t="s">
        <v>334</v>
      </c>
      <c r="CP60" s="21" t="s">
        <v>447</v>
      </c>
      <c r="CQ60" s="21">
        <v>0</v>
      </c>
      <c r="CS60" s="20"/>
      <c r="CT60" s="22">
        <v>45809</v>
      </c>
      <c r="CU60" s="21" t="s">
        <v>334</v>
      </c>
      <c r="CV60" s="21" t="s">
        <v>447</v>
      </c>
      <c r="CW60" s="21">
        <v>0</v>
      </c>
      <c r="CY60" s="20"/>
      <c r="CZ60" s="22">
        <v>45809</v>
      </c>
      <c r="DA60" s="21" t="s">
        <v>334</v>
      </c>
      <c r="DB60" s="21" t="s">
        <v>447</v>
      </c>
      <c r="DC60" s="21">
        <v>0</v>
      </c>
      <c r="DE60" s="20"/>
      <c r="DF60" s="22">
        <v>45809</v>
      </c>
      <c r="DG60" s="21" t="s">
        <v>334</v>
      </c>
      <c r="DH60" s="21" t="s">
        <v>447</v>
      </c>
      <c r="DI60" s="21">
        <v>0</v>
      </c>
      <c r="DK60" s="20"/>
      <c r="DL60" s="22">
        <v>45809</v>
      </c>
      <c r="DM60" s="21" t="s">
        <v>334</v>
      </c>
      <c r="DN60" s="21" t="s">
        <v>447</v>
      </c>
      <c r="DO60" s="21">
        <v>0</v>
      </c>
      <c r="DQ60" s="20"/>
      <c r="DR60" s="22">
        <v>45809</v>
      </c>
      <c r="DS60" s="21" t="s">
        <v>334</v>
      </c>
      <c r="DT60" s="21" t="s">
        <v>447</v>
      </c>
      <c r="DU60" s="21">
        <v>0</v>
      </c>
      <c r="DW60" s="20"/>
      <c r="DX60" s="22">
        <v>45809</v>
      </c>
      <c r="DY60" s="21" t="s">
        <v>334</v>
      </c>
      <c r="DZ60" s="21" t="s">
        <v>447</v>
      </c>
      <c r="EA60" s="21">
        <v>0</v>
      </c>
      <c r="EC60" s="20"/>
      <c r="ED60" s="22">
        <v>45809</v>
      </c>
      <c r="EE60" s="21" t="s">
        <v>334</v>
      </c>
      <c r="EF60" s="21" t="s">
        <v>447</v>
      </c>
      <c r="EG60" s="21">
        <v>0</v>
      </c>
      <c r="EI60" s="20"/>
      <c r="EJ60" s="22">
        <v>45809</v>
      </c>
      <c r="EK60" s="21" t="s">
        <v>334</v>
      </c>
      <c r="EL60" s="21" t="s">
        <v>447</v>
      </c>
      <c r="EM60" s="21">
        <v>0</v>
      </c>
      <c r="EO60" s="20"/>
      <c r="EP60" s="22">
        <v>45809</v>
      </c>
      <c r="EQ60" s="21" t="s">
        <v>334</v>
      </c>
      <c r="ER60" s="21" t="s">
        <v>447</v>
      </c>
      <c r="ES60" s="21">
        <v>0</v>
      </c>
      <c r="EU60" s="20"/>
      <c r="EV60" s="22">
        <v>45809</v>
      </c>
      <c r="EW60" s="21" t="s">
        <v>334</v>
      </c>
      <c r="EX60" s="21" t="s">
        <v>447</v>
      </c>
      <c r="EY60" s="21">
        <v>0</v>
      </c>
      <c r="FA60" s="20"/>
      <c r="FB60" s="22">
        <v>45809</v>
      </c>
      <c r="FC60" s="21" t="s">
        <v>334</v>
      </c>
      <c r="FD60" s="21" t="s">
        <v>447</v>
      </c>
      <c r="FE60" s="21">
        <v>0</v>
      </c>
      <c r="FG60" s="20"/>
      <c r="FH60" s="22">
        <v>45809</v>
      </c>
      <c r="FI60" s="21" t="s">
        <v>334</v>
      </c>
      <c r="FJ60" s="21" t="s">
        <v>447</v>
      </c>
      <c r="FK60" s="21">
        <v>0</v>
      </c>
      <c r="FM60" s="20"/>
      <c r="FN60" s="22">
        <v>45809</v>
      </c>
      <c r="FO60" s="21" t="s">
        <v>334</v>
      </c>
      <c r="FP60" s="21" t="s">
        <v>447</v>
      </c>
      <c r="FQ60" s="21">
        <v>0</v>
      </c>
      <c r="FS60" s="20"/>
      <c r="FT60" s="22">
        <v>45809</v>
      </c>
      <c r="FU60" s="21" t="s">
        <v>334</v>
      </c>
      <c r="FV60" s="21" t="s">
        <v>447</v>
      </c>
      <c r="FW60" s="21">
        <v>0</v>
      </c>
      <c r="FY60" s="20"/>
      <c r="FZ60" s="22"/>
      <c r="GA60" s="21"/>
      <c r="GB60" s="21"/>
      <c r="GC60" s="21"/>
    </row>
    <row r="61" spans="1:185" x14ac:dyDescent="0.2">
      <c r="A61" s="20"/>
      <c r="B61" s="22">
        <v>45809</v>
      </c>
      <c r="C61" s="21" t="s">
        <v>338</v>
      </c>
      <c r="D61" s="21" t="s">
        <v>447</v>
      </c>
      <c r="E61" s="21">
        <v>494.61</v>
      </c>
      <c r="G61" s="20"/>
      <c r="H61" s="22">
        <v>45809</v>
      </c>
      <c r="I61" s="21" t="s">
        <v>338</v>
      </c>
      <c r="J61" s="21" t="s">
        <v>447</v>
      </c>
      <c r="K61" s="21">
        <v>494.61</v>
      </c>
      <c r="M61" s="20"/>
      <c r="N61" s="22">
        <v>45809</v>
      </c>
      <c r="O61" s="1197" t="s">
        <v>338</v>
      </c>
      <c r="P61" s="21" t="s">
        <v>447</v>
      </c>
      <c r="Q61" s="21">
        <v>494.61</v>
      </c>
      <c r="S61" s="20"/>
      <c r="T61" s="22">
        <v>45809</v>
      </c>
      <c r="U61" s="21" t="s">
        <v>338</v>
      </c>
      <c r="V61" s="21" t="s">
        <v>447</v>
      </c>
      <c r="W61" s="21">
        <v>494.61</v>
      </c>
      <c r="Y61" s="20"/>
      <c r="Z61" s="22">
        <v>45809</v>
      </c>
      <c r="AA61" s="21" t="s">
        <v>338</v>
      </c>
      <c r="AB61" s="21" t="s">
        <v>447</v>
      </c>
      <c r="AC61" s="21">
        <v>494.61</v>
      </c>
      <c r="AE61" s="20"/>
      <c r="AF61" s="22">
        <v>45809</v>
      </c>
      <c r="AG61" s="21" t="s">
        <v>338</v>
      </c>
      <c r="AH61" s="21" t="s">
        <v>447</v>
      </c>
      <c r="AI61" s="21">
        <v>494.61</v>
      </c>
      <c r="AK61" s="20"/>
      <c r="AL61" s="22">
        <v>45809</v>
      </c>
      <c r="AM61" s="21" t="s">
        <v>338</v>
      </c>
      <c r="AN61" s="21" t="s">
        <v>447</v>
      </c>
      <c r="AO61" s="21">
        <v>494.61</v>
      </c>
      <c r="AQ61" s="20"/>
      <c r="AR61" s="22">
        <v>45809</v>
      </c>
      <c r="AS61" s="21" t="s">
        <v>338</v>
      </c>
      <c r="AT61" s="21" t="s">
        <v>447</v>
      </c>
      <c r="AU61" s="21">
        <v>494.61</v>
      </c>
      <c r="AW61" s="20"/>
      <c r="AX61" s="22">
        <v>45809</v>
      </c>
      <c r="AY61" s="21" t="s">
        <v>338</v>
      </c>
      <c r="AZ61" s="21" t="s">
        <v>447</v>
      </c>
      <c r="BA61" s="21">
        <v>494.61</v>
      </c>
      <c r="BC61" s="20"/>
      <c r="BD61" s="22">
        <v>45809</v>
      </c>
      <c r="BE61" s="21" t="s">
        <v>338</v>
      </c>
      <c r="BF61" s="21" t="s">
        <v>447</v>
      </c>
      <c r="BG61" s="21">
        <v>494.61</v>
      </c>
      <c r="BI61" s="20"/>
      <c r="BJ61" s="22">
        <v>45809</v>
      </c>
      <c r="BK61" s="21" t="s">
        <v>338</v>
      </c>
      <c r="BL61" s="21" t="s">
        <v>447</v>
      </c>
      <c r="BM61" s="21">
        <v>494.61</v>
      </c>
      <c r="BO61" s="20"/>
      <c r="BP61" s="22">
        <v>45809</v>
      </c>
      <c r="BQ61" s="21" t="s">
        <v>338</v>
      </c>
      <c r="BR61" s="21" t="s">
        <v>447</v>
      </c>
      <c r="BS61" s="21">
        <v>494.61</v>
      </c>
      <c r="BU61" s="20"/>
      <c r="BV61" s="22">
        <v>45809</v>
      </c>
      <c r="BW61" s="21" t="s">
        <v>338</v>
      </c>
      <c r="BX61" s="21" t="s">
        <v>447</v>
      </c>
      <c r="BY61" s="21">
        <v>494.61</v>
      </c>
      <c r="CA61" s="20"/>
      <c r="CB61" s="22">
        <v>45809</v>
      </c>
      <c r="CC61" s="21" t="s">
        <v>338</v>
      </c>
      <c r="CD61" s="21" t="s">
        <v>447</v>
      </c>
      <c r="CE61" s="21">
        <v>494.61</v>
      </c>
      <c r="CG61" s="20"/>
      <c r="CH61" s="22">
        <v>45809</v>
      </c>
      <c r="CI61" s="21" t="s">
        <v>338</v>
      </c>
      <c r="CJ61" s="21" t="s">
        <v>447</v>
      </c>
      <c r="CK61" s="21">
        <v>494.61</v>
      </c>
      <c r="CM61" s="20"/>
      <c r="CN61" s="22">
        <v>45809</v>
      </c>
      <c r="CO61" s="21" t="s">
        <v>338</v>
      </c>
      <c r="CP61" s="21" t="s">
        <v>447</v>
      </c>
      <c r="CQ61" s="21">
        <v>494.61</v>
      </c>
      <c r="CS61" s="20"/>
      <c r="CT61" s="22">
        <v>45809</v>
      </c>
      <c r="CU61" s="21" t="s">
        <v>338</v>
      </c>
      <c r="CV61" s="21" t="s">
        <v>447</v>
      </c>
      <c r="CW61" s="21">
        <v>494.61</v>
      </c>
      <c r="CY61" s="20"/>
      <c r="CZ61" s="22">
        <v>45809</v>
      </c>
      <c r="DA61" s="21" t="s">
        <v>338</v>
      </c>
      <c r="DB61" s="21" t="s">
        <v>447</v>
      </c>
      <c r="DC61" s="21">
        <v>494.61</v>
      </c>
      <c r="DE61" s="20"/>
      <c r="DF61" s="22">
        <v>45809</v>
      </c>
      <c r="DG61" s="21" t="s">
        <v>338</v>
      </c>
      <c r="DH61" s="21" t="s">
        <v>447</v>
      </c>
      <c r="DI61" s="21">
        <v>494.61</v>
      </c>
      <c r="DK61" s="20"/>
      <c r="DL61" s="22">
        <v>45809</v>
      </c>
      <c r="DM61" s="21" t="s">
        <v>338</v>
      </c>
      <c r="DN61" s="21" t="s">
        <v>447</v>
      </c>
      <c r="DO61" s="21">
        <v>494.61</v>
      </c>
      <c r="DQ61" s="20"/>
      <c r="DR61" s="22">
        <v>45809</v>
      </c>
      <c r="DS61" s="21" t="s">
        <v>338</v>
      </c>
      <c r="DT61" s="21" t="s">
        <v>447</v>
      </c>
      <c r="DU61" s="21">
        <v>494.61</v>
      </c>
      <c r="DW61" s="20"/>
      <c r="DX61" s="22">
        <v>45809</v>
      </c>
      <c r="DY61" s="21" t="s">
        <v>338</v>
      </c>
      <c r="DZ61" s="21" t="s">
        <v>447</v>
      </c>
      <c r="EA61" s="21">
        <v>494.61</v>
      </c>
      <c r="EC61" s="20"/>
      <c r="ED61" s="22">
        <v>45809</v>
      </c>
      <c r="EE61" s="21" t="s">
        <v>338</v>
      </c>
      <c r="EF61" s="21" t="s">
        <v>447</v>
      </c>
      <c r="EG61" s="21">
        <v>494.61</v>
      </c>
      <c r="EI61" s="20"/>
      <c r="EJ61" s="22">
        <v>45809</v>
      </c>
      <c r="EK61" s="21" t="s">
        <v>338</v>
      </c>
      <c r="EL61" s="21" t="s">
        <v>447</v>
      </c>
      <c r="EM61" s="21">
        <v>494.61</v>
      </c>
      <c r="EO61" s="20"/>
      <c r="EP61" s="22">
        <v>45809</v>
      </c>
      <c r="EQ61" s="21" t="s">
        <v>338</v>
      </c>
      <c r="ER61" s="21" t="s">
        <v>447</v>
      </c>
      <c r="ES61" s="21">
        <v>494.61</v>
      </c>
      <c r="EU61" s="20"/>
      <c r="EV61" s="22">
        <v>45809</v>
      </c>
      <c r="EW61" s="21" t="s">
        <v>338</v>
      </c>
      <c r="EX61" s="21" t="s">
        <v>447</v>
      </c>
      <c r="EY61" s="21">
        <v>494.61</v>
      </c>
      <c r="FA61" s="20"/>
      <c r="FB61" s="22">
        <v>45809</v>
      </c>
      <c r="FC61" s="21" t="s">
        <v>338</v>
      </c>
      <c r="FD61" s="21" t="s">
        <v>447</v>
      </c>
      <c r="FE61" s="21">
        <v>494.61</v>
      </c>
      <c r="FG61" s="20"/>
      <c r="FH61" s="22">
        <v>45809</v>
      </c>
      <c r="FI61" s="21" t="s">
        <v>338</v>
      </c>
      <c r="FJ61" s="21" t="s">
        <v>447</v>
      </c>
      <c r="FK61" s="21">
        <v>494.61</v>
      </c>
      <c r="FM61" s="20"/>
      <c r="FN61" s="22">
        <v>45809</v>
      </c>
      <c r="FO61" s="21" t="s">
        <v>338</v>
      </c>
      <c r="FP61" s="21" t="s">
        <v>447</v>
      </c>
      <c r="FQ61" s="21">
        <v>494.61</v>
      </c>
      <c r="FS61" s="20"/>
      <c r="FT61" s="22">
        <v>45809</v>
      </c>
      <c r="FU61" s="21" t="s">
        <v>338</v>
      </c>
      <c r="FV61" s="21" t="s">
        <v>447</v>
      </c>
      <c r="FW61" s="21">
        <v>494.61</v>
      </c>
      <c r="FY61" s="20"/>
      <c r="FZ61" s="22"/>
      <c r="GA61" s="21"/>
      <c r="GB61" s="21"/>
      <c r="GC61" s="21"/>
    </row>
    <row r="62" spans="1:185" x14ac:dyDescent="0.2">
      <c r="A62" s="20"/>
      <c r="B62" s="22">
        <v>45809</v>
      </c>
      <c r="C62" s="21" t="s">
        <v>344</v>
      </c>
      <c r="D62" s="21" t="s">
        <v>447</v>
      </c>
      <c r="E62" s="21">
        <v>300.68</v>
      </c>
      <c r="G62" s="20"/>
      <c r="H62" s="22">
        <v>45809</v>
      </c>
      <c r="I62" s="21" t="s">
        <v>344</v>
      </c>
      <c r="J62" s="21" t="s">
        <v>447</v>
      </c>
      <c r="K62" s="21">
        <v>300.68</v>
      </c>
      <c r="M62" s="20"/>
      <c r="N62" s="22">
        <v>45809</v>
      </c>
      <c r="O62" s="21" t="s">
        <v>344</v>
      </c>
      <c r="P62" s="21" t="s">
        <v>447</v>
      </c>
      <c r="Q62" s="21">
        <v>300.68</v>
      </c>
      <c r="S62" s="20"/>
      <c r="T62" s="22">
        <v>45809</v>
      </c>
      <c r="U62" s="21" t="s">
        <v>344</v>
      </c>
      <c r="V62" s="21" t="s">
        <v>447</v>
      </c>
      <c r="W62" s="21">
        <v>300.68</v>
      </c>
      <c r="Y62" s="20"/>
      <c r="Z62" s="22">
        <v>45809</v>
      </c>
      <c r="AA62" s="21" t="s">
        <v>344</v>
      </c>
      <c r="AB62" s="21" t="s">
        <v>447</v>
      </c>
      <c r="AC62" s="21">
        <v>300.68</v>
      </c>
      <c r="AE62" s="20"/>
      <c r="AF62" s="22">
        <v>45809</v>
      </c>
      <c r="AG62" s="21" t="s">
        <v>344</v>
      </c>
      <c r="AH62" s="21" t="s">
        <v>447</v>
      </c>
      <c r="AI62" s="21">
        <v>300.68</v>
      </c>
      <c r="AK62" s="20"/>
      <c r="AL62" s="22">
        <v>45809</v>
      </c>
      <c r="AM62" s="21" t="s">
        <v>344</v>
      </c>
      <c r="AN62" s="21" t="s">
        <v>447</v>
      </c>
      <c r="AO62" s="21">
        <v>300.68</v>
      </c>
      <c r="AQ62" s="20"/>
      <c r="AR62" s="22">
        <v>45809</v>
      </c>
      <c r="AS62" s="21" t="s">
        <v>344</v>
      </c>
      <c r="AT62" s="21" t="s">
        <v>447</v>
      </c>
      <c r="AU62" s="21">
        <v>300.68</v>
      </c>
      <c r="AW62" s="20"/>
      <c r="AX62" s="22">
        <v>45809</v>
      </c>
      <c r="AY62" s="21" t="s">
        <v>344</v>
      </c>
      <c r="AZ62" s="21" t="s">
        <v>447</v>
      </c>
      <c r="BA62" s="21">
        <v>300.68</v>
      </c>
      <c r="BC62" s="20"/>
      <c r="BD62" s="22">
        <v>45809</v>
      </c>
      <c r="BE62" s="21" t="s">
        <v>344</v>
      </c>
      <c r="BF62" s="21" t="s">
        <v>447</v>
      </c>
      <c r="BG62" s="21">
        <v>300.68</v>
      </c>
      <c r="BI62" s="20"/>
      <c r="BJ62" s="22">
        <v>45809</v>
      </c>
      <c r="BK62" s="21" t="s">
        <v>344</v>
      </c>
      <c r="BL62" s="21" t="s">
        <v>447</v>
      </c>
      <c r="BM62" s="21">
        <v>300.68</v>
      </c>
      <c r="BO62" s="20"/>
      <c r="BP62" s="22">
        <v>45809</v>
      </c>
      <c r="BQ62" s="21" t="s">
        <v>344</v>
      </c>
      <c r="BR62" s="21" t="s">
        <v>447</v>
      </c>
      <c r="BS62" s="21">
        <v>300.68</v>
      </c>
      <c r="BU62" s="20"/>
      <c r="BV62" s="22">
        <v>45809</v>
      </c>
      <c r="BW62" s="21" t="s">
        <v>344</v>
      </c>
      <c r="BX62" s="21" t="s">
        <v>447</v>
      </c>
      <c r="BY62" s="21">
        <v>300.68</v>
      </c>
      <c r="CA62" s="20"/>
      <c r="CB62" s="22">
        <v>45809</v>
      </c>
      <c r="CC62" s="21" t="s">
        <v>344</v>
      </c>
      <c r="CD62" s="21" t="s">
        <v>447</v>
      </c>
      <c r="CE62" s="21">
        <v>300.68</v>
      </c>
      <c r="CG62" s="20"/>
      <c r="CH62" s="22">
        <v>45809</v>
      </c>
      <c r="CI62" s="21" t="s">
        <v>344</v>
      </c>
      <c r="CJ62" s="21" t="s">
        <v>447</v>
      </c>
      <c r="CK62" s="21">
        <v>300.68</v>
      </c>
      <c r="CM62" s="20"/>
      <c r="CN62" s="22">
        <v>45809</v>
      </c>
      <c r="CO62" s="21" t="s">
        <v>344</v>
      </c>
      <c r="CP62" s="21" t="s">
        <v>447</v>
      </c>
      <c r="CQ62" s="21">
        <v>300.68</v>
      </c>
      <c r="CS62" s="20"/>
      <c r="CT62" s="22">
        <v>45809</v>
      </c>
      <c r="CU62" s="21" t="s">
        <v>344</v>
      </c>
      <c r="CV62" s="21" t="s">
        <v>447</v>
      </c>
      <c r="CW62" s="21">
        <v>300.68</v>
      </c>
      <c r="CY62" s="20"/>
      <c r="CZ62" s="22">
        <v>45809</v>
      </c>
      <c r="DA62" s="21" t="s">
        <v>344</v>
      </c>
      <c r="DB62" s="21" t="s">
        <v>447</v>
      </c>
      <c r="DC62" s="21">
        <v>300.68</v>
      </c>
      <c r="DE62" s="20"/>
      <c r="DF62" s="22">
        <v>45809</v>
      </c>
      <c r="DG62" s="21" t="s">
        <v>344</v>
      </c>
      <c r="DH62" s="21" t="s">
        <v>447</v>
      </c>
      <c r="DI62" s="21">
        <v>300.68</v>
      </c>
      <c r="DK62" s="20"/>
      <c r="DL62" s="22">
        <v>45809</v>
      </c>
      <c r="DM62" s="21" t="s">
        <v>344</v>
      </c>
      <c r="DN62" s="21" t="s">
        <v>447</v>
      </c>
      <c r="DO62" s="21">
        <v>300.68</v>
      </c>
      <c r="DQ62" s="20"/>
      <c r="DR62" s="22">
        <v>45809</v>
      </c>
      <c r="DS62" s="21" t="s">
        <v>344</v>
      </c>
      <c r="DT62" s="21" t="s">
        <v>447</v>
      </c>
      <c r="DU62" s="21">
        <v>300.68</v>
      </c>
      <c r="DW62" s="20"/>
      <c r="DX62" s="22">
        <v>45809</v>
      </c>
      <c r="DY62" s="21" t="s">
        <v>344</v>
      </c>
      <c r="DZ62" s="21" t="s">
        <v>447</v>
      </c>
      <c r="EA62" s="21">
        <v>300.68</v>
      </c>
      <c r="EC62" s="20"/>
      <c r="ED62" s="22">
        <v>45809</v>
      </c>
      <c r="EE62" s="21" t="s">
        <v>344</v>
      </c>
      <c r="EF62" s="21" t="s">
        <v>447</v>
      </c>
      <c r="EG62" s="21">
        <v>300.68</v>
      </c>
      <c r="EI62" s="20"/>
      <c r="EJ62" s="22">
        <v>45809</v>
      </c>
      <c r="EK62" s="21" t="s">
        <v>344</v>
      </c>
      <c r="EL62" s="21" t="s">
        <v>447</v>
      </c>
      <c r="EM62" s="21">
        <v>300.68</v>
      </c>
      <c r="EO62" s="20"/>
      <c r="EP62" s="22">
        <v>45809</v>
      </c>
      <c r="EQ62" s="21" t="s">
        <v>344</v>
      </c>
      <c r="ER62" s="21" t="s">
        <v>447</v>
      </c>
      <c r="ES62" s="21">
        <v>300.68</v>
      </c>
      <c r="EU62" s="20"/>
      <c r="EV62" s="22">
        <v>45809</v>
      </c>
      <c r="EW62" s="21" t="s">
        <v>344</v>
      </c>
      <c r="EX62" s="21" t="s">
        <v>447</v>
      </c>
      <c r="EY62" s="21">
        <v>300.68</v>
      </c>
      <c r="FA62" s="20"/>
      <c r="FB62" s="22">
        <v>45809</v>
      </c>
      <c r="FC62" s="21" t="s">
        <v>344</v>
      </c>
      <c r="FD62" s="21" t="s">
        <v>447</v>
      </c>
      <c r="FE62" s="21">
        <v>300.68</v>
      </c>
      <c r="FG62" s="20"/>
      <c r="FH62" s="22">
        <v>45809</v>
      </c>
      <c r="FI62" s="21" t="s">
        <v>344</v>
      </c>
      <c r="FJ62" s="21" t="s">
        <v>447</v>
      </c>
      <c r="FK62" s="21">
        <v>300.68</v>
      </c>
      <c r="FM62" s="20"/>
      <c r="FN62" s="22">
        <v>45809</v>
      </c>
      <c r="FO62" s="21" t="s">
        <v>344</v>
      </c>
      <c r="FP62" s="21" t="s">
        <v>447</v>
      </c>
      <c r="FQ62" s="21">
        <v>300.68</v>
      </c>
      <c r="FS62" s="20"/>
      <c r="FT62" s="22">
        <v>45809</v>
      </c>
      <c r="FU62" s="21" t="s">
        <v>344</v>
      </c>
      <c r="FV62" s="21" t="s">
        <v>447</v>
      </c>
      <c r="FW62" s="21">
        <v>300.68</v>
      </c>
      <c r="FY62" s="20"/>
      <c r="FZ62" s="22"/>
      <c r="GA62" s="21"/>
      <c r="GB62" s="21"/>
      <c r="GC62" s="21"/>
    </row>
    <row r="63" spans="1:185" x14ac:dyDescent="0.2">
      <c r="A63" s="20"/>
      <c r="B63" s="22">
        <v>45809</v>
      </c>
      <c r="C63" s="21" t="s">
        <v>348</v>
      </c>
      <c r="D63" s="21" t="s">
        <v>447</v>
      </c>
      <c r="E63" s="21">
        <v>1259.3399999999999</v>
      </c>
      <c r="G63" s="20"/>
      <c r="H63" s="22">
        <v>45809</v>
      </c>
      <c r="I63" s="21" t="s">
        <v>348</v>
      </c>
      <c r="J63" s="21" t="s">
        <v>447</v>
      </c>
      <c r="K63" s="21">
        <v>1259.3399999999999</v>
      </c>
      <c r="M63" s="20"/>
      <c r="N63" s="22">
        <v>45809</v>
      </c>
      <c r="O63" s="21" t="s">
        <v>348</v>
      </c>
      <c r="P63" s="21" t="s">
        <v>447</v>
      </c>
      <c r="Q63" s="21">
        <v>1259.3399999999999</v>
      </c>
      <c r="S63" s="20"/>
      <c r="T63" s="22">
        <v>45809</v>
      </c>
      <c r="U63" s="21" t="s">
        <v>348</v>
      </c>
      <c r="V63" s="21" t="s">
        <v>447</v>
      </c>
      <c r="W63" s="21">
        <v>1259.3399999999999</v>
      </c>
      <c r="Y63" s="20"/>
      <c r="Z63" s="22">
        <v>45809</v>
      </c>
      <c r="AA63" s="21" t="s">
        <v>348</v>
      </c>
      <c r="AB63" s="21" t="s">
        <v>447</v>
      </c>
      <c r="AC63" s="21">
        <v>1259.3399999999999</v>
      </c>
      <c r="AE63" s="20"/>
      <c r="AF63" s="22">
        <v>45809</v>
      </c>
      <c r="AG63" s="21" t="s">
        <v>348</v>
      </c>
      <c r="AH63" s="21" t="s">
        <v>447</v>
      </c>
      <c r="AI63" s="21">
        <v>1259.3399999999999</v>
      </c>
      <c r="AK63" s="20"/>
      <c r="AL63" s="22">
        <v>45809</v>
      </c>
      <c r="AM63" s="21" t="s">
        <v>348</v>
      </c>
      <c r="AN63" s="21" t="s">
        <v>447</v>
      </c>
      <c r="AO63" s="21">
        <v>1259.3399999999999</v>
      </c>
      <c r="AQ63" s="20"/>
      <c r="AR63" s="22">
        <v>45809</v>
      </c>
      <c r="AS63" s="21" t="s">
        <v>348</v>
      </c>
      <c r="AT63" s="21" t="s">
        <v>447</v>
      </c>
      <c r="AU63" s="21">
        <v>1259.3399999999999</v>
      </c>
      <c r="AW63" s="20"/>
      <c r="AX63" s="22">
        <v>45809</v>
      </c>
      <c r="AY63" s="21" t="s">
        <v>348</v>
      </c>
      <c r="AZ63" s="21" t="s">
        <v>447</v>
      </c>
      <c r="BA63" s="21">
        <v>1259.3399999999999</v>
      </c>
      <c r="BC63" s="20"/>
      <c r="BD63" s="22">
        <v>45809</v>
      </c>
      <c r="BE63" s="21" t="s">
        <v>348</v>
      </c>
      <c r="BF63" s="21" t="s">
        <v>447</v>
      </c>
      <c r="BG63" s="21">
        <v>1259.3399999999999</v>
      </c>
      <c r="BI63" s="20"/>
      <c r="BJ63" s="22">
        <v>45809</v>
      </c>
      <c r="BK63" s="21" t="s">
        <v>348</v>
      </c>
      <c r="BL63" s="21" t="s">
        <v>447</v>
      </c>
      <c r="BM63" s="21">
        <v>1259.3399999999999</v>
      </c>
      <c r="BO63" s="20"/>
      <c r="BP63" s="22">
        <v>45809</v>
      </c>
      <c r="BQ63" s="21" t="s">
        <v>348</v>
      </c>
      <c r="BR63" s="21" t="s">
        <v>447</v>
      </c>
      <c r="BS63" s="21">
        <v>1259.3399999999999</v>
      </c>
      <c r="BU63" s="20"/>
      <c r="BV63" s="22">
        <v>45809</v>
      </c>
      <c r="BW63" s="21" t="s">
        <v>348</v>
      </c>
      <c r="BX63" s="21" t="s">
        <v>447</v>
      </c>
      <c r="BY63" s="21">
        <v>1259.3399999999999</v>
      </c>
      <c r="CA63" s="20"/>
      <c r="CB63" s="22">
        <v>45809</v>
      </c>
      <c r="CC63" s="21" t="s">
        <v>348</v>
      </c>
      <c r="CD63" s="21" t="s">
        <v>447</v>
      </c>
      <c r="CE63" s="21">
        <v>1259.3399999999999</v>
      </c>
      <c r="CG63" s="20"/>
      <c r="CH63" s="22">
        <v>45809</v>
      </c>
      <c r="CI63" s="21" t="s">
        <v>348</v>
      </c>
      <c r="CJ63" s="21" t="s">
        <v>447</v>
      </c>
      <c r="CK63" s="21">
        <v>1259.3399999999999</v>
      </c>
      <c r="CM63" s="20"/>
      <c r="CN63" s="22">
        <v>45809</v>
      </c>
      <c r="CO63" s="21" t="s">
        <v>348</v>
      </c>
      <c r="CP63" s="21" t="s">
        <v>447</v>
      </c>
      <c r="CQ63" s="21">
        <v>1259.3399999999999</v>
      </c>
      <c r="CS63" s="20"/>
      <c r="CT63" s="22">
        <v>45809</v>
      </c>
      <c r="CU63" s="21" t="s">
        <v>348</v>
      </c>
      <c r="CV63" s="21" t="s">
        <v>447</v>
      </c>
      <c r="CW63" s="21">
        <v>1259.3399999999999</v>
      </c>
      <c r="CY63" s="20"/>
      <c r="CZ63" s="22">
        <v>45809</v>
      </c>
      <c r="DA63" s="21" t="s">
        <v>348</v>
      </c>
      <c r="DB63" s="21" t="s">
        <v>447</v>
      </c>
      <c r="DC63" s="21">
        <v>1259.3399999999999</v>
      </c>
      <c r="DE63" s="20"/>
      <c r="DF63" s="22">
        <v>45809</v>
      </c>
      <c r="DG63" s="21" t="s">
        <v>348</v>
      </c>
      <c r="DH63" s="21" t="s">
        <v>447</v>
      </c>
      <c r="DI63" s="21">
        <v>1259.3399999999999</v>
      </c>
      <c r="DK63" s="20"/>
      <c r="DL63" s="22">
        <v>45809</v>
      </c>
      <c r="DM63" s="21" t="s">
        <v>348</v>
      </c>
      <c r="DN63" s="21" t="s">
        <v>447</v>
      </c>
      <c r="DO63" s="21">
        <v>1259.3399999999999</v>
      </c>
      <c r="DQ63" s="20"/>
      <c r="DR63" s="22">
        <v>45809</v>
      </c>
      <c r="DS63" s="21" t="s">
        <v>348</v>
      </c>
      <c r="DT63" s="21" t="s">
        <v>447</v>
      </c>
      <c r="DU63" s="21">
        <v>1259.3399999999999</v>
      </c>
      <c r="DW63" s="20"/>
      <c r="DX63" s="22">
        <v>45809</v>
      </c>
      <c r="DY63" s="21" t="s">
        <v>348</v>
      </c>
      <c r="DZ63" s="21" t="s">
        <v>447</v>
      </c>
      <c r="EA63" s="21">
        <v>1259.3399999999999</v>
      </c>
      <c r="EC63" s="20"/>
      <c r="ED63" s="22">
        <v>45809</v>
      </c>
      <c r="EE63" s="21" t="s">
        <v>348</v>
      </c>
      <c r="EF63" s="21" t="s">
        <v>447</v>
      </c>
      <c r="EG63" s="21">
        <v>1259.3399999999999</v>
      </c>
      <c r="EI63" s="20"/>
      <c r="EJ63" s="22">
        <v>45809</v>
      </c>
      <c r="EK63" s="21" t="s">
        <v>348</v>
      </c>
      <c r="EL63" s="21" t="s">
        <v>447</v>
      </c>
      <c r="EM63" s="21">
        <v>1259.3399999999999</v>
      </c>
      <c r="EO63" s="20"/>
      <c r="EP63" s="22">
        <v>45809</v>
      </c>
      <c r="EQ63" s="21" t="s">
        <v>348</v>
      </c>
      <c r="ER63" s="21" t="s">
        <v>447</v>
      </c>
      <c r="ES63" s="21">
        <v>1259.3399999999999</v>
      </c>
      <c r="EU63" s="20"/>
      <c r="EV63" s="22">
        <v>45809</v>
      </c>
      <c r="EW63" s="21" t="s">
        <v>348</v>
      </c>
      <c r="EX63" s="21" t="s">
        <v>447</v>
      </c>
      <c r="EY63" s="21">
        <v>1259.3399999999999</v>
      </c>
      <c r="FA63" s="20"/>
      <c r="FB63" s="22">
        <v>45809</v>
      </c>
      <c r="FC63" s="21" t="s">
        <v>348</v>
      </c>
      <c r="FD63" s="21" t="s">
        <v>447</v>
      </c>
      <c r="FE63" s="21">
        <v>1259.3399999999999</v>
      </c>
      <c r="FG63" s="20"/>
      <c r="FH63" s="22">
        <v>45809</v>
      </c>
      <c r="FI63" s="21" t="s">
        <v>348</v>
      </c>
      <c r="FJ63" s="21" t="s">
        <v>447</v>
      </c>
      <c r="FK63" s="21">
        <v>1259.3399999999999</v>
      </c>
      <c r="FM63" s="20"/>
      <c r="FN63" s="22">
        <v>45809</v>
      </c>
      <c r="FO63" s="21" t="s">
        <v>348</v>
      </c>
      <c r="FP63" s="21" t="s">
        <v>447</v>
      </c>
      <c r="FQ63" s="21">
        <v>1259.3399999999999</v>
      </c>
      <c r="FS63" s="20"/>
      <c r="FT63" s="22">
        <v>45809</v>
      </c>
      <c r="FU63" s="21" t="s">
        <v>348</v>
      </c>
      <c r="FV63" s="21" t="s">
        <v>447</v>
      </c>
      <c r="FW63" s="21">
        <v>1259.3399999999999</v>
      </c>
      <c r="FY63" s="20"/>
      <c r="FZ63" s="22"/>
      <c r="GA63" s="21"/>
      <c r="GB63" s="21"/>
      <c r="GC63" s="21"/>
    </row>
    <row r="64" spans="1:185" x14ac:dyDescent="0.2">
      <c r="A64" s="20"/>
      <c r="B64" s="22">
        <v>45809</v>
      </c>
      <c r="C64" s="21" t="s">
        <v>354</v>
      </c>
      <c r="D64" s="21" t="s">
        <v>447</v>
      </c>
      <c r="E64" s="21">
        <v>25.46</v>
      </c>
      <c r="G64" s="20"/>
      <c r="H64" s="22">
        <v>45809</v>
      </c>
      <c r="I64" s="21" t="s">
        <v>354</v>
      </c>
      <c r="J64" s="21" t="s">
        <v>447</v>
      </c>
      <c r="K64" s="21">
        <v>25.46</v>
      </c>
      <c r="M64" s="20"/>
      <c r="N64" s="22">
        <v>45809</v>
      </c>
      <c r="O64" s="21" t="s">
        <v>354</v>
      </c>
      <c r="P64" s="21" t="s">
        <v>447</v>
      </c>
      <c r="Q64" s="21">
        <v>25.46</v>
      </c>
      <c r="S64" s="20"/>
      <c r="T64" s="22">
        <v>45809</v>
      </c>
      <c r="U64" s="21" t="s">
        <v>354</v>
      </c>
      <c r="V64" s="21" t="s">
        <v>447</v>
      </c>
      <c r="W64" s="21">
        <v>25.46</v>
      </c>
      <c r="Y64" s="20"/>
      <c r="Z64" s="22">
        <v>45809</v>
      </c>
      <c r="AA64" s="21" t="s">
        <v>354</v>
      </c>
      <c r="AB64" s="21" t="s">
        <v>447</v>
      </c>
      <c r="AC64" s="21">
        <v>25.46</v>
      </c>
      <c r="AE64" s="20"/>
      <c r="AF64" s="22">
        <v>45809</v>
      </c>
      <c r="AG64" s="21" t="s">
        <v>354</v>
      </c>
      <c r="AH64" s="21" t="s">
        <v>447</v>
      </c>
      <c r="AI64" s="21">
        <v>25.46</v>
      </c>
      <c r="AK64" s="20"/>
      <c r="AL64" s="22">
        <v>45809</v>
      </c>
      <c r="AM64" s="21" t="s">
        <v>354</v>
      </c>
      <c r="AN64" s="21" t="s">
        <v>447</v>
      </c>
      <c r="AO64" s="21">
        <v>25.46</v>
      </c>
      <c r="AQ64" s="20"/>
      <c r="AR64" s="22">
        <v>45809</v>
      </c>
      <c r="AS64" s="21" t="s">
        <v>354</v>
      </c>
      <c r="AT64" s="21" t="s">
        <v>447</v>
      </c>
      <c r="AU64" s="21">
        <v>25.46</v>
      </c>
      <c r="AW64" s="20"/>
      <c r="AX64" s="22">
        <v>45809</v>
      </c>
      <c r="AY64" s="21" t="s">
        <v>354</v>
      </c>
      <c r="AZ64" s="21" t="s">
        <v>447</v>
      </c>
      <c r="BA64" s="21">
        <v>25.46</v>
      </c>
      <c r="BC64" s="20"/>
      <c r="BD64" s="22">
        <v>45809</v>
      </c>
      <c r="BE64" s="21" t="s">
        <v>354</v>
      </c>
      <c r="BF64" s="21" t="s">
        <v>447</v>
      </c>
      <c r="BG64" s="21">
        <v>25.46</v>
      </c>
      <c r="BI64" s="20"/>
      <c r="BJ64" s="22">
        <v>45809</v>
      </c>
      <c r="BK64" s="21" t="s">
        <v>354</v>
      </c>
      <c r="BL64" s="21" t="s">
        <v>447</v>
      </c>
      <c r="BM64" s="21">
        <v>25.46</v>
      </c>
      <c r="BO64" s="20"/>
      <c r="BP64" s="22">
        <v>45809</v>
      </c>
      <c r="BQ64" s="21" t="s">
        <v>354</v>
      </c>
      <c r="BR64" s="21" t="s">
        <v>447</v>
      </c>
      <c r="BS64" s="21">
        <v>25.46</v>
      </c>
      <c r="BU64" s="20"/>
      <c r="BV64" s="22">
        <v>45809</v>
      </c>
      <c r="BW64" s="21" t="s">
        <v>354</v>
      </c>
      <c r="BX64" s="21" t="s">
        <v>447</v>
      </c>
      <c r="BY64" s="21">
        <v>25.46</v>
      </c>
      <c r="CA64" s="20"/>
      <c r="CB64" s="22">
        <v>45809</v>
      </c>
      <c r="CC64" s="21" t="s">
        <v>354</v>
      </c>
      <c r="CD64" s="21" t="s">
        <v>447</v>
      </c>
      <c r="CE64" s="21">
        <v>25.46</v>
      </c>
      <c r="CG64" s="20"/>
      <c r="CH64" s="22">
        <v>45809</v>
      </c>
      <c r="CI64" s="21" t="s">
        <v>354</v>
      </c>
      <c r="CJ64" s="21" t="s">
        <v>447</v>
      </c>
      <c r="CK64" s="21">
        <v>25.46</v>
      </c>
      <c r="CM64" s="20"/>
      <c r="CN64" s="22">
        <v>45809</v>
      </c>
      <c r="CO64" s="21" t="s">
        <v>354</v>
      </c>
      <c r="CP64" s="21" t="s">
        <v>447</v>
      </c>
      <c r="CQ64" s="21">
        <v>25.46</v>
      </c>
      <c r="CS64" s="20"/>
      <c r="CT64" s="22">
        <v>45809</v>
      </c>
      <c r="CU64" s="21" t="s">
        <v>354</v>
      </c>
      <c r="CV64" s="21" t="s">
        <v>447</v>
      </c>
      <c r="CW64" s="21">
        <v>25.46</v>
      </c>
      <c r="CY64" s="20"/>
      <c r="CZ64" s="22">
        <v>45809</v>
      </c>
      <c r="DA64" s="21" t="s">
        <v>354</v>
      </c>
      <c r="DB64" s="21" t="s">
        <v>447</v>
      </c>
      <c r="DC64" s="21">
        <v>25.46</v>
      </c>
      <c r="DE64" s="20"/>
      <c r="DF64" s="22">
        <v>45809</v>
      </c>
      <c r="DG64" s="21" t="s">
        <v>354</v>
      </c>
      <c r="DH64" s="21" t="s">
        <v>447</v>
      </c>
      <c r="DI64" s="21">
        <v>25.46</v>
      </c>
      <c r="DK64" s="20"/>
      <c r="DL64" s="22">
        <v>45809</v>
      </c>
      <c r="DM64" s="21" t="s">
        <v>354</v>
      </c>
      <c r="DN64" s="21" t="s">
        <v>447</v>
      </c>
      <c r="DO64" s="21">
        <v>25.46</v>
      </c>
      <c r="DQ64" s="20"/>
      <c r="DR64" s="22">
        <v>45809</v>
      </c>
      <c r="DS64" s="21" t="s">
        <v>354</v>
      </c>
      <c r="DT64" s="21" t="s">
        <v>447</v>
      </c>
      <c r="DU64" s="21">
        <v>25.46</v>
      </c>
      <c r="DW64" s="20"/>
      <c r="DX64" s="22">
        <v>45809</v>
      </c>
      <c r="DY64" s="21" t="s">
        <v>354</v>
      </c>
      <c r="DZ64" s="21" t="s">
        <v>447</v>
      </c>
      <c r="EA64" s="21">
        <v>25.46</v>
      </c>
      <c r="EC64" s="20"/>
      <c r="ED64" s="22">
        <v>45809</v>
      </c>
      <c r="EE64" s="21" t="s">
        <v>354</v>
      </c>
      <c r="EF64" s="21" t="s">
        <v>447</v>
      </c>
      <c r="EG64" s="21">
        <v>25.46</v>
      </c>
      <c r="EI64" s="20"/>
      <c r="EJ64" s="22">
        <v>45809</v>
      </c>
      <c r="EK64" s="21" t="s">
        <v>354</v>
      </c>
      <c r="EL64" s="21" t="s">
        <v>447</v>
      </c>
      <c r="EM64" s="21">
        <v>25.46</v>
      </c>
      <c r="EO64" s="20"/>
      <c r="EP64" s="22">
        <v>45809</v>
      </c>
      <c r="EQ64" s="21" t="s">
        <v>354</v>
      </c>
      <c r="ER64" s="21" t="s">
        <v>447</v>
      </c>
      <c r="ES64" s="21">
        <v>25.46</v>
      </c>
      <c r="EU64" s="20"/>
      <c r="EV64" s="22">
        <v>45809</v>
      </c>
      <c r="EW64" s="21" t="s">
        <v>354</v>
      </c>
      <c r="EX64" s="21" t="s">
        <v>447</v>
      </c>
      <c r="EY64" s="21">
        <v>25.46</v>
      </c>
      <c r="FA64" s="20"/>
      <c r="FB64" s="22">
        <v>45809</v>
      </c>
      <c r="FC64" s="21" t="s">
        <v>354</v>
      </c>
      <c r="FD64" s="21" t="s">
        <v>447</v>
      </c>
      <c r="FE64" s="21">
        <v>25.46</v>
      </c>
      <c r="FG64" s="20"/>
      <c r="FH64" s="22">
        <v>45809</v>
      </c>
      <c r="FI64" s="21" t="s">
        <v>354</v>
      </c>
      <c r="FJ64" s="21" t="s">
        <v>447</v>
      </c>
      <c r="FK64" s="21">
        <v>25.46</v>
      </c>
      <c r="FM64" s="20"/>
      <c r="FN64" s="22">
        <v>45809</v>
      </c>
      <c r="FO64" s="21" t="s">
        <v>354</v>
      </c>
      <c r="FP64" s="21" t="s">
        <v>447</v>
      </c>
      <c r="FQ64" s="21">
        <v>25.46</v>
      </c>
      <c r="FS64" s="20"/>
      <c r="FT64" s="22">
        <v>45809</v>
      </c>
      <c r="FU64" s="21" t="s">
        <v>354</v>
      </c>
      <c r="FV64" s="21" t="s">
        <v>447</v>
      </c>
      <c r="FW64" s="21">
        <v>25.46</v>
      </c>
      <c r="FY64" s="20"/>
      <c r="FZ64" s="22"/>
      <c r="GA64" s="21"/>
      <c r="GB64" s="21"/>
      <c r="GC64" s="21"/>
    </row>
    <row r="65" spans="1:185" x14ac:dyDescent="0.2">
      <c r="A65" s="20"/>
      <c r="B65" s="22">
        <v>45809</v>
      </c>
      <c r="C65" s="21" t="s">
        <v>356</v>
      </c>
      <c r="D65" s="21" t="s">
        <v>447</v>
      </c>
      <c r="E65" s="21">
        <v>94.67</v>
      </c>
      <c r="G65" s="20"/>
      <c r="H65" s="22">
        <v>45809</v>
      </c>
      <c r="I65" s="21" t="s">
        <v>356</v>
      </c>
      <c r="J65" s="21" t="s">
        <v>447</v>
      </c>
      <c r="K65" s="21">
        <v>94.67</v>
      </c>
      <c r="M65" s="20"/>
      <c r="N65" s="22">
        <v>45809</v>
      </c>
      <c r="O65" s="21" t="s">
        <v>356</v>
      </c>
      <c r="P65" s="21" t="s">
        <v>447</v>
      </c>
      <c r="Q65" s="21">
        <v>94.67</v>
      </c>
      <c r="S65" s="20"/>
      <c r="T65" s="22">
        <v>45809</v>
      </c>
      <c r="U65" s="21" t="s">
        <v>356</v>
      </c>
      <c r="V65" s="21" t="s">
        <v>447</v>
      </c>
      <c r="W65" s="21">
        <v>94.67</v>
      </c>
      <c r="Y65" s="20"/>
      <c r="Z65" s="22">
        <v>45809</v>
      </c>
      <c r="AA65" s="21" t="s">
        <v>356</v>
      </c>
      <c r="AB65" s="21" t="s">
        <v>447</v>
      </c>
      <c r="AC65" s="21">
        <v>94.67</v>
      </c>
      <c r="AE65" s="20"/>
      <c r="AF65" s="22">
        <v>45809</v>
      </c>
      <c r="AG65" s="21" t="s">
        <v>356</v>
      </c>
      <c r="AH65" s="21" t="s">
        <v>447</v>
      </c>
      <c r="AI65" s="21">
        <v>94.67</v>
      </c>
      <c r="AK65" s="20"/>
      <c r="AL65" s="22">
        <v>45809</v>
      </c>
      <c r="AM65" s="21" t="s">
        <v>356</v>
      </c>
      <c r="AN65" s="21" t="s">
        <v>447</v>
      </c>
      <c r="AO65" s="21">
        <v>94.67</v>
      </c>
      <c r="AQ65" s="20"/>
      <c r="AR65" s="22">
        <v>45809</v>
      </c>
      <c r="AS65" s="21" t="s">
        <v>356</v>
      </c>
      <c r="AT65" s="21" t="s">
        <v>447</v>
      </c>
      <c r="AU65" s="21">
        <v>94.67</v>
      </c>
      <c r="AW65" s="20"/>
      <c r="AX65" s="22">
        <v>45809</v>
      </c>
      <c r="AY65" s="21" t="s">
        <v>356</v>
      </c>
      <c r="AZ65" s="21" t="s">
        <v>447</v>
      </c>
      <c r="BA65" s="21">
        <v>94.67</v>
      </c>
      <c r="BC65" s="20"/>
      <c r="BD65" s="22">
        <v>45809</v>
      </c>
      <c r="BE65" s="21" t="s">
        <v>356</v>
      </c>
      <c r="BF65" s="21" t="s">
        <v>447</v>
      </c>
      <c r="BG65" s="21">
        <v>94.67</v>
      </c>
      <c r="BI65" s="20"/>
      <c r="BJ65" s="22">
        <v>45809</v>
      </c>
      <c r="BK65" s="21" t="s">
        <v>356</v>
      </c>
      <c r="BL65" s="21" t="s">
        <v>447</v>
      </c>
      <c r="BM65" s="21">
        <v>94.67</v>
      </c>
      <c r="BO65" s="20"/>
      <c r="BP65" s="22">
        <v>45809</v>
      </c>
      <c r="BQ65" s="21" t="s">
        <v>356</v>
      </c>
      <c r="BR65" s="21" t="s">
        <v>447</v>
      </c>
      <c r="BS65" s="21">
        <v>94.67</v>
      </c>
      <c r="BU65" s="20"/>
      <c r="BV65" s="22">
        <v>45809</v>
      </c>
      <c r="BW65" s="21" t="s">
        <v>356</v>
      </c>
      <c r="BX65" s="21" t="s">
        <v>447</v>
      </c>
      <c r="BY65" s="21">
        <v>94.67</v>
      </c>
      <c r="CA65" s="20"/>
      <c r="CB65" s="22">
        <v>45809</v>
      </c>
      <c r="CC65" s="21" t="s">
        <v>356</v>
      </c>
      <c r="CD65" s="21" t="s">
        <v>447</v>
      </c>
      <c r="CE65" s="21">
        <v>94.67</v>
      </c>
      <c r="CG65" s="20"/>
      <c r="CH65" s="22">
        <v>45809</v>
      </c>
      <c r="CI65" s="21" t="s">
        <v>356</v>
      </c>
      <c r="CJ65" s="21" t="s">
        <v>447</v>
      </c>
      <c r="CK65" s="21">
        <v>94.67</v>
      </c>
      <c r="CM65" s="20"/>
      <c r="CN65" s="22">
        <v>45809</v>
      </c>
      <c r="CO65" s="21" t="s">
        <v>356</v>
      </c>
      <c r="CP65" s="21" t="s">
        <v>447</v>
      </c>
      <c r="CQ65" s="21">
        <v>94.67</v>
      </c>
      <c r="CS65" s="20"/>
      <c r="CT65" s="22">
        <v>45809</v>
      </c>
      <c r="CU65" s="21" t="s">
        <v>356</v>
      </c>
      <c r="CV65" s="21" t="s">
        <v>447</v>
      </c>
      <c r="CW65" s="21">
        <v>94.67</v>
      </c>
      <c r="CY65" s="20"/>
      <c r="CZ65" s="22">
        <v>45809</v>
      </c>
      <c r="DA65" s="21" t="s">
        <v>356</v>
      </c>
      <c r="DB65" s="21" t="s">
        <v>447</v>
      </c>
      <c r="DC65" s="21">
        <v>94.67</v>
      </c>
      <c r="DE65" s="20"/>
      <c r="DF65" s="22">
        <v>45809</v>
      </c>
      <c r="DG65" s="21" t="s">
        <v>356</v>
      </c>
      <c r="DH65" s="21" t="s">
        <v>447</v>
      </c>
      <c r="DI65" s="21">
        <v>94.67</v>
      </c>
      <c r="DK65" s="20"/>
      <c r="DL65" s="22">
        <v>45809</v>
      </c>
      <c r="DM65" s="21" t="s">
        <v>356</v>
      </c>
      <c r="DN65" s="21" t="s">
        <v>447</v>
      </c>
      <c r="DO65" s="21">
        <v>94.67</v>
      </c>
      <c r="DQ65" s="20"/>
      <c r="DR65" s="22">
        <v>45809</v>
      </c>
      <c r="DS65" s="21" t="s">
        <v>356</v>
      </c>
      <c r="DT65" s="21" t="s">
        <v>447</v>
      </c>
      <c r="DU65" s="21">
        <v>94.67</v>
      </c>
      <c r="DW65" s="20"/>
      <c r="DX65" s="22">
        <v>45809</v>
      </c>
      <c r="DY65" s="21" t="s">
        <v>356</v>
      </c>
      <c r="DZ65" s="21" t="s">
        <v>447</v>
      </c>
      <c r="EA65" s="21">
        <v>94.67</v>
      </c>
      <c r="EC65" s="20"/>
      <c r="ED65" s="22">
        <v>45809</v>
      </c>
      <c r="EE65" s="21" t="s">
        <v>356</v>
      </c>
      <c r="EF65" s="21" t="s">
        <v>447</v>
      </c>
      <c r="EG65" s="21">
        <v>94.67</v>
      </c>
      <c r="EI65" s="20"/>
      <c r="EJ65" s="22">
        <v>45809</v>
      </c>
      <c r="EK65" s="21" t="s">
        <v>356</v>
      </c>
      <c r="EL65" s="21" t="s">
        <v>447</v>
      </c>
      <c r="EM65" s="21">
        <v>94.67</v>
      </c>
      <c r="EO65" s="20"/>
      <c r="EP65" s="22">
        <v>45809</v>
      </c>
      <c r="EQ65" s="21" t="s">
        <v>356</v>
      </c>
      <c r="ER65" s="21" t="s">
        <v>447</v>
      </c>
      <c r="ES65" s="21">
        <v>94.67</v>
      </c>
      <c r="EU65" s="20"/>
      <c r="EV65" s="22">
        <v>45809</v>
      </c>
      <c r="EW65" s="21" t="s">
        <v>356</v>
      </c>
      <c r="EX65" s="21" t="s">
        <v>447</v>
      </c>
      <c r="EY65" s="21">
        <v>94.67</v>
      </c>
      <c r="FA65" s="20"/>
      <c r="FB65" s="22">
        <v>45809</v>
      </c>
      <c r="FC65" s="21" t="s">
        <v>356</v>
      </c>
      <c r="FD65" s="21" t="s">
        <v>447</v>
      </c>
      <c r="FE65" s="21">
        <v>94.67</v>
      </c>
      <c r="FG65" s="20"/>
      <c r="FH65" s="22">
        <v>45809</v>
      </c>
      <c r="FI65" s="21" t="s">
        <v>356</v>
      </c>
      <c r="FJ65" s="21" t="s">
        <v>447</v>
      </c>
      <c r="FK65" s="21">
        <v>94.67</v>
      </c>
      <c r="FM65" s="20"/>
      <c r="FN65" s="22">
        <v>45809</v>
      </c>
      <c r="FO65" s="21" t="s">
        <v>356</v>
      </c>
      <c r="FP65" s="21" t="s">
        <v>447</v>
      </c>
      <c r="FQ65" s="21">
        <v>94.67</v>
      </c>
      <c r="FS65" s="20"/>
      <c r="FT65" s="22">
        <v>45809</v>
      </c>
      <c r="FU65" s="21" t="s">
        <v>356</v>
      </c>
      <c r="FV65" s="21" t="s">
        <v>447</v>
      </c>
      <c r="FW65" s="21">
        <v>94.67</v>
      </c>
      <c r="FY65" s="20"/>
      <c r="FZ65" s="22"/>
      <c r="GA65" s="21"/>
      <c r="GB65" s="21"/>
      <c r="GC65" s="21"/>
    </row>
    <row r="66" spans="1:185" x14ac:dyDescent="0.2">
      <c r="A66" s="20"/>
      <c r="B66" s="22">
        <v>45809</v>
      </c>
      <c r="C66" s="21" t="s">
        <v>352</v>
      </c>
      <c r="D66" s="21" t="s">
        <v>447</v>
      </c>
      <c r="E66" s="21">
        <v>52.5</v>
      </c>
      <c r="G66" s="20"/>
      <c r="H66" s="22">
        <v>45809</v>
      </c>
      <c r="I66" s="21" t="s">
        <v>352</v>
      </c>
      <c r="J66" s="21" t="s">
        <v>447</v>
      </c>
      <c r="K66" s="21">
        <v>52.5</v>
      </c>
      <c r="M66" s="20"/>
      <c r="N66" s="22">
        <v>45809</v>
      </c>
      <c r="O66" s="21" t="s">
        <v>352</v>
      </c>
      <c r="P66" s="21" t="s">
        <v>447</v>
      </c>
      <c r="Q66" s="21">
        <v>52.5</v>
      </c>
      <c r="S66" s="20"/>
      <c r="T66" s="22">
        <v>45809</v>
      </c>
      <c r="U66" s="21" t="s">
        <v>352</v>
      </c>
      <c r="V66" s="21" t="s">
        <v>447</v>
      </c>
      <c r="W66" s="21">
        <v>52.5</v>
      </c>
      <c r="Y66" s="20"/>
      <c r="Z66" s="22">
        <v>45809</v>
      </c>
      <c r="AA66" s="21" t="s">
        <v>352</v>
      </c>
      <c r="AB66" s="21" t="s">
        <v>447</v>
      </c>
      <c r="AC66" s="21">
        <v>52.5</v>
      </c>
      <c r="AE66" s="20"/>
      <c r="AF66" s="22">
        <v>45809</v>
      </c>
      <c r="AG66" s="21" t="s">
        <v>352</v>
      </c>
      <c r="AH66" s="21" t="s">
        <v>447</v>
      </c>
      <c r="AI66" s="21">
        <v>52.5</v>
      </c>
      <c r="AK66" s="20"/>
      <c r="AL66" s="22">
        <v>45809</v>
      </c>
      <c r="AM66" s="21" t="s">
        <v>352</v>
      </c>
      <c r="AN66" s="21" t="s">
        <v>447</v>
      </c>
      <c r="AO66" s="21">
        <v>52.5</v>
      </c>
      <c r="AQ66" s="20"/>
      <c r="AR66" s="22">
        <v>45809</v>
      </c>
      <c r="AS66" s="21" t="s">
        <v>352</v>
      </c>
      <c r="AT66" s="21" t="s">
        <v>447</v>
      </c>
      <c r="AU66" s="21">
        <v>52.5</v>
      </c>
      <c r="AW66" s="20"/>
      <c r="AX66" s="22">
        <v>45809</v>
      </c>
      <c r="AY66" s="21" t="s">
        <v>352</v>
      </c>
      <c r="AZ66" s="21" t="s">
        <v>447</v>
      </c>
      <c r="BA66" s="21">
        <v>52.5</v>
      </c>
      <c r="BC66" s="20"/>
      <c r="BD66" s="22">
        <v>45809</v>
      </c>
      <c r="BE66" s="21" t="s">
        <v>352</v>
      </c>
      <c r="BF66" s="21" t="s">
        <v>447</v>
      </c>
      <c r="BG66" s="21">
        <v>52.5</v>
      </c>
      <c r="BI66" s="20"/>
      <c r="BJ66" s="22">
        <v>45809</v>
      </c>
      <c r="BK66" s="21" t="s">
        <v>352</v>
      </c>
      <c r="BL66" s="21" t="s">
        <v>447</v>
      </c>
      <c r="BM66" s="21">
        <v>52.5</v>
      </c>
      <c r="BO66" s="20"/>
      <c r="BP66" s="22">
        <v>45809</v>
      </c>
      <c r="BQ66" s="21" t="s">
        <v>352</v>
      </c>
      <c r="BR66" s="21" t="s">
        <v>447</v>
      </c>
      <c r="BS66" s="21">
        <v>52.5</v>
      </c>
      <c r="BU66" s="20"/>
      <c r="BV66" s="22">
        <v>45809</v>
      </c>
      <c r="BW66" s="21" t="s">
        <v>352</v>
      </c>
      <c r="BX66" s="21" t="s">
        <v>447</v>
      </c>
      <c r="BY66" s="21">
        <v>52.5</v>
      </c>
      <c r="CA66" s="20"/>
      <c r="CB66" s="22">
        <v>45809</v>
      </c>
      <c r="CC66" s="21" t="s">
        <v>352</v>
      </c>
      <c r="CD66" s="21" t="s">
        <v>447</v>
      </c>
      <c r="CE66" s="21">
        <v>52.5</v>
      </c>
      <c r="CG66" s="20"/>
      <c r="CH66" s="22">
        <v>45809</v>
      </c>
      <c r="CI66" s="21" t="s">
        <v>352</v>
      </c>
      <c r="CJ66" s="21" t="s">
        <v>447</v>
      </c>
      <c r="CK66" s="21">
        <v>52.5</v>
      </c>
      <c r="CM66" s="20"/>
      <c r="CN66" s="22">
        <v>45809</v>
      </c>
      <c r="CO66" s="21" t="s">
        <v>352</v>
      </c>
      <c r="CP66" s="21" t="s">
        <v>447</v>
      </c>
      <c r="CQ66" s="21">
        <v>52.5</v>
      </c>
      <c r="CS66" s="20"/>
      <c r="CT66" s="22">
        <v>45809</v>
      </c>
      <c r="CU66" s="21" t="s">
        <v>352</v>
      </c>
      <c r="CV66" s="21" t="s">
        <v>447</v>
      </c>
      <c r="CW66" s="21">
        <v>52.5</v>
      </c>
      <c r="CY66" s="20"/>
      <c r="CZ66" s="22">
        <v>45809</v>
      </c>
      <c r="DA66" s="21" t="s">
        <v>352</v>
      </c>
      <c r="DB66" s="21" t="s">
        <v>447</v>
      </c>
      <c r="DC66" s="21">
        <v>52.5</v>
      </c>
      <c r="DE66" s="20"/>
      <c r="DF66" s="22">
        <v>45809</v>
      </c>
      <c r="DG66" s="21" t="s">
        <v>352</v>
      </c>
      <c r="DH66" s="21" t="s">
        <v>447</v>
      </c>
      <c r="DI66" s="21">
        <v>52.5</v>
      </c>
      <c r="DK66" s="20"/>
      <c r="DL66" s="22">
        <v>45809</v>
      </c>
      <c r="DM66" s="21" t="s">
        <v>352</v>
      </c>
      <c r="DN66" s="21" t="s">
        <v>447</v>
      </c>
      <c r="DO66" s="21">
        <v>52.5</v>
      </c>
      <c r="DQ66" s="20"/>
      <c r="DR66" s="22">
        <v>45809</v>
      </c>
      <c r="DS66" s="21" t="s">
        <v>352</v>
      </c>
      <c r="DT66" s="21" t="s">
        <v>447</v>
      </c>
      <c r="DU66" s="21">
        <v>52.5</v>
      </c>
      <c r="DW66" s="20"/>
      <c r="DX66" s="22">
        <v>45809</v>
      </c>
      <c r="DY66" s="21" t="s">
        <v>352</v>
      </c>
      <c r="DZ66" s="21" t="s">
        <v>447</v>
      </c>
      <c r="EA66" s="21">
        <v>52.5</v>
      </c>
      <c r="EC66" s="20"/>
      <c r="ED66" s="22">
        <v>45809</v>
      </c>
      <c r="EE66" s="21" t="s">
        <v>352</v>
      </c>
      <c r="EF66" s="21" t="s">
        <v>447</v>
      </c>
      <c r="EG66" s="21">
        <v>52.5</v>
      </c>
      <c r="EI66" s="20"/>
      <c r="EJ66" s="22">
        <v>45809</v>
      </c>
      <c r="EK66" s="21" t="s">
        <v>352</v>
      </c>
      <c r="EL66" s="21" t="s">
        <v>447</v>
      </c>
      <c r="EM66" s="21">
        <v>52.5</v>
      </c>
      <c r="EO66" s="20"/>
      <c r="EP66" s="22">
        <v>45809</v>
      </c>
      <c r="EQ66" s="21" t="s">
        <v>352</v>
      </c>
      <c r="ER66" s="21" t="s">
        <v>447</v>
      </c>
      <c r="ES66" s="21">
        <v>52.5</v>
      </c>
      <c r="EU66" s="20"/>
      <c r="EV66" s="22">
        <v>45809</v>
      </c>
      <c r="EW66" s="21" t="s">
        <v>352</v>
      </c>
      <c r="EX66" s="21" t="s">
        <v>447</v>
      </c>
      <c r="EY66" s="21">
        <v>52.5</v>
      </c>
      <c r="FA66" s="20"/>
      <c r="FB66" s="22">
        <v>45809</v>
      </c>
      <c r="FC66" s="21" t="s">
        <v>352</v>
      </c>
      <c r="FD66" s="21" t="s">
        <v>447</v>
      </c>
      <c r="FE66" s="21">
        <v>52.5</v>
      </c>
      <c r="FG66" s="20"/>
      <c r="FH66" s="22">
        <v>45809</v>
      </c>
      <c r="FI66" s="21" t="s">
        <v>352</v>
      </c>
      <c r="FJ66" s="21" t="s">
        <v>447</v>
      </c>
      <c r="FK66" s="21">
        <v>52.5</v>
      </c>
      <c r="FM66" s="20"/>
      <c r="FN66" s="22">
        <v>45809</v>
      </c>
      <c r="FO66" s="21" t="s">
        <v>352</v>
      </c>
      <c r="FP66" s="21" t="s">
        <v>447</v>
      </c>
      <c r="FQ66" s="21">
        <v>52.5</v>
      </c>
      <c r="FS66" s="20"/>
      <c r="FT66" s="22">
        <v>45809</v>
      </c>
      <c r="FU66" s="21" t="s">
        <v>352</v>
      </c>
      <c r="FV66" s="21" t="s">
        <v>447</v>
      </c>
      <c r="FW66" s="21">
        <v>52.5</v>
      </c>
      <c r="FY66" s="20"/>
      <c r="FZ66" s="22"/>
      <c r="GA66" s="21"/>
      <c r="GB66" s="21"/>
      <c r="GC66" s="21"/>
    </row>
    <row r="67" spans="1:185" x14ac:dyDescent="0.2">
      <c r="A67" s="20"/>
      <c r="B67" s="22">
        <v>45809</v>
      </c>
      <c r="C67" s="21" t="s">
        <v>360</v>
      </c>
      <c r="D67" s="21" t="s">
        <v>447</v>
      </c>
      <c r="E67" s="21">
        <v>255.08</v>
      </c>
      <c r="G67" s="20"/>
      <c r="H67" s="22">
        <v>45809</v>
      </c>
      <c r="I67" s="21" t="s">
        <v>360</v>
      </c>
      <c r="J67" s="21" t="s">
        <v>447</v>
      </c>
      <c r="K67" s="21">
        <v>255.08</v>
      </c>
      <c r="M67" s="20"/>
      <c r="N67" s="22">
        <v>45809</v>
      </c>
      <c r="O67" s="21" t="s">
        <v>360</v>
      </c>
      <c r="P67" s="21" t="s">
        <v>447</v>
      </c>
      <c r="Q67" s="21">
        <v>255.08</v>
      </c>
      <c r="S67" s="20"/>
      <c r="T67" s="22">
        <v>45809</v>
      </c>
      <c r="U67" s="21" t="s">
        <v>360</v>
      </c>
      <c r="V67" s="21" t="s">
        <v>447</v>
      </c>
      <c r="W67" s="21">
        <v>255.08</v>
      </c>
      <c r="Y67" s="20"/>
      <c r="Z67" s="22">
        <v>45809</v>
      </c>
      <c r="AA67" s="21" t="s">
        <v>360</v>
      </c>
      <c r="AB67" s="21" t="s">
        <v>447</v>
      </c>
      <c r="AC67" s="21">
        <v>255.08</v>
      </c>
      <c r="AE67" s="20"/>
      <c r="AF67" s="22">
        <v>45809</v>
      </c>
      <c r="AG67" s="21" t="s">
        <v>360</v>
      </c>
      <c r="AH67" s="21" t="s">
        <v>447</v>
      </c>
      <c r="AI67" s="21">
        <v>255.08</v>
      </c>
      <c r="AK67" s="20"/>
      <c r="AL67" s="22">
        <v>45809</v>
      </c>
      <c r="AM67" s="21" t="s">
        <v>360</v>
      </c>
      <c r="AN67" s="21" t="s">
        <v>447</v>
      </c>
      <c r="AO67" s="21">
        <v>255.08</v>
      </c>
      <c r="AQ67" s="20"/>
      <c r="AR67" s="22">
        <v>45809</v>
      </c>
      <c r="AS67" s="21" t="s">
        <v>360</v>
      </c>
      <c r="AT67" s="21" t="s">
        <v>447</v>
      </c>
      <c r="AU67" s="21">
        <v>255.08</v>
      </c>
      <c r="AW67" s="20"/>
      <c r="AX67" s="22">
        <v>45809</v>
      </c>
      <c r="AY67" s="21" t="s">
        <v>360</v>
      </c>
      <c r="AZ67" s="21" t="s">
        <v>447</v>
      </c>
      <c r="BA67" s="21">
        <v>255.08</v>
      </c>
      <c r="BC67" s="20"/>
      <c r="BD67" s="22">
        <v>45809</v>
      </c>
      <c r="BE67" s="21" t="s">
        <v>360</v>
      </c>
      <c r="BF67" s="21" t="s">
        <v>447</v>
      </c>
      <c r="BG67" s="21">
        <v>255.08</v>
      </c>
      <c r="BI67" s="20"/>
      <c r="BJ67" s="22">
        <v>45809</v>
      </c>
      <c r="BK67" s="21" t="s">
        <v>360</v>
      </c>
      <c r="BL67" s="21" t="s">
        <v>447</v>
      </c>
      <c r="BM67" s="21">
        <v>255.08</v>
      </c>
      <c r="BO67" s="20"/>
      <c r="BP67" s="22">
        <v>45809</v>
      </c>
      <c r="BQ67" s="21" t="s">
        <v>360</v>
      </c>
      <c r="BR67" s="21" t="s">
        <v>447</v>
      </c>
      <c r="BS67" s="21">
        <v>255.08</v>
      </c>
      <c r="BU67" s="20"/>
      <c r="BV67" s="22">
        <v>45809</v>
      </c>
      <c r="BW67" s="21" t="s">
        <v>360</v>
      </c>
      <c r="BX67" s="21" t="s">
        <v>447</v>
      </c>
      <c r="BY67" s="21">
        <v>255.08</v>
      </c>
      <c r="CA67" s="20"/>
      <c r="CB67" s="22">
        <v>45809</v>
      </c>
      <c r="CC67" s="21" t="s">
        <v>360</v>
      </c>
      <c r="CD67" s="21" t="s">
        <v>447</v>
      </c>
      <c r="CE67" s="21">
        <v>255.08</v>
      </c>
      <c r="CG67" s="20"/>
      <c r="CH67" s="22">
        <v>45809</v>
      </c>
      <c r="CI67" s="21" t="s">
        <v>360</v>
      </c>
      <c r="CJ67" s="21" t="s">
        <v>447</v>
      </c>
      <c r="CK67" s="21">
        <v>255.08</v>
      </c>
      <c r="CM67" s="20"/>
      <c r="CN67" s="22">
        <v>45809</v>
      </c>
      <c r="CO67" s="21" t="s">
        <v>360</v>
      </c>
      <c r="CP67" s="21" t="s">
        <v>447</v>
      </c>
      <c r="CQ67" s="21">
        <v>255.08</v>
      </c>
      <c r="CS67" s="20"/>
      <c r="CT67" s="22">
        <v>45809</v>
      </c>
      <c r="CU67" s="21" t="s">
        <v>360</v>
      </c>
      <c r="CV67" s="21" t="s">
        <v>447</v>
      </c>
      <c r="CW67" s="21">
        <v>255.08</v>
      </c>
      <c r="CY67" s="20"/>
      <c r="CZ67" s="22">
        <v>45809</v>
      </c>
      <c r="DA67" s="21" t="s">
        <v>360</v>
      </c>
      <c r="DB67" s="21" t="s">
        <v>447</v>
      </c>
      <c r="DC67" s="21">
        <v>255.08</v>
      </c>
      <c r="DE67" s="20"/>
      <c r="DF67" s="22">
        <v>45809</v>
      </c>
      <c r="DG67" s="21" t="s">
        <v>360</v>
      </c>
      <c r="DH67" s="21" t="s">
        <v>447</v>
      </c>
      <c r="DI67" s="21">
        <v>255.08</v>
      </c>
      <c r="DK67" s="20"/>
      <c r="DL67" s="22">
        <v>45809</v>
      </c>
      <c r="DM67" s="21" t="s">
        <v>360</v>
      </c>
      <c r="DN67" s="21" t="s">
        <v>447</v>
      </c>
      <c r="DO67" s="21">
        <v>255.08</v>
      </c>
      <c r="DQ67" s="20"/>
      <c r="DR67" s="22">
        <v>45809</v>
      </c>
      <c r="DS67" s="21" t="s">
        <v>360</v>
      </c>
      <c r="DT67" s="21" t="s">
        <v>447</v>
      </c>
      <c r="DU67" s="21">
        <v>255.08</v>
      </c>
      <c r="DW67" s="20"/>
      <c r="DX67" s="22">
        <v>45809</v>
      </c>
      <c r="DY67" s="21" t="s">
        <v>360</v>
      </c>
      <c r="DZ67" s="21" t="s">
        <v>447</v>
      </c>
      <c r="EA67" s="21">
        <v>255.08</v>
      </c>
      <c r="EC67" s="20"/>
      <c r="ED67" s="22">
        <v>45809</v>
      </c>
      <c r="EE67" s="21" t="s">
        <v>360</v>
      </c>
      <c r="EF67" s="21" t="s">
        <v>447</v>
      </c>
      <c r="EG67" s="21">
        <v>255.08</v>
      </c>
      <c r="EI67" s="20"/>
      <c r="EJ67" s="22">
        <v>45809</v>
      </c>
      <c r="EK67" s="21" t="s">
        <v>360</v>
      </c>
      <c r="EL67" s="21" t="s">
        <v>447</v>
      </c>
      <c r="EM67" s="21">
        <v>255.08</v>
      </c>
      <c r="EO67" s="20"/>
      <c r="EP67" s="22">
        <v>45809</v>
      </c>
      <c r="EQ67" s="21" t="s">
        <v>360</v>
      </c>
      <c r="ER67" s="21" t="s">
        <v>447</v>
      </c>
      <c r="ES67" s="21">
        <v>255.08</v>
      </c>
      <c r="EU67" s="20"/>
      <c r="EV67" s="22">
        <v>45809</v>
      </c>
      <c r="EW67" s="21" t="s">
        <v>360</v>
      </c>
      <c r="EX67" s="21" t="s">
        <v>447</v>
      </c>
      <c r="EY67" s="21">
        <v>255.08</v>
      </c>
      <c r="FA67" s="20"/>
      <c r="FB67" s="22">
        <v>45809</v>
      </c>
      <c r="FC67" s="21" t="s">
        <v>360</v>
      </c>
      <c r="FD67" s="21" t="s">
        <v>447</v>
      </c>
      <c r="FE67" s="21">
        <v>255.08</v>
      </c>
      <c r="FG67" s="20"/>
      <c r="FH67" s="22">
        <v>45809</v>
      </c>
      <c r="FI67" s="21" t="s">
        <v>360</v>
      </c>
      <c r="FJ67" s="21" t="s">
        <v>447</v>
      </c>
      <c r="FK67" s="21">
        <v>255.08</v>
      </c>
      <c r="FM67" s="20"/>
      <c r="FN67" s="22">
        <v>45809</v>
      </c>
      <c r="FO67" s="21" t="s">
        <v>360</v>
      </c>
      <c r="FP67" s="21" t="s">
        <v>447</v>
      </c>
      <c r="FQ67" s="21">
        <v>255.08</v>
      </c>
      <c r="FS67" s="20"/>
      <c r="FT67" s="22">
        <v>45809</v>
      </c>
      <c r="FU67" s="21" t="s">
        <v>360</v>
      </c>
      <c r="FV67" s="21" t="s">
        <v>447</v>
      </c>
      <c r="FW67" s="21">
        <v>255.08</v>
      </c>
      <c r="FY67" s="20"/>
      <c r="FZ67" s="22"/>
      <c r="GA67" s="21"/>
      <c r="GB67" s="21"/>
      <c r="GC67" s="21"/>
    </row>
    <row r="68" spans="1:185" x14ac:dyDescent="0.2">
      <c r="A68" s="20"/>
      <c r="B68" s="22">
        <v>45809</v>
      </c>
      <c r="C68" s="21" t="s">
        <v>362</v>
      </c>
      <c r="D68" s="21" t="s">
        <v>447</v>
      </c>
      <c r="E68" s="21">
        <v>299.32</v>
      </c>
      <c r="G68" s="20"/>
      <c r="H68" s="22">
        <v>45809</v>
      </c>
      <c r="I68" s="21" t="s">
        <v>362</v>
      </c>
      <c r="J68" s="21" t="s">
        <v>447</v>
      </c>
      <c r="K68" s="21">
        <v>299.32</v>
      </c>
      <c r="M68" s="20"/>
      <c r="N68" s="22">
        <v>45809</v>
      </c>
      <c r="O68" s="21" t="s">
        <v>362</v>
      </c>
      <c r="P68" s="21" t="s">
        <v>447</v>
      </c>
      <c r="Q68" s="21">
        <v>299.32</v>
      </c>
      <c r="S68" s="20"/>
      <c r="T68" s="22">
        <v>45809</v>
      </c>
      <c r="U68" s="21" t="s">
        <v>362</v>
      </c>
      <c r="V68" s="21" t="s">
        <v>447</v>
      </c>
      <c r="W68" s="21">
        <v>299.32</v>
      </c>
      <c r="Y68" s="20"/>
      <c r="Z68" s="22">
        <v>45809</v>
      </c>
      <c r="AA68" s="21" t="s">
        <v>362</v>
      </c>
      <c r="AB68" s="21" t="s">
        <v>447</v>
      </c>
      <c r="AC68" s="21">
        <v>299.32</v>
      </c>
      <c r="AE68" s="20"/>
      <c r="AF68" s="22">
        <v>45809</v>
      </c>
      <c r="AG68" s="21" t="s">
        <v>362</v>
      </c>
      <c r="AH68" s="21" t="s">
        <v>447</v>
      </c>
      <c r="AI68" s="21">
        <v>299.32</v>
      </c>
      <c r="AK68" s="20"/>
      <c r="AL68" s="22">
        <v>45809</v>
      </c>
      <c r="AM68" s="21" t="s">
        <v>362</v>
      </c>
      <c r="AN68" s="21" t="s">
        <v>447</v>
      </c>
      <c r="AO68" s="21">
        <v>299.32</v>
      </c>
      <c r="AQ68" s="20"/>
      <c r="AR68" s="22">
        <v>45809</v>
      </c>
      <c r="AS68" s="21" t="s">
        <v>362</v>
      </c>
      <c r="AT68" s="21" t="s">
        <v>447</v>
      </c>
      <c r="AU68" s="21">
        <v>299.32</v>
      </c>
      <c r="AW68" s="20"/>
      <c r="AX68" s="22">
        <v>45809</v>
      </c>
      <c r="AY68" s="21" t="s">
        <v>362</v>
      </c>
      <c r="AZ68" s="21" t="s">
        <v>447</v>
      </c>
      <c r="BA68" s="21">
        <v>299.32</v>
      </c>
      <c r="BC68" s="20"/>
      <c r="BD68" s="22">
        <v>45809</v>
      </c>
      <c r="BE68" s="21" t="s">
        <v>362</v>
      </c>
      <c r="BF68" s="21" t="s">
        <v>447</v>
      </c>
      <c r="BG68" s="21">
        <v>299.32</v>
      </c>
      <c r="BI68" s="20"/>
      <c r="BJ68" s="22">
        <v>45809</v>
      </c>
      <c r="BK68" s="21" t="s">
        <v>362</v>
      </c>
      <c r="BL68" s="21" t="s">
        <v>447</v>
      </c>
      <c r="BM68" s="21">
        <v>299.32</v>
      </c>
      <c r="BO68" s="20"/>
      <c r="BP68" s="22">
        <v>45809</v>
      </c>
      <c r="BQ68" s="21" t="s">
        <v>362</v>
      </c>
      <c r="BR68" s="21" t="s">
        <v>447</v>
      </c>
      <c r="BS68" s="21">
        <v>299.32</v>
      </c>
      <c r="BU68" s="20"/>
      <c r="BV68" s="22">
        <v>45809</v>
      </c>
      <c r="BW68" s="21" t="s">
        <v>362</v>
      </c>
      <c r="BX68" s="21" t="s">
        <v>447</v>
      </c>
      <c r="BY68" s="21">
        <v>299.32</v>
      </c>
      <c r="CA68" s="20"/>
      <c r="CB68" s="22">
        <v>45809</v>
      </c>
      <c r="CC68" s="21" t="s">
        <v>362</v>
      </c>
      <c r="CD68" s="21" t="s">
        <v>447</v>
      </c>
      <c r="CE68" s="21">
        <v>299.32</v>
      </c>
      <c r="CG68" s="20"/>
      <c r="CH68" s="22">
        <v>45809</v>
      </c>
      <c r="CI68" s="21" t="s">
        <v>362</v>
      </c>
      <c r="CJ68" s="21" t="s">
        <v>447</v>
      </c>
      <c r="CK68" s="21">
        <v>299.32</v>
      </c>
      <c r="CM68" s="20"/>
      <c r="CN68" s="22">
        <v>45809</v>
      </c>
      <c r="CO68" s="21" t="s">
        <v>362</v>
      </c>
      <c r="CP68" s="21" t="s">
        <v>447</v>
      </c>
      <c r="CQ68" s="21">
        <v>299.32</v>
      </c>
      <c r="CS68" s="20"/>
      <c r="CT68" s="22">
        <v>45809</v>
      </c>
      <c r="CU68" s="21" t="s">
        <v>362</v>
      </c>
      <c r="CV68" s="21" t="s">
        <v>447</v>
      </c>
      <c r="CW68" s="21">
        <v>299.32</v>
      </c>
      <c r="CY68" s="20"/>
      <c r="CZ68" s="22">
        <v>45809</v>
      </c>
      <c r="DA68" s="21" t="s">
        <v>362</v>
      </c>
      <c r="DB68" s="21" t="s">
        <v>447</v>
      </c>
      <c r="DC68" s="21">
        <v>299.32</v>
      </c>
      <c r="DE68" s="20"/>
      <c r="DF68" s="22">
        <v>45809</v>
      </c>
      <c r="DG68" s="21" t="s">
        <v>362</v>
      </c>
      <c r="DH68" s="21" t="s">
        <v>447</v>
      </c>
      <c r="DI68" s="21">
        <v>299.32</v>
      </c>
      <c r="DK68" s="20"/>
      <c r="DL68" s="22">
        <v>45809</v>
      </c>
      <c r="DM68" s="21" t="s">
        <v>362</v>
      </c>
      <c r="DN68" s="21" t="s">
        <v>447</v>
      </c>
      <c r="DO68" s="21">
        <v>299.32</v>
      </c>
      <c r="DQ68" s="20"/>
      <c r="DR68" s="22">
        <v>45809</v>
      </c>
      <c r="DS68" s="21" t="s">
        <v>362</v>
      </c>
      <c r="DT68" s="21" t="s">
        <v>447</v>
      </c>
      <c r="DU68" s="21">
        <v>299.32</v>
      </c>
      <c r="DW68" s="20"/>
      <c r="DX68" s="22">
        <v>45809</v>
      </c>
      <c r="DY68" s="21" t="s">
        <v>362</v>
      </c>
      <c r="DZ68" s="21" t="s">
        <v>447</v>
      </c>
      <c r="EA68" s="21">
        <v>299.32</v>
      </c>
      <c r="EC68" s="20"/>
      <c r="ED68" s="22">
        <v>45809</v>
      </c>
      <c r="EE68" s="21" t="s">
        <v>362</v>
      </c>
      <c r="EF68" s="21" t="s">
        <v>447</v>
      </c>
      <c r="EG68" s="21">
        <v>299.32</v>
      </c>
      <c r="EI68" s="20"/>
      <c r="EJ68" s="22">
        <v>45809</v>
      </c>
      <c r="EK68" s="21" t="s">
        <v>362</v>
      </c>
      <c r="EL68" s="21" t="s">
        <v>447</v>
      </c>
      <c r="EM68" s="21">
        <v>299.32</v>
      </c>
      <c r="EO68" s="20"/>
      <c r="EP68" s="22">
        <v>45809</v>
      </c>
      <c r="EQ68" s="21" t="s">
        <v>362</v>
      </c>
      <c r="ER68" s="21" t="s">
        <v>447</v>
      </c>
      <c r="ES68" s="21">
        <v>299.32</v>
      </c>
      <c r="EU68" s="20"/>
      <c r="EV68" s="22">
        <v>45809</v>
      </c>
      <c r="EW68" s="21" t="s">
        <v>362</v>
      </c>
      <c r="EX68" s="21" t="s">
        <v>447</v>
      </c>
      <c r="EY68" s="21">
        <v>299.32</v>
      </c>
      <c r="FA68" s="20"/>
      <c r="FB68" s="22">
        <v>45809</v>
      </c>
      <c r="FC68" s="21" t="s">
        <v>362</v>
      </c>
      <c r="FD68" s="21" t="s">
        <v>447</v>
      </c>
      <c r="FE68" s="21">
        <v>299.32</v>
      </c>
      <c r="FG68" s="20"/>
      <c r="FH68" s="22">
        <v>45809</v>
      </c>
      <c r="FI68" s="21" t="s">
        <v>362</v>
      </c>
      <c r="FJ68" s="21" t="s">
        <v>447</v>
      </c>
      <c r="FK68" s="21">
        <v>299.32</v>
      </c>
      <c r="FM68" s="20"/>
      <c r="FN68" s="22">
        <v>45809</v>
      </c>
      <c r="FO68" s="21" t="s">
        <v>362</v>
      </c>
      <c r="FP68" s="21" t="s">
        <v>447</v>
      </c>
      <c r="FQ68" s="21">
        <v>299.32</v>
      </c>
      <c r="FS68" s="20"/>
      <c r="FT68" s="22">
        <v>45809</v>
      </c>
      <c r="FU68" s="21" t="s">
        <v>362</v>
      </c>
      <c r="FV68" s="21" t="s">
        <v>447</v>
      </c>
      <c r="FW68" s="21">
        <v>299.32</v>
      </c>
      <c r="FY68" s="20"/>
      <c r="FZ68" s="22"/>
      <c r="GA68" s="21"/>
      <c r="GB68" s="21"/>
      <c r="GC68" s="21"/>
    </row>
    <row r="69" spans="1:185" x14ac:dyDescent="0.2">
      <c r="A69" s="20"/>
      <c r="B69" s="22">
        <v>45809</v>
      </c>
      <c r="C69" s="21" t="s">
        <v>364</v>
      </c>
      <c r="D69" s="21" t="s">
        <v>447</v>
      </c>
      <c r="E69" s="21">
        <v>-104.21</v>
      </c>
      <c r="G69" s="20"/>
      <c r="H69" s="22">
        <v>45809</v>
      </c>
      <c r="I69" s="21" t="s">
        <v>364</v>
      </c>
      <c r="J69" s="21" t="s">
        <v>447</v>
      </c>
      <c r="K69" s="21">
        <v>-104.21</v>
      </c>
      <c r="M69" s="20"/>
      <c r="N69" s="22">
        <v>45809</v>
      </c>
      <c r="O69" s="21" t="s">
        <v>364</v>
      </c>
      <c r="P69" s="21" t="s">
        <v>447</v>
      </c>
      <c r="Q69" s="21">
        <v>-104.21</v>
      </c>
      <c r="S69" s="20"/>
      <c r="T69" s="22">
        <v>45809</v>
      </c>
      <c r="U69" s="21" t="s">
        <v>364</v>
      </c>
      <c r="V69" s="21" t="s">
        <v>447</v>
      </c>
      <c r="W69" s="21">
        <v>-104.21</v>
      </c>
      <c r="Y69" s="20"/>
      <c r="Z69" s="22">
        <v>45809</v>
      </c>
      <c r="AA69" s="21" t="s">
        <v>364</v>
      </c>
      <c r="AB69" s="21" t="s">
        <v>447</v>
      </c>
      <c r="AC69" s="21">
        <v>-104.21</v>
      </c>
      <c r="AE69" s="20"/>
      <c r="AF69" s="22">
        <v>45809</v>
      </c>
      <c r="AG69" s="21" t="s">
        <v>364</v>
      </c>
      <c r="AH69" s="21" t="s">
        <v>447</v>
      </c>
      <c r="AI69" s="21">
        <v>-104.21</v>
      </c>
      <c r="AK69" s="20"/>
      <c r="AL69" s="22">
        <v>45809</v>
      </c>
      <c r="AM69" s="21" t="s">
        <v>364</v>
      </c>
      <c r="AN69" s="21" t="s">
        <v>447</v>
      </c>
      <c r="AO69" s="21">
        <v>-104.21</v>
      </c>
      <c r="AQ69" s="20"/>
      <c r="AR69" s="22">
        <v>45809</v>
      </c>
      <c r="AS69" s="21" t="s">
        <v>364</v>
      </c>
      <c r="AT69" s="21" t="s">
        <v>447</v>
      </c>
      <c r="AU69" s="21">
        <v>-104.21</v>
      </c>
      <c r="AW69" s="20"/>
      <c r="AX69" s="22">
        <v>45809</v>
      </c>
      <c r="AY69" s="21" t="s">
        <v>364</v>
      </c>
      <c r="AZ69" s="21" t="s">
        <v>447</v>
      </c>
      <c r="BA69" s="21">
        <v>-104.21</v>
      </c>
      <c r="BC69" s="20"/>
      <c r="BD69" s="22">
        <v>45809</v>
      </c>
      <c r="BE69" s="21" t="s">
        <v>364</v>
      </c>
      <c r="BF69" s="21" t="s">
        <v>447</v>
      </c>
      <c r="BG69" s="21">
        <v>-104.21</v>
      </c>
      <c r="BI69" s="20"/>
      <c r="BJ69" s="22">
        <v>45809</v>
      </c>
      <c r="BK69" s="21" t="s">
        <v>364</v>
      </c>
      <c r="BL69" s="21" t="s">
        <v>447</v>
      </c>
      <c r="BM69" s="21">
        <v>-104.21</v>
      </c>
      <c r="BO69" s="20"/>
      <c r="BP69" s="22">
        <v>45809</v>
      </c>
      <c r="BQ69" s="21" t="s">
        <v>364</v>
      </c>
      <c r="BR69" s="21" t="s">
        <v>447</v>
      </c>
      <c r="BS69" s="21">
        <v>-104.21</v>
      </c>
      <c r="BU69" s="20"/>
      <c r="BV69" s="22">
        <v>45809</v>
      </c>
      <c r="BW69" s="21" t="s">
        <v>364</v>
      </c>
      <c r="BX69" s="21" t="s">
        <v>447</v>
      </c>
      <c r="BY69" s="21">
        <v>-104.21</v>
      </c>
      <c r="CA69" s="20"/>
      <c r="CB69" s="22">
        <v>45809</v>
      </c>
      <c r="CC69" s="21" t="s">
        <v>364</v>
      </c>
      <c r="CD69" s="21" t="s">
        <v>447</v>
      </c>
      <c r="CE69" s="21">
        <v>-104.21</v>
      </c>
      <c r="CG69" s="20"/>
      <c r="CH69" s="22">
        <v>45809</v>
      </c>
      <c r="CI69" s="21" t="s">
        <v>364</v>
      </c>
      <c r="CJ69" s="21" t="s">
        <v>447</v>
      </c>
      <c r="CK69" s="21">
        <v>-104.21</v>
      </c>
      <c r="CM69" s="20"/>
      <c r="CN69" s="22">
        <v>45809</v>
      </c>
      <c r="CO69" s="21" t="s">
        <v>364</v>
      </c>
      <c r="CP69" s="21" t="s">
        <v>447</v>
      </c>
      <c r="CQ69" s="21">
        <v>-104.21</v>
      </c>
      <c r="CS69" s="20"/>
      <c r="CT69" s="22">
        <v>45809</v>
      </c>
      <c r="CU69" s="21" t="s">
        <v>364</v>
      </c>
      <c r="CV69" s="21" t="s">
        <v>447</v>
      </c>
      <c r="CW69" s="21">
        <v>-104.21</v>
      </c>
      <c r="CY69" s="20"/>
      <c r="CZ69" s="22">
        <v>45809</v>
      </c>
      <c r="DA69" s="21" t="s">
        <v>364</v>
      </c>
      <c r="DB69" s="21" t="s">
        <v>447</v>
      </c>
      <c r="DC69" s="21">
        <v>-104.21</v>
      </c>
      <c r="DE69" s="20"/>
      <c r="DF69" s="22">
        <v>45809</v>
      </c>
      <c r="DG69" s="21" t="s">
        <v>364</v>
      </c>
      <c r="DH69" s="21" t="s">
        <v>447</v>
      </c>
      <c r="DI69" s="21">
        <v>-104.21</v>
      </c>
      <c r="DK69" s="20"/>
      <c r="DL69" s="22">
        <v>45809</v>
      </c>
      <c r="DM69" s="21" t="s">
        <v>364</v>
      </c>
      <c r="DN69" s="21" t="s">
        <v>447</v>
      </c>
      <c r="DO69" s="21">
        <v>-104.21</v>
      </c>
      <c r="DQ69" s="20"/>
      <c r="DR69" s="22">
        <v>45809</v>
      </c>
      <c r="DS69" s="21" t="s">
        <v>364</v>
      </c>
      <c r="DT69" s="21" t="s">
        <v>447</v>
      </c>
      <c r="DU69" s="21">
        <v>-104.21</v>
      </c>
      <c r="DW69" s="20"/>
      <c r="DX69" s="22">
        <v>45809</v>
      </c>
      <c r="DY69" s="21" t="s">
        <v>364</v>
      </c>
      <c r="DZ69" s="21" t="s">
        <v>447</v>
      </c>
      <c r="EA69" s="21">
        <v>-104.21</v>
      </c>
      <c r="EC69" s="20"/>
      <c r="ED69" s="22">
        <v>45809</v>
      </c>
      <c r="EE69" s="21" t="s">
        <v>364</v>
      </c>
      <c r="EF69" s="21" t="s">
        <v>447</v>
      </c>
      <c r="EG69" s="21">
        <v>-104.21</v>
      </c>
      <c r="EI69" s="20"/>
      <c r="EJ69" s="22">
        <v>45809</v>
      </c>
      <c r="EK69" s="21" t="s">
        <v>364</v>
      </c>
      <c r="EL69" s="21" t="s">
        <v>447</v>
      </c>
      <c r="EM69" s="21">
        <v>-104.21</v>
      </c>
      <c r="EO69" s="20"/>
      <c r="EP69" s="22">
        <v>45809</v>
      </c>
      <c r="EQ69" s="21" t="s">
        <v>364</v>
      </c>
      <c r="ER69" s="21" t="s">
        <v>447</v>
      </c>
      <c r="ES69" s="21">
        <v>-104.21</v>
      </c>
      <c r="EU69" s="20"/>
      <c r="EV69" s="22">
        <v>45809</v>
      </c>
      <c r="EW69" s="21" t="s">
        <v>364</v>
      </c>
      <c r="EX69" s="21" t="s">
        <v>447</v>
      </c>
      <c r="EY69" s="21">
        <v>-104.21</v>
      </c>
      <c r="FA69" s="20"/>
      <c r="FB69" s="22">
        <v>45809</v>
      </c>
      <c r="FC69" s="21" t="s">
        <v>364</v>
      </c>
      <c r="FD69" s="21" t="s">
        <v>447</v>
      </c>
      <c r="FE69" s="21">
        <v>-104.21</v>
      </c>
      <c r="FG69" s="20"/>
      <c r="FH69" s="22">
        <v>45809</v>
      </c>
      <c r="FI69" s="21" t="s">
        <v>364</v>
      </c>
      <c r="FJ69" s="21" t="s">
        <v>447</v>
      </c>
      <c r="FK69" s="21">
        <v>-104.21</v>
      </c>
      <c r="FM69" s="20"/>
      <c r="FN69" s="22">
        <v>45809</v>
      </c>
      <c r="FO69" s="21" t="s">
        <v>364</v>
      </c>
      <c r="FP69" s="21" t="s">
        <v>447</v>
      </c>
      <c r="FQ69" s="21">
        <v>-104.21</v>
      </c>
      <c r="FS69" s="20"/>
      <c r="FT69" s="22">
        <v>45809</v>
      </c>
      <c r="FU69" s="21" t="s">
        <v>364</v>
      </c>
      <c r="FV69" s="21" t="s">
        <v>447</v>
      </c>
      <c r="FW69" s="21">
        <v>-104.21</v>
      </c>
      <c r="FY69" s="20"/>
      <c r="FZ69" s="22"/>
      <c r="GA69" s="21"/>
      <c r="GB69" s="21"/>
      <c r="GC69" s="21"/>
    </row>
    <row r="70" spans="1:185" x14ac:dyDescent="0.2">
      <c r="A70" s="20"/>
      <c r="B70" s="22">
        <v>45809</v>
      </c>
      <c r="C70" s="21" t="s">
        <v>370</v>
      </c>
      <c r="D70" s="21" t="s">
        <v>447</v>
      </c>
      <c r="E70" s="21">
        <v>108.9</v>
      </c>
      <c r="G70" s="20"/>
      <c r="H70" s="22">
        <v>45809</v>
      </c>
      <c r="I70" s="21" t="s">
        <v>370</v>
      </c>
      <c r="J70" s="21" t="s">
        <v>447</v>
      </c>
      <c r="K70" s="21">
        <v>108.9</v>
      </c>
      <c r="M70" s="20"/>
      <c r="N70" s="22">
        <v>45809</v>
      </c>
      <c r="O70" s="21" t="s">
        <v>370</v>
      </c>
      <c r="P70" s="21" t="s">
        <v>447</v>
      </c>
      <c r="Q70" s="21">
        <v>108.9</v>
      </c>
      <c r="S70" s="20"/>
      <c r="T70" s="22">
        <v>45809</v>
      </c>
      <c r="U70" s="21" t="s">
        <v>370</v>
      </c>
      <c r="V70" s="21" t="s">
        <v>447</v>
      </c>
      <c r="W70" s="21">
        <v>108.9</v>
      </c>
      <c r="Y70" s="20"/>
      <c r="Z70" s="22">
        <v>45809</v>
      </c>
      <c r="AA70" s="21" t="s">
        <v>370</v>
      </c>
      <c r="AB70" s="21" t="s">
        <v>447</v>
      </c>
      <c r="AC70" s="21">
        <v>108.9</v>
      </c>
      <c r="AE70" s="20"/>
      <c r="AF70" s="22">
        <v>45809</v>
      </c>
      <c r="AG70" s="21" t="s">
        <v>370</v>
      </c>
      <c r="AH70" s="21" t="s">
        <v>447</v>
      </c>
      <c r="AI70" s="21">
        <v>108.9</v>
      </c>
      <c r="AK70" s="20"/>
      <c r="AL70" s="22">
        <v>45809</v>
      </c>
      <c r="AM70" s="21" t="s">
        <v>370</v>
      </c>
      <c r="AN70" s="21" t="s">
        <v>447</v>
      </c>
      <c r="AO70" s="21">
        <v>108.9</v>
      </c>
      <c r="AQ70" s="20"/>
      <c r="AR70" s="22">
        <v>45809</v>
      </c>
      <c r="AS70" s="21" t="s">
        <v>370</v>
      </c>
      <c r="AT70" s="21" t="s">
        <v>447</v>
      </c>
      <c r="AU70" s="21">
        <v>108.9</v>
      </c>
      <c r="AW70" s="20"/>
      <c r="AX70" s="22">
        <v>45809</v>
      </c>
      <c r="AY70" s="21" t="s">
        <v>370</v>
      </c>
      <c r="AZ70" s="21" t="s">
        <v>447</v>
      </c>
      <c r="BA70" s="21">
        <v>108.9</v>
      </c>
      <c r="BC70" s="20"/>
      <c r="BD70" s="22">
        <v>45809</v>
      </c>
      <c r="BE70" s="21" t="s">
        <v>370</v>
      </c>
      <c r="BF70" s="21" t="s">
        <v>447</v>
      </c>
      <c r="BG70" s="21">
        <v>108.9</v>
      </c>
      <c r="BI70" s="20"/>
      <c r="BJ70" s="22">
        <v>45809</v>
      </c>
      <c r="BK70" s="21" t="s">
        <v>370</v>
      </c>
      <c r="BL70" s="21" t="s">
        <v>447</v>
      </c>
      <c r="BM70" s="21">
        <v>108.9</v>
      </c>
      <c r="BO70" s="20"/>
      <c r="BP70" s="22">
        <v>45809</v>
      </c>
      <c r="BQ70" s="21" t="s">
        <v>370</v>
      </c>
      <c r="BR70" s="21" t="s">
        <v>447</v>
      </c>
      <c r="BS70" s="21">
        <v>108.9</v>
      </c>
      <c r="BU70" s="20"/>
      <c r="BV70" s="22">
        <v>45809</v>
      </c>
      <c r="BW70" s="21" t="s">
        <v>370</v>
      </c>
      <c r="BX70" s="21" t="s">
        <v>447</v>
      </c>
      <c r="BY70" s="21">
        <v>108.9</v>
      </c>
      <c r="CA70" s="20"/>
      <c r="CB70" s="22">
        <v>45809</v>
      </c>
      <c r="CC70" s="21" t="s">
        <v>370</v>
      </c>
      <c r="CD70" s="21" t="s">
        <v>447</v>
      </c>
      <c r="CE70" s="21">
        <v>108.9</v>
      </c>
      <c r="CG70" s="20"/>
      <c r="CH70" s="22">
        <v>45809</v>
      </c>
      <c r="CI70" s="21" t="s">
        <v>370</v>
      </c>
      <c r="CJ70" s="21" t="s">
        <v>447</v>
      </c>
      <c r="CK70" s="21">
        <v>108.9</v>
      </c>
      <c r="CM70" s="20"/>
      <c r="CN70" s="22">
        <v>45809</v>
      </c>
      <c r="CO70" s="21" t="s">
        <v>370</v>
      </c>
      <c r="CP70" s="21" t="s">
        <v>447</v>
      </c>
      <c r="CQ70" s="21">
        <v>108.9</v>
      </c>
      <c r="CS70" s="20"/>
      <c r="CT70" s="22">
        <v>45809</v>
      </c>
      <c r="CU70" s="21" t="s">
        <v>370</v>
      </c>
      <c r="CV70" s="21" t="s">
        <v>447</v>
      </c>
      <c r="CW70" s="21">
        <v>108.9</v>
      </c>
      <c r="CY70" s="20"/>
      <c r="CZ70" s="22">
        <v>45809</v>
      </c>
      <c r="DA70" s="21" t="s">
        <v>370</v>
      </c>
      <c r="DB70" s="21" t="s">
        <v>447</v>
      </c>
      <c r="DC70" s="21">
        <v>108.9</v>
      </c>
      <c r="DE70" s="20"/>
      <c r="DF70" s="22">
        <v>45809</v>
      </c>
      <c r="DG70" s="21" t="s">
        <v>370</v>
      </c>
      <c r="DH70" s="21" t="s">
        <v>447</v>
      </c>
      <c r="DI70" s="21">
        <v>108.9</v>
      </c>
      <c r="DK70" s="20"/>
      <c r="DL70" s="22">
        <v>45809</v>
      </c>
      <c r="DM70" s="21" t="s">
        <v>370</v>
      </c>
      <c r="DN70" s="21" t="s">
        <v>447</v>
      </c>
      <c r="DO70" s="21">
        <v>108.9</v>
      </c>
      <c r="DQ70" s="20"/>
      <c r="DR70" s="22">
        <v>45809</v>
      </c>
      <c r="DS70" s="21" t="s">
        <v>370</v>
      </c>
      <c r="DT70" s="21" t="s">
        <v>447</v>
      </c>
      <c r="DU70" s="21">
        <v>108.9</v>
      </c>
      <c r="DW70" s="20"/>
      <c r="DX70" s="22">
        <v>45809</v>
      </c>
      <c r="DY70" s="21" t="s">
        <v>370</v>
      </c>
      <c r="DZ70" s="21" t="s">
        <v>447</v>
      </c>
      <c r="EA70" s="21">
        <v>108.9</v>
      </c>
      <c r="EC70" s="20"/>
      <c r="ED70" s="22">
        <v>45809</v>
      </c>
      <c r="EE70" s="21" t="s">
        <v>370</v>
      </c>
      <c r="EF70" s="21" t="s">
        <v>447</v>
      </c>
      <c r="EG70" s="21">
        <v>108.9</v>
      </c>
      <c r="EI70" s="20"/>
      <c r="EJ70" s="22">
        <v>45809</v>
      </c>
      <c r="EK70" s="21" t="s">
        <v>370</v>
      </c>
      <c r="EL70" s="21" t="s">
        <v>447</v>
      </c>
      <c r="EM70" s="21">
        <v>108.9</v>
      </c>
      <c r="EO70" s="20"/>
      <c r="EP70" s="22">
        <v>45809</v>
      </c>
      <c r="EQ70" s="21" t="s">
        <v>370</v>
      </c>
      <c r="ER70" s="21" t="s">
        <v>447</v>
      </c>
      <c r="ES70" s="21">
        <v>108.9</v>
      </c>
      <c r="EU70" s="20"/>
      <c r="EV70" s="22">
        <v>45809</v>
      </c>
      <c r="EW70" s="21" t="s">
        <v>370</v>
      </c>
      <c r="EX70" s="21" t="s">
        <v>447</v>
      </c>
      <c r="EY70" s="21">
        <v>108.9</v>
      </c>
      <c r="FA70" s="20"/>
      <c r="FB70" s="22">
        <v>45809</v>
      </c>
      <c r="FC70" s="21" t="s">
        <v>370</v>
      </c>
      <c r="FD70" s="21" t="s">
        <v>447</v>
      </c>
      <c r="FE70" s="21">
        <v>108.9</v>
      </c>
      <c r="FG70" s="20"/>
      <c r="FH70" s="22">
        <v>45809</v>
      </c>
      <c r="FI70" s="21" t="s">
        <v>370</v>
      </c>
      <c r="FJ70" s="21" t="s">
        <v>447</v>
      </c>
      <c r="FK70" s="21">
        <v>108.9</v>
      </c>
      <c r="FM70" s="20"/>
      <c r="FN70" s="22">
        <v>45809</v>
      </c>
      <c r="FO70" s="21" t="s">
        <v>370</v>
      </c>
      <c r="FP70" s="21" t="s">
        <v>447</v>
      </c>
      <c r="FQ70" s="21">
        <v>108.9</v>
      </c>
      <c r="FS70" s="20"/>
      <c r="FT70" s="22">
        <v>45809</v>
      </c>
      <c r="FU70" s="21" t="s">
        <v>370</v>
      </c>
      <c r="FV70" s="21" t="s">
        <v>447</v>
      </c>
      <c r="FW70" s="21">
        <v>108.9</v>
      </c>
      <c r="FY70" s="20"/>
      <c r="FZ70" s="22"/>
      <c r="GA70" s="21"/>
      <c r="GB70" s="21"/>
      <c r="GC70" s="21"/>
    </row>
    <row r="71" spans="1:185" x14ac:dyDescent="0.2">
      <c r="A71" s="20"/>
      <c r="B71" s="22">
        <v>45809</v>
      </c>
      <c r="C71" s="21" t="s">
        <v>461</v>
      </c>
      <c r="D71" s="21">
        <v>2</v>
      </c>
      <c r="E71" s="21">
        <v>0.2</v>
      </c>
      <c r="G71" s="20"/>
      <c r="H71" s="22">
        <v>45809</v>
      </c>
      <c r="I71" s="21" t="s">
        <v>461</v>
      </c>
      <c r="J71" s="21">
        <v>2</v>
      </c>
      <c r="K71" s="21">
        <v>0.2</v>
      </c>
      <c r="M71" s="20"/>
      <c r="N71" s="22">
        <v>45809</v>
      </c>
      <c r="O71" s="21" t="s">
        <v>461</v>
      </c>
      <c r="P71" s="21">
        <v>2</v>
      </c>
      <c r="Q71" s="21">
        <v>0.2</v>
      </c>
      <c r="S71" s="20"/>
      <c r="T71" s="22">
        <v>45809</v>
      </c>
      <c r="U71" s="21" t="s">
        <v>461</v>
      </c>
      <c r="V71" s="21">
        <v>2</v>
      </c>
      <c r="W71" s="21">
        <v>0.2</v>
      </c>
      <c r="Y71" s="20"/>
      <c r="Z71" s="22">
        <v>45809</v>
      </c>
      <c r="AA71" s="21" t="s">
        <v>461</v>
      </c>
      <c r="AB71" s="21">
        <v>2</v>
      </c>
      <c r="AC71" s="21">
        <v>0.2</v>
      </c>
      <c r="AE71" s="20"/>
      <c r="AF71" s="22">
        <v>45809</v>
      </c>
      <c r="AG71" s="21" t="s">
        <v>461</v>
      </c>
      <c r="AH71" s="21">
        <v>2</v>
      </c>
      <c r="AI71" s="21">
        <v>0.2</v>
      </c>
      <c r="AK71" s="20"/>
      <c r="AL71" s="22">
        <v>45809</v>
      </c>
      <c r="AM71" s="21" t="s">
        <v>461</v>
      </c>
      <c r="AN71" s="21">
        <v>2</v>
      </c>
      <c r="AO71" s="21">
        <v>0.2</v>
      </c>
      <c r="AQ71" s="20"/>
      <c r="AR71" s="22">
        <v>45809</v>
      </c>
      <c r="AS71" s="21" t="s">
        <v>461</v>
      </c>
      <c r="AT71" s="21">
        <v>2</v>
      </c>
      <c r="AU71" s="21">
        <v>0.2</v>
      </c>
      <c r="AW71" s="20"/>
      <c r="AX71" s="22">
        <v>45809</v>
      </c>
      <c r="AY71" s="21" t="s">
        <v>461</v>
      </c>
      <c r="AZ71" s="21">
        <v>2</v>
      </c>
      <c r="BA71" s="21">
        <v>0.2</v>
      </c>
      <c r="BC71" s="20"/>
      <c r="BD71" s="22">
        <v>45809</v>
      </c>
      <c r="BE71" s="21" t="s">
        <v>461</v>
      </c>
      <c r="BF71" s="21">
        <v>2</v>
      </c>
      <c r="BG71" s="21">
        <v>0.2</v>
      </c>
      <c r="BI71" s="20"/>
      <c r="BJ71" s="22">
        <v>45809</v>
      </c>
      <c r="BK71" s="21" t="s">
        <v>461</v>
      </c>
      <c r="BL71" s="21">
        <v>2</v>
      </c>
      <c r="BM71" s="21">
        <v>0.2</v>
      </c>
      <c r="BO71" s="20"/>
      <c r="BP71" s="22">
        <v>45809</v>
      </c>
      <c r="BQ71" s="21" t="s">
        <v>461</v>
      </c>
      <c r="BR71" s="21">
        <v>2</v>
      </c>
      <c r="BS71" s="21">
        <v>0.2</v>
      </c>
      <c r="BU71" s="20"/>
      <c r="BV71" s="22">
        <v>45809</v>
      </c>
      <c r="BW71" s="21" t="s">
        <v>461</v>
      </c>
      <c r="BX71" s="21">
        <v>2</v>
      </c>
      <c r="BY71" s="21">
        <v>0.2</v>
      </c>
      <c r="CA71" s="20"/>
      <c r="CB71" s="22">
        <v>45809</v>
      </c>
      <c r="CC71" s="21" t="s">
        <v>461</v>
      </c>
      <c r="CD71" s="21">
        <v>2</v>
      </c>
      <c r="CE71" s="21">
        <v>0.2</v>
      </c>
      <c r="CG71" s="20"/>
      <c r="CH71" s="22">
        <v>45809</v>
      </c>
      <c r="CI71" s="21" t="s">
        <v>461</v>
      </c>
      <c r="CJ71" s="21">
        <v>2</v>
      </c>
      <c r="CK71" s="21">
        <v>0.2</v>
      </c>
      <c r="CM71" s="20"/>
      <c r="CN71" s="22">
        <v>45809</v>
      </c>
      <c r="CO71" s="21" t="s">
        <v>461</v>
      </c>
      <c r="CP71" s="21">
        <v>2</v>
      </c>
      <c r="CQ71" s="21">
        <v>0.2</v>
      </c>
      <c r="CS71" s="20"/>
      <c r="CT71" s="22">
        <v>45809</v>
      </c>
      <c r="CU71" s="21" t="s">
        <v>461</v>
      </c>
      <c r="CV71" s="21">
        <v>2</v>
      </c>
      <c r="CW71" s="21">
        <v>0.2</v>
      </c>
      <c r="CY71" s="20"/>
      <c r="CZ71" s="22">
        <v>45809</v>
      </c>
      <c r="DA71" s="21" t="s">
        <v>461</v>
      </c>
      <c r="DB71" s="21">
        <v>2</v>
      </c>
      <c r="DC71" s="21">
        <v>0.2</v>
      </c>
      <c r="DE71" s="20"/>
      <c r="DF71" s="22">
        <v>45809</v>
      </c>
      <c r="DG71" s="21" t="s">
        <v>461</v>
      </c>
      <c r="DH71" s="21">
        <v>2</v>
      </c>
      <c r="DI71" s="21">
        <v>0.2</v>
      </c>
      <c r="DK71" s="20"/>
      <c r="DL71" s="22">
        <v>45809</v>
      </c>
      <c r="DM71" s="21" t="s">
        <v>461</v>
      </c>
      <c r="DN71" s="21">
        <v>2</v>
      </c>
      <c r="DO71" s="21">
        <v>0.2</v>
      </c>
      <c r="DQ71" s="20"/>
      <c r="DR71" s="22">
        <v>45809</v>
      </c>
      <c r="DS71" s="21" t="s">
        <v>461</v>
      </c>
      <c r="DT71" s="21">
        <v>2</v>
      </c>
      <c r="DU71" s="21">
        <v>0.2</v>
      </c>
      <c r="DW71" s="20"/>
      <c r="DX71" s="22">
        <v>45809</v>
      </c>
      <c r="DY71" s="21" t="s">
        <v>461</v>
      </c>
      <c r="DZ71" s="21">
        <v>2</v>
      </c>
      <c r="EA71" s="21">
        <v>0.2</v>
      </c>
      <c r="EC71" s="20"/>
      <c r="ED71" s="22">
        <v>45809</v>
      </c>
      <c r="EE71" s="21" t="s">
        <v>461</v>
      </c>
      <c r="EF71" s="21">
        <v>2</v>
      </c>
      <c r="EG71" s="21">
        <v>0.2</v>
      </c>
      <c r="EI71" s="20"/>
      <c r="EJ71" s="22">
        <v>45809</v>
      </c>
      <c r="EK71" s="21" t="s">
        <v>461</v>
      </c>
      <c r="EL71" s="21">
        <v>2</v>
      </c>
      <c r="EM71" s="21">
        <v>0.2</v>
      </c>
      <c r="EO71" s="20"/>
      <c r="EP71" s="22">
        <v>45809</v>
      </c>
      <c r="EQ71" s="21" t="s">
        <v>461</v>
      </c>
      <c r="ER71" s="21">
        <v>2</v>
      </c>
      <c r="ES71" s="21">
        <v>0.2</v>
      </c>
      <c r="EU71" s="20"/>
      <c r="EV71" s="22">
        <v>45809</v>
      </c>
      <c r="EW71" s="21" t="s">
        <v>461</v>
      </c>
      <c r="EX71" s="21">
        <v>2</v>
      </c>
      <c r="EY71" s="21">
        <v>0.2</v>
      </c>
      <c r="FA71" s="20"/>
      <c r="FB71" s="22">
        <v>45809</v>
      </c>
      <c r="FC71" s="21" t="s">
        <v>461</v>
      </c>
      <c r="FD71" s="21">
        <v>2</v>
      </c>
      <c r="FE71" s="21">
        <v>0.2</v>
      </c>
      <c r="FG71" s="20"/>
      <c r="FH71" s="22">
        <v>45809</v>
      </c>
      <c r="FI71" s="21" t="s">
        <v>461</v>
      </c>
      <c r="FJ71" s="21">
        <v>2</v>
      </c>
      <c r="FK71" s="21">
        <v>0.2</v>
      </c>
      <c r="FM71" s="20"/>
      <c r="FN71" s="22">
        <v>45809</v>
      </c>
      <c r="FO71" s="21" t="s">
        <v>461</v>
      </c>
      <c r="FP71" s="21">
        <v>2</v>
      </c>
      <c r="FQ71" s="21">
        <v>0.2</v>
      </c>
      <c r="FS71" s="20"/>
      <c r="FT71" s="22">
        <v>45809</v>
      </c>
      <c r="FU71" s="21" t="s">
        <v>461</v>
      </c>
      <c r="FV71" s="21">
        <v>2</v>
      </c>
      <c r="FW71" s="21">
        <v>0.2</v>
      </c>
      <c r="FY71" s="20"/>
      <c r="FZ71" s="22"/>
      <c r="GA71" s="21"/>
      <c r="GB71" s="21"/>
      <c r="GC71" s="21"/>
    </row>
    <row r="72" spans="1:185" x14ac:dyDescent="0.2">
      <c r="A72" s="20"/>
      <c r="B72" s="22">
        <v>45809</v>
      </c>
      <c r="C72" s="21" t="s">
        <v>460</v>
      </c>
      <c r="D72" s="21">
        <v>14</v>
      </c>
      <c r="E72" s="21">
        <v>1.4</v>
      </c>
      <c r="G72" s="20"/>
      <c r="H72" s="22">
        <v>45809</v>
      </c>
      <c r="I72" s="21" t="s">
        <v>460</v>
      </c>
      <c r="J72" s="21">
        <v>14</v>
      </c>
      <c r="K72" s="21">
        <v>1.4</v>
      </c>
      <c r="M72" s="20"/>
      <c r="N72" s="22">
        <v>45809</v>
      </c>
      <c r="O72" s="21" t="s">
        <v>460</v>
      </c>
      <c r="P72" s="21">
        <v>14</v>
      </c>
      <c r="Q72" s="21">
        <v>1.4</v>
      </c>
      <c r="S72" s="20"/>
      <c r="T72" s="22">
        <v>45809</v>
      </c>
      <c r="U72" s="21" t="s">
        <v>460</v>
      </c>
      <c r="V72" s="21">
        <v>14</v>
      </c>
      <c r="W72" s="21">
        <v>1.4</v>
      </c>
      <c r="Y72" s="20"/>
      <c r="Z72" s="22">
        <v>45809</v>
      </c>
      <c r="AA72" s="21" t="s">
        <v>460</v>
      </c>
      <c r="AB72" s="21">
        <v>14</v>
      </c>
      <c r="AC72" s="21">
        <v>1.4</v>
      </c>
      <c r="AE72" s="20"/>
      <c r="AF72" s="22">
        <v>45809</v>
      </c>
      <c r="AG72" s="21" t="s">
        <v>460</v>
      </c>
      <c r="AH72" s="21">
        <v>14</v>
      </c>
      <c r="AI72" s="21">
        <v>1.4</v>
      </c>
      <c r="AK72" s="20"/>
      <c r="AL72" s="22">
        <v>45809</v>
      </c>
      <c r="AM72" s="21" t="s">
        <v>460</v>
      </c>
      <c r="AN72" s="21">
        <v>14</v>
      </c>
      <c r="AO72" s="21">
        <v>1.4</v>
      </c>
      <c r="AQ72" s="20"/>
      <c r="AR72" s="22">
        <v>45809</v>
      </c>
      <c r="AS72" s="21" t="s">
        <v>460</v>
      </c>
      <c r="AT72" s="21">
        <v>14</v>
      </c>
      <c r="AU72" s="21">
        <v>1.4</v>
      </c>
      <c r="AW72" s="20"/>
      <c r="AX72" s="22">
        <v>45809</v>
      </c>
      <c r="AY72" s="21" t="s">
        <v>460</v>
      </c>
      <c r="AZ72" s="21">
        <v>14</v>
      </c>
      <c r="BA72" s="21">
        <v>1.4</v>
      </c>
      <c r="BC72" s="20"/>
      <c r="BD72" s="22">
        <v>45809</v>
      </c>
      <c r="BE72" s="21" t="s">
        <v>460</v>
      </c>
      <c r="BF72" s="21">
        <v>14</v>
      </c>
      <c r="BG72" s="21">
        <v>1.4</v>
      </c>
      <c r="BI72" s="20"/>
      <c r="BJ72" s="22">
        <v>45809</v>
      </c>
      <c r="BK72" s="21" t="s">
        <v>460</v>
      </c>
      <c r="BL72" s="21">
        <v>14</v>
      </c>
      <c r="BM72" s="21">
        <v>1.4</v>
      </c>
      <c r="BO72" s="20"/>
      <c r="BP72" s="22">
        <v>45809</v>
      </c>
      <c r="BQ72" s="21" t="s">
        <v>460</v>
      </c>
      <c r="BR72" s="21">
        <v>14</v>
      </c>
      <c r="BS72" s="21">
        <v>1.4</v>
      </c>
      <c r="BU72" s="20"/>
      <c r="BV72" s="22">
        <v>45809</v>
      </c>
      <c r="BW72" s="21" t="s">
        <v>460</v>
      </c>
      <c r="BX72" s="21">
        <v>14</v>
      </c>
      <c r="BY72" s="21">
        <v>1.4</v>
      </c>
      <c r="CA72" s="20"/>
      <c r="CB72" s="22">
        <v>45809</v>
      </c>
      <c r="CC72" s="21" t="s">
        <v>460</v>
      </c>
      <c r="CD72" s="21">
        <v>14</v>
      </c>
      <c r="CE72" s="21">
        <v>1.4</v>
      </c>
      <c r="CG72" s="20"/>
      <c r="CH72" s="22">
        <v>45809</v>
      </c>
      <c r="CI72" s="21" t="s">
        <v>460</v>
      </c>
      <c r="CJ72" s="21">
        <v>14</v>
      </c>
      <c r="CK72" s="21">
        <v>1.4</v>
      </c>
      <c r="CM72" s="20"/>
      <c r="CN72" s="22">
        <v>45809</v>
      </c>
      <c r="CO72" s="21" t="s">
        <v>460</v>
      </c>
      <c r="CP72" s="21">
        <v>14</v>
      </c>
      <c r="CQ72" s="21">
        <v>1.4</v>
      </c>
      <c r="CS72" s="20"/>
      <c r="CT72" s="22">
        <v>45809</v>
      </c>
      <c r="CU72" s="21" t="s">
        <v>460</v>
      </c>
      <c r="CV72" s="21">
        <v>14</v>
      </c>
      <c r="CW72" s="21">
        <v>1.4</v>
      </c>
      <c r="CY72" s="20"/>
      <c r="CZ72" s="22">
        <v>45809</v>
      </c>
      <c r="DA72" s="21" t="s">
        <v>460</v>
      </c>
      <c r="DB72" s="21">
        <v>14</v>
      </c>
      <c r="DC72" s="21">
        <v>1.4</v>
      </c>
      <c r="DE72" s="20"/>
      <c r="DF72" s="22">
        <v>45809</v>
      </c>
      <c r="DG72" s="21" t="s">
        <v>460</v>
      </c>
      <c r="DH72" s="21">
        <v>14</v>
      </c>
      <c r="DI72" s="21">
        <v>1.4</v>
      </c>
      <c r="DK72" s="20"/>
      <c r="DL72" s="22">
        <v>45809</v>
      </c>
      <c r="DM72" s="21" t="s">
        <v>460</v>
      </c>
      <c r="DN72" s="21">
        <v>14</v>
      </c>
      <c r="DO72" s="21">
        <v>1.4</v>
      </c>
      <c r="DQ72" s="20"/>
      <c r="DR72" s="22">
        <v>45809</v>
      </c>
      <c r="DS72" s="21" t="s">
        <v>460</v>
      </c>
      <c r="DT72" s="21">
        <v>14</v>
      </c>
      <c r="DU72" s="21">
        <v>1.4</v>
      </c>
      <c r="DW72" s="20"/>
      <c r="DX72" s="22">
        <v>45809</v>
      </c>
      <c r="DY72" s="21" t="s">
        <v>460</v>
      </c>
      <c r="DZ72" s="21">
        <v>14</v>
      </c>
      <c r="EA72" s="21">
        <v>1.4</v>
      </c>
      <c r="EC72" s="20"/>
      <c r="ED72" s="22">
        <v>45809</v>
      </c>
      <c r="EE72" s="21" t="s">
        <v>460</v>
      </c>
      <c r="EF72" s="21">
        <v>14</v>
      </c>
      <c r="EG72" s="21">
        <v>1.4</v>
      </c>
      <c r="EI72" s="20"/>
      <c r="EJ72" s="22">
        <v>45809</v>
      </c>
      <c r="EK72" s="21" t="s">
        <v>460</v>
      </c>
      <c r="EL72" s="21">
        <v>14</v>
      </c>
      <c r="EM72" s="21">
        <v>1.4</v>
      </c>
      <c r="EO72" s="20"/>
      <c r="EP72" s="22">
        <v>45809</v>
      </c>
      <c r="EQ72" s="21" t="s">
        <v>460</v>
      </c>
      <c r="ER72" s="21">
        <v>14</v>
      </c>
      <c r="ES72" s="21">
        <v>1.4</v>
      </c>
      <c r="EU72" s="20"/>
      <c r="EV72" s="22">
        <v>45809</v>
      </c>
      <c r="EW72" s="21" t="s">
        <v>460</v>
      </c>
      <c r="EX72" s="21">
        <v>14</v>
      </c>
      <c r="EY72" s="21">
        <v>1.4</v>
      </c>
      <c r="FA72" s="20"/>
      <c r="FB72" s="22">
        <v>45809</v>
      </c>
      <c r="FC72" s="21" t="s">
        <v>460</v>
      </c>
      <c r="FD72" s="21">
        <v>14</v>
      </c>
      <c r="FE72" s="21">
        <v>1.4</v>
      </c>
      <c r="FG72" s="20"/>
      <c r="FH72" s="22">
        <v>45809</v>
      </c>
      <c r="FI72" s="21" t="s">
        <v>460</v>
      </c>
      <c r="FJ72" s="21">
        <v>14</v>
      </c>
      <c r="FK72" s="21">
        <v>1.4</v>
      </c>
      <c r="FM72" s="20"/>
      <c r="FN72" s="22">
        <v>45809</v>
      </c>
      <c r="FO72" s="21" t="s">
        <v>460</v>
      </c>
      <c r="FP72" s="21">
        <v>14</v>
      </c>
      <c r="FQ72" s="21">
        <v>1.4</v>
      </c>
      <c r="FS72" s="20"/>
      <c r="FT72" s="22">
        <v>45809</v>
      </c>
      <c r="FU72" s="21" t="s">
        <v>460</v>
      </c>
      <c r="FV72" s="21">
        <v>14</v>
      </c>
      <c r="FW72" s="21">
        <v>1.4</v>
      </c>
      <c r="FY72" s="20"/>
      <c r="FZ72" s="22"/>
      <c r="GA72" s="21"/>
      <c r="GB72" s="21"/>
      <c r="GC72" s="21"/>
    </row>
    <row r="73" spans="1:185" x14ac:dyDescent="0.2">
      <c r="A73" s="20"/>
      <c r="B73" s="22">
        <v>45809</v>
      </c>
      <c r="C73" s="21" t="s">
        <v>382</v>
      </c>
      <c r="D73" s="21" t="s">
        <v>447</v>
      </c>
      <c r="E73" s="21">
        <v>127.36</v>
      </c>
      <c r="G73" s="20"/>
      <c r="H73" s="22">
        <v>45809</v>
      </c>
      <c r="I73" s="21" t="s">
        <v>382</v>
      </c>
      <c r="J73" s="21" t="s">
        <v>447</v>
      </c>
      <c r="K73" s="21">
        <v>127.36</v>
      </c>
      <c r="M73" s="20"/>
      <c r="N73" s="22">
        <v>45809</v>
      </c>
      <c r="O73" s="21" t="s">
        <v>382</v>
      </c>
      <c r="P73" s="21" t="s">
        <v>447</v>
      </c>
      <c r="Q73" s="21">
        <v>127.36</v>
      </c>
      <c r="S73" s="20"/>
      <c r="T73" s="22">
        <v>45809</v>
      </c>
      <c r="U73" s="21" t="s">
        <v>382</v>
      </c>
      <c r="V73" s="21" t="s">
        <v>447</v>
      </c>
      <c r="W73" s="21">
        <v>127.36</v>
      </c>
      <c r="Y73" s="20"/>
      <c r="Z73" s="22">
        <v>45809</v>
      </c>
      <c r="AA73" s="21" t="s">
        <v>382</v>
      </c>
      <c r="AB73" s="21" t="s">
        <v>447</v>
      </c>
      <c r="AC73" s="21">
        <v>127.36</v>
      </c>
      <c r="AE73" s="20"/>
      <c r="AF73" s="22">
        <v>45809</v>
      </c>
      <c r="AG73" s="21" t="s">
        <v>382</v>
      </c>
      <c r="AH73" s="21" t="s">
        <v>447</v>
      </c>
      <c r="AI73" s="21">
        <v>127.36</v>
      </c>
      <c r="AK73" s="20"/>
      <c r="AL73" s="22">
        <v>45809</v>
      </c>
      <c r="AM73" s="21" t="s">
        <v>382</v>
      </c>
      <c r="AN73" s="21" t="s">
        <v>447</v>
      </c>
      <c r="AO73" s="21">
        <v>127.36</v>
      </c>
      <c r="AQ73" s="20"/>
      <c r="AR73" s="22">
        <v>45809</v>
      </c>
      <c r="AS73" s="21" t="s">
        <v>382</v>
      </c>
      <c r="AT73" s="21" t="s">
        <v>447</v>
      </c>
      <c r="AU73" s="21">
        <v>127.36</v>
      </c>
      <c r="AW73" s="20"/>
      <c r="AX73" s="22">
        <v>45809</v>
      </c>
      <c r="AY73" s="21" t="s">
        <v>382</v>
      </c>
      <c r="AZ73" s="21" t="s">
        <v>447</v>
      </c>
      <c r="BA73" s="21">
        <v>127.36</v>
      </c>
      <c r="BC73" s="20"/>
      <c r="BD73" s="22">
        <v>45809</v>
      </c>
      <c r="BE73" s="21" t="s">
        <v>382</v>
      </c>
      <c r="BF73" s="21" t="s">
        <v>447</v>
      </c>
      <c r="BG73" s="21">
        <v>127.36</v>
      </c>
      <c r="BI73" s="20"/>
      <c r="BJ73" s="22">
        <v>45809</v>
      </c>
      <c r="BK73" s="21" t="s">
        <v>382</v>
      </c>
      <c r="BL73" s="21" t="s">
        <v>447</v>
      </c>
      <c r="BM73" s="21">
        <v>127.36</v>
      </c>
      <c r="BO73" s="20"/>
      <c r="BP73" s="22">
        <v>45809</v>
      </c>
      <c r="BQ73" s="21" t="s">
        <v>382</v>
      </c>
      <c r="BR73" s="21" t="s">
        <v>447</v>
      </c>
      <c r="BS73" s="21">
        <v>127.36</v>
      </c>
      <c r="BU73" s="20"/>
      <c r="BV73" s="22">
        <v>45809</v>
      </c>
      <c r="BW73" s="21" t="s">
        <v>382</v>
      </c>
      <c r="BX73" s="21" t="s">
        <v>447</v>
      </c>
      <c r="BY73" s="21">
        <v>127.36</v>
      </c>
      <c r="CA73" s="20"/>
      <c r="CB73" s="22">
        <v>45809</v>
      </c>
      <c r="CC73" s="21" t="s">
        <v>382</v>
      </c>
      <c r="CD73" s="21" t="s">
        <v>447</v>
      </c>
      <c r="CE73" s="21">
        <v>127.36</v>
      </c>
      <c r="CG73" s="20"/>
      <c r="CH73" s="22">
        <v>45809</v>
      </c>
      <c r="CI73" s="21" t="s">
        <v>382</v>
      </c>
      <c r="CJ73" s="21" t="s">
        <v>447</v>
      </c>
      <c r="CK73" s="21">
        <v>127.36</v>
      </c>
      <c r="CM73" s="20"/>
      <c r="CN73" s="22">
        <v>45809</v>
      </c>
      <c r="CO73" s="21" t="s">
        <v>382</v>
      </c>
      <c r="CP73" s="21" t="s">
        <v>447</v>
      </c>
      <c r="CQ73" s="21">
        <v>127.36</v>
      </c>
      <c r="CS73" s="20"/>
      <c r="CT73" s="22">
        <v>45809</v>
      </c>
      <c r="CU73" s="21" t="s">
        <v>382</v>
      </c>
      <c r="CV73" s="21" t="s">
        <v>447</v>
      </c>
      <c r="CW73" s="21">
        <v>127.36</v>
      </c>
      <c r="CY73" s="20"/>
      <c r="CZ73" s="22">
        <v>45809</v>
      </c>
      <c r="DA73" s="21" t="s">
        <v>382</v>
      </c>
      <c r="DB73" s="21" t="s">
        <v>447</v>
      </c>
      <c r="DC73" s="21">
        <v>127.36</v>
      </c>
      <c r="DE73" s="20"/>
      <c r="DF73" s="22">
        <v>45809</v>
      </c>
      <c r="DG73" s="21" t="s">
        <v>382</v>
      </c>
      <c r="DH73" s="21" t="s">
        <v>447</v>
      </c>
      <c r="DI73" s="21">
        <v>127.36</v>
      </c>
      <c r="DK73" s="20"/>
      <c r="DL73" s="22">
        <v>45809</v>
      </c>
      <c r="DM73" s="21" t="s">
        <v>382</v>
      </c>
      <c r="DN73" s="21" t="s">
        <v>447</v>
      </c>
      <c r="DO73" s="21">
        <v>127.36</v>
      </c>
      <c r="DQ73" s="20"/>
      <c r="DR73" s="22">
        <v>45809</v>
      </c>
      <c r="DS73" s="21" t="s">
        <v>382</v>
      </c>
      <c r="DT73" s="21" t="s">
        <v>447</v>
      </c>
      <c r="DU73" s="21">
        <v>127.36</v>
      </c>
      <c r="DW73" s="20"/>
      <c r="DX73" s="22">
        <v>45809</v>
      </c>
      <c r="DY73" s="21" t="s">
        <v>382</v>
      </c>
      <c r="DZ73" s="21" t="s">
        <v>447</v>
      </c>
      <c r="EA73" s="21">
        <v>127.36</v>
      </c>
      <c r="EC73" s="20"/>
      <c r="ED73" s="22">
        <v>45809</v>
      </c>
      <c r="EE73" s="21" t="s">
        <v>382</v>
      </c>
      <c r="EF73" s="21" t="s">
        <v>447</v>
      </c>
      <c r="EG73" s="21">
        <v>127.36</v>
      </c>
      <c r="EI73" s="20"/>
      <c r="EJ73" s="22">
        <v>45809</v>
      </c>
      <c r="EK73" s="21" t="s">
        <v>382</v>
      </c>
      <c r="EL73" s="21" t="s">
        <v>447</v>
      </c>
      <c r="EM73" s="21">
        <v>127.36</v>
      </c>
      <c r="EO73" s="20"/>
      <c r="EP73" s="22">
        <v>45809</v>
      </c>
      <c r="EQ73" s="21" t="s">
        <v>382</v>
      </c>
      <c r="ER73" s="21" t="s">
        <v>447</v>
      </c>
      <c r="ES73" s="21">
        <v>127.36</v>
      </c>
      <c r="EU73" s="20"/>
      <c r="EV73" s="22">
        <v>45809</v>
      </c>
      <c r="EW73" s="21" t="s">
        <v>382</v>
      </c>
      <c r="EX73" s="21" t="s">
        <v>447</v>
      </c>
      <c r="EY73" s="21">
        <v>127.36</v>
      </c>
      <c r="FA73" s="20"/>
      <c r="FB73" s="22">
        <v>45809</v>
      </c>
      <c r="FC73" s="21" t="s">
        <v>382</v>
      </c>
      <c r="FD73" s="21" t="s">
        <v>447</v>
      </c>
      <c r="FE73" s="21">
        <v>127.36</v>
      </c>
      <c r="FG73" s="20"/>
      <c r="FH73" s="22">
        <v>45809</v>
      </c>
      <c r="FI73" s="21" t="s">
        <v>382</v>
      </c>
      <c r="FJ73" s="21" t="s">
        <v>447</v>
      </c>
      <c r="FK73" s="21">
        <v>127.36</v>
      </c>
      <c r="FM73" s="20"/>
      <c r="FN73" s="22">
        <v>45809</v>
      </c>
      <c r="FO73" s="21" t="s">
        <v>382</v>
      </c>
      <c r="FP73" s="21" t="s">
        <v>447</v>
      </c>
      <c r="FQ73" s="21">
        <v>127.36</v>
      </c>
      <c r="FS73" s="20"/>
      <c r="FT73" s="22">
        <v>45809</v>
      </c>
      <c r="FU73" s="21" t="s">
        <v>382</v>
      </c>
      <c r="FV73" s="21" t="s">
        <v>447</v>
      </c>
      <c r="FW73" s="21">
        <v>127.36</v>
      </c>
      <c r="FY73" s="20"/>
      <c r="FZ73" s="22"/>
      <c r="GA73" s="21"/>
      <c r="GB73" s="21"/>
      <c r="GC73" s="21"/>
    </row>
    <row r="74" spans="1:185" x14ac:dyDescent="0.2">
      <c r="A74" s="20"/>
      <c r="B74" s="22">
        <v>45809</v>
      </c>
      <c r="C74" s="21" t="s">
        <v>386</v>
      </c>
      <c r="D74" s="21" t="s">
        <v>447</v>
      </c>
      <c r="E74" s="21">
        <v>3.06</v>
      </c>
      <c r="G74" s="20"/>
      <c r="H74" s="22">
        <v>45809</v>
      </c>
      <c r="I74" s="21" t="s">
        <v>386</v>
      </c>
      <c r="J74" s="21" t="s">
        <v>447</v>
      </c>
      <c r="K74" s="21">
        <v>3.06</v>
      </c>
      <c r="M74" s="20"/>
      <c r="N74" s="22">
        <v>45809</v>
      </c>
      <c r="O74" s="21" t="s">
        <v>386</v>
      </c>
      <c r="P74" s="21" t="s">
        <v>447</v>
      </c>
      <c r="Q74" s="21">
        <v>3.06</v>
      </c>
      <c r="S74" s="20"/>
      <c r="T74" s="22">
        <v>45809</v>
      </c>
      <c r="U74" s="21" t="s">
        <v>386</v>
      </c>
      <c r="V74" s="21" t="s">
        <v>447</v>
      </c>
      <c r="W74" s="21">
        <v>3.06</v>
      </c>
      <c r="Y74" s="20"/>
      <c r="Z74" s="22">
        <v>45809</v>
      </c>
      <c r="AA74" s="21" t="s">
        <v>386</v>
      </c>
      <c r="AB74" s="21" t="s">
        <v>447</v>
      </c>
      <c r="AC74" s="21">
        <v>3.06</v>
      </c>
      <c r="AE74" s="20"/>
      <c r="AF74" s="22">
        <v>45809</v>
      </c>
      <c r="AG74" s="21" t="s">
        <v>386</v>
      </c>
      <c r="AH74" s="21" t="s">
        <v>447</v>
      </c>
      <c r="AI74" s="21">
        <v>3.06</v>
      </c>
      <c r="AK74" s="20"/>
      <c r="AL74" s="22">
        <v>45809</v>
      </c>
      <c r="AM74" s="21" t="s">
        <v>386</v>
      </c>
      <c r="AN74" s="21" t="s">
        <v>447</v>
      </c>
      <c r="AO74" s="21">
        <v>3.06</v>
      </c>
      <c r="AQ74" s="20"/>
      <c r="AR74" s="22">
        <v>45809</v>
      </c>
      <c r="AS74" s="21" t="s">
        <v>386</v>
      </c>
      <c r="AT74" s="21" t="s">
        <v>447</v>
      </c>
      <c r="AU74" s="21">
        <v>3.06</v>
      </c>
      <c r="AW74" s="20"/>
      <c r="AX74" s="22">
        <v>45809</v>
      </c>
      <c r="AY74" s="21" t="s">
        <v>386</v>
      </c>
      <c r="AZ74" s="21" t="s">
        <v>447</v>
      </c>
      <c r="BA74" s="21">
        <v>3.06</v>
      </c>
      <c r="BC74" s="20"/>
      <c r="BD74" s="22">
        <v>45809</v>
      </c>
      <c r="BE74" s="21" t="s">
        <v>386</v>
      </c>
      <c r="BF74" s="21" t="s">
        <v>447</v>
      </c>
      <c r="BG74" s="21">
        <v>3.06</v>
      </c>
      <c r="BI74" s="20"/>
      <c r="BJ74" s="22">
        <v>45809</v>
      </c>
      <c r="BK74" s="21" t="s">
        <v>386</v>
      </c>
      <c r="BL74" s="21" t="s">
        <v>447</v>
      </c>
      <c r="BM74" s="21">
        <v>3.06</v>
      </c>
      <c r="BO74" s="20"/>
      <c r="BP74" s="22">
        <v>45809</v>
      </c>
      <c r="BQ74" s="21" t="s">
        <v>386</v>
      </c>
      <c r="BR74" s="21" t="s">
        <v>447</v>
      </c>
      <c r="BS74" s="21">
        <v>3.06</v>
      </c>
      <c r="BU74" s="20"/>
      <c r="BV74" s="22">
        <v>45809</v>
      </c>
      <c r="BW74" s="21" t="s">
        <v>386</v>
      </c>
      <c r="BX74" s="21" t="s">
        <v>447</v>
      </c>
      <c r="BY74" s="21">
        <v>3.06</v>
      </c>
      <c r="CA74" s="20"/>
      <c r="CB74" s="22">
        <v>45809</v>
      </c>
      <c r="CC74" s="21" t="s">
        <v>386</v>
      </c>
      <c r="CD74" s="21" t="s">
        <v>447</v>
      </c>
      <c r="CE74" s="21">
        <v>3.06</v>
      </c>
      <c r="CG74" s="20"/>
      <c r="CH74" s="22">
        <v>45809</v>
      </c>
      <c r="CI74" s="21" t="s">
        <v>386</v>
      </c>
      <c r="CJ74" s="21" t="s">
        <v>447</v>
      </c>
      <c r="CK74" s="21">
        <v>3.06</v>
      </c>
      <c r="CM74" s="20"/>
      <c r="CN74" s="22">
        <v>45809</v>
      </c>
      <c r="CO74" s="21" t="s">
        <v>386</v>
      </c>
      <c r="CP74" s="21" t="s">
        <v>447</v>
      </c>
      <c r="CQ74" s="21">
        <v>3.06</v>
      </c>
      <c r="CS74" s="20"/>
      <c r="CT74" s="22">
        <v>45809</v>
      </c>
      <c r="CU74" s="21" t="s">
        <v>386</v>
      </c>
      <c r="CV74" s="21" t="s">
        <v>447</v>
      </c>
      <c r="CW74" s="21">
        <v>3.06</v>
      </c>
      <c r="CY74" s="20"/>
      <c r="CZ74" s="22">
        <v>45809</v>
      </c>
      <c r="DA74" s="21" t="s">
        <v>386</v>
      </c>
      <c r="DB74" s="21" t="s">
        <v>447</v>
      </c>
      <c r="DC74" s="21">
        <v>3.06</v>
      </c>
      <c r="DE74" s="20"/>
      <c r="DF74" s="22">
        <v>45809</v>
      </c>
      <c r="DG74" s="21" t="s">
        <v>386</v>
      </c>
      <c r="DH74" s="21" t="s">
        <v>447</v>
      </c>
      <c r="DI74" s="21">
        <v>3.06</v>
      </c>
      <c r="DK74" s="20"/>
      <c r="DL74" s="22">
        <v>45809</v>
      </c>
      <c r="DM74" s="21" t="s">
        <v>386</v>
      </c>
      <c r="DN74" s="21" t="s">
        <v>447</v>
      </c>
      <c r="DO74" s="21">
        <v>3.06</v>
      </c>
      <c r="DQ74" s="20"/>
      <c r="DR74" s="22">
        <v>45809</v>
      </c>
      <c r="DS74" s="21" t="s">
        <v>386</v>
      </c>
      <c r="DT74" s="21" t="s">
        <v>447</v>
      </c>
      <c r="DU74" s="21">
        <v>3.06</v>
      </c>
      <c r="DW74" s="20"/>
      <c r="DX74" s="22">
        <v>45809</v>
      </c>
      <c r="DY74" s="21" t="s">
        <v>386</v>
      </c>
      <c r="DZ74" s="21" t="s">
        <v>447</v>
      </c>
      <c r="EA74" s="21">
        <v>3.06</v>
      </c>
      <c r="EC74" s="20"/>
      <c r="ED74" s="22">
        <v>45809</v>
      </c>
      <c r="EE74" s="21" t="s">
        <v>386</v>
      </c>
      <c r="EF74" s="21" t="s">
        <v>447</v>
      </c>
      <c r="EG74" s="21">
        <v>3.06</v>
      </c>
      <c r="EI74" s="20"/>
      <c r="EJ74" s="22">
        <v>45809</v>
      </c>
      <c r="EK74" s="21" t="s">
        <v>386</v>
      </c>
      <c r="EL74" s="21" t="s">
        <v>447</v>
      </c>
      <c r="EM74" s="21">
        <v>3.06</v>
      </c>
      <c r="EO74" s="20"/>
      <c r="EP74" s="22">
        <v>45809</v>
      </c>
      <c r="EQ74" s="21" t="s">
        <v>386</v>
      </c>
      <c r="ER74" s="21" t="s">
        <v>447</v>
      </c>
      <c r="ES74" s="21">
        <v>3.06</v>
      </c>
      <c r="EU74" s="20"/>
      <c r="EV74" s="22">
        <v>45809</v>
      </c>
      <c r="EW74" s="21" t="s">
        <v>386</v>
      </c>
      <c r="EX74" s="21" t="s">
        <v>447</v>
      </c>
      <c r="EY74" s="21">
        <v>3.06</v>
      </c>
      <c r="FA74" s="20"/>
      <c r="FB74" s="22">
        <v>45809</v>
      </c>
      <c r="FC74" s="21" t="s">
        <v>386</v>
      </c>
      <c r="FD74" s="21" t="s">
        <v>447</v>
      </c>
      <c r="FE74" s="21">
        <v>3.06</v>
      </c>
      <c r="FG74" s="20"/>
      <c r="FH74" s="22">
        <v>45809</v>
      </c>
      <c r="FI74" s="21" t="s">
        <v>386</v>
      </c>
      <c r="FJ74" s="21" t="s">
        <v>447</v>
      </c>
      <c r="FK74" s="21">
        <v>3.06</v>
      </c>
      <c r="FM74" s="20"/>
      <c r="FN74" s="22">
        <v>45809</v>
      </c>
      <c r="FO74" s="21" t="s">
        <v>386</v>
      </c>
      <c r="FP74" s="21" t="s">
        <v>447</v>
      </c>
      <c r="FQ74" s="21">
        <v>3.06</v>
      </c>
      <c r="FS74" s="20"/>
      <c r="FT74" s="22">
        <v>45809</v>
      </c>
      <c r="FU74" s="21" t="s">
        <v>386</v>
      </c>
      <c r="FV74" s="21" t="s">
        <v>447</v>
      </c>
      <c r="FW74" s="21">
        <v>3.06</v>
      </c>
      <c r="FY74" s="20"/>
      <c r="FZ74" s="22"/>
      <c r="GA74" s="21"/>
      <c r="GB74" s="21"/>
      <c r="GC74" s="21"/>
    </row>
    <row r="75" spans="1:185" x14ac:dyDescent="0.2">
      <c r="A75" s="20"/>
      <c r="B75" s="22">
        <v>45809</v>
      </c>
      <c r="C75" s="21" t="s">
        <v>462</v>
      </c>
      <c r="D75" s="21">
        <v>17</v>
      </c>
      <c r="E75" s="21">
        <v>132</v>
      </c>
      <c r="G75" s="20"/>
      <c r="H75" s="22">
        <v>45809</v>
      </c>
      <c r="I75" s="21" t="s">
        <v>462</v>
      </c>
      <c r="J75" s="21">
        <v>17</v>
      </c>
      <c r="K75" s="21">
        <v>132</v>
      </c>
      <c r="M75" s="20"/>
      <c r="N75" s="22">
        <v>45809</v>
      </c>
      <c r="O75" s="21" t="s">
        <v>462</v>
      </c>
      <c r="P75" s="21">
        <v>17</v>
      </c>
      <c r="Q75" s="21">
        <v>132</v>
      </c>
      <c r="S75" s="20"/>
      <c r="T75" s="22">
        <v>45809</v>
      </c>
      <c r="U75" s="21" t="s">
        <v>462</v>
      </c>
      <c r="V75" s="21">
        <v>17</v>
      </c>
      <c r="W75" s="21">
        <v>132</v>
      </c>
      <c r="Y75" s="20"/>
      <c r="Z75" s="22">
        <v>45809</v>
      </c>
      <c r="AA75" s="21" t="s">
        <v>462</v>
      </c>
      <c r="AB75" s="21">
        <v>17</v>
      </c>
      <c r="AC75" s="21">
        <v>132</v>
      </c>
      <c r="AE75" s="20"/>
      <c r="AF75" s="22">
        <v>45809</v>
      </c>
      <c r="AG75" s="21" t="s">
        <v>462</v>
      </c>
      <c r="AH75" s="21">
        <v>17</v>
      </c>
      <c r="AI75" s="21">
        <v>132</v>
      </c>
      <c r="AK75" s="20"/>
      <c r="AL75" s="22">
        <v>45809</v>
      </c>
      <c r="AM75" s="21" t="s">
        <v>462</v>
      </c>
      <c r="AN75" s="21">
        <v>17</v>
      </c>
      <c r="AO75" s="21">
        <v>132</v>
      </c>
      <c r="AQ75" s="20"/>
      <c r="AR75" s="22">
        <v>45809</v>
      </c>
      <c r="AS75" s="21" t="s">
        <v>462</v>
      </c>
      <c r="AT75" s="21">
        <v>17</v>
      </c>
      <c r="AU75" s="21">
        <v>132</v>
      </c>
      <c r="AW75" s="20"/>
      <c r="AX75" s="22">
        <v>45809</v>
      </c>
      <c r="AY75" s="21" t="s">
        <v>462</v>
      </c>
      <c r="AZ75" s="21">
        <v>17</v>
      </c>
      <c r="BA75" s="21">
        <v>132</v>
      </c>
      <c r="BC75" s="20"/>
      <c r="BD75" s="22">
        <v>45809</v>
      </c>
      <c r="BE75" s="21" t="s">
        <v>462</v>
      </c>
      <c r="BF75" s="21">
        <v>17</v>
      </c>
      <c r="BG75" s="21">
        <v>132</v>
      </c>
      <c r="BI75" s="20"/>
      <c r="BJ75" s="22">
        <v>45809</v>
      </c>
      <c r="BK75" s="21" t="s">
        <v>462</v>
      </c>
      <c r="BL75" s="21">
        <v>17</v>
      </c>
      <c r="BM75" s="21">
        <v>132</v>
      </c>
      <c r="BO75" s="20"/>
      <c r="BP75" s="22">
        <v>45809</v>
      </c>
      <c r="BQ75" s="21" t="s">
        <v>462</v>
      </c>
      <c r="BR75" s="21">
        <v>17</v>
      </c>
      <c r="BS75" s="21">
        <v>132</v>
      </c>
      <c r="BU75" s="20"/>
      <c r="BV75" s="22">
        <v>45809</v>
      </c>
      <c r="BW75" s="21" t="s">
        <v>462</v>
      </c>
      <c r="BX75" s="21">
        <v>17</v>
      </c>
      <c r="BY75" s="21">
        <v>132</v>
      </c>
      <c r="CA75" s="20"/>
      <c r="CB75" s="22">
        <v>45809</v>
      </c>
      <c r="CC75" s="21" t="s">
        <v>462</v>
      </c>
      <c r="CD75" s="21">
        <v>17</v>
      </c>
      <c r="CE75" s="21">
        <v>132</v>
      </c>
      <c r="CG75" s="20"/>
      <c r="CH75" s="22">
        <v>45809</v>
      </c>
      <c r="CI75" s="21" t="s">
        <v>462</v>
      </c>
      <c r="CJ75" s="21">
        <v>17</v>
      </c>
      <c r="CK75" s="21">
        <v>132</v>
      </c>
      <c r="CM75" s="20"/>
      <c r="CN75" s="22">
        <v>45809</v>
      </c>
      <c r="CO75" s="21" t="s">
        <v>462</v>
      </c>
      <c r="CP75" s="21">
        <v>17</v>
      </c>
      <c r="CQ75" s="21">
        <v>132</v>
      </c>
      <c r="CS75" s="20"/>
      <c r="CT75" s="22">
        <v>45809</v>
      </c>
      <c r="CU75" s="21" t="s">
        <v>462</v>
      </c>
      <c r="CV75" s="21">
        <v>17</v>
      </c>
      <c r="CW75" s="21">
        <v>132</v>
      </c>
      <c r="CY75" s="20"/>
      <c r="CZ75" s="22">
        <v>45809</v>
      </c>
      <c r="DA75" s="21" t="s">
        <v>462</v>
      </c>
      <c r="DB75" s="21">
        <v>17</v>
      </c>
      <c r="DC75" s="21">
        <v>132</v>
      </c>
      <c r="DE75" s="20"/>
      <c r="DF75" s="22">
        <v>45809</v>
      </c>
      <c r="DG75" s="21" t="s">
        <v>462</v>
      </c>
      <c r="DH75" s="21">
        <v>17</v>
      </c>
      <c r="DI75" s="21">
        <v>132</v>
      </c>
      <c r="DK75" s="20"/>
      <c r="DL75" s="22">
        <v>45809</v>
      </c>
      <c r="DM75" s="21" t="s">
        <v>462</v>
      </c>
      <c r="DN75" s="21">
        <v>17</v>
      </c>
      <c r="DO75" s="21">
        <v>132</v>
      </c>
      <c r="DQ75" s="20"/>
      <c r="DR75" s="22">
        <v>45809</v>
      </c>
      <c r="DS75" s="21" t="s">
        <v>462</v>
      </c>
      <c r="DT75" s="21">
        <v>17</v>
      </c>
      <c r="DU75" s="21">
        <v>132</v>
      </c>
      <c r="DW75" s="20"/>
      <c r="DX75" s="22">
        <v>45809</v>
      </c>
      <c r="DY75" s="21" t="s">
        <v>462</v>
      </c>
      <c r="DZ75" s="21">
        <v>17</v>
      </c>
      <c r="EA75" s="21">
        <v>132</v>
      </c>
      <c r="EC75" s="20"/>
      <c r="ED75" s="22">
        <v>45809</v>
      </c>
      <c r="EE75" s="21" t="s">
        <v>462</v>
      </c>
      <c r="EF75" s="21">
        <v>17</v>
      </c>
      <c r="EG75" s="21">
        <v>132</v>
      </c>
      <c r="EI75" s="20"/>
      <c r="EJ75" s="22">
        <v>45809</v>
      </c>
      <c r="EK75" s="21" t="s">
        <v>462</v>
      </c>
      <c r="EL75" s="21">
        <v>17</v>
      </c>
      <c r="EM75" s="21">
        <v>132</v>
      </c>
      <c r="EO75" s="20"/>
      <c r="EP75" s="22">
        <v>45809</v>
      </c>
      <c r="EQ75" s="21" t="s">
        <v>462</v>
      </c>
      <c r="ER75" s="21">
        <v>17</v>
      </c>
      <c r="ES75" s="21">
        <v>132</v>
      </c>
      <c r="EU75" s="20"/>
      <c r="EV75" s="22">
        <v>45809</v>
      </c>
      <c r="EW75" s="21" t="s">
        <v>462</v>
      </c>
      <c r="EX75" s="21">
        <v>17</v>
      </c>
      <c r="EY75" s="21">
        <v>132</v>
      </c>
      <c r="FA75" s="20"/>
      <c r="FB75" s="22">
        <v>45809</v>
      </c>
      <c r="FC75" s="21" t="s">
        <v>462</v>
      </c>
      <c r="FD75" s="21">
        <v>17</v>
      </c>
      <c r="FE75" s="21">
        <v>132</v>
      </c>
      <c r="FG75" s="20"/>
      <c r="FH75" s="22">
        <v>45809</v>
      </c>
      <c r="FI75" s="21" t="s">
        <v>462</v>
      </c>
      <c r="FJ75" s="21">
        <v>17</v>
      </c>
      <c r="FK75" s="21">
        <v>132</v>
      </c>
      <c r="FM75" s="20"/>
      <c r="FN75" s="22">
        <v>45809</v>
      </c>
      <c r="FO75" s="21" t="s">
        <v>462</v>
      </c>
      <c r="FP75" s="21">
        <v>17</v>
      </c>
      <c r="FQ75" s="21">
        <v>132</v>
      </c>
      <c r="FS75" s="20"/>
      <c r="FT75" s="22">
        <v>45809</v>
      </c>
      <c r="FU75" s="21" t="s">
        <v>462</v>
      </c>
      <c r="FV75" s="21">
        <v>17</v>
      </c>
      <c r="FW75" s="21">
        <v>132</v>
      </c>
      <c r="FY75" s="20"/>
      <c r="FZ75" s="22"/>
      <c r="GA75" s="21"/>
      <c r="GB75" s="21"/>
      <c r="GC75" s="21"/>
    </row>
    <row r="76" spans="1:185" x14ac:dyDescent="0.2">
      <c r="A76" s="20"/>
      <c r="B76" s="22">
        <v>45809</v>
      </c>
      <c r="C76" s="21" t="s">
        <v>469</v>
      </c>
      <c r="D76" s="21">
        <v>1</v>
      </c>
      <c r="E76" s="21">
        <v>13.1</v>
      </c>
      <c r="G76" s="20"/>
      <c r="H76" s="22">
        <v>45809</v>
      </c>
      <c r="I76" s="21" t="s">
        <v>469</v>
      </c>
      <c r="J76" s="21">
        <v>1</v>
      </c>
      <c r="K76" s="21">
        <v>13.1</v>
      </c>
      <c r="M76" s="20"/>
      <c r="N76" s="22">
        <v>45809</v>
      </c>
      <c r="O76" s="21" t="s">
        <v>469</v>
      </c>
      <c r="P76" s="21">
        <v>1</v>
      </c>
      <c r="Q76" s="21">
        <v>13.1</v>
      </c>
      <c r="S76" s="20"/>
      <c r="T76" s="22">
        <v>45809</v>
      </c>
      <c r="U76" s="21" t="s">
        <v>469</v>
      </c>
      <c r="V76" s="21">
        <v>1</v>
      </c>
      <c r="W76" s="21">
        <v>13.1</v>
      </c>
      <c r="Y76" s="20"/>
      <c r="Z76" s="22">
        <v>45809</v>
      </c>
      <c r="AA76" s="21" t="s">
        <v>469</v>
      </c>
      <c r="AB76" s="21">
        <v>1</v>
      </c>
      <c r="AC76" s="21">
        <v>13.1</v>
      </c>
      <c r="AE76" s="20"/>
      <c r="AF76" s="22">
        <v>45809</v>
      </c>
      <c r="AG76" s="21" t="s">
        <v>469</v>
      </c>
      <c r="AH76" s="21">
        <v>1</v>
      </c>
      <c r="AI76" s="21">
        <v>13.1</v>
      </c>
      <c r="AK76" s="20"/>
      <c r="AL76" s="22">
        <v>45809</v>
      </c>
      <c r="AM76" s="21" t="s">
        <v>469</v>
      </c>
      <c r="AN76" s="21">
        <v>1</v>
      </c>
      <c r="AO76" s="21">
        <v>13.1</v>
      </c>
      <c r="AQ76" s="20"/>
      <c r="AR76" s="22">
        <v>45809</v>
      </c>
      <c r="AS76" s="21" t="s">
        <v>469</v>
      </c>
      <c r="AT76" s="21">
        <v>1</v>
      </c>
      <c r="AU76" s="21">
        <v>13.1</v>
      </c>
      <c r="AW76" s="20"/>
      <c r="AX76" s="22">
        <v>45809</v>
      </c>
      <c r="AY76" s="21" t="s">
        <v>469</v>
      </c>
      <c r="AZ76" s="21">
        <v>1</v>
      </c>
      <c r="BA76" s="21">
        <v>13.1</v>
      </c>
      <c r="BC76" s="20"/>
      <c r="BD76" s="22">
        <v>45809</v>
      </c>
      <c r="BE76" s="21" t="s">
        <v>469</v>
      </c>
      <c r="BF76" s="21">
        <v>1</v>
      </c>
      <c r="BG76" s="21">
        <v>13.1</v>
      </c>
      <c r="BI76" s="20"/>
      <c r="BJ76" s="22">
        <v>45809</v>
      </c>
      <c r="BK76" s="21" t="s">
        <v>469</v>
      </c>
      <c r="BL76" s="21">
        <v>1</v>
      </c>
      <c r="BM76" s="21">
        <v>13.1</v>
      </c>
      <c r="BO76" s="20"/>
      <c r="BP76" s="22">
        <v>45809</v>
      </c>
      <c r="BQ76" s="21" t="s">
        <v>469</v>
      </c>
      <c r="BR76" s="21">
        <v>1</v>
      </c>
      <c r="BS76" s="21">
        <v>13.1</v>
      </c>
      <c r="BU76" s="20"/>
      <c r="BV76" s="22">
        <v>45809</v>
      </c>
      <c r="BW76" s="21" t="s">
        <v>469</v>
      </c>
      <c r="BX76" s="21">
        <v>1</v>
      </c>
      <c r="BY76" s="21">
        <v>13.1</v>
      </c>
      <c r="CA76" s="20"/>
      <c r="CB76" s="22">
        <v>45809</v>
      </c>
      <c r="CC76" s="21" t="s">
        <v>469</v>
      </c>
      <c r="CD76" s="21">
        <v>1</v>
      </c>
      <c r="CE76" s="21">
        <v>13.1</v>
      </c>
      <c r="CG76" s="20"/>
      <c r="CH76" s="22">
        <v>45809</v>
      </c>
      <c r="CI76" s="21" t="s">
        <v>469</v>
      </c>
      <c r="CJ76" s="21">
        <v>1</v>
      </c>
      <c r="CK76" s="21">
        <v>13.1</v>
      </c>
      <c r="CM76" s="20"/>
      <c r="CN76" s="22">
        <v>45809</v>
      </c>
      <c r="CO76" s="21" t="s">
        <v>469</v>
      </c>
      <c r="CP76" s="21">
        <v>1</v>
      </c>
      <c r="CQ76" s="21">
        <v>13.1</v>
      </c>
      <c r="CS76" s="20"/>
      <c r="CT76" s="22">
        <v>45809</v>
      </c>
      <c r="CU76" s="21" t="s">
        <v>469</v>
      </c>
      <c r="CV76" s="21">
        <v>1</v>
      </c>
      <c r="CW76" s="21">
        <v>13.1</v>
      </c>
      <c r="CY76" s="20"/>
      <c r="CZ76" s="22">
        <v>45809</v>
      </c>
      <c r="DA76" s="21" t="s">
        <v>469</v>
      </c>
      <c r="DB76" s="21">
        <v>1</v>
      </c>
      <c r="DC76" s="21">
        <v>13.1</v>
      </c>
      <c r="DE76" s="20"/>
      <c r="DF76" s="22">
        <v>45809</v>
      </c>
      <c r="DG76" s="21" t="s">
        <v>469</v>
      </c>
      <c r="DH76" s="21">
        <v>1</v>
      </c>
      <c r="DI76" s="21">
        <v>13.1</v>
      </c>
      <c r="DK76" s="20"/>
      <c r="DL76" s="22">
        <v>45809</v>
      </c>
      <c r="DM76" s="21" t="s">
        <v>469</v>
      </c>
      <c r="DN76" s="21">
        <v>1</v>
      </c>
      <c r="DO76" s="21">
        <v>13.1</v>
      </c>
      <c r="DQ76" s="20"/>
      <c r="DR76" s="22">
        <v>45809</v>
      </c>
      <c r="DS76" s="21" t="s">
        <v>469</v>
      </c>
      <c r="DT76" s="21">
        <v>1</v>
      </c>
      <c r="DU76" s="21">
        <v>13.1</v>
      </c>
      <c r="DW76" s="20"/>
      <c r="DX76" s="22">
        <v>45809</v>
      </c>
      <c r="DY76" s="21" t="s">
        <v>469</v>
      </c>
      <c r="DZ76" s="21">
        <v>1</v>
      </c>
      <c r="EA76" s="21">
        <v>13.1</v>
      </c>
      <c r="EC76" s="20"/>
      <c r="ED76" s="22">
        <v>45809</v>
      </c>
      <c r="EE76" s="21" t="s">
        <v>469</v>
      </c>
      <c r="EF76" s="21">
        <v>1</v>
      </c>
      <c r="EG76" s="21">
        <v>13.1</v>
      </c>
      <c r="EI76" s="20"/>
      <c r="EJ76" s="22">
        <v>45809</v>
      </c>
      <c r="EK76" s="21" t="s">
        <v>469</v>
      </c>
      <c r="EL76" s="21">
        <v>1</v>
      </c>
      <c r="EM76" s="21">
        <v>13.1</v>
      </c>
      <c r="EO76" s="20"/>
      <c r="EP76" s="22">
        <v>45809</v>
      </c>
      <c r="EQ76" s="21" t="s">
        <v>469</v>
      </c>
      <c r="ER76" s="21">
        <v>1</v>
      </c>
      <c r="ES76" s="21">
        <v>13.1</v>
      </c>
      <c r="EU76" s="20"/>
      <c r="EV76" s="22">
        <v>45809</v>
      </c>
      <c r="EW76" s="21" t="s">
        <v>469</v>
      </c>
      <c r="EX76" s="21">
        <v>1</v>
      </c>
      <c r="EY76" s="21">
        <v>13.1</v>
      </c>
      <c r="FA76" s="20"/>
      <c r="FB76" s="22">
        <v>45809</v>
      </c>
      <c r="FC76" s="21" t="s">
        <v>469</v>
      </c>
      <c r="FD76" s="21">
        <v>1</v>
      </c>
      <c r="FE76" s="21">
        <v>13.1</v>
      </c>
      <c r="FG76" s="20"/>
      <c r="FH76" s="22">
        <v>45809</v>
      </c>
      <c r="FI76" s="21" t="s">
        <v>469</v>
      </c>
      <c r="FJ76" s="21">
        <v>1</v>
      </c>
      <c r="FK76" s="21">
        <v>13.1</v>
      </c>
      <c r="FM76" s="20"/>
      <c r="FN76" s="22">
        <v>45809</v>
      </c>
      <c r="FO76" s="21" t="s">
        <v>469</v>
      </c>
      <c r="FP76" s="21">
        <v>1</v>
      </c>
      <c r="FQ76" s="21">
        <v>13.1</v>
      </c>
      <c r="FS76" s="20"/>
      <c r="FT76" s="22">
        <v>45809</v>
      </c>
      <c r="FU76" s="21" t="s">
        <v>469</v>
      </c>
      <c r="FV76" s="21">
        <v>1</v>
      </c>
      <c r="FW76" s="21">
        <v>13.1</v>
      </c>
      <c r="FY76" s="20"/>
      <c r="FZ76" s="22"/>
      <c r="GA76" s="21"/>
      <c r="GB76" s="21"/>
      <c r="GC76" s="21"/>
    </row>
    <row r="77" spans="1:185" x14ac:dyDescent="0.2">
      <c r="A77" s="20"/>
      <c r="B77" s="22">
        <v>45809</v>
      </c>
      <c r="C77" s="21" t="s">
        <v>468</v>
      </c>
      <c r="D77" s="21">
        <v>7</v>
      </c>
      <c r="E77" s="21">
        <v>40.200000000000003</v>
      </c>
      <c r="G77" s="20"/>
      <c r="H77" s="22">
        <v>45809</v>
      </c>
      <c r="I77" s="21" t="s">
        <v>468</v>
      </c>
      <c r="J77" s="21">
        <v>7</v>
      </c>
      <c r="K77" s="21">
        <v>40.200000000000003</v>
      </c>
      <c r="M77" s="20"/>
      <c r="N77" s="22">
        <v>45809</v>
      </c>
      <c r="O77" s="21" t="s">
        <v>468</v>
      </c>
      <c r="P77" s="21">
        <v>7</v>
      </c>
      <c r="Q77" s="21">
        <v>40.200000000000003</v>
      </c>
      <c r="S77" s="20"/>
      <c r="T77" s="22">
        <v>45809</v>
      </c>
      <c r="U77" s="21" t="s">
        <v>468</v>
      </c>
      <c r="V77" s="21">
        <v>7</v>
      </c>
      <c r="W77" s="21">
        <v>40.200000000000003</v>
      </c>
      <c r="Y77" s="20"/>
      <c r="Z77" s="22">
        <v>45809</v>
      </c>
      <c r="AA77" s="21" t="s">
        <v>468</v>
      </c>
      <c r="AB77" s="21">
        <v>7</v>
      </c>
      <c r="AC77" s="21">
        <v>40.200000000000003</v>
      </c>
      <c r="AE77" s="20"/>
      <c r="AF77" s="22">
        <v>45809</v>
      </c>
      <c r="AG77" s="21" t="s">
        <v>468</v>
      </c>
      <c r="AH77" s="21">
        <v>7</v>
      </c>
      <c r="AI77" s="21">
        <v>40.200000000000003</v>
      </c>
      <c r="AK77" s="20"/>
      <c r="AL77" s="22">
        <v>45809</v>
      </c>
      <c r="AM77" s="21" t="s">
        <v>468</v>
      </c>
      <c r="AN77" s="21">
        <v>7</v>
      </c>
      <c r="AO77" s="21">
        <v>40.200000000000003</v>
      </c>
      <c r="AQ77" s="20"/>
      <c r="AR77" s="22">
        <v>45809</v>
      </c>
      <c r="AS77" s="21" t="s">
        <v>468</v>
      </c>
      <c r="AT77" s="21">
        <v>7</v>
      </c>
      <c r="AU77" s="21">
        <v>40.200000000000003</v>
      </c>
      <c r="AW77" s="20"/>
      <c r="AX77" s="22">
        <v>45809</v>
      </c>
      <c r="AY77" s="21" t="s">
        <v>468</v>
      </c>
      <c r="AZ77" s="21">
        <v>7</v>
      </c>
      <c r="BA77" s="21">
        <v>40.200000000000003</v>
      </c>
      <c r="BC77" s="20"/>
      <c r="BD77" s="22">
        <v>45809</v>
      </c>
      <c r="BE77" s="21" t="s">
        <v>468</v>
      </c>
      <c r="BF77" s="21">
        <v>7</v>
      </c>
      <c r="BG77" s="21">
        <v>40.200000000000003</v>
      </c>
      <c r="BI77" s="20"/>
      <c r="BJ77" s="22">
        <v>45809</v>
      </c>
      <c r="BK77" s="21" t="s">
        <v>468</v>
      </c>
      <c r="BL77" s="21">
        <v>7</v>
      </c>
      <c r="BM77" s="21">
        <v>40.200000000000003</v>
      </c>
      <c r="BO77" s="20"/>
      <c r="BP77" s="22">
        <v>45809</v>
      </c>
      <c r="BQ77" s="21" t="s">
        <v>468</v>
      </c>
      <c r="BR77" s="21">
        <v>7</v>
      </c>
      <c r="BS77" s="21">
        <v>40.200000000000003</v>
      </c>
      <c r="BU77" s="20"/>
      <c r="BV77" s="22">
        <v>45809</v>
      </c>
      <c r="BW77" s="21" t="s">
        <v>468</v>
      </c>
      <c r="BX77" s="21">
        <v>7</v>
      </c>
      <c r="BY77" s="21">
        <v>40.200000000000003</v>
      </c>
      <c r="CA77" s="20"/>
      <c r="CB77" s="22">
        <v>45809</v>
      </c>
      <c r="CC77" s="21" t="s">
        <v>468</v>
      </c>
      <c r="CD77" s="21">
        <v>7</v>
      </c>
      <c r="CE77" s="21">
        <v>40.200000000000003</v>
      </c>
      <c r="CG77" s="20"/>
      <c r="CH77" s="22">
        <v>45809</v>
      </c>
      <c r="CI77" s="21" t="s">
        <v>468</v>
      </c>
      <c r="CJ77" s="21">
        <v>7</v>
      </c>
      <c r="CK77" s="21">
        <v>40.200000000000003</v>
      </c>
      <c r="CM77" s="20"/>
      <c r="CN77" s="22">
        <v>45809</v>
      </c>
      <c r="CO77" s="21" t="s">
        <v>468</v>
      </c>
      <c r="CP77" s="21">
        <v>7</v>
      </c>
      <c r="CQ77" s="21">
        <v>40.200000000000003</v>
      </c>
      <c r="CS77" s="20"/>
      <c r="CT77" s="22">
        <v>45809</v>
      </c>
      <c r="CU77" s="21" t="s">
        <v>468</v>
      </c>
      <c r="CV77" s="21">
        <v>7</v>
      </c>
      <c r="CW77" s="21">
        <v>40.200000000000003</v>
      </c>
      <c r="CY77" s="20"/>
      <c r="CZ77" s="22">
        <v>45809</v>
      </c>
      <c r="DA77" s="21" t="s">
        <v>468</v>
      </c>
      <c r="DB77" s="21">
        <v>7</v>
      </c>
      <c r="DC77" s="21">
        <v>40.200000000000003</v>
      </c>
      <c r="DE77" s="20"/>
      <c r="DF77" s="22">
        <v>45809</v>
      </c>
      <c r="DG77" s="21" t="s">
        <v>468</v>
      </c>
      <c r="DH77" s="21">
        <v>7</v>
      </c>
      <c r="DI77" s="21">
        <v>40.200000000000003</v>
      </c>
      <c r="DK77" s="20"/>
      <c r="DL77" s="22">
        <v>45809</v>
      </c>
      <c r="DM77" s="21" t="s">
        <v>468</v>
      </c>
      <c r="DN77" s="21">
        <v>7</v>
      </c>
      <c r="DO77" s="21">
        <v>40.200000000000003</v>
      </c>
      <c r="DQ77" s="20"/>
      <c r="DR77" s="22">
        <v>45809</v>
      </c>
      <c r="DS77" s="21" t="s">
        <v>468</v>
      </c>
      <c r="DT77" s="21">
        <v>7</v>
      </c>
      <c r="DU77" s="21">
        <v>40.200000000000003</v>
      </c>
      <c r="DW77" s="20"/>
      <c r="DX77" s="22">
        <v>45809</v>
      </c>
      <c r="DY77" s="21" t="s">
        <v>468</v>
      </c>
      <c r="DZ77" s="21">
        <v>7</v>
      </c>
      <c r="EA77" s="21">
        <v>40.200000000000003</v>
      </c>
      <c r="EC77" s="20"/>
      <c r="ED77" s="22">
        <v>45809</v>
      </c>
      <c r="EE77" s="21" t="s">
        <v>468</v>
      </c>
      <c r="EF77" s="21">
        <v>7</v>
      </c>
      <c r="EG77" s="21">
        <v>40.200000000000003</v>
      </c>
      <c r="EI77" s="20"/>
      <c r="EJ77" s="22">
        <v>45809</v>
      </c>
      <c r="EK77" s="21" t="s">
        <v>468</v>
      </c>
      <c r="EL77" s="21">
        <v>7</v>
      </c>
      <c r="EM77" s="21">
        <v>40.200000000000003</v>
      </c>
      <c r="EO77" s="20"/>
      <c r="EP77" s="22">
        <v>45809</v>
      </c>
      <c r="EQ77" s="21" t="s">
        <v>468</v>
      </c>
      <c r="ER77" s="21">
        <v>7</v>
      </c>
      <c r="ES77" s="21">
        <v>40.200000000000003</v>
      </c>
      <c r="EU77" s="20"/>
      <c r="EV77" s="22">
        <v>45809</v>
      </c>
      <c r="EW77" s="21" t="s">
        <v>468</v>
      </c>
      <c r="EX77" s="21">
        <v>7</v>
      </c>
      <c r="EY77" s="21">
        <v>40.200000000000003</v>
      </c>
      <c r="FA77" s="20"/>
      <c r="FB77" s="22">
        <v>45809</v>
      </c>
      <c r="FC77" s="21" t="s">
        <v>468</v>
      </c>
      <c r="FD77" s="21">
        <v>7</v>
      </c>
      <c r="FE77" s="21">
        <v>40.200000000000003</v>
      </c>
      <c r="FG77" s="20"/>
      <c r="FH77" s="22">
        <v>45809</v>
      </c>
      <c r="FI77" s="21" t="s">
        <v>468</v>
      </c>
      <c r="FJ77" s="21">
        <v>7</v>
      </c>
      <c r="FK77" s="21">
        <v>40.200000000000003</v>
      </c>
      <c r="FM77" s="20"/>
      <c r="FN77" s="22">
        <v>45809</v>
      </c>
      <c r="FO77" s="21" t="s">
        <v>468</v>
      </c>
      <c r="FP77" s="21">
        <v>7</v>
      </c>
      <c r="FQ77" s="21">
        <v>40.200000000000003</v>
      </c>
      <c r="FS77" s="20"/>
      <c r="FT77" s="22">
        <v>45809</v>
      </c>
      <c r="FU77" s="21" t="s">
        <v>468</v>
      </c>
      <c r="FV77" s="21">
        <v>7</v>
      </c>
      <c r="FW77" s="21">
        <v>40.200000000000003</v>
      </c>
      <c r="FY77" s="20"/>
      <c r="FZ77" s="22"/>
      <c r="GA77" s="21"/>
      <c r="GB77" s="21"/>
      <c r="GC77" s="21"/>
    </row>
    <row r="78" spans="1:185" x14ac:dyDescent="0.2">
      <c r="A78" s="20"/>
      <c r="B78" s="22">
        <v>45809</v>
      </c>
      <c r="C78" s="21" t="s">
        <v>463</v>
      </c>
      <c r="D78" s="21">
        <v>7</v>
      </c>
      <c r="E78" s="21">
        <v>54</v>
      </c>
      <c r="G78" s="20"/>
      <c r="H78" s="22">
        <v>45809</v>
      </c>
      <c r="I78" s="21" t="s">
        <v>463</v>
      </c>
      <c r="J78" s="21">
        <v>7</v>
      </c>
      <c r="K78" s="21">
        <v>54</v>
      </c>
      <c r="M78" s="20"/>
      <c r="N78" s="22">
        <v>45809</v>
      </c>
      <c r="O78" s="21" t="s">
        <v>463</v>
      </c>
      <c r="P78" s="21">
        <v>7</v>
      </c>
      <c r="Q78" s="21">
        <v>54</v>
      </c>
      <c r="S78" s="20"/>
      <c r="T78" s="22">
        <v>45809</v>
      </c>
      <c r="U78" s="21" t="s">
        <v>463</v>
      </c>
      <c r="V78" s="21">
        <v>7</v>
      </c>
      <c r="W78" s="21">
        <v>54</v>
      </c>
      <c r="Y78" s="20"/>
      <c r="Z78" s="22">
        <v>45809</v>
      </c>
      <c r="AA78" s="21" t="s">
        <v>463</v>
      </c>
      <c r="AB78" s="21">
        <v>7</v>
      </c>
      <c r="AC78" s="21">
        <v>54</v>
      </c>
      <c r="AE78" s="20"/>
      <c r="AF78" s="22">
        <v>45809</v>
      </c>
      <c r="AG78" s="21" t="s">
        <v>463</v>
      </c>
      <c r="AH78" s="21">
        <v>7</v>
      </c>
      <c r="AI78" s="21">
        <v>54</v>
      </c>
      <c r="AK78" s="20"/>
      <c r="AL78" s="22">
        <v>45809</v>
      </c>
      <c r="AM78" s="21" t="s">
        <v>463</v>
      </c>
      <c r="AN78" s="21">
        <v>7</v>
      </c>
      <c r="AO78" s="21">
        <v>54</v>
      </c>
      <c r="AQ78" s="20"/>
      <c r="AR78" s="22">
        <v>45809</v>
      </c>
      <c r="AS78" s="21" t="s">
        <v>463</v>
      </c>
      <c r="AT78" s="21">
        <v>7</v>
      </c>
      <c r="AU78" s="21">
        <v>54</v>
      </c>
      <c r="AW78" s="20"/>
      <c r="AX78" s="22">
        <v>45809</v>
      </c>
      <c r="AY78" s="21" t="s">
        <v>463</v>
      </c>
      <c r="AZ78" s="21">
        <v>7</v>
      </c>
      <c r="BA78" s="21">
        <v>54</v>
      </c>
      <c r="BC78" s="20"/>
      <c r="BD78" s="22">
        <v>45809</v>
      </c>
      <c r="BE78" s="21" t="s">
        <v>463</v>
      </c>
      <c r="BF78" s="21">
        <v>7</v>
      </c>
      <c r="BG78" s="21">
        <v>54</v>
      </c>
      <c r="BI78" s="20"/>
      <c r="BJ78" s="22">
        <v>45809</v>
      </c>
      <c r="BK78" s="21" t="s">
        <v>463</v>
      </c>
      <c r="BL78" s="21">
        <v>7</v>
      </c>
      <c r="BM78" s="21">
        <v>54</v>
      </c>
      <c r="BO78" s="20"/>
      <c r="BP78" s="22">
        <v>45809</v>
      </c>
      <c r="BQ78" s="21" t="s">
        <v>463</v>
      </c>
      <c r="BR78" s="21">
        <v>7</v>
      </c>
      <c r="BS78" s="21">
        <v>54</v>
      </c>
      <c r="BU78" s="20"/>
      <c r="BV78" s="22">
        <v>45809</v>
      </c>
      <c r="BW78" s="21" t="s">
        <v>463</v>
      </c>
      <c r="BX78" s="21">
        <v>7</v>
      </c>
      <c r="BY78" s="21">
        <v>54</v>
      </c>
      <c r="CA78" s="20"/>
      <c r="CB78" s="22">
        <v>45809</v>
      </c>
      <c r="CC78" s="21" t="s">
        <v>463</v>
      </c>
      <c r="CD78" s="21">
        <v>7</v>
      </c>
      <c r="CE78" s="21">
        <v>54</v>
      </c>
      <c r="CG78" s="20"/>
      <c r="CH78" s="22">
        <v>45809</v>
      </c>
      <c r="CI78" s="21" t="s">
        <v>463</v>
      </c>
      <c r="CJ78" s="21">
        <v>7</v>
      </c>
      <c r="CK78" s="21">
        <v>54</v>
      </c>
      <c r="CM78" s="20"/>
      <c r="CN78" s="22">
        <v>45809</v>
      </c>
      <c r="CO78" s="21" t="s">
        <v>463</v>
      </c>
      <c r="CP78" s="21">
        <v>7</v>
      </c>
      <c r="CQ78" s="21">
        <v>54</v>
      </c>
      <c r="CS78" s="20"/>
      <c r="CT78" s="22">
        <v>45809</v>
      </c>
      <c r="CU78" s="21" t="s">
        <v>463</v>
      </c>
      <c r="CV78" s="21">
        <v>7</v>
      </c>
      <c r="CW78" s="21">
        <v>54</v>
      </c>
      <c r="CY78" s="20"/>
      <c r="CZ78" s="22">
        <v>45809</v>
      </c>
      <c r="DA78" s="21" t="s">
        <v>463</v>
      </c>
      <c r="DB78" s="21">
        <v>7</v>
      </c>
      <c r="DC78" s="21">
        <v>54</v>
      </c>
      <c r="DE78" s="20"/>
      <c r="DF78" s="22">
        <v>45809</v>
      </c>
      <c r="DG78" s="21" t="s">
        <v>463</v>
      </c>
      <c r="DH78" s="21">
        <v>7</v>
      </c>
      <c r="DI78" s="21">
        <v>54</v>
      </c>
      <c r="DK78" s="20"/>
      <c r="DL78" s="22">
        <v>45809</v>
      </c>
      <c r="DM78" s="21" t="s">
        <v>463</v>
      </c>
      <c r="DN78" s="21">
        <v>7</v>
      </c>
      <c r="DO78" s="21">
        <v>54</v>
      </c>
      <c r="DQ78" s="20"/>
      <c r="DR78" s="22">
        <v>45809</v>
      </c>
      <c r="DS78" s="21" t="s">
        <v>463</v>
      </c>
      <c r="DT78" s="21">
        <v>7</v>
      </c>
      <c r="DU78" s="21">
        <v>54</v>
      </c>
      <c r="DW78" s="20"/>
      <c r="DX78" s="22">
        <v>45809</v>
      </c>
      <c r="DY78" s="21" t="s">
        <v>463</v>
      </c>
      <c r="DZ78" s="21">
        <v>7</v>
      </c>
      <c r="EA78" s="21">
        <v>54</v>
      </c>
      <c r="EC78" s="20"/>
      <c r="ED78" s="22">
        <v>45809</v>
      </c>
      <c r="EE78" s="21" t="s">
        <v>463</v>
      </c>
      <c r="EF78" s="21">
        <v>7</v>
      </c>
      <c r="EG78" s="21">
        <v>54</v>
      </c>
      <c r="EI78" s="20"/>
      <c r="EJ78" s="22">
        <v>45809</v>
      </c>
      <c r="EK78" s="21" t="s">
        <v>463</v>
      </c>
      <c r="EL78" s="21">
        <v>7</v>
      </c>
      <c r="EM78" s="21">
        <v>54</v>
      </c>
      <c r="EO78" s="20"/>
      <c r="EP78" s="22">
        <v>45809</v>
      </c>
      <c r="EQ78" s="21" t="s">
        <v>463</v>
      </c>
      <c r="ER78" s="21">
        <v>7</v>
      </c>
      <c r="ES78" s="21">
        <v>54</v>
      </c>
      <c r="EU78" s="20"/>
      <c r="EV78" s="22">
        <v>45809</v>
      </c>
      <c r="EW78" s="21" t="s">
        <v>463</v>
      </c>
      <c r="EX78" s="21">
        <v>7</v>
      </c>
      <c r="EY78" s="21">
        <v>54</v>
      </c>
      <c r="FA78" s="20"/>
      <c r="FB78" s="22">
        <v>45809</v>
      </c>
      <c r="FC78" s="21" t="s">
        <v>463</v>
      </c>
      <c r="FD78" s="21">
        <v>7</v>
      </c>
      <c r="FE78" s="21">
        <v>54</v>
      </c>
      <c r="FG78" s="20"/>
      <c r="FH78" s="22">
        <v>45809</v>
      </c>
      <c r="FI78" s="21" t="s">
        <v>463</v>
      </c>
      <c r="FJ78" s="21">
        <v>7</v>
      </c>
      <c r="FK78" s="21">
        <v>54</v>
      </c>
      <c r="FM78" s="20"/>
      <c r="FN78" s="22">
        <v>45809</v>
      </c>
      <c r="FO78" s="21" t="s">
        <v>463</v>
      </c>
      <c r="FP78" s="21">
        <v>7</v>
      </c>
      <c r="FQ78" s="21">
        <v>54</v>
      </c>
      <c r="FS78" s="20"/>
      <c r="FT78" s="22">
        <v>45809</v>
      </c>
      <c r="FU78" s="21" t="s">
        <v>463</v>
      </c>
      <c r="FV78" s="21">
        <v>7</v>
      </c>
      <c r="FW78" s="21">
        <v>54</v>
      </c>
      <c r="FY78" s="20"/>
      <c r="FZ78" s="22"/>
      <c r="GA78" s="21"/>
      <c r="GB78" s="21"/>
      <c r="GC78" s="21"/>
    </row>
    <row r="79" spans="1:185" x14ac:dyDescent="0.2">
      <c r="A79" s="20"/>
      <c r="B79" s="22">
        <v>45809</v>
      </c>
      <c r="C79" s="21" t="s">
        <v>465</v>
      </c>
      <c r="D79" s="21">
        <v>1</v>
      </c>
      <c r="E79" s="21">
        <v>5.45</v>
      </c>
      <c r="G79" s="20"/>
      <c r="H79" s="22">
        <v>45809</v>
      </c>
      <c r="I79" s="21" t="s">
        <v>465</v>
      </c>
      <c r="J79" s="21">
        <v>1</v>
      </c>
      <c r="K79" s="21">
        <v>5.45</v>
      </c>
      <c r="M79" s="20"/>
      <c r="N79" s="22">
        <v>45809</v>
      </c>
      <c r="O79" s="21" t="s">
        <v>465</v>
      </c>
      <c r="P79" s="21">
        <v>1</v>
      </c>
      <c r="Q79" s="21">
        <v>5.45</v>
      </c>
      <c r="S79" s="20"/>
      <c r="T79" s="22">
        <v>45809</v>
      </c>
      <c r="U79" s="21" t="s">
        <v>465</v>
      </c>
      <c r="V79" s="21">
        <v>1</v>
      </c>
      <c r="W79" s="21">
        <v>5.45</v>
      </c>
      <c r="Y79" s="20"/>
      <c r="Z79" s="22">
        <v>45809</v>
      </c>
      <c r="AA79" s="21" t="s">
        <v>465</v>
      </c>
      <c r="AB79" s="21">
        <v>1</v>
      </c>
      <c r="AC79" s="21">
        <v>5.45</v>
      </c>
      <c r="AE79" s="20"/>
      <c r="AF79" s="22">
        <v>45809</v>
      </c>
      <c r="AG79" s="21" t="s">
        <v>465</v>
      </c>
      <c r="AH79" s="21">
        <v>1</v>
      </c>
      <c r="AI79" s="21">
        <v>5.45</v>
      </c>
      <c r="AK79" s="20"/>
      <c r="AL79" s="22">
        <v>45809</v>
      </c>
      <c r="AM79" s="21" t="s">
        <v>465</v>
      </c>
      <c r="AN79" s="21">
        <v>1</v>
      </c>
      <c r="AO79" s="21">
        <v>5.45</v>
      </c>
      <c r="AQ79" s="20"/>
      <c r="AR79" s="22">
        <v>45809</v>
      </c>
      <c r="AS79" s="21" t="s">
        <v>465</v>
      </c>
      <c r="AT79" s="21">
        <v>1</v>
      </c>
      <c r="AU79" s="21">
        <v>5.45</v>
      </c>
      <c r="AW79" s="20"/>
      <c r="AX79" s="22">
        <v>45809</v>
      </c>
      <c r="AY79" s="21" t="s">
        <v>465</v>
      </c>
      <c r="AZ79" s="21">
        <v>1</v>
      </c>
      <c r="BA79" s="21">
        <v>5.45</v>
      </c>
      <c r="BC79" s="20"/>
      <c r="BD79" s="22">
        <v>45809</v>
      </c>
      <c r="BE79" s="21" t="s">
        <v>465</v>
      </c>
      <c r="BF79" s="21">
        <v>1</v>
      </c>
      <c r="BG79" s="21">
        <v>5.45</v>
      </c>
      <c r="BI79" s="20"/>
      <c r="BJ79" s="22">
        <v>45809</v>
      </c>
      <c r="BK79" s="21" t="s">
        <v>465</v>
      </c>
      <c r="BL79" s="21">
        <v>1</v>
      </c>
      <c r="BM79" s="21">
        <v>5.45</v>
      </c>
      <c r="BO79" s="20"/>
      <c r="BP79" s="22">
        <v>45809</v>
      </c>
      <c r="BQ79" s="21" t="s">
        <v>465</v>
      </c>
      <c r="BR79" s="21">
        <v>1</v>
      </c>
      <c r="BS79" s="21">
        <v>5.45</v>
      </c>
      <c r="BU79" s="20"/>
      <c r="BV79" s="22">
        <v>45809</v>
      </c>
      <c r="BW79" s="21" t="s">
        <v>465</v>
      </c>
      <c r="BX79" s="21">
        <v>1</v>
      </c>
      <c r="BY79" s="21">
        <v>5.45</v>
      </c>
      <c r="CA79" s="20"/>
      <c r="CB79" s="22">
        <v>45809</v>
      </c>
      <c r="CC79" s="21" t="s">
        <v>465</v>
      </c>
      <c r="CD79" s="21">
        <v>1</v>
      </c>
      <c r="CE79" s="21">
        <v>5.45</v>
      </c>
      <c r="CG79" s="20"/>
      <c r="CH79" s="22">
        <v>45809</v>
      </c>
      <c r="CI79" s="21" t="s">
        <v>465</v>
      </c>
      <c r="CJ79" s="21">
        <v>1</v>
      </c>
      <c r="CK79" s="21">
        <v>5.45</v>
      </c>
      <c r="CM79" s="20"/>
      <c r="CN79" s="22">
        <v>45809</v>
      </c>
      <c r="CO79" s="21" t="s">
        <v>465</v>
      </c>
      <c r="CP79" s="21">
        <v>1</v>
      </c>
      <c r="CQ79" s="21">
        <v>5.45</v>
      </c>
      <c r="CS79" s="20"/>
      <c r="CT79" s="22">
        <v>45809</v>
      </c>
      <c r="CU79" s="21" t="s">
        <v>465</v>
      </c>
      <c r="CV79" s="21">
        <v>1</v>
      </c>
      <c r="CW79" s="21">
        <v>5.45</v>
      </c>
      <c r="CY79" s="20"/>
      <c r="CZ79" s="22">
        <v>45809</v>
      </c>
      <c r="DA79" s="21" t="s">
        <v>465</v>
      </c>
      <c r="DB79" s="21">
        <v>1</v>
      </c>
      <c r="DC79" s="21">
        <v>5.45</v>
      </c>
      <c r="DE79" s="20"/>
      <c r="DF79" s="22">
        <v>45809</v>
      </c>
      <c r="DG79" s="21" t="s">
        <v>465</v>
      </c>
      <c r="DH79" s="21">
        <v>1</v>
      </c>
      <c r="DI79" s="21">
        <v>5.45</v>
      </c>
      <c r="DK79" s="20"/>
      <c r="DL79" s="22">
        <v>45809</v>
      </c>
      <c r="DM79" s="21" t="s">
        <v>465</v>
      </c>
      <c r="DN79" s="21">
        <v>1</v>
      </c>
      <c r="DO79" s="21">
        <v>5.45</v>
      </c>
      <c r="DQ79" s="20"/>
      <c r="DR79" s="22">
        <v>45809</v>
      </c>
      <c r="DS79" s="21" t="s">
        <v>465</v>
      </c>
      <c r="DT79" s="21">
        <v>1</v>
      </c>
      <c r="DU79" s="21">
        <v>5.45</v>
      </c>
      <c r="DW79" s="20"/>
      <c r="DX79" s="22">
        <v>45809</v>
      </c>
      <c r="DY79" s="21" t="s">
        <v>465</v>
      </c>
      <c r="DZ79" s="21">
        <v>1</v>
      </c>
      <c r="EA79" s="21">
        <v>5.45</v>
      </c>
      <c r="EC79" s="20"/>
      <c r="ED79" s="22">
        <v>45809</v>
      </c>
      <c r="EE79" s="21" t="s">
        <v>465</v>
      </c>
      <c r="EF79" s="21">
        <v>1</v>
      </c>
      <c r="EG79" s="21">
        <v>5.45</v>
      </c>
      <c r="EI79" s="20"/>
      <c r="EJ79" s="22">
        <v>45809</v>
      </c>
      <c r="EK79" s="21" t="s">
        <v>465</v>
      </c>
      <c r="EL79" s="21">
        <v>1</v>
      </c>
      <c r="EM79" s="21">
        <v>5.45</v>
      </c>
      <c r="EO79" s="20"/>
      <c r="EP79" s="22">
        <v>45809</v>
      </c>
      <c r="EQ79" s="21" t="s">
        <v>465</v>
      </c>
      <c r="ER79" s="21">
        <v>1</v>
      </c>
      <c r="ES79" s="21">
        <v>5.45</v>
      </c>
      <c r="EU79" s="20"/>
      <c r="EV79" s="22">
        <v>45809</v>
      </c>
      <c r="EW79" s="21" t="s">
        <v>465</v>
      </c>
      <c r="EX79" s="21">
        <v>1</v>
      </c>
      <c r="EY79" s="21">
        <v>5.45</v>
      </c>
      <c r="FA79" s="20"/>
      <c r="FB79" s="22">
        <v>45809</v>
      </c>
      <c r="FC79" s="21" t="s">
        <v>465</v>
      </c>
      <c r="FD79" s="21">
        <v>1</v>
      </c>
      <c r="FE79" s="21">
        <v>5.45</v>
      </c>
      <c r="FG79" s="20"/>
      <c r="FH79" s="22">
        <v>45809</v>
      </c>
      <c r="FI79" s="21" t="s">
        <v>465</v>
      </c>
      <c r="FJ79" s="21">
        <v>1</v>
      </c>
      <c r="FK79" s="21">
        <v>5.45</v>
      </c>
      <c r="FM79" s="20"/>
      <c r="FN79" s="22">
        <v>45809</v>
      </c>
      <c r="FO79" s="21" t="s">
        <v>465</v>
      </c>
      <c r="FP79" s="21">
        <v>1</v>
      </c>
      <c r="FQ79" s="21">
        <v>5.45</v>
      </c>
      <c r="FS79" s="20"/>
      <c r="FT79" s="22">
        <v>45809</v>
      </c>
      <c r="FU79" s="21" t="s">
        <v>465</v>
      </c>
      <c r="FV79" s="21">
        <v>1</v>
      </c>
      <c r="FW79" s="21">
        <v>5.45</v>
      </c>
      <c r="FY79" s="20"/>
      <c r="FZ79" s="22"/>
      <c r="GA79" s="21"/>
      <c r="GB79" s="21"/>
      <c r="GC79" s="21"/>
    </row>
    <row r="80" spans="1:185" x14ac:dyDescent="0.2">
      <c r="A80" s="20"/>
      <c r="B80" s="22">
        <v>45809</v>
      </c>
      <c r="C80" s="21" t="s">
        <v>466</v>
      </c>
      <c r="D80" s="21">
        <v>1</v>
      </c>
      <c r="E80" s="21">
        <v>5.55</v>
      </c>
      <c r="G80" s="20"/>
      <c r="H80" s="22">
        <v>45809</v>
      </c>
      <c r="I80" s="21" t="s">
        <v>466</v>
      </c>
      <c r="J80" s="21">
        <v>1</v>
      </c>
      <c r="K80" s="21">
        <v>5.55</v>
      </c>
      <c r="M80" s="20"/>
      <c r="N80" s="22">
        <v>45809</v>
      </c>
      <c r="O80" s="21" t="s">
        <v>466</v>
      </c>
      <c r="P80" s="21">
        <v>1</v>
      </c>
      <c r="Q80" s="21">
        <v>5.55</v>
      </c>
      <c r="S80" s="20"/>
      <c r="T80" s="22">
        <v>45809</v>
      </c>
      <c r="U80" s="21" t="s">
        <v>466</v>
      </c>
      <c r="V80" s="21">
        <v>1</v>
      </c>
      <c r="W80" s="21">
        <v>5.55</v>
      </c>
      <c r="Y80" s="20"/>
      <c r="Z80" s="22">
        <v>45809</v>
      </c>
      <c r="AA80" s="21" t="s">
        <v>466</v>
      </c>
      <c r="AB80" s="21">
        <v>1</v>
      </c>
      <c r="AC80" s="21">
        <v>5.55</v>
      </c>
      <c r="AE80" s="20"/>
      <c r="AF80" s="22">
        <v>45809</v>
      </c>
      <c r="AG80" s="21" t="s">
        <v>466</v>
      </c>
      <c r="AH80" s="21">
        <v>1</v>
      </c>
      <c r="AI80" s="21">
        <v>5.55</v>
      </c>
      <c r="AK80" s="20"/>
      <c r="AL80" s="22">
        <v>45809</v>
      </c>
      <c r="AM80" s="21" t="s">
        <v>466</v>
      </c>
      <c r="AN80" s="21">
        <v>1</v>
      </c>
      <c r="AO80" s="21">
        <v>5.55</v>
      </c>
      <c r="AQ80" s="20"/>
      <c r="AR80" s="22">
        <v>45809</v>
      </c>
      <c r="AS80" s="21" t="s">
        <v>466</v>
      </c>
      <c r="AT80" s="21">
        <v>1</v>
      </c>
      <c r="AU80" s="21">
        <v>5.55</v>
      </c>
      <c r="AW80" s="20"/>
      <c r="AX80" s="22">
        <v>45809</v>
      </c>
      <c r="AY80" s="21" t="s">
        <v>466</v>
      </c>
      <c r="AZ80" s="21">
        <v>1</v>
      </c>
      <c r="BA80" s="21">
        <v>5.55</v>
      </c>
      <c r="BC80" s="20"/>
      <c r="BD80" s="22">
        <v>45809</v>
      </c>
      <c r="BE80" s="21" t="s">
        <v>466</v>
      </c>
      <c r="BF80" s="21">
        <v>1</v>
      </c>
      <c r="BG80" s="21">
        <v>5.55</v>
      </c>
      <c r="BI80" s="20"/>
      <c r="BJ80" s="22">
        <v>45809</v>
      </c>
      <c r="BK80" s="21" t="s">
        <v>466</v>
      </c>
      <c r="BL80" s="21">
        <v>1</v>
      </c>
      <c r="BM80" s="21">
        <v>5.55</v>
      </c>
      <c r="BO80" s="20"/>
      <c r="BP80" s="22">
        <v>45809</v>
      </c>
      <c r="BQ80" s="21" t="s">
        <v>466</v>
      </c>
      <c r="BR80" s="21">
        <v>1</v>
      </c>
      <c r="BS80" s="21">
        <v>5.55</v>
      </c>
      <c r="BU80" s="20"/>
      <c r="BV80" s="22">
        <v>45809</v>
      </c>
      <c r="BW80" s="21" t="s">
        <v>466</v>
      </c>
      <c r="BX80" s="21">
        <v>1</v>
      </c>
      <c r="BY80" s="21">
        <v>5.55</v>
      </c>
      <c r="CA80" s="20"/>
      <c r="CB80" s="22">
        <v>45809</v>
      </c>
      <c r="CC80" s="21" t="s">
        <v>466</v>
      </c>
      <c r="CD80" s="21">
        <v>1</v>
      </c>
      <c r="CE80" s="21">
        <v>5.55</v>
      </c>
      <c r="CG80" s="20"/>
      <c r="CH80" s="22">
        <v>45809</v>
      </c>
      <c r="CI80" s="21" t="s">
        <v>466</v>
      </c>
      <c r="CJ80" s="21">
        <v>1</v>
      </c>
      <c r="CK80" s="21">
        <v>5.55</v>
      </c>
      <c r="CM80" s="20"/>
      <c r="CN80" s="22">
        <v>45809</v>
      </c>
      <c r="CO80" s="21" t="s">
        <v>466</v>
      </c>
      <c r="CP80" s="21">
        <v>1</v>
      </c>
      <c r="CQ80" s="21">
        <v>5.55</v>
      </c>
      <c r="CS80" s="20"/>
      <c r="CT80" s="22">
        <v>45809</v>
      </c>
      <c r="CU80" s="21" t="s">
        <v>466</v>
      </c>
      <c r="CV80" s="21">
        <v>1</v>
      </c>
      <c r="CW80" s="21">
        <v>5.55</v>
      </c>
      <c r="CY80" s="20"/>
      <c r="CZ80" s="22">
        <v>45809</v>
      </c>
      <c r="DA80" s="21" t="s">
        <v>466</v>
      </c>
      <c r="DB80" s="21">
        <v>1</v>
      </c>
      <c r="DC80" s="21">
        <v>5.55</v>
      </c>
      <c r="DE80" s="20"/>
      <c r="DF80" s="22">
        <v>45809</v>
      </c>
      <c r="DG80" s="21" t="s">
        <v>466</v>
      </c>
      <c r="DH80" s="21">
        <v>1</v>
      </c>
      <c r="DI80" s="21">
        <v>5.55</v>
      </c>
      <c r="DK80" s="20"/>
      <c r="DL80" s="22">
        <v>45809</v>
      </c>
      <c r="DM80" s="21" t="s">
        <v>466</v>
      </c>
      <c r="DN80" s="21">
        <v>1</v>
      </c>
      <c r="DO80" s="21">
        <v>5.55</v>
      </c>
      <c r="DQ80" s="20"/>
      <c r="DR80" s="22">
        <v>45809</v>
      </c>
      <c r="DS80" s="21" t="s">
        <v>466</v>
      </c>
      <c r="DT80" s="21">
        <v>1</v>
      </c>
      <c r="DU80" s="21">
        <v>5.55</v>
      </c>
      <c r="DW80" s="20"/>
      <c r="DX80" s="22">
        <v>45809</v>
      </c>
      <c r="DY80" s="21" t="s">
        <v>466</v>
      </c>
      <c r="DZ80" s="21">
        <v>1</v>
      </c>
      <c r="EA80" s="21">
        <v>5.55</v>
      </c>
      <c r="EC80" s="20"/>
      <c r="ED80" s="22">
        <v>45809</v>
      </c>
      <c r="EE80" s="21" t="s">
        <v>466</v>
      </c>
      <c r="EF80" s="21">
        <v>1</v>
      </c>
      <c r="EG80" s="21">
        <v>5.55</v>
      </c>
      <c r="EI80" s="20"/>
      <c r="EJ80" s="22">
        <v>45809</v>
      </c>
      <c r="EK80" s="21" t="s">
        <v>466</v>
      </c>
      <c r="EL80" s="21">
        <v>1</v>
      </c>
      <c r="EM80" s="21">
        <v>5.55</v>
      </c>
      <c r="EO80" s="20"/>
      <c r="EP80" s="22">
        <v>45809</v>
      </c>
      <c r="EQ80" s="21" t="s">
        <v>466</v>
      </c>
      <c r="ER80" s="21">
        <v>1</v>
      </c>
      <c r="ES80" s="21">
        <v>5.55</v>
      </c>
      <c r="EU80" s="20"/>
      <c r="EV80" s="22">
        <v>45809</v>
      </c>
      <c r="EW80" s="21" t="s">
        <v>466</v>
      </c>
      <c r="EX80" s="21">
        <v>1</v>
      </c>
      <c r="EY80" s="21">
        <v>5.55</v>
      </c>
      <c r="FA80" s="20"/>
      <c r="FB80" s="22">
        <v>45809</v>
      </c>
      <c r="FC80" s="21" t="s">
        <v>466</v>
      </c>
      <c r="FD80" s="21">
        <v>1</v>
      </c>
      <c r="FE80" s="21">
        <v>5.55</v>
      </c>
      <c r="FG80" s="20"/>
      <c r="FH80" s="22">
        <v>45809</v>
      </c>
      <c r="FI80" s="21" t="s">
        <v>466</v>
      </c>
      <c r="FJ80" s="21">
        <v>1</v>
      </c>
      <c r="FK80" s="21">
        <v>5.55</v>
      </c>
      <c r="FM80" s="20"/>
      <c r="FN80" s="22">
        <v>45809</v>
      </c>
      <c r="FO80" s="21" t="s">
        <v>466</v>
      </c>
      <c r="FP80" s="21">
        <v>1</v>
      </c>
      <c r="FQ80" s="21">
        <v>5.55</v>
      </c>
      <c r="FS80" s="20"/>
      <c r="FT80" s="22">
        <v>45809</v>
      </c>
      <c r="FU80" s="21" t="s">
        <v>466</v>
      </c>
      <c r="FV80" s="21">
        <v>1</v>
      </c>
      <c r="FW80" s="21">
        <v>5.55</v>
      </c>
      <c r="FY80" s="20"/>
      <c r="FZ80" s="22"/>
      <c r="GA80" s="21"/>
      <c r="GB80" s="21"/>
      <c r="GC80" s="21"/>
    </row>
    <row r="81" spans="1:185" x14ac:dyDescent="0.2">
      <c r="A81" s="20"/>
      <c r="B81" s="22">
        <v>45809</v>
      </c>
      <c r="C81" s="21" t="s">
        <v>470</v>
      </c>
      <c r="D81" s="21">
        <v>2</v>
      </c>
      <c r="E81" s="21">
        <v>15</v>
      </c>
      <c r="G81" s="20"/>
      <c r="H81" s="22">
        <v>45810</v>
      </c>
      <c r="I81" s="21" t="s">
        <v>421</v>
      </c>
      <c r="J81" s="21">
        <v>11</v>
      </c>
      <c r="K81" s="21">
        <v>188.28</v>
      </c>
      <c r="M81" s="20"/>
      <c r="N81" s="22">
        <v>45811</v>
      </c>
      <c r="O81" s="21" t="s">
        <v>414</v>
      </c>
      <c r="P81" s="21">
        <v>2</v>
      </c>
      <c r="Q81" s="21">
        <v>31</v>
      </c>
      <c r="S81" s="20"/>
      <c r="T81" s="22">
        <v>45812</v>
      </c>
      <c r="U81" s="21" t="s">
        <v>422</v>
      </c>
      <c r="V81" s="21">
        <v>24</v>
      </c>
      <c r="W81" s="21">
        <v>470.75</v>
      </c>
      <c r="Y81" s="20"/>
      <c r="Z81" s="22">
        <v>45813</v>
      </c>
      <c r="AA81" s="21" t="s">
        <v>401</v>
      </c>
      <c r="AB81" s="21">
        <v>4</v>
      </c>
      <c r="AC81" s="21">
        <v>81.25</v>
      </c>
      <c r="AE81" s="20"/>
      <c r="AF81" s="22">
        <v>45814</v>
      </c>
      <c r="AG81" s="21" t="s">
        <v>462</v>
      </c>
      <c r="AH81" s="21">
        <v>12</v>
      </c>
      <c r="AI81" s="21">
        <v>90</v>
      </c>
      <c r="AK81" s="20"/>
      <c r="AL81" s="22">
        <v>45815</v>
      </c>
      <c r="AM81" s="21" t="s">
        <v>466</v>
      </c>
      <c r="AN81" s="21">
        <v>1</v>
      </c>
      <c r="AO81" s="21">
        <v>5.55</v>
      </c>
      <c r="AQ81" s="20"/>
      <c r="AR81" s="22">
        <v>45816</v>
      </c>
      <c r="AS81" s="21" t="s">
        <v>394</v>
      </c>
      <c r="AT81" s="21">
        <v>5</v>
      </c>
      <c r="AU81" s="21">
        <v>129.25</v>
      </c>
      <c r="AW81" s="20"/>
      <c r="AX81" s="22">
        <v>45817</v>
      </c>
      <c r="AY81" s="21" t="s">
        <v>423</v>
      </c>
      <c r="AZ81" s="21">
        <v>41</v>
      </c>
      <c r="BA81" s="21">
        <v>748.11</v>
      </c>
      <c r="BC81" s="20"/>
      <c r="BD81" s="22">
        <v>45818</v>
      </c>
      <c r="BE81" s="21" t="s">
        <v>422</v>
      </c>
      <c r="BF81" s="21">
        <v>27</v>
      </c>
      <c r="BG81" s="21">
        <v>530.9</v>
      </c>
      <c r="BI81" s="20"/>
      <c r="BJ81" s="22"/>
      <c r="BK81" s="21"/>
      <c r="BL81" s="21"/>
      <c r="BM81" s="21"/>
      <c r="BO81" s="20"/>
      <c r="BP81" s="22">
        <v>45820</v>
      </c>
      <c r="BQ81" s="21" t="s">
        <v>394</v>
      </c>
      <c r="BR81" s="21">
        <v>1</v>
      </c>
      <c r="BS81" s="21">
        <v>22</v>
      </c>
      <c r="BU81" s="20"/>
      <c r="BV81" s="22">
        <v>45821</v>
      </c>
      <c r="BW81" s="21" t="s">
        <v>463</v>
      </c>
      <c r="BX81" s="21">
        <v>14</v>
      </c>
      <c r="BY81" s="21">
        <v>105</v>
      </c>
      <c r="CA81" s="20"/>
      <c r="CB81" s="22">
        <v>45822</v>
      </c>
      <c r="CC81" s="21" t="s">
        <v>470</v>
      </c>
      <c r="CD81" s="21">
        <v>1</v>
      </c>
      <c r="CE81" s="21">
        <v>7.5</v>
      </c>
      <c r="CG81" s="20"/>
      <c r="CH81" s="22">
        <v>45823</v>
      </c>
      <c r="CI81" s="21" t="s">
        <v>400</v>
      </c>
      <c r="CJ81" s="21">
        <v>2</v>
      </c>
      <c r="CK81" s="21">
        <v>30.75</v>
      </c>
      <c r="CM81" s="20"/>
      <c r="CN81" s="22">
        <v>45824</v>
      </c>
      <c r="CO81" s="21" t="s">
        <v>410</v>
      </c>
      <c r="CP81" s="21">
        <v>2</v>
      </c>
      <c r="CQ81" s="21">
        <v>51.5</v>
      </c>
      <c r="CS81" s="20"/>
      <c r="CT81" s="22">
        <v>45825</v>
      </c>
      <c r="CU81" s="21" t="s">
        <v>401</v>
      </c>
      <c r="CV81" s="21">
        <v>1</v>
      </c>
      <c r="CW81" s="21">
        <v>22.75</v>
      </c>
      <c r="CY81" s="20"/>
      <c r="CZ81" s="22">
        <v>45826</v>
      </c>
      <c r="DA81" s="21" t="s">
        <v>422</v>
      </c>
      <c r="DB81" s="21">
        <v>33</v>
      </c>
      <c r="DC81" s="21">
        <v>643.13</v>
      </c>
      <c r="DE81" s="20"/>
      <c r="DF81" s="22">
        <v>45827</v>
      </c>
      <c r="DG81" s="21" t="s">
        <v>421</v>
      </c>
      <c r="DH81" s="21">
        <v>7</v>
      </c>
      <c r="DI81" s="21">
        <v>115.9</v>
      </c>
      <c r="DK81" s="20"/>
      <c r="DL81" s="22">
        <v>45828</v>
      </c>
      <c r="DM81" s="21" t="s">
        <v>386</v>
      </c>
      <c r="DN81" s="21" t="s">
        <v>447</v>
      </c>
      <c r="DO81" s="21">
        <v>4.6399999999999997</v>
      </c>
      <c r="DQ81" s="20"/>
      <c r="DR81" s="22">
        <v>45829</v>
      </c>
      <c r="DS81" s="21" t="s">
        <v>463</v>
      </c>
      <c r="DT81" s="21">
        <v>8</v>
      </c>
      <c r="DU81" s="21">
        <v>60</v>
      </c>
      <c r="DW81" s="20"/>
      <c r="DX81" s="22">
        <v>45830</v>
      </c>
      <c r="DY81" s="21" t="s">
        <v>386</v>
      </c>
      <c r="DZ81" s="21" t="s">
        <v>447</v>
      </c>
      <c r="EA81" s="21">
        <v>2.58</v>
      </c>
      <c r="EC81" s="20"/>
      <c r="ED81" s="22">
        <v>45831</v>
      </c>
      <c r="EE81" s="21" t="s">
        <v>424</v>
      </c>
      <c r="EF81" s="21">
        <v>3</v>
      </c>
      <c r="EG81" s="21">
        <v>87.25</v>
      </c>
      <c r="EI81" s="20"/>
      <c r="EJ81" s="22">
        <v>45832</v>
      </c>
      <c r="EK81" s="21" t="s">
        <v>415</v>
      </c>
      <c r="EL81" s="21">
        <v>1</v>
      </c>
      <c r="EM81" s="21">
        <v>18.75</v>
      </c>
      <c r="EO81" s="20"/>
      <c r="EP81" s="22">
        <v>45833</v>
      </c>
      <c r="EQ81" s="21" t="s">
        <v>403</v>
      </c>
      <c r="ER81" s="21">
        <v>1</v>
      </c>
      <c r="ES81" s="21">
        <v>25.25</v>
      </c>
      <c r="EU81" s="20"/>
      <c r="EV81" s="22">
        <v>45834</v>
      </c>
      <c r="EW81" s="21" t="s">
        <v>462</v>
      </c>
      <c r="EX81" s="21">
        <v>12</v>
      </c>
      <c r="EY81" s="21">
        <v>90</v>
      </c>
      <c r="FA81" s="20"/>
      <c r="FB81" s="22">
        <v>45835</v>
      </c>
      <c r="FC81" s="21" t="s">
        <v>464</v>
      </c>
      <c r="FD81" s="21">
        <v>3</v>
      </c>
      <c r="FE81" s="21">
        <v>0.3</v>
      </c>
      <c r="FG81" s="20"/>
      <c r="FH81" s="22">
        <v>45836</v>
      </c>
      <c r="FI81" s="21" t="s">
        <v>462</v>
      </c>
      <c r="FJ81" s="21">
        <v>12</v>
      </c>
      <c r="FK81" s="21">
        <v>96</v>
      </c>
      <c r="FM81" s="20"/>
      <c r="FN81" s="22">
        <v>45837</v>
      </c>
      <c r="FO81" s="21" t="s">
        <v>463</v>
      </c>
      <c r="FP81" s="21">
        <v>1</v>
      </c>
      <c r="FQ81" s="21">
        <v>7.5</v>
      </c>
      <c r="FS81" s="20"/>
      <c r="FT81" s="22">
        <v>45838</v>
      </c>
      <c r="FU81" s="21" t="s">
        <v>463</v>
      </c>
      <c r="FV81" s="21">
        <v>4</v>
      </c>
      <c r="FW81" s="21">
        <v>33</v>
      </c>
      <c r="FY81" s="20"/>
      <c r="FZ81" s="22"/>
      <c r="GA81" s="21"/>
      <c r="GB81" s="21"/>
      <c r="GC81" s="21"/>
    </row>
    <row r="82" spans="1:185" x14ac:dyDescent="0.2">
      <c r="A82" s="20"/>
      <c r="B82" s="22">
        <v>45809</v>
      </c>
      <c r="C82" s="21" t="s">
        <v>401</v>
      </c>
      <c r="D82" s="21">
        <v>3</v>
      </c>
      <c r="E82" s="21">
        <v>59.75</v>
      </c>
      <c r="G82" s="20"/>
      <c r="H82" s="22">
        <v>45810</v>
      </c>
      <c r="I82" s="21" t="s">
        <v>409</v>
      </c>
      <c r="J82" s="21">
        <v>1</v>
      </c>
      <c r="K82" s="21">
        <v>20.5</v>
      </c>
      <c r="M82" s="20"/>
      <c r="N82" s="22">
        <v>45811</v>
      </c>
      <c r="O82" s="21" t="s">
        <v>424</v>
      </c>
      <c r="P82" s="21">
        <v>3</v>
      </c>
      <c r="Q82" s="21">
        <v>83.2</v>
      </c>
      <c r="S82" s="20"/>
      <c r="T82" s="22">
        <v>45812</v>
      </c>
      <c r="U82" s="21" t="s">
        <v>421</v>
      </c>
      <c r="V82" s="21">
        <v>7</v>
      </c>
      <c r="W82" s="21">
        <v>106.25</v>
      </c>
      <c r="Y82" s="20"/>
      <c r="Z82" s="22">
        <v>45813</v>
      </c>
      <c r="AA82" s="21" t="s">
        <v>415</v>
      </c>
      <c r="AB82" s="21">
        <v>1</v>
      </c>
      <c r="AC82" s="21">
        <v>16.5</v>
      </c>
      <c r="AE82" s="20"/>
      <c r="AF82" s="22">
        <v>45814</v>
      </c>
      <c r="AG82" s="21" t="s">
        <v>468</v>
      </c>
      <c r="AH82" s="21">
        <v>2</v>
      </c>
      <c r="AI82" s="21">
        <v>10.7</v>
      </c>
      <c r="AK82" s="20"/>
      <c r="AL82" s="22">
        <v>45815</v>
      </c>
      <c r="AM82" s="21" t="s">
        <v>403</v>
      </c>
      <c r="AN82" s="21">
        <v>1</v>
      </c>
      <c r="AO82" s="21">
        <v>22.25</v>
      </c>
      <c r="AQ82" s="20"/>
      <c r="AR82" s="22">
        <v>45816</v>
      </c>
      <c r="AS82" s="21" t="s">
        <v>424</v>
      </c>
      <c r="AT82" s="21">
        <v>3</v>
      </c>
      <c r="AU82" s="21">
        <v>85.75</v>
      </c>
      <c r="AW82" s="20"/>
      <c r="AX82" s="22">
        <v>45817</v>
      </c>
      <c r="AY82" s="21" t="s">
        <v>422</v>
      </c>
      <c r="AZ82" s="21">
        <v>22</v>
      </c>
      <c r="BA82" s="21">
        <v>433.08</v>
      </c>
      <c r="BC82" s="20"/>
      <c r="BD82" s="22">
        <v>45818</v>
      </c>
      <c r="BE82" s="21" t="s">
        <v>421</v>
      </c>
      <c r="BF82" s="21">
        <v>5</v>
      </c>
      <c r="BG82" s="21">
        <v>86.65</v>
      </c>
      <c r="BI82" s="20"/>
      <c r="BJ82" s="22"/>
      <c r="BK82" s="21"/>
      <c r="BL82" s="21"/>
      <c r="BM82" s="21"/>
      <c r="BO82" s="20"/>
      <c r="BP82" s="22">
        <v>45820</v>
      </c>
      <c r="BQ82" s="21" t="s">
        <v>424</v>
      </c>
      <c r="BR82" s="21">
        <v>6</v>
      </c>
      <c r="BS82" s="21">
        <v>176</v>
      </c>
      <c r="BU82" s="20"/>
      <c r="BV82" s="22">
        <v>45821</v>
      </c>
      <c r="BW82" s="21" t="s">
        <v>465</v>
      </c>
      <c r="BX82" s="21">
        <v>1</v>
      </c>
      <c r="BY82" s="21">
        <v>5.45</v>
      </c>
      <c r="CA82" s="20"/>
      <c r="CB82" s="22">
        <v>45822</v>
      </c>
      <c r="CC82" s="21" t="s">
        <v>403</v>
      </c>
      <c r="CD82" s="21">
        <v>1</v>
      </c>
      <c r="CE82" s="21">
        <v>23</v>
      </c>
      <c r="CG82" s="20"/>
      <c r="CH82" s="22">
        <v>45823</v>
      </c>
      <c r="CI82" s="21" t="s">
        <v>424</v>
      </c>
      <c r="CJ82" s="21">
        <v>5</v>
      </c>
      <c r="CK82" s="21">
        <v>150.75</v>
      </c>
      <c r="CM82" s="20"/>
      <c r="CN82" s="22">
        <v>45824</v>
      </c>
      <c r="CO82" s="21" t="s">
        <v>409</v>
      </c>
      <c r="CP82" s="21">
        <v>3</v>
      </c>
      <c r="CQ82" s="21">
        <v>63.5</v>
      </c>
      <c r="CS82" s="20"/>
      <c r="CT82" s="22">
        <v>45825</v>
      </c>
      <c r="CU82" s="21" t="s">
        <v>394</v>
      </c>
      <c r="CV82" s="21">
        <v>3</v>
      </c>
      <c r="CW82" s="21">
        <v>79.75</v>
      </c>
      <c r="CY82" s="20"/>
      <c r="CZ82" s="22">
        <v>45826</v>
      </c>
      <c r="DA82" s="21" t="s">
        <v>421</v>
      </c>
      <c r="DB82" s="21">
        <v>15</v>
      </c>
      <c r="DC82" s="21">
        <v>226.13</v>
      </c>
      <c r="DE82" s="20"/>
      <c r="DF82" s="22">
        <v>45827</v>
      </c>
      <c r="DG82" s="21" t="s">
        <v>409</v>
      </c>
      <c r="DH82" s="21">
        <v>2</v>
      </c>
      <c r="DI82" s="21">
        <v>38.75</v>
      </c>
      <c r="DK82" s="20"/>
      <c r="DL82" s="22">
        <v>45828</v>
      </c>
      <c r="DM82" s="21" t="s">
        <v>462</v>
      </c>
      <c r="DN82" s="21">
        <v>17</v>
      </c>
      <c r="DO82" s="21">
        <v>130.5</v>
      </c>
      <c r="DQ82" s="20"/>
      <c r="DR82" s="22">
        <v>45829</v>
      </c>
      <c r="DS82" s="21" t="s">
        <v>465</v>
      </c>
      <c r="DT82" s="21">
        <v>1</v>
      </c>
      <c r="DU82" s="21">
        <v>7.2</v>
      </c>
      <c r="DW82" s="20"/>
      <c r="DX82" s="22">
        <v>45830</v>
      </c>
      <c r="DY82" s="21" t="s">
        <v>462</v>
      </c>
      <c r="DZ82" s="21">
        <v>11</v>
      </c>
      <c r="EA82" s="21">
        <v>85.5</v>
      </c>
      <c r="EC82" s="20"/>
      <c r="ED82" s="22">
        <v>45831</v>
      </c>
      <c r="EE82" s="21" t="s">
        <v>423</v>
      </c>
      <c r="EF82" s="21">
        <v>67</v>
      </c>
      <c r="EG82" s="21">
        <v>1061.58</v>
      </c>
      <c r="EI82" s="20"/>
      <c r="EJ82" s="22">
        <v>45832</v>
      </c>
      <c r="EK82" s="21" t="s">
        <v>394</v>
      </c>
      <c r="EL82" s="21">
        <v>4</v>
      </c>
      <c r="EM82" s="21">
        <v>92</v>
      </c>
      <c r="EO82" s="20"/>
      <c r="EP82" s="22">
        <v>45833</v>
      </c>
      <c r="EQ82" s="21" t="s">
        <v>394</v>
      </c>
      <c r="ER82" s="21">
        <v>2</v>
      </c>
      <c r="ES82" s="21">
        <v>50.75</v>
      </c>
      <c r="EU82" s="20"/>
      <c r="EV82" s="22">
        <v>45834</v>
      </c>
      <c r="EW82" s="21" t="s">
        <v>468</v>
      </c>
      <c r="EX82" s="21">
        <v>5</v>
      </c>
      <c r="EY82" s="21">
        <v>27.85</v>
      </c>
      <c r="FA82" s="20"/>
      <c r="FB82" s="22">
        <v>45835</v>
      </c>
      <c r="FC82" s="21" t="s">
        <v>382</v>
      </c>
      <c r="FD82" s="21" t="s">
        <v>447</v>
      </c>
      <c r="FE82" s="21">
        <v>207.7</v>
      </c>
      <c r="FG82" s="20"/>
      <c r="FH82" s="22">
        <v>45836</v>
      </c>
      <c r="FI82" s="21" t="s">
        <v>468</v>
      </c>
      <c r="FJ82" s="21">
        <v>1</v>
      </c>
      <c r="FK82" s="21">
        <v>5.9</v>
      </c>
      <c r="FM82" s="20"/>
      <c r="FN82" s="22">
        <v>45837</v>
      </c>
      <c r="FO82" s="21" t="s">
        <v>466</v>
      </c>
      <c r="FP82" s="21">
        <v>1</v>
      </c>
      <c r="FQ82" s="21">
        <v>6.5</v>
      </c>
      <c r="FS82" s="20"/>
      <c r="FT82" s="22">
        <v>45838</v>
      </c>
      <c r="FU82" s="21" t="s">
        <v>465</v>
      </c>
      <c r="FV82" s="21">
        <v>4</v>
      </c>
      <c r="FW82" s="21">
        <v>23.55</v>
      </c>
      <c r="FY82" s="20"/>
      <c r="FZ82" s="22"/>
      <c r="GA82" s="21"/>
      <c r="GB82" s="21"/>
      <c r="GC82" s="21"/>
    </row>
    <row r="83" spans="1:185" x14ac:dyDescent="0.2">
      <c r="A83" s="20"/>
      <c r="B83" s="22">
        <v>45809</v>
      </c>
      <c r="C83" s="21" t="s">
        <v>416</v>
      </c>
      <c r="D83" s="21">
        <v>1</v>
      </c>
      <c r="E83" s="21">
        <v>23.25</v>
      </c>
      <c r="G83" s="20"/>
      <c r="H83" s="22">
        <v>45810</v>
      </c>
      <c r="I83" s="21" t="s">
        <v>408</v>
      </c>
      <c r="J83" s="21">
        <v>1</v>
      </c>
      <c r="K83" s="21">
        <v>17.75</v>
      </c>
      <c r="M83" s="20"/>
      <c r="N83" s="22">
        <v>45811</v>
      </c>
      <c r="O83" s="21" t="s">
        <v>423</v>
      </c>
      <c r="P83" s="21">
        <v>21</v>
      </c>
      <c r="Q83" s="21">
        <v>426</v>
      </c>
      <c r="S83" s="20"/>
      <c r="T83" s="22">
        <v>45812</v>
      </c>
      <c r="U83" s="21" t="s">
        <v>410</v>
      </c>
      <c r="V83" s="21">
        <v>1</v>
      </c>
      <c r="W83" s="21">
        <v>23</v>
      </c>
      <c r="Y83" s="20"/>
      <c r="Z83" s="22">
        <v>45813</v>
      </c>
      <c r="AA83" s="21" t="s">
        <v>394</v>
      </c>
      <c r="AB83" s="21">
        <v>2</v>
      </c>
      <c r="AC83" s="21">
        <v>45.75</v>
      </c>
      <c r="AE83" s="20"/>
      <c r="AF83" s="22">
        <v>45814</v>
      </c>
      <c r="AG83" s="21" t="s">
        <v>467</v>
      </c>
      <c r="AH83" s="21">
        <v>2</v>
      </c>
      <c r="AI83" s="21">
        <v>15</v>
      </c>
      <c r="AK83" s="20"/>
      <c r="AL83" s="22">
        <v>45815</v>
      </c>
      <c r="AM83" s="21" t="s">
        <v>416</v>
      </c>
      <c r="AN83" s="21">
        <v>1</v>
      </c>
      <c r="AO83" s="21">
        <v>22.75</v>
      </c>
      <c r="AQ83" s="20"/>
      <c r="AR83" s="22">
        <v>45816</v>
      </c>
      <c r="AS83" s="21" t="s">
        <v>423</v>
      </c>
      <c r="AT83" s="21">
        <v>25</v>
      </c>
      <c r="AU83" s="21">
        <v>541.20000000000005</v>
      </c>
      <c r="AW83" s="20"/>
      <c r="AX83" s="22">
        <v>45817</v>
      </c>
      <c r="AY83" s="21" t="s">
        <v>421</v>
      </c>
      <c r="AZ83" s="21">
        <v>12</v>
      </c>
      <c r="BA83" s="21">
        <v>186.65</v>
      </c>
      <c r="BC83" s="20"/>
      <c r="BD83" s="22">
        <v>45818</v>
      </c>
      <c r="BE83" s="21" t="s">
        <v>408</v>
      </c>
      <c r="BF83" s="21">
        <v>1</v>
      </c>
      <c r="BG83" s="21">
        <v>17.75</v>
      </c>
      <c r="BI83" s="20"/>
      <c r="BJ83" s="22"/>
      <c r="BK83" s="21"/>
      <c r="BL83" s="21"/>
      <c r="BM83" s="21"/>
      <c r="BO83" s="20"/>
      <c r="BP83" s="22">
        <v>45820</v>
      </c>
      <c r="BQ83" s="21" t="s">
        <v>423</v>
      </c>
      <c r="BR83" s="21">
        <v>22</v>
      </c>
      <c r="BS83" s="21">
        <v>538.38</v>
      </c>
      <c r="BU83" s="20"/>
      <c r="BV83" s="22">
        <v>45821</v>
      </c>
      <c r="BW83" s="21" t="s">
        <v>466</v>
      </c>
      <c r="BX83" s="21">
        <v>2</v>
      </c>
      <c r="BY83" s="21">
        <v>11.1</v>
      </c>
      <c r="CA83" s="20"/>
      <c r="CB83" s="22">
        <v>45822</v>
      </c>
      <c r="CC83" s="21" t="s">
        <v>400</v>
      </c>
      <c r="CD83" s="21">
        <v>1</v>
      </c>
      <c r="CE83" s="21">
        <v>15</v>
      </c>
      <c r="CG83" s="20"/>
      <c r="CH83" s="22">
        <v>45823</v>
      </c>
      <c r="CI83" s="21" t="s">
        <v>423</v>
      </c>
      <c r="CJ83" s="21">
        <v>39</v>
      </c>
      <c r="CK83" s="21">
        <v>888.78</v>
      </c>
      <c r="CM83" s="20"/>
      <c r="CN83" s="22">
        <v>45824</v>
      </c>
      <c r="CO83" s="21" t="s">
        <v>408</v>
      </c>
      <c r="CP83" s="21">
        <v>1</v>
      </c>
      <c r="CQ83" s="21">
        <v>20.100000000000001</v>
      </c>
      <c r="CS83" s="20"/>
      <c r="CT83" s="22">
        <v>45825</v>
      </c>
      <c r="CU83" s="21" t="s">
        <v>423</v>
      </c>
      <c r="CV83" s="21">
        <v>35</v>
      </c>
      <c r="CW83" s="21">
        <v>733.7</v>
      </c>
      <c r="CY83" s="20"/>
      <c r="CZ83" s="22">
        <v>45826</v>
      </c>
      <c r="DA83" s="21" t="s">
        <v>410</v>
      </c>
      <c r="DB83" s="21">
        <v>1</v>
      </c>
      <c r="DC83" s="21">
        <v>23</v>
      </c>
      <c r="DE83" s="20"/>
      <c r="DF83" s="22">
        <v>45827</v>
      </c>
      <c r="DG83" s="21" t="s">
        <v>408</v>
      </c>
      <c r="DH83" s="21">
        <v>2</v>
      </c>
      <c r="DI83" s="21">
        <v>38.25</v>
      </c>
      <c r="DK83" s="20"/>
      <c r="DL83" s="22">
        <v>45828</v>
      </c>
      <c r="DM83" s="21" t="s">
        <v>468</v>
      </c>
      <c r="DN83" s="21">
        <v>4</v>
      </c>
      <c r="DO83" s="21">
        <v>22.5</v>
      </c>
      <c r="DQ83" s="20"/>
      <c r="DR83" s="22">
        <v>45829</v>
      </c>
      <c r="DS83" s="21" t="s">
        <v>400</v>
      </c>
      <c r="DT83" s="21">
        <v>1</v>
      </c>
      <c r="DU83" s="21">
        <v>16.2</v>
      </c>
      <c r="DW83" s="20"/>
      <c r="DX83" s="22">
        <v>45830</v>
      </c>
      <c r="DY83" s="21" t="s">
        <v>468</v>
      </c>
      <c r="DZ83" s="21">
        <v>3</v>
      </c>
      <c r="EA83" s="21">
        <v>16.600000000000001</v>
      </c>
      <c r="EC83" s="20"/>
      <c r="ED83" s="22">
        <v>45831</v>
      </c>
      <c r="EE83" s="21" t="s">
        <v>422</v>
      </c>
      <c r="EF83" s="21">
        <v>27</v>
      </c>
      <c r="EG83" s="21">
        <v>533.20000000000005</v>
      </c>
      <c r="EI83" s="20"/>
      <c r="EJ83" s="22">
        <v>45832</v>
      </c>
      <c r="EK83" s="21" t="s">
        <v>424</v>
      </c>
      <c r="EL83" s="21">
        <v>2</v>
      </c>
      <c r="EM83" s="21">
        <v>55</v>
      </c>
      <c r="EO83" s="20"/>
      <c r="EP83" s="22">
        <v>45833</v>
      </c>
      <c r="EQ83" s="21" t="s">
        <v>424</v>
      </c>
      <c r="ER83" s="21">
        <v>5</v>
      </c>
      <c r="ES83" s="21">
        <v>127.5</v>
      </c>
      <c r="EU83" s="20"/>
      <c r="EV83" s="22">
        <v>45834</v>
      </c>
      <c r="EW83" s="21" t="s">
        <v>467</v>
      </c>
      <c r="EX83" s="21">
        <v>1</v>
      </c>
      <c r="EY83" s="21">
        <v>7.5</v>
      </c>
      <c r="FA83" s="20"/>
      <c r="FB83" s="22">
        <v>45835</v>
      </c>
      <c r="FC83" s="21" t="s">
        <v>386</v>
      </c>
      <c r="FD83" s="21" t="s">
        <v>447</v>
      </c>
      <c r="FE83" s="21">
        <v>5.41</v>
      </c>
      <c r="FG83" s="20"/>
      <c r="FH83" s="22">
        <v>45836</v>
      </c>
      <c r="FI83" s="21" t="s">
        <v>463</v>
      </c>
      <c r="FJ83" s="21">
        <v>6</v>
      </c>
      <c r="FK83" s="21">
        <v>48</v>
      </c>
      <c r="FM83" s="20"/>
      <c r="FN83" s="22">
        <v>45837</v>
      </c>
      <c r="FO83" s="21" t="s">
        <v>403</v>
      </c>
      <c r="FP83" s="21">
        <v>1</v>
      </c>
      <c r="FQ83" s="21">
        <v>22.75</v>
      </c>
      <c r="FS83" s="20"/>
      <c r="FT83" s="22">
        <v>45838</v>
      </c>
      <c r="FU83" s="21" t="s">
        <v>466</v>
      </c>
      <c r="FV83" s="21">
        <v>1</v>
      </c>
      <c r="FW83" s="21">
        <v>5.55</v>
      </c>
      <c r="FY83" s="20"/>
      <c r="FZ83" s="22"/>
      <c r="GA83" s="21"/>
      <c r="GB83" s="21"/>
      <c r="GC83" s="21"/>
    </row>
    <row r="84" spans="1:185" x14ac:dyDescent="0.2">
      <c r="A84" s="20"/>
      <c r="B84" s="22">
        <v>45809</v>
      </c>
      <c r="C84" s="21" t="s">
        <v>394</v>
      </c>
      <c r="D84" s="21">
        <v>2</v>
      </c>
      <c r="E84" s="21">
        <v>54.9</v>
      </c>
      <c r="G84" s="20"/>
      <c r="H84" s="22">
        <v>45810</v>
      </c>
      <c r="I84" s="21" t="s">
        <v>437</v>
      </c>
      <c r="J84" s="21" t="s">
        <v>447</v>
      </c>
      <c r="K84" s="21" t="s">
        <v>447</v>
      </c>
      <c r="M84" s="20"/>
      <c r="N84" s="22">
        <v>45811</v>
      </c>
      <c r="O84" s="21" t="s">
        <v>422</v>
      </c>
      <c r="P84" s="21">
        <v>14</v>
      </c>
      <c r="Q84" s="21">
        <v>262.7</v>
      </c>
      <c r="S84" s="20"/>
      <c r="T84" s="22">
        <v>45812</v>
      </c>
      <c r="U84" s="21" t="s">
        <v>409</v>
      </c>
      <c r="V84" s="21">
        <v>2</v>
      </c>
      <c r="W84" s="21">
        <v>37.5</v>
      </c>
      <c r="Y84" s="20"/>
      <c r="Z84" s="22">
        <v>45813</v>
      </c>
      <c r="AA84" s="21" t="s">
        <v>424</v>
      </c>
      <c r="AB84" s="21">
        <v>4</v>
      </c>
      <c r="AC84" s="21">
        <v>107.5</v>
      </c>
      <c r="AE84" s="20"/>
      <c r="AF84" s="22">
        <v>45814</v>
      </c>
      <c r="AG84" s="21" t="s">
        <v>463</v>
      </c>
      <c r="AH84" s="21">
        <v>12</v>
      </c>
      <c r="AI84" s="21">
        <v>91.5</v>
      </c>
      <c r="AK84" s="20"/>
      <c r="AL84" s="22">
        <v>45815</v>
      </c>
      <c r="AM84" s="21" t="s">
        <v>394</v>
      </c>
      <c r="AN84" s="21">
        <v>3</v>
      </c>
      <c r="AO84" s="21">
        <v>75.5</v>
      </c>
      <c r="AQ84" s="20"/>
      <c r="AR84" s="22">
        <v>45816</v>
      </c>
      <c r="AS84" s="21" t="s">
        <v>422</v>
      </c>
      <c r="AT84" s="21">
        <v>22</v>
      </c>
      <c r="AU84" s="21">
        <v>425.68</v>
      </c>
      <c r="AW84" s="20"/>
      <c r="AX84" s="22">
        <v>45817</v>
      </c>
      <c r="AY84" s="21" t="s">
        <v>410</v>
      </c>
      <c r="AZ84" s="21">
        <v>3</v>
      </c>
      <c r="BA84" s="21">
        <v>72.88</v>
      </c>
      <c r="BC84" s="20"/>
      <c r="BD84" s="22">
        <v>45818</v>
      </c>
      <c r="BE84" s="21" t="s">
        <v>437</v>
      </c>
      <c r="BF84" s="21">
        <v>1</v>
      </c>
      <c r="BG84" s="21">
        <v>162.5</v>
      </c>
      <c r="BI84" s="20"/>
      <c r="BJ84" s="22"/>
      <c r="BK84" s="21"/>
      <c r="BL84" s="21"/>
      <c r="BM84" s="21"/>
      <c r="BO84" s="20"/>
      <c r="BP84" s="22">
        <v>45820</v>
      </c>
      <c r="BQ84" s="21" t="s">
        <v>422</v>
      </c>
      <c r="BR84" s="21">
        <v>31</v>
      </c>
      <c r="BS84" s="21">
        <v>641.78</v>
      </c>
      <c r="BU84" s="20"/>
      <c r="BV84" s="22">
        <v>45821</v>
      </c>
      <c r="BW84" s="21" t="s">
        <v>470</v>
      </c>
      <c r="BX84" s="21">
        <v>1</v>
      </c>
      <c r="BY84" s="21">
        <v>7.5</v>
      </c>
      <c r="CA84" s="20"/>
      <c r="CB84" s="22">
        <v>45822</v>
      </c>
      <c r="CC84" s="21" t="s">
        <v>415</v>
      </c>
      <c r="CD84" s="21">
        <v>1</v>
      </c>
      <c r="CE84" s="21">
        <v>21.25</v>
      </c>
      <c r="CG84" s="20"/>
      <c r="CH84" s="22">
        <v>45823</v>
      </c>
      <c r="CI84" s="21" t="s">
        <v>422</v>
      </c>
      <c r="CJ84" s="21">
        <v>26</v>
      </c>
      <c r="CK84" s="21">
        <v>520.70000000000005</v>
      </c>
      <c r="CM84" s="20"/>
      <c r="CN84" s="22">
        <v>45824</v>
      </c>
      <c r="CO84" s="21" t="s">
        <v>437</v>
      </c>
      <c r="CP84" s="21" t="s">
        <v>447</v>
      </c>
      <c r="CQ84" s="21" t="s">
        <v>447</v>
      </c>
      <c r="CS84" s="20"/>
      <c r="CT84" s="22">
        <v>45825</v>
      </c>
      <c r="CU84" s="21" t="s">
        <v>422</v>
      </c>
      <c r="CV84" s="21">
        <v>31</v>
      </c>
      <c r="CW84" s="21">
        <v>608.1</v>
      </c>
      <c r="CY84" s="20"/>
      <c r="CZ84" s="22">
        <v>45826</v>
      </c>
      <c r="DA84" s="21" t="s">
        <v>409</v>
      </c>
      <c r="DB84" s="21">
        <v>4</v>
      </c>
      <c r="DC84" s="21">
        <v>81.63</v>
      </c>
      <c r="DE84" s="20"/>
      <c r="DF84" s="22">
        <v>45827</v>
      </c>
      <c r="DG84" s="21" t="s">
        <v>437</v>
      </c>
      <c r="DH84" s="21" t="s">
        <v>447</v>
      </c>
      <c r="DI84" s="21" t="s">
        <v>447</v>
      </c>
      <c r="DK84" s="20"/>
      <c r="DL84" s="22">
        <v>45828</v>
      </c>
      <c r="DM84" s="21" t="s">
        <v>467</v>
      </c>
      <c r="DN84" s="21">
        <v>1</v>
      </c>
      <c r="DO84" s="21">
        <v>7.5</v>
      </c>
      <c r="DQ84" s="20"/>
      <c r="DR84" s="22">
        <v>45829</v>
      </c>
      <c r="DS84" s="21" t="s">
        <v>417</v>
      </c>
      <c r="DT84" s="21">
        <v>1</v>
      </c>
      <c r="DU84" s="21">
        <v>24.25</v>
      </c>
      <c r="DW84" s="20"/>
      <c r="DX84" s="22">
        <v>45830</v>
      </c>
      <c r="DY84" s="21" t="s">
        <v>467</v>
      </c>
      <c r="DZ84" s="21">
        <v>2</v>
      </c>
      <c r="EA84" s="21">
        <v>15</v>
      </c>
      <c r="EC84" s="20"/>
      <c r="ED84" s="22">
        <v>45831</v>
      </c>
      <c r="EE84" s="21" t="s">
        <v>421</v>
      </c>
      <c r="EF84" s="21">
        <v>11</v>
      </c>
      <c r="EG84" s="21">
        <v>175.3</v>
      </c>
      <c r="EI84" s="20"/>
      <c r="EJ84" s="22">
        <v>45832</v>
      </c>
      <c r="EK84" s="21" t="s">
        <v>423</v>
      </c>
      <c r="EL84" s="21">
        <v>53</v>
      </c>
      <c r="EM84" s="21">
        <v>906.45</v>
      </c>
      <c r="EO84" s="20"/>
      <c r="EP84" s="22">
        <v>45833</v>
      </c>
      <c r="EQ84" s="21" t="s">
        <v>423</v>
      </c>
      <c r="ER84" s="21">
        <v>31</v>
      </c>
      <c r="ES84" s="21">
        <v>740.5</v>
      </c>
      <c r="EU84" s="20"/>
      <c r="EV84" s="22">
        <v>45834</v>
      </c>
      <c r="EW84" s="21" t="s">
        <v>463</v>
      </c>
      <c r="EX84" s="21">
        <v>5</v>
      </c>
      <c r="EY84" s="21">
        <v>37.5</v>
      </c>
      <c r="FA84" s="20"/>
      <c r="FB84" s="22">
        <v>45835</v>
      </c>
      <c r="FC84" s="21" t="s">
        <v>462</v>
      </c>
      <c r="FD84" s="21">
        <v>22</v>
      </c>
      <c r="FE84" s="21">
        <v>169.5</v>
      </c>
      <c r="FG84" s="20"/>
      <c r="FH84" s="22">
        <v>45836</v>
      </c>
      <c r="FI84" s="21" t="s">
        <v>465</v>
      </c>
      <c r="FJ84" s="21">
        <v>2</v>
      </c>
      <c r="FK84" s="21">
        <v>10.9</v>
      </c>
      <c r="FM84" s="20"/>
      <c r="FN84" s="22">
        <v>45837</v>
      </c>
      <c r="FO84" s="21" t="s">
        <v>401</v>
      </c>
      <c r="FP84" s="21">
        <v>1</v>
      </c>
      <c r="FQ84" s="21">
        <v>16.5</v>
      </c>
      <c r="FS84" s="20"/>
      <c r="FT84" s="22">
        <v>45838</v>
      </c>
      <c r="FU84" s="21" t="s">
        <v>405</v>
      </c>
      <c r="FV84" s="21">
        <v>1</v>
      </c>
      <c r="FW84" s="21">
        <v>26.75</v>
      </c>
      <c r="FY84" s="20"/>
      <c r="FZ84" s="22"/>
      <c r="GA84" s="21"/>
      <c r="GB84" s="21"/>
      <c r="GC84" s="21"/>
    </row>
    <row r="85" spans="1:185" x14ac:dyDescent="0.2">
      <c r="A85" s="20"/>
      <c r="B85" s="22">
        <v>45809</v>
      </c>
      <c r="C85" s="21" t="s">
        <v>424</v>
      </c>
      <c r="D85" s="21">
        <v>6</v>
      </c>
      <c r="E85" s="21">
        <v>175.65</v>
      </c>
      <c r="G85" s="20"/>
      <c r="H85" s="22"/>
      <c r="I85" s="21"/>
      <c r="J85" s="21"/>
      <c r="K85" s="21"/>
      <c r="M85" s="20"/>
      <c r="N85" s="22">
        <v>45811</v>
      </c>
      <c r="O85" s="21" t="s">
        <v>421</v>
      </c>
      <c r="P85" s="21">
        <v>7</v>
      </c>
      <c r="Q85" s="21">
        <v>121.4</v>
      </c>
      <c r="S85" s="20"/>
      <c r="T85" s="22">
        <v>45812</v>
      </c>
      <c r="U85" s="21" t="s">
        <v>437</v>
      </c>
      <c r="V85" s="21" t="s">
        <v>447</v>
      </c>
      <c r="W85" s="21" t="s">
        <v>447</v>
      </c>
      <c r="Y85" s="20"/>
      <c r="Z85" s="22">
        <v>45813</v>
      </c>
      <c r="AA85" s="21" t="s">
        <v>423</v>
      </c>
      <c r="AB85" s="21">
        <v>35</v>
      </c>
      <c r="AC85" s="21">
        <v>807.54</v>
      </c>
      <c r="AE85" s="20"/>
      <c r="AF85" s="22">
        <v>45814</v>
      </c>
      <c r="AG85" s="21" t="s">
        <v>465</v>
      </c>
      <c r="AH85" s="21">
        <v>2</v>
      </c>
      <c r="AI85" s="21">
        <v>10.9</v>
      </c>
      <c r="AK85" s="20"/>
      <c r="AL85" s="22">
        <v>45815</v>
      </c>
      <c r="AM85" s="21" t="s">
        <v>424</v>
      </c>
      <c r="AN85" s="21">
        <v>5</v>
      </c>
      <c r="AO85" s="21">
        <v>153.63</v>
      </c>
      <c r="AQ85" s="20"/>
      <c r="AR85" s="22">
        <v>45816</v>
      </c>
      <c r="AS85" s="21" t="s">
        <v>421</v>
      </c>
      <c r="AT85" s="21">
        <v>7</v>
      </c>
      <c r="AU85" s="21">
        <v>104.05</v>
      </c>
      <c r="AW85" s="20"/>
      <c r="AX85" s="22">
        <v>45817</v>
      </c>
      <c r="AY85" s="21" t="s">
        <v>409</v>
      </c>
      <c r="AZ85" s="21">
        <v>2</v>
      </c>
      <c r="BA85" s="21">
        <v>42</v>
      </c>
      <c r="BC85" s="20"/>
      <c r="BD85" s="22"/>
      <c r="BE85" s="21"/>
      <c r="BF85" s="21"/>
      <c r="BG85" s="21"/>
      <c r="BI85" s="20"/>
      <c r="BJ85" s="22"/>
      <c r="BK85" s="21"/>
      <c r="BL85" s="21"/>
      <c r="BM85" s="21"/>
      <c r="BO85" s="20"/>
      <c r="BP85" s="22">
        <v>45820</v>
      </c>
      <c r="BQ85" s="21" t="s">
        <v>421</v>
      </c>
      <c r="BR85" s="21">
        <v>10</v>
      </c>
      <c r="BS85" s="21">
        <v>156.69999999999999</v>
      </c>
      <c r="BU85" s="20"/>
      <c r="BV85" s="22">
        <v>45821</v>
      </c>
      <c r="BW85" s="21" t="s">
        <v>416</v>
      </c>
      <c r="BX85" s="21">
        <v>1</v>
      </c>
      <c r="BY85" s="21">
        <v>25.5</v>
      </c>
      <c r="CA85" s="20"/>
      <c r="CB85" s="22">
        <v>45822</v>
      </c>
      <c r="CC85" s="21" t="s">
        <v>394</v>
      </c>
      <c r="CD85" s="21">
        <v>2</v>
      </c>
      <c r="CE85" s="21">
        <v>59.5</v>
      </c>
      <c r="CG85" s="20"/>
      <c r="CH85" s="22">
        <v>45823</v>
      </c>
      <c r="CI85" s="21" t="s">
        <v>421</v>
      </c>
      <c r="CJ85" s="21">
        <v>7</v>
      </c>
      <c r="CK85" s="21">
        <v>104.45</v>
      </c>
      <c r="CM85" s="20"/>
      <c r="CN85" s="22"/>
      <c r="CO85" s="21"/>
      <c r="CP85" s="21"/>
      <c r="CQ85" s="21"/>
      <c r="CS85" s="20"/>
      <c r="CT85" s="22">
        <v>45825</v>
      </c>
      <c r="CU85" s="21" t="s">
        <v>421</v>
      </c>
      <c r="CV85" s="21">
        <v>4</v>
      </c>
      <c r="CW85" s="21">
        <v>59.75</v>
      </c>
      <c r="CY85" s="20"/>
      <c r="CZ85" s="22">
        <v>45826</v>
      </c>
      <c r="DA85" s="21" t="s">
        <v>437</v>
      </c>
      <c r="DB85" s="21">
        <v>1</v>
      </c>
      <c r="DC85" s="21">
        <v>53.75</v>
      </c>
      <c r="DE85" s="20"/>
      <c r="DF85" s="22"/>
      <c r="DG85" s="21"/>
      <c r="DH85" s="21"/>
      <c r="DI85" s="21"/>
      <c r="DK85" s="20"/>
      <c r="DL85" s="22">
        <v>45828</v>
      </c>
      <c r="DM85" s="21" t="s">
        <v>463</v>
      </c>
      <c r="DN85" s="21">
        <v>14</v>
      </c>
      <c r="DO85" s="21">
        <v>105</v>
      </c>
      <c r="DQ85" s="20"/>
      <c r="DR85" s="22">
        <v>45829</v>
      </c>
      <c r="DS85" s="21" t="s">
        <v>415</v>
      </c>
      <c r="DT85" s="21">
        <v>2</v>
      </c>
      <c r="DU85" s="21">
        <v>52.7</v>
      </c>
      <c r="DW85" s="20"/>
      <c r="DX85" s="22">
        <v>45830</v>
      </c>
      <c r="DY85" s="21" t="s">
        <v>463</v>
      </c>
      <c r="DZ85" s="21">
        <v>6</v>
      </c>
      <c r="EA85" s="21">
        <v>45</v>
      </c>
      <c r="EC85" s="20"/>
      <c r="ED85" s="22">
        <v>45831</v>
      </c>
      <c r="EE85" s="21" t="s">
        <v>410</v>
      </c>
      <c r="EF85" s="21">
        <v>1</v>
      </c>
      <c r="EG85" s="21">
        <v>23.25</v>
      </c>
      <c r="EI85" s="20"/>
      <c r="EJ85" s="22">
        <v>45832</v>
      </c>
      <c r="EK85" s="21" t="s">
        <v>422</v>
      </c>
      <c r="EL85" s="21">
        <v>22</v>
      </c>
      <c r="EM85" s="21">
        <v>422.15</v>
      </c>
      <c r="EO85" s="20"/>
      <c r="EP85" s="22">
        <v>45833</v>
      </c>
      <c r="EQ85" s="21" t="s">
        <v>422</v>
      </c>
      <c r="ER85" s="21">
        <v>34</v>
      </c>
      <c r="ES85" s="21">
        <v>651.29999999999995</v>
      </c>
      <c r="EU85" s="20"/>
      <c r="EV85" s="22">
        <v>45834</v>
      </c>
      <c r="EW85" s="21" t="s">
        <v>465</v>
      </c>
      <c r="EX85" s="21">
        <v>1</v>
      </c>
      <c r="EY85" s="21">
        <v>5.45</v>
      </c>
      <c r="FA85" s="20"/>
      <c r="FB85" s="22">
        <v>45835</v>
      </c>
      <c r="FC85" s="21" t="s">
        <v>467</v>
      </c>
      <c r="FD85" s="21">
        <v>1</v>
      </c>
      <c r="FE85" s="21">
        <v>9</v>
      </c>
      <c r="FG85" s="20"/>
      <c r="FH85" s="22">
        <v>45836</v>
      </c>
      <c r="FI85" s="21" t="s">
        <v>401</v>
      </c>
      <c r="FJ85" s="21">
        <v>4</v>
      </c>
      <c r="FK85" s="21">
        <v>67</v>
      </c>
      <c r="FM85" s="20"/>
      <c r="FN85" s="22">
        <v>45837</v>
      </c>
      <c r="FO85" s="21" t="s">
        <v>417</v>
      </c>
      <c r="FP85" s="21">
        <v>1</v>
      </c>
      <c r="FQ85" s="21">
        <v>24.25</v>
      </c>
      <c r="FS85" s="20"/>
      <c r="FT85" s="22">
        <v>45838</v>
      </c>
      <c r="FU85" s="21" t="s">
        <v>403</v>
      </c>
      <c r="FV85" s="21">
        <v>3</v>
      </c>
      <c r="FW85" s="21">
        <v>80.55</v>
      </c>
      <c r="FY85" s="20"/>
      <c r="FZ85" s="22"/>
      <c r="GA85" s="21"/>
      <c r="GB85" s="21"/>
      <c r="GC85" s="21"/>
    </row>
    <row r="86" spans="1:185" x14ac:dyDescent="0.2">
      <c r="A86" s="20"/>
      <c r="B86" s="22">
        <v>45809</v>
      </c>
      <c r="C86" s="21" t="s">
        <v>423</v>
      </c>
      <c r="D86" s="21">
        <v>36</v>
      </c>
      <c r="E86" s="21">
        <v>816.3</v>
      </c>
      <c r="G86" s="20"/>
      <c r="H86" s="22"/>
      <c r="I86" s="21"/>
      <c r="J86" s="21"/>
      <c r="K86" s="21"/>
      <c r="M86" s="20"/>
      <c r="N86" s="22">
        <v>45811</v>
      </c>
      <c r="O86" s="21" t="s">
        <v>410</v>
      </c>
      <c r="P86" s="21">
        <v>12</v>
      </c>
      <c r="Q86" s="21">
        <v>297</v>
      </c>
      <c r="S86" s="20"/>
      <c r="T86" s="22"/>
      <c r="U86" s="21"/>
      <c r="V86" s="21"/>
      <c r="W86" s="21"/>
      <c r="Y86" s="20"/>
      <c r="Z86" s="22">
        <v>45813</v>
      </c>
      <c r="AA86" s="21" t="s">
        <v>422</v>
      </c>
      <c r="AB86" s="21">
        <v>39</v>
      </c>
      <c r="AC86" s="21">
        <v>733.65</v>
      </c>
      <c r="AE86" s="20"/>
      <c r="AF86" s="22">
        <v>45814</v>
      </c>
      <c r="AG86" s="21" t="s">
        <v>466</v>
      </c>
      <c r="AH86" s="21">
        <v>1</v>
      </c>
      <c r="AI86" s="21">
        <v>5.55</v>
      </c>
      <c r="AK86" s="20"/>
      <c r="AL86" s="22">
        <v>45815</v>
      </c>
      <c r="AM86" s="21" t="s">
        <v>423</v>
      </c>
      <c r="AN86" s="21">
        <v>54</v>
      </c>
      <c r="AO86" s="21">
        <v>1045.75</v>
      </c>
      <c r="AQ86" s="20"/>
      <c r="AR86" s="22">
        <v>45816</v>
      </c>
      <c r="AS86" s="21" t="s">
        <v>411</v>
      </c>
      <c r="AT86" s="21">
        <v>1</v>
      </c>
      <c r="AU86" s="21">
        <v>27.5</v>
      </c>
      <c r="AW86" s="20"/>
      <c r="AX86" s="22">
        <v>45817</v>
      </c>
      <c r="AY86" s="21" t="s">
        <v>437</v>
      </c>
      <c r="AZ86" s="21" t="s">
        <v>447</v>
      </c>
      <c r="BA86" s="21" t="s">
        <v>447</v>
      </c>
      <c r="BC86" s="20"/>
      <c r="BD86" s="22"/>
      <c r="BE86" s="21"/>
      <c r="BF86" s="21"/>
      <c r="BG86" s="21"/>
      <c r="BI86" s="20"/>
      <c r="BJ86" s="22"/>
      <c r="BK86" s="21"/>
      <c r="BL86" s="21"/>
      <c r="BM86" s="21"/>
      <c r="BO86" s="20"/>
      <c r="BP86" s="22">
        <v>45820</v>
      </c>
      <c r="BQ86" s="21" t="s">
        <v>411</v>
      </c>
      <c r="BR86" s="21">
        <v>3</v>
      </c>
      <c r="BS86" s="21">
        <v>90.5</v>
      </c>
      <c r="BU86" s="20"/>
      <c r="BV86" s="22">
        <v>45821</v>
      </c>
      <c r="BW86" s="21" t="s">
        <v>394</v>
      </c>
      <c r="BX86" s="21">
        <v>3</v>
      </c>
      <c r="BY86" s="21">
        <v>79.95</v>
      </c>
      <c r="CA86" s="20"/>
      <c r="CB86" s="22">
        <v>45822</v>
      </c>
      <c r="CC86" s="21" t="s">
        <v>424</v>
      </c>
      <c r="CD86" s="21">
        <v>8</v>
      </c>
      <c r="CE86" s="21">
        <v>219</v>
      </c>
      <c r="CG86" s="20"/>
      <c r="CH86" s="22">
        <v>45823</v>
      </c>
      <c r="CI86" s="21" t="s">
        <v>409</v>
      </c>
      <c r="CJ86" s="21">
        <v>5</v>
      </c>
      <c r="CK86" s="21">
        <v>106.75</v>
      </c>
      <c r="CM86" s="20"/>
      <c r="CN86" s="22"/>
      <c r="CO86" s="21"/>
      <c r="CP86" s="21"/>
      <c r="CQ86" s="21"/>
      <c r="CS86" s="20"/>
      <c r="CT86" s="22">
        <v>45825</v>
      </c>
      <c r="CU86" s="21" t="s">
        <v>410</v>
      </c>
      <c r="CV86" s="21">
        <v>2</v>
      </c>
      <c r="CW86" s="21">
        <v>60.9</v>
      </c>
      <c r="CY86" s="20"/>
      <c r="CZ86" s="22"/>
      <c r="DA86" s="21"/>
      <c r="DB86" s="21"/>
      <c r="DC86" s="21"/>
      <c r="DE86" s="20"/>
      <c r="DF86" s="22"/>
      <c r="DG86" s="21"/>
      <c r="DH86" s="21"/>
      <c r="DI86" s="21"/>
      <c r="DK86" s="20"/>
      <c r="DL86" s="22">
        <v>45828</v>
      </c>
      <c r="DM86" s="21" t="s">
        <v>466</v>
      </c>
      <c r="DN86" s="21">
        <v>1</v>
      </c>
      <c r="DO86" s="21">
        <v>6.5</v>
      </c>
      <c r="DQ86" s="20"/>
      <c r="DR86" s="22">
        <v>45829</v>
      </c>
      <c r="DS86" s="21" t="s">
        <v>414</v>
      </c>
      <c r="DT86" s="21">
        <v>1</v>
      </c>
      <c r="DU86" s="21">
        <v>16.5</v>
      </c>
      <c r="DW86" s="20"/>
      <c r="DX86" s="22">
        <v>45830</v>
      </c>
      <c r="DY86" s="21" t="s">
        <v>466</v>
      </c>
      <c r="DZ86" s="21">
        <v>2</v>
      </c>
      <c r="EA86" s="21">
        <v>13</v>
      </c>
      <c r="EC86" s="20"/>
      <c r="ED86" s="22">
        <v>45831</v>
      </c>
      <c r="EE86" s="21" t="s">
        <v>409</v>
      </c>
      <c r="EF86" s="21">
        <v>1</v>
      </c>
      <c r="EG86" s="21">
        <v>20.5</v>
      </c>
      <c r="EI86" s="20"/>
      <c r="EJ86" s="22">
        <v>45832</v>
      </c>
      <c r="EK86" s="21" t="s">
        <v>421</v>
      </c>
      <c r="EL86" s="21">
        <v>11</v>
      </c>
      <c r="EM86" s="21">
        <v>191.25</v>
      </c>
      <c r="EO86" s="20"/>
      <c r="EP86" s="22">
        <v>45833</v>
      </c>
      <c r="EQ86" s="21" t="s">
        <v>421</v>
      </c>
      <c r="ER86" s="21">
        <v>7</v>
      </c>
      <c r="ES86" s="21">
        <v>117.15</v>
      </c>
      <c r="EU86" s="20"/>
      <c r="EV86" s="22">
        <v>45834</v>
      </c>
      <c r="EW86" s="21" t="s">
        <v>466</v>
      </c>
      <c r="EX86" s="21">
        <v>2</v>
      </c>
      <c r="EY86" s="21">
        <v>11.1</v>
      </c>
      <c r="FA86" s="20"/>
      <c r="FB86" s="22">
        <v>45835</v>
      </c>
      <c r="FC86" s="21" t="s">
        <v>463</v>
      </c>
      <c r="FD86" s="21">
        <v>8</v>
      </c>
      <c r="FE86" s="21">
        <v>64.5</v>
      </c>
      <c r="FG86" s="20"/>
      <c r="FH86" s="22">
        <v>45836</v>
      </c>
      <c r="FI86" s="21" t="s">
        <v>415</v>
      </c>
      <c r="FJ86" s="21">
        <v>2</v>
      </c>
      <c r="FK86" s="21">
        <v>41</v>
      </c>
      <c r="FM86" s="20"/>
      <c r="FN86" s="22">
        <v>45837</v>
      </c>
      <c r="FO86" s="21" t="s">
        <v>394</v>
      </c>
      <c r="FP86" s="21">
        <v>1</v>
      </c>
      <c r="FQ86" s="21">
        <v>22</v>
      </c>
      <c r="FS86" s="20"/>
      <c r="FT86" s="22">
        <v>45838</v>
      </c>
      <c r="FU86" s="21" t="s">
        <v>401</v>
      </c>
      <c r="FV86" s="21">
        <v>3</v>
      </c>
      <c r="FW86" s="21">
        <v>61.8</v>
      </c>
      <c r="FY86" s="20"/>
      <c r="FZ86" s="22"/>
      <c r="GA86" s="21"/>
      <c r="GB86" s="21"/>
      <c r="GC86" s="21"/>
    </row>
    <row r="87" spans="1:185" x14ac:dyDescent="0.2">
      <c r="A87" s="20"/>
      <c r="B87" s="22">
        <v>45809</v>
      </c>
      <c r="C87" s="21" t="s">
        <v>422</v>
      </c>
      <c r="D87" s="21">
        <v>33</v>
      </c>
      <c r="E87" s="21">
        <v>642.96</v>
      </c>
      <c r="G87" s="20"/>
      <c r="H87" s="22"/>
      <c r="I87" s="21"/>
      <c r="J87" s="21"/>
      <c r="K87" s="21"/>
      <c r="M87" s="20"/>
      <c r="N87" s="22">
        <v>45811</v>
      </c>
      <c r="O87" s="21" t="s">
        <v>409</v>
      </c>
      <c r="P87" s="21">
        <v>3</v>
      </c>
      <c r="Q87" s="21">
        <v>61.75</v>
      </c>
      <c r="S87" s="20"/>
      <c r="T87" s="22"/>
      <c r="U87" s="21"/>
      <c r="V87" s="21"/>
      <c r="W87" s="21"/>
      <c r="Y87" s="20"/>
      <c r="Z87" s="22">
        <v>45813</v>
      </c>
      <c r="AA87" s="21" t="s">
        <v>421</v>
      </c>
      <c r="AB87" s="21">
        <v>11</v>
      </c>
      <c r="AC87" s="21">
        <v>185.3</v>
      </c>
      <c r="AE87" s="20"/>
      <c r="AF87" s="22">
        <v>45814</v>
      </c>
      <c r="AG87" s="21" t="s">
        <v>401</v>
      </c>
      <c r="AH87" s="21">
        <v>2</v>
      </c>
      <c r="AI87" s="21">
        <v>46.7</v>
      </c>
      <c r="AK87" s="20"/>
      <c r="AL87" s="22">
        <v>45815</v>
      </c>
      <c r="AM87" s="21" t="s">
        <v>422</v>
      </c>
      <c r="AN87" s="21">
        <v>35</v>
      </c>
      <c r="AO87" s="21">
        <v>684.55</v>
      </c>
      <c r="AQ87" s="20"/>
      <c r="AR87" s="22">
        <v>45816</v>
      </c>
      <c r="AS87" s="21" t="s">
        <v>410</v>
      </c>
      <c r="AT87" s="21">
        <v>1</v>
      </c>
      <c r="AU87" s="21">
        <v>19.5</v>
      </c>
      <c r="AW87" s="20"/>
      <c r="AX87" s="22"/>
      <c r="AY87" s="21"/>
      <c r="AZ87" s="21"/>
      <c r="BA87" s="21"/>
      <c r="BC87" s="20"/>
      <c r="BD87" s="22"/>
      <c r="BE87" s="21"/>
      <c r="BF87" s="21"/>
      <c r="BG87" s="21"/>
      <c r="BI87" s="20"/>
      <c r="BJ87" s="22"/>
      <c r="BK87" s="21"/>
      <c r="BL87" s="21"/>
      <c r="BM87" s="21"/>
      <c r="BO87" s="20"/>
      <c r="BP87" s="22">
        <v>45820</v>
      </c>
      <c r="BQ87" s="21" t="s">
        <v>409</v>
      </c>
      <c r="BR87" s="21">
        <v>3</v>
      </c>
      <c r="BS87" s="21">
        <v>53</v>
      </c>
      <c r="BU87" s="20"/>
      <c r="BV87" s="22">
        <v>45821</v>
      </c>
      <c r="BW87" s="21" t="s">
        <v>424</v>
      </c>
      <c r="BX87" s="21">
        <v>3</v>
      </c>
      <c r="BY87" s="21">
        <v>79.349999999999994</v>
      </c>
      <c r="CA87" s="20"/>
      <c r="CB87" s="22">
        <v>45822</v>
      </c>
      <c r="CC87" s="21" t="s">
        <v>423</v>
      </c>
      <c r="CD87" s="21">
        <v>39</v>
      </c>
      <c r="CE87" s="21">
        <v>855.28</v>
      </c>
      <c r="CG87" s="20"/>
      <c r="CH87" s="22">
        <v>45823</v>
      </c>
      <c r="CI87" s="21" t="s">
        <v>408</v>
      </c>
      <c r="CJ87" s="21">
        <v>1</v>
      </c>
      <c r="CK87" s="21">
        <v>13.75</v>
      </c>
      <c r="CM87" s="20"/>
      <c r="CN87" s="22"/>
      <c r="CO87" s="21"/>
      <c r="CP87" s="21"/>
      <c r="CQ87" s="21"/>
      <c r="CS87" s="20"/>
      <c r="CT87" s="22">
        <v>45825</v>
      </c>
      <c r="CU87" s="21" t="s">
        <v>409</v>
      </c>
      <c r="CV87" s="21">
        <v>6</v>
      </c>
      <c r="CW87" s="21">
        <v>122</v>
      </c>
      <c r="CY87" s="20"/>
      <c r="CZ87" s="22"/>
      <c r="DA87" s="21"/>
      <c r="DB87" s="21"/>
      <c r="DC87" s="21"/>
      <c r="DE87" s="20"/>
      <c r="DF87" s="22"/>
      <c r="DG87" s="21"/>
      <c r="DH87" s="21"/>
      <c r="DI87" s="21"/>
      <c r="DK87" s="20"/>
      <c r="DL87" s="22">
        <v>45828</v>
      </c>
      <c r="DM87" s="21" t="s">
        <v>403</v>
      </c>
      <c r="DN87" s="21">
        <v>1</v>
      </c>
      <c r="DO87" s="21">
        <v>34.450000000000003</v>
      </c>
      <c r="DQ87" s="20"/>
      <c r="DR87" s="22">
        <v>45829</v>
      </c>
      <c r="DS87" s="21" t="s">
        <v>394</v>
      </c>
      <c r="DT87" s="21">
        <v>1</v>
      </c>
      <c r="DU87" s="21">
        <v>24.25</v>
      </c>
      <c r="DW87" s="20"/>
      <c r="DX87" s="22">
        <v>45830</v>
      </c>
      <c r="DY87" s="21" t="s">
        <v>405</v>
      </c>
      <c r="DZ87" s="21">
        <v>2</v>
      </c>
      <c r="EA87" s="21">
        <v>59</v>
      </c>
      <c r="EC87" s="20"/>
      <c r="ED87" s="22">
        <v>45831</v>
      </c>
      <c r="EE87" s="21" t="s">
        <v>437</v>
      </c>
      <c r="EF87" s="21" t="s">
        <v>447</v>
      </c>
      <c r="EG87" s="21" t="s">
        <v>447</v>
      </c>
      <c r="EI87" s="20"/>
      <c r="EJ87" s="22">
        <v>45832</v>
      </c>
      <c r="EK87" s="21" t="s">
        <v>410</v>
      </c>
      <c r="EL87" s="21">
        <v>2</v>
      </c>
      <c r="EM87" s="21">
        <v>51.5</v>
      </c>
      <c r="EO87" s="20"/>
      <c r="EP87" s="22">
        <v>45833</v>
      </c>
      <c r="EQ87" s="21" t="s">
        <v>410</v>
      </c>
      <c r="ER87" s="21">
        <v>1</v>
      </c>
      <c r="ES87" s="21">
        <v>22.25</v>
      </c>
      <c r="EU87" s="20"/>
      <c r="EV87" s="22">
        <v>45834</v>
      </c>
      <c r="EW87" s="21" t="s">
        <v>405</v>
      </c>
      <c r="EX87" s="21">
        <v>1</v>
      </c>
      <c r="EY87" s="21">
        <v>29.75</v>
      </c>
      <c r="FA87" s="20"/>
      <c r="FB87" s="22">
        <v>45835</v>
      </c>
      <c r="FC87" s="21" t="s">
        <v>470</v>
      </c>
      <c r="FD87" s="21">
        <v>1</v>
      </c>
      <c r="FE87" s="21">
        <v>9</v>
      </c>
      <c r="FG87" s="20"/>
      <c r="FH87" s="22">
        <v>45836</v>
      </c>
      <c r="FI87" s="21" t="s">
        <v>394</v>
      </c>
      <c r="FJ87" s="21">
        <v>1</v>
      </c>
      <c r="FK87" s="21">
        <v>22</v>
      </c>
      <c r="FM87" s="20"/>
      <c r="FN87" s="22">
        <v>45837</v>
      </c>
      <c r="FO87" s="21" t="s">
        <v>424</v>
      </c>
      <c r="FP87" s="21">
        <v>4</v>
      </c>
      <c r="FQ87" s="21">
        <v>126.1</v>
      </c>
      <c r="FS87" s="20"/>
      <c r="FT87" s="22">
        <v>45838</v>
      </c>
      <c r="FU87" s="21" t="s">
        <v>400</v>
      </c>
      <c r="FV87" s="21">
        <v>3</v>
      </c>
      <c r="FW87" s="21">
        <v>54.3</v>
      </c>
      <c r="FY87" s="20"/>
      <c r="FZ87" s="22"/>
      <c r="GA87" s="21"/>
      <c r="GB87" s="21"/>
      <c r="GC87" s="21"/>
    </row>
    <row r="88" spans="1:185" x14ac:dyDescent="0.2">
      <c r="A88" s="20"/>
      <c r="B88" s="22">
        <v>45809</v>
      </c>
      <c r="C88" s="21" t="s">
        <v>421</v>
      </c>
      <c r="D88" s="21">
        <v>11</v>
      </c>
      <c r="E88" s="21">
        <v>183.75</v>
      </c>
      <c r="G88" s="20"/>
      <c r="H88" s="22"/>
      <c r="I88" s="21"/>
      <c r="J88" s="21"/>
      <c r="K88" s="21"/>
      <c r="M88" s="20"/>
      <c r="N88" s="22">
        <v>45811</v>
      </c>
      <c r="O88" s="21" t="s">
        <v>408</v>
      </c>
      <c r="P88" s="21">
        <v>1</v>
      </c>
      <c r="Q88" s="21">
        <v>15.5</v>
      </c>
      <c r="S88" s="20"/>
      <c r="T88" s="22"/>
      <c r="U88" s="21"/>
      <c r="V88" s="21"/>
      <c r="W88" s="21"/>
      <c r="Y88" s="20"/>
      <c r="Z88" s="22">
        <v>45813</v>
      </c>
      <c r="AA88" s="21" t="s">
        <v>410</v>
      </c>
      <c r="AB88" s="21">
        <v>2</v>
      </c>
      <c r="AC88" s="21">
        <v>45.25</v>
      </c>
      <c r="AE88" s="20"/>
      <c r="AF88" s="22">
        <v>45814</v>
      </c>
      <c r="AG88" s="21" t="s">
        <v>394</v>
      </c>
      <c r="AH88" s="21">
        <v>6</v>
      </c>
      <c r="AI88" s="21">
        <v>189.95</v>
      </c>
      <c r="AK88" s="20"/>
      <c r="AL88" s="22">
        <v>45815</v>
      </c>
      <c r="AM88" s="21" t="s">
        <v>421</v>
      </c>
      <c r="AN88" s="21">
        <v>9</v>
      </c>
      <c r="AO88" s="21">
        <v>130.5</v>
      </c>
      <c r="AQ88" s="20"/>
      <c r="AR88" s="22">
        <v>45816</v>
      </c>
      <c r="AS88" s="21" t="s">
        <v>409</v>
      </c>
      <c r="AT88" s="21">
        <v>3</v>
      </c>
      <c r="AU88" s="21">
        <v>61.2</v>
      </c>
      <c r="AW88" s="20"/>
      <c r="AX88" s="22"/>
      <c r="AY88" s="21"/>
      <c r="AZ88" s="21"/>
      <c r="BA88" s="21"/>
      <c r="BC88" s="20"/>
      <c r="BD88" s="22"/>
      <c r="BE88" s="21"/>
      <c r="BF88" s="21"/>
      <c r="BG88" s="21"/>
      <c r="BI88" s="20"/>
      <c r="BJ88" s="22"/>
      <c r="BK88" s="21"/>
      <c r="BL88" s="21"/>
      <c r="BM88" s="21"/>
      <c r="BO88" s="20"/>
      <c r="BP88" s="22">
        <v>45820</v>
      </c>
      <c r="BQ88" s="21" t="s">
        <v>437</v>
      </c>
      <c r="BR88" s="21" t="s">
        <v>447</v>
      </c>
      <c r="BS88" s="21" t="s">
        <v>447</v>
      </c>
      <c r="BU88" s="20"/>
      <c r="BV88" s="22">
        <v>45821</v>
      </c>
      <c r="BW88" s="21" t="s">
        <v>423</v>
      </c>
      <c r="BX88" s="21">
        <v>53</v>
      </c>
      <c r="BY88" s="21">
        <v>1222.6099999999999</v>
      </c>
      <c r="CA88" s="20"/>
      <c r="CB88" s="22">
        <v>45822</v>
      </c>
      <c r="CC88" s="21" t="s">
        <v>422</v>
      </c>
      <c r="CD88" s="21">
        <v>41</v>
      </c>
      <c r="CE88" s="21">
        <v>833.83</v>
      </c>
      <c r="CG88" s="20"/>
      <c r="CH88" s="22">
        <v>45823</v>
      </c>
      <c r="CI88" s="21" t="s">
        <v>437</v>
      </c>
      <c r="CJ88" s="21" t="s">
        <v>447</v>
      </c>
      <c r="CK88" s="21" t="s">
        <v>447</v>
      </c>
      <c r="CM88" s="20"/>
      <c r="CN88" s="22"/>
      <c r="CO88" s="21"/>
      <c r="CP88" s="21"/>
      <c r="CQ88" s="21"/>
      <c r="CS88" s="20"/>
      <c r="CT88" s="22">
        <v>45825</v>
      </c>
      <c r="CU88" s="21" t="s">
        <v>408</v>
      </c>
      <c r="CV88" s="21">
        <v>1</v>
      </c>
      <c r="CW88" s="21">
        <v>14.4</v>
      </c>
      <c r="CY88" s="20"/>
      <c r="CZ88" s="22"/>
      <c r="DA88" s="21"/>
      <c r="DB88" s="21"/>
      <c r="DC88" s="21"/>
      <c r="DE88" s="20"/>
      <c r="DF88" s="22"/>
      <c r="DG88" s="21"/>
      <c r="DH88" s="21"/>
      <c r="DI88" s="21"/>
      <c r="DK88" s="20"/>
      <c r="DL88" s="22">
        <v>45828</v>
      </c>
      <c r="DM88" s="21" t="s">
        <v>400</v>
      </c>
      <c r="DN88" s="21">
        <v>1</v>
      </c>
      <c r="DO88" s="21">
        <v>15.25</v>
      </c>
      <c r="DQ88" s="20"/>
      <c r="DR88" s="22">
        <v>45829</v>
      </c>
      <c r="DS88" s="21" t="s">
        <v>424</v>
      </c>
      <c r="DT88" s="21">
        <v>3</v>
      </c>
      <c r="DU88" s="21">
        <v>97.25</v>
      </c>
      <c r="DW88" s="20"/>
      <c r="DX88" s="22">
        <v>45830</v>
      </c>
      <c r="DY88" s="21" t="s">
        <v>401</v>
      </c>
      <c r="DZ88" s="21">
        <v>5</v>
      </c>
      <c r="EA88" s="21">
        <v>97.5</v>
      </c>
      <c r="EC88" s="20"/>
      <c r="ED88" s="22"/>
      <c r="EE88" s="21"/>
      <c r="EF88" s="21"/>
      <c r="EG88" s="21"/>
      <c r="EI88" s="20"/>
      <c r="EJ88" s="22">
        <v>45832</v>
      </c>
      <c r="EK88" s="21" t="s">
        <v>409</v>
      </c>
      <c r="EL88" s="21">
        <v>1</v>
      </c>
      <c r="EM88" s="21">
        <v>20.5</v>
      </c>
      <c r="EO88" s="20"/>
      <c r="EP88" s="22">
        <v>45833</v>
      </c>
      <c r="EQ88" s="21" t="s">
        <v>437</v>
      </c>
      <c r="ER88" s="21">
        <v>1</v>
      </c>
      <c r="ES88" s="21">
        <v>7.5</v>
      </c>
      <c r="EU88" s="20"/>
      <c r="EV88" s="22">
        <v>45834</v>
      </c>
      <c r="EW88" s="21" t="s">
        <v>394</v>
      </c>
      <c r="EX88" s="21">
        <v>5</v>
      </c>
      <c r="EY88" s="21">
        <v>123</v>
      </c>
      <c r="FA88" s="20"/>
      <c r="FB88" s="22">
        <v>45835</v>
      </c>
      <c r="FC88" s="21" t="s">
        <v>401</v>
      </c>
      <c r="FD88" s="21">
        <v>1</v>
      </c>
      <c r="FE88" s="21">
        <v>19.25</v>
      </c>
      <c r="FG88" s="20"/>
      <c r="FH88" s="22">
        <v>45836</v>
      </c>
      <c r="FI88" s="21" t="s">
        <v>424</v>
      </c>
      <c r="FJ88" s="21">
        <v>6</v>
      </c>
      <c r="FK88" s="21">
        <v>155.63</v>
      </c>
      <c r="FM88" s="20"/>
      <c r="FN88" s="22">
        <v>45837</v>
      </c>
      <c r="FO88" s="21" t="s">
        <v>423</v>
      </c>
      <c r="FP88" s="21">
        <v>20</v>
      </c>
      <c r="FQ88" s="21">
        <v>413.4</v>
      </c>
      <c r="FS88" s="20"/>
      <c r="FT88" s="22">
        <v>45838</v>
      </c>
      <c r="FU88" s="21" t="s">
        <v>415</v>
      </c>
      <c r="FV88" s="21">
        <v>1</v>
      </c>
      <c r="FW88" s="21">
        <v>20.25</v>
      </c>
      <c r="FY88" s="20"/>
      <c r="FZ88" s="22"/>
      <c r="GA88" s="21"/>
      <c r="GB88" s="21"/>
      <c r="GC88" s="21"/>
    </row>
    <row r="89" spans="1:185" x14ac:dyDescent="0.2">
      <c r="A89" s="20"/>
      <c r="B89" s="22">
        <v>45809</v>
      </c>
      <c r="C89" s="21" t="s">
        <v>410</v>
      </c>
      <c r="D89" s="21">
        <v>2</v>
      </c>
      <c r="E89" s="21">
        <v>53.6</v>
      </c>
      <c r="G89" s="20"/>
      <c r="H89" s="22"/>
      <c r="I89" s="21"/>
      <c r="J89" s="21"/>
      <c r="K89" s="21"/>
      <c r="M89" s="20"/>
      <c r="N89" s="22">
        <v>45811</v>
      </c>
      <c r="O89" s="21" t="s">
        <v>437</v>
      </c>
      <c r="P89" s="21">
        <v>1</v>
      </c>
      <c r="Q89" s="21">
        <v>66.5</v>
      </c>
      <c r="S89" s="20"/>
      <c r="T89" s="22"/>
      <c r="U89" s="21"/>
      <c r="V89" s="21"/>
      <c r="W89" s="21"/>
      <c r="Y89" s="20"/>
      <c r="Z89" s="22">
        <v>45813</v>
      </c>
      <c r="AA89" s="21" t="s">
        <v>408</v>
      </c>
      <c r="AB89" s="21">
        <v>2</v>
      </c>
      <c r="AC89" s="21">
        <v>36.15</v>
      </c>
      <c r="AE89" s="20"/>
      <c r="AF89" s="22">
        <v>45814</v>
      </c>
      <c r="AG89" s="21" t="s">
        <v>424</v>
      </c>
      <c r="AH89" s="21">
        <v>6</v>
      </c>
      <c r="AI89" s="21">
        <v>181.88</v>
      </c>
      <c r="AK89" s="20"/>
      <c r="AL89" s="22">
        <v>45815</v>
      </c>
      <c r="AM89" s="21" t="s">
        <v>411</v>
      </c>
      <c r="AN89" s="21">
        <v>1</v>
      </c>
      <c r="AO89" s="21">
        <v>35.049999999999997</v>
      </c>
      <c r="AQ89" s="20"/>
      <c r="AR89" s="22">
        <v>45816</v>
      </c>
      <c r="AS89" s="21" t="s">
        <v>408</v>
      </c>
      <c r="AT89" s="21">
        <v>1</v>
      </c>
      <c r="AU89" s="21">
        <v>16.5</v>
      </c>
      <c r="AW89" s="20"/>
      <c r="AX89" s="22"/>
      <c r="AY89" s="21"/>
      <c r="AZ89" s="21"/>
      <c r="BA89" s="21"/>
      <c r="BC89" s="20"/>
      <c r="BD89" s="22"/>
      <c r="BE89" s="21"/>
      <c r="BF89" s="21"/>
      <c r="BG89" s="21"/>
      <c r="BI89" s="20"/>
      <c r="BJ89" s="22"/>
      <c r="BK89" s="21"/>
      <c r="BL89" s="21"/>
      <c r="BM89" s="21"/>
      <c r="BO89" s="20"/>
      <c r="BP89" s="22"/>
      <c r="BQ89" s="21"/>
      <c r="BR89" s="21"/>
      <c r="BS89" s="21"/>
      <c r="BU89" s="20"/>
      <c r="BV89" s="22">
        <v>45821</v>
      </c>
      <c r="BW89" s="21" t="s">
        <v>422</v>
      </c>
      <c r="BX89" s="21">
        <v>70</v>
      </c>
      <c r="BY89" s="21">
        <v>1362.54</v>
      </c>
      <c r="CA89" s="20"/>
      <c r="CB89" s="22">
        <v>45822</v>
      </c>
      <c r="CC89" s="21" t="s">
        <v>421</v>
      </c>
      <c r="CD89" s="21">
        <v>13</v>
      </c>
      <c r="CE89" s="21">
        <v>225.98</v>
      </c>
      <c r="CG89" s="20"/>
      <c r="CH89" s="22"/>
      <c r="CI89" s="21"/>
      <c r="CJ89" s="21"/>
      <c r="CK89" s="21"/>
      <c r="CM89" s="20"/>
      <c r="CN89" s="22"/>
      <c r="CO89" s="21"/>
      <c r="CP89" s="21"/>
      <c r="CQ89" s="21"/>
      <c r="CS89" s="20"/>
      <c r="CT89" s="22">
        <v>45825</v>
      </c>
      <c r="CU89" s="21" t="s">
        <v>437</v>
      </c>
      <c r="CV89" s="21" t="s">
        <v>447</v>
      </c>
      <c r="CW89" s="21" t="s">
        <v>447</v>
      </c>
      <c r="CY89" s="20"/>
      <c r="CZ89" s="22"/>
      <c r="DA89" s="21"/>
      <c r="DB89" s="21"/>
      <c r="DC89" s="21"/>
      <c r="DE89" s="20"/>
      <c r="DF89" s="22"/>
      <c r="DG89" s="21"/>
      <c r="DH89" s="21"/>
      <c r="DI89" s="21"/>
      <c r="DK89" s="20"/>
      <c r="DL89" s="22">
        <v>45828</v>
      </c>
      <c r="DM89" s="21" t="s">
        <v>394</v>
      </c>
      <c r="DN89" s="21">
        <v>5</v>
      </c>
      <c r="DO89" s="21">
        <v>140.75</v>
      </c>
      <c r="DQ89" s="20"/>
      <c r="DR89" s="22">
        <v>45829</v>
      </c>
      <c r="DS89" s="21" t="s">
        <v>423</v>
      </c>
      <c r="DT89" s="21">
        <v>28</v>
      </c>
      <c r="DU89" s="21">
        <v>606.98</v>
      </c>
      <c r="DW89" s="20"/>
      <c r="DX89" s="22">
        <v>45830</v>
      </c>
      <c r="DY89" s="21" t="s">
        <v>415</v>
      </c>
      <c r="DZ89" s="21">
        <v>1</v>
      </c>
      <c r="EA89" s="21">
        <v>23.25</v>
      </c>
      <c r="EC89" s="20"/>
      <c r="ED89" s="22"/>
      <c r="EE89" s="21"/>
      <c r="EF89" s="21"/>
      <c r="EG89" s="21"/>
      <c r="EI89" s="20"/>
      <c r="EJ89" s="22">
        <v>45832</v>
      </c>
      <c r="EK89" s="21" t="s">
        <v>408</v>
      </c>
      <c r="EL89" s="21">
        <v>1</v>
      </c>
      <c r="EM89" s="21">
        <v>14.4</v>
      </c>
      <c r="EO89" s="20"/>
      <c r="EP89" s="22"/>
      <c r="EQ89" s="21"/>
      <c r="ER89" s="21"/>
      <c r="ES89" s="21"/>
      <c r="EU89" s="20"/>
      <c r="EV89" s="22">
        <v>45834</v>
      </c>
      <c r="EW89" s="21" t="s">
        <v>424</v>
      </c>
      <c r="EX89" s="21">
        <v>3</v>
      </c>
      <c r="EY89" s="21">
        <v>86.7</v>
      </c>
      <c r="FA89" s="20"/>
      <c r="FB89" s="22">
        <v>45835</v>
      </c>
      <c r="FC89" s="21" t="s">
        <v>394</v>
      </c>
      <c r="FD89" s="21">
        <v>1</v>
      </c>
      <c r="FE89" s="21">
        <v>27.88</v>
      </c>
      <c r="FG89" s="20"/>
      <c r="FH89" s="22">
        <v>45836</v>
      </c>
      <c r="FI89" s="21" t="s">
        <v>423</v>
      </c>
      <c r="FJ89" s="21">
        <v>62</v>
      </c>
      <c r="FK89" s="21">
        <v>1346.83</v>
      </c>
      <c r="FM89" s="20"/>
      <c r="FN89" s="22">
        <v>45837</v>
      </c>
      <c r="FO89" s="21" t="s">
        <v>422</v>
      </c>
      <c r="FP89" s="21">
        <v>20</v>
      </c>
      <c r="FQ89" s="21">
        <v>402.98</v>
      </c>
      <c r="FS89" s="20"/>
      <c r="FT89" s="22">
        <v>45838</v>
      </c>
      <c r="FU89" s="21" t="s">
        <v>394</v>
      </c>
      <c r="FV89" s="21">
        <v>3</v>
      </c>
      <c r="FW89" s="21">
        <v>82.5</v>
      </c>
      <c r="FY89" s="20"/>
      <c r="FZ89" s="22"/>
      <c r="GA89" s="21"/>
      <c r="GB89" s="21"/>
      <c r="GC89" s="21"/>
    </row>
    <row r="90" spans="1:185" x14ac:dyDescent="0.2">
      <c r="A90" s="20"/>
      <c r="B90" s="22">
        <v>45809</v>
      </c>
      <c r="C90" s="21" t="s">
        <v>409</v>
      </c>
      <c r="D90" s="21">
        <v>4</v>
      </c>
      <c r="E90" s="21">
        <v>76.25</v>
      </c>
      <c r="G90" s="20"/>
      <c r="H90" s="22"/>
      <c r="I90" s="21"/>
      <c r="J90" s="21"/>
      <c r="K90" s="21"/>
      <c r="M90" s="20"/>
      <c r="N90" s="22"/>
      <c r="O90" s="21"/>
      <c r="P90" s="21"/>
      <c r="Q90" s="21"/>
      <c r="S90" s="20"/>
      <c r="T90" s="22"/>
      <c r="U90" s="21"/>
      <c r="V90" s="21"/>
      <c r="W90" s="21"/>
      <c r="Y90" s="20"/>
      <c r="Z90" s="22">
        <v>45813</v>
      </c>
      <c r="AA90" s="21" t="s">
        <v>437</v>
      </c>
      <c r="AB90" s="21" t="s">
        <v>447</v>
      </c>
      <c r="AC90" s="21" t="s">
        <v>447</v>
      </c>
      <c r="AE90" s="20"/>
      <c r="AF90" s="22">
        <v>45814</v>
      </c>
      <c r="AG90" s="21" t="s">
        <v>423</v>
      </c>
      <c r="AH90" s="21">
        <v>60</v>
      </c>
      <c r="AI90" s="21">
        <v>1305.69</v>
      </c>
      <c r="AK90" s="20"/>
      <c r="AL90" s="22">
        <v>45815</v>
      </c>
      <c r="AM90" s="21" t="s">
        <v>410</v>
      </c>
      <c r="AN90" s="21">
        <v>2</v>
      </c>
      <c r="AO90" s="21">
        <v>51.7</v>
      </c>
      <c r="AQ90" s="20"/>
      <c r="AR90" s="22">
        <v>45816</v>
      </c>
      <c r="AS90" s="21" t="s">
        <v>437</v>
      </c>
      <c r="AT90" s="21" t="s">
        <v>447</v>
      </c>
      <c r="AU90" s="21" t="s">
        <v>447</v>
      </c>
      <c r="AW90" s="20"/>
      <c r="AX90" s="22"/>
      <c r="AY90" s="21"/>
      <c r="AZ90" s="21"/>
      <c r="BA90" s="21"/>
      <c r="BC90" s="20"/>
      <c r="BD90" s="22"/>
      <c r="BE90" s="21"/>
      <c r="BF90" s="21"/>
      <c r="BG90" s="21"/>
      <c r="BI90" s="20"/>
      <c r="BJ90" s="22"/>
      <c r="BK90" s="21"/>
      <c r="BL90" s="21"/>
      <c r="BM90" s="21"/>
      <c r="BO90" s="20"/>
      <c r="BP90" s="22"/>
      <c r="BQ90" s="21"/>
      <c r="BR90" s="21"/>
      <c r="BS90" s="21"/>
      <c r="BU90" s="20"/>
      <c r="BV90" s="22">
        <v>45821</v>
      </c>
      <c r="BW90" s="21" t="s">
        <v>421</v>
      </c>
      <c r="BX90" s="21">
        <v>26</v>
      </c>
      <c r="BY90" s="21">
        <v>392.03</v>
      </c>
      <c r="CA90" s="20"/>
      <c r="CB90" s="22">
        <v>45822</v>
      </c>
      <c r="CC90" s="21" t="s">
        <v>410</v>
      </c>
      <c r="CD90" s="21">
        <v>3</v>
      </c>
      <c r="CE90" s="21">
        <v>74.900000000000006</v>
      </c>
      <c r="CG90" s="20"/>
      <c r="CH90" s="22"/>
      <c r="CI90" s="21"/>
      <c r="CJ90" s="21"/>
      <c r="CK90" s="21"/>
      <c r="CM90" s="20"/>
      <c r="CN90" s="22"/>
      <c r="CO90" s="21"/>
      <c r="CP90" s="21"/>
      <c r="CQ90" s="21"/>
      <c r="CS90" s="20"/>
      <c r="CT90" s="22"/>
      <c r="CU90" s="21"/>
      <c r="CV90" s="21"/>
      <c r="CW90" s="21"/>
      <c r="CY90" s="20"/>
      <c r="CZ90" s="22"/>
      <c r="DA90" s="21"/>
      <c r="DB90" s="21"/>
      <c r="DC90" s="21"/>
      <c r="DE90" s="20"/>
      <c r="DF90" s="22"/>
      <c r="DG90" s="21"/>
      <c r="DH90" s="21"/>
      <c r="DI90" s="21"/>
      <c r="DK90" s="20"/>
      <c r="DL90" s="22">
        <v>45828</v>
      </c>
      <c r="DM90" s="21" t="s">
        <v>424</v>
      </c>
      <c r="DN90" s="21">
        <v>8</v>
      </c>
      <c r="DO90" s="21">
        <v>210</v>
      </c>
      <c r="DQ90" s="20"/>
      <c r="DR90" s="22">
        <v>45829</v>
      </c>
      <c r="DS90" s="21" t="s">
        <v>422</v>
      </c>
      <c r="DT90" s="21">
        <v>48</v>
      </c>
      <c r="DU90" s="21">
        <v>911.55</v>
      </c>
      <c r="DW90" s="20"/>
      <c r="DX90" s="22">
        <v>45830</v>
      </c>
      <c r="DY90" s="21" t="s">
        <v>394</v>
      </c>
      <c r="DZ90" s="21">
        <v>2</v>
      </c>
      <c r="EA90" s="21">
        <v>51.7</v>
      </c>
      <c r="EC90" s="20"/>
      <c r="ED90" s="22"/>
      <c r="EE90" s="21"/>
      <c r="EF90" s="21"/>
      <c r="EG90" s="21"/>
      <c r="EI90" s="20"/>
      <c r="EJ90" s="22">
        <v>45832</v>
      </c>
      <c r="EK90" s="21" t="s">
        <v>437</v>
      </c>
      <c r="EL90" s="21" t="s">
        <v>447</v>
      </c>
      <c r="EM90" s="21" t="s">
        <v>447</v>
      </c>
      <c r="EO90" s="20"/>
      <c r="EP90" s="22"/>
      <c r="EQ90" s="21"/>
      <c r="ER90" s="21"/>
      <c r="ES90" s="21"/>
      <c r="EU90" s="20"/>
      <c r="EV90" s="22">
        <v>45834</v>
      </c>
      <c r="EW90" s="21" t="s">
        <v>423</v>
      </c>
      <c r="EX90" s="21">
        <v>32</v>
      </c>
      <c r="EY90" s="21">
        <v>657.13</v>
      </c>
      <c r="FA90" s="20"/>
      <c r="FB90" s="22">
        <v>45835</v>
      </c>
      <c r="FC90" s="21" t="s">
        <v>424</v>
      </c>
      <c r="FD90" s="21">
        <v>8</v>
      </c>
      <c r="FE90" s="21">
        <v>230.85</v>
      </c>
      <c r="FG90" s="20"/>
      <c r="FH90" s="22">
        <v>45836</v>
      </c>
      <c r="FI90" s="21" t="s">
        <v>422</v>
      </c>
      <c r="FJ90" s="21">
        <v>26</v>
      </c>
      <c r="FK90" s="21">
        <v>510.6</v>
      </c>
      <c r="FM90" s="20"/>
      <c r="FN90" s="22">
        <v>45837</v>
      </c>
      <c r="FO90" s="21" t="s">
        <v>421</v>
      </c>
      <c r="FP90" s="21">
        <v>7</v>
      </c>
      <c r="FQ90" s="21">
        <v>109.05</v>
      </c>
      <c r="FS90" s="20"/>
      <c r="FT90" s="22">
        <v>45838</v>
      </c>
      <c r="FU90" s="21" t="s">
        <v>424</v>
      </c>
      <c r="FV90" s="21">
        <v>6</v>
      </c>
      <c r="FW90" s="21">
        <v>186.7</v>
      </c>
      <c r="FY90" s="20"/>
      <c r="FZ90" s="22"/>
      <c r="GA90" s="21"/>
      <c r="GB90" s="21"/>
      <c r="GC90" s="21"/>
    </row>
    <row r="91" spans="1:185" x14ac:dyDescent="0.2">
      <c r="A91" s="20"/>
      <c r="B91" s="22">
        <v>45809</v>
      </c>
      <c r="C91" s="21" t="s">
        <v>437</v>
      </c>
      <c r="D91" s="21">
        <v>2</v>
      </c>
      <c r="E91" s="21">
        <v>114</v>
      </c>
      <c r="G91" s="20"/>
      <c r="H91" s="22"/>
      <c r="I91" s="21"/>
      <c r="J91" s="21"/>
      <c r="K91" s="21"/>
      <c r="M91" s="20"/>
      <c r="N91" s="22"/>
      <c r="O91" s="21"/>
      <c r="P91" s="21"/>
      <c r="Q91" s="21"/>
      <c r="S91" s="20"/>
      <c r="T91" s="22"/>
      <c r="U91" s="21"/>
      <c r="V91" s="21"/>
      <c r="W91" s="21"/>
      <c r="Y91" s="20"/>
      <c r="Z91" s="22"/>
      <c r="AA91" s="21"/>
      <c r="AB91" s="21"/>
      <c r="AC91" s="21"/>
      <c r="AE91" s="20"/>
      <c r="AF91" s="22">
        <v>45814</v>
      </c>
      <c r="AG91" s="21" t="s">
        <v>422</v>
      </c>
      <c r="AH91" s="21">
        <v>49</v>
      </c>
      <c r="AI91" s="21">
        <v>952.51</v>
      </c>
      <c r="AK91" s="20"/>
      <c r="AL91" s="22">
        <v>45815</v>
      </c>
      <c r="AM91" s="21" t="s">
        <v>409</v>
      </c>
      <c r="AN91" s="21">
        <v>3</v>
      </c>
      <c r="AO91" s="21">
        <v>55.38</v>
      </c>
      <c r="AQ91" s="20"/>
      <c r="AR91" s="22"/>
      <c r="AS91" s="21"/>
      <c r="AT91" s="21"/>
      <c r="AU91" s="21"/>
      <c r="AW91" s="20"/>
      <c r="AX91" s="22"/>
      <c r="AY91" s="21"/>
      <c r="AZ91" s="21"/>
      <c r="BA91" s="21"/>
      <c r="BC91" s="20"/>
      <c r="BD91" s="22"/>
      <c r="BE91" s="21"/>
      <c r="BF91" s="21"/>
      <c r="BG91" s="21"/>
      <c r="BI91" s="20"/>
      <c r="BJ91" s="22"/>
      <c r="BK91" s="21"/>
      <c r="BL91" s="21"/>
      <c r="BM91" s="21"/>
      <c r="BO91" s="20"/>
      <c r="BP91" s="22"/>
      <c r="BQ91" s="21"/>
      <c r="BR91" s="21"/>
      <c r="BS91" s="21"/>
      <c r="BU91" s="20"/>
      <c r="BV91" s="22">
        <v>45821</v>
      </c>
      <c r="BW91" s="21" t="s">
        <v>410</v>
      </c>
      <c r="BX91" s="21">
        <v>6</v>
      </c>
      <c r="BY91" s="21">
        <v>153.75</v>
      </c>
      <c r="CA91" s="20"/>
      <c r="CB91" s="22">
        <v>45822</v>
      </c>
      <c r="CC91" s="21" t="s">
        <v>409</v>
      </c>
      <c r="CD91" s="21">
        <v>3</v>
      </c>
      <c r="CE91" s="21">
        <v>63.25</v>
      </c>
      <c r="CG91" s="20"/>
      <c r="CH91" s="22"/>
      <c r="CI91" s="21"/>
      <c r="CJ91" s="21"/>
      <c r="CK91" s="21"/>
      <c r="CM91" s="20"/>
      <c r="CN91" s="22"/>
      <c r="CO91" s="21"/>
      <c r="CP91" s="21"/>
      <c r="CQ91" s="21"/>
      <c r="CS91" s="20"/>
      <c r="CT91" s="22"/>
      <c r="CU91" s="21"/>
      <c r="CV91" s="21"/>
      <c r="CW91" s="21"/>
      <c r="CY91" s="20"/>
      <c r="CZ91" s="22"/>
      <c r="DA91" s="21"/>
      <c r="DB91" s="21"/>
      <c r="DC91" s="21"/>
      <c r="DE91" s="20"/>
      <c r="DF91" s="22"/>
      <c r="DG91" s="21"/>
      <c r="DH91" s="21"/>
      <c r="DI91" s="21"/>
      <c r="DK91" s="20"/>
      <c r="DL91" s="22">
        <v>45828</v>
      </c>
      <c r="DM91" s="21" t="s">
        <v>423</v>
      </c>
      <c r="DN91" s="21">
        <v>85</v>
      </c>
      <c r="DO91" s="21">
        <v>1777.33</v>
      </c>
      <c r="DQ91" s="20"/>
      <c r="DR91" s="22">
        <v>45829</v>
      </c>
      <c r="DS91" s="21" t="s">
        <v>421</v>
      </c>
      <c r="DT91" s="21">
        <v>13</v>
      </c>
      <c r="DU91" s="21">
        <v>192.25</v>
      </c>
      <c r="DW91" s="20"/>
      <c r="DX91" s="22">
        <v>45830</v>
      </c>
      <c r="DY91" s="21" t="s">
        <v>423</v>
      </c>
      <c r="DZ91" s="21">
        <v>37</v>
      </c>
      <c r="EA91" s="21">
        <v>817.65</v>
      </c>
      <c r="EC91" s="20"/>
      <c r="ED91" s="22"/>
      <c r="EE91" s="21"/>
      <c r="EF91" s="21"/>
      <c r="EG91" s="21"/>
      <c r="EI91" s="20"/>
      <c r="EJ91" s="22"/>
      <c r="EK91" s="21"/>
      <c r="EL91" s="21"/>
      <c r="EM91" s="21"/>
      <c r="EO91" s="20"/>
      <c r="EP91" s="22"/>
      <c r="EQ91" s="21"/>
      <c r="ER91" s="21"/>
      <c r="ES91" s="21"/>
      <c r="EU91" s="20"/>
      <c r="EV91" s="22">
        <v>45834</v>
      </c>
      <c r="EW91" s="21" t="s">
        <v>422</v>
      </c>
      <c r="EX91" s="21">
        <v>55</v>
      </c>
      <c r="EY91" s="21">
        <v>1034.21</v>
      </c>
      <c r="FA91" s="20"/>
      <c r="FB91" s="22">
        <v>45835</v>
      </c>
      <c r="FC91" s="21" t="s">
        <v>423</v>
      </c>
      <c r="FD91" s="21">
        <v>62</v>
      </c>
      <c r="FE91" s="21">
        <v>1497.36</v>
      </c>
      <c r="FG91" s="20"/>
      <c r="FH91" s="22">
        <v>45836</v>
      </c>
      <c r="FI91" s="21" t="s">
        <v>421</v>
      </c>
      <c r="FJ91" s="21">
        <v>5</v>
      </c>
      <c r="FK91" s="21">
        <v>68.75</v>
      </c>
      <c r="FM91" s="20"/>
      <c r="FN91" s="22">
        <v>45837</v>
      </c>
      <c r="FO91" s="21" t="s">
        <v>411</v>
      </c>
      <c r="FP91" s="21">
        <v>2</v>
      </c>
      <c r="FQ91" s="21">
        <v>54.75</v>
      </c>
      <c r="FS91" s="20"/>
      <c r="FT91" s="22">
        <v>45838</v>
      </c>
      <c r="FU91" s="21" t="s">
        <v>423</v>
      </c>
      <c r="FV91" s="21">
        <v>35</v>
      </c>
      <c r="FW91" s="21">
        <v>802.08</v>
      </c>
      <c r="FY91" s="20"/>
      <c r="FZ91" s="22"/>
      <c r="GA91" s="21"/>
      <c r="GB91" s="21"/>
      <c r="GC91" s="21"/>
    </row>
    <row r="92" spans="1:185" x14ac:dyDescent="0.2">
      <c r="A92" s="20"/>
      <c r="B92" s="22"/>
      <c r="C92" s="21"/>
      <c r="D92" s="21"/>
      <c r="E92" s="21"/>
      <c r="G92" s="20"/>
      <c r="H92" s="22"/>
      <c r="I92" s="21"/>
      <c r="J92" s="21"/>
      <c r="K92" s="21"/>
      <c r="M92" s="20"/>
      <c r="N92" s="22"/>
      <c r="O92" s="21"/>
      <c r="P92" s="21"/>
      <c r="Q92" s="21"/>
      <c r="S92" s="20"/>
      <c r="T92" s="22"/>
      <c r="U92" s="21"/>
      <c r="V92" s="21"/>
      <c r="W92" s="21"/>
      <c r="Y92" s="20"/>
      <c r="Z92" s="22"/>
      <c r="AA92" s="21"/>
      <c r="AB92" s="21"/>
      <c r="AC92" s="21"/>
      <c r="AE92" s="20"/>
      <c r="AF92" s="22">
        <v>45814</v>
      </c>
      <c r="AG92" s="21" t="s">
        <v>421</v>
      </c>
      <c r="AH92" s="21">
        <v>36</v>
      </c>
      <c r="AI92" s="21">
        <v>556.95000000000005</v>
      </c>
      <c r="AK92" s="20"/>
      <c r="AL92" s="22">
        <v>45815</v>
      </c>
      <c r="AM92" s="21" t="s">
        <v>437</v>
      </c>
      <c r="AN92" s="21" t="s">
        <v>447</v>
      </c>
      <c r="AO92" s="21" t="s">
        <v>447</v>
      </c>
      <c r="AQ92" s="20"/>
      <c r="AR92" s="22"/>
      <c r="AS92" s="21"/>
      <c r="AT92" s="21"/>
      <c r="AU92" s="21"/>
      <c r="AW92" s="20"/>
      <c r="AX92" s="22"/>
      <c r="AY92" s="21"/>
      <c r="AZ92" s="21"/>
      <c r="BA92" s="21"/>
      <c r="BC92" s="20"/>
      <c r="BD92" s="22"/>
      <c r="BE92" s="21"/>
      <c r="BF92" s="21"/>
      <c r="BG92" s="21"/>
      <c r="BI92" s="20"/>
      <c r="BJ92" s="22"/>
      <c r="BK92" s="21"/>
      <c r="BL92" s="21"/>
      <c r="BM92" s="21"/>
      <c r="BO92" s="20"/>
      <c r="BP92" s="22"/>
      <c r="BQ92" s="21"/>
      <c r="BR92" s="21"/>
      <c r="BS92" s="21"/>
      <c r="BU92" s="20"/>
      <c r="BV92" s="22">
        <v>45821</v>
      </c>
      <c r="BW92" s="21" t="s">
        <v>409</v>
      </c>
      <c r="BX92" s="21">
        <v>4</v>
      </c>
      <c r="BY92" s="21">
        <v>84.25</v>
      </c>
      <c r="CA92" s="20"/>
      <c r="CB92" s="22">
        <v>45822</v>
      </c>
      <c r="CC92" s="21" t="s">
        <v>437</v>
      </c>
      <c r="CD92" s="21" t="s">
        <v>447</v>
      </c>
      <c r="CE92" s="21" t="s">
        <v>447</v>
      </c>
      <c r="CG92" s="20"/>
      <c r="CH92" s="22"/>
      <c r="CI92" s="21"/>
      <c r="CJ92" s="21"/>
      <c r="CK92" s="21"/>
      <c r="CM92" s="20"/>
      <c r="CN92" s="22"/>
      <c r="CO92" s="21"/>
      <c r="CP92" s="21"/>
      <c r="CQ92" s="21"/>
      <c r="CS92" s="20"/>
      <c r="CT92" s="22"/>
      <c r="CU92" s="21"/>
      <c r="CV92" s="21"/>
      <c r="CW92" s="21"/>
      <c r="CY92" s="20"/>
      <c r="CZ92" s="22"/>
      <c r="DA92" s="21"/>
      <c r="DB92" s="21"/>
      <c r="DC92" s="21"/>
      <c r="DE92" s="20"/>
      <c r="DF92" s="22"/>
      <c r="DG92" s="21"/>
      <c r="DH92" s="21"/>
      <c r="DI92" s="21"/>
      <c r="DK92" s="20"/>
      <c r="DL92" s="22">
        <v>45828</v>
      </c>
      <c r="DM92" s="21" t="s">
        <v>422</v>
      </c>
      <c r="DN92" s="21">
        <v>62</v>
      </c>
      <c r="DO92" s="21">
        <v>1209.56</v>
      </c>
      <c r="DQ92" s="20"/>
      <c r="DR92" s="22">
        <v>45829</v>
      </c>
      <c r="DS92" s="21" t="s">
        <v>410</v>
      </c>
      <c r="DT92" s="21">
        <v>1</v>
      </c>
      <c r="DU92" s="21">
        <v>20.25</v>
      </c>
      <c r="DW92" s="20"/>
      <c r="DX92" s="22">
        <v>45830</v>
      </c>
      <c r="DY92" s="21" t="s">
        <v>422</v>
      </c>
      <c r="DZ92" s="21">
        <v>38</v>
      </c>
      <c r="EA92" s="21">
        <v>794.28</v>
      </c>
      <c r="EC92" s="20"/>
      <c r="ED92" s="22"/>
      <c r="EE92" s="21"/>
      <c r="EF92" s="21"/>
      <c r="EG92" s="21"/>
      <c r="EI92" s="20"/>
      <c r="EJ92" s="22"/>
      <c r="EK92" s="21"/>
      <c r="EL92" s="21"/>
      <c r="EM92" s="21"/>
      <c r="EO92" s="20"/>
      <c r="EP92" s="22"/>
      <c r="EQ92" s="21"/>
      <c r="ER92" s="21"/>
      <c r="ES92" s="21"/>
      <c r="EU92" s="20"/>
      <c r="EV92" s="22">
        <v>45834</v>
      </c>
      <c r="EW92" s="21" t="s">
        <v>421</v>
      </c>
      <c r="EX92" s="21">
        <v>16</v>
      </c>
      <c r="EY92" s="21">
        <v>265.5</v>
      </c>
      <c r="FA92" s="20"/>
      <c r="FB92" s="22">
        <v>45835</v>
      </c>
      <c r="FC92" s="21" t="s">
        <v>422</v>
      </c>
      <c r="FD92" s="21">
        <v>55</v>
      </c>
      <c r="FE92" s="21">
        <v>1085.53</v>
      </c>
      <c r="FG92" s="20"/>
      <c r="FH92" s="22">
        <v>45836</v>
      </c>
      <c r="FI92" s="21" t="s">
        <v>410</v>
      </c>
      <c r="FJ92" s="21">
        <v>2</v>
      </c>
      <c r="FK92" s="21">
        <v>38.25</v>
      </c>
      <c r="FM92" s="20"/>
      <c r="FN92" s="22">
        <v>45837</v>
      </c>
      <c r="FO92" s="21" t="s">
        <v>409</v>
      </c>
      <c r="FP92" s="21">
        <v>1</v>
      </c>
      <c r="FQ92" s="21">
        <v>22.8</v>
      </c>
      <c r="FS92" s="20"/>
      <c r="FT92" s="22">
        <v>45838</v>
      </c>
      <c r="FU92" s="21" t="s">
        <v>422</v>
      </c>
      <c r="FV92" s="21">
        <v>26</v>
      </c>
      <c r="FW92" s="21">
        <v>496.45</v>
      </c>
      <c r="FY92" s="20"/>
      <c r="FZ92" s="22"/>
      <c r="GA92" s="21"/>
      <c r="GB92" s="21"/>
      <c r="GC92" s="21"/>
    </row>
    <row r="93" spans="1:185" x14ac:dyDescent="0.2">
      <c r="A93" s="20"/>
      <c r="B93" s="22"/>
      <c r="C93" s="21"/>
      <c r="D93" s="21"/>
      <c r="E93" s="21"/>
      <c r="G93" s="20"/>
      <c r="H93" s="22"/>
      <c r="I93" s="21"/>
      <c r="J93" s="21"/>
      <c r="K93" s="21"/>
      <c r="M93" s="20"/>
      <c r="N93" s="22"/>
      <c r="O93" s="21"/>
      <c r="P93" s="21"/>
      <c r="Q93" s="21"/>
      <c r="S93" s="20"/>
      <c r="T93" s="22"/>
      <c r="U93" s="21"/>
      <c r="V93" s="21"/>
      <c r="W93" s="21"/>
      <c r="Y93" s="20"/>
      <c r="Z93" s="22"/>
      <c r="AA93" s="21"/>
      <c r="AB93" s="21"/>
      <c r="AC93" s="21"/>
      <c r="AE93" s="20"/>
      <c r="AF93" s="22">
        <v>45814</v>
      </c>
      <c r="AG93" s="21" t="s">
        <v>410</v>
      </c>
      <c r="AH93" s="21">
        <v>2</v>
      </c>
      <c r="AI93" s="21">
        <v>50.5</v>
      </c>
      <c r="AK93" s="20"/>
      <c r="AL93" s="22"/>
      <c r="AM93" s="21"/>
      <c r="AN93" s="21"/>
      <c r="AO93" s="21"/>
      <c r="AQ93" s="20"/>
      <c r="AR93" s="22"/>
      <c r="AS93" s="21"/>
      <c r="AT93" s="21"/>
      <c r="AU93" s="21"/>
      <c r="AW93" s="20"/>
      <c r="AX93" s="22"/>
      <c r="AY93" s="21"/>
      <c r="AZ93" s="21"/>
      <c r="BA93" s="21"/>
      <c r="BC93" s="20"/>
      <c r="BD93" s="22"/>
      <c r="BE93" s="21"/>
      <c r="BF93" s="21"/>
      <c r="BG93" s="21"/>
      <c r="BI93" s="20"/>
      <c r="BJ93" s="22"/>
      <c r="BK93" s="21"/>
      <c r="BL93" s="21"/>
      <c r="BM93" s="21"/>
      <c r="BO93" s="20"/>
      <c r="BP93" s="22"/>
      <c r="BQ93" s="21"/>
      <c r="BR93" s="21"/>
      <c r="BS93" s="21"/>
      <c r="BU93" s="20"/>
      <c r="BV93" s="22">
        <v>45821</v>
      </c>
      <c r="BW93" s="21" t="s">
        <v>437</v>
      </c>
      <c r="BX93" s="21" t="s">
        <v>447</v>
      </c>
      <c r="BY93" s="21" t="s">
        <v>447</v>
      </c>
      <c r="CA93" s="20"/>
      <c r="CB93" s="22"/>
      <c r="CC93" s="21"/>
      <c r="CD93" s="21"/>
      <c r="CE93" s="21"/>
      <c r="CG93" s="20"/>
      <c r="CH93" s="22"/>
      <c r="CI93" s="21"/>
      <c r="CJ93" s="21"/>
      <c r="CK93" s="21"/>
      <c r="CM93" s="20"/>
      <c r="CN93" s="22"/>
      <c r="CO93" s="21"/>
      <c r="CP93" s="21"/>
      <c r="CQ93" s="21"/>
      <c r="CS93" s="20"/>
      <c r="CT93" s="22"/>
      <c r="CU93" s="21"/>
      <c r="CV93" s="21"/>
      <c r="CW93" s="21"/>
      <c r="CY93" s="20"/>
      <c r="CZ93" s="22"/>
      <c r="DA93" s="21"/>
      <c r="DB93" s="21"/>
      <c r="DC93" s="21"/>
      <c r="DE93" s="20"/>
      <c r="DF93" s="22"/>
      <c r="DG93" s="21"/>
      <c r="DH93" s="21"/>
      <c r="DI93" s="21"/>
      <c r="DK93" s="20"/>
      <c r="DL93" s="22">
        <v>45828</v>
      </c>
      <c r="DM93" s="21" t="s">
        <v>421</v>
      </c>
      <c r="DN93" s="21">
        <v>24</v>
      </c>
      <c r="DO93" s="21">
        <v>358.8</v>
      </c>
      <c r="DQ93" s="20"/>
      <c r="DR93" s="22">
        <v>45829</v>
      </c>
      <c r="DS93" s="21" t="s">
        <v>409</v>
      </c>
      <c r="DT93" s="21">
        <v>2</v>
      </c>
      <c r="DU93" s="21">
        <v>41.25</v>
      </c>
      <c r="DW93" s="20"/>
      <c r="DX93" s="22">
        <v>45830</v>
      </c>
      <c r="DY93" s="21" t="s">
        <v>421</v>
      </c>
      <c r="DZ93" s="21">
        <v>6</v>
      </c>
      <c r="EA93" s="21">
        <v>94.55</v>
      </c>
      <c r="EC93" s="20"/>
      <c r="ED93" s="22"/>
      <c r="EE93" s="21"/>
      <c r="EF93" s="21"/>
      <c r="EG93" s="21"/>
      <c r="EI93" s="20"/>
      <c r="EJ93" s="22"/>
      <c r="EK93" s="21"/>
      <c r="EL93" s="21"/>
      <c r="EM93" s="21"/>
      <c r="EO93" s="20"/>
      <c r="EP93" s="22"/>
      <c r="EQ93" s="21"/>
      <c r="ER93" s="21"/>
      <c r="ES93" s="21"/>
      <c r="EU93" s="20"/>
      <c r="EV93" s="22">
        <v>45834</v>
      </c>
      <c r="EW93" s="21" t="s">
        <v>410</v>
      </c>
      <c r="EX93" s="21">
        <v>1</v>
      </c>
      <c r="EY93" s="21">
        <v>30.25</v>
      </c>
      <c r="FA93" s="20"/>
      <c r="FB93" s="22">
        <v>45835</v>
      </c>
      <c r="FC93" s="21" t="s">
        <v>421</v>
      </c>
      <c r="FD93" s="21">
        <v>22</v>
      </c>
      <c r="FE93" s="21">
        <v>317.3</v>
      </c>
      <c r="FG93" s="20"/>
      <c r="FH93" s="22">
        <v>45836</v>
      </c>
      <c r="FI93" s="21" t="s">
        <v>408</v>
      </c>
      <c r="FJ93" s="21">
        <v>2</v>
      </c>
      <c r="FK93" s="21">
        <v>30.75</v>
      </c>
      <c r="FM93" s="20"/>
      <c r="FN93" s="22">
        <v>45837</v>
      </c>
      <c r="FO93" s="21" t="s">
        <v>408</v>
      </c>
      <c r="FP93" s="21">
        <v>2</v>
      </c>
      <c r="FQ93" s="21">
        <v>36.15</v>
      </c>
      <c r="FS93" s="20"/>
      <c r="FT93" s="22">
        <v>45838</v>
      </c>
      <c r="FU93" s="21" t="s">
        <v>421</v>
      </c>
      <c r="FV93" s="21">
        <v>12</v>
      </c>
      <c r="FW93" s="21">
        <v>188.75</v>
      </c>
      <c r="FY93" s="20"/>
      <c r="FZ93" s="22"/>
      <c r="GA93" s="21"/>
      <c r="GB93" s="21"/>
      <c r="GC93" s="21"/>
    </row>
    <row r="94" spans="1:185" x14ac:dyDescent="0.2">
      <c r="A94" s="20"/>
      <c r="B94" s="22"/>
      <c r="C94" s="21"/>
      <c r="D94" s="21"/>
      <c r="E94" s="21"/>
      <c r="G94" s="20"/>
      <c r="H94" s="22"/>
      <c r="I94" s="21"/>
      <c r="J94" s="21"/>
      <c r="K94" s="21"/>
      <c r="M94" s="20"/>
      <c r="N94" s="22"/>
      <c r="O94" s="21"/>
      <c r="P94" s="21"/>
      <c r="Q94" s="21"/>
      <c r="S94" s="20"/>
      <c r="T94" s="22"/>
      <c r="U94" s="21"/>
      <c r="V94" s="21"/>
      <c r="W94" s="21"/>
      <c r="Y94" s="20"/>
      <c r="Z94" s="22"/>
      <c r="AA94" s="21"/>
      <c r="AB94" s="21"/>
      <c r="AC94" s="21"/>
      <c r="AE94" s="20"/>
      <c r="AF94" s="22">
        <v>45814</v>
      </c>
      <c r="AG94" s="21" t="s">
        <v>409</v>
      </c>
      <c r="AH94" s="21">
        <v>4</v>
      </c>
      <c r="AI94" s="21">
        <v>86.25</v>
      </c>
      <c r="AK94" s="20"/>
      <c r="AL94" s="22"/>
      <c r="AM94" s="21"/>
      <c r="AN94" s="21"/>
      <c r="AO94" s="21"/>
      <c r="AQ94" s="20"/>
      <c r="AR94" s="22"/>
      <c r="AS94" s="21"/>
      <c r="AT94" s="21"/>
      <c r="AU94" s="21"/>
      <c r="AW94" s="20"/>
      <c r="AX94" s="22"/>
      <c r="AY94" s="21"/>
      <c r="AZ94" s="21"/>
      <c r="BA94" s="21"/>
      <c r="BC94" s="20"/>
      <c r="BD94" s="22"/>
      <c r="BE94" s="21"/>
      <c r="BF94" s="21"/>
      <c r="BG94" s="21"/>
      <c r="BI94" s="20"/>
      <c r="BJ94" s="22"/>
      <c r="BK94" s="21"/>
      <c r="BL94" s="21"/>
      <c r="BM94" s="21"/>
      <c r="BO94" s="20"/>
      <c r="BP94" s="22"/>
      <c r="BQ94" s="21"/>
      <c r="BR94" s="21"/>
      <c r="BS94" s="21"/>
      <c r="BU94" s="20"/>
      <c r="BV94" s="22"/>
      <c r="BW94" s="21"/>
      <c r="BX94" s="21"/>
      <c r="BY94" s="21"/>
      <c r="CA94" s="20"/>
      <c r="CB94" s="22"/>
      <c r="CC94" s="21"/>
      <c r="CD94" s="21"/>
      <c r="CE94" s="21"/>
      <c r="CG94" s="20"/>
      <c r="CH94" s="22"/>
      <c r="CI94" s="21"/>
      <c r="CJ94" s="21"/>
      <c r="CK94" s="21"/>
      <c r="CM94" s="20"/>
      <c r="CN94" s="22"/>
      <c r="CO94" s="21"/>
      <c r="CP94" s="21"/>
      <c r="CQ94" s="21"/>
      <c r="CS94" s="20"/>
      <c r="CT94" s="22"/>
      <c r="CU94" s="21"/>
      <c r="CV94" s="21"/>
      <c r="CW94" s="21"/>
      <c r="CY94" s="20"/>
      <c r="CZ94" s="22"/>
      <c r="DA94" s="21"/>
      <c r="DB94" s="21"/>
      <c r="DC94" s="21"/>
      <c r="DE94" s="20"/>
      <c r="DF94" s="22"/>
      <c r="DG94" s="21"/>
      <c r="DH94" s="21"/>
      <c r="DI94" s="21"/>
      <c r="DK94" s="20"/>
      <c r="DL94" s="22">
        <v>45828</v>
      </c>
      <c r="DM94" s="21" t="s">
        <v>411</v>
      </c>
      <c r="DN94" s="21">
        <v>2</v>
      </c>
      <c r="DO94" s="21">
        <v>62.6</v>
      </c>
      <c r="DQ94" s="20"/>
      <c r="DR94" s="22">
        <v>45829</v>
      </c>
      <c r="DS94" s="21" t="s">
        <v>408</v>
      </c>
      <c r="DT94" s="21">
        <v>2</v>
      </c>
      <c r="DU94" s="21">
        <v>27.25</v>
      </c>
      <c r="DW94" s="20"/>
      <c r="DX94" s="22">
        <v>45830</v>
      </c>
      <c r="DY94" s="21" t="s">
        <v>410</v>
      </c>
      <c r="DZ94" s="21">
        <v>2</v>
      </c>
      <c r="EA94" s="21">
        <v>44.75</v>
      </c>
      <c r="EC94" s="20"/>
      <c r="ED94" s="22"/>
      <c r="EE94" s="21"/>
      <c r="EF94" s="21"/>
      <c r="EG94" s="21"/>
      <c r="EI94" s="20"/>
      <c r="EJ94" s="22"/>
      <c r="EK94" s="21"/>
      <c r="EL94" s="21"/>
      <c r="EM94" s="21"/>
      <c r="EO94" s="20"/>
      <c r="EP94" s="22"/>
      <c r="EQ94" s="21"/>
      <c r="ER94" s="21"/>
      <c r="ES94" s="21"/>
      <c r="EU94" s="20"/>
      <c r="EV94" s="22">
        <v>45834</v>
      </c>
      <c r="EW94" s="21" t="s">
        <v>409</v>
      </c>
      <c r="EX94" s="21">
        <v>5</v>
      </c>
      <c r="EY94" s="21">
        <v>95.05</v>
      </c>
      <c r="FA94" s="20"/>
      <c r="FB94" s="22">
        <v>45835</v>
      </c>
      <c r="FC94" s="21" t="s">
        <v>410</v>
      </c>
      <c r="FD94" s="21">
        <v>2</v>
      </c>
      <c r="FE94" s="21">
        <v>51.7</v>
      </c>
      <c r="FG94" s="20"/>
      <c r="FH94" s="22">
        <v>45836</v>
      </c>
      <c r="FI94" s="21" t="s">
        <v>437</v>
      </c>
      <c r="FJ94" s="21" t="s">
        <v>447</v>
      </c>
      <c r="FK94" s="21" t="s">
        <v>447</v>
      </c>
      <c r="FM94" s="20"/>
      <c r="FN94" s="22">
        <v>45837</v>
      </c>
      <c r="FO94" s="21" t="s">
        <v>437</v>
      </c>
      <c r="FP94" s="21">
        <v>1</v>
      </c>
      <c r="FQ94" s="21">
        <v>43.7</v>
      </c>
      <c r="FS94" s="20"/>
      <c r="FT94" s="22">
        <v>45838</v>
      </c>
      <c r="FU94" s="21" t="s">
        <v>410</v>
      </c>
      <c r="FV94" s="21">
        <v>2</v>
      </c>
      <c r="FW94" s="21">
        <v>43.5</v>
      </c>
      <c r="FY94" s="20"/>
      <c r="FZ94" s="22"/>
      <c r="GA94" s="21"/>
      <c r="GB94" s="21"/>
      <c r="GC94" s="21"/>
    </row>
    <row r="95" spans="1:185" x14ac:dyDescent="0.2">
      <c r="A95" s="20"/>
      <c r="B95" s="22"/>
      <c r="C95" s="21"/>
      <c r="D95" s="21"/>
      <c r="E95" s="21"/>
      <c r="G95" s="20"/>
      <c r="H95" s="22"/>
      <c r="I95" s="21"/>
      <c r="J95" s="21"/>
      <c r="K95" s="21"/>
      <c r="M95" s="20"/>
      <c r="N95" s="22"/>
      <c r="O95" s="21"/>
      <c r="P95" s="21"/>
      <c r="Q95" s="21"/>
      <c r="S95" s="20"/>
      <c r="T95" s="22"/>
      <c r="U95" s="21"/>
      <c r="V95" s="21"/>
      <c r="W95" s="21"/>
      <c r="Y95" s="20"/>
      <c r="Z95" s="22"/>
      <c r="AA95" s="21"/>
      <c r="AB95" s="21"/>
      <c r="AC95" s="21"/>
      <c r="AE95" s="20"/>
      <c r="AF95" s="22">
        <v>45814</v>
      </c>
      <c r="AG95" s="21" t="s">
        <v>408</v>
      </c>
      <c r="AH95" s="21">
        <v>2</v>
      </c>
      <c r="AI95" s="21">
        <v>35.25</v>
      </c>
      <c r="AK95" s="20"/>
      <c r="AL95" s="22"/>
      <c r="AM95" s="21"/>
      <c r="AN95" s="21"/>
      <c r="AO95" s="21"/>
      <c r="AQ95" s="20"/>
      <c r="AR95" s="22"/>
      <c r="AS95" s="21"/>
      <c r="AT95" s="21"/>
      <c r="AU95" s="21"/>
      <c r="AW95" s="20"/>
      <c r="AX95" s="22"/>
      <c r="AY95" s="21"/>
      <c r="AZ95" s="21"/>
      <c r="BA95" s="21"/>
      <c r="BC95" s="20"/>
      <c r="BD95" s="22"/>
      <c r="BE95" s="21"/>
      <c r="BF95" s="21"/>
      <c r="BG95" s="21"/>
      <c r="BI95" s="20"/>
      <c r="BJ95" s="22"/>
      <c r="BK95" s="21"/>
      <c r="BL95" s="21"/>
      <c r="BM95" s="21"/>
      <c r="BO95" s="20"/>
      <c r="BP95" s="22"/>
      <c r="BQ95" s="21"/>
      <c r="BR95" s="21"/>
      <c r="BS95" s="21"/>
      <c r="BU95" s="20"/>
      <c r="BV95" s="22"/>
      <c r="BW95" s="21"/>
      <c r="BX95" s="21"/>
      <c r="BY95" s="21"/>
      <c r="CA95" s="20"/>
      <c r="CB95" s="22"/>
      <c r="CC95" s="21"/>
      <c r="CD95" s="21"/>
      <c r="CE95" s="21"/>
      <c r="CG95" s="20"/>
      <c r="CH95" s="22"/>
      <c r="CI95" s="21"/>
      <c r="CJ95" s="21"/>
      <c r="CK95" s="21"/>
      <c r="CM95" s="20"/>
      <c r="CN95" s="22"/>
      <c r="CO95" s="21"/>
      <c r="CP95" s="21"/>
      <c r="CQ95" s="21"/>
      <c r="CS95" s="20"/>
      <c r="CT95" s="22"/>
      <c r="CU95" s="21"/>
      <c r="CV95" s="21"/>
      <c r="CW95" s="21"/>
      <c r="CY95" s="20"/>
      <c r="CZ95" s="22"/>
      <c r="DA95" s="21"/>
      <c r="DB95" s="21"/>
      <c r="DC95" s="21"/>
      <c r="DE95" s="20"/>
      <c r="DF95" s="22"/>
      <c r="DG95" s="21"/>
      <c r="DH95" s="21"/>
      <c r="DI95" s="21"/>
      <c r="DK95" s="20"/>
      <c r="DL95" s="22">
        <v>45828</v>
      </c>
      <c r="DM95" s="21" t="s">
        <v>410</v>
      </c>
      <c r="DN95" s="21">
        <v>1</v>
      </c>
      <c r="DO95" s="21">
        <v>25.5</v>
      </c>
      <c r="DQ95" s="20"/>
      <c r="DR95" s="22">
        <v>45829</v>
      </c>
      <c r="DS95" s="21" t="s">
        <v>437</v>
      </c>
      <c r="DT95" s="21" t="s">
        <v>447</v>
      </c>
      <c r="DU95" s="21" t="s">
        <v>447</v>
      </c>
      <c r="DW95" s="20"/>
      <c r="DX95" s="22">
        <v>45830</v>
      </c>
      <c r="DY95" s="21" t="s">
        <v>409</v>
      </c>
      <c r="DZ95" s="21">
        <v>3</v>
      </c>
      <c r="EA95" s="21">
        <v>63.63</v>
      </c>
      <c r="EC95" s="20"/>
      <c r="ED95" s="22"/>
      <c r="EE95" s="21"/>
      <c r="EF95" s="21"/>
      <c r="EG95" s="21"/>
      <c r="EI95" s="20"/>
      <c r="EJ95" s="22"/>
      <c r="EK95" s="21"/>
      <c r="EL95" s="21"/>
      <c r="EM95" s="21"/>
      <c r="EO95" s="20"/>
      <c r="EP95" s="22"/>
      <c r="EQ95" s="21"/>
      <c r="ER95" s="21"/>
      <c r="ES95" s="21"/>
      <c r="EU95" s="20"/>
      <c r="EV95" s="22">
        <v>45834</v>
      </c>
      <c r="EW95" s="21" t="s">
        <v>408</v>
      </c>
      <c r="EX95" s="21">
        <v>2</v>
      </c>
      <c r="EY95" s="21">
        <v>37.5</v>
      </c>
      <c r="FA95" s="20"/>
      <c r="FB95" s="22">
        <v>45835</v>
      </c>
      <c r="FC95" s="21" t="s">
        <v>409</v>
      </c>
      <c r="FD95" s="21">
        <v>6</v>
      </c>
      <c r="FE95" s="21">
        <v>116.25</v>
      </c>
      <c r="FG95" s="20"/>
      <c r="FH95" s="22"/>
      <c r="FI95" s="21"/>
      <c r="FJ95" s="21"/>
      <c r="FK95" s="21"/>
      <c r="FM95" s="20"/>
      <c r="FN95" s="22"/>
      <c r="FO95" s="21"/>
      <c r="FP95" s="21"/>
      <c r="FQ95" s="21"/>
      <c r="FS95" s="20"/>
      <c r="FT95" s="22">
        <v>45838</v>
      </c>
      <c r="FU95" s="21" t="s">
        <v>409</v>
      </c>
      <c r="FV95" s="21">
        <v>3</v>
      </c>
      <c r="FW95" s="21">
        <v>65.7</v>
      </c>
      <c r="FY95" s="20"/>
      <c r="FZ95" s="22"/>
      <c r="GA95" s="21"/>
      <c r="GB95" s="21"/>
      <c r="GC95" s="21"/>
    </row>
    <row r="96" spans="1:185" x14ac:dyDescent="0.2">
      <c r="A96" s="20"/>
      <c r="B96" s="22"/>
      <c r="C96" s="21"/>
      <c r="D96" s="21"/>
      <c r="E96" s="21"/>
      <c r="G96" s="20"/>
      <c r="H96" s="22"/>
      <c r="I96" s="21"/>
      <c r="J96" s="21"/>
      <c r="K96" s="21"/>
      <c r="M96" s="20"/>
      <c r="N96" s="22"/>
      <c r="O96" s="21"/>
      <c r="P96" s="21"/>
      <c r="Q96" s="21"/>
      <c r="S96" s="20"/>
      <c r="T96" s="22"/>
      <c r="U96" s="21"/>
      <c r="V96" s="21"/>
      <c r="W96" s="21"/>
      <c r="Y96" s="20"/>
      <c r="Z96" s="22"/>
      <c r="AA96" s="21"/>
      <c r="AB96" s="21"/>
      <c r="AC96" s="21"/>
      <c r="AE96" s="20"/>
      <c r="AF96" s="22">
        <v>45814</v>
      </c>
      <c r="AG96" s="21" t="s">
        <v>437</v>
      </c>
      <c r="AH96" s="21">
        <v>1</v>
      </c>
      <c r="AI96" s="21">
        <v>44.95</v>
      </c>
      <c r="AK96" s="20"/>
      <c r="AL96" s="22"/>
      <c r="AM96" s="21"/>
      <c r="AN96" s="21"/>
      <c r="AO96" s="21"/>
      <c r="AQ96" s="20"/>
      <c r="AR96" s="22"/>
      <c r="AS96" s="21"/>
      <c r="AT96" s="21"/>
      <c r="AU96" s="21"/>
      <c r="AW96" s="20"/>
      <c r="AX96" s="22"/>
      <c r="AY96" s="21"/>
      <c r="AZ96" s="21"/>
      <c r="BA96" s="21"/>
      <c r="BC96" s="20"/>
      <c r="BD96" s="22"/>
      <c r="BE96" s="21"/>
      <c r="BF96" s="21"/>
      <c r="BG96" s="21"/>
      <c r="BI96" s="20"/>
      <c r="BJ96" s="22"/>
      <c r="BK96" s="21"/>
      <c r="BL96" s="21"/>
      <c r="BM96" s="21"/>
      <c r="BO96" s="20"/>
      <c r="BP96" s="22"/>
      <c r="BQ96" s="21"/>
      <c r="BR96" s="21"/>
      <c r="BS96" s="21"/>
      <c r="BU96" s="20"/>
      <c r="BV96" s="22"/>
      <c r="BW96" s="21"/>
      <c r="BX96" s="21"/>
      <c r="BY96" s="21"/>
      <c r="CA96" s="20"/>
      <c r="CB96" s="22"/>
      <c r="CC96" s="21"/>
      <c r="CD96" s="21"/>
      <c r="CE96" s="21"/>
      <c r="CG96" s="20"/>
      <c r="CH96" s="22"/>
      <c r="CI96" s="21"/>
      <c r="CJ96" s="21"/>
      <c r="CK96" s="21"/>
      <c r="CM96" s="20"/>
      <c r="CN96" s="22"/>
      <c r="CO96" s="21"/>
      <c r="CP96" s="21"/>
      <c r="CQ96" s="21"/>
      <c r="CS96" s="20"/>
      <c r="CT96" s="22"/>
      <c r="CU96" s="21"/>
      <c r="CV96" s="21"/>
      <c r="CW96" s="21"/>
      <c r="CY96" s="20"/>
      <c r="CZ96" s="22"/>
      <c r="DA96" s="21"/>
      <c r="DB96" s="21"/>
      <c r="DC96" s="21"/>
      <c r="DE96" s="20"/>
      <c r="DF96" s="22"/>
      <c r="DG96" s="21"/>
      <c r="DH96" s="21"/>
      <c r="DI96" s="21"/>
      <c r="DK96" s="20"/>
      <c r="DL96" s="22">
        <v>45828</v>
      </c>
      <c r="DM96" s="21" t="s">
        <v>409</v>
      </c>
      <c r="DN96" s="21">
        <v>3</v>
      </c>
      <c r="DO96" s="21">
        <v>59.7</v>
      </c>
      <c r="DQ96" s="20"/>
      <c r="DR96" s="22"/>
      <c r="DS96" s="21"/>
      <c r="DT96" s="21"/>
      <c r="DU96" s="21"/>
      <c r="DW96" s="20"/>
      <c r="DX96" s="22">
        <v>45830</v>
      </c>
      <c r="DY96" s="21" t="s">
        <v>408</v>
      </c>
      <c r="DZ96" s="21">
        <v>2</v>
      </c>
      <c r="EA96" s="21">
        <v>39.5</v>
      </c>
      <c r="EC96" s="20"/>
      <c r="ED96" s="22"/>
      <c r="EE96" s="21"/>
      <c r="EF96" s="21"/>
      <c r="EG96" s="21"/>
      <c r="EI96" s="20"/>
      <c r="EJ96" s="22"/>
      <c r="EK96" s="21"/>
      <c r="EL96" s="21"/>
      <c r="EM96" s="21"/>
      <c r="EO96" s="20"/>
      <c r="EP96" s="22"/>
      <c r="EQ96" s="21"/>
      <c r="ER96" s="21"/>
      <c r="ES96" s="21"/>
      <c r="EU96" s="20"/>
      <c r="EV96" s="22">
        <v>45834</v>
      </c>
      <c r="EW96" s="21" t="s">
        <v>437</v>
      </c>
      <c r="EX96" s="21">
        <v>1</v>
      </c>
      <c r="EY96" s="21">
        <v>372.45</v>
      </c>
      <c r="FA96" s="20"/>
      <c r="FB96" s="22">
        <v>45835</v>
      </c>
      <c r="FC96" s="21" t="s">
        <v>408</v>
      </c>
      <c r="FD96" s="21">
        <v>2</v>
      </c>
      <c r="FE96" s="21">
        <v>34.9</v>
      </c>
      <c r="FG96" s="20"/>
      <c r="FH96" s="22"/>
      <c r="FI96" s="21"/>
      <c r="FJ96" s="21"/>
      <c r="FK96" s="21"/>
      <c r="FM96" s="20"/>
      <c r="FN96" s="22"/>
      <c r="FO96" s="21"/>
      <c r="FP96" s="21"/>
      <c r="FQ96" s="21"/>
      <c r="FS96" s="20"/>
      <c r="FT96" s="22">
        <v>45838</v>
      </c>
      <c r="FU96" s="21" t="s">
        <v>408</v>
      </c>
      <c r="FV96" s="21">
        <v>1</v>
      </c>
      <c r="FW96" s="21">
        <v>15.25</v>
      </c>
      <c r="FY96" s="20"/>
      <c r="FZ96" s="22"/>
      <c r="GA96" s="21"/>
      <c r="GB96" s="21"/>
      <c r="GC96" s="21"/>
    </row>
    <row r="97" spans="1:185" x14ac:dyDescent="0.2">
      <c r="A97" s="20"/>
      <c r="B97" s="22"/>
      <c r="C97" s="21"/>
      <c r="D97" s="21"/>
      <c r="E97" s="21"/>
      <c r="G97" s="20"/>
      <c r="H97" s="22"/>
      <c r="I97" s="21"/>
      <c r="J97" s="21"/>
      <c r="K97" s="21"/>
      <c r="M97" s="20"/>
      <c r="N97" s="22"/>
      <c r="O97" s="21"/>
      <c r="P97" s="21"/>
      <c r="Q97" s="21"/>
      <c r="S97" s="20"/>
      <c r="T97" s="22"/>
      <c r="U97" s="21"/>
      <c r="V97" s="21"/>
      <c r="W97" s="21"/>
      <c r="Y97" s="20"/>
      <c r="Z97" s="22"/>
      <c r="AA97" s="21"/>
      <c r="AB97" s="21"/>
      <c r="AC97" s="21"/>
      <c r="AE97" s="20"/>
      <c r="AF97" s="22"/>
      <c r="AG97" s="21"/>
      <c r="AH97" s="21"/>
      <c r="AI97" s="21"/>
      <c r="AK97" s="20"/>
      <c r="AL97" s="22"/>
      <c r="AM97" s="21"/>
      <c r="AN97" s="21"/>
      <c r="AO97" s="21"/>
      <c r="AQ97" s="20"/>
      <c r="AR97" s="22"/>
      <c r="AS97" s="21"/>
      <c r="AT97" s="21"/>
      <c r="AU97" s="21"/>
      <c r="AW97" s="20"/>
      <c r="AX97" s="22"/>
      <c r="AY97" s="21"/>
      <c r="AZ97" s="21"/>
      <c r="BA97" s="21"/>
      <c r="BC97" s="20"/>
      <c r="BD97" s="22"/>
      <c r="BE97" s="21"/>
      <c r="BF97" s="21"/>
      <c r="BG97" s="21"/>
      <c r="BI97" s="20"/>
      <c r="BJ97" s="22"/>
      <c r="BK97" s="21"/>
      <c r="BL97" s="21"/>
      <c r="BM97" s="21"/>
      <c r="BO97" s="20"/>
      <c r="BP97" s="22"/>
      <c r="BQ97" s="21"/>
      <c r="BR97" s="21"/>
      <c r="BS97" s="21"/>
      <c r="BU97" s="20"/>
      <c r="BV97" s="22"/>
      <c r="BW97" s="21"/>
      <c r="BX97" s="21"/>
      <c r="BY97" s="21"/>
      <c r="CA97" s="20"/>
      <c r="CB97" s="22"/>
      <c r="CC97" s="21"/>
      <c r="CD97" s="21"/>
      <c r="CE97" s="21"/>
      <c r="CG97" s="20"/>
      <c r="CH97" s="22"/>
      <c r="CI97" s="21"/>
      <c r="CJ97" s="21"/>
      <c r="CK97" s="21"/>
      <c r="CM97" s="20"/>
      <c r="CN97" s="22"/>
      <c r="CO97" s="21"/>
      <c r="CP97" s="21"/>
      <c r="CQ97" s="21"/>
      <c r="CS97" s="20"/>
      <c r="CT97" s="22"/>
      <c r="CU97" s="21"/>
      <c r="CV97" s="21"/>
      <c r="CW97" s="21"/>
      <c r="CY97" s="20"/>
      <c r="CZ97" s="22"/>
      <c r="DA97" s="21"/>
      <c r="DB97" s="21"/>
      <c r="DC97" s="21"/>
      <c r="DE97" s="20"/>
      <c r="DF97" s="22"/>
      <c r="DG97" s="21"/>
      <c r="DH97" s="21"/>
      <c r="DI97" s="21"/>
      <c r="DK97" s="20"/>
      <c r="DL97" s="22">
        <v>45828</v>
      </c>
      <c r="DM97" s="21" t="s">
        <v>408</v>
      </c>
      <c r="DN97" s="21">
        <v>4</v>
      </c>
      <c r="DO97" s="21">
        <v>77.8</v>
      </c>
      <c r="DQ97" s="20"/>
      <c r="DR97" s="22"/>
      <c r="DS97" s="21"/>
      <c r="DT97" s="21"/>
      <c r="DU97" s="21"/>
      <c r="DW97" s="20"/>
      <c r="DX97" s="22">
        <v>45830</v>
      </c>
      <c r="DY97" s="21" t="s">
        <v>437</v>
      </c>
      <c r="DZ97" s="21" t="s">
        <v>447</v>
      </c>
      <c r="EA97" s="21" t="s">
        <v>447</v>
      </c>
      <c r="EC97" s="20"/>
      <c r="ED97" s="22"/>
      <c r="EE97" s="21"/>
      <c r="EF97" s="21"/>
      <c r="EG97" s="21"/>
      <c r="EI97" s="20"/>
      <c r="EJ97" s="22"/>
      <c r="EK97" s="21"/>
      <c r="EL97" s="21"/>
      <c r="EM97" s="21"/>
      <c r="EO97" s="20"/>
      <c r="EP97" s="22"/>
      <c r="EQ97" s="21"/>
      <c r="ER97" s="21"/>
      <c r="ES97" s="21"/>
      <c r="EU97" s="20"/>
      <c r="EV97" s="22"/>
      <c r="EW97" s="21"/>
      <c r="EX97" s="21"/>
      <c r="EY97" s="21"/>
      <c r="FA97" s="20"/>
      <c r="FB97" s="22">
        <v>45835</v>
      </c>
      <c r="FC97" s="21" t="s">
        <v>437</v>
      </c>
      <c r="FD97" s="21" t="s">
        <v>447</v>
      </c>
      <c r="FE97" s="21" t="s">
        <v>447</v>
      </c>
      <c r="FG97" s="20"/>
      <c r="FH97" s="22"/>
      <c r="FI97" s="21"/>
      <c r="FJ97" s="21"/>
      <c r="FK97" s="21"/>
      <c r="FM97" s="20"/>
      <c r="FN97" s="22"/>
      <c r="FO97" s="21"/>
      <c r="FP97" s="21"/>
      <c r="FQ97" s="21"/>
      <c r="FS97" s="20"/>
      <c r="FT97" s="22">
        <v>45838</v>
      </c>
      <c r="FU97" s="21" t="s">
        <v>437</v>
      </c>
      <c r="FV97" s="21" t="s">
        <v>447</v>
      </c>
      <c r="FW97" s="21" t="s">
        <v>447</v>
      </c>
      <c r="FY97" s="20"/>
      <c r="FZ97" s="22"/>
      <c r="GA97" s="21"/>
      <c r="GB97" s="21"/>
      <c r="GC97" s="21"/>
    </row>
    <row r="98" spans="1:185" x14ac:dyDescent="0.2">
      <c r="A98" s="20"/>
      <c r="B98" s="22"/>
      <c r="C98" s="21"/>
      <c r="D98" s="21"/>
      <c r="E98" s="21"/>
      <c r="G98" s="20"/>
      <c r="H98" s="22"/>
      <c r="I98" s="21"/>
      <c r="J98" s="21"/>
      <c r="K98" s="21"/>
      <c r="M98" s="20"/>
      <c r="N98" s="22"/>
      <c r="O98" s="21"/>
      <c r="P98" s="21"/>
      <c r="Q98" s="21"/>
      <c r="S98" s="20"/>
      <c r="T98" s="22"/>
      <c r="U98" s="21"/>
      <c r="V98" s="21"/>
      <c r="W98" s="21"/>
      <c r="Y98" s="20"/>
      <c r="Z98" s="22"/>
      <c r="AA98" s="21"/>
      <c r="AB98" s="21"/>
      <c r="AC98" s="21"/>
      <c r="AE98" s="20"/>
      <c r="AF98" s="22"/>
      <c r="AG98" s="21"/>
      <c r="AH98" s="21"/>
      <c r="AI98" s="21"/>
      <c r="AK98" s="20"/>
      <c r="AL98" s="22"/>
      <c r="AM98" s="21"/>
      <c r="AN98" s="21"/>
      <c r="AO98" s="21"/>
      <c r="AQ98" s="20"/>
      <c r="AR98" s="22"/>
      <c r="AS98" s="21"/>
      <c r="AT98" s="21"/>
      <c r="AU98" s="21"/>
      <c r="AW98" s="20"/>
      <c r="AX98" s="22"/>
      <c r="AY98" s="21"/>
      <c r="AZ98" s="21"/>
      <c r="BA98" s="21"/>
      <c r="BC98" s="20"/>
      <c r="BD98" s="22"/>
      <c r="BE98" s="21"/>
      <c r="BF98" s="21"/>
      <c r="BG98" s="21"/>
      <c r="BI98" s="20"/>
      <c r="BJ98" s="22"/>
      <c r="BK98" s="21"/>
      <c r="BL98" s="21"/>
      <c r="BM98" s="21"/>
      <c r="BO98" s="20"/>
      <c r="BP98" s="22"/>
      <c r="BQ98" s="21"/>
      <c r="BR98" s="21"/>
      <c r="BS98" s="21"/>
      <c r="BU98" s="20"/>
      <c r="BV98" s="22"/>
      <c r="BW98" s="21"/>
      <c r="BX98" s="21"/>
      <c r="BY98" s="21"/>
      <c r="CA98" s="20"/>
      <c r="CB98" s="22"/>
      <c r="CC98" s="21"/>
      <c r="CD98" s="21"/>
      <c r="CE98" s="21"/>
      <c r="CG98" s="20"/>
      <c r="CH98" s="22"/>
      <c r="CI98" s="21"/>
      <c r="CJ98" s="21"/>
      <c r="CK98" s="21"/>
      <c r="CM98" s="20"/>
      <c r="CN98" s="22"/>
      <c r="CO98" s="21"/>
      <c r="CP98" s="21"/>
      <c r="CQ98" s="21"/>
      <c r="CS98" s="20"/>
      <c r="CT98" s="22"/>
      <c r="CU98" s="21"/>
      <c r="CV98" s="21"/>
      <c r="CW98" s="21"/>
      <c r="CY98" s="20"/>
      <c r="CZ98" s="22"/>
      <c r="DA98" s="21"/>
      <c r="DB98" s="21"/>
      <c r="DC98" s="21"/>
      <c r="DE98" s="20"/>
      <c r="DF98" s="22"/>
      <c r="DG98" s="21"/>
      <c r="DH98" s="21"/>
      <c r="DI98" s="21"/>
      <c r="DK98" s="20"/>
      <c r="DL98" s="22">
        <v>45828</v>
      </c>
      <c r="DM98" s="21" t="s">
        <v>437</v>
      </c>
      <c r="DN98" s="21">
        <v>1</v>
      </c>
      <c r="DO98" s="21">
        <v>29.95</v>
      </c>
      <c r="DQ98" s="20"/>
      <c r="DR98" s="22"/>
      <c r="DS98" s="21"/>
      <c r="DT98" s="21"/>
      <c r="DU98" s="21"/>
      <c r="DW98" s="20"/>
      <c r="DX98" s="22"/>
      <c r="DY98" s="21"/>
      <c r="DZ98" s="21"/>
      <c r="EA98" s="21"/>
      <c r="EC98" s="20"/>
      <c r="ED98" s="22"/>
      <c r="EE98" s="21"/>
      <c r="EF98" s="21"/>
      <c r="EG98" s="21"/>
      <c r="EI98" s="20"/>
      <c r="EJ98" s="22"/>
      <c r="EK98" s="21"/>
      <c r="EL98" s="21"/>
      <c r="EM98" s="21"/>
      <c r="EO98" s="20"/>
      <c r="EP98" s="22"/>
      <c r="EQ98" s="21"/>
      <c r="ER98" s="21"/>
      <c r="ES98" s="21"/>
      <c r="EU98" s="20"/>
      <c r="EV98" s="22"/>
      <c r="EW98" s="21"/>
      <c r="EX98" s="21"/>
      <c r="EY98" s="21"/>
      <c r="FA98" s="20"/>
      <c r="FB98" s="22"/>
      <c r="FC98" s="21"/>
      <c r="FD98" s="21"/>
      <c r="FE98" s="21"/>
      <c r="FG98" s="20"/>
      <c r="FH98" s="22"/>
      <c r="FI98" s="21"/>
      <c r="FJ98" s="21"/>
      <c r="FK98" s="21"/>
      <c r="FM98" s="20"/>
      <c r="FN98" s="22"/>
      <c r="FO98" s="21"/>
      <c r="FP98" s="21"/>
      <c r="FQ98" s="21"/>
      <c r="FS98" s="20"/>
      <c r="FT98" s="22"/>
      <c r="FU98" s="21"/>
      <c r="FV98" s="21"/>
      <c r="FW98" s="21"/>
      <c r="FY98" s="20"/>
      <c r="FZ98" s="22"/>
      <c r="GA98" s="21"/>
      <c r="GB98" s="21"/>
      <c r="GC98" s="21"/>
    </row>
    <row r="99" spans="1:185" x14ac:dyDescent="0.2">
      <c r="A99" s="20"/>
      <c r="B99" s="22"/>
      <c r="C99" s="21"/>
      <c r="D99" s="21"/>
      <c r="E99" s="21"/>
      <c r="G99" s="20"/>
      <c r="H99" s="22"/>
      <c r="I99" s="21"/>
      <c r="J99" s="21"/>
      <c r="K99" s="21"/>
      <c r="M99" s="20"/>
      <c r="N99" s="22"/>
      <c r="O99" s="21"/>
      <c r="P99" s="21"/>
      <c r="Q99" s="21"/>
      <c r="S99" s="20"/>
      <c r="T99" s="22"/>
      <c r="U99" s="21"/>
      <c r="V99" s="21"/>
      <c r="W99" s="21"/>
      <c r="Y99" s="20"/>
      <c r="Z99" s="22"/>
      <c r="AA99" s="21"/>
      <c r="AB99" s="21"/>
      <c r="AC99" s="21"/>
      <c r="AE99" s="20"/>
      <c r="AF99" s="22"/>
      <c r="AG99" s="21"/>
      <c r="AH99" s="21"/>
      <c r="AI99" s="21"/>
      <c r="AK99" s="20"/>
      <c r="AL99" s="22"/>
      <c r="AM99" s="21"/>
      <c r="AN99" s="21"/>
      <c r="AO99" s="21"/>
      <c r="AQ99" s="20"/>
      <c r="AR99" s="22"/>
      <c r="AS99" s="21"/>
      <c r="AT99" s="21"/>
      <c r="AU99" s="21"/>
      <c r="AW99" s="20"/>
      <c r="AX99" s="22"/>
      <c r="AY99" s="21"/>
      <c r="AZ99" s="21"/>
      <c r="BA99" s="21"/>
      <c r="BC99" s="20"/>
      <c r="BD99" s="22"/>
      <c r="BE99" s="21"/>
      <c r="BF99" s="21"/>
      <c r="BG99" s="21"/>
      <c r="BI99" s="20"/>
      <c r="BJ99" s="22"/>
      <c r="BK99" s="21"/>
      <c r="BL99" s="21"/>
      <c r="BM99" s="21"/>
      <c r="BO99" s="20"/>
      <c r="BP99" s="22"/>
      <c r="BQ99" s="21"/>
      <c r="BR99" s="21"/>
      <c r="BS99" s="21"/>
      <c r="BU99" s="20"/>
      <c r="BV99" s="22"/>
      <c r="BW99" s="21"/>
      <c r="BX99" s="21"/>
      <c r="BY99" s="21"/>
      <c r="CA99" s="20"/>
      <c r="CB99" s="22"/>
      <c r="CC99" s="21"/>
      <c r="CD99" s="21"/>
      <c r="CE99" s="21"/>
      <c r="CG99" s="20"/>
      <c r="CH99" s="22"/>
      <c r="CI99" s="21"/>
      <c r="CJ99" s="21"/>
      <c r="CK99" s="21"/>
      <c r="CM99" s="20"/>
      <c r="CN99" s="22"/>
      <c r="CO99" s="21"/>
      <c r="CP99" s="21"/>
      <c r="CQ99" s="21"/>
      <c r="CS99" s="20"/>
      <c r="CT99" s="22"/>
      <c r="CU99" s="21"/>
      <c r="CV99" s="21"/>
      <c r="CW99" s="21"/>
      <c r="CY99" s="20"/>
      <c r="CZ99" s="22"/>
      <c r="DA99" s="21"/>
      <c r="DB99" s="21"/>
      <c r="DC99" s="21"/>
      <c r="DE99" s="20"/>
      <c r="DF99" s="22"/>
      <c r="DG99" s="21"/>
      <c r="DH99" s="21"/>
      <c r="DI99" s="21"/>
      <c r="DK99" s="20"/>
      <c r="DL99" s="22"/>
      <c r="DM99" s="21"/>
      <c r="DN99" s="21"/>
      <c r="DO99" s="21"/>
      <c r="DQ99" s="20"/>
      <c r="DR99" s="22"/>
      <c r="DS99" s="21"/>
      <c r="DT99" s="21"/>
      <c r="DU99" s="21"/>
      <c r="DW99" s="20"/>
      <c r="DX99" s="22"/>
      <c r="DY99" s="21"/>
      <c r="DZ99" s="21"/>
      <c r="EA99" s="21"/>
      <c r="EC99" s="20"/>
      <c r="ED99" s="22"/>
      <c r="EE99" s="21"/>
      <c r="EF99" s="21"/>
      <c r="EG99" s="21"/>
      <c r="EI99" s="20"/>
      <c r="EJ99" s="22"/>
      <c r="EK99" s="21"/>
      <c r="EL99" s="21"/>
      <c r="EM99" s="21"/>
      <c r="EO99" s="20"/>
      <c r="EP99" s="22"/>
      <c r="EQ99" s="21"/>
      <c r="ER99" s="21"/>
      <c r="ES99" s="21"/>
      <c r="EU99" s="20"/>
      <c r="EV99" s="22"/>
      <c r="EW99" s="21"/>
      <c r="EX99" s="21"/>
      <c r="EY99" s="21"/>
      <c r="FA99" s="20"/>
      <c r="FB99" s="22"/>
      <c r="FC99" s="21"/>
      <c r="FD99" s="21"/>
      <c r="FE99" s="21"/>
      <c r="FG99" s="20"/>
      <c r="FH99" s="22"/>
      <c r="FI99" s="21"/>
      <c r="FJ99" s="21"/>
      <c r="FK99" s="21"/>
      <c r="FM99" s="20"/>
      <c r="FN99" s="22"/>
      <c r="FO99" s="21"/>
      <c r="FP99" s="21"/>
      <c r="FQ99" s="21"/>
      <c r="FS99" s="20"/>
      <c r="FT99" s="22"/>
      <c r="FU99" s="21"/>
      <c r="FV99" s="21"/>
      <c r="FW99" s="21"/>
      <c r="FY99" s="20"/>
      <c r="FZ99" s="22"/>
      <c r="GA99" s="21"/>
      <c r="GB99" s="21"/>
      <c r="GC99" s="21"/>
    </row>
    <row r="100" spans="1:185" x14ac:dyDescent="0.2">
      <c r="A100" s="20"/>
      <c r="B100" s="22"/>
      <c r="C100" s="21"/>
      <c r="D100" s="21"/>
      <c r="E100" s="21"/>
      <c r="G100" s="20"/>
      <c r="H100" s="22"/>
      <c r="I100" s="21"/>
      <c r="J100" s="21"/>
      <c r="K100" s="21"/>
      <c r="M100" s="20"/>
      <c r="N100" s="22"/>
      <c r="O100" s="21"/>
      <c r="P100" s="21"/>
      <c r="Q100" s="21"/>
      <c r="S100" s="20"/>
      <c r="T100" s="22"/>
      <c r="U100" s="21"/>
      <c r="V100" s="21"/>
      <c r="W100" s="21"/>
      <c r="Y100" s="20"/>
      <c r="Z100" s="22"/>
      <c r="AA100" s="21"/>
      <c r="AB100" s="21"/>
      <c r="AC100" s="21"/>
      <c r="AE100" s="20"/>
      <c r="AF100" s="22"/>
      <c r="AG100" s="21"/>
      <c r="AH100" s="21"/>
      <c r="AI100" s="21"/>
      <c r="AK100" s="20"/>
      <c r="AL100" s="22"/>
      <c r="AM100" s="21"/>
      <c r="AN100" s="21"/>
      <c r="AO100" s="21"/>
      <c r="AQ100" s="20"/>
      <c r="AR100" s="22"/>
      <c r="AS100" s="21"/>
      <c r="AT100" s="21"/>
      <c r="AU100" s="21"/>
      <c r="AW100" s="20"/>
      <c r="AX100" s="22"/>
      <c r="AY100" s="21"/>
      <c r="AZ100" s="21"/>
      <c r="BA100" s="21"/>
      <c r="BC100" s="20"/>
      <c r="BD100" s="22"/>
      <c r="BE100" s="21"/>
      <c r="BF100" s="21"/>
      <c r="BG100" s="21"/>
      <c r="BI100" s="20"/>
      <c r="BJ100" s="22"/>
      <c r="BK100" s="21"/>
      <c r="BL100" s="21"/>
      <c r="BM100" s="21"/>
      <c r="BO100" s="20"/>
      <c r="BP100" s="22"/>
      <c r="BQ100" s="21"/>
      <c r="BR100" s="21"/>
      <c r="BS100" s="21"/>
      <c r="BU100" s="20"/>
      <c r="BV100" s="22"/>
      <c r="BW100" s="21"/>
      <c r="BX100" s="21"/>
      <c r="BY100" s="21"/>
      <c r="CA100" s="20"/>
      <c r="CB100" s="22"/>
      <c r="CC100" s="21"/>
      <c r="CD100" s="21"/>
      <c r="CE100" s="21"/>
      <c r="CG100" s="20"/>
      <c r="CH100" s="22"/>
      <c r="CI100" s="21"/>
      <c r="CJ100" s="21"/>
      <c r="CK100" s="21"/>
      <c r="CM100" s="20"/>
      <c r="CN100" s="22"/>
      <c r="CO100" s="21"/>
      <c r="CP100" s="21"/>
      <c r="CQ100" s="21"/>
      <c r="CS100" s="20"/>
      <c r="CT100" s="22"/>
      <c r="CU100" s="21"/>
      <c r="CV100" s="21"/>
      <c r="CW100" s="21"/>
      <c r="CY100" s="20"/>
      <c r="CZ100" s="22"/>
      <c r="DA100" s="21"/>
      <c r="DB100" s="21"/>
      <c r="DC100" s="21"/>
      <c r="DE100" s="20"/>
      <c r="DF100" s="22"/>
      <c r="DG100" s="21"/>
      <c r="DH100" s="21"/>
      <c r="DI100" s="21"/>
      <c r="DK100" s="20"/>
      <c r="DL100" s="22"/>
      <c r="DM100" s="21"/>
      <c r="DN100" s="21"/>
      <c r="DO100" s="21"/>
      <c r="DQ100" s="20"/>
      <c r="DR100" s="22"/>
      <c r="DS100" s="21"/>
      <c r="DT100" s="21"/>
      <c r="DU100" s="21"/>
      <c r="DW100" s="20"/>
      <c r="DX100" s="22"/>
      <c r="DY100" s="21"/>
      <c r="DZ100" s="21"/>
      <c r="EA100" s="21"/>
      <c r="EC100" s="20"/>
      <c r="ED100" s="22"/>
      <c r="EE100" s="21"/>
      <c r="EF100" s="21"/>
      <c r="EG100" s="21"/>
      <c r="EI100" s="20"/>
      <c r="EJ100" s="22"/>
      <c r="EK100" s="21"/>
      <c r="EL100" s="21"/>
      <c r="EM100" s="21"/>
      <c r="EO100" s="20"/>
      <c r="EP100" s="22"/>
      <c r="EQ100" s="21"/>
      <c r="ER100" s="21"/>
      <c r="ES100" s="21"/>
      <c r="EU100" s="20"/>
      <c r="EV100" s="22"/>
      <c r="EW100" s="21"/>
      <c r="EX100" s="21"/>
      <c r="EY100" s="21"/>
      <c r="FA100" s="20"/>
      <c r="FB100" s="22"/>
      <c r="FC100" s="21"/>
      <c r="FD100" s="21"/>
      <c r="FE100" s="21"/>
      <c r="FG100" s="20"/>
      <c r="FH100" s="22"/>
      <c r="FI100" s="21"/>
      <c r="FJ100" s="21"/>
      <c r="FK100" s="21"/>
      <c r="FM100" s="20"/>
      <c r="FN100" s="22"/>
      <c r="FO100" s="21"/>
      <c r="FP100" s="21"/>
      <c r="FQ100" s="21"/>
      <c r="FS100" s="20"/>
      <c r="FT100" s="22"/>
      <c r="FU100" s="21"/>
      <c r="FV100" s="21"/>
      <c r="FW100" s="21"/>
      <c r="FY100" s="20"/>
      <c r="FZ100" s="22"/>
      <c r="GA100" s="21"/>
      <c r="GB100" s="21"/>
      <c r="GC100" s="21"/>
    </row>
    <row r="101" spans="1:185" x14ac:dyDescent="0.2">
      <c r="A101" s="20"/>
      <c r="B101" s="22"/>
      <c r="C101" s="21"/>
      <c r="D101" s="21"/>
      <c r="E101" s="21"/>
      <c r="G101" s="20"/>
      <c r="H101" s="22"/>
      <c r="I101" s="21"/>
      <c r="J101" s="21"/>
      <c r="K101" s="21"/>
      <c r="M101" s="20"/>
      <c r="N101" s="22"/>
      <c r="O101" s="21"/>
      <c r="P101" s="21"/>
      <c r="Q101" s="21"/>
      <c r="S101" s="20"/>
      <c r="T101" s="22"/>
      <c r="U101" s="21"/>
      <c r="V101" s="21"/>
      <c r="W101" s="21"/>
      <c r="Y101" s="20"/>
      <c r="Z101" s="22"/>
      <c r="AA101" s="21"/>
      <c r="AB101" s="21"/>
      <c r="AC101" s="21"/>
      <c r="AE101" s="20"/>
      <c r="AF101" s="22"/>
      <c r="AG101" s="21"/>
      <c r="AH101" s="21"/>
      <c r="AI101" s="21"/>
      <c r="AK101" s="20"/>
      <c r="AL101" s="22"/>
      <c r="AM101" s="21"/>
      <c r="AN101" s="21"/>
      <c r="AO101" s="21"/>
      <c r="AQ101" s="20"/>
      <c r="AR101" s="22"/>
      <c r="AS101" s="21"/>
      <c r="AT101" s="21"/>
      <c r="AU101" s="21"/>
      <c r="AW101" s="20"/>
      <c r="AX101" s="22"/>
      <c r="AY101" s="21"/>
      <c r="AZ101" s="21"/>
      <c r="BA101" s="21"/>
      <c r="BC101" s="20"/>
      <c r="BD101" s="22"/>
      <c r="BE101" s="21"/>
      <c r="BF101" s="21"/>
      <c r="BG101" s="21"/>
      <c r="BI101" s="20"/>
      <c r="BJ101" s="22"/>
      <c r="BK101" s="21"/>
      <c r="BL101" s="21"/>
      <c r="BM101" s="21"/>
      <c r="BO101" s="20"/>
      <c r="BP101" s="22"/>
      <c r="BQ101" s="21"/>
      <c r="BR101" s="21"/>
      <c r="BS101" s="21"/>
      <c r="BU101" s="20"/>
      <c r="BV101" s="22"/>
      <c r="BW101" s="21"/>
      <c r="BX101" s="21"/>
      <c r="BY101" s="21"/>
      <c r="CA101" s="20"/>
      <c r="CB101" s="22"/>
      <c r="CC101" s="21"/>
      <c r="CD101" s="21"/>
      <c r="CE101" s="21"/>
      <c r="CG101" s="20"/>
      <c r="CH101" s="22"/>
      <c r="CI101" s="21"/>
      <c r="CJ101" s="21"/>
      <c r="CK101" s="21"/>
      <c r="CM101" s="20"/>
      <c r="CN101" s="22"/>
      <c r="CO101" s="21"/>
      <c r="CP101" s="21"/>
      <c r="CQ101" s="21"/>
      <c r="CS101" s="20"/>
      <c r="CT101" s="22"/>
      <c r="CU101" s="21"/>
      <c r="CV101" s="21"/>
      <c r="CW101" s="21"/>
      <c r="CY101" s="20"/>
      <c r="CZ101" s="22"/>
      <c r="DA101" s="21"/>
      <c r="DB101" s="21"/>
      <c r="DC101" s="21"/>
      <c r="DE101" s="20"/>
      <c r="DF101" s="22"/>
      <c r="DG101" s="21"/>
      <c r="DH101" s="21"/>
      <c r="DI101" s="21"/>
      <c r="DK101" s="20"/>
      <c r="DL101" s="22"/>
      <c r="DM101" s="21"/>
      <c r="DN101" s="21"/>
      <c r="DO101" s="21"/>
      <c r="DQ101" s="20"/>
      <c r="DR101" s="22"/>
      <c r="DS101" s="21"/>
      <c r="DT101" s="21"/>
      <c r="DU101" s="21"/>
      <c r="DW101" s="20"/>
      <c r="DX101" s="22"/>
      <c r="DY101" s="21"/>
      <c r="DZ101" s="21"/>
      <c r="EA101" s="21"/>
      <c r="EC101" s="20"/>
      <c r="ED101" s="22"/>
      <c r="EE101" s="21"/>
      <c r="EF101" s="21"/>
      <c r="EG101" s="21"/>
      <c r="EI101" s="20"/>
      <c r="EJ101" s="22"/>
      <c r="EK101" s="21"/>
      <c r="EL101" s="21"/>
      <c r="EM101" s="21"/>
      <c r="EO101" s="20"/>
      <c r="EP101" s="22"/>
      <c r="EQ101" s="21"/>
      <c r="ER101" s="21"/>
      <c r="ES101" s="21"/>
      <c r="EU101" s="20"/>
      <c r="EV101" s="22"/>
      <c r="EW101" s="21"/>
      <c r="EX101" s="21"/>
      <c r="EY101" s="21"/>
      <c r="FA101" s="20"/>
      <c r="FB101" s="22"/>
      <c r="FC101" s="21"/>
      <c r="FD101" s="21"/>
      <c r="FE101" s="21"/>
      <c r="FG101" s="20"/>
      <c r="FH101" s="22"/>
      <c r="FI101" s="21"/>
      <c r="FJ101" s="21"/>
      <c r="FK101" s="21"/>
      <c r="FM101" s="20"/>
      <c r="FN101" s="22"/>
      <c r="FO101" s="21"/>
      <c r="FP101" s="21"/>
      <c r="FQ101" s="21"/>
      <c r="FS101" s="20"/>
      <c r="FT101" s="22"/>
      <c r="FU101" s="21"/>
      <c r="FV101" s="21"/>
      <c r="FW101" s="21"/>
      <c r="FY101" s="20"/>
      <c r="FZ101" s="22"/>
      <c r="GA101" s="21"/>
      <c r="GB101" s="21"/>
      <c r="GC101" s="21"/>
    </row>
    <row r="102" spans="1:185" x14ac:dyDescent="0.2">
      <c r="A102" s="20"/>
      <c r="B102" s="22"/>
      <c r="C102" s="21"/>
      <c r="D102" s="21"/>
      <c r="E102" s="21"/>
      <c r="G102" s="20"/>
      <c r="H102" s="22"/>
      <c r="I102" s="21"/>
      <c r="J102" s="21"/>
      <c r="K102" s="21"/>
      <c r="M102" s="20"/>
      <c r="N102" s="22"/>
      <c r="O102" s="21"/>
      <c r="P102" s="21"/>
      <c r="Q102" s="21"/>
      <c r="S102" s="20"/>
      <c r="T102" s="22"/>
      <c r="U102" s="21"/>
      <c r="V102" s="21"/>
      <c r="W102" s="21"/>
      <c r="Y102" s="20"/>
      <c r="Z102" s="22"/>
      <c r="AA102" s="21"/>
      <c r="AB102" s="21"/>
      <c r="AC102" s="21"/>
      <c r="AE102" s="20"/>
      <c r="AF102" s="22"/>
      <c r="AG102" s="21"/>
      <c r="AH102" s="21"/>
      <c r="AI102" s="21"/>
      <c r="AK102" s="20"/>
      <c r="AL102" s="22"/>
      <c r="AM102" s="21"/>
      <c r="AN102" s="21"/>
      <c r="AO102" s="21"/>
      <c r="AQ102" s="20"/>
      <c r="AR102" s="22"/>
      <c r="AS102" s="21"/>
      <c r="AT102" s="21"/>
      <c r="AU102" s="21"/>
      <c r="AW102" s="20"/>
      <c r="AX102" s="22"/>
      <c r="AY102" s="21"/>
      <c r="AZ102" s="21"/>
      <c r="BA102" s="21"/>
      <c r="BC102" s="20"/>
      <c r="BD102" s="22"/>
      <c r="BE102" s="21"/>
      <c r="BF102" s="21"/>
      <c r="BG102" s="21"/>
      <c r="BI102" s="20"/>
      <c r="BJ102" s="22"/>
      <c r="BK102" s="21"/>
      <c r="BL102" s="21"/>
      <c r="BM102" s="21"/>
      <c r="BO102" s="20"/>
      <c r="BP102" s="22"/>
      <c r="BQ102" s="21"/>
      <c r="BR102" s="21"/>
      <c r="BS102" s="21"/>
      <c r="BU102" s="20"/>
      <c r="BV102" s="22"/>
      <c r="BW102" s="21"/>
      <c r="BX102" s="21"/>
      <c r="BY102" s="21"/>
      <c r="CA102" s="20"/>
      <c r="CB102" s="22"/>
      <c r="CC102" s="21"/>
      <c r="CD102" s="21"/>
      <c r="CE102" s="21"/>
      <c r="CG102" s="20"/>
      <c r="CH102" s="22"/>
      <c r="CI102" s="21"/>
      <c r="CJ102" s="21"/>
      <c r="CK102" s="21"/>
      <c r="CM102" s="20"/>
      <c r="CN102" s="22"/>
      <c r="CO102" s="21"/>
      <c r="CP102" s="21"/>
      <c r="CQ102" s="21"/>
      <c r="CS102" s="20"/>
      <c r="CT102" s="22"/>
      <c r="CU102" s="21"/>
      <c r="CV102" s="21"/>
      <c r="CW102" s="21"/>
      <c r="CY102" s="20"/>
      <c r="CZ102" s="22"/>
      <c r="DA102" s="21"/>
      <c r="DB102" s="21"/>
      <c r="DC102" s="21"/>
      <c r="DE102" s="20"/>
      <c r="DF102" s="22"/>
      <c r="DG102" s="21"/>
      <c r="DH102" s="21"/>
      <c r="DI102" s="21"/>
      <c r="DK102" s="20"/>
      <c r="DL102" s="22"/>
      <c r="DM102" s="21"/>
      <c r="DN102" s="21"/>
      <c r="DO102" s="21"/>
      <c r="DQ102" s="20"/>
      <c r="DR102" s="22"/>
      <c r="DS102" s="21"/>
      <c r="DT102" s="21"/>
      <c r="DU102" s="21"/>
      <c r="DW102" s="20"/>
      <c r="DX102" s="22"/>
      <c r="DY102" s="21"/>
      <c r="DZ102" s="21"/>
      <c r="EA102" s="21"/>
      <c r="EC102" s="20"/>
      <c r="ED102" s="22"/>
      <c r="EE102" s="21"/>
      <c r="EF102" s="21"/>
      <c r="EG102" s="21"/>
      <c r="EI102" s="20"/>
      <c r="EJ102" s="22"/>
      <c r="EK102" s="21"/>
      <c r="EL102" s="21"/>
      <c r="EM102" s="21"/>
      <c r="EO102" s="20"/>
      <c r="EP102" s="22"/>
      <c r="EQ102" s="21"/>
      <c r="ER102" s="21"/>
      <c r="ES102" s="21"/>
      <c r="EU102" s="20"/>
      <c r="EV102" s="22"/>
      <c r="EW102" s="21"/>
      <c r="EX102" s="21"/>
      <c r="EY102" s="21"/>
      <c r="FA102" s="20"/>
      <c r="FB102" s="22"/>
      <c r="FC102" s="21"/>
      <c r="FD102" s="21"/>
      <c r="FE102" s="21"/>
      <c r="FG102" s="20"/>
      <c r="FH102" s="22"/>
      <c r="FI102" s="21"/>
      <c r="FJ102" s="21"/>
      <c r="FK102" s="21"/>
      <c r="FM102" s="20"/>
      <c r="FN102" s="22"/>
      <c r="FO102" s="21"/>
      <c r="FP102" s="21"/>
      <c r="FQ102" s="21"/>
      <c r="FS102" s="20"/>
      <c r="FT102" s="22"/>
      <c r="FU102" s="21"/>
      <c r="FV102" s="21"/>
      <c r="FW102" s="21"/>
      <c r="FY102" s="20"/>
      <c r="FZ102" s="22"/>
      <c r="GA102" s="21"/>
      <c r="GB102" s="21"/>
      <c r="GC102" s="21"/>
    </row>
    <row r="103" spans="1:185" x14ac:dyDescent="0.2">
      <c r="A103" s="20"/>
      <c r="B103" s="22"/>
      <c r="C103" s="21"/>
      <c r="D103" s="21"/>
      <c r="E103" s="21"/>
      <c r="G103" s="20"/>
      <c r="H103" s="22"/>
      <c r="I103" s="21"/>
      <c r="J103" s="21"/>
      <c r="K103" s="21"/>
      <c r="M103" s="20"/>
      <c r="N103" s="22"/>
      <c r="O103" s="21"/>
      <c r="P103" s="21"/>
      <c r="Q103" s="21"/>
      <c r="S103" s="20"/>
      <c r="T103" s="22"/>
      <c r="U103" s="21"/>
      <c r="V103" s="21"/>
      <c r="W103" s="21"/>
      <c r="Y103" s="20"/>
      <c r="Z103" s="22"/>
      <c r="AA103" s="21"/>
      <c r="AB103" s="21"/>
      <c r="AC103" s="21"/>
      <c r="AE103" s="20"/>
      <c r="AF103" s="22"/>
      <c r="AG103" s="21"/>
      <c r="AH103" s="21"/>
      <c r="AI103" s="21"/>
      <c r="AK103" s="20"/>
      <c r="AL103" s="22"/>
      <c r="AM103" s="21"/>
      <c r="AN103" s="21"/>
      <c r="AO103" s="21"/>
      <c r="AQ103" s="20"/>
      <c r="AR103" s="22"/>
      <c r="AS103" s="21"/>
      <c r="AT103" s="21"/>
      <c r="AU103" s="21"/>
      <c r="AW103" s="20"/>
      <c r="AX103" s="22"/>
      <c r="AY103" s="21"/>
      <c r="AZ103" s="21"/>
      <c r="BA103" s="21"/>
      <c r="BC103" s="20"/>
      <c r="BD103" s="22"/>
      <c r="BE103" s="21"/>
      <c r="BF103" s="21"/>
      <c r="BG103" s="21"/>
      <c r="BI103" s="20"/>
      <c r="BJ103" s="22"/>
      <c r="BK103" s="21"/>
      <c r="BL103" s="21"/>
      <c r="BM103" s="21"/>
      <c r="BO103" s="20"/>
      <c r="BP103" s="22"/>
      <c r="BQ103" s="21"/>
      <c r="BR103" s="21"/>
      <c r="BS103" s="21"/>
      <c r="BU103" s="20"/>
      <c r="BV103" s="22"/>
      <c r="BW103" s="21"/>
      <c r="BX103" s="21"/>
      <c r="BY103" s="21"/>
      <c r="CA103" s="20"/>
      <c r="CB103" s="22"/>
      <c r="CC103" s="21"/>
      <c r="CD103" s="21"/>
      <c r="CE103" s="21"/>
      <c r="CG103" s="20"/>
      <c r="CH103" s="22"/>
      <c r="CI103" s="21"/>
      <c r="CJ103" s="21"/>
      <c r="CK103" s="21"/>
      <c r="CM103" s="20"/>
      <c r="CN103" s="22"/>
      <c r="CO103" s="21"/>
      <c r="CP103" s="21"/>
      <c r="CQ103" s="21"/>
      <c r="CS103" s="20"/>
      <c r="CT103" s="22"/>
      <c r="CU103" s="21"/>
      <c r="CV103" s="21"/>
      <c r="CW103" s="21"/>
      <c r="CY103" s="20"/>
      <c r="CZ103" s="22"/>
      <c r="DA103" s="21"/>
      <c r="DB103" s="21"/>
      <c r="DC103" s="21"/>
      <c r="DE103" s="20"/>
      <c r="DF103" s="22"/>
      <c r="DG103" s="21"/>
      <c r="DH103" s="21"/>
      <c r="DI103" s="21"/>
      <c r="DK103" s="20"/>
      <c r="DL103" s="22"/>
      <c r="DM103" s="21"/>
      <c r="DN103" s="21"/>
      <c r="DO103" s="21"/>
      <c r="DQ103" s="20"/>
      <c r="DR103" s="22"/>
      <c r="DS103" s="21"/>
      <c r="DT103" s="21"/>
      <c r="DU103" s="21"/>
      <c r="DW103" s="20"/>
      <c r="DX103" s="22"/>
      <c r="DY103" s="21"/>
      <c r="DZ103" s="21"/>
      <c r="EA103" s="21"/>
      <c r="EC103" s="20"/>
      <c r="ED103" s="22"/>
      <c r="EE103" s="21"/>
      <c r="EF103" s="21"/>
      <c r="EG103" s="21"/>
      <c r="EI103" s="20"/>
      <c r="EJ103" s="22"/>
      <c r="EK103" s="21"/>
      <c r="EL103" s="21"/>
      <c r="EM103" s="21"/>
      <c r="EO103" s="20"/>
      <c r="EP103" s="22"/>
      <c r="EQ103" s="21"/>
      <c r="ER103" s="21"/>
      <c r="ES103" s="21"/>
      <c r="EU103" s="20"/>
      <c r="EV103" s="22"/>
      <c r="EW103" s="21"/>
      <c r="EX103" s="21"/>
      <c r="EY103" s="21"/>
      <c r="FA103" s="20"/>
      <c r="FB103" s="22"/>
      <c r="FC103" s="21"/>
      <c r="FD103" s="21"/>
      <c r="FE103" s="21"/>
      <c r="FG103" s="20"/>
      <c r="FH103" s="22"/>
      <c r="FI103" s="21"/>
      <c r="FJ103" s="21"/>
      <c r="FK103" s="21"/>
      <c r="FM103" s="20"/>
      <c r="FN103" s="22"/>
      <c r="FO103" s="21"/>
      <c r="FP103" s="21"/>
      <c r="FQ103" s="21"/>
      <c r="FS103" s="20"/>
      <c r="FT103" s="22"/>
      <c r="FU103" s="21"/>
      <c r="FV103" s="21"/>
      <c r="FW103" s="21"/>
      <c r="FY103" s="20"/>
      <c r="FZ103" s="22"/>
      <c r="GA103" s="21"/>
      <c r="GB103" s="21"/>
      <c r="GC103" s="21"/>
    </row>
    <row r="104" spans="1:185" x14ac:dyDescent="0.2">
      <c r="A104" s="20"/>
      <c r="B104" s="22"/>
      <c r="C104" s="21"/>
      <c r="D104" s="21"/>
      <c r="E104" s="21"/>
      <c r="G104" s="20"/>
      <c r="H104" s="22"/>
      <c r="I104" s="21"/>
      <c r="J104" s="21"/>
      <c r="K104" s="21"/>
      <c r="M104" s="20"/>
      <c r="N104" s="22"/>
      <c r="O104" s="21"/>
      <c r="P104" s="21"/>
      <c r="Q104" s="21"/>
      <c r="S104" s="20"/>
      <c r="T104" s="22"/>
      <c r="U104" s="21"/>
      <c r="V104" s="21"/>
      <c r="W104" s="21"/>
      <c r="Y104" s="20"/>
      <c r="Z104" s="22"/>
      <c r="AA104" s="21"/>
      <c r="AB104" s="21"/>
      <c r="AC104" s="21"/>
      <c r="AE104" s="20"/>
      <c r="AF104" s="22"/>
      <c r="AG104" s="21"/>
      <c r="AH104" s="21"/>
      <c r="AI104" s="21"/>
      <c r="AK104" s="20"/>
      <c r="AL104" s="22"/>
      <c r="AM104" s="21"/>
      <c r="AN104" s="21"/>
      <c r="AO104" s="21"/>
      <c r="AQ104" s="20"/>
      <c r="AR104" s="22"/>
      <c r="AS104" s="21"/>
      <c r="AT104" s="21"/>
      <c r="AU104" s="21"/>
      <c r="AW104" s="20"/>
      <c r="AX104" s="22"/>
      <c r="AY104" s="21"/>
      <c r="AZ104" s="21"/>
      <c r="BA104" s="21"/>
      <c r="BC104" s="20"/>
      <c r="BD104" s="22"/>
      <c r="BE104" s="21"/>
      <c r="BF104" s="21"/>
      <c r="BG104" s="21"/>
      <c r="BI104" s="20"/>
      <c r="BJ104" s="22"/>
      <c r="BK104" s="21"/>
      <c r="BL104" s="21"/>
      <c r="BM104" s="21"/>
      <c r="BO104" s="20"/>
      <c r="BP104" s="22"/>
      <c r="BQ104" s="21"/>
      <c r="BR104" s="21"/>
      <c r="BS104" s="21"/>
      <c r="BU104" s="20"/>
      <c r="BV104" s="22"/>
      <c r="BW104" s="21"/>
      <c r="BX104" s="21"/>
      <c r="BY104" s="21"/>
      <c r="CA104" s="20"/>
      <c r="CB104" s="22"/>
      <c r="CC104" s="21"/>
      <c r="CD104" s="21"/>
      <c r="CE104" s="21"/>
      <c r="CG104" s="20"/>
      <c r="CH104" s="22"/>
      <c r="CI104" s="21"/>
      <c r="CJ104" s="21"/>
      <c r="CK104" s="21"/>
      <c r="CM104" s="20"/>
      <c r="CN104" s="22"/>
      <c r="CO104" s="21"/>
      <c r="CP104" s="21"/>
      <c r="CQ104" s="21"/>
      <c r="CS104" s="20"/>
      <c r="CT104" s="22"/>
      <c r="CU104" s="21"/>
      <c r="CV104" s="21"/>
      <c r="CW104" s="21"/>
      <c r="CY104" s="20"/>
      <c r="CZ104" s="22"/>
      <c r="DA104" s="21"/>
      <c r="DB104" s="21"/>
      <c r="DC104" s="21"/>
      <c r="DE104" s="20"/>
      <c r="DF104" s="22"/>
      <c r="DG104" s="21"/>
      <c r="DH104" s="21"/>
      <c r="DI104" s="21"/>
      <c r="DK104" s="20"/>
      <c r="DL104" s="22"/>
      <c r="DM104" s="21"/>
      <c r="DN104" s="21"/>
      <c r="DO104" s="21"/>
      <c r="DQ104" s="20"/>
      <c r="DR104" s="22"/>
      <c r="DS104" s="21"/>
      <c r="DT104" s="21"/>
      <c r="DU104" s="21"/>
      <c r="DW104" s="20"/>
      <c r="DX104" s="22"/>
      <c r="DY104" s="21"/>
      <c r="DZ104" s="21"/>
      <c r="EA104" s="21"/>
      <c r="EC104" s="20"/>
      <c r="ED104" s="22"/>
      <c r="EE104" s="21"/>
      <c r="EF104" s="21"/>
      <c r="EG104" s="21"/>
      <c r="EI104" s="20"/>
      <c r="EJ104" s="22"/>
      <c r="EK104" s="21"/>
      <c r="EL104" s="21"/>
      <c r="EM104" s="21"/>
      <c r="EO104" s="20"/>
      <c r="EP104" s="22"/>
      <c r="EQ104" s="21"/>
      <c r="ER104" s="21"/>
      <c r="ES104" s="21"/>
      <c r="EU104" s="20"/>
      <c r="EV104" s="22"/>
      <c r="EW104" s="21"/>
      <c r="EX104" s="21"/>
      <c r="EY104" s="21"/>
      <c r="FA104" s="20"/>
      <c r="FB104" s="22"/>
      <c r="FC104" s="21"/>
      <c r="FD104" s="21"/>
      <c r="FE104" s="21"/>
      <c r="FG104" s="20"/>
      <c r="FH104" s="22"/>
      <c r="FI104" s="21"/>
      <c r="FJ104" s="21"/>
      <c r="FK104" s="21"/>
      <c r="FM104" s="20"/>
      <c r="FN104" s="22"/>
      <c r="FO104" s="21"/>
      <c r="FP104" s="21"/>
      <c r="FQ104" s="21"/>
      <c r="FS104" s="20"/>
      <c r="FT104" s="22"/>
      <c r="FU104" s="21"/>
      <c r="FV104" s="21"/>
      <c r="FW104" s="21"/>
      <c r="FY104" s="20"/>
      <c r="FZ104" s="22"/>
      <c r="GA104" s="21"/>
      <c r="GB104" s="21"/>
      <c r="GC104" s="21"/>
    </row>
    <row r="105" spans="1:185" x14ac:dyDescent="0.2">
      <c r="A105" s="20"/>
      <c r="B105" s="22"/>
      <c r="C105" s="21"/>
      <c r="D105" s="21"/>
      <c r="E105" s="21"/>
      <c r="G105" s="20"/>
      <c r="H105" s="22"/>
      <c r="I105" s="21"/>
      <c r="J105" s="21"/>
      <c r="K105" s="21"/>
      <c r="M105" s="20"/>
      <c r="N105" s="22"/>
      <c r="O105" s="21"/>
      <c r="P105" s="21"/>
      <c r="Q105" s="21"/>
      <c r="S105" s="20"/>
      <c r="T105" s="22"/>
      <c r="U105" s="21"/>
      <c r="V105" s="21"/>
      <c r="W105" s="21"/>
      <c r="Y105" s="20"/>
      <c r="Z105" s="22"/>
      <c r="AA105" s="21"/>
      <c r="AB105" s="21"/>
      <c r="AC105" s="21"/>
      <c r="AE105" s="20"/>
      <c r="AF105" s="22"/>
      <c r="AG105" s="21"/>
      <c r="AH105" s="21"/>
      <c r="AI105" s="21"/>
      <c r="AK105" s="20"/>
      <c r="AL105" s="22"/>
      <c r="AM105" s="21"/>
      <c r="AN105" s="21"/>
      <c r="AO105" s="21"/>
      <c r="AQ105" s="20"/>
      <c r="AR105" s="22"/>
      <c r="AS105" s="21"/>
      <c r="AT105" s="21"/>
      <c r="AU105" s="21"/>
      <c r="AW105" s="20"/>
      <c r="AX105" s="22"/>
      <c r="AY105" s="21"/>
      <c r="AZ105" s="21"/>
      <c r="BA105" s="21"/>
      <c r="BC105" s="20"/>
      <c r="BD105" s="22"/>
      <c r="BE105" s="21"/>
      <c r="BF105" s="21"/>
      <c r="BG105" s="21"/>
      <c r="BI105" s="20"/>
      <c r="BJ105" s="22"/>
      <c r="BK105" s="21"/>
      <c r="BL105" s="21"/>
      <c r="BM105" s="21"/>
      <c r="BO105" s="20"/>
      <c r="BP105" s="22"/>
      <c r="BQ105" s="21"/>
      <c r="BR105" s="21"/>
      <c r="BS105" s="21"/>
      <c r="BU105" s="20"/>
      <c r="BV105" s="22"/>
      <c r="BW105" s="21"/>
      <c r="BX105" s="21"/>
      <c r="BY105" s="21"/>
      <c r="CA105" s="20"/>
      <c r="CB105" s="22"/>
      <c r="CC105" s="21"/>
      <c r="CD105" s="21"/>
      <c r="CE105" s="21"/>
      <c r="CG105" s="20"/>
      <c r="CH105" s="22"/>
      <c r="CI105" s="21"/>
      <c r="CJ105" s="21"/>
      <c r="CK105" s="21"/>
      <c r="CM105" s="20"/>
      <c r="CN105" s="22"/>
      <c r="CO105" s="21"/>
      <c r="CP105" s="21"/>
      <c r="CQ105" s="21"/>
      <c r="CS105" s="20"/>
      <c r="CT105" s="22"/>
      <c r="CU105" s="21"/>
      <c r="CV105" s="21"/>
      <c r="CW105" s="21"/>
      <c r="CY105" s="20"/>
      <c r="CZ105" s="22"/>
      <c r="DA105" s="21"/>
      <c r="DB105" s="21"/>
      <c r="DC105" s="21"/>
      <c r="DE105" s="20"/>
      <c r="DF105" s="22"/>
      <c r="DG105" s="21"/>
      <c r="DH105" s="21"/>
      <c r="DI105" s="21"/>
      <c r="DK105" s="20"/>
      <c r="DL105" s="22"/>
      <c r="DM105" s="21"/>
      <c r="DN105" s="21"/>
      <c r="DO105" s="21"/>
      <c r="DQ105" s="20"/>
      <c r="DR105" s="22"/>
      <c r="DS105" s="21"/>
      <c r="DT105" s="21"/>
      <c r="DU105" s="21"/>
      <c r="DW105" s="20"/>
      <c r="DX105" s="22"/>
      <c r="DY105" s="21"/>
      <c r="DZ105" s="21"/>
      <c r="EA105" s="21"/>
      <c r="EC105" s="20"/>
      <c r="ED105" s="22"/>
      <c r="EE105" s="21"/>
      <c r="EF105" s="21"/>
      <c r="EG105" s="21"/>
      <c r="EI105" s="20"/>
      <c r="EJ105" s="22"/>
      <c r="EK105" s="21"/>
      <c r="EL105" s="21"/>
      <c r="EM105" s="21"/>
      <c r="EO105" s="20"/>
      <c r="EP105" s="22"/>
      <c r="EQ105" s="21"/>
      <c r="ER105" s="21"/>
      <c r="ES105" s="21"/>
      <c r="EU105" s="20"/>
      <c r="EV105" s="22"/>
      <c r="EW105" s="21"/>
      <c r="EX105" s="21"/>
      <c r="EY105" s="21"/>
      <c r="FA105" s="20"/>
      <c r="FB105" s="22"/>
      <c r="FC105" s="21"/>
      <c r="FD105" s="21"/>
      <c r="FE105" s="21"/>
      <c r="FG105" s="20"/>
      <c r="FH105" s="22"/>
      <c r="FI105" s="21"/>
      <c r="FJ105" s="21"/>
      <c r="FK105" s="21"/>
      <c r="FM105" s="20"/>
      <c r="FN105" s="22"/>
      <c r="FO105" s="21"/>
      <c r="FP105" s="21"/>
      <c r="FQ105" s="21"/>
      <c r="FS105" s="20"/>
      <c r="FT105" s="22"/>
      <c r="FU105" s="21"/>
      <c r="FV105" s="21"/>
      <c r="FW105" s="21"/>
      <c r="FY105" s="20"/>
      <c r="FZ105" s="22"/>
      <c r="GA105" s="21"/>
      <c r="GB105" s="21"/>
      <c r="GC105" s="21"/>
    </row>
    <row r="106" spans="1:185" x14ac:dyDescent="0.2">
      <c r="A106" s="20"/>
      <c r="B106" s="22"/>
      <c r="C106" s="21"/>
      <c r="D106" s="21"/>
      <c r="E106" s="21"/>
      <c r="G106" s="20"/>
      <c r="H106" s="22"/>
      <c r="I106" s="21"/>
      <c r="J106" s="21"/>
      <c r="K106" s="21"/>
      <c r="M106" s="20"/>
      <c r="N106" s="22"/>
      <c r="O106" s="21"/>
      <c r="P106" s="21"/>
      <c r="Q106" s="21"/>
      <c r="S106" s="20"/>
      <c r="T106" s="22"/>
      <c r="U106" s="21"/>
      <c r="V106" s="21"/>
      <c r="W106" s="21"/>
      <c r="Y106" s="20"/>
      <c r="Z106" s="22"/>
      <c r="AA106" s="21"/>
      <c r="AB106" s="21"/>
      <c r="AC106" s="21"/>
      <c r="AE106" s="20"/>
      <c r="AF106" s="22"/>
      <c r="AG106" s="21"/>
      <c r="AH106" s="21"/>
      <c r="AI106" s="21"/>
      <c r="AK106" s="20"/>
      <c r="AL106" s="22"/>
      <c r="AM106" s="21"/>
      <c r="AN106" s="21"/>
      <c r="AO106" s="21"/>
      <c r="AQ106" s="20"/>
      <c r="AR106" s="22"/>
      <c r="AS106" s="21"/>
      <c r="AT106" s="21"/>
      <c r="AU106" s="21"/>
      <c r="AW106" s="20"/>
      <c r="AX106" s="22"/>
      <c r="AY106" s="21"/>
      <c r="AZ106" s="21"/>
      <c r="BA106" s="21"/>
      <c r="BC106" s="20"/>
      <c r="BD106" s="22"/>
      <c r="BE106" s="21"/>
      <c r="BF106" s="21"/>
      <c r="BG106" s="21"/>
      <c r="BI106" s="20"/>
      <c r="BJ106" s="22"/>
      <c r="BK106" s="21"/>
      <c r="BL106" s="21"/>
      <c r="BM106" s="21"/>
      <c r="BO106" s="20"/>
      <c r="BP106" s="22"/>
      <c r="BQ106" s="21"/>
      <c r="BR106" s="21"/>
      <c r="BS106" s="21"/>
      <c r="BU106" s="20"/>
      <c r="BV106" s="22"/>
      <c r="BW106" s="21"/>
      <c r="BX106" s="21"/>
      <c r="BY106" s="21"/>
      <c r="CA106" s="20"/>
      <c r="CB106" s="22"/>
      <c r="CC106" s="21"/>
      <c r="CD106" s="21"/>
      <c r="CE106" s="21"/>
      <c r="CG106" s="20"/>
      <c r="CH106" s="22"/>
      <c r="CI106" s="21"/>
      <c r="CJ106" s="21"/>
      <c r="CK106" s="21"/>
      <c r="CM106" s="20"/>
      <c r="CN106" s="22"/>
      <c r="CO106" s="21"/>
      <c r="CP106" s="21"/>
      <c r="CQ106" s="21"/>
      <c r="CS106" s="20"/>
      <c r="CT106" s="22"/>
      <c r="CU106" s="21"/>
      <c r="CV106" s="21"/>
      <c r="CW106" s="21"/>
      <c r="CY106" s="20"/>
      <c r="CZ106" s="22"/>
      <c r="DA106" s="21"/>
      <c r="DB106" s="21"/>
      <c r="DC106" s="21"/>
      <c r="DE106" s="20"/>
      <c r="DF106" s="22"/>
      <c r="DG106" s="21"/>
      <c r="DH106" s="21"/>
      <c r="DI106" s="21"/>
      <c r="DK106" s="20"/>
      <c r="DL106" s="22"/>
      <c r="DM106" s="21"/>
      <c r="DN106" s="21"/>
      <c r="DO106" s="21"/>
      <c r="DQ106" s="20"/>
      <c r="DR106" s="22"/>
      <c r="DS106" s="21"/>
      <c r="DT106" s="21"/>
      <c r="DU106" s="21"/>
      <c r="DW106" s="20"/>
      <c r="DX106" s="22"/>
      <c r="DY106" s="21"/>
      <c r="DZ106" s="21"/>
      <c r="EA106" s="21"/>
      <c r="EC106" s="20"/>
      <c r="ED106" s="22"/>
      <c r="EE106" s="21"/>
      <c r="EF106" s="21"/>
      <c r="EG106" s="21"/>
      <c r="EI106" s="20"/>
      <c r="EJ106" s="22"/>
      <c r="EK106" s="21"/>
      <c r="EL106" s="21"/>
      <c r="EM106" s="21"/>
      <c r="EO106" s="20"/>
      <c r="EP106" s="22"/>
      <c r="EQ106" s="21"/>
      <c r="ER106" s="21"/>
      <c r="ES106" s="21"/>
      <c r="EU106" s="20"/>
      <c r="EV106" s="22"/>
      <c r="EW106" s="21"/>
      <c r="EX106" s="21"/>
      <c r="EY106" s="21"/>
      <c r="FA106" s="20"/>
      <c r="FB106" s="22"/>
      <c r="FC106" s="21"/>
      <c r="FD106" s="21"/>
      <c r="FE106" s="21"/>
      <c r="FG106" s="20"/>
      <c r="FH106" s="22"/>
      <c r="FI106" s="21"/>
      <c r="FJ106" s="21"/>
      <c r="FK106" s="21"/>
      <c r="FM106" s="20"/>
      <c r="FN106" s="22"/>
      <c r="FO106" s="21"/>
      <c r="FP106" s="21"/>
      <c r="FQ106" s="21"/>
      <c r="FS106" s="20"/>
      <c r="FT106" s="22"/>
      <c r="FU106" s="21"/>
      <c r="FV106" s="21"/>
      <c r="FW106" s="21"/>
      <c r="FY106" s="20"/>
      <c r="FZ106" s="22"/>
      <c r="GA106" s="21"/>
      <c r="GB106" s="21"/>
      <c r="GC106" s="21"/>
    </row>
    <row r="107" spans="1:185" x14ac:dyDescent="0.2">
      <c r="A107" s="20"/>
      <c r="B107" s="22"/>
      <c r="C107" s="21"/>
      <c r="D107" s="21"/>
      <c r="E107" s="21"/>
      <c r="G107" s="20"/>
      <c r="H107" s="22"/>
      <c r="I107" s="21"/>
      <c r="J107" s="21"/>
      <c r="K107" s="21"/>
      <c r="M107" s="20"/>
      <c r="N107" s="22"/>
      <c r="O107" s="21"/>
      <c r="P107" s="21"/>
      <c r="Q107" s="21"/>
      <c r="S107" s="20"/>
      <c r="T107" s="22"/>
      <c r="U107" s="21"/>
      <c r="V107" s="21"/>
      <c r="W107" s="21"/>
      <c r="Y107" s="20"/>
      <c r="Z107" s="22"/>
      <c r="AA107" s="21"/>
      <c r="AB107" s="21"/>
      <c r="AC107" s="21"/>
      <c r="AE107" s="20"/>
      <c r="AF107" s="22"/>
      <c r="AG107" s="21"/>
      <c r="AH107" s="21"/>
      <c r="AI107" s="21"/>
      <c r="AK107" s="20"/>
      <c r="AL107" s="22"/>
      <c r="AM107" s="21"/>
      <c r="AN107" s="21"/>
      <c r="AO107" s="21"/>
      <c r="AQ107" s="20"/>
      <c r="AR107" s="22"/>
      <c r="AS107" s="21"/>
      <c r="AT107" s="21"/>
      <c r="AU107" s="21"/>
      <c r="AW107" s="20"/>
      <c r="AX107" s="22"/>
      <c r="AY107" s="21"/>
      <c r="AZ107" s="21"/>
      <c r="BA107" s="21"/>
      <c r="BC107" s="20"/>
      <c r="BD107" s="22"/>
      <c r="BE107" s="21"/>
      <c r="BF107" s="21"/>
      <c r="BG107" s="21"/>
      <c r="BI107" s="20"/>
      <c r="BJ107" s="22"/>
      <c r="BK107" s="21"/>
      <c r="BL107" s="21"/>
      <c r="BM107" s="21"/>
      <c r="BO107" s="20"/>
      <c r="BP107" s="22"/>
      <c r="BQ107" s="21"/>
      <c r="BR107" s="21"/>
      <c r="BS107" s="21"/>
      <c r="BU107" s="20"/>
      <c r="BV107" s="22"/>
      <c r="BW107" s="21"/>
      <c r="BX107" s="21"/>
      <c r="BY107" s="21"/>
      <c r="CA107" s="20"/>
      <c r="CB107" s="22"/>
      <c r="CC107" s="21"/>
      <c r="CD107" s="21"/>
      <c r="CE107" s="21"/>
      <c r="CG107" s="20"/>
      <c r="CH107" s="22"/>
      <c r="CI107" s="21"/>
      <c r="CJ107" s="21"/>
      <c r="CK107" s="21"/>
      <c r="CM107" s="20"/>
      <c r="CN107" s="22"/>
      <c r="CO107" s="21"/>
      <c r="CP107" s="21"/>
      <c r="CQ107" s="21"/>
      <c r="CS107" s="20"/>
      <c r="CT107" s="22"/>
      <c r="CU107" s="21"/>
      <c r="CV107" s="21"/>
      <c r="CW107" s="21"/>
      <c r="CY107" s="20"/>
      <c r="CZ107" s="22"/>
      <c r="DA107" s="21"/>
      <c r="DB107" s="21"/>
      <c r="DC107" s="21"/>
      <c r="DE107" s="20"/>
      <c r="DF107" s="22"/>
      <c r="DG107" s="21"/>
      <c r="DH107" s="21"/>
      <c r="DI107" s="21"/>
      <c r="DK107" s="20"/>
      <c r="DL107" s="22"/>
      <c r="DM107" s="21"/>
      <c r="DN107" s="21"/>
      <c r="DO107" s="21"/>
      <c r="DQ107" s="20"/>
      <c r="DR107" s="22"/>
      <c r="DS107" s="21"/>
      <c r="DT107" s="21"/>
      <c r="DU107" s="21"/>
      <c r="DW107" s="20"/>
      <c r="DX107" s="22"/>
      <c r="DY107" s="21"/>
      <c r="DZ107" s="21"/>
      <c r="EA107" s="21"/>
      <c r="EC107" s="20"/>
      <c r="ED107" s="22"/>
      <c r="EE107" s="21"/>
      <c r="EF107" s="21"/>
      <c r="EG107" s="21"/>
      <c r="EI107" s="20"/>
      <c r="EJ107" s="22"/>
      <c r="EK107" s="21"/>
      <c r="EL107" s="21"/>
      <c r="EM107" s="21"/>
      <c r="EO107" s="20"/>
      <c r="EP107" s="22"/>
      <c r="EQ107" s="21"/>
      <c r="ER107" s="21"/>
      <c r="ES107" s="21"/>
      <c r="EU107" s="20"/>
      <c r="EV107" s="22"/>
      <c r="EW107" s="21"/>
      <c r="EX107" s="21"/>
      <c r="EY107" s="21"/>
      <c r="FA107" s="20"/>
      <c r="FB107" s="22"/>
      <c r="FC107" s="21"/>
      <c r="FD107" s="21"/>
      <c r="FE107" s="21"/>
      <c r="FG107" s="20"/>
      <c r="FH107" s="22"/>
      <c r="FI107" s="21"/>
      <c r="FJ107" s="21"/>
      <c r="FK107" s="21"/>
      <c r="FM107" s="20"/>
      <c r="FN107" s="22"/>
      <c r="FO107" s="21"/>
      <c r="FP107" s="21"/>
      <c r="FQ107" s="21"/>
      <c r="FS107" s="20"/>
      <c r="FT107" s="22"/>
      <c r="FU107" s="21"/>
      <c r="FV107" s="21"/>
      <c r="FW107" s="21"/>
      <c r="FY107" s="20"/>
      <c r="FZ107" s="22"/>
      <c r="GA107" s="21"/>
      <c r="GB107" s="21"/>
      <c r="GC107" s="21"/>
    </row>
    <row r="108" spans="1:185" x14ac:dyDescent="0.2">
      <c r="A108" s="20"/>
      <c r="B108" s="22"/>
      <c r="C108" s="21"/>
      <c r="D108" s="21"/>
      <c r="E108" s="21"/>
      <c r="G108" s="20"/>
      <c r="H108" s="22"/>
      <c r="I108" s="21"/>
      <c r="J108" s="21"/>
      <c r="K108" s="21"/>
      <c r="M108" s="20"/>
      <c r="N108" s="22"/>
      <c r="O108" s="21"/>
      <c r="P108" s="21"/>
      <c r="Q108" s="21"/>
      <c r="S108" s="20"/>
      <c r="T108" s="22"/>
      <c r="U108" s="21"/>
      <c r="V108" s="21"/>
      <c r="W108" s="21"/>
      <c r="Y108" s="20"/>
      <c r="Z108" s="22"/>
      <c r="AA108" s="21"/>
      <c r="AB108" s="21"/>
      <c r="AC108" s="21"/>
      <c r="AE108" s="20"/>
      <c r="AF108" s="22"/>
      <c r="AG108" s="21"/>
      <c r="AH108" s="21"/>
      <c r="AI108" s="21"/>
      <c r="AK108" s="20"/>
      <c r="AL108" s="22"/>
      <c r="AM108" s="21"/>
      <c r="AN108" s="21"/>
      <c r="AO108" s="21"/>
      <c r="AQ108" s="20"/>
      <c r="AR108" s="22"/>
      <c r="AS108" s="21"/>
      <c r="AT108" s="21"/>
      <c r="AU108" s="21"/>
      <c r="AW108" s="20"/>
      <c r="AX108" s="22"/>
      <c r="AY108" s="21"/>
      <c r="AZ108" s="21"/>
      <c r="BA108" s="21"/>
      <c r="BC108" s="20"/>
      <c r="BD108" s="22"/>
      <c r="BE108" s="21"/>
      <c r="BF108" s="21"/>
      <c r="BG108" s="21"/>
      <c r="BI108" s="20"/>
      <c r="BJ108" s="22"/>
      <c r="BK108" s="21"/>
      <c r="BL108" s="21"/>
      <c r="BM108" s="21"/>
      <c r="BO108" s="20"/>
      <c r="BP108" s="22"/>
      <c r="BQ108" s="21"/>
      <c r="BR108" s="21"/>
      <c r="BS108" s="21"/>
      <c r="BU108" s="20"/>
      <c r="BV108" s="22"/>
      <c r="BW108" s="21"/>
      <c r="BX108" s="21"/>
      <c r="BY108" s="21"/>
      <c r="CA108" s="20"/>
      <c r="CB108" s="22"/>
      <c r="CC108" s="21"/>
      <c r="CD108" s="21"/>
      <c r="CE108" s="21"/>
      <c r="CG108" s="20"/>
      <c r="CH108" s="22"/>
      <c r="CI108" s="21"/>
      <c r="CJ108" s="21"/>
      <c r="CK108" s="21"/>
      <c r="CM108" s="20"/>
      <c r="CN108" s="22"/>
      <c r="CO108" s="21"/>
      <c r="CP108" s="21"/>
      <c r="CQ108" s="21"/>
      <c r="CS108" s="20"/>
      <c r="CT108" s="22"/>
      <c r="CU108" s="21"/>
      <c r="CV108" s="21"/>
      <c r="CW108" s="21"/>
      <c r="CY108" s="20"/>
      <c r="CZ108" s="22"/>
      <c r="DA108" s="21"/>
      <c r="DB108" s="21"/>
      <c r="DC108" s="21"/>
      <c r="DE108" s="20"/>
      <c r="DF108" s="22"/>
      <c r="DG108" s="21"/>
      <c r="DH108" s="21"/>
      <c r="DI108" s="21"/>
      <c r="DK108" s="20"/>
      <c r="DL108" s="22"/>
      <c r="DM108" s="21"/>
      <c r="DN108" s="21"/>
      <c r="DO108" s="21"/>
      <c r="DQ108" s="20"/>
      <c r="DR108" s="22"/>
      <c r="DS108" s="21"/>
      <c r="DT108" s="21"/>
      <c r="DU108" s="21"/>
      <c r="DW108" s="20"/>
      <c r="DX108" s="22"/>
      <c r="DY108" s="21"/>
      <c r="DZ108" s="21"/>
      <c r="EA108" s="21"/>
      <c r="EC108" s="20"/>
      <c r="ED108" s="22"/>
      <c r="EE108" s="21"/>
      <c r="EF108" s="21"/>
      <c r="EG108" s="21"/>
      <c r="EI108" s="20"/>
      <c r="EJ108" s="22"/>
      <c r="EK108" s="21"/>
      <c r="EL108" s="21"/>
      <c r="EM108" s="21"/>
      <c r="EO108" s="20"/>
      <c r="EP108" s="22"/>
      <c r="EQ108" s="21"/>
      <c r="ER108" s="21"/>
      <c r="ES108" s="21"/>
      <c r="EU108" s="20"/>
      <c r="EV108" s="22"/>
      <c r="EW108" s="21"/>
      <c r="EX108" s="21"/>
      <c r="EY108" s="21"/>
      <c r="FA108" s="20"/>
      <c r="FB108" s="22"/>
      <c r="FC108" s="21"/>
      <c r="FD108" s="21"/>
      <c r="FE108" s="21"/>
      <c r="FG108" s="20"/>
      <c r="FH108" s="22"/>
      <c r="FI108" s="21"/>
      <c r="FJ108" s="21"/>
      <c r="FK108" s="21"/>
      <c r="FM108" s="20"/>
      <c r="FN108" s="22"/>
      <c r="FO108" s="21"/>
      <c r="FP108" s="21"/>
      <c r="FQ108" s="21"/>
      <c r="FS108" s="20"/>
      <c r="FT108" s="22"/>
      <c r="FU108" s="21"/>
      <c r="FV108" s="21"/>
      <c r="FW108" s="21"/>
      <c r="FY108" s="20"/>
      <c r="FZ108" s="22"/>
      <c r="GA108" s="21"/>
      <c r="GB108" s="21"/>
      <c r="GC108" s="21"/>
    </row>
    <row r="109" spans="1:185" x14ac:dyDescent="0.2">
      <c r="A109" s="20"/>
      <c r="B109" s="22"/>
      <c r="C109" s="21"/>
      <c r="D109" s="21"/>
      <c r="E109" s="21"/>
      <c r="G109" s="20"/>
      <c r="H109" s="22"/>
      <c r="I109" s="21"/>
      <c r="J109" s="21"/>
      <c r="K109" s="21"/>
      <c r="M109" s="20"/>
      <c r="N109" s="22"/>
      <c r="O109" s="21"/>
      <c r="P109" s="21"/>
      <c r="Q109" s="21"/>
      <c r="S109" s="20"/>
      <c r="T109" s="22"/>
      <c r="U109" s="21"/>
      <c r="V109" s="21"/>
      <c r="W109" s="21"/>
      <c r="Y109" s="20"/>
      <c r="Z109" s="22"/>
      <c r="AA109" s="21"/>
      <c r="AB109" s="21"/>
      <c r="AC109" s="21"/>
      <c r="AE109" s="20"/>
      <c r="AF109" s="22"/>
      <c r="AG109" s="21"/>
      <c r="AH109" s="21"/>
      <c r="AI109" s="21"/>
      <c r="AK109" s="20"/>
      <c r="AL109" s="22"/>
      <c r="AM109" s="21"/>
      <c r="AN109" s="21"/>
      <c r="AO109" s="21"/>
      <c r="AQ109" s="20"/>
      <c r="AR109" s="22"/>
      <c r="AS109" s="21"/>
      <c r="AT109" s="21"/>
      <c r="AU109" s="21"/>
      <c r="AW109" s="20"/>
      <c r="AX109" s="22"/>
      <c r="AY109" s="21"/>
      <c r="AZ109" s="21"/>
      <c r="BA109" s="21"/>
      <c r="BC109" s="20"/>
      <c r="BD109" s="22"/>
      <c r="BE109" s="21"/>
      <c r="BF109" s="21"/>
      <c r="BG109" s="21"/>
      <c r="BI109" s="20"/>
      <c r="BJ109" s="22"/>
      <c r="BK109" s="21"/>
      <c r="BL109" s="21"/>
      <c r="BM109" s="21"/>
      <c r="BO109" s="20"/>
      <c r="BP109" s="22"/>
      <c r="BQ109" s="21"/>
      <c r="BR109" s="21"/>
      <c r="BS109" s="21"/>
      <c r="BU109" s="20"/>
      <c r="BV109" s="22"/>
      <c r="BW109" s="21"/>
      <c r="BX109" s="21"/>
      <c r="BY109" s="21"/>
      <c r="CA109" s="20"/>
      <c r="CB109" s="22"/>
      <c r="CC109" s="21"/>
      <c r="CD109" s="21"/>
      <c r="CE109" s="21"/>
      <c r="CG109" s="20"/>
      <c r="CH109" s="22"/>
      <c r="CI109" s="21"/>
      <c r="CJ109" s="21"/>
      <c r="CK109" s="21"/>
      <c r="CM109" s="20"/>
      <c r="CN109" s="22"/>
      <c r="CO109" s="21"/>
      <c r="CP109" s="21"/>
      <c r="CQ109" s="21"/>
      <c r="CS109" s="20"/>
      <c r="CT109" s="22"/>
      <c r="CU109" s="21"/>
      <c r="CV109" s="21"/>
      <c r="CW109" s="21"/>
      <c r="CY109" s="20"/>
      <c r="CZ109" s="22"/>
      <c r="DA109" s="21"/>
      <c r="DB109" s="21"/>
      <c r="DC109" s="21"/>
      <c r="DE109" s="20"/>
      <c r="DF109" s="22"/>
      <c r="DG109" s="21"/>
      <c r="DH109" s="21"/>
      <c r="DI109" s="21"/>
      <c r="DK109" s="20"/>
      <c r="DL109" s="22"/>
      <c r="DM109" s="21"/>
      <c r="DN109" s="21"/>
      <c r="DO109" s="21"/>
      <c r="DQ109" s="20"/>
      <c r="DR109" s="22"/>
      <c r="DS109" s="21"/>
      <c r="DT109" s="21"/>
      <c r="DU109" s="21"/>
      <c r="DW109" s="20"/>
      <c r="DX109" s="22"/>
      <c r="DY109" s="21"/>
      <c r="DZ109" s="21"/>
      <c r="EA109" s="21"/>
      <c r="EC109" s="20"/>
      <c r="ED109" s="22"/>
      <c r="EE109" s="21"/>
      <c r="EF109" s="21"/>
      <c r="EG109" s="21"/>
      <c r="EI109" s="20"/>
      <c r="EJ109" s="22"/>
      <c r="EK109" s="21"/>
      <c r="EL109" s="21"/>
      <c r="EM109" s="21"/>
      <c r="EO109" s="20"/>
      <c r="EP109" s="22"/>
      <c r="EQ109" s="21"/>
      <c r="ER109" s="21"/>
      <c r="ES109" s="21"/>
      <c r="EU109" s="20"/>
      <c r="EV109" s="22"/>
      <c r="EW109" s="21"/>
      <c r="EX109" s="21"/>
      <c r="EY109" s="21"/>
      <c r="FA109" s="20"/>
      <c r="FB109" s="22"/>
      <c r="FC109" s="21"/>
      <c r="FD109" s="21"/>
      <c r="FE109" s="21"/>
      <c r="FG109" s="20"/>
      <c r="FH109" s="22"/>
      <c r="FI109" s="21"/>
      <c r="FJ109" s="21"/>
      <c r="FK109" s="21"/>
      <c r="FM109" s="20"/>
      <c r="FN109" s="22"/>
      <c r="FO109" s="21"/>
      <c r="FP109" s="21"/>
      <c r="FQ109" s="21"/>
      <c r="FS109" s="20"/>
      <c r="FT109" s="22"/>
      <c r="FU109" s="21"/>
      <c r="FV109" s="21"/>
      <c r="FW109" s="21"/>
      <c r="FY109" s="20"/>
      <c r="FZ109" s="22"/>
      <c r="GA109" s="21"/>
      <c r="GB109" s="21"/>
      <c r="GC109" s="21"/>
    </row>
    <row r="110" spans="1:185" x14ac:dyDescent="0.2">
      <c r="A110" s="20"/>
      <c r="B110" s="22"/>
      <c r="C110" s="21"/>
      <c r="D110" s="21"/>
      <c r="E110" s="21"/>
      <c r="G110" s="20"/>
      <c r="H110" s="22"/>
      <c r="I110" s="21"/>
      <c r="J110" s="21"/>
      <c r="K110" s="21"/>
      <c r="M110" s="20"/>
      <c r="N110" s="22"/>
      <c r="O110" s="21"/>
      <c r="P110" s="21"/>
      <c r="Q110" s="21"/>
      <c r="S110" s="20"/>
      <c r="T110" s="22"/>
      <c r="U110" s="21"/>
      <c r="V110" s="21"/>
      <c r="W110" s="21"/>
      <c r="Y110" s="20"/>
      <c r="Z110" s="22"/>
      <c r="AA110" s="21"/>
      <c r="AB110" s="21"/>
      <c r="AC110" s="21"/>
      <c r="AE110" s="20"/>
      <c r="AF110" s="22"/>
      <c r="AG110" s="21"/>
      <c r="AH110" s="21"/>
      <c r="AI110" s="21"/>
      <c r="AK110" s="20"/>
      <c r="AL110" s="22"/>
      <c r="AM110" s="21"/>
      <c r="AN110" s="21"/>
      <c r="AO110" s="21"/>
      <c r="AQ110" s="20"/>
      <c r="AR110" s="22"/>
      <c r="AS110" s="21"/>
      <c r="AT110" s="21"/>
      <c r="AU110" s="21"/>
      <c r="AW110" s="20"/>
      <c r="AX110" s="22"/>
      <c r="AY110" s="21"/>
      <c r="AZ110" s="21"/>
      <c r="BA110" s="21"/>
      <c r="BC110" s="20"/>
      <c r="BD110" s="22"/>
      <c r="BE110" s="21"/>
      <c r="BF110" s="21"/>
      <c r="BG110" s="21"/>
      <c r="BI110" s="20"/>
      <c r="BJ110" s="22"/>
      <c r="BK110" s="21"/>
      <c r="BL110" s="21"/>
      <c r="BM110" s="21"/>
      <c r="BO110" s="20"/>
      <c r="BP110" s="22"/>
      <c r="BQ110" s="21"/>
      <c r="BR110" s="21"/>
      <c r="BS110" s="21"/>
      <c r="BU110" s="20"/>
      <c r="BV110" s="22"/>
      <c r="BW110" s="21"/>
      <c r="BX110" s="21"/>
      <c r="BY110" s="21"/>
      <c r="CA110" s="20"/>
      <c r="CB110" s="22"/>
      <c r="CC110" s="21"/>
      <c r="CD110" s="21"/>
      <c r="CE110" s="21"/>
      <c r="CG110" s="20"/>
      <c r="CH110" s="22"/>
      <c r="CI110" s="21"/>
      <c r="CJ110" s="21"/>
      <c r="CK110" s="21"/>
      <c r="CM110" s="20"/>
      <c r="CN110" s="22"/>
      <c r="CO110" s="21"/>
      <c r="CP110" s="21"/>
      <c r="CQ110" s="21"/>
      <c r="CS110" s="20"/>
      <c r="CT110" s="22"/>
      <c r="CU110" s="21"/>
      <c r="CV110" s="21"/>
      <c r="CW110" s="21"/>
      <c r="CY110" s="20"/>
      <c r="CZ110" s="22"/>
      <c r="DA110" s="21"/>
      <c r="DB110" s="21"/>
      <c r="DC110" s="21"/>
      <c r="DE110" s="20"/>
      <c r="DF110" s="22"/>
      <c r="DG110" s="21"/>
      <c r="DH110" s="21"/>
      <c r="DI110" s="21"/>
      <c r="DK110" s="20"/>
      <c r="DL110" s="22"/>
      <c r="DM110" s="21"/>
      <c r="DN110" s="21"/>
      <c r="DO110" s="21"/>
      <c r="DQ110" s="20"/>
      <c r="DR110" s="22"/>
      <c r="DS110" s="21"/>
      <c r="DT110" s="21"/>
      <c r="DU110" s="21"/>
      <c r="DW110" s="20"/>
      <c r="DX110" s="22"/>
      <c r="DY110" s="21"/>
      <c r="DZ110" s="21"/>
      <c r="EA110" s="21"/>
      <c r="EC110" s="20"/>
      <c r="ED110" s="22"/>
      <c r="EE110" s="21"/>
      <c r="EF110" s="21"/>
      <c r="EG110" s="21"/>
      <c r="EI110" s="20"/>
      <c r="EJ110" s="22"/>
      <c r="EK110" s="21"/>
      <c r="EL110" s="21"/>
      <c r="EM110" s="21"/>
      <c r="EO110" s="20"/>
      <c r="EP110" s="22"/>
      <c r="EQ110" s="21"/>
      <c r="ER110" s="21"/>
      <c r="ES110" s="21"/>
      <c r="EU110" s="20"/>
      <c r="EV110" s="22"/>
      <c r="EW110" s="21"/>
      <c r="EX110" s="21"/>
      <c r="EY110" s="21"/>
      <c r="FA110" s="20"/>
      <c r="FB110" s="22"/>
      <c r="FC110" s="21"/>
      <c r="FD110" s="21"/>
      <c r="FE110" s="21"/>
      <c r="FG110" s="20"/>
      <c r="FH110" s="22"/>
      <c r="FI110" s="21"/>
      <c r="FJ110" s="21"/>
      <c r="FK110" s="21"/>
      <c r="FM110" s="20"/>
      <c r="FN110" s="22"/>
      <c r="FO110" s="21"/>
      <c r="FP110" s="21"/>
      <c r="FQ110" s="21"/>
      <c r="FS110" s="20"/>
      <c r="FT110" s="22"/>
      <c r="FU110" s="21"/>
      <c r="FV110" s="21"/>
      <c r="FW110" s="21"/>
      <c r="FY110" s="20"/>
      <c r="FZ110" s="22"/>
      <c r="GA110" s="21"/>
      <c r="GB110" s="21"/>
      <c r="GC110" s="21"/>
    </row>
    <row r="111" spans="1:185" x14ac:dyDescent="0.2">
      <c r="A111" s="20"/>
      <c r="B111" s="22"/>
      <c r="C111" s="21"/>
      <c r="D111" s="21"/>
      <c r="E111" s="21"/>
      <c r="G111" s="20"/>
      <c r="H111" s="22"/>
      <c r="I111" s="21"/>
      <c r="J111" s="21"/>
      <c r="K111" s="21"/>
      <c r="M111" s="20"/>
      <c r="N111" s="22"/>
      <c r="O111" s="21"/>
      <c r="P111" s="21"/>
      <c r="Q111" s="21"/>
      <c r="S111" s="20"/>
      <c r="T111" s="22"/>
      <c r="U111" s="21"/>
      <c r="V111" s="21"/>
      <c r="W111" s="21"/>
      <c r="Y111" s="20"/>
      <c r="Z111" s="22"/>
      <c r="AA111" s="21"/>
      <c r="AB111" s="21"/>
      <c r="AC111" s="21"/>
      <c r="AE111" s="20"/>
      <c r="AF111" s="22"/>
      <c r="AG111" s="21"/>
      <c r="AH111" s="21"/>
      <c r="AI111" s="21"/>
      <c r="AK111" s="20"/>
      <c r="AL111" s="22"/>
      <c r="AM111" s="21"/>
      <c r="AN111" s="21"/>
      <c r="AO111" s="21"/>
      <c r="AQ111" s="20"/>
      <c r="AR111" s="22"/>
      <c r="AS111" s="21"/>
      <c r="AT111" s="21"/>
      <c r="AU111" s="21"/>
      <c r="AW111" s="20"/>
      <c r="AX111" s="22"/>
      <c r="AY111" s="21"/>
      <c r="AZ111" s="21"/>
      <c r="BA111" s="21"/>
      <c r="BC111" s="20"/>
      <c r="BD111" s="22"/>
      <c r="BE111" s="21"/>
      <c r="BF111" s="21"/>
      <c r="BG111" s="21"/>
      <c r="BI111" s="20"/>
      <c r="BJ111" s="22"/>
      <c r="BK111" s="21"/>
      <c r="BL111" s="21"/>
      <c r="BM111" s="21"/>
      <c r="BO111" s="20"/>
      <c r="BP111" s="22"/>
      <c r="BQ111" s="21"/>
      <c r="BR111" s="21"/>
      <c r="BS111" s="21"/>
      <c r="BU111" s="20"/>
      <c r="BV111" s="22"/>
      <c r="BW111" s="21"/>
      <c r="BX111" s="21"/>
      <c r="BY111" s="21"/>
      <c r="CA111" s="20"/>
      <c r="CB111" s="22"/>
      <c r="CC111" s="21"/>
      <c r="CD111" s="21"/>
      <c r="CE111" s="21"/>
      <c r="CG111" s="20"/>
      <c r="CH111" s="22"/>
      <c r="CI111" s="21"/>
      <c r="CJ111" s="21"/>
      <c r="CK111" s="21"/>
      <c r="CM111" s="20"/>
      <c r="CN111" s="22"/>
      <c r="CO111" s="21"/>
      <c r="CP111" s="21"/>
      <c r="CQ111" s="21"/>
      <c r="CS111" s="20"/>
      <c r="CT111" s="22"/>
      <c r="CU111" s="21"/>
      <c r="CV111" s="21"/>
      <c r="CW111" s="21"/>
      <c r="CY111" s="20"/>
      <c r="CZ111" s="22"/>
      <c r="DA111" s="21"/>
      <c r="DB111" s="21"/>
      <c r="DC111" s="21"/>
      <c r="DE111" s="20"/>
      <c r="DF111" s="22"/>
      <c r="DG111" s="21"/>
      <c r="DH111" s="21"/>
      <c r="DI111" s="21"/>
      <c r="DK111" s="20"/>
      <c r="DL111" s="22"/>
      <c r="DM111" s="21"/>
      <c r="DN111" s="21"/>
      <c r="DO111" s="21"/>
      <c r="DQ111" s="20"/>
      <c r="DR111" s="22"/>
      <c r="DS111" s="21"/>
      <c r="DT111" s="21"/>
      <c r="DU111" s="21"/>
      <c r="DW111" s="20"/>
      <c r="DX111" s="22"/>
      <c r="DY111" s="21"/>
      <c r="DZ111" s="21"/>
      <c r="EA111" s="21"/>
      <c r="EC111" s="20"/>
      <c r="ED111" s="22"/>
      <c r="EE111" s="21"/>
      <c r="EF111" s="21"/>
      <c r="EG111" s="21"/>
      <c r="EI111" s="20"/>
      <c r="EJ111" s="22"/>
      <c r="EK111" s="21"/>
      <c r="EL111" s="21"/>
      <c r="EM111" s="21"/>
      <c r="EO111" s="20"/>
      <c r="EP111" s="22"/>
      <c r="EQ111" s="21"/>
      <c r="ER111" s="21"/>
      <c r="ES111" s="21"/>
      <c r="EU111" s="20"/>
      <c r="EV111" s="22"/>
      <c r="EW111" s="21"/>
      <c r="EX111" s="21"/>
      <c r="EY111" s="21"/>
      <c r="FA111" s="20"/>
      <c r="FB111" s="22"/>
      <c r="FC111" s="21"/>
      <c r="FD111" s="21"/>
      <c r="FE111" s="21"/>
      <c r="FG111" s="20"/>
      <c r="FH111" s="22"/>
      <c r="FI111" s="21"/>
      <c r="FJ111" s="21"/>
      <c r="FK111" s="21"/>
      <c r="FM111" s="20"/>
      <c r="FN111" s="22"/>
      <c r="FO111" s="21"/>
      <c r="FP111" s="21"/>
      <c r="FQ111" s="21"/>
      <c r="FS111" s="20"/>
      <c r="FT111" s="22"/>
      <c r="FU111" s="21"/>
      <c r="FV111" s="21"/>
      <c r="FW111" s="21"/>
      <c r="FY111" s="20"/>
      <c r="FZ111" s="22"/>
      <c r="GA111" s="21"/>
      <c r="GB111" s="21"/>
      <c r="GC111" s="21"/>
    </row>
    <row r="112" spans="1:185" x14ac:dyDescent="0.2">
      <c r="A112" s="20"/>
      <c r="B112" s="22"/>
      <c r="C112" s="21"/>
      <c r="D112" s="21"/>
      <c r="E112" s="21"/>
      <c r="G112" s="20"/>
      <c r="H112" s="22"/>
      <c r="I112" s="21"/>
      <c r="J112" s="21"/>
      <c r="K112" s="21"/>
      <c r="M112" s="20"/>
      <c r="N112" s="22"/>
      <c r="O112" s="21"/>
      <c r="P112" s="21"/>
      <c r="Q112" s="21"/>
      <c r="S112" s="20"/>
      <c r="T112" s="22"/>
      <c r="U112" s="21"/>
      <c r="V112" s="21"/>
      <c r="W112" s="21"/>
      <c r="Y112" s="20"/>
      <c r="Z112" s="22"/>
      <c r="AA112" s="21"/>
      <c r="AB112" s="21"/>
      <c r="AC112" s="21"/>
      <c r="AE112" s="20"/>
      <c r="AF112" s="22"/>
      <c r="AG112" s="21"/>
      <c r="AH112" s="21"/>
      <c r="AI112" s="21"/>
      <c r="AK112" s="20"/>
      <c r="AL112" s="22"/>
      <c r="AM112" s="21"/>
      <c r="AN112" s="21"/>
      <c r="AO112" s="21"/>
      <c r="AQ112" s="20"/>
      <c r="AR112" s="22"/>
      <c r="AS112" s="21"/>
      <c r="AT112" s="21"/>
      <c r="AU112" s="21"/>
      <c r="AW112" s="20"/>
      <c r="AX112" s="22"/>
      <c r="AY112" s="21"/>
      <c r="AZ112" s="21"/>
      <c r="BA112" s="21"/>
      <c r="BC112" s="20"/>
      <c r="BD112" s="22"/>
      <c r="BE112" s="21"/>
      <c r="BF112" s="21"/>
      <c r="BG112" s="21"/>
      <c r="BI112" s="20"/>
      <c r="BJ112" s="22"/>
      <c r="BK112" s="21"/>
      <c r="BL112" s="21"/>
      <c r="BM112" s="21"/>
      <c r="BO112" s="20"/>
      <c r="BP112" s="22"/>
      <c r="BQ112" s="21"/>
      <c r="BR112" s="21"/>
      <c r="BS112" s="21"/>
      <c r="BU112" s="20"/>
      <c r="BV112" s="22"/>
      <c r="BW112" s="21"/>
      <c r="BX112" s="21"/>
      <c r="BY112" s="21"/>
      <c r="CA112" s="20"/>
      <c r="CB112" s="22"/>
      <c r="CC112" s="21"/>
      <c r="CD112" s="21"/>
      <c r="CE112" s="21"/>
      <c r="CG112" s="20"/>
      <c r="CH112" s="22"/>
      <c r="CI112" s="21"/>
      <c r="CJ112" s="21"/>
      <c r="CK112" s="21"/>
      <c r="CM112" s="20"/>
      <c r="CN112" s="22"/>
      <c r="CO112" s="21"/>
      <c r="CP112" s="21"/>
      <c r="CQ112" s="21"/>
      <c r="CS112" s="20"/>
      <c r="CT112" s="22"/>
      <c r="CU112" s="21"/>
      <c r="CV112" s="21"/>
      <c r="CW112" s="21"/>
      <c r="CY112" s="20"/>
      <c r="CZ112" s="22"/>
      <c r="DA112" s="21"/>
      <c r="DB112" s="21"/>
      <c r="DC112" s="21"/>
      <c r="DE112" s="20"/>
      <c r="DF112" s="22"/>
      <c r="DG112" s="21"/>
      <c r="DH112" s="21"/>
      <c r="DI112" s="21"/>
      <c r="DK112" s="20"/>
      <c r="DL112" s="22"/>
      <c r="DM112" s="21"/>
      <c r="DN112" s="21"/>
      <c r="DO112" s="21"/>
      <c r="DQ112" s="20"/>
      <c r="DR112" s="22"/>
      <c r="DS112" s="21"/>
      <c r="DT112" s="21"/>
      <c r="DU112" s="21"/>
      <c r="DW112" s="20"/>
      <c r="DX112" s="22"/>
      <c r="DY112" s="21"/>
      <c r="DZ112" s="21"/>
      <c r="EA112" s="21"/>
      <c r="EC112" s="20"/>
      <c r="ED112" s="22"/>
      <c r="EE112" s="21"/>
      <c r="EF112" s="21"/>
      <c r="EG112" s="21"/>
      <c r="EI112" s="20"/>
      <c r="EJ112" s="22"/>
      <c r="EK112" s="21"/>
      <c r="EL112" s="21"/>
      <c r="EM112" s="21"/>
      <c r="EO112" s="20"/>
      <c r="EP112" s="22"/>
      <c r="EQ112" s="21"/>
      <c r="ER112" s="21"/>
      <c r="ES112" s="21"/>
      <c r="EU112" s="20"/>
      <c r="EV112" s="22"/>
      <c r="EW112" s="21"/>
      <c r="EX112" s="21"/>
      <c r="EY112" s="21"/>
      <c r="FA112" s="20"/>
      <c r="FB112" s="22"/>
      <c r="FC112" s="21"/>
      <c r="FD112" s="21"/>
      <c r="FE112" s="21"/>
      <c r="FG112" s="20"/>
      <c r="FH112" s="22"/>
      <c r="FI112" s="21"/>
      <c r="FJ112" s="21"/>
      <c r="FK112" s="21"/>
      <c r="FM112" s="20"/>
      <c r="FN112" s="22"/>
      <c r="FO112" s="21"/>
      <c r="FP112" s="21"/>
      <c r="FQ112" s="21"/>
      <c r="FS112" s="20"/>
      <c r="FT112" s="22"/>
      <c r="FU112" s="21"/>
      <c r="FV112" s="21"/>
      <c r="FW112" s="21"/>
      <c r="FY112" s="20"/>
      <c r="FZ112" s="22"/>
      <c r="GA112" s="21"/>
      <c r="GB112" s="21"/>
      <c r="GC112" s="21"/>
    </row>
    <row r="113" spans="1:185" x14ac:dyDescent="0.2">
      <c r="A113" s="20"/>
      <c r="B113" s="22"/>
      <c r="C113" s="21"/>
      <c r="D113" s="21"/>
      <c r="E113" s="21"/>
      <c r="G113" s="20"/>
      <c r="H113" s="22"/>
      <c r="I113" s="21"/>
      <c r="J113" s="21"/>
      <c r="K113" s="21"/>
      <c r="M113" s="20"/>
      <c r="N113" s="22"/>
      <c r="O113" s="21"/>
      <c r="P113" s="21"/>
      <c r="Q113" s="21"/>
      <c r="S113" s="20"/>
      <c r="T113" s="22"/>
      <c r="U113" s="21"/>
      <c r="V113" s="21"/>
      <c r="W113" s="21"/>
      <c r="Y113" s="20"/>
      <c r="Z113" s="22"/>
      <c r="AA113" s="21"/>
      <c r="AB113" s="21"/>
      <c r="AC113" s="21"/>
      <c r="AE113" s="20"/>
      <c r="AF113" s="22"/>
      <c r="AG113" s="21"/>
      <c r="AH113" s="21"/>
      <c r="AI113" s="21"/>
      <c r="AK113" s="20"/>
      <c r="AL113" s="22"/>
      <c r="AM113" s="21"/>
      <c r="AN113" s="21"/>
      <c r="AO113" s="21"/>
      <c r="AQ113" s="20"/>
      <c r="AR113" s="22"/>
      <c r="AS113" s="21"/>
      <c r="AT113" s="21"/>
      <c r="AU113" s="21"/>
      <c r="AW113" s="20"/>
      <c r="AX113" s="22"/>
      <c r="AY113" s="21"/>
      <c r="AZ113" s="21"/>
      <c r="BA113" s="21"/>
      <c r="BC113" s="20"/>
      <c r="BD113" s="22"/>
      <c r="BE113" s="21"/>
      <c r="BF113" s="21"/>
      <c r="BG113" s="21"/>
      <c r="BI113" s="20"/>
      <c r="BJ113" s="22"/>
      <c r="BK113" s="21"/>
      <c r="BL113" s="21"/>
      <c r="BM113" s="21"/>
      <c r="BO113" s="20"/>
      <c r="BP113" s="22"/>
      <c r="BQ113" s="21"/>
      <c r="BR113" s="21"/>
      <c r="BS113" s="21"/>
      <c r="BU113" s="20"/>
      <c r="BV113" s="22"/>
      <c r="BW113" s="21"/>
      <c r="BX113" s="21"/>
      <c r="BY113" s="21"/>
      <c r="CA113" s="20"/>
      <c r="CB113" s="22"/>
      <c r="CC113" s="21"/>
      <c r="CD113" s="21"/>
      <c r="CE113" s="21"/>
      <c r="CG113" s="20"/>
      <c r="CH113" s="22"/>
      <c r="CI113" s="21"/>
      <c r="CJ113" s="21"/>
      <c r="CK113" s="21"/>
      <c r="CM113" s="20"/>
      <c r="CN113" s="22"/>
      <c r="CO113" s="21"/>
      <c r="CP113" s="21"/>
      <c r="CQ113" s="21"/>
      <c r="CS113" s="20"/>
      <c r="CT113" s="22"/>
      <c r="CU113" s="21"/>
      <c r="CV113" s="21"/>
      <c r="CW113" s="21"/>
      <c r="CY113" s="20"/>
      <c r="CZ113" s="22"/>
      <c r="DA113" s="21"/>
      <c r="DB113" s="21"/>
      <c r="DC113" s="21"/>
      <c r="DE113" s="20"/>
      <c r="DF113" s="22"/>
      <c r="DG113" s="21"/>
      <c r="DH113" s="21"/>
      <c r="DI113" s="21"/>
      <c r="DK113" s="20"/>
      <c r="DL113" s="22"/>
      <c r="DM113" s="21"/>
      <c r="DN113" s="21"/>
      <c r="DO113" s="21"/>
      <c r="DQ113" s="20"/>
      <c r="DR113" s="22"/>
      <c r="DS113" s="21"/>
      <c r="DT113" s="21"/>
      <c r="DU113" s="21"/>
      <c r="DW113" s="20"/>
      <c r="DX113" s="22"/>
      <c r="DY113" s="21"/>
      <c r="DZ113" s="21"/>
      <c r="EA113" s="21"/>
      <c r="EC113" s="20"/>
      <c r="ED113" s="22"/>
      <c r="EE113" s="21"/>
      <c r="EF113" s="21"/>
      <c r="EG113" s="21"/>
      <c r="EI113" s="20"/>
      <c r="EJ113" s="22"/>
      <c r="EK113" s="21"/>
      <c r="EL113" s="21"/>
      <c r="EM113" s="21"/>
      <c r="EO113" s="20"/>
      <c r="EP113" s="22"/>
      <c r="EQ113" s="21"/>
      <c r="ER113" s="21"/>
      <c r="ES113" s="21"/>
      <c r="EU113" s="20"/>
      <c r="EV113" s="22"/>
      <c r="EW113" s="21"/>
      <c r="EX113" s="21"/>
      <c r="EY113" s="21"/>
      <c r="FA113" s="20"/>
      <c r="FB113" s="22"/>
      <c r="FC113" s="21"/>
      <c r="FD113" s="21"/>
      <c r="FE113" s="21"/>
      <c r="FG113" s="20"/>
      <c r="FH113" s="22"/>
      <c r="FI113" s="21"/>
      <c r="FJ113" s="21"/>
      <c r="FK113" s="21"/>
      <c r="FM113" s="20"/>
      <c r="FN113" s="22"/>
      <c r="FO113" s="21"/>
      <c r="FP113" s="21"/>
      <c r="FQ113" s="21"/>
      <c r="FS113" s="20"/>
      <c r="FT113" s="22"/>
      <c r="FU113" s="21"/>
      <c r="FV113" s="21"/>
      <c r="FW113" s="21"/>
      <c r="FY113" s="20"/>
      <c r="FZ113" s="22"/>
      <c r="GA113" s="21"/>
      <c r="GB113" s="21"/>
      <c r="GC113" s="21"/>
    </row>
    <row r="114" spans="1:185" x14ac:dyDescent="0.2">
      <c r="A114" s="20"/>
      <c r="B114" s="22"/>
      <c r="C114" s="21"/>
      <c r="D114" s="21"/>
      <c r="E114" s="21"/>
      <c r="G114" s="20"/>
      <c r="H114" s="22"/>
      <c r="I114" s="21"/>
      <c r="J114" s="21"/>
      <c r="K114" s="21"/>
      <c r="M114" s="20"/>
      <c r="N114" s="22"/>
      <c r="O114" s="21"/>
      <c r="P114" s="21"/>
      <c r="Q114" s="21"/>
      <c r="S114" s="20"/>
      <c r="T114" s="22"/>
      <c r="U114" s="21"/>
      <c r="V114" s="21"/>
      <c r="W114" s="21"/>
      <c r="Y114" s="20"/>
      <c r="Z114" s="22"/>
      <c r="AA114" s="21"/>
      <c r="AB114" s="21"/>
      <c r="AC114" s="21"/>
      <c r="AE114" s="20"/>
      <c r="AF114" s="22"/>
      <c r="AG114" s="21"/>
      <c r="AH114" s="21"/>
      <c r="AI114" s="21"/>
      <c r="AK114" s="20"/>
      <c r="AL114" s="22"/>
      <c r="AM114" s="21"/>
      <c r="AN114" s="21"/>
      <c r="AO114" s="21"/>
      <c r="AQ114" s="20"/>
      <c r="AR114" s="22"/>
      <c r="AS114" s="21"/>
      <c r="AT114" s="21"/>
      <c r="AU114" s="21"/>
      <c r="AW114" s="20"/>
      <c r="AX114" s="22"/>
      <c r="AY114" s="21"/>
      <c r="AZ114" s="21"/>
      <c r="BA114" s="21"/>
      <c r="BC114" s="20"/>
      <c r="BD114" s="22"/>
      <c r="BE114" s="21"/>
      <c r="BF114" s="21"/>
      <c r="BG114" s="21"/>
      <c r="BI114" s="20"/>
      <c r="BJ114" s="22"/>
      <c r="BK114" s="21"/>
      <c r="BL114" s="21"/>
      <c r="BM114" s="21"/>
      <c r="BO114" s="20"/>
      <c r="BP114" s="22"/>
      <c r="BQ114" s="21"/>
      <c r="BR114" s="21"/>
      <c r="BS114" s="21"/>
      <c r="BU114" s="20"/>
      <c r="BV114" s="22"/>
      <c r="BW114" s="21"/>
      <c r="BX114" s="21"/>
      <c r="BY114" s="21"/>
      <c r="CA114" s="20"/>
      <c r="CB114" s="22"/>
      <c r="CC114" s="21"/>
      <c r="CD114" s="21"/>
      <c r="CE114" s="21"/>
      <c r="CG114" s="20"/>
      <c r="CH114" s="22"/>
      <c r="CI114" s="21"/>
      <c r="CJ114" s="21"/>
      <c r="CK114" s="21"/>
      <c r="CM114" s="20"/>
      <c r="CN114" s="22"/>
      <c r="CO114" s="21"/>
      <c r="CP114" s="21"/>
      <c r="CQ114" s="21"/>
      <c r="CS114" s="20"/>
      <c r="CT114" s="22"/>
      <c r="CU114" s="21"/>
      <c r="CV114" s="21"/>
      <c r="CW114" s="21"/>
      <c r="CY114" s="20"/>
      <c r="CZ114" s="22"/>
      <c r="DA114" s="21"/>
      <c r="DB114" s="21"/>
      <c r="DC114" s="21"/>
      <c r="DE114" s="20"/>
      <c r="DF114" s="22"/>
      <c r="DG114" s="21"/>
      <c r="DH114" s="21"/>
      <c r="DI114" s="21"/>
      <c r="DK114" s="20"/>
      <c r="DL114" s="22"/>
      <c r="DM114" s="21"/>
      <c r="DN114" s="21"/>
      <c r="DO114" s="21"/>
      <c r="DQ114" s="20"/>
      <c r="DR114" s="22"/>
      <c r="DS114" s="21"/>
      <c r="DT114" s="21"/>
      <c r="DU114" s="21"/>
      <c r="DW114" s="20"/>
      <c r="DX114" s="22"/>
      <c r="DY114" s="21"/>
      <c r="DZ114" s="21"/>
      <c r="EA114" s="21"/>
      <c r="EC114" s="20"/>
      <c r="ED114" s="22"/>
      <c r="EE114" s="21"/>
      <c r="EF114" s="21"/>
      <c r="EG114" s="21"/>
      <c r="EI114" s="20"/>
      <c r="EJ114" s="22"/>
      <c r="EK114" s="21"/>
      <c r="EL114" s="21"/>
      <c r="EM114" s="21"/>
      <c r="EO114" s="20"/>
      <c r="EP114" s="22"/>
      <c r="EQ114" s="21"/>
      <c r="ER114" s="21"/>
      <c r="ES114" s="21"/>
      <c r="EU114" s="20"/>
      <c r="EV114" s="22"/>
      <c r="EW114" s="21"/>
      <c r="EX114" s="21"/>
      <c r="EY114" s="21"/>
      <c r="FA114" s="20"/>
      <c r="FB114" s="22"/>
      <c r="FC114" s="21"/>
      <c r="FD114" s="21"/>
      <c r="FE114" s="21"/>
      <c r="FG114" s="20"/>
      <c r="FH114" s="22"/>
      <c r="FI114" s="21"/>
      <c r="FJ114" s="21"/>
      <c r="FK114" s="21"/>
      <c r="FM114" s="20"/>
      <c r="FN114" s="22"/>
      <c r="FO114" s="21"/>
      <c r="FP114" s="21"/>
      <c r="FQ114" s="21"/>
      <c r="FS114" s="20"/>
      <c r="FT114" s="22"/>
      <c r="FU114" s="21"/>
      <c r="FV114" s="21"/>
      <c r="FW114" s="21"/>
      <c r="FY114" s="20"/>
      <c r="FZ114" s="22"/>
      <c r="GA114" s="21"/>
      <c r="GB114" s="21"/>
      <c r="GC114" s="21"/>
    </row>
    <row r="115" spans="1:185" x14ac:dyDescent="0.2">
      <c r="A115" s="20"/>
      <c r="B115" s="22"/>
      <c r="C115" s="21"/>
      <c r="D115" s="21"/>
      <c r="E115" s="21"/>
      <c r="G115" s="20"/>
      <c r="H115" s="22"/>
      <c r="I115" s="21"/>
      <c r="J115" s="21"/>
      <c r="K115" s="21"/>
      <c r="M115" s="20"/>
      <c r="N115" s="22"/>
      <c r="O115" s="21"/>
      <c r="P115" s="21"/>
      <c r="Q115" s="21"/>
      <c r="S115" s="20"/>
      <c r="T115" s="22"/>
      <c r="U115" s="21"/>
      <c r="V115" s="21"/>
      <c r="W115" s="21"/>
      <c r="Y115" s="20"/>
      <c r="Z115" s="22"/>
      <c r="AA115" s="21"/>
      <c r="AB115" s="21"/>
      <c r="AC115" s="21"/>
      <c r="AE115" s="20"/>
      <c r="AF115" s="22"/>
      <c r="AG115" s="21"/>
      <c r="AH115" s="21"/>
      <c r="AI115" s="21"/>
      <c r="AK115" s="20"/>
      <c r="AL115" s="22"/>
      <c r="AM115" s="21"/>
      <c r="AN115" s="21"/>
      <c r="AO115" s="21"/>
      <c r="AQ115" s="20"/>
      <c r="AR115" s="22"/>
      <c r="AS115" s="21"/>
      <c r="AT115" s="21"/>
      <c r="AU115" s="21"/>
      <c r="AW115" s="20"/>
      <c r="AX115" s="22"/>
      <c r="AY115" s="21"/>
      <c r="AZ115" s="21"/>
      <c r="BA115" s="21"/>
      <c r="BC115" s="20"/>
      <c r="BD115" s="22"/>
      <c r="BE115" s="21"/>
      <c r="BF115" s="21"/>
      <c r="BG115" s="21"/>
      <c r="BI115" s="20"/>
      <c r="BJ115" s="22"/>
      <c r="BK115" s="21"/>
      <c r="BL115" s="21"/>
      <c r="BM115" s="21"/>
      <c r="BO115" s="20"/>
      <c r="BP115" s="22"/>
      <c r="BQ115" s="21"/>
      <c r="BR115" s="21"/>
      <c r="BS115" s="21"/>
      <c r="BU115" s="20"/>
      <c r="BV115" s="22"/>
      <c r="BW115" s="21"/>
      <c r="BX115" s="21"/>
      <c r="BY115" s="21"/>
      <c r="CA115" s="20"/>
      <c r="CB115" s="22"/>
      <c r="CC115" s="21"/>
      <c r="CD115" s="21"/>
      <c r="CE115" s="21"/>
      <c r="CG115" s="20"/>
      <c r="CH115" s="22"/>
      <c r="CI115" s="21"/>
      <c r="CJ115" s="21"/>
      <c r="CK115" s="21"/>
      <c r="CM115" s="20"/>
      <c r="CN115" s="22"/>
      <c r="CO115" s="21"/>
      <c r="CP115" s="21"/>
      <c r="CQ115" s="21"/>
      <c r="CS115" s="20"/>
      <c r="CT115" s="22"/>
      <c r="CU115" s="21"/>
      <c r="CV115" s="21"/>
      <c r="CW115" s="21"/>
      <c r="CY115" s="20"/>
      <c r="CZ115" s="22"/>
      <c r="DA115" s="21"/>
      <c r="DB115" s="21"/>
      <c r="DC115" s="21"/>
      <c r="DE115" s="20"/>
      <c r="DF115" s="22"/>
      <c r="DG115" s="21"/>
      <c r="DH115" s="21"/>
      <c r="DI115" s="21"/>
      <c r="DK115" s="20"/>
      <c r="DL115" s="22"/>
      <c r="DM115" s="21"/>
      <c r="DN115" s="21"/>
      <c r="DO115" s="21"/>
      <c r="DQ115" s="20"/>
      <c r="DR115" s="22"/>
      <c r="DS115" s="21"/>
      <c r="DT115" s="21"/>
      <c r="DU115" s="21"/>
      <c r="DW115" s="20"/>
      <c r="DX115" s="22"/>
      <c r="DY115" s="21"/>
      <c r="DZ115" s="21"/>
      <c r="EA115" s="21"/>
      <c r="EC115" s="20"/>
      <c r="ED115" s="22"/>
      <c r="EE115" s="21"/>
      <c r="EF115" s="21"/>
      <c r="EG115" s="21"/>
      <c r="EI115" s="20"/>
      <c r="EJ115" s="22"/>
      <c r="EK115" s="21"/>
      <c r="EL115" s="21"/>
      <c r="EM115" s="21"/>
      <c r="EO115" s="20"/>
      <c r="EP115" s="22"/>
      <c r="EQ115" s="21"/>
      <c r="ER115" s="21"/>
      <c r="ES115" s="21"/>
      <c r="EU115" s="20"/>
      <c r="EV115" s="22"/>
      <c r="EW115" s="21"/>
      <c r="EX115" s="21"/>
      <c r="EY115" s="21"/>
      <c r="FA115" s="20"/>
      <c r="FB115" s="22"/>
      <c r="FC115" s="21"/>
      <c r="FD115" s="21"/>
      <c r="FE115" s="21"/>
      <c r="FG115" s="20"/>
      <c r="FH115" s="22"/>
      <c r="FI115" s="21"/>
      <c r="FJ115" s="21"/>
      <c r="FK115" s="21"/>
      <c r="FM115" s="20"/>
      <c r="FN115" s="22"/>
      <c r="FO115" s="21"/>
      <c r="FP115" s="21"/>
      <c r="FQ115" s="21"/>
      <c r="FS115" s="20"/>
      <c r="FT115" s="22"/>
      <c r="FU115" s="21"/>
      <c r="FV115" s="21"/>
      <c r="FW115" s="21"/>
      <c r="FY115" s="20"/>
      <c r="FZ115" s="22"/>
      <c r="GA115" s="21"/>
      <c r="GB115" s="21"/>
      <c r="GC115" s="21"/>
    </row>
    <row r="116" spans="1:185" x14ac:dyDescent="0.2">
      <c r="A116" s="20"/>
      <c r="B116" s="22"/>
      <c r="C116" s="21"/>
      <c r="D116" s="21"/>
      <c r="E116" s="21"/>
      <c r="G116" s="20"/>
      <c r="H116" s="22"/>
      <c r="I116" s="21"/>
      <c r="J116" s="21"/>
      <c r="K116" s="21"/>
      <c r="M116" s="20"/>
      <c r="N116" s="22"/>
      <c r="O116" s="21"/>
      <c r="P116" s="21"/>
      <c r="Q116" s="21"/>
      <c r="S116" s="20"/>
      <c r="T116" s="22"/>
      <c r="U116" s="21"/>
      <c r="V116" s="21"/>
      <c r="W116" s="21"/>
      <c r="Y116" s="20"/>
      <c r="Z116" s="22"/>
      <c r="AA116" s="21"/>
      <c r="AB116" s="21"/>
      <c r="AC116" s="21"/>
      <c r="AE116" s="20"/>
      <c r="AF116" s="22"/>
      <c r="AG116" s="21"/>
      <c r="AH116" s="21"/>
      <c r="AI116" s="21"/>
      <c r="AK116" s="20"/>
      <c r="AL116" s="22"/>
      <c r="AM116" s="21"/>
      <c r="AN116" s="21"/>
      <c r="AO116" s="21"/>
      <c r="AQ116" s="20"/>
      <c r="AR116" s="22"/>
      <c r="AS116" s="21"/>
      <c r="AT116" s="21"/>
      <c r="AU116" s="21"/>
      <c r="AW116" s="20"/>
      <c r="AX116" s="22"/>
      <c r="AY116" s="21"/>
      <c r="AZ116" s="21"/>
      <c r="BA116" s="21"/>
      <c r="BC116" s="20"/>
      <c r="BD116" s="22"/>
      <c r="BE116" s="21"/>
      <c r="BF116" s="21"/>
      <c r="BG116" s="21"/>
      <c r="BI116" s="20"/>
      <c r="BJ116" s="22"/>
      <c r="BK116" s="21"/>
      <c r="BL116" s="21"/>
      <c r="BM116" s="21"/>
      <c r="BO116" s="20"/>
      <c r="BP116" s="22"/>
      <c r="BQ116" s="21"/>
      <c r="BR116" s="21"/>
      <c r="BS116" s="21"/>
      <c r="BU116" s="20"/>
      <c r="BV116" s="22"/>
      <c r="BW116" s="21"/>
      <c r="BX116" s="21"/>
      <c r="BY116" s="21"/>
      <c r="CA116" s="20"/>
      <c r="CB116" s="22"/>
      <c r="CC116" s="21"/>
      <c r="CD116" s="21"/>
      <c r="CE116" s="21"/>
      <c r="CG116" s="20"/>
      <c r="CH116" s="22"/>
      <c r="CI116" s="21"/>
      <c r="CJ116" s="21"/>
      <c r="CK116" s="21"/>
      <c r="CM116" s="20"/>
      <c r="CN116" s="22"/>
      <c r="CO116" s="21"/>
      <c r="CP116" s="21"/>
      <c r="CQ116" s="21"/>
      <c r="CS116" s="20"/>
      <c r="CT116" s="22"/>
      <c r="CU116" s="21"/>
      <c r="CV116" s="21"/>
      <c r="CW116" s="21"/>
      <c r="CY116" s="20"/>
      <c r="CZ116" s="22"/>
      <c r="DA116" s="21"/>
      <c r="DB116" s="21"/>
      <c r="DC116" s="21"/>
      <c r="DE116" s="20"/>
      <c r="DF116" s="22"/>
      <c r="DG116" s="21"/>
      <c r="DH116" s="21"/>
      <c r="DI116" s="21"/>
      <c r="DK116" s="20"/>
      <c r="DL116" s="22"/>
      <c r="DM116" s="21"/>
      <c r="DN116" s="21"/>
      <c r="DO116" s="21"/>
      <c r="DQ116" s="20"/>
      <c r="DR116" s="22"/>
      <c r="DS116" s="21"/>
      <c r="DT116" s="21"/>
      <c r="DU116" s="21"/>
      <c r="DW116" s="20"/>
      <c r="DX116" s="22"/>
      <c r="DY116" s="21"/>
      <c r="DZ116" s="21"/>
      <c r="EA116" s="21"/>
      <c r="EC116" s="20"/>
      <c r="ED116" s="22"/>
      <c r="EE116" s="21"/>
      <c r="EF116" s="21"/>
      <c r="EG116" s="21"/>
      <c r="EI116" s="20"/>
      <c r="EJ116" s="22"/>
      <c r="EK116" s="21"/>
      <c r="EL116" s="21"/>
      <c r="EM116" s="21"/>
      <c r="EO116" s="20"/>
      <c r="EP116" s="22"/>
      <c r="EQ116" s="21"/>
      <c r="ER116" s="21"/>
      <c r="ES116" s="21"/>
      <c r="EU116" s="20"/>
      <c r="EV116" s="22"/>
      <c r="EW116" s="21"/>
      <c r="EX116" s="21"/>
      <c r="EY116" s="21"/>
      <c r="FA116" s="20"/>
      <c r="FB116" s="22"/>
      <c r="FC116" s="21"/>
      <c r="FD116" s="21"/>
      <c r="FE116" s="21"/>
      <c r="FG116" s="20"/>
      <c r="FH116" s="22"/>
      <c r="FI116" s="21"/>
      <c r="FJ116" s="21"/>
      <c r="FK116" s="21"/>
      <c r="FM116" s="20"/>
      <c r="FN116" s="22"/>
      <c r="FO116" s="21"/>
      <c r="FP116" s="21"/>
      <c r="FQ116" s="21"/>
      <c r="FS116" s="20"/>
      <c r="FT116" s="22"/>
      <c r="FU116" s="21"/>
      <c r="FV116" s="21"/>
      <c r="FW116" s="21"/>
      <c r="FY116" s="20"/>
      <c r="FZ116" s="22"/>
      <c r="GA116" s="21"/>
      <c r="GB116" s="21"/>
      <c r="GC116" s="21"/>
    </row>
    <row r="117" spans="1:185" x14ac:dyDescent="0.2">
      <c r="A117" s="20"/>
      <c r="B117" s="22"/>
      <c r="C117" s="21"/>
      <c r="D117" s="21"/>
      <c r="E117" s="21"/>
      <c r="G117" s="20"/>
      <c r="H117" s="22"/>
      <c r="I117" s="21"/>
      <c r="J117" s="21"/>
      <c r="K117" s="21"/>
      <c r="M117" s="20"/>
      <c r="N117" s="22"/>
      <c r="O117" s="21"/>
      <c r="P117" s="21"/>
      <c r="Q117" s="21"/>
      <c r="S117" s="20"/>
      <c r="T117" s="22"/>
      <c r="U117" s="21"/>
      <c r="V117" s="21"/>
      <c r="W117" s="21"/>
      <c r="Y117" s="20"/>
      <c r="Z117" s="22"/>
      <c r="AA117" s="21"/>
      <c r="AB117" s="21"/>
      <c r="AC117" s="21"/>
      <c r="AE117" s="20"/>
      <c r="AF117" s="22"/>
      <c r="AG117" s="21"/>
      <c r="AH117" s="21"/>
      <c r="AI117" s="21"/>
      <c r="AK117" s="20"/>
      <c r="AL117" s="22"/>
      <c r="AM117" s="21"/>
      <c r="AN117" s="21"/>
      <c r="AO117" s="21"/>
      <c r="AQ117" s="20"/>
      <c r="AR117" s="22"/>
      <c r="AS117" s="21"/>
      <c r="AT117" s="21"/>
      <c r="AU117" s="21"/>
      <c r="AW117" s="20"/>
      <c r="AX117" s="22"/>
      <c r="AY117" s="21"/>
      <c r="AZ117" s="21"/>
      <c r="BA117" s="21"/>
      <c r="BC117" s="20"/>
      <c r="BD117" s="22"/>
      <c r="BE117" s="21"/>
      <c r="BF117" s="21"/>
      <c r="BG117" s="21"/>
      <c r="BI117" s="20"/>
      <c r="BJ117" s="22"/>
      <c r="BK117" s="21"/>
      <c r="BL117" s="21"/>
      <c r="BM117" s="21"/>
      <c r="BO117" s="20"/>
      <c r="BP117" s="22"/>
      <c r="BQ117" s="21"/>
      <c r="BR117" s="21"/>
      <c r="BS117" s="21"/>
      <c r="BU117" s="20"/>
      <c r="BV117" s="22"/>
      <c r="BW117" s="21"/>
      <c r="BX117" s="21"/>
      <c r="BY117" s="21"/>
      <c r="CA117" s="20"/>
      <c r="CB117" s="22"/>
      <c r="CC117" s="21"/>
      <c r="CD117" s="21"/>
      <c r="CE117" s="21"/>
      <c r="CG117" s="20"/>
      <c r="CH117" s="22"/>
      <c r="CI117" s="21"/>
      <c r="CJ117" s="21"/>
      <c r="CK117" s="21"/>
      <c r="CM117" s="20"/>
      <c r="CN117" s="22"/>
      <c r="CO117" s="21"/>
      <c r="CP117" s="21"/>
      <c r="CQ117" s="21"/>
      <c r="CS117" s="20"/>
      <c r="CT117" s="22"/>
      <c r="CU117" s="21"/>
      <c r="CV117" s="21"/>
      <c r="CW117" s="21"/>
      <c r="CY117" s="20"/>
      <c r="CZ117" s="22"/>
      <c r="DA117" s="21"/>
      <c r="DB117" s="21"/>
      <c r="DC117" s="21"/>
      <c r="DE117" s="20"/>
      <c r="DF117" s="22"/>
      <c r="DG117" s="21"/>
      <c r="DH117" s="21"/>
      <c r="DI117" s="21"/>
      <c r="DK117" s="20"/>
      <c r="DL117" s="22"/>
      <c r="DM117" s="21"/>
      <c r="DN117" s="21"/>
      <c r="DO117" s="21"/>
      <c r="DQ117" s="20"/>
      <c r="DR117" s="22"/>
      <c r="DS117" s="21"/>
      <c r="DT117" s="21"/>
      <c r="DU117" s="21"/>
      <c r="DW117" s="20"/>
      <c r="DX117" s="22"/>
      <c r="DY117" s="21"/>
      <c r="DZ117" s="21"/>
      <c r="EA117" s="21"/>
      <c r="EC117" s="20"/>
      <c r="ED117" s="22"/>
      <c r="EE117" s="21"/>
      <c r="EF117" s="21"/>
      <c r="EG117" s="21"/>
      <c r="EI117" s="20"/>
      <c r="EJ117" s="22"/>
      <c r="EK117" s="21"/>
      <c r="EL117" s="21"/>
      <c r="EM117" s="21"/>
      <c r="EO117" s="20"/>
      <c r="EP117" s="22"/>
      <c r="EQ117" s="21"/>
      <c r="ER117" s="21"/>
      <c r="ES117" s="21"/>
      <c r="EU117" s="20"/>
      <c r="EV117" s="22"/>
      <c r="EW117" s="21"/>
      <c r="EX117" s="21"/>
      <c r="EY117" s="21"/>
      <c r="FA117" s="20"/>
      <c r="FB117" s="22"/>
      <c r="FC117" s="21"/>
      <c r="FD117" s="21"/>
      <c r="FE117" s="21"/>
      <c r="FG117" s="20"/>
      <c r="FH117" s="22"/>
      <c r="FI117" s="21"/>
      <c r="FJ117" s="21"/>
      <c r="FK117" s="21"/>
      <c r="FM117" s="20"/>
      <c r="FN117" s="22"/>
      <c r="FO117" s="21"/>
      <c r="FP117" s="21"/>
      <c r="FQ117" s="21"/>
      <c r="FS117" s="20"/>
      <c r="FT117" s="22"/>
      <c r="FU117" s="21"/>
      <c r="FV117" s="21"/>
      <c r="FW117" s="21"/>
      <c r="FY117" s="20"/>
      <c r="FZ117" s="22"/>
      <c r="GA117" s="21"/>
      <c r="GB117" s="21"/>
      <c r="GC117" s="21"/>
    </row>
    <row r="118" spans="1:185" x14ac:dyDescent="0.2">
      <c r="A118" s="20"/>
      <c r="B118" s="22"/>
      <c r="C118" s="21"/>
      <c r="D118" s="21"/>
      <c r="E118" s="21"/>
      <c r="G118" s="20"/>
      <c r="H118" s="22"/>
      <c r="I118" s="21"/>
      <c r="J118" s="21"/>
      <c r="K118" s="21"/>
      <c r="M118" s="20"/>
      <c r="N118" s="22"/>
      <c r="O118" s="21"/>
      <c r="P118" s="21"/>
      <c r="Q118" s="21"/>
      <c r="S118" s="20"/>
      <c r="T118" s="22"/>
      <c r="U118" s="21"/>
      <c r="V118" s="21"/>
      <c r="W118" s="21"/>
      <c r="Y118" s="20"/>
      <c r="Z118" s="22"/>
      <c r="AA118" s="21"/>
      <c r="AB118" s="21"/>
      <c r="AC118" s="21"/>
      <c r="AE118" s="20"/>
      <c r="AF118" s="22"/>
      <c r="AG118" s="21"/>
      <c r="AH118" s="21"/>
      <c r="AI118" s="21"/>
      <c r="AK118" s="20"/>
      <c r="AL118" s="22"/>
      <c r="AM118" s="21"/>
      <c r="AN118" s="21"/>
      <c r="AO118" s="21"/>
      <c r="AQ118" s="20"/>
      <c r="AR118" s="22"/>
      <c r="AS118" s="21"/>
      <c r="AT118" s="21"/>
      <c r="AU118" s="21"/>
      <c r="AW118" s="20"/>
      <c r="AX118" s="22"/>
      <c r="AY118" s="21"/>
      <c r="AZ118" s="21"/>
      <c r="BA118" s="21"/>
      <c r="BC118" s="20"/>
      <c r="BD118" s="22"/>
      <c r="BE118" s="21"/>
      <c r="BF118" s="21"/>
      <c r="BG118" s="21"/>
      <c r="BI118" s="20"/>
      <c r="BJ118" s="22"/>
      <c r="BK118" s="21"/>
      <c r="BL118" s="21"/>
      <c r="BM118" s="21"/>
      <c r="BO118" s="20"/>
      <c r="BP118" s="22"/>
      <c r="BQ118" s="21"/>
      <c r="BR118" s="21"/>
      <c r="BS118" s="21"/>
      <c r="BU118" s="20"/>
      <c r="BV118" s="22"/>
      <c r="BW118" s="21"/>
      <c r="BX118" s="21"/>
      <c r="BY118" s="21"/>
      <c r="CA118" s="20"/>
      <c r="CB118" s="22"/>
      <c r="CC118" s="21"/>
      <c r="CD118" s="21"/>
      <c r="CE118" s="21"/>
      <c r="CG118" s="20"/>
      <c r="CH118" s="22"/>
      <c r="CI118" s="21"/>
      <c r="CJ118" s="21"/>
      <c r="CK118" s="21"/>
      <c r="CM118" s="20"/>
      <c r="CN118" s="22"/>
      <c r="CO118" s="21"/>
      <c r="CP118" s="21"/>
      <c r="CQ118" s="21"/>
      <c r="CS118" s="20"/>
      <c r="CT118" s="22"/>
      <c r="CU118" s="21"/>
      <c r="CV118" s="21"/>
      <c r="CW118" s="21"/>
      <c r="CY118" s="20"/>
      <c r="CZ118" s="22"/>
      <c r="DA118" s="21"/>
      <c r="DB118" s="21"/>
      <c r="DC118" s="21"/>
      <c r="DE118" s="20"/>
      <c r="DF118" s="22"/>
      <c r="DG118" s="21"/>
      <c r="DH118" s="21"/>
      <c r="DI118" s="21"/>
      <c r="DK118" s="20"/>
      <c r="DL118" s="22"/>
      <c r="DM118" s="21"/>
      <c r="DN118" s="21"/>
      <c r="DO118" s="21"/>
      <c r="DQ118" s="20"/>
      <c r="DR118" s="22"/>
      <c r="DS118" s="21"/>
      <c r="DT118" s="21"/>
      <c r="DU118" s="21"/>
      <c r="DW118" s="20"/>
      <c r="DX118" s="22"/>
      <c r="DY118" s="21"/>
      <c r="DZ118" s="21"/>
      <c r="EA118" s="21"/>
      <c r="EC118" s="20"/>
      <c r="ED118" s="22"/>
      <c r="EE118" s="21"/>
      <c r="EF118" s="21"/>
      <c r="EG118" s="21"/>
      <c r="EI118" s="20"/>
      <c r="EJ118" s="22"/>
      <c r="EK118" s="21"/>
      <c r="EL118" s="21"/>
      <c r="EM118" s="21"/>
      <c r="EO118" s="20"/>
      <c r="EP118" s="22"/>
      <c r="EQ118" s="21"/>
      <c r="ER118" s="21"/>
      <c r="ES118" s="21"/>
      <c r="EU118" s="20"/>
      <c r="EV118" s="22"/>
      <c r="EW118" s="21"/>
      <c r="EX118" s="21"/>
      <c r="EY118" s="21"/>
      <c r="FA118" s="20"/>
      <c r="FB118" s="22"/>
      <c r="FC118" s="21"/>
      <c r="FD118" s="21"/>
      <c r="FE118" s="21"/>
      <c r="FG118" s="20"/>
      <c r="FH118" s="22"/>
      <c r="FI118" s="21"/>
      <c r="FJ118" s="21"/>
      <c r="FK118" s="21"/>
      <c r="FM118" s="20"/>
      <c r="FN118" s="22"/>
      <c r="FO118" s="21"/>
      <c r="FP118" s="21"/>
      <c r="FQ118" s="21"/>
      <c r="FS118" s="20"/>
      <c r="FT118" s="22"/>
      <c r="FU118" s="21"/>
      <c r="FV118" s="21"/>
      <c r="FW118" s="21"/>
      <c r="FY118" s="20"/>
      <c r="FZ118" s="22"/>
      <c r="GA118" s="21"/>
      <c r="GB118" s="21"/>
      <c r="GC118" s="21"/>
    </row>
    <row r="119" spans="1:185" x14ac:dyDescent="0.2">
      <c r="A119" s="20"/>
      <c r="B119" s="22"/>
      <c r="C119" s="21"/>
      <c r="D119" s="21"/>
      <c r="E119" s="21"/>
      <c r="G119" s="20"/>
      <c r="H119" s="22"/>
      <c r="I119" s="21"/>
      <c r="J119" s="21"/>
      <c r="K119" s="21"/>
      <c r="M119" s="20"/>
      <c r="N119" s="22"/>
      <c r="O119" s="21"/>
      <c r="P119" s="21"/>
      <c r="Q119" s="21"/>
      <c r="S119" s="20"/>
      <c r="T119" s="22"/>
      <c r="U119" s="21"/>
      <c r="V119" s="21"/>
      <c r="W119" s="21"/>
      <c r="Y119" s="20"/>
      <c r="Z119" s="22"/>
      <c r="AA119" s="21"/>
      <c r="AB119" s="21"/>
      <c r="AC119" s="21"/>
      <c r="AE119" s="20"/>
      <c r="AF119" s="22"/>
      <c r="AG119" s="21"/>
      <c r="AH119" s="21"/>
      <c r="AI119" s="21"/>
      <c r="AK119" s="20"/>
      <c r="AL119" s="22"/>
      <c r="AM119" s="21"/>
      <c r="AN119" s="21"/>
      <c r="AO119" s="21"/>
      <c r="AQ119" s="20"/>
      <c r="AR119" s="22"/>
      <c r="AS119" s="21"/>
      <c r="AT119" s="21"/>
      <c r="AU119" s="21"/>
      <c r="AW119" s="20"/>
      <c r="AX119" s="22"/>
      <c r="AY119" s="21"/>
      <c r="AZ119" s="21"/>
      <c r="BA119" s="21"/>
      <c r="BC119" s="20"/>
      <c r="BD119" s="22"/>
      <c r="BE119" s="21"/>
      <c r="BF119" s="21"/>
      <c r="BG119" s="21"/>
      <c r="BI119" s="20"/>
      <c r="BJ119" s="22"/>
      <c r="BK119" s="21"/>
      <c r="BL119" s="21"/>
      <c r="BM119" s="21"/>
      <c r="BO119" s="20"/>
      <c r="BP119" s="22"/>
      <c r="BQ119" s="21"/>
      <c r="BR119" s="21"/>
      <c r="BS119" s="21"/>
      <c r="BU119" s="20"/>
      <c r="BV119" s="22"/>
      <c r="BW119" s="21"/>
      <c r="BX119" s="21"/>
      <c r="BY119" s="21"/>
      <c r="CA119" s="20"/>
      <c r="CB119" s="22"/>
      <c r="CC119" s="21"/>
      <c r="CD119" s="21"/>
      <c r="CE119" s="21"/>
      <c r="CG119" s="20"/>
      <c r="CH119" s="22"/>
      <c r="CI119" s="21"/>
      <c r="CJ119" s="21"/>
      <c r="CK119" s="21"/>
      <c r="CM119" s="20"/>
      <c r="CN119" s="22"/>
      <c r="CO119" s="21"/>
      <c r="CP119" s="21"/>
      <c r="CQ119" s="21"/>
      <c r="CS119" s="20"/>
      <c r="CT119" s="22"/>
      <c r="CU119" s="21"/>
      <c r="CV119" s="21"/>
      <c r="CW119" s="21"/>
      <c r="CY119" s="20"/>
      <c r="CZ119" s="22"/>
      <c r="DA119" s="21"/>
      <c r="DB119" s="21"/>
      <c r="DC119" s="21"/>
      <c r="DE119" s="20"/>
      <c r="DF119" s="22"/>
      <c r="DG119" s="21"/>
      <c r="DH119" s="21"/>
      <c r="DI119" s="21"/>
      <c r="DK119" s="20"/>
      <c r="DL119" s="22"/>
      <c r="DM119" s="21"/>
      <c r="DN119" s="21"/>
      <c r="DO119" s="21"/>
      <c r="DQ119" s="20"/>
      <c r="DR119" s="22"/>
      <c r="DS119" s="21"/>
      <c r="DT119" s="21"/>
      <c r="DU119" s="21"/>
      <c r="DW119" s="20"/>
      <c r="DX119" s="22"/>
      <c r="DY119" s="21"/>
      <c r="DZ119" s="21"/>
      <c r="EA119" s="21"/>
      <c r="EC119" s="20"/>
      <c r="ED119" s="22"/>
      <c r="EE119" s="21"/>
      <c r="EF119" s="21"/>
      <c r="EG119" s="21"/>
      <c r="EI119" s="20"/>
      <c r="EJ119" s="22"/>
      <c r="EK119" s="21"/>
      <c r="EL119" s="21"/>
      <c r="EM119" s="21"/>
      <c r="EO119" s="20"/>
      <c r="EP119" s="22"/>
      <c r="EQ119" s="21"/>
      <c r="ER119" s="21"/>
      <c r="ES119" s="21"/>
      <c r="EU119" s="20"/>
      <c r="EV119" s="22"/>
      <c r="EW119" s="21"/>
      <c r="EX119" s="21"/>
      <c r="EY119" s="21"/>
      <c r="FA119" s="20"/>
      <c r="FB119" s="22"/>
      <c r="FC119" s="21"/>
      <c r="FD119" s="21"/>
      <c r="FE119" s="21"/>
      <c r="FG119" s="20"/>
      <c r="FH119" s="22"/>
      <c r="FI119" s="21"/>
      <c r="FJ119" s="21"/>
      <c r="FK119" s="21"/>
      <c r="FM119" s="20"/>
      <c r="FN119" s="22"/>
      <c r="FO119" s="21"/>
      <c r="FP119" s="21"/>
      <c r="FQ119" s="21"/>
      <c r="FS119" s="20"/>
      <c r="FT119" s="22"/>
      <c r="FU119" s="21"/>
      <c r="FV119" s="21"/>
      <c r="FW119" s="21"/>
      <c r="FY119" s="20"/>
      <c r="FZ119" s="22"/>
      <c r="GA119" s="21"/>
      <c r="GB119" s="21"/>
      <c r="GC119" s="21"/>
    </row>
    <row r="120" spans="1:185" x14ac:dyDescent="0.2">
      <c r="A120" s="20"/>
      <c r="B120" s="22"/>
      <c r="C120" s="21"/>
      <c r="D120" s="21"/>
      <c r="E120" s="21"/>
      <c r="G120" s="20"/>
      <c r="H120" s="22"/>
      <c r="I120" s="21"/>
      <c r="J120" s="21"/>
      <c r="K120" s="21"/>
      <c r="M120" s="20"/>
      <c r="N120" s="22"/>
      <c r="O120" s="21"/>
      <c r="P120" s="21"/>
      <c r="Q120" s="21"/>
      <c r="S120" s="20"/>
      <c r="T120" s="22"/>
      <c r="U120" s="21"/>
      <c r="V120" s="21"/>
      <c r="W120" s="21"/>
      <c r="Y120" s="20"/>
      <c r="Z120" s="22"/>
      <c r="AA120" s="21"/>
      <c r="AB120" s="21"/>
      <c r="AC120" s="21"/>
      <c r="AE120" s="20"/>
      <c r="AF120" s="22"/>
      <c r="AG120" s="21"/>
      <c r="AH120" s="21"/>
      <c r="AI120" s="21"/>
      <c r="AK120" s="20"/>
      <c r="AL120" s="22"/>
      <c r="AM120" s="21"/>
      <c r="AN120" s="21"/>
      <c r="AO120" s="21"/>
      <c r="AQ120" s="20"/>
      <c r="AR120" s="22"/>
      <c r="AS120" s="21"/>
      <c r="AT120" s="21"/>
      <c r="AU120" s="21"/>
      <c r="AW120" s="20"/>
      <c r="AX120" s="22"/>
      <c r="AY120" s="21"/>
      <c r="AZ120" s="21"/>
      <c r="BA120" s="21"/>
      <c r="BC120" s="20"/>
      <c r="BD120" s="22"/>
      <c r="BE120" s="21"/>
      <c r="BF120" s="21"/>
      <c r="BG120" s="21"/>
      <c r="BI120" s="20"/>
      <c r="BJ120" s="22"/>
      <c r="BK120" s="21"/>
      <c r="BL120" s="21"/>
      <c r="BM120" s="21"/>
      <c r="BO120" s="20"/>
      <c r="BP120" s="22"/>
      <c r="BQ120" s="21"/>
      <c r="BR120" s="21"/>
      <c r="BS120" s="21"/>
      <c r="BU120" s="20"/>
      <c r="BV120" s="22"/>
      <c r="BW120" s="21"/>
      <c r="BX120" s="21"/>
      <c r="BY120" s="21"/>
      <c r="CA120" s="20"/>
      <c r="CB120" s="22"/>
      <c r="CC120" s="21"/>
      <c r="CD120" s="21"/>
      <c r="CE120" s="21"/>
      <c r="CG120" s="20"/>
      <c r="CH120" s="22"/>
      <c r="CI120" s="21"/>
      <c r="CJ120" s="21"/>
      <c r="CK120" s="21"/>
      <c r="CM120" s="20"/>
      <c r="CN120" s="22"/>
      <c r="CO120" s="21"/>
      <c r="CP120" s="21"/>
      <c r="CQ120" s="21"/>
      <c r="CS120" s="20"/>
      <c r="CT120" s="22"/>
      <c r="CU120" s="21"/>
      <c r="CV120" s="21"/>
      <c r="CW120" s="21"/>
      <c r="CY120" s="20"/>
      <c r="CZ120" s="22"/>
      <c r="DA120" s="21"/>
      <c r="DB120" s="21"/>
      <c r="DC120" s="21"/>
      <c r="DE120" s="20"/>
      <c r="DF120" s="22"/>
      <c r="DG120" s="21"/>
      <c r="DH120" s="21"/>
      <c r="DI120" s="21"/>
      <c r="DK120" s="20"/>
      <c r="DL120" s="22"/>
      <c r="DM120" s="21"/>
      <c r="DN120" s="21"/>
      <c r="DO120" s="21"/>
      <c r="DQ120" s="20"/>
      <c r="DR120" s="22"/>
      <c r="DS120" s="21"/>
      <c r="DT120" s="21"/>
      <c r="DU120" s="21"/>
      <c r="DW120" s="20"/>
      <c r="DX120" s="22"/>
      <c r="DY120" s="21"/>
      <c r="DZ120" s="21"/>
      <c r="EA120" s="21"/>
      <c r="EC120" s="20"/>
      <c r="ED120" s="22"/>
      <c r="EE120" s="21"/>
      <c r="EF120" s="21"/>
      <c r="EG120" s="21"/>
      <c r="EI120" s="20"/>
      <c r="EJ120" s="22"/>
      <c r="EK120" s="21"/>
      <c r="EL120" s="21"/>
      <c r="EM120" s="21"/>
      <c r="EO120" s="20"/>
      <c r="EP120" s="22"/>
      <c r="EQ120" s="21"/>
      <c r="ER120" s="21"/>
      <c r="ES120" s="21"/>
      <c r="EU120" s="20"/>
      <c r="EV120" s="22"/>
      <c r="EW120" s="21"/>
      <c r="EX120" s="21"/>
      <c r="EY120" s="21"/>
      <c r="FA120" s="20"/>
      <c r="FB120" s="22"/>
      <c r="FC120" s="21"/>
      <c r="FD120" s="21"/>
      <c r="FE120" s="21"/>
      <c r="FG120" s="20"/>
      <c r="FH120" s="22"/>
      <c r="FI120" s="21"/>
      <c r="FJ120" s="21"/>
      <c r="FK120" s="21"/>
      <c r="FM120" s="20"/>
      <c r="FN120" s="22"/>
      <c r="FO120" s="21"/>
      <c r="FP120" s="21"/>
      <c r="FQ120" s="21"/>
      <c r="FS120" s="20"/>
      <c r="FT120" s="22"/>
      <c r="FU120" s="21"/>
      <c r="FV120" s="21"/>
      <c r="FW120" s="21"/>
      <c r="FY120" s="20"/>
      <c r="FZ120" s="22"/>
      <c r="GA120" s="21"/>
      <c r="GB120" s="21"/>
      <c r="GC120" s="21"/>
    </row>
    <row r="121" spans="1:185" x14ac:dyDescent="0.2">
      <c r="A121" s="20"/>
      <c r="B121" s="22"/>
      <c r="C121" s="21"/>
      <c r="D121" s="21"/>
      <c r="E121" s="21"/>
      <c r="G121" s="20"/>
      <c r="H121" s="22"/>
      <c r="I121" s="21"/>
      <c r="J121" s="21"/>
      <c r="K121" s="21"/>
      <c r="M121" s="20"/>
      <c r="N121" s="22"/>
      <c r="O121" s="21"/>
      <c r="P121" s="21"/>
      <c r="Q121" s="21"/>
      <c r="S121" s="20"/>
      <c r="T121" s="22"/>
      <c r="U121" s="21"/>
      <c r="V121" s="21"/>
      <c r="W121" s="21"/>
      <c r="Y121" s="20"/>
      <c r="Z121" s="22"/>
      <c r="AA121" s="21"/>
      <c r="AB121" s="21"/>
      <c r="AC121" s="21"/>
      <c r="AE121" s="20"/>
      <c r="AF121" s="22"/>
      <c r="AG121" s="21"/>
      <c r="AH121" s="21"/>
      <c r="AI121" s="21"/>
      <c r="AK121" s="20"/>
      <c r="AL121" s="22"/>
      <c r="AM121" s="21"/>
      <c r="AN121" s="21"/>
      <c r="AO121" s="21"/>
      <c r="AQ121" s="20"/>
      <c r="AR121" s="22"/>
      <c r="AS121" s="21"/>
      <c r="AT121" s="21"/>
      <c r="AU121" s="21"/>
      <c r="AW121" s="20"/>
      <c r="AX121" s="22"/>
      <c r="AY121" s="21"/>
      <c r="AZ121" s="21"/>
      <c r="BA121" s="21"/>
      <c r="BC121" s="20"/>
      <c r="BD121" s="22"/>
      <c r="BE121" s="21"/>
      <c r="BF121" s="21"/>
      <c r="BG121" s="21"/>
      <c r="BI121" s="20"/>
      <c r="BJ121" s="22"/>
      <c r="BK121" s="21"/>
      <c r="BL121" s="21"/>
      <c r="BM121" s="21"/>
      <c r="BO121" s="20"/>
      <c r="BP121" s="22"/>
      <c r="BQ121" s="21"/>
      <c r="BR121" s="21"/>
      <c r="BS121" s="21"/>
      <c r="BU121" s="20"/>
      <c r="BV121" s="22"/>
      <c r="BW121" s="21"/>
      <c r="BX121" s="21"/>
      <c r="BY121" s="21"/>
      <c r="CA121" s="20"/>
      <c r="CB121" s="22"/>
      <c r="CC121" s="21"/>
      <c r="CD121" s="21"/>
      <c r="CE121" s="21"/>
      <c r="CG121" s="20"/>
      <c r="CH121" s="22"/>
      <c r="CI121" s="21"/>
      <c r="CJ121" s="21"/>
      <c r="CK121" s="21"/>
      <c r="CM121" s="20"/>
      <c r="CN121" s="22"/>
      <c r="CO121" s="21"/>
      <c r="CP121" s="21"/>
      <c r="CQ121" s="21"/>
      <c r="CS121" s="20"/>
      <c r="CT121" s="22"/>
      <c r="CU121" s="21"/>
      <c r="CV121" s="21"/>
      <c r="CW121" s="21"/>
      <c r="CY121" s="20"/>
      <c r="CZ121" s="22"/>
      <c r="DA121" s="21"/>
      <c r="DB121" s="21"/>
      <c r="DC121" s="21"/>
      <c r="DE121" s="20"/>
      <c r="DF121" s="22"/>
      <c r="DG121" s="21"/>
      <c r="DH121" s="21"/>
      <c r="DI121" s="21"/>
      <c r="DK121" s="20"/>
      <c r="DL121" s="22"/>
      <c r="DM121" s="21"/>
      <c r="DN121" s="21"/>
      <c r="DO121" s="21"/>
      <c r="DQ121" s="20"/>
      <c r="DR121" s="22"/>
      <c r="DS121" s="21"/>
      <c r="DT121" s="21"/>
      <c r="DU121" s="21"/>
      <c r="DW121" s="20"/>
      <c r="DX121" s="22"/>
      <c r="DY121" s="21"/>
      <c r="DZ121" s="21"/>
      <c r="EA121" s="21"/>
      <c r="EC121" s="20"/>
      <c r="ED121" s="22"/>
      <c r="EE121" s="21"/>
      <c r="EF121" s="21"/>
      <c r="EG121" s="21"/>
      <c r="EI121" s="20"/>
      <c r="EJ121" s="22"/>
      <c r="EK121" s="21"/>
      <c r="EL121" s="21"/>
      <c r="EM121" s="21"/>
      <c r="EO121" s="20"/>
      <c r="EP121" s="22"/>
      <c r="EQ121" s="21"/>
      <c r="ER121" s="21"/>
      <c r="ES121" s="21"/>
      <c r="EU121" s="20"/>
      <c r="EV121" s="22"/>
      <c r="EW121" s="21"/>
      <c r="EX121" s="21"/>
      <c r="EY121" s="21"/>
      <c r="FA121" s="20"/>
      <c r="FB121" s="22"/>
      <c r="FC121" s="21"/>
      <c r="FD121" s="21"/>
      <c r="FE121" s="21"/>
      <c r="FG121" s="20"/>
      <c r="FH121" s="22"/>
      <c r="FI121" s="21"/>
      <c r="FJ121" s="21"/>
      <c r="FK121" s="21"/>
      <c r="FM121" s="20"/>
      <c r="FN121" s="22"/>
      <c r="FO121" s="21"/>
      <c r="FP121" s="21"/>
      <c r="FQ121" s="21"/>
      <c r="FS121" s="20"/>
      <c r="FT121" s="22"/>
      <c r="FU121" s="21"/>
      <c r="FV121" s="21"/>
      <c r="FW121" s="21"/>
      <c r="FY121" s="20"/>
      <c r="FZ121" s="22"/>
      <c r="GA121" s="21"/>
      <c r="GB121" s="21"/>
      <c r="GC121" s="21"/>
    </row>
    <row r="122" spans="1:185" x14ac:dyDescent="0.2">
      <c r="A122" s="20"/>
      <c r="B122" s="22"/>
      <c r="C122" s="21"/>
      <c r="D122" s="21"/>
      <c r="E122" s="21"/>
      <c r="G122" s="20"/>
      <c r="H122" s="22"/>
      <c r="I122" s="21"/>
      <c r="J122" s="21"/>
      <c r="K122" s="21"/>
      <c r="M122" s="20"/>
      <c r="N122" s="22"/>
      <c r="O122" s="21"/>
      <c r="P122" s="21"/>
      <c r="Q122" s="21"/>
      <c r="S122" s="20"/>
      <c r="T122" s="22"/>
      <c r="U122" s="21"/>
      <c r="V122" s="21"/>
      <c r="W122" s="21"/>
      <c r="Y122" s="20"/>
      <c r="Z122" s="22"/>
      <c r="AA122" s="21"/>
      <c r="AB122" s="21"/>
      <c r="AC122" s="21"/>
      <c r="AE122" s="20"/>
      <c r="AF122" s="22"/>
      <c r="AG122" s="21"/>
      <c r="AH122" s="21"/>
      <c r="AI122" s="21"/>
      <c r="AK122" s="20"/>
      <c r="AL122" s="22"/>
      <c r="AM122" s="21"/>
      <c r="AN122" s="21"/>
      <c r="AO122" s="21"/>
      <c r="AQ122" s="20"/>
      <c r="AR122" s="22"/>
      <c r="AS122" s="21"/>
      <c r="AT122" s="21"/>
      <c r="AU122" s="21"/>
      <c r="AW122" s="20"/>
      <c r="AX122" s="22"/>
      <c r="AY122" s="21"/>
      <c r="AZ122" s="21"/>
      <c r="BA122" s="21"/>
      <c r="BC122" s="20"/>
      <c r="BD122" s="22"/>
      <c r="BE122" s="21"/>
      <c r="BF122" s="21"/>
      <c r="BG122" s="21"/>
      <c r="BI122" s="20"/>
      <c r="BJ122" s="22"/>
      <c r="BK122" s="21"/>
      <c r="BL122" s="21"/>
      <c r="BM122" s="21"/>
      <c r="BO122" s="20"/>
      <c r="BP122" s="22"/>
      <c r="BQ122" s="21"/>
      <c r="BR122" s="21"/>
      <c r="BS122" s="21"/>
      <c r="BU122" s="20"/>
      <c r="BV122" s="22"/>
      <c r="BW122" s="21"/>
      <c r="BX122" s="21"/>
      <c r="BY122" s="21"/>
      <c r="CA122" s="20"/>
      <c r="CB122" s="22"/>
      <c r="CC122" s="21"/>
      <c r="CD122" s="21"/>
      <c r="CE122" s="21"/>
      <c r="CG122" s="20"/>
      <c r="CH122" s="22"/>
      <c r="CI122" s="21"/>
      <c r="CJ122" s="21"/>
      <c r="CK122" s="21"/>
      <c r="CM122" s="20"/>
      <c r="CN122" s="22"/>
      <c r="CO122" s="21"/>
      <c r="CP122" s="21"/>
      <c r="CQ122" s="21"/>
      <c r="CS122" s="20"/>
      <c r="CT122" s="22"/>
      <c r="CU122" s="21"/>
      <c r="CV122" s="21"/>
      <c r="CW122" s="21"/>
      <c r="CY122" s="20"/>
      <c r="CZ122" s="22"/>
      <c r="DA122" s="21"/>
      <c r="DB122" s="21"/>
      <c r="DC122" s="21"/>
      <c r="DE122" s="20"/>
      <c r="DF122" s="22"/>
      <c r="DG122" s="21"/>
      <c r="DH122" s="21"/>
      <c r="DI122" s="21"/>
      <c r="DK122" s="20"/>
      <c r="DL122" s="22"/>
      <c r="DM122" s="21"/>
      <c r="DN122" s="21"/>
      <c r="DO122" s="21"/>
      <c r="DQ122" s="20"/>
      <c r="DR122" s="22"/>
      <c r="DS122" s="21"/>
      <c r="DT122" s="21"/>
      <c r="DU122" s="21"/>
      <c r="DW122" s="20"/>
      <c r="DX122" s="22"/>
      <c r="DY122" s="21"/>
      <c r="DZ122" s="21"/>
      <c r="EA122" s="21"/>
      <c r="EC122" s="20"/>
      <c r="ED122" s="22"/>
      <c r="EE122" s="21"/>
      <c r="EF122" s="21"/>
      <c r="EG122" s="21"/>
      <c r="EI122" s="20"/>
      <c r="EJ122" s="22"/>
      <c r="EK122" s="21"/>
      <c r="EL122" s="21"/>
      <c r="EM122" s="21"/>
      <c r="EO122" s="20"/>
      <c r="EP122" s="22"/>
      <c r="EQ122" s="21"/>
      <c r="ER122" s="21"/>
      <c r="ES122" s="21"/>
      <c r="EU122" s="20"/>
      <c r="EV122" s="22"/>
      <c r="EW122" s="21"/>
      <c r="EX122" s="21"/>
      <c r="EY122" s="21"/>
      <c r="FA122" s="20"/>
      <c r="FB122" s="22"/>
      <c r="FC122" s="21"/>
      <c r="FD122" s="21"/>
      <c r="FE122" s="21"/>
      <c r="FG122" s="20"/>
      <c r="FH122" s="22"/>
      <c r="FI122" s="21"/>
      <c r="FJ122" s="21"/>
      <c r="FK122" s="21"/>
      <c r="FM122" s="20"/>
      <c r="FN122" s="22"/>
      <c r="FO122" s="21"/>
      <c r="FP122" s="21"/>
      <c r="FQ122" s="21"/>
      <c r="FS122" s="20"/>
      <c r="FT122" s="22"/>
      <c r="FU122" s="21"/>
      <c r="FV122" s="21"/>
      <c r="FW122" s="21"/>
      <c r="FY122" s="20"/>
      <c r="FZ122" s="22"/>
      <c r="GA122" s="21"/>
      <c r="GB122" s="21"/>
      <c r="GC122" s="21"/>
    </row>
    <row r="123" spans="1:185" x14ac:dyDescent="0.2">
      <c r="A123" s="20"/>
      <c r="B123" s="22"/>
      <c r="C123" s="21"/>
      <c r="D123" s="21"/>
      <c r="E123" s="21"/>
      <c r="G123" s="20"/>
      <c r="H123" s="22"/>
      <c r="I123" s="21"/>
      <c r="J123" s="21"/>
      <c r="K123" s="21"/>
      <c r="M123" s="20"/>
      <c r="N123" s="22"/>
      <c r="O123" s="21"/>
      <c r="P123" s="21"/>
      <c r="Q123" s="21"/>
      <c r="S123" s="20"/>
      <c r="T123" s="22"/>
      <c r="U123" s="21"/>
      <c r="V123" s="21"/>
      <c r="W123" s="21"/>
      <c r="Y123" s="20"/>
      <c r="Z123" s="22"/>
      <c r="AA123" s="21"/>
      <c r="AB123" s="21"/>
      <c r="AC123" s="21"/>
      <c r="AE123" s="20"/>
      <c r="AF123" s="22"/>
      <c r="AG123" s="21"/>
      <c r="AH123" s="21"/>
      <c r="AI123" s="21"/>
      <c r="AK123" s="20"/>
      <c r="AL123" s="22"/>
      <c r="AM123" s="21"/>
      <c r="AN123" s="21"/>
      <c r="AO123" s="21"/>
      <c r="AQ123" s="20"/>
      <c r="AR123" s="22"/>
      <c r="AS123" s="21"/>
      <c r="AT123" s="21"/>
      <c r="AU123" s="21"/>
      <c r="AW123" s="20"/>
      <c r="AX123" s="22"/>
      <c r="AY123" s="21"/>
      <c r="AZ123" s="21"/>
      <c r="BA123" s="21"/>
      <c r="BC123" s="20"/>
      <c r="BD123" s="22"/>
      <c r="BE123" s="21"/>
      <c r="BF123" s="21"/>
      <c r="BG123" s="21"/>
      <c r="BI123" s="20"/>
      <c r="BJ123" s="22"/>
      <c r="BK123" s="21"/>
      <c r="BL123" s="21"/>
      <c r="BM123" s="21"/>
      <c r="BO123" s="20"/>
      <c r="BP123" s="22"/>
      <c r="BQ123" s="21"/>
      <c r="BR123" s="21"/>
      <c r="BS123" s="21"/>
      <c r="BU123" s="20"/>
      <c r="BV123" s="22"/>
      <c r="BW123" s="21"/>
      <c r="BX123" s="21"/>
      <c r="BY123" s="21"/>
      <c r="CA123" s="20"/>
      <c r="CB123" s="22"/>
      <c r="CC123" s="21"/>
      <c r="CD123" s="21"/>
      <c r="CE123" s="21"/>
      <c r="CG123" s="20"/>
      <c r="CH123" s="22"/>
      <c r="CI123" s="21"/>
      <c r="CJ123" s="21"/>
      <c r="CK123" s="21"/>
      <c r="CM123" s="20"/>
      <c r="CN123" s="22"/>
      <c r="CO123" s="21"/>
      <c r="CP123" s="21"/>
      <c r="CQ123" s="21"/>
      <c r="CS123" s="20"/>
      <c r="CT123" s="22"/>
      <c r="CU123" s="21"/>
      <c r="CV123" s="21"/>
      <c r="CW123" s="21"/>
      <c r="CY123" s="20"/>
      <c r="CZ123" s="22"/>
      <c r="DA123" s="21"/>
      <c r="DB123" s="21"/>
      <c r="DC123" s="21"/>
      <c r="DE123" s="20"/>
      <c r="DF123" s="22"/>
      <c r="DG123" s="21"/>
      <c r="DH123" s="21"/>
      <c r="DI123" s="21"/>
      <c r="DK123" s="20"/>
      <c r="DL123" s="22"/>
      <c r="DM123" s="21"/>
      <c r="DN123" s="21"/>
      <c r="DO123" s="21"/>
      <c r="DQ123" s="20"/>
      <c r="DR123" s="22"/>
      <c r="DS123" s="21"/>
      <c r="DT123" s="21"/>
      <c r="DU123" s="21"/>
      <c r="DW123" s="20"/>
      <c r="DX123" s="22"/>
      <c r="DY123" s="21"/>
      <c r="DZ123" s="21"/>
      <c r="EA123" s="21"/>
      <c r="EC123" s="20"/>
      <c r="ED123" s="22"/>
      <c r="EE123" s="21"/>
      <c r="EF123" s="21"/>
      <c r="EG123" s="21"/>
      <c r="EI123" s="20"/>
      <c r="EJ123" s="22"/>
      <c r="EK123" s="21"/>
      <c r="EL123" s="21"/>
      <c r="EM123" s="21"/>
      <c r="EO123" s="20"/>
      <c r="EP123" s="22"/>
      <c r="EQ123" s="21"/>
      <c r="ER123" s="21"/>
      <c r="ES123" s="21"/>
      <c r="EU123" s="20"/>
      <c r="EV123" s="22"/>
      <c r="EW123" s="21"/>
      <c r="EX123" s="21"/>
      <c r="EY123" s="21"/>
      <c r="FA123" s="20"/>
      <c r="FB123" s="22"/>
      <c r="FC123" s="21"/>
      <c r="FD123" s="21"/>
      <c r="FE123" s="21"/>
      <c r="FG123" s="20"/>
      <c r="FH123" s="22"/>
      <c r="FI123" s="21"/>
      <c r="FJ123" s="21"/>
      <c r="FK123" s="21"/>
      <c r="FM123" s="20"/>
      <c r="FN123" s="22"/>
      <c r="FO123" s="21"/>
      <c r="FP123" s="21"/>
      <c r="FQ123" s="21"/>
      <c r="FS123" s="20"/>
      <c r="FT123" s="22"/>
      <c r="FU123" s="21"/>
      <c r="FV123" s="21"/>
      <c r="FW123" s="21"/>
      <c r="FY123" s="20"/>
      <c r="FZ123" s="22"/>
      <c r="GA123" s="21"/>
      <c r="GB123" s="21"/>
      <c r="GC123" s="21"/>
    </row>
    <row r="124" spans="1:185" x14ac:dyDescent="0.2">
      <c r="A124" s="20"/>
      <c r="B124" s="22"/>
      <c r="C124" s="21"/>
      <c r="D124" s="21"/>
      <c r="E124" s="21"/>
      <c r="G124" s="20"/>
      <c r="H124" s="22"/>
      <c r="I124" s="21"/>
      <c r="J124" s="21"/>
      <c r="K124" s="21"/>
      <c r="M124" s="20"/>
      <c r="N124" s="22"/>
      <c r="O124" s="21"/>
      <c r="P124" s="21"/>
      <c r="Q124" s="21"/>
      <c r="S124" s="20"/>
      <c r="T124" s="22"/>
      <c r="U124" s="21"/>
      <c r="V124" s="21"/>
      <c r="W124" s="21"/>
      <c r="Y124" s="20"/>
      <c r="Z124" s="22"/>
      <c r="AA124" s="21"/>
      <c r="AB124" s="21"/>
      <c r="AC124" s="21"/>
      <c r="AE124" s="20"/>
      <c r="AF124" s="22"/>
      <c r="AG124" s="21"/>
      <c r="AH124" s="21"/>
      <c r="AI124" s="21"/>
      <c r="AK124" s="20"/>
      <c r="AL124" s="22"/>
      <c r="AM124" s="21"/>
      <c r="AN124" s="21"/>
      <c r="AO124" s="21"/>
      <c r="AQ124" s="20"/>
      <c r="AR124" s="22"/>
      <c r="AS124" s="21"/>
      <c r="AT124" s="21"/>
      <c r="AU124" s="21"/>
      <c r="AW124" s="20"/>
      <c r="AX124" s="22"/>
      <c r="AY124" s="21"/>
      <c r="AZ124" s="21"/>
      <c r="BA124" s="21"/>
      <c r="BC124" s="20"/>
      <c r="BD124" s="22"/>
      <c r="BE124" s="21"/>
      <c r="BF124" s="21"/>
      <c r="BG124" s="21"/>
      <c r="BI124" s="20"/>
      <c r="BJ124" s="22"/>
      <c r="BK124" s="21"/>
      <c r="BL124" s="21"/>
      <c r="BM124" s="21"/>
      <c r="BO124" s="20"/>
      <c r="BP124" s="22"/>
      <c r="BQ124" s="21"/>
      <c r="BR124" s="21"/>
      <c r="BS124" s="21"/>
      <c r="BU124" s="20"/>
      <c r="BV124" s="22"/>
      <c r="BW124" s="21"/>
      <c r="BX124" s="21"/>
      <c r="BY124" s="21"/>
      <c r="CA124" s="20"/>
      <c r="CB124" s="22"/>
      <c r="CC124" s="21"/>
      <c r="CD124" s="21"/>
      <c r="CE124" s="21"/>
      <c r="CG124" s="20"/>
      <c r="CH124" s="22"/>
      <c r="CI124" s="21"/>
      <c r="CJ124" s="21"/>
      <c r="CK124" s="21"/>
      <c r="CM124" s="20"/>
      <c r="CN124" s="22"/>
      <c r="CO124" s="21"/>
      <c r="CP124" s="21"/>
      <c r="CQ124" s="21"/>
      <c r="CS124" s="20"/>
      <c r="CT124" s="22"/>
      <c r="CU124" s="21"/>
      <c r="CV124" s="21"/>
      <c r="CW124" s="21"/>
      <c r="CY124" s="20"/>
      <c r="CZ124" s="22"/>
      <c r="DA124" s="21"/>
      <c r="DB124" s="21"/>
      <c r="DC124" s="21"/>
      <c r="DE124" s="20"/>
      <c r="DF124" s="22"/>
      <c r="DG124" s="21"/>
      <c r="DH124" s="21"/>
      <c r="DI124" s="21"/>
      <c r="DK124" s="20"/>
      <c r="DL124" s="22"/>
      <c r="DM124" s="21"/>
      <c r="DN124" s="21"/>
      <c r="DO124" s="21"/>
      <c r="DQ124" s="20"/>
      <c r="DR124" s="22"/>
      <c r="DS124" s="21"/>
      <c r="DT124" s="21"/>
      <c r="DU124" s="21"/>
      <c r="DW124" s="20"/>
      <c r="DX124" s="22"/>
      <c r="DY124" s="21"/>
      <c r="DZ124" s="21"/>
      <c r="EA124" s="21"/>
      <c r="EC124" s="20"/>
      <c r="ED124" s="22"/>
      <c r="EE124" s="21"/>
      <c r="EF124" s="21"/>
      <c r="EG124" s="21"/>
      <c r="EI124" s="20"/>
      <c r="EJ124" s="22"/>
      <c r="EK124" s="21"/>
      <c r="EL124" s="21"/>
      <c r="EM124" s="21"/>
      <c r="EO124" s="20"/>
      <c r="EP124" s="22"/>
      <c r="EQ124" s="21"/>
      <c r="ER124" s="21"/>
      <c r="ES124" s="21"/>
      <c r="EU124" s="20"/>
      <c r="EV124" s="22"/>
      <c r="EW124" s="21"/>
      <c r="EX124" s="21"/>
      <c r="EY124" s="21"/>
      <c r="FA124" s="20"/>
      <c r="FB124" s="22"/>
      <c r="FC124" s="21"/>
      <c r="FD124" s="21"/>
      <c r="FE124" s="21"/>
      <c r="FG124" s="20"/>
      <c r="FH124" s="22"/>
      <c r="FI124" s="21"/>
      <c r="FJ124" s="21"/>
      <c r="FK124" s="21"/>
      <c r="FM124" s="20"/>
      <c r="FN124" s="22"/>
      <c r="FO124" s="21"/>
      <c r="FP124" s="21"/>
      <c r="FQ124" s="21"/>
      <c r="FS124" s="20"/>
      <c r="FT124" s="22"/>
      <c r="FU124" s="21"/>
      <c r="FV124" s="21"/>
      <c r="FW124" s="21"/>
      <c r="FY124" s="20"/>
      <c r="FZ124" s="22"/>
      <c r="GA124" s="21"/>
      <c r="GB124" s="21"/>
      <c r="GC124" s="21"/>
    </row>
    <row r="125" spans="1:185" x14ac:dyDescent="0.2">
      <c r="A125" s="20"/>
      <c r="B125" s="22"/>
      <c r="C125" s="21"/>
      <c r="D125" s="21"/>
      <c r="E125" s="21"/>
      <c r="G125" s="20"/>
      <c r="H125" s="22"/>
      <c r="I125" s="21"/>
      <c r="J125" s="21"/>
      <c r="K125" s="21"/>
      <c r="M125" s="20"/>
      <c r="N125" s="22"/>
      <c r="O125" s="21"/>
      <c r="P125" s="21"/>
      <c r="Q125" s="21"/>
      <c r="S125" s="20"/>
      <c r="T125" s="22"/>
      <c r="U125" s="21"/>
      <c r="V125" s="21"/>
      <c r="W125" s="21"/>
      <c r="Y125" s="20"/>
      <c r="Z125" s="22"/>
      <c r="AA125" s="21"/>
      <c r="AB125" s="21"/>
      <c r="AC125" s="21"/>
      <c r="AE125" s="20"/>
      <c r="AF125" s="22"/>
      <c r="AG125" s="21"/>
      <c r="AH125" s="21"/>
      <c r="AI125" s="21"/>
      <c r="AK125" s="20"/>
      <c r="AL125" s="22"/>
      <c r="AM125" s="21"/>
      <c r="AN125" s="21"/>
      <c r="AO125" s="21"/>
      <c r="AQ125" s="20"/>
      <c r="AR125" s="22"/>
      <c r="AS125" s="21"/>
      <c r="AT125" s="21"/>
      <c r="AU125" s="21"/>
      <c r="AW125" s="20"/>
      <c r="AX125" s="22"/>
      <c r="AY125" s="21"/>
      <c r="AZ125" s="21"/>
      <c r="BA125" s="21"/>
      <c r="BC125" s="20"/>
      <c r="BD125" s="22"/>
      <c r="BE125" s="21"/>
      <c r="BF125" s="21"/>
      <c r="BG125" s="21"/>
      <c r="BI125" s="20"/>
      <c r="BJ125" s="22"/>
      <c r="BK125" s="21"/>
      <c r="BL125" s="21"/>
      <c r="BM125" s="21"/>
      <c r="BO125" s="20"/>
      <c r="BP125" s="22"/>
      <c r="BQ125" s="21"/>
      <c r="BR125" s="21"/>
      <c r="BS125" s="21"/>
      <c r="BU125" s="20"/>
      <c r="BV125" s="22"/>
      <c r="BW125" s="21"/>
      <c r="BX125" s="21"/>
      <c r="BY125" s="21"/>
      <c r="CA125" s="20"/>
      <c r="CB125" s="22"/>
      <c r="CC125" s="21"/>
      <c r="CD125" s="21"/>
      <c r="CE125" s="21"/>
      <c r="CG125" s="20"/>
      <c r="CH125" s="22"/>
      <c r="CI125" s="21"/>
      <c r="CJ125" s="21"/>
      <c r="CK125" s="21"/>
      <c r="CM125" s="20"/>
      <c r="CN125" s="22"/>
      <c r="CO125" s="21"/>
      <c r="CP125" s="21"/>
      <c r="CQ125" s="21"/>
      <c r="CS125" s="20"/>
      <c r="CT125" s="22"/>
      <c r="CU125" s="21"/>
      <c r="CV125" s="21"/>
      <c r="CW125" s="21"/>
      <c r="CY125" s="20"/>
      <c r="CZ125" s="22"/>
      <c r="DA125" s="21"/>
      <c r="DB125" s="21"/>
      <c r="DC125" s="21"/>
      <c r="DE125" s="20"/>
      <c r="DF125" s="22"/>
      <c r="DG125" s="21"/>
      <c r="DH125" s="21"/>
      <c r="DI125" s="21"/>
      <c r="DK125" s="20"/>
      <c r="DL125" s="22"/>
      <c r="DM125" s="21"/>
      <c r="DN125" s="21"/>
      <c r="DO125" s="21"/>
      <c r="DQ125" s="20"/>
      <c r="DR125" s="22"/>
      <c r="DS125" s="21"/>
      <c r="DT125" s="21"/>
      <c r="DU125" s="21"/>
      <c r="DW125" s="20"/>
      <c r="DX125" s="22"/>
      <c r="DY125" s="21"/>
      <c r="DZ125" s="21"/>
      <c r="EA125" s="21"/>
      <c r="EC125" s="20"/>
      <c r="ED125" s="22"/>
      <c r="EE125" s="21"/>
      <c r="EF125" s="21"/>
      <c r="EG125" s="21"/>
      <c r="EI125" s="20"/>
      <c r="EJ125" s="22"/>
      <c r="EK125" s="21"/>
      <c r="EL125" s="21"/>
      <c r="EM125" s="21"/>
      <c r="EO125" s="20"/>
      <c r="EP125" s="22"/>
      <c r="EQ125" s="21"/>
      <c r="ER125" s="21"/>
      <c r="ES125" s="21"/>
      <c r="EU125" s="20"/>
      <c r="EV125" s="22"/>
      <c r="EW125" s="21"/>
      <c r="EX125" s="21"/>
      <c r="EY125" s="21"/>
      <c r="FA125" s="20"/>
      <c r="FB125" s="22"/>
      <c r="FC125" s="21"/>
      <c r="FD125" s="21"/>
      <c r="FE125" s="21"/>
      <c r="FG125" s="20"/>
      <c r="FH125" s="22"/>
      <c r="FI125" s="21"/>
      <c r="FJ125" s="21"/>
      <c r="FK125" s="21"/>
      <c r="FM125" s="20"/>
      <c r="FN125" s="22"/>
      <c r="FO125" s="21"/>
      <c r="FP125" s="21"/>
      <c r="FQ125" s="21"/>
      <c r="FS125" s="20"/>
      <c r="FT125" s="22"/>
      <c r="FU125" s="21"/>
      <c r="FV125" s="21"/>
      <c r="FW125" s="21"/>
      <c r="FY125" s="20"/>
      <c r="FZ125" s="22"/>
      <c r="GA125" s="21"/>
      <c r="GB125" s="21"/>
      <c r="GC125" s="21"/>
    </row>
    <row r="126" spans="1:185" x14ac:dyDescent="0.2">
      <c r="A126" s="20"/>
      <c r="B126" s="22"/>
      <c r="C126" s="21"/>
      <c r="D126" s="21"/>
      <c r="E126" s="21"/>
      <c r="G126" s="20"/>
      <c r="H126" s="22"/>
      <c r="I126" s="21"/>
      <c r="J126" s="21"/>
      <c r="K126" s="21"/>
      <c r="M126" s="20"/>
      <c r="N126" s="22"/>
      <c r="O126" s="21"/>
      <c r="P126" s="21"/>
      <c r="Q126" s="21"/>
      <c r="S126" s="20"/>
      <c r="T126" s="22"/>
      <c r="U126" s="21"/>
      <c r="V126" s="21"/>
      <c r="W126" s="21"/>
      <c r="Y126" s="20"/>
      <c r="Z126" s="22"/>
      <c r="AA126" s="21"/>
      <c r="AB126" s="21"/>
      <c r="AC126" s="21"/>
      <c r="AE126" s="20"/>
      <c r="AF126" s="22"/>
      <c r="AG126" s="21"/>
      <c r="AH126" s="21"/>
      <c r="AI126" s="21"/>
      <c r="AK126" s="20"/>
      <c r="AL126" s="22"/>
      <c r="AM126" s="21"/>
      <c r="AN126" s="21"/>
      <c r="AO126" s="21"/>
      <c r="AQ126" s="20"/>
      <c r="AR126" s="22"/>
      <c r="AS126" s="21"/>
      <c r="AT126" s="21"/>
      <c r="AU126" s="21"/>
      <c r="AW126" s="20"/>
      <c r="AX126" s="22"/>
      <c r="AY126" s="21"/>
      <c r="AZ126" s="21"/>
      <c r="BA126" s="21"/>
      <c r="BC126" s="20"/>
      <c r="BD126" s="22"/>
      <c r="BE126" s="21"/>
      <c r="BF126" s="21"/>
      <c r="BG126" s="21"/>
      <c r="BI126" s="20"/>
      <c r="BJ126" s="22"/>
      <c r="BK126" s="21"/>
      <c r="BL126" s="21"/>
      <c r="BM126" s="21"/>
      <c r="BO126" s="20"/>
      <c r="BP126" s="22"/>
      <c r="BQ126" s="21"/>
      <c r="BR126" s="21"/>
      <c r="BS126" s="21"/>
      <c r="BU126" s="20"/>
      <c r="BV126" s="22"/>
      <c r="BW126" s="21"/>
      <c r="BX126" s="21"/>
      <c r="BY126" s="21"/>
      <c r="CA126" s="20"/>
      <c r="CB126" s="22"/>
      <c r="CC126" s="21"/>
      <c r="CD126" s="21"/>
      <c r="CE126" s="21"/>
      <c r="CG126" s="20"/>
      <c r="CH126" s="22"/>
      <c r="CI126" s="21"/>
      <c r="CJ126" s="21"/>
      <c r="CK126" s="21"/>
      <c r="CM126" s="20"/>
      <c r="CN126" s="22"/>
      <c r="CO126" s="21"/>
      <c r="CP126" s="21"/>
      <c r="CQ126" s="21"/>
      <c r="CS126" s="20"/>
      <c r="CT126" s="22"/>
      <c r="CU126" s="21"/>
      <c r="CV126" s="21"/>
      <c r="CW126" s="21"/>
      <c r="CY126" s="20"/>
      <c r="CZ126" s="22"/>
      <c r="DA126" s="21"/>
      <c r="DB126" s="21"/>
      <c r="DC126" s="21"/>
      <c r="DE126" s="20"/>
      <c r="DF126" s="22"/>
      <c r="DG126" s="21"/>
      <c r="DH126" s="21"/>
      <c r="DI126" s="21"/>
      <c r="DK126" s="20"/>
      <c r="DL126" s="22"/>
      <c r="DM126" s="21"/>
      <c r="DN126" s="21"/>
      <c r="DO126" s="21"/>
      <c r="DQ126" s="20"/>
      <c r="DR126" s="22"/>
      <c r="DS126" s="21"/>
      <c r="DT126" s="21"/>
      <c r="DU126" s="21"/>
      <c r="DW126" s="20"/>
      <c r="DX126" s="22"/>
      <c r="DY126" s="21"/>
      <c r="DZ126" s="21"/>
      <c r="EA126" s="21"/>
      <c r="EC126" s="20"/>
      <c r="ED126" s="22"/>
      <c r="EE126" s="21"/>
      <c r="EF126" s="21"/>
      <c r="EG126" s="21"/>
      <c r="EI126" s="20"/>
      <c r="EJ126" s="22"/>
      <c r="EK126" s="21"/>
      <c r="EL126" s="21"/>
      <c r="EM126" s="21"/>
      <c r="EO126" s="20"/>
      <c r="EP126" s="22"/>
      <c r="EQ126" s="21"/>
      <c r="ER126" s="21"/>
      <c r="ES126" s="21"/>
      <c r="EU126" s="20"/>
      <c r="EV126" s="22"/>
      <c r="EW126" s="21"/>
      <c r="EX126" s="21"/>
      <c r="EY126" s="21"/>
      <c r="FA126" s="20"/>
      <c r="FB126" s="22"/>
      <c r="FC126" s="21"/>
      <c r="FD126" s="21"/>
      <c r="FE126" s="21"/>
      <c r="FG126" s="20"/>
      <c r="FH126" s="22"/>
      <c r="FI126" s="21"/>
      <c r="FJ126" s="21"/>
      <c r="FK126" s="21"/>
      <c r="FM126" s="20"/>
      <c r="FN126" s="22"/>
      <c r="FO126" s="21"/>
      <c r="FP126" s="21"/>
      <c r="FQ126" s="21"/>
      <c r="FS126" s="20"/>
      <c r="FT126" s="22"/>
      <c r="FU126" s="21"/>
      <c r="FV126" s="21"/>
      <c r="FW126" s="21"/>
      <c r="FY126" s="20"/>
      <c r="FZ126" s="22"/>
      <c r="GA126" s="21"/>
      <c r="GB126" s="21"/>
      <c r="GC126" s="21"/>
    </row>
    <row r="127" spans="1:185" x14ac:dyDescent="0.2">
      <c r="A127" s="20"/>
      <c r="B127" s="22"/>
      <c r="C127" s="21"/>
      <c r="D127" s="21"/>
      <c r="E127" s="21"/>
      <c r="G127" s="20"/>
      <c r="H127" s="22"/>
      <c r="I127" s="21"/>
      <c r="J127" s="21"/>
      <c r="K127" s="21"/>
      <c r="M127" s="20"/>
      <c r="N127" s="22"/>
      <c r="O127" s="21"/>
      <c r="P127" s="21"/>
      <c r="Q127" s="21"/>
      <c r="S127" s="20"/>
      <c r="T127" s="22"/>
      <c r="U127" s="21"/>
      <c r="V127" s="21"/>
      <c r="W127" s="21"/>
      <c r="Y127" s="20"/>
      <c r="Z127" s="22"/>
      <c r="AA127" s="21"/>
      <c r="AB127" s="21"/>
      <c r="AC127" s="21"/>
      <c r="AE127" s="20"/>
      <c r="AF127" s="22"/>
      <c r="AG127" s="21"/>
      <c r="AH127" s="21"/>
      <c r="AI127" s="21"/>
      <c r="AK127" s="20"/>
      <c r="AL127" s="22"/>
      <c r="AM127" s="21"/>
      <c r="AN127" s="21"/>
      <c r="AO127" s="21"/>
      <c r="AQ127" s="20"/>
      <c r="AR127" s="22"/>
      <c r="AS127" s="21"/>
      <c r="AT127" s="21"/>
      <c r="AU127" s="21"/>
      <c r="AW127" s="20"/>
      <c r="AX127" s="22"/>
      <c r="AY127" s="21"/>
      <c r="AZ127" s="21"/>
      <c r="BA127" s="21"/>
      <c r="BC127" s="20"/>
      <c r="BD127" s="22"/>
      <c r="BE127" s="21"/>
      <c r="BF127" s="21"/>
      <c r="BG127" s="21"/>
      <c r="BI127" s="20"/>
      <c r="BJ127" s="22"/>
      <c r="BK127" s="21"/>
      <c r="BL127" s="21"/>
      <c r="BM127" s="21"/>
      <c r="BO127" s="20"/>
      <c r="BP127" s="22"/>
      <c r="BQ127" s="21"/>
      <c r="BR127" s="21"/>
      <c r="BS127" s="21"/>
      <c r="BU127" s="20"/>
      <c r="BV127" s="22"/>
      <c r="BW127" s="21"/>
      <c r="BX127" s="21"/>
      <c r="BY127" s="21"/>
      <c r="CA127" s="20"/>
      <c r="CB127" s="22"/>
      <c r="CC127" s="21"/>
      <c r="CD127" s="21"/>
      <c r="CE127" s="21"/>
      <c r="CG127" s="20"/>
      <c r="CH127" s="22"/>
      <c r="CI127" s="21"/>
      <c r="CJ127" s="21"/>
      <c r="CK127" s="21"/>
      <c r="CM127" s="20"/>
      <c r="CN127" s="22"/>
      <c r="CO127" s="21"/>
      <c r="CP127" s="21"/>
      <c r="CQ127" s="21"/>
      <c r="CS127" s="20"/>
      <c r="CT127" s="22"/>
      <c r="CU127" s="21"/>
      <c r="CV127" s="21"/>
      <c r="CW127" s="21"/>
      <c r="CY127" s="20"/>
      <c r="CZ127" s="22"/>
      <c r="DA127" s="21"/>
      <c r="DB127" s="21"/>
      <c r="DC127" s="21"/>
      <c r="DE127" s="20"/>
      <c r="DF127" s="22"/>
      <c r="DG127" s="21"/>
      <c r="DH127" s="21"/>
      <c r="DI127" s="21"/>
      <c r="DK127" s="20"/>
      <c r="DL127" s="22"/>
      <c r="DM127" s="21"/>
      <c r="DN127" s="21"/>
      <c r="DO127" s="21"/>
      <c r="DQ127" s="20"/>
      <c r="DR127" s="22"/>
      <c r="DS127" s="21"/>
      <c r="DT127" s="21"/>
      <c r="DU127" s="21"/>
      <c r="DW127" s="20"/>
      <c r="DX127" s="22"/>
      <c r="DY127" s="21"/>
      <c r="DZ127" s="21"/>
      <c r="EA127" s="21"/>
      <c r="EC127" s="20"/>
      <c r="ED127" s="22"/>
      <c r="EE127" s="21"/>
      <c r="EF127" s="21"/>
      <c r="EG127" s="21"/>
      <c r="EI127" s="20"/>
      <c r="EJ127" s="22"/>
      <c r="EK127" s="21"/>
      <c r="EL127" s="21"/>
      <c r="EM127" s="21"/>
      <c r="EO127" s="20"/>
      <c r="EP127" s="22"/>
      <c r="EQ127" s="21"/>
      <c r="ER127" s="21"/>
      <c r="ES127" s="21"/>
      <c r="EU127" s="20"/>
      <c r="EV127" s="22"/>
      <c r="EW127" s="21"/>
      <c r="EX127" s="21"/>
      <c r="EY127" s="21"/>
      <c r="FA127" s="20"/>
      <c r="FB127" s="22"/>
      <c r="FC127" s="21"/>
      <c r="FD127" s="21"/>
      <c r="FE127" s="21"/>
      <c r="FG127" s="20"/>
      <c r="FH127" s="22"/>
      <c r="FI127" s="21"/>
      <c r="FJ127" s="21"/>
      <c r="FK127" s="21"/>
      <c r="FM127" s="20"/>
      <c r="FN127" s="22"/>
      <c r="FO127" s="21"/>
      <c r="FP127" s="21"/>
      <c r="FQ127" s="21"/>
      <c r="FS127" s="20"/>
      <c r="FT127" s="22"/>
      <c r="FU127" s="21"/>
      <c r="FV127" s="21"/>
      <c r="FW127" s="21"/>
      <c r="FY127" s="20"/>
      <c r="FZ127" s="22"/>
      <c r="GA127" s="21"/>
      <c r="GB127" s="21"/>
      <c r="GC127" s="21"/>
    </row>
    <row r="128" spans="1:185" x14ac:dyDescent="0.2">
      <c r="A128" s="20"/>
      <c r="B128" s="22"/>
      <c r="C128" s="21"/>
      <c r="D128" s="21"/>
      <c r="E128" s="21"/>
      <c r="G128" s="20"/>
      <c r="H128" s="22"/>
      <c r="I128" s="21"/>
      <c r="J128" s="21"/>
      <c r="K128" s="21"/>
      <c r="M128" s="20"/>
      <c r="N128" s="22"/>
      <c r="O128" s="21"/>
      <c r="P128" s="21"/>
      <c r="Q128" s="21"/>
      <c r="S128" s="20"/>
      <c r="T128" s="22"/>
      <c r="U128" s="21"/>
      <c r="V128" s="21"/>
      <c r="W128" s="21"/>
      <c r="Y128" s="20"/>
      <c r="Z128" s="22"/>
      <c r="AA128" s="21"/>
      <c r="AB128" s="21"/>
      <c r="AC128" s="21"/>
      <c r="AE128" s="20"/>
      <c r="AF128" s="22"/>
      <c r="AG128" s="21"/>
      <c r="AH128" s="21"/>
      <c r="AI128" s="21"/>
      <c r="AK128" s="20"/>
      <c r="AL128" s="22"/>
      <c r="AM128" s="21"/>
      <c r="AN128" s="21"/>
      <c r="AO128" s="21"/>
      <c r="AQ128" s="20"/>
      <c r="AR128" s="22"/>
      <c r="AS128" s="21"/>
      <c r="AT128" s="21"/>
      <c r="AU128" s="21"/>
      <c r="AW128" s="20"/>
      <c r="AX128" s="22"/>
      <c r="AY128" s="21"/>
      <c r="AZ128" s="21"/>
      <c r="BA128" s="21"/>
      <c r="BC128" s="20"/>
      <c r="BD128" s="22"/>
      <c r="BE128" s="21"/>
      <c r="BF128" s="21"/>
      <c r="BG128" s="21"/>
      <c r="BI128" s="20"/>
      <c r="BJ128" s="22"/>
      <c r="BK128" s="21"/>
      <c r="BL128" s="21"/>
      <c r="BM128" s="21"/>
      <c r="BO128" s="20"/>
      <c r="BP128" s="22"/>
      <c r="BQ128" s="21"/>
      <c r="BR128" s="21"/>
      <c r="BS128" s="21"/>
      <c r="BU128" s="20"/>
      <c r="BV128" s="22"/>
      <c r="BW128" s="21"/>
      <c r="BX128" s="21"/>
      <c r="BY128" s="21"/>
      <c r="CA128" s="20"/>
      <c r="CB128" s="22"/>
      <c r="CC128" s="21"/>
      <c r="CD128" s="21"/>
      <c r="CE128" s="21"/>
      <c r="CG128" s="20"/>
      <c r="CH128" s="22"/>
      <c r="CI128" s="21"/>
      <c r="CJ128" s="21"/>
      <c r="CK128" s="21"/>
      <c r="CM128" s="20"/>
      <c r="CN128" s="22"/>
      <c r="CO128" s="21"/>
      <c r="CP128" s="21"/>
      <c r="CQ128" s="21"/>
      <c r="CS128" s="20"/>
      <c r="CT128" s="22"/>
      <c r="CU128" s="21"/>
      <c r="CV128" s="21"/>
      <c r="CW128" s="21"/>
      <c r="CY128" s="20"/>
      <c r="CZ128" s="22"/>
      <c r="DA128" s="21"/>
      <c r="DB128" s="21"/>
      <c r="DC128" s="21"/>
      <c r="DE128" s="20"/>
      <c r="DF128" s="22"/>
      <c r="DG128" s="21"/>
      <c r="DH128" s="21"/>
      <c r="DI128" s="21"/>
      <c r="DK128" s="20"/>
      <c r="DL128" s="22"/>
      <c r="DM128" s="21"/>
      <c r="DN128" s="21"/>
      <c r="DO128" s="21"/>
      <c r="DQ128" s="20"/>
      <c r="DR128" s="22"/>
      <c r="DS128" s="21"/>
      <c r="DT128" s="21"/>
      <c r="DU128" s="21"/>
      <c r="DW128" s="20"/>
      <c r="DX128" s="22"/>
      <c r="DY128" s="21"/>
      <c r="DZ128" s="21"/>
      <c r="EA128" s="21"/>
      <c r="EC128" s="20"/>
      <c r="ED128" s="22"/>
      <c r="EE128" s="21"/>
      <c r="EF128" s="21"/>
      <c r="EG128" s="21"/>
      <c r="EI128" s="20"/>
      <c r="EJ128" s="22"/>
      <c r="EK128" s="21"/>
      <c r="EL128" s="21"/>
      <c r="EM128" s="21"/>
      <c r="EO128" s="20"/>
      <c r="EP128" s="22"/>
      <c r="EQ128" s="21"/>
      <c r="ER128" s="21"/>
      <c r="ES128" s="21"/>
      <c r="EU128" s="20"/>
      <c r="EV128" s="22"/>
      <c r="EW128" s="21"/>
      <c r="EX128" s="21"/>
      <c r="EY128" s="21"/>
      <c r="FA128" s="20"/>
      <c r="FB128" s="22"/>
      <c r="FC128" s="21"/>
      <c r="FD128" s="21"/>
      <c r="FE128" s="21"/>
      <c r="FG128" s="20"/>
      <c r="FH128" s="22"/>
      <c r="FI128" s="21"/>
      <c r="FJ128" s="21"/>
      <c r="FK128" s="21"/>
      <c r="FM128" s="20"/>
      <c r="FN128" s="22"/>
      <c r="FO128" s="21"/>
      <c r="FP128" s="21"/>
      <c r="FQ128" s="21"/>
      <c r="FS128" s="20"/>
      <c r="FT128" s="22"/>
      <c r="FU128" s="21"/>
      <c r="FV128" s="21"/>
      <c r="FW128" s="21"/>
      <c r="FY128" s="20"/>
      <c r="FZ128" s="22"/>
      <c r="GA128" s="21"/>
      <c r="GB128" s="21"/>
      <c r="GC128" s="21"/>
    </row>
    <row r="129" spans="1:185" x14ac:dyDescent="0.2">
      <c r="A129" s="20"/>
      <c r="B129" s="22"/>
      <c r="C129" s="21"/>
      <c r="D129" s="21"/>
      <c r="E129" s="21"/>
      <c r="G129" s="20"/>
      <c r="H129" s="22"/>
      <c r="I129" s="21"/>
      <c r="J129" s="21"/>
      <c r="K129" s="21"/>
      <c r="M129" s="20"/>
      <c r="N129" s="22"/>
      <c r="O129" s="21"/>
      <c r="P129" s="21"/>
      <c r="Q129" s="21"/>
      <c r="S129" s="20"/>
      <c r="T129" s="22"/>
      <c r="U129" s="21"/>
      <c r="V129" s="21"/>
      <c r="W129" s="21"/>
      <c r="Y129" s="20"/>
      <c r="Z129" s="22"/>
      <c r="AA129" s="21"/>
      <c r="AB129" s="21"/>
      <c r="AC129" s="21"/>
      <c r="AE129" s="20"/>
      <c r="AF129" s="22"/>
      <c r="AG129" s="21"/>
      <c r="AH129" s="21"/>
      <c r="AI129" s="21"/>
      <c r="AK129" s="20"/>
      <c r="AL129" s="22"/>
      <c r="AM129" s="21"/>
      <c r="AN129" s="21"/>
      <c r="AO129" s="21"/>
      <c r="AQ129" s="20"/>
      <c r="AR129" s="22"/>
      <c r="AS129" s="21"/>
      <c r="AT129" s="21"/>
      <c r="AU129" s="21"/>
      <c r="AW129" s="20"/>
      <c r="AX129" s="22"/>
      <c r="AY129" s="21"/>
      <c r="AZ129" s="21"/>
      <c r="BA129" s="21"/>
      <c r="BC129" s="20"/>
      <c r="BD129" s="22"/>
      <c r="BE129" s="21"/>
      <c r="BF129" s="21"/>
      <c r="BG129" s="21"/>
      <c r="BI129" s="20"/>
      <c r="BJ129" s="22"/>
      <c r="BK129" s="21"/>
      <c r="BL129" s="21"/>
      <c r="BM129" s="21"/>
      <c r="BO129" s="20"/>
      <c r="BP129" s="22"/>
      <c r="BQ129" s="21"/>
      <c r="BR129" s="21"/>
      <c r="BS129" s="21"/>
      <c r="BU129" s="20"/>
      <c r="BV129" s="22"/>
      <c r="BW129" s="21"/>
      <c r="BX129" s="21"/>
      <c r="BY129" s="21"/>
      <c r="CA129" s="20"/>
      <c r="CB129" s="22"/>
      <c r="CC129" s="21"/>
      <c r="CD129" s="21"/>
      <c r="CE129" s="21"/>
      <c r="CG129" s="20"/>
      <c r="CH129" s="22"/>
      <c r="CI129" s="21"/>
      <c r="CJ129" s="21"/>
      <c r="CK129" s="21"/>
      <c r="CM129" s="20"/>
      <c r="CN129" s="22"/>
      <c r="CO129" s="21"/>
      <c r="CP129" s="21"/>
      <c r="CQ129" s="21"/>
      <c r="CS129" s="20"/>
      <c r="CT129" s="22"/>
      <c r="CU129" s="21"/>
      <c r="CV129" s="21"/>
      <c r="CW129" s="21"/>
      <c r="CY129" s="20"/>
      <c r="CZ129" s="22"/>
      <c r="DA129" s="21"/>
      <c r="DB129" s="21"/>
      <c r="DC129" s="21"/>
      <c r="DE129" s="20"/>
      <c r="DF129" s="22"/>
      <c r="DG129" s="21"/>
      <c r="DH129" s="21"/>
      <c r="DI129" s="21"/>
      <c r="DK129" s="20"/>
      <c r="DL129" s="22"/>
      <c r="DM129" s="21"/>
      <c r="DN129" s="21"/>
      <c r="DO129" s="21"/>
      <c r="DQ129" s="20"/>
      <c r="DR129" s="22"/>
      <c r="DS129" s="21"/>
      <c r="DT129" s="21"/>
      <c r="DU129" s="21"/>
      <c r="DW129" s="20"/>
      <c r="DX129" s="22"/>
      <c r="DY129" s="21"/>
      <c r="DZ129" s="21"/>
      <c r="EA129" s="21"/>
      <c r="EC129" s="20"/>
      <c r="ED129" s="22"/>
      <c r="EE129" s="21"/>
      <c r="EF129" s="21"/>
      <c r="EG129" s="21"/>
      <c r="EI129" s="20"/>
      <c r="EJ129" s="22"/>
      <c r="EK129" s="21"/>
      <c r="EL129" s="21"/>
      <c r="EM129" s="21"/>
      <c r="EO129" s="20"/>
      <c r="EP129" s="22"/>
      <c r="EQ129" s="21"/>
      <c r="ER129" s="21"/>
      <c r="ES129" s="21"/>
      <c r="EU129" s="20"/>
      <c r="EV129" s="22"/>
      <c r="EW129" s="21"/>
      <c r="EX129" s="21"/>
      <c r="EY129" s="21"/>
      <c r="FA129" s="20"/>
      <c r="FB129" s="22"/>
      <c r="FC129" s="21"/>
      <c r="FD129" s="21"/>
      <c r="FE129" s="21"/>
      <c r="FG129" s="20"/>
      <c r="FH129" s="22"/>
      <c r="FI129" s="21"/>
      <c r="FJ129" s="21"/>
      <c r="FK129" s="21"/>
      <c r="FM129" s="20"/>
      <c r="FN129" s="22"/>
      <c r="FO129" s="21"/>
      <c r="FP129" s="21"/>
      <c r="FQ129" s="21"/>
      <c r="FS129" s="20"/>
      <c r="FT129" s="22"/>
      <c r="FU129" s="21"/>
      <c r="FV129" s="21"/>
      <c r="FW129" s="21"/>
      <c r="FY129" s="20"/>
      <c r="FZ129" s="22"/>
      <c r="GA129" s="21"/>
      <c r="GB129" s="21"/>
      <c r="GC129" s="21"/>
    </row>
    <row r="130" spans="1:185" x14ac:dyDescent="0.2">
      <c r="A130" s="20"/>
      <c r="B130" s="22"/>
      <c r="C130" s="21"/>
      <c r="D130" s="21"/>
      <c r="E130" s="21"/>
      <c r="G130" s="20"/>
      <c r="H130" s="22"/>
      <c r="I130" s="21"/>
      <c r="J130" s="21"/>
      <c r="K130" s="21"/>
      <c r="M130" s="20"/>
      <c r="N130" s="22"/>
      <c r="O130" s="21"/>
      <c r="P130" s="21"/>
      <c r="Q130" s="21"/>
      <c r="S130" s="20"/>
      <c r="T130" s="22"/>
      <c r="U130" s="21"/>
      <c r="V130" s="21"/>
      <c r="W130" s="21"/>
      <c r="Y130" s="20"/>
      <c r="Z130" s="22"/>
      <c r="AA130" s="21"/>
      <c r="AB130" s="21"/>
      <c r="AC130" s="21"/>
      <c r="AE130" s="20"/>
      <c r="AF130" s="22"/>
      <c r="AG130" s="21"/>
      <c r="AH130" s="21"/>
      <c r="AI130" s="21"/>
      <c r="AK130" s="20"/>
      <c r="AL130" s="22"/>
      <c r="AM130" s="21"/>
      <c r="AN130" s="21"/>
      <c r="AO130" s="21"/>
      <c r="AQ130" s="20"/>
      <c r="AR130" s="22"/>
      <c r="AS130" s="21"/>
      <c r="AT130" s="21"/>
      <c r="AU130" s="21"/>
      <c r="AW130" s="20"/>
      <c r="AX130" s="22"/>
      <c r="AY130" s="21"/>
      <c r="AZ130" s="21"/>
      <c r="BA130" s="21"/>
      <c r="BC130" s="20"/>
      <c r="BD130" s="22"/>
      <c r="BE130" s="21"/>
      <c r="BF130" s="21"/>
      <c r="BG130" s="21"/>
      <c r="BI130" s="20"/>
      <c r="BJ130" s="22"/>
      <c r="BK130" s="21"/>
      <c r="BL130" s="21"/>
      <c r="BM130" s="21"/>
      <c r="BO130" s="20"/>
      <c r="BP130" s="22"/>
      <c r="BQ130" s="21"/>
      <c r="BR130" s="21"/>
      <c r="BS130" s="21"/>
      <c r="BU130" s="20"/>
      <c r="BV130" s="22"/>
      <c r="BW130" s="21"/>
      <c r="BX130" s="21"/>
      <c r="BY130" s="21"/>
      <c r="CA130" s="20"/>
      <c r="CB130" s="22"/>
      <c r="CC130" s="21"/>
      <c r="CD130" s="21"/>
      <c r="CE130" s="21"/>
      <c r="CG130" s="20"/>
      <c r="CH130" s="22"/>
      <c r="CI130" s="21"/>
      <c r="CJ130" s="21"/>
      <c r="CK130" s="21"/>
      <c r="CM130" s="20"/>
      <c r="CN130" s="22"/>
      <c r="CO130" s="21"/>
      <c r="CP130" s="21"/>
      <c r="CQ130" s="21"/>
      <c r="CS130" s="20"/>
      <c r="CT130" s="22"/>
      <c r="CU130" s="21"/>
      <c r="CV130" s="21"/>
      <c r="CW130" s="21"/>
      <c r="CY130" s="20"/>
      <c r="CZ130" s="22"/>
      <c r="DA130" s="21"/>
      <c r="DB130" s="21"/>
      <c r="DC130" s="21"/>
      <c r="DE130" s="20"/>
      <c r="DF130" s="22"/>
      <c r="DG130" s="21"/>
      <c r="DH130" s="21"/>
      <c r="DI130" s="21"/>
      <c r="DK130" s="20"/>
      <c r="DL130" s="22"/>
      <c r="DM130" s="21"/>
      <c r="DN130" s="21"/>
      <c r="DO130" s="21"/>
      <c r="DQ130" s="20"/>
      <c r="DR130" s="22"/>
      <c r="DS130" s="21"/>
      <c r="DT130" s="21"/>
      <c r="DU130" s="21"/>
      <c r="DW130" s="20"/>
      <c r="DX130" s="22"/>
      <c r="DY130" s="21"/>
      <c r="DZ130" s="21"/>
      <c r="EA130" s="21"/>
      <c r="EC130" s="20"/>
      <c r="ED130" s="22"/>
      <c r="EE130" s="21"/>
      <c r="EF130" s="21"/>
      <c r="EG130" s="21"/>
      <c r="EI130" s="20"/>
      <c r="EJ130" s="22"/>
      <c r="EK130" s="21"/>
      <c r="EL130" s="21"/>
      <c r="EM130" s="21"/>
      <c r="EO130" s="20"/>
      <c r="EP130" s="22"/>
      <c r="EQ130" s="21"/>
      <c r="ER130" s="21"/>
      <c r="ES130" s="21"/>
      <c r="EU130" s="20"/>
      <c r="EV130" s="22"/>
      <c r="EW130" s="21"/>
      <c r="EX130" s="21"/>
      <c r="EY130" s="21"/>
      <c r="FA130" s="20"/>
      <c r="FB130" s="22"/>
      <c r="FC130" s="21"/>
      <c r="FD130" s="21"/>
      <c r="FE130" s="21"/>
      <c r="FG130" s="20"/>
      <c r="FH130" s="22"/>
      <c r="FI130" s="21"/>
      <c r="FJ130" s="21"/>
      <c r="FK130" s="21"/>
      <c r="FM130" s="20"/>
      <c r="FN130" s="22"/>
      <c r="FO130" s="21"/>
      <c r="FP130" s="21"/>
      <c r="FQ130" s="21"/>
      <c r="FS130" s="20"/>
      <c r="FT130" s="22"/>
      <c r="FU130" s="21"/>
      <c r="FV130" s="21"/>
      <c r="FW130" s="21"/>
      <c r="FY130" s="20"/>
      <c r="FZ130" s="22"/>
      <c r="GA130" s="21"/>
      <c r="GB130" s="21"/>
      <c r="GC130" s="21"/>
    </row>
    <row r="131" spans="1:185" x14ac:dyDescent="0.2">
      <c r="A131" s="20"/>
      <c r="B131" s="22"/>
      <c r="C131" s="21"/>
      <c r="D131" s="21"/>
      <c r="E131" s="21"/>
      <c r="G131" s="20"/>
      <c r="H131" s="22"/>
      <c r="I131" s="21"/>
      <c r="J131" s="21"/>
      <c r="K131" s="21"/>
      <c r="M131" s="20"/>
      <c r="N131" s="22"/>
      <c r="O131" s="21"/>
      <c r="P131" s="21"/>
      <c r="Q131" s="21"/>
      <c r="S131" s="20"/>
      <c r="T131" s="22"/>
      <c r="U131" s="21"/>
      <c r="V131" s="21"/>
      <c r="W131" s="21"/>
      <c r="Y131" s="20"/>
      <c r="Z131" s="22"/>
      <c r="AA131" s="21"/>
      <c r="AB131" s="21"/>
      <c r="AC131" s="21"/>
      <c r="AE131" s="20"/>
      <c r="AF131" s="22"/>
      <c r="AG131" s="21"/>
      <c r="AH131" s="21"/>
      <c r="AI131" s="21"/>
      <c r="AK131" s="20"/>
      <c r="AL131" s="22"/>
      <c r="AM131" s="21"/>
      <c r="AN131" s="21"/>
      <c r="AO131" s="21"/>
      <c r="AQ131" s="20"/>
      <c r="AR131" s="22"/>
      <c r="AS131" s="21"/>
      <c r="AT131" s="21"/>
      <c r="AU131" s="21"/>
      <c r="AW131" s="20"/>
      <c r="AX131" s="22"/>
      <c r="AY131" s="21"/>
      <c r="AZ131" s="21"/>
      <c r="BA131" s="21"/>
      <c r="BC131" s="20"/>
      <c r="BD131" s="22"/>
      <c r="BE131" s="21"/>
      <c r="BF131" s="21"/>
      <c r="BG131" s="21"/>
      <c r="BI131" s="20"/>
      <c r="BJ131" s="22"/>
      <c r="BK131" s="21"/>
      <c r="BL131" s="21"/>
      <c r="BM131" s="21"/>
      <c r="BO131" s="20"/>
      <c r="BP131" s="22"/>
      <c r="BQ131" s="21"/>
      <c r="BR131" s="21"/>
      <c r="BS131" s="21"/>
      <c r="BU131" s="20"/>
      <c r="BV131" s="22"/>
      <c r="BW131" s="21"/>
      <c r="BX131" s="21"/>
      <c r="BY131" s="21"/>
      <c r="CA131" s="20"/>
      <c r="CB131" s="22"/>
      <c r="CC131" s="21"/>
      <c r="CD131" s="21"/>
      <c r="CE131" s="21"/>
      <c r="CG131" s="20"/>
      <c r="CH131" s="22"/>
      <c r="CI131" s="21"/>
      <c r="CJ131" s="21"/>
      <c r="CK131" s="21"/>
      <c r="CM131" s="20"/>
      <c r="CN131" s="22"/>
      <c r="CO131" s="21"/>
      <c r="CP131" s="21"/>
      <c r="CQ131" s="21"/>
      <c r="CS131" s="20"/>
      <c r="CT131" s="22"/>
      <c r="CU131" s="21"/>
      <c r="CV131" s="21"/>
      <c r="CW131" s="21"/>
      <c r="CY131" s="20"/>
      <c r="CZ131" s="22"/>
      <c r="DA131" s="21"/>
      <c r="DB131" s="21"/>
      <c r="DC131" s="21"/>
      <c r="DE131" s="20"/>
      <c r="DF131" s="22"/>
      <c r="DG131" s="21"/>
      <c r="DH131" s="21"/>
      <c r="DI131" s="21"/>
      <c r="DK131" s="20"/>
      <c r="DL131" s="22"/>
      <c r="DM131" s="21"/>
      <c r="DN131" s="21"/>
      <c r="DO131" s="21"/>
      <c r="DQ131" s="20"/>
      <c r="DR131" s="22"/>
      <c r="DS131" s="21"/>
      <c r="DT131" s="21"/>
      <c r="DU131" s="21"/>
      <c r="DW131" s="20"/>
      <c r="DX131" s="22"/>
      <c r="DY131" s="21"/>
      <c r="DZ131" s="21"/>
      <c r="EA131" s="21"/>
      <c r="EC131" s="20"/>
      <c r="ED131" s="22"/>
      <c r="EE131" s="21"/>
      <c r="EF131" s="21"/>
      <c r="EG131" s="21"/>
      <c r="EI131" s="20"/>
      <c r="EJ131" s="22"/>
      <c r="EK131" s="21"/>
      <c r="EL131" s="21"/>
      <c r="EM131" s="21"/>
      <c r="EO131" s="20"/>
      <c r="EP131" s="22"/>
      <c r="EQ131" s="21"/>
      <c r="ER131" s="21"/>
      <c r="ES131" s="21"/>
      <c r="EU131" s="20"/>
      <c r="EV131" s="22"/>
      <c r="EW131" s="21"/>
      <c r="EX131" s="21"/>
      <c r="EY131" s="21"/>
      <c r="FA131" s="20"/>
      <c r="FB131" s="22"/>
      <c r="FC131" s="21"/>
      <c r="FD131" s="21"/>
      <c r="FE131" s="21"/>
      <c r="FG131" s="20"/>
      <c r="FH131" s="22"/>
      <c r="FI131" s="21"/>
      <c r="FJ131" s="21"/>
      <c r="FK131" s="21"/>
      <c r="FM131" s="20"/>
      <c r="FN131" s="22"/>
      <c r="FO131" s="21"/>
      <c r="FP131" s="21"/>
      <c r="FQ131" s="21"/>
      <c r="FS131" s="20"/>
      <c r="FT131" s="22"/>
      <c r="FU131" s="21"/>
      <c r="FV131" s="21"/>
      <c r="FW131" s="21"/>
      <c r="FY131" s="20"/>
      <c r="FZ131" s="22"/>
      <c r="GA131" s="21"/>
      <c r="GB131" s="21"/>
      <c r="GC131" s="21"/>
    </row>
    <row r="132" spans="1:185" x14ac:dyDescent="0.2">
      <c r="A132" s="20"/>
      <c r="B132" s="22"/>
      <c r="C132" s="21"/>
      <c r="D132" s="21"/>
      <c r="E132" s="21"/>
      <c r="G132" s="20"/>
      <c r="H132" s="22"/>
      <c r="I132" s="21"/>
      <c r="J132" s="21"/>
      <c r="K132" s="21"/>
      <c r="M132" s="20"/>
      <c r="N132" s="22"/>
      <c r="O132" s="21"/>
      <c r="P132" s="21"/>
      <c r="Q132" s="21"/>
      <c r="S132" s="20"/>
      <c r="T132" s="22"/>
      <c r="U132" s="21"/>
      <c r="V132" s="21"/>
      <c r="W132" s="21"/>
      <c r="Y132" s="20"/>
      <c r="Z132" s="22"/>
      <c r="AA132" s="21"/>
      <c r="AB132" s="21"/>
      <c r="AC132" s="21"/>
      <c r="AE132" s="20"/>
      <c r="AF132" s="22"/>
      <c r="AG132" s="21"/>
      <c r="AH132" s="21"/>
      <c r="AI132" s="21"/>
      <c r="AK132" s="20"/>
      <c r="AL132" s="22"/>
      <c r="AM132" s="21"/>
      <c r="AN132" s="21"/>
      <c r="AO132" s="21"/>
      <c r="AQ132" s="20"/>
      <c r="AR132" s="22"/>
      <c r="AS132" s="21"/>
      <c r="AT132" s="21"/>
      <c r="AU132" s="21"/>
      <c r="AW132" s="20"/>
      <c r="AX132" s="22"/>
      <c r="AY132" s="21"/>
      <c r="AZ132" s="21"/>
      <c r="BA132" s="21"/>
      <c r="BC132" s="20"/>
      <c r="BD132" s="22"/>
      <c r="BE132" s="21"/>
      <c r="BF132" s="21"/>
      <c r="BG132" s="21"/>
      <c r="BI132" s="20"/>
      <c r="BJ132" s="22"/>
      <c r="BK132" s="21"/>
      <c r="BL132" s="21"/>
      <c r="BM132" s="21"/>
      <c r="BO132" s="20"/>
      <c r="BP132" s="22"/>
      <c r="BQ132" s="21"/>
      <c r="BR132" s="21"/>
      <c r="BS132" s="21"/>
      <c r="BU132" s="20"/>
      <c r="BV132" s="22"/>
      <c r="BW132" s="21"/>
      <c r="BX132" s="21"/>
      <c r="BY132" s="21"/>
      <c r="CA132" s="20"/>
      <c r="CB132" s="22"/>
      <c r="CC132" s="21"/>
      <c r="CD132" s="21"/>
      <c r="CE132" s="21"/>
      <c r="CG132" s="20"/>
      <c r="CH132" s="22"/>
      <c r="CI132" s="21"/>
      <c r="CJ132" s="21"/>
      <c r="CK132" s="21"/>
      <c r="CM132" s="20"/>
      <c r="CN132" s="22"/>
      <c r="CO132" s="21"/>
      <c r="CP132" s="21"/>
      <c r="CQ132" s="21"/>
      <c r="CS132" s="20"/>
      <c r="CT132" s="22"/>
      <c r="CU132" s="21"/>
      <c r="CV132" s="21"/>
      <c r="CW132" s="21"/>
      <c r="CY132" s="20"/>
      <c r="CZ132" s="22"/>
      <c r="DA132" s="21"/>
      <c r="DB132" s="21"/>
      <c r="DC132" s="21"/>
      <c r="DE132" s="20"/>
      <c r="DF132" s="22"/>
      <c r="DG132" s="21"/>
      <c r="DH132" s="21"/>
      <c r="DI132" s="21"/>
      <c r="DK132" s="20"/>
      <c r="DL132" s="22"/>
      <c r="DM132" s="21"/>
      <c r="DN132" s="21"/>
      <c r="DO132" s="21"/>
      <c r="DQ132" s="20"/>
      <c r="DR132" s="22"/>
      <c r="DS132" s="21"/>
      <c r="DT132" s="21"/>
      <c r="DU132" s="21"/>
      <c r="DW132" s="20"/>
      <c r="DX132" s="22"/>
      <c r="DY132" s="21"/>
      <c r="DZ132" s="21"/>
      <c r="EA132" s="21"/>
      <c r="EC132" s="20"/>
      <c r="ED132" s="22"/>
      <c r="EE132" s="21"/>
      <c r="EF132" s="21"/>
      <c r="EG132" s="21"/>
      <c r="EI132" s="20"/>
      <c r="EJ132" s="22"/>
      <c r="EK132" s="21"/>
      <c r="EL132" s="21"/>
      <c r="EM132" s="21"/>
      <c r="EO132" s="20"/>
      <c r="EP132" s="22"/>
      <c r="EQ132" s="21"/>
      <c r="ER132" s="21"/>
      <c r="ES132" s="21"/>
      <c r="EU132" s="20"/>
      <c r="EV132" s="22"/>
      <c r="EW132" s="21"/>
      <c r="EX132" s="21"/>
      <c r="EY132" s="21"/>
      <c r="FA132" s="20"/>
      <c r="FB132" s="22"/>
      <c r="FC132" s="21"/>
      <c r="FD132" s="21"/>
      <c r="FE132" s="21"/>
      <c r="FG132" s="20"/>
      <c r="FH132" s="22"/>
      <c r="FI132" s="21"/>
      <c r="FJ132" s="21"/>
      <c r="FK132" s="21"/>
      <c r="FM132" s="20"/>
      <c r="FN132" s="22"/>
      <c r="FO132" s="21"/>
      <c r="FP132" s="21"/>
      <c r="FQ132" s="21"/>
      <c r="FS132" s="20"/>
      <c r="FT132" s="22"/>
      <c r="FU132" s="21"/>
      <c r="FV132" s="21"/>
      <c r="FW132" s="21"/>
      <c r="FY132" s="20"/>
      <c r="FZ132" s="22"/>
      <c r="GA132" s="21"/>
      <c r="GB132" s="21"/>
      <c r="GC132" s="21"/>
    </row>
    <row r="133" spans="1:185" x14ac:dyDescent="0.2">
      <c r="A133" s="20"/>
      <c r="B133" s="22"/>
      <c r="C133" s="21"/>
      <c r="D133" s="21"/>
      <c r="E133" s="21"/>
      <c r="G133" s="20"/>
      <c r="H133" s="22"/>
      <c r="I133" s="21"/>
      <c r="J133" s="21"/>
      <c r="K133" s="21"/>
      <c r="M133" s="20"/>
      <c r="N133" s="22"/>
      <c r="O133" s="21"/>
      <c r="P133" s="21"/>
      <c r="Q133" s="21"/>
      <c r="S133" s="20"/>
      <c r="T133" s="22"/>
      <c r="U133" s="21"/>
      <c r="V133" s="21"/>
      <c r="W133" s="21"/>
      <c r="Y133" s="20"/>
      <c r="Z133" s="22"/>
      <c r="AA133" s="21"/>
      <c r="AB133" s="21"/>
      <c r="AC133" s="21"/>
      <c r="AE133" s="20"/>
      <c r="AF133" s="22"/>
      <c r="AG133" s="21"/>
      <c r="AH133" s="21"/>
      <c r="AI133" s="21"/>
      <c r="AK133" s="20"/>
      <c r="AL133" s="22"/>
      <c r="AM133" s="21"/>
      <c r="AN133" s="21"/>
      <c r="AO133" s="21"/>
      <c r="AQ133" s="20"/>
      <c r="AR133" s="22"/>
      <c r="AS133" s="21"/>
      <c r="AT133" s="21"/>
      <c r="AU133" s="21"/>
      <c r="AW133" s="20"/>
      <c r="AX133" s="22"/>
      <c r="AY133" s="21"/>
      <c r="AZ133" s="21"/>
      <c r="BA133" s="21"/>
      <c r="BC133" s="20"/>
      <c r="BD133" s="22"/>
      <c r="BE133" s="21"/>
      <c r="BF133" s="21"/>
      <c r="BG133" s="21"/>
      <c r="BI133" s="20"/>
      <c r="BJ133" s="22"/>
      <c r="BK133" s="21"/>
      <c r="BL133" s="21"/>
      <c r="BM133" s="21"/>
      <c r="BO133" s="20"/>
      <c r="BP133" s="22"/>
      <c r="BQ133" s="21"/>
      <c r="BR133" s="21"/>
      <c r="BS133" s="21"/>
      <c r="BU133" s="20"/>
      <c r="BV133" s="22"/>
      <c r="BW133" s="21"/>
      <c r="BX133" s="21"/>
      <c r="BY133" s="21"/>
      <c r="CA133" s="20"/>
      <c r="CB133" s="22"/>
      <c r="CC133" s="21"/>
      <c r="CD133" s="21"/>
      <c r="CE133" s="21"/>
      <c r="CG133" s="20"/>
      <c r="CH133" s="22"/>
      <c r="CI133" s="21"/>
      <c r="CJ133" s="21"/>
      <c r="CK133" s="21"/>
      <c r="CM133" s="20"/>
      <c r="CN133" s="22"/>
      <c r="CO133" s="21"/>
      <c r="CP133" s="21"/>
      <c r="CQ133" s="21"/>
      <c r="CS133" s="20"/>
      <c r="CT133" s="22"/>
      <c r="CU133" s="21"/>
      <c r="CV133" s="21"/>
      <c r="CW133" s="21"/>
      <c r="CY133" s="20"/>
      <c r="CZ133" s="22"/>
      <c r="DA133" s="21"/>
      <c r="DB133" s="21"/>
      <c r="DC133" s="21"/>
      <c r="DE133" s="20"/>
      <c r="DF133" s="22"/>
      <c r="DG133" s="21"/>
      <c r="DH133" s="21"/>
      <c r="DI133" s="21"/>
      <c r="DK133" s="20"/>
      <c r="DL133" s="22"/>
      <c r="DM133" s="21"/>
      <c r="DN133" s="21"/>
      <c r="DO133" s="21"/>
      <c r="DQ133" s="20"/>
      <c r="DR133" s="22"/>
      <c r="DS133" s="21"/>
      <c r="DT133" s="21"/>
      <c r="DU133" s="21"/>
      <c r="DW133" s="20"/>
      <c r="DX133" s="22"/>
      <c r="DY133" s="21"/>
      <c r="DZ133" s="21"/>
      <c r="EA133" s="21"/>
      <c r="EC133" s="20"/>
      <c r="ED133" s="22"/>
      <c r="EE133" s="21"/>
      <c r="EF133" s="21"/>
      <c r="EG133" s="21"/>
      <c r="EI133" s="20"/>
      <c r="EJ133" s="22"/>
      <c r="EK133" s="21"/>
      <c r="EL133" s="21"/>
      <c r="EM133" s="21"/>
      <c r="EO133" s="20"/>
      <c r="EP133" s="22"/>
      <c r="EQ133" s="21"/>
      <c r="ER133" s="21"/>
      <c r="ES133" s="21"/>
      <c r="EU133" s="20"/>
      <c r="EV133" s="22"/>
      <c r="EW133" s="21"/>
      <c r="EX133" s="21"/>
      <c r="EY133" s="21"/>
      <c r="FA133" s="20"/>
      <c r="FB133" s="22"/>
      <c r="FC133" s="21"/>
      <c r="FD133" s="21"/>
      <c r="FE133" s="21"/>
      <c r="FG133" s="20"/>
      <c r="FH133" s="22"/>
      <c r="FI133" s="21"/>
      <c r="FJ133" s="21"/>
      <c r="FK133" s="21"/>
      <c r="FM133" s="20"/>
      <c r="FN133" s="22"/>
      <c r="FO133" s="21"/>
      <c r="FP133" s="21"/>
      <c r="FQ133" s="21"/>
      <c r="FS133" s="20"/>
      <c r="FT133" s="22"/>
      <c r="FU133" s="21"/>
      <c r="FV133" s="21"/>
      <c r="FW133" s="21"/>
      <c r="FY133" s="20"/>
      <c r="FZ133" s="22"/>
      <c r="GA133" s="21"/>
      <c r="GB133" s="21"/>
      <c r="GC133" s="21"/>
    </row>
    <row r="134" spans="1:185" x14ac:dyDescent="0.2">
      <c r="A134" s="20"/>
      <c r="B134" s="22"/>
      <c r="C134" s="21"/>
      <c r="D134" s="21"/>
      <c r="E134" s="21"/>
      <c r="G134" s="20"/>
      <c r="H134" s="22"/>
      <c r="I134" s="21"/>
      <c r="J134" s="21"/>
      <c r="K134" s="21"/>
      <c r="M134" s="20"/>
      <c r="N134" s="22"/>
      <c r="O134" s="21"/>
      <c r="P134" s="21"/>
      <c r="Q134" s="21"/>
      <c r="S134" s="20"/>
      <c r="T134" s="22"/>
      <c r="U134" s="21"/>
      <c r="V134" s="21"/>
      <c r="W134" s="21"/>
      <c r="Y134" s="20"/>
      <c r="Z134" s="22"/>
      <c r="AA134" s="21"/>
      <c r="AB134" s="21"/>
      <c r="AC134" s="21"/>
      <c r="AE134" s="20"/>
      <c r="AF134" s="22"/>
      <c r="AG134" s="21"/>
      <c r="AH134" s="21"/>
      <c r="AI134" s="21"/>
      <c r="AK134" s="20"/>
      <c r="AL134" s="22"/>
      <c r="AM134" s="21"/>
      <c r="AN134" s="21"/>
      <c r="AO134" s="21"/>
      <c r="AQ134" s="20"/>
      <c r="AR134" s="22"/>
      <c r="AS134" s="21"/>
      <c r="AT134" s="21"/>
      <c r="AU134" s="21"/>
      <c r="AW134" s="20"/>
      <c r="AX134" s="22"/>
      <c r="AY134" s="21"/>
      <c r="AZ134" s="21"/>
      <c r="BA134" s="21"/>
      <c r="BC134" s="20"/>
      <c r="BD134" s="22"/>
      <c r="BE134" s="21"/>
      <c r="BF134" s="21"/>
      <c r="BG134" s="21"/>
      <c r="BI134" s="20"/>
      <c r="BJ134" s="22"/>
      <c r="BK134" s="21"/>
      <c r="BL134" s="21"/>
      <c r="BM134" s="21"/>
      <c r="BO134" s="20"/>
      <c r="BP134" s="22"/>
      <c r="BQ134" s="21"/>
      <c r="BR134" s="21"/>
      <c r="BS134" s="21"/>
      <c r="BU134" s="20"/>
      <c r="BV134" s="22"/>
      <c r="BW134" s="21"/>
      <c r="BX134" s="21"/>
      <c r="BY134" s="21"/>
      <c r="CA134" s="20"/>
      <c r="CB134" s="22"/>
      <c r="CC134" s="21"/>
      <c r="CD134" s="21"/>
      <c r="CE134" s="21"/>
      <c r="CG134" s="20"/>
      <c r="CH134" s="22"/>
      <c r="CI134" s="21"/>
      <c r="CJ134" s="21"/>
      <c r="CK134" s="21"/>
      <c r="CM134" s="20"/>
      <c r="CN134" s="22"/>
      <c r="CO134" s="21"/>
      <c r="CP134" s="21"/>
      <c r="CQ134" s="21"/>
      <c r="CS134" s="20"/>
      <c r="CT134" s="22"/>
      <c r="CU134" s="21"/>
      <c r="CV134" s="21"/>
      <c r="CW134" s="21"/>
      <c r="CY134" s="20"/>
      <c r="CZ134" s="22"/>
      <c r="DA134" s="21"/>
      <c r="DB134" s="21"/>
      <c r="DC134" s="21"/>
      <c r="DE134" s="20"/>
      <c r="DF134" s="22"/>
      <c r="DG134" s="21"/>
      <c r="DH134" s="21"/>
      <c r="DI134" s="21"/>
      <c r="DK134" s="20"/>
      <c r="DL134" s="22"/>
      <c r="DM134" s="21"/>
      <c r="DN134" s="21"/>
      <c r="DO134" s="21"/>
      <c r="DQ134" s="20"/>
      <c r="DR134" s="22"/>
      <c r="DS134" s="21"/>
      <c r="DT134" s="21"/>
      <c r="DU134" s="21"/>
      <c r="DW134" s="20"/>
      <c r="DX134" s="22"/>
      <c r="DY134" s="21"/>
      <c r="DZ134" s="21"/>
      <c r="EA134" s="21"/>
      <c r="EC134" s="20"/>
      <c r="ED134" s="22"/>
      <c r="EE134" s="21"/>
      <c r="EF134" s="21"/>
      <c r="EG134" s="21"/>
      <c r="EI134" s="20"/>
      <c r="EJ134" s="22"/>
      <c r="EK134" s="21"/>
      <c r="EL134" s="21"/>
      <c r="EM134" s="21"/>
      <c r="EO134" s="20"/>
      <c r="EP134" s="22"/>
      <c r="EQ134" s="21"/>
      <c r="ER134" s="21"/>
      <c r="ES134" s="21"/>
      <c r="EU134" s="20"/>
      <c r="EV134" s="22"/>
      <c r="EW134" s="21"/>
      <c r="EX134" s="21"/>
      <c r="EY134" s="21"/>
      <c r="FA134" s="20"/>
      <c r="FB134" s="22"/>
      <c r="FC134" s="21"/>
      <c r="FD134" s="21"/>
      <c r="FE134" s="21"/>
      <c r="FG134" s="20"/>
      <c r="FH134" s="22"/>
      <c r="FI134" s="21"/>
      <c r="FJ134" s="21"/>
      <c r="FK134" s="21"/>
      <c r="FM134" s="20"/>
      <c r="FN134" s="22"/>
      <c r="FO134" s="21"/>
      <c r="FP134" s="21"/>
      <c r="FQ134" s="21"/>
      <c r="FS134" s="20"/>
      <c r="FT134" s="22"/>
      <c r="FU134" s="21"/>
      <c r="FV134" s="21"/>
      <c r="FW134" s="21"/>
      <c r="FY134" s="20"/>
      <c r="FZ134" s="22"/>
      <c r="GA134" s="21"/>
      <c r="GB134" s="21"/>
      <c r="GC134" s="21"/>
    </row>
    <row r="135" spans="1:185" x14ac:dyDescent="0.2">
      <c r="A135" s="20"/>
      <c r="B135" s="22"/>
      <c r="C135" s="21"/>
      <c r="D135" s="21"/>
      <c r="E135" s="21"/>
      <c r="G135" s="20"/>
      <c r="H135" s="22"/>
      <c r="I135" s="21"/>
      <c r="J135" s="21"/>
      <c r="K135" s="21"/>
      <c r="M135" s="20"/>
      <c r="N135" s="22"/>
      <c r="O135" s="21"/>
      <c r="P135" s="21"/>
      <c r="Q135" s="21"/>
      <c r="S135" s="20"/>
      <c r="T135" s="22"/>
      <c r="U135" s="21"/>
      <c r="V135" s="21"/>
      <c r="W135" s="21"/>
      <c r="Y135" s="20"/>
      <c r="Z135" s="22"/>
      <c r="AA135" s="21"/>
      <c r="AB135" s="21"/>
      <c r="AC135" s="21"/>
      <c r="AE135" s="20"/>
      <c r="AF135" s="22"/>
      <c r="AG135" s="21"/>
      <c r="AH135" s="21"/>
      <c r="AI135" s="21"/>
      <c r="AK135" s="20"/>
      <c r="AL135" s="22"/>
      <c r="AM135" s="21"/>
      <c r="AN135" s="21"/>
      <c r="AO135" s="21"/>
      <c r="AQ135" s="20"/>
      <c r="AR135" s="22"/>
      <c r="AS135" s="21"/>
      <c r="AT135" s="21"/>
      <c r="AU135" s="21"/>
      <c r="AW135" s="20"/>
      <c r="AX135" s="22"/>
      <c r="AY135" s="21"/>
      <c r="AZ135" s="21"/>
      <c r="BA135" s="21"/>
      <c r="BC135" s="20"/>
      <c r="BD135" s="22"/>
      <c r="BE135" s="21"/>
      <c r="BF135" s="21"/>
      <c r="BG135" s="21"/>
      <c r="BI135" s="20"/>
      <c r="BJ135" s="22"/>
      <c r="BK135" s="21"/>
      <c r="BL135" s="21"/>
      <c r="BM135" s="21"/>
      <c r="BO135" s="20"/>
      <c r="BP135" s="22"/>
      <c r="BQ135" s="21"/>
      <c r="BR135" s="21"/>
      <c r="BS135" s="21"/>
      <c r="BU135" s="20"/>
      <c r="BV135" s="22"/>
      <c r="BW135" s="21"/>
      <c r="BX135" s="21"/>
      <c r="BY135" s="21"/>
      <c r="CA135" s="20"/>
      <c r="CB135" s="22"/>
      <c r="CC135" s="21"/>
      <c r="CD135" s="21"/>
      <c r="CE135" s="21"/>
      <c r="CG135" s="20"/>
      <c r="CH135" s="22"/>
      <c r="CI135" s="21"/>
      <c r="CJ135" s="21"/>
      <c r="CK135" s="21"/>
      <c r="CM135" s="20"/>
      <c r="CN135" s="22"/>
      <c r="CO135" s="21"/>
      <c r="CP135" s="21"/>
      <c r="CQ135" s="21"/>
      <c r="CS135" s="20"/>
      <c r="CT135" s="22"/>
      <c r="CU135" s="21"/>
      <c r="CV135" s="21"/>
      <c r="CW135" s="21"/>
      <c r="CY135" s="20"/>
      <c r="CZ135" s="22"/>
      <c r="DA135" s="21"/>
      <c r="DB135" s="21"/>
      <c r="DC135" s="21"/>
      <c r="DE135" s="20"/>
      <c r="DF135" s="22"/>
      <c r="DG135" s="21"/>
      <c r="DH135" s="21"/>
      <c r="DI135" s="21"/>
      <c r="DK135" s="20"/>
      <c r="DL135" s="22"/>
      <c r="DM135" s="21"/>
      <c r="DN135" s="21"/>
      <c r="DO135" s="21"/>
      <c r="DQ135" s="20"/>
      <c r="DR135" s="22"/>
      <c r="DS135" s="21"/>
      <c r="DT135" s="21"/>
      <c r="DU135" s="21"/>
      <c r="DW135" s="20"/>
      <c r="DX135" s="22"/>
      <c r="DY135" s="21"/>
      <c r="DZ135" s="21"/>
      <c r="EA135" s="21"/>
      <c r="EC135" s="20"/>
      <c r="ED135" s="22"/>
      <c r="EE135" s="21"/>
      <c r="EF135" s="21"/>
      <c r="EG135" s="21"/>
      <c r="EI135" s="20"/>
      <c r="EJ135" s="22"/>
      <c r="EK135" s="21"/>
      <c r="EL135" s="21"/>
      <c r="EM135" s="21"/>
      <c r="EO135" s="20"/>
      <c r="EP135" s="22"/>
      <c r="EQ135" s="21"/>
      <c r="ER135" s="21"/>
      <c r="ES135" s="21"/>
      <c r="EU135" s="20"/>
      <c r="EV135" s="22"/>
      <c r="EW135" s="21"/>
      <c r="EX135" s="21"/>
      <c r="EY135" s="21"/>
      <c r="FA135" s="20"/>
      <c r="FB135" s="22"/>
      <c r="FC135" s="21"/>
      <c r="FD135" s="21"/>
      <c r="FE135" s="21"/>
      <c r="FG135" s="20"/>
      <c r="FH135" s="22"/>
      <c r="FI135" s="21"/>
      <c r="FJ135" s="21"/>
      <c r="FK135" s="21"/>
      <c r="FM135" s="20"/>
      <c r="FN135" s="22"/>
      <c r="FO135" s="21"/>
      <c r="FP135" s="21"/>
      <c r="FQ135" s="21"/>
      <c r="FS135" s="20"/>
      <c r="FT135" s="22"/>
      <c r="FU135" s="21"/>
      <c r="FV135" s="21"/>
      <c r="FW135" s="21"/>
      <c r="FY135" s="20"/>
      <c r="FZ135" s="22"/>
      <c r="GA135" s="21"/>
      <c r="GB135" s="21"/>
      <c r="GC135" s="21"/>
    </row>
    <row r="136" spans="1:185" x14ac:dyDescent="0.2">
      <c r="A136" s="20"/>
      <c r="B136" s="22"/>
      <c r="C136" s="21"/>
      <c r="D136" s="21"/>
      <c r="E136" s="21"/>
      <c r="G136" s="20"/>
      <c r="H136" s="22"/>
      <c r="I136" s="21"/>
      <c r="J136" s="21"/>
      <c r="K136" s="21"/>
      <c r="M136" s="20"/>
      <c r="N136" s="22"/>
      <c r="O136" s="21"/>
      <c r="P136" s="21"/>
      <c r="Q136" s="21"/>
      <c r="S136" s="20"/>
      <c r="T136" s="22"/>
      <c r="U136" s="21"/>
      <c r="V136" s="21"/>
      <c r="W136" s="21"/>
      <c r="Y136" s="20"/>
      <c r="Z136" s="22"/>
      <c r="AA136" s="21"/>
      <c r="AB136" s="21"/>
      <c r="AC136" s="21"/>
      <c r="AE136" s="20"/>
      <c r="AF136" s="22"/>
      <c r="AG136" s="21"/>
      <c r="AH136" s="21"/>
      <c r="AI136" s="21"/>
      <c r="AK136" s="20"/>
      <c r="AL136" s="22"/>
      <c r="AM136" s="21"/>
      <c r="AN136" s="21"/>
      <c r="AO136" s="21"/>
      <c r="AQ136" s="20"/>
      <c r="AR136" s="22"/>
      <c r="AS136" s="21"/>
      <c r="AT136" s="21"/>
      <c r="AU136" s="21"/>
      <c r="AW136" s="20"/>
      <c r="AX136" s="22"/>
      <c r="AY136" s="21"/>
      <c r="AZ136" s="21"/>
      <c r="BA136" s="21"/>
      <c r="BC136" s="20"/>
      <c r="BD136" s="22"/>
      <c r="BE136" s="21"/>
      <c r="BF136" s="21"/>
      <c r="BG136" s="21"/>
      <c r="BI136" s="20"/>
      <c r="BJ136" s="22"/>
      <c r="BK136" s="21"/>
      <c r="BL136" s="21"/>
      <c r="BM136" s="21"/>
      <c r="BO136" s="20"/>
      <c r="BP136" s="22"/>
      <c r="BQ136" s="21"/>
      <c r="BR136" s="21"/>
      <c r="BS136" s="21"/>
      <c r="BU136" s="20"/>
      <c r="BV136" s="22"/>
      <c r="BW136" s="21"/>
      <c r="BX136" s="21"/>
      <c r="BY136" s="21"/>
      <c r="CA136" s="20"/>
      <c r="CB136" s="22"/>
      <c r="CC136" s="21"/>
      <c r="CD136" s="21"/>
      <c r="CE136" s="21"/>
      <c r="CG136" s="20"/>
      <c r="CH136" s="22"/>
      <c r="CI136" s="21"/>
      <c r="CJ136" s="21"/>
      <c r="CK136" s="21"/>
      <c r="CM136" s="20"/>
      <c r="CN136" s="22"/>
      <c r="CO136" s="21"/>
      <c r="CP136" s="21"/>
      <c r="CQ136" s="21"/>
      <c r="CS136" s="20"/>
      <c r="CT136" s="22"/>
      <c r="CU136" s="21"/>
      <c r="CV136" s="21"/>
      <c r="CW136" s="21"/>
      <c r="CY136" s="20"/>
      <c r="CZ136" s="22"/>
      <c r="DA136" s="21"/>
      <c r="DB136" s="21"/>
      <c r="DC136" s="21"/>
      <c r="DE136" s="20"/>
      <c r="DF136" s="22"/>
      <c r="DG136" s="21"/>
      <c r="DH136" s="21"/>
      <c r="DI136" s="21"/>
      <c r="DK136" s="20"/>
      <c r="DL136" s="22"/>
      <c r="DM136" s="21"/>
      <c r="DN136" s="21"/>
      <c r="DO136" s="21"/>
      <c r="DQ136" s="20"/>
      <c r="DR136" s="22"/>
      <c r="DS136" s="21"/>
      <c r="DT136" s="21"/>
      <c r="DU136" s="21"/>
      <c r="DW136" s="20"/>
      <c r="DX136" s="22"/>
      <c r="DY136" s="21"/>
      <c r="DZ136" s="21"/>
      <c r="EA136" s="21"/>
      <c r="EC136" s="20"/>
      <c r="ED136" s="22"/>
      <c r="EE136" s="21"/>
      <c r="EF136" s="21"/>
      <c r="EG136" s="21"/>
      <c r="EI136" s="20"/>
      <c r="EJ136" s="22"/>
      <c r="EK136" s="21"/>
      <c r="EL136" s="21"/>
      <c r="EM136" s="21"/>
      <c r="EO136" s="20"/>
      <c r="EP136" s="22"/>
      <c r="EQ136" s="21"/>
      <c r="ER136" s="21"/>
      <c r="ES136" s="21"/>
      <c r="EU136" s="20"/>
      <c r="EV136" s="22"/>
      <c r="EW136" s="21"/>
      <c r="EX136" s="21"/>
      <c r="EY136" s="21"/>
      <c r="FA136" s="20"/>
      <c r="FB136" s="22"/>
      <c r="FC136" s="21"/>
      <c r="FD136" s="21"/>
      <c r="FE136" s="21"/>
      <c r="FG136" s="20"/>
      <c r="FH136" s="22"/>
      <c r="FI136" s="21"/>
      <c r="FJ136" s="21"/>
      <c r="FK136" s="21"/>
      <c r="FM136" s="20"/>
      <c r="FN136" s="22"/>
      <c r="FO136" s="21"/>
      <c r="FP136" s="21"/>
      <c r="FQ136" s="21"/>
      <c r="FS136" s="20"/>
      <c r="FT136" s="22"/>
      <c r="FU136" s="21"/>
      <c r="FV136" s="21"/>
      <c r="FW136" s="21"/>
      <c r="FY136" s="20"/>
      <c r="FZ136" s="22"/>
      <c r="GA136" s="21"/>
      <c r="GB136" s="21"/>
      <c r="GC136" s="21"/>
    </row>
    <row r="137" spans="1:185" x14ac:dyDescent="0.2">
      <c r="A137" s="20"/>
      <c r="B137" s="22"/>
      <c r="C137" s="21"/>
      <c r="D137" s="21"/>
      <c r="E137" s="21"/>
      <c r="G137" s="20"/>
      <c r="H137" s="22"/>
      <c r="I137" s="21"/>
      <c r="J137" s="21"/>
      <c r="K137" s="21"/>
      <c r="M137" s="20"/>
      <c r="N137" s="22"/>
      <c r="O137" s="21"/>
      <c r="P137" s="21"/>
      <c r="Q137" s="21"/>
      <c r="S137" s="20"/>
      <c r="T137" s="22"/>
      <c r="U137" s="21"/>
      <c r="V137" s="21"/>
      <c r="W137" s="21"/>
      <c r="Y137" s="20"/>
      <c r="Z137" s="22"/>
      <c r="AA137" s="21"/>
      <c r="AB137" s="21"/>
      <c r="AC137" s="21"/>
      <c r="AE137" s="20"/>
      <c r="AF137" s="22"/>
      <c r="AG137" s="21"/>
      <c r="AH137" s="21"/>
      <c r="AI137" s="21"/>
      <c r="AK137" s="20"/>
      <c r="AL137" s="22"/>
      <c r="AM137" s="21"/>
      <c r="AN137" s="21"/>
      <c r="AO137" s="21"/>
      <c r="AQ137" s="20"/>
      <c r="AR137" s="22"/>
      <c r="AS137" s="21"/>
      <c r="AT137" s="21"/>
      <c r="AU137" s="21"/>
      <c r="AW137" s="20"/>
      <c r="AX137" s="22"/>
      <c r="AY137" s="21"/>
      <c r="AZ137" s="21"/>
      <c r="BA137" s="21"/>
      <c r="BC137" s="20"/>
      <c r="BD137" s="22"/>
      <c r="BE137" s="21"/>
      <c r="BF137" s="21"/>
      <c r="BG137" s="21"/>
      <c r="BI137" s="20"/>
      <c r="BJ137" s="22"/>
      <c r="BK137" s="21"/>
      <c r="BL137" s="21"/>
      <c r="BM137" s="21"/>
      <c r="BO137" s="20"/>
      <c r="BP137" s="22"/>
      <c r="BQ137" s="21"/>
      <c r="BR137" s="21"/>
      <c r="BS137" s="21"/>
      <c r="BU137" s="20"/>
      <c r="BV137" s="22"/>
      <c r="BW137" s="21"/>
      <c r="BX137" s="21"/>
      <c r="BY137" s="21"/>
      <c r="CA137" s="20"/>
      <c r="CB137" s="22"/>
      <c r="CC137" s="21"/>
      <c r="CD137" s="21"/>
      <c r="CE137" s="21"/>
      <c r="CG137" s="20"/>
      <c r="CH137" s="22"/>
      <c r="CI137" s="21"/>
      <c r="CJ137" s="21"/>
      <c r="CK137" s="21"/>
      <c r="CM137" s="20"/>
      <c r="CN137" s="22"/>
      <c r="CO137" s="21"/>
      <c r="CP137" s="21"/>
      <c r="CQ137" s="21"/>
      <c r="CS137" s="20"/>
      <c r="CT137" s="22"/>
      <c r="CU137" s="21"/>
      <c r="CV137" s="21"/>
      <c r="CW137" s="21"/>
      <c r="CY137" s="20"/>
      <c r="CZ137" s="22"/>
      <c r="DA137" s="21"/>
      <c r="DB137" s="21"/>
      <c r="DC137" s="21"/>
      <c r="DE137" s="20"/>
      <c r="DF137" s="22"/>
      <c r="DG137" s="21"/>
      <c r="DH137" s="21"/>
      <c r="DI137" s="21"/>
      <c r="DK137" s="20"/>
      <c r="DL137" s="22"/>
      <c r="DM137" s="21"/>
      <c r="DN137" s="21"/>
      <c r="DO137" s="21"/>
      <c r="DQ137" s="20"/>
      <c r="DR137" s="22"/>
      <c r="DS137" s="21"/>
      <c r="DT137" s="21"/>
      <c r="DU137" s="21"/>
      <c r="DW137" s="20"/>
      <c r="DX137" s="22"/>
      <c r="DY137" s="21"/>
      <c r="DZ137" s="21"/>
      <c r="EA137" s="21"/>
      <c r="EC137" s="20"/>
      <c r="ED137" s="22"/>
      <c r="EE137" s="21"/>
      <c r="EF137" s="21"/>
      <c r="EG137" s="21"/>
      <c r="EI137" s="20"/>
      <c r="EJ137" s="22"/>
      <c r="EK137" s="21"/>
      <c r="EL137" s="21"/>
      <c r="EM137" s="21"/>
      <c r="EO137" s="20"/>
      <c r="EP137" s="22"/>
      <c r="EQ137" s="21"/>
      <c r="ER137" s="21"/>
      <c r="ES137" s="21"/>
      <c r="EU137" s="20"/>
      <c r="EV137" s="22"/>
      <c r="EW137" s="21"/>
      <c r="EX137" s="21"/>
      <c r="EY137" s="21"/>
      <c r="FA137" s="20"/>
      <c r="FB137" s="22"/>
      <c r="FC137" s="21"/>
      <c r="FD137" s="21"/>
      <c r="FE137" s="21"/>
      <c r="FG137" s="20"/>
      <c r="FH137" s="22"/>
      <c r="FI137" s="21"/>
      <c r="FJ137" s="21"/>
      <c r="FK137" s="21"/>
      <c r="FM137" s="20"/>
      <c r="FN137" s="22"/>
      <c r="FO137" s="21"/>
      <c r="FP137" s="21"/>
      <c r="FQ137" s="21"/>
      <c r="FS137" s="20"/>
      <c r="FT137" s="22"/>
      <c r="FU137" s="21"/>
      <c r="FV137" s="21"/>
      <c r="FW137" s="21"/>
      <c r="FY137" s="20"/>
      <c r="FZ137" s="22"/>
      <c r="GA137" s="21"/>
      <c r="GB137" s="21"/>
      <c r="GC137" s="21"/>
    </row>
    <row r="138" spans="1:185" x14ac:dyDescent="0.2">
      <c r="A138" s="20"/>
      <c r="B138" s="22"/>
      <c r="C138" s="21"/>
      <c r="D138" s="21"/>
      <c r="E138" s="21"/>
      <c r="G138" s="20"/>
      <c r="H138" s="22"/>
      <c r="I138" s="21"/>
      <c r="J138" s="21"/>
      <c r="K138" s="21"/>
      <c r="M138" s="20"/>
      <c r="N138" s="22"/>
      <c r="O138" s="21"/>
      <c r="P138" s="21"/>
      <c r="Q138" s="21"/>
      <c r="S138" s="20"/>
      <c r="T138" s="22"/>
      <c r="U138" s="21"/>
      <c r="V138" s="21"/>
      <c r="W138" s="21"/>
      <c r="Y138" s="20"/>
      <c r="Z138" s="22"/>
      <c r="AA138" s="21"/>
      <c r="AB138" s="21"/>
      <c r="AC138" s="21"/>
      <c r="AE138" s="20"/>
      <c r="AF138" s="22"/>
      <c r="AG138" s="21"/>
      <c r="AH138" s="21"/>
      <c r="AI138" s="21"/>
      <c r="AK138" s="20"/>
      <c r="AL138" s="22"/>
      <c r="AM138" s="21"/>
      <c r="AN138" s="21"/>
      <c r="AO138" s="21"/>
      <c r="AQ138" s="20"/>
      <c r="AR138" s="22"/>
      <c r="AS138" s="21"/>
      <c r="AT138" s="21"/>
      <c r="AU138" s="21"/>
      <c r="AW138" s="20"/>
      <c r="AX138" s="22"/>
      <c r="AY138" s="21"/>
      <c r="AZ138" s="21"/>
      <c r="BA138" s="21"/>
      <c r="BC138" s="20"/>
      <c r="BD138" s="22"/>
      <c r="BE138" s="21"/>
      <c r="BF138" s="21"/>
      <c r="BG138" s="21"/>
      <c r="BI138" s="20"/>
      <c r="BJ138" s="22"/>
      <c r="BK138" s="21"/>
      <c r="BL138" s="21"/>
      <c r="BM138" s="21"/>
      <c r="BO138" s="20"/>
      <c r="BP138" s="22"/>
      <c r="BQ138" s="21"/>
      <c r="BR138" s="21"/>
      <c r="BS138" s="21"/>
      <c r="BU138" s="20"/>
      <c r="BV138" s="22"/>
      <c r="BW138" s="21"/>
      <c r="BX138" s="21"/>
      <c r="BY138" s="21"/>
      <c r="CA138" s="20"/>
      <c r="CB138" s="22"/>
      <c r="CC138" s="21"/>
      <c r="CD138" s="21"/>
      <c r="CE138" s="21"/>
      <c r="CG138" s="20"/>
      <c r="CH138" s="22"/>
      <c r="CI138" s="21"/>
      <c r="CJ138" s="21"/>
      <c r="CK138" s="21"/>
      <c r="CM138" s="20"/>
      <c r="CN138" s="22"/>
      <c r="CO138" s="21"/>
      <c r="CP138" s="21"/>
      <c r="CQ138" s="21"/>
      <c r="CS138" s="20"/>
      <c r="CT138" s="22"/>
      <c r="CU138" s="21"/>
      <c r="CV138" s="21"/>
      <c r="CW138" s="21"/>
      <c r="CY138" s="20"/>
      <c r="CZ138" s="22"/>
      <c r="DA138" s="21"/>
      <c r="DB138" s="21"/>
      <c r="DC138" s="21"/>
      <c r="DE138" s="20"/>
      <c r="DF138" s="22"/>
      <c r="DG138" s="21"/>
      <c r="DH138" s="21"/>
      <c r="DI138" s="21"/>
      <c r="DK138" s="20"/>
      <c r="DL138" s="22"/>
      <c r="DM138" s="21"/>
      <c r="DN138" s="21"/>
      <c r="DO138" s="21"/>
      <c r="DQ138" s="20"/>
      <c r="DR138" s="22"/>
      <c r="DS138" s="21"/>
      <c r="DT138" s="21"/>
      <c r="DU138" s="21"/>
      <c r="DW138" s="20"/>
      <c r="DX138" s="22"/>
      <c r="DY138" s="21"/>
      <c r="DZ138" s="21"/>
      <c r="EA138" s="21"/>
      <c r="EC138" s="20"/>
      <c r="ED138" s="22"/>
      <c r="EE138" s="21"/>
      <c r="EF138" s="21"/>
      <c r="EG138" s="21"/>
      <c r="EI138" s="20"/>
      <c r="EJ138" s="22"/>
      <c r="EK138" s="21"/>
      <c r="EL138" s="21"/>
      <c r="EM138" s="21"/>
      <c r="EO138" s="20"/>
      <c r="EP138" s="22"/>
      <c r="EQ138" s="21"/>
      <c r="ER138" s="21"/>
      <c r="ES138" s="21"/>
      <c r="EU138" s="20"/>
      <c r="EV138" s="22"/>
      <c r="EW138" s="21"/>
      <c r="EX138" s="21"/>
      <c r="EY138" s="21"/>
      <c r="FA138" s="20"/>
      <c r="FB138" s="22"/>
      <c r="FC138" s="21"/>
      <c r="FD138" s="21"/>
      <c r="FE138" s="21"/>
      <c r="FG138" s="20"/>
      <c r="FH138" s="22"/>
      <c r="FI138" s="21"/>
      <c r="FJ138" s="21"/>
      <c r="FK138" s="21"/>
      <c r="FM138" s="20"/>
      <c r="FN138" s="22"/>
      <c r="FO138" s="21"/>
      <c r="FP138" s="21"/>
      <c r="FQ138" s="21"/>
      <c r="FS138" s="20"/>
      <c r="FT138" s="22"/>
      <c r="FU138" s="21"/>
      <c r="FV138" s="21"/>
      <c r="FW138" s="21"/>
      <c r="FY138" s="20"/>
      <c r="FZ138" s="22"/>
      <c r="GA138" s="21"/>
      <c r="GB138" s="21"/>
      <c r="GC138" s="21"/>
    </row>
    <row r="139" spans="1:185" x14ac:dyDescent="0.2">
      <c r="A139" s="20"/>
      <c r="B139" s="22"/>
      <c r="C139" s="21"/>
      <c r="D139" s="21"/>
      <c r="E139" s="21"/>
      <c r="G139" s="20"/>
      <c r="H139" s="22"/>
      <c r="I139" s="21"/>
      <c r="J139" s="21"/>
      <c r="K139" s="21"/>
      <c r="M139" s="20"/>
      <c r="N139" s="22"/>
      <c r="O139" s="21"/>
      <c r="P139" s="21"/>
      <c r="Q139" s="21"/>
      <c r="S139" s="20"/>
      <c r="T139" s="22"/>
      <c r="U139" s="21"/>
      <c r="V139" s="21"/>
      <c r="W139" s="21"/>
      <c r="Y139" s="20"/>
      <c r="Z139" s="22"/>
      <c r="AA139" s="21"/>
      <c r="AB139" s="21"/>
      <c r="AC139" s="21"/>
      <c r="AE139" s="20"/>
      <c r="AF139" s="22"/>
      <c r="AG139" s="21"/>
      <c r="AH139" s="21"/>
      <c r="AI139" s="21"/>
      <c r="AK139" s="20"/>
      <c r="AL139" s="22"/>
      <c r="AM139" s="21"/>
      <c r="AN139" s="21"/>
      <c r="AO139" s="21"/>
      <c r="AQ139" s="20"/>
      <c r="AR139" s="22"/>
      <c r="AS139" s="21"/>
      <c r="AT139" s="21"/>
      <c r="AU139" s="21"/>
      <c r="AW139" s="20"/>
      <c r="AX139" s="22"/>
      <c r="AY139" s="21"/>
      <c r="AZ139" s="21"/>
      <c r="BA139" s="21"/>
      <c r="BC139" s="20"/>
      <c r="BD139" s="22"/>
      <c r="BE139" s="21"/>
      <c r="BF139" s="21"/>
      <c r="BG139" s="21"/>
      <c r="BI139" s="20"/>
      <c r="BJ139" s="22"/>
      <c r="BK139" s="21"/>
      <c r="BL139" s="21"/>
      <c r="BM139" s="21"/>
      <c r="BO139" s="20"/>
      <c r="BP139" s="22"/>
      <c r="BQ139" s="21"/>
      <c r="BR139" s="21"/>
      <c r="BS139" s="21"/>
      <c r="BU139" s="20"/>
      <c r="BV139" s="22"/>
      <c r="BW139" s="21"/>
      <c r="BX139" s="21"/>
      <c r="BY139" s="21"/>
      <c r="CA139" s="20"/>
      <c r="CB139" s="22"/>
      <c r="CC139" s="21"/>
      <c r="CD139" s="21"/>
      <c r="CE139" s="21"/>
      <c r="CG139" s="20"/>
      <c r="CH139" s="22"/>
      <c r="CI139" s="21"/>
      <c r="CJ139" s="21"/>
      <c r="CK139" s="21"/>
      <c r="CM139" s="20"/>
      <c r="CN139" s="22"/>
      <c r="CO139" s="21"/>
      <c r="CP139" s="21"/>
      <c r="CQ139" s="21"/>
      <c r="CS139" s="20"/>
      <c r="CT139" s="22"/>
      <c r="CU139" s="21"/>
      <c r="CV139" s="21"/>
      <c r="CW139" s="21"/>
      <c r="CY139" s="20"/>
      <c r="CZ139" s="22"/>
      <c r="DA139" s="21"/>
      <c r="DB139" s="21"/>
      <c r="DC139" s="21"/>
      <c r="DE139" s="20"/>
      <c r="DF139" s="22"/>
      <c r="DG139" s="21"/>
      <c r="DH139" s="21"/>
      <c r="DI139" s="21"/>
      <c r="DK139" s="20"/>
      <c r="DL139" s="22"/>
      <c r="DM139" s="21"/>
      <c r="DN139" s="21"/>
      <c r="DO139" s="21"/>
      <c r="DQ139" s="20"/>
      <c r="DR139" s="22"/>
      <c r="DS139" s="21"/>
      <c r="DT139" s="21"/>
      <c r="DU139" s="21"/>
      <c r="DW139" s="20"/>
      <c r="DX139" s="22"/>
      <c r="DY139" s="21"/>
      <c r="DZ139" s="21"/>
      <c r="EA139" s="21"/>
      <c r="EC139" s="20"/>
      <c r="ED139" s="22"/>
      <c r="EE139" s="21"/>
      <c r="EF139" s="21"/>
      <c r="EG139" s="21"/>
      <c r="EI139" s="20"/>
      <c r="EJ139" s="22"/>
      <c r="EK139" s="21"/>
      <c r="EL139" s="21"/>
      <c r="EM139" s="21"/>
      <c r="EO139" s="20"/>
      <c r="EP139" s="22"/>
      <c r="EQ139" s="21"/>
      <c r="ER139" s="21"/>
      <c r="ES139" s="21"/>
      <c r="EU139" s="20"/>
      <c r="EV139" s="22"/>
      <c r="EW139" s="21"/>
      <c r="EX139" s="21"/>
      <c r="EY139" s="21"/>
      <c r="FA139" s="20"/>
      <c r="FB139" s="22"/>
      <c r="FC139" s="21"/>
      <c r="FD139" s="21"/>
      <c r="FE139" s="21"/>
      <c r="FG139" s="20"/>
      <c r="FH139" s="22"/>
      <c r="FI139" s="21"/>
      <c r="FJ139" s="21"/>
      <c r="FK139" s="21"/>
      <c r="FM139" s="20"/>
      <c r="FN139" s="22"/>
      <c r="FO139" s="21"/>
      <c r="FP139" s="21"/>
      <c r="FQ139" s="21"/>
      <c r="FS139" s="20"/>
      <c r="FT139" s="22"/>
      <c r="FU139" s="21"/>
      <c r="FV139" s="21"/>
      <c r="FW139" s="21"/>
      <c r="FY139" s="20"/>
      <c r="FZ139" s="22"/>
      <c r="GA139" s="21"/>
      <c r="GB139" s="21"/>
      <c r="GC139" s="21"/>
    </row>
    <row r="140" spans="1:185" x14ac:dyDescent="0.2">
      <c r="A140" s="20"/>
      <c r="B140" s="22"/>
      <c r="C140" s="21"/>
      <c r="D140" s="21"/>
      <c r="E140" s="21"/>
      <c r="G140" s="20"/>
      <c r="H140" s="22"/>
      <c r="I140" s="21"/>
      <c r="J140" s="21"/>
      <c r="K140" s="21"/>
      <c r="M140" s="20"/>
      <c r="N140" s="22"/>
      <c r="O140" s="21"/>
      <c r="P140" s="21"/>
      <c r="Q140" s="21"/>
      <c r="S140" s="20"/>
      <c r="T140" s="22"/>
      <c r="U140" s="21"/>
      <c r="V140" s="21"/>
      <c r="W140" s="21"/>
      <c r="Y140" s="20"/>
      <c r="Z140" s="22"/>
      <c r="AA140" s="21"/>
      <c r="AB140" s="21"/>
      <c r="AC140" s="21"/>
      <c r="AE140" s="20"/>
      <c r="AF140" s="22"/>
      <c r="AG140" s="21"/>
      <c r="AH140" s="21"/>
      <c r="AI140" s="21"/>
      <c r="AK140" s="20"/>
      <c r="AL140" s="22"/>
      <c r="AM140" s="21"/>
      <c r="AN140" s="21"/>
      <c r="AO140" s="21"/>
      <c r="AQ140" s="20"/>
      <c r="AR140" s="22"/>
      <c r="AS140" s="21"/>
      <c r="AT140" s="21"/>
      <c r="AU140" s="21"/>
      <c r="AW140" s="20"/>
      <c r="AX140" s="22"/>
      <c r="AY140" s="21"/>
      <c r="AZ140" s="21"/>
      <c r="BA140" s="21"/>
      <c r="BC140" s="20"/>
      <c r="BD140" s="22"/>
      <c r="BE140" s="21"/>
      <c r="BF140" s="21"/>
      <c r="BG140" s="21"/>
      <c r="BI140" s="20"/>
      <c r="BJ140" s="22"/>
      <c r="BK140" s="21"/>
      <c r="BL140" s="21"/>
      <c r="BM140" s="21"/>
      <c r="BO140" s="20"/>
      <c r="BP140" s="22"/>
      <c r="BQ140" s="21"/>
      <c r="BR140" s="21"/>
      <c r="BS140" s="21"/>
      <c r="BU140" s="20"/>
      <c r="BV140" s="22"/>
      <c r="BW140" s="21"/>
      <c r="BX140" s="21"/>
      <c r="BY140" s="21"/>
      <c r="CA140" s="20"/>
      <c r="CB140" s="22"/>
      <c r="CC140" s="21"/>
      <c r="CD140" s="21"/>
      <c r="CE140" s="21"/>
      <c r="CG140" s="20"/>
      <c r="CH140" s="22"/>
      <c r="CI140" s="21"/>
      <c r="CJ140" s="21"/>
      <c r="CK140" s="21"/>
      <c r="CM140" s="20"/>
      <c r="CN140" s="22"/>
      <c r="CO140" s="21"/>
      <c r="CP140" s="21"/>
      <c r="CQ140" s="21"/>
      <c r="CS140" s="20"/>
      <c r="CT140" s="22"/>
      <c r="CU140" s="21"/>
      <c r="CV140" s="21"/>
      <c r="CW140" s="21"/>
      <c r="CY140" s="20"/>
      <c r="CZ140" s="22"/>
      <c r="DA140" s="21"/>
      <c r="DB140" s="21"/>
      <c r="DC140" s="21"/>
      <c r="DE140" s="20"/>
      <c r="DF140" s="22"/>
      <c r="DG140" s="21"/>
      <c r="DH140" s="21"/>
      <c r="DI140" s="21"/>
      <c r="DK140" s="20"/>
      <c r="DL140" s="22"/>
      <c r="DM140" s="21"/>
      <c r="DN140" s="21"/>
      <c r="DO140" s="21"/>
      <c r="DQ140" s="20"/>
      <c r="DR140" s="22"/>
      <c r="DS140" s="21"/>
      <c r="DT140" s="21"/>
      <c r="DU140" s="21"/>
      <c r="DW140" s="20"/>
      <c r="DX140" s="22"/>
      <c r="DY140" s="21"/>
      <c r="DZ140" s="21"/>
      <c r="EA140" s="21"/>
      <c r="EC140" s="20"/>
      <c r="ED140" s="22"/>
      <c r="EE140" s="21"/>
      <c r="EF140" s="21"/>
      <c r="EG140" s="21"/>
      <c r="EI140" s="20"/>
      <c r="EJ140" s="22"/>
      <c r="EK140" s="21"/>
      <c r="EL140" s="21"/>
      <c r="EM140" s="21"/>
      <c r="EO140" s="20"/>
      <c r="EP140" s="22"/>
      <c r="EQ140" s="21"/>
      <c r="ER140" s="21"/>
      <c r="ES140" s="21"/>
      <c r="EU140" s="20"/>
      <c r="EV140" s="22"/>
      <c r="EW140" s="21"/>
      <c r="EX140" s="21"/>
      <c r="EY140" s="21"/>
      <c r="FA140" s="20"/>
      <c r="FB140" s="22"/>
      <c r="FC140" s="21"/>
      <c r="FD140" s="21"/>
      <c r="FE140" s="21"/>
      <c r="FG140" s="20"/>
      <c r="FH140" s="22"/>
      <c r="FI140" s="21"/>
      <c r="FJ140" s="21"/>
      <c r="FK140" s="21"/>
      <c r="FM140" s="20"/>
      <c r="FN140" s="22"/>
      <c r="FO140" s="21"/>
      <c r="FP140" s="21"/>
      <c r="FQ140" s="21"/>
      <c r="FS140" s="20"/>
      <c r="FT140" s="22"/>
      <c r="FU140" s="21"/>
      <c r="FV140" s="21"/>
      <c r="FW140" s="21"/>
      <c r="FY140" s="20"/>
      <c r="FZ140" s="22"/>
      <c r="GA140" s="21"/>
      <c r="GB140" s="21"/>
      <c r="GC140" s="21"/>
    </row>
    <row r="141" spans="1:185" x14ac:dyDescent="0.2">
      <c r="A141" s="20"/>
      <c r="B141" s="22"/>
      <c r="C141" s="21"/>
      <c r="D141" s="21"/>
      <c r="E141" s="21"/>
      <c r="G141" s="20"/>
      <c r="H141" s="22"/>
      <c r="I141" s="21"/>
      <c r="J141" s="21"/>
      <c r="K141" s="21"/>
      <c r="M141" s="20"/>
      <c r="N141" s="22"/>
      <c r="O141" s="21"/>
      <c r="P141" s="21"/>
      <c r="Q141" s="21"/>
      <c r="S141" s="20"/>
      <c r="T141" s="22"/>
      <c r="U141" s="21"/>
      <c r="V141" s="21"/>
      <c r="W141" s="21"/>
      <c r="Y141" s="20"/>
      <c r="Z141" s="22"/>
      <c r="AA141" s="21"/>
      <c r="AB141" s="21"/>
      <c r="AC141" s="21"/>
      <c r="AE141" s="20"/>
      <c r="AF141" s="22"/>
      <c r="AG141" s="21"/>
      <c r="AH141" s="21"/>
      <c r="AI141" s="21"/>
      <c r="AK141" s="20"/>
      <c r="AL141" s="22"/>
      <c r="AM141" s="21"/>
      <c r="AN141" s="21"/>
      <c r="AO141" s="21"/>
      <c r="AQ141" s="20"/>
      <c r="AR141" s="22"/>
      <c r="AS141" s="21"/>
      <c r="AT141" s="21"/>
      <c r="AU141" s="21"/>
      <c r="AW141" s="20"/>
      <c r="AX141" s="22"/>
      <c r="AY141" s="21"/>
      <c r="AZ141" s="21"/>
      <c r="BA141" s="21"/>
      <c r="BC141" s="20"/>
      <c r="BD141" s="22"/>
      <c r="BE141" s="21"/>
      <c r="BF141" s="21"/>
      <c r="BG141" s="21"/>
      <c r="BI141" s="20"/>
      <c r="BJ141" s="22"/>
      <c r="BK141" s="21"/>
      <c r="BL141" s="21"/>
      <c r="BM141" s="21"/>
      <c r="BO141" s="20"/>
      <c r="BP141" s="22"/>
      <c r="BQ141" s="21"/>
      <c r="BR141" s="21"/>
      <c r="BS141" s="21"/>
      <c r="BU141" s="20"/>
      <c r="BV141" s="22"/>
      <c r="BW141" s="21"/>
      <c r="BX141" s="21"/>
      <c r="BY141" s="21"/>
      <c r="CA141" s="20"/>
      <c r="CB141" s="22"/>
      <c r="CC141" s="21"/>
      <c r="CD141" s="21"/>
      <c r="CE141" s="21"/>
      <c r="CG141" s="20"/>
      <c r="CH141" s="22"/>
      <c r="CI141" s="21"/>
      <c r="CJ141" s="21"/>
      <c r="CK141" s="21"/>
      <c r="CM141" s="20"/>
      <c r="CN141" s="22"/>
      <c r="CO141" s="21"/>
      <c r="CP141" s="21"/>
      <c r="CQ141" s="21"/>
      <c r="CS141" s="20"/>
      <c r="CT141" s="22"/>
      <c r="CU141" s="21"/>
      <c r="CV141" s="21"/>
      <c r="CW141" s="21"/>
      <c r="CY141" s="20"/>
      <c r="CZ141" s="22"/>
      <c r="DA141" s="21"/>
      <c r="DB141" s="21"/>
      <c r="DC141" s="21"/>
      <c r="DE141" s="20"/>
      <c r="DF141" s="22"/>
      <c r="DG141" s="21"/>
      <c r="DH141" s="21"/>
      <c r="DI141" s="21"/>
      <c r="DK141" s="20"/>
      <c r="DL141" s="22"/>
      <c r="DM141" s="21"/>
      <c r="DN141" s="21"/>
      <c r="DO141" s="21"/>
      <c r="DQ141" s="20"/>
      <c r="DR141" s="22"/>
      <c r="DS141" s="21"/>
      <c r="DT141" s="21"/>
      <c r="DU141" s="21"/>
      <c r="DW141" s="20"/>
      <c r="DX141" s="22"/>
      <c r="DY141" s="21"/>
      <c r="DZ141" s="21"/>
      <c r="EA141" s="21"/>
      <c r="EC141" s="20"/>
      <c r="ED141" s="22"/>
      <c r="EE141" s="21"/>
      <c r="EF141" s="21"/>
      <c r="EG141" s="21"/>
      <c r="EI141" s="20"/>
      <c r="EJ141" s="22"/>
      <c r="EK141" s="21"/>
      <c r="EL141" s="21"/>
      <c r="EM141" s="21"/>
      <c r="EO141" s="20"/>
      <c r="EP141" s="22"/>
      <c r="EQ141" s="21"/>
      <c r="ER141" s="21"/>
      <c r="ES141" s="21"/>
      <c r="EU141" s="20"/>
      <c r="EV141" s="22"/>
      <c r="EW141" s="21"/>
      <c r="EX141" s="21"/>
      <c r="EY141" s="21"/>
      <c r="FA141" s="20"/>
      <c r="FB141" s="22"/>
      <c r="FC141" s="21"/>
      <c r="FD141" s="21"/>
      <c r="FE141" s="21"/>
      <c r="FG141" s="20"/>
      <c r="FH141" s="22"/>
      <c r="FI141" s="21"/>
      <c r="FJ141" s="21"/>
      <c r="FK141" s="21"/>
      <c r="FM141" s="20"/>
      <c r="FN141" s="22"/>
      <c r="FO141" s="21"/>
      <c r="FP141" s="21"/>
      <c r="FQ141" s="21"/>
      <c r="FS141" s="20"/>
      <c r="FT141" s="22"/>
      <c r="FU141" s="21"/>
      <c r="FV141" s="21"/>
      <c r="FW141" s="21"/>
      <c r="FY141" s="20"/>
      <c r="FZ141" s="22"/>
      <c r="GA141" s="21"/>
      <c r="GB141" s="21"/>
      <c r="GC141" s="21"/>
    </row>
    <row r="142" spans="1:185" x14ac:dyDescent="0.2">
      <c r="A142" s="20"/>
      <c r="B142" s="22"/>
      <c r="C142" s="21"/>
      <c r="D142" s="21"/>
      <c r="E142" s="21"/>
      <c r="G142" s="20"/>
      <c r="H142" s="22"/>
      <c r="I142" s="21"/>
      <c r="J142" s="21"/>
      <c r="K142" s="21"/>
      <c r="M142" s="20"/>
      <c r="N142" s="22"/>
      <c r="O142" s="21"/>
      <c r="P142" s="21"/>
      <c r="Q142" s="21"/>
      <c r="S142" s="20"/>
      <c r="T142" s="22"/>
      <c r="U142" s="21"/>
      <c r="V142" s="21"/>
      <c r="W142" s="21"/>
      <c r="Y142" s="20"/>
      <c r="Z142" s="22"/>
      <c r="AA142" s="21"/>
      <c r="AB142" s="21"/>
      <c r="AC142" s="21"/>
      <c r="AE142" s="20"/>
      <c r="AF142" s="22"/>
      <c r="AG142" s="21"/>
      <c r="AH142" s="21"/>
      <c r="AI142" s="21"/>
      <c r="AK142" s="20"/>
      <c r="AL142" s="22"/>
      <c r="AM142" s="21"/>
      <c r="AN142" s="21"/>
      <c r="AO142" s="21"/>
      <c r="AQ142" s="20"/>
      <c r="AR142" s="22"/>
      <c r="AS142" s="21"/>
      <c r="AT142" s="21"/>
      <c r="AU142" s="21"/>
      <c r="AW142" s="20"/>
      <c r="AX142" s="22"/>
      <c r="AY142" s="21"/>
      <c r="AZ142" s="21"/>
      <c r="BA142" s="21"/>
      <c r="BC142" s="20"/>
      <c r="BD142" s="22"/>
      <c r="BE142" s="21"/>
      <c r="BF142" s="21"/>
      <c r="BG142" s="21"/>
      <c r="BI142" s="20"/>
      <c r="BJ142" s="22"/>
      <c r="BK142" s="21"/>
      <c r="BL142" s="21"/>
      <c r="BM142" s="21"/>
      <c r="BO142" s="20"/>
      <c r="BP142" s="22"/>
      <c r="BQ142" s="21"/>
      <c r="BR142" s="21"/>
      <c r="BS142" s="21"/>
      <c r="BU142" s="20"/>
      <c r="BV142" s="22"/>
      <c r="BW142" s="21"/>
      <c r="BX142" s="21"/>
      <c r="BY142" s="21"/>
      <c r="CA142" s="20"/>
      <c r="CB142" s="22"/>
      <c r="CC142" s="21"/>
      <c r="CD142" s="21"/>
      <c r="CE142" s="21"/>
      <c r="CG142" s="20"/>
      <c r="CH142" s="22"/>
      <c r="CI142" s="21"/>
      <c r="CJ142" s="21"/>
      <c r="CK142" s="21"/>
      <c r="CM142" s="20"/>
      <c r="CN142" s="22"/>
      <c r="CO142" s="21"/>
      <c r="CP142" s="21"/>
      <c r="CQ142" s="21"/>
      <c r="CS142" s="20"/>
      <c r="CT142" s="22"/>
      <c r="CU142" s="21"/>
      <c r="CV142" s="21"/>
      <c r="CW142" s="21"/>
      <c r="CY142" s="20"/>
      <c r="CZ142" s="22"/>
      <c r="DA142" s="21"/>
      <c r="DB142" s="21"/>
      <c r="DC142" s="21"/>
      <c r="DE142" s="20"/>
      <c r="DF142" s="22"/>
      <c r="DG142" s="21"/>
      <c r="DH142" s="21"/>
      <c r="DI142" s="21"/>
      <c r="DK142" s="20"/>
      <c r="DL142" s="22"/>
      <c r="DM142" s="21"/>
      <c r="DN142" s="21"/>
      <c r="DO142" s="21"/>
      <c r="DQ142" s="20"/>
      <c r="DR142" s="22"/>
      <c r="DS142" s="21"/>
      <c r="DT142" s="21"/>
      <c r="DU142" s="21"/>
      <c r="DW142" s="20"/>
      <c r="DX142" s="22"/>
      <c r="DY142" s="21"/>
      <c r="DZ142" s="21"/>
      <c r="EA142" s="21"/>
      <c r="EC142" s="20"/>
      <c r="ED142" s="22"/>
      <c r="EE142" s="21"/>
      <c r="EF142" s="21"/>
      <c r="EG142" s="21"/>
      <c r="EI142" s="20"/>
      <c r="EJ142" s="22"/>
      <c r="EK142" s="21"/>
      <c r="EL142" s="21"/>
      <c r="EM142" s="21"/>
      <c r="EO142" s="20"/>
      <c r="EP142" s="22"/>
      <c r="EQ142" s="21"/>
      <c r="ER142" s="21"/>
      <c r="ES142" s="21"/>
      <c r="EU142" s="20"/>
      <c r="EV142" s="22"/>
      <c r="EW142" s="21"/>
      <c r="EX142" s="21"/>
      <c r="EY142" s="21"/>
      <c r="FA142" s="20"/>
      <c r="FB142" s="22"/>
      <c r="FC142" s="21"/>
      <c r="FD142" s="21"/>
      <c r="FE142" s="21"/>
      <c r="FG142" s="20"/>
      <c r="FH142" s="22"/>
      <c r="FI142" s="21"/>
      <c r="FJ142" s="21"/>
      <c r="FK142" s="21"/>
      <c r="FM142" s="20"/>
      <c r="FN142" s="22"/>
      <c r="FO142" s="21"/>
      <c r="FP142" s="21"/>
      <c r="FQ142" s="21"/>
      <c r="FS142" s="20"/>
      <c r="FT142" s="22"/>
      <c r="FU142" s="21"/>
      <c r="FV142" s="21"/>
      <c r="FW142" s="21"/>
      <c r="FY142" s="20"/>
      <c r="FZ142" s="22"/>
      <c r="GA142" s="21"/>
      <c r="GB142" s="21"/>
      <c r="GC142" s="21"/>
    </row>
    <row r="143" spans="1:185" x14ac:dyDescent="0.2">
      <c r="A143" s="20"/>
      <c r="B143" s="22"/>
      <c r="C143" s="21"/>
      <c r="D143" s="21"/>
      <c r="E143" s="21"/>
      <c r="G143" s="20"/>
      <c r="H143" s="22"/>
      <c r="I143" s="21"/>
      <c r="J143" s="21"/>
      <c r="K143" s="21"/>
      <c r="M143" s="20"/>
      <c r="N143" s="22"/>
      <c r="O143" s="21"/>
      <c r="P143" s="21"/>
      <c r="Q143" s="21"/>
      <c r="S143" s="20"/>
      <c r="T143" s="22"/>
      <c r="U143" s="21"/>
      <c r="V143" s="21"/>
      <c r="W143" s="21"/>
      <c r="Y143" s="20"/>
      <c r="Z143" s="22"/>
      <c r="AA143" s="21"/>
      <c r="AB143" s="21"/>
      <c r="AC143" s="21"/>
      <c r="AE143" s="20"/>
      <c r="AF143" s="22"/>
      <c r="AG143" s="21"/>
      <c r="AH143" s="21"/>
      <c r="AI143" s="21"/>
      <c r="AK143" s="20"/>
      <c r="AL143" s="22"/>
      <c r="AM143" s="21"/>
      <c r="AN143" s="21"/>
      <c r="AO143" s="21"/>
      <c r="AQ143" s="20"/>
      <c r="AR143" s="22"/>
      <c r="AS143" s="21"/>
      <c r="AT143" s="21"/>
      <c r="AU143" s="21"/>
      <c r="AW143" s="20"/>
      <c r="AX143" s="22"/>
      <c r="AY143" s="21"/>
      <c r="AZ143" s="21"/>
      <c r="BA143" s="21"/>
      <c r="BC143" s="20"/>
      <c r="BD143" s="22"/>
      <c r="BE143" s="21"/>
      <c r="BF143" s="21"/>
      <c r="BG143" s="21"/>
      <c r="BI143" s="20"/>
      <c r="BJ143" s="22"/>
      <c r="BK143" s="21"/>
      <c r="BL143" s="21"/>
      <c r="BM143" s="21"/>
      <c r="BO143" s="20"/>
      <c r="BP143" s="22"/>
      <c r="BQ143" s="21"/>
      <c r="BR143" s="21"/>
      <c r="BS143" s="21"/>
      <c r="BU143" s="20"/>
      <c r="BV143" s="22"/>
      <c r="BW143" s="21"/>
      <c r="BX143" s="21"/>
      <c r="BY143" s="21"/>
      <c r="CA143" s="20"/>
      <c r="CB143" s="22"/>
      <c r="CC143" s="21"/>
      <c r="CD143" s="21"/>
      <c r="CE143" s="21"/>
      <c r="CG143" s="20"/>
      <c r="CH143" s="22"/>
      <c r="CI143" s="21"/>
      <c r="CJ143" s="21"/>
      <c r="CK143" s="21"/>
      <c r="CM143" s="20"/>
      <c r="CN143" s="22"/>
      <c r="CO143" s="21"/>
      <c r="CP143" s="21"/>
      <c r="CQ143" s="21"/>
      <c r="CS143" s="20"/>
      <c r="CT143" s="22"/>
      <c r="CU143" s="21"/>
      <c r="CV143" s="21"/>
      <c r="CW143" s="21"/>
      <c r="CY143" s="20"/>
      <c r="CZ143" s="22"/>
      <c r="DA143" s="21"/>
      <c r="DB143" s="21"/>
      <c r="DC143" s="21"/>
      <c r="DE143" s="20"/>
      <c r="DF143" s="22"/>
      <c r="DG143" s="21"/>
      <c r="DH143" s="21"/>
      <c r="DI143" s="21"/>
      <c r="DK143" s="20"/>
      <c r="DL143" s="22"/>
      <c r="DM143" s="21"/>
      <c r="DN143" s="21"/>
      <c r="DO143" s="21"/>
      <c r="DQ143" s="20"/>
      <c r="DR143" s="22"/>
      <c r="DS143" s="21"/>
      <c r="DT143" s="21"/>
      <c r="DU143" s="21"/>
      <c r="DW143" s="20"/>
      <c r="DX143" s="22"/>
      <c r="DY143" s="21"/>
      <c r="DZ143" s="21"/>
      <c r="EA143" s="21"/>
      <c r="EC143" s="20"/>
      <c r="ED143" s="22"/>
      <c r="EE143" s="21"/>
      <c r="EF143" s="21"/>
      <c r="EG143" s="21"/>
      <c r="EI143" s="20"/>
      <c r="EJ143" s="22"/>
      <c r="EK143" s="21"/>
      <c r="EL143" s="21"/>
      <c r="EM143" s="21"/>
      <c r="EO143" s="20"/>
      <c r="EP143" s="22"/>
      <c r="EQ143" s="21"/>
      <c r="ER143" s="21"/>
      <c r="ES143" s="21"/>
      <c r="EU143" s="20"/>
      <c r="EV143" s="22"/>
      <c r="EW143" s="21"/>
      <c r="EX143" s="21"/>
      <c r="EY143" s="21"/>
      <c r="FA143" s="20"/>
      <c r="FB143" s="22"/>
      <c r="FC143" s="21"/>
      <c r="FD143" s="21"/>
      <c r="FE143" s="21"/>
      <c r="FG143" s="20"/>
      <c r="FH143" s="22"/>
      <c r="FI143" s="21"/>
      <c r="FJ143" s="21"/>
      <c r="FK143" s="21"/>
      <c r="FM143" s="20"/>
      <c r="FN143" s="22"/>
      <c r="FO143" s="21"/>
      <c r="FP143" s="21"/>
      <c r="FQ143" s="21"/>
      <c r="FS143" s="20"/>
      <c r="FT143" s="22"/>
      <c r="FU143" s="21"/>
      <c r="FV143" s="21"/>
      <c r="FW143" s="21"/>
      <c r="FY143" s="20"/>
      <c r="FZ143" s="22"/>
      <c r="GA143" s="21"/>
      <c r="GB143" s="21"/>
      <c r="GC143" s="21"/>
    </row>
    <row r="144" spans="1:185" x14ac:dyDescent="0.2">
      <c r="A144" s="20"/>
      <c r="B144" s="22"/>
      <c r="C144" s="21"/>
      <c r="D144" s="21"/>
      <c r="E144" s="21"/>
      <c r="G144" s="20"/>
      <c r="H144" s="22"/>
      <c r="I144" s="21"/>
      <c r="J144" s="21"/>
      <c r="K144" s="21"/>
      <c r="M144" s="20"/>
      <c r="N144" s="22"/>
      <c r="O144" s="21"/>
      <c r="P144" s="21"/>
      <c r="Q144" s="21"/>
      <c r="S144" s="20"/>
      <c r="T144" s="22"/>
      <c r="U144" s="21"/>
      <c r="V144" s="21"/>
      <c r="W144" s="21"/>
      <c r="Y144" s="20"/>
      <c r="Z144" s="22"/>
      <c r="AA144" s="21"/>
      <c r="AB144" s="21"/>
      <c r="AC144" s="21"/>
      <c r="AE144" s="20"/>
      <c r="AF144" s="22"/>
      <c r="AG144" s="21"/>
      <c r="AH144" s="21"/>
      <c r="AI144" s="21"/>
      <c r="AK144" s="20"/>
      <c r="AL144" s="22"/>
      <c r="AM144" s="21"/>
      <c r="AN144" s="21"/>
      <c r="AO144" s="21"/>
      <c r="AQ144" s="20"/>
      <c r="AR144" s="22"/>
      <c r="AS144" s="21"/>
      <c r="AT144" s="21"/>
      <c r="AU144" s="21"/>
      <c r="AW144" s="20"/>
      <c r="AX144" s="22"/>
      <c r="AY144" s="21"/>
      <c r="AZ144" s="21"/>
      <c r="BA144" s="21"/>
      <c r="BC144" s="20"/>
      <c r="BD144" s="22"/>
      <c r="BE144" s="21"/>
      <c r="BF144" s="21"/>
      <c r="BG144" s="21"/>
      <c r="BI144" s="20"/>
      <c r="BJ144" s="22"/>
      <c r="BK144" s="21"/>
      <c r="BL144" s="21"/>
      <c r="BM144" s="21"/>
      <c r="BO144" s="20"/>
      <c r="BP144" s="22"/>
      <c r="BQ144" s="21"/>
      <c r="BR144" s="21"/>
      <c r="BS144" s="21"/>
      <c r="BU144" s="20"/>
      <c r="BV144" s="22"/>
      <c r="BW144" s="21"/>
      <c r="BX144" s="21"/>
      <c r="BY144" s="21"/>
      <c r="CA144" s="20"/>
      <c r="CB144" s="22"/>
      <c r="CC144" s="21"/>
      <c r="CD144" s="21"/>
      <c r="CE144" s="21"/>
      <c r="CG144" s="20"/>
      <c r="CH144" s="22"/>
      <c r="CI144" s="21"/>
      <c r="CJ144" s="21"/>
      <c r="CK144" s="21"/>
      <c r="CM144" s="20"/>
      <c r="CN144" s="22"/>
      <c r="CO144" s="21"/>
      <c r="CP144" s="21"/>
      <c r="CQ144" s="21"/>
      <c r="CS144" s="20"/>
      <c r="CT144" s="22"/>
      <c r="CU144" s="21"/>
      <c r="CV144" s="21"/>
      <c r="CW144" s="21"/>
      <c r="CY144" s="20"/>
      <c r="CZ144" s="22"/>
      <c r="DA144" s="21"/>
      <c r="DB144" s="21"/>
      <c r="DC144" s="21"/>
      <c r="DE144" s="20"/>
      <c r="DF144" s="22"/>
      <c r="DG144" s="21"/>
      <c r="DH144" s="21"/>
      <c r="DI144" s="21"/>
      <c r="DK144" s="20"/>
      <c r="DL144" s="22"/>
      <c r="DM144" s="21"/>
      <c r="DN144" s="21"/>
      <c r="DO144" s="21"/>
      <c r="DQ144" s="20"/>
      <c r="DR144" s="22"/>
      <c r="DS144" s="21"/>
      <c r="DT144" s="21"/>
      <c r="DU144" s="21"/>
      <c r="DW144" s="20"/>
      <c r="DX144" s="22"/>
      <c r="DY144" s="21"/>
      <c r="DZ144" s="21"/>
      <c r="EA144" s="21"/>
      <c r="EC144" s="20"/>
      <c r="ED144" s="22"/>
      <c r="EE144" s="21"/>
      <c r="EF144" s="21"/>
      <c r="EG144" s="21"/>
      <c r="EI144" s="20"/>
      <c r="EJ144" s="22"/>
      <c r="EK144" s="21"/>
      <c r="EL144" s="21"/>
      <c r="EM144" s="21"/>
      <c r="EO144" s="20"/>
      <c r="EP144" s="22"/>
      <c r="EQ144" s="21"/>
      <c r="ER144" s="21"/>
      <c r="ES144" s="21"/>
      <c r="EU144" s="20"/>
      <c r="EV144" s="22"/>
      <c r="EW144" s="21"/>
      <c r="EX144" s="21"/>
      <c r="EY144" s="21"/>
      <c r="FA144" s="20"/>
      <c r="FB144" s="22"/>
      <c r="FC144" s="21"/>
      <c r="FD144" s="21"/>
      <c r="FE144" s="21"/>
      <c r="FG144" s="20"/>
      <c r="FH144" s="22"/>
      <c r="FI144" s="21"/>
      <c r="FJ144" s="21"/>
      <c r="FK144" s="21"/>
      <c r="FM144" s="20"/>
      <c r="FN144" s="22"/>
      <c r="FO144" s="21"/>
      <c r="FP144" s="21"/>
      <c r="FQ144" s="21"/>
      <c r="FS144" s="20"/>
      <c r="FT144" s="22"/>
      <c r="FU144" s="21"/>
      <c r="FV144" s="21"/>
      <c r="FW144" s="21"/>
      <c r="FY144" s="20"/>
      <c r="FZ144" s="22"/>
      <c r="GA144" s="21"/>
      <c r="GB144" s="21"/>
      <c r="GC144" s="21"/>
    </row>
    <row r="145" spans="1:185" x14ac:dyDescent="0.2">
      <c r="A145" s="20"/>
      <c r="B145" s="22"/>
      <c r="C145" s="21"/>
      <c r="D145" s="21"/>
      <c r="E145" s="21"/>
      <c r="G145" s="20"/>
      <c r="H145" s="22"/>
      <c r="I145" s="21"/>
      <c r="J145" s="21"/>
      <c r="K145" s="21"/>
      <c r="M145" s="20"/>
      <c r="N145" s="22"/>
      <c r="O145" s="21"/>
      <c r="P145" s="21"/>
      <c r="Q145" s="21"/>
      <c r="S145" s="20"/>
      <c r="T145" s="22"/>
      <c r="U145" s="21"/>
      <c r="V145" s="21"/>
      <c r="W145" s="21"/>
      <c r="Y145" s="20"/>
      <c r="Z145" s="22"/>
      <c r="AA145" s="21"/>
      <c r="AB145" s="21"/>
      <c r="AC145" s="21"/>
      <c r="AE145" s="20"/>
      <c r="AF145" s="22"/>
      <c r="AG145" s="21"/>
      <c r="AH145" s="21"/>
      <c r="AI145" s="21"/>
      <c r="AK145" s="20"/>
      <c r="AL145" s="22"/>
      <c r="AM145" s="21"/>
      <c r="AN145" s="21"/>
      <c r="AO145" s="21"/>
      <c r="AQ145" s="20"/>
      <c r="AR145" s="22"/>
      <c r="AS145" s="21"/>
      <c r="AT145" s="21"/>
      <c r="AU145" s="21"/>
      <c r="AW145" s="20"/>
      <c r="AX145" s="22"/>
      <c r="AY145" s="21"/>
      <c r="AZ145" s="21"/>
      <c r="BA145" s="21"/>
      <c r="BC145" s="20"/>
      <c r="BD145" s="22"/>
      <c r="BE145" s="21"/>
      <c r="BF145" s="21"/>
      <c r="BG145" s="21"/>
      <c r="BI145" s="20"/>
      <c r="BJ145" s="22"/>
      <c r="BK145" s="21"/>
      <c r="BL145" s="21"/>
      <c r="BM145" s="21"/>
      <c r="BO145" s="20"/>
      <c r="BP145" s="22"/>
      <c r="BQ145" s="21"/>
      <c r="BR145" s="21"/>
      <c r="BS145" s="21"/>
      <c r="BU145" s="20"/>
      <c r="BV145" s="22"/>
      <c r="BW145" s="21"/>
      <c r="BX145" s="21"/>
      <c r="BY145" s="21"/>
      <c r="CA145" s="20"/>
      <c r="CB145" s="22"/>
      <c r="CC145" s="21"/>
      <c r="CD145" s="21"/>
      <c r="CE145" s="21"/>
      <c r="CG145" s="20"/>
      <c r="CH145" s="22"/>
      <c r="CI145" s="21"/>
      <c r="CJ145" s="21"/>
      <c r="CK145" s="21"/>
      <c r="CM145" s="20"/>
      <c r="CN145" s="22"/>
      <c r="CO145" s="21"/>
      <c r="CP145" s="21"/>
      <c r="CQ145" s="21"/>
      <c r="CS145" s="20"/>
      <c r="CT145" s="22"/>
      <c r="CU145" s="21"/>
      <c r="CV145" s="21"/>
      <c r="CW145" s="21"/>
      <c r="CY145" s="20"/>
      <c r="CZ145" s="22"/>
      <c r="DA145" s="21"/>
      <c r="DB145" s="21"/>
      <c r="DC145" s="21"/>
      <c r="DE145" s="20"/>
      <c r="DF145" s="22"/>
      <c r="DG145" s="21"/>
      <c r="DH145" s="21"/>
      <c r="DI145" s="21"/>
      <c r="DK145" s="20"/>
      <c r="DL145" s="22"/>
      <c r="DM145" s="21"/>
      <c r="DN145" s="21"/>
      <c r="DO145" s="21"/>
      <c r="DQ145" s="20"/>
      <c r="DR145" s="22"/>
      <c r="DS145" s="21"/>
      <c r="DT145" s="21"/>
      <c r="DU145" s="21"/>
      <c r="DW145" s="20"/>
      <c r="DX145" s="22"/>
      <c r="DY145" s="21"/>
      <c r="DZ145" s="21"/>
      <c r="EA145" s="21"/>
      <c r="EC145" s="20"/>
      <c r="ED145" s="22"/>
      <c r="EE145" s="21"/>
      <c r="EF145" s="21"/>
      <c r="EG145" s="21"/>
      <c r="EI145" s="20"/>
      <c r="EJ145" s="22"/>
      <c r="EK145" s="21"/>
      <c r="EL145" s="21"/>
      <c r="EM145" s="21"/>
      <c r="EO145" s="20"/>
      <c r="EP145" s="22"/>
      <c r="EQ145" s="21"/>
      <c r="ER145" s="21"/>
      <c r="ES145" s="21"/>
      <c r="EU145" s="20"/>
      <c r="EV145" s="22"/>
      <c r="EW145" s="21"/>
      <c r="EX145" s="21"/>
      <c r="EY145" s="21"/>
      <c r="FA145" s="20"/>
      <c r="FB145" s="22"/>
      <c r="FC145" s="21"/>
      <c r="FD145" s="21"/>
      <c r="FE145" s="21"/>
      <c r="FG145" s="20"/>
      <c r="FH145" s="22"/>
      <c r="FI145" s="21"/>
      <c r="FJ145" s="21"/>
      <c r="FK145" s="21"/>
      <c r="FM145" s="20"/>
      <c r="FN145" s="22"/>
      <c r="FO145" s="21"/>
      <c r="FP145" s="21"/>
      <c r="FQ145" s="21"/>
      <c r="FS145" s="20"/>
      <c r="FT145" s="22"/>
      <c r="FU145" s="21"/>
      <c r="FV145" s="21"/>
      <c r="FW145" s="21"/>
      <c r="FY145" s="20"/>
      <c r="FZ145" s="22"/>
      <c r="GA145" s="21"/>
      <c r="GB145" s="21"/>
      <c r="GC145" s="21"/>
    </row>
    <row r="146" spans="1:185" x14ac:dyDescent="0.2">
      <c r="A146" s="20"/>
      <c r="B146" s="22"/>
      <c r="C146" s="21"/>
      <c r="D146" s="21"/>
      <c r="E146" s="21"/>
      <c r="G146" s="20"/>
      <c r="H146" s="22"/>
      <c r="I146" s="21"/>
      <c r="J146" s="21"/>
      <c r="K146" s="21"/>
      <c r="M146" s="20"/>
      <c r="N146" s="22"/>
      <c r="O146" s="21"/>
      <c r="P146" s="21"/>
      <c r="Q146" s="21"/>
      <c r="S146" s="20"/>
      <c r="T146" s="22"/>
      <c r="U146" s="21"/>
      <c r="V146" s="21"/>
      <c r="W146" s="21"/>
      <c r="Y146" s="20"/>
      <c r="Z146" s="22"/>
      <c r="AA146" s="21"/>
      <c r="AB146" s="21"/>
      <c r="AC146" s="21"/>
      <c r="AE146" s="20"/>
      <c r="AF146" s="22"/>
      <c r="AG146" s="21"/>
      <c r="AH146" s="21"/>
      <c r="AI146" s="21"/>
      <c r="AK146" s="20"/>
      <c r="AL146" s="22"/>
      <c r="AM146" s="21"/>
      <c r="AN146" s="21"/>
      <c r="AO146" s="21"/>
      <c r="AQ146" s="20"/>
      <c r="AR146" s="22"/>
      <c r="AS146" s="21"/>
      <c r="AT146" s="21"/>
      <c r="AU146" s="21"/>
      <c r="AW146" s="20"/>
      <c r="AX146" s="22"/>
      <c r="AY146" s="21"/>
      <c r="AZ146" s="21"/>
      <c r="BA146" s="21"/>
      <c r="BC146" s="20"/>
      <c r="BD146" s="22"/>
      <c r="BE146" s="21"/>
      <c r="BF146" s="21"/>
      <c r="BG146" s="21"/>
      <c r="BI146" s="20"/>
      <c r="BJ146" s="22"/>
      <c r="BK146" s="21"/>
      <c r="BL146" s="21"/>
      <c r="BM146" s="21"/>
      <c r="BO146" s="20"/>
      <c r="BP146" s="22"/>
      <c r="BQ146" s="21"/>
      <c r="BR146" s="21"/>
      <c r="BS146" s="21"/>
      <c r="BU146" s="20"/>
      <c r="BV146" s="22"/>
      <c r="BW146" s="21"/>
      <c r="BX146" s="21"/>
      <c r="BY146" s="21"/>
      <c r="CA146" s="20"/>
      <c r="CB146" s="22"/>
      <c r="CC146" s="21"/>
      <c r="CD146" s="21"/>
      <c r="CE146" s="21"/>
      <c r="CG146" s="20"/>
      <c r="CH146" s="22"/>
      <c r="CI146" s="21"/>
      <c r="CJ146" s="21"/>
      <c r="CK146" s="21"/>
      <c r="CM146" s="20"/>
      <c r="CN146" s="22"/>
      <c r="CO146" s="21"/>
      <c r="CP146" s="21"/>
      <c r="CQ146" s="21"/>
      <c r="CS146" s="20"/>
      <c r="CT146" s="22"/>
      <c r="CU146" s="21"/>
      <c r="CV146" s="21"/>
      <c r="CW146" s="21"/>
      <c r="CY146" s="20"/>
      <c r="CZ146" s="22"/>
      <c r="DA146" s="21"/>
      <c r="DB146" s="21"/>
      <c r="DC146" s="21"/>
      <c r="DE146" s="20"/>
      <c r="DF146" s="22"/>
      <c r="DG146" s="21"/>
      <c r="DH146" s="21"/>
      <c r="DI146" s="21"/>
      <c r="DK146" s="20"/>
      <c r="DL146" s="22"/>
      <c r="DM146" s="21"/>
      <c r="DN146" s="21"/>
      <c r="DO146" s="21"/>
      <c r="DQ146" s="20"/>
      <c r="DR146" s="22"/>
      <c r="DS146" s="21"/>
      <c r="DT146" s="21"/>
      <c r="DU146" s="21"/>
      <c r="DW146" s="20"/>
      <c r="DX146" s="22"/>
      <c r="DY146" s="21"/>
      <c r="DZ146" s="21"/>
      <c r="EA146" s="21"/>
      <c r="EC146" s="20"/>
      <c r="ED146" s="22"/>
      <c r="EE146" s="21"/>
      <c r="EF146" s="21"/>
      <c r="EG146" s="21"/>
      <c r="EI146" s="20"/>
      <c r="EJ146" s="22"/>
      <c r="EK146" s="21"/>
      <c r="EL146" s="21"/>
      <c r="EM146" s="21"/>
      <c r="EO146" s="20"/>
      <c r="EP146" s="22"/>
      <c r="EQ146" s="21"/>
      <c r="ER146" s="21"/>
      <c r="ES146" s="21"/>
      <c r="EU146" s="20"/>
      <c r="EV146" s="22"/>
      <c r="EW146" s="21"/>
      <c r="EX146" s="21"/>
      <c r="EY146" s="21"/>
      <c r="FA146" s="20"/>
      <c r="FB146" s="22"/>
      <c r="FC146" s="21"/>
      <c r="FD146" s="21"/>
      <c r="FE146" s="21"/>
      <c r="FG146" s="20"/>
      <c r="FH146" s="22"/>
      <c r="FI146" s="21"/>
      <c r="FJ146" s="21"/>
      <c r="FK146" s="21"/>
      <c r="FM146" s="20"/>
      <c r="FN146" s="22"/>
      <c r="FO146" s="21"/>
      <c r="FP146" s="21"/>
      <c r="FQ146" s="21"/>
      <c r="FS146" s="20"/>
      <c r="FT146" s="22"/>
      <c r="FU146" s="21"/>
      <c r="FV146" s="21"/>
      <c r="FW146" s="21"/>
      <c r="FY146" s="20"/>
      <c r="FZ146" s="22"/>
      <c r="GA146" s="21"/>
      <c r="GB146" s="21"/>
      <c r="GC146" s="21"/>
    </row>
    <row r="147" spans="1:185" x14ac:dyDescent="0.2">
      <c r="A147" s="20"/>
      <c r="B147" s="22"/>
      <c r="C147" s="21"/>
      <c r="D147" s="21"/>
      <c r="E147" s="21"/>
      <c r="G147" s="20"/>
      <c r="H147" s="22"/>
      <c r="I147" s="21"/>
      <c r="J147" s="21"/>
      <c r="K147" s="21"/>
      <c r="M147" s="20"/>
      <c r="N147" s="22"/>
      <c r="O147" s="21"/>
      <c r="P147" s="21"/>
      <c r="Q147" s="21"/>
      <c r="S147" s="20"/>
      <c r="T147" s="22"/>
      <c r="U147" s="21"/>
      <c r="V147" s="21"/>
      <c r="W147" s="21"/>
      <c r="Y147" s="20"/>
      <c r="Z147" s="22"/>
      <c r="AA147" s="21"/>
      <c r="AB147" s="21"/>
      <c r="AC147" s="21"/>
      <c r="AE147" s="20"/>
      <c r="AF147" s="22"/>
      <c r="AG147" s="21"/>
      <c r="AH147" s="21"/>
      <c r="AI147" s="21"/>
      <c r="AK147" s="20"/>
      <c r="AL147" s="22"/>
      <c r="AM147" s="21"/>
      <c r="AN147" s="21"/>
      <c r="AO147" s="21"/>
      <c r="AQ147" s="20"/>
      <c r="AR147" s="22"/>
      <c r="AS147" s="21"/>
      <c r="AT147" s="21"/>
      <c r="AU147" s="21"/>
      <c r="AW147" s="20"/>
      <c r="AX147" s="22"/>
      <c r="AY147" s="21"/>
      <c r="AZ147" s="21"/>
      <c r="BA147" s="21"/>
      <c r="BC147" s="20"/>
      <c r="BD147" s="22"/>
      <c r="BE147" s="21"/>
      <c r="BF147" s="21"/>
      <c r="BG147" s="21"/>
      <c r="BI147" s="20"/>
      <c r="BJ147" s="22"/>
      <c r="BK147" s="21"/>
      <c r="BL147" s="21"/>
      <c r="BM147" s="21"/>
      <c r="BO147" s="20"/>
      <c r="BP147" s="22"/>
      <c r="BQ147" s="21"/>
      <c r="BR147" s="21"/>
      <c r="BS147" s="21"/>
      <c r="BU147" s="20"/>
      <c r="BV147" s="22"/>
      <c r="BW147" s="21"/>
      <c r="BX147" s="21"/>
      <c r="BY147" s="21"/>
      <c r="CA147" s="20"/>
      <c r="CB147" s="22"/>
      <c r="CC147" s="21"/>
      <c r="CD147" s="21"/>
      <c r="CE147" s="21"/>
      <c r="CG147" s="20"/>
      <c r="CH147" s="22"/>
      <c r="CI147" s="21"/>
      <c r="CJ147" s="21"/>
      <c r="CK147" s="21"/>
      <c r="CM147" s="20"/>
      <c r="CN147" s="22"/>
      <c r="CO147" s="21"/>
      <c r="CP147" s="21"/>
      <c r="CQ147" s="21"/>
      <c r="CS147" s="20"/>
      <c r="CT147" s="22"/>
      <c r="CU147" s="21"/>
      <c r="CV147" s="21"/>
      <c r="CW147" s="21"/>
      <c r="CY147" s="20"/>
      <c r="CZ147" s="22"/>
      <c r="DA147" s="21"/>
      <c r="DB147" s="21"/>
      <c r="DC147" s="21"/>
      <c r="DE147" s="20"/>
      <c r="DF147" s="22"/>
      <c r="DG147" s="21"/>
      <c r="DH147" s="21"/>
      <c r="DI147" s="21"/>
      <c r="DK147" s="20"/>
      <c r="DL147" s="22"/>
      <c r="DM147" s="21"/>
      <c r="DN147" s="21"/>
      <c r="DO147" s="21"/>
      <c r="DQ147" s="20"/>
      <c r="DR147" s="22"/>
      <c r="DS147" s="21"/>
      <c r="DT147" s="21"/>
      <c r="DU147" s="21"/>
      <c r="DW147" s="20"/>
      <c r="DX147" s="22"/>
      <c r="DY147" s="21"/>
      <c r="DZ147" s="21"/>
      <c r="EA147" s="21"/>
      <c r="EC147" s="20"/>
      <c r="ED147" s="22"/>
      <c r="EE147" s="21"/>
      <c r="EF147" s="21"/>
      <c r="EG147" s="21"/>
      <c r="EI147" s="20"/>
      <c r="EJ147" s="22"/>
      <c r="EK147" s="21"/>
      <c r="EL147" s="21"/>
      <c r="EM147" s="21"/>
      <c r="EO147" s="20"/>
      <c r="EP147" s="22"/>
      <c r="EQ147" s="21"/>
      <c r="ER147" s="21"/>
      <c r="ES147" s="21"/>
      <c r="EU147" s="20"/>
      <c r="EV147" s="22"/>
      <c r="EW147" s="21"/>
      <c r="EX147" s="21"/>
      <c r="EY147" s="21"/>
      <c r="FA147" s="20"/>
      <c r="FB147" s="22"/>
      <c r="FC147" s="21"/>
      <c r="FD147" s="21"/>
      <c r="FE147" s="21"/>
      <c r="FG147" s="20"/>
      <c r="FH147" s="22"/>
      <c r="FI147" s="21"/>
      <c r="FJ147" s="21"/>
      <c r="FK147" s="21"/>
      <c r="FM147" s="20"/>
      <c r="FN147" s="22"/>
      <c r="FO147" s="21"/>
      <c r="FP147" s="21"/>
      <c r="FQ147" s="21"/>
      <c r="FS147" s="20"/>
      <c r="FT147" s="22"/>
      <c r="FU147" s="21"/>
      <c r="FV147" s="21"/>
      <c r="FW147" s="21"/>
      <c r="FY147" s="20"/>
      <c r="FZ147" s="22"/>
      <c r="GA147" s="21"/>
      <c r="GB147" s="21"/>
      <c r="GC147" s="21"/>
    </row>
    <row r="148" spans="1:185" x14ac:dyDescent="0.2">
      <c r="A148" s="20"/>
      <c r="B148" s="22"/>
      <c r="C148" s="21"/>
      <c r="D148" s="21"/>
      <c r="E148" s="21"/>
      <c r="G148" s="20"/>
      <c r="H148" s="22"/>
      <c r="I148" s="21"/>
      <c r="J148" s="21"/>
      <c r="K148" s="21"/>
      <c r="M148" s="20"/>
      <c r="N148" s="22"/>
      <c r="O148" s="21"/>
      <c r="P148" s="21"/>
      <c r="Q148" s="21"/>
      <c r="S148" s="20"/>
      <c r="T148" s="22"/>
      <c r="U148" s="21"/>
      <c r="V148" s="21"/>
      <c r="W148" s="21"/>
      <c r="Y148" s="20"/>
      <c r="Z148" s="22"/>
      <c r="AA148" s="21"/>
      <c r="AB148" s="21"/>
      <c r="AC148" s="21"/>
      <c r="AE148" s="20"/>
      <c r="AF148" s="22"/>
      <c r="AG148" s="21"/>
      <c r="AH148" s="21"/>
      <c r="AI148" s="21"/>
      <c r="AK148" s="20"/>
      <c r="AL148" s="22"/>
      <c r="AM148" s="21"/>
      <c r="AN148" s="21"/>
      <c r="AO148" s="21"/>
      <c r="AQ148" s="20"/>
      <c r="AR148" s="22"/>
      <c r="AS148" s="21"/>
      <c r="AT148" s="21"/>
      <c r="AU148" s="21"/>
      <c r="AW148" s="20"/>
      <c r="AX148" s="22"/>
      <c r="AY148" s="21"/>
      <c r="AZ148" s="21"/>
      <c r="BA148" s="21"/>
      <c r="BC148" s="20"/>
      <c r="BD148" s="22"/>
      <c r="BE148" s="21"/>
      <c r="BF148" s="21"/>
      <c r="BG148" s="21"/>
      <c r="BI148" s="20"/>
      <c r="BJ148" s="22"/>
      <c r="BK148" s="21"/>
      <c r="BL148" s="21"/>
      <c r="BM148" s="21"/>
      <c r="BO148" s="20"/>
      <c r="BP148" s="22"/>
      <c r="BQ148" s="21"/>
      <c r="BR148" s="21"/>
      <c r="BS148" s="21"/>
      <c r="BU148" s="20"/>
      <c r="BV148" s="22"/>
      <c r="BW148" s="21"/>
      <c r="BX148" s="21"/>
      <c r="BY148" s="21"/>
      <c r="CA148" s="20"/>
      <c r="CB148" s="22"/>
      <c r="CC148" s="21"/>
      <c r="CD148" s="21"/>
      <c r="CE148" s="21"/>
      <c r="CG148" s="20"/>
      <c r="CH148" s="22"/>
      <c r="CI148" s="21"/>
      <c r="CJ148" s="21"/>
      <c r="CK148" s="21"/>
      <c r="CM148" s="20"/>
      <c r="CN148" s="22"/>
      <c r="CO148" s="21"/>
      <c r="CP148" s="21"/>
      <c r="CQ148" s="21"/>
      <c r="CS148" s="20"/>
      <c r="CT148" s="22"/>
      <c r="CU148" s="21"/>
      <c r="CV148" s="21"/>
      <c r="CW148" s="21"/>
      <c r="CY148" s="20"/>
      <c r="CZ148" s="22"/>
      <c r="DA148" s="21"/>
      <c r="DB148" s="21"/>
      <c r="DC148" s="21"/>
      <c r="DE148" s="20"/>
      <c r="DF148" s="22"/>
      <c r="DG148" s="21"/>
      <c r="DH148" s="21"/>
      <c r="DI148" s="21"/>
      <c r="DK148" s="20"/>
      <c r="DL148" s="22"/>
      <c r="DM148" s="21"/>
      <c r="DN148" s="21"/>
      <c r="DO148" s="21"/>
      <c r="DQ148" s="20"/>
      <c r="DR148" s="22"/>
      <c r="DS148" s="21"/>
      <c r="DT148" s="21"/>
      <c r="DU148" s="21"/>
      <c r="DW148" s="20"/>
      <c r="DX148" s="22"/>
      <c r="DY148" s="21"/>
      <c r="DZ148" s="21"/>
      <c r="EA148" s="21"/>
      <c r="EC148" s="20"/>
      <c r="ED148" s="22"/>
      <c r="EE148" s="21"/>
      <c r="EF148" s="21"/>
      <c r="EG148" s="21"/>
      <c r="EI148" s="20"/>
      <c r="EJ148" s="22"/>
      <c r="EK148" s="21"/>
      <c r="EL148" s="21"/>
      <c r="EM148" s="21"/>
      <c r="EO148" s="20"/>
      <c r="EP148" s="22"/>
      <c r="EQ148" s="21"/>
      <c r="ER148" s="21"/>
      <c r="ES148" s="21"/>
      <c r="EU148" s="20"/>
      <c r="EV148" s="22"/>
      <c r="EW148" s="21"/>
      <c r="EX148" s="21"/>
      <c r="EY148" s="21"/>
      <c r="FA148" s="20"/>
      <c r="FB148" s="22"/>
      <c r="FC148" s="21"/>
      <c r="FD148" s="21"/>
      <c r="FE148" s="21"/>
      <c r="FG148" s="20"/>
      <c r="FH148" s="22"/>
      <c r="FI148" s="21"/>
      <c r="FJ148" s="21"/>
      <c r="FK148" s="21"/>
      <c r="FM148" s="20"/>
      <c r="FN148" s="22"/>
      <c r="FO148" s="21"/>
      <c r="FP148" s="21"/>
      <c r="FQ148" s="21"/>
      <c r="FS148" s="20"/>
      <c r="FT148" s="22"/>
      <c r="FU148" s="21"/>
      <c r="FV148" s="21"/>
      <c r="FW148" s="21"/>
      <c r="FY148" s="20"/>
      <c r="FZ148" s="22"/>
      <c r="GA148" s="21"/>
      <c r="GB148" s="21"/>
      <c r="GC148" s="21"/>
    </row>
    <row r="149" spans="1:185" x14ac:dyDescent="0.2">
      <c r="A149" s="20"/>
      <c r="B149" s="22"/>
      <c r="C149" s="21"/>
      <c r="D149" s="21"/>
      <c r="E149" s="21"/>
      <c r="G149" s="20"/>
      <c r="H149" s="22"/>
      <c r="I149" s="21"/>
      <c r="J149" s="21"/>
      <c r="K149" s="21"/>
      <c r="M149" s="20"/>
      <c r="N149" s="22"/>
      <c r="O149" s="21"/>
      <c r="P149" s="21"/>
      <c r="Q149" s="21"/>
      <c r="S149" s="20"/>
      <c r="T149" s="22"/>
      <c r="U149" s="21"/>
      <c r="V149" s="21"/>
      <c r="W149" s="21"/>
      <c r="Y149" s="20"/>
      <c r="Z149" s="22"/>
      <c r="AA149" s="21"/>
      <c r="AB149" s="21"/>
      <c r="AC149" s="21"/>
      <c r="AE149" s="20"/>
      <c r="AF149" s="22"/>
      <c r="AG149" s="21"/>
      <c r="AH149" s="21"/>
      <c r="AI149" s="21"/>
      <c r="AK149" s="20"/>
      <c r="AL149" s="22"/>
      <c r="AM149" s="21"/>
      <c r="AN149" s="21"/>
      <c r="AO149" s="21"/>
      <c r="AQ149" s="20"/>
      <c r="AR149" s="22"/>
      <c r="AS149" s="21"/>
      <c r="AT149" s="21"/>
      <c r="AU149" s="21"/>
      <c r="AW149" s="20"/>
      <c r="AX149" s="22"/>
      <c r="AY149" s="21"/>
      <c r="AZ149" s="21"/>
      <c r="BA149" s="21"/>
      <c r="BC149" s="20"/>
      <c r="BD149" s="22"/>
      <c r="BE149" s="21"/>
      <c r="BF149" s="21"/>
      <c r="BG149" s="21"/>
      <c r="BI149" s="20"/>
      <c r="BJ149" s="22"/>
      <c r="BK149" s="21"/>
      <c r="BL149" s="21"/>
      <c r="BM149" s="21"/>
      <c r="BO149" s="20"/>
      <c r="BP149" s="22"/>
      <c r="BQ149" s="21"/>
      <c r="BR149" s="21"/>
      <c r="BS149" s="21"/>
      <c r="BU149" s="20"/>
      <c r="BV149" s="22"/>
      <c r="BW149" s="21"/>
      <c r="BX149" s="21"/>
      <c r="BY149" s="21"/>
      <c r="CA149" s="20"/>
      <c r="CB149" s="22"/>
      <c r="CC149" s="21"/>
      <c r="CD149" s="21"/>
      <c r="CE149" s="21"/>
      <c r="CG149" s="20"/>
      <c r="CH149" s="22"/>
      <c r="CI149" s="21"/>
      <c r="CJ149" s="21"/>
      <c r="CK149" s="21"/>
      <c r="CM149" s="20"/>
      <c r="CN149" s="22"/>
      <c r="CO149" s="21"/>
      <c r="CP149" s="21"/>
      <c r="CQ149" s="21"/>
      <c r="CS149" s="20"/>
      <c r="CT149" s="22"/>
      <c r="CU149" s="21"/>
      <c r="CV149" s="21"/>
      <c r="CW149" s="21"/>
      <c r="CY149" s="20"/>
      <c r="CZ149" s="22"/>
      <c r="DA149" s="21"/>
      <c r="DB149" s="21"/>
      <c r="DC149" s="21"/>
      <c r="DE149" s="20"/>
      <c r="DF149" s="22"/>
      <c r="DG149" s="21"/>
      <c r="DH149" s="21"/>
      <c r="DI149" s="21"/>
      <c r="DK149" s="20"/>
      <c r="DL149" s="22"/>
      <c r="DM149" s="21"/>
      <c r="DN149" s="21"/>
      <c r="DO149" s="21"/>
      <c r="DQ149" s="20"/>
      <c r="DR149" s="22"/>
      <c r="DS149" s="21"/>
      <c r="DT149" s="21"/>
      <c r="DU149" s="21"/>
      <c r="DW149" s="20"/>
      <c r="DX149" s="22"/>
      <c r="DY149" s="21"/>
      <c r="DZ149" s="21"/>
      <c r="EA149" s="21"/>
      <c r="EC149" s="20"/>
      <c r="ED149" s="22"/>
      <c r="EE149" s="21"/>
      <c r="EF149" s="21"/>
      <c r="EG149" s="21"/>
      <c r="EI149" s="20"/>
      <c r="EJ149" s="22"/>
      <c r="EK149" s="21"/>
      <c r="EL149" s="21"/>
      <c r="EM149" s="21"/>
      <c r="EO149" s="20"/>
      <c r="EP149" s="22"/>
      <c r="EQ149" s="21"/>
      <c r="ER149" s="21"/>
      <c r="ES149" s="21"/>
      <c r="EU149" s="20"/>
      <c r="EV149" s="22"/>
      <c r="EW149" s="21"/>
      <c r="EX149" s="21"/>
      <c r="EY149" s="21"/>
      <c r="FA149" s="20"/>
      <c r="FB149" s="22"/>
      <c r="FC149" s="21"/>
      <c r="FD149" s="21"/>
      <c r="FE149" s="21"/>
      <c r="FG149" s="20"/>
      <c r="FH149" s="22"/>
      <c r="FI149" s="21"/>
      <c r="FJ149" s="21"/>
      <c r="FK149" s="21"/>
      <c r="FM149" s="20"/>
      <c r="FN149" s="22"/>
      <c r="FO149" s="21"/>
      <c r="FP149" s="21"/>
      <c r="FQ149" s="21"/>
      <c r="FS149" s="20"/>
      <c r="FT149" s="22"/>
      <c r="FU149" s="21"/>
      <c r="FV149" s="21"/>
      <c r="FW149" s="21"/>
      <c r="FY149" s="20"/>
      <c r="FZ149" s="22"/>
      <c r="GA149" s="21"/>
      <c r="GB149" s="21"/>
      <c r="GC149" s="21"/>
    </row>
    <row r="150" spans="1:185" x14ac:dyDescent="0.2">
      <c r="A150" s="20"/>
      <c r="B150" s="22"/>
      <c r="C150" s="21"/>
      <c r="D150" s="21"/>
      <c r="E150" s="21"/>
      <c r="G150" s="20"/>
      <c r="H150" s="22"/>
      <c r="I150" s="21"/>
      <c r="J150" s="21"/>
      <c r="K150" s="21"/>
      <c r="M150" s="20"/>
      <c r="N150" s="22"/>
      <c r="O150" s="21"/>
      <c r="P150" s="21"/>
      <c r="Q150" s="21"/>
      <c r="S150" s="20"/>
      <c r="T150" s="22"/>
      <c r="U150" s="21"/>
      <c r="V150" s="21"/>
      <c r="W150" s="21"/>
      <c r="Y150" s="20"/>
      <c r="Z150" s="22"/>
      <c r="AA150" s="21"/>
      <c r="AB150" s="21"/>
      <c r="AC150" s="21"/>
      <c r="AE150" s="20"/>
      <c r="AF150" s="22"/>
      <c r="AG150" s="21"/>
      <c r="AH150" s="21"/>
      <c r="AI150" s="21"/>
      <c r="AK150" s="20"/>
      <c r="AL150" s="22"/>
      <c r="AM150" s="21"/>
      <c r="AN150" s="21"/>
      <c r="AO150" s="21"/>
      <c r="AQ150" s="20"/>
      <c r="AR150" s="22"/>
      <c r="AS150" s="21"/>
      <c r="AT150" s="21"/>
      <c r="AU150" s="21"/>
      <c r="AW150" s="20"/>
      <c r="AX150" s="22"/>
      <c r="AY150" s="21"/>
      <c r="AZ150" s="21"/>
      <c r="BA150" s="21"/>
      <c r="BC150" s="20"/>
      <c r="BD150" s="22"/>
      <c r="BE150" s="21"/>
      <c r="BF150" s="21"/>
      <c r="BG150" s="21"/>
      <c r="BI150" s="20"/>
      <c r="BJ150" s="22"/>
      <c r="BK150" s="21"/>
      <c r="BL150" s="21"/>
      <c r="BM150" s="21"/>
      <c r="BO150" s="20"/>
      <c r="BP150" s="22"/>
      <c r="BQ150" s="21"/>
      <c r="BR150" s="21"/>
      <c r="BS150" s="21"/>
      <c r="BU150" s="20"/>
      <c r="BV150" s="22"/>
      <c r="BW150" s="21"/>
      <c r="BX150" s="21"/>
      <c r="BY150" s="21"/>
      <c r="CA150" s="20"/>
      <c r="CB150" s="22"/>
      <c r="CC150" s="21"/>
      <c r="CD150" s="21"/>
      <c r="CE150" s="21"/>
      <c r="CG150" s="20"/>
      <c r="CH150" s="22"/>
      <c r="CI150" s="21"/>
      <c r="CJ150" s="21"/>
      <c r="CK150" s="21"/>
      <c r="CM150" s="20"/>
      <c r="CN150" s="22"/>
      <c r="CO150" s="21"/>
      <c r="CP150" s="21"/>
      <c r="CQ150" s="21"/>
      <c r="CS150" s="20"/>
      <c r="CT150" s="22"/>
      <c r="CU150" s="21"/>
      <c r="CV150" s="21"/>
      <c r="CW150" s="21"/>
      <c r="CY150" s="20"/>
      <c r="CZ150" s="22"/>
      <c r="DA150" s="21"/>
      <c r="DB150" s="21"/>
      <c r="DC150" s="21"/>
      <c r="DE150" s="20"/>
      <c r="DF150" s="22"/>
      <c r="DG150" s="21"/>
      <c r="DH150" s="21"/>
      <c r="DI150" s="21"/>
      <c r="DK150" s="20"/>
      <c r="DL150" s="22"/>
      <c r="DM150" s="21"/>
      <c r="DN150" s="21"/>
      <c r="DO150" s="21"/>
      <c r="DQ150" s="20"/>
      <c r="DR150" s="22"/>
      <c r="DS150" s="21"/>
      <c r="DT150" s="21"/>
      <c r="DU150" s="21"/>
      <c r="DW150" s="20"/>
      <c r="DX150" s="22"/>
      <c r="DY150" s="21"/>
      <c r="DZ150" s="21"/>
      <c r="EA150" s="21"/>
      <c r="EC150" s="20"/>
      <c r="ED150" s="22"/>
      <c r="EE150" s="21"/>
      <c r="EF150" s="21"/>
      <c r="EG150" s="21"/>
      <c r="EI150" s="20"/>
      <c r="EJ150" s="22"/>
      <c r="EK150" s="21"/>
      <c r="EL150" s="21"/>
      <c r="EM150" s="21"/>
      <c r="EO150" s="20"/>
      <c r="EP150" s="22"/>
      <c r="EQ150" s="21"/>
      <c r="ER150" s="21"/>
      <c r="ES150" s="21"/>
      <c r="EU150" s="20"/>
      <c r="EV150" s="22"/>
      <c r="EW150" s="21"/>
      <c r="EX150" s="21"/>
      <c r="EY150" s="21"/>
      <c r="FA150" s="20"/>
      <c r="FB150" s="22"/>
      <c r="FC150" s="21"/>
      <c r="FD150" s="21"/>
      <c r="FE150" s="21"/>
      <c r="FG150" s="20"/>
      <c r="FH150" s="22"/>
      <c r="FI150" s="21"/>
      <c r="FJ150" s="21"/>
      <c r="FK150" s="21"/>
      <c r="FM150" s="20"/>
      <c r="FN150" s="22"/>
      <c r="FO150" s="21"/>
      <c r="FP150" s="21"/>
      <c r="FQ150" s="21"/>
      <c r="FS150" s="20"/>
      <c r="FT150" s="22"/>
      <c r="FU150" s="21"/>
      <c r="FV150" s="21"/>
      <c r="FW150" s="21"/>
      <c r="FY150" s="20"/>
      <c r="FZ150" s="22"/>
      <c r="GA150" s="21"/>
      <c r="GB150" s="21"/>
      <c r="GC150" s="21"/>
    </row>
    <row r="151" spans="1:185" x14ac:dyDescent="0.2">
      <c r="A151" s="20"/>
      <c r="B151" s="22"/>
      <c r="C151" s="21"/>
      <c r="D151" s="21"/>
      <c r="E151" s="21"/>
      <c r="G151" s="20"/>
      <c r="H151" s="22"/>
      <c r="I151" s="21"/>
      <c r="J151" s="21"/>
      <c r="K151" s="21"/>
      <c r="M151" s="20"/>
      <c r="N151" s="22"/>
      <c r="O151" s="21"/>
      <c r="P151" s="21"/>
      <c r="Q151" s="21"/>
      <c r="S151" s="20"/>
      <c r="T151" s="22"/>
      <c r="U151" s="21"/>
      <c r="V151" s="21"/>
      <c r="W151" s="21"/>
      <c r="Y151" s="20"/>
      <c r="Z151" s="22"/>
      <c r="AA151" s="21"/>
      <c r="AB151" s="21"/>
      <c r="AC151" s="21"/>
      <c r="AE151" s="20"/>
      <c r="AF151" s="22"/>
      <c r="AG151" s="21"/>
      <c r="AH151" s="21"/>
      <c r="AI151" s="21"/>
      <c r="AK151" s="20"/>
      <c r="AL151" s="22"/>
      <c r="AM151" s="21"/>
      <c r="AN151" s="21"/>
      <c r="AO151" s="21"/>
      <c r="AQ151" s="20"/>
      <c r="AR151" s="22"/>
      <c r="AS151" s="21"/>
      <c r="AT151" s="21"/>
      <c r="AU151" s="21"/>
      <c r="AW151" s="20"/>
      <c r="AX151" s="22"/>
      <c r="AY151" s="21"/>
      <c r="AZ151" s="21"/>
      <c r="BA151" s="21"/>
      <c r="BC151" s="20"/>
      <c r="BD151" s="22"/>
      <c r="BE151" s="21"/>
      <c r="BF151" s="21"/>
      <c r="BG151" s="21"/>
      <c r="BI151" s="20"/>
      <c r="BJ151" s="22"/>
      <c r="BK151" s="21"/>
      <c r="BL151" s="21"/>
      <c r="BM151" s="21"/>
      <c r="BO151" s="20"/>
      <c r="BP151" s="22"/>
      <c r="BQ151" s="21"/>
      <c r="BR151" s="21"/>
      <c r="BS151" s="21"/>
      <c r="BU151" s="20"/>
      <c r="BV151" s="22"/>
      <c r="BW151" s="21"/>
      <c r="BX151" s="21"/>
      <c r="BY151" s="21"/>
      <c r="CA151" s="20"/>
      <c r="CB151" s="22"/>
      <c r="CC151" s="21"/>
      <c r="CD151" s="21"/>
      <c r="CE151" s="21"/>
      <c r="CG151" s="20"/>
      <c r="CH151" s="22"/>
      <c r="CI151" s="21"/>
      <c r="CJ151" s="21"/>
      <c r="CK151" s="21"/>
      <c r="CM151" s="20"/>
      <c r="CN151" s="22"/>
      <c r="CO151" s="21"/>
      <c r="CP151" s="21"/>
      <c r="CQ151" s="21"/>
      <c r="CS151" s="20"/>
      <c r="CT151" s="22"/>
      <c r="CU151" s="21"/>
      <c r="CV151" s="21"/>
      <c r="CW151" s="21"/>
      <c r="CY151" s="20"/>
      <c r="CZ151" s="22"/>
      <c r="DA151" s="21"/>
      <c r="DB151" s="21"/>
      <c r="DC151" s="21"/>
      <c r="DE151" s="20"/>
      <c r="DF151" s="22"/>
      <c r="DG151" s="21"/>
      <c r="DH151" s="21"/>
      <c r="DI151" s="21"/>
      <c r="DK151" s="20"/>
      <c r="DL151" s="22"/>
      <c r="DM151" s="21"/>
      <c r="DN151" s="21"/>
      <c r="DO151" s="21"/>
      <c r="DQ151" s="20"/>
      <c r="DR151" s="22"/>
      <c r="DS151" s="21"/>
      <c r="DT151" s="21"/>
      <c r="DU151" s="21"/>
      <c r="DW151" s="20"/>
      <c r="DX151" s="22"/>
      <c r="DY151" s="21"/>
      <c r="DZ151" s="21"/>
      <c r="EA151" s="21"/>
      <c r="EC151" s="20"/>
      <c r="ED151" s="22"/>
      <c r="EE151" s="21"/>
      <c r="EF151" s="21"/>
      <c r="EG151" s="21"/>
      <c r="EI151" s="20"/>
      <c r="EJ151" s="22"/>
      <c r="EK151" s="21"/>
      <c r="EL151" s="21"/>
      <c r="EM151" s="21"/>
      <c r="EO151" s="20"/>
      <c r="EP151" s="22"/>
      <c r="EQ151" s="21"/>
      <c r="ER151" s="21"/>
      <c r="ES151" s="21"/>
      <c r="EU151" s="20"/>
      <c r="EV151" s="22"/>
      <c r="EW151" s="21"/>
      <c r="EX151" s="21"/>
      <c r="EY151" s="21"/>
      <c r="FA151" s="20"/>
      <c r="FB151" s="22"/>
      <c r="FC151" s="21"/>
      <c r="FD151" s="21"/>
      <c r="FE151" s="21"/>
      <c r="FG151" s="20"/>
      <c r="FH151" s="22"/>
      <c r="FI151" s="21"/>
      <c r="FJ151" s="21"/>
      <c r="FK151" s="21"/>
      <c r="FM151" s="20"/>
      <c r="FN151" s="22"/>
      <c r="FO151" s="21"/>
      <c r="FP151" s="21"/>
      <c r="FQ151" s="21"/>
      <c r="FS151" s="20"/>
      <c r="FT151" s="22"/>
      <c r="FU151" s="21"/>
      <c r="FV151" s="21"/>
      <c r="FW151" s="21"/>
      <c r="FY151" s="20"/>
      <c r="FZ151" s="22"/>
      <c r="GA151" s="21"/>
      <c r="GB151" s="21"/>
      <c r="GC151" s="21"/>
    </row>
    <row r="152" spans="1:185" x14ac:dyDescent="0.2">
      <c r="A152" s="20"/>
      <c r="B152" s="22"/>
      <c r="C152" s="21"/>
      <c r="D152" s="21"/>
      <c r="E152" s="21"/>
      <c r="G152" s="20"/>
      <c r="H152" s="22"/>
      <c r="I152" s="21"/>
      <c r="J152" s="21"/>
      <c r="K152" s="21"/>
      <c r="M152" s="20"/>
      <c r="N152" s="22"/>
      <c r="O152" s="21"/>
      <c r="P152" s="21"/>
      <c r="Q152" s="21"/>
      <c r="S152" s="20"/>
      <c r="T152" s="22"/>
      <c r="U152" s="21"/>
      <c r="V152" s="21"/>
      <c r="W152" s="21"/>
      <c r="Y152" s="20"/>
      <c r="Z152" s="22"/>
      <c r="AA152" s="21"/>
      <c r="AB152" s="21"/>
      <c r="AC152" s="21"/>
      <c r="AE152" s="20"/>
      <c r="AF152" s="22"/>
      <c r="AG152" s="21"/>
      <c r="AH152" s="21"/>
      <c r="AI152" s="21"/>
      <c r="AK152" s="20"/>
      <c r="AL152" s="22"/>
      <c r="AM152" s="21"/>
      <c r="AN152" s="21"/>
      <c r="AO152" s="21"/>
      <c r="AQ152" s="20"/>
      <c r="AR152" s="22"/>
      <c r="AS152" s="21"/>
      <c r="AT152" s="21"/>
      <c r="AU152" s="21"/>
      <c r="AW152" s="20"/>
      <c r="AX152" s="22"/>
      <c r="AY152" s="21"/>
      <c r="AZ152" s="21"/>
      <c r="BA152" s="21"/>
      <c r="BC152" s="20"/>
      <c r="BD152" s="22"/>
      <c r="BE152" s="21"/>
      <c r="BF152" s="21"/>
      <c r="BG152" s="21"/>
      <c r="BI152" s="20"/>
      <c r="BJ152" s="22"/>
      <c r="BK152" s="21"/>
      <c r="BL152" s="21"/>
      <c r="BM152" s="21"/>
      <c r="BO152" s="20"/>
      <c r="BP152" s="22"/>
      <c r="BQ152" s="21"/>
      <c r="BR152" s="21"/>
      <c r="BS152" s="21"/>
      <c r="BU152" s="20"/>
      <c r="BV152" s="22"/>
      <c r="BW152" s="21"/>
      <c r="BX152" s="21"/>
      <c r="BY152" s="21"/>
      <c r="CA152" s="20"/>
      <c r="CB152" s="22"/>
      <c r="CC152" s="21"/>
      <c r="CD152" s="21"/>
      <c r="CE152" s="21"/>
      <c r="CG152" s="20"/>
      <c r="CH152" s="22"/>
      <c r="CI152" s="21"/>
      <c r="CJ152" s="21"/>
      <c r="CK152" s="21"/>
      <c r="CM152" s="20"/>
      <c r="CN152" s="22"/>
      <c r="CO152" s="21"/>
      <c r="CP152" s="21"/>
      <c r="CQ152" s="21"/>
      <c r="CS152" s="20"/>
      <c r="CT152" s="22"/>
      <c r="CU152" s="21"/>
      <c r="CV152" s="21"/>
      <c r="CW152" s="21"/>
      <c r="CY152" s="20"/>
      <c r="CZ152" s="22"/>
      <c r="DA152" s="21"/>
      <c r="DB152" s="21"/>
      <c r="DC152" s="21"/>
      <c r="DE152" s="20"/>
      <c r="DF152" s="22"/>
      <c r="DG152" s="21"/>
      <c r="DH152" s="21"/>
      <c r="DI152" s="21"/>
      <c r="DK152" s="20"/>
      <c r="DL152" s="22"/>
      <c r="DM152" s="21"/>
      <c r="DN152" s="21"/>
      <c r="DO152" s="21"/>
      <c r="DQ152" s="20"/>
      <c r="DR152" s="22"/>
      <c r="DS152" s="21"/>
      <c r="DT152" s="21"/>
      <c r="DU152" s="21"/>
      <c r="DW152" s="20"/>
      <c r="DX152" s="22"/>
      <c r="DY152" s="21"/>
      <c r="DZ152" s="21"/>
      <c r="EA152" s="21"/>
      <c r="EC152" s="20"/>
      <c r="ED152" s="22"/>
      <c r="EE152" s="21"/>
      <c r="EF152" s="21"/>
      <c r="EG152" s="21"/>
      <c r="EI152" s="20"/>
      <c r="EJ152" s="22"/>
      <c r="EK152" s="21"/>
      <c r="EL152" s="21"/>
      <c r="EM152" s="21"/>
      <c r="EO152" s="20"/>
      <c r="EP152" s="22"/>
      <c r="EQ152" s="21"/>
      <c r="ER152" s="21"/>
      <c r="ES152" s="21"/>
      <c r="EU152" s="20"/>
      <c r="EV152" s="22"/>
      <c r="EW152" s="21"/>
      <c r="EX152" s="21"/>
      <c r="EY152" s="21"/>
      <c r="FA152" s="20"/>
      <c r="FB152" s="22"/>
      <c r="FC152" s="21"/>
      <c r="FD152" s="21"/>
      <c r="FE152" s="21"/>
      <c r="FG152" s="20"/>
      <c r="FH152" s="22"/>
      <c r="FI152" s="21"/>
      <c r="FJ152" s="21"/>
      <c r="FK152" s="21"/>
      <c r="FM152" s="20"/>
      <c r="FN152" s="22"/>
      <c r="FO152" s="21"/>
      <c r="FP152" s="21"/>
      <c r="FQ152" s="21"/>
      <c r="FS152" s="20"/>
      <c r="FT152" s="22"/>
      <c r="FU152" s="21"/>
      <c r="FV152" s="21"/>
      <c r="FW152" s="21"/>
      <c r="FY152" s="20"/>
      <c r="FZ152" s="22"/>
      <c r="GA152" s="21"/>
      <c r="GB152" s="21"/>
      <c r="GC152" s="21"/>
    </row>
    <row r="153" spans="1:185" x14ac:dyDescent="0.2">
      <c r="A153" s="20"/>
      <c r="B153" s="22"/>
      <c r="C153" s="21"/>
      <c r="D153" s="21"/>
      <c r="E153" s="21"/>
      <c r="G153" s="20"/>
      <c r="H153" s="22"/>
      <c r="I153" s="21"/>
      <c r="J153" s="21"/>
      <c r="K153" s="21"/>
      <c r="M153" s="20"/>
      <c r="N153" s="22"/>
      <c r="O153" s="21"/>
      <c r="P153" s="21"/>
      <c r="Q153" s="21"/>
      <c r="S153" s="20"/>
      <c r="T153" s="22"/>
      <c r="U153" s="21"/>
      <c r="V153" s="21"/>
      <c r="W153" s="21"/>
      <c r="Y153" s="20"/>
      <c r="Z153" s="22"/>
      <c r="AA153" s="21"/>
      <c r="AB153" s="21"/>
      <c r="AC153" s="21"/>
      <c r="AE153" s="20"/>
      <c r="AF153" s="22"/>
      <c r="AG153" s="21"/>
      <c r="AH153" s="21"/>
      <c r="AI153" s="21"/>
      <c r="AK153" s="20"/>
      <c r="AL153" s="22"/>
      <c r="AM153" s="21"/>
      <c r="AN153" s="21"/>
      <c r="AO153" s="21"/>
      <c r="AQ153" s="20"/>
      <c r="AR153" s="22"/>
      <c r="AS153" s="21"/>
      <c r="AT153" s="21"/>
      <c r="AU153" s="21"/>
      <c r="AW153" s="20"/>
      <c r="AX153" s="22"/>
      <c r="AY153" s="21"/>
      <c r="AZ153" s="21"/>
      <c r="BA153" s="21"/>
      <c r="BC153" s="20"/>
      <c r="BD153" s="22"/>
      <c r="BE153" s="21"/>
      <c r="BF153" s="21"/>
      <c r="BG153" s="21"/>
      <c r="BI153" s="20"/>
      <c r="BJ153" s="22"/>
      <c r="BK153" s="21"/>
      <c r="BL153" s="21"/>
      <c r="BM153" s="21"/>
      <c r="BO153" s="20"/>
      <c r="BP153" s="22"/>
      <c r="BQ153" s="21"/>
      <c r="BR153" s="21"/>
      <c r="BS153" s="21"/>
      <c r="BU153" s="20"/>
      <c r="BV153" s="22"/>
      <c r="BW153" s="21"/>
      <c r="BX153" s="21"/>
      <c r="BY153" s="21"/>
      <c r="CA153" s="20"/>
      <c r="CB153" s="22"/>
      <c r="CC153" s="21"/>
      <c r="CD153" s="21"/>
      <c r="CE153" s="21"/>
      <c r="CG153" s="20"/>
      <c r="CH153" s="22"/>
      <c r="CI153" s="21"/>
      <c r="CJ153" s="21"/>
      <c r="CK153" s="21"/>
      <c r="CM153" s="20"/>
      <c r="CN153" s="22"/>
      <c r="CO153" s="21"/>
      <c r="CP153" s="21"/>
      <c r="CQ153" s="21"/>
      <c r="CS153" s="20"/>
      <c r="CT153" s="22"/>
      <c r="CU153" s="21"/>
      <c r="CV153" s="21"/>
      <c r="CW153" s="21"/>
      <c r="CY153" s="20"/>
      <c r="CZ153" s="22"/>
      <c r="DA153" s="21"/>
      <c r="DB153" s="21"/>
      <c r="DC153" s="21"/>
      <c r="DE153" s="20"/>
      <c r="DF153" s="22"/>
      <c r="DG153" s="21"/>
      <c r="DH153" s="21"/>
      <c r="DI153" s="21"/>
      <c r="DK153" s="20"/>
      <c r="DL153" s="22"/>
      <c r="DM153" s="21"/>
      <c r="DN153" s="21"/>
      <c r="DO153" s="21"/>
      <c r="DQ153" s="20"/>
      <c r="DR153" s="22"/>
      <c r="DS153" s="21"/>
      <c r="DT153" s="21"/>
      <c r="DU153" s="21"/>
      <c r="DW153" s="20"/>
      <c r="DX153" s="22"/>
      <c r="DY153" s="21"/>
      <c r="DZ153" s="21"/>
      <c r="EA153" s="21"/>
      <c r="EC153" s="20"/>
      <c r="ED153" s="22"/>
      <c r="EE153" s="21"/>
      <c r="EF153" s="21"/>
      <c r="EG153" s="21"/>
      <c r="EI153" s="20"/>
      <c r="EJ153" s="22"/>
      <c r="EK153" s="21"/>
      <c r="EL153" s="21"/>
      <c r="EM153" s="21"/>
      <c r="EO153" s="20"/>
      <c r="EP153" s="22"/>
      <c r="EQ153" s="21"/>
      <c r="ER153" s="21"/>
      <c r="ES153" s="21"/>
      <c r="EU153" s="20"/>
      <c r="EV153" s="22"/>
      <c r="EW153" s="21"/>
      <c r="EX153" s="21"/>
      <c r="EY153" s="21"/>
      <c r="FA153" s="20"/>
      <c r="FB153" s="22"/>
      <c r="FC153" s="21"/>
      <c r="FD153" s="21"/>
      <c r="FE153" s="21"/>
      <c r="FG153" s="20"/>
      <c r="FH153" s="22"/>
      <c r="FI153" s="21"/>
      <c r="FJ153" s="21"/>
      <c r="FK153" s="21"/>
      <c r="FM153" s="20"/>
      <c r="FN153" s="22"/>
      <c r="FO153" s="21"/>
      <c r="FP153" s="21"/>
      <c r="FQ153" s="21"/>
      <c r="FS153" s="20"/>
      <c r="FT153" s="22"/>
      <c r="FU153" s="21"/>
      <c r="FV153" s="21"/>
      <c r="FW153" s="21"/>
      <c r="FY153" s="20"/>
      <c r="FZ153" s="22"/>
      <c r="GA153" s="21"/>
      <c r="GB153" s="21"/>
      <c r="GC153" s="21"/>
    </row>
    <row r="154" spans="1:185" x14ac:dyDescent="0.2">
      <c r="A154" s="20"/>
      <c r="B154" s="22"/>
      <c r="C154" s="21"/>
      <c r="D154" s="21"/>
      <c r="E154" s="21"/>
      <c r="G154" s="20"/>
      <c r="H154" s="22"/>
      <c r="I154" s="21"/>
      <c r="J154" s="21"/>
      <c r="K154" s="21"/>
      <c r="M154" s="20"/>
      <c r="N154" s="22"/>
      <c r="O154" s="21"/>
      <c r="P154" s="21"/>
      <c r="Q154" s="21"/>
      <c r="S154" s="20"/>
      <c r="T154" s="22"/>
      <c r="U154" s="21"/>
      <c r="V154" s="21"/>
      <c r="W154" s="21"/>
      <c r="Y154" s="20"/>
      <c r="Z154" s="22"/>
      <c r="AA154" s="21"/>
      <c r="AB154" s="21"/>
      <c r="AC154" s="21"/>
      <c r="AE154" s="20"/>
      <c r="AF154" s="22"/>
      <c r="AG154" s="21"/>
      <c r="AH154" s="21"/>
      <c r="AI154" s="21"/>
      <c r="AK154" s="20"/>
      <c r="AL154" s="22"/>
      <c r="AM154" s="21"/>
      <c r="AN154" s="21"/>
      <c r="AO154" s="21"/>
      <c r="AQ154" s="20"/>
      <c r="AR154" s="22"/>
      <c r="AS154" s="21"/>
      <c r="AT154" s="21"/>
      <c r="AU154" s="21"/>
      <c r="AW154" s="20"/>
      <c r="AX154" s="22"/>
      <c r="AY154" s="21"/>
      <c r="AZ154" s="21"/>
      <c r="BA154" s="21"/>
      <c r="BC154" s="20"/>
      <c r="BD154" s="22"/>
      <c r="BE154" s="21"/>
      <c r="BF154" s="21"/>
      <c r="BG154" s="21"/>
      <c r="BI154" s="20"/>
      <c r="BJ154" s="22"/>
      <c r="BK154" s="21"/>
      <c r="BL154" s="21"/>
      <c r="BM154" s="21"/>
      <c r="BO154" s="20"/>
      <c r="BP154" s="22"/>
      <c r="BQ154" s="21"/>
      <c r="BR154" s="21"/>
      <c r="BS154" s="21"/>
      <c r="BU154" s="20"/>
      <c r="BV154" s="22"/>
      <c r="BW154" s="21"/>
      <c r="BX154" s="21"/>
      <c r="BY154" s="21"/>
      <c r="CA154" s="20"/>
      <c r="CB154" s="22"/>
      <c r="CC154" s="21"/>
      <c r="CD154" s="21"/>
      <c r="CE154" s="21"/>
      <c r="CG154" s="20"/>
      <c r="CH154" s="22"/>
      <c r="CI154" s="21"/>
      <c r="CJ154" s="21"/>
      <c r="CK154" s="21"/>
      <c r="CM154" s="20"/>
      <c r="CN154" s="22"/>
      <c r="CO154" s="21"/>
      <c r="CP154" s="21"/>
      <c r="CQ154" s="21"/>
      <c r="CS154" s="20"/>
      <c r="CT154" s="22"/>
      <c r="CU154" s="21"/>
      <c r="CV154" s="21"/>
      <c r="CW154" s="21"/>
      <c r="CY154" s="20"/>
      <c r="CZ154" s="22"/>
      <c r="DA154" s="21"/>
      <c r="DB154" s="21"/>
      <c r="DC154" s="21"/>
      <c r="DE154" s="20"/>
      <c r="DF154" s="22"/>
      <c r="DG154" s="21"/>
      <c r="DH154" s="21"/>
      <c r="DI154" s="21"/>
      <c r="DK154" s="20"/>
      <c r="DL154" s="22"/>
      <c r="DM154" s="21"/>
      <c r="DN154" s="21"/>
      <c r="DO154" s="21"/>
      <c r="DQ154" s="20"/>
      <c r="DR154" s="22"/>
      <c r="DS154" s="21"/>
      <c r="DT154" s="21"/>
      <c r="DU154" s="21"/>
      <c r="DW154" s="20"/>
      <c r="DX154" s="22"/>
      <c r="DY154" s="21"/>
      <c r="DZ154" s="21"/>
      <c r="EA154" s="21"/>
      <c r="EC154" s="20"/>
      <c r="ED154" s="22"/>
      <c r="EE154" s="21"/>
      <c r="EF154" s="21"/>
      <c r="EG154" s="21"/>
      <c r="EI154" s="20"/>
      <c r="EJ154" s="22"/>
      <c r="EK154" s="21"/>
      <c r="EL154" s="21"/>
      <c r="EM154" s="21"/>
      <c r="EO154" s="20"/>
      <c r="EP154" s="22"/>
      <c r="EQ154" s="21"/>
      <c r="ER154" s="21"/>
      <c r="ES154" s="21"/>
      <c r="EU154" s="20"/>
      <c r="EV154" s="22"/>
      <c r="EW154" s="21"/>
      <c r="EX154" s="21"/>
      <c r="EY154" s="21"/>
      <c r="FA154" s="20"/>
      <c r="FB154" s="22"/>
      <c r="FC154" s="21"/>
      <c r="FD154" s="21"/>
      <c r="FE154" s="21"/>
      <c r="FG154" s="20"/>
      <c r="FH154" s="22"/>
      <c r="FI154" s="21"/>
      <c r="FJ154" s="21"/>
      <c r="FK154" s="21"/>
      <c r="FM154" s="20"/>
      <c r="FN154" s="22"/>
      <c r="FO154" s="21"/>
      <c r="FP154" s="21"/>
      <c r="FQ154" s="21"/>
      <c r="FS154" s="20"/>
      <c r="FT154" s="22"/>
      <c r="FU154" s="21"/>
      <c r="FV154" s="21"/>
      <c r="FW154" s="21"/>
      <c r="FY154" s="20"/>
      <c r="FZ154" s="22"/>
      <c r="GA154" s="21"/>
      <c r="GB154" s="21"/>
      <c r="GC154" s="21"/>
    </row>
    <row r="155" spans="1:185" x14ac:dyDescent="0.2">
      <c r="A155" s="20"/>
      <c r="B155" s="22"/>
      <c r="C155" s="21"/>
      <c r="D155" s="21"/>
      <c r="E155" s="21"/>
      <c r="G155" s="20"/>
      <c r="H155" s="22"/>
      <c r="I155" s="21"/>
      <c r="J155" s="21"/>
      <c r="K155" s="21"/>
      <c r="M155" s="20"/>
      <c r="N155" s="22"/>
      <c r="O155" s="21"/>
      <c r="P155" s="21"/>
      <c r="Q155" s="21"/>
      <c r="S155" s="20"/>
      <c r="T155" s="22"/>
      <c r="U155" s="21"/>
      <c r="V155" s="21"/>
      <c r="W155" s="21"/>
      <c r="Y155" s="20"/>
      <c r="Z155" s="22"/>
      <c r="AA155" s="21"/>
      <c r="AB155" s="21"/>
      <c r="AC155" s="21"/>
      <c r="AE155" s="20"/>
      <c r="AF155" s="22"/>
      <c r="AG155" s="21"/>
      <c r="AH155" s="21"/>
      <c r="AI155" s="21"/>
      <c r="AK155" s="20"/>
      <c r="AL155" s="22"/>
      <c r="AM155" s="21"/>
      <c r="AN155" s="21"/>
      <c r="AO155" s="21"/>
      <c r="AQ155" s="20"/>
      <c r="AR155" s="22"/>
      <c r="AS155" s="21"/>
      <c r="AT155" s="21"/>
      <c r="AU155" s="21"/>
      <c r="AW155" s="20"/>
      <c r="AX155" s="22"/>
      <c r="AY155" s="21"/>
      <c r="AZ155" s="21"/>
      <c r="BA155" s="21"/>
      <c r="BC155" s="20"/>
      <c r="BD155" s="22"/>
      <c r="BE155" s="21"/>
      <c r="BF155" s="21"/>
      <c r="BG155" s="21"/>
      <c r="BI155" s="20"/>
      <c r="BJ155" s="22"/>
      <c r="BK155" s="21"/>
      <c r="BL155" s="21"/>
      <c r="BM155" s="21"/>
      <c r="BO155" s="20"/>
      <c r="BP155" s="22"/>
      <c r="BQ155" s="21"/>
      <c r="BR155" s="21"/>
      <c r="BS155" s="21"/>
      <c r="BU155" s="20"/>
      <c r="BV155" s="22"/>
      <c r="BW155" s="21"/>
      <c r="BX155" s="21"/>
      <c r="BY155" s="21"/>
      <c r="CA155" s="20"/>
      <c r="CB155" s="22"/>
      <c r="CC155" s="21"/>
      <c r="CD155" s="21"/>
      <c r="CE155" s="21"/>
      <c r="CG155" s="20"/>
      <c r="CH155" s="22"/>
      <c r="CI155" s="21"/>
      <c r="CJ155" s="21"/>
      <c r="CK155" s="21"/>
      <c r="CM155" s="20"/>
      <c r="CN155" s="22"/>
      <c r="CO155" s="21"/>
      <c r="CP155" s="21"/>
      <c r="CQ155" s="21"/>
      <c r="CS155" s="20"/>
      <c r="CT155" s="22"/>
      <c r="CU155" s="21"/>
      <c r="CV155" s="21"/>
      <c r="CW155" s="21"/>
      <c r="CY155" s="20"/>
      <c r="CZ155" s="22"/>
      <c r="DA155" s="21"/>
      <c r="DB155" s="21"/>
      <c r="DC155" s="21"/>
      <c r="DE155" s="20"/>
      <c r="DF155" s="22"/>
      <c r="DG155" s="21"/>
      <c r="DH155" s="21"/>
      <c r="DI155" s="21"/>
      <c r="DK155" s="20"/>
      <c r="DL155" s="22"/>
      <c r="DM155" s="21"/>
      <c r="DN155" s="21"/>
      <c r="DO155" s="21"/>
      <c r="DQ155" s="20"/>
      <c r="DR155" s="22"/>
      <c r="DS155" s="21"/>
      <c r="DT155" s="21"/>
      <c r="DU155" s="21"/>
      <c r="DW155" s="20"/>
      <c r="DX155" s="22"/>
      <c r="DY155" s="21"/>
      <c r="DZ155" s="21"/>
      <c r="EA155" s="21"/>
      <c r="EC155" s="20"/>
      <c r="ED155" s="22"/>
      <c r="EE155" s="21"/>
      <c r="EF155" s="21"/>
      <c r="EG155" s="21"/>
      <c r="EI155" s="20"/>
      <c r="EJ155" s="22"/>
      <c r="EK155" s="21"/>
      <c r="EL155" s="21"/>
      <c r="EM155" s="21"/>
      <c r="EO155" s="20"/>
      <c r="EP155" s="22"/>
      <c r="EQ155" s="21"/>
      <c r="ER155" s="21"/>
      <c r="ES155" s="21"/>
      <c r="EU155" s="20"/>
      <c r="EV155" s="22"/>
      <c r="EW155" s="21"/>
      <c r="EX155" s="21"/>
      <c r="EY155" s="21"/>
      <c r="FA155" s="20"/>
      <c r="FB155" s="22"/>
      <c r="FC155" s="21"/>
      <c r="FD155" s="21"/>
      <c r="FE155" s="21"/>
      <c r="FG155" s="20"/>
      <c r="FH155" s="22"/>
      <c r="FI155" s="21"/>
      <c r="FJ155" s="21"/>
      <c r="FK155" s="21"/>
      <c r="FM155" s="20"/>
      <c r="FN155" s="22"/>
      <c r="FO155" s="21"/>
      <c r="FP155" s="21"/>
      <c r="FQ155" s="21"/>
      <c r="FS155" s="20"/>
      <c r="FT155" s="22"/>
      <c r="FU155" s="21"/>
      <c r="FV155" s="21"/>
      <c r="FW155" s="21"/>
      <c r="FY155" s="20"/>
      <c r="FZ155" s="22"/>
      <c r="GA155" s="21"/>
      <c r="GB155" s="21"/>
      <c r="GC155" s="21"/>
    </row>
    <row r="156" spans="1:185" x14ac:dyDescent="0.2">
      <c r="A156" s="20"/>
      <c r="B156" s="22"/>
      <c r="C156" s="21"/>
      <c r="D156" s="21"/>
      <c r="E156" s="21"/>
      <c r="G156" s="20"/>
      <c r="H156" s="22"/>
      <c r="I156" s="21"/>
      <c r="J156" s="21"/>
      <c r="K156" s="21"/>
      <c r="M156" s="20"/>
      <c r="N156" s="22"/>
      <c r="O156" s="21"/>
      <c r="P156" s="21"/>
      <c r="Q156" s="21"/>
      <c r="S156" s="20"/>
      <c r="T156" s="22"/>
      <c r="U156" s="21"/>
      <c r="V156" s="21"/>
      <c r="W156" s="21"/>
      <c r="Y156" s="20"/>
      <c r="Z156" s="22"/>
      <c r="AA156" s="21"/>
      <c r="AB156" s="21"/>
      <c r="AC156" s="21"/>
      <c r="AE156" s="20"/>
      <c r="AF156" s="22"/>
      <c r="AG156" s="21"/>
      <c r="AH156" s="21"/>
      <c r="AI156" s="21"/>
      <c r="AK156" s="20"/>
      <c r="AL156" s="22"/>
      <c r="AM156" s="21"/>
      <c r="AN156" s="21"/>
      <c r="AO156" s="21"/>
      <c r="AQ156" s="20"/>
      <c r="AR156" s="22"/>
      <c r="AS156" s="21"/>
      <c r="AT156" s="21"/>
      <c r="AU156" s="21"/>
      <c r="AW156" s="20"/>
      <c r="AX156" s="22"/>
      <c r="AY156" s="21"/>
      <c r="AZ156" s="21"/>
      <c r="BA156" s="21"/>
      <c r="BC156" s="20"/>
      <c r="BD156" s="22"/>
      <c r="BE156" s="21"/>
      <c r="BF156" s="21"/>
      <c r="BG156" s="21"/>
      <c r="BI156" s="20"/>
      <c r="BJ156" s="22"/>
      <c r="BK156" s="21"/>
      <c r="BL156" s="21"/>
      <c r="BM156" s="21"/>
      <c r="BO156" s="20"/>
      <c r="BP156" s="22"/>
      <c r="BQ156" s="21"/>
      <c r="BR156" s="21"/>
      <c r="BS156" s="21"/>
      <c r="BU156" s="20"/>
      <c r="BV156" s="22"/>
      <c r="BW156" s="21"/>
      <c r="BX156" s="21"/>
      <c r="BY156" s="21"/>
      <c r="CA156" s="20"/>
      <c r="CB156" s="22"/>
      <c r="CC156" s="21"/>
      <c r="CD156" s="21"/>
      <c r="CE156" s="21"/>
      <c r="CG156" s="20"/>
      <c r="CH156" s="22"/>
      <c r="CI156" s="21"/>
      <c r="CJ156" s="21"/>
      <c r="CK156" s="21"/>
      <c r="CM156" s="20"/>
      <c r="CN156" s="22"/>
      <c r="CO156" s="21"/>
      <c r="CP156" s="21"/>
      <c r="CQ156" s="21"/>
      <c r="CS156" s="20"/>
      <c r="CT156" s="22"/>
      <c r="CU156" s="21"/>
      <c r="CV156" s="21"/>
      <c r="CW156" s="21"/>
      <c r="CY156" s="20"/>
      <c r="CZ156" s="22"/>
      <c r="DA156" s="21"/>
      <c r="DB156" s="21"/>
      <c r="DC156" s="21"/>
      <c r="DE156" s="20"/>
      <c r="DF156" s="22"/>
      <c r="DG156" s="21"/>
      <c r="DH156" s="21"/>
      <c r="DI156" s="21"/>
      <c r="DK156" s="20"/>
      <c r="DL156" s="22"/>
      <c r="DM156" s="21"/>
      <c r="DN156" s="21"/>
      <c r="DO156" s="21"/>
      <c r="DQ156" s="20"/>
      <c r="DR156" s="22"/>
      <c r="DS156" s="21"/>
      <c r="DT156" s="21"/>
      <c r="DU156" s="21"/>
      <c r="DW156" s="20"/>
      <c r="DX156" s="22"/>
      <c r="DY156" s="21"/>
      <c r="DZ156" s="21"/>
      <c r="EA156" s="21"/>
      <c r="EC156" s="20"/>
      <c r="ED156" s="22"/>
      <c r="EE156" s="21"/>
      <c r="EF156" s="21"/>
      <c r="EG156" s="21"/>
      <c r="EI156" s="20"/>
      <c r="EJ156" s="22"/>
      <c r="EK156" s="21"/>
      <c r="EL156" s="21"/>
      <c r="EM156" s="21"/>
      <c r="EO156" s="20"/>
      <c r="EP156" s="22"/>
      <c r="EQ156" s="21"/>
      <c r="ER156" s="21"/>
      <c r="ES156" s="21"/>
      <c r="EU156" s="20"/>
      <c r="EV156" s="22"/>
      <c r="EW156" s="21"/>
      <c r="EX156" s="21"/>
      <c r="EY156" s="21"/>
      <c r="FA156" s="20"/>
      <c r="FB156" s="22"/>
      <c r="FC156" s="21"/>
      <c r="FD156" s="21"/>
      <c r="FE156" s="21"/>
      <c r="FG156" s="20"/>
      <c r="FH156" s="22"/>
      <c r="FI156" s="21"/>
      <c r="FJ156" s="21"/>
      <c r="FK156" s="21"/>
      <c r="FM156" s="20"/>
      <c r="FN156" s="22"/>
      <c r="FO156" s="21"/>
      <c r="FP156" s="21"/>
      <c r="FQ156" s="21"/>
      <c r="FS156" s="20"/>
      <c r="FT156" s="22"/>
      <c r="FU156" s="21"/>
      <c r="FV156" s="21"/>
      <c r="FW156" s="21"/>
      <c r="FY156" s="20"/>
      <c r="FZ156" s="22"/>
      <c r="GA156" s="21"/>
      <c r="GB156" s="21"/>
      <c r="GC156" s="21"/>
    </row>
    <row r="157" spans="1:185" x14ac:dyDescent="0.2">
      <c r="A157" s="20"/>
      <c r="B157" s="22"/>
      <c r="C157" s="21"/>
      <c r="D157" s="21"/>
      <c r="E157" s="21"/>
      <c r="G157" s="20"/>
      <c r="H157" s="22"/>
      <c r="I157" s="21"/>
      <c r="J157" s="21"/>
      <c r="K157" s="21"/>
      <c r="M157" s="20"/>
      <c r="N157" s="22"/>
      <c r="O157" s="21"/>
      <c r="P157" s="21"/>
      <c r="Q157" s="21"/>
      <c r="S157" s="20"/>
      <c r="T157" s="22"/>
      <c r="U157" s="21"/>
      <c r="V157" s="21"/>
      <c r="W157" s="21"/>
      <c r="Y157" s="20"/>
      <c r="Z157" s="22"/>
      <c r="AA157" s="21"/>
      <c r="AB157" s="21"/>
      <c r="AC157" s="21"/>
      <c r="AE157" s="20"/>
      <c r="AF157" s="22"/>
      <c r="AG157" s="21"/>
      <c r="AH157" s="21"/>
      <c r="AI157" s="21"/>
      <c r="AK157" s="20"/>
      <c r="AL157" s="22"/>
      <c r="AM157" s="21"/>
      <c r="AN157" s="21"/>
      <c r="AO157" s="21"/>
      <c r="AQ157" s="20"/>
      <c r="AR157" s="22"/>
      <c r="AS157" s="21"/>
      <c r="AT157" s="21"/>
      <c r="AU157" s="21"/>
      <c r="AW157" s="20"/>
      <c r="AX157" s="22"/>
      <c r="AY157" s="21"/>
      <c r="AZ157" s="21"/>
      <c r="BA157" s="21"/>
      <c r="BC157" s="20"/>
      <c r="BD157" s="22"/>
      <c r="BE157" s="21"/>
      <c r="BF157" s="21"/>
      <c r="BG157" s="21"/>
      <c r="BI157" s="20"/>
      <c r="BJ157" s="22"/>
      <c r="BK157" s="21"/>
      <c r="BL157" s="21"/>
      <c r="BM157" s="21"/>
      <c r="BO157" s="20"/>
      <c r="BP157" s="22"/>
      <c r="BQ157" s="21"/>
      <c r="BR157" s="21"/>
      <c r="BS157" s="21"/>
      <c r="BU157" s="20"/>
      <c r="BV157" s="22"/>
      <c r="BW157" s="21"/>
      <c r="BX157" s="21"/>
      <c r="BY157" s="21"/>
      <c r="CA157" s="20"/>
      <c r="CB157" s="22"/>
      <c r="CC157" s="21"/>
      <c r="CD157" s="21"/>
      <c r="CE157" s="21"/>
      <c r="CG157" s="20"/>
      <c r="CH157" s="22"/>
      <c r="CI157" s="21"/>
      <c r="CJ157" s="21"/>
      <c r="CK157" s="21"/>
      <c r="CM157" s="20"/>
      <c r="CN157" s="22"/>
      <c r="CO157" s="21"/>
      <c r="CP157" s="21"/>
      <c r="CQ157" s="21"/>
      <c r="CS157" s="20"/>
      <c r="CT157" s="22"/>
      <c r="CU157" s="21"/>
      <c r="CV157" s="21"/>
      <c r="CW157" s="21"/>
      <c r="CY157" s="20"/>
      <c r="CZ157" s="22"/>
      <c r="DA157" s="21"/>
      <c r="DB157" s="21"/>
      <c r="DC157" s="21"/>
      <c r="DE157" s="20"/>
      <c r="DF157" s="22"/>
      <c r="DG157" s="21"/>
      <c r="DH157" s="21"/>
      <c r="DI157" s="21"/>
      <c r="DK157" s="20"/>
      <c r="DL157" s="22"/>
      <c r="DM157" s="21"/>
      <c r="DN157" s="21"/>
      <c r="DO157" s="21"/>
      <c r="DQ157" s="20"/>
      <c r="DR157" s="22"/>
      <c r="DS157" s="21"/>
      <c r="DT157" s="21"/>
      <c r="DU157" s="21"/>
      <c r="DW157" s="20"/>
      <c r="DX157" s="22"/>
      <c r="DY157" s="21"/>
      <c r="DZ157" s="21"/>
      <c r="EA157" s="21"/>
      <c r="EC157" s="20"/>
      <c r="ED157" s="22"/>
      <c r="EE157" s="21"/>
      <c r="EF157" s="21"/>
      <c r="EG157" s="21"/>
      <c r="EI157" s="20"/>
      <c r="EJ157" s="22"/>
      <c r="EK157" s="21"/>
      <c r="EL157" s="21"/>
      <c r="EM157" s="21"/>
      <c r="EO157" s="20"/>
      <c r="EP157" s="22"/>
      <c r="EQ157" s="21"/>
      <c r="ER157" s="21"/>
      <c r="ES157" s="21"/>
      <c r="EU157" s="20"/>
      <c r="EV157" s="22"/>
      <c r="EW157" s="21"/>
      <c r="EX157" s="21"/>
      <c r="EY157" s="21"/>
      <c r="FA157" s="20"/>
      <c r="FB157" s="22"/>
      <c r="FC157" s="21"/>
      <c r="FD157" s="21"/>
      <c r="FE157" s="21"/>
      <c r="FG157" s="20"/>
      <c r="FH157" s="22"/>
      <c r="FI157" s="21"/>
      <c r="FJ157" s="21"/>
      <c r="FK157" s="21"/>
      <c r="FM157" s="20"/>
      <c r="FN157" s="22"/>
      <c r="FO157" s="21"/>
      <c r="FP157" s="21"/>
      <c r="FQ157" s="21"/>
      <c r="FS157" s="20"/>
      <c r="FT157" s="22"/>
      <c r="FU157" s="21"/>
      <c r="FV157" s="21"/>
      <c r="FW157" s="21"/>
      <c r="FY157" s="20"/>
      <c r="FZ157" s="22"/>
      <c r="GA157" s="21"/>
      <c r="GB157" s="21"/>
      <c r="GC157" s="21"/>
    </row>
    <row r="158" spans="1:185" x14ac:dyDescent="0.2">
      <c r="A158" s="20"/>
      <c r="B158" s="22"/>
      <c r="C158" s="21"/>
      <c r="D158" s="21"/>
      <c r="E158" s="21"/>
      <c r="G158" s="20"/>
      <c r="H158" s="22"/>
      <c r="I158" s="21"/>
      <c r="J158" s="21"/>
      <c r="K158" s="21"/>
      <c r="M158" s="20"/>
      <c r="N158" s="22"/>
      <c r="O158" s="21"/>
      <c r="P158" s="21"/>
      <c r="Q158" s="21"/>
      <c r="S158" s="20"/>
      <c r="T158" s="22"/>
      <c r="U158" s="21"/>
      <c r="V158" s="21"/>
      <c r="W158" s="21"/>
      <c r="Y158" s="20"/>
      <c r="Z158" s="22"/>
      <c r="AA158" s="21"/>
      <c r="AB158" s="21"/>
      <c r="AC158" s="21"/>
      <c r="AE158" s="20"/>
      <c r="AF158" s="22"/>
      <c r="AG158" s="21"/>
      <c r="AH158" s="21"/>
      <c r="AI158" s="21"/>
      <c r="AK158" s="20"/>
      <c r="AL158" s="22"/>
      <c r="AM158" s="21"/>
      <c r="AN158" s="21"/>
      <c r="AO158" s="21"/>
      <c r="AQ158" s="20"/>
      <c r="AR158" s="22"/>
      <c r="AS158" s="21"/>
      <c r="AT158" s="21"/>
      <c r="AU158" s="21"/>
      <c r="AW158" s="20"/>
      <c r="AX158" s="22"/>
      <c r="AY158" s="21"/>
      <c r="AZ158" s="21"/>
      <c r="BA158" s="21"/>
      <c r="BC158" s="20"/>
      <c r="BD158" s="22"/>
      <c r="BE158" s="21"/>
      <c r="BF158" s="21"/>
      <c r="BG158" s="21"/>
      <c r="BI158" s="20"/>
      <c r="BJ158" s="22"/>
      <c r="BK158" s="21"/>
      <c r="BL158" s="21"/>
      <c r="BM158" s="21"/>
      <c r="BO158" s="20"/>
      <c r="BP158" s="22"/>
      <c r="BQ158" s="21"/>
      <c r="BR158" s="21"/>
      <c r="BS158" s="21"/>
      <c r="BU158" s="20"/>
      <c r="BV158" s="22"/>
      <c r="BW158" s="21"/>
      <c r="BX158" s="21"/>
      <c r="BY158" s="21"/>
      <c r="CA158" s="20"/>
      <c r="CB158" s="22"/>
      <c r="CC158" s="21"/>
      <c r="CD158" s="21"/>
      <c r="CE158" s="21"/>
      <c r="CG158" s="20"/>
      <c r="CH158" s="22"/>
      <c r="CI158" s="21"/>
      <c r="CJ158" s="21"/>
      <c r="CK158" s="21"/>
      <c r="CM158" s="20"/>
      <c r="CN158" s="22"/>
      <c r="CO158" s="21"/>
      <c r="CP158" s="21"/>
      <c r="CQ158" s="21"/>
      <c r="CS158" s="20"/>
      <c r="CT158" s="22"/>
      <c r="CU158" s="21"/>
      <c r="CV158" s="21"/>
      <c r="CW158" s="21"/>
      <c r="CY158" s="20"/>
      <c r="CZ158" s="22"/>
      <c r="DA158" s="21"/>
      <c r="DB158" s="21"/>
      <c r="DC158" s="21"/>
      <c r="DE158" s="20"/>
      <c r="DF158" s="22"/>
      <c r="DG158" s="21"/>
      <c r="DH158" s="21"/>
      <c r="DI158" s="21"/>
      <c r="DK158" s="20"/>
      <c r="DL158" s="22"/>
      <c r="DM158" s="21"/>
      <c r="DN158" s="21"/>
      <c r="DO158" s="21"/>
      <c r="DQ158" s="20"/>
      <c r="DR158" s="22"/>
      <c r="DS158" s="21"/>
      <c r="DT158" s="21"/>
      <c r="DU158" s="21"/>
      <c r="DW158" s="20"/>
      <c r="DX158" s="22"/>
      <c r="DY158" s="21"/>
      <c r="DZ158" s="21"/>
      <c r="EA158" s="21"/>
      <c r="EC158" s="20"/>
      <c r="ED158" s="22"/>
      <c r="EE158" s="21"/>
      <c r="EF158" s="21"/>
      <c r="EG158" s="21"/>
      <c r="EI158" s="20"/>
      <c r="EJ158" s="22"/>
      <c r="EK158" s="21"/>
      <c r="EL158" s="21"/>
      <c r="EM158" s="21"/>
      <c r="EO158" s="20"/>
      <c r="EP158" s="22"/>
      <c r="EQ158" s="21"/>
      <c r="ER158" s="21"/>
      <c r="ES158" s="21"/>
      <c r="EU158" s="20"/>
      <c r="EV158" s="22"/>
      <c r="EW158" s="21"/>
      <c r="EX158" s="21"/>
      <c r="EY158" s="21"/>
      <c r="FA158" s="20"/>
      <c r="FB158" s="22"/>
      <c r="FC158" s="21"/>
      <c r="FD158" s="21"/>
      <c r="FE158" s="21"/>
      <c r="FG158" s="20"/>
      <c r="FH158" s="22"/>
      <c r="FI158" s="21"/>
      <c r="FJ158" s="21"/>
      <c r="FK158" s="21"/>
      <c r="FM158" s="20"/>
      <c r="FN158" s="22"/>
      <c r="FO158" s="21"/>
      <c r="FP158" s="21"/>
      <c r="FQ158" s="21"/>
      <c r="FS158" s="20"/>
      <c r="FT158" s="22"/>
      <c r="FU158" s="21"/>
      <c r="FV158" s="21"/>
      <c r="FW158" s="21"/>
      <c r="FY158" s="20"/>
      <c r="FZ158" s="22"/>
      <c r="GA158" s="21"/>
      <c r="GB158" s="21"/>
      <c r="GC158" s="21"/>
    </row>
    <row r="159" spans="1:185" x14ac:dyDescent="0.2">
      <c r="A159" s="20"/>
      <c r="B159" s="22"/>
      <c r="C159" s="21"/>
      <c r="D159" s="21"/>
      <c r="E159" s="21"/>
      <c r="G159" s="20"/>
      <c r="H159" s="22"/>
      <c r="I159" s="21"/>
      <c r="J159" s="21"/>
      <c r="K159" s="21"/>
      <c r="M159" s="20"/>
      <c r="N159" s="22"/>
      <c r="O159" s="21"/>
      <c r="P159" s="21"/>
      <c r="Q159" s="21"/>
      <c r="S159" s="20"/>
      <c r="T159" s="22"/>
      <c r="U159" s="21"/>
      <c r="V159" s="21"/>
      <c r="W159" s="21"/>
      <c r="Y159" s="20"/>
      <c r="Z159" s="22"/>
      <c r="AA159" s="21"/>
      <c r="AB159" s="21"/>
      <c r="AC159" s="21"/>
      <c r="AE159" s="20"/>
      <c r="AF159" s="22"/>
      <c r="AG159" s="21"/>
      <c r="AH159" s="21"/>
      <c r="AI159" s="21"/>
      <c r="AK159" s="20"/>
      <c r="AL159" s="22"/>
      <c r="AM159" s="21"/>
      <c r="AN159" s="21"/>
      <c r="AO159" s="21"/>
      <c r="AQ159" s="20"/>
      <c r="AR159" s="22"/>
      <c r="AS159" s="21"/>
      <c r="AT159" s="21"/>
      <c r="AU159" s="21"/>
      <c r="AW159" s="20"/>
      <c r="AX159" s="22"/>
      <c r="AY159" s="21"/>
      <c r="AZ159" s="21"/>
      <c r="BA159" s="21"/>
      <c r="BC159" s="20"/>
      <c r="BD159" s="22"/>
      <c r="BE159" s="21"/>
      <c r="BF159" s="21"/>
      <c r="BG159" s="21"/>
      <c r="BI159" s="20"/>
      <c r="BJ159" s="22"/>
      <c r="BK159" s="21"/>
      <c r="BL159" s="21"/>
      <c r="BM159" s="21"/>
      <c r="BO159" s="20"/>
      <c r="BP159" s="22"/>
      <c r="BQ159" s="21"/>
      <c r="BR159" s="21"/>
      <c r="BS159" s="21"/>
      <c r="BU159" s="20"/>
      <c r="BV159" s="22"/>
      <c r="BW159" s="21"/>
      <c r="BX159" s="21"/>
      <c r="BY159" s="21"/>
      <c r="CA159" s="20"/>
      <c r="CB159" s="22"/>
      <c r="CC159" s="21"/>
      <c r="CD159" s="21"/>
      <c r="CE159" s="21"/>
      <c r="CG159" s="20"/>
      <c r="CH159" s="22"/>
      <c r="CI159" s="21"/>
      <c r="CJ159" s="21"/>
      <c r="CK159" s="21"/>
      <c r="CM159" s="20"/>
      <c r="CN159" s="22"/>
      <c r="CO159" s="21"/>
      <c r="CP159" s="21"/>
      <c r="CQ159" s="21"/>
      <c r="CS159" s="20"/>
      <c r="CT159" s="22"/>
      <c r="CU159" s="21"/>
      <c r="CV159" s="21"/>
      <c r="CW159" s="21"/>
      <c r="CY159" s="20"/>
      <c r="CZ159" s="22"/>
      <c r="DA159" s="21"/>
      <c r="DB159" s="21"/>
      <c r="DC159" s="21"/>
      <c r="DE159" s="20"/>
      <c r="DF159" s="22"/>
      <c r="DG159" s="21"/>
      <c r="DH159" s="21"/>
      <c r="DI159" s="21"/>
      <c r="DK159" s="20"/>
      <c r="DL159" s="22"/>
      <c r="DM159" s="21"/>
      <c r="DN159" s="21"/>
      <c r="DO159" s="21"/>
      <c r="DQ159" s="20"/>
      <c r="DR159" s="22"/>
      <c r="DS159" s="21"/>
      <c r="DT159" s="21"/>
      <c r="DU159" s="21"/>
      <c r="DW159" s="20"/>
      <c r="DX159" s="22"/>
      <c r="DY159" s="21"/>
      <c r="DZ159" s="21"/>
      <c r="EA159" s="21"/>
      <c r="EC159" s="20"/>
      <c r="ED159" s="22"/>
      <c r="EE159" s="21"/>
      <c r="EF159" s="21"/>
      <c r="EG159" s="21"/>
      <c r="EI159" s="20"/>
      <c r="EJ159" s="22"/>
      <c r="EK159" s="21"/>
      <c r="EL159" s="21"/>
      <c r="EM159" s="21"/>
      <c r="EO159" s="20"/>
      <c r="EP159" s="22"/>
      <c r="EQ159" s="21"/>
      <c r="ER159" s="21"/>
      <c r="ES159" s="21"/>
      <c r="EU159" s="20"/>
      <c r="EV159" s="22"/>
      <c r="EW159" s="21"/>
      <c r="EX159" s="21"/>
      <c r="EY159" s="21"/>
      <c r="FA159" s="20"/>
      <c r="FB159" s="22"/>
      <c r="FC159" s="21"/>
      <c r="FD159" s="21"/>
      <c r="FE159" s="21"/>
      <c r="FG159" s="20"/>
      <c r="FH159" s="22"/>
      <c r="FI159" s="21"/>
      <c r="FJ159" s="21"/>
      <c r="FK159" s="21"/>
      <c r="FM159" s="20"/>
      <c r="FN159" s="22"/>
      <c r="FO159" s="21"/>
      <c r="FP159" s="21"/>
      <c r="FQ159" s="21"/>
      <c r="FS159" s="20"/>
      <c r="FT159" s="22"/>
      <c r="FU159" s="21"/>
      <c r="FV159" s="21"/>
      <c r="FW159" s="21"/>
      <c r="FY159" s="20"/>
      <c r="FZ159" s="22"/>
      <c r="GA159" s="21"/>
      <c r="GB159" s="21"/>
      <c r="GC159" s="21"/>
    </row>
    <row r="160" spans="1:185" x14ac:dyDescent="0.2">
      <c r="A160" s="20"/>
      <c r="B160" s="22"/>
      <c r="C160" s="21"/>
      <c r="D160" s="21"/>
      <c r="E160" s="21"/>
      <c r="G160" s="20"/>
      <c r="H160" s="22"/>
      <c r="I160" s="21"/>
      <c r="J160" s="21"/>
      <c r="K160" s="21"/>
      <c r="M160" s="20"/>
      <c r="N160" s="22"/>
      <c r="O160" s="21"/>
      <c r="P160" s="21"/>
      <c r="Q160" s="21"/>
      <c r="S160" s="20"/>
      <c r="T160" s="22"/>
      <c r="U160" s="21"/>
      <c r="V160" s="21"/>
      <c r="W160" s="21"/>
      <c r="Y160" s="20"/>
      <c r="Z160" s="22"/>
      <c r="AA160" s="21"/>
      <c r="AB160" s="21"/>
      <c r="AC160" s="21"/>
      <c r="AE160" s="20"/>
      <c r="AF160" s="22"/>
      <c r="AG160" s="21"/>
      <c r="AH160" s="21"/>
      <c r="AI160" s="21"/>
      <c r="AK160" s="20"/>
      <c r="AL160" s="22"/>
      <c r="AM160" s="21"/>
      <c r="AN160" s="21"/>
      <c r="AO160" s="21"/>
      <c r="AQ160" s="20"/>
      <c r="AR160" s="22"/>
      <c r="AS160" s="21"/>
      <c r="AT160" s="21"/>
      <c r="AU160" s="21"/>
      <c r="AW160" s="20"/>
      <c r="AX160" s="22"/>
      <c r="AY160" s="21"/>
      <c r="AZ160" s="21"/>
      <c r="BA160" s="21"/>
      <c r="BC160" s="20"/>
      <c r="BD160" s="22"/>
      <c r="BE160" s="21"/>
      <c r="BF160" s="21"/>
      <c r="BG160" s="21"/>
      <c r="BI160" s="20"/>
      <c r="BJ160" s="22"/>
      <c r="BK160" s="21"/>
      <c r="BL160" s="21"/>
      <c r="BM160" s="21"/>
      <c r="BO160" s="20"/>
      <c r="BP160" s="22"/>
      <c r="BQ160" s="21"/>
      <c r="BR160" s="21"/>
      <c r="BS160" s="21"/>
      <c r="BU160" s="20"/>
      <c r="BV160" s="22"/>
      <c r="BW160" s="21"/>
      <c r="BX160" s="21"/>
      <c r="BY160" s="21"/>
      <c r="CA160" s="20"/>
      <c r="CB160" s="22"/>
      <c r="CC160" s="21"/>
      <c r="CD160" s="21"/>
      <c r="CE160" s="21"/>
      <c r="CG160" s="20"/>
      <c r="CH160" s="22"/>
      <c r="CI160" s="21"/>
      <c r="CJ160" s="21"/>
      <c r="CK160" s="21"/>
      <c r="CM160" s="20"/>
      <c r="CN160" s="22"/>
      <c r="CO160" s="21"/>
      <c r="CP160" s="21"/>
      <c r="CQ160" s="21"/>
      <c r="CS160" s="20"/>
      <c r="CT160" s="22"/>
      <c r="CU160" s="21"/>
      <c r="CV160" s="21"/>
      <c r="CW160" s="21"/>
      <c r="CY160" s="20"/>
      <c r="CZ160" s="22"/>
      <c r="DA160" s="21"/>
      <c r="DB160" s="21"/>
      <c r="DC160" s="21"/>
      <c r="DE160" s="20"/>
      <c r="DF160" s="22"/>
      <c r="DG160" s="21"/>
      <c r="DH160" s="21"/>
      <c r="DI160" s="21"/>
      <c r="DK160" s="20"/>
      <c r="DL160" s="22"/>
      <c r="DM160" s="21"/>
      <c r="DN160" s="21"/>
      <c r="DO160" s="21"/>
      <c r="DQ160" s="20"/>
      <c r="DR160" s="22"/>
      <c r="DS160" s="21"/>
      <c r="DT160" s="21"/>
      <c r="DU160" s="21"/>
      <c r="DW160" s="20"/>
      <c r="DX160" s="22"/>
      <c r="DY160" s="21"/>
      <c r="DZ160" s="21"/>
      <c r="EA160" s="21"/>
      <c r="EC160" s="20"/>
      <c r="ED160" s="22"/>
      <c r="EE160" s="21"/>
      <c r="EF160" s="21"/>
      <c r="EG160" s="21"/>
      <c r="EI160" s="20"/>
      <c r="EJ160" s="22"/>
      <c r="EK160" s="21"/>
      <c r="EL160" s="21"/>
      <c r="EM160" s="21"/>
      <c r="EO160" s="20"/>
      <c r="EP160" s="22"/>
      <c r="EQ160" s="21"/>
      <c r="ER160" s="21"/>
      <c r="ES160" s="21"/>
      <c r="EU160" s="20"/>
      <c r="EV160" s="22"/>
      <c r="EW160" s="21"/>
      <c r="EX160" s="21"/>
      <c r="EY160" s="21"/>
      <c r="FA160" s="20"/>
      <c r="FB160" s="22"/>
      <c r="FC160" s="21"/>
      <c r="FD160" s="21"/>
      <c r="FE160" s="21"/>
      <c r="FG160" s="20"/>
      <c r="FH160" s="22"/>
      <c r="FI160" s="21"/>
      <c r="FJ160" s="21"/>
      <c r="FK160" s="21"/>
      <c r="FM160" s="20"/>
      <c r="FN160" s="22"/>
      <c r="FO160" s="21"/>
      <c r="FP160" s="21"/>
      <c r="FQ160" s="21"/>
      <c r="FS160" s="20"/>
      <c r="FT160" s="22"/>
      <c r="FU160" s="21"/>
      <c r="FV160" s="21"/>
      <c r="FW160" s="21"/>
      <c r="FY160" s="20"/>
      <c r="FZ160" s="22"/>
      <c r="GA160" s="21"/>
      <c r="GB160" s="21"/>
      <c r="GC160" s="21"/>
    </row>
    <row r="161" spans="1:185" x14ac:dyDescent="0.2">
      <c r="A161" s="20"/>
      <c r="B161" s="22"/>
      <c r="C161" s="21"/>
      <c r="D161" s="21"/>
      <c r="E161" s="21"/>
      <c r="G161" s="20"/>
      <c r="H161" s="22"/>
      <c r="I161" s="21"/>
      <c r="J161" s="21"/>
      <c r="K161" s="21"/>
      <c r="M161" s="20"/>
      <c r="N161" s="22"/>
      <c r="O161" s="21"/>
      <c r="P161" s="21"/>
      <c r="Q161" s="21"/>
      <c r="S161" s="20"/>
      <c r="T161" s="22"/>
      <c r="U161" s="21"/>
      <c r="V161" s="21"/>
      <c r="W161" s="21"/>
      <c r="Y161" s="20"/>
      <c r="Z161" s="22"/>
      <c r="AA161" s="21"/>
      <c r="AB161" s="21"/>
      <c r="AC161" s="21"/>
      <c r="AE161" s="20"/>
      <c r="AF161" s="22"/>
      <c r="AG161" s="21"/>
      <c r="AH161" s="21"/>
      <c r="AI161" s="21"/>
      <c r="AK161" s="20"/>
      <c r="AL161" s="22"/>
      <c r="AM161" s="21"/>
      <c r="AN161" s="21"/>
      <c r="AO161" s="21"/>
      <c r="AQ161" s="20"/>
      <c r="AR161" s="22"/>
      <c r="AS161" s="21"/>
      <c r="AT161" s="21"/>
      <c r="AU161" s="21"/>
      <c r="AW161" s="20"/>
      <c r="AX161" s="22"/>
      <c r="AY161" s="21"/>
      <c r="AZ161" s="21"/>
      <c r="BA161" s="21"/>
      <c r="BC161" s="20"/>
      <c r="BD161" s="22"/>
      <c r="BE161" s="21"/>
      <c r="BF161" s="21"/>
      <c r="BG161" s="21"/>
      <c r="BI161" s="20"/>
      <c r="BJ161" s="22"/>
      <c r="BK161" s="21"/>
      <c r="BL161" s="21"/>
      <c r="BM161" s="21"/>
      <c r="BO161" s="20"/>
      <c r="BP161" s="22"/>
      <c r="BQ161" s="21"/>
      <c r="BR161" s="21"/>
      <c r="BS161" s="21"/>
      <c r="BU161" s="20"/>
      <c r="BV161" s="22"/>
      <c r="BW161" s="21"/>
      <c r="BX161" s="21"/>
      <c r="BY161" s="21"/>
      <c r="CA161" s="20"/>
      <c r="CB161" s="22"/>
      <c r="CC161" s="21"/>
      <c r="CD161" s="21"/>
      <c r="CE161" s="21"/>
      <c r="CG161" s="20"/>
      <c r="CH161" s="22"/>
      <c r="CI161" s="21"/>
      <c r="CJ161" s="21"/>
      <c r="CK161" s="21"/>
      <c r="CM161" s="20"/>
      <c r="CN161" s="22"/>
      <c r="CO161" s="21"/>
      <c r="CP161" s="21"/>
      <c r="CQ161" s="21"/>
      <c r="CS161" s="20"/>
      <c r="CT161" s="22"/>
      <c r="CU161" s="21"/>
      <c r="CV161" s="21"/>
      <c r="CW161" s="21"/>
      <c r="CY161" s="20"/>
      <c r="CZ161" s="22"/>
      <c r="DA161" s="21"/>
      <c r="DB161" s="21"/>
      <c r="DC161" s="21"/>
      <c r="DE161" s="20"/>
      <c r="DF161" s="22"/>
      <c r="DG161" s="21"/>
      <c r="DH161" s="21"/>
      <c r="DI161" s="21"/>
      <c r="DK161" s="20"/>
      <c r="DL161" s="22"/>
      <c r="DM161" s="21"/>
      <c r="DN161" s="21"/>
      <c r="DO161" s="21"/>
      <c r="DQ161" s="20"/>
      <c r="DR161" s="22"/>
      <c r="DS161" s="21"/>
      <c r="DT161" s="21"/>
      <c r="DU161" s="21"/>
      <c r="DW161" s="20"/>
      <c r="DX161" s="22"/>
      <c r="DY161" s="21"/>
      <c r="DZ161" s="21"/>
      <c r="EA161" s="21"/>
      <c r="EC161" s="20"/>
      <c r="ED161" s="22"/>
      <c r="EE161" s="21"/>
      <c r="EF161" s="21"/>
      <c r="EG161" s="21"/>
      <c r="EI161" s="20"/>
      <c r="EJ161" s="22"/>
      <c r="EK161" s="21"/>
      <c r="EL161" s="21"/>
      <c r="EM161" s="21"/>
      <c r="EO161" s="20"/>
      <c r="EP161" s="22"/>
      <c r="EQ161" s="21"/>
      <c r="ER161" s="21"/>
      <c r="ES161" s="21"/>
      <c r="EU161" s="20"/>
      <c r="EV161" s="22"/>
      <c r="EW161" s="21"/>
      <c r="EX161" s="21"/>
      <c r="EY161" s="21"/>
      <c r="FA161" s="20"/>
      <c r="FB161" s="22"/>
      <c r="FC161" s="21"/>
      <c r="FD161" s="21"/>
      <c r="FE161" s="21"/>
      <c r="FG161" s="20"/>
      <c r="FH161" s="22"/>
      <c r="FI161" s="21"/>
      <c r="FJ161" s="21"/>
      <c r="FK161" s="21"/>
      <c r="FM161" s="20"/>
      <c r="FN161" s="22"/>
      <c r="FO161" s="21"/>
      <c r="FP161" s="21"/>
      <c r="FQ161" s="21"/>
      <c r="FS161" s="20"/>
      <c r="FT161" s="22"/>
      <c r="FU161" s="21"/>
      <c r="FV161" s="21"/>
      <c r="FW161" s="21"/>
      <c r="FY161" s="20"/>
      <c r="FZ161" s="22"/>
      <c r="GA161" s="21"/>
      <c r="GB161" s="21"/>
      <c r="GC161" s="21"/>
    </row>
    <row r="162" spans="1:185" x14ac:dyDescent="0.2">
      <c r="A162" s="20"/>
      <c r="B162" s="22"/>
      <c r="C162" s="21"/>
      <c r="D162" s="21"/>
      <c r="E162" s="21"/>
      <c r="G162" s="20"/>
      <c r="H162" s="22"/>
      <c r="I162" s="21"/>
      <c r="J162" s="21"/>
      <c r="K162" s="21"/>
      <c r="M162" s="20"/>
      <c r="N162" s="22"/>
      <c r="O162" s="21"/>
      <c r="P162" s="21"/>
      <c r="Q162" s="21"/>
      <c r="S162" s="20"/>
      <c r="T162" s="22"/>
      <c r="U162" s="21"/>
      <c r="V162" s="21"/>
      <c r="W162" s="21"/>
      <c r="Y162" s="20"/>
      <c r="Z162" s="22"/>
      <c r="AA162" s="21"/>
      <c r="AB162" s="21"/>
      <c r="AC162" s="21"/>
      <c r="AE162" s="20"/>
      <c r="AF162" s="22"/>
      <c r="AG162" s="21"/>
      <c r="AH162" s="21"/>
      <c r="AI162" s="21"/>
      <c r="AK162" s="20"/>
      <c r="AL162" s="22"/>
      <c r="AM162" s="21"/>
      <c r="AN162" s="21"/>
      <c r="AO162" s="21"/>
      <c r="AQ162" s="20"/>
      <c r="AR162" s="22"/>
      <c r="AS162" s="21"/>
      <c r="AT162" s="21"/>
      <c r="AU162" s="21"/>
      <c r="AW162" s="20"/>
      <c r="AX162" s="22"/>
      <c r="AY162" s="21"/>
      <c r="AZ162" s="21"/>
      <c r="BA162" s="21"/>
      <c r="BC162" s="20"/>
      <c r="BD162" s="22"/>
      <c r="BE162" s="21"/>
      <c r="BF162" s="21"/>
      <c r="BG162" s="21"/>
      <c r="BI162" s="20"/>
      <c r="BJ162" s="22"/>
      <c r="BK162" s="21"/>
      <c r="BL162" s="21"/>
      <c r="BM162" s="21"/>
      <c r="BO162" s="20"/>
      <c r="BP162" s="22"/>
      <c r="BQ162" s="21"/>
      <c r="BR162" s="21"/>
      <c r="BS162" s="21"/>
      <c r="BU162" s="20"/>
      <c r="BV162" s="22"/>
      <c r="BW162" s="21"/>
      <c r="BX162" s="21"/>
      <c r="BY162" s="21"/>
      <c r="CA162" s="20"/>
      <c r="CB162" s="22"/>
      <c r="CC162" s="21"/>
      <c r="CD162" s="21"/>
      <c r="CE162" s="21"/>
      <c r="CG162" s="20"/>
      <c r="CH162" s="22"/>
      <c r="CI162" s="21"/>
      <c r="CJ162" s="21"/>
      <c r="CK162" s="21"/>
      <c r="CM162" s="20"/>
      <c r="CN162" s="22"/>
      <c r="CO162" s="21"/>
      <c r="CP162" s="21"/>
      <c r="CQ162" s="21"/>
      <c r="CS162" s="20"/>
      <c r="CT162" s="22"/>
      <c r="CU162" s="21"/>
      <c r="CV162" s="21"/>
      <c r="CW162" s="21"/>
      <c r="CY162" s="20"/>
      <c r="CZ162" s="22"/>
      <c r="DA162" s="21"/>
      <c r="DB162" s="21"/>
      <c r="DC162" s="21"/>
      <c r="DE162" s="20"/>
      <c r="DF162" s="22"/>
      <c r="DG162" s="21"/>
      <c r="DH162" s="21"/>
      <c r="DI162" s="21"/>
      <c r="DK162" s="20"/>
      <c r="DL162" s="22"/>
      <c r="DM162" s="21"/>
      <c r="DN162" s="21"/>
      <c r="DO162" s="21"/>
      <c r="DQ162" s="20"/>
      <c r="DR162" s="22"/>
      <c r="DS162" s="21"/>
      <c r="DT162" s="21"/>
      <c r="DU162" s="21"/>
      <c r="DW162" s="20"/>
      <c r="DX162" s="22"/>
      <c r="DY162" s="21"/>
      <c r="DZ162" s="21"/>
      <c r="EA162" s="21"/>
      <c r="EC162" s="20"/>
      <c r="ED162" s="22"/>
      <c r="EE162" s="21"/>
      <c r="EF162" s="21"/>
      <c r="EG162" s="21"/>
      <c r="EI162" s="20"/>
      <c r="EJ162" s="22"/>
      <c r="EK162" s="21"/>
      <c r="EL162" s="21"/>
      <c r="EM162" s="21"/>
      <c r="EO162" s="20"/>
      <c r="EP162" s="22"/>
      <c r="EQ162" s="21"/>
      <c r="ER162" s="21"/>
      <c r="ES162" s="21"/>
      <c r="EU162" s="20"/>
      <c r="EV162" s="22"/>
      <c r="EW162" s="21"/>
      <c r="EX162" s="21"/>
      <c r="EY162" s="21"/>
      <c r="FA162" s="20"/>
      <c r="FB162" s="22"/>
      <c r="FC162" s="21"/>
      <c r="FD162" s="21"/>
      <c r="FE162" s="21"/>
      <c r="FG162" s="20"/>
      <c r="FH162" s="22"/>
      <c r="FI162" s="21"/>
      <c r="FJ162" s="21"/>
      <c r="FK162" s="21"/>
      <c r="FM162" s="20"/>
      <c r="FN162" s="22"/>
      <c r="FO162" s="21"/>
      <c r="FP162" s="21"/>
      <c r="FQ162" s="21"/>
      <c r="FS162" s="20"/>
      <c r="FT162" s="22"/>
      <c r="FU162" s="21"/>
      <c r="FV162" s="21"/>
      <c r="FW162" s="21"/>
      <c r="FY162" s="20"/>
      <c r="FZ162" s="22"/>
      <c r="GA162" s="21"/>
      <c r="GB162" s="21"/>
      <c r="GC162" s="21"/>
    </row>
    <row r="163" spans="1:185" x14ac:dyDescent="0.2">
      <c r="A163" s="20"/>
      <c r="B163" s="22"/>
      <c r="C163" s="21"/>
      <c r="D163" s="21"/>
      <c r="E163" s="21"/>
      <c r="G163" s="20"/>
      <c r="H163" s="22"/>
      <c r="I163" s="21"/>
      <c r="J163" s="21"/>
      <c r="K163" s="21"/>
      <c r="M163" s="20"/>
      <c r="N163" s="22"/>
      <c r="O163" s="21"/>
      <c r="P163" s="21"/>
      <c r="Q163" s="21"/>
      <c r="S163" s="20"/>
      <c r="T163" s="22"/>
      <c r="U163" s="21"/>
      <c r="V163" s="21"/>
      <c r="W163" s="21"/>
      <c r="Y163" s="20"/>
      <c r="Z163" s="22"/>
      <c r="AA163" s="21"/>
      <c r="AB163" s="21"/>
      <c r="AC163" s="21"/>
      <c r="AE163" s="20"/>
      <c r="AF163" s="22"/>
      <c r="AG163" s="21"/>
      <c r="AH163" s="21"/>
      <c r="AI163" s="21"/>
      <c r="AK163" s="20"/>
      <c r="AL163" s="22"/>
      <c r="AM163" s="21"/>
      <c r="AN163" s="21"/>
      <c r="AO163" s="21"/>
      <c r="AQ163" s="20"/>
      <c r="AR163" s="22"/>
      <c r="AS163" s="21"/>
      <c r="AT163" s="21"/>
      <c r="AU163" s="21"/>
      <c r="AW163" s="20"/>
      <c r="AX163" s="22"/>
      <c r="AY163" s="21"/>
      <c r="AZ163" s="21"/>
      <c r="BA163" s="21"/>
      <c r="BC163" s="20"/>
      <c r="BD163" s="22"/>
      <c r="BE163" s="21"/>
      <c r="BF163" s="21"/>
      <c r="BG163" s="21"/>
      <c r="BI163" s="20"/>
      <c r="BJ163" s="22"/>
      <c r="BK163" s="21"/>
      <c r="BL163" s="21"/>
      <c r="BM163" s="21"/>
      <c r="BO163" s="20"/>
      <c r="BP163" s="22"/>
      <c r="BQ163" s="21"/>
      <c r="BR163" s="21"/>
      <c r="BS163" s="21"/>
      <c r="BU163" s="20"/>
      <c r="BV163" s="22"/>
      <c r="BW163" s="21"/>
      <c r="BX163" s="21"/>
      <c r="BY163" s="21"/>
      <c r="CA163" s="20"/>
      <c r="CB163" s="22"/>
      <c r="CC163" s="21"/>
      <c r="CD163" s="21"/>
      <c r="CE163" s="21"/>
      <c r="CG163" s="20"/>
      <c r="CH163" s="22"/>
      <c r="CI163" s="21"/>
      <c r="CJ163" s="21"/>
      <c r="CK163" s="21"/>
      <c r="CM163" s="20"/>
      <c r="CN163" s="22"/>
      <c r="CO163" s="21"/>
      <c r="CP163" s="21"/>
      <c r="CQ163" s="21"/>
      <c r="CS163" s="20"/>
      <c r="CT163" s="22"/>
      <c r="CU163" s="21"/>
      <c r="CV163" s="21"/>
      <c r="CW163" s="21"/>
      <c r="CY163" s="20"/>
      <c r="CZ163" s="22"/>
      <c r="DA163" s="21"/>
      <c r="DB163" s="21"/>
      <c r="DC163" s="21"/>
      <c r="DE163" s="20"/>
      <c r="DF163" s="22"/>
      <c r="DG163" s="21"/>
      <c r="DH163" s="21"/>
      <c r="DI163" s="21"/>
      <c r="DK163" s="20"/>
      <c r="DL163" s="22"/>
      <c r="DM163" s="21"/>
      <c r="DN163" s="21"/>
      <c r="DO163" s="21"/>
      <c r="DQ163" s="20"/>
      <c r="DR163" s="22"/>
      <c r="DS163" s="21"/>
      <c r="DT163" s="21"/>
      <c r="DU163" s="21"/>
      <c r="DW163" s="20"/>
      <c r="DX163" s="22"/>
      <c r="DY163" s="21"/>
      <c r="DZ163" s="21"/>
      <c r="EA163" s="21"/>
      <c r="EC163" s="20"/>
      <c r="ED163" s="22"/>
      <c r="EE163" s="21"/>
      <c r="EF163" s="21"/>
      <c r="EG163" s="21"/>
      <c r="EI163" s="20"/>
      <c r="EJ163" s="22"/>
      <c r="EK163" s="21"/>
      <c r="EL163" s="21"/>
      <c r="EM163" s="21"/>
      <c r="EO163" s="20"/>
      <c r="EP163" s="22"/>
      <c r="EQ163" s="21"/>
      <c r="ER163" s="21"/>
      <c r="ES163" s="21"/>
      <c r="EU163" s="20"/>
      <c r="EV163" s="22"/>
      <c r="EW163" s="21"/>
      <c r="EX163" s="21"/>
      <c r="EY163" s="21"/>
      <c r="FA163" s="20"/>
      <c r="FB163" s="22"/>
      <c r="FC163" s="21"/>
      <c r="FD163" s="21"/>
      <c r="FE163" s="21"/>
      <c r="FG163" s="20"/>
      <c r="FH163" s="22"/>
      <c r="FI163" s="21"/>
      <c r="FJ163" s="21"/>
      <c r="FK163" s="21"/>
      <c r="FM163" s="20"/>
      <c r="FN163" s="22"/>
      <c r="FO163" s="21"/>
      <c r="FP163" s="21"/>
      <c r="FQ163" s="21"/>
      <c r="FS163" s="20"/>
      <c r="FT163" s="22"/>
      <c r="FU163" s="21"/>
      <c r="FV163" s="21"/>
      <c r="FW163" s="21"/>
      <c r="FY163" s="20"/>
      <c r="FZ163" s="22"/>
      <c r="GA163" s="21"/>
      <c r="GB163" s="21"/>
      <c r="GC163" s="21"/>
    </row>
    <row r="164" spans="1:185" x14ac:dyDescent="0.2">
      <c r="A164" s="20"/>
      <c r="B164" s="22"/>
      <c r="C164" s="21"/>
      <c r="D164" s="21"/>
      <c r="E164" s="21"/>
      <c r="G164" s="20"/>
      <c r="H164" s="22"/>
      <c r="I164" s="21"/>
      <c r="J164" s="21"/>
      <c r="K164" s="21"/>
      <c r="M164" s="20"/>
      <c r="N164" s="22"/>
      <c r="O164" s="21"/>
      <c r="P164" s="21"/>
      <c r="Q164" s="21"/>
      <c r="S164" s="20"/>
      <c r="T164" s="22"/>
      <c r="U164" s="21"/>
      <c r="V164" s="21"/>
      <c r="W164" s="21"/>
      <c r="Y164" s="20"/>
      <c r="Z164" s="22"/>
      <c r="AA164" s="21"/>
      <c r="AB164" s="21"/>
      <c r="AC164" s="21"/>
      <c r="AE164" s="20"/>
      <c r="AF164" s="22"/>
      <c r="AG164" s="21"/>
      <c r="AH164" s="21"/>
      <c r="AI164" s="21"/>
      <c r="AK164" s="20"/>
      <c r="AL164" s="22"/>
      <c r="AM164" s="21"/>
      <c r="AN164" s="21"/>
      <c r="AO164" s="21"/>
      <c r="AQ164" s="20"/>
      <c r="AR164" s="22"/>
      <c r="AS164" s="21"/>
      <c r="AT164" s="21"/>
      <c r="AU164" s="21"/>
      <c r="AW164" s="20"/>
      <c r="AX164" s="22"/>
      <c r="AY164" s="21"/>
      <c r="AZ164" s="21"/>
      <c r="BA164" s="21"/>
      <c r="BC164" s="20"/>
      <c r="BD164" s="22"/>
      <c r="BE164" s="21"/>
      <c r="BF164" s="21"/>
      <c r="BG164" s="21"/>
      <c r="BI164" s="20"/>
      <c r="BJ164" s="22"/>
      <c r="BK164" s="21"/>
      <c r="BL164" s="21"/>
      <c r="BM164" s="21"/>
      <c r="BO164" s="20"/>
      <c r="BP164" s="22"/>
      <c r="BQ164" s="21"/>
      <c r="BR164" s="21"/>
      <c r="BS164" s="21"/>
      <c r="BU164" s="20"/>
      <c r="BV164" s="22"/>
      <c r="BW164" s="21"/>
      <c r="BX164" s="21"/>
      <c r="BY164" s="21"/>
      <c r="CA164" s="20"/>
      <c r="CB164" s="22"/>
      <c r="CC164" s="21"/>
      <c r="CD164" s="21"/>
      <c r="CE164" s="21"/>
      <c r="CG164" s="20"/>
      <c r="CH164" s="22"/>
      <c r="CI164" s="21"/>
      <c r="CJ164" s="21"/>
      <c r="CK164" s="21"/>
      <c r="CM164" s="20"/>
      <c r="CN164" s="22"/>
      <c r="CO164" s="21"/>
      <c r="CP164" s="21"/>
      <c r="CQ164" s="21"/>
      <c r="CS164" s="20"/>
      <c r="CT164" s="22"/>
      <c r="CU164" s="21"/>
      <c r="CV164" s="21"/>
      <c r="CW164" s="21"/>
      <c r="CY164" s="20"/>
      <c r="CZ164" s="22"/>
      <c r="DA164" s="21"/>
      <c r="DB164" s="21"/>
      <c r="DC164" s="21"/>
      <c r="DE164" s="20"/>
      <c r="DF164" s="22"/>
      <c r="DG164" s="21"/>
      <c r="DH164" s="21"/>
      <c r="DI164" s="21"/>
      <c r="DK164" s="20"/>
      <c r="DL164" s="22"/>
      <c r="DM164" s="21"/>
      <c r="DN164" s="21"/>
      <c r="DO164" s="21"/>
      <c r="DQ164" s="20"/>
      <c r="DR164" s="22"/>
      <c r="DS164" s="21"/>
      <c r="DT164" s="21"/>
      <c r="DU164" s="21"/>
      <c r="DW164" s="20"/>
      <c r="DX164" s="22"/>
      <c r="DY164" s="21"/>
      <c r="DZ164" s="21"/>
      <c r="EA164" s="21"/>
      <c r="EC164" s="20"/>
      <c r="ED164" s="22"/>
      <c r="EE164" s="21"/>
      <c r="EF164" s="21"/>
      <c r="EG164" s="21"/>
      <c r="EI164" s="20"/>
      <c r="EJ164" s="22"/>
      <c r="EK164" s="21"/>
      <c r="EL164" s="21"/>
      <c r="EM164" s="21"/>
      <c r="EO164" s="20"/>
      <c r="EP164" s="22"/>
      <c r="EQ164" s="21"/>
      <c r="ER164" s="21"/>
      <c r="ES164" s="21"/>
      <c r="EU164" s="20"/>
      <c r="EV164" s="22"/>
      <c r="EW164" s="21"/>
      <c r="EX164" s="21"/>
      <c r="EY164" s="21"/>
      <c r="FA164" s="20"/>
      <c r="FB164" s="22"/>
      <c r="FC164" s="21"/>
      <c r="FD164" s="21"/>
      <c r="FE164" s="21"/>
      <c r="FG164" s="20"/>
      <c r="FH164" s="22"/>
      <c r="FI164" s="21"/>
      <c r="FJ164" s="21"/>
      <c r="FK164" s="21"/>
      <c r="FM164" s="20"/>
      <c r="FN164" s="22"/>
      <c r="FO164" s="21"/>
      <c r="FP164" s="21"/>
      <c r="FQ164" s="21"/>
      <c r="FS164" s="20"/>
      <c r="FT164" s="22"/>
      <c r="FU164" s="21"/>
      <c r="FV164" s="21"/>
      <c r="FW164" s="21"/>
      <c r="FY164" s="20"/>
      <c r="FZ164" s="22"/>
      <c r="GA164" s="21"/>
      <c r="GB164" s="21"/>
      <c r="GC164" s="21"/>
    </row>
    <row r="165" spans="1:185" x14ac:dyDescent="0.2">
      <c r="A165" s="20"/>
      <c r="B165" s="22"/>
      <c r="C165" s="21"/>
      <c r="D165" s="21"/>
      <c r="E165" s="21"/>
      <c r="G165" s="20"/>
      <c r="H165" s="22"/>
      <c r="I165" s="21"/>
      <c r="J165" s="21"/>
      <c r="K165" s="21"/>
      <c r="M165" s="20"/>
      <c r="N165" s="22"/>
      <c r="O165" s="21"/>
      <c r="P165" s="21"/>
      <c r="Q165" s="21"/>
      <c r="S165" s="20"/>
      <c r="T165" s="22"/>
      <c r="U165" s="21"/>
      <c r="V165" s="21"/>
      <c r="W165" s="21"/>
      <c r="Y165" s="20"/>
      <c r="Z165" s="22"/>
      <c r="AA165" s="21"/>
      <c r="AB165" s="21"/>
      <c r="AC165" s="21"/>
      <c r="AE165" s="20"/>
      <c r="AF165" s="22"/>
      <c r="AG165" s="21"/>
      <c r="AH165" s="21"/>
      <c r="AI165" s="21"/>
      <c r="AK165" s="20"/>
      <c r="AL165" s="22"/>
      <c r="AM165" s="21"/>
      <c r="AN165" s="21"/>
      <c r="AO165" s="21"/>
      <c r="AQ165" s="20"/>
      <c r="AR165" s="22"/>
      <c r="AS165" s="21"/>
      <c r="AT165" s="21"/>
      <c r="AU165" s="21"/>
      <c r="AW165" s="20"/>
      <c r="AX165" s="22"/>
      <c r="AY165" s="21"/>
      <c r="AZ165" s="21"/>
      <c r="BA165" s="21"/>
      <c r="BC165" s="20"/>
      <c r="BD165" s="22"/>
      <c r="BE165" s="21"/>
      <c r="BF165" s="21"/>
      <c r="BG165" s="21"/>
      <c r="BI165" s="20"/>
      <c r="BJ165" s="22"/>
      <c r="BK165" s="21"/>
      <c r="BL165" s="21"/>
      <c r="BM165" s="21"/>
      <c r="BO165" s="20"/>
      <c r="BP165" s="22"/>
      <c r="BQ165" s="21"/>
      <c r="BR165" s="21"/>
      <c r="BS165" s="21"/>
      <c r="BU165" s="20"/>
      <c r="BV165" s="22"/>
      <c r="BW165" s="21"/>
      <c r="BX165" s="21"/>
      <c r="BY165" s="21"/>
      <c r="CA165" s="20"/>
      <c r="CB165" s="22"/>
      <c r="CC165" s="21"/>
      <c r="CD165" s="21"/>
      <c r="CE165" s="21"/>
      <c r="CG165" s="20"/>
      <c r="CH165" s="22"/>
      <c r="CI165" s="21"/>
      <c r="CJ165" s="21"/>
      <c r="CK165" s="21"/>
      <c r="CM165" s="20"/>
      <c r="CN165" s="22"/>
      <c r="CO165" s="21"/>
      <c r="CP165" s="21"/>
      <c r="CQ165" s="21"/>
      <c r="CS165" s="20"/>
      <c r="CT165" s="22"/>
      <c r="CU165" s="21"/>
      <c r="CV165" s="21"/>
      <c r="CW165" s="21"/>
      <c r="CY165" s="20"/>
      <c r="CZ165" s="22"/>
      <c r="DA165" s="21"/>
      <c r="DB165" s="21"/>
      <c r="DC165" s="21"/>
      <c r="DE165" s="20"/>
      <c r="DF165" s="22"/>
      <c r="DG165" s="21"/>
      <c r="DH165" s="21"/>
      <c r="DI165" s="21"/>
      <c r="DK165" s="20"/>
      <c r="DL165" s="22"/>
      <c r="DM165" s="21"/>
      <c r="DN165" s="21"/>
      <c r="DO165" s="21"/>
      <c r="DQ165" s="20"/>
      <c r="DR165" s="22"/>
      <c r="DS165" s="21"/>
      <c r="DT165" s="21"/>
      <c r="DU165" s="21"/>
      <c r="DW165" s="20"/>
      <c r="DX165" s="22"/>
      <c r="DY165" s="21"/>
      <c r="DZ165" s="21"/>
      <c r="EA165" s="21"/>
      <c r="EC165" s="20"/>
      <c r="ED165" s="22"/>
      <c r="EE165" s="21"/>
      <c r="EF165" s="21"/>
      <c r="EG165" s="21"/>
      <c r="EI165" s="20"/>
      <c r="EJ165" s="22"/>
      <c r="EK165" s="21"/>
      <c r="EL165" s="21"/>
      <c r="EM165" s="21"/>
      <c r="EO165" s="20"/>
      <c r="EP165" s="22"/>
      <c r="EQ165" s="21"/>
      <c r="ER165" s="21"/>
      <c r="ES165" s="21"/>
      <c r="EU165" s="20"/>
      <c r="EV165" s="22"/>
      <c r="EW165" s="21"/>
      <c r="EX165" s="21"/>
      <c r="EY165" s="21"/>
      <c r="FA165" s="20"/>
      <c r="FB165" s="22"/>
      <c r="FC165" s="21"/>
      <c r="FD165" s="21"/>
      <c r="FE165" s="21"/>
      <c r="FG165" s="20"/>
      <c r="FH165" s="22"/>
      <c r="FI165" s="21"/>
      <c r="FJ165" s="21"/>
      <c r="FK165" s="21"/>
      <c r="FM165" s="20"/>
      <c r="FN165" s="22"/>
      <c r="FO165" s="21"/>
      <c r="FP165" s="21"/>
      <c r="FQ165" s="21"/>
      <c r="FS165" s="20"/>
      <c r="FT165" s="22"/>
      <c r="FU165" s="21"/>
      <c r="FV165" s="21"/>
      <c r="FW165" s="21"/>
      <c r="FY165" s="20"/>
      <c r="FZ165" s="22"/>
      <c r="GA165" s="21"/>
      <c r="GB165" s="21"/>
      <c r="GC165" s="21"/>
    </row>
    <row r="166" spans="1:185" x14ac:dyDescent="0.2">
      <c r="A166" s="20"/>
      <c r="B166" s="22"/>
      <c r="C166" s="21"/>
      <c r="D166" s="21"/>
      <c r="E166" s="21"/>
      <c r="G166" s="20"/>
      <c r="H166" s="22"/>
      <c r="I166" s="21"/>
      <c r="J166" s="21"/>
      <c r="K166" s="21"/>
      <c r="M166" s="20"/>
      <c r="N166" s="22"/>
      <c r="O166" s="21"/>
      <c r="P166" s="21"/>
      <c r="Q166" s="21"/>
      <c r="S166" s="20"/>
      <c r="T166" s="22"/>
      <c r="U166" s="21"/>
      <c r="V166" s="21"/>
      <c r="W166" s="21"/>
      <c r="Y166" s="20"/>
      <c r="Z166" s="22"/>
      <c r="AA166" s="21"/>
      <c r="AB166" s="21"/>
      <c r="AC166" s="21"/>
      <c r="AE166" s="20"/>
      <c r="AF166" s="22"/>
      <c r="AG166" s="21"/>
      <c r="AH166" s="21"/>
      <c r="AI166" s="21"/>
      <c r="AK166" s="20"/>
      <c r="AL166" s="22"/>
      <c r="AM166" s="21"/>
      <c r="AN166" s="21"/>
      <c r="AO166" s="21"/>
      <c r="AQ166" s="20"/>
      <c r="AR166" s="22"/>
      <c r="AS166" s="21"/>
      <c r="AT166" s="21"/>
      <c r="AU166" s="21"/>
      <c r="AW166" s="20"/>
      <c r="AX166" s="22"/>
      <c r="AY166" s="21"/>
      <c r="AZ166" s="21"/>
      <c r="BA166" s="21"/>
      <c r="BC166" s="20"/>
      <c r="BD166" s="22"/>
      <c r="BE166" s="21"/>
      <c r="BF166" s="21"/>
      <c r="BG166" s="21"/>
      <c r="BI166" s="20"/>
      <c r="BJ166" s="22"/>
      <c r="BK166" s="21"/>
      <c r="BL166" s="21"/>
      <c r="BM166" s="21"/>
      <c r="BO166" s="20"/>
      <c r="BP166" s="22"/>
      <c r="BQ166" s="21"/>
      <c r="BR166" s="21"/>
      <c r="BS166" s="21"/>
      <c r="BU166" s="20"/>
      <c r="BV166" s="22"/>
      <c r="BW166" s="21"/>
      <c r="BX166" s="21"/>
      <c r="BY166" s="21"/>
      <c r="CA166" s="20"/>
      <c r="CB166" s="22"/>
      <c r="CC166" s="21"/>
      <c r="CD166" s="21"/>
      <c r="CE166" s="21"/>
      <c r="CG166" s="20"/>
      <c r="CH166" s="22"/>
      <c r="CI166" s="21"/>
      <c r="CJ166" s="21"/>
      <c r="CK166" s="21"/>
      <c r="CM166" s="20"/>
      <c r="CN166" s="22"/>
      <c r="CO166" s="21"/>
      <c r="CP166" s="21"/>
      <c r="CQ166" s="21"/>
      <c r="CS166" s="20"/>
      <c r="CT166" s="22"/>
      <c r="CU166" s="21"/>
      <c r="CV166" s="21"/>
      <c r="CW166" s="21"/>
      <c r="CY166" s="20"/>
      <c r="CZ166" s="22"/>
      <c r="DA166" s="21"/>
      <c r="DB166" s="21"/>
      <c r="DC166" s="21"/>
      <c r="DE166" s="20"/>
      <c r="DF166" s="22"/>
      <c r="DG166" s="21"/>
      <c r="DH166" s="21"/>
      <c r="DI166" s="21"/>
      <c r="DK166" s="20"/>
      <c r="DL166" s="22"/>
      <c r="DM166" s="21"/>
      <c r="DN166" s="21"/>
      <c r="DO166" s="21"/>
      <c r="DQ166" s="20"/>
      <c r="DR166" s="22"/>
      <c r="DS166" s="21"/>
      <c r="DT166" s="21"/>
      <c r="DU166" s="21"/>
      <c r="DW166" s="20"/>
      <c r="DX166" s="22"/>
      <c r="DY166" s="21"/>
      <c r="DZ166" s="21"/>
      <c r="EA166" s="21"/>
      <c r="EC166" s="20"/>
      <c r="ED166" s="22"/>
      <c r="EE166" s="21"/>
      <c r="EF166" s="21"/>
      <c r="EG166" s="21"/>
      <c r="EI166" s="20"/>
      <c r="EJ166" s="22"/>
      <c r="EK166" s="21"/>
      <c r="EL166" s="21"/>
      <c r="EM166" s="21"/>
      <c r="EO166" s="20"/>
      <c r="EP166" s="22"/>
      <c r="EQ166" s="21"/>
      <c r="ER166" s="21"/>
      <c r="ES166" s="21"/>
      <c r="EU166" s="20"/>
      <c r="EV166" s="22"/>
      <c r="EW166" s="21"/>
      <c r="EX166" s="21"/>
      <c r="EY166" s="21"/>
      <c r="FA166" s="20"/>
      <c r="FB166" s="22"/>
      <c r="FC166" s="21"/>
      <c r="FD166" s="21"/>
      <c r="FE166" s="21"/>
      <c r="FG166" s="20"/>
      <c r="FH166" s="22"/>
      <c r="FI166" s="21"/>
      <c r="FJ166" s="21"/>
      <c r="FK166" s="21"/>
      <c r="FM166" s="20"/>
      <c r="FN166" s="22"/>
      <c r="FO166" s="21"/>
      <c r="FP166" s="21"/>
      <c r="FQ166" s="21"/>
      <c r="FS166" s="20"/>
      <c r="FT166" s="22"/>
      <c r="FU166" s="21"/>
      <c r="FV166" s="21"/>
      <c r="FW166" s="21"/>
      <c r="FY166" s="20"/>
      <c r="FZ166" s="22"/>
      <c r="GA166" s="21"/>
      <c r="GB166" s="21"/>
      <c r="GC166" s="21"/>
    </row>
    <row r="167" spans="1:185" x14ac:dyDescent="0.2">
      <c r="A167" s="20"/>
      <c r="B167" s="22"/>
      <c r="C167" s="21"/>
      <c r="D167" s="21"/>
      <c r="E167" s="21"/>
      <c r="G167" s="20"/>
      <c r="H167" s="22"/>
      <c r="I167" s="21"/>
      <c r="J167" s="21"/>
      <c r="K167" s="21"/>
      <c r="M167" s="20"/>
      <c r="N167" s="22"/>
      <c r="O167" s="21"/>
      <c r="P167" s="21"/>
      <c r="Q167" s="21"/>
      <c r="S167" s="20"/>
      <c r="T167" s="22"/>
      <c r="U167" s="21"/>
      <c r="V167" s="21"/>
      <c r="W167" s="21"/>
      <c r="Y167" s="20"/>
      <c r="Z167" s="22"/>
      <c r="AA167" s="21"/>
      <c r="AB167" s="21"/>
      <c r="AC167" s="21"/>
      <c r="AE167" s="20"/>
      <c r="AF167" s="22"/>
      <c r="AG167" s="21"/>
      <c r="AH167" s="21"/>
      <c r="AI167" s="21"/>
      <c r="AK167" s="20"/>
      <c r="AL167" s="22"/>
      <c r="AM167" s="21"/>
      <c r="AN167" s="21"/>
      <c r="AO167" s="21"/>
      <c r="AQ167" s="20"/>
      <c r="AR167" s="22"/>
      <c r="AS167" s="21"/>
      <c r="AT167" s="21"/>
      <c r="AU167" s="21"/>
      <c r="AW167" s="20"/>
      <c r="AX167" s="22"/>
      <c r="AY167" s="21"/>
      <c r="AZ167" s="21"/>
      <c r="BA167" s="21"/>
      <c r="BC167" s="20"/>
      <c r="BD167" s="22"/>
      <c r="BE167" s="21"/>
      <c r="BF167" s="21"/>
      <c r="BG167" s="21"/>
      <c r="BI167" s="20"/>
      <c r="BJ167" s="22"/>
      <c r="BK167" s="21"/>
      <c r="BL167" s="21"/>
      <c r="BM167" s="21"/>
      <c r="BO167" s="20"/>
      <c r="BP167" s="22"/>
      <c r="BQ167" s="21"/>
      <c r="BR167" s="21"/>
      <c r="BS167" s="21"/>
      <c r="BU167" s="20"/>
      <c r="BV167" s="22"/>
      <c r="BW167" s="21"/>
      <c r="BX167" s="21"/>
      <c r="BY167" s="21"/>
      <c r="CA167" s="20"/>
      <c r="CB167" s="22"/>
      <c r="CC167" s="21"/>
      <c r="CD167" s="21"/>
      <c r="CE167" s="21"/>
      <c r="CG167" s="20"/>
      <c r="CH167" s="22"/>
      <c r="CI167" s="21"/>
      <c r="CJ167" s="21"/>
      <c r="CK167" s="21"/>
      <c r="CM167" s="20"/>
      <c r="CN167" s="22"/>
      <c r="CO167" s="21"/>
      <c r="CP167" s="21"/>
      <c r="CQ167" s="21"/>
      <c r="CS167" s="20"/>
      <c r="CT167" s="22"/>
      <c r="CU167" s="21"/>
      <c r="CV167" s="21"/>
      <c r="CW167" s="21"/>
      <c r="CY167" s="20"/>
      <c r="CZ167" s="22"/>
      <c r="DA167" s="21"/>
      <c r="DB167" s="21"/>
      <c r="DC167" s="21"/>
      <c r="DE167" s="20"/>
      <c r="DF167" s="22"/>
      <c r="DG167" s="21"/>
      <c r="DH167" s="21"/>
      <c r="DI167" s="21"/>
      <c r="DK167" s="20"/>
      <c r="DL167" s="22"/>
      <c r="DM167" s="21"/>
      <c r="DN167" s="21"/>
      <c r="DO167" s="21"/>
      <c r="DQ167" s="20"/>
      <c r="DR167" s="22"/>
      <c r="DS167" s="21"/>
      <c r="DT167" s="21"/>
      <c r="DU167" s="21"/>
      <c r="DW167" s="20"/>
      <c r="DX167" s="22"/>
      <c r="DY167" s="21"/>
      <c r="DZ167" s="21"/>
      <c r="EA167" s="21"/>
      <c r="EC167" s="20"/>
      <c r="ED167" s="22"/>
      <c r="EE167" s="21"/>
      <c r="EF167" s="21"/>
      <c r="EG167" s="21"/>
      <c r="EI167" s="20"/>
      <c r="EJ167" s="22"/>
      <c r="EK167" s="21"/>
      <c r="EL167" s="21"/>
      <c r="EM167" s="21"/>
      <c r="EO167" s="20"/>
      <c r="EP167" s="22"/>
      <c r="EQ167" s="21"/>
      <c r="ER167" s="21"/>
      <c r="ES167" s="21"/>
      <c r="EU167" s="20"/>
      <c r="EV167" s="22"/>
      <c r="EW167" s="21"/>
      <c r="EX167" s="21"/>
      <c r="EY167" s="21"/>
      <c r="FA167" s="20"/>
      <c r="FB167" s="22"/>
      <c r="FC167" s="21"/>
      <c r="FD167" s="21"/>
      <c r="FE167" s="21"/>
      <c r="FG167" s="20"/>
      <c r="FH167" s="22"/>
      <c r="FI167" s="21"/>
      <c r="FJ167" s="21"/>
      <c r="FK167" s="21"/>
      <c r="FM167" s="20"/>
      <c r="FN167" s="22"/>
      <c r="FO167" s="21"/>
      <c r="FP167" s="21"/>
      <c r="FQ167" s="21"/>
      <c r="FS167" s="20"/>
      <c r="FT167" s="22"/>
      <c r="FU167" s="21"/>
      <c r="FV167" s="21"/>
      <c r="FW167" s="21"/>
      <c r="FY167" s="20"/>
      <c r="FZ167" s="22"/>
      <c r="GA167" s="21"/>
      <c r="GB167" s="21"/>
      <c r="GC167" s="21"/>
    </row>
    <row r="168" spans="1:185" x14ac:dyDescent="0.2">
      <c r="A168" s="20"/>
      <c r="B168" s="22"/>
      <c r="C168" s="21"/>
      <c r="D168" s="21"/>
      <c r="E168" s="21"/>
      <c r="G168" s="20"/>
      <c r="H168" s="22"/>
      <c r="I168" s="21"/>
      <c r="J168" s="21"/>
      <c r="K168" s="21"/>
      <c r="M168" s="20"/>
      <c r="N168" s="22"/>
      <c r="O168" s="21"/>
      <c r="P168" s="21"/>
      <c r="Q168" s="21"/>
      <c r="S168" s="20"/>
      <c r="T168" s="22"/>
      <c r="U168" s="21"/>
      <c r="V168" s="21"/>
      <c r="W168" s="21"/>
      <c r="Y168" s="20"/>
      <c r="Z168" s="22"/>
      <c r="AA168" s="21"/>
      <c r="AB168" s="21"/>
      <c r="AC168" s="21"/>
      <c r="AE168" s="20"/>
      <c r="AF168" s="22"/>
      <c r="AG168" s="21"/>
      <c r="AH168" s="21"/>
      <c r="AI168" s="21"/>
      <c r="AK168" s="20"/>
      <c r="AL168" s="22"/>
      <c r="AM168" s="21"/>
      <c r="AN168" s="21"/>
      <c r="AO168" s="21"/>
      <c r="AQ168" s="20"/>
      <c r="AR168" s="22"/>
      <c r="AS168" s="21"/>
      <c r="AT168" s="21"/>
      <c r="AU168" s="21"/>
      <c r="AW168" s="20"/>
      <c r="AX168" s="22"/>
      <c r="AY168" s="21"/>
      <c r="AZ168" s="21"/>
      <c r="BA168" s="21"/>
      <c r="BC168" s="20"/>
      <c r="BD168" s="22"/>
      <c r="BE168" s="21"/>
      <c r="BF168" s="21"/>
      <c r="BG168" s="21"/>
      <c r="BI168" s="20"/>
      <c r="BJ168" s="22"/>
      <c r="BK168" s="21"/>
      <c r="BL168" s="21"/>
      <c r="BM168" s="21"/>
      <c r="BO168" s="20"/>
      <c r="BP168" s="22"/>
      <c r="BQ168" s="21"/>
      <c r="BR168" s="21"/>
      <c r="BS168" s="21"/>
      <c r="BU168" s="20"/>
      <c r="BV168" s="22"/>
      <c r="BW168" s="21"/>
      <c r="BX168" s="21"/>
      <c r="BY168" s="21"/>
      <c r="CA168" s="20"/>
      <c r="CB168" s="22"/>
      <c r="CC168" s="21"/>
      <c r="CD168" s="21"/>
      <c r="CE168" s="21"/>
      <c r="CG168" s="20"/>
      <c r="CH168" s="22"/>
      <c r="CI168" s="21"/>
      <c r="CJ168" s="21"/>
      <c r="CK168" s="21"/>
      <c r="CM168" s="20"/>
      <c r="CN168" s="22"/>
      <c r="CO168" s="21"/>
      <c r="CP168" s="21"/>
      <c r="CQ168" s="21"/>
      <c r="CS168" s="20"/>
      <c r="CT168" s="22"/>
      <c r="CU168" s="21"/>
      <c r="CV168" s="21"/>
      <c r="CW168" s="21"/>
      <c r="CY168" s="20"/>
      <c r="CZ168" s="22"/>
      <c r="DA168" s="21"/>
      <c r="DB168" s="21"/>
      <c r="DC168" s="21"/>
      <c r="DE168" s="20"/>
      <c r="DF168" s="22"/>
      <c r="DG168" s="21"/>
      <c r="DH168" s="21"/>
      <c r="DI168" s="21"/>
      <c r="DK168" s="20"/>
      <c r="DL168" s="22"/>
      <c r="DM168" s="21"/>
      <c r="DN168" s="21"/>
      <c r="DO168" s="21"/>
      <c r="DQ168" s="20"/>
      <c r="DR168" s="22"/>
      <c r="DS168" s="21"/>
      <c r="DT168" s="21"/>
      <c r="DU168" s="21"/>
      <c r="DW168" s="20"/>
      <c r="DX168" s="22"/>
      <c r="DY168" s="21"/>
      <c r="DZ168" s="21"/>
      <c r="EA168" s="21"/>
      <c r="EC168" s="20"/>
      <c r="ED168" s="22"/>
      <c r="EE168" s="21"/>
      <c r="EF168" s="21"/>
      <c r="EG168" s="21"/>
      <c r="EI168" s="20"/>
      <c r="EJ168" s="22"/>
      <c r="EK168" s="21"/>
      <c r="EL168" s="21"/>
      <c r="EM168" s="21"/>
      <c r="EO168" s="20"/>
      <c r="EP168" s="22"/>
      <c r="EQ168" s="21"/>
      <c r="ER168" s="21"/>
      <c r="ES168" s="21"/>
      <c r="EU168" s="20"/>
      <c r="EV168" s="22"/>
      <c r="EW168" s="21"/>
      <c r="EX168" s="21"/>
      <c r="EY168" s="21"/>
      <c r="FA168" s="20"/>
      <c r="FB168" s="22"/>
      <c r="FC168" s="21"/>
      <c r="FD168" s="21"/>
      <c r="FE168" s="21"/>
      <c r="FG168" s="20"/>
      <c r="FH168" s="22"/>
      <c r="FI168" s="21"/>
      <c r="FJ168" s="21"/>
      <c r="FK168" s="21"/>
      <c r="FM168" s="20"/>
      <c r="FN168" s="22"/>
      <c r="FO168" s="21"/>
      <c r="FP168" s="21"/>
      <c r="FQ168" s="21"/>
      <c r="FS168" s="20"/>
      <c r="FT168" s="22"/>
      <c r="FU168" s="21"/>
      <c r="FV168" s="21"/>
      <c r="FW168" s="21"/>
      <c r="FY168" s="20"/>
      <c r="FZ168" s="22"/>
      <c r="GA168" s="21"/>
      <c r="GB168" s="21"/>
      <c r="GC168" s="21"/>
    </row>
    <row r="169" spans="1:185" x14ac:dyDescent="0.2">
      <c r="A169" s="20"/>
      <c r="B169" s="22"/>
      <c r="C169" s="21"/>
      <c r="D169" s="21"/>
      <c r="E169" s="21"/>
      <c r="G169" s="20"/>
      <c r="H169" s="22"/>
      <c r="I169" s="21"/>
      <c r="J169" s="21"/>
      <c r="K169" s="21"/>
      <c r="M169" s="20"/>
      <c r="N169" s="22"/>
      <c r="O169" s="21"/>
      <c r="P169" s="21"/>
      <c r="Q169" s="21"/>
      <c r="S169" s="20"/>
      <c r="T169" s="22"/>
      <c r="U169" s="21"/>
      <c r="V169" s="21"/>
      <c r="W169" s="21"/>
      <c r="Y169" s="20"/>
      <c r="Z169" s="22"/>
      <c r="AA169" s="21"/>
      <c r="AB169" s="21"/>
      <c r="AC169" s="21"/>
      <c r="AE169" s="20"/>
      <c r="AF169" s="22"/>
      <c r="AG169" s="21"/>
      <c r="AH169" s="21"/>
      <c r="AI169" s="21"/>
      <c r="AK169" s="20"/>
      <c r="AL169" s="22"/>
      <c r="AM169" s="21"/>
      <c r="AN169" s="21"/>
      <c r="AO169" s="21"/>
      <c r="AQ169" s="20"/>
      <c r="AR169" s="22"/>
      <c r="AS169" s="21"/>
      <c r="AT169" s="21"/>
      <c r="AU169" s="21"/>
      <c r="AW169" s="20"/>
      <c r="AX169" s="22"/>
      <c r="AY169" s="21"/>
      <c r="AZ169" s="21"/>
      <c r="BA169" s="21"/>
      <c r="BC169" s="20"/>
      <c r="BD169" s="22"/>
      <c r="BE169" s="21"/>
      <c r="BF169" s="21"/>
      <c r="BG169" s="21"/>
      <c r="BI169" s="20"/>
      <c r="BJ169" s="22"/>
      <c r="BK169" s="21"/>
      <c r="BL169" s="21"/>
      <c r="BM169" s="21"/>
      <c r="BO169" s="20"/>
      <c r="BP169" s="22"/>
      <c r="BQ169" s="21"/>
      <c r="BR169" s="21"/>
      <c r="BS169" s="21"/>
      <c r="BU169" s="20"/>
      <c r="BV169" s="22"/>
      <c r="BW169" s="21"/>
      <c r="BX169" s="21"/>
      <c r="BY169" s="21"/>
      <c r="CA169" s="20"/>
      <c r="CB169" s="22"/>
      <c r="CC169" s="21"/>
      <c r="CD169" s="21"/>
      <c r="CE169" s="21"/>
      <c r="CG169" s="20"/>
      <c r="CH169" s="22"/>
      <c r="CI169" s="21"/>
      <c r="CJ169" s="21"/>
      <c r="CK169" s="21"/>
      <c r="CM169" s="20"/>
      <c r="CN169" s="22"/>
      <c r="CO169" s="21"/>
      <c r="CP169" s="21"/>
      <c r="CQ169" s="21"/>
      <c r="CS169" s="20"/>
      <c r="CT169" s="22"/>
      <c r="CU169" s="21"/>
      <c r="CV169" s="21"/>
      <c r="CW169" s="21"/>
      <c r="CY169" s="20"/>
      <c r="CZ169" s="22"/>
      <c r="DA169" s="21"/>
      <c r="DB169" s="21"/>
      <c r="DC169" s="21"/>
      <c r="DE169" s="20"/>
      <c r="DF169" s="22"/>
      <c r="DG169" s="21"/>
      <c r="DH169" s="21"/>
      <c r="DI169" s="21"/>
      <c r="DK169" s="20"/>
      <c r="DL169" s="22"/>
      <c r="DM169" s="21"/>
      <c r="DN169" s="21"/>
      <c r="DO169" s="21"/>
      <c r="DQ169" s="20"/>
      <c r="DR169" s="22"/>
      <c r="DS169" s="21"/>
      <c r="DT169" s="21"/>
      <c r="DU169" s="21"/>
      <c r="DW169" s="20"/>
      <c r="DX169" s="22"/>
      <c r="DY169" s="21"/>
      <c r="DZ169" s="21"/>
      <c r="EA169" s="21"/>
      <c r="EC169" s="20"/>
      <c r="ED169" s="22"/>
      <c r="EE169" s="21"/>
      <c r="EF169" s="21"/>
      <c r="EG169" s="21"/>
      <c r="EI169" s="20"/>
      <c r="EJ169" s="22"/>
      <c r="EK169" s="21"/>
      <c r="EL169" s="21"/>
      <c r="EM169" s="21"/>
      <c r="EO169" s="20"/>
      <c r="EP169" s="22"/>
      <c r="EQ169" s="21"/>
      <c r="ER169" s="21"/>
      <c r="ES169" s="21"/>
      <c r="EU169" s="20"/>
      <c r="EV169" s="22"/>
      <c r="EW169" s="21"/>
      <c r="EX169" s="21"/>
      <c r="EY169" s="21"/>
      <c r="FA169" s="20"/>
      <c r="FB169" s="22"/>
      <c r="FC169" s="21"/>
      <c r="FD169" s="21"/>
      <c r="FE169" s="21"/>
      <c r="FG169" s="20"/>
      <c r="FH169" s="22"/>
      <c r="FI169" s="21"/>
      <c r="FJ169" s="21"/>
      <c r="FK169" s="21"/>
      <c r="FM169" s="20"/>
      <c r="FN169" s="22"/>
      <c r="FO169" s="21"/>
      <c r="FP169" s="21"/>
      <c r="FQ169" s="21"/>
      <c r="FS169" s="20"/>
      <c r="FT169" s="22"/>
      <c r="FU169" s="21"/>
      <c r="FV169" s="21"/>
      <c r="FW169" s="21"/>
      <c r="FY169" s="20"/>
      <c r="FZ169" s="22"/>
      <c r="GA169" s="21"/>
      <c r="GB169" s="21"/>
      <c r="GC169" s="21"/>
    </row>
    <row r="170" spans="1:185" x14ac:dyDescent="0.2">
      <c r="A170" s="20"/>
      <c r="B170" s="22"/>
      <c r="C170" s="21"/>
      <c r="D170" s="21"/>
      <c r="E170" s="21"/>
      <c r="G170" s="20"/>
      <c r="H170" s="22"/>
      <c r="I170" s="21"/>
      <c r="J170" s="21"/>
      <c r="K170" s="21"/>
      <c r="M170" s="20"/>
      <c r="N170" s="22"/>
      <c r="O170" s="21"/>
      <c r="P170" s="21"/>
      <c r="Q170" s="21"/>
      <c r="S170" s="20"/>
      <c r="T170" s="22"/>
      <c r="U170" s="21"/>
      <c r="V170" s="21"/>
      <c r="W170" s="21"/>
      <c r="Y170" s="20"/>
      <c r="Z170" s="22"/>
      <c r="AA170" s="21"/>
      <c r="AB170" s="21"/>
      <c r="AC170" s="21"/>
      <c r="AE170" s="20"/>
      <c r="AF170" s="22"/>
      <c r="AG170" s="21"/>
      <c r="AH170" s="21"/>
      <c r="AI170" s="21"/>
      <c r="AK170" s="20"/>
      <c r="AL170" s="22"/>
      <c r="AM170" s="21"/>
      <c r="AN170" s="21"/>
      <c r="AO170" s="21"/>
      <c r="AQ170" s="20"/>
      <c r="AR170" s="22"/>
      <c r="AS170" s="21"/>
      <c r="AT170" s="21"/>
      <c r="AU170" s="21"/>
      <c r="AW170" s="20"/>
      <c r="AX170" s="22"/>
      <c r="AY170" s="21"/>
      <c r="AZ170" s="21"/>
      <c r="BA170" s="21"/>
      <c r="BC170" s="20"/>
      <c r="BD170" s="22"/>
      <c r="BE170" s="21"/>
      <c r="BF170" s="21"/>
      <c r="BG170" s="21"/>
      <c r="BI170" s="20"/>
      <c r="BJ170" s="22"/>
      <c r="BK170" s="21"/>
      <c r="BL170" s="21"/>
      <c r="BM170" s="21"/>
      <c r="BO170" s="20"/>
      <c r="BP170" s="22"/>
      <c r="BQ170" s="21"/>
      <c r="BR170" s="21"/>
      <c r="BS170" s="21"/>
      <c r="BU170" s="20"/>
      <c r="BV170" s="22"/>
      <c r="BW170" s="21"/>
      <c r="BX170" s="21"/>
      <c r="BY170" s="21"/>
      <c r="CA170" s="20"/>
      <c r="CB170" s="22"/>
      <c r="CC170" s="21"/>
      <c r="CD170" s="21"/>
      <c r="CE170" s="21"/>
      <c r="CG170" s="20"/>
      <c r="CH170" s="22"/>
      <c r="CI170" s="21"/>
      <c r="CJ170" s="21"/>
      <c r="CK170" s="21"/>
      <c r="CM170" s="20"/>
      <c r="CN170" s="22"/>
      <c r="CO170" s="21"/>
      <c r="CP170" s="21"/>
      <c r="CQ170" s="21"/>
      <c r="CS170" s="20"/>
      <c r="CT170" s="22"/>
      <c r="CU170" s="21"/>
      <c r="CV170" s="21"/>
      <c r="CW170" s="21"/>
      <c r="CY170" s="20"/>
      <c r="CZ170" s="22"/>
      <c r="DA170" s="21"/>
      <c r="DB170" s="21"/>
      <c r="DC170" s="21"/>
      <c r="DE170" s="20"/>
      <c r="DF170" s="22"/>
      <c r="DG170" s="21"/>
      <c r="DH170" s="21"/>
      <c r="DI170" s="21"/>
      <c r="DK170" s="20"/>
      <c r="DL170" s="22"/>
      <c r="DM170" s="21"/>
      <c r="DN170" s="21"/>
      <c r="DO170" s="21"/>
      <c r="DQ170" s="20"/>
      <c r="DR170" s="22"/>
      <c r="DS170" s="21"/>
      <c r="DT170" s="21"/>
      <c r="DU170" s="21"/>
      <c r="DW170" s="20"/>
      <c r="DX170" s="22"/>
      <c r="DY170" s="21"/>
      <c r="DZ170" s="21"/>
      <c r="EA170" s="21"/>
      <c r="EC170" s="20"/>
      <c r="ED170" s="22"/>
      <c r="EE170" s="21"/>
      <c r="EF170" s="21"/>
      <c r="EG170" s="21"/>
      <c r="EI170" s="20"/>
      <c r="EJ170" s="22"/>
      <c r="EK170" s="21"/>
      <c r="EL170" s="21"/>
      <c r="EM170" s="21"/>
      <c r="EO170" s="20"/>
      <c r="EP170" s="22"/>
      <c r="EQ170" s="21"/>
      <c r="ER170" s="21"/>
      <c r="ES170" s="21"/>
      <c r="EU170" s="20"/>
      <c r="EV170" s="22"/>
      <c r="EW170" s="21"/>
      <c r="EX170" s="21"/>
      <c r="EY170" s="21"/>
      <c r="FA170" s="20"/>
      <c r="FB170" s="22"/>
      <c r="FC170" s="21"/>
      <c r="FD170" s="21"/>
      <c r="FE170" s="21"/>
      <c r="FG170" s="20"/>
      <c r="FH170" s="22"/>
      <c r="FI170" s="21"/>
      <c r="FJ170" s="21"/>
      <c r="FK170" s="21"/>
      <c r="FM170" s="20"/>
      <c r="FN170" s="22"/>
      <c r="FO170" s="21"/>
      <c r="FP170" s="21"/>
      <c r="FQ170" s="21"/>
      <c r="FS170" s="20"/>
      <c r="FT170" s="22"/>
      <c r="FU170" s="21"/>
      <c r="FV170" s="21"/>
      <c r="FW170" s="21"/>
      <c r="FY170" s="20"/>
      <c r="FZ170" s="22"/>
      <c r="GA170" s="21"/>
      <c r="GB170" s="21"/>
      <c r="GC170" s="21"/>
    </row>
    <row r="171" spans="1:185" x14ac:dyDescent="0.2">
      <c r="A171" s="20"/>
      <c r="B171" s="22"/>
      <c r="C171" s="21"/>
      <c r="D171" s="21"/>
      <c r="E171" s="21"/>
      <c r="G171" s="20"/>
      <c r="H171" s="22"/>
      <c r="I171" s="21"/>
      <c r="J171" s="21"/>
      <c r="K171" s="21"/>
      <c r="M171" s="20"/>
      <c r="N171" s="22"/>
      <c r="O171" s="21"/>
      <c r="P171" s="21"/>
      <c r="Q171" s="21"/>
      <c r="S171" s="20"/>
      <c r="T171" s="22"/>
      <c r="U171" s="21"/>
      <c r="V171" s="21"/>
      <c r="W171" s="21"/>
      <c r="Y171" s="20"/>
      <c r="Z171" s="22"/>
      <c r="AA171" s="21"/>
      <c r="AB171" s="21"/>
      <c r="AC171" s="21"/>
      <c r="AE171" s="20"/>
      <c r="AF171" s="22"/>
      <c r="AG171" s="21"/>
      <c r="AH171" s="21"/>
      <c r="AI171" s="21"/>
      <c r="AK171" s="20"/>
      <c r="AL171" s="22"/>
      <c r="AM171" s="21"/>
      <c r="AN171" s="21"/>
      <c r="AO171" s="21"/>
      <c r="AQ171" s="20"/>
      <c r="AR171" s="22"/>
      <c r="AS171" s="21"/>
      <c r="AT171" s="21"/>
      <c r="AU171" s="21"/>
      <c r="AW171" s="20"/>
      <c r="AX171" s="22"/>
      <c r="AY171" s="21"/>
      <c r="AZ171" s="21"/>
      <c r="BA171" s="21"/>
      <c r="BC171" s="20"/>
      <c r="BD171" s="22"/>
      <c r="BE171" s="21"/>
      <c r="BF171" s="21"/>
      <c r="BG171" s="21"/>
      <c r="BI171" s="20"/>
      <c r="BJ171" s="22"/>
      <c r="BK171" s="21"/>
      <c r="BL171" s="21"/>
      <c r="BM171" s="21"/>
      <c r="BO171" s="20"/>
      <c r="BP171" s="22"/>
      <c r="BQ171" s="21"/>
      <c r="BR171" s="21"/>
      <c r="BS171" s="21"/>
      <c r="BU171" s="20"/>
      <c r="BV171" s="22"/>
      <c r="BW171" s="21"/>
      <c r="BX171" s="21"/>
      <c r="BY171" s="21"/>
      <c r="CA171" s="20"/>
      <c r="CB171" s="22"/>
      <c r="CC171" s="21"/>
      <c r="CD171" s="21"/>
      <c r="CE171" s="21"/>
      <c r="CG171" s="20"/>
      <c r="CH171" s="22"/>
      <c r="CI171" s="21"/>
      <c r="CJ171" s="21"/>
      <c r="CK171" s="21"/>
      <c r="CM171" s="20"/>
      <c r="CN171" s="22"/>
      <c r="CO171" s="21"/>
      <c r="CP171" s="21"/>
      <c r="CQ171" s="21"/>
      <c r="CS171" s="20"/>
      <c r="CT171" s="22"/>
      <c r="CU171" s="21"/>
      <c r="CV171" s="21"/>
      <c r="CW171" s="21"/>
      <c r="CY171" s="20"/>
      <c r="CZ171" s="22"/>
      <c r="DA171" s="21"/>
      <c r="DB171" s="21"/>
      <c r="DC171" s="21"/>
      <c r="DE171" s="20"/>
      <c r="DF171" s="22"/>
      <c r="DG171" s="21"/>
      <c r="DH171" s="21"/>
      <c r="DI171" s="21"/>
      <c r="DK171" s="20"/>
      <c r="DL171" s="22"/>
      <c r="DM171" s="21"/>
      <c r="DN171" s="21"/>
      <c r="DO171" s="21"/>
      <c r="DQ171" s="20"/>
      <c r="DR171" s="22"/>
      <c r="DS171" s="21"/>
      <c r="DT171" s="21"/>
      <c r="DU171" s="21"/>
      <c r="DW171" s="20"/>
      <c r="DX171" s="22"/>
      <c r="DY171" s="21"/>
      <c r="DZ171" s="21"/>
      <c r="EA171" s="21"/>
      <c r="EC171" s="20"/>
      <c r="ED171" s="22"/>
      <c r="EE171" s="21"/>
      <c r="EF171" s="21"/>
      <c r="EG171" s="21"/>
      <c r="EI171" s="20"/>
      <c r="EJ171" s="22"/>
      <c r="EK171" s="21"/>
      <c r="EL171" s="21"/>
      <c r="EM171" s="21"/>
      <c r="EO171" s="20"/>
      <c r="EP171" s="22"/>
      <c r="EQ171" s="21"/>
      <c r="ER171" s="21"/>
      <c r="ES171" s="21"/>
      <c r="EU171" s="20"/>
      <c r="EV171" s="22"/>
      <c r="EW171" s="21"/>
      <c r="EX171" s="21"/>
      <c r="EY171" s="21"/>
      <c r="FA171" s="20"/>
      <c r="FB171" s="22"/>
      <c r="FC171" s="21"/>
      <c r="FD171" s="21"/>
      <c r="FE171" s="21"/>
      <c r="FG171" s="20"/>
      <c r="FH171" s="22"/>
      <c r="FI171" s="21"/>
      <c r="FJ171" s="21"/>
      <c r="FK171" s="21"/>
      <c r="FM171" s="20"/>
      <c r="FN171" s="22"/>
      <c r="FO171" s="21"/>
      <c r="FP171" s="21"/>
      <c r="FQ171" s="21"/>
      <c r="FS171" s="20"/>
      <c r="FT171" s="22"/>
      <c r="FU171" s="21"/>
      <c r="FV171" s="21"/>
      <c r="FW171" s="21"/>
      <c r="FY171" s="20"/>
      <c r="FZ171" s="22"/>
      <c r="GA171" s="21"/>
      <c r="GB171" s="21"/>
      <c r="GC171" s="21"/>
    </row>
    <row r="172" spans="1:185" x14ac:dyDescent="0.2">
      <c r="A172" s="20"/>
      <c r="B172" s="22"/>
      <c r="C172" s="21"/>
      <c r="D172" s="21"/>
      <c r="E172" s="21"/>
      <c r="G172" s="20"/>
      <c r="H172" s="22"/>
      <c r="I172" s="21"/>
      <c r="J172" s="21"/>
      <c r="K172" s="21"/>
      <c r="M172" s="20"/>
      <c r="N172" s="22"/>
      <c r="O172" s="21"/>
      <c r="P172" s="21"/>
      <c r="Q172" s="21"/>
      <c r="S172" s="20"/>
      <c r="T172" s="22"/>
      <c r="U172" s="21"/>
      <c r="V172" s="21"/>
      <c r="W172" s="21"/>
      <c r="Y172" s="20"/>
      <c r="Z172" s="22"/>
      <c r="AA172" s="21"/>
      <c r="AB172" s="21"/>
      <c r="AC172" s="21"/>
      <c r="AE172" s="20"/>
      <c r="AF172" s="22"/>
      <c r="AG172" s="21"/>
      <c r="AH172" s="21"/>
      <c r="AI172" s="21"/>
      <c r="AK172" s="20"/>
      <c r="AL172" s="22"/>
      <c r="AM172" s="21"/>
      <c r="AN172" s="21"/>
      <c r="AO172" s="21"/>
      <c r="AQ172" s="20"/>
      <c r="AR172" s="22"/>
      <c r="AS172" s="21"/>
      <c r="AT172" s="21"/>
      <c r="AU172" s="21"/>
      <c r="AW172" s="20"/>
      <c r="AX172" s="22"/>
      <c r="AY172" s="21"/>
      <c r="AZ172" s="21"/>
      <c r="BA172" s="21"/>
      <c r="BC172" s="20"/>
      <c r="BD172" s="22"/>
      <c r="BE172" s="21"/>
      <c r="BF172" s="21"/>
      <c r="BG172" s="21"/>
      <c r="BI172" s="20"/>
      <c r="BJ172" s="22"/>
      <c r="BK172" s="21"/>
      <c r="BL172" s="21"/>
      <c r="BM172" s="21"/>
      <c r="BO172" s="20"/>
      <c r="BP172" s="22"/>
      <c r="BQ172" s="21"/>
      <c r="BR172" s="21"/>
      <c r="BS172" s="21"/>
      <c r="BU172" s="20"/>
      <c r="BV172" s="22"/>
      <c r="BW172" s="21"/>
      <c r="BX172" s="21"/>
      <c r="BY172" s="21"/>
      <c r="CA172" s="20"/>
      <c r="CB172" s="22"/>
      <c r="CC172" s="21"/>
      <c r="CD172" s="21"/>
      <c r="CE172" s="21"/>
      <c r="CG172" s="20"/>
      <c r="CH172" s="22"/>
      <c r="CI172" s="21"/>
      <c r="CJ172" s="21"/>
      <c r="CK172" s="21"/>
      <c r="CM172" s="20"/>
      <c r="CN172" s="22"/>
      <c r="CO172" s="21"/>
      <c r="CP172" s="21"/>
      <c r="CQ172" s="21"/>
      <c r="CS172" s="20"/>
      <c r="CT172" s="22"/>
      <c r="CU172" s="21"/>
      <c r="CV172" s="21"/>
      <c r="CW172" s="21"/>
      <c r="CY172" s="20"/>
      <c r="CZ172" s="22"/>
      <c r="DA172" s="21"/>
      <c r="DB172" s="21"/>
      <c r="DC172" s="21"/>
      <c r="DE172" s="20"/>
      <c r="DF172" s="22"/>
      <c r="DG172" s="21"/>
      <c r="DH172" s="21"/>
      <c r="DI172" s="21"/>
      <c r="DK172" s="20"/>
      <c r="DL172" s="22"/>
      <c r="DM172" s="21"/>
      <c r="DN172" s="21"/>
      <c r="DO172" s="21"/>
      <c r="DQ172" s="20"/>
      <c r="DR172" s="22"/>
      <c r="DS172" s="21"/>
      <c r="DT172" s="21"/>
      <c r="DU172" s="21"/>
      <c r="DW172" s="20"/>
      <c r="DX172" s="22"/>
      <c r="DY172" s="21"/>
      <c r="DZ172" s="21"/>
      <c r="EA172" s="21"/>
      <c r="EC172" s="20"/>
      <c r="ED172" s="22"/>
      <c r="EE172" s="21"/>
      <c r="EF172" s="21"/>
      <c r="EG172" s="21"/>
      <c r="EI172" s="20"/>
      <c r="EJ172" s="22"/>
      <c r="EK172" s="21"/>
      <c r="EL172" s="21"/>
      <c r="EM172" s="21"/>
      <c r="EO172" s="20"/>
      <c r="EP172" s="22"/>
      <c r="EQ172" s="21"/>
      <c r="ER172" s="21"/>
      <c r="ES172" s="21"/>
      <c r="EU172" s="20"/>
      <c r="EV172" s="22"/>
      <c r="EW172" s="21"/>
      <c r="EX172" s="21"/>
      <c r="EY172" s="21"/>
      <c r="FA172" s="20"/>
      <c r="FB172" s="22"/>
      <c r="FC172" s="21"/>
      <c r="FD172" s="21"/>
      <c r="FE172" s="21"/>
      <c r="FG172" s="20"/>
      <c r="FH172" s="22"/>
      <c r="FI172" s="21"/>
      <c r="FJ172" s="21"/>
      <c r="FK172" s="21"/>
      <c r="FM172" s="20"/>
      <c r="FN172" s="22"/>
      <c r="FO172" s="21"/>
      <c r="FP172" s="21"/>
      <c r="FQ172" s="21"/>
      <c r="FS172" s="20"/>
      <c r="FT172" s="22"/>
      <c r="FU172" s="21"/>
      <c r="FV172" s="21"/>
      <c r="FW172" s="21"/>
      <c r="FY172" s="20"/>
      <c r="FZ172" s="22"/>
      <c r="GA172" s="21"/>
      <c r="GB172" s="21"/>
      <c r="GC172" s="21"/>
    </row>
    <row r="173" spans="1:185" x14ac:dyDescent="0.2">
      <c r="A173" s="20"/>
      <c r="B173" s="22"/>
      <c r="C173" s="21"/>
      <c r="D173" s="21"/>
      <c r="E173" s="21"/>
      <c r="G173" s="20"/>
      <c r="H173" s="22"/>
      <c r="I173" s="21"/>
      <c r="J173" s="21"/>
      <c r="K173" s="21"/>
      <c r="M173" s="20"/>
      <c r="N173" s="22"/>
      <c r="O173" s="21"/>
      <c r="P173" s="21"/>
      <c r="Q173" s="21"/>
      <c r="S173" s="20"/>
      <c r="T173" s="22"/>
      <c r="U173" s="21"/>
      <c r="V173" s="21"/>
      <c r="W173" s="21"/>
      <c r="Y173" s="20"/>
      <c r="Z173" s="22"/>
      <c r="AA173" s="21"/>
      <c r="AB173" s="21"/>
      <c r="AC173" s="21"/>
      <c r="AE173" s="20"/>
      <c r="AF173" s="22"/>
      <c r="AG173" s="21"/>
      <c r="AH173" s="21"/>
      <c r="AI173" s="21"/>
      <c r="AK173" s="20"/>
      <c r="AL173" s="22"/>
      <c r="AM173" s="21"/>
      <c r="AN173" s="21"/>
      <c r="AO173" s="21"/>
      <c r="AQ173" s="20"/>
      <c r="AR173" s="22"/>
      <c r="AS173" s="21"/>
      <c r="AT173" s="21"/>
      <c r="AU173" s="21"/>
      <c r="AW173" s="20"/>
      <c r="AX173" s="22"/>
      <c r="AY173" s="21"/>
      <c r="AZ173" s="21"/>
      <c r="BA173" s="21"/>
      <c r="BC173" s="20"/>
      <c r="BD173" s="22"/>
      <c r="BE173" s="21"/>
      <c r="BF173" s="21"/>
      <c r="BG173" s="21"/>
      <c r="BI173" s="20"/>
      <c r="BJ173" s="22"/>
      <c r="BK173" s="21"/>
      <c r="BL173" s="21"/>
      <c r="BM173" s="21"/>
      <c r="BO173" s="20"/>
      <c r="BP173" s="22"/>
      <c r="BQ173" s="21"/>
      <c r="BR173" s="21"/>
      <c r="BS173" s="21"/>
      <c r="BU173" s="20"/>
      <c r="BV173" s="22"/>
      <c r="BW173" s="21"/>
      <c r="BX173" s="21"/>
      <c r="BY173" s="21"/>
      <c r="CA173" s="20"/>
      <c r="CB173" s="22"/>
      <c r="CC173" s="21"/>
      <c r="CD173" s="21"/>
      <c r="CE173" s="21"/>
      <c r="CG173" s="20"/>
      <c r="CH173" s="22"/>
      <c r="CI173" s="21"/>
      <c r="CJ173" s="21"/>
      <c r="CK173" s="21"/>
      <c r="CM173" s="20"/>
      <c r="CN173" s="22"/>
      <c r="CO173" s="21"/>
      <c r="CP173" s="21"/>
      <c r="CQ173" s="21"/>
      <c r="CS173" s="20"/>
      <c r="CT173" s="22"/>
      <c r="CU173" s="21"/>
      <c r="CV173" s="21"/>
      <c r="CW173" s="21"/>
      <c r="CY173" s="20"/>
      <c r="CZ173" s="22"/>
      <c r="DA173" s="21"/>
      <c r="DB173" s="21"/>
      <c r="DC173" s="21"/>
      <c r="DE173" s="20"/>
      <c r="DF173" s="22"/>
      <c r="DG173" s="21"/>
      <c r="DH173" s="21"/>
      <c r="DI173" s="21"/>
      <c r="DK173" s="20"/>
      <c r="DL173" s="22"/>
      <c r="DM173" s="21"/>
      <c r="DN173" s="21"/>
      <c r="DO173" s="21"/>
      <c r="DQ173" s="20"/>
      <c r="DR173" s="22"/>
      <c r="DS173" s="21"/>
      <c r="DT173" s="21"/>
      <c r="DU173" s="21"/>
      <c r="DW173" s="20"/>
      <c r="DX173" s="22"/>
      <c r="DY173" s="21"/>
      <c r="DZ173" s="21"/>
      <c r="EA173" s="21"/>
      <c r="EC173" s="20"/>
      <c r="ED173" s="22"/>
      <c r="EE173" s="21"/>
      <c r="EF173" s="21"/>
      <c r="EG173" s="21"/>
      <c r="EI173" s="20"/>
      <c r="EJ173" s="22"/>
      <c r="EK173" s="21"/>
      <c r="EL173" s="21"/>
      <c r="EM173" s="21"/>
      <c r="EO173" s="20"/>
      <c r="EP173" s="22"/>
      <c r="EQ173" s="21"/>
      <c r="ER173" s="21"/>
      <c r="ES173" s="21"/>
      <c r="EU173" s="20"/>
      <c r="EV173" s="22"/>
      <c r="EW173" s="21"/>
      <c r="EX173" s="21"/>
      <c r="EY173" s="21"/>
      <c r="FA173" s="20"/>
      <c r="FB173" s="22"/>
      <c r="FC173" s="21"/>
      <c r="FD173" s="21"/>
      <c r="FE173" s="21"/>
      <c r="FG173" s="20"/>
      <c r="FH173" s="22"/>
      <c r="FI173" s="21"/>
      <c r="FJ173" s="21"/>
      <c r="FK173" s="21"/>
      <c r="FM173" s="20"/>
      <c r="FN173" s="22"/>
      <c r="FO173" s="21"/>
      <c r="FP173" s="21"/>
      <c r="FQ173" s="21"/>
      <c r="FS173" s="20"/>
      <c r="FT173" s="22"/>
      <c r="FU173" s="21"/>
      <c r="FV173" s="21"/>
      <c r="FW173" s="21"/>
      <c r="FY173" s="20"/>
      <c r="FZ173" s="22"/>
      <c r="GA173" s="21"/>
      <c r="GB173" s="21"/>
      <c r="GC173" s="21"/>
    </row>
    <row r="174" spans="1:185" x14ac:dyDescent="0.2">
      <c r="A174" s="20"/>
      <c r="B174" s="22"/>
      <c r="C174" s="21"/>
      <c r="D174" s="21"/>
      <c r="E174" s="21"/>
      <c r="G174" s="20"/>
      <c r="H174" s="22"/>
      <c r="I174" s="21"/>
      <c r="J174" s="21"/>
      <c r="K174" s="21"/>
      <c r="M174" s="20"/>
      <c r="N174" s="22"/>
      <c r="O174" s="21"/>
      <c r="P174" s="21"/>
      <c r="Q174" s="21"/>
      <c r="S174" s="20"/>
      <c r="T174" s="22"/>
      <c r="U174" s="21"/>
      <c r="V174" s="21"/>
      <c r="W174" s="21"/>
      <c r="Y174" s="20"/>
      <c r="Z174" s="22"/>
      <c r="AA174" s="21"/>
      <c r="AB174" s="21"/>
      <c r="AC174" s="21"/>
      <c r="AE174" s="20"/>
      <c r="AF174" s="22"/>
      <c r="AG174" s="21"/>
      <c r="AH174" s="21"/>
      <c r="AI174" s="21"/>
      <c r="AK174" s="20"/>
      <c r="AL174" s="22"/>
      <c r="AM174" s="21"/>
      <c r="AN174" s="21"/>
      <c r="AO174" s="21"/>
      <c r="AQ174" s="20"/>
      <c r="AR174" s="22"/>
      <c r="AS174" s="21"/>
      <c r="AT174" s="21"/>
      <c r="AU174" s="21"/>
      <c r="AW174" s="20"/>
      <c r="AX174" s="22"/>
      <c r="AY174" s="21"/>
      <c r="AZ174" s="21"/>
      <c r="BA174" s="21"/>
      <c r="BC174" s="20"/>
      <c r="BD174" s="22"/>
      <c r="BE174" s="21"/>
      <c r="BF174" s="21"/>
      <c r="BG174" s="21"/>
      <c r="BI174" s="20"/>
      <c r="BJ174" s="22"/>
      <c r="BK174" s="21"/>
      <c r="BL174" s="21"/>
      <c r="BM174" s="21"/>
      <c r="BO174" s="20"/>
      <c r="BP174" s="22"/>
      <c r="BQ174" s="21"/>
      <c r="BR174" s="21"/>
      <c r="BS174" s="21"/>
      <c r="BU174" s="20"/>
      <c r="BV174" s="22"/>
      <c r="BW174" s="21"/>
      <c r="BX174" s="21"/>
      <c r="BY174" s="21"/>
      <c r="CA174" s="20"/>
      <c r="CB174" s="22"/>
      <c r="CC174" s="21"/>
      <c r="CD174" s="21"/>
      <c r="CE174" s="21"/>
      <c r="CG174" s="20"/>
      <c r="CH174" s="22"/>
      <c r="CI174" s="21"/>
      <c r="CJ174" s="21"/>
      <c r="CK174" s="21"/>
      <c r="CM174" s="20"/>
      <c r="CN174" s="22"/>
      <c r="CO174" s="21"/>
      <c r="CP174" s="21"/>
      <c r="CQ174" s="21"/>
      <c r="CS174" s="20"/>
      <c r="CT174" s="22"/>
      <c r="CU174" s="21"/>
      <c r="CV174" s="21"/>
      <c r="CW174" s="21"/>
      <c r="CY174" s="20"/>
      <c r="CZ174" s="22"/>
      <c r="DA174" s="21"/>
      <c r="DB174" s="21"/>
      <c r="DC174" s="21"/>
      <c r="DE174" s="20"/>
      <c r="DF174" s="22"/>
      <c r="DG174" s="21"/>
      <c r="DH174" s="21"/>
      <c r="DI174" s="21"/>
      <c r="DK174" s="20"/>
      <c r="DL174" s="22"/>
      <c r="DM174" s="21"/>
      <c r="DN174" s="21"/>
      <c r="DO174" s="21"/>
      <c r="DQ174" s="20"/>
      <c r="DR174" s="22"/>
      <c r="DS174" s="21"/>
      <c r="DT174" s="21"/>
      <c r="DU174" s="21"/>
      <c r="DW174" s="20"/>
      <c r="DX174" s="22"/>
      <c r="DY174" s="21"/>
      <c r="DZ174" s="21"/>
      <c r="EA174" s="21"/>
      <c r="EC174" s="20"/>
      <c r="ED174" s="22"/>
      <c r="EE174" s="21"/>
      <c r="EF174" s="21"/>
      <c r="EG174" s="21"/>
      <c r="EI174" s="20"/>
      <c r="EJ174" s="22"/>
      <c r="EK174" s="21"/>
      <c r="EL174" s="21"/>
      <c r="EM174" s="21"/>
      <c r="EO174" s="20"/>
      <c r="EP174" s="22"/>
      <c r="EQ174" s="21"/>
      <c r="ER174" s="21"/>
      <c r="ES174" s="21"/>
      <c r="EU174" s="20"/>
      <c r="EV174" s="22"/>
      <c r="EW174" s="21"/>
      <c r="EX174" s="21"/>
      <c r="EY174" s="21"/>
      <c r="FA174" s="20"/>
      <c r="FB174" s="22"/>
      <c r="FC174" s="21"/>
      <c r="FD174" s="21"/>
      <c r="FE174" s="21"/>
      <c r="FG174" s="20"/>
      <c r="FH174" s="22"/>
      <c r="FI174" s="21"/>
      <c r="FJ174" s="21"/>
      <c r="FK174" s="21"/>
      <c r="FM174" s="20"/>
      <c r="FN174" s="22"/>
      <c r="FO174" s="21"/>
      <c r="FP174" s="21"/>
      <c r="FQ174" s="21"/>
      <c r="FS174" s="20"/>
      <c r="FT174" s="22"/>
      <c r="FU174" s="21"/>
      <c r="FV174" s="21"/>
      <c r="FW174" s="21"/>
      <c r="FY174" s="20"/>
      <c r="FZ174" s="22"/>
      <c r="GA174" s="21"/>
      <c r="GB174" s="21"/>
      <c r="GC174" s="21"/>
    </row>
    <row r="175" spans="1:185" x14ac:dyDescent="0.2">
      <c r="A175" s="20"/>
      <c r="B175" s="22"/>
      <c r="C175" s="21"/>
      <c r="D175" s="21"/>
      <c r="E175" s="21"/>
      <c r="G175" s="20"/>
      <c r="H175" s="22"/>
      <c r="I175" s="21"/>
      <c r="J175" s="21"/>
      <c r="K175" s="21"/>
      <c r="M175" s="20"/>
      <c r="N175" s="22"/>
      <c r="O175" s="21"/>
      <c r="P175" s="21"/>
      <c r="Q175" s="21"/>
      <c r="S175" s="20"/>
      <c r="T175" s="22"/>
      <c r="U175" s="21"/>
      <c r="V175" s="21"/>
      <c r="W175" s="21"/>
      <c r="Y175" s="20"/>
      <c r="Z175" s="22"/>
      <c r="AA175" s="21"/>
      <c r="AB175" s="21"/>
      <c r="AC175" s="21"/>
      <c r="AE175" s="20"/>
      <c r="AF175" s="22"/>
      <c r="AG175" s="21"/>
      <c r="AH175" s="21"/>
      <c r="AI175" s="21"/>
      <c r="AK175" s="20"/>
      <c r="AL175" s="22"/>
      <c r="AM175" s="21"/>
      <c r="AN175" s="21"/>
      <c r="AO175" s="21"/>
      <c r="AQ175" s="20"/>
      <c r="AR175" s="22"/>
      <c r="AS175" s="21"/>
      <c r="AT175" s="21"/>
      <c r="AU175" s="21"/>
      <c r="AW175" s="20"/>
      <c r="AX175" s="22"/>
      <c r="AY175" s="21"/>
      <c r="AZ175" s="21"/>
      <c r="BA175" s="21"/>
      <c r="BC175" s="20"/>
      <c r="BD175" s="22"/>
      <c r="BE175" s="21"/>
      <c r="BF175" s="21"/>
      <c r="BG175" s="21"/>
      <c r="BI175" s="20"/>
      <c r="BJ175" s="22"/>
      <c r="BK175" s="21"/>
      <c r="BL175" s="21"/>
      <c r="BM175" s="21"/>
      <c r="BO175" s="20"/>
      <c r="BP175" s="22"/>
      <c r="BQ175" s="21"/>
      <c r="BR175" s="21"/>
      <c r="BS175" s="21"/>
      <c r="BU175" s="20"/>
      <c r="BV175" s="22"/>
      <c r="BW175" s="21"/>
      <c r="BX175" s="21"/>
      <c r="BY175" s="21"/>
      <c r="CA175" s="20"/>
      <c r="CB175" s="22"/>
      <c r="CC175" s="21"/>
      <c r="CD175" s="21"/>
      <c r="CE175" s="21"/>
      <c r="CG175" s="20"/>
      <c r="CH175" s="22"/>
      <c r="CI175" s="21"/>
      <c r="CJ175" s="21"/>
      <c r="CK175" s="21"/>
      <c r="CM175" s="20"/>
      <c r="CN175" s="22"/>
      <c r="CO175" s="21"/>
      <c r="CP175" s="21"/>
      <c r="CQ175" s="21"/>
      <c r="CS175" s="20"/>
      <c r="CT175" s="22"/>
      <c r="CU175" s="21"/>
      <c r="CV175" s="21"/>
      <c r="CW175" s="21"/>
      <c r="CY175" s="20"/>
      <c r="CZ175" s="22"/>
      <c r="DA175" s="21"/>
      <c r="DB175" s="21"/>
      <c r="DC175" s="21"/>
      <c r="DE175" s="20"/>
      <c r="DF175" s="22"/>
      <c r="DG175" s="21"/>
      <c r="DH175" s="21"/>
      <c r="DI175" s="21"/>
      <c r="DK175" s="20"/>
      <c r="DL175" s="22"/>
      <c r="DM175" s="21"/>
      <c r="DN175" s="21"/>
      <c r="DO175" s="21"/>
      <c r="DQ175" s="20"/>
      <c r="DR175" s="22"/>
      <c r="DS175" s="21"/>
      <c r="DT175" s="21"/>
      <c r="DU175" s="21"/>
      <c r="DW175" s="20"/>
      <c r="DX175" s="22"/>
      <c r="DY175" s="21"/>
      <c r="DZ175" s="21"/>
      <c r="EA175" s="21"/>
      <c r="EC175" s="20"/>
      <c r="ED175" s="22"/>
      <c r="EE175" s="21"/>
      <c r="EF175" s="21"/>
      <c r="EG175" s="21"/>
      <c r="EI175" s="20"/>
      <c r="EJ175" s="22"/>
      <c r="EK175" s="21"/>
      <c r="EL175" s="21"/>
      <c r="EM175" s="21"/>
      <c r="EO175" s="20"/>
      <c r="EP175" s="22"/>
      <c r="EQ175" s="21"/>
      <c r="ER175" s="21"/>
      <c r="ES175" s="21"/>
      <c r="EU175" s="20"/>
      <c r="EV175" s="22"/>
      <c r="EW175" s="21"/>
      <c r="EX175" s="21"/>
      <c r="EY175" s="21"/>
      <c r="FA175" s="20"/>
      <c r="FB175" s="22"/>
      <c r="FC175" s="21"/>
      <c r="FD175" s="21"/>
      <c r="FE175" s="21"/>
      <c r="FG175" s="20"/>
      <c r="FH175" s="22"/>
      <c r="FI175" s="21"/>
      <c r="FJ175" s="21"/>
      <c r="FK175" s="21"/>
      <c r="FM175" s="20"/>
      <c r="FN175" s="22"/>
      <c r="FO175" s="21"/>
      <c r="FP175" s="21"/>
      <c r="FQ175" s="21"/>
      <c r="FS175" s="20"/>
      <c r="FT175" s="22"/>
      <c r="FU175" s="21"/>
      <c r="FV175" s="21"/>
      <c r="FW175" s="21"/>
      <c r="FY175" s="20"/>
      <c r="FZ175" s="22"/>
      <c r="GA175" s="21"/>
      <c r="GB175" s="21"/>
      <c r="GC175" s="21"/>
    </row>
    <row r="176" spans="1:185" x14ac:dyDescent="0.2">
      <c r="A176" s="20"/>
      <c r="B176" s="22"/>
      <c r="C176" s="21"/>
      <c r="D176" s="21"/>
      <c r="E176" s="21"/>
      <c r="G176" s="20"/>
      <c r="H176" s="22"/>
      <c r="I176" s="21"/>
      <c r="J176" s="21"/>
      <c r="K176" s="21"/>
      <c r="M176" s="20"/>
      <c r="N176" s="22"/>
      <c r="O176" s="21"/>
      <c r="P176" s="21"/>
      <c r="Q176" s="21"/>
      <c r="S176" s="20"/>
      <c r="T176" s="22"/>
      <c r="U176" s="21"/>
      <c r="V176" s="21"/>
      <c r="W176" s="21"/>
      <c r="Y176" s="20"/>
      <c r="Z176" s="22"/>
      <c r="AA176" s="21"/>
      <c r="AB176" s="21"/>
      <c r="AC176" s="21"/>
      <c r="AE176" s="20"/>
      <c r="AF176" s="22"/>
      <c r="AG176" s="21"/>
      <c r="AH176" s="21"/>
      <c r="AI176" s="21"/>
      <c r="AK176" s="20"/>
      <c r="AL176" s="22"/>
      <c r="AM176" s="21"/>
      <c r="AN176" s="21"/>
      <c r="AO176" s="21"/>
      <c r="AQ176" s="20"/>
      <c r="AR176" s="22"/>
      <c r="AS176" s="21"/>
      <c r="AT176" s="21"/>
      <c r="AU176" s="21"/>
      <c r="AW176" s="20"/>
      <c r="AX176" s="22"/>
      <c r="AY176" s="21"/>
      <c r="AZ176" s="21"/>
      <c r="BA176" s="21"/>
      <c r="BC176" s="20"/>
      <c r="BD176" s="22"/>
      <c r="BE176" s="21"/>
      <c r="BF176" s="21"/>
      <c r="BG176" s="21"/>
      <c r="BI176" s="20"/>
      <c r="BJ176" s="22"/>
      <c r="BK176" s="21"/>
      <c r="BL176" s="21"/>
      <c r="BM176" s="21"/>
      <c r="BO176" s="20"/>
      <c r="BP176" s="22"/>
      <c r="BQ176" s="21"/>
      <c r="BR176" s="21"/>
      <c r="BS176" s="21"/>
      <c r="BU176" s="20"/>
      <c r="BV176" s="22"/>
      <c r="BW176" s="21"/>
      <c r="BX176" s="21"/>
      <c r="BY176" s="21"/>
      <c r="CA176" s="20"/>
      <c r="CB176" s="22"/>
      <c r="CC176" s="21"/>
      <c r="CD176" s="21"/>
      <c r="CE176" s="21"/>
      <c r="CG176" s="20"/>
      <c r="CH176" s="22"/>
      <c r="CI176" s="21"/>
      <c r="CJ176" s="21"/>
      <c r="CK176" s="21"/>
      <c r="CM176" s="20"/>
      <c r="CN176" s="22"/>
      <c r="CO176" s="21"/>
      <c r="CP176" s="21"/>
      <c r="CQ176" s="21"/>
      <c r="CS176" s="20"/>
      <c r="CT176" s="22"/>
      <c r="CU176" s="21"/>
      <c r="CV176" s="21"/>
      <c r="CW176" s="21"/>
      <c r="CY176" s="20"/>
      <c r="CZ176" s="22"/>
      <c r="DA176" s="21"/>
      <c r="DB176" s="21"/>
      <c r="DC176" s="21"/>
      <c r="DE176" s="20"/>
      <c r="DF176" s="22"/>
      <c r="DG176" s="21"/>
      <c r="DH176" s="21"/>
      <c r="DI176" s="21"/>
      <c r="DK176" s="20"/>
      <c r="DL176" s="22"/>
      <c r="DM176" s="21"/>
      <c r="DN176" s="21"/>
      <c r="DO176" s="21"/>
      <c r="DQ176" s="20"/>
      <c r="DR176" s="22"/>
      <c r="DS176" s="21"/>
      <c r="DT176" s="21"/>
      <c r="DU176" s="21"/>
      <c r="DW176" s="20"/>
      <c r="DX176" s="22"/>
      <c r="DY176" s="21"/>
      <c r="DZ176" s="21"/>
      <c r="EA176" s="21"/>
      <c r="EC176" s="20"/>
      <c r="ED176" s="22"/>
      <c r="EE176" s="21"/>
      <c r="EF176" s="21"/>
      <c r="EG176" s="21"/>
      <c r="EI176" s="20"/>
      <c r="EJ176" s="22"/>
      <c r="EK176" s="21"/>
      <c r="EL176" s="21"/>
      <c r="EM176" s="21"/>
      <c r="EO176" s="20"/>
      <c r="EP176" s="22"/>
      <c r="EQ176" s="21"/>
      <c r="ER176" s="21"/>
      <c r="ES176" s="21"/>
      <c r="EU176" s="20"/>
      <c r="EV176" s="22"/>
      <c r="EW176" s="21"/>
      <c r="EX176" s="21"/>
      <c r="EY176" s="21"/>
      <c r="FA176" s="20"/>
      <c r="FB176" s="22"/>
      <c r="FC176" s="21"/>
      <c r="FD176" s="21"/>
      <c r="FE176" s="21"/>
      <c r="FG176" s="20"/>
      <c r="FH176" s="22"/>
      <c r="FI176" s="21"/>
      <c r="FJ176" s="21"/>
      <c r="FK176" s="21"/>
      <c r="FM176" s="20"/>
      <c r="FN176" s="22"/>
      <c r="FO176" s="21"/>
      <c r="FP176" s="21"/>
      <c r="FQ176" s="21"/>
      <c r="FS176" s="20"/>
      <c r="FT176" s="22"/>
      <c r="FU176" s="21"/>
      <c r="FV176" s="21"/>
      <c r="FW176" s="21"/>
      <c r="FY176" s="20"/>
      <c r="FZ176" s="22"/>
      <c r="GA176" s="21"/>
      <c r="GB176" s="21"/>
      <c r="GC176" s="21"/>
    </row>
    <row r="177" spans="1:185" x14ac:dyDescent="0.2">
      <c r="A177" s="20"/>
      <c r="B177" s="22"/>
      <c r="C177" s="21"/>
      <c r="D177" s="21"/>
      <c r="E177" s="21"/>
      <c r="G177" s="20"/>
      <c r="H177" s="22"/>
      <c r="I177" s="21"/>
      <c r="J177" s="21"/>
      <c r="K177" s="21"/>
      <c r="M177" s="20"/>
      <c r="N177" s="22"/>
      <c r="O177" s="21"/>
      <c r="P177" s="21"/>
      <c r="Q177" s="21"/>
      <c r="S177" s="20"/>
      <c r="T177" s="22"/>
      <c r="U177" s="21"/>
      <c r="V177" s="21"/>
      <c r="W177" s="21"/>
      <c r="Y177" s="20"/>
      <c r="Z177" s="22"/>
      <c r="AA177" s="21"/>
      <c r="AB177" s="21"/>
      <c r="AC177" s="21"/>
      <c r="AE177" s="20"/>
      <c r="AF177" s="22"/>
      <c r="AG177" s="21"/>
      <c r="AH177" s="21"/>
      <c r="AI177" s="21"/>
      <c r="AK177" s="20"/>
      <c r="AL177" s="22"/>
      <c r="AM177" s="21"/>
      <c r="AN177" s="21"/>
      <c r="AO177" s="21"/>
      <c r="AQ177" s="20"/>
      <c r="AR177" s="22"/>
      <c r="AS177" s="21"/>
      <c r="AT177" s="21"/>
      <c r="AU177" s="21"/>
      <c r="AW177" s="20"/>
      <c r="AX177" s="22"/>
      <c r="AY177" s="21"/>
      <c r="AZ177" s="21"/>
      <c r="BA177" s="21"/>
      <c r="BC177" s="20"/>
      <c r="BD177" s="22"/>
      <c r="BE177" s="21"/>
      <c r="BF177" s="21"/>
      <c r="BG177" s="21"/>
      <c r="BI177" s="20"/>
      <c r="BJ177" s="22"/>
      <c r="BK177" s="21"/>
      <c r="BL177" s="21"/>
      <c r="BM177" s="21"/>
      <c r="BO177" s="20"/>
      <c r="BP177" s="22"/>
      <c r="BQ177" s="21"/>
      <c r="BR177" s="21"/>
      <c r="BS177" s="21"/>
      <c r="BU177" s="20"/>
      <c r="BV177" s="22"/>
      <c r="BW177" s="21"/>
      <c r="BX177" s="21"/>
      <c r="BY177" s="21"/>
      <c r="CA177" s="20"/>
      <c r="CB177" s="22"/>
      <c r="CC177" s="21"/>
      <c r="CD177" s="21"/>
      <c r="CE177" s="21"/>
      <c r="CG177" s="20"/>
      <c r="CH177" s="22"/>
      <c r="CI177" s="21"/>
      <c r="CJ177" s="21"/>
      <c r="CK177" s="21"/>
      <c r="CM177" s="20"/>
      <c r="CN177" s="22"/>
      <c r="CO177" s="21"/>
      <c r="CP177" s="21"/>
      <c r="CQ177" s="21"/>
      <c r="CS177" s="20"/>
      <c r="CT177" s="22"/>
      <c r="CU177" s="21"/>
      <c r="CV177" s="21"/>
      <c r="CW177" s="21"/>
      <c r="CY177" s="20"/>
      <c r="CZ177" s="22"/>
      <c r="DA177" s="21"/>
      <c r="DB177" s="21"/>
      <c r="DC177" s="21"/>
      <c r="DE177" s="20"/>
      <c r="DF177" s="22"/>
      <c r="DG177" s="21"/>
      <c r="DH177" s="21"/>
      <c r="DI177" s="21"/>
      <c r="DK177" s="20"/>
      <c r="DL177" s="22"/>
      <c r="DM177" s="21"/>
      <c r="DN177" s="21"/>
      <c r="DO177" s="21"/>
      <c r="DQ177" s="20"/>
      <c r="DR177" s="22"/>
      <c r="DS177" s="21"/>
      <c r="DT177" s="21"/>
      <c r="DU177" s="21"/>
      <c r="DW177" s="20"/>
      <c r="DX177" s="22"/>
      <c r="DY177" s="21"/>
      <c r="DZ177" s="21"/>
      <c r="EA177" s="21"/>
      <c r="EC177" s="20"/>
      <c r="ED177" s="22"/>
      <c r="EE177" s="21"/>
      <c r="EF177" s="21"/>
      <c r="EG177" s="21"/>
      <c r="EI177" s="20"/>
      <c r="EJ177" s="22"/>
      <c r="EK177" s="21"/>
      <c r="EL177" s="21"/>
      <c r="EM177" s="21"/>
      <c r="EO177" s="20"/>
      <c r="EP177" s="22"/>
      <c r="EQ177" s="21"/>
      <c r="ER177" s="21"/>
      <c r="ES177" s="21"/>
      <c r="EU177" s="20"/>
      <c r="EV177" s="22"/>
      <c r="EW177" s="21"/>
      <c r="EX177" s="21"/>
      <c r="EY177" s="21"/>
      <c r="FA177" s="20"/>
      <c r="FB177" s="22"/>
      <c r="FC177" s="21"/>
      <c r="FD177" s="21"/>
      <c r="FE177" s="21"/>
      <c r="FG177" s="20"/>
      <c r="FH177" s="22"/>
      <c r="FI177" s="21"/>
      <c r="FJ177" s="21"/>
      <c r="FK177" s="21"/>
      <c r="FM177" s="20"/>
      <c r="FN177" s="22"/>
      <c r="FO177" s="21"/>
      <c r="FP177" s="21"/>
      <c r="FQ177" s="21"/>
      <c r="FS177" s="20"/>
      <c r="FT177" s="22"/>
      <c r="FU177" s="21"/>
      <c r="FV177" s="21"/>
      <c r="FW177" s="21"/>
      <c r="FY177" s="20"/>
      <c r="FZ177" s="22"/>
      <c r="GA177" s="21"/>
      <c r="GB177" s="21"/>
      <c r="GC177" s="21"/>
    </row>
    <row r="178" spans="1:185" x14ac:dyDescent="0.2">
      <c r="A178" s="20"/>
      <c r="B178" s="22"/>
      <c r="C178" s="21"/>
      <c r="D178" s="21"/>
      <c r="E178" s="21"/>
      <c r="G178" s="20"/>
      <c r="H178" s="22"/>
      <c r="I178" s="21"/>
      <c r="J178" s="21"/>
      <c r="K178" s="21"/>
      <c r="M178" s="20"/>
      <c r="N178" s="22"/>
      <c r="O178" s="21"/>
      <c r="P178" s="21"/>
      <c r="Q178" s="21"/>
      <c r="S178" s="20"/>
      <c r="T178" s="22"/>
      <c r="U178" s="21"/>
      <c r="V178" s="21"/>
      <c r="W178" s="21"/>
      <c r="Y178" s="20"/>
      <c r="Z178" s="22"/>
      <c r="AA178" s="21"/>
      <c r="AB178" s="21"/>
      <c r="AC178" s="21"/>
      <c r="AE178" s="20"/>
      <c r="AF178" s="22"/>
      <c r="AG178" s="21"/>
      <c r="AH178" s="21"/>
      <c r="AI178" s="21"/>
      <c r="AK178" s="20"/>
      <c r="AL178" s="22"/>
      <c r="AM178" s="21"/>
      <c r="AN178" s="21"/>
      <c r="AO178" s="21"/>
      <c r="AQ178" s="20"/>
      <c r="AR178" s="22"/>
      <c r="AS178" s="21"/>
      <c r="AT178" s="21"/>
      <c r="AU178" s="21"/>
      <c r="AW178" s="20"/>
      <c r="AX178" s="22"/>
      <c r="AY178" s="21"/>
      <c r="AZ178" s="21"/>
      <c r="BA178" s="21"/>
      <c r="BC178" s="20"/>
      <c r="BD178" s="22"/>
      <c r="BE178" s="21"/>
      <c r="BF178" s="21"/>
      <c r="BG178" s="21"/>
      <c r="BI178" s="20"/>
      <c r="BJ178" s="22"/>
      <c r="BK178" s="21"/>
      <c r="BL178" s="21"/>
      <c r="BM178" s="21"/>
      <c r="BO178" s="20"/>
      <c r="BP178" s="22"/>
      <c r="BQ178" s="21"/>
      <c r="BR178" s="21"/>
      <c r="BS178" s="21"/>
      <c r="BU178" s="20"/>
      <c r="BV178" s="22"/>
      <c r="BW178" s="21"/>
      <c r="BX178" s="21"/>
      <c r="BY178" s="21"/>
      <c r="CA178" s="20"/>
      <c r="CB178" s="22"/>
      <c r="CC178" s="21"/>
      <c r="CD178" s="21"/>
      <c r="CE178" s="21"/>
      <c r="CG178" s="20"/>
      <c r="CH178" s="22"/>
      <c r="CI178" s="21"/>
      <c r="CJ178" s="21"/>
      <c r="CK178" s="21"/>
      <c r="CM178" s="20"/>
      <c r="CN178" s="22"/>
      <c r="CO178" s="21"/>
      <c r="CP178" s="21"/>
      <c r="CQ178" s="21"/>
      <c r="CS178" s="20"/>
      <c r="CT178" s="22"/>
      <c r="CU178" s="21"/>
      <c r="CV178" s="21"/>
      <c r="CW178" s="21"/>
      <c r="CY178" s="20"/>
      <c r="CZ178" s="22"/>
      <c r="DA178" s="21"/>
      <c r="DB178" s="21"/>
      <c r="DC178" s="21"/>
      <c r="DE178" s="20"/>
      <c r="DF178" s="22"/>
      <c r="DG178" s="21"/>
      <c r="DH178" s="21"/>
      <c r="DI178" s="21"/>
      <c r="DK178" s="20"/>
      <c r="DL178" s="22"/>
      <c r="DM178" s="21"/>
      <c r="DN178" s="21"/>
      <c r="DO178" s="21"/>
      <c r="DQ178" s="20"/>
      <c r="DR178" s="22"/>
      <c r="DS178" s="21"/>
      <c r="DT178" s="21"/>
      <c r="DU178" s="21"/>
      <c r="DW178" s="20"/>
      <c r="DX178" s="22"/>
      <c r="DY178" s="21"/>
      <c r="DZ178" s="21"/>
      <c r="EA178" s="21"/>
      <c r="EC178" s="20"/>
      <c r="ED178" s="22"/>
      <c r="EE178" s="21"/>
      <c r="EF178" s="21"/>
      <c r="EG178" s="21"/>
      <c r="EI178" s="20"/>
      <c r="EJ178" s="22"/>
      <c r="EK178" s="21"/>
      <c r="EL178" s="21"/>
      <c r="EM178" s="21"/>
      <c r="EO178" s="20"/>
      <c r="EP178" s="22"/>
      <c r="EQ178" s="21"/>
      <c r="ER178" s="21"/>
      <c r="ES178" s="21"/>
      <c r="EU178" s="20"/>
      <c r="EV178" s="22"/>
      <c r="EW178" s="21"/>
      <c r="EX178" s="21"/>
      <c r="EY178" s="21"/>
      <c r="FA178" s="20"/>
      <c r="FB178" s="22"/>
      <c r="FC178" s="21"/>
      <c r="FD178" s="21"/>
      <c r="FE178" s="21"/>
      <c r="FG178" s="20"/>
      <c r="FH178" s="22"/>
      <c r="FI178" s="21"/>
      <c r="FJ178" s="21"/>
      <c r="FK178" s="21"/>
      <c r="FM178" s="20"/>
      <c r="FN178" s="22"/>
      <c r="FO178" s="21"/>
      <c r="FP178" s="21"/>
      <c r="FQ178" s="21"/>
      <c r="FS178" s="20"/>
      <c r="FT178" s="22"/>
      <c r="FU178" s="21"/>
      <c r="FV178" s="21"/>
      <c r="FW178" s="21"/>
      <c r="FY178" s="20"/>
      <c r="FZ178" s="22"/>
      <c r="GA178" s="21"/>
      <c r="GB178" s="21"/>
      <c r="GC178" s="21"/>
    </row>
    <row r="179" spans="1:185" x14ac:dyDescent="0.2">
      <c r="A179" s="20"/>
      <c r="B179" s="22"/>
      <c r="C179" s="21"/>
      <c r="D179" s="21"/>
      <c r="E179" s="21"/>
      <c r="G179" s="20"/>
      <c r="H179" s="22"/>
      <c r="I179" s="21"/>
      <c r="J179" s="21"/>
      <c r="K179" s="21"/>
      <c r="M179" s="20"/>
      <c r="N179" s="22"/>
      <c r="O179" s="21"/>
      <c r="P179" s="21"/>
      <c r="Q179" s="21"/>
      <c r="S179" s="20"/>
      <c r="T179" s="22"/>
      <c r="U179" s="21"/>
      <c r="V179" s="21"/>
      <c r="W179" s="21"/>
      <c r="Y179" s="20"/>
      <c r="Z179" s="22"/>
      <c r="AA179" s="21"/>
      <c r="AB179" s="21"/>
      <c r="AC179" s="21"/>
      <c r="AE179" s="20"/>
      <c r="AF179" s="22"/>
      <c r="AG179" s="21"/>
      <c r="AH179" s="21"/>
      <c r="AI179" s="21"/>
      <c r="AK179" s="20"/>
      <c r="AL179" s="22"/>
      <c r="AM179" s="21"/>
      <c r="AN179" s="21"/>
      <c r="AO179" s="21"/>
      <c r="AQ179" s="20"/>
      <c r="AR179" s="22"/>
      <c r="AS179" s="21"/>
      <c r="AT179" s="21"/>
      <c r="AU179" s="21"/>
      <c r="AW179" s="20"/>
      <c r="AX179" s="22"/>
      <c r="AY179" s="21"/>
      <c r="AZ179" s="21"/>
      <c r="BA179" s="21"/>
      <c r="BC179" s="20"/>
      <c r="BD179" s="22"/>
      <c r="BE179" s="21"/>
      <c r="BF179" s="21"/>
      <c r="BG179" s="21"/>
      <c r="BI179" s="20"/>
      <c r="BJ179" s="22"/>
      <c r="BK179" s="21"/>
      <c r="BL179" s="21"/>
      <c r="BM179" s="21"/>
      <c r="BO179" s="20"/>
      <c r="BP179" s="22"/>
      <c r="BQ179" s="21"/>
      <c r="BR179" s="21"/>
      <c r="BS179" s="21"/>
      <c r="BU179" s="20"/>
      <c r="BV179" s="22"/>
      <c r="BW179" s="21"/>
      <c r="BX179" s="21"/>
      <c r="BY179" s="21"/>
      <c r="CA179" s="20"/>
      <c r="CB179" s="22"/>
      <c r="CC179" s="21"/>
      <c r="CD179" s="21"/>
      <c r="CE179" s="21"/>
      <c r="CG179" s="20"/>
      <c r="CH179" s="22"/>
      <c r="CI179" s="21"/>
      <c r="CJ179" s="21"/>
      <c r="CK179" s="21"/>
      <c r="CM179" s="20"/>
      <c r="CN179" s="22"/>
      <c r="CO179" s="21"/>
      <c r="CP179" s="21"/>
      <c r="CQ179" s="21"/>
      <c r="CS179" s="20"/>
      <c r="CT179" s="22"/>
      <c r="CU179" s="21"/>
      <c r="CV179" s="21"/>
      <c r="CW179" s="21"/>
      <c r="CY179" s="20"/>
      <c r="CZ179" s="22"/>
      <c r="DA179" s="21"/>
      <c r="DB179" s="21"/>
      <c r="DC179" s="21"/>
      <c r="DE179" s="20"/>
      <c r="DF179" s="22"/>
      <c r="DG179" s="21"/>
      <c r="DH179" s="21"/>
      <c r="DI179" s="21"/>
      <c r="DK179" s="20"/>
      <c r="DL179" s="22"/>
      <c r="DM179" s="21"/>
      <c r="DN179" s="21"/>
      <c r="DO179" s="21"/>
      <c r="DQ179" s="20"/>
      <c r="DR179" s="22"/>
      <c r="DS179" s="21"/>
      <c r="DT179" s="21"/>
      <c r="DU179" s="21"/>
      <c r="DW179" s="20"/>
      <c r="DX179" s="22"/>
      <c r="DY179" s="21"/>
      <c r="DZ179" s="21"/>
      <c r="EA179" s="21"/>
      <c r="EC179" s="20"/>
      <c r="ED179" s="22"/>
      <c r="EE179" s="21"/>
      <c r="EF179" s="21"/>
      <c r="EG179" s="21"/>
      <c r="EI179" s="20"/>
      <c r="EJ179" s="22"/>
      <c r="EK179" s="21"/>
      <c r="EL179" s="21"/>
      <c r="EM179" s="21"/>
      <c r="EO179" s="20"/>
      <c r="EP179" s="22"/>
      <c r="EQ179" s="21"/>
      <c r="ER179" s="21"/>
      <c r="ES179" s="21"/>
      <c r="EU179" s="20"/>
      <c r="EV179" s="22"/>
      <c r="EW179" s="21"/>
      <c r="EX179" s="21"/>
      <c r="EY179" s="21"/>
      <c r="FA179" s="20"/>
      <c r="FB179" s="22"/>
      <c r="FC179" s="21"/>
      <c r="FD179" s="21"/>
      <c r="FE179" s="21"/>
      <c r="FG179" s="20"/>
      <c r="FH179" s="22"/>
      <c r="FI179" s="21"/>
      <c r="FJ179" s="21"/>
      <c r="FK179" s="21"/>
      <c r="FM179" s="20"/>
      <c r="FN179" s="22"/>
      <c r="FO179" s="21"/>
      <c r="FP179" s="21"/>
      <c r="FQ179" s="21"/>
      <c r="FS179" s="20"/>
      <c r="FT179" s="22"/>
      <c r="FU179" s="21"/>
      <c r="FV179" s="21"/>
      <c r="FW179" s="21"/>
      <c r="FY179" s="20"/>
      <c r="FZ179" s="22"/>
      <c r="GA179" s="21"/>
      <c r="GB179" s="21"/>
      <c r="GC179" s="21"/>
    </row>
    <row r="180" spans="1:185" x14ac:dyDescent="0.2">
      <c r="A180" s="20"/>
      <c r="B180" s="22"/>
      <c r="C180" s="21"/>
      <c r="D180" s="21"/>
      <c r="E180" s="21"/>
      <c r="G180" s="20"/>
      <c r="H180" s="22"/>
      <c r="I180" s="21"/>
      <c r="J180" s="21"/>
      <c r="K180" s="21"/>
      <c r="M180" s="20"/>
      <c r="N180" s="22"/>
      <c r="O180" s="21"/>
      <c r="P180" s="21"/>
      <c r="Q180" s="21"/>
      <c r="S180" s="20"/>
      <c r="T180" s="22"/>
      <c r="U180" s="21"/>
      <c r="V180" s="21"/>
      <c r="W180" s="21"/>
      <c r="Y180" s="20"/>
      <c r="Z180" s="22"/>
      <c r="AA180" s="21"/>
      <c r="AB180" s="21"/>
      <c r="AC180" s="21"/>
      <c r="AE180" s="20"/>
      <c r="AF180" s="22"/>
      <c r="AG180" s="21"/>
      <c r="AH180" s="21"/>
      <c r="AI180" s="21"/>
      <c r="AK180" s="20"/>
      <c r="AL180" s="22"/>
      <c r="AM180" s="21"/>
      <c r="AN180" s="21"/>
      <c r="AO180" s="21"/>
      <c r="AQ180" s="20"/>
      <c r="AR180" s="22"/>
      <c r="AS180" s="21"/>
      <c r="AT180" s="21"/>
      <c r="AU180" s="21"/>
      <c r="AW180" s="20"/>
      <c r="AX180" s="22"/>
      <c r="AY180" s="21"/>
      <c r="AZ180" s="21"/>
      <c r="BA180" s="21"/>
      <c r="BC180" s="20"/>
      <c r="BD180" s="22"/>
      <c r="BE180" s="21"/>
      <c r="BF180" s="21"/>
      <c r="BG180" s="21"/>
      <c r="BI180" s="20"/>
      <c r="BJ180" s="22"/>
      <c r="BK180" s="21"/>
      <c r="BL180" s="21"/>
      <c r="BM180" s="21"/>
      <c r="BO180" s="20"/>
      <c r="BP180" s="22"/>
      <c r="BQ180" s="21"/>
      <c r="BR180" s="21"/>
      <c r="BS180" s="21"/>
      <c r="BU180" s="20"/>
      <c r="BV180" s="22"/>
      <c r="BW180" s="21"/>
      <c r="BX180" s="21"/>
      <c r="BY180" s="21"/>
      <c r="CA180" s="20"/>
      <c r="CB180" s="22"/>
      <c r="CC180" s="21"/>
      <c r="CD180" s="21"/>
      <c r="CE180" s="21"/>
      <c r="CG180" s="20"/>
      <c r="CH180" s="22"/>
      <c r="CI180" s="21"/>
      <c r="CJ180" s="21"/>
      <c r="CK180" s="21"/>
      <c r="CM180" s="20"/>
      <c r="CN180" s="22"/>
      <c r="CO180" s="21"/>
      <c r="CP180" s="21"/>
      <c r="CQ180" s="21"/>
      <c r="CS180" s="20"/>
      <c r="CT180" s="22"/>
      <c r="CU180" s="21"/>
      <c r="CV180" s="21"/>
      <c r="CW180" s="21"/>
      <c r="CY180" s="20"/>
      <c r="CZ180" s="22"/>
      <c r="DA180" s="21"/>
      <c r="DB180" s="21"/>
      <c r="DC180" s="21"/>
      <c r="DE180" s="20"/>
      <c r="DF180" s="22"/>
      <c r="DG180" s="21"/>
      <c r="DH180" s="21"/>
      <c r="DI180" s="21"/>
      <c r="DK180" s="20"/>
      <c r="DL180" s="22"/>
      <c r="DM180" s="21"/>
      <c r="DN180" s="21"/>
      <c r="DO180" s="21"/>
      <c r="DQ180" s="20"/>
      <c r="DR180" s="22"/>
      <c r="DS180" s="21"/>
      <c r="DT180" s="21"/>
      <c r="DU180" s="21"/>
      <c r="DW180" s="20"/>
      <c r="DX180" s="22"/>
      <c r="DY180" s="21"/>
      <c r="DZ180" s="21"/>
      <c r="EA180" s="21"/>
      <c r="EC180" s="20"/>
      <c r="ED180" s="22"/>
      <c r="EE180" s="21"/>
      <c r="EF180" s="21"/>
      <c r="EG180" s="21"/>
      <c r="EI180" s="20"/>
      <c r="EJ180" s="22"/>
      <c r="EK180" s="21"/>
      <c r="EL180" s="21"/>
      <c r="EM180" s="21"/>
      <c r="EO180" s="20"/>
      <c r="EP180" s="22"/>
      <c r="EQ180" s="21"/>
      <c r="ER180" s="21"/>
      <c r="ES180" s="21"/>
      <c r="EU180" s="20"/>
      <c r="EV180" s="22"/>
      <c r="EW180" s="21"/>
      <c r="EX180" s="21"/>
      <c r="EY180" s="21"/>
      <c r="FA180" s="20"/>
      <c r="FB180" s="22"/>
      <c r="FC180" s="21"/>
      <c r="FD180" s="21"/>
      <c r="FE180" s="21"/>
      <c r="FG180" s="20"/>
      <c r="FH180" s="22"/>
      <c r="FI180" s="21"/>
      <c r="FJ180" s="21"/>
      <c r="FK180" s="21"/>
      <c r="FM180" s="20"/>
      <c r="FN180" s="22"/>
      <c r="FO180" s="21"/>
      <c r="FP180" s="21"/>
      <c r="FQ180" s="21"/>
      <c r="FS180" s="20"/>
      <c r="FT180" s="22"/>
      <c r="FU180" s="21"/>
      <c r="FV180" s="21"/>
      <c r="FW180" s="21"/>
      <c r="FY180" s="20"/>
      <c r="FZ180" s="22"/>
      <c r="GA180" s="21"/>
      <c r="GB180" s="21"/>
      <c r="GC180" s="21"/>
    </row>
    <row r="181" spans="1:185" x14ac:dyDescent="0.2">
      <c r="A181" s="20"/>
      <c r="B181" s="22"/>
      <c r="C181" s="21"/>
      <c r="D181" s="21"/>
      <c r="E181" s="21"/>
      <c r="G181" s="20"/>
      <c r="H181" s="22"/>
      <c r="I181" s="21"/>
      <c r="J181" s="21"/>
      <c r="K181" s="21"/>
      <c r="M181" s="20"/>
      <c r="N181" s="22"/>
      <c r="O181" s="21"/>
      <c r="P181" s="21"/>
      <c r="Q181" s="21"/>
      <c r="S181" s="20"/>
      <c r="T181" s="22"/>
      <c r="U181" s="21"/>
      <c r="V181" s="21"/>
      <c r="W181" s="21"/>
      <c r="Y181" s="20"/>
      <c r="Z181" s="22"/>
      <c r="AA181" s="21"/>
      <c r="AB181" s="21"/>
      <c r="AC181" s="21"/>
      <c r="AE181" s="20"/>
      <c r="AF181" s="22"/>
      <c r="AG181" s="21"/>
      <c r="AH181" s="21"/>
      <c r="AI181" s="21"/>
      <c r="AK181" s="20"/>
      <c r="AL181" s="22"/>
      <c r="AM181" s="21"/>
      <c r="AN181" s="21"/>
      <c r="AO181" s="21"/>
      <c r="AQ181" s="20"/>
      <c r="AR181" s="22"/>
      <c r="AS181" s="21"/>
      <c r="AT181" s="21"/>
      <c r="AU181" s="21"/>
      <c r="AW181" s="20"/>
      <c r="AX181" s="22"/>
      <c r="AY181" s="21"/>
      <c r="AZ181" s="21"/>
      <c r="BA181" s="21"/>
      <c r="BC181" s="20"/>
      <c r="BD181" s="22"/>
      <c r="BE181" s="21"/>
      <c r="BF181" s="21"/>
      <c r="BG181" s="21"/>
      <c r="BI181" s="20"/>
      <c r="BJ181" s="22"/>
      <c r="BK181" s="21"/>
      <c r="BL181" s="21"/>
      <c r="BM181" s="21"/>
      <c r="BO181" s="20"/>
      <c r="BP181" s="22"/>
      <c r="BQ181" s="21"/>
      <c r="BR181" s="21"/>
      <c r="BS181" s="21"/>
      <c r="BU181" s="20"/>
      <c r="BV181" s="22"/>
      <c r="BW181" s="21"/>
      <c r="BX181" s="21"/>
      <c r="BY181" s="21"/>
      <c r="CA181" s="20"/>
      <c r="CB181" s="22"/>
      <c r="CC181" s="21"/>
      <c r="CD181" s="21"/>
      <c r="CE181" s="21"/>
      <c r="CG181" s="20"/>
      <c r="CH181" s="22"/>
      <c r="CI181" s="21"/>
      <c r="CJ181" s="21"/>
      <c r="CK181" s="21"/>
      <c r="CM181" s="20"/>
      <c r="CN181" s="22"/>
      <c r="CO181" s="21"/>
      <c r="CP181" s="21"/>
      <c r="CQ181" s="21"/>
      <c r="CS181" s="20"/>
      <c r="CT181" s="22"/>
      <c r="CU181" s="21"/>
      <c r="CV181" s="21"/>
      <c r="CW181" s="21"/>
      <c r="CY181" s="20"/>
      <c r="CZ181" s="22"/>
      <c r="DA181" s="21"/>
      <c r="DB181" s="21"/>
      <c r="DC181" s="21"/>
      <c r="DE181" s="20"/>
      <c r="DF181" s="22"/>
      <c r="DG181" s="21"/>
      <c r="DH181" s="21"/>
      <c r="DI181" s="21"/>
      <c r="DK181" s="20"/>
      <c r="DL181" s="22"/>
      <c r="DM181" s="21"/>
      <c r="DN181" s="21"/>
      <c r="DO181" s="21"/>
      <c r="DQ181" s="20"/>
      <c r="DR181" s="22"/>
      <c r="DS181" s="21"/>
      <c r="DT181" s="21"/>
      <c r="DU181" s="21"/>
      <c r="DW181" s="20"/>
      <c r="DX181" s="22"/>
      <c r="DY181" s="21"/>
      <c r="DZ181" s="21"/>
      <c r="EA181" s="21"/>
      <c r="EC181" s="20"/>
      <c r="ED181" s="22"/>
      <c r="EE181" s="21"/>
      <c r="EF181" s="21"/>
      <c r="EG181" s="21"/>
      <c r="EI181" s="20"/>
      <c r="EJ181" s="22"/>
      <c r="EK181" s="21"/>
      <c r="EL181" s="21"/>
      <c r="EM181" s="21"/>
      <c r="EO181" s="20"/>
      <c r="EP181" s="22"/>
      <c r="EQ181" s="21"/>
      <c r="ER181" s="21"/>
      <c r="ES181" s="21"/>
      <c r="EU181" s="20"/>
      <c r="EV181" s="22"/>
      <c r="EW181" s="21"/>
      <c r="EX181" s="21"/>
      <c r="EY181" s="21"/>
      <c r="FA181" s="20"/>
      <c r="FB181" s="22"/>
      <c r="FC181" s="21"/>
      <c r="FD181" s="21"/>
      <c r="FE181" s="21"/>
      <c r="FG181" s="20"/>
      <c r="FH181" s="22"/>
      <c r="FI181" s="21"/>
      <c r="FJ181" s="21"/>
      <c r="FK181" s="21"/>
      <c r="FM181" s="20"/>
      <c r="FN181" s="22"/>
      <c r="FO181" s="21"/>
      <c r="FP181" s="21"/>
      <c r="FQ181" s="21"/>
      <c r="FS181" s="20"/>
      <c r="FT181" s="22"/>
      <c r="FU181" s="21"/>
      <c r="FV181" s="21"/>
      <c r="FW181" s="21"/>
      <c r="FY181" s="20"/>
      <c r="FZ181" s="22"/>
      <c r="GA181" s="21"/>
      <c r="GB181" s="21"/>
      <c r="GC181" s="21"/>
    </row>
    <row r="182" spans="1:185" x14ac:dyDescent="0.2">
      <c r="A182" s="20"/>
      <c r="B182" s="22"/>
      <c r="C182" s="21"/>
      <c r="D182" s="21"/>
      <c r="E182" s="21"/>
      <c r="G182" s="20"/>
      <c r="H182" s="22"/>
      <c r="I182" s="21"/>
      <c r="J182" s="21"/>
      <c r="K182" s="21"/>
      <c r="M182" s="20"/>
      <c r="N182" s="22"/>
      <c r="O182" s="21"/>
      <c r="P182" s="21"/>
      <c r="Q182" s="21"/>
      <c r="S182" s="20"/>
      <c r="T182" s="22"/>
      <c r="U182" s="21"/>
      <c r="V182" s="21"/>
      <c r="W182" s="21"/>
      <c r="Y182" s="20"/>
      <c r="Z182" s="22"/>
      <c r="AA182" s="21"/>
      <c r="AB182" s="21"/>
      <c r="AC182" s="21"/>
      <c r="AE182" s="20"/>
      <c r="AF182" s="22"/>
      <c r="AG182" s="21"/>
      <c r="AH182" s="21"/>
      <c r="AI182" s="21"/>
      <c r="AK182" s="20"/>
      <c r="AL182" s="22"/>
      <c r="AM182" s="21"/>
      <c r="AN182" s="21"/>
      <c r="AO182" s="21"/>
      <c r="AQ182" s="20"/>
      <c r="AR182" s="22"/>
      <c r="AS182" s="21"/>
      <c r="AT182" s="21"/>
      <c r="AU182" s="21"/>
      <c r="AW182" s="20"/>
      <c r="AX182" s="22"/>
      <c r="AY182" s="21"/>
      <c r="AZ182" s="21"/>
      <c r="BA182" s="21"/>
      <c r="BC182" s="20"/>
      <c r="BD182" s="22"/>
      <c r="BE182" s="21"/>
      <c r="BF182" s="21"/>
      <c r="BG182" s="21"/>
      <c r="BI182" s="20"/>
      <c r="BJ182" s="22"/>
      <c r="BK182" s="21"/>
      <c r="BL182" s="21"/>
      <c r="BM182" s="21"/>
      <c r="BO182" s="20"/>
      <c r="BP182" s="22"/>
      <c r="BQ182" s="21"/>
      <c r="BR182" s="21"/>
      <c r="BS182" s="21"/>
      <c r="BU182" s="20"/>
      <c r="BV182" s="22"/>
      <c r="BW182" s="21"/>
      <c r="BX182" s="21"/>
      <c r="BY182" s="21"/>
      <c r="CA182" s="20"/>
      <c r="CB182" s="22"/>
      <c r="CC182" s="21"/>
      <c r="CD182" s="21"/>
      <c r="CE182" s="21"/>
      <c r="CG182" s="20"/>
      <c r="CH182" s="22"/>
      <c r="CI182" s="21"/>
      <c r="CJ182" s="21"/>
      <c r="CK182" s="21"/>
      <c r="CM182" s="20"/>
      <c r="CN182" s="22"/>
      <c r="CO182" s="21"/>
      <c r="CP182" s="21"/>
      <c r="CQ182" s="21"/>
      <c r="CS182" s="20"/>
      <c r="CT182" s="22"/>
      <c r="CU182" s="21"/>
      <c r="CV182" s="21"/>
      <c r="CW182" s="21"/>
      <c r="CY182" s="20"/>
      <c r="CZ182" s="22"/>
      <c r="DA182" s="21"/>
      <c r="DB182" s="21"/>
      <c r="DC182" s="21"/>
      <c r="DE182" s="20"/>
      <c r="DF182" s="22"/>
      <c r="DG182" s="21"/>
      <c r="DH182" s="21"/>
      <c r="DI182" s="21"/>
      <c r="DK182" s="20"/>
      <c r="DL182" s="22"/>
      <c r="DM182" s="21"/>
      <c r="DN182" s="21"/>
      <c r="DO182" s="21"/>
      <c r="DQ182" s="20"/>
      <c r="DR182" s="22"/>
      <c r="DS182" s="21"/>
      <c r="DT182" s="21"/>
      <c r="DU182" s="21"/>
      <c r="DW182" s="20"/>
      <c r="DX182" s="22"/>
      <c r="DY182" s="21"/>
      <c r="DZ182" s="21"/>
      <c r="EA182" s="21"/>
      <c r="EC182" s="20"/>
      <c r="ED182" s="22"/>
      <c r="EE182" s="21"/>
      <c r="EF182" s="21"/>
      <c r="EG182" s="21"/>
      <c r="EI182" s="20"/>
      <c r="EJ182" s="22"/>
      <c r="EK182" s="21"/>
      <c r="EL182" s="21"/>
      <c r="EM182" s="21"/>
      <c r="EO182" s="20"/>
      <c r="EP182" s="22"/>
      <c r="EQ182" s="21"/>
      <c r="ER182" s="21"/>
      <c r="ES182" s="21"/>
      <c r="EU182" s="20"/>
      <c r="EV182" s="22"/>
      <c r="EW182" s="21"/>
      <c r="EX182" s="21"/>
      <c r="EY182" s="21"/>
      <c r="FA182" s="20"/>
      <c r="FB182" s="22"/>
      <c r="FC182" s="21"/>
      <c r="FD182" s="21"/>
      <c r="FE182" s="21"/>
      <c r="FG182" s="20"/>
      <c r="FH182" s="22"/>
      <c r="FI182" s="21"/>
      <c r="FJ182" s="21"/>
      <c r="FK182" s="21"/>
      <c r="FM182" s="20"/>
      <c r="FN182" s="22"/>
      <c r="FO182" s="21"/>
      <c r="FP182" s="21"/>
      <c r="FQ182" s="21"/>
      <c r="FS182" s="20"/>
      <c r="FT182" s="22"/>
      <c r="FU182" s="21"/>
      <c r="FV182" s="21"/>
      <c r="FW182" s="21"/>
      <c r="FY182" s="20"/>
      <c r="FZ182" s="22"/>
      <c r="GA182" s="21"/>
      <c r="GB182" s="21"/>
      <c r="GC182" s="21"/>
    </row>
    <row r="183" spans="1:185" x14ac:dyDescent="0.2">
      <c r="A183" s="20"/>
      <c r="B183" s="22"/>
      <c r="C183" s="21"/>
      <c r="D183" s="21"/>
      <c r="E183" s="21"/>
      <c r="G183" s="20"/>
      <c r="H183" s="22"/>
      <c r="I183" s="21"/>
      <c r="J183" s="21"/>
      <c r="K183" s="21"/>
      <c r="M183" s="20"/>
      <c r="N183" s="22"/>
      <c r="O183" s="21"/>
      <c r="P183" s="21"/>
      <c r="Q183" s="21"/>
      <c r="S183" s="20"/>
      <c r="T183" s="22"/>
      <c r="U183" s="21"/>
      <c r="V183" s="21"/>
      <c r="W183" s="21"/>
      <c r="Y183" s="20"/>
      <c r="Z183" s="22"/>
      <c r="AA183" s="21"/>
      <c r="AB183" s="21"/>
      <c r="AC183" s="21"/>
      <c r="AE183" s="20"/>
      <c r="AF183" s="22"/>
      <c r="AG183" s="21"/>
      <c r="AH183" s="21"/>
      <c r="AI183" s="21"/>
      <c r="AK183" s="20"/>
      <c r="AL183" s="22"/>
      <c r="AM183" s="21"/>
      <c r="AN183" s="21"/>
      <c r="AO183" s="21"/>
      <c r="AQ183" s="20"/>
      <c r="AR183" s="22"/>
      <c r="AS183" s="21"/>
      <c r="AT183" s="21"/>
      <c r="AU183" s="21"/>
      <c r="AW183" s="20"/>
      <c r="AX183" s="22"/>
      <c r="AY183" s="21"/>
      <c r="AZ183" s="21"/>
      <c r="BA183" s="21"/>
      <c r="BC183" s="20"/>
      <c r="BD183" s="22"/>
      <c r="BE183" s="21"/>
      <c r="BF183" s="21"/>
      <c r="BG183" s="21"/>
      <c r="BI183" s="20"/>
      <c r="BJ183" s="22"/>
      <c r="BK183" s="21"/>
      <c r="BL183" s="21"/>
      <c r="BM183" s="21"/>
      <c r="BO183" s="20"/>
      <c r="BP183" s="22"/>
      <c r="BQ183" s="21"/>
      <c r="BR183" s="21"/>
      <c r="BS183" s="21"/>
      <c r="BU183" s="20"/>
      <c r="BV183" s="22"/>
      <c r="BW183" s="21"/>
      <c r="BX183" s="21"/>
      <c r="BY183" s="21"/>
      <c r="CA183" s="20"/>
      <c r="CB183" s="22"/>
      <c r="CC183" s="21"/>
      <c r="CD183" s="21"/>
      <c r="CE183" s="21"/>
      <c r="CG183" s="20"/>
      <c r="CH183" s="22"/>
      <c r="CI183" s="21"/>
      <c r="CJ183" s="21"/>
      <c r="CK183" s="21"/>
      <c r="CM183" s="20"/>
      <c r="CN183" s="22"/>
      <c r="CO183" s="21"/>
      <c r="CP183" s="21"/>
      <c r="CQ183" s="21"/>
      <c r="CS183" s="20"/>
      <c r="CT183" s="22"/>
      <c r="CU183" s="21"/>
      <c r="CV183" s="21"/>
      <c r="CW183" s="21"/>
      <c r="CY183" s="20"/>
      <c r="CZ183" s="22"/>
      <c r="DA183" s="21"/>
      <c r="DB183" s="21"/>
      <c r="DC183" s="21"/>
      <c r="DE183" s="20"/>
      <c r="DF183" s="22"/>
      <c r="DG183" s="21"/>
      <c r="DH183" s="21"/>
      <c r="DI183" s="21"/>
      <c r="DK183" s="20"/>
      <c r="DL183" s="22"/>
      <c r="DM183" s="21"/>
      <c r="DN183" s="21"/>
      <c r="DO183" s="21"/>
      <c r="DQ183" s="20"/>
      <c r="DR183" s="22"/>
      <c r="DS183" s="21"/>
      <c r="DT183" s="21"/>
      <c r="DU183" s="21"/>
      <c r="DW183" s="20"/>
      <c r="DX183" s="22"/>
      <c r="DY183" s="21"/>
      <c r="DZ183" s="21"/>
      <c r="EA183" s="21"/>
      <c r="EC183" s="20"/>
      <c r="ED183" s="22"/>
      <c r="EE183" s="21"/>
      <c r="EF183" s="21"/>
      <c r="EG183" s="21"/>
      <c r="EI183" s="20"/>
      <c r="EJ183" s="22"/>
      <c r="EK183" s="21"/>
      <c r="EL183" s="21"/>
      <c r="EM183" s="21"/>
      <c r="EO183" s="20"/>
      <c r="EP183" s="22"/>
      <c r="EQ183" s="21"/>
      <c r="ER183" s="21"/>
      <c r="ES183" s="21"/>
      <c r="EU183" s="20"/>
      <c r="EV183" s="22"/>
      <c r="EW183" s="21"/>
      <c r="EX183" s="21"/>
      <c r="EY183" s="21"/>
      <c r="FA183" s="20"/>
      <c r="FB183" s="22"/>
      <c r="FC183" s="21"/>
      <c r="FD183" s="21"/>
      <c r="FE183" s="21"/>
      <c r="FG183" s="20"/>
      <c r="FH183" s="22"/>
      <c r="FI183" s="21"/>
      <c r="FJ183" s="21"/>
      <c r="FK183" s="21"/>
      <c r="FM183" s="20"/>
      <c r="FN183" s="22"/>
      <c r="FO183" s="21"/>
      <c r="FP183" s="21"/>
      <c r="FQ183" s="21"/>
      <c r="FS183" s="20"/>
      <c r="FT183" s="22"/>
      <c r="FU183" s="21"/>
      <c r="FV183" s="21"/>
      <c r="FW183" s="21"/>
      <c r="FY183" s="20"/>
      <c r="FZ183" s="22"/>
      <c r="GA183" s="21"/>
      <c r="GB183" s="21"/>
      <c r="GC183" s="21"/>
    </row>
    <row r="184" spans="1:185" x14ac:dyDescent="0.2">
      <c r="A184" s="20"/>
      <c r="B184" s="22"/>
      <c r="C184" s="21"/>
      <c r="D184" s="21"/>
      <c r="E184" s="21"/>
      <c r="G184" s="20"/>
      <c r="H184" s="22"/>
      <c r="I184" s="21"/>
      <c r="J184" s="21"/>
      <c r="K184" s="21"/>
      <c r="M184" s="20"/>
      <c r="N184" s="22"/>
      <c r="O184" s="21"/>
      <c r="P184" s="21"/>
      <c r="Q184" s="21"/>
      <c r="S184" s="20"/>
      <c r="T184" s="22"/>
      <c r="U184" s="21"/>
      <c r="V184" s="21"/>
      <c r="W184" s="21"/>
      <c r="Y184" s="20"/>
      <c r="Z184" s="22"/>
      <c r="AA184" s="21"/>
      <c r="AB184" s="21"/>
      <c r="AC184" s="21"/>
      <c r="AE184" s="20"/>
      <c r="AF184" s="22"/>
      <c r="AG184" s="21"/>
      <c r="AH184" s="21"/>
      <c r="AI184" s="21"/>
      <c r="AK184" s="20"/>
      <c r="AL184" s="22"/>
      <c r="AM184" s="21"/>
      <c r="AN184" s="21"/>
      <c r="AO184" s="21"/>
      <c r="AQ184" s="20"/>
      <c r="AR184" s="22"/>
      <c r="AS184" s="21"/>
      <c r="AT184" s="21"/>
      <c r="AU184" s="21"/>
      <c r="AW184" s="20"/>
      <c r="AX184" s="22"/>
      <c r="AY184" s="21"/>
      <c r="AZ184" s="21"/>
      <c r="BA184" s="21"/>
      <c r="BC184" s="20"/>
      <c r="BD184" s="22"/>
      <c r="BE184" s="21"/>
      <c r="BF184" s="21"/>
      <c r="BG184" s="21"/>
      <c r="BI184" s="20"/>
      <c r="BJ184" s="22"/>
      <c r="BK184" s="21"/>
      <c r="BL184" s="21"/>
      <c r="BM184" s="21"/>
      <c r="BO184" s="20"/>
      <c r="BP184" s="22"/>
      <c r="BQ184" s="21"/>
      <c r="BR184" s="21"/>
      <c r="BS184" s="21"/>
      <c r="BU184" s="20"/>
      <c r="BV184" s="22"/>
      <c r="BW184" s="21"/>
      <c r="BX184" s="21"/>
      <c r="BY184" s="21"/>
      <c r="CA184" s="20"/>
      <c r="CB184" s="22"/>
      <c r="CC184" s="21"/>
      <c r="CD184" s="21"/>
      <c r="CE184" s="21"/>
      <c r="CG184" s="20"/>
      <c r="CH184" s="22"/>
      <c r="CI184" s="21"/>
      <c r="CJ184" s="21"/>
      <c r="CK184" s="21"/>
      <c r="CM184" s="20"/>
      <c r="CN184" s="22"/>
      <c r="CO184" s="21"/>
      <c r="CP184" s="21"/>
      <c r="CQ184" s="21"/>
      <c r="CS184" s="20"/>
      <c r="CT184" s="22"/>
      <c r="CU184" s="21"/>
      <c r="CV184" s="21"/>
      <c r="CW184" s="21"/>
      <c r="CY184" s="20"/>
      <c r="CZ184" s="22"/>
      <c r="DA184" s="21"/>
      <c r="DB184" s="21"/>
      <c r="DC184" s="21"/>
      <c r="DE184" s="20"/>
      <c r="DF184" s="22"/>
      <c r="DG184" s="21"/>
      <c r="DH184" s="21"/>
      <c r="DI184" s="21"/>
      <c r="DK184" s="20"/>
      <c r="DL184" s="22"/>
      <c r="DM184" s="21"/>
      <c r="DN184" s="21"/>
      <c r="DO184" s="21"/>
      <c r="DQ184" s="20"/>
      <c r="DR184" s="22"/>
      <c r="DS184" s="21"/>
      <c r="DT184" s="21"/>
      <c r="DU184" s="21"/>
      <c r="DW184" s="20"/>
      <c r="DX184" s="22"/>
      <c r="DY184" s="21"/>
      <c r="DZ184" s="21"/>
      <c r="EA184" s="21"/>
      <c r="EC184" s="20"/>
      <c r="ED184" s="22"/>
      <c r="EE184" s="21"/>
      <c r="EF184" s="21"/>
      <c r="EG184" s="21"/>
      <c r="EI184" s="20"/>
      <c r="EJ184" s="22"/>
      <c r="EK184" s="21"/>
      <c r="EL184" s="21"/>
      <c r="EM184" s="21"/>
      <c r="EO184" s="20"/>
      <c r="EP184" s="22"/>
      <c r="EQ184" s="21"/>
      <c r="ER184" s="21"/>
      <c r="ES184" s="21"/>
      <c r="EU184" s="20"/>
      <c r="EV184" s="22"/>
      <c r="EW184" s="21"/>
      <c r="EX184" s="21"/>
      <c r="EY184" s="21"/>
      <c r="FA184" s="20"/>
      <c r="FB184" s="22"/>
      <c r="FC184" s="21"/>
      <c r="FD184" s="21"/>
      <c r="FE184" s="21"/>
      <c r="FG184" s="20"/>
      <c r="FH184" s="22"/>
      <c r="FI184" s="21"/>
      <c r="FJ184" s="21"/>
      <c r="FK184" s="21"/>
      <c r="FM184" s="20"/>
      <c r="FN184" s="22"/>
      <c r="FO184" s="21"/>
      <c r="FP184" s="21"/>
      <c r="FQ184" s="21"/>
      <c r="FS184" s="20"/>
      <c r="FT184" s="22"/>
      <c r="FU184" s="21"/>
      <c r="FV184" s="21"/>
      <c r="FW184" s="21"/>
      <c r="FY184" s="20"/>
      <c r="FZ184" s="22"/>
      <c r="GA184" s="21"/>
      <c r="GB184" s="21"/>
      <c r="GC184" s="21"/>
    </row>
    <row r="185" spans="1:185" x14ac:dyDescent="0.2">
      <c r="A185" s="20"/>
      <c r="B185" s="22"/>
      <c r="C185" s="21"/>
      <c r="D185" s="21"/>
      <c r="E185" s="21"/>
      <c r="G185" s="20"/>
      <c r="H185" s="22"/>
      <c r="I185" s="21"/>
      <c r="J185" s="21"/>
      <c r="K185" s="21"/>
      <c r="M185" s="20"/>
      <c r="N185" s="22"/>
      <c r="O185" s="21"/>
      <c r="P185" s="21"/>
      <c r="Q185" s="21"/>
      <c r="S185" s="20"/>
      <c r="T185" s="22"/>
      <c r="U185" s="21"/>
      <c r="V185" s="21"/>
      <c r="W185" s="21"/>
      <c r="Y185" s="20"/>
      <c r="Z185" s="22"/>
      <c r="AA185" s="21"/>
      <c r="AB185" s="21"/>
      <c r="AC185" s="21"/>
      <c r="AE185" s="20"/>
      <c r="AF185" s="22"/>
      <c r="AG185" s="21"/>
      <c r="AH185" s="21"/>
      <c r="AI185" s="21"/>
      <c r="AK185" s="20"/>
      <c r="AL185" s="22"/>
      <c r="AM185" s="21"/>
      <c r="AN185" s="21"/>
      <c r="AO185" s="21"/>
      <c r="AQ185" s="20"/>
      <c r="AR185" s="22"/>
      <c r="AS185" s="21"/>
      <c r="AT185" s="21"/>
      <c r="AU185" s="21"/>
      <c r="AW185" s="20"/>
      <c r="AX185" s="22"/>
      <c r="AY185" s="21"/>
      <c r="AZ185" s="21"/>
      <c r="BA185" s="21"/>
      <c r="BC185" s="20"/>
      <c r="BD185" s="22"/>
      <c r="BE185" s="21"/>
      <c r="BF185" s="21"/>
      <c r="BG185" s="21"/>
      <c r="BI185" s="20"/>
      <c r="BJ185" s="22"/>
      <c r="BK185" s="21"/>
      <c r="BL185" s="21"/>
      <c r="BM185" s="21"/>
      <c r="BO185" s="20"/>
      <c r="BP185" s="22"/>
      <c r="BQ185" s="21"/>
      <c r="BR185" s="21"/>
      <c r="BS185" s="21"/>
      <c r="BU185" s="20"/>
      <c r="BV185" s="22"/>
      <c r="BW185" s="21"/>
      <c r="BX185" s="21"/>
      <c r="BY185" s="21"/>
      <c r="CA185" s="20"/>
      <c r="CB185" s="22"/>
      <c r="CC185" s="21"/>
      <c r="CD185" s="21"/>
      <c r="CE185" s="21"/>
      <c r="CG185" s="20"/>
      <c r="CH185" s="22"/>
      <c r="CI185" s="21"/>
      <c r="CJ185" s="21"/>
      <c r="CK185" s="21"/>
      <c r="CM185" s="20"/>
      <c r="CN185" s="22"/>
      <c r="CO185" s="21"/>
      <c r="CP185" s="21"/>
      <c r="CQ185" s="21"/>
      <c r="CS185" s="20"/>
      <c r="CT185" s="22"/>
      <c r="CU185" s="21"/>
      <c r="CV185" s="21"/>
      <c r="CW185" s="21"/>
      <c r="CY185" s="20"/>
      <c r="CZ185" s="22"/>
      <c r="DA185" s="21"/>
      <c r="DB185" s="21"/>
      <c r="DC185" s="21"/>
      <c r="DE185" s="20"/>
      <c r="DF185" s="22"/>
      <c r="DG185" s="21"/>
      <c r="DH185" s="21"/>
      <c r="DI185" s="21"/>
      <c r="DK185" s="20"/>
      <c r="DL185" s="22"/>
      <c r="DM185" s="21"/>
      <c r="DN185" s="21"/>
      <c r="DO185" s="21"/>
      <c r="DQ185" s="20"/>
      <c r="DR185" s="22"/>
      <c r="DS185" s="21"/>
      <c r="DT185" s="21"/>
      <c r="DU185" s="21"/>
      <c r="DW185" s="20"/>
      <c r="DX185" s="22"/>
      <c r="DY185" s="21"/>
      <c r="DZ185" s="21"/>
      <c r="EA185" s="21"/>
      <c r="EC185" s="20"/>
      <c r="ED185" s="22"/>
      <c r="EE185" s="21"/>
      <c r="EF185" s="21"/>
      <c r="EG185" s="21"/>
      <c r="EI185" s="20"/>
      <c r="EJ185" s="22"/>
      <c r="EK185" s="21"/>
      <c r="EL185" s="21"/>
      <c r="EM185" s="21"/>
      <c r="EO185" s="20"/>
      <c r="EP185" s="22"/>
      <c r="EQ185" s="21"/>
      <c r="ER185" s="21"/>
      <c r="ES185" s="21"/>
      <c r="EU185" s="20"/>
      <c r="EV185" s="22"/>
      <c r="EW185" s="21"/>
      <c r="EX185" s="21"/>
      <c r="EY185" s="21"/>
      <c r="FA185" s="20"/>
      <c r="FB185" s="22"/>
      <c r="FC185" s="21"/>
      <c r="FD185" s="21"/>
      <c r="FE185" s="21"/>
      <c r="FG185" s="20"/>
      <c r="FH185" s="22"/>
      <c r="FI185" s="21"/>
      <c r="FJ185" s="21"/>
      <c r="FK185" s="21"/>
      <c r="FM185" s="20"/>
      <c r="FN185" s="22"/>
      <c r="FO185" s="21"/>
      <c r="FP185" s="21"/>
      <c r="FQ185" s="21"/>
      <c r="FS185" s="20"/>
      <c r="FT185" s="22"/>
      <c r="FU185" s="21"/>
      <c r="FV185" s="21"/>
      <c r="FW185" s="21"/>
      <c r="FY185" s="20"/>
      <c r="FZ185" s="22"/>
      <c r="GA185" s="21"/>
      <c r="GB185" s="21"/>
      <c r="GC185" s="21"/>
    </row>
    <row r="186" spans="1:185" x14ac:dyDescent="0.2">
      <c r="A186" s="20"/>
      <c r="B186" s="22"/>
      <c r="C186" s="21"/>
      <c r="D186" s="21"/>
      <c r="E186" s="21"/>
      <c r="G186" s="20"/>
      <c r="H186" s="22"/>
      <c r="I186" s="21"/>
      <c r="J186" s="21"/>
      <c r="K186" s="21"/>
      <c r="M186" s="20"/>
      <c r="N186" s="22"/>
      <c r="O186" s="21"/>
      <c r="P186" s="21"/>
      <c r="Q186" s="21"/>
      <c r="S186" s="20"/>
      <c r="T186" s="22"/>
      <c r="U186" s="21"/>
      <c r="V186" s="21"/>
      <c r="W186" s="21"/>
      <c r="Y186" s="20"/>
      <c r="Z186" s="22"/>
      <c r="AA186" s="21"/>
      <c r="AB186" s="21"/>
      <c r="AC186" s="21"/>
      <c r="AE186" s="20"/>
      <c r="AF186" s="22"/>
      <c r="AG186" s="21"/>
      <c r="AH186" s="21"/>
      <c r="AI186" s="21"/>
      <c r="AK186" s="20"/>
      <c r="AL186" s="22"/>
      <c r="AM186" s="21"/>
      <c r="AN186" s="21"/>
      <c r="AO186" s="21"/>
      <c r="AQ186" s="20"/>
      <c r="AR186" s="22"/>
      <c r="AS186" s="21"/>
      <c r="AT186" s="21"/>
      <c r="AU186" s="21"/>
      <c r="AW186" s="20"/>
      <c r="AX186" s="22"/>
      <c r="AY186" s="21"/>
      <c r="AZ186" s="21"/>
      <c r="BA186" s="21"/>
      <c r="BC186" s="20"/>
      <c r="BD186" s="22"/>
      <c r="BE186" s="21"/>
      <c r="BF186" s="21"/>
      <c r="BG186" s="21"/>
      <c r="BI186" s="20"/>
      <c r="BJ186" s="22"/>
      <c r="BK186" s="21"/>
      <c r="BL186" s="21"/>
      <c r="BM186" s="21"/>
      <c r="BO186" s="20"/>
      <c r="BP186" s="22"/>
      <c r="BQ186" s="21"/>
      <c r="BR186" s="21"/>
      <c r="BS186" s="21"/>
      <c r="BU186" s="20"/>
      <c r="BV186" s="22"/>
      <c r="BW186" s="21"/>
      <c r="BX186" s="21"/>
      <c r="BY186" s="21"/>
      <c r="CA186" s="20"/>
      <c r="CB186" s="22"/>
      <c r="CC186" s="21"/>
      <c r="CD186" s="21"/>
      <c r="CE186" s="21"/>
      <c r="CG186" s="20"/>
      <c r="CH186" s="22"/>
      <c r="CI186" s="21"/>
      <c r="CJ186" s="21"/>
      <c r="CK186" s="21"/>
      <c r="CM186" s="20"/>
      <c r="CN186" s="22"/>
      <c r="CO186" s="21"/>
      <c r="CP186" s="21"/>
      <c r="CQ186" s="21"/>
      <c r="CS186" s="20"/>
      <c r="CT186" s="22"/>
      <c r="CU186" s="21"/>
      <c r="CV186" s="21"/>
      <c r="CW186" s="21"/>
      <c r="CY186" s="20"/>
      <c r="CZ186" s="22"/>
      <c r="DA186" s="21"/>
      <c r="DB186" s="21"/>
      <c r="DC186" s="21"/>
      <c r="DE186" s="20"/>
      <c r="DF186" s="22"/>
      <c r="DG186" s="21"/>
      <c r="DH186" s="21"/>
      <c r="DI186" s="21"/>
      <c r="DK186" s="20"/>
      <c r="DL186" s="22"/>
      <c r="DM186" s="21"/>
      <c r="DN186" s="21"/>
      <c r="DO186" s="21"/>
      <c r="DQ186" s="20"/>
      <c r="DR186" s="22"/>
      <c r="DS186" s="21"/>
      <c r="DT186" s="21"/>
      <c r="DU186" s="21"/>
      <c r="DW186" s="20"/>
      <c r="DX186" s="22"/>
      <c r="DY186" s="21"/>
      <c r="DZ186" s="21"/>
      <c r="EA186" s="21"/>
      <c r="EC186" s="20"/>
      <c r="ED186" s="22"/>
      <c r="EE186" s="21"/>
      <c r="EF186" s="21"/>
      <c r="EG186" s="21"/>
      <c r="EI186" s="20"/>
      <c r="EJ186" s="22"/>
      <c r="EK186" s="21"/>
      <c r="EL186" s="21"/>
      <c r="EM186" s="21"/>
      <c r="EO186" s="20"/>
      <c r="EP186" s="22"/>
      <c r="EQ186" s="21"/>
      <c r="ER186" s="21"/>
      <c r="ES186" s="21"/>
      <c r="EU186" s="20"/>
      <c r="EV186" s="22"/>
      <c r="EW186" s="21"/>
      <c r="EX186" s="21"/>
      <c r="EY186" s="21"/>
      <c r="FA186" s="20"/>
      <c r="FB186" s="22"/>
      <c r="FC186" s="21"/>
      <c r="FD186" s="21"/>
      <c r="FE186" s="21"/>
      <c r="FG186" s="20"/>
      <c r="FH186" s="22"/>
      <c r="FI186" s="21"/>
      <c r="FJ186" s="21"/>
      <c r="FK186" s="21"/>
      <c r="FM186" s="20"/>
      <c r="FN186" s="22"/>
      <c r="FO186" s="21"/>
      <c r="FP186" s="21"/>
      <c r="FQ186" s="21"/>
      <c r="FS186" s="20"/>
      <c r="FT186" s="22"/>
      <c r="FU186" s="21"/>
      <c r="FV186" s="21"/>
      <c r="FW186" s="21"/>
      <c r="FY186" s="20"/>
      <c r="FZ186" s="22"/>
      <c r="GA186" s="21"/>
      <c r="GB186" s="21"/>
      <c r="GC186" s="21"/>
    </row>
    <row r="187" spans="1:185" x14ac:dyDescent="0.2">
      <c r="A187" s="20"/>
      <c r="B187" s="22"/>
      <c r="C187" s="21"/>
      <c r="D187" s="21"/>
      <c r="E187" s="21"/>
      <c r="G187" s="20"/>
      <c r="H187" s="22"/>
      <c r="I187" s="21"/>
      <c r="J187" s="21"/>
      <c r="K187" s="21"/>
      <c r="M187" s="20"/>
      <c r="N187" s="22"/>
      <c r="O187" s="21"/>
      <c r="P187" s="21"/>
      <c r="Q187" s="21"/>
      <c r="S187" s="20"/>
      <c r="T187" s="22"/>
      <c r="U187" s="21"/>
      <c r="V187" s="21"/>
      <c r="W187" s="21"/>
      <c r="Y187" s="20"/>
      <c r="Z187" s="22"/>
      <c r="AA187" s="21"/>
      <c r="AB187" s="21"/>
      <c r="AC187" s="21"/>
      <c r="AE187" s="20"/>
      <c r="AF187" s="22"/>
      <c r="AG187" s="21"/>
      <c r="AH187" s="21"/>
      <c r="AI187" s="21"/>
      <c r="AK187" s="20"/>
      <c r="AL187" s="22"/>
      <c r="AM187" s="21"/>
      <c r="AN187" s="21"/>
      <c r="AO187" s="21"/>
      <c r="AQ187" s="20"/>
      <c r="AR187" s="22"/>
      <c r="AS187" s="21"/>
      <c r="AT187" s="21"/>
      <c r="AU187" s="21"/>
      <c r="AW187" s="20"/>
      <c r="AX187" s="22"/>
      <c r="AY187" s="21"/>
      <c r="AZ187" s="21"/>
      <c r="BA187" s="21"/>
      <c r="BC187" s="20"/>
      <c r="BD187" s="22"/>
      <c r="BE187" s="21"/>
      <c r="BF187" s="21"/>
      <c r="BG187" s="21"/>
      <c r="BI187" s="20"/>
      <c r="BJ187" s="22"/>
      <c r="BK187" s="21"/>
      <c r="BL187" s="21"/>
      <c r="BM187" s="21"/>
      <c r="BO187" s="20"/>
      <c r="BP187" s="22"/>
      <c r="BQ187" s="21"/>
      <c r="BR187" s="21"/>
      <c r="BS187" s="21"/>
      <c r="BU187" s="20"/>
      <c r="BV187" s="22"/>
      <c r="BW187" s="21"/>
      <c r="BX187" s="21"/>
      <c r="BY187" s="21"/>
      <c r="CA187" s="20"/>
      <c r="CB187" s="22"/>
      <c r="CC187" s="21"/>
      <c r="CD187" s="21"/>
      <c r="CE187" s="21"/>
      <c r="CG187" s="20"/>
      <c r="CH187" s="22"/>
      <c r="CI187" s="21"/>
      <c r="CJ187" s="21"/>
      <c r="CK187" s="21"/>
      <c r="CM187" s="20"/>
      <c r="CN187" s="22"/>
      <c r="CO187" s="21"/>
      <c r="CP187" s="21"/>
      <c r="CQ187" s="21"/>
      <c r="CS187" s="20"/>
      <c r="CT187" s="22"/>
      <c r="CU187" s="21"/>
      <c r="CV187" s="21"/>
      <c r="CW187" s="21"/>
      <c r="CY187" s="20"/>
      <c r="CZ187" s="22"/>
      <c r="DA187" s="21"/>
      <c r="DB187" s="21"/>
      <c r="DC187" s="21"/>
      <c r="DE187" s="20"/>
      <c r="DF187" s="22"/>
      <c r="DG187" s="21"/>
      <c r="DH187" s="21"/>
      <c r="DI187" s="21"/>
      <c r="DK187" s="20"/>
      <c r="DL187" s="22"/>
      <c r="DM187" s="21"/>
      <c r="DN187" s="21"/>
      <c r="DO187" s="21"/>
      <c r="DQ187" s="20"/>
      <c r="DR187" s="22"/>
      <c r="DS187" s="21"/>
      <c r="DT187" s="21"/>
      <c r="DU187" s="21"/>
      <c r="DW187" s="20"/>
      <c r="DX187" s="22"/>
      <c r="DY187" s="21"/>
      <c r="DZ187" s="21"/>
      <c r="EA187" s="21"/>
      <c r="EC187" s="20"/>
      <c r="ED187" s="22"/>
      <c r="EE187" s="21"/>
      <c r="EF187" s="21"/>
      <c r="EG187" s="21"/>
      <c r="EI187" s="20"/>
      <c r="EJ187" s="22"/>
      <c r="EK187" s="21"/>
      <c r="EL187" s="21"/>
      <c r="EM187" s="21"/>
      <c r="EO187" s="20"/>
      <c r="EP187" s="22"/>
      <c r="EQ187" s="21"/>
      <c r="ER187" s="21"/>
      <c r="ES187" s="21"/>
      <c r="EU187" s="20"/>
      <c r="EV187" s="22"/>
      <c r="EW187" s="21"/>
      <c r="EX187" s="21"/>
      <c r="EY187" s="21"/>
      <c r="FA187" s="20"/>
      <c r="FB187" s="22"/>
      <c r="FC187" s="21"/>
      <c r="FD187" s="21"/>
      <c r="FE187" s="21"/>
      <c r="FG187" s="20"/>
      <c r="FH187" s="22"/>
      <c r="FI187" s="21"/>
      <c r="FJ187" s="21"/>
      <c r="FK187" s="21"/>
      <c r="FM187" s="20"/>
      <c r="FN187" s="22"/>
      <c r="FO187" s="21"/>
      <c r="FP187" s="21"/>
      <c r="FQ187" s="21"/>
      <c r="FS187" s="20"/>
      <c r="FT187" s="22"/>
      <c r="FU187" s="21"/>
      <c r="FV187" s="21"/>
      <c r="FW187" s="21"/>
      <c r="FY187" s="20"/>
      <c r="FZ187" s="22"/>
      <c r="GA187" s="21"/>
      <c r="GB187" s="21"/>
      <c r="GC187" s="21"/>
    </row>
    <row r="188" spans="1:185" x14ac:dyDescent="0.2">
      <c r="A188" s="20"/>
      <c r="B188" s="22"/>
      <c r="C188" s="21"/>
      <c r="D188" s="21"/>
      <c r="E188" s="21"/>
      <c r="G188" s="20"/>
      <c r="H188" s="22"/>
      <c r="I188" s="21"/>
      <c r="J188" s="21"/>
      <c r="K188" s="21"/>
      <c r="M188" s="20"/>
      <c r="N188" s="22"/>
      <c r="O188" s="21"/>
      <c r="P188" s="21"/>
      <c r="Q188" s="21"/>
      <c r="S188" s="20"/>
      <c r="T188" s="22"/>
      <c r="U188" s="21"/>
      <c r="V188" s="21"/>
      <c r="W188" s="21"/>
      <c r="Y188" s="20"/>
      <c r="Z188" s="22"/>
      <c r="AA188" s="21"/>
      <c r="AB188" s="21"/>
      <c r="AC188" s="21"/>
      <c r="AE188" s="20"/>
      <c r="AF188" s="22"/>
      <c r="AG188" s="21"/>
      <c r="AH188" s="21"/>
      <c r="AI188" s="21"/>
      <c r="AK188" s="20"/>
      <c r="AL188" s="22"/>
      <c r="AM188" s="21"/>
      <c r="AN188" s="21"/>
      <c r="AO188" s="21"/>
      <c r="AQ188" s="20"/>
      <c r="AR188" s="22"/>
      <c r="AS188" s="21"/>
      <c r="AT188" s="21"/>
      <c r="AU188" s="21"/>
      <c r="AW188" s="20"/>
      <c r="AX188" s="22"/>
      <c r="AY188" s="21"/>
      <c r="AZ188" s="21"/>
      <c r="BA188" s="21"/>
      <c r="BC188" s="20"/>
      <c r="BD188" s="22"/>
      <c r="BE188" s="21"/>
      <c r="BF188" s="21"/>
      <c r="BG188" s="21"/>
      <c r="BI188" s="20"/>
      <c r="BJ188" s="22"/>
      <c r="BK188" s="21"/>
      <c r="BL188" s="21"/>
      <c r="BM188" s="21"/>
      <c r="BO188" s="20"/>
      <c r="BP188" s="22"/>
      <c r="BQ188" s="21"/>
      <c r="BR188" s="21"/>
      <c r="BS188" s="21"/>
      <c r="BU188" s="20"/>
      <c r="BV188" s="22"/>
      <c r="BW188" s="21"/>
      <c r="BX188" s="21"/>
      <c r="BY188" s="21"/>
      <c r="CA188" s="20"/>
      <c r="CB188" s="22"/>
      <c r="CC188" s="21"/>
      <c r="CD188" s="21"/>
      <c r="CE188" s="21"/>
      <c r="CG188" s="20"/>
      <c r="CH188" s="22"/>
      <c r="CI188" s="21"/>
      <c r="CJ188" s="21"/>
      <c r="CK188" s="21"/>
      <c r="CM188" s="20"/>
      <c r="CN188" s="22"/>
      <c r="CO188" s="21"/>
      <c r="CP188" s="21"/>
      <c r="CQ188" s="21"/>
      <c r="CS188" s="20"/>
      <c r="CT188" s="22"/>
      <c r="CU188" s="21"/>
      <c r="CV188" s="21"/>
      <c r="CW188" s="21"/>
      <c r="CY188" s="20"/>
      <c r="CZ188" s="22"/>
      <c r="DA188" s="21"/>
      <c r="DB188" s="21"/>
      <c r="DC188" s="21"/>
      <c r="DE188" s="20"/>
      <c r="DF188" s="22"/>
      <c r="DG188" s="21"/>
      <c r="DH188" s="21"/>
      <c r="DI188" s="21"/>
      <c r="DK188" s="20"/>
      <c r="DL188" s="22"/>
      <c r="DM188" s="21"/>
      <c r="DN188" s="21"/>
      <c r="DO188" s="21"/>
      <c r="DQ188" s="20"/>
      <c r="DR188" s="22"/>
      <c r="DS188" s="21"/>
      <c r="DT188" s="21"/>
      <c r="DU188" s="21"/>
      <c r="DW188" s="20"/>
      <c r="DX188" s="22"/>
      <c r="DY188" s="21"/>
      <c r="DZ188" s="21"/>
      <c r="EA188" s="21"/>
      <c r="EC188" s="20"/>
      <c r="ED188" s="22"/>
      <c r="EE188" s="21"/>
      <c r="EF188" s="21"/>
      <c r="EG188" s="21"/>
      <c r="EI188" s="20"/>
      <c r="EJ188" s="22"/>
      <c r="EK188" s="21"/>
      <c r="EL188" s="21"/>
      <c r="EM188" s="21"/>
      <c r="EO188" s="20"/>
      <c r="EP188" s="22"/>
      <c r="EQ188" s="21"/>
      <c r="ER188" s="21"/>
      <c r="ES188" s="21"/>
      <c r="EU188" s="20"/>
      <c r="EV188" s="22"/>
      <c r="EW188" s="21"/>
      <c r="EX188" s="21"/>
      <c r="EY188" s="21"/>
      <c r="FA188" s="20"/>
      <c r="FB188" s="22"/>
      <c r="FC188" s="21"/>
      <c r="FD188" s="21"/>
      <c r="FE188" s="21"/>
      <c r="FG188" s="20"/>
      <c r="FH188" s="22"/>
      <c r="FI188" s="21"/>
      <c r="FJ188" s="21"/>
      <c r="FK188" s="21"/>
      <c r="FM188" s="20"/>
      <c r="FN188" s="22"/>
      <c r="FO188" s="21"/>
      <c r="FP188" s="21"/>
      <c r="FQ188" s="21"/>
      <c r="FS188" s="20"/>
      <c r="FT188" s="22"/>
      <c r="FU188" s="21"/>
      <c r="FV188" s="21"/>
      <c r="FW188" s="21"/>
      <c r="FY188" s="20"/>
      <c r="FZ188" s="22"/>
      <c r="GA188" s="21"/>
      <c r="GB188" s="21"/>
      <c r="GC188" s="21"/>
    </row>
    <row r="189" spans="1:185" x14ac:dyDescent="0.2">
      <c r="A189" s="20"/>
      <c r="B189" s="22"/>
      <c r="C189" s="21"/>
      <c r="D189" s="21"/>
      <c r="E189" s="21"/>
      <c r="G189" s="20"/>
      <c r="H189" s="22"/>
      <c r="I189" s="21"/>
      <c r="J189" s="21"/>
      <c r="K189" s="21"/>
      <c r="M189" s="20"/>
      <c r="N189" s="22"/>
      <c r="O189" s="21"/>
      <c r="P189" s="21"/>
      <c r="Q189" s="21"/>
      <c r="S189" s="20"/>
      <c r="T189" s="22"/>
      <c r="U189" s="21"/>
      <c r="V189" s="21"/>
      <c r="W189" s="21"/>
      <c r="Y189" s="20"/>
      <c r="Z189" s="22"/>
      <c r="AA189" s="21"/>
      <c r="AB189" s="21"/>
      <c r="AC189" s="21"/>
      <c r="AE189" s="20"/>
      <c r="AF189" s="22"/>
      <c r="AG189" s="21"/>
      <c r="AH189" s="21"/>
      <c r="AI189" s="21"/>
      <c r="AK189" s="20"/>
      <c r="AL189" s="22"/>
      <c r="AM189" s="21"/>
      <c r="AN189" s="21"/>
      <c r="AO189" s="21"/>
      <c r="AQ189" s="20"/>
      <c r="AR189" s="22"/>
      <c r="AS189" s="21"/>
      <c r="AT189" s="21"/>
      <c r="AU189" s="21"/>
      <c r="AW189" s="20"/>
      <c r="AX189" s="22"/>
      <c r="AY189" s="21"/>
      <c r="AZ189" s="21"/>
      <c r="BA189" s="21"/>
      <c r="BC189" s="20"/>
      <c r="BD189" s="22"/>
      <c r="BE189" s="21"/>
      <c r="BF189" s="21"/>
      <c r="BG189" s="21"/>
      <c r="BI189" s="20"/>
      <c r="BJ189" s="22"/>
      <c r="BK189" s="21"/>
      <c r="BL189" s="21"/>
      <c r="BM189" s="21"/>
      <c r="BO189" s="20"/>
      <c r="BP189" s="22"/>
      <c r="BQ189" s="21"/>
      <c r="BR189" s="21"/>
      <c r="BS189" s="21"/>
      <c r="BU189" s="20"/>
      <c r="BV189" s="22"/>
      <c r="BW189" s="21"/>
      <c r="BX189" s="21"/>
      <c r="BY189" s="21"/>
      <c r="CA189" s="20"/>
      <c r="CB189" s="22"/>
      <c r="CC189" s="21"/>
      <c r="CD189" s="21"/>
      <c r="CE189" s="21"/>
      <c r="CG189" s="20"/>
      <c r="CH189" s="22"/>
      <c r="CI189" s="21"/>
      <c r="CJ189" s="21"/>
      <c r="CK189" s="21"/>
      <c r="CM189" s="20"/>
      <c r="CN189" s="22"/>
      <c r="CO189" s="21"/>
      <c r="CP189" s="21"/>
      <c r="CQ189" s="21"/>
      <c r="CS189" s="20"/>
      <c r="CT189" s="22"/>
      <c r="CU189" s="21"/>
      <c r="CV189" s="21"/>
      <c r="CW189" s="21"/>
      <c r="CY189" s="20"/>
      <c r="CZ189" s="22"/>
      <c r="DA189" s="21"/>
      <c r="DB189" s="21"/>
      <c r="DC189" s="21"/>
      <c r="DE189" s="20"/>
      <c r="DF189" s="22"/>
      <c r="DG189" s="21"/>
      <c r="DH189" s="21"/>
      <c r="DI189" s="21"/>
      <c r="DK189" s="20"/>
      <c r="DL189" s="22"/>
      <c r="DM189" s="21"/>
      <c r="DN189" s="21"/>
      <c r="DO189" s="21"/>
      <c r="DQ189" s="20"/>
      <c r="DR189" s="22"/>
      <c r="DS189" s="21"/>
      <c r="DT189" s="21"/>
      <c r="DU189" s="21"/>
      <c r="DW189" s="20"/>
      <c r="DX189" s="22"/>
      <c r="DY189" s="21"/>
      <c r="DZ189" s="21"/>
      <c r="EA189" s="21"/>
      <c r="EC189" s="20"/>
      <c r="ED189" s="22"/>
      <c r="EE189" s="21"/>
      <c r="EF189" s="21"/>
      <c r="EG189" s="21"/>
      <c r="EI189" s="20"/>
      <c r="EJ189" s="22"/>
      <c r="EK189" s="21"/>
      <c r="EL189" s="21"/>
      <c r="EM189" s="21"/>
      <c r="EO189" s="20"/>
      <c r="EP189" s="22"/>
      <c r="EQ189" s="21"/>
      <c r="ER189" s="21"/>
      <c r="ES189" s="21"/>
      <c r="EU189" s="20"/>
      <c r="EV189" s="22"/>
      <c r="EW189" s="21"/>
      <c r="EX189" s="21"/>
      <c r="EY189" s="21"/>
      <c r="FA189" s="20"/>
      <c r="FB189" s="22"/>
      <c r="FC189" s="21"/>
      <c r="FD189" s="21"/>
      <c r="FE189" s="21"/>
      <c r="FG189" s="20"/>
      <c r="FH189" s="22"/>
      <c r="FI189" s="21"/>
      <c r="FJ189" s="21"/>
      <c r="FK189" s="21"/>
      <c r="FM189" s="20"/>
      <c r="FN189" s="22"/>
      <c r="FO189" s="21"/>
      <c r="FP189" s="21"/>
      <c r="FQ189" s="21"/>
      <c r="FS189" s="20"/>
      <c r="FT189" s="22"/>
      <c r="FU189" s="21"/>
      <c r="FV189" s="21"/>
      <c r="FW189" s="21"/>
      <c r="FY189" s="20"/>
      <c r="FZ189" s="22"/>
      <c r="GA189" s="21"/>
      <c r="GB189" s="21"/>
      <c r="GC189" s="21"/>
    </row>
    <row r="190" spans="1:185" x14ac:dyDescent="0.2">
      <c r="A190" s="20"/>
      <c r="B190" s="22"/>
      <c r="C190" s="21"/>
      <c r="D190" s="21"/>
      <c r="E190" s="21"/>
      <c r="G190" s="20"/>
      <c r="H190" s="22"/>
      <c r="I190" s="21"/>
      <c r="J190" s="21"/>
      <c r="K190" s="21"/>
      <c r="M190" s="20"/>
      <c r="N190" s="22"/>
      <c r="O190" s="21"/>
      <c r="P190" s="21"/>
      <c r="Q190" s="21"/>
      <c r="S190" s="20"/>
      <c r="T190" s="22"/>
      <c r="U190" s="21"/>
      <c r="V190" s="21"/>
      <c r="W190" s="21"/>
      <c r="Y190" s="20"/>
      <c r="Z190" s="22"/>
      <c r="AA190" s="21"/>
      <c r="AB190" s="21"/>
      <c r="AC190" s="21"/>
      <c r="AE190" s="20"/>
      <c r="AF190" s="22"/>
      <c r="AG190" s="21"/>
      <c r="AH190" s="21"/>
      <c r="AI190" s="21"/>
      <c r="AK190" s="20"/>
      <c r="AL190" s="22"/>
      <c r="AM190" s="21"/>
      <c r="AN190" s="21"/>
      <c r="AO190" s="21"/>
      <c r="AQ190" s="20"/>
      <c r="AR190" s="22"/>
      <c r="AS190" s="21"/>
      <c r="AT190" s="21"/>
      <c r="AU190" s="21"/>
      <c r="AW190" s="20"/>
      <c r="AX190" s="22"/>
      <c r="AY190" s="21"/>
      <c r="AZ190" s="21"/>
      <c r="BA190" s="21"/>
      <c r="BC190" s="20"/>
      <c r="BD190" s="22"/>
      <c r="BE190" s="21"/>
      <c r="BF190" s="21"/>
      <c r="BG190" s="21"/>
      <c r="BI190" s="20"/>
      <c r="BJ190" s="22"/>
      <c r="BK190" s="21"/>
      <c r="BL190" s="21"/>
      <c r="BM190" s="21"/>
      <c r="BO190" s="20"/>
      <c r="BP190" s="22"/>
      <c r="BQ190" s="21"/>
      <c r="BR190" s="21"/>
      <c r="BS190" s="21"/>
      <c r="BU190" s="20"/>
      <c r="BV190" s="22"/>
      <c r="BW190" s="21"/>
      <c r="BX190" s="21"/>
      <c r="BY190" s="21"/>
      <c r="CA190" s="20"/>
      <c r="CB190" s="22"/>
      <c r="CC190" s="21"/>
      <c r="CD190" s="21"/>
      <c r="CE190" s="21"/>
      <c r="CG190" s="20"/>
      <c r="CH190" s="22"/>
      <c r="CI190" s="21"/>
      <c r="CJ190" s="21"/>
      <c r="CK190" s="21"/>
      <c r="CM190" s="20"/>
      <c r="CN190" s="22"/>
      <c r="CO190" s="21"/>
      <c r="CP190" s="21"/>
      <c r="CQ190" s="21"/>
      <c r="CS190" s="20"/>
      <c r="CT190" s="22"/>
      <c r="CU190" s="21"/>
      <c r="CV190" s="21"/>
      <c r="CW190" s="21"/>
      <c r="CY190" s="20"/>
      <c r="CZ190" s="22"/>
      <c r="DA190" s="21"/>
      <c r="DB190" s="21"/>
      <c r="DC190" s="21"/>
      <c r="DE190" s="20"/>
      <c r="DF190" s="22"/>
      <c r="DG190" s="21"/>
      <c r="DH190" s="21"/>
      <c r="DI190" s="21"/>
      <c r="DK190" s="20"/>
      <c r="DL190" s="22"/>
      <c r="DM190" s="21"/>
      <c r="DN190" s="21"/>
      <c r="DO190" s="21"/>
      <c r="DQ190" s="20"/>
      <c r="DR190" s="22"/>
      <c r="DS190" s="21"/>
      <c r="DT190" s="21"/>
      <c r="DU190" s="21"/>
      <c r="DW190" s="20"/>
      <c r="DX190" s="22"/>
      <c r="DY190" s="21"/>
      <c r="DZ190" s="21"/>
      <c r="EA190" s="21"/>
      <c r="EC190" s="20"/>
      <c r="ED190" s="22"/>
      <c r="EE190" s="21"/>
      <c r="EF190" s="21"/>
      <c r="EG190" s="21"/>
      <c r="EI190" s="20"/>
      <c r="EJ190" s="22"/>
      <c r="EK190" s="21"/>
      <c r="EL190" s="21"/>
      <c r="EM190" s="21"/>
      <c r="EO190" s="20"/>
      <c r="EP190" s="22"/>
      <c r="EQ190" s="21"/>
      <c r="ER190" s="21"/>
      <c r="ES190" s="21"/>
      <c r="EU190" s="20"/>
      <c r="EV190" s="22"/>
      <c r="EW190" s="21"/>
      <c r="EX190" s="21"/>
      <c r="EY190" s="21"/>
      <c r="FA190" s="20"/>
      <c r="FB190" s="22"/>
      <c r="FC190" s="21"/>
      <c r="FD190" s="21"/>
      <c r="FE190" s="21"/>
      <c r="FG190" s="20"/>
      <c r="FH190" s="22"/>
      <c r="FI190" s="21"/>
      <c r="FJ190" s="21"/>
      <c r="FK190" s="21"/>
      <c r="FM190" s="20"/>
      <c r="FN190" s="22"/>
      <c r="FO190" s="21"/>
      <c r="FP190" s="21"/>
      <c r="FQ190" s="21"/>
      <c r="FS190" s="20"/>
      <c r="FT190" s="22"/>
      <c r="FU190" s="21"/>
      <c r="FV190" s="21"/>
      <c r="FW190" s="21"/>
      <c r="FY190" s="20"/>
      <c r="FZ190" s="22"/>
      <c r="GA190" s="21"/>
      <c r="GB190" s="21"/>
      <c r="GC190" s="21"/>
    </row>
    <row r="191" spans="1:185" x14ac:dyDescent="0.2">
      <c r="A191" s="20"/>
      <c r="B191" s="22"/>
      <c r="C191" s="21"/>
      <c r="D191" s="21"/>
      <c r="E191" s="21"/>
      <c r="G191" s="20"/>
      <c r="H191" s="22"/>
      <c r="I191" s="21"/>
      <c r="J191" s="21"/>
      <c r="K191" s="21"/>
      <c r="M191" s="20"/>
      <c r="N191" s="22"/>
      <c r="O191" s="21"/>
      <c r="P191" s="21"/>
      <c r="Q191" s="21"/>
      <c r="S191" s="20"/>
      <c r="T191" s="22"/>
      <c r="U191" s="21"/>
      <c r="V191" s="21"/>
      <c r="W191" s="21"/>
      <c r="Y191" s="20"/>
      <c r="Z191" s="22"/>
      <c r="AA191" s="21"/>
      <c r="AB191" s="21"/>
      <c r="AC191" s="21"/>
      <c r="AE191" s="20"/>
      <c r="AF191" s="22"/>
      <c r="AG191" s="21"/>
      <c r="AH191" s="21"/>
      <c r="AI191" s="21"/>
      <c r="AK191" s="20"/>
      <c r="AL191" s="22"/>
      <c r="AM191" s="21"/>
      <c r="AN191" s="21"/>
      <c r="AO191" s="21"/>
      <c r="AQ191" s="20"/>
      <c r="AR191" s="22"/>
      <c r="AS191" s="21"/>
      <c r="AT191" s="21"/>
      <c r="AU191" s="21"/>
      <c r="AW191" s="20"/>
      <c r="AX191" s="22"/>
      <c r="AY191" s="21"/>
      <c r="AZ191" s="21"/>
      <c r="BA191" s="21"/>
      <c r="BC191" s="20"/>
      <c r="BD191" s="22"/>
      <c r="BE191" s="21"/>
      <c r="BF191" s="21"/>
      <c r="BG191" s="21"/>
      <c r="BI191" s="20"/>
      <c r="BJ191" s="22"/>
      <c r="BK191" s="21"/>
      <c r="BL191" s="21"/>
      <c r="BM191" s="21"/>
      <c r="BO191" s="20"/>
      <c r="BP191" s="22"/>
      <c r="BQ191" s="21"/>
      <c r="BR191" s="21"/>
      <c r="BS191" s="21"/>
      <c r="BU191" s="20"/>
      <c r="BV191" s="22"/>
      <c r="BW191" s="21"/>
      <c r="BX191" s="21"/>
      <c r="BY191" s="21"/>
      <c r="CA191" s="20"/>
      <c r="CB191" s="22"/>
      <c r="CC191" s="21"/>
      <c r="CD191" s="21"/>
      <c r="CE191" s="21"/>
      <c r="CG191" s="20"/>
      <c r="CH191" s="22"/>
      <c r="CI191" s="21"/>
      <c r="CJ191" s="21"/>
      <c r="CK191" s="21"/>
      <c r="CM191" s="20"/>
      <c r="CN191" s="22"/>
      <c r="CO191" s="21"/>
      <c r="CP191" s="21"/>
      <c r="CQ191" s="21"/>
      <c r="CS191" s="20"/>
      <c r="CT191" s="22"/>
      <c r="CU191" s="21"/>
      <c r="CV191" s="21"/>
      <c r="CW191" s="21"/>
      <c r="CY191" s="20"/>
      <c r="CZ191" s="22"/>
      <c r="DA191" s="21"/>
      <c r="DB191" s="21"/>
      <c r="DC191" s="21"/>
      <c r="DE191" s="20"/>
      <c r="DF191" s="22"/>
      <c r="DG191" s="21"/>
      <c r="DH191" s="21"/>
      <c r="DI191" s="21"/>
      <c r="DK191" s="20"/>
      <c r="DL191" s="22"/>
      <c r="DM191" s="21"/>
      <c r="DN191" s="21"/>
      <c r="DO191" s="21"/>
      <c r="DQ191" s="20"/>
      <c r="DR191" s="22"/>
      <c r="DS191" s="21"/>
      <c r="DT191" s="21"/>
      <c r="DU191" s="21"/>
      <c r="DW191" s="20"/>
      <c r="DX191" s="22"/>
      <c r="DY191" s="21"/>
      <c r="DZ191" s="21"/>
      <c r="EA191" s="21"/>
      <c r="EC191" s="20"/>
      <c r="ED191" s="22"/>
      <c r="EE191" s="21"/>
      <c r="EF191" s="21"/>
      <c r="EG191" s="21"/>
      <c r="EI191" s="20"/>
      <c r="EJ191" s="22"/>
      <c r="EK191" s="21"/>
      <c r="EL191" s="21"/>
      <c r="EM191" s="21"/>
      <c r="EO191" s="20"/>
      <c r="EP191" s="22"/>
      <c r="EQ191" s="21"/>
      <c r="ER191" s="21"/>
      <c r="ES191" s="21"/>
      <c r="EU191" s="20"/>
      <c r="EV191" s="22"/>
      <c r="EW191" s="21"/>
      <c r="EX191" s="21"/>
      <c r="EY191" s="21"/>
      <c r="FA191" s="20"/>
      <c r="FB191" s="22"/>
      <c r="FC191" s="21"/>
      <c r="FD191" s="21"/>
      <c r="FE191" s="21"/>
      <c r="FG191" s="20"/>
      <c r="FH191" s="22"/>
      <c r="FI191" s="21"/>
      <c r="FJ191" s="21"/>
      <c r="FK191" s="21"/>
      <c r="FM191" s="20"/>
      <c r="FN191" s="22"/>
      <c r="FO191" s="21"/>
      <c r="FP191" s="21"/>
      <c r="FQ191" s="21"/>
      <c r="FS191" s="20"/>
      <c r="FT191" s="22"/>
      <c r="FU191" s="21"/>
      <c r="FV191" s="21"/>
      <c r="FW191" s="21"/>
      <c r="FY191" s="20"/>
      <c r="FZ191" s="22"/>
      <c r="GA191" s="21"/>
      <c r="GB191" s="21"/>
      <c r="GC191" s="21"/>
    </row>
    <row r="192" spans="1:185" x14ac:dyDescent="0.2">
      <c r="A192" s="20"/>
      <c r="B192" s="22"/>
      <c r="C192" s="21"/>
      <c r="D192" s="21"/>
      <c r="E192" s="21"/>
      <c r="G192" s="20"/>
      <c r="H192" s="22"/>
      <c r="I192" s="21"/>
      <c r="J192" s="21"/>
      <c r="K192" s="21"/>
      <c r="M192" s="20"/>
      <c r="N192" s="22"/>
      <c r="O192" s="21"/>
      <c r="P192" s="21"/>
      <c r="Q192" s="21"/>
      <c r="S192" s="20"/>
      <c r="T192" s="22"/>
      <c r="U192" s="21"/>
      <c r="V192" s="21"/>
      <c r="W192" s="21"/>
      <c r="Y192" s="20"/>
      <c r="Z192" s="22"/>
      <c r="AA192" s="21"/>
      <c r="AB192" s="21"/>
      <c r="AC192" s="21"/>
      <c r="AE192" s="20"/>
      <c r="AF192" s="22"/>
      <c r="AG192" s="21"/>
      <c r="AH192" s="21"/>
      <c r="AI192" s="21"/>
      <c r="AK192" s="20"/>
      <c r="AL192" s="22"/>
      <c r="AM192" s="21"/>
      <c r="AN192" s="21"/>
      <c r="AO192" s="21"/>
      <c r="AQ192" s="20"/>
      <c r="AR192" s="22"/>
      <c r="AS192" s="21"/>
      <c r="AT192" s="21"/>
      <c r="AU192" s="21"/>
      <c r="AW192" s="20"/>
      <c r="AX192" s="22"/>
      <c r="AY192" s="21"/>
      <c r="AZ192" s="21"/>
      <c r="BA192" s="21"/>
      <c r="BC192" s="20"/>
      <c r="BD192" s="22"/>
      <c r="BE192" s="21"/>
      <c r="BF192" s="21"/>
      <c r="BG192" s="21"/>
      <c r="BI192" s="20"/>
      <c r="BJ192" s="22"/>
      <c r="BK192" s="21"/>
      <c r="BL192" s="21"/>
      <c r="BM192" s="21"/>
      <c r="BO192" s="20"/>
      <c r="BP192" s="22"/>
      <c r="BQ192" s="21"/>
      <c r="BR192" s="21"/>
      <c r="BS192" s="21"/>
      <c r="BU192" s="20"/>
      <c r="BV192" s="22"/>
      <c r="BW192" s="21"/>
      <c r="BX192" s="21"/>
      <c r="BY192" s="21"/>
      <c r="CA192" s="20"/>
      <c r="CB192" s="22"/>
      <c r="CC192" s="21"/>
      <c r="CD192" s="21"/>
      <c r="CE192" s="21"/>
      <c r="CG192" s="20"/>
      <c r="CH192" s="22"/>
      <c r="CI192" s="21"/>
      <c r="CJ192" s="21"/>
      <c r="CK192" s="21"/>
      <c r="CM192" s="20"/>
      <c r="CN192" s="22"/>
      <c r="CO192" s="21"/>
      <c r="CP192" s="21"/>
      <c r="CQ192" s="21"/>
      <c r="CS192" s="20"/>
      <c r="CT192" s="22"/>
      <c r="CU192" s="21"/>
      <c r="CV192" s="21"/>
      <c r="CW192" s="21"/>
      <c r="CY192" s="20"/>
      <c r="CZ192" s="22"/>
      <c r="DA192" s="21"/>
      <c r="DB192" s="21"/>
      <c r="DC192" s="21"/>
      <c r="DE192" s="20"/>
      <c r="DF192" s="22"/>
      <c r="DG192" s="21"/>
      <c r="DH192" s="21"/>
      <c r="DI192" s="21"/>
      <c r="DK192" s="20"/>
      <c r="DL192" s="22"/>
      <c r="DM192" s="21"/>
      <c r="DN192" s="21"/>
      <c r="DO192" s="21"/>
      <c r="DQ192" s="20"/>
      <c r="DR192" s="22"/>
      <c r="DS192" s="21"/>
      <c r="DT192" s="21"/>
      <c r="DU192" s="21"/>
      <c r="DW192" s="20"/>
      <c r="DX192" s="22"/>
      <c r="DY192" s="21"/>
      <c r="DZ192" s="21"/>
      <c r="EA192" s="21"/>
      <c r="EC192" s="20"/>
      <c r="ED192" s="22"/>
      <c r="EE192" s="21"/>
      <c r="EF192" s="21"/>
      <c r="EG192" s="21"/>
      <c r="EI192" s="20"/>
      <c r="EJ192" s="22"/>
      <c r="EK192" s="21"/>
      <c r="EL192" s="21"/>
      <c r="EM192" s="21"/>
      <c r="EO192" s="20"/>
      <c r="EP192" s="22"/>
      <c r="EQ192" s="21"/>
      <c r="ER192" s="21"/>
      <c r="ES192" s="21"/>
      <c r="EU192" s="20"/>
      <c r="EV192" s="22"/>
      <c r="EW192" s="21"/>
      <c r="EX192" s="21"/>
      <c r="EY192" s="21"/>
      <c r="FA192" s="20"/>
      <c r="FB192" s="22"/>
      <c r="FC192" s="21"/>
      <c r="FD192" s="21"/>
      <c r="FE192" s="21"/>
      <c r="FG192" s="20"/>
      <c r="FH192" s="22"/>
      <c r="FI192" s="21"/>
      <c r="FJ192" s="21"/>
      <c r="FK192" s="21"/>
      <c r="FM192" s="20"/>
      <c r="FN192" s="22"/>
      <c r="FO192" s="21"/>
      <c r="FP192" s="21"/>
      <c r="FQ192" s="21"/>
      <c r="FS192" s="20"/>
      <c r="FT192" s="22"/>
      <c r="FU192" s="21"/>
      <c r="FV192" s="21"/>
      <c r="FW192" s="21"/>
      <c r="FY192" s="20"/>
      <c r="FZ192" s="22"/>
      <c r="GA192" s="21"/>
      <c r="GB192" s="21"/>
      <c r="GC192" s="21"/>
    </row>
    <row r="193" spans="1:185" x14ac:dyDescent="0.2">
      <c r="A193" s="20"/>
      <c r="B193" s="22"/>
      <c r="C193" s="21"/>
      <c r="D193" s="21"/>
      <c r="E193" s="21"/>
      <c r="G193" s="20"/>
      <c r="H193" s="22"/>
      <c r="I193" s="21"/>
      <c r="J193" s="21"/>
      <c r="K193" s="21"/>
      <c r="M193" s="20"/>
      <c r="N193" s="22"/>
      <c r="O193" s="21"/>
      <c r="P193" s="21"/>
      <c r="Q193" s="21"/>
      <c r="S193" s="20"/>
      <c r="T193" s="22"/>
      <c r="U193" s="21"/>
      <c r="V193" s="21"/>
      <c r="W193" s="21"/>
      <c r="Y193" s="20"/>
      <c r="Z193" s="22"/>
      <c r="AA193" s="21"/>
      <c r="AB193" s="21"/>
      <c r="AC193" s="21"/>
      <c r="AE193" s="20"/>
      <c r="AF193" s="22"/>
      <c r="AG193" s="21"/>
      <c r="AH193" s="21"/>
      <c r="AI193" s="21"/>
      <c r="AK193" s="20"/>
      <c r="AL193" s="22"/>
      <c r="AM193" s="21"/>
      <c r="AN193" s="21"/>
      <c r="AO193" s="21"/>
      <c r="AQ193" s="20"/>
      <c r="AR193" s="22"/>
      <c r="AS193" s="21"/>
      <c r="AT193" s="21"/>
      <c r="AU193" s="21"/>
      <c r="AW193" s="20"/>
      <c r="AX193" s="22"/>
      <c r="AY193" s="21"/>
      <c r="AZ193" s="21"/>
      <c r="BA193" s="21"/>
      <c r="BC193" s="20"/>
      <c r="BD193" s="22"/>
      <c r="BE193" s="21"/>
      <c r="BF193" s="21"/>
      <c r="BG193" s="21"/>
      <c r="BI193" s="20"/>
      <c r="BJ193" s="22"/>
      <c r="BK193" s="21"/>
      <c r="BL193" s="21"/>
      <c r="BM193" s="21"/>
      <c r="BO193" s="20"/>
      <c r="BP193" s="22"/>
      <c r="BQ193" s="21"/>
      <c r="BR193" s="21"/>
      <c r="BS193" s="21"/>
      <c r="BU193" s="20"/>
      <c r="BV193" s="22"/>
      <c r="BW193" s="21"/>
      <c r="BX193" s="21"/>
      <c r="BY193" s="21"/>
      <c r="CA193" s="20"/>
      <c r="CB193" s="22"/>
      <c r="CC193" s="21"/>
      <c r="CD193" s="21"/>
      <c r="CE193" s="21"/>
      <c r="CG193" s="20"/>
      <c r="CH193" s="22"/>
      <c r="CI193" s="21"/>
      <c r="CJ193" s="21"/>
      <c r="CK193" s="21"/>
      <c r="CM193" s="20"/>
      <c r="CN193" s="22"/>
      <c r="CO193" s="21"/>
      <c r="CP193" s="21"/>
      <c r="CQ193" s="21"/>
      <c r="CS193" s="20"/>
      <c r="CT193" s="22"/>
      <c r="CU193" s="21"/>
      <c r="CV193" s="21"/>
      <c r="CW193" s="21"/>
      <c r="CY193" s="20"/>
      <c r="CZ193" s="22"/>
      <c r="DA193" s="21"/>
      <c r="DB193" s="21"/>
      <c r="DC193" s="21"/>
      <c r="DE193" s="20"/>
      <c r="DF193" s="22"/>
      <c r="DG193" s="21"/>
      <c r="DH193" s="21"/>
      <c r="DI193" s="21"/>
      <c r="DK193" s="20"/>
      <c r="DL193" s="22"/>
      <c r="DM193" s="21"/>
      <c r="DN193" s="21"/>
      <c r="DO193" s="21"/>
      <c r="DQ193" s="20"/>
      <c r="DR193" s="22"/>
      <c r="DS193" s="21"/>
      <c r="DT193" s="21"/>
      <c r="DU193" s="21"/>
      <c r="DW193" s="20"/>
      <c r="DX193" s="22"/>
      <c r="DY193" s="21"/>
      <c r="DZ193" s="21"/>
      <c r="EA193" s="21"/>
      <c r="EC193" s="20"/>
      <c r="ED193" s="22"/>
      <c r="EE193" s="21"/>
      <c r="EF193" s="21"/>
      <c r="EG193" s="21"/>
      <c r="EI193" s="20"/>
      <c r="EJ193" s="22"/>
      <c r="EK193" s="21"/>
      <c r="EL193" s="21"/>
      <c r="EM193" s="21"/>
      <c r="EO193" s="20"/>
      <c r="EP193" s="22"/>
      <c r="EQ193" s="21"/>
      <c r="ER193" s="21"/>
      <c r="ES193" s="21"/>
      <c r="EU193" s="20"/>
      <c r="EV193" s="22"/>
      <c r="EW193" s="21"/>
      <c r="EX193" s="21"/>
      <c r="EY193" s="21"/>
      <c r="FA193" s="20"/>
      <c r="FB193" s="22"/>
      <c r="FC193" s="21"/>
      <c r="FD193" s="21"/>
      <c r="FE193" s="21"/>
      <c r="FG193" s="20"/>
      <c r="FH193" s="22"/>
      <c r="FI193" s="21"/>
      <c r="FJ193" s="21"/>
      <c r="FK193" s="21"/>
      <c r="FM193" s="20"/>
      <c r="FN193" s="22"/>
      <c r="FO193" s="21"/>
      <c r="FP193" s="21"/>
      <c r="FQ193" s="21"/>
      <c r="FS193" s="20"/>
      <c r="FT193" s="22"/>
      <c r="FU193" s="21"/>
      <c r="FV193" s="21"/>
      <c r="FW193" s="21"/>
      <c r="FY193" s="20"/>
      <c r="FZ193" s="22"/>
      <c r="GA193" s="21"/>
      <c r="GB193" s="21"/>
      <c r="GC193" s="21"/>
    </row>
    <row r="194" spans="1:185" x14ac:dyDescent="0.2">
      <c r="A194" s="20"/>
      <c r="B194" s="22"/>
      <c r="C194" s="21"/>
      <c r="D194" s="21"/>
      <c r="E194" s="21"/>
      <c r="G194" s="20"/>
      <c r="H194" s="22"/>
      <c r="I194" s="21"/>
      <c r="J194" s="21"/>
      <c r="K194" s="21"/>
      <c r="M194" s="20"/>
      <c r="N194" s="22"/>
      <c r="O194" s="21"/>
      <c r="P194" s="21"/>
      <c r="Q194" s="21"/>
      <c r="S194" s="20"/>
      <c r="T194" s="22"/>
      <c r="U194" s="21"/>
      <c r="V194" s="21"/>
      <c r="W194" s="21"/>
      <c r="Y194" s="20"/>
      <c r="Z194" s="22"/>
      <c r="AA194" s="21"/>
      <c r="AB194" s="21"/>
      <c r="AC194" s="21"/>
      <c r="AE194" s="20"/>
      <c r="AF194" s="22"/>
      <c r="AG194" s="21"/>
      <c r="AH194" s="21"/>
      <c r="AI194" s="21"/>
      <c r="AK194" s="20"/>
      <c r="AL194" s="22"/>
      <c r="AM194" s="21"/>
      <c r="AN194" s="21"/>
      <c r="AO194" s="21"/>
      <c r="AQ194" s="20"/>
      <c r="AR194" s="22"/>
      <c r="AS194" s="21"/>
      <c r="AT194" s="21"/>
      <c r="AU194" s="21"/>
      <c r="AW194" s="20"/>
      <c r="AX194" s="22"/>
      <c r="AY194" s="21"/>
      <c r="AZ194" s="21"/>
      <c r="BA194" s="21"/>
      <c r="BC194" s="20"/>
      <c r="BD194" s="22"/>
      <c r="BE194" s="21"/>
      <c r="BF194" s="21"/>
      <c r="BG194" s="21"/>
      <c r="BI194" s="20"/>
      <c r="BJ194" s="22"/>
      <c r="BK194" s="21"/>
      <c r="BL194" s="21"/>
      <c r="BM194" s="21"/>
      <c r="BO194" s="20"/>
      <c r="BP194" s="22"/>
      <c r="BQ194" s="21"/>
      <c r="BR194" s="21"/>
      <c r="BS194" s="21"/>
      <c r="BU194" s="20"/>
      <c r="BV194" s="22"/>
      <c r="BW194" s="21"/>
      <c r="BX194" s="21"/>
      <c r="BY194" s="21"/>
      <c r="CA194" s="20"/>
      <c r="CB194" s="22"/>
      <c r="CC194" s="21"/>
      <c r="CD194" s="21"/>
      <c r="CE194" s="21"/>
      <c r="CG194" s="20"/>
      <c r="CH194" s="22"/>
      <c r="CI194" s="21"/>
      <c r="CJ194" s="21"/>
      <c r="CK194" s="21"/>
      <c r="CM194" s="20"/>
      <c r="CN194" s="22"/>
      <c r="CO194" s="21"/>
      <c r="CP194" s="21"/>
      <c r="CQ194" s="21"/>
      <c r="CS194" s="20"/>
      <c r="CT194" s="22"/>
      <c r="CU194" s="21"/>
      <c r="CV194" s="21"/>
      <c r="CW194" s="21"/>
      <c r="CY194" s="20"/>
      <c r="CZ194" s="22"/>
      <c r="DA194" s="21"/>
      <c r="DB194" s="21"/>
      <c r="DC194" s="21"/>
      <c r="DE194" s="20"/>
      <c r="DF194" s="22"/>
      <c r="DG194" s="21"/>
      <c r="DH194" s="21"/>
      <c r="DI194" s="21"/>
      <c r="DK194" s="20"/>
      <c r="DL194" s="22"/>
      <c r="DM194" s="21"/>
      <c r="DN194" s="21"/>
      <c r="DO194" s="21"/>
      <c r="DQ194" s="20"/>
      <c r="DR194" s="22"/>
      <c r="DS194" s="21"/>
      <c r="DT194" s="21"/>
      <c r="DU194" s="21"/>
      <c r="DW194" s="20"/>
      <c r="DX194" s="22"/>
      <c r="DY194" s="21"/>
      <c r="DZ194" s="21"/>
      <c r="EA194" s="21"/>
      <c r="EC194" s="20"/>
      <c r="ED194" s="22"/>
      <c r="EE194" s="21"/>
      <c r="EF194" s="21"/>
      <c r="EG194" s="21"/>
      <c r="EI194" s="20"/>
      <c r="EJ194" s="22"/>
      <c r="EK194" s="21"/>
      <c r="EL194" s="21"/>
      <c r="EM194" s="21"/>
      <c r="EO194" s="20"/>
      <c r="EP194" s="22"/>
      <c r="EQ194" s="21"/>
      <c r="ER194" s="21"/>
      <c r="ES194" s="21"/>
      <c r="EU194" s="20"/>
      <c r="EV194" s="22"/>
      <c r="EW194" s="21"/>
      <c r="EX194" s="21"/>
      <c r="EY194" s="21"/>
      <c r="FA194" s="20"/>
      <c r="FB194" s="22"/>
      <c r="FC194" s="21"/>
      <c r="FD194" s="21"/>
      <c r="FE194" s="21"/>
      <c r="FG194" s="20"/>
      <c r="FH194" s="22"/>
      <c r="FI194" s="21"/>
      <c r="FJ194" s="21"/>
      <c r="FK194" s="21"/>
      <c r="FM194" s="20"/>
      <c r="FN194" s="22"/>
      <c r="FO194" s="21"/>
      <c r="FP194" s="21"/>
      <c r="FQ194" s="21"/>
      <c r="FS194" s="20"/>
      <c r="FT194" s="22"/>
      <c r="FU194" s="21"/>
      <c r="FV194" s="21"/>
      <c r="FW194" s="21"/>
      <c r="FY194" s="20"/>
      <c r="FZ194" s="22"/>
      <c r="GA194" s="21"/>
      <c r="GB194" s="21"/>
      <c r="GC194" s="21"/>
    </row>
    <row r="195" spans="1:185" x14ac:dyDescent="0.2">
      <c r="A195" s="20"/>
      <c r="B195" s="22"/>
      <c r="C195" s="21"/>
      <c r="D195" s="21"/>
      <c r="E195" s="21"/>
      <c r="G195" s="20"/>
      <c r="H195" s="22"/>
      <c r="I195" s="21"/>
      <c r="J195" s="21"/>
      <c r="K195" s="21"/>
      <c r="M195" s="20"/>
      <c r="N195" s="22"/>
      <c r="O195" s="21"/>
      <c r="P195" s="21"/>
      <c r="Q195" s="21"/>
      <c r="S195" s="20"/>
      <c r="T195" s="22"/>
      <c r="U195" s="21"/>
      <c r="V195" s="21"/>
      <c r="W195" s="21"/>
      <c r="Y195" s="20"/>
      <c r="Z195" s="22"/>
      <c r="AA195" s="21"/>
      <c r="AB195" s="21"/>
      <c r="AC195" s="21"/>
      <c r="AE195" s="20"/>
      <c r="AF195" s="22"/>
      <c r="AG195" s="21"/>
      <c r="AH195" s="21"/>
      <c r="AI195" s="21"/>
      <c r="AK195" s="20"/>
      <c r="AL195" s="22"/>
      <c r="AM195" s="21"/>
      <c r="AN195" s="21"/>
      <c r="AO195" s="21"/>
      <c r="AQ195" s="20"/>
      <c r="AR195" s="22"/>
      <c r="AS195" s="21"/>
      <c r="AT195" s="21"/>
      <c r="AU195" s="21"/>
      <c r="AW195" s="20"/>
      <c r="AX195" s="22"/>
      <c r="AY195" s="21"/>
      <c r="AZ195" s="21"/>
      <c r="BA195" s="21"/>
      <c r="BC195" s="20"/>
      <c r="BD195" s="22"/>
      <c r="BE195" s="21"/>
      <c r="BF195" s="21"/>
      <c r="BG195" s="21"/>
      <c r="BI195" s="20"/>
      <c r="BJ195" s="22"/>
      <c r="BK195" s="21"/>
      <c r="BL195" s="21"/>
      <c r="BM195" s="21"/>
      <c r="BO195" s="20"/>
      <c r="BP195" s="22"/>
      <c r="BQ195" s="21"/>
      <c r="BR195" s="21"/>
      <c r="BS195" s="21"/>
      <c r="BU195" s="20"/>
      <c r="BV195" s="22"/>
      <c r="BW195" s="21"/>
      <c r="BX195" s="21"/>
      <c r="BY195" s="21"/>
      <c r="CA195" s="20"/>
      <c r="CB195" s="22"/>
      <c r="CC195" s="21"/>
      <c r="CD195" s="21"/>
      <c r="CE195" s="21"/>
      <c r="CG195" s="20"/>
      <c r="CH195" s="22"/>
      <c r="CI195" s="21"/>
      <c r="CJ195" s="21"/>
      <c r="CK195" s="21"/>
      <c r="CM195" s="20"/>
      <c r="CN195" s="22"/>
      <c r="CO195" s="21"/>
      <c r="CP195" s="21"/>
      <c r="CQ195" s="21"/>
      <c r="CS195" s="20"/>
      <c r="CT195" s="22"/>
      <c r="CU195" s="21"/>
      <c r="CV195" s="21"/>
      <c r="CW195" s="21"/>
      <c r="CY195" s="20"/>
      <c r="CZ195" s="22"/>
      <c r="DA195" s="21"/>
      <c r="DB195" s="21"/>
      <c r="DC195" s="21"/>
      <c r="DE195" s="20"/>
      <c r="DF195" s="22"/>
      <c r="DG195" s="21"/>
      <c r="DH195" s="21"/>
      <c r="DI195" s="21"/>
      <c r="DK195" s="20"/>
      <c r="DL195" s="22"/>
      <c r="DM195" s="21"/>
      <c r="DN195" s="21"/>
      <c r="DO195" s="21"/>
      <c r="DQ195" s="20"/>
      <c r="DR195" s="22"/>
      <c r="DS195" s="21"/>
      <c r="DT195" s="21"/>
      <c r="DU195" s="21"/>
      <c r="DW195" s="20"/>
      <c r="DX195" s="22"/>
      <c r="DY195" s="21"/>
      <c r="DZ195" s="21"/>
      <c r="EA195" s="21"/>
      <c r="EC195" s="20"/>
      <c r="ED195" s="22"/>
      <c r="EE195" s="21"/>
      <c r="EF195" s="21"/>
      <c r="EG195" s="21"/>
      <c r="EI195" s="20"/>
      <c r="EJ195" s="22"/>
      <c r="EK195" s="21"/>
      <c r="EL195" s="21"/>
      <c r="EM195" s="21"/>
      <c r="EO195" s="20"/>
      <c r="EP195" s="22"/>
      <c r="EQ195" s="21"/>
      <c r="ER195" s="21"/>
      <c r="ES195" s="21"/>
      <c r="EU195" s="20"/>
      <c r="EV195" s="22"/>
      <c r="EW195" s="21"/>
      <c r="EX195" s="21"/>
      <c r="EY195" s="21"/>
      <c r="FA195" s="20"/>
      <c r="FB195" s="22"/>
      <c r="FC195" s="21"/>
      <c r="FD195" s="21"/>
      <c r="FE195" s="21"/>
      <c r="FG195" s="20"/>
      <c r="FH195" s="22"/>
      <c r="FI195" s="21"/>
      <c r="FJ195" s="21"/>
      <c r="FK195" s="21"/>
      <c r="FM195" s="20"/>
      <c r="FN195" s="22"/>
      <c r="FO195" s="21"/>
      <c r="FP195" s="21"/>
      <c r="FQ195" s="21"/>
      <c r="FS195" s="20"/>
      <c r="FT195" s="22"/>
      <c r="FU195" s="21"/>
      <c r="FV195" s="21"/>
      <c r="FW195" s="21"/>
      <c r="FY195" s="20"/>
      <c r="FZ195" s="22"/>
      <c r="GA195" s="21"/>
      <c r="GB195" s="21"/>
      <c r="GC195" s="21"/>
    </row>
    <row r="196" spans="1:185" x14ac:dyDescent="0.2">
      <c r="A196" s="20"/>
      <c r="B196" s="22"/>
      <c r="C196" s="21"/>
      <c r="D196" s="21"/>
      <c r="E196" s="21"/>
      <c r="G196" s="20"/>
      <c r="H196" s="22"/>
      <c r="I196" s="21"/>
      <c r="J196" s="21"/>
      <c r="K196" s="21"/>
      <c r="M196" s="20"/>
      <c r="N196" s="22"/>
      <c r="O196" s="21"/>
      <c r="P196" s="21"/>
      <c r="Q196" s="21"/>
      <c r="S196" s="20"/>
      <c r="T196" s="22"/>
      <c r="U196" s="21"/>
      <c r="V196" s="21"/>
      <c r="W196" s="21"/>
      <c r="Y196" s="20"/>
      <c r="Z196" s="22"/>
      <c r="AA196" s="21"/>
      <c r="AB196" s="21"/>
      <c r="AC196" s="21"/>
      <c r="AE196" s="20"/>
      <c r="AF196" s="22"/>
      <c r="AG196" s="21"/>
      <c r="AH196" s="21"/>
      <c r="AI196" s="21"/>
      <c r="AK196" s="20"/>
      <c r="AL196" s="22"/>
      <c r="AM196" s="21"/>
      <c r="AN196" s="21"/>
      <c r="AO196" s="21"/>
      <c r="AQ196" s="20"/>
      <c r="AR196" s="22"/>
      <c r="AS196" s="21"/>
      <c r="AT196" s="21"/>
      <c r="AU196" s="21"/>
      <c r="AW196" s="20"/>
      <c r="AX196" s="22"/>
      <c r="AY196" s="21"/>
      <c r="AZ196" s="21"/>
      <c r="BA196" s="21"/>
      <c r="BC196" s="20"/>
      <c r="BD196" s="22"/>
      <c r="BE196" s="21"/>
      <c r="BF196" s="21"/>
      <c r="BG196" s="21"/>
      <c r="BI196" s="20"/>
      <c r="BJ196" s="22"/>
      <c r="BK196" s="21"/>
      <c r="BL196" s="21"/>
      <c r="BM196" s="21"/>
      <c r="BO196" s="20"/>
      <c r="BP196" s="22"/>
      <c r="BQ196" s="21"/>
      <c r="BR196" s="21"/>
      <c r="BS196" s="21"/>
      <c r="BU196" s="20"/>
      <c r="BV196" s="22"/>
      <c r="BW196" s="21"/>
      <c r="BX196" s="21"/>
      <c r="BY196" s="21"/>
      <c r="CA196" s="20"/>
      <c r="CB196" s="22"/>
      <c r="CC196" s="21"/>
      <c r="CD196" s="21"/>
      <c r="CE196" s="21"/>
      <c r="CG196" s="20"/>
      <c r="CH196" s="22"/>
      <c r="CI196" s="21"/>
      <c r="CJ196" s="21"/>
      <c r="CK196" s="21"/>
      <c r="CM196" s="20"/>
      <c r="CN196" s="22"/>
      <c r="CO196" s="21"/>
      <c r="CP196" s="21"/>
      <c r="CQ196" s="21"/>
      <c r="CS196" s="20"/>
      <c r="CT196" s="22"/>
      <c r="CU196" s="21"/>
      <c r="CV196" s="21"/>
      <c r="CW196" s="21"/>
      <c r="CY196" s="20"/>
      <c r="CZ196" s="22"/>
      <c r="DA196" s="21"/>
      <c r="DB196" s="21"/>
      <c r="DC196" s="21"/>
      <c r="DE196" s="20"/>
      <c r="DF196" s="22"/>
      <c r="DG196" s="21"/>
      <c r="DH196" s="21"/>
      <c r="DI196" s="21"/>
      <c r="DK196" s="20"/>
      <c r="DL196" s="22"/>
      <c r="DM196" s="21"/>
      <c r="DN196" s="21"/>
      <c r="DO196" s="21"/>
      <c r="DQ196" s="20"/>
      <c r="DR196" s="22"/>
      <c r="DS196" s="21"/>
      <c r="DT196" s="21"/>
      <c r="DU196" s="21"/>
      <c r="DW196" s="20"/>
      <c r="DX196" s="22"/>
      <c r="DY196" s="21"/>
      <c r="DZ196" s="21"/>
      <c r="EA196" s="21"/>
      <c r="EC196" s="20"/>
      <c r="ED196" s="22"/>
      <c r="EE196" s="21"/>
      <c r="EF196" s="21"/>
      <c r="EG196" s="21"/>
      <c r="EI196" s="20"/>
      <c r="EJ196" s="22"/>
      <c r="EK196" s="21"/>
      <c r="EL196" s="21"/>
      <c r="EM196" s="21"/>
      <c r="EO196" s="20"/>
      <c r="EP196" s="22"/>
      <c r="EQ196" s="21"/>
      <c r="ER196" s="21"/>
      <c r="ES196" s="21"/>
      <c r="EU196" s="20"/>
      <c r="EV196" s="22"/>
      <c r="EW196" s="21"/>
      <c r="EX196" s="21"/>
      <c r="EY196" s="21"/>
      <c r="FA196" s="20"/>
      <c r="FB196" s="22"/>
      <c r="FC196" s="21"/>
      <c r="FD196" s="21"/>
      <c r="FE196" s="21"/>
      <c r="FG196" s="20"/>
      <c r="FH196" s="22"/>
      <c r="FI196" s="21"/>
      <c r="FJ196" s="21"/>
      <c r="FK196" s="21"/>
      <c r="FM196" s="20"/>
      <c r="FN196" s="22"/>
      <c r="FO196" s="21"/>
      <c r="FP196" s="21"/>
      <c r="FQ196" s="21"/>
      <c r="FS196" s="20"/>
      <c r="FT196" s="22"/>
      <c r="FU196" s="21"/>
      <c r="FV196" s="21"/>
      <c r="FW196" s="21"/>
      <c r="FY196" s="20"/>
      <c r="FZ196" s="22"/>
      <c r="GA196" s="21"/>
      <c r="GB196" s="21"/>
      <c r="GC196" s="21"/>
    </row>
    <row r="197" spans="1:185" x14ac:dyDescent="0.2">
      <c r="A197" s="20"/>
      <c r="B197" s="22"/>
      <c r="C197" s="21"/>
      <c r="D197" s="21"/>
      <c r="E197" s="21"/>
      <c r="G197" s="20"/>
      <c r="H197" s="22"/>
      <c r="I197" s="21"/>
      <c r="J197" s="21"/>
      <c r="K197" s="21"/>
      <c r="M197" s="20"/>
      <c r="N197" s="22"/>
      <c r="O197" s="21"/>
      <c r="P197" s="21"/>
      <c r="Q197" s="21"/>
      <c r="S197" s="20"/>
      <c r="T197" s="22"/>
      <c r="U197" s="21"/>
      <c r="V197" s="21"/>
      <c r="W197" s="21"/>
      <c r="Y197" s="20"/>
      <c r="Z197" s="22"/>
      <c r="AA197" s="21"/>
      <c r="AB197" s="21"/>
      <c r="AC197" s="21"/>
      <c r="AE197" s="20"/>
      <c r="AF197" s="22"/>
      <c r="AG197" s="21"/>
      <c r="AH197" s="21"/>
      <c r="AI197" s="21"/>
      <c r="AK197" s="20"/>
      <c r="AL197" s="22"/>
      <c r="AM197" s="21"/>
      <c r="AN197" s="21"/>
      <c r="AO197" s="21"/>
      <c r="AQ197" s="20"/>
      <c r="AR197" s="22"/>
      <c r="AS197" s="21"/>
      <c r="AT197" s="21"/>
      <c r="AU197" s="21"/>
      <c r="AW197" s="20"/>
      <c r="AX197" s="22"/>
      <c r="AY197" s="21"/>
      <c r="AZ197" s="21"/>
      <c r="BA197" s="21"/>
      <c r="BC197" s="20"/>
      <c r="BD197" s="22"/>
      <c r="BE197" s="21"/>
      <c r="BF197" s="21"/>
      <c r="BG197" s="21"/>
      <c r="BI197" s="20"/>
      <c r="BJ197" s="22"/>
      <c r="BK197" s="21"/>
      <c r="BL197" s="21"/>
      <c r="BM197" s="21"/>
      <c r="BO197" s="20"/>
      <c r="BP197" s="22"/>
      <c r="BQ197" s="21"/>
      <c r="BR197" s="21"/>
      <c r="BS197" s="21"/>
      <c r="BU197" s="20"/>
      <c r="BV197" s="22"/>
      <c r="BW197" s="21"/>
      <c r="BX197" s="21"/>
      <c r="BY197" s="21"/>
      <c r="CA197" s="20"/>
      <c r="CB197" s="22"/>
      <c r="CC197" s="21"/>
      <c r="CD197" s="21"/>
      <c r="CE197" s="21"/>
      <c r="CG197" s="20"/>
      <c r="CH197" s="22"/>
      <c r="CI197" s="21"/>
      <c r="CJ197" s="21"/>
      <c r="CK197" s="21"/>
      <c r="CM197" s="20"/>
      <c r="CN197" s="22"/>
      <c r="CO197" s="21"/>
      <c r="CP197" s="21"/>
      <c r="CQ197" s="21"/>
      <c r="CS197" s="20"/>
      <c r="CT197" s="22"/>
      <c r="CU197" s="21"/>
      <c r="CV197" s="21"/>
      <c r="CW197" s="21"/>
      <c r="CY197" s="20"/>
      <c r="CZ197" s="22"/>
      <c r="DA197" s="21"/>
      <c r="DB197" s="21"/>
      <c r="DC197" s="21"/>
      <c r="DE197" s="20"/>
      <c r="DF197" s="22"/>
      <c r="DG197" s="21"/>
      <c r="DH197" s="21"/>
      <c r="DI197" s="21"/>
      <c r="DK197" s="20"/>
      <c r="DL197" s="22"/>
      <c r="DM197" s="21"/>
      <c r="DN197" s="21"/>
      <c r="DO197" s="21"/>
      <c r="DQ197" s="20"/>
      <c r="DR197" s="22"/>
      <c r="DS197" s="21"/>
      <c r="DT197" s="21"/>
      <c r="DU197" s="21"/>
      <c r="DW197" s="20"/>
      <c r="DX197" s="22"/>
      <c r="DY197" s="21"/>
      <c r="DZ197" s="21"/>
      <c r="EA197" s="21"/>
      <c r="EC197" s="20"/>
      <c r="ED197" s="22"/>
      <c r="EE197" s="21"/>
      <c r="EF197" s="21"/>
      <c r="EG197" s="21"/>
      <c r="EI197" s="20"/>
      <c r="EJ197" s="22"/>
      <c r="EK197" s="21"/>
      <c r="EL197" s="21"/>
      <c r="EM197" s="21"/>
      <c r="EO197" s="20"/>
      <c r="EP197" s="22"/>
      <c r="EQ197" s="21"/>
      <c r="ER197" s="21"/>
      <c r="ES197" s="21"/>
      <c r="EU197" s="20"/>
      <c r="EV197" s="22"/>
      <c r="EW197" s="21"/>
      <c r="EX197" s="21"/>
      <c r="EY197" s="21"/>
      <c r="FA197" s="20"/>
      <c r="FB197" s="22"/>
      <c r="FC197" s="21"/>
      <c r="FD197" s="21"/>
      <c r="FE197" s="21"/>
      <c r="FG197" s="20"/>
      <c r="FH197" s="22"/>
      <c r="FI197" s="21"/>
      <c r="FJ197" s="21"/>
      <c r="FK197" s="21"/>
      <c r="FM197" s="20"/>
      <c r="FN197" s="22"/>
      <c r="FO197" s="21"/>
      <c r="FP197" s="21"/>
      <c r="FQ197" s="21"/>
      <c r="FS197" s="20"/>
      <c r="FT197" s="22"/>
      <c r="FU197" s="21"/>
      <c r="FV197" s="21"/>
      <c r="FW197" s="21"/>
      <c r="FY197" s="20"/>
      <c r="FZ197" s="22"/>
      <c r="GA197" s="21"/>
      <c r="GB197" s="21"/>
      <c r="GC197" s="21"/>
    </row>
    <row r="198" spans="1:185" x14ac:dyDescent="0.2">
      <c r="A198" s="20"/>
      <c r="B198" s="22"/>
      <c r="C198" s="21"/>
      <c r="D198" s="21"/>
      <c r="E198" s="21"/>
      <c r="G198" s="20"/>
      <c r="H198" s="22"/>
      <c r="I198" s="21"/>
      <c r="J198" s="21"/>
      <c r="K198" s="21"/>
      <c r="M198" s="20"/>
      <c r="N198" s="22"/>
      <c r="O198" s="21"/>
      <c r="P198" s="21"/>
      <c r="Q198" s="21"/>
      <c r="S198" s="20"/>
      <c r="T198" s="22"/>
      <c r="U198" s="21"/>
      <c r="V198" s="21"/>
      <c r="W198" s="21"/>
      <c r="Y198" s="20"/>
      <c r="Z198" s="22"/>
      <c r="AA198" s="21"/>
      <c r="AB198" s="21"/>
      <c r="AC198" s="21"/>
      <c r="AE198" s="20"/>
      <c r="AF198" s="22"/>
      <c r="AG198" s="21"/>
      <c r="AH198" s="21"/>
      <c r="AI198" s="21"/>
      <c r="AK198" s="20"/>
      <c r="AL198" s="22"/>
      <c r="AM198" s="21"/>
      <c r="AN198" s="21"/>
      <c r="AO198" s="21"/>
      <c r="AQ198" s="20"/>
      <c r="AR198" s="22"/>
      <c r="AS198" s="21"/>
      <c r="AT198" s="21"/>
      <c r="AU198" s="21"/>
      <c r="AW198" s="20"/>
      <c r="AX198" s="22"/>
      <c r="AY198" s="21"/>
      <c r="AZ198" s="21"/>
      <c r="BA198" s="21"/>
      <c r="BC198" s="20"/>
      <c r="BD198" s="22"/>
      <c r="BE198" s="21"/>
      <c r="BF198" s="21"/>
      <c r="BG198" s="21"/>
      <c r="BI198" s="20"/>
      <c r="BJ198" s="22"/>
      <c r="BK198" s="21"/>
      <c r="BL198" s="21"/>
      <c r="BM198" s="21"/>
      <c r="BO198" s="20"/>
      <c r="BP198" s="22"/>
      <c r="BQ198" s="21"/>
      <c r="BR198" s="21"/>
      <c r="BS198" s="21"/>
      <c r="BU198" s="20"/>
      <c r="BV198" s="22"/>
      <c r="BW198" s="21"/>
      <c r="BX198" s="21"/>
      <c r="BY198" s="21"/>
      <c r="CA198" s="20"/>
      <c r="CB198" s="22"/>
      <c r="CC198" s="21"/>
      <c r="CD198" s="21"/>
      <c r="CE198" s="21"/>
      <c r="CG198" s="20"/>
      <c r="CH198" s="22"/>
      <c r="CI198" s="21"/>
      <c r="CJ198" s="21"/>
      <c r="CK198" s="21"/>
      <c r="CM198" s="20"/>
      <c r="CN198" s="22"/>
      <c r="CO198" s="21"/>
      <c r="CP198" s="21"/>
      <c r="CQ198" s="21"/>
      <c r="CS198" s="20"/>
      <c r="CT198" s="22"/>
      <c r="CU198" s="21"/>
      <c r="CV198" s="21"/>
      <c r="CW198" s="21"/>
      <c r="CY198" s="20"/>
      <c r="CZ198" s="22"/>
      <c r="DA198" s="21"/>
      <c r="DB198" s="21"/>
      <c r="DC198" s="21"/>
      <c r="DE198" s="20"/>
      <c r="DF198" s="22"/>
      <c r="DG198" s="21"/>
      <c r="DH198" s="21"/>
      <c r="DI198" s="21"/>
      <c r="DK198" s="20"/>
      <c r="DL198" s="22"/>
      <c r="DM198" s="21"/>
      <c r="DN198" s="21"/>
      <c r="DO198" s="21"/>
      <c r="DQ198" s="20"/>
      <c r="DR198" s="22"/>
      <c r="DS198" s="21"/>
      <c r="DT198" s="21"/>
      <c r="DU198" s="21"/>
      <c r="DW198" s="20"/>
      <c r="DX198" s="22"/>
      <c r="DY198" s="21"/>
      <c r="DZ198" s="21"/>
      <c r="EA198" s="21"/>
      <c r="EC198" s="20"/>
      <c r="ED198" s="22"/>
      <c r="EE198" s="21"/>
      <c r="EF198" s="21"/>
      <c r="EG198" s="21"/>
      <c r="EI198" s="20"/>
      <c r="EJ198" s="22"/>
      <c r="EK198" s="21"/>
      <c r="EL198" s="21"/>
      <c r="EM198" s="21"/>
      <c r="EO198" s="20"/>
      <c r="EP198" s="22"/>
      <c r="EQ198" s="21"/>
      <c r="ER198" s="21"/>
      <c r="ES198" s="21"/>
      <c r="EU198" s="20"/>
      <c r="EV198" s="22"/>
      <c r="EW198" s="21"/>
      <c r="EX198" s="21"/>
      <c r="EY198" s="21"/>
      <c r="FA198" s="20"/>
      <c r="FB198" s="22"/>
      <c r="FC198" s="21"/>
      <c r="FD198" s="21"/>
      <c r="FE198" s="21"/>
      <c r="FG198" s="20"/>
      <c r="FH198" s="22"/>
      <c r="FI198" s="21"/>
      <c r="FJ198" s="21"/>
      <c r="FK198" s="21"/>
      <c r="FM198" s="20"/>
      <c r="FN198" s="22"/>
      <c r="FO198" s="21"/>
      <c r="FP198" s="21"/>
      <c r="FQ198" s="21"/>
      <c r="FS198" s="20"/>
      <c r="FT198" s="22"/>
      <c r="FU198" s="21"/>
      <c r="FV198" s="21"/>
      <c r="FW198" s="21"/>
      <c r="FY198" s="20"/>
      <c r="FZ198" s="22"/>
      <c r="GA198" s="21"/>
      <c r="GB198" s="21"/>
      <c r="GC198" s="21"/>
    </row>
    <row r="199" spans="1:185" x14ac:dyDescent="0.2">
      <c r="A199" s="20"/>
      <c r="B199" s="22"/>
      <c r="C199" s="21"/>
      <c r="D199" s="21"/>
      <c r="E199" s="21"/>
      <c r="G199" s="20"/>
      <c r="H199" s="22"/>
      <c r="I199" s="21"/>
      <c r="J199" s="21"/>
      <c r="K199" s="21"/>
      <c r="M199" s="20"/>
      <c r="N199" s="22"/>
      <c r="O199" s="21"/>
      <c r="P199" s="21"/>
      <c r="Q199" s="21"/>
      <c r="S199" s="20"/>
      <c r="T199" s="22"/>
      <c r="U199" s="21"/>
      <c r="V199" s="21"/>
      <c r="W199" s="21"/>
      <c r="Y199" s="20"/>
      <c r="Z199" s="22"/>
      <c r="AA199" s="21"/>
      <c r="AB199" s="21"/>
      <c r="AC199" s="21"/>
      <c r="AE199" s="20"/>
      <c r="AF199" s="22"/>
      <c r="AG199" s="21"/>
      <c r="AH199" s="21"/>
      <c r="AI199" s="21"/>
      <c r="AK199" s="20"/>
      <c r="AL199" s="22"/>
      <c r="AM199" s="21"/>
      <c r="AN199" s="21"/>
      <c r="AO199" s="21"/>
      <c r="AQ199" s="20"/>
      <c r="AR199" s="22"/>
      <c r="AS199" s="21"/>
      <c r="AT199" s="21"/>
      <c r="AU199" s="21"/>
      <c r="AW199" s="20"/>
      <c r="AX199" s="22"/>
      <c r="AY199" s="21"/>
      <c r="AZ199" s="21"/>
      <c r="BA199" s="21"/>
      <c r="BC199" s="20"/>
      <c r="BD199" s="22"/>
      <c r="BE199" s="21"/>
      <c r="BF199" s="21"/>
      <c r="BG199" s="21"/>
      <c r="BI199" s="20"/>
      <c r="BJ199" s="22"/>
      <c r="BK199" s="21"/>
      <c r="BL199" s="21"/>
      <c r="BM199" s="21"/>
      <c r="BO199" s="20"/>
      <c r="BP199" s="22"/>
      <c r="BQ199" s="21"/>
      <c r="BR199" s="21"/>
      <c r="BS199" s="21"/>
      <c r="BU199" s="20"/>
      <c r="BV199" s="22"/>
      <c r="BW199" s="21"/>
      <c r="BX199" s="21"/>
      <c r="BY199" s="21"/>
      <c r="CA199" s="20"/>
      <c r="CB199" s="22"/>
      <c r="CC199" s="21"/>
      <c r="CD199" s="21"/>
      <c r="CE199" s="21"/>
      <c r="CG199" s="20"/>
      <c r="CH199" s="22"/>
      <c r="CI199" s="21"/>
      <c r="CJ199" s="21"/>
      <c r="CK199" s="21"/>
      <c r="CM199" s="20"/>
      <c r="CN199" s="22"/>
      <c r="CO199" s="21"/>
      <c r="CP199" s="21"/>
      <c r="CQ199" s="21"/>
      <c r="CS199" s="20"/>
      <c r="CT199" s="22"/>
      <c r="CU199" s="21"/>
      <c r="CV199" s="21"/>
      <c r="CW199" s="21"/>
      <c r="CY199" s="20"/>
      <c r="CZ199" s="22"/>
      <c r="DA199" s="21"/>
      <c r="DB199" s="21"/>
      <c r="DC199" s="21"/>
      <c r="DE199" s="20"/>
      <c r="DF199" s="22"/>
      <c r="DG199" s="21"/>
      <c r="DH199" s="21"/>
      <c r="DI199" s="21"/>
      <c r="DK199" s="20"/>
      <c r="DL199" s="22"/>
      <c r="DM199" s="21"/>
      <c r="DN199" s="21"/>
      <c r="DO199" s="21"/>
      <c r="DQ199" s="20"/>
      <c r="DR199" s="22"/>
      <c r="DS199" s="21"/>
      <c r="DT199" s="21"/>
      <c r="DU199" s="21"/>
      <c r="DW199" s="20"/>
      <c r="DX199" s="22"/>
      <c r="DY199" s="21"/>
      <c r="DZ199" s="21"/>
      <c r="EA199" s="21"/>
      <c r="EC199" s="20"/>
      <c r="ED199" s="22"/>
      <c r="EE199" s="21"/>
      <c r="EF199" s="21"/>
      <c r="EG199" s="21"/>
      <c r="EI199" s="20"/>
      <c r="EJ199" s="22"/>
      <c r="EK199" s="21"/>
      <c r="EL199" s="21"/>
      <c r="EM199" s="21"/>
      <c r="EO199" s="20"/>
      <c r="EP199" s="22"/>
      <c r="EQ199" s="21"/>
      <c r="ER199" s="21"/>
      <c r="ES199" s="21"/>
      <c r="EU199" s="20"/>
      <c r="EV199" s="22"/>
      <c r="EW199" s="21"/>
      <c r="EX199" s="21"/>
      <c r="EY199" s="21"/>
      <c r="FA199" s="20"/>
      <c r="FB199" s="22"/>
      <c r="FC199" s="21"/>
      <c r="FD199" s="21"/>
      <c r="FE199" s="21"/>
      <c r="FG199" s="20"/>
      <c r="FH199" s="22"/>
      <c r="FI199" s="21"/>
      <c r="FJ199" s="21"/>
      <c r="FK199" s="21"/>
      <c r="FM199" s="20"/>
      <c r="FN199" s="22"/>
      <c r="FO199" s="21"/>
      <c r="FP199" s="21"/>
      <c r="FQ199" s="21"/>
      <c r="FS199" s="20"/>
      <c r="FT199" s="22"/>
      <c r="FU199" s="21"/>
      <c r="FV199" s="21"/>
      <c r="FW199" s="21"/>
      <c r="FY199" s="20"/>
      <c r="FZ199" s="22"/>
      <c r="GA199" s="21"/>
      <c r="GB199" s="21"/>
      <c r="GC199" s="21"/>
    </row>
    <row r="200" spans="1:185" x14ac:dyDescent="0.2">
      <c r="A200" s="20"/>
      <c r="B200" s="22"/>
      <c r="C200" s="21"/>
      <c r="D200" s="21"/>
      <c r="E200" s="21"/>
      <c r="G200" s="20"/>
      <c r="H200" s="22"/>
      <c r="I200" s="21"/>
      <c r="J200" s="21"/>
      <c r="K200" s="21"/>
      <c r="M200" s="20"/>
      <c r="N200" s="22"/>
      <c r="O200" s="21"/>
      <c r="P200" s="21"/>
      <c r="Q200" s="21"/>
      <c r="S200" s="20"/>
      <c r="T200" s="22"/>
      <c r="U200" s="21"/>
      <c r="V200" s="21"/>
      <c r="W200" s="21"/>
      <c r="Y200" s="20"/>
      <c r="Z200" s="22"/>
      <c r="AA200" s="21"/>
      <c r="AB200" s="21"/>
      <c r="AC200" s="21"/>
      <c r="AE200" s="20"/>
      <c r="AF200" s="22"/>
      <c r="AG200" s="21"/>
      <c r="AH200" s="21"/>
      <c r="AI200" s="21"/>
      <c r="AK200" s="20"/>
      <c r="AL200" s="22"/>
      <c r="AM200" s="21"/>
      <c r="AN200" s="21"/>
      <c r="AO200" s="21"/>
      <c r="AQ200" s="20"/>
      <c r="AR200" s="22"/>
      <c r="AS200" s="21"/>
      <c r="AT200" s="21"/>
      <c r="AU200" s="21"/>
      <c r="AW200" s="20"/>
      <c r="AX200" s="22"/>
      <c r="AY200" s="21"/>
      <c r="AZ200" s="21"/>
      <c r="BA200" s="21"/>
      <c r="BC200" s="20"/>
      <c r="BD200" s="22"/>
      <c r="BE200" s="21"/>
      <c r="BF200" s="21"/>
      <c r="BG200" s="21"/>
      <c r="BI200" s="20"/>
      <c r="BJ200" s="22"/>
      <c r="BK200" s="21"/>
      <c r="BL200" s="21"/>
      <c r="BM200" s="21"/>
      <c r="BO200" s="20"/>
      <c r="BP200" s="22"/>
      <c r="BQ200" s="21"/>
      <c r="BR200" s="21"/>
      <c r="BS200" s="21"/>
      <c r="BU200" s="20"/>
      <c r="BV200" s="22"/>
      <c r="BW200" s="21"/>
      <c r="BX200" s="21"/>
      <c r="BY200" s="21"/>
      <c r="CA200" s="20"/>
      <c r="CB200" s="22"/>
      <c r="CC200" s="21"/>
      <c r="CD200" s="21"/>
      <c r="CE200" s="21"/>
      <c r="CG200" s="20"/>
      <c r="CH200" s="22"/>
      <c r="CI200" s="21"/>
      <c r="CJ200" s="21"/>
      <c r="CK200" s="21"/>
      <c r="CM200" s="20"/>
      <c r="CN200" s="22"/>
      <c r="CO200" s="21"/>
      <c r="CP200" s="21"/>
      <c r="CQ200" s="21"/>
      <c r="CS200" s="20"/>
      <c r="CT200" s="22"/>
      <c r="CU200" s="21"/>
      <c r="CV200" s="21"/>
      <c r="CW200" s="21"/>
      <c r="CY200" s="20"/>
      <c r="CZ200" s="22"/>
      <c r="DA200" s="21"/>
      <c r="DB200" s="21"/>
      <c r="DC200" s="21"/>
      <c r="DE200" s="20"/>
      <c r="DF200" s="22"/>
      <c r="DG200" s="21"/>
      <c r="DH200" s="21"/>
      <c r="DI200" s="21"/>
      <c r="DK200" s="20"/>
      <c r="DL200" s="22"/>
      <c r="DM200" s="21"/>
      <c r="DN200" s="21"/>
      <c r="DO200" s="21"/>
      <c r="DQ200" s="20"/>
      <c r="DR200" s="22"/>
      <c r="DS200" s="21"/>
      <c r="DT200" s="21"/>
      <c r="DU200" s="21"/>
      <c r="DW200" s="20"/>
      <c r="DX200" s="22"/>
      <c r="DY200" s="21"/>
      <c r="DZ200" s="21"/>
      <c r="EA200" s="21"/>
      <c r="EC200" s="20"/>
      <c r="ED200" s="22"/>
      <c r="EE200" s="21"/>
      <c r="EF200" s="21"/>
      <c r="EG200" s="21"/>
      <c r="EI200" s="20"/>
      <c r="EJ200" s="22"/>
      <c r="EK200" s="21"/>
      <c r="EL200" s="21"/>
      <c r="EM200" s="21"/>
      <c r="EO200" s="20"/>
      <c r="EP200" s="22"/>
      <c r="EQ200" s="21"/>
      <c r="ER200" s="21"/>
      <c r="ES200" s="21"/>
      <c r="EU200" s="20"/>
      <c r="EV200" s="22"/>
      <c r="EW200" s="21"/>
      <c r="EX200" s="21"/>
      <c r="EY200" s="21"/>
      <c r="FA200" s="20"/>
      <c r="FB200" s="22"/>
      <c r="FC200" s="21"/>
      <c r="FD200" s="21"/>
      <c r="FE200" s="21"/>
      <c r="FG200" s="20"/>
      <c r="FH200" s="22"/>
      <c r="FI200" s="21"/>
      <c r="FJ200" s="21"/>
      <c r="FK200" s="21"/>
      <c r="FM200" s="20"/>
      <c r="FN200" s="22"/>
      <c r="FO200" s="21"/>
      <c r="FP200" s="21"/>
      <c r="FQ200" s="21"/>
      <c r="FS200" s="20"/>
      <c r="FT200" s="22"/>
      <c r="FU200" s="21"/>
      <c r="FV200" s="21"/>
      <c r="FW200" s="21"/>
      <c r="FY200" s="20"/>
      <c r="FZ200" s="22"/>
      <c r="GA200" s="21"/>
      <c r="GB200" s="21"/>
      <c r="GC200" s="21"/>
    </row>
    <row r="201" spans="1:185" x14ac:dyDescent="0.2">
      <c r="A201" s="20"/>
      <c r="B201" s="22"/>
      <c r="C201" s="21"/>
      <c r="D201" s="21"/>
      <c r="E201" s="21"/>
      <c r="G201" s="20"/>
      <c r="H201" s="22"/>
      <c r="I201" s="21"/>
      <c r="J201" s="21"/>
      <c r="K201" s="21"/>
      <c r="M201" s="20"/>
      <c r="N201" s="22"/>
      <c r="O201" s="21"/>
      <c r="P201" s="21"/>
      <c r="Q201" s="21"/>
      <c r="S201" s="20"/>
      <c r="T201" s="22"/>
      <c r="U201" s="21"/>
      <c r="V201" s="21"/>
      <c r="W201" s="21"/>
      <c r="Y201" s="20"/>
      <c r="Z201" s="22"/>
      <c r="AA201" s="21"/>
      <c r="AB201" s="21"/>
      <c r="AC201" s="21"/>
      <c r="AE201" s="20"/>
      <c r="AF201" s="22"/>
      <c r="AG201" s="21"/>
      <c r="AH201" s="21"/>
      <c r="AI201" s="21"/>
      <c r="AK201" s="20"/>
      <c r="AL201" s="22"/>
      <c r="AM201" s="21"/>
      <c r="AN201" s="21"/>
      <c r="AO201" s="21"/>
      <c r="AQ201" s="20"/>
      <c r="AR201" s="22"/>
      <c r="AS201" s="21"/>
      <c r="AT201" s="21"/>
      <c r="AU201" s="21"/>
      <c r="AW201" s="20"/>
      <c r="AX201" s="22"/>
      <c r="AY201" s="21"/>
      <c r="AZ201" s="21"/>
      <c r="BA201" s="21"/>
      <c r="BC201" s="20"/>
      <c r="BD201" s="22"/>
      <c r="BE201" s="21"/>
      <c r="BF201" s="21"/>
      <c r="BG201" s="21"/>
      <c r="BI201" s="20"/>
      <c r="BJ201" s="22"/>
      <c r="BK201" s="21"/>
      <c r="BL201" s="21"/>
      <c r="BM201" s="21"/>
      <c r="BO201" s="20"/>
      <c r="BP201" s="22"/>
      <c r="BQ201" s="21"/>
      <c r="BR201" s="21"/>
      <c r="BS201" s="21"/>
      <c r="BU201" s="20"/>
      <c r="BV201" s="22"/>
      <c r="BW201" s="21"/>
      <c r="BX201" s="21"/>
      <c r="BY201" s="21"/>
      <c r="CA201" s="20"/>
      <c r="CB201" s="22"/>
      <c r="CC201" s="21"/>
      <c r="CD201" s="21"/>
      <c r="CE201" s="21"/>
      <c r="CG201" s="20"/>
      <c r="CH201" s="22"/>
      <c r="CI201" s="21"/>
      <c r="CJ201" s="21"/>
      <c r="CK201" s="21"/>
      <c r="CM201" s="20"/>
      <c r="CN201" s="22"/>
      <c r="CO201" s="21"/>
      <c r="CP201" s="21"/>
      <c r="CQ201" s="21"/>
      <c r="CS201" s="20"/>
      <c r="CT201" s="22"/>
      <c r="CU201" s="21"/>
      <c r="CV201" s="21"/>
      <c r="CW201" s="21"/>
      <c r="CY201" s="20"/>
      <c r="CZ201" s="22"/>
      <c r="DA201" s="21"/>
      <c r="DB201" s="21"/>
      <c r="DC201" s="21"/>
      <c r="DE201" s="20"/>
      <c r="DF201" s="22"/>
      <c r="DG201" s="21"/>
      <c r="DH201" s="21"/>
      <c r="DI201" s="21"/>
      <c r="DK201" s="20"/>
      <c r="DL201" s="22"/>
      <c r="DM201" s="21"/>
      <c r="DN201" s="21"/>
      <c r="DO201" s="21"/>
      <c r="DQ201" s="20"/>
      <c r="DR201" s="22"/>
      <c r="DS201" s="21"/>
      <c r="DT201" s="21"/>
      <c r="DU201" s="21"/>
      <c r="DW201" s="20"/>
      <c r="DX201" s="22"/>
      <c r="DY201" s="21"/>
      <c r="DZ201" s="21"/>
      <c r="EA201" s="21"/>
      <c r="EC201" s="20"/>
      <c r="ED201" s="22"/>
      <c r="EE201" s="21"/>
      <c r="EF201" s="21"/>
      <c r="EG201" s="21"/>
      <c r="EI201" s="20"/>
      <c r="EJ201" s="22"/>
      <c r="EK201" s="21"/>
      <c r="EL201" s="21"/>
      <c r="EM201" s="21"/>
      <c r="EO201" s="20"/>
      <c r="EP201" s="22"/>
      <c r="EQ201" s="21"/>
      <c r="ER201" s="21"/>
      <c r="ES201" s="21"/>
      <c r="EU201" s="20"/>
      <c r="EV201" s="22"/>
      <c r="EW201" s="21"/>
      <c r="EX201" s="21"/>
      <c r="EY201" s="21"/>
      <c r="FA201" s="20"/>
      <c r="FB201" s="22"/>
      <c r="FC201" s="21"/>
      <c r="FD201" s="21"/>
      <c r="FE201" s="21"/>
      <c r="FG201" s="20"/>
      <c r="FH201" s="22"/>
      <c r="FI201" s="21"/>
      <c r="FJ201" s="21"/>
      <c r="FK201" s="21"/>
      <c r="FM201" s="20"/>
      <c r="FN201" s="22"/>
      <c r="FO201" s="21"/>
      <c r="FP201" s="21"/>
      <c r="FQ201" s="21"/>
      <c r="FS201" s="20"/>
      <c r="FT201" s="22"/>
      <c r="FU201" s="21"/>
      <c r="FV201" s="21"/>
      <c r="FW201" s="21"/>
      <c r="FY201" s="20"/>
      <c r="FZ201" s="22"/>
      <c r="GA201" s="21"/>
      <c r="GB201" s="21"/>
      <c r="GC201" s="21"/>
    </row>
    <row r="202" spans="1:185" x14ac:dyDescent="0.2">
      <c r="A202" s="20"/>
      <c r="B202" s="22"/>
      <c r="C202" s="21"/>
      <c r="D202" s="21"/>
      <c r="E202" s="21"/>
      <c r="G202" s="20"/>
      <c r="H202" s="22"/>
      <c r="I202" s="21"/>
      <c r="J202" s="21"/>
      <c r="K202" s="21"/>
      <c r="M202" s="20"/>
      <c r="N202" s="22"/>
      <c r="O202" s="21"/>
      <c r="P202" s="21"/>
      <c r="Q202" s="21"/>
      <c r="S202" s="20"/>
      <c r="T202" s="22"/>
      <c r="U202" s="21"/>
      <c r="V202" s="21"/>
      <c r="W202" s="21"/>
      <c r="Y202" s="20"/>
      <c r="Z202" s="22"/>
      <c r="AA202" s="21"/>
      <c r="AB202" s="21"/>
      <c r="AC202" s="21"/>
      <c r="AE202" s="20"/>
      <c r="AF202" s="22"/>
      <c r="AG202" s="21"/>
      <c r="AH202" s="21"/>
      <c r="AI202" s="21"/>
      <c r="AK202" s="20"/>
      <c r="AL202" s="22"/>
      <c r="AM202" s="21"/>
      <c r="AN202" s="21"/>
      <c r="AO202" s="21"/>
      <c r="AQ202" s="20"/>
      <c r="AR202" s="22"/>
      <c r="AS202" s="21"/>
      <c r="AT202" s="21"/>
      <c r="AU202" s="21"/>
      <c r="AW202" s="20"/>
      <c r="AX202" s="22"/>
      <c r="AY202" s="21"/>
      <c r="AZ202" s="21"/>
      <c r="BA202" s="21"/>
      <c r="BC202" s="20"/>
      <c r="BD202" s="22"/>
      <c r="BE202" s="21"/>
      <c r="BF202" s="21"/>
      <c r="BG202" s="21"/>
      <c r="BI202" s="20"/>
      <c r="BJ202" s="22"/>
      <c r="BK202" s="21"/>
      <c r="BL202" s="21"/>
      <c r="BM202" s="21"/>
      <c r="BO202" s="20"/>
      <c r="BP202" s="22"/>
      <c r="BQ202" s="21"/>
      <c r="BR202" s="21"/>
      <c r="BS202" s="21"/>
      <c r="BU202" s="20"/>
      <c r="BV202" s="22"/>
      <c r="BW202" s="21"/>
      <c r="BX202" s="21"/>
      <c r="BY202" s="21"/>
      <c r="CA202" s="20"/>
      <c r="CB202" s="22"/>
      <c r="CC202" s="21"/>
      <c r="CD202" s="21"/>
      <c r="CE202" s="21"/>
      <c r="CG202" s="20"/>
      <c r="CH202" s="22"/>
      <c r="CI202" s="21"/>
      <c r="CJ202" s="21"/>
      <c r="CK202" s="21"/>
      <c r="CM202" s="20"/>
      <c r="CN202" s="22"/>
      <c r="CO202" s="21"/>
      <c r="CP202" s="21"/>
      <c r="CQ202" s="21"/>
      <c r="CS202" s="20"/>
      <c r="CT202" s="22"/>
      <c r="CU202" s="21"/>
      <c r="CV202" s="21"/>
      <c r="CW202" s="21"/>
      <c r="CY202" s="20"/>
      <c r="CZ202" s="22"/>
      <c r="DA202" s="21"/>
      <c r="DB202" s="21"/>
      <c r="DC202" s="21"/>
      <c r="DE202" s="20"/>
      <c r="DF202" s="22"/>
      <c r="DG202" s="21"/>
      <c r="DH202" s="21"/>
      <c r="DI202" s="21"/>
      <c r="DK202" s="20"/>
      <c r="DL202" s="22"/>
      <c r="DM202" s="21"/>
      <c r="DN202" s="21"/>
      <c r="DO202" s="21"/>
      <c r="DQ202" s="20"/>
      <c r="DR202" s="22"/>
      <c r="DS202" s="21"/>
      <c r="DT202" s="21"/>
      <c r="DU202" s="21"/>
      <c r="DW202" s="20"/>
      <c r="DX202" s="22"/>
      <c r="DY202" s="21"/>
      <c r="DZ202" s="21"/>
      <c r="EA202" s="21"/>
      <c r="EC202" s="20"/>
      <c r="ED202" s="22"/>
      <c r="EE202" s="21"/>
      <c r="EF202" s="21"/>
      <c r="EG202" s="21"/>
      <c r="EI202" s="20"/>
      <c r="EJ202" s="22"/>
      <c r="EK202" s="21"/>
      <c r="EL202" s="21"/>
      <c r="EM202" s="21"/>
      <c r="EO202" s="20"/>
      <c r="EP202" s="22"/>
      <c r="EQ202" s="21"/>
      <c r="ER202" s="21"/>
      <c r="ES202" s="21"/>
      <c r="EU202" s="20"/>
      <c r="EV202" s="22"/>
      <c r="EW202" s="21"/>
      <c r="EX202" s="21"/>
      <c r="EY202" s="21"/>
      <c r="FA202" s="20"/>
      <c r="FB202" s="22"/>
      <c r="FC202" s="21"/>
      <c r="FD202" s="21"/>
      <c r="FE202" s="21"/>
      <c r="FG202" s="20"/>
      <c r="FH202" s="22"/>
      <c r="FI202" s="21"/>
      <c r="FJ202" s="21"/>
      <c r="FK202" s="21"/>
      <c r="FM202" s="20"/>
      <c r="FN202" s="22"/>
      <c r="FO202" s="21"/>
      <c r="FP202" s="21"/>
      <c r="FQ202" s="21"/>
      <c r="FS202" s="20"/>
      <c r="FT202" s="22"/>
      <c r="FU202" s="21"/>
      <c r="FV202" s="21"/>
      <c r="FW202" s="21"/>
      <c r="FY202" s="20"/>
      <c r="FZ202" s="22"/>
      <c r="GA202" s="21"/>
      <c r="GB202" s="21"/>
      <c r="GC202" s="21"/>
    </row>
    <row r="203" spans="1:185" x14ac:dyDescent="0.2">
      <c r="A203" s="20"/>
      <c r="B203" s="22"/>
      <c r="C203" s="21"/>
      <c r="D203" s="21"/>
      <c r="E203" s="21"/>
      <c r="G203" s="20"/>
      <c r="H203" s="22"/>
      <c r="I203" s="21"/>
      <c r="J203" s="21"/>
      <c r="K203" s="21"/>
      <c r="M203" s="20"/>
      <c r="N203" s="22"/>
      <c r="O203" s="21"/>
      <c r="P203" s="21"/>
      <c r="Q203" s="21"/>
      <c r="S203" s="20"/>
      <c r="T203" s="22"/>
      <c r="U203" s="21"/>
      <c r="V203" s="21"/>
      <c r="W203" s="21"/>
      <c r="Y203" s="20"/>
      <c r="Z203" s="22"/>
      <c r="AA203" s="21"/>
      <c r="AB203" s="21"/>
      <c r="AC203" s="21"/>
      <c r="AE203" s="20"/>
      <c r="AF203" s="22"/>
      <c r="AG203" s="21"/>
      <c r="AH203" s="21"/>
      <c r="AI203" s="21"/>
      <c r="AK203" s="20"/>
      <c r="AL203" s="22"/>
      <c r="AM203" s="21"/>
      <c r="AN203" s="21"/>
      <c r="AO203" s="21"/>
      <c r="AQ203" s="20"/>
      <c r="AR203" s="22"/>
      <c r="AS203" s="21"/>
      <c r="AT203" s="21"/>
      <c r="AU203" s="21"/>
      <c r="AW203" s="20"/>
      <c r="AX203" s="22"/>
      <c r="AY203" s="21"/>
      <c r="AZ203" s="21"/>
      <c r="BA203" s="21"/>
      <c r="BC203" s="20"/>
      <c r="BD203" s="22"/>
      <c r="BE203" s="21"/>
      <c r="BF203" s="21"/>
      <c r="BG203" s="21"/>
      <c r="BI203" s="20"/>
      <c r="BJ203" s="22"/>
      <c r="BK203" s="21"/>
      <c r="BL203" s="21"/>
      <c r="BM203" s="21"/>
      <c r="BO203" s="20"/>
      <c r="BP203" s="22"/>
      <c r="BQ203" s="21"/>
      <c r="BR203" s="21"/>
      <c r="BS203" s="21"/>
      <c r="BU203" s="20"/>
      <c r="BV203" s="22"/>
      <c r="BW203" s="21"/>
      <c r="BX203" s="21"/>
      <c r="BY203" s="21"/>
      <c r="CA203" s="20"/>
      <c r="CB203" s="22"/>
      <c r="CC203" s="21"/>
      <c r="CD203" s="21"/>
      <c r="CE203" s="21"/>
      <c r="CG203" s="20"/>
      <c r="CH203" s="22"/>
      <c r="CI203" s="21"/>
      <c r="CJ203" s="21"/>
      <c r="CK203" s="21"/>
      <c r="CM203" s="20"/>
      <c r="CN203" s="22"/>
      <c r="CO203" s="21"/>
      <c r="CP203" s="21"/>
      <c r="CQ203" s="21"/>
      <c r="CS203" s="20"/>
      <c r="CT203" s="22"/>
      <c r="CU203" s="21"/>
      <c r="CV203" s="21"/>
      <c r="CW203" s="21"/>
      <c r="CY203" s="20"/>
      <c r="CZ203" s="22"/>
      <c r="DA203" s="21"/>
      <c r="DB203" s="21"/>
      <c r="DC203" s="21"/>
      <c r="DE203" s="20"/>
      <c r="DF203" s="22"/>
      <c r="DG203" s="21"/>
      <c r="DH203" s="21"/>
      <c r="DI203" s="21"/>
      <c r="DK203" s="20"/>
      <c r="DL203" s="22"/>
      <c r="DM203" s="21"/>
      <c r="DN203" s="21"/>
      <c r="DO203" s="21"/>
      <c r="DQ203" s="20"/>
      <c r="DR203" s="22"/>
      <c r="DS203" s="21"/>
      <c r="DT203" s="21"/>
      <c r="DU203" s="21"/>
      <c r="DW203" s="20"/>
      <c r="DX203" s="22"/>
      <c r="DY203" s="21"/>
      <c r="DZ203" s="21"/>
      <c r="EA203" s="21"/>
      <c r="EC203" s="20"/>
      <c r="ED203" s="22"/>
      <c r="EE203" s="21"/>
      <c r="EF203" s="21"/>
      <c r="EG203" s="21"/>
      <c r="EI203" s="20"/>
      <c r="EJ203" s="22"/>
      <c r="EK203" s="21"/>
      <c r="EL203" s="21"/>
      <c r="EM203" s="21"/>
      <c r="EO203" s="20"/>
      <c r="EP203" s="22"/>
      <c r="EQ203" s="21"/>
      <c r="ER203" s="21"/>
      <c r="ES203" s="21"/>
      <c r="EU203" s="20"/>
      <c r="EV203" s="22"/>
      <c r="EW203" s="21"/>
      <c r="EX203" s="21"/>
      <c r="EY203" s="21"/>
      <c r="FA203" s="20"/>
      <c r="FB203" s="22"/>
      <c r="FC203" s="21"/>
      <c r="FD203" s="21"/>
      <c r="FE203" s="21"/>
      <c r="FG203" s="20"/>
      <c r="FH203" s="22"/>
      <c r="FI203" s="21"/>
      <c r="FJ203" s="21"/>
      <c r="FK203" s="21"/>
      <c r="FM203" s="20"/>
      <c r="FN203" s="22"/>
      <c r="FO203" s="21"/>
      <c r="FP203" s="21"/>
      <c r="FQ203" s="21"/>
      <c r="FS203" s="20"/>
      <c r="FT203" s="22"/>
      <c r="FU203" s="21"/>
      <c r="FV203" s="21"/>
      <c r="FW203" s="21"/>
      <c r="FY203" s="20"/>
      <c r="FZ203" s="22"/>
      <c r="GA203" s="21"/>
      <c r="GB203" s="21"/>
      <c r="GC203" s="21"/>
    </row>
    <row r="204" spans="1:185" x14ac:dyDescent="0.2">
      <c r="A204" s="20"/>
      <c r="B204" s="22"/>
      <c r="C204" s="21"/>
      <c r="D204" s="21"/>
      <c r="E204" s="21"/>
      <c r="G204" s="20"/>
      <c r="H204" s="22"/>
      <c r="I204" s="21"/>
      <c r="J204" s="21"/>
      <c r="K204" s="21"/>
      <c r="M204" s="20"/>
      <c r="N204" s="22"/>
      <c r="O204" s="21"/>
      <c r="P204" s="21"/>
      <c r="Q204" s="21"/>
      <c r="S204" s="20"/>
      <c r="T204" s="22"/>
      <c r="U204" s="21"/>
      <c r="V204" s="21"/>
      <c r="W204" s="21"/>
      <c r="Y204" s="20"/>
      <c r="Z204" s="22"/>
      <c r="AA204" s="21"/>
      <c r="AB204" s="21"/>
      <c r="AC204" s="21"/>
      <c r="AE204" s="20"/>
      <c r="AF204" s="22"/>
      <c r="AG204" s="21"/>
      <c r="AH204" s="21"/>
      <c r="AI204" s="21"/>
      <c r="AK204" s="20"/>
      <c r="AL204" s="22"/>
      <c r="AM204" s="21"/>
      <c r="AN204" s="21"/>
      <c r="AO204" s="21"/>
      <c r="AQ204" s="20"/>
      <c r="AR204" s="22"/>
      <c r="AS204" s="21"/>
      <c r="AT204" s="21"/>
      <c r="AU204" s="21"/>
      <c r="AW204" s="20"/>
      <c r="AX204" s="22"/>
      <c r="AY204" s="21"/>
      <c r="AZ204" s="21"/>
      <c r="BA204" s="21"/>
      <c r="BC204" s="20"/>
      <c r="BD204" s="22"/>
      <c r="BE204" s="21"/>
      <c r="BF204" s="21"/>
      <c r="BG204" s="21"/>
      <c r="BI204" s="20"/>
      <c r="BJ204" s="22"/>
      <c r="BK204" s="21"/>
      <c r="BL204" s="21"/>
      <c r="BM204" s="21"/>
      <c r="BO204" s="20"/>
      <c r="BP204" s="22"/>
      <c r="BQ204" s="21"/>
      <c r="BR204" s="21"/>
      <c r="BS204" s="21"/>
      <c r="BU204" s="20"/>
      <c r="BV204" s="22"/>
      <c r="BW204" s="21"/>
      <c r="BX204" s="21"/>
      <c r="BY204" s="21"/>
      <c r="CA204" s="20"/>
      <c r="CB204" s="22"/>
      <c r="CC204" s="21"/>
      <c r="CD204" s="21"/>
      <c r="CE204" s="21"/>
      <c r="CG204" s="20"/>
      <c r="CH204" s="22"/>
      <c r="CI204" s="21"/>
      <c r="CJ204" s="21"/>
      <c r="CK204" s="21"/>
      <c r="CM204" s="20"/>
      <c r="CN204" s="22"/>
      <c r="CO204" s="21"/>
      <c r="CP204" s="21"/>
      <c r="CQ204" s="21"/>
      <c r="CS204" s="20"/>
      <c r="CT204" s="22"/>
      <c r="CU204" s="21"/>
      <c r="CV204" s="21"/>
      <c r="CW204" s="21"/>
      <c r="CY204" s="20"/>
      <c r="CZ204" s="22"/>
      <c r="DA204" s="21"/>
      <c r="DB204" s="21"/>
      <c r="DC204" s="21"/>
      <c r="DE204" s="20"/>
      <c r="DF204" s="22"/>
      <c r="DG204" s="21"/>
      <c r="DH204" s="21"/>
      <c r="DI204" s="21"/>
      <c r="DK204" s="20"/>
      <c r="DL204" s="22"/>
      <c r="DM204" s="21"/>
      <c r="DN204" s="21"/>
      <c r="DO204" s="21"/>
      <c r="DQ204" s="20"/>
      <c r="DR204" s="22"/>
      <c r="DS204" s="21"/>
      <c r="DT204" s="21"/>
      <c r="DU204" s="21"/>
      <c r="DW204" s="20"/>
      <c r="DX204" s="22"/>
      <c r="DY204" s="21"/>
      <c r="DZ204" s="21"/>
      <c r="EA204" s="21"/>
      <c r="EC204" s="20"/>
      <c r="ED204" s="22"/>
      <c r="EE204" s="21"/>
      <c r="EF204" s="21"/>
      <c r="EG204" s="21"/>
      <c r="EI204" s="20"/>
      <c r="EJ204" s="22"/>
      <c r="EK204" s="21"/>
      <c r="EL204" s="21"/>
      <c r="EM204" s="21"/>
      <c r="EO204" s="20"/>
      <c r="EP204" s="22"/>
      <c r="EQ204" s="21"/>
      <c r="ER204" s="21"/>
      <c r="ES204" s="21"/>
      <c r="EU204" s="20"/>
      <c r="EV204" s="22"/>
      <c r="EW204" s="21"/>
      <c r="EX204" s="21"/>
      <c r="EY204" s="21"/>
      <c r="FA204" s="20"/>
      <c r="FB204" s="22"/>
      <c r="FC204" s="21"/>
      <c r="FD204" s="21"/>
      <c r="FE204" s="21"/>
      <c r="FG204" s="20"/>
      <c r="FH204" s="22"/>
      <c r="FI204" s="21"/>
      <c r="FJ204" s="21"/>
      <c r="FK204" s="21"/>
      <c r="FM204" s="20"/>
      <c r="FN204" s="22"/>
      <c r="FO204" s="21"/>
      <c r="FP204" s="21"/>
      <c r="FQ204" s="21"/>
      <c r="FS204" s="20"/>
      <c r="FT204" s="22"/>
      <c r="FU204" s="21"/>
      <c r="FV204" s="21"/>
      <c r="FW204" s="21"/>
      <c r="FY204" s="20"/>
      <c r="FZ204" s="22"/>
      <c r="GA204" s="21"/>
      <c r="GB204" s="21"/>
      <c r="GC204" s="21"/>
    </row>
    <row r="205" spans="1:185" x14ac:dyDescent="0.2">
      <c r="A205" s="20"/>
      <c r="B205" s="22"/>
      <c r="C205" s="21"/>
      <c r="D205" s="21"/>
      <c r="E205" s="21"/>
      <c r="G205" s="20"/>
      <c r="H205" s="22"/>
      <c r="I205" s="21"/>
      <c r="J205" s="21"/>
      <c r="K205" s="21"/>
      <c r="M205" s="20"/>
      <c r="N205" s="22"/>
      <c r="O205" s="21"/>
      <c r="P205" s="21"/>
      <c r="Q205" s="21"/>
      <c r="S205" s="20"/>
      <c r="T205" s="22"/>
      <c r="U205" s="21"/>
      <c r="V205" s="21"/>
      <c r="W205" s="21"/>
      <c r="Y205" s="20"/>
      <c r="Z205" s="22"/>
      <c r="AA205" s="21"/>
      <c r="AB205" s="21"/>
      <c r="AC205" s="21"/>
      <c r="AE205" s="20"/>
      <c r="AF205" s="22"/>
      <c r="AG205" s="21"/>
      <c r="AH205" s="21"/>
      <c r="AI205" s="21"/>
      <c r="AK205" s="20"/>
      <c r="AL205" s="22"/>
      <c r="AM205" s="21"/>
      <c r="AN205" s="21"/>
      <c r="AO205" s="21"/>
      <c r="AQ205" s="20"/>
      <c r="AR205" s="22"/>
      <c r="AS205" s="21"/>
      <c r="AT205" s="21"/>
      <c r="AU205" s="21"/>
      <c r="AW205" s="20"/>
      <c r="AX205" s="22"/>
      <c r="AY205" s="21"/>
      <c r="AZ205" s="21"/>
      <c r="BA205" s="21"/>
      <c r="BC205" s="20"/>
      <c r="BD205" s="22"/>
      <c r="BE205" s="21"/>
      <c r="BF205" s="21"/>
      <c r="BG205" s="21"/>
      <c r="BI205" s="20"/>
      <c r="BJ205" s="22"/>
      <c r="BK205" s="21"/>
      <c r="BL205" s="21"/>
      <c r="BM205" s="21"/>
      <c r="BO205" s="20"/>
      <c r="BP205" s="22"/>
      <c r="BQ205" s="21"/>
      <c r="BR205" s="21"/>
      <c r="BS205" s="21"/>
      <c r="BU205" s="20"/>
      <c r="BV205" s="22"/>
      <c r="BW205" s="21"/>
      <c r="BX205" s="21"/>
      <c r="BY205" s="21"/>
      <c r="CA205" s="20"/>
      <c r="CB205" s="22"/>
      <c r="CC205" s="21"/>
      <c r="CD205" s="21"/>
      <c r="CE205" s="21"/>
      <c r="CG205" s="20"/>
      <c r="CH205" s="22"/>
      <c r="CI205" s="21"/>
      <c r="CJ205" s="21"/>
      <c r="CK205" s="21"/>
      <c r="CM205" s="20"/>
      <c r="CN205" s="22"/>
      <c r="CO205" s="21"/>
      <c r="CP205" s="21"/>
      <c r="CQ205" s="21"/>
      <c r="CS205" s="20"/>
      <c r="CT205" s="22"/>
      <c r="CU205" s="21"/>
      <c r="CV205" s="21"/>
      <c r="CW205" s="21"/>
      <c r="CY205" s="20"/>
      <c r="CZ205" s="22"/>
      <c r="DA205" s="21"/>
      <c r="DB205" s="21"/>
      <c r="DC205" s="21"/>
      <c r="DE205" s="20"/>
      <c r="DF205" s="22"/>
      <c r="DG205" s="21"/>
      <c r="DH205" s="21"/>
      <c r="DI205" s="21"/>
      <c r="DK205" s="20"/>
      <c r="DL205" s="22"/>
      <c r="DM205" s="21"/>
      <c r="DN205" s="21"/>
      <c r="DO205" s="21"/>
      <c r="DQ205" s="20"/>
      <c r="DR205" s="22"/>
      <c r="DS205" s="21"/>
      <c r="DT205" s="21"/>
      <c r="DU205" s="21"/>
      <c r="DW205" s="20"/>
      <c r="DX205" s="22"/>
      <c r="DY205" s="21"/>
      <c r="DZ205" s="21"/>
      <c r="EA205" s="21"/>
      <c r="EC205" s="20"/>
      <c r="ED205" s="22"/>
      <c r="EE205" s="21"/>
      <c r="EF205" s="21"/>
      <c r="EG205" s="21"/>
      <c r="EI205" s="20"/>
      <c r="EJ205" s="22"/>
      <c r="EK205" s="21"/>
      <c r="EL205" s="21"/>
      <c r="EM205" s="21"/>
      <c r="EO205" s="20"/>
      <c r="EP205" s="22"/>
      <c r="EQ205" s="21"/>
      <c r="ER205" s="21"/>
      <c r="ES205" s="21"/>
      <c r="EU205" s="20"/>
      <c r="EV205" s="22"/>
      <c r="EW205" s="21"/>
      <c r="EX205" s="21"/>
      <c r="EY205" s="21"/>
      <c r="FA205" s="20"/>
      <c r="FB205" s="22"/>
      <c r="FC205" s="21"/>
      <c r="FD205" s="21"/>
      <c r="FE205" s="21"/>
      <c r="FG205" s="20"/>
      <c r="FH205" s="22"/>
      <c r="FI205" s="21"/>
      <c r="FJ205" s="21"/>
      <c r="FK205" s="21"/>
      <c r="FM205" s="20"/>
      <c r="FN205" s="22"/>
      <c r="FO205" s="21"/>
      <c r="FP205" s="21"/>
      <c r="FQ205" s="21"/>
      <c r="FS205" s="20"/>
      <c r="FT205" s="22"/>
      <c r="FU205" s="21"/>
      <c r="FV205" s="21"/>
      <c r="FW205" s="21"/>
      <c r="FY205" s="20"/>
      <c r="FZ205" s="22"/>
      <c r="GA205" s="21"/>
      <c r="GB205" s="21"/>
      <c r="GC205" s="21"/>
    </row>
    <row r="206" spans="1:185" x14ac:dyDescent="0.2">
      <c r="A206" s="20"/>
      <c r="B206" s="22"/>
      <c r="C206" s="21"/>
      <c r="D206" s="21"/>
      <c r="E206" s="21"/>
      <c r="G206" s="20"/>
      <c r="H206" s="22"/>
      <c r="I206" s="21"/>
      <c r="J206" s="21"/>
      <c r="K206" s="21"/>
      <c r="M206" s="20"/>
      <c r="N206" s="22"/>
      <c r="O206" s="21"/>
      <c r="P206" s="21"/>
      <c r="Q206" s="21"/>
      <c r="S206" s="20"/>
      <c r="T206" s="22"/>
      <c r="U206" s="21"/>
      <c r="V206" s="21"/>
      <c r="W206" s="21"/>
      <c r="Y206" s="20"/>
      <c r="Z206" s="22"/>
      <c r="AA206" s="21"/>
      <c r="AB206" s="21"/>
      <c r="AC206" s="21"/>
      <c r="AE206" s="20"/>
      <c r="AF206" s="22"/>
      <c r="AG206" s="21"/>
      <c r="AH206" s="21"/>
      <c r="AI206" s="21"/>
      <c r="AK206" s="20"/>
      <c r="AL206" s="22"/>
      <c r="AM206" s="21"/>
      <c r="AN206" s="21"/>
      <c r="AO206" s="21"/>
      <c r="AQ206" s="20"/>
      <c r="AR206" s="22"/>
      <c r="AS206" s="21"/>
      <c r="AT206" s="21"/>
      <c r="AU206" s="21"/>
      <c r="AW206" s="20"/>
      <c r="AX206" s="22"/>
      <c r="AY206" s="21"/>
      <c r="AZ206" s="21"/>
      <c r="BA206" s="21"/>
      <c r="BC206" s="20"/>
      <c r="BD206" s="22"/>
      <c r="BE206" s="21"/>
      <c r="BF206" s="21"/>
      <c r="BG206" s="21"/>
      <c r="BI206" s="20"/>
      <c r="BJ206" s="22"/>
      <c r="BK206" s="21"/>
      <c r="BL206" s="21"/>
      <c r="BM206" s="21"/>
      <c r="BO206" s="20"/>
      <c r="BP206" s="22"/>
      <c r="BQ206" s="21"/>
      <c r="BR206" s="21"/>
      <c r="BS206" s="21"/>
      <c r="BU206" s="20"/>
      <c r="BV206" s="22"/>
      <c r="BW206" s="21"/>
      <c r="BX206" s="21"/>
      <c r="BY206" s="21"/>
      <c r="CA206" s="20"/>
      <c r="CB206" s="22"/>
      <c r="CC206" s="21"/>
      <c r="CD206" s="21"/>
      <c r="CE206" s="21"/>
      <c r="CG206" s="20"/>
      <c r="CH206" s="22"/>
      <c r="CI206" s="21"/>
      <c r="CJ206" s="21"/>
      <c r="CK206" s="21"/>
      <c r="CM206" s="20"/>
      <c r="CN206" s="22"/>
      <c r="CO206" s="21"/>
      <c r="CP206" s="21"/>
      <c r="CQ206" s="21"/>
      <c r="CS206" s="20"/>
      <c r="CT206" s="22"/>
      <c r="CU206" s="21"/>
      <c r="CV206" s="21"/>
      <c r="CW206" s="21"/>
      <c r="CY206" s="20"/>
      <c r="CZ206" s="22"/>
      <c r="DA206" s="21"/>
      <c r="DB206" s="21"/>
      <c r="DC206" s="21"/>
      <c r="DE206" s="20"/>
      <c r="DF206" s="22"/>
      <c r="DG206" s="21"/>
      <c r="DH206" s="21"/>
      <c r="DI206" s="21"/>
      <c r="DK206" s="20"/>
      <c r="DL206" s="22"/>
      <c r="DM206" s="21"/>
      <c r="DN206" s="21"/>
      <c r="DO206" s="21"/>
      <c r="DQ206" s="20"/>
      <c r="DR206" s="22"/>
      <c r="DS206" s="21"/>
      <c r="DT206" s="21"/>
      <c r="DU206" s="21"/>
      <c r="DW206" s="20"/>
      <c r="DX206" s="22"/>
      <c r="DY206" s="21"/>
      <c r="DZ206" s="21"/>
      <c r="EA206" s="21"/>
      <c r="EC206" s="20"/>
      <c r="ED206" s="22"/>
      <c r="EE206" s="21"/>
      <c r="EF206" s="21"/>
      <c r="EG206" s="21"/>
      <c r="EI206" s="20"/>
      <c r="EJ206" s="22"/>
      <c r="EK206" s="21"/>
      <c r="EL206" s="21"/>
      <c r="EM206" s="21"/>
      <c r="EO206" s="20"/>
      <c r="EP206" s="22"/>
      <c r="EQ206" s="21"/>
      <c r="ER206" s="21"/>
      <c r="ES206" s="21"/>
      <c r="EU206" s="20"/>
      <c r="EV206" s="22"/>
      <c r="EW206" s="21"/>
      <c r="EX206" s="21"/>
      <c r="EY206" s="21"/>
      <c r="FA206" s="20"/>
      <c r="FB206" s="22"/>
      <c r="FC206" s="21"/>
      <c r="FD206" s="21"/>
      <c r="FE206" s="21"/>
      <c r="FG206" s="20"/>
      <c r="FH206" s="22"/>
      <c r="FI206" s="21"/>
      <c r="FJ206" s="21"/>
      <c r="FK206" s="21"/>
      <c r="FM206" s="20"/>
      <c r="FN206" s="22"/>
      <c r="FO206" s="21"/>
      <c r="FP206" s="21"/>
      <c r="FQ206" s="21"/>
      <c r="FS206" s="20"/>
      <c r="FT206" s="22"/>
      <c r="FU206" s="21"/>
      <c r="FV206" s="21"/>
      <c r="FW206" s="21"/>
      <c r="FY206" s="20"/>
      <c r="FZ206" s="22"/>
      <c r="GA206" s="21"/>
      <c r="GB206" s="21"/>
      <c r="GC206" s="21"/>
    </row>
    <row r="207" spans="1:185" x14ac:dyDescent="0.2">
      <c r="A207" s="20"/>
      <c r="B207" s="22"/>
      <c r="C207" s="21"/>
      <c r="D207" s="21"/>
      <c r="E207" s="21"/>
      <c r="G207" s="20"/>
      <c r="H207" s="22"/>
      <c r="I207" s="21"/>
      <c r="J207" s="21"/>
      <c r="K207" s="21"/>
      <c r="M207" s="20"/>
      <c r="N207" s="22"/>
      <c r="O207" s="21"/>
      <c r="P207" s="21"/>
      <c r="Q207" s="21"/>
      <c r="S207" s="20"/>
      <c r="T207" s="22"/>
      <c r="U207" s="21"/>
      <c r="V207" s="21"/>
      <c r="W207" s="21"/>
      <c r="Y207" s="20"/>
      <c r="Z207" s="22"/>
      <c r="AA207" s="21"/>
      <c r="AB207" s="21"/>
      <c r="AC207" s="21"/>
      <c r="AE207" s="20"/>
      <c r="AF207" s="22"/>
      <c r="AG207" s="21"/>
      <c r="AH207" s="21"/>
      <c r="AI207" s="21"/>
      <c r="AK207" s="20"/>
      <c r="AL207" s="22"/>
      <c r="AM207" s="21"/>
      <c r="AN207" s="21"/>
      <c r="AO207" s="21"/>
      <c r="AQ207" s="20"/>
      <c r="AR207" s="22"/>
      <c r="AS207" s="21"/>
      <c r="AT207" s="21"/>
      <c r="AU207" s="21"/>
      <c r="AW207" s="20"/>
      <c r="AX207" s="22"/>
      <c r="AY207" s="21"/>
      <c r="AZ207" s="21"/>
      <c r="BA207" s="21"/>
      <c r="BC207" s="20"/>
      <c r="BD207" s="22"/>
      <c r="BE207" s="21"/>
      <c r="BF207" s="21"/>
      <c r="BG207" s="21"/>
      <c r="BI207" s="20"/>
      <c r="BJ207" s="22"/>
      <c r="BK207" s="21"/>
      <c r="BL207" s="21"/>
      <c r="BM207" s="21"/>
      <c r="BO207" s="20"/>
      <c r="BP207" s="22"/>
      <c r="BQ207" s="21"/>
      <c r="BR207" s="21"/>
      <c r="BS207" s="21"/>
      <c r="BU207" s="20"/>
      <c r="BV207" s="22"/>
      <c r="BW207" s="21"/>
      <c r="BX207" s="21"/>
      <c r="BY207" s="21"/>
      <c r="CA207" s="20"/>
      <c r="CB207" s="22"/>
      <c r="CC207" s="21"/>
      <c r="CD207" s="21"/>
      <c r="CE207" s="21"/>
      <c r="CG207" s="20"/>
      <c r="CH207" s="22"/>
      <c r="CI207" s="21"/>
      <c r="CJ207" s="21"/>
      <c r="CK207" s="21"/>
      <c r="CM207" s="20"/>
      <c r="CN207" s="22"/>
      <c r="CO207" s="21"/>
      <c r="CP207" s="21"/>
      <c r="CQ207" s="21"/>
      <c r="CS207" s="20"/>
      <c r="CT207" s="22"/>
      <c r="CU207" s="21"/>
      <c r="CV207" s="21"/>
      <c r="CW207" s="21"/>
      <c r="CY207" s="20"/>
      <c r="CZ207" s="22"/>
      <c r="DA207" s="21"/>
      <c r="DB207" s="21"/>
      <c r="DC207" s="21"/>
      <c r="DE207" s="20"/>
      <c r="DF207" s="22"/>
      <c r="DG207" s="21"/>
      <c r="DH207" s="21"/>
      <c r="DI207" s="21"/>
      <c r="DK207" s="20"/>
      <c r="DL207" s="22"/>
      <c r="DM207" s="21"/>
      <c r="DN207" s="21"/>
      <c r="DO207" s="21"/>
      <c r="DQ207" s="20"/>
      <c r="DR207" s="22"/>
      <c r="DS207" s="21"/>
      <c r="DT207" s="21"/>
      <c r="DU207" s="21"/>
      <c r="DW207" s="20"/>
      <c r="DX207" s="22"/>
      <c r="DY207" s="21"/>
      <c r="DZ207" s="21"/>
      <c r="EA207" s="21"/>
      <c r="EC207" s="20"/>
      <c r="ED207" s="22"/>
      <c r="EE207" s="21"/>
      <c r="EF207" s="21"/>
      <c r="EG207" s="21"/>
      <c r="EI207" s="20"/>
      <c r="EJ207" s="22"/>
      <c r="EK207" s="21"/>
      <c r="EL207" s="21"/>
      <c r="EM207" s="21"/>
      <c r="EO207" s="20"/>
      <c r="EP207" s="22"/>
      <c r="EQ207" s="21"/>
      <c r="ER207" s="21"/>
      <c r="ES207" s="21"/>
      <c r="EU207" s="20"/>
      <c r="EV207" s="22"/>
      <c r="EW207" s="21"/>
      <c r="EX207" s="21"/>
      <c r="EY207" s="21"/>
      <c r="FA207" s="20"/>
      <c r="FB207" s="22"/>
      <c r="FC207" s="21"/>
      <c r="FD207" s="21"/>
      <c r="FE207" s="21"/>
      <c r="FG207" s="20"/>
      <c r="FH207" s="22"/>
      <c r="FI207" s="21"/>
      <c r="FJ207" s="21"/>
      <c r="FK207" s="21"/>
      <c r="FM207" s="20"/>
      <c r="FN207" s="22"/>
      <c r="FO207" s="21"/>
      <c r="FP207" s="21"/>
      <c r="FQ207" s="21"/>
      <c r="FS207" s="20"/>
      <c r="FT207" s="22"/>
      <c r="FU207" s="21"/>
      <c r="FV207" s="21"/>
      <c r="FW207" s="21"/>
      <c r="FY207" s="20"/>
      <c r="FZ207" s="22"/>
      <c r="GA207" s="21"/>
      <c r="GB207" s="21"/>
      <c r="GC207" s="21"/>
    </row>
    <row r="208" spans="1:185" x14ac:dyDescent="0.2">
      <c r="A208" s="20"/>
      <c r="B208" s="22"/>
      <c r="C208" s="21"/>
      <c r="D208" s="21"/>
      <c r="E208" s="21"/>
      <c r="G208" s="20"/>
      <c r="H208" s="22"/>
      <c r="I208" s="21"/>
      <c r="J208" s="21"/>
      <c r="K208" s="21"/>
      <c r="M208" s="20"/>
      <c r="N208" s="22"/>
      <c r="O208" s="21"/>
      <c r="P208" s="21"/>
      <c r="Q208" s="21"/>
      <c r="S208" s="20"/>
      <c r="T208" s="22"/>
      <c r="U208" s="21"/>
      <c r="V208" s="21"/>
      <c r="W208" s="21"/>
      <c r="Y208" s="20"/>
      <c r="Z208" s="22"/>
      <c r="AA208" s="21"/>
      <c r="AB208" s="21"/>
      <c r="AC208" s="21"/>
      <c r="AE208" s="20"/>
      <c r="AF208" s="22"/>
      <c r="AG208" s="21"/>
      <c r="AH208" s="21"/>
      <c r="AI208" s="21"/>
      <c r="AK208" s="20"/>
      <c r="AL208" s="22"/>
      <c r="AM208" s="21"/>
      <c r="AN208" s="21"/>
      <c r="AO208" s="21"/>
      <c r="AQ208" s="20"/>
      <c r="AR208" s="22"/>
      <c r="AS208" s="21"/>
      <c r="AT208" s="21"/>
      <c r="AU208" s="21"/>
      <c r="AW208" s="20"/>
      <c r="AX208" s="22"/>
      <c r="AY208" s="21"/>
      <c r="AZ208" s="21"/>
      <c r="BA208" s="21"/>
      <c r="BC208" s="20"/>
      <c r="BD208" s="22"/>
      <c r="BE208" s="21"/>
      <c r="BF208" s="21"/>
      <c r="BG208" s="21"/>
      <c r="BI208" s="20"/>
      <c r="BJ208" s="22"/>
      <c r="BK208" s="21"/>
      <c r="BL208" s="21"/>
      <c r="BM208" s="21"/>
      <c r="BO208" s="20"/>
      <c r="BP208" s="22"/>
      <c r="BQ208" s="21"/>
      <c r="BR208" s="21"/>
      <c r="BS208" s="21"/>
      <c r="BU208" s="20"/>
      <c r="BV208" s="22"/>
      <c r="BW208" s="21"/>
      <c r="BX208" s="21"/>
      <c r="BY208" s="21"/>
      <c r="CA208" s="20"/>
      <c r="CB208" s="22"/>
      <c r="CC208" s="21"/>
      <c r="CD208" s="21"/>
      <c r="CE208" s="21"/>
      <c r="CG208" s="20"/>
      <c r="CH208" s="22"/>
      <c r="CI208" s="21"/>
      <c r="CJ208" s="21"/>
      <c r="CK208" s="21"/>
      <c r="CM208" s="20"/>
      <c r="CN208" s="22"/>
      <c r="CO208" s="21"/>
      <c r="CP208" s="21"/>
      <c r="CQ208" s="21"/>
      <c r="CS208" s="20"/>
      <c r="CT208" s="22"/>
      <c r="CU208" s="21"/>
      <c r="CV208" s="21"/>
      <c r="CW208" s="21"/>
      <c r="CY208" s="20"/>
      <c r="CZ208" s="22"/>
      <c r="DA208" s="21"/>
      <c r="DB208" s="21"/>
      <c r="DC208" s="21"/>
      <c r="DE208" s="20"/>
      <c r="DF208" s="22"/>
      <c r="DG208" s="21"/>
      <c r="DH208" s="21"/>
      <c r="DI208" s="21"/>
      <c r="DK208" s="20"/>
      <c r="DL208" s="22"/>
      <c r="DM208" s="21"/>
      <c r="DN208" s="21"/>
      <c r="DO208" s="21"/>
      <c r="DQ208" s="20"/>
      <c r="DR208" s="22"/>
      <c r="DS208" s="21"/>
      <c r="DT208" s="21"/>
      <c r="DU208" s="21"/>
      <c r="DW208" s="20"/>
      <c r="DX208" s="22"/>
      <c r="DY208" s="21"/>
      <c r="DZ208" s="21"/>
      <c r="EA208" s="21"/>
      <c r="EC208" s="20"/>
      <c r="ED208" s="22"/>
      <c r="EE208" s="21"/>
      <c r="EF208" s="21"/>
      <c r="EG208" s="21"/>
      <c r="EI208" s="20"/>
      <c r="EJ208" s="22"/>
      <c r="EK208" s="21"/>
      <c r="EL208" s="21"/>
      <c r="EM208" s="21"/>
      <c r="EO208" s="20"/>
      <c r="EP208" s="22"/>
      <c r="EQ208" s="21"/>
      <c r="ER208" s="21"/>
      <c r="ES208" s="21"/>
      <c r="EU208" s="20"/>
      <c r="EV208" s="22"/>
      <c r="EW208" s="21"/>
      <c r="EX208" s="21"/>
      <c r="EY208" s="21"/>
      <c r="FA208" s="20"/>
      <c r="FB208" s="22"/>
      <c r="FC208" s="21"/>
      <c r="FD208" s="21"/>
      <c r="FE208" s="21"/>
      <c r="FG208" s="20"/>
      <c r="FH208" s="22"/>
      <c r="FI208" s="21"/>
      <c r="FJ208" s="21"/>
      <c r="FK208" s="21"/>
      <c r="FM208" s="20"/>
      <c r="FN208" s="22"/>
      <c r="FO208" s="21"/>
      <c r="FP208" s="21"/>
      <c r="FQ208" s="21"/>
      <c r="FS208" s="20"/>
      <c r="FT208" s="22"/>
      <c r="FU208" s="21"/>
      <c r="FV208" s="21"/>
      <c r="FW208" s="21"/>
      <c r="FY208" s="20"/>
      <c r="FZ208" s="22"/>
      <c r="GA208" s="21"/>
      <c r="GB208" s="21"/>
      <c r="GC208" s="21"/>
    </row>
    <row r="209" spans="1:185" x14ac:dyDescent="0.2">
      <c r="A209" s="20"/>
      <c r="B209" s="22"/>
      <c r="C209" s="21"/>
      <c r="D209" s="21"/>
      <c r="E209" s="21"/>
      <c r="G209" s="20"/>
      <c r="H209" s="22"/>
      <c r="I209" s="21"/>
      <c r="J209" s="21"/>
      <c r="K209" s="21"/>
      <c r="M209" s="20"/>
      <c r="N209" s="22"/>
      <c r="O209" s="21"/>
      <c r="P209" s="21"/>
      <c r="Q209" s="21"/>
      <c r="S209" s="20"/>
      <c r="T209" s="22"/>
      <c r="U209" s="21"/>
      <c r="V209" s="21"/>
      <c r="W209" s="21"/>
      <c r="Y209" s="20"/>
      <c r="Z209" s="22"/>
      <c r="AA209" s="21"/>
      <c r="AB209" s="21"/>
      <c r="AC209" s="21"/>
      <c r="AE209" s="20"/>
      <c r="AF209" s="22"/>
      <c r="AG209" s="21"/>
      <c r="AH209" s="21"/>
      <c r="AI209" s="21"/>
      <c r="AK209" s="20"/>
      <c r="AL209" s="22"/>
      <c r="AM209" s="21"/>
      <c r="AN209" s="21"/>
      <c r="AO209" s="21"/>
      <c r="AQ209" s="20"/>
      <c r="AR209" s="22"/>
      <c r="AS209" s="21"/>
      <c r="AT209" s="21"/>
      <c r="AU209" s="21"/>
      <c r="AW209" s="20"/>
      <c r="AX209" s="22"/>
      <c r="AY209" s="21"/>
      <c r="AZ209" s="21"/>
      <c r="BA209" s="21"/>
      <c r="BC209" s="20"/>
      <c r="BD209" s="22"/>
      <c r="BE209" s="21"/>
      <c r="BF209" s="21"/>
      <c r="BG209" s="21"/>
      <c r="BI209" s="20"/>
      <c r="BJ209" s="22"/>
      <c r="BK209" s="21"/>
      <c r="BL209" s="21"/>
      <c r="BM209" s="21"/>
      <c r="BO209" s="20"/>
      <c r="BP209" s="22"/>
      <c r="BQ209" s="21"/>
      <c r="BR209" s="21"/>
      <c r="BS209" s="21"/>
      <c r="BU209" s="20"/>
      <c r="BV209" s="22"/>
      <c r="BW209" s="21"/>
      <c r="BX209" s="21"/>
      <c r="BY209" s="21"/>
      <c r="CA209" s="20"/>
      <c r="CB209" s="22"/>
      <c r="CC209" s="21"/>
      <c r="CD209" s="21"/>
      <c r="CE209" s="21"/>
      <c r="CG209" s="20"/>
      <c r="CH209" s="22"/>
      <c r="CI209" s="21"/>
      <c r="CJ209" s="21"/>
      <c r="CK209" s="21"/>
      <c r="CM209" s="20"/>
      <c r="CN209" s="22"/>
      <c r="CO209" s="21"/>
      <c r="CP209" s="21"/>
      <c r="CQ209" s="21"/>
      <c r="CS209" s="20"/>
      <c r="CT209" s="22"/>
      <c r="CU209" s="21"/>
      <c r="CV209" s="21"/>
      <c r="CW209" s="21"/>
      <c r="CY209" s="20"/>
      <c r="CZ209" s="22"/>
      <c r="DA209" s="21"/>
      <c r="DB209" s="21"/>
      <c r="DC209" s="21"/>
      <c r="DE209" s="20"/>
      <c r="DF209" s="22"/>
      <c r="DG209" s="21"/>
      <c r="DH209" s="21"/>
      <c r="DI209" s="21"/>
      <c r="DK209" s="20"/>
      <c r="DL209" s="22"/>
      <c r="DM209" s="21"/>
      <c r="DN209" s="21"/>
      <c r="DO209" s="21"/>
      <c r="DQ209" s="20"/>
      <c r="DR209" s="22"/>
      <c r="DS209" s="21"/>
      <c r="DT209" s="21"/>
      <c r="DU209" s="21"/>
      <c r="DW209" s="20"/>
      <c r="DX209" s="22"/>
      <c r="DY209" s="21"/>
      <c r="DZ209" s="21"/>
      <c r="EA209" s="21"/>
      <c r="EC209" s="20"/>
      <c r="ED209" s="22"/>
      <c r="EE209" s="21"/>
      <c r="EF209" s="21"/>
      <c r="EG209" s="21"/>
      <c r="EI209" s="20"/>
      <c r="EJ209" s="22"/>
      <c r="EK209" s="21"/>
      <c r="EL209" s="21"/>
      <c r="EM209" s="21"/>
      <c r="EO209" s="20"/>
      <c r="EP209" s="22"/>
      <c r="EQ209" s="21"/>
      <c r="ER209" s="21"/>
      <c r="ES209" s="21"/>
      <c r="EU209" s="20"/>
      <c r="EV209" s="22"/>
      <c r="EW209" s="21"/>
      <c r="EX209" s="21"/>
      <c r="EY209" s="21"/>
      <c r="FA209" s="20"/>
      <c r="FB209" s="22"/>
      <c r="FC209" s="21"/>
      <c r="FD209" s="21"/>
      <c r="FE209" s="21"/>
      <c r="FG209" s="20"/>
      <c r="FH209" s="22"/>
      <c r="FI209" s="21"/>
      <c r="FJ209" s="21"/>
      <c r="FK209" s="21"/>
      <c r="FM209" s="20"/>
      <c r="FN209" s="22"/>
      <c r="FO209" s="21"/>
      <c r="FP209" s="21"/>
      <c r="FQ209" s="21"/>
      <c r="FS209" s="20"/>
      <c r="FT209" s="22"/>
      <c r="FU209" s="21"/>
      <c r="FV209" s="21"/>
      <c r="FW209" s="21"/>
      <c r="FY209" s="20"/>
      <c r="FZ209" s="22"/>
      <c r="GA209" s="21"/>
      <c r="GB209" s="21"/>
      <c r="GC209" s="21"/>
    </row>
    <row r="210" spans="1:185" x14ac:dyDescent="0.2">
      <c r="A210" s="20"/>
      <c r="B210" s="22"/>
      <c r="C210" s="21"/>
      <c r="D210" s="21"/>
      <c r="E210" s="21"/>
      <c r="G210" s="20"/>
      <c r="H210" s="22"/>
      <c r="I210" s="21"/>
      <c r="J210" s="21"/>
      <c r="K210" s="21"/>
      <c r="M210" s="20"/>
      <c r="N210" s="22"/>
      <c r="O210" s="21"/>
      <c r="P210" s="21"/>
      <c r="Q210" s="21"/>
      <c r="S210" s="20"/>
      <c r="T210" s="22"/>
      <c r="U210" s="21"/>
      <c r="V210" s="21"/>
      <c r="W210" s="21"/>
      <c r="Y210" s="20"/>
      <c r="Z210" s="22"/>
      <c r="AA210" s="21"/>
      <c r="AB210" s="21"/>
      <c r="AC210" s="21"/>
      <c r="AE210" s="20"/>
      <c r="AF210" s="22"/>
      <c r="AG210" s="21"/>
      <c r="AH210" s="21"/>
      <c r="AI210" s="21"/>
      <c r="AK210" s="20"/>
      <c r="AL210" s="22"/>
      <c r="AM210" s="21"/>
      <c r="AN210" s="21"/>
      <c r="AO210" s="21"/>
      <c r="AQ210" s="20"/>
      <c r="AR210" s="22"/>
      <c r="AS210" s="21"/>
      <c r="AT210" s="21"/>
      <c r="AU210" s="21"/>
      <c r="AW210" s="20"/>
      <c r="AX210" s="22"/>
      <c r="AY210" s="21"/>
      <c r="AZ210" s="21"/>
      <c r="BA210" s="21"/>
      <c r="BC210" s="20"/>
      <c r="BD210" s="22"/>
      <c r="BE210" s="21"/>
      <c r="BF210" s="21"/>
      <c r="BG210" s="21"/>
      <c r="BI210" s="20"/>
      <c r="BJ210" s="22"/>
      <c r="BK210" s="21"/>
      <c r="BL210" s="21"/>
      <c r="BM210" s="21"/>
      <c r="BO210" s="20"/>
      <c r="BP210" s="22"/>
      <c r="BQ210" s="21"/>
      <c r="BR210" s="21"/>
      <c r="BS210" s="21"/>
      <c r="BU210" s="20"/>
      <c r="BV210" s="22"/>
      <c r="BW210" s="21"/>
      <c r="BX210" s="21"/>
      <c r="BY210" s="21"/>
      <c r="CA210" s="20"/>
      <c r="CB210" s="22"/>
      <c r="CC210" s="21"/>
      <c r="CD210" s="21"/>
      <c r="CE210" s="21"/>
      <c r="CG210" s="20"/>
      <c r="CH210" s="22"/>
      <c r="CI210" s="21"/>
      <c r="CJ210" s="21"/>
      <c r="CK210" s="21"/>
      <c r="CM210" s="20"/>
      <c r="CN210" s="22"/>
      <c r="CO210" s="21"/>
      <c r="CP210" s="21"/>
      <c r="CQ210" s="21"/>
      <c r="CS210" s="20"/>
      <c r="CT210" s="22"/>
      <c r="CU210" s="21"/>
      <c r="CV210" s="21"/>
      <c r="CW210" s="21"/>
      <c r="CY210" s="20"/>
      <c r="CZ210" s="22"/>
      <c r="DA210" s="21"/>
      <c r="DB210" s="21"/>
      <c r="DC210" s="21"/>
      <c r="DE210" s="20"/>
      <c r="DF210" s="22"/>
      <c r="DG210" s="21"/>
      <c r="DH210" s="21"/>
      <c r="DI210" s="21"/>
      <c r="DK210" s="20"/>
      <c r="DL210" s="22"/>
      <c r="DM210" s="21"/>
      <c r="DN210" s="21"/>
      <c r="DO210" s="21"/>
      <c r="DQ210" s="20"/>
      <c r="DR210" s="22"/>
      <c r="DS210" s="21"/>
      <c r="DT210" s="21"/>
      <c r="DU210" s="21"/>
      <c r="DW210" s="20"/>
      <c r="DX210" s="22"/>
      <c r="DY210" s="21"/>
      <c r="DZ210" s="21"/>
      <c r="EA210" s="21"/>
      <c r="EC210" s="20"/>
      <c r="ED210" s="22"/>
      <c r="EE210" s="21"/>
      <c r="EF210" s="21"/>
      <c r="EG210" s="21"/>
      <c r="EI210" s="20"/>
      <c r="EJ210" s="22"/>
      <c r="EK210" s="21"/>
      <c r="EL210" s="21"/>
      <c r="EM210" s="21"/>
      <c r="EO210" s="20"/>
      <c r="EP210" s="22"/>
      <c r="EQ210" s="21"/>
      <c r="ER210" s="21"/>
      <c r="ES210" s="21"/>
      <c r="EU210" s="20"/>
      <c r="EV210" s="22"/>
      <c r="EW210" s="21"/>
      <c r="EX210" s="21"/>
      <c r="EY210" s="21"/>
      <c r="FA210" s="20"/>
      <c r="FB210" s="22"/>
      <c r="FC210" s="21"/>
      <c r="FD210" s="21"/>
      <c r="FE210" s="21"/>
      <c r="FG210" s="20"/>
      <c r="FH210" s="22"/>
      <c r="FI210" s="21"/>
      <c r="FJ210" s="21"/>
      <c r="FK210" s="21"/>
      <c r="FM210" s="20"/>
      <c r="FN210" s="22"/>
      <c r="FO210" s="21"/>
      <c r="FP210" s="21"/>
      <c r="FQ210" s="21"/>
      <c r="FS210" s="20"/>
      <c r="FT210" s="22"/>
      <c r="FU210" s="21"/>
      <c r="FV210" s="21"/>
      <c r="FW210" s="21"/>
      <c r="FY210" s="20"/>
      <c r="FZ210" s="22"/>
      <c r="GA210" s="21"/>
      <c r="GB210" s="21"/>
      <c r="GC210" s="21"/>
    </row>
    <row r="211" spans="1:185" x14ac:dyDescent="0.2">
      <c r="A211" s="20"/>
      <c r="B211" s="22"/>
      <c r="C211" s="21"/>
      <c r="D211" s="21"/>
      <c r="E211" s="21"/>
      <c r="G211" s="20"/>
      <c r="H211" s="22"/>
      <c r="I211" s="21"/>
      <c r="J211" s="21"/>
      <c r="K211" s="21"/>
      <c r="M211" s="20"/>
      <c r="N211" s="22"/>
      <c r="O211" s="21"/>
      <c r="P211" s="21"/>
      <c r="Q211" s="21"/>
      <c r="S211" s="20"/>
      <c r="T211" s="22"/>
      <c r="U211" s="21"/>
      <c r="V211" s="21"/>
      <c r="W211" s="21"/>
      <c r="Y211" s="20"/>
      <c r="Z211" s="22"/>
      <c r="AA211" s="21"/>
      <c r="AB211" s="21"/>
      <c r="AC211" s="21"/>
      <c r="AE211" s="20"/>
      <c r="AF211" s="22"/>
      <c r="AG211" s="21"/>
      <c r="AH211" s="21"/>
      <c r="AI211" s="21"/>
      <c r="AK211" s="20"/>
      <c r="AL211" s="22"/>
      <c r="AM211" s="21"/>
      <c r="AN211" s="21"/>
      <c r="AO211" s="21"/>
      <c r="AQ211" s="20"/>
      <c r="AR211" s="22"/>
      <c r="AS211" s="21"/>
      <c r="AT211" s="21"/>
      <c r="AU211" s="21"/>
      <c r="AW211" s="20"/>
      <c r="AX211" s="22"/>
      <c r="AY211" s="21"/>
      <c r="AZ211" s="21"/>
      <c r="BA211" s="21"/>
      <c r="BC211" s="20"/>
      <c r="BD211" s="22"/>
      <c r="BE211" s="21"/>
      <c r="BF211" s="21"/>
      <c r="BG211" s="21"/>
      <c r="BI211" s="20"/>
      <c r="BJ211" s="22"/>
      <c r="BK211" s="21"/>
      <c r="BL211" s="21"/>
      <c r="BM211" s="21"/>
      <c r="BO211" s="20"/>
      <c r="BP211" s="22"/>
      <c r="BQ211" s="21"/>
      <c r="BR211" s="21"/>
      <c r="BS211" s="21"/>
      <c r="BU211" s="20"/>
      <c r="BV211" s="22"/>
      <c r="BW211" s="21"/>
      <c r="BX211" s="21"/>
      <c r="BY211" s="21"/>
      <c r="CA211" s="20"/>
      <c r="CB211" s="22"/>
      <c r="CC211" s="21"/>
      <c r="CD211" s="21"/>
      <c r="CE211" s="21"/>
      <c r="CG211" s="20"/>
      <c r="CH211" s="22"/>
      <c r="CI211" s="21"/>
      <c r="CJ211" s="21"/>
      <c r="CK211" s="21"/>
      <c r="CM211" s="20"/>
      <c r="CN211" s="22"/>
      <c r="CO211" s="21"/>
      <c r="CP211" s="21"/>
      <c r="CQ211" s="21"/>
      <c r="CS211" s="20"/>
      <c r="CT211" s="22"/>
      <c r="CU211" s="21"/>
      <c r="CV211" s="21"/>
      <c r="CW211" s="21"/>
      <c r="CY211" s="20"/>
      <c r="CZ211" s="22"/>
      <c r="DA211" s="21"/>
      <c r="DB211" s="21"/>
      <c r="DC211" s="21"/>
      <c r="DE211" s="20"/>
      <c r="DF211" s="22"/>
      <c r="DG211" s="21"/>
      <c r="DH211" s="21"/>
      <c r="DI211" s="21"/>
      <c r="DK211" s="20"/>
      <c r="DL211" s="22"/>
      <c r="DM211" s="21"/>
      <c r="DN211" s="21"/>
      <c r="DO211" s="21"/>
      <c r="DQ211" s="20"/>
      <c r="DR211" s="22"/>
      <c r="DS211" s="21"/>
      <c r="DT211" s="21"/>
      <c r="DU211" s="21"/>
      <c r="DW211" s="20"/>
      <c r="DX211" s="22"/>
      <c r="DY211" s="21"/>
      <c r="DZ211" s="21"/>
      <c r="EA211" s="21"/>
      <c r="EC211" s="20"/>
      <c r="ED211" s="22"/>
      <c r="EE211" s="21"/>
      <c r="EF211" s="21"/>
      <c r="EG211" s="21"/>
      <c r="EI211" s="20"/>
      <c r="EJ211" s="22"/>
      <c r="EK211" s="21"/>
      <c r="EL211" s="21"/>
      <c r="EM211" s="21"/>
      <c r="EO211" s="20"/>
      <c r="EP211" s="22"/>
      <c r="EQ211" s="21"/>
      <c r="ER211" s="21"/>
      <c r="ES211" s="21"/>
      <c r="EU211" s="20"/>
      <c r="EV211" s="22"/>
      <c r="EW211" s="21"/>
      <c r="EX211" s="21"/>
      <c r="EY211" s="21"/>
      <c r="FA211" s="20"/>
      <c r="FB211" s="22"/>
      <c r="FC211" s="21"/>
      <c r="FD211" s="21"/>
      <c r="FE211" s="21"/>
      <c r="FG211" s="20"/>
      <c r="FH211" s="22"/>
      <c r="FI211" s="21"/>
      <c r="FJ211" s="21"/>
      <c r="FK211" s="21"/>
      <c r="FM211" s="20"/>
      <c r="FN211" s="22"/>
      <c r="FO211" s="21"/>
      <c r="FP211" s="21"/>
      <c r="FQ211" s="21"/>
      <c r="FS211" s="20"/>
      <c r="FT211" s="22"/>
      <c r="FU211" s="21"/>
      <c r="FV211" s="21"/>
      <c r="FW211" s="21"/>
      <c r="FY211" s="20"/>
      <c r="FZ211" s="22"/>
      <c r="GA211" s="21"/>
      <c r="GB211" s="21"/>
      <c r="GC211" s="21"/>
    </row>
    <row r="212" spans="1:185" x14ac:dyDescent="0.2">
      <c r="A212" s="20"/>
      <c r="B212" s="22"/>
      <c r="C212" s="21"/>
      <c r="D212" s="21"/>
      <c r="E212" s="21"/>
      <c r="G212" s="20"/>
      <c r="H212" s="22"/>
      <c r="I212" s="21"/>
      <c r="J212" s="21"/>
      <c r="K212" s="21"/>
      <c r="M212" s="20"/>
      <c r="N212" s="22"/>
      <c r="O212" s="21"/>
      <c r="P212" s="21"/>
      <c r="Q212" s="21"/>
      <c r="S212" s="20"/>
      <c r="T212" s="22"/>
      <c r="U212" s="21"/>
      <c r="V212" s="21"/>
      <c r="W212" s="21"/>
      <c r="Y212" s="20"/>
      <c r="Z212" s="22"/>
      <c r="AA212" s="21"/>
      <c r="AB212" s="21"/>
      <c r="AC212" s="21"/>
      <c r="AE212" s="20"/>
      <c r="AF212" s="22"/>
      <c r="AG212" s="21"/>
      <c r="AH212" s="21"/>
      <c r="AI212" s="21"/>
      <c r="AK212" s="20"/>
      <c r="AL212" s="22"/>
      <c r="AM212" s="21"/>
      <c r="AN212" s="21"/>
      <c r="AO212" s="21"/>
      <c r="AQ212" s="20"/>
      <c r="AR212" s="22"/>
      <c r="AS212" s="21"/>
      <c r="AT212" s="21"/>
      <c r="AU212" s="21"/>
      <c r="AW212" s="20"/>
      <c r="AX212" s="22"/>
      <c r="AY212" s="21"/>
      <c r="AZ212" s="21"/>
      <c r="BA212" s="21"/>
      <c r="BC212" s="20"/>
      <c r="BD212" s="22"/>
      <c r="BE212" s="21"/>
      <c r="BF212" s="21"/>
      <c r="BG212" s="21"/>
      <c r="BI212" s="20"/>
      <c r="BJ212" s="22"/>
      <c r="BK212" s="21"/>
      <c r="BL212" s="21"/>
      <c r="BM212" s="21"/>
      <c r="BO212" s="20"/>
      <c r="BP212" s="22"/>
      <c r="BQ212" s="21"/>
      <c r="BR212" s="21"/>
      <c r="BS212" s="21"/>
      <c r="BU212" s="20"/>
      <c r="BV212" s="22"/>
      <c r="BW212" s="21"/>
      <c r="BX212" s="21"/>
      <c r="BY212" s="21"/>
      <c r="CA212" s="20"/>
      <c r="CB212" s="22"/>
      <c r="CC212" s="21"/>
      <c r="CD212" s="21"/>
      <c r="CE212" s="21"/>
      <c r="CG212" s="20"/>
      <c r="CH212" s="22"/>
      <c r="CI212" s="21"/>
      <c r="CJ212" s="21"/>
      <c r="CK212" s="21"/>
      <c r="CM212" s="20"/>
      <c r="CN212" s="22"/>
      <c r="CO212" s="21"/>
      <c r="CP212" s="21"/>
      <c r="CQ212" s="21"/>
      <c r="CS212" s="20"/>
      <c r="CT212" s="22"/>
      <c r="CU212" s="21"/>
      <c r="CV212" s="21"/>
      <c r="CW212" s="21"/>
      <c r="CY212" s="20"/>
      <c r="CZ212" s="22"/>
      <c r="DA212" s="21"/>
      <c r="DB212" s="21"/>
      <c r="DC212" s="21"/>
      <c r="DE212" s="20"/>
      <c r="DF212" s="22"/>
      <c r="DG212" s="21"/>
      <c r="DH212" s="21"/>
      <c r="DI212" s="21"/>
      <c r="DK212" s="20"/>
      <c r="DL212" s="22"/>
      <c r="DM212" s="21"/>
      <c r="DN212" s="21"/>
      <c r="DO212" s="21"/>
      <c r="DQ212" s="20"/>
      <c r="DR212" s="22"/>
      <c r="DS212" s="21"/>
      <c r="DT212" s="21"/>
      <c r="DU212" s="21"/>
      <c r="DW212" s="20"/>
      <c r="DX212" s="22"/>
      <c r="DY212" s="21"/>
      <c r="DZ212" s="21"/>
      <c r="EA212" s="21"/>
      <c r="EC212" s="20"/>
      <c r="ED212" s="22"/>
      <c r="EE212" s="21"/>
      <c r="EF212" s="21"/>
      <c r="EG212" s="21"/>
      <c r="EI212" s="20"/>
      <c r="EJ212" s="22"/>
      <c r="EK212" s="21"/>
      <c r="EL212" s="21"/>
      <c r="EM212" s="21"/>
      <c r="EO212" s="20"/>
      <c r="EP212" s="22"/>
      <c r="EQ212" s="21"/>
      <c r="ER212" s="21"/>
      <c r="ES212" s="21"/>
      <c r="EU212" s="20"/>
      <c r="EV212" s="22"/>
      <c r="EW212" s="21"/>
      <c r="EX212" s="21"/>
      <c r="EY212" s="21"/>
      <c r="FA212" s="20"/>
      <c r="FB212" s="22"/>
      <c r="FC212" s="21"/>
      <c r="FD212" s="21"/>
      <c r="FE212" s="21"/>
      <c r="FG212" s="20"/>
      <c r="FH212" s="22"/>
      <c r="FI212" s="21"/>
      <c r="FJ212" s="21"/>
      <c r="FK212" s="21"/>
      <c r="FM212" s="20"/>
      <c r="FN212" s="22"/>
      <c r="FO212" s="21"/>
      <c r="FP212" s="21"/>
      <c r="FQ212" s="21"/>
      <c r="FS212" s="20"/>
      <c r="FT212" s="22"/>
      <c r="FU212" s="21"/>
      <c r="FV212" s="21"/>
      <c r="FW212" s="21"/>
      <c r="FY212" s="20"/>
      <c r="FZ212" s="22"/>
      <c r="GA212" s="21"/>
      <c r="GB212" s="21"/>
      <c r="GC212" s="21"/>
    </row>
    <row r="213" spans="1:185" x14ac:dyDescent="0.2">
      <c r="A213" s="20"/>
      <c r="B213" s="22"/>
      <c r="C213" s="21"/>
      <c r="D213" s="21"/>
      <c r="E213" s="21"/>
      <c r="G213" s="20"/>
      <c r="H213" s="22"/>
      <c r="I213" s="21"/>
      <c r="J213" s="21"/>
      <c r="K213" s="21"/>
      <c r="M213" s="20"/>
      <c r="N213" s="22"/>
      <c r="O213" s="21"/>
      <c r="P213" s="21"/>
      <c r="Q213" s="21"/>
      <c r="S213" s="20"/>
      <c r="T213" s="22"/>
      <c r="U213" s="21"/>
      <c r="V213" s="21"/>
      <c r="W213" s="21"/>
      <c r="Y213" s="20"/>
      <c r="Z213" s="22"/>
      <c r="AA213" s="21"/>
      <c r="AB213" s="21"/>
      <c r="AC213" s="21"/>
      <c r="AE213" s="20"/>
      <c r="AF213" s="22"/>
      <c r="AG213" s="21"/>
      <c r="AH213" s="21"/>
      <c r="AI213" s="21"/>
      <c r="AK213" s="20"/>
      <c r="AL213" s="22"/>
      <c r="AM213" s="21"/>
      <c r="AN213" s="21"/>
      <c r="AO213" s="21"/>
      <c r="AQ213" s="20"/>
      <c r="AR213" s="22"/>
      <c r="AS213" s="21"/>
      <c r="AT213" s="21"/>
      <c r="AU213" s="21"/>
      <c r="AW213" s="20"/>
      <c r="AX213" s="22"/>
      <c r="AY213" s="21"/>
      <c r="AZ213" s="21"/>
      <c r="BA213" s="21"/>
      <c r="BC213" s="20"/>
      <c r="BD213" s="22"/>
      <c r="BE213" s="21"/>
      <c r="BF213" s="21"/>
      <c r="BG213" s="21"/>
      <c r="BI213" s="20"/>
      <c r="BJ213" s="22"/>
      <c r="BK213" s="21"/>
      <c r="BL213" s="21"/>
      <c r="BM213" s="21"/>
      <c r="BO213" s="20"/>
      <c r="BP213" s="22"/>
      <c r="BQ213" s="21"/>
      <c r="BR213" s="21"/>
      <c r="BS213" s="21"/>
      <c r="BU213" s="20"/>
      <c r="BV213" s="22"/>
      <c r="BW213" s="21"/>
      <c r="BX213" s="21"/>
      <c r="BY213" s="21"/>
      <c r="CA213" s="20"/>
      <c r="CB213" s="22"/>
      <c r="CC213" s="21"/>
      <c r="CD213" s="21"/>
      <c r="CE213" s="21"/>
      <c r="CG213" s="20"/>
      <c r="CH213" s="22"/>
      <c r="CI213" s="21"/>
      <c r="CJ213" s="21"/>
      <c r="CK213" s="21"/>
      <c r="CM213" s="20"/>
      <c r="CN213" s="22"/>
      <c r="CO213" s="21"/>
      <c r="CP213" s="21"/>
      <c r="CQ213" s="21"/>
      <c r="CS213" s="20"/>
      <c r="CT213" s="22"/>
      <c r="CU213" s="21"/>
      <c r="CV213" s="21"/>
      <c r="CW213" s="21"/>
      <c r="CY213" s="20"/>
      <c r="CZ213" s="22"/>
      <c r="DA213" s="21"/>
      <c r="DB213" s="21"/>
      <c r="DC213" s="21"/>
      <c r="DE213" s="20"/>
      <c r="DF213" s="22"/>
      <c r="DG213" s="21"/>
      <c r="DH213" s="21"/>
      <c r="DI213" s="21"/>
      <c r="DK213" s="20"/>
      <c r="DL213" s="22"/>
      <c r="DM213" s="21"/>
      <c r="DN213" s="21"/>
      <c r="DO213" s="21"/>
      <c r="DQ213" s="20"/>
      <c r="DR213" s="22"/>
      <c r="DS213" s="21"/>
      <c r="DT213" s="21"/>
      <c r="DU213" s="21"/>
      <c r="DW213" s="20"/>
      <c r="DX213" s="22"/>
      <c r="DY213" s="21"/>
      <c r="DZ213" s="21"/>
      <c r="EA213" s="21"/>
      <c r="EC213" s="20"/>
      <c r="ED213" s="22"/>
      <c r="EE213" s="21"/>
      <c r="EF213" s="21"/>
      <c r="EG213" s="21"/>
      <c r="EI213" s="20"/>
      <c r="EJ213" s="22"/>
      <c r="EK213" s="21"/>
      <c r="EL213" s="21"/>
      <c r="EM213" s="21"/>
      <c r="EO213" s="20"/>
      <c r="EP213" s="22"/>
      <c r="EQ213" s="21"/>
      <c r="ER213" s="21"/>
      <c r="ES213" s="21"/>
      <c r="EU213" s="20"/>
      <c r="EV213" s="22"/>
      <c r="EW213" s="21"/>
      <c r="EX213" s="21"/>
      <c r="EY213" s="21"/>
      <c r="FA213" s="20"/>
      <c r="FB213" s="22"/>
      <c r="FC213" s="21"/>
      <c r="FD213" s="21"/>
      <c r="FE213" s="21"/>
      <c r="FG213" s="20"/>
      <c r="FH213" s="22"/>
      <c r="FI213" s="21"/>
      <c r="FJ213" s="21"/>
      <c r="FK213" s="21"/>
      <c r="FM213" s="20"/>
      <c r="FN213" s="22"/>
      <c r="FO213" s="21"/>
      <c r="FP213" s="21"/>
      <c r="FQ213" s="21"/>
      <c r="FS213" s="20"/>
      <c r="FT213" s="22"/>
      <c r="FU213" s="21"/>
      <c r="FV213" s="21"/>
      <c r="FW213" s="21"/>
      <c r="FY213" s="20"/>
      <c r="FZ213" s="22"/>
      <c r="GA213" s="21"/>
      <c r="GB213" s="21"/>
      <c r="GC213" s="21"/>
    </row>
    <row r="214" spans="1:185" x14ac:dyDescent="0.2">
      <c r="A214" s="20"/>
      <c r="B214" s="22"/>
      <c r="C214" s="21"/>
      <c r="D214" s="21"/>
      <c r="E214" s="21"/>
      <c r="G214" s="20"/>
      <c r="H214" s="22"/>
      <c r="I214" s="21"/>
      <c r="J214" s="21"/>
      <c r="K214" s="21"/>
      <c r="M214" s="20"/>
      <c r="N214" s="22"/>
      <c r="O214" s="21"/>
      <c r="P214" s="21"/>
      <c r="Q214" s="21"/>
      <c r="S214" s="20"/>
      <c r="T214" s="22"/>
      <c r="U214" s="21"/>
      <c r="V214" s="21"/>
      <c r="W214" s="21"/>
      <c r="Y214" s="20"/>
      <c r="Z214" s="22"/>
      <c r="AA214" s="21"/>
      <c r="AB214" s="21"/>
      <c r="AC214" s="21"/>
      <c r="AE214" s="20"/>
      <c r="AF214" s="22"/>
      <c r="AG214" s="21"/>
      <c r="AH214" s="21"/>
      <c r="AI214" s="21"/>
      <c r="AK214" s="20"/>
      <c r="AL214" s="22"/>
      <c r="AM214" s="21"/>
      <c r="AN214" s="21"/>
      <c r="AO214" s="21"/>
      <c r="AQ214" s="20"/>
      <c r="AR214" s="22"/>
      <c r="AS214" s="21"/>
      <c r="AT214" s="21"/>
      <c r="AU214" s="21"/>
      <c r="AW214" s="20"/>
      <c r="AX214" s="22"/>
      <c r="AY214" s="21"/>
      <c r="AZ214" s="21"/>
      <c r="BA214" s="21"/>
      <c r="BC214" s="20"/>
      <c r="BD214" s="22"/>
      <c r="BE214" s="21"/>
      <c r="BF214" s="21"/>
      <c r="BG214" s="21"/>
      <c r="BI214" s="20"/>
      <c r="BJ214" s="22"/>
      <c r="BK214" s="21"/>
      <c r="BL214" s="21"/>
      <c r="BM214" s="21"/>
      <c r="BO214" s="20"/>
      <c r="BP214" s="22"/>
      <c r="BQ214" s="21"/>
      <c r="BR214" s="21"/>
      <c r="BS214" s="21"/>
      <c r="BU214" s="20"/>
      <c r="BV214" s="22"/>
      <c r="BW214" s="21"/>
      <c r="BX214" s="21"/>
      <c r="BY214" s="21"/>
      <c r="CA214" s="20"/>
      <c r="CB214" s="22"/>
      <c r="CC214" s="21"/>
      <c r="CD214" s="21"/>
      <c r="CE214" s="21"/>
      <c r="CG214" s="20"/>
      <c r="CH214" s="22"/>
      <c r="CI214" s="21"/>
      <c r="CJ214" s="21"/>
      <c r="CK214" s="21"/>
      <c r="CM214" s="20"/>
      <c r="CN214" s="22"/>
      <c r="CO214" s="21"/>
      <c r="CP214" s="21"/>
      <c r="CQ214" s="21"/>
      <c r="CS214" s="20"/>
      <c r="CT214" s="22"/>
      <c r="CU214" s="21"/>
      <c r="CV214" s="21"/>
      <c r="CW214" s="21"/>
      <c r="CY214" s="20"/>
      <c r="CZ214" s="22"/>
      <c r="DA214" s="21"/>
      <c r="DB214" s="21"/>
      <c r="DC214" s="21"/>
      <c r="DE214" s="20"/>
      <c r="DF214" s="22"/>
      <c r="DG214" s="21"/>
      <c r="DH214" s="21"/>
      <c r="DI214" s="21"/>
      <c r="DK214" s="20"/>
      <c r="DL214" s="22"/>
      <c r="DM214" s="21"/>
      <c r="DN214" s="21"/>
      <c r="DO214" s="21"/>
      <c r="DQ214" s="20"/>
      <c r="DR214" s="22"/>
      <c r="DS214" s="21"/>
      <c r="DT214" s="21"/>
      <c r="DU214" s="21"/>
      <c r="DW214" s="20"/>
      <c r="DX214" s="22"/>
      <c r="DY214" s="21"/>
      <c r="DZ214" s="21"/>
      <c r="EA214" s="21"/>
      <c r="EC214" s="20"/>
      <c r="ED214" s="22"/>
      <c r="EE214" s="21"/>
      <c r="EF214" s="21"/>
      <c r="EG214" s="21"/>
      <c r="EI214" s="20"/>
      <c r="EJ214" s="22"/>
      <c r="EK214" s="21"/>
      <c r="EL214" s="21"/>
      <c r="EM214" s="21"/>
      <c r="EO214" s="20"/>
      <c r="EP214" s="22"/>
      <c r="EQ214" s="21"/>
      <c r="ER214" s="21"/>
      <c r="ES214" s="21"/>
      <c r="EU214" s="20"/>
      <c r="EV214" s="22"/>
      <c r="EW214" s="21"/>
      <c r="EX214" s="21"/>
      <c r="EY214" s="21"/>
      <c r="FA214" s="20"/>
      <c r="FB214" s="22"/>
      <c r="FC214" s="21"/>
      <c r="FD214" s="21"/>
      <c r="FE214" s="21"/>
      <c r="FG214" s="20"/>
      <c r="FH214" s="22"/>
      <c r="FI214" s="21"/>
      <c r="FJ214" s="21"/>
      <c r="FK214" s="21"/>
      <c r="FM214" s="20"/>
      <c r="FN214" s="22"/>
      <c r="FO214" s="21"/>
      <c r="FP214" s="21"/>
      <c r="FQ214" s="21"/>
      <c r="FS214" s="20"/>
      <c r="FT214" s="22"/>
      <c r="FU214" s="21"/>
      <c r="FV214" s="21"/>
      <c r="FW214" s="21"/>
      <c r="FY214" s="20"/>
      <c r="FZ214" s="22"/>
      <c r="GA214" s="21"/>
      <c r="GB214" s="21"/>
      <c r="GC214" s="21"/>
    </row>
    <row r="215" spans="1:185" x14ac:dyDescent="0.2">
      <c r="A215" s="20"/>
      <c r="B215" s="22"/>
      <c r="C215" s="21"/>
      <c r="D215" s="21"/>
      <c r="E215" s="21"/>
      <c r="G215" s="20"/>
      <c r="H215" s="22"/>
      <c r="I215" s="21"/>
      <c r="J215" s="21"/>
      <c r="K215" s="21"/>
      <c r="M215" s="20"/>
      <c r="N215" s="22"/>
      <c r="O215" s="21"/>
      <c r="P215" s="21"/>
      <c r="Q215" s="21"/>
      <c r="S215" s="20"/>
      <c r="T215" s="22"/>
      <c r="U215" s="21"/>
      <c r="V215" s="21"/>
      <c r="W215" s="21"/>
      <c r="Y215" s="20"/>
      <c r="Z215" s="22"/>
      <c r="AA215" s="21"/>
      <c r="AB215" s="21"/>
      <c r="AC215" s="21"/>
      <c r="AE215" s="20"/>
      <c r="AF215" s="22"/>
      <c r="AG215" s="21"/>
      <c r="AH215" s="21"/>
      <c r="AI215" s="21"/>
      <c r="AK215" s="20"/>
      <c r="AL215" s="22"/>
      <c r="AM215" s="21"/>
      <c r="AN215" s="21"/>
      <c r="AO215" s="21"/>
      <c r="AQ215" s="20"/>
      <c r="AR215" s="22"/>
      <c r="AS215" s="21"/>
      <c r="AT215" s="21"/>
      <c r="AU215" s="21"/>
      <c r="AW215" s="20"/>
      <c r="AX215" s="22"/>
      <c r="AY215" s="21"/>
      <c r="AZ215" s="21"/>
      <c r="BA215" s="21"/>
      <c r="BC215" s="20"/>
      <c r="BD215" s="22"/>
      <c r="BE215" s="21"/>
      <c r="BF215" s="21"/>
      <c r="BG215" s="21"/>
      <c r="BI215" s="20"/>
      <c r="BJ215" s="22"/>
      <c r="BK215" s="21"/>
      <c r="BL215" s="21"/>
      <c r="BM215" s="21"/>
      <c r="BO215" s="20"/>
      <c r="BP215" s="22"/>
      <c r="BQ215" s="21"/>
      <c r="BR215" s="21"/>
      <c r="BS215" s="21"/>
      <c r="BU215" s="20"/>
      <c r="BV215" s="22"/>
      <c r="BW215" s="21"/>
      <c r="BX215" s="21"/>
      <c r="BY215" s="21"/>
      <c r="CA215" s="20"/>
      <c r="CB215" s="22"/>
      <c r="CC215" s="21"/>
      <c r="CD215" s="21"/>
      <c r="CE215" s="21"/>
      <c r="CG215" s="20"/>
      <c r="CH215" s="22"/>
      <c r="CI215" s="21"/>
      <c r="CJ215" s="21"/>
      <c r="CK215" s="21"/>
      <c r="CM215" s="20"/>
      <c r="CN215" s="22"/>
      <c r="CO215" s="21"/>
      <c r="CP215" s="21"/>
      <c r="CQ215" s="21"/>
      <c r="CS215" s="20"/>
      <c r="CT215" s="22"/>
      <c r="CU215" s="21"/>
      <c r="CV215" s="21"/>
      <c r="CW215" s="21"/>
      <c r="CY215" s="20"/>
      <c r="CZ215" s="22"/>
      <c r="DA215" s="21"/>
      <c r="DB215" s="21"/>
      <c r="DC215" s="21"/>
      <c r="DE215" s="20"/>
      <c r="DF215" s="22"/>
      <c r="DG215" s="21"/>
      <c r="DH215" s="21"/>
      <c r="DI215" s="21"/>
      <c r="DK215" s="20"/>
      <c r="DL215" s="22"/>
      <c r="DM215" s="21"/>
      <c r="DN215" s="21"/>
      <c r="DO215" s="21"/>
      <c r="DQ215" s="20"/>
      <c r="DR215" s="22"/>
      <c r="DS215" s="21"/>
      <c r="DT215" s="21"/>
      <c r="DU215" s="21"/>
      <c r="DW215" s="20"/>
      <c r="DX215" s="22"/>
      <c r="DY215" s="21"/>
      <c r="DZ215" s="21"/>
      <c r="EA215" s="21"/>
      <c r="EC215" s="20"/>
      <c r="ED215" s="22"/>
      <c r="EE215" s="21"/>
      <c r="EF215" s="21"/>
      <c r="EG215" s="21"/>
      <c r="EI215" s="20"/>
      <c r="EJ215" s="22"/>
      <c r="EK215" s="21"/>
      <c r="EL215" s="21"/>
      <c r="EM215" s="21"/>
      <c r="EO215" s="20"/>
      <c r="EP215" s="22"/>
      <c r="EQ215" s="21"/>
      <c r="ER215" s="21"/>
      <c r="ES215" s="21"/>
      <c r="EU215" s="20"/>
      <c r="EV215" s="22"/>
      <c r="EW215" s="21"/>
      <c r="EX215" s="21"/>
      <c r="EY215" s="21"/>
      <c r="FA215" s="20"/>
      <c r="FB215" s="22"/>
      <c r="FC215" s="21"/>
      <c r="FD215" s="21"/>
      <c r="FE215" s="21"/>
      <c r="FG215" s="20"/>
      <c r="FH215" s="22"/>
      <c r="FI215" s="21"/>
      <c r="FJ215" s="21"/>
      <c r="FK215" s="21"/>
      <c r="FM215" s="20"/>
      <c r="FN215" s="22"/>
      <c r="FO215" s="21"/>
      <c r="FP215" s="21"/>
      <c r="FQ215" s="21"/>
      <c r="FS215" s="20"/>
      <c r="FT215" s="22"/>
      <c r="FU215" s="21"/>
      <c r="FV215" s="21"/>
      <c r="FW215" s="21"/>
      <c r="FY215" s="20"/>
      <c r="FZ215" s="22"/>
      <c r="GA215" s="21"/>
      <c r="GB215" s="21"/>
      <c r="GC215" s="21"/>
    </row>
    <row r="216" spans="1:185" x14ac:dyDescent="0.2">
      <c r="A216" s="20"/>
      <c r="B216" s="22"/>
      <c r="C216" s="21"/>
      <c r="D216" s="21"/>
      <c r="E216" s="21"/>
      <c r="G216" s="20"/>
      <c r="H216" s="22"/>
      <c r="I216" s="21"/>
      <c r="J216" s="21"/>
      <c r="K216" s="21"/>
      <c r="M216" s="20"/>
      <c r="N216" s="22"/>
      <c r="O216" s="21"/>
      <c r="P216" s="21"/>
      <c r="Q216" s="21"/>
      <c r="S216" s="20"/>
      <c r="T216" s="22"/>
      <c r="U216" s="21"/>
      <c r="V216" s="21"/>
      <c r="W216" s="21"/>
      <c r="Y216" s="20"/>
      <c r="Z216" s="22"/>
      <c r="AA216" s="21"/>
      <c r="AB216" s="21"/>
      <c r="AC216" s="21"/>
      <c r="AE216" s="20"/>
      <c r="AF216" s="22"/>
      <c r="AG216" s="21"/>
      <c r="AH216" s="21"/>
      <c r="AI216" s="21"/>
      <c r="AK216" s="20"/>
      <c r="AL216" s="22"/>
      <c r="AM216" s="21"/>
      <c r="AN216" s="21"/>
      <c r="AO216" s="21"/>
      <c r="AQ216" s="20"/>
      <c r="AR216" s="22"/>
      <c r="AS216" s="21"/>
      <c r="AT216" s="21"/>
      <c r="AU216" s="21"/>
      <c r="AW216" s="20"/>
      <c r="AX216" s="22"/>
      <c r="AY216" s="21"/>
      <c r="AZ216" s="21"/>
      <c r="BA216" s="21"/>
      <c r="BC216" s="20"/>
      <c r="BD216" s="22"/>
      <c r="BE216" s="21"/>
      <c r="BF216" s="21"/>
      <c r="BG216" s="21"/>
      <c r="BI216" s="20"/>
      <c r="BJ216" s="22"/>
      <c r="BK216" s="21"/>
      <c r="BL216" s="21"/>
      <c r="BM216" s="21"/>
      <c r="BO216" s="20"/>
      <c r="BP216" s="22"/>
      <c r="BQ216" s="21"/>
      <c r="BR216" s="21"/>
      <c r="BS216" s="21"/>
      <c r="BU216" s="20"/>
      <c r="BV216" s="22"/>
      <c r="BW216" s="21"/>
      <c r="BX216" s="21"/>
      <c r="BY216" s="21"/>
      <c r="CA216" s="20"/>
      <c r="CB216" s="22"/>
      <c r="CC216" s="21"/>
      <c r="CD216" s="21"/>
      <c r="CE216" s="21"/>
      <c r="CG216" s="20"/>
      <c r="CH216" s="22"/>
      <c r="CI216" s="21"/>
      <c r="CJ216" s="21"/>
      <c r="CK216" s="21"/>
      <c r="CM216" s="20"/>
      <c r="CN216" s="22"/>
      <c r="CO216" s="21"/>
      <c r="CP216" s="21"/>
      <c r="CQ216" s="21"/>
      <c r="CS216" s="20"/>
      <c r="CT216" s="22"/>
      <c r="CU216" s="21"/>
      <c r="CV216" s="21"/>
      <c r="CW216" s="21"/>
      <c r="CY216" s="20"/>
      <c r="CZ216" s="22"/>
      <c r="DA216" s="21"/>
      <c r="DB216" s="21"/>
      <c r="DC216" s="21"/>
      <c r="DE216" s="20"/>
      <c r="DF216" s="22"/>
      <c r="DG216" s="21"/>
      <c r="DH216" s="21"/>
      <c r="DI216" s="21"/>
      <c r="DK216" s="20"/>
      <c r="DL216" s="22"/>
      <c r="DM216" s="21"/>
      <c r="DN216" s="21"/>
      <c r="DO216" s="21"/>
      <c r="DQ216" s="20"/>
      <c r="DR216" s="22"/>
      <c r="DS216" s="21"/>
      <c r="DT216" s="21"/>
      <c r="DU216" s="21"/>
      <c r="DW216" s="20"/>
      <c r="DX216" s="22"/>
      <c r="DY216" s="21"/>
      <c r="DZ216" s="21"/>
      <c r="EA216" s="21"/>
      <c r="EC216" s="20"/>
      <c r="ED216" s="22"/>
      <c r="EE216" s="21"/>
      <c r="EF216" s="21"/>
      <c r="EG216" s="21"/>
      <c r="EI216" s="20"/>
      <c r="EJ216" s="22"/>
      <c r="EK216" s="21"/>
      <c r="EL216" s="21"/>
      <c r="EM216" s="21"/>
      <c r="EO216" s="20"/>
      <c r="EP216" s="22"/>
      <c r="EQ216" s="21"/>
      <c r="ER216" s="21"/>
      <c r="ES216" s="21"/>
      <c r="EU216" s="20"/>
      <c r="EV216" s="22"/>
      <c r="EW216" s="21"/>
      <c r="EX216" s="21"/>
      <c r="EY216" s="21"/>
      <c r="FA216" s="20"/>
      <c r="FB216" s="22"/>
      <c r="FC216" s="21"/>
      <c r="FD216" s="21"/>
      <c r="FE216" s="21"/>
      <c r="FG216" s="20"/>
      <c r="FH216" s="22"/>
      <c r="FI216" s="21"/>
      <c r="FJ216" s="21"/>
      <c r="FK216" s="21"/>
      <c r="FM216" s="20"/>
      <c r="FN216" s="22"/>
      <c r="FO216" s="21"/>
      <c r="FP216" s="21"/>
      <c r="FQ216" s="21"/>
      <c r="FS216" s="20"/>
      <c r="FT216" s="22"/>
      <c r="FU216" s="21"/>
      <c r="FV216" s="21"/>
      <c r="FW216" s="21"/>
      <c r="FY216" s="20"/>
      <c r="FZ216" s="22"/>
      <c r="GA216" s="21"/>
      <c r="GB216" s="21"/>
      <c r="GC216" s="21"/>
    </row>
    <row r="217" spans="1:185" x14ac:dyDescent="0.2">
      <c r="A217" s="20"/>
      <c r="B217" s="22"/>
      <c r="C217" s="21"/>
      <c r="D217" s="21"/>
      <c r="E217" s="21"/>
      <c r="G217" s="20"/>
      <c r="H217" s="22"/>
      <c r="I217" s="21"/>
      <c r="J217" s="21"/>
      <c r="K217" s="21"/>
      <c r="M217" s="20"/>
      <c r="N217" s="22"/>
      <c r="O217" s="21"/>
      <c r="P217" s="21"/>
      <c r="Q217" s="21"/>
      <c r="S217" s="20"/>
      <c r="T217" s="22"/>
      <c r="U217" s="21"/>
      <c r="V217" s="21"/>
      <c r="W217" s="21"/>
      <c r="Y217" s="20"/>
      <c r="Z217" s="22"/>
      <c r="AA217" s="21"/>
      <c r="AB217" s="21"/>
      <c r="AC217" s="21"/>
      <c r="AE217" s="20"/>
      <c r="AF217" s="22"/>
      <c r="AG217" s="21"/>
      <c r="AH217" s="21"/>
      <c r="AI217" s="21"/>
      <c r="AK217" s="20"/>
      <c r="AL217" s="22"/>
      <c r="AM217" s="21"/>
      <c r="AN217" s="21"/>
      <c r="AO217" s="21"/>
      <c r="AQ217" s="20"/>
      <c r="AR217" s="22"/>
      <c r="AS217" s="21"/>
      <c r="AT217" s="21"/>
      <c r="AU217" s="21"/>
      <c r="AW217" s="20"/>
      <c r="AX217" s="22"/>
      <c r="AY217" s="21"/>
      <c r="AZ217" s="21"/>
      <c r="BA217" s="21"/>
      <c r="BC217" s="20"/>
      <c r="BD217" s="22"/>
      <c r="BE217" s="21"/>
      <c r="BF217" s="21"/>
      <c r="BG217" s="21"/>
      <c r="BI217" s="20"/>
      <c r="BJ217" s="22"/>
      <c r="BK217" s="21"/>
      <c r="BL217" s="21"/>
      <c r="BM217" s="21"/>
      <c r="BO217" s="20"/>
      <c r="BP217" s="22"/>
      <c r="BQ217" s="21"/>
      <c r="BR217" s="21"/>
      <c r="BS217" s="21"/>
      <c r="BU217" s="20"/>
      <c r="BV217" s="22"/>
      <c r="BW217" s="21"/>
      <c r="BX217" s="21"/>
      <c r="BY217" s="21"/>
      <c r="CA217" s="20"/>
      <c r="CB217" s="22"/>
      <c r="CC217" s="21"/>
      <c r="CD217" s="21"/>
      <c r="CE217" s="21"/>
      <c r="CG217" s="20"/>
      <c r="CH217" s="22"/>
      <c r="CI217" s="21"/>
      <c r="CJ217" s="21"/>
      <c r="CK217" s="21"/>
      <c r="CM217" s="20"/>
      <c r="CN217" s="22"/>
      <c r="CO217" s="21"/>
      <c r="CP217" s="21"/>
      <c r="CQ217" s="21"/>
      <c r="CS217" s="20"/>
      <c r="CT217" s="22"/>
      <c r="CU217" s="21"/>
      <c r="CV217" s="21"/>
      <c r="CW217" s="21"/>
      <c r="CY217" s="20"/>
      <c r="CZ217" s="22"/>
      <c r="DA217" s="21"/>
      <c r="DB217" s="21"/>
      <c r="DC217" s="21"/>
      <c r="DE217" s="20"/>
      <c r="DF217" s="22"/>
      <c r="DG217" s="21"/>
      <c r="DH217" s="21"/>
      <c r="DI217" s="21"/>
      <c r="DK217" s="20"/>
      <c r="DL217" s="22"/>
      <c r="DM217" s="21"/>
      <c r="DN217" s="21"/>
      <c r="DO217" s="21"/>
      <c r="DQ217" s="20"/>
      <c r="DR217" s="22"/>
      <c r="DS217" s="21"/>
      <c r="DT217" s="21"/>
      <c r="DU217" s="21"/>
      <c r="DW217" s="20"/>
      <c r="DX217" s="22"/>
      <c r="DY217" s="21"/>
      <c r="DZ217" s="21"/>
      <c r="EA217" s="21"/>
      <c r="EC217" s="20"/>
      <c r="ED217" s="22"/>
      <c r="EE217" s="21"/>
      <c r="EF217" s="21"/>
      <c r="EG217" s="21"/>
      <c r="EI217" s="20"/>
      <c r="EJ217" s="22"/>
      <c r="EK217" s="21"/>
      <c r="EL217" s="21"/>
      <c r="EM217" s="21"/>
      <c r="EO217" s="20"/>
      <c r="EP217" s="22"/>
      <c r="EQ217" s="21"/>
      <c r="ER217" s="21"/>
      <c r="ES217" s="21"/>
      <c r="EU217" s="20"/>
      <c r="EV217" s="22"/>
      <c r="EW217" s="21"/>
      <c r="EX217" s="21"/>
      <c r="EY217" s="21"/>
      <c r="FA217" s="20"/>
      <c r="FB217" s="22"/>
      <c r="FC217" s="21"/>
      <c r="FD217" s="21"/>
      <c r="FE217" s="21"/>
      <c r="FG217" s="20"/>
      <c r="FH217" s="22"/>
      <c r="FI217" s="21"/>
      <c r="FJ217" s="21"/>
      <c r="FK217" s="21"/>
      <c r="FM217" s="20"/>
      <c r="FN217" s="22"/>
      <c r="FO217" s="21"/>
      <c r="FP217" s="21"/>
      <c r="FQ217" s="21"/>
      <c r="FS217" s="20"/>
      <c r="FT217" s="22"/>
      <c r="FU217" s="21"/>
      <c r="FV217" s="21"/>
      <c r="FW217" s="21"/>
      <c r="FY217" s="20"/>
      <c r="FZ217" s="22"/>
      <c r="GA217" s="21"/>
      <c r="GB217" s="21"/>
      <c r="GC217" s="21"/>
    </row>
    <row r="218" spans="1:185" x14ac:dyDescent="0.2">
      <c r="A218" s="20"/>
      <c r="B218" s="22"/>
      <c r="C218" s="21"/>
      <c r="D218" s="21"/>
      <c r="E218" s="21"/>
      <c r="G218" s="20"/>
      <c r="H218" s="22"/>
      <c r="I218" s="21"/>
      <c r="J218" s="21"/>
      <c r="K218" s="21"/>
      <c r="M218" s="20"/>
      <c r="N218" s="22"/>
      <c r="O218" s="21"/>
      <c r="P218" s="21"/>
      <c r="Q218" s="21"/>
      <c r="S218" s="20"/>
      <c r="T218" s="22"/>
      <c r="U218" s="21"/>
      <c r="V218" s="21"/>
      <c r="W218" s="21"/>
      <c r="Y218" s="20"/>
      <c r="Z218" s="22"/>
      <c r="AA218" s="21"/>
      <c r="AB218" s="21"/>
      <c r="AC218" s="21"/>
      <c r="AE218" s="20"/>
      <c r="AF218" s="22"/>
      <c r="AG218" s="21"/>
      <c r="AH218" s="21"/>
      <c r="AI218" s="21"/>
      <c r="AK218" s="20"/>
      <c r="AL218" s="22"/>
      <c r="AM218" s="21"/>
      <c r="AN218" s="21"/>
      <c r="AO218" s="21"/>
      <c r="AQ218" s="20"/>
      <c r="AR218" s="22"/>
      <c r="AS218" s="21"/>
      <c r="AT218" s="21"/>
      <c r="AU218" s="21"/>
      <c r="AW218" s="20"/>
      <c r="AX218" s="22"/>
      <c r="AY218" s="21"/>
      <c r="AZ218" s="21"/>
      <c r="BA218" s="21"/>
      <c r="BC218" s="20"/>
      <c r="BD218" s="22"/>
      <c r="BE218" s="21"/>
      <c r="BF218" s="21"/>
      <c r="BG218" s="21"/>
      <c r="BI218" s="20"/>
      <c r="BJ218" s="22"/>
      <c r="BK218" s="21"/>
      <c r="BL218" s="21"/>
      <c r="BM218" s="21"/>
      <c r="BO218" s="20"/>
      <c r="BP218" s="22"/>
      <c r="BQ218" s="21"/>
      <c r="BR218" s="21"/>
      <c r="BS218" s="21"/>
      <c r="BU218" s="20"/>
      <c r="BV218" s="22"/>
      <c r="BW218" s="21"/>
      <c r="BX218" s="21"/>
      <c r="BY218" s="21"/>
      <c r="CA218" s="20"/>
      <c r="CB218" s="22"/>
      <c r="CC218" s="21"/>
      <c r="CD218" s="21"/>
      <c r="CE218" s="21"/>
      <c r="CG218" s="20"/>
      <c r="CH218" s="22"/>
      <c r="CI218" s="21"/>
      <c r="CJ218" s="21"/>
      <c r="CK218" s="21"/>
      <c r="CM218" s="20"/>
      <c r="CN218" s="22"/>
      <c r="CO218" s="21"/>
      <c r="CP218" s="21"/>
      <c r="CQ218" s="21"/>
      <c r="CS218" s="20"/>
      <c r="CT218" s="22"/>
      <c r="CU218" s="21"/>
      <c r="CV218" s="21"/>
      <c r="CW218" s="21"/>
      <c r="CY218" s="20"/>
      <c r="CZ218" s="22"/>
      <c r="DA218" s="21"/>
      <c r="DB218" s="21"/>
      <c r="DC218" s="21"/>
      <c r="DE218" s="20"/>
      <c r="DF218" s="22"/>
      <c r="DG218" s="21"/>
      <c r="DH218" s="21"/>
      <c r="DI218" s="21"/>
      <c r="DK218" s="20"/>
      <c r="DL218" s="22"/>
      <c r="DM218" s="21"/>
      <c r="DN218" s="21"/>
      <c r="DO218" s="21"/>
      <c r="DQ218" s="20"/>
      <c r="DR218" s="22"/>
      <c r="DS218" s="21"/>
      <c r="DT218" s="21"/>
      <c r="DU218" s="21"/>
      <c r="DW218" s="20"/>
      <c r="DX218" s="22"/>
      <c r="DY218" s="21"/>
      <c r="DZ218" s="21"/>
      <c r="EA218" s="21"/>
      <c r="EC218" s="20"/>
      <c r="ED218" s="22"/>
      <c r="EE218" s="21"/>
      <c r="EF218" s="21"/>
      <c r="EG218" s="21"/>
      <c r="EI218" s="20"/>
      <c r="EJ218" s="22"/>
      <c r="EK218" s="21"/>
      <c r="EL218" s="21"/>
      <c r="EM218" s="21"/>
      <c r="EO218" s="20"/>
      <c r="EP218" s="22"/>
      <c r="EQ218" s="21"/>
      <c r="ER218" s="21"/>
      <c r="ES218" s="21"/>
      <c r="EU218" s="20"/>
      <c r="EV218" s="22"/>
      <c r="EW218" s="21"/>
      <c r="EX218" s="21"/>
      <c r="EY218" s="21"/>
      <c r="FA218" s="20"/>
      <c r="FB218" s="22"/>
      <c r="FC218" s="21"/>
      <c r="FD218" s="21"/>
      <c r="FE218" s="21"/>
      <c r="FG218" s="20"/>
      <c r="FH218" s="22"/>
      <c r="FI218" s="21"/>
      <c r="FJ218" s="21"/>
      <c r="FK218" s="21"/>
      <c r="FM218" s="20"/>
      <c r="FN218" s="22"/>
      <c r="FO218" s="21"/>
      <c r="FP218" s="21"/>
      <c r="FQ218" s="21"/>
      <c r="FS218" s="20"/>
      <c r="FT218" s="22"/>
      <c r="FU218" s="21"/>
      <c r="FV218" s="21"/>
      <c r="FW218" s="21"/>
      <c r="FY218" s="20"/>
      <c r="FZ218" s="22"/>
      <c r="GA218" s="21"/>
      <c r="GB218" s="21"/>
      <c r="GC218" s="21"/>
    </row>
    <row r="219" spans="1:185" x14ac:dyDescent="0.2">
      <c r="A219" s="20"/>
      <c r="B219" s="22"/>
      <c r="C219" s="21"/>
      <c r="D219" s="21"/>
      <c r="E219" s="21"/>
      <c r="G219" s="20"/>
      <c r="H219" s="22"/>
      <c r="I219" s="21"/>
      <c r="J219" s="21"/>
      <c r="K219" s="21"/>
      <c r="M219" s="20"/>
      <c r="N219" s="22"/>
      <c r="O219" s="21"/>
      <c r="P219" s="21"/>
      <c r="Q219" s="21"/>
      <c r="S219" s="20"/>
      <c r="T219" s="22"/>
      <c r="U219" s="21"/>
      <c r="V219" s="21"/>
      <c r="W219" s="21"/>
      <c r="Y219" s="20"/>
      <c r="Z219" s="22"/>
      <c r="AA219" s="21"/>
      <c r="AB219" s="21"/>
      <c r="AC219" s="21"/>
      <c r="AE219" s="20"/>
      <c r="AF219" s="22"/>
      <c r="AG219" s="21"/>
      <c r="AH219" s="21"/>
      <c r="AI219" s="21"/>
      <c r="AK219" s="20"/>
      <c r="AL219" s="22"/>
      <c r="AM219" s="21"/>
      <c r="AN219" s="21"/>
      <c r="AO219" s="21"/>
      <c r="AQ219" s="20"/>
      <c r="AR219" s="22"/>
      <c r="AS219" s="21"/>
      <c r="AT219" s="21"/>
      <c r="AU219" s="21"/>
      <c r="AW219" s="20"/>
      <c r="AX219" s="22"/>
      <c r="AY219" s="21"/>
      <c r="AZ219" s="21"/>
      <c r="BA219" s="21"/>
      <c r="BC219" s="20"/>
      <c r="BD219" s="22"/>
      <c r="BE219" s="21"/>
      <c r="BF219" s="21"/>
      <c r="BG219" s="21"/>
      <c r="BI219" s="20"/>
      <c r="BJ219" s="22"/>
      <c r="BK219" s="21"/>
      <c r="BL219" s="21"/>
      <c r="BM219" s="21"/>
      <c r="BO219" s="20"/>
      <c r="BP219" s="22"/>
      <c r="BQ219" s="21"/>
      <c r="BR219" s="21"/>
      <c r="BS219" s="21"/>
      <c r="BU219" s="20"/>
      <c r="BV219" s="22"/>
      <c r="BW219" s="21"/>
      <c r="BX219" s="21"/>
      <c r="BY219" s="21"/>
      <c r="CA219" s="20"/>
      <c r="CB219" s="22"/>
      <c r="CC219" s="21"/>
      <c r="CD219" s="21"/>
      <c r="CE219" s="21"/>
      <c r="CG219" s="20"/>
      <c r="CH219" s="22"/>
      <c r="CI219" s="21"/>
      <c r="CJ219" s="21"/>
      <c r="CK219" s="21"/>
      <c r="CM219" s="20"/>
      <c r="CN219" s="22"/>
      <c r="CO219" s="21"/>
      <c r="CP219" s="21"/>
      <c r="CQ219" s="21"/>
      <c r="CS219" s="20"/>
      <c r="CT219" s="22"/>
      <c r="CU219" s="21"/>
      <c r="CV219" s="21"/>
      <c r="CW219" s="21"/>
      <c r="CY219" s="20"/>
      <c r="CZ219" s="22"/>
      <c r="DA219" s="21"/>
      <c r="DB219" s="21"/>
      <c r="DC219" s="21"/>
      <c r="DE219" s="20"/>
      <c r="DF219" s="22"/>
      <c r="DG219" s="21"/>
      <c r="DH219" s="21"/>
      <c r="DI219" s="21"/>
      <c r="DK219" s="20"/>
      <c r="DL219" s="22"/>
      <c r="DM219" s="21"/>
      <c r="DN219" s="21"/>
      <c r="DO219" s="21"/>
      <c r="DQ219" s="20"/>
      <c r="DR219" s="22"/>
      <c r="DS219" s="21"/>
      <c r="DT219" s="21"/>
      <c r="DU219" s="21"/>
      <c r="DW219" s="20"/>
      <c r="DX219" s="22"/>
      <c r="DY219" s="21"/>
      <c r="DZ219" s="21"/>
      <c r="EA219" s="21"/>
      <c r="EC219" s="20"/>
      <c r="ED219" s="22"/>
      <c r="EE219" s="21"/>
      <c r="EF219" s="21"/>
      <c r="EG219" s="21"/>
      <c r="EI219" s="20"/>
      <c r="EJ219" s="22"/>
      <c r="EK219" s="21"/>
      <c r="EL219" s="21"/>
      <c r="EM219" s="21"/>
      <c r="EO219" s="20"/>
      <c r="EP219" s="22"/>
      <c r="EQ219" s="21"/>
      <c r="ER219" s="21"/>
      <c r="ES219" s="21"/>
      <c r="EU219" s="20"/>
      <c r="EV219" s="22"/>
      <c r="EW219" s="21"/>
      <c r="EX219" s="21"/>
      <c r="EY219" s="21"/>
      <c r="FA219" s="20"/>
      <c r="FB219" s="22"/>
      <c r="FC219" s="21"/>
      <c r="FD219" s="21"/>
      <c r="FE219" s="21"/>
      <c r="FG219" s="20"/>
      <c r="FH219" s="22"/>
      <c r="FI219" s="21"/>
      <c r="FJ219" s="21"/>
      <c r="FK219" s="21"/>
      <c r="FM219" s="20"/>
      <c r="FN219" s="22"/>
      <c r="FO219" s="21"/>
      <c r="FP219" s="21"/>
      <c r="FQ219" s="21"/>
      <c r="FS219" s="20"/>
      <c r="FT219" s="22"/>
      <c r="FU219" s="21"/>
      <c r="FV219" s="21"/>
      <c r="FW219" s="21"/>
      <c r="FY219" s="20"/>
      <c r="FZ219" s="22"/>
      <c r="GA219" s="21"/>
      <c r="GB219" s="21"/>
      <c r="GC219" s="21"/>
    </row>
    <row r="220" spans="1:185" x14ac:dyDescent="0.2">
      <c r="A220" s="20"/>
      <c r="B220" s="22"/>
      <c r="C220" s="21"/>
      <c r="D220" s="21"/>
      <c r="E220" s="21"/>
      <c r="G220" s="20"/>
      <c r="H220" s="22"/>
      <c r="I220" s="21"/>
      <c r="J220" s="21"/>
      <c r="K220" s="21"/>
      <c r="M220" s="20"/>
      <c r="N220" s="22"/>
      <c r="O220" s="21"/>
      <c r="P220" s="21"/>
      <c r="Q220" s="21"/>
      <c r="S220" s="20"/>
      <c r="T220" s="22"/>
      <c r="U220" s="21"/>
      <c r="V220" s="21"/>
      <c r="W220" s="21"/>
      <c r="Y220" s="20"/>
      <c r="Z220" s="22"/>
      <c r="AA220" s="21"/>
      <c r="AB220" s="21"/>
      <c r="AC220" s="21"/>
      <c r="AE220" s="20"/>
      <c r="AF220" s="22"/>
      <c r="AG220" s="21"/>
      <c r="AH220" s="21"/>
      <c r="AI220" s="21"/>
      <c r="AK220" s="20"/>
      <c r="AL220" s="22"/>
      <c r="AM220" s="21"/>
      <c r="AN220" s="21"/>
      <c r="AO220" s="21"/>
      <c r="AQ220" s="20"/>
      <c r="AR220" s="22"/>
      <c r="AS220" s="21"/>
      <c r="AT220" s="21"/>
      <c r="AU220" s="21"/>
      <c r="AW220" s="20"/>
      <c r="AX220" s="22"/>
      <c r="AY220" s="21"/>
      <c r="AZ220" s="21"/>
      <c r="BA220" s="21"/>
      <c r="BC220" s="20"/>
      <c r="BD220" s="22"/>
      <c r="BE220" s="21"/>
      <c r="BF220" s="21"/>
      <c r="BG220" s="21"/>
      <c r="BI220" s="20"/>
      <c r="BJ220" s="22"/>
      <c r="BK220" s="21"/>
      <c r="BL220" s="21"/>
      <c r="BM220" s="21"/>
      <c r="BO220" s="20"/>
      <c r="BP220" s="22"/>
      <c r="BQ220" s="21"/>
      <c r="BR220" s="21"/>
      <c r="BS220" s="21"/>
      <c r="BU220" s="20"/>
      <c r="BV220" s="22"/>
      <c r="BW220" s="21"/>
      <c r="BX220" s="21"/>
      <c r="BY220" s="21"/>
      <c r="CA220" s="20"/>
      <c r="CB220" s="22"/>
      <c r="CC220" s="21"/>
      <c r="CD220" s="21"/>
      <c r="CE220" s="21"/>
      <c r="CG220" s="20"/>
      <c r="CH220" s="22"/>
      <c r="CI220" s="21"/>
      <c r="CJ220" s="21"/>
      <c r="CK220" s="21"/>
      <c r="CM220" s="20"/>
      <c r="CN220" s="22"/>
      <c r="CO220" s="21"/>
      <c r="CP220" s="21"/>
      <c r="CQ220" s="21"/>
      <c r="CS220" s="20"/>
      <c r="CT220" s="22"/>
      <c r="CU220" s="21"/>
      <c r="CV220" s="21"/>
      <c r="CW220" s="21"/>
      <c r="CY220" s="20"/>
      <c r="CZ220" s="22"/>
      <c r="DA220" s="21"/>
      <c r="DB220" s="21"/>
      <c r="DC220" s="21"/>
      <c r="DE220" s="20"/>
      <c r="DF220" s="22"/>
      <c r="DG220" s="21"/>
      <c r="DH220" s="21"/>
      <c r="DI220" s="21"/>
      <c r="DK220" s="20"/>
      <c r="DL220" s="22"/>
      <c r="DM220" s="21"/>
      <c r="DN220" s="21"/>
      <c r="DO220" s="21"/>
      <c r="DQ220" s="20"/>
      <c r="DR220" s="22"/>
      <c r="DS220" s="21"/>
      <c r="DT220" s="21"/>
      <c r="DU220" s="21"/>
      <c r="DW220" s="20"/>
      <c r="DX220" s="22"/>
      <c r="DY220" s="21"/>
      <c r="DZ220" s="21"/>
      <c r="EA220" s="21"/>
      <c r="EC220" s="20"/>
      <c r="ED220" s="22"/>
      <c r="EE220" s="21"/>
      <c r="EF220" s="21"/>
      <c r="EG220" s="21"/>
      <c r="EI220" s="20"/>
      <c r="EJ220" s="22"/>
      <c r="EK220" s="21"/>
      <c r="EL220" s="21"/>
      <c r="EM220" s="21"/>
      <c r="EO220" s="20"/>
      <c r="EP220" s="22"/>
      <c r="EQ220" s="21"/>
      <c r="ER220" s="21"/>
      <c r="ES220" s="21"/>
      <c r="EU220" s="20"/>
      <c r="EV220" s="22"/>
      <c r="EW220" s="21"/>
      <c r="EX220" s="21"/>
      <c r="EY220" s="21"/>
      <c r="FA220" s="20"/>
      <c r="FB220" s="22"/>
      <c r="FC220" s="21"/>
      <c r="FD220" s="21"/>
      <c r="FE220" s="21"/>
      <c r="FG220" s="20"/>
      <c r="FH220" s="22"/>
      <c r="FI220" s="21"/>
      <c r="FJ220" s="21"/>
      <c r="FK220" s="21"/>
      <c r="FM220" s="20"/>
      <c r="FN220" s="22"/>
      <c r="FO220" s="21"/>
      <c r="FP220" s="21"/>
      <c r="FQ220" s="21"/>
      <c r="FS220" s="20"/>
      <c r="FT220" s="22"/>
      <c r="FU220" s="21"/>
      <c r="FV220" s="21"/>
      <c r="FW220" s="21"/>
      <c r="FY220" s="20"/>
      <c r="FZ220" s="22"/>
      <c r="GA220" s="21"/>
      <c r="GB220" s="21"/>
      <c r="GC220" s="21"/>
    </row>
    <row r="221" spans="1:185" x14ac:dyDescent="0.2">
      <c r="A221" s="20"/>
      <c r="B221" s="22"/>
      <c r="C221" s="21"/>
      <c r="D221" s="21"/>
      <c r="E221" s="21"/>
      <c r="G221" s="20"/>
      <c r="H221" s="22"/>
      <c r="I221" s="21"/>
      <c r="J221" s="21"/>
      <c r="K221" s="21"/>
      <c r="M221" s="20"/>
      <c r="N221" s="22"/>
      <c r="O221" s="21"/>
      <c r="P221" s="21"/>
      <c r="Q221" s="21"/>
      <c r="S221" s="20"/>
      <c r="T221" s="22"/>
      <c r="U221" s="21"/>
      <c r="V221" s="21"/>
      <c r="W221" s="21"/>
      <c r="Y221" s="20"/>
      <c r="Z221" s="22"/>
      <c r="AA221" s="21"/>
      <c r="AB221" s="21"/>
      <c r="AC221" s="21"/>
      <c r="AE221" s="20"/>
      <c r="AF221" s="22"/>
      <c r="AG221" s="21"/>
      <c r="AH221" s="21"/>
      <c r="AI221" s="21"/>
      <c r="AK221" s="20"/>
      <c r="AL221" s="22"/>
      <c r="AM221" s="21"/>
      <c r="AN221" s="21"/>
      <c r="AO221" s="21"/>
      <c r="AQ221" s="20"/>
      <c r="AR221" s="22"/>
      <c r="AS221" s="21"/>
      <c r="AT221" s="21"/>
      <c r="AU221" s="21"/>
      <c r="AW221" s="20"/>
      <c r="AX221" s="22"/>
      <c r="AY221" s="21"/>
      <c r="AZ221" s="21"/>
      <c r="BA221" s="21"/>
      <c r="BC221" s="20"/>
      <c r="BD221" s="22"/>
      <c r="BE221" s="21"/>
      <c r="BF221" s="21"/>
      <c r="BG221" s="21"/>
      <c r="BI221" s="20"/>
      <c r="BJ221" s="22"/>
      <c r="BK221" s="21"/>
      <c r="BL221" s="21"/>
      <c r="BM221" s="21"/>
      <c r="BO221" s="20"/>
      <c r="BP221" s="22"/>
      <c r="BQ221" s="21"/>
      <c r="BR221" s="21"/>
      <c r="BS221" s="21"/>
      <c r="BU221" s="20"/>
      <c r="BV221" s="22"/>
      <c r="BW221" s="21"/>
      <c r="BX221" s="21"/>
      <c r="BY221" s="21"/>
      <c r="CA221" s="20"/>
      <c r="CB221" s="22"/>
      <c r="CC221" s="21"/>
      <c r="CD221" s="21"/>
      <c r="CE221" s="21"/>
      <c r="CG221" s="20"/>
      <c r="CH221" s="22"/>
      <c r="CI221" s="21"/>
      <c r="CJ221" s="21"/>
      <c r="CK221" s="21"/>
      <c r="CM221" s="20"/>
      <c r="CN221" s="22"/>
      <c r="CO221" s="21"/>
      <c r="CP221" s="21"/>
      <c r="CQ221" s="21"/>
      <c r="CS221" s="20"/>
      <c r="CT221" s="22"/>
      <c r="CU221" s="21"/>
      <c r="CV221" s="21"/>
      <c r="CW221" s="21"/>
      <c r="CY221" s="20"/>
      <c r="CZ221" s="22"/>
      <c r="DA221" s="21"/>
      <c r="DB221" s="21"/>
      <c r="DC221" s="21"/>
      <c r="DE221" s="20"/>
      <c r="DF221" s="22"/>
      <c r="DG221" s="21"/>
      <c r="DH221" s="21"/>
      <c r="DI221" s="21"/>
      <c r="DK221" s="20"/>
      <c r="DL221" s="22"/>
      <c r="DM221" s="21"/>
      <c r="DN221" s="21"/>
      <c r="DO221" s="21"/>
      <c r="DQ221" s="20"/>
      <c r="DR221" s="22"/>
      <c r="DS221" s="21"/>
      <c r="DT221" s="21"/>
      <c r="DU221" s="21"/>
      <c r="DW221" s="20"/>
      <c r="DX221" s="22"/>
      <c r="DY221" s="21"/>
      <c r="DZ221" s="21"/>
      <c r="EA221" s="21"/>
      <c r="EC221" s="20"/>
      <c r="ED221" s="22"/>
      <c r="EE221" s="21"/>
      <c r="EF221" s="21"/>
      <c r="EG221" s="21"/>
      <c r="EI221" s="20"/>
      <c r="EJ221" s="22"/>
      <c r="EK221" s="21"/>
      <c r="EL221" s="21"/>
      <c r="EM221" s="21"/>
      <c r="EO221" s="20"/>
      <c r="EP221" s="22"/>
      <c r="EQ221" s="21"/>
      <c r="ER221" s="21"/>
      <c r="ES221" s="21"/>
      <c r="EU221" s="20"/>
      <c r="EV221" s="22"/>
      <c r="EW221" s="21"/>
      <c r="EX221" s="21"/>
      <c r="EY221" s="21"/>
      <c r="FA221" s="20"/>
      <c r="FB221" s="22"/>
      <c r="FC221" s="21"/>
      <c r="FD221" s="21"/>
      <c r="FE221" s="21"/>
      <c r="FG221" s="20"/>
      <c r="FH221" s="22"/>
      <c r="FI221" s="21"/>
      <c r="FJ221" s="21"/>
      <c r="FK221" s="21"/>
      <c r="FM221" s="20"/>
      <c r="FN221" s="22"/>
      <c r="FO221" s="21"/>
      <c r="FP221" s="21"/>
      <c r="FQ221" s="21"/>
      <c r="FS221" s="20"/>
      <c r="FT221" s="22"/>
      <c r="FU221" s="21"/>
      <c r="FV221" s="21"/>
      <c r="FW221" s="21"/>
      <c r="FY221" s="20"/>
      <c r="FZ221" s="22"/>
      <c r="GA221" s="21"/>
      <c r="GB221" s="21"/>
      <c r="GC221" s="21"/>
    </row>
    <row r="222" spans="1:185" x14ac:dyDescent="0.2">
      <c r="A222" s="20"/>
      <c r="B222" s="22"/>
      <c r="C222" s="21"/>
      <c r="D222" s="21"/>
      <c r="E222" s="21"/>
      <c r="G222" s="20"/>
      <c r="H222" s="22"/>
      <c r="I222" s="21"/>
      <c r="J222" s="21"/>
      <c r="K222" s="21"/>
      <c r="M222" s="20"/>
      <c r="N222" s="22"/>
      <c r="O222" s="21"/>
      <c r="P222" s="21"/>
      <c r="Q222" s="21"/>
      <c r="S222" s="20"/>
      <c r="T222" s="22"/>
      <c r="U222" s="21"/>
      <c r="V222" s="21"/>
      <c r="W222" s="21"/>
      <c r="Y222" s="20"/>
      <c r="Z222" s="22"/>
      <c r="AA222" s="21"/>
      <c r="AB222" s="21"/>
      <c r="AC222" s="21"/>
      <c r="AE222" s="20"/>
      <c r="AF222" s="22"/>
      <c r="AG222" s="21"/>
      <c r="AH222" s="21"/>
      <c r="AI222" s="21"/>
      <c r="AK222" s="20"/>
      <c r="AL222" s="22"/>
      <c r="AM222" s="21"/>
      <c r="AN222" s="21"/>
      <c r="AO222" s="21"/>
      <c r="AQ222" s="20"/>
      <c r="AR222" s="22"/>
      <c r="AS222" s="21"/>
      <c r="AT222" s="21"/>
      <c r="AU222" s="21"/>
      <c r="AW222" s="20"/>
      <c r="AX222" s="22"/>
      <c r="AY222" s="21"/>
      <c r="AZ222" s="21"/>
      <c r="BA222" s="21"/>
      <c r="BC222" s="20"/>
      <c r="BD222" s="22"/>
      <c r="BE222" s="21"/>
      <c r="BF222" s="21"/>
      <c r="BG222" s="21"/>
      <c r="BI222" s="20"/>
      <c r="BJ222" s="22"/>
      <c r="BK222" s="21"/>
      <c r="BL222" s="21"/>
      <c r="BM222" s="21"/>
      <c r="BO222" s="20"/>
      <c r="BP222" s="22"/>
      <c r="BQ222" s="21"/>
      <c r="BR222" s="21"/>
      <c r="BS222" s="21"/>
      <c r="BU222" s="20"/>
      <c r="BV222" s="22"/>
      <c r="BW222" s="21"/>
      <c r="BX222" s="21"/>
      <c r="BY222" s="21"/>
      <c r="CA222" s="20"/>
      <c r="CB222" s="22"/>
      <c r="CC222" s="21"/>
      <c r="CD222" s="21"/>
      <c r="CE222" s="21"/>
      <c r="CG222" s="20"/>
      <c r="CH222" s="22"/>
      <c r="CI222" s="21"/>
      <c r="CJ222" s="21"/>
      <c r="CK222" s="21"/>
      <c r="CM222" s="20"/>
      <c r="CN222" s="22"/>
      <c r="CO222" s="21"/>
      <c r="CP222" s="21"/>
      <c r="CQ222" s="21"/>
      <c r="CS222" s="20"/>
      <c r="CT222" s="22"/>
      <c r="CU222" s="21"/>
      <c r="CV222" s="21"/>
      <c r="CW222" s="21"/>
      <c r="CY222" s="20"/>
      <c r="CZ222" s="22"/>
      <c r="DA222" s="21"/>
      <c r="DB222" s="21"/>
      <c r="DC222" s="21"/>
      <c r="DE222" s="20"/>
      <c r="DF222" s="22"/>
      <c r="DG222" s="21"/>
      <c r="DH222" s="21"/>
      <c r="DI222" s="21"/>
      <c r="DK222" s="20"/>
      <c r="DL222" s="22"/>
      <c r="DM222" s="21"/>
      <c r="DN222" s="21"/>
      <c r="DO222" s="21"/>
      <c r="DQ222" s="20"/>
      <c r="DR222" s="22"/>
      <c r="DS222" s="21"/>
      <c r="DT222" s="21"/>
      <c r="DU222" s="21"/>
      <c r="DW222" s="20"/>
      <c r="DX222" s="22"/>
      <c r="DY222" s="21"/>
      <c r="DZ222" s="21"/>
      <c r="EA222" s="21"/>
      <c r="EC222" s="20"/>
      <c r="ED222" s="22"/>
      <c r="EE222" s="21"/>
      <c r="EF222" s="21"/>
      <c r="EG222" s="21"/>
      <c r="EI222" s="20"/>
      <c r="EJ222" s="22"/>
      <c r="EK222" s="21"/>
      <c r="EL222" s="21"/>
      <c r="EM222" s="21"/>
      <c r="EO222" s="20"/>
      <c r="EP222" s="22"/>
      <c r="EQ222" s="21"/>
      <c r="ER222" s="21"/>
      <c r="ES222" s="21"/>
      <c r="EU222" s="20"/>
      <c r="EV222" s="22"/>
      <c r="EW222" s="21"/>
      <c r="EX222" s="21"/>
      <c r="EY222" s="21"/>
      <c r="FA222" s="20"/>
      <c r="FB222" s="22"/>
      <c r="FC222" s="21"/>
      <c r="FD222" s="21"/>
      <c r="FE222" s="21"/>
      <c r="FG222" s="20"/>
      <c r="FH222" s="22"/>
      <c r="FI222" s="21"/>
      <c r="FJ222" s="21"/>
      <c r="FK222" s="21"/>
      <c r="FM222" s="20"/>
      <c r="FN222" s="22"/>
      <c r="FO222" s="21"/>
      <c r="FP222" s="21"/>
      <c r="FQ222" s="21"/>
      <c r="FS222" s="20"/>
      <c r="FT222" s="22"/>
      <c r="FU222" s="21"/>
      <c r="FV222" s="21"/>
      <c r="FW222" s="21"/>
      <c r="FY222" s="20"/>
      <c r="FZ222" s="22"/>
      <c r="GA222" s="21"/>
      <c r="GB222" s="21"/>
      <c r="GC222" s="21"/>
    </row>
    <row r="223" spans="1:185" x14ac:dyDescent="0.2">
      <c r="A223" s="20"/>
      <c r="B223" s="22"/>
      <c r="C223" s="21"/>
      <c r="D223" s="21"/>
      <c r="E223" s="21"/>
      <c r="G223" s="20"/>
      <c r="H223" s="22"/>
      <c r="I223" s="21"/>
      <c r="J223" s="21"/>
      <c r="K223" s="21"/>
      <c r="M223" s="20"/>
      <c r="N223" s="22"/>
      <c r="O223" s="21"/>
      <c r="P223" s="21"/>
      <c r="Q223" s="21"/>
      <c r="S223" s="20"/>
      <c r="T223" s="22"/>
      <c r="U223" s="21"/>
      <c r="V223" s="21"/>
      <c r="W223" s="21"/>
      <c r="Y223" s="20"/>
      <c r="Z223" s="22"/>
      <c r="AA223" s="21"/>
      <c r="AB223" s="21"/>
      <c r="AC223" s="21"/>
      <c r="AE223" s="20"/>
      <c r="AF223" s="22"/>
      <c r="AG223" s="21"/>
      <c r="AH223" s="21"/>
      <c r="AI223" s="21"/>
      <c r="AK223" s="20"/>
      <c r="AL223" s="22"/>
      <c r="AM223" s="21"/>
      <c r="AN223" s="21"/>
      <c r="AO223" s="21"/>
      <c r="AQ223" s="20"/>
      <c r="AR223" s="22"/>
      <c r="AS223" s="21"/>
      <c r="AT223" s="21"/>
      <c r="AU223" s="21"/>
      <c r="AW223" s="20"/>
      <c r="AX223" s="22"/>
      <c r="AY223" s="21"/>
      <c r="AZ223" s="21"/>
      <c r="BA223" s="21"/>
      <c r="BC223" s="20"/>
      <c r="BD223" s="22"/>
      <c r="BE223" s="21"/>
      <c r="BF223" s="21"/>
      <c r="BG223" s="21"/>
      <c r="BI223" s="20"/>
      <c r="BJ223" s="22"/>
      <c r="BK223" s="21"/>
      <c r="BL223" s="21"/>
      <c r="BM223" s="21"/>
      <c r="BO223" s="20"/>
      <c r="BP223" s="22"/>
      <c r="BQ223" s="21"/>
      <c r="BR223" s="21"/>
      <c r="BS223" s="21"/>
      <c r="BU223" s="20"/>
      <c r="BV223" s="22"/>
      <c r="BW223" s="21"/>
      <c r="BX223" s="21"/>
      <c r="BY223" s="21"/>
      <c r="CA223" s="20"/>
      <c r="CB223" s="22"/>
      <c r="CC223" s="21"/>
      <c r="CD223" s="21"/>
      <c r="CE223" s="21"/>
      <c r="CG223" s="20"/>
      <c r="CH223" s="22"/>
      <c r="CI223" s="21"/>
      <c r="CJ223" s="21"/>
      <c r="CK223" s="21"/>
      <c r="CM223" s="20"/>
      <c r="CN223" s="22"/>
      <c r="CO223" s="21"/>
      <c r="CP223" s="21"/>
      <c r="CQ223" s="21"/>
      <c r="CS223" s="20"/>
      <c r="CT223" s="22"/>
      <c r="CU223" s="21"/>
      <c r="CV223" s="21"/>
      <c r="CW223" s="21"/>
      <c r="CY223" s="20"/>
      <c r="CZ223" s="22"/>
      <c r="DA223" s="21"/>
      <c r="DB223" s="21"/>
      <c r="DC223" s="21"/>
      <c r="DE223" s="20"/>
      <c r="DF223" s="22"/>
      <c r="DG223" s="21"/>
      <c r="DH223" s="21"/>
      <c r="DI223" s="21"/>
      <c r="DK223" s="20"/>
      <c r="DL223" s="22"/>
      <c r="DM223" s="21"/>
      <c r="DN223" s="21"/>
      <c r="DO223" s="21"/>
      <c r="DQ223" s="20"/>
      <c r="DR223" s="22"/>
      <c r="DS223" s="21"/>
      <c r="DT223" s="21"/>
      <c r="DU223" s="21"/>
      <c r="DW223" s="20"/>
      <c r="DX223" s="22"/>
      <c r="DY223" s="21"/>
      <c r="DZ223" s="21"/>
      <c r="EA223" s="21"/>
      <c r="EC223" s="20"/>
      <c r="ED223" s="22"/>
      <c r="EE223" s="21"/>
      <c r="EF223" s="21"/>
      <c r="EG223" s="21"/>
      <c r="EI223" s="20"/>
      <c r="EJ223" s="22"/>
      <c r="EK223" s="21"/>
      <c r="EL223" s="21"/>
      <c r="EM223" s="21"/>
      <c r="EO223" s="20"/>
      <c r="EP223" s="22"/>
      <c r="EQ223" s="21"/>
      <c r="ER223" s="21"/>
      <c r="ES223" s="21"/>
      <c r="EU223" s="20"/>
      <c r="EV223" s="22"/>
      <c r="EW223" s="21"/>
      <c r="EX223" s="21"/>
      <c r="EY223" s="21"/>
      <c r="FA223" s="20"/>
      <c r="FB223" s="22"/>
      <c r="FC223" s="21"/>
      <c r="FD223" s="21"/>
      <c r="FE223" s="21"/>
      <c r="FG223" s="20"/>
      <c r="FH223" s="22"/>
      <c r="FI223" s="21"/>
      <c r="FJ223" s="21"/>
      <c r="FK223" s="21"/>
      <c r="FM223" s="20"/>
      <c r="FN223" s="22"/>
      <c r="FO223" s="21"/>
      <c r="FP223" s="21"/>
      <c r="FQ223" s="21"/>
      <c r="FS223" s="20"/>
      <c r="FT223" s="22"/>
      <c r="FU223" s="21"/>
      <c r="FV223" s="21"/>
      <c r="FW223" s="21"/>
      <c r="FY223" s="20"/>
      <c r="FZ223" s="22"/>
      <c r="GA223" s="21"/>
      <c r="GB223" s="21"/>
      <c r="GC223" s="21"/>
    </row>
    <row r="224" spans="1:185" x14ac:dyDescent="0.2">
      <c r="A224" s="20"/>
      <c r="B224" s="22"/>
      <c r="C224" s="21"/>
      <c r="D224" s="21"/>
      <c r="E224" s="21"/>
      <c r="G224" s="20"/>
      <c r="H224" s="22"/>
      <c r="I224" s="21"/>
      <c r="J224" s="21"/>
      <c r="K224" s="21"/>
      <c r="M224" s="20"/>
      <c r="N224" s="22"/>
      <c r="O224" s="21"/>
      <c r="P224" s="21"/>
      <c r="Q224" s="21"/>
      <c r="S224" s="20"/>
      <c r="T224" s="22"/>
      <c r="U224" s="21"/>
      <c r="V224" s="21"/>
      <c r="W224" s="21"/>
      <c r="Y224" s="20"/>
      <c r="Z224" s="22"/>
      <c r="AA224" s="21"/>
      <c r="AB224" s="21"/>
      <c r="AC224" s="21"/>
      <c r="AE224" s="20"/>
      <c r="AF224" s="22"/>
      <c r="AG224" s="21"/>
      <c r="AH224" s="21"/>
      <c r="AI224" s="21"/>
      <c r="AK224" s="20"/>
      <c r="AL224" s="22"/>
      <c r="AM224" s="21"/>
      <c r="AN224" s="21"/>
      <c r="AO224" s="21"/>
      <c r="AQ224" s="20"/>
      <c r="AR224" s="22"/>
      <c r="AS224" s="21"/>
      <c r="AT224" s="21"/>
      <c r="AU224" s="21"/>
      <c r="AW224" s="20"/>
      <c r="AX224" s="22"/>
      <c r="AY224" s="21"/>
      <c r="AZ224" s="21"/>
      <c r="BA224" s="21"/>
      <c r="BC224" s="20"/>
      <c r="BD224" s="22"/>
      <c r="BE224" s="21"/>
      <c r="BF224" s="21"/>
      <c r="BG224" s="21"/>
      <c r="BI224" s="20"/>
      <c r="BJ224" s="22"/>
      <c r="BK224" s="21"/>
      <c r="BL224" s="21"/>
      <c r="BM224" s="21"/>
      <c r="BO224" s="20"/>
      <c r="BP224" s="22"/>
      <c r="BQ224" s="21"/>
      <c r="BR224" s="21"/>
      <c r="BS224" s="21"/>
      <c r="BU224" s="20"/>
      <c r="BV224" s="22"/>
      <c r="BW224" s="21"/>
      <c r="BX224" s="21"/>
      <c r="BY224" s="21"/>
      <c r="CA224" s="20"/>
      <c r="CB224" s="22"/>
      <c r="CC224" s="21"/>
      <c r="CD224" s="21"/>
      <c r="CE224" s="21"/>
      <c r="CG224" s="20"/>
      <c r="CH224" s="22"/>
      <c r="CI224" s="21"/>
      <c r="CJ224" s="21"/>
      <c r="CK224" s="21"/>
      <c r="CM224" s="20"/>
      <c r="CN224" s="22"/>
      <c r="CO224" s="21"/>
      <c r="CP224" s="21"/>
      <c r="CQ224" s="21"/>
      <c r="CS224" s="20"/>
      <c r="CT224" s="22"/>
      <c r="CU224" s="21"/>
      <c r="CV224" s="21"/>
      <c r="CW224" s="21"/>
      <c r="CY224" s="20"/>
      <c r="CZ224" s="22"/>
      <c r="DA224" s="21"/>
      <c r="DB224" s="21"/>
      <c r="DC224" s="21"/>
      <c r="DE224" s="20"/>
      <c r="DF224" s="22"/>
      <c r="DG224" s="21"/>
      <c r="DH224" s="21"/>
      <c r="DI224" s="21"/>
      <c r="DK224" s="20"/>
      <c r="DL224" s="22"/>
      <c r="DM224" s="21"/>
      <c r="DN224" s="21"/>
      <c r="DO224" s="21"/>
      <c r="DQ224" s="20"/>
      <c r="DR224" s="22"/>
      <c r="DS224" s="21"/>
      <c r="DT224" s="21"/>
      <c r="DU224" s="21"/>
      <c r="DW224" s="20"/>
      <c r="DX224" s="22"/>
      <c r="DY224" s="21"/>
      <c r="DZ224" s="21"/>
      <c r="EA224" s="21"/>
      <c r="EC224" s="20"/>
      <c r="ED224" s="22"/>
      <c r="EE224" s="21"/>
      <c r="EF224" s="21"/>
      <c r="EG224" s="21"/>
      <c r="EI224" s="20"/>
      <c r="EJ224" s="22"/>
      <c r="EK224" s="21"/>
      <c r="EL224" s="21"/>
      <c r="EM224" s="21"/>
      <c r="EO224" s="20"/>
      <c r="EP224" s="22"/>
      <c r="EQ224" s="21"/>
      <c r="ER224" s="21"/>
      <c r="ES224" s="21"/>
      <c r="EU224" s="20"/>
      <c r="EV224" s="22"/>
      <c r="EW224" s="21"/>
      <c r="EX224" s="21"/>
      <c r="EY224" s="21"/>
      <c r="FA224" s="20"/>
      <c r="FB224" s="22"/>
      <c r="FC224" s="21"/>
      <c r="FD224" s="21"/>
      <c r="FE224" s="21"/>
      <c r="FG224" s="20"/>
      <c r="FH224" s="22"/>
      <c r="FI224" s="21"/>
      <c r="FJ224" s="21"/>
      <c r="FK224" s="21"/>
      <c r="FM224" s="20"/>
      <c r="FN224" s="22"/>
      <c r="FO224" s="21"/>
      <c r="FP224" s="21"/>
      <c r="FQ224" s="21"/>
      <c r="FS224" s="20"/>
      <c r="FT224" s="22"/>
      <c r="FU224" s="21"/>
      <c r="FV224" s="21"/>
      <c r="FW224" s="21"/>
      <c r="FY224" s="20"/>
      <c r="FZ224" s="22"/>
      <c r="GA224" s="21"/>
      <c r="GB224" s="21"/>
      <c r="GC224" s="21"/>
    </row>
    <row r="225" spans="1:185" x14ac:dyDescent="0.2">
      <c r="A225" s="20"/>
      <c r="B225" s="22"/>
      <c r="C225" s="21"/>
      <c r="D225" s="21"/>
      <c r="E225" s="21"/>
      <c r="G225" s="20"/>
      <c r="H225" s="22"/>
      <c r="I225" s="21"/>
      <c r="J225" s="21"/>
      <c r="K225" s="21"/>
      <c r="M225" s="20"/>
      <c r="N225" s="22"/>
      <c r="O225" s="21"/>
      <c r="P225" s="21"/>
      <c r="Q225" s="21"/>
      <c r="S225" s="20"/>
      <c r="T225" s="22"/>
      <c r="U225" s="21"/>
      <c r="V225" s="21"/>
      <c r="W225" s="21"/>
      <c r="Y225" s="20"/>
      <c r="Z225" s="22"/>
      <c r="AA225" s="21"/>
      <c r="AB225" s="21"/>
      <c r="AC225" s="21"/>
      <c r="AE225" s="20"/>
      <c r="AF225" s="22"/>
      <c r="AG225" s="21"/>
      <c r="AH225" s="21"/>
      <c r="AI225" s="21"/>
      <c r="AK225" s="20"/>
      <c r="AL225" s="22"/>
      <c r="AM225" s="21"/>
      <c r="AN225" s="21"/>
      <c r="AO225" s="21"/>
      <c r="AQ225" s="20"/>
      <c r="AR225" s="22"/>
      <c r="AS225" s="21"/>
      <c r="AT225" s="21"/>
      <c r="AU225" s="21"/>
      <c r="AW225" s="20"/>
      <c r="AX225" s="22"/>
      <c r="AY225" s="21"/>
      <c r="AZ225" s="21"/>
      <c r="BA225" s="21"/>
      <c r="BC225" s="20"/>
      <c r="BD225" s="22"/>
      <c r="BE225" s="21"/>
      <c r="BF225" s="21"/>
      <c r="BG225" s="21"/>
      <c r="BI225" s="20"/>
      <c r="BJ225" s="22"/>
      <c r="BK225" s="21"/>
      <c r="BL225" s="21"/>
      <c r="BM225" s="21"/>
      <c r="BO225" s="20"/>
      <c r="BP225" s="22"/>
      <c r="BQ225" s="21"/>
      <c r="BR225" s="21"/>
      <c r="BS225" s="21"/>
      <c r="BU225" s="20"/>
      <c r="BV225" s="22"/>
      <c r="BW225" s="21"/>
      <c r="BX225" s="21"/>
      <c r="BY225" s="21"/>
      <c r="CA225" s="20"/>
      <c r="CB225" s="22"/>
      <c r="CC225" s="21"/>
      <c r="CD225" s="21"/>
      <c r="CE225" s="21"/>
      <c r="CG225" s="20"/>
      <c r="CH225" s="22"/>
      <c r="CI225" s="21"/>
      <c r="CJ225" s="21"/>
      <c r="CK225" s="21"/>
      <c r="CM225" s="20"/>
      <c r="CN225" s="22"/>
      <c r="CO225" s="21"/>
      <c r="CP225" s="21"/>
      <c r="CQ225" s="21"/>
      <c r="CS225" s="20"/>
      <c r="CT225" s="22"/>
      <c r="CU225" s="21"/>
      <c r="CV225" s="21"/>
      <c r="CW225" s="21"/>
      <c r="CY225" s="20"/>
      <c r="CZ225" s="22"/>
      <c r="DA225" s="21"/>
      <c r="DB225" s="21"/>
      <c r="DC225" s="21"/>
      <c r="DE225" s="20"/>
      <c r="DF225" s="22"/>
      <c r="DG225" s="21"/>
      <c r="DH225" s="21"/>
      <c r="DI225" s="21"/>
      <c r="DK225" s="20"/>
      <c r="DL225" s="22"/>
      <c r="DM225" s="21"/>
      <c r="DN225" s="21"/>
      <c r="DO225" s="21"/>
      <c r="DQ225" s="20"/>
      <c r="DR225" s="22"/>
      <c r="DS225" s="21"/>
      <c r="DT225" s="21"/>
      <c r="DU225" s="21"/>
      <c r="DW225" s="20"/>
      <c r="DX225" s="22"/>
      <c r="DY225" s="21"/>
      <c r="DZ225" s="21"/>
      <c r="EA225" s="21"/>
      <c r="EC225" s="20"/>
      <c r="ED225" s="22"/>
      <c r="EE225" s="21"/>
      <c r="EF225" s="21"/>
      <c r="EG225" s="21"/>
      <c r="EI225" s="20"/>
      <c r="EJ225" s="22"/>
      <c r="EK225" s="21"/>
      <c r="EL225" s="21"/>
      <c r="EM225" s="21"/>
      <c r="EO225" s="20"/>
      <c r="EP225" s="22"/>
      <c r="EQ225" s="21"/>
      <c r="ER225" s="21"/>
      <c r="ES225" s="21"/>
      <c r="EU225" s="20"/>
      <c r="EV225" s="22"/>
      <c r="EW225" s="21"/>
      <c r="EX225" s="21"/>
      <c r="EY225" s="21"/>
      <c r="FA225" s="20"/>
      <c r="FB225" s="22"/>
      <c r="FC225" s="21"/>
      <c r="FD225" s="21"/>
      <c r="FE225" s="21"/>
      <c r="FG225" s="20"/>
      <c r="FH225" s="22"/>
      <c r="FI225" s="21"/>
      <c r="FJ225" s="21"/>
      <c r="FK225" s="21"/>
      <c r="FM225" s="20"/>
      <c r="FN225" s="22"/>
      <c r="FO225" s="21"/>
      <c r="FP225" s="21"/>
      <c r="FQ225" s="21"/>
      <c r="FS225" s="20"/>
      <c r="FT225" s="22"/>
      <c r="FU225" s="21"/>
      <c r="FV225" s="21"/>
      <c r="FW225" s="21"/>
      <c r="FY225" s="20"/>
      <c r="FZ225" s="22"/>
      <c r="GA225" s="21"/>
      <c r="GB225" s="21"/>
      <c r="GC225" s="21"/>
    </row>
    <row r="226" spans="1:185" x14ac:dyDescent="0.2">
      <c r="A226" s="20"/>
      <c r="B226" s="22"/>
      <c r="C226" s="21"/>
      <c r="D226" s="21"/>
      <c r="E226" s="21"/>
      <c r="G226" s="20"/>
      <c r="H226" s="22"/>
      <c r="I226" s="21"/>
      <c r="J226" s="21"/>
      <c r="K226" s="21"/>
      <c r="M226" s="20"/>
      <c r="N226" s="22"/>
      <c r="O226" s="21"/>
      <c r="P226" s="21"/>
      <c r="Q226" s="21"/>
      <c r="S226" s="20"/>
      <c r="T226" s="22"/>
      <c r="U226" s="21"/>
      <c r="V226" s="21"/>
      <c r="W226" s="21"/>
      <c r="Y226" s="20"/>
      <c r="Z226" s="22"/>
      <c r="AA226" s="21"/>
      <c r="AB226" s="21"/>
      <c r="AC226" s="21"/>
      <c r="AE226" s="20"/>
      <c r="AF226" s="22"/>
      <c r="AG226" s="21"/>
      <c r="AH226" s="21"/>
      <c r="AI226" s="21"/>
      <c r="AK226" s="20"/>
      <c r="AL226" s="22"/>
      <c r="AM226" s="21"/>
      <c r="AN226" s="21"/>
      <c r="AO226" s="21"/>
      <c r="AQ226" s="20"/>
      <c r="AR226" s="22"/>
      <c r="AS226" s="21"/>
      <c r="AT226" s="21"/>
      <c r="AU226" s="21"/>
      <c r="AW226" s="20"/>
      <c r="AX226" s="22"/>
      <c r="AY226" s="21"/>
      <c r="AZ226" s="21"/>
      <c r="BA226" s="21"/>
      <c r="BC226" s="20"/>
      <c r="BD226" s="22"/>
      <c r="BE226" s="21"/>
      <c r="BF226" s="21"/>
      <c r="BG226" s="21"/>
      <c r="BI226" s="20"/>
      <c r="BJ226" s="22"/>
      <c r="BK226" s="21"/>
      <c r="BL226" s="21"/>
      <c r="BM226" s="21"/>
      <c r="BO226" s="20"/>
      <c r="BP226" s="22"/>
      <c r="BQ226" s="21"/>
      <c r="BR226" s="21"/>
      <c r="BS226" s="21"/>
      <c r="BU226" s="20"/>
      <c r="BV226" s="22"/>
      <c r="BW226" s="21"/>
      <c r="BX226" s="21"/>
      <c r="BY226" s="21"/>
      <c r="CA226" s="20"/>
      <c r="CB226" s="22"/>
      <c r="CC226" s="21"/>
      <c r="CD226" s="21"/>
      <c r="CE226" s="21"/>
      <c r="CG226" s="20"/>
      <c r="CH226" s="22"/>
      <c r="CI226" s="21"/>
      <c r="CJ226" s="21"/>
      <c r="CK226" s="21"/>
      <c r="CM226" s="20"/>
      <c r="CN226" s="22"/>
      <c r="CO226" s="21"/>
      <c r="CP226" s="21"/>
      <c r="CQ226" s="21"/>
      <c r="CS226" s="20"/>
      <c r="CT226" s="22"/>
      <c r="CU226" s="21"/>
      <c r="CV226" s="21"/>
      <c r="CW226" s="21"/>
      <c r="CY226" s="20"/>
      <c r="CZ226" s="22"/>
      <c r="DA226" s="21"/>
      <c r="DB226" s="21"/>
      <c r="DC226" s="21"/>
      <c r="DE226" s="20"/>
      <c r="DF226" s="22"/>
      <c r="DG226" s="21"/>
      <c r="DH226" s="21"/>
      <c r="DI226" s="21"/>
      <c r="DK226" s="20"/>
      <c r="DL226" s="22"/>
      <c r="DM226" s="21"/>
      <c r="DN226" s="21"/>
      <c r="DO226" s="21"/>
      <c r="DQ226" s="20"/>
      <c r="DR226" s="22"/>
      <c r="DS226" s="21"/>
      <c r="DT226" s="21"/>
      <c r="DU226" s="21"/>
      <c r="DW226" s="20"/>
      <c r="DX226" s="22"/>
      <c r="DY226" s="21"/>
      <c r="DZ226" s="21"/>
      <c r="EA226" s="21"/>
      <c r="EC226" s="20"/>
      <c r="ED226" s="22"/>
      <c r="EE226" s="21"/>
      <c r="EF226" s="21"/>
      <c r="EG226" s="21"/>
      <c r="EI226" s="20"/>
      <c r="EJ226" s="22"/>
      <c r="EK226" s="21"/>
      <c r="EL226" s="21"/>
      <c r="EM226" s="21"/>
      <c r="EO226" s="20"/>
      <c r="EP226" s="22"/>
      <c r="EQ226" s="21"/>
      <c r="ER226" s="21"/>
      <c r="ES226" s="21"/>
      <c r="EU226" s="20"/>
      <c r="EV226" s="22"/>
      <c r="EW226" s="21"/>
      <c r="EX226" s="21"/>
      <c r="EY226" s="21"/>
      <c r="FA226" s="20"/>
      <c r="FB226" s="22"/>
      <c r="FC226" s="21"/>
      <c r="FD226" s="21"/>
      <c r="FE226" s="21"/>
      <c r="FG226" s="20"/>
      <c r="FH226" s="22"/>
      <c r="FI226" s="21"/>
      <c r="FJ226" s="21"/>
      <c r="FK226" s="21"/>
      <c r="FM226" s="20"/>
      <c r="FN226" s="22"/>
      <c r="FO226" s="21"/>
      <c r="FP226" s="21"/>
      <c r="FQ226" s="21"/>
      <c r="FS226" s="20"/>
      <c r="FT226" s="22"/>
      <c r="FU226" s="21"/>
      <c r="FV226" s="21"/>
      <c r="FW226" s="21"/>
      <c r="FY226" s="20"/>
      <c r="FZ226" s="22"/>
      <c r="GA226" s="21"/>
      <c r="GB226" s="21"/>
      <c r="GC226" s="21"/>
    </row>
    <row r="227" spans="1:185" x14ac:dyDescent="0.2">
      <c r="A227" s="20"/>
      <c r="B227" s="22"/>
      <c r="C227" s="21"/>
      <c r="D227" s="21"/>
      <c r="E227" s="21"/>
      <c r="G227" s="20"/>
      <c r="H227" s="22"/>
      <c r="I227" s="21"/>
      <c r="J227" s="21"/>
      <c r="K227" s="21"/>
      <c r="M227" s="20"/>
      <c r="N227" s="22"/>
      <c r="O227" s="21"/>
      <c r="P227" s="21"/>
      <c r="Q227" s="21"/>
      <c r="S227" s="20"/>
      <c r="T227" s="22"/>
      <c r="U227" s="21"/>
      <c r="V227" s="21"/>
      <c r="W227" s="21"/>
      <c r="Y227" s="20"/>
      <c r="Z227" s="22"/>
      <c r="AA227" s="21"/>
      <c r="AB227" s="21"/>
      <c r="AC227" s="21"/>
      <c r="AE227" s="20"/>
      <c r="AF227" s="22"/>
      <c r="AG227" s="21"/>
      <c r="AH227" s="21"/>
      <c r="AI227" s="21"/>
      <c r="AK227" s="20"/>
      <c r="AL227" s="22"/>
      <c r="AM227" s="21"/>
      <c r="AN227" s="21"/>
      <c r="AO227" s="21"/>
      <c r="AQ227" s="20"/>
      <c r="AR227" s="22"/>
      <c r="AS227" s="21"/>
      <c r="AT227" s="21"/>
      <c r="AU227" s="21"/>
      <c r="AW227" s="20"/>
      <c r="AX227" s="22"/>
      <c r="AY227" s="21"/>
      <c r="AZ227" s="21"/>
      <c r="BA227" s="21"/>
      <c r="BC227" s="20"/>
      <c r="BD227" s="22"/>
      <c r="BE227" s="21"/>
      <c r="BF227" s="21"/>
      <c r="BG227" s="21"/>
      <c r="BI227" s="20"/>
      <c r="BJ227" s="22"/>
      <c r="BK227" s="21"/>
      <c r="BL227" s="21"/>
      <c r="BM227" s="21"/>
      <c r="BO227" s="20"/>
      <c r="BP227" s="22"/>
      <c r="BQ227" s="21"/>
      <c r="BR227" s="21"/>
      <c r="BS227" s="21"/>
      <c r="BU227" s="20"/>
      <c r="BV227" s="22"/>
      <c r="BW227" s="21"/>
      <c r="BX227" s="21"/>
      <c r="BY227" s="21"/>
      <c r="CA227" s="20"/>
      <c r="CB227" s="22"/>
      <c r="CC227" s="21"/>
      <c r="CD227" s="21"/>
      <c r="CE227" s="21"/>
      <c r="CG227" s="20"/>
      <c r="CH227" s="22"/>
      <c r="CI227" s="21"/>
      <c r="CJ227" s="21"/>
      <c r="CK227" s="21"/>
      <c r="CM227" s="20"/>
      <c r="CN227" s="22"/>
      <c r="CO227" s="21"/>
      <c r="CP227" s="21"/>
      <c r="CQ227" s="21"/>
      <c r="CS227" s="20"/>
      <c r="CT227" s="22"/>
      <c r="CU227" s="21"/>
      <c r="CV227" s="21"/>
      <c r="CW227" s="21"/>
      <c r="CY227" s="20"/>
      <c r="CZ227" s="22"/>
      <c r="DA227" s="21"/>
      <c r="DB227" s="21"/>
      <c r="DC227" s="21"/>
      <c r="DE227" s="20"/>
      <c r="DF227" s="22"/>
      <c r="DG227" s="21"/>
      <c r="DH227" s="21"/>
      <c r="DI227" s="21"/>
      <c r="DK227" s="20"/>
      <c r="DL227" s="22"/>
      <c r="DM227" s="21"/>
      <c r="DN227" s="21"/>
      <c r="DO227" s="21"/>
      <c r="DQ227" s="20"/>
      <c r="DR227" s="22"/>
      <c r="DS227" s="21"/>
      <c r="DT227" s="21"/>
      <c r="DU227" s="21"/>
      <c r="DW227" s="20"/>
      <c r="DX227" s="22"/>
      <c r="DY227" s="21"/>
      <c r="DZ227" s="21"/>
      <c r="EA227" s="21"/>
      <c r="EC227" s="20"/>
      <c r="ED227" s="22"/>
      <c r="EE227" s="21"/>
      <c r="EF227" s="21"/>
      <c r="EG227" s="21"/>
      <c r="EI227" s="20"/>
      <c r="EJ227" s="22"/>
      <c r="EK227" s="21"/>
      <c r="EL227" s="21"/>
      <c r="EM227" s="21"/>
      <c r="EO227" s="20"/>
      <c r="EP227" s="22"/>
      <c r="EQ227" s="21"/>
      <c r="ER227" s="21"/>
      <c r="ES227" s="21"/>
      <c r="EU227" s="20"/>
      <c r="EV227" s="22"/>
      <c r="EW227" s="21"/>
      <c r="EX227" s="21"/>
      <c r="EY227" s="21"/>
      <c r="FA227" s="20"/>
      <c r="FB227" s="22"/>
      <c r="FC227" s="21"/>
      <c r="FD227" s="21"/>
      <c r="FE227" s="21"/>
      <c r="FG227" s="20"/>
      <c r="FH227" s="22"/>
      <c r="FI227" s="21"/>
      <c r="FJ227" s="21"/>
      <c r="FK227" s="21"/>
      <c r="FM227" s="20"/>
      <c r="FN227" s="22"/>
      <c r="FO227" s="21"/>
      <c r="FP227" s="21"/>
      <c r="FQ227" s="21"/>
      <c r="FS227" s="20"/>
      <c r="FT227" s="22"/>
      <c r="FU227" s="21"/>
      <c r="FV227" s="21"/>
      <c r="FW227" s="21"/>
      <c r="FY227" s="20"/>
      <c r="FZ227" s="22"/>
      <c r="GA227" s="21"/>
      <c r="GB227" s="21"/>
      <c r="GC227" s="21"/>
    </row>
    <row r="228" spans="1:185" x14ac:dyDescent="0.2">
      <c r="A228" s="20"/>
      <c r="B228" s="22"/>
      <c r="C228" s="21"/>
      <c r="D228" s="21"/>
      <c r="E228" s="21"/>
      <c r="G228" s="20"/>
      <c r="H228" s="22"/>
      <c r="I228" s="21"/>
      <c r="J228" s="21"/>
      <c r="K228" s="21"/>
      <c r="M228" s="20"/>
      <c r="N228" s="22"/>
      <c r="O228" s="21"/>
      <c r="P228" s="21"/>
      <c r="Q228" s="21"/>
      <c r="S228" s="20"/>
      <c r="T228" s="22"/>
      <c r="U228" s="21"/>
      <c r="V228" s="21"/>
      <c r="W228" s="21"/>
      <c r="Y228" s="20"/>
      <c r="Z228" s="22"/>
      <c r="AA228" s="21"/>
      <c r="AB228" s="21"/>
      <c r="AC228" s="21"/>
      <c r="AE228" s="20"/>
      <c r="AF228" s="22"/>
      <c r="AG228" s="21"/>
      <c r="AH228" s="21"/>
      <c r="AI228" s="21"/>
      <c r="AK228" s="20"/>
      <c r="AL228" s="22"/>
      <c r="AM228" s="21"/>
      <c r="AN228" s="21"/>
      <c r="AO228" s="21"/>
      <c r="AQ228" s="20"/>
      <c r="AR228" s="22"/>
      <c r="AS228" s="21"/>
      <c r="AT228" s="21"/>
      <c r="AU228" s="21"/>
      <c r="AW228" s="20"/>
      <c r="AX228" s="22"/>
      <c r="AY228" s="21"/>
      <c r="AZ228" s="21"/>
      <c r="BA228" s="21"/>
      <c r="BC228" s="20"/>
      <c r="BD228" s="22"/>
      <c r="BE228" s="21"/>
      <c r="BF228" s="21"/>
      <c r="BG228" s="21"/>
      <c r="BI228" s="20"/>
      <c r="BJ228" s="22"/>
      <c r="BK228" s="21"/>
      <c r="BL228" s="21"/>
      <c r="BM228" s="21"/>
      <c r="BO228" s="20"/>
      <c r="BP228" s="22"/>
      <c r="BQ228" s="21"/>
      <c r="BR228" s="21"/>
      <c r="BS228" s="21"/>
      <c r="BU228" s="20"/>
      <c r="BV228" s="22"/>
      <c r="BW228" s="21"/>
      <c r="BX228" s="21"/>
      <c r="BY228" s="21"/>
      <c r="CA228" s="20"/>
      <c r="CB228" s="22"/>
      <c r="CC228" s="21"/>
      <c r="CD228" s="21"/>
      <c r="CE228" s="21"/>
      <c r="CG228" s="20"/>
      <c r="CH228" s="22"/>
      <c r="CI228" s="21"/>
      <c r="CJ228" s="21"/>
      <c r="CK228" s="21"/>
      <c r="CM228" s="20"/>
      <c r="CN228" s="22"/>
      <c r="CO228" s="21"/>
      <c r="CP228" s="21"/>
      <c r="CQ228" s="21"/>
      <c r="CS228" s="20"/>
      <c r="CT228" s="22"/>
      <c r="CU228" s="21"/>
      <c r="CV228" s="21"/>
      <c r="CW228" s="21"/>
      <c r="CY228" s="20"/>
      <c r="CZ228" s="22"/>
      <c r="DA228" s="21"/>
      <c r="DB228" s="21"/>
      <c r="DC228" s="21"/>
      <c r="DE228" s="20"/>
      <c r="DF228" s="22"/>
      <c r="DG228" s="21"/>
      <c r="DH228" s="21"/>
      <c r="DI228" s="21"/>
      <c r="DK228" s="20"/>
      <c r="DL228" s="22"/>
      <c r="DM228" s="21"/>
      <c r="DN228" s="21"/>
      <c r="DO228" s="21"/>
      <c r="DQ228" s="20"/>
      <c r="DR228" s="22"/>
      <c r="DS228" s="21"/>
      <c r="DT228" s="21"/>
      <c r="DU228" s="21"/>
      <c r="DW228" s="20"/>
      <c r="DX228" s="22"/>
      <c r="DY228" s="21"/>
      <c r="DZ228" s="21"/>
      <c r="EA228" s="21"/>
      <c r="EC228" s="20"/>
      <c r="ED228" s="22"/>
      <c r="EE228" s="21"/>
      <c r="EF228" s="21"/>
      <c r="EG228" s="21"/>
      <c r="EI228" s="20"/>
      <c r="EJ228" s="22"/>
      <c r="EK228" s="21"/>
      <c r="EL228" s="21"/>
      <c r="EM228" s="21"/>
      <c r="EO228" s="20"/>
      <c r="EP228" s="22"/>
      <c r="EQ228" s="21"/>
      <c r="ER228" s="21"/>
      <c r="ES228" s="21"/>
      <c r="EU228" s="20"/>
      <c r="EV228" s="22"/>
      <c r="EW228" s="21"/>
      <c r="EX228" s="21"/>
      <c r="EY228" s="21"/>
      <c r="FA228" s="20"/>
      <c r="FB228" s="22"/>
      <c r="FC228" s="21"/>
      <c r="FD228" s="21"/>
      <c r="FE228" s="21"/>
      <c r="FG228" s="20"/>
      <c r="FH228" s="22"/>
      <c r="FI228" s="21"/>
      <c r="FJ228" s="21"/>
      <c r="FK228" s="21"/>
      <c r="FM228" s="20"/>
      <c r="FN228" s="22"/>
      <c r="FO228" s="21"/>
      <c r="FP228" s="21"/>
      <c r="FQ228" s="21"/>
      <c r="FS228" s="20"/>
      <c r="FT228" s="22"/>
      <c r="FU228" s="21"/>
      <c r="FV228" s="21"/>
      <c r="FW228" s="21"/>
      <c r="FY228" s="20"/>
      <c r="FZ228" s="22"/>
      <c r="GA228" s="21"/>
      <c r="GB228" s="21"/>
      <c r="GC228" s="21"/>
    </row>
    <row r="229" spans="1:185" x14ac:dyDescent="0.2">
      <c r="A229" s="20"/>
      <c r="B229" s="22"/>
      <c r="C229" s="21"/>
      <c r="D229" s="21"/>
      <c r="E229" s="21"/>
      <c r="G229" s="20"/>
      <c r="H229" s="22"/>
      <c r="I229" s="21"/>
      <c r="J229" s="21"/>
      <c r="K229" s="21"/>
      <c r="M229" s="20"/>
      <c r="N229" s="22"/>
      <c r="O229" s="21"/>
      <c r="P229" s="21"/>
      <c r="Q229" s="21"/>
      <c r="S229" s="20"/>
      <c r="T229" s="22"/>
      <c r="U229" s="21"/>
      <c r="V229" s="21"/>
      <c r="W229" s="21"/>
      <c r="Y229" s="20"/>
      <c r="Z229" s="22"/>
      <c r="AA229" s="21"/>
      <c r="AB229" s="21"/>
      <c r="AC229" s="21"/>
      <c r="AE229" s="20"/>
      <c r="AF229" s="22"/>
      <c r="AG229" s="21"/>
      <c r="AH229" s="21"/>
      <c r="AI229" s="21"/>
      <c r="AK229" s="20"/>
      <c r="AL229" s="22"/>
      <c r="AM229" s="21"/>
      <c r="AN229" s="21"/>
      <c r="AO229" s="21"/>
      <c r="AQ229" s="20"/>
      <c r="AR229" s="22"/>
      <c r="AS229" s="21"/>
      <c r="AT229" s="21"/>
      <c r="AU229" s="21"/>
      <c r="AW229" s="20"/>
      <c r="AX229" s="22"/>
      <c r="AY229" s="21"/>
      <c r="AZ229" s="21"/>
      <c r="BA229" s="21"/>
      <c r="BC229" s="20"/>
      <c r="BD229" s="22"/>
      <c r="BE229" s="21"/>
      <c r="BF229" s="21"/>
      <c r="BG229" s="21"/>
      <c r="BI229" s="20"/>
      <c r="BJ229" s="22"/>
      <c r="BK229" s="21"/>
      <c r="BL229" s="21"/>
      <c r="BM229" s="21"/>
      <c r="BO229" s="20"/>
      <c r="BP229" s="22"/>
      <c r="BQ229" s="21"/>
      <c r="BR229" s="21"/>
      <c r="BS229" s="21"/>
      <c r="BU229" s="20"/>
      <c r="BV229" s="22"/>
      <c r="BW229" s="21"/>
      <c r="BX229" s="21"/>
      <c r="BY229" s="21"/>
      <c r="CA229" s="20"/>
      <c r="CB229" s="22"/>
      <c r="CC229" s="21"/>
      <c r="CD229" s="21"/>
      <c r="CE229" s="21"/>
      <c r="CG229" s="20"/>
      <c r="CH229" s="22"/>
      <c r="CI229" s="21"/>
      <c r="CJ229" s="21"/>
      <c r="CK229" s="21"/>
      <c r="CM229" s="20"/>
      <c r="CN229" s="22"/>
      <c r="CO229" s="21"/>
      <c r="CP229" s="21"/>
      <c r="CQ229" s="21"/>
      <c r="CS229" s="20"/>
      <c r="CT229" s="22"/>
      <c r="CU229" s="21"/>
      <c r="CV229" s="21"/>
      <c r="CW229" s="21"/>
      <c r="CY229" s="20"/>
      <c r="CZ229" s="22"/>
      <c r="DA229" s="21"/>
      <c r="DB229" s="21"/>
      <c r="DC229" s="21"/>
      <c r="DE229" s="20"/>
      <c r="DF229" s="22"/>
      <c r="DG229" s="21"/>
      <c r="DH229" s="21"/>
      <c r="DI229" s="21"/>
      <c r="DK229" s="20"/>
      <c r="DL229" s="22"/>
      <c r="DM229" s="21"/>
      <c r="DN229" s="21"/>
      <c r="DO229" s="21"/>
      <c r="DQ229" s="20"/>
      <c r="DR229" s="22"/>
      <c r="DS229" s="21"/>
      <c r="DT229" s="21"/>
      <c r="DU229" s="21"/>
      <c r="DW229" s="20"/>
      <c r="DX229" s="22"/>
      <c r="DY229" s="21"/>
      <c r="DZ229" s="21"/>
      <c r="EA229" s="21"/>
      <c r="EC229" s="20"/>
      <c r="ED229" s="22"/>
      <c r="EE229" s="21"/>
      <c r="EF229" s="21"/>
      <c r="EG229" s="21"/>
      <c r="EI229" s="20"/>
      <c r="EJ229" s="22"/>
      <c r="EK229" s="21"/>
      <c r="EL229" s="21"/>
      <c r="EM229" s="21"/>
      <c r="EO229" s="20"/>
      <c r="EP229" s="22"/>
      <c r="EQ229" s="21"/>
      <c r="ER229" s="21"/>
      <c r="ES229" s="21"/>
      <c r="EU229" s="20"/>
      <c r="EV229" s="22"/>
      <c r="EW229" s="21"/>
      <c r="EX229" s="21"/>
      <c r="EY229" s="21"/>
      <c r="FA229" s="20"/>
      <c r="FB229" s="22"/>
      <c r="FC229" s="21"/>
      <c r="FD229" s="21"/>
      <c r="FE229" s="21"/>
      <c r="FG229" s="20"/>
      <c r="FH229" s="22"/>
      <c r="FI229" s="21"/>
      <c r="FJ229" s="21"/>
      <c r="FK229" s="21"/>
      <c r="FM229" s="20"/>
      <c r="FN229" s="22"/>
      <c r="FO229" s="21"/>
      <c r="FP229" s="21"/>
      <c r="FQ229" s="21"/>
      <c r="FS229" s="20"/>
      <c r="FT229" s="22"/>
      <c r="FU229" s="21"/>
      <c r="FV229" s="21"/>
      <c r="FW229" s="21"/>
      <c r="FY229" s="20"/>
      <c r="FZ229" s="22"/>
      <c r="GA229" s="21"/>
      <c r="GB229" s="21"/>
      <c r="GC229" s="21"/>
    </row>
    <row r="230" spans="1:185" x14ac:dyDescent="0.2">
      <c r="A230" s="20"/>
      <c r="B230" s="22"/>
      <c r="C230" s="21"/>
      <c r="D230" s="21"/>
      <c r="E230" s="21"/>
      <c r="G230" s="20"/>
      <c r="H230" s="22"/>
      <c r="I230" s="21"/>
      <c r="J230" s="21"/>
      <c r="K230" s="21"/>
      <c r="M230" s="20"/>
      <c r="N230" s="22"/>
      <c r="O230" s="21"/>
      <c r="P230" s="21"/>
      <c r="Q230" s="21"/>
      <c r="S230" s="20"/>
      <c r="T230" s="22"/>
      <c r="U230" s="21"/>
      <c r="V230" s="21"/>
      <c r="W230" s="21"/>
      <c r="Y230" s="20"/>
      <c r="Z230" s="22"/>
      <c r="AA230" s="21"/>
      <c r="AB230" s="21"/>
      <c r="AC230" s="21"/>
      <c r="AE230" s="20"/>
      <c r="AF230" s="22"/>
      <c r="AG230" s="21"/>
      <c r="AH230" s="21"/>
      <c r="AI230" s="21"/>
      <c r="AK230" s="20"/>
      <c r="AL230" s="22"/>
      <c r="AM230" s="21"/>
      <c r="AN230" s="21"/>
      <c r="AO230" s="21"/>
      <c r="AQ230" s="20"/>
      <c r="AR230" s="22"/>
      <c r="AS230" s="21"/>
      <c r="AT230" s="21"/>
      <c r="AU230" s="21"/>
      <c r="AW230" s="20"/>
      <c r="AX230" s="22"/>
      <c r="AY230" s="21"/>
      <c r="AZ230" s="21"/>
      <c r="BA230" s="21"/>
      <c r="BC230" s="20"/>
      <c r="BD230" s="22"/>
      <c r="BE230" s="21"/>
      <c r="BF230" s="21"/>
      <c r="BG230" s="21"/>
      <c r="BI230" s="20"/>
      <c r="BJ230" s="22"/>
      <c r="BK230" s="21"/>
      <c r="BL230" s="21"/>
      <c r="BM230" s="21"/>
      <c r="BO230" s="20"/>
      <c r="BP230" s="22"/>
      <c r="BQ230" s="21"/>
      <c r="BR230" s="21"/>
      <c r="BS230" s="21"/>
      <c r="BU230" s="20"/>
      <c r="BV230" s="22"/>
      <c r="BW230" s="21"/>
      <c r="BX230" s="21"/>
      <c r="BY230" s="21"/>
      <c r="CA230" s="20"/>
      <c r="CB230" s="22"/>
      <c r="CC230" s="21"/>
      <c r="CD230" s="21"/>
      <c r="CE230" s="21"/>
      <c r="CG230" s="20"/>
      <c r="CH230" s="22"/>
      <c r="CI230" s="21"/>
      <c r="CJ230" s="21"/>
      <c r="CK230" s="21"/>
      <c r="CM230" s="20"/>
      <c r="CN230" s="22"/>
      <c r="CO230" s="21"/>
      <c r="CP230" s="21"/>
      <c r="CQ230" s="21"/>
      <c r="CS230" s="20"/>
      <c r="CT230" s="22"/>
      <c r="CU230" s="21"/>
      <c r="CV230" s="21"/>
      <c r="CW230" s="21"/>
      <c r="CY230" s="20"/>
      <c r="CZ230" s="22"/>
      <c r="DA230" s="21"/>
      <c r="DB230" s="21"/>
      <c r="DC230" s="21"/>
      <c r="DE230" s="20"/>
      <c r="DF230" s="22"/>
      <c r="DG230" s="21"/>
      <c r="DH230" s="21"/>
      <c r="DI230" s="21"/>
      <c r="DK230" s="20"/>
      <c r="DL230" s="22"/>
      <c r="DM230" s="21"/>
      <c r="DN230" s="21"/>
      <c r="DO230" s="21"/>
      <c r="DQ230" s="20"/>
      <c r="DR230" s="22"/>
      <c r="DS230" s="21"/>
      <c r="DT230" s="21"/>
      <c r="DU230" s="21"/>
      <c r="DW230" s="20"/>
      <c r="DX230" s="22"/>
      <c r="DY230" s="21"/>
      <c r="DZ230" s="21"/>
      <c r="EA230" s="21"/>
      <c r="EC230" s="20"/>
      <c r="ED230" s="22"/>
      <c r="EE230" s="21"/>
      <c r="EF230" s="21"/>
      <c r="EG230" s="21"/>
      <c r="EI230" s="20"/>
      <c r="EJ230" s="22"/>
      <c r="EK230" s="21"/>
      <c r="EL230" s="21"/>
      <c r="EM230" s="21"/>
      <c r="EO230" s="20"/>
      <c r="EP230" s="22"/>
      <c r="EQ230" s="21"/>
      <c r="ER230" s="21"/>
      <c r="ES230" s="21"/>
      <c r="EU230" s="20"/>
      <c r="EV230" s="22"/>
      <c r="EW230" s="21"/>
      <c r="EX230" s="21"/>
      <c r="EY230" s="21"/>
      <c r="FA230" s="20"/>
      <c r="FB230" s="22"/>
      <c r="FC230" s="21"/>
      <c r="FD230" s="21"/>
      <c r="FE230" s="21"/>
      <c r="FG230" s="20"/>
      <c r="FH230" s="22"/>
      <c r="FI230" s="21"/>
      <c r="FJ230" s="21"/>
      <c r="FK230" s="21"/>
      <c r="FM230" s="20"/>
      <c r="FN230" s="22"/>
      <c r="FO230" s="21"/>
      <c r="FP230" s="21"/>
      <c r="FQ230" s="21"/>
      <c r="FS230" s="20"/>
      <c r="FT230" s="22"/>
      <c r="FU230" s="21"/>
      <c r="FV230" s="21"/>
      <c r="FW230" s="21"/>
      <c r="FY230" s="20"/>
      <c r="FZ230" s="22"/>
      <c r="GA230" s="21"/>
      <c r="GB230" s="21"/>
      <c r="GC230" s="21"/>
    </row>
    <row r="231" spans="1:185" x14ac:dyDescent="0.2">
      <c r="A231" s="20"/>
      <c r="B231" s="22"/>
      <c r="C231" s="21"/>
      <c r="D231" s="21"/>
      <c r="E231" s="21"/>
      <c r="G231" s="20"/>
      <c r="H231" s="22"/>
      <c r="I231" s="21"/>
      <c r="J231" s="21"/>
      <c r="K231" s="21"/>
      <c r="M231" s="20"/>
      <c r="N231" s="22"/>
      <c r="O231" s="21"/>
      <c r="P231" s="21"/>
      <c r="Q231" s="21"/>
      <c r="S231" s="20"/>
      <c r="T231" s="22"/>
      <c r="U231" s="21"/>
      <c r="V231" s="21"/>
      <c r="W231" s="21"/>
      <c r="Y231" s="20"/>
      <c r="Z231" s="22"/>
      <c r="AA231" s="21"/>
      <c r="AB231" s="21"/>
      <c r="AC231" s="21"/>
      <c r="AE231" s="20"/>
      <c r="AF231" s="22"/>
      <c r="AG231" s="21"/>
      <c r="AH231" s="21"/>
      <c r="AI231" s="21"/>
      <c r="AK231" s="20"/>
      <c r="AL231" s="22"/>
      <c r="AM231" s="21"/>
      <c r="AN231" s="21"/>
      <c r="AO231" s="21"/>
      <c r="AQ231" s="20"/>
      <c r="AR231" s="22"/>
      <c r="AS231" s="21"/>
      <c r="AT231" s="21"/>
      <c r="AU231" s="21"/>
      <c r="AW231" s="20"/>
      <c r="AX231" s="22"/>
      <c r="AY231" s="21"/>
      <c r="AZ231" s="21"/>
      <c r="BA231" s="21"/>
      <c r="BC231" s="20"/>
      <c r="BD231" s="22"/>
      <c r="BE231" s="21"/>
      <c r="BF231" s="21"/>
      <c r="BG231" s="21"/>
      <c r="BI231" s="20"/>
      <c r="BJ231" s="22"/>
      <c r="BK231" s="21"/>
      <c r="BL231" s="21"/>
      <c r="BM231" s="21"/>
      <c r="BO231" s="20"/>
      <c r="BP231" s="22"/>
      <c r="BQ231" s="21"/>
      <c r="BR231" s="21"/>
      <c r="BS231" s="21"/>
      <c r="BU231" s="20"/>
      <c r="BV231" s="22"/>
      <c r="BW231" s="21"/>
      <c r="BX231" s="21"/>
      <c r="BY231" s="21"/>
      <c r="CA231" s="20"/>
      <c r="CB231" s="22"/>
      <c r="CC231" s="21"/>
      <c r="CD231" s="21"/>
      <c r="CE231" s="21"/>
      <c r="CG231" s="20"/>
      <c r="CH231" s="22"/>
      <c r="CI231" s="21"/>
      <c r="CJ231" s="21"/>
      <c r="CK231" s="21"/>
      <c r="CM231" s="20"/>
      <c r="CN231" s="22"/>
      <c r="CO231" s="21"/>
      <c r="CP231" s="21"/>
      <c r="CQ231" s="21"/>
      <c r="CS231" s="20"/>
      <c r="CT231" s="22"/>
      <c r="CU231" s="21"/>
      <c r="CV231" s="21"/>
      <c r="CW231" s="21"/>
      <c r="CY231" s="20"/>
      <c r="CZ231" s="22"/>
      <c r="DA231" s="21"/>
      <c r="DB231" s="21"/>
      <c r="DC231" s="21"/>
      <c r="DE231" s="20"/>
      <c r="DF231" s="22"/>
      <c r="DG231" s="21"/>
      <c r="DH231" s="21"/>
      <c r="DI231" s="21"/>
      <c r="DK231" s="20"/>
      <c r="DL231" s="22"/>
      <c r="DM231" s="21"/>
      <c r="DN231" s="21"/>
      <c r="DO231" s="21"/>
      <c r="DQ231" s="20"/>
      <c r="DR231" s="22"/>
      <c r="DS231" s="21"/>
      <c r="DT231" s="21"/>
      <c r="DU231" s="21"/>
      <c r="DW231" s="20"/>
      <c r="DX231" s="22"/>
      <c r="DY231" s="21"/>
      <c r="DZ231" s="21"/>
      <c r="EA231" s="21"/>
      <c r="EC231" s="20"/>
      <c r="ED231" s="22"/>
      <c r="EE231" s="21"/>
      <c r="EF231" s="21"/>
      <c r="EG231" s="21"/>
      <c r="EI231" s="20"/>
      <c r="EJ231" s="22"/>
      <c r="EK231" s="21"/>
      <c r="EL231" s="21"/>
      <c r="EM231" s="21"/>
      <c r="EO231" s="20"/>
      <c r="EP231" s="22"/>
      <c r="EQ231" s="21"/>
      <c r="ER231" s="21"/>
      <c r="ES231" s="21"/>
      <c r="EU231" s="20"/>
      <c r="EV231" s="22"/>
      <c r="EW231" s="21"/>
      <c r="EX231" s="21"/>
      <c r="EY231" s="21"/>
      <c r="FA231" s="20"/>
      <c r="FB231" s="22"/>
      <c r="FC231" s="21"/>
      <c r="FD231" s="21"/>
      <c r="FE231" s="21"/>
      <c r="FG231" s="20"/>
      <c r="FH231" s="22"/>
      <c r="FI231" s="21"/>
      <c r="FJ231" s="21"/>
      <c r="FK231" s="21"/>
      <c r="FM231" s="20"/>
      <c r="FN231" s="22"/>
      <c r="FO231" s="21"/>
      <c r="FP231" s="21"/>
      <c r="FQ231" s="21"/>
      <c r="FS231" s="20"/>
      <c r="FT231" s="22"/>
      <c r="FU231" s="21"/>
      <c r="FV231" s="21"/>
      <c r="FW231" s="21"/>
      <c r="FY231" s="20"/>
      <c r="FZ231" s="22"/>
      <c r="GA231" s="21"/>
      <c r="GB231" s="21"/>
      <c r="GC231" s="21"/>
    </row>
    <row r="232" spans="1:185" x14ac:dyDescent="0.2">
      <c r="A232" s="20"/>
      <c r="B232" s="22"/>
      <c r="C232" s="21"/>
      <c r="D232" s="21"/>
      <c r="E232" s="21"/>
      <c r="G232" s="20"/>
      <c r="H232" s="22"/>
      <c r="I232" s="21"/>
      <c r="J232" s="21"/>
      <c r="K232" s="21"/>
      <c r="M232" s="20"/>
      <c r="N232" s="22"/>
      <c r="O232" s="21"/>
      <c r="P232" s="21"/>
      <c r="Q232" s="21"/>
      <c r="S232" s="20"/>
      <c r="T232" s="22"/>
      <c r="U232" s="21"/>
      <c r="V232" s="21"/>
      <c r="W232" s="21"/>
      <c r="Y232" s="20"/>
      <c r="Z232" s="22"/>
      <c r="AA232" s="21"/>
      <c r="AB232" s="21"/>
      <c r="AC232" s="21"/>
      <c r="AE232" s="20"/>
      <c r="AF232" s="22"/>
      <c r="AG232" s="21"/>
      <c r="AH232" s="21"/>
      <c r="AI232" s="21"/>
      <c r="AK232" s="20"/>
      <c r="AL232" s="22"/>
      <c r="AM232" s="21"/>
      <c r="AN232" s="21"/>
      <c r="AO232" s="21"/>
      <c r="AQ232" s="20"/>
      <c r="AR232" s="22"/>
      <c r="AS232" s="21"/>
      <c r="AT232" s="21"/>
      <c r="AU232" s="21"/>
      <c r="AW232" s="20"/>
      <c r="AX232" s="22"/>
      <c r="AY232" s="21"/>
      <c r="AZ232" s="21"/>
      <c r="BA232" s="21"/>
      <c r="BC232" s="20"/>
      <c r="BD232" s="22"/>
      <c r="BE232" s="21"/>
      <c r="BF232" s="21"/>
      <c r="BG232" s="21"/>
      <c r="BI232" s="20"/>
      <c r="BJ232" s="22"/>
      <c r="BK232" s="21"/>
      <c r="BL232" s="21"/>
      <c r="BM232" s="21"/>
      <c r="BO232" s="20"/>
      <c r="BP232" s="22"/>
      <c r="BQ232" s="21"/>
      <c r="BR232" s="21"/>
      <c r="BS232" s="21"/>
      <c r="BU232" s="20"/>
      <c r="BV232" s="22"/>
      <c r="BW232" s="21"/>
      <c r="BX232" s="21"/>
      <c r="BY232" s="21"/>
      <c r="CA232" s="20"/>
      <c r="CB232" s="22"/>
      <c r="CC232" s="21"/>
      <c r="CD232" s="21"/>
      <c r="CE232" s="21"/>
      <c r="CG232" s="20"/>
      <c r="CH232" s="22"/>
      <c r="CI232" s="21"/>
      <c r="CJ232" s="21"/>
      <c r="CK232" s="21"/>
      <c r="CM232" s="20"/>
      <c r="CN232" s="22"/>
      <c r="CO232" s="21"/>
      <c r="CP232" s="21"/>
      <c r="CQ232" s="21"/>
      <c r="CS232" s="20"/>
      <c r="CT232" s="22"/>
      <c r="CU232" s="21"/>
      <c r="CV232" s="21"/>
      <c r="CW232" s="21"/>
      <c r="CY232" s="20"/>
      <c r="CZ232" s="22"/>
      <c r="DA232" s="21"/>
      <c r="DB232" s="21"/>
      <c r="DC232" s="21"/>
      <c r="DE232" s="20"/>
      <c r="DF232" s="22"/>
      <c r="DG232" s="21"/>
      <c r="DH232" s="21"/>
      <c r="DI232" s="21"/>
      <c r="DK232" s="20"/>
      <c r="DL232" s="22"/>
      <c r="DM232" s="21"/>
      <c r="DN232" s="21"/>
      <c r="DO232" s="21"/>
      <c r="DQ232" s="20"/>
      <c r="DR232" s="22"/>
      <c r="DS232" s="21"/>
      <c r="DT232" s="21"/>
      <c r="DU232" s="21"/>
      <c r="DW232" s="20"/>
      <c r="DX232" s="22"/>
      <c r="DY232" s="21"/>
      <c r="DZ232" s="21"/>
      <c r="EA232" s="21"/>
      <c r="EC232" s="20"/>
      <c r="ED232" s="22"/>
      <c r="EE232" s="21"/>
      <c r="EF232" s="21"/>
      <c r="EG232" s="21"/>
      <c r="EI232" s="20"/>
      <c r="EJ232" s="22"/>
      <c r="EK232" s="21"/>
      <c r="EL232" s="21"/>
      <c r="EM232" s="21"/>
      <c r="EO232" s="20"/>
      <c r="EP232" s="22"/>
      <c r="EQ232" s="21"/>
      <c r="ER232" s="21"/>
      <c r="ES232" s="21"/>
      <c r="EU232" s="20"/>
      <c r="EV232" s="22"/>
      <c r="EW232" s="21"/>
      <c r="EX232" s="21"/>
      <c r="EY232" s="21"/>
      <c r="FA232" s="20"/>
      <c r="FB232" s="22"/>
      <c r="FC232" s="21"/>
      <c r="FD232" s="21"/>
      <c r="FE232" s="21"/>
      <c r="FG232" s="20"/>
      <c r="FH232" s="22"/>
      <c r="FI232" s="21"/>
      <c r="FJ232" s="21"/>
      <c r="FK232" s="21"/>
      <c r="FM232" s="20"/>
      <c r="FN232" s="22"/>
      <c r="FO232" s="21"/>
      <c r="FP232" s="21"/>
      <c r="FQ232" s="21"/>
      <c r="FS232" s="20"/>
      <c r="FT232" s="22"/>
      <c r="FU232" s="21"/>
      <c r="FV232" s="21"/>
      <c r="FW232" s="21"/>
      <c r="FY232" s="20"/>
      <c r="FZ232" s="22"/>
      <c r="GA232" s="21"/>
      <c r="GB232" s="21"/>
      <c r="GC232" s="21"/>
    </row>
    <row r="233" spans="1:185" x14ac:dyDescent="0.2">
      <c r="A233" s="20"/>
      <c r="B233" s="22"/>
      <c r="C233" s="21"/>
      <c r="D233" s="21"/>
      <c r="E233" s="21"/>
      <c r="G233" s="20"/>
      <c r="H233" s="22"/>
      <c r="I233" s="21"/>
      <c r="J233" s="21"/>
      <c r="K233" s="21"/>
      <c r="M233" s="20"/>
      <c r="N233" s="22"/>
      <c r="O233" s="21"/>
      <c r="P233" s="21"/>
      <c r="Q233" s="21"/>
      <c r="S233" s="20"/>
      <c r="T233" s="22"/>
      <c r="U233" s="21"/>
      <c r="V233" s="21"/>
      <c r="W233" s="21"/>
      <c r="Y233" s="20"/>
      <c r="Z233" s="22"/>
      <c r="AA233" s="21"/>
      <c r="AB233" s="21"/>
      <c r="AC233" s="21"/>
      <c r="AE233" s="20"/>
      <c r="AF233" s="22"/>
      <c r="AG233" s="21"/>
      <c r="AH233" s="21"/>
      <c r="AI233" s="21"/>
      <c r="AK233" s="20"/>
      <c r="AL233" s="22"/>
      <c r="AM233" s="21"/>
      <c r="AN233" s="21"/>
      <c r="AO233" s="21"/>
      <c r="AQ233" s="20"/>
      <c r="AR233" s="22"/>
      <c r="AS233" s="21"/>
      <c r="AT233" s="21"/>
      <c r="AU233" s="21"/>
      <c r="AW233" s="20"/>
      <c r="AX233" s="22"/>
      <c r="AY233" s="21"/>
      <c r="AZ233" s="21"/>
      <c r="BA233" s="21"/>
      <c r="BC233" s="20"/>
      <c r="BD233" s="22"/>
      <c r="BE233" s="21"/>
      <c r="BF233" s="21"/>
      <c r="BG233" s="21"/>
      <c r="BI233" s="20"/>
      <c r="BJ233" s="22"/>
      <c r="BK233" s="21"/>
      <c r="BL233" s="21"/>
      <c r="BM233" s="21"/>
      <c r="BO233" s="20"/>
      <c r="BP233" s="22"/>
      <c r="BQ233" s="21"/>
      <c r="BR233" s="21"/>
      <c r="BS233" s="21"/>
      <c r="BU233" s="20"/>
      <c r="BV233" s="22"/>
      <c r="BW233" s="21"/>
      <c r="BX233" s="21"/>
      <c r="BY233" s="21"/>
      <c r="CA233" s="20"/>
      <c r="CB233" s="22"/>
      <c r="CC233" s="21"/>
      <c r="CD233" s="21"/>
      <c r="CE233" s="21"/>
      <c r="CG233" s="20"/>
      <c r="CH233" s="22"/>
      <c r="CI233" s="21"/>
      <c r="CJ233" s="21"/>
      <c r="CK233" s="21"/>
      <c r="CM233" s="20"/>
      <c r="CN233" s="22"/>
      <c r="CO233" s="21"/>
      <c r="CP233" s="21"/>
      <c r="CQ233" s="21"/>
      <c r="CS233" s="20"/>
      <c r="CT233" s="22"/>
      <c r="CU233" s="21"/>
      <c r="CV233" s="21"/>
      <c r="CW233" s="21"/>
      <c r="CY233" s="20"/>
      <c r="CZ233" s="22"/>
      <c r="DA233" s="21"/>
      <c r="DB233" s="21"/>
      <c r="DC233" s="21"/>
      <c r="DE233" s="20"/>
      <c r="DF233" s="22"/>
      <c r="DG233" s="21"/>
      <c r="DH233" s="21"/>
      <c r="DI233" s="21"/>
      <c r="DK233" s="20"/>
      <c r="DL233" s="22"/>
      <c r="DM233" s="21"/>
      <c r="DN233" s="21"/>
      <c r="DO233" s="21"/>
      <c r="DQ233" s="20"/>
      <c r="DR233" s="22"/>
      <c r="DS233" s="21"/>
      <c r="DT233" s="21"/>
      <c r="DU233" s="21"/>
      <c r="DW233" s="20"/>
      <c r="DX233" s="22"/>
      <c r="DY233" s="21"/>
      <c r="DZ233" s="21"/>
      <c r="EA233" s="21"/>
      <c r="EC233" s="20"/>
      <c r="ED233" s="22"/>
      <c r="EE233" s="21"/>
      <c r="EF233" s="21"/>
      <c r="EG233" s="21"/>
      <c r="EI233" s="20"/>
      <c r="EJ233" s="22"/>
      <c r="EK233" s="21"/>
      <c r="EL233" s="21"/>
      <c r="EM233" s="21"/>
      <c r="EO233" s="20"/>
      <c r="EP233" s="22"/>
      <c r="EQ233" s="21"/>
      <c r="ER233" s="21"/>
      <c r="ES233" s="21"/>
      <c r="EU233" s="20"/>
      <c r="EV233" s="22"/>
      <c r="EW233" s="21"/>
      <c r="EX233" s="21"/>
      <c r="EY233" s="21"/>
      <c r="FA233" s="20"/>
      <c r="FB233" s="22"/>
      <c r="FC233" s="21"/>
      <c r="FD233" s="21"/>
      <c r="FE233" s="21"/>
      <c r="FG233" s="20"/>
      <c r="FH233" s="22"/>
      <c r="FI233" s="21"/>
      <c r="FJ233" s="21"/>
      <c r="FK233" s="21"/>
      <c r="FM233" s="20"/>
      <c r="FN233" s="22"/>
      <c r="FO233" s="21"/>
      <c r="FP233" s="21"/>
      <c r="FQ233" s="21"/>
      <c r="FS233" s="20"/>
      <c r="FT233" s="22"/>
      <c r="FU233" s="21"/>
      <c r="FV233" s="21"/>
      <c r="FW233" s="21"/>
      <c r="FY233" s="20"/>
      <c r="FZ233" s="22"/>
      <c r="GA233" s="21"/>
      <c r="GB233" s="21"/>
      <c r="GC233" s="21"/>
    </row>
    <row r="234" spans="1:185" x14ac:dyDescent="0.2">
      <c r="A234" s="20"/>
      <c r="B234" s="22"/>
      <c r="C234" s="21"/>
      <c r="D234" s="21"/>
      <c r="E234" s="21"/>
      <c r="G234" s="20"/>
      <c r="H234" s="22"/>
      <c r="I234" s="21"/>
      <c r="J234" s="21"/>
      <c r="K234" s="21"/>
      <c r="M234" s="20"/>
      <c r="N234" s="22"/>
      <c r="O234" s="21"/>
      <c r="P234" s="21"/>
      <c r="Q234" s="21"/>
      <c r="S234" s="20"/>
      <c r="T234" s="22"/>
      <c r="U234" s="21"/>
      <c r="V234" s="21"/>
      <c r="W234" s="21"/>
      <c r="Y234" s="20"/>
      <c r="Z234" s="22"/>
      <c r="AA234" s="21"/>
      <c r="AB234" s="21"/>
      <c r="AC234" s="21"/>
      <c r="AE234" s="20"/>
      <c r="AF234" s="22"/>
      <c r="AG234" s="21"/>
      <c r="AH234" s="21"/>
      <c r="AI234" s="21"/>
      <c r="AK234" s="20"/>
      <c r="AL234" s="22"/>
      <c r="AM234" s="21"/>
      <c r="AN234" s="21"/>
      <c r="AO234" s="21"/>
      <c r="AQ234" s="20"/>
      <c r="AR234" s="22"/>
      <c r="AS234" s="21"/>
      <c r="AT234" s="21"/>
      <c r="AU234" s="21"/>
      <c r="AW234" s="20"/>
      <c r="AX234" s="22"/>
      <c r="AY234" s="21"/>
      <c r="AZ234" s="21"/>
      <c r="BA234" s="21"/>
      <c r="BC234" s="20"/>
      <c r="BD234" s="22"/>
      <c r="BE234" s="21"/>
      <c r="BF234" s="21"/>
      <c r="BG234" s="21"/>
      <c r="BI234" s="20"/>
      <c r="BJ234" s="22"/>
      <c r="BK234" s="21"/>
      <c r="BL234" s="21"/>
      <c r="BM234" s="21"/>
      <c r="BO234" s="20"/>
      <c r="BP234" s="22"/>
      <c r="BQ234" s="21"/>
      <c r="BR234" s="21"/>
      <c r="BS234" s="21"/>
      <c r="BU234" s="20"/>
      <c r="BV234" s="22"/>
      <c r="BW234" s="21"/>
      <c r="BX234" s="21"/>
      <c r="BY234" s="21"/>
      <c r="CA234" s="20"/>
      <c r="CB234" s="22"/>
      <c r="CC234" s="21"/>
      <c r="CD234" s="21"/>
      <c r="CE234" s="21"/>
      <c r="CG234" s="20"/>
      <c r="CH234" s="22"/>
      <c r="CI234" s="21"/>
      <c r="CJ234" s="21"/>
      <c r="CK234" s="21"/>
      <c r="CM234" s="20"/>
      <c r="CN234" s="22"/>
      <c r="CO234" s="21"/>
      <c r="CP234" s="21"/>
      <c r="CQ234" s="21"/>
      <c r="CS234" s="20"/>
      <c r="CT234" s="22"/>
      <c r="CU234" s="21"/>
      <c r="CV234" s="21"/>
      <c r="CW234" s="21"/>
      <c r="CY234" s="20"/>
      <c r="CZ234" s="22"/>
      <c r="DA234" s="21"/>
      <c r="DB234" s="21"/>
      <c r="DC234" s="21"/>
      <c r="DE234" s="20"/>
      <c r="DF234" s="22"/>
      <c r="DG234" s="21"/>
      <c r="DH234" s="21"/>
      <c r="DI234" s="21"/>
      <c r="DK234" s="20"/>
      <c r="DL234" s="22"/>
      <c r="DM234" s="21"/>
      <c r="DN234" s="21"/>
      <c r="DO234" s="21"/>
      <c r="DQ234" s="20"/>
      <c r="DR234" s="22"/>
      <c r="DS234" s="21"/>
      <c r="DT234" s="21"/>
      <c r="DU234" s="21"/>
      <c r="DW234" s="20"/>
      <c r="DX234" s="22"/>
      <c r="DY234" s="21"/>
      <c r="DZ234" s="21"/>
      <c r="EA234" s="21"/>
      <c r="EC234" s="20"/>
      <c r="ED234" s="22"/>
      <c r="EE234" s="21"/>
      <c r="EF234" s="21"/>
      <c r="EG234" s="21"/>
      <c r="EI234" s="20"/>
      <c r="EJ234" s="22"/>
      <c r="EK234" s="21"/>
      <c r="EL234" s="21"/>
      <c r="EM234" s="21"/>
      <c r="EO234" s="20"/>
      <c r="EP234" s="22"/>
      <c r="EQ234" s="21"/>
      <c r="ER234" s="21"/>
      <c r="ES234" s="21"/>
      <c r="EU234" s="20"/>
      <c r="EV234" s="22"/>
      <c r="EW234" s="21"/>
      <c r="EX234" s="21"/>
      <c r="EY234" s="21"/>
      <c r="FA234" s="20"/>
      <c r="FB234" s="22"/>
      <c r="FC234" s="21"/>
      <c r="FD234" s="21"/>
      <c r="FE234" s="21"/>
      <c r="FG234" s="20"/>
      <c r="FH234" s="22"/>
      <c r="FI234" s="21"/>
      <c r="FJ234" s="21"/>
      <c r="FK234" s="21"/>
      <c r="FM234" s="20"/>
      <c r="FN234" s="22"/>
      <c r="FO234" s="21"/>
      <c r="FP234" s="21"/>
      <c r="FQ234" s="21"/>
      <c r="FS234" s="20"/>
      <c r="FT234" s="22"/>
      <c r="FU234" s="21"/>
      <c r="FV234" s="21"/>
      <c r="FW234" s="21"/>
      <c r="FY234" s="20"/>
      <c r="FZ234" s="22"/>
      <c r="GA234" s="21"/>
      <c r="GB234" s="21"/>
      <c r="GC234" s="21"/>
    </row>
    <row r="235" spans="1:185" x14ac:dyDescent="0.2">
      <c r="A235" s="20"/>
      <c r="B235" s="22"/>
      <c r="C235" s="21"/>
      <c r="D235" s="21"/>
      <c r="E235" s="21"/>
      <c r="G235" s="20"/>
      <c r="H235" s="22"/>
      <c r="I235" s="21"/>
      <c r="J235" s="21"/>
      <c r="K235" s="21"/>
      <c r="M235" s="20"/>
      <c r="N235" s="22"/>
      <c r="O235" s="21"/>
      <c r="P235" s="21"/>
      <c r="Q235" s="21"/>
      <c r="S235" s="20"/>
      <c r="T235" s="22"/>
      <c r="U235" s="21"/>
      <c r="V235" s="21"/>
      <c r="W235" s="21"/>
      <c r="Y235" s="20"/>
      <c r="Z235" s="22"/>
      <c r="AA235" s="21"/>
      <c r="AB235" s="21"/>
      <c r="AC235" s="21"/>
      <c r="AE235" s="20"/>
      <c r="AF235" s="22"/>
      <c r="AG235" s="21"/>
      <c r="AH235" s="21"/>
      <c r="AI235" s="21"/>
      <c r="AK235" s="20"/>
      <c r="AL235" s="22"/>
      <c r="AM235" s="21"/>
      <c r="AN235" s="21"/>
      <c r="AO235" s="21"/>
      <c r="AQ235" s="20"/>
      <c r="AR235" s="22"/>
      <c r="AS235" s="21"/>
      <c r="AT235" s="21"/>
      <c r="AU235" s="21"/>
      <c r="AW235" s="20"/>
      <c r="AX235" s="22"/>
      <c r="AY235" s="21"/>
      <c r="AZ235" s="21"/>
      <c r="BA235" s="21"/>
      <c r="BC235" s="20"/>
      <c r="BD235" s="22"/>
      <c r="BE235" s="21"/>
      <c r="BF235" s="21"/>
      <c r="BG235" s="21"/>
      <c r="BI235" s="20"/>
      <c r="BJ235" s="22"/>
      <c r="BK235" s="21"/>
      <c r="BL235" s="21"/>
      <c r="BM235" s="21"/>
      <c r="BO235" s="20"/>
      <c r="BP235" s="22"/>
      <c r="BQ235" s="21"/>
      <c r="BR235" s="21"/>
      <c r="BS235" s="21"/>
      <c r="BU235" s="20"/>
      <c r="BV235" s="22"/>
      <c r="BW235" s="21"/>
      <c r="BX235" s="21"/>
      <c r="BY235" s="21"/>
      <c r="CA235" s="20"/>
      <c r="CB235" s="22"/>
      <c r="CC235" s="21"/>
      <c r="CD235" s="21"/>
      <c r="CE235" s="21"/>
      <c r="CG235" s="20"/>
      <c r="CH235" s="22"/>
      <c r="CI235" s="21"/>
      <c r="CJ235" s="21"/>
      <c r="CK235" s="21"/>
      <c r="CM235" s="20"/>
      <c r="CN235" s="22"/>
      <c r="CO235" s="21"/>
      <c r="CP235" s="21"/>
      <c r="CQ235" s="21"/>
      <c r="CS235" s="20"/>
      <c r="CT235" s="22"/>
      <c r="CU235" s="21"/>
      <c r="CV235" s="21"/>
      <c r="CW235" s="21"/>
      <c r="CY235" s="20"/>
      <c r="CZ235" s="22"/>
      <c r="DA235" s="21"/>
      <c r="DB235" s="21"/>
      <c r="DC235" s="21"/>
      <c r="DE235" s="20"/>
      <c r="DF235" s="22"/>
      <c r="DG235" s="21"/>
      <c r="DH235" s="21"/>
      <c r="DI235" s="21"/>
      <c r="DK235" s="20"/>
      <c r="DL235" s="22"/>
      <c r="DM235" s="21"/>
      <c r="DN235" s="21"/>
      <c r="DO235" s="21"/>
      <c r="DQ235" s="20"/>
      <c r="DR235" s="22"/>
      <c r="DS235" s="21"/>
      <c r="DT235" s="21"/>
      <c r="DU235" s="21"/>
      <c r="DW235" s="20"/>
      <c r="DX235" s="22"/>
      <c r="DY235" s="21"/>
      <c r="DZ235" s="21"/>
      <c r="EA235" s="21"/>
      <c r="EC235" s="20"/>
      <c r="ED235" s="22"/>
      <c r="EE235" s="21"/>
      <c r="EF235" s="21"/>
      <c r="EG235" s="21"/>
      <c r="EI235" s="20"/>
      <c r="EJ235" s="22"/>
      <c r="EK235" s="21"/>
      <c r="EL235" s="21"/>
      <c r="EM235" s="21"/>
      <c r="EO235" s="20"/>
      <c r="EP235" s="22"/>
      <c r="EQ235" s="21"/>
      <c r="ER235" s="21"/>
      <c r="ES235" s="21"/>
      <c r="EU235" s="20"/>
      <c r="EV235" s="22"/>
      <c r="EW235" s="21"/>
      <c r="EX235" s="21"/>
      <c r="EY235" s="21"/>
      <c r="FA235" s="20"/>
      <c r="FB235" s="22"/>
      <c r="FC235" s="21"/>
      <c r="FD235" s="21"/>
      <c r="FE235" s="21"/>
      <c r="FG235" s="20"/>
      <c r="FH235" s="22"/>
      <c r="FI235" s="21"/>
      <c r="FJ235" s="21"/>
      <c r="FK235" s="21"/>
      <c r="FM235" s="20"/>
      <c r="FN235" s="22"/>
      <c r="FO235" s="21"/>
      <c r="FP235" s="21"/>
      <c r="FQ235" s="21"/>
      <c r="FS235" s="20"/>
      <c r="FT235" s="22"/>
      <c r="FU235" s="21"/>
      <c r="FV235" s="21"/>
      <c r="FW235" s="21"/>
      <c r="FY235" s="20"/>
      <c r="FZ235" s="22"/>
      <c r="GA235" s="21"/>
      <c r="GB235" s="21"/>
      <c r="GC235" s="21"/>
    </row>
    <row r="236" spans="1:185" x14ac:dyDescent="0.2">
      <c r="A236" s="20"/>
      <c r="B236" s="22"/>
      <c r="C236" s="21"/>
      <c r="D236" s="21"/>
      <c r="E236" s="21"/>
      <c r="G236" s="20"/>
      <c r="H236" s="22"/>
      <c r="I236" s="21"/>
      <c r="J236" s="21"/>
      <c r="K236" s="21"/>
      <c r="M236" s="20"/>
      <c r="N236" s="22"/>
      <c r="O236" s="21"/>
      <c r="P236" s="21"/>
      <c r="Q236" s="21"/>
      <c r="S236" s="20"/>
      <c r="T236" s="22"/>
      <c r="U236" s="21"/>
      <c r="V236" s="21"/>
      <c r="W236" s="21"/>
      <c r="Y236" s="20"/>
      <c r="Z236" s="22"/>
      <c r="AA236" s="21"/>
      <c r="AB236" s="21"/>
      <c r="AC236" s="21"/>
      <c r="AE236" s="20"/>
      <c r="AF236" s="22"/>
      <c r="AG236" s="21"/>
      <c r="AH236" s="21"/>
      <c r="AI236" s="21"/>
      <c r="AK236" s="20"/>
      <c r="AL236" s="22"/>
      <c r="AM236" s="21"/>
      <c r="AN236" s="21"/>
      <c r="AO236" s="21"/>
      <c r="AQ236" s="20"/>
      <c r="AR236" s="22"/>
      <c r="AS236" s="21"/>
      <c r="AT236" s="21"/>
      <c r="AU236" s="21"/>
      <c r="AW236" s="20"/>
      <c r="AX236" s="22"/>
      <c r="AY236" s="21"/>
      <c r="AZ236" s="21"/>
      <c r="BA236" s="21"/>
      <c r="BC236" s="20"/>
      <c r="BD236" s="22"/>
      <c r="BE236" s="21"/>
      <c r="BF236" s="21"/>
      <c r="BG236" s="21"/>
      <c r="BI236" s="20"/>
      <c r="BJ236" s="22"/>
      <c r="BK236" s="21"/>
      <c r="BL236" s="21"/>
      <c r="BM236" s="21"/>
      <c r="BO236" s="20"/>
      <c r="BP236" s="22"/>
      <c r="BQ236" s="21"/>
      <c r="BR236" s="21"/>
      <c r="BS236" s="21"/>
      <c r="BU236" s="20"/>
      <c r="BV236" s="22"/>
      <c r="BW236" s="21"/>
      <c r="BX236" s="21"/>
      <c r="BY236" s="21"/>
      <c r="CA236" s="20"/>
      <c r="CB236" s="22"/>
      <c r="CC236" s="21"/>
      <c r="CD236" s="21"/>
      <c r="CE236" s="21"/>
      <c r="CG236" s="20"/>
      <c r="CH236" s="22"/>
      <c r="CI236" s="21"/>
      <c r="CJ236" s="21"/>
      <c r="CK236" s="21"/>
      <c r="CM236" s="20"/>
      <c r="CN236" s="22"/>
      <c r="CO236" s="21"/>
      <c r="CP236" s="21"/>
      <c r="CQ236" s="21"/>
      <c r="CS236" s="20"/>
      <c r="CT236" s="22"/>
      <c r="CU236" s="21"/>
      <c r="CV236" s="21"/>
      <c r="CW236" s="21"/>
      <c r="CY236" s="20"/>
      <c r="CZ236" s="22"/>
      <c r="DA236" s="21"/>
      <c r="DB236" s="21"/>
      <c r="DC236" s="21"/>
      <c r="DE236" s="20"/>
      <c r="DF236" s="22"/>
      <c r="DG236" s="21"/>
      <c r="DH236" s="21"/>
      <c r="DI236" s="21"/>
      <c r="DK236" s="20"/>
      <c r="DL236" s="22"/>
      <c r="DM236" s="21"/>
      <c r="DN236" s="21"/>
      <c r="DO236" s="21"/>
      <c r="DQ236" s="20"/>
      <c r="DR236" s="22"/>
      <c r="DS236" s="21"/>
      <c r="DT236" s="21"/>
      <c r="DU236" s="21"/>
      <c r="DW236" s="20"/>
      <c r="DX236" s="22"/>
      <c r="DY236" s="21"/>
      <c r="DZ236" s="21"/>
      <c r="EA236" s="21"/>
      <c r="EC236" s="20"/>
      <c r="ED236" s="22"/>
      <c r="EE236" s="21"/>
      <c r="EF236" s="21"/>
      <c r="EG236" s="21"/>
      <c r="EI236" s="20"/>
      <c r="EJ236" s="22"/>
      <c r="EK236" s="21"/>
      <c r="EL236" s="21"/>
      <c r="EM236" s="21"/>
      <c r="EO236" s="20"/>
      <c r="EP236" s="22"/>
      <c r="EQ236" s="21"/>
      <c r="ER236" s="21"/>
      <c r="ES236" s="21"/>
      <c r="EU236" s="20"/>
      <c r="EV236" s="22"/>
      <c r="EW236" s="21"/>
      <c r="EX236" s="21"/>
      <c r="EY236" s="21"/>
      <c r="FA236" s="20"/>
      <c r="FB236" s="22"/>
      <c r="FC236" s="21"/>
      <c r="FD236" s="21"/>
      <c r="FE236" s="21"/>
      <c r="FG236" s="20"/>
      <c r="FH236" s="22"/>
      <c r="FI236" s="21"/>
      <c r="FJ236" s="21"/>
      <c r="FK236" s="21"/>
      <c r="FM236" s="20"/>
      <c r="FN236" s="22"/>
      <c r="FO236" s="21"/>
      <c r="FP236" s="21"/>
      <c r="FQ236" s="21"/>
      <c r="FS236" s="20"/>
      <c r="FT236" s="22"/>
      <c r="FU236" s="21"/>
      <c r="FV236" s="21"/>
      <c r="FW236" s="21"/>
      <c r="FY236" s="20"/>
      <c r="FZ236" s="22"/>
      <c r="GA236" s="21"/>
      <c r="GB236" s="21"/>
      <c r="GC236" s="21"/>
    </row>
    <row r="237" spans="1:185" x14ac:dyDescent="0.2">
      <c r="A237" s="20"/>
      <c r="B237" s="22"/>
      <c r="C237" s="21"/>
      <c r="D237" s="21"/>
      <c r="E237" s="21"/>
      <c r="G237" s="20"/>
      <c r="H237" s="22"/>
      <c r="I237" s="21"/>
      <c r="J237" s="21"/>
      <c r="K237" s="21"/>
      <c r="M237" s="20"/>
      <c r="N237" s="22"/>
      <c r="O237" s="21"/>
      <c r="P237" s="21"/>
      <c r="Q237" s="21"/>
      <c r="S237" s="20"/>
      <c r="T237" s="22"/>
      <c r="U237" s="21"/>
      <c r="V237" s="21"/>
      <c r="W237" s="21"/>
      <c r="Y237" s="20"/>
      <c r="Z237" s="22"/>
      <c r="AA237" s="21"/>
      <c r="AB237" s="21"/>
      <c r="AC237" s="21"/>
      <c r="AE237" s="20"/>
      <c r="AF237" s="22"/>
      <c r="AG237" s="21"/>
      <c r="AH237" s="21"/>
      <c r="AI237" s="21"/>
      <c r="AK237" s="20"/>
      <c r="AL237" s="22"/>
      <c r="AM237" s="21"/>
      <c r="AN237" s="21"/>
      <c r="AO237" s="21"/>
      <c r="AQ237" s="20"/>
      <c r="AR237" s="22"/>
      <c r="AS237" s="21"/>
      <c r="AT237" s="21"/>
      <c r="AU237" s="21"/>
      <c r="AW237" s="20"/>
      <c r="AX237" s="22"/>
      <c r="AY237" s="21"/>
      <c r="AZ237" s="21"/>
      <c r="BA237" s="21"/>
      <c r="BC237" s="20"/>
      <c r="BD237" s="22"/>
      <c r="BE237" s="21"/>
      <c r="BF237" s="21"/>
      <c r="BG237" s="21"/>
      <c r="BI237" s="20"/>
      <c r="BJ237" s="22"/>
      <c r="BK237" s="21"/>
      <c r="BL237" s="21"/>
      <c r="BM237" s="21"/>
      <c r="BO237" s="20"/>
      <c r="BP237" s="22"/>
      <c r="BQ237" s="21"/>
      <c r="BR237" s="21"/>
      <c r="BS237" s="21"/>
      <c r="BU237" s="20"/>
      <c r="BV237" s="22"/>
      <c r="BW237" s="21"/>
      <c r="BX237" s="21"/>
      <c r="BY237" s="21"/>
      <c r="CA237" s="20"/>
      <c r="CB237" s="22"/>
      <c r="CC237" s="21"/>
      <c r="CD237" s="21"/>
      <c r="CE237" s="21"/>
      <c r="CG237" s="20"/>
      <c r="CH237" s="22"/>
      <c r="CI237" s="21"/>
      <c r="CJ237" s="21"/>
      <c r="CK237" s="21"/>
      <c r="CM237" s="20"/>
      <c r="CN237" s="22"/>
      <c r="CO237" s="21"/>
      <c r="CP237" s="21"/>
      <c r="CQ237" s="21"/>
      <c r="CS237" s="20"/>
      <c r="CT237" s="22"/>
      <c r="CU237" s="21"/>
      <c r="CV237" s="21"/>
      <c r="CW237" s="21"/>
      <c r="CY237" s="20"/>
      <c r="CZ237" s="22"/>
      <c r="DA237" s="21"/>
      <c r="DB237" s="21"/>
      <c r="DC237" s="21"/>
      <c r="DE237" s="20"/>
      <c r="DF237" s="22"/>
      <c r="DG237" s="21"/>
      <c r="DH237" s="21"/>
      <c r="DI237" s="21"/>
      <c r="DK237" s="20"/>
      <c r="DL237" s="22"/>
      <c r="DM237" s="21"/>
      <c r="DN237" s="21"/>
      <c r="DO237" s="21"/>
      <c r="DQ237" s="20"/>
      <c r="DR237" s="22"/>
      <c r="DS237" s="21"/>
      <c r="DT237" s="21"/>
      <c r="DU237" s="21"/>
      <c r="DW237" s="20"/>
      <c r="DX237" s="22"/>
      <c r="DY237" s="21"/>
      <c r="DZ237" s="21"/>
      <c r="EA237" s="21"/>
      <c r="EC237" s="20"/>
      <c r="ED237" s="22"/>
      <c r="EE237" s="21"/>
      <c r="EF237" s="21"/>
      <c r="EG237" s="21"/>
      <c r="EI237" s="20"/>
      <c r="EJ237" s="22"/>
      <c r="EK237" s="21"/>
      <c r="EL237" s="21"/>
      <c r="EM237" s="21"/>
      <c r="EO237" s="20"/>
      <c r="EP237" s="22"/>
      <c r="EQ237" s="21"/>
      <c r="ER237" s="21"/>
      <c r="ES237" s="21"/>
      <c r="EU237" s="20"/>
      <c r="EV237" s="22"/>
      <c r="EW237" s="21"/>
      <c r="EX237" s="21"/>
      <c r="EY237" s="21"/>
      <c r="FA237" s="20"/>
      <c r="FB237" s="22"/>
      <c r="FC237" s="21"/>
      <c r="FD237" s="21"/>
      <c r="FE237" s="21"/>
      <c r="FG237" s="20"/>
      <c r="FH237" s="22"/>
      <c r="FI237" s="21"/>
      <c r="FJ237" s="21"/>
      <c r="FK237" s="21"/>
      <c r="FM237" s="20"/>
      <c r="FN237" s="22"/>
      <c r="FO237" s="21"/>
      <c r="FP237" s="21"/>
      <c r="FQ237" s="21"/>
      <c r="FS237" s="20"/>
      <c r="FT237" s="22"/>
      <c r="FU237" s="21"/>
      <c r="FV237" s="21"/>
      <c r="FW237" s="21"/>
      <c r="FY237" s="20"/>
      <c r="FZ237" s="22"/>
      <c r="GA237" s="21"/>
      <c r="GB237" s="21"/>
      <c r="GC237" s="21"/>
    </row>
    <row r="238" spans="1:185" x14ac:dyDescent="0.2">
      <c r="A238" s="20"/>
      <c r="B238" s="22"/>
      <c r="C238" s="21"/>
      <c r="D238" s="21"/>
      <c r="E238" s="21"/>
      <c r="G238" s="20"/>
      <c r="H238" s="22"/>
      <c r="I238" s="21"/>
      <c r="J238" s="21"/>
      <c r="K238" s="21"/>
      <c r="M238" s="20"/>
      <c r="N238" s="22"/>
      <c r="O238" s="21"/>
      <c r="P238" s="21"/>
      <c r="Q238" s="21"/>
      <c r="S238" s="20"/>
      <c r="T238" s="22"/>
      <c r="U238" s="21"/>
      <c r="V238" s="21"/>
      <c r="W238" s="21"/>
      <c r="Y238" s="20"/>
      <c r="Z238" s="22"/>
      <c r="AA238" s="21"/>
      <c r="AB238" s="21"/>
      <c r="AC238" s="21"/>
      <c r="AE238" s="20"/>
      <c r="AF238" s="22"/>
      <c r="AG238" s="21"/>
      <c r="AH238" s="21"/>
      <c r="AI238" s="21"/>
      <c r="AK238" s="20"/>
      <c r="AL238" s="22"/>
      <c r="AM238" s="21"/>
      <c r="AN238" s="21"/>
      <c r="AO238" s="21"/>
      <c r="AQ238" s="20"/>
      <c r="AR238" s="22"/>
      <c r="AS238" s="21"/>
      <c r="AT238" s="21"/>
      <c r="AU238" s="21"/>
      <c r="AW238" s="20"/>
      <c r="AX238" s="22"/>
      <c r="AY238" s="21"/>
      <c r="AZ238" s="21"/>
      <c r="BA238" s="21"/>
      <c r="BC238" s="20"/>
      <c r="BD238" s="22"/>
      <c r="BE238" s="21"/>
      <c r="BF238" s="21"/>
      <c r="BG238" s="21"/>
      <c r="BI238" s="20"/>
      <c r="BJ238" s="22"/>
      <c r="BK238" s="21"/>
      <c r="BL238" s="21"/>
      <c r="BM238" s="21"/>
      <c r="BO238" s="20"/>
      <c r="BP238" s="22"/>
      <c r="BQ238" s="21"/>
      <c r="BR238" s="21"/>
      <c r="BS238" s="21"/>
      <c r="BU238" s="20"/>
      <c r="BV238" s="22"/>
      <c r="BW238" s="21"/>
      <c r="BX238" s="21"/>
      <c r="BY238" s="21"/>
      <c r="CA238" s="20"/>
      <c r="CB238" s="22"/>
      <c r="CC238" s="21"/>
      <c r="CD238" s="21"/>
      <c r="CE238" s="21"/>
      <c r="CG238" s="20"/>
      <c r="CH238" s="22"/>
      <c r="CI238" s="21"/>
      <c r="CJ238" s="21"/>
      <c r="CK238" s="21"/>
      <c r="CM238" s="20"/>
      <c r="CN238" s="22"/>
      <c r="CO238" s="21"/>
      <c r="CP238" s="21"/>
      <c r="CQ238" s="21"/>
      <c r="CS238" s="20"/>
      <c r="CT238" s="22"/>
      <c r="CU238" s="21"/>
      <c r="CV238" s="21"/>
      <c r="CW238" s="21"/>
      <c r="CY238" s="20"/>
      <c r="CZ238" s="22"/>
      <c r="DA238" s="21"/>
      <c r="DB238" s="21"/>
      <c r="DC238" s="21"/>
      <c r="DE238" s="20"/>
      <c r="DF238" s="22"/>
      <c r="DG238" s="21"/>
      <c r="DH238" s="21"/>
      <c r="DI238" s="21"/>
      <c r="DK238" s="20"/>
      <c r="DL238" s="22"/>
      <c r="DM238" s="21"/>
      <c r="DN238" s="21"/>
      <c r="DO238" s="21"/>
      <c r="DQ238" s="20"/>
      <c r="DR238" s="22"/>
      <c r="DS238" s="21"/>
      <c r="DT238" s="21"/>
      <c r="DU238" s="21"/>
      <c r="DW238" s="20"/>
      <c r="DX238" s="22"/>
      <c r="DY238" s="21"/>
      <c r="DZ238" s="21"/>
      <c r="EA238" s="21"/>
      <c r="EC238" s="20"/>
      <c r="ED238" s="22"/>
      <c r="EE238" s="21"/>
      <c r="EF238" s="21"/>
      <c r="EG238" s="21"/>
      <c r="EI238" s="20"/>
      <c r="EJ238" s="22"/>
      <c r="EK238" s="21"/>
      <c r="EL238" s="21"/>
      <c r="EM238" s="21"/>
      <c r="EO238" s="20"/>
      <c r="EP238" s="22"/>
      <c r="EQ238" s="21"/>
      <c r="ER238" s="21"/>
      <c r="ES238" s="21"/>
      <c r="EU238" s="20"/>
      <c r="EV238" s="22"/>
      <c r="EW238" s="21"/>
      <c r="EX238" s="21"/>
      <c r="EY238" s="21"/>
      <c r="FA238" s="20"/>
      <c r="FB238" s="22"/>
      <c r="FC238" s="21"/>
      <c r="FD238" s="21"/>
      <c r="FE238" s="21"/>
      <c r="FG238" s="20"/>
      <c r="FH238" s="22"/>
      <c r="FI238" s="21"/>
      <c r="FJ238" s="21"/>
      <c r="FK238" s="21"/>
      <c r="FM238" s="20"/>
      <c r="FN238" s="22"/>
      <c r="FO238" s="21"/>
      <c r="FP238" s="21"/>
      <c r="FQ238" s="21"/>
      <c r="FS238" s="20"/>
      <c r="FT238" s="22"/>
      <c r="FU238" s="21"/>
      <c r="FV238" s="21"/>
      <c r="FW238" s="21"/>
      <c r="FY238" s="20"/>
      <c r="FZ238" s="22"/>
      <c r="GA238" s="21"/>
      <c r="GB238" s="21"/>
      <c r="GC238" s="21"/>
    </row>
    <row r="239" spans="1:185" x14ac:dyDescent="0.2">
      <c r="A239" s="20"/>
      <c r="B239" s="22"/>
      <c r="C239" s="21"/>
      <c r="D239" s="21"/>
      <c r="E239" s="21"/>
      <c r="G239" s="20"/>
      <c r="H239" s="22"/>
      <c r="I239" s="21"/>
      <c r="J239" s="21"/>
      <c r="K239" s="21"/>
      <c r="M239" s="20"/>
      <c r="N239" s="22"/>
      <c r="O239" s="21"/>
      <c r="P239" s="21"/>
      <c r="Q239" s="21"/>
      <c r="S239" s="20"/>
      <c r="T239" s="22"/>
      <c r="U239" s="21"/>
      <c r="V239" s="21"/>
      <c r="W239" s="21"/>
      <c r="Y239" s="20"/>
      <c r="Z239" s="22"/>
      <c r="AA239" s="21"/>
      <c r="AB239" s="21"/>
      <c r="AC239" s="21"/>
      <c r="AE239" s="20"/>
      <c r="AF239" s="22"/>
      <c r="AG239" s="21"/>
      <c r="AH239" s="21"/>
      <c r="AI239" s="21"/>
      <c r="AK239" s="20"/>
      <c r="AL239" s="22"/>
      <c r="AM239" s="21"/>
      <c r="AN239" s="21"/>
      <c r="AO239" s="21"/>
      <c r="AQ239" s="20"/>
      <c r="AR239" s="22"/>
      <c r="AS239" s="21"/>
      <c r="AT239" s="21"/>
      <c r="AU239" s="21"/>
      <c r="AW239" s="20"/>
      <c r="AX239" s="22"/>
      <c r="AY239" s="21"/>
      <c r="AZ239" s="21"/>
      <c r="BA239" s="21"/>
      <c r="BC239" s="20"/>
      <c r="BD239" s="22"/>
      <c r="BE239" s="21"/>
      <c r="BF239" s="21"/>
      <c r="BG239" s="21"/>
      <c r="BI239" s="20"/>
      <c r="BJ239" s="22"/>
      <c r="BK239" s="21"/>
      <c r="BL239" s="21"/>
      <c r="BM239" s="21"/>
      <c r="BO239" s="20"/>
      <c r="BP239" s="22"/>
      <c r="BQ239" s="21"/>
      <c r="BR239" s="21"/>
      <c r="BS239" s="21"/>
      <c r="BU239" s="20"/>
      <c r="BV239" s="22"/>
      <c r="BW239" s="21"/>
      <c r="BX239" s="21"/>
      <c r="BY239" s="21"/>
      <c r="CA239" s="20"/>
      <c r="CB239" s="22"/>
      <c r="CC239" s="21"/>
      <c r="CD239" s="21"/>
      <c r="CE239" s="21"/>
      <c r="CG239" s="20"/>
      <c r="CH239" s="22"/>
      <c r="CI239" s="21"/>
      <c r="CJ239" s="21"/>
      <c r="CK239" s="21"/>
      <c r="CM239" s="20"/>
      <c r="CN239" s="22"/>
      <c r="CO239" s="21"/>
      <c r="CP239" s="21"/>
      <c r="CQ239" s="21"/>
      <c r="CS239" s="20"/>
      <c r="CT239" s="22"/>
      <c r="CU239" s="21"/>
      <c r="CV239" s="21"/>
      <c r="CW239" s="21"/>
      <c r="CY239" s="20"/>
      <c r="CZ239" s="22"/>
      <c r="DA239" s="21"/>
      <c r="DB239" s="21"/>
      <c r="DC239" s="21"/>
      <c r="DE239" s="20"/>
      <c r="DF239" s="22"/>
      <c r="DG239" s="21"/>
      <c r="DH239" s="21"/>
      <c r="DI239" s="21"/>
      <c r="DK239" s="20"/>
      <c r="DL239" s="22"/>
      <c r="DM239" s="21"/>
      <c r="DN239" s="21"/>
      <c r="DO239" s="21"/>
      <c r="DQ239" s="20"/>
      <c r="DR239" s="22"/>
      <c r="DS239" s="21"/>
      <c r="DT239" s="21"/>
      <c r="DU239" s="21"/>
      <c r="DW239" s="20"/>
      <c r="DX239" s="22"/>
      <c r="DY239" s="21"/>
      <c r="DZ239" s="21"/>
      <c r="EA239" s="21"/>
      <c r="EC239" s="20"/>
      <c r="ED239" s="22"/>
      <c r="EE239" s="21"/>
      <c r="EF239" s="21"/>
      <c r="EG239" s="21"/>
      <c r="EI239" s="20"/>
      <c r="EJ239" s="22"/>
      <c r="EK239" s="21"/>
      <c r="EL239" s="21"/>
      <c r="EM239" s="21"/>
      <c r="EO239" s="20"/>
      <c r="EP239" s="22"/>
      <c r="EQ239" s="21"/>
      <c r="ER239" s="21"/>
      <c r="ES239" s="21"/>
      <c r="EU239" s="20"/>
      <c r="EV239" s="22"/>
      <c r="EW239" s="21"/>
      <c r="EX239" s="21"/>
      <c r="EY239" s="21"/>
      <c r="FA239" s="20"/>
      <c r="FB239" s="22"/>
      <c r="FC239" s="21"/>
      <c r="FD239" s="21"/>
      <c r="FE239" s="21"/>
      <c r="FG239" s="20"/>
      <c r="FH239" s="22"/>
      <c r="FI239" s="21"/>
      <c r="FJ239" s="21"/>
      <c r="FK239" s="21"/>
      <c r="FM239" s="20"/>
      <c r="FN239" s="22"/>
      <c r="FO239" s="21"/>
      <c r="FP239" s="21"/>
      <c r="FQ239" s="21"/>
      <c r="FS239" s="20"/>
      <c r="FT239" s="22"/>
      <c r="FU239" s="21"/>
      <c r="FV239" s="21"/>
      <c r="FW239" s="21"/>
      <c r="FY239" s="20"/>
      <c r="FZ239" s="22"/>
      <c r="GA239" s="21"/>
      <c r="GB239" s="21"/>
      <c r="GC239" s="21"/>
    </row>
    <row r="240" spans="1:185" x14ac:dyDescent="0.2">
      <c r="A240" s="20"/>
      <c r="B240" s="22"/>
      <c r="C240" s="21"/>
      <c r="D240" s="21"/>
      <c r="E240" s="21"/>
      <c r="G240" s="20"/>
      <c r="H240" s="22"/>
      <c r="I240" s="21"/>
      <c r="J240" s="21"/>
      <c r="K240" s="21"/>
      <c r="M240" s="20"/>
      <c r="N240" s="22"/>
      <c r="O240" s="21"/>
      <c r="P240" s="21"/>
      <c r="Q240" s="21"/>
      <c r="S240" s="20"/>
      <c r="T240" s="22"/>
      <c r="U240" s="21"/>
      <c r="V240" s="21"/>
      <c r="W240" s="21"/>
      <c r="Y240" s="20"/>
      <c r="Z240" s="22"/>
      <c r="AA240" s="21"/>
      <c r="AB240" s="21"/>
      <c r="AC240" s="21"/>
      <c r="AE240" s="20"/>
      <c r="AF240" s="22"/>
      <c r="AG240" s="21"/>
      <c r="AH240" s="21"/>
      <c r="AI240" s="21"/>
      <c r="AK240" s="20"/>
      <c r="AL240" s="22"/>
      <c r="AM240" s="21"/>
      <c r="AN240" s="21"/>
      <c r="AO240" s="21"/>
      <c r="AQ240" s="20"/>
      <c r="AR240" s="22"/>
      <c r="AS240" s="21"/>
      <c r="AT240" s="21"/>
      <c r="AU240" s="21"/>
      <c r="AW240" s="20"/>
      <c r="AX240" s="22"/>
      <c r="AY240" s="21"/>
      <c r="AZ240" s="21"/>
      <c r="BA240" s="21"/>
      <c r="BC240" s="20"/>
      <c r="BD240" s="22"/>
      <c r="BE240" s="21"/>
      <c r="BF240" s="21"/>
      <c r="BG240" s="21"/>
      <c r="BI240" s="20"/>
      <c r="BJ240" s="22"/>
      <c r="BK240" s="21"/>
      <c r="BL240" s="21"/>
      <c r="BM240" s="21"/>
      <c r="BO240" s="20"/>
      <c r="BP240" s="22"/>
      <c r="BQ240" s="21"/>
      <c r="BR240" s="21"/>
      <c r="BS240" s="21"/>
      <c r="BU240" s="20"/>
      <c r="BV240" s="22"/>
      <c r="BW240" s="21"/>
      <c r="BX240" s="21"/>
      <c r="BY240" s="21"/>
      <c r="CA240" s="20"/>
      <c r="CB240" s="22"/>
      <c r="CC240" s="21"/>
      <c r="CD240" s="21"/>
      <c r="CE240" s="21"/>
      <c r="CG240" s="20"/>
      <c r="CH240" s="22"/>
      <c r="CI240" s="21"/>
      <c r="CJ240" s="21"/>
      <c r="CK240" s="21"/>
      <c r="CM240" s="20"/>
      <c r="CN240" s="22"/>
      <c r="CO240" s="21"/>
      <c r="CP240" s="21"/>
      <c r="CQ240" s="21"/>
      <c r="CS240" s="20"/>
      <c r="CT240" s="22"/>
      <c r="CU240" s="21"/>
      <c r="CV240" s="21"/>
      <c r="CW240" s="21"/>
      <c r="CY240" s="20"/>
      <c r="CZ240" s="22"/>
      <c r="DA240" s="21"/>
      <c r="DB240" s="21"/>
      <c r="DC240" s="21"/>
      <c r="DE240" s="20"/>
      <c r="DF240" s="22"/>
      <c r="DG240" s="21"/>
      <c r="DH240" s="21"/>
      <c r="DI240" s="21"/>
      <c r="DK240" s="20"/>
      <c r="DL240" s="22"/>
      <c r="DM240" s="21"/>
      <c r="DN240" s="21"/>
      <c r="DO240" s="21"/>
      <c r="DQ240" s="20"/>
      <c r="DR240" s="22"/>
      <c r="DS240" s="21"/>
      <c r="DT240" s="21"/>
      <c r="DU240" s="21"/>
      <c r="DW240" s="20"/>
      <c r="DX240" s="22"/>
      <c r="DY240" s="21"/>
      <c r="DZ240" s="21"/>
      <c r="EA240" s="21"/>
      <c r="EC240" s="20"/>
      <c r="ED240" s="22"/>
      <c r="EE240" s="21"/>
      <c r="EF240" s="21"/>
      <c r="EG240" s="21"/>
      <c r="EI240" s="20"/>
      <c r="EJ240" s="22"/>
      <c r="EK240" s="21"/>
      <c r="EL240" s="21"/>
      <c r="EM240" s="21"/>
      <c r="EO240" s="20"/>
      <c r="EP240" s="22"/>
      <c r="EQ240" s="21"/>
      <c r="ER240" s="21"/>
      <c r="ES240" s="21"/>
      <c r="EU240" s="20"/>
      <c r="EV240" s="22"/>
      <c r="EW240" s="21"/>
      <c r="EX240" s="21"/>
      <c r="EY240" s="21"/>
      <c r="FA240" s="20"/>
      <c r="FB240" s="22"/>
      <c r="FC240" s="21"/>
      <c r="FD240" s="21"/>
      <c r="FE240" s="21"/>
      <c r="FG240" s="20"/>
      <c r="FH240" s="22"/>
      <c r="FI240" s="21"/>
      <c r="FJ240" s="21"/>
      <c r="FK240" s="21"/>
      <c r="FM240" s="20"/>
      <c r="FN240" s="22"/>
      <c r="FO240" s="21"/>
      <c r="FP240" s="21"/>
      <c r="FQ240" s="21"/>
      <c r="FS240" s="20"/>
      <c r="FT240" s="22"/>
      <c r="FU240" s="21"/>
      <c r="FV240" s="21"/>
      <c r="FW240" s="21"/>
      <c r="FY240" s="20"/>
      <c r="FZ240" s="22"/>
      <c r="GA240" s="21"/>
      <c r="GB240" s="21"/>
      <c r="GC240" s="21"/>
    </row>
    <row r="241" spans="1:185" x14ac:dyDescent="0.2">
      <c r="A241" s="20"/>
      <c r="B241" s="22"/>
      <c r="C241" s="21"/>
      <c r="D241" s="21"/>
      <c r="E241" s="21"/>
      <c r="G241" s="20"/>
      <c r="H241" s="22"/>
      <c r="I241" s="21"/>
      <c r="J241" s="21"/>
      <c r="K241" s="21"/>
      <c r="M241" s="20"/>
      <c r="N241" s="22"/>
      <c r="O241" s="21"/>
      <c r="P241" s="21"/>
      <c r="Q241" s="21"/>
      <c r="S241" s="20"/>
      <c r="T241" s="22"/>
      <c r="U241" s="21"/>
      <c r="V241" s="21"/>
      <c r="W241" s="21"/>
      <c r="Y241" s="20"/>
      <c r="Z241" s="22"/>
      <c r="AA241" s="21"/>
      <c r="AB241" s="21"/>
      <c r="AC241" s="21"/>
      <c r="AE241" s="20"/>
      <c r="AF241" s="22"/>
      <c r="AG241" s="21"/>
      <c r="AH241" s="21"/>
      <c r="AI241" s="21"/>
      <c r="AK241" s="20"/>
      <c r="AL241" s="22"/>
      <c r="AM241" s="21"/>
      <c r="AN241" s="21"/>
      <c r="AO241" s="21"/>
      <c r="AQ241" s="20"/>
      <c r="AR241" s="22"/>
      <c r="AS241" s="21"/>
      <c r="AT241" s="21"/>
      <c r="AU241" s="21"/>
      <c r="AW241" s="20"/>
      <c r="AX241" s="22"/>
      <c r="AY241" s="21"/>
      <c r="AZ241" s="21"/>
      <c r="BA241" s="21"/>
      <c r="BC241" s="20"/>
      <c r="BD241" s="22"/>
      <c r="BE241" s="21"/>
      <c r="BF241" s="21"/>
      <c r="BG241" s="21"/>
      <c r="BI241" s="20"/>
      <c r="BJ241" s="22"/>
      <c r="BK241" s="21"/>
      <c r="BL241" s="21"/>
      <c r="BM241" s="21"/>
      <c r="BO241" s="20"/>
      <c r="BP241" s="22"/>
      <c r="BQ241" s="21"/>
      <c r="BR241" s="21"/>
      <c r="BS241" s="21"/>
      <c r="BU241" s="20"/>
      <c r="BV241" s="22"/>
      <c r="BW241" s="21"/>
      <c r="BX241" s="21"/>
      <c r="BY241" s="21"/>
      <c r="CA241" s="20"/>
      <c r="CB241" s="22"/>
      <c r="CC241" s="21"/>
      <c r="CD241" s="21"/>
      <c r="CE241" s="21"/>
      <c r="CG241" s="20"/>
      <c r="CH241" s="22"/>
      <c r="CI241" s="21"/>
      <c r="CJ241" s="21"/>
      <c r="CK241" s="21"/>
      <c r="CM241" s="20"/>
      <c r="CN241" s="22"/>
      <c r="CO241" s="21"/>
      <c r="CP241" s="21"/>
      <c r="CQ241" s="21"/>
      <c r="CS241" s="20"/>
      <c r="CT241" s="22"/>
      <c r="CU241" s="21"/>
      <c r="CV241" s="21"/>
      <c r="CW241" s="21"/>
      <c r="CY241" s="20"/>
      <c r="CZ241" s="22"/>
      <c r="DA241" s="21"/>
      <c r="DB241" s="21"/>
      <c r="DC241" s="21"/>
      <c r="DE241" s="20"/>
      <c r="DF241" s="22"/>
      <c r="DG241" s="21"/>
      <c r="DH241" s="21"/>
      <c r="DI241" s="21"/>
      <c r="DK241" s="20"/>
      <c r="DL241" s="22"/>
      <c r="DM241" s="21"/>
      <c r="DN241" s="21"/>
      <c r="DO241" s="21"/>
      <c r="DQ241" s="20"/>
      <c r="DR241" s="22"/>
      <c r="DS241" s="21"/>
      <c r="DT241" s="21"/>
      <c r="DU241" s="21"/>
      <c r="DW241" s="20"/>
      <c r="DX241" s="22"/>
      <c r="DY241" s="21"/>
      <c r="DZ241" s="21"/>
      <c r="EA241" s="21"/>
      <c r="EC241" s="20"/>
      <c r="ED241" s="22"/>
      <c r="EE241" s="21"/>
      <c r="EF241" s="21"/>
      <c r="EG241" s="21"/>
      <c r="EI241" s="20"/>
      <c r="EJ241" s="22"/>
      <c r="EK241" s="21"/>
      <c r="EL241" s="21"/>
      <c r="EM241" s="21"/>
      <c r="EO241" s="20"/>
      <c r="EP241" s="22"/>
      <c r="EQ241" s="21"/>
      <c r="ER241" s="21"/>
      <c r="ES241" s="21"/>
      <c r="EU241" s="20"/>
      <c r="EV241" s="22"/>
      <c r="EW241" s="21"/>
      <c r="EX241" s="21"/>
      <c r="EY241" s="21"/>
      <c r="FA241" s="20"/>
      <c r="FB241" s="22"/>
      <c r="FC241" s="21"/>
      <c r="FD241" s="21"/>
      <c r="FE241" s="21"/>
      <c r="FG241" s="20"/>
      <c r="FH241" s="22"/>
      <c r="FI241" s="21"/>
      <c r="FJ241" s="21"/>
      <c r="FK241" s="21"/>
      <c r="FM241" s="20"/>
      <c r="FN241" s="22"/>
      <c r="FO241" s="21"/>
      <c r="FP241" s="21"/>
      <c r="FQ241" s="21"/>
      <c r="FS241" s="20"/>
      <c r="FT241" s="22"/>
      <c r="FU241" s="21"/>
      <c r="FV241" s="21"/>
      <c r="FW241" s="21"/>
      <c r="FY241" s="20"/>
      <c r="FZ241" s="22"/>
      <c r="GA241" s="21"/>
      <c r="GB241" s="21"/>
      <c r="GC241" s="21"/>
    </row>
    <row r="242" spans="1:185" x14ac:dyDescent="0.2">
      <c r="A242" s="20"/>
      <c r="B242" s="22"/>
      <c r="C242" s="21"/>
      <c r="D242" s="21"/>
      <c r="E242" s="21"/>
      <c r="G242" s="20"/>
      <c r="H242" s="22"/>
      <c r="I242" s="21"/>
      <c r="J242" s="21"/>
      <c r="K242" s="21"/>
      <c r="M242" s="20"/>
      <c r="N242" s="22"/>
      <c r="O242" s="21"/>
      <c r="P242" s="21"/>
      <c r="Q242" s="21"/>
      <c r="S242" s="20"/>
      <c r="T242" s="22"/>
      <c r="U242" s="21"/>
      <c r="V242" s="21"/>
      <c r="W242" s="21"/>
      <c r="Y242" s="20"/>
      <c r="Z242" s="22"/>
      <c r="AA242" s="21"/>
      <c r="AB242" s="21"/>
      <c r="AC242" s="21"/>
      <c r="AE242" s="20"/>
      <c r="AF242" s="22"/>
      <c r="AG242" s="21"/>
      <c r="AH242" s="21"/>
      <c r="AI242" s="21"/>
      <c r="AK242" s="20"/>
      <c r="AL242" s="22"/>
      <c r="AM242" s="21"/>
      <c r="AN242" s="21"/>
      <c r="AO242" s="21"/>
      <c r="AQ242" s="20"/>
      <c r="AR242" s="22"/>
      <c r="AS242" s="21"/>
      <c r="AT242" s="21"/>
      <c r="AU242" s="21"/>
      <c r="AW242" s="20"/>
      <c r="AX242" s="22"/>
      <c r="AY242" s="21"/>
      <c r="AZ242" s="21"/>
      <c r="BA242" s="21"/>
      <c r="BC242" s="20"/>
      <c r="BD242" s="22"/>
      <c r="BE242" s="21"/>
      <c r="BF242" s="21"/>
      <c r="BG242" s="21"/>
      <c r="BI242" s="20"/>
      <c r="BJ242" s="22"/>
      <c r="BK242" s="21"/>
      <c r="BL242" s="21"/>
      <c r="BM242" s="21"/>
      <c r="BO242" s="20"/>
      <c r="BP242" s="22"/>
      <c r="BQ242" s="21"/>
      <c r="BR242" s="21"/>
      <c r="BS242" s="21"/>
      <c r="BU242" s="20"/>
      <c r="BV242" s="22"/>
      <c r="BW242" s="21"/>
      <c r="BX242" s="21"/>
      <c r="BY242" s="21"/>
      <c r="CA242" s="20"/>
      <c r="CB242" s="22"/>
      <c r="CC242" s="21"/>
      <c r="CD242" s="21"/>
      <c r="CE242" s="21"/>
      <c r="CG242" s="20"/>
      <c r="CH242" s="22"/>
      <c r="CI242" s="21"/>
      <c r="CJ242" s="21"/>
      <c r="CK242" s="21"/>
      <c r="CM242" s="20"/>
      <c r="CN242" s="22"/>
      <c r="CO242" s="21"/>
      <c r="CP242" s="21"/>
      <c r="CQ242" s="21"/>
      <c r="CS242" s="20"/>
      <c r="CT242" s="22"/>
      <c r="CU242" s="21"/>
      <c r="CV242" s="21"/>
      <c r="CW242" s="21"/>
      <c r="CY242" s="20"/>
      <c r="CZ242" s="22"/>
      <c r="DA242" s="21"/>
      <c r="DB242" s="21"/>
      <c r="DC242" s="21"/>
      <c r="DE242" s="20"/>
      <c r="DF242" s="22"/>
      <c r="DG242" s="21"/>
      <c r="DH242" s="21"/>
      <c r="DI242" s="21"/>
      <c r="DK242" s="20"/>
      <c r="DL242" s="22"/>
      <c r="DM242" s="21"/>
      <c r="DN242" s="21"/>
      <c r="DO242" s="21"/>
      <c r="DQ242" s="20"/>
      <c r="DR242" s="22"/>
      <c r="DS242" s="21"/>
      <c r="DT242" s="21"/>
      <c r="DU242" s="21"/>
      <c r="DW242" s="20"/>
      <c r="DX242" s="22"/>
      <c r="DY242" s="21"/>
      <c r="DZ242" s="21"/>
      <c r="EA242" s="21"/>
      <c r="EC242" s="20"/>
      <c r="ED242" s="22"/>
      <c r="EE242" s="21"/>
      <c r="EF242" s="21"/>
      <c r="EG242" s="21"/>
      <c r="EI242" s="20"/>
      <c r="EJ242" s="22"/>
      <c r="EK242" s="21"/>
      <c r="EL242" s="21"/>
      <c r="EM242" s="21"/>
      <c r="EO242" s="20"/>
      <c r="EP242" s="22"/>
      <c r="EQ242" s="21"/>
      <c r="ER242" s="21"/>
      <c r="ES242" s="21"/>
      <c r="EU242" s="20"/>
      <c r="EV242" s="22"/>
      <c r="EW242" s="21"/>
      <c r="EX242" s="21"/>
      <c r="EY242" s="21"/>
      <c r="FA242" s="20"/>
      <c r="FB242" s="22"/>
      <c r="FC242" s="21"/>
      <c r="FD242" s="21"/>
      <c r="FE242" s="21"/>
      <c r="FG242" s="20"/>
      <c r="FH242" s="22"/>
      <c r="FI242" s="21"/>
      <c r="FJ242" s="21"/>
      <c r="FK242" s="21"/>
      <c r="FM242" s="20"/>
      <c r="FN242" s="22"/>
      <c r="FO242" s="21"/>
      <c r="FP242" s="21"/>
      <c r="FQ242" s="21"/>
      <c r="FS242" s="20"/>
      <c r="FT242" s="22"/>
      <c r="FU242" s="21"/>
      <c r="FV242" s="21"/>
      <c r="FW242" s="21"/>
      <c r="FY242" s="20"/>
      <c r="FZ242" s="22"/>
      <c r="GA242" s="21"/>
      <c r="GB242" s="21"/>
      <c r="GC242" s="21"/>
    </row>
    <row r="243" spans="1:185" x14ac:dyDescent="0.2">
      <c r="A243" s="20"/>
      <c r="B243" s="22"/>
      <c r="C243" s="21"/>
      <c r="D243" s="21"/>
      <c r="E243" s="21"/>
      <c r="G243" s="20"/>
      <c r="H243" s="22"/>
      <c r="I243" s="21"/>
      <c r="J243" s="21"/>
      <c r="K243" s="21"/>
      <c r="M243" s="20"/>
      <c r="N243" s="22"/>
      <c r="O243" s="21"/>
      <c r="P243" s="21"/>
      <c r="Q243" s="21"/>
      <c r="S243" s="20"/>
      <c r="T243" s="22"/>
      <c r="U243" s="21"/>
      <c r="V243" s="21"/>
      <c r="W243" s="21"/>
      <c r="Y243" s="20"/>
      <c r="Z243" s="22"/>
      <c r="AA243" s="21"/>
      <c r="AB243" s="21"/>
      <c r="AC243" s="21"/>
      <c r="AE243" s="20"/>
      <c r="AF243" s="22"/>
      <c r="AG243" s="21"/>
      <c r="AH243" s="21"/>
      <c r="AI243" s="21"/>
      <c r="AK243" s="20"/>
      <c r="AL243" s="22"/>
      <c r="AM243" s="21"/>
      <c r="AN243" s="21"/>
      <c r="AO243" s="21"/>
      <c r="AQ243" s="20"/>
      <c r="AR243" s="22"/>
      <c r="AS243" s="21"/>
      <c r="AT243" s="21"/>
      <c r="AU243" s="21"/>
      <c r="AW243" s="20"/>
      <c r="AX243" s="22"/>
      <c r="AY243" s="21"/>
      <c r="AZ243" s="21"/>
      <c r="BA243" s="21"/>
      <c r="BC243" s="20"/>
      <c r="BD243" s="22"/>
      <c r="BE243" s="21"/>
      <c r="BF243" s="21"/>
      <c r="BG243" s="21"/>
      <c r="BI243" s="20"/>
      <c r="BJ243" s="22"/>
      <c r="BK243" s="21"/>
      <c r="BL243" s="21"/>
      <c r="BM243" s="21"/>
      <c r="BO243" s="20"/>
      <c r="BP243" s="22"/>
      <c r="BQ243" s="21"/>
      <c r="BR243" s="21"/>
      <c r="BS243" s="21"/>
      <c r="BU243" s="20"/>
      <c r="BV243" s="22"/>
      <c r="BW243" s="21"/>
      <c r="BX243" s="21"/>
      <c r="BY243" s="21"/>
      <c r="CA243" s="20"/>
      <c r="CB243" s="22"/>
      <c r="CC243" s="21"/>
      <c r="CD243" s="21"/>
      <c r="CE243" s="21"/>
      <c r="CG243" s="20"/>
      <c r="CH243" s="22"/>
      <c r="CI243" s="21"/>
      <c r="CJ243" s="21"/>
      <c r="CK243" s="21"/>
      <c r="CM243" s="20"/>
      <c r="CN243" s="22"/>
      <c r="CO243" s="21"/>
      <c r="CP243" s="21"/>
      <c r="CQ243" s="21"/>
      <c r="CS243" s="20"/>
      <c r="CT243" s="22"/>
      <c r="CU243" s="21"/>
      <c r="CV243" s="21"/>
      <c r="CW243" s="21"/>
      <c r="CY243" s="20"/>
      <c r="CZ243" s="22"/>
      <c r="DA243" s="21"/>
      <c r="DB243" s="21"/>
      <c r="DC243" s="21"/>
      <c r="DE243" s="20"/>
      <c r="DF243" s="22"/>
      <c r="DG243" s="21"/>
      <c r="DH243" s="21"/>
      <c r="DI243" s="21"/>
      <c r="DK243" s="20"/>
      <c r="DL243" s="22"/>
      <c r="DM243" s="21"/>
      <c r="DN243" s="21"/>
      <c r="DO243" s="21"/>
      <c r="DQ243" s="20"/>
      <c r="DR243" s="22"/>
      <c r="DS243" s="21"/>
      <c r="DT243" s="21"/>
      <c r="DU243" s="21"/>
      <c r="DW243" s="20"/>
      <c r="DX243" s="22"/>
      <c r="DY243" s="21"/>
      <c r="DZ243" s="21"/>
      <c r="EA243" s="21"/>
      <c r="EC243" s="20"/>
      <c r="ED243" s="22"/>
      <c r="EE243" s="21"/>
      <c r="EF243" s="21"/>
      <c r="EG243" s="21"/>
      <c r="EI243" s="20"/>
      <c r="EJ243" s="22"/>
      <c r="EK243" s="21"/>
      <c r="EL243" s="21"/>
      <c r="EM243" s="21"/>
      <c r="EO243" s="20"/>
      <c r="EP243" s="22"/>
      <c r="EQ243" s="21"/>
      <c r="ER243" s="21"/>
      <c r="ES243" s="21"/>
      <c r="EU243" s="20"/>
      <c r="EV243" s="22"/>
      <c r="EW243" s="21"/>
      <c r="EX243" s="21"/>
      <c r="EY243" s="21"/>
      <c r="FA243" s="20"/>
      <c r="FB243" s="22"/>
      <c r="FC243" s="21"/>
      <c r="FD243" s="21"/>
      <c r="FE243" s="21"/>
      <c r="FG243" s="20"/>
      <c r="FH243" s="22"/>
      <c r="FI243" s="21"/>
      <c r="FJ243" s="21"/>
      <c r="FK243" s="21"/>
      <c r="FM243" s="20"/>
      <c r="FN243" s="22"/>
      <c r="FO243" s="21"/>
      <c r="FP243" s="21"/>
      <c r="FQ243" s="21"/>
      <c r="FS243" s="20"/>
      <c r="FT243" s="22"/>
      <c r="FU243" s="21"/>
      <c r="FV243" s="21"/>
      <c r="FW243" s="21"/>
      <c r="FY243" s="20"/>
      <c r="FZ243" s="22"/>
      <c r="GA243" s="21"/>
      <c r="GB243" s="21"/>
      <c r="GC243" s="21"/>
    </row>
    <row r="244" spans="1:185" x14ac:dyDescent="0.2">
      <c r="A244" s="20"/>
      <c r="B244" s="22"/>
      <c r="C244" s="21"/>
      <c r="D244" s="21"/>
      <c r="E244" s="21"/>
      <c r="G244" s="20"/>
      <c r="H244" s="22"/>
      <c r="I244" s="21"/>
      <c r="J244" s="21"/>
      <c r="K244" s="21"/>
      <c r="M244" s="20"/>
      <c r="N244" s="22"/>
      <c r="O244" s="21"/>
      <c r="P244" s="21"/>
      <c r="Q244" s="21"/>
      <c r="S244" s="20"/>
      <c r="T244" s="22"/>
      <c r="U244" s="21"/>
      <c r="V244" s="21"/>
      <c r="W244" s="21"/>
      <c r="Y244" s="20"/>
      <c r="Z244" s="22"/>
      <c r="AA244" s="21"/>
      <c r="AB244" s="21"/>
      <c r="AC244" s="21"/>
      <c r="AE244" s="20"/>
      <c r="AF244" s="22"/>
      <c r="AG244" s="21"/>
      <c r="AH244" s="21"/>
      <c r="AI244" s="21"/>
      <c r="AK244" s="20"/>
      <c r="AL244" s="22"/>
      <c r="AM244" s="21"/>
      <c r="AN244" s="21"/>
      <c r="AO244" s="21"/>
      <c r="AQ244" s="20"/>
      <c r="AR244" s="22"/>
      <c r="AS244" s="21"/>
      <c r="AT244" s="21"/>
      <c r="AU244" s="21"/>
      <c r="AW244" s="20"/>
      <c r="AX244" s="22"/>
      <c r="AY244" s="21"/>
      <c r="AZ244" s="21"/>
      <c r="BA244" s="21"/>
      <c r="BC244" s="20"/>
      <c r="BD244" s="22"/>
      <c r="BE244" s="21"/>
      <c r="BF244" s="21"/>
      <c r="BG244" s="21"/>
      <c r="BI244" s="20"/>
      <c r="BJ244" s="22"/>
      <c r="BK244" s="21"/>
      <c r="BL244" s="21"/>
      <c r="BM244" s="21"/>
      <c r="BO244" s="20"/>
      <c r="BP244" s="22"/>
      <c r="BQ244" s="21"/>
      <c r="BR244" s="21"/>
      <c r="BS244" s="21"/>
      <c r="BU244" s="20"/>
      <c r="BV244" s="22"/>
      <c r="BW244" s="21"/>
      <c r="BX244" s="21"/>
      <c r="BY244" s="21"/>
      <c r="CA244" s="20"/>
      <c r="CB244" s="22"/>
      <c r="CC244" s="21"/>
      <c r="CD244" s="21"/>
      <c r="CE244" s="21"/>
      <c r="CG244" s="20"/>
      <c r="CH244" s="22"/>
      <c r="CI244" s="21"/>
      <c r="CJ244" s="21"/>
      <c r="CK244" s="21"/>
      <c r="CM244" s="20"/>
      <c r="CN244" s="22"/>
      <c r="CO244" s="21"/>
      <c r="CP244" s="21"/>
      <c r="CQ244" s="21"/>
      <c r="CS244" s="20"/>
      <c r="CT244" s="22"/>
      <c r="CU244" s="21"/>
      <c r="CV244" s="21"/>
      <c r="CW244" s="21"/>
      <c r="CY244" s="20"/>
      <c r="CZ244" s="22"/>
      <c r="DA244" s="21"/>
      <c r="DB244" s="21"/>
      <c r="DC244" s="21"/>
      <c r="DE244" s="20"/>
      <c r="DF244" s="22"/>
      <c r="DG244" s="21"/>
      <c r="DH244" s="21"/>
      <c r="DI244" s="21"/>
      <c r="DK244" s="20"/>
      <c r="DL244" s="22"/>
      <c r="DM244" s="21"/>
      <c r="DN244" s="21"/>
      <c r="DO244" s="21"/>
      <c r="DQ244" s="20"/>
      <c r="DR244" s="22"/>
      <c r="DS244" s="21"/>
      <c r="DT244" s="21"/>
      <c r="DU244" s="21"/>
      <c r="DW244" s="20"/>
      <c r="DX244" s="22"/>
      <c r="DY244" s="21"/>
      <c r="DZ244" s="21"/>
      <c r="EA244" s="21"/>
      <c r="EC244" s="20"/>
      <c r="ED244" s="22"/>
      <c r="EE244" s="21"/>
      <c r="EF244" s="21"/>
      <c r="EG244" s="21"/>
      <c r="EI244" s="20"/>
      <c r="EJ244" s="22"/>
      <c r="EK244" s="21"/>
      <c r="EL244" s="21"/>
      <c r="EM244" s="21"/>
      <c r="EO244" s="20"/>
      <c r="EP244" s="22"/>
      <c r="EQ244" s="21"/>
      <c r="ER244" s="21"/>
      <c r="ES244" s="21"/>
      <c r="EU244" s="20"/>
      <c r="EV244" s="22"/>
      <c r="EW244" s="21"/>
      <c r="EX244" s="21"/>
      <c r="EY244" s="21"/>
      <c r="FA244" s="20"/>
      <c r="FB244" s="22"/>
      <c r="FC244" s="21"/>
      <c r="FD244" s="21"/>
      <c r="FE244" s="21"/>
      <c r="FG244" s="20"/>
      <c r="FH244" s="22"/>
      <c r="FI244" s="21"/>
      <c r="FJ244" s="21"/>
      <c r="FK244" s="21"/>
      <c r="FM244" s="20"/>
      <c r="FN244" s="22"/>
      <c r="FO244" s="21"/>
      <c r="FP244" s="21"/>
      <c r="FQ244" s="21"/>
      <c r="FS244" s="20"/>
      <c r="FT244" s="22"/>
      <c r="FU244" s="21"/>
      <c r="FV244" s="21"/>
      <c r="FW244" s="21"/>
      <c r="FY244" s="20"/>
      <c r="FZ244" s="22"/>
      <c r="GA244" s="21"/>
      <c r="GB244" s="21"/>
      <c r="GC244" s="21"/>
    </row>
    <row r="245" spans="1:185" x14ac:dyDescent="0.2">
      <c r="A245" s="20"/>
      <c r="B245" s="22"/>
      <c r="C245" s="21"/>
      <c r="D245" s="21"/>
      <c r="E245" s="21"/>
      <c r="G245" s="20"/>
      <c r="H245" s="22"/>
      <c r="I245" s="21"/>
      <c r="J245" s="21"/>
      <c r="K245" s="21"/>
      <c r="M245" s="20"/>
      <c r="N245" s="22"/>
      <c r="O245" s="21"/>
      <c r="P245" s="21"/>
      <c r="Q245" s="21"/>
      <c r="S245" s="20"/>
      <c r="T245" s="22"/>
      <c r="U245" s="21"/>
      <c r="V245" s="21"/>
      <c r="W245" s="21"/>
      <c r="Y245" s="20"/>
      <c r="Z245" s="22"/>
      <c r="AA245" s="21"/>
      <c r="AB245" s="21"/>
      <c r="AC245" s="21"/>
      <c r="AE245" s="20"/>
      <c r="AF245" s="22"/>
      <c r="AG245" s="21"/>
      <c r="AH245" s="21"/>
      <c r="AI245" s="21"/>
      <c r="AK245" s="20"/>
      <c r="AL245" s="22"/>
      <c r="AM245" s="21"/>
      <c r="AN245" s="21"/>
      <c r="AO245" s="21"/>
      <c r="AQ245" s="20"/>
      <c r="AR245" s="22"/>
      <c r="AS245" s="21"/>
      <c r="AT245" s="21"/>
      <c r="AU245" s="21"/>
      <c r="AW245" s="20"/>
      <c r="AX245" s="22"/>
      <c r="AY245" s="21"/>
      <c r="AZ245" s="21"/>
      <c r="BA245" s="21"/>
      <c r="BC245" s="20"/>
      <c r="BD245" s="22"/>
      <c r="BE245" s="21"/>
      <c r="BF245" s="21"/>
      <c r="BG245" s="21"/>
      <c r="BI245" s="20"/>
      <c r="BJ245" s="22"/>
      <c r="BK245" s="21"/>
      <c r="BL245" s="21"/>
      <c r="BM245" s="21"/>
      <c r="BO245" s="20"/>
      <c r="BP245" s="22"/>
      <c r="BQ245" s="21"/>
      <c r="BR245" s="21"/>
      <c r="BS245" s="21"/>
      <c r="BU245" s="20"/>
      <c r="BV245" s="22"/>
      <c r="BW245" s="21"/>
      <c r="BX245" s="21"/>
      <c r="BY245" s="21"/>
      <c r="CA245" s="20"/>
      <c r="CB245" s="22"/>
      <c r="CC245" s="21"/>
      <c r="CD245" s="21"/>
      <c r="CE245" s="21"/>
      <c r="CG245" s="20"/>
      <c r="CH245" s="22"/>
      <c r="CI245" s="21"/>
      <c r="CJ245" s="21"/>
      <c r="CK245" s="21"/>
      <c r="CM245" s="20"/>
      <c r="CN245" s="22"/>
      <c r="CO245" s="21"/>
      <c r="CP245" s="21"/>
      <c r="CQ245" s="21"/>
      <c r="CS245" s="20"/>
      <c r="CT245" s="22"/>
      <c r="CU245" s="21"/>
      <c r="CV245" s="21"/>
      <c r="CW245" s="21"/>
      <c r="CY245" s="20"/>
      <c r="CZ245" s="22"/>
      <c r="DA245" s="21"/>
      <c r="DB245" s="21"/>
      <c r="DC245" s="21"/>
      <c r="DE245" s="20"/>
      <c r="DF245" s="22"/>
      <c r="DG245" s="21"/>
      <c r="DH245" s="21"/>
      <c r="DI245" s="21"/>
      <c r="DK245" s="20"/>
      <c r="DL245" s="22"/>
      <c r="DM245" s="21"/>
      <c r="DN245" s="21"/>
      <c r="DO245" s="21"/>
      <c r="DQ245" s="20"/>
      <c r="DR245" s="22"/>
      <c r="DS245" s="21"/>
      <c r="DT245" s="21"/>
      <c r="DU245" s="21"/>
      <c r="DW245" s="20"/>
      <c r="DX245" s="22"/>
      <c r="DY245" s="21"/>
      <c r="DZ245" s="21"/>
      <c r="EA245" s="21"/>
      <c r="EC245" s="20"/>
      <c r="ED245" s="22"/>
      <c r="EE245" s="21"/>
      <c r="EF245" s="21"/>
      <c r="EG245" s="21"/>
      <c r="EI245" s="20"/>
      <c r="EJ245" s="22"/>
      <c r="EK245" s="21"/>
      <c r="EL245" s="21"/>
      <c r="EM245" s="21"/>
      <c r="EO245" s="20"/>
      <c r="EP245" s="22"/>
      <c r="EQ245" s="21"/>
      <c r="ER245" s="21"/>
      <c r="ES245" s="21"/>
      <c r="EU245" s="20"/>
      <c r="EV245" s="22"/>
      <c r="EW245" s="21"/>
      <c r="EX245" s="21"/>
      <c r="EY245" s="21"/>
      <c r="FA245" s="20"/>
      <c r="FB245" s="22"/>
      <c r="FC245" s="21"/>
      <c r="FD245" s="21"/>
      <c r="FE245" s="21"/>
      <c r="FG245" s="20"/>
      <c r="FH245" s="22"/>
      <c r="FI245" s="21"/>
      <c r="FJ245" s="21"/>
      <c r="FK245" s="21"/>
      <c r="FM245" s="20"/>
      <c r="FN245" s="22"/>
      <c r="FO245" s="21"/>
      <c r="FP245" s="21"/>
      <c r="FQ245" s="21"/>
      <c r="FS245" s="20"/>
      <c r="FT245" s="22"/>
      <c r="FU245" s="21"/>
      <c r="FV245" s="21"/>
      <c r="FW245" s="21"/>
      <c r="FY245" s="20"/>
      <c r="FZ245" s="22"/>
      <c r="GA245" s="21"/>
      <c r="GB245" s="21"/>
      <c r="GC245" s="21"/>
    </row>
    <row r="246" spans="1:185" x14ac:dyDescent="0.2">
      <c r="A246" s="20"/>
      <c r="B246" s="22"/>
      <c r="C246" s="21"/>
      <c r="D246" s="21"/>
      <c r="E246" s="21"/>
      <c r="G246" s="20"/>
      <c r="H246" s="22"/>
      <c r="I246" s="21"/>
      <c r="J246" s="21"/>
      <c r="K246" s="21"/>
      <c r="M246" s="20"/>
      <c r="N246" s="22"/>
      <c r="O246" s="21"/>
      <c r="P246" s="21"/>
      <c r="Q246" s="21"/>
      <c r="S246" s="20"/>
      <c r="T246" s="22"/>
      <c r="U246" s="21"/>
      <c r="V246" s="21"/>
      <c r="W246" s="21"/>
      <c r="Y246" s="20"/>
      <c r="Z246" s="22"/>
      <c r="AA246" s="21"/>
      <c r="AB246" s="21"/>
      <c r="AC246" s="21"/>
      <c r="AE246" s="20"/>
      <c r="AF246" s="22"/>
      <c r="AG246" s="21"/>
      <c r="AH246" s="21"/>
      <c r="AI246" s="21"/>
      <c r="AK246" s="20"/>
      <c r="AL246" s="22"/>
      <c r="AM246" s="21"/>
      <c r="AN246" s="21"/>
      <c r="AO246" s="21"/>
      <c r="AQ246" s="20"/>
      <c r="AR246" s="22"/>
      <c r="AS246" s="21"/>
      <c r="AT246" s="21"/>
      <c r="AU246" s="21"/>
      <c r="AW246" s="20"/>
      <c r="AX246" s="22"/>
      <c r="AY246" s="21"/>
      <c r="AZ246" s="21"/>
      <c r="BA246" s="21"/>
      <c r="BC246" s="20"/>
      <c r="BD246" s="22"/>
      <c r="BE246" s="21"/>
      <c r="BF246" s="21"/>
      <c r="BG246" s="21"/>
      <c r="BI246" s="20"/>
      <c r="BJ246" s="22"/>
      <c r="BK246" s="21"/>
      <c r="BL246" s="21"/>
      <c r="BM246" s="21"/>
      <c r="BO246" s="20"/>
      <c r="BP246" s="22"/>
      <c r="BQ246" s="21"/>
      <c r="BR246" s="21"/>
      <c r="BS246" s="21"/>
      <c r="BU246" s="20"/>
      <c r="BV246" s="22"/>
      <c r="BW246" s="21"/>
      <c r="BX246" s="21"/>
      <c r="BY246" s="21"/>
      <c r="CA246" s="20"/>
      <c r="CB246" s="22"/>
      <c r="CC246" s="21"/>
      <c r="CD246" s="21"/>
      <c r="CE246" s="21"/>
      <c r="CG246" s="20"/>
      <c r="CH246" s="22"/>
      <c r="CI246" s="21"/>
      <c r="CJ246" s="21"/>
      <c r="CK246" s="21"/>
      <c r="CM246" s="20"/>
      <c r="CN246" s="22"/>
      <c r="CO246" s="21"/>
      <c r="CP246" s="21"/>
      <c r="CQ246" s="21"/>
      <c r="CS246" s="20"/>
      <c r="CT246" s="22"/>
      <c r="CU246" s="21"/>
      <c r="CV246" s="21"/>
      <c r="CW246" s="21"/>
      <c r="CY246" s="20"/>
      <c r="CZ246" s="22"/>
      <c r="DA246" s="21"/>
      <c r="DB246" s="21"/>
      <c r="DC246" s="21"/>
      <c r="DE246" s="20"/>
      <c r="DF246" s="22"/>
      <c r="DG246" s="21"/>
      <c r="DH246" s="21"/>
      <c r="DI246" s="21"/>
      <c r="DK246" s="20"/>
      <c r="DL246" s="22"/>
      <c r="DM246" s="21"/>
      <c r="DN246" s="21"/>
      <c r="DO246" s="21"/>
      <c r="DQ246" s="20"/>
      <c r="DR246" s="22"/>
      <c r="DS246" s="21"/>
      <c r="DT246" s="21"/>
      <c r="DU246" s="21"/>
      <c r="DW246" s="20"/>
      <c r="DX246" s="22"/>
      <c r="DY246" s="21"/>
      <c r="DZ246" s="21"/>
      <c r="EA246" s="21"/>
      <c r="EC246" s="20"/>
      <c r="ED246" s="22"/>
      <c r="EE246" s="21"/>
      <c r="EF246" s="21"/>
      <c r="EG246" s="21"/>
      <c r="EI246" s="20"/>
      <c r="EJ246" s="22"/>
      <c r="EK246" s="21"/>
      <c r="EL246" s="21"/>
      <c r="EM246" s="21"/>
      <c r="EO246" s="20"/>
      <c r="EP246" s="22"/>
      <c r="EQ246" s="21"/>
      <c r="ER246" s="21"/>
      <c r="ES246" s="21"/>
      <c r="EU246" s="20"/>
      <c r="EV246" s="22"/>
      <c r="EW246" s="21"/>
      <c r="EX246" s="21"/>
      <c r="EY246" s="21"/>
      <c r="FA246" s="20"/>
      <c r="FB246" s="22"/>
      <c r="FC246" s="21"/>
      <c r="FD246" s="21"/>
      <c r="FE246" s="21"/>
      <c r="FG246" s="20"/>
      <c r="FH246" s="22"/>
      <c r="FI246" s="21"/>
      <c r="FJ246" s="21"/>
      <c r="FK246" s="21"/>
      <c r="FM246" s="20"/>
      <c r="FN246" s="22"/>
      <c r="FO246" s="21"/>
      <c r="FP246" s="21"/>
      <c r="FQ246" s="21"/>
      <c r="FS246" s="20"/>
      <c r="FT246" s="22"/>
      <c r="FU246" s="21"/>
      <c r="FV246" s="21"/>
      <c r="FW246" s="21"/>
      <c r="FY246" s="20"/>
      <c r="FZ246" s="22"/>
      <c r="GA246" s="21"/>
      <c r="GB246" s="21"/>
      <c r="GC246" s="21"/>
    </row>
    <row r="247" spans="1:185" x14ac:dyDescent="0.2">
      <c r="A247" s="20"/>
      <c r="B247" s="22"/>
      <c r="C247" s="21"/>
      <c r="D247" s="21"/>
      <c r="E247" s="21"/>
      <c r="G247" s="20"/>
      <c r="H247" s="22"/>
      <c r="I247" s="21"/>
      <c r="J247" s="21"/>
      <c r="K247" s="21"/>
      <c r="M247" s="20"/>
      <c r="N247" s="22"/>
      <c r="O247" s="21"/>
      <c r="P247" s="21"/>
      <c r="Q247" s="21"/>
      <c r="S247" s="20"/>
      <c r="T247" s="22"/>
      <c r="U247" s="21"/>
      <c r="V247" s="21"/>
      <c r="W247" s="21"/>
      <c r="Y247" s="20"/>
      <c r="Z247" s="22"/>
      <c r="AA247" s="21"/>
      <c r="AB247" s="21"/>
      <c r="AC247" s="21"/>
      <c r="AE247" s="20"/>
      <c r="AF247" s="22"/>
      <c r="AG247" s="21"/>
      <c r="AH247" s="21"/>
      <c r="AI247" s="21"/>
      <c r="AK247" s="20"/>
      <c r="AL247" s="22"/>
      <c r="AM247" s="21"/>
      <c r="AN247" s="21"/>
      <c r="AO247" s="21"/>
      <c r="AQ247" s="20"/>
      <c r="AR247" s="22"/>
      <c r="AS247" s="21"/>
      <c r="AT247" s="21"/>
      <c r="AU247" s="21"/>
      <c r="AW247" s="20"/>
      <c r="AX247" s="22"/>
      <c r="AY247" s="21"/>
      <c r="AZ247" s="21"/>
      <c r="BA247" s="21"/>
      <c r="BC247" s="20"/>
      <c r="BD247" s="22"/>
      <c r="BE247" s="21"/>
      <c r="BF247" s="21"/>
      <c r="BG247" s="21"/>
      <c r="BI247" s="20"/>
      <c r="BJ247" s="22"/>
      <c r="BK247" s="21"/>
      <c r="BL247" s="21"/>
      <c r="BM247" s="21"/>
      <c r="BO247" s="20"/>
      <c r="BP247" s="22"/>
      <c r="BQ247" s="21"/>
      <c r="BR247" s="21"/>
      <c r="BS247" s="21"/>
      <c r="BU247" s="20"/>
      <c r="BV247" s="22"/>
      <c r="BW247" s="21"/>
      <c r="BX247" s="21"/>
      <c r="BY247" s="21"/>
      <c r="CA247" s="20"/>
      <c r="CB247" s="22"/>
      <c r="CC247" s="21"/>
      <c r="CD247" s="21"/>
      <c r="CE247" s="21"/>
      <c r="CG247" s="20"/>
      <c r="CH247" s="22"/>
      <c r="CI247" s="21"/>
      <c r="CJ247" s="21"/>
      <c r="CK247" s="21"/>
      <c r="CM247" s="20"/>
      <c r="CN247" s="22"/>
      <c r="CO247" s="21"/>
      <c r="CP247" s="21"/>
      <c r="CQ247" s="21"/>
      <c r="CS247" s="20"/>
      <c r="CT247" s="22"/>
      <c r="CU247" s="21"/>
      <c r="CV247" s="21"/>
      <c r="CW247" s="21"/>
      <c r="CY247" s="20"/>
      <c r="CZ247" s="22"/>
      <c r="DA247" s="21"/>
      <c r="DB247" s="21"/>
      <c r="DC247" s="21"/>
      <c r="DE247" s="20"/>
      <c r="DF247" s="22"/>
      <c r="DG247" s="21"/>
      <c r="DH247" s="21"/>
      <c r="DI247" s="21"/>
      <c r="DK247" s="20"/>
      <c r="DL247" s="22"/>
      <c r="DM247" s="21"/>
      <c r="DN247" s="21"/>
      <c r="DO247" s="21"/>
      <c r="DQ247" s="20"/>
      <c r="DR247" s="22"/>
      <c r="DS247" s="21"/>
      <c r="DT247" s="21"/>
      <c r="DU247" s="21"/>
      <c r="DW247" s="20"/>
      <c r="DX247" s="22"/>
      <c r="DY247" s="21"/>
      <c r="DZ247" s="21"/>
      <c r="EA247" s="21"/>
      <c r="EC247" s="20"/>
      <c r="ED247" s="22"/>
      <c r="EE247" s="21"/>
      <c r="EF247" s="21"/>
      <c r="EG247" s="21"/>
      <c r="EI247" s="20"/>
      <c r="EJ247" s="22"/>
      <c r="EK247" s="21"/>
      <c r="EL247" s="21"/>
      <c r="EM247" s="21"/>
      <c r="EO247" s="20"/>
      <c r="EP247" s="22"/>
      <c r="EQ247" s="21"/>
      <c r="ER247" s="21"/>
      <c r="ES247" s="21"/>
      <c r="EU247" s="20"/>
      <c r="EV247" s="22"/>
      <c r="EW247" s="21"/>
      <c r="EX247" s="21"/>
      <c r="EY247" s="21"/>
      <c r="FA247" s="20"/>
      <c r="FB247" s="22"/>
      <c r="FC247" s="21"/>
      <c r="FD247" s="21"/>
      <c r="FE247" s="21"/>
      <c r="FG247" s="20"/>
      <c r="FH247" s="22"/>
      <c r="FI247" s="21"/>
      <c r="FJ247" s="21"/>
      <c r="FK247" s="21"/>
      <c r="FM247" s="20"/>
      <c r="FN247" s="22"/>
      <c r="FO247" s="21"/>
      <c r="FP247" s="21"/>
      <c r="FQ247" s="21"/>
      <c r="FS247" s="20"/>
      <c r="FT247" s="22"/>
      <c r="FU247" s="21"/>
      <c r="FV247" s="21"/>
      <c r="FW247" s="21"/>
      <c r="FY247" s="20"/>
      <c r="FZ247" s="22"/>
      <c r="GA247" s="21"/>
      <c r="GB247" s="21"/>
      <c r="GC247" s="21"/>
    </row>
    <row r="248" spans="1:185" x14ac:dyDescent="0.2">
      <c r="A248" s="20"/>
      <c r="B248" s="22"/>
      <c r="C248" s="21"/>
      <c r="D248" s="21"/>
      <c r="E248" s="21"/>
      <c r="G248" s="20"/>
      <c r="H248" s="22"/>
      <c r="I248" s="21"/>
      <c r="J248" s="21"/>
      <c r="K248" s="21"/>
      <c r="M248" s="20"/>
      <c r="N248" s="22"/>
      <c r="O248" s="21"/>
      <c r="P248" s="21"/>
      <c r="Q248" s="21"/>
      <c r="S248" s="20"/>
      <c r="T248" s="22"/>
      <c r="U248" s="21"/>
      <c r="V248" s="21"/>
      <c r="W248" s="21"/>
      <c r="Y248" s="20"/>
      <c r="Z248" s="22"/>
      <c r="AA248" s="21"/>
      <c r="AB248" s="21"/>
      <c r="AC248" s="21"/>
      <c r="AE248" s="20"/>
      <c r="AF248" s="22"/>
      <c r="AG248" s="21"/>
      <c r="AH248" s="21"/>
      <c r="AI248" s="21"/>
      <c r="AK248" s="20"/>
      <c r="AL248" s="22"/>
      <c r="AM248" s="21"/>
      <c r="AN248" s="21"/>
      <c r="AO248" s="21"/>
      <c r="AQ248" s="20"/>
      <c r="AR248" s="22"/>
      <c r="AS248" s="21"/>
      <c r="AT248" s="21"/>
      <c r="AU248" s="21"/>
      <c r="AW248" s="20"/>
      <c r="AX248" s="22"/>
      <c r="AY248" s="21"/>
      <c r="AZ248" s="21"/>
      <c r="BA248" s="21"/>
      <c r="BC248" s="20"/>
      <c r="BD248" s="22"/>
      <c r="BE248" s="21"/>
      <c r="BF248" s="21"/>
      <c r="BG248" s="21"/>
      <c r="BI248" s="20"/>
      <c r="BJ248" s="22"/>
      <c r="BK248" s="21"/>
      <c r="BL248" s="21"/>
      <c r="BM248" s="21"/>
      <c r="BO248" s="20"/>
      <c r="BP248" s="22"/>
      <c r="BQ248" s="21"/>
      <c r="BR248" s="21"/>
      <c r="BS248" s="21"/>
      <c r="BU248" s="20"/>
      <c r="BV248" s="22"/>
      <c r="BW248" s="21"/>
      <c r="BX248" s="21"/>
      <c r="BY248" s="21"/>
      <c r="CA248" s="20"/>
      <c r="CB248" s="22"/>
      <c r="CC248" s="21"/>
      <c r="CD248" s="21"/>
      <c r="CE248" s="21"/>
      <c r="CG248" s="20"/>
      <c r="CH248" s="22"/>
      <c r="CI248" s="21"/>
      <c r="CJ248" s="21"/>
      <c r="CK248" s="21"/>
      <c r="CM248" s="20"/>
      <c r="CN248" s="22"/>
      <c r="CO248" s="21"/>
      <c r="CP248" s="21"/>
      <c r="CQ248" s="21"/>
      <c r="CS248" s="20"/>
      <c r="CT248" s="22"/>
      <c r="CU248" s="21"/>
      <c r="CV248" s="21"/>
      <c r="CW248" s="21"/>
      <c r="CY248" s="20"/>
      <c r="CZ248" s="22"/>
      <c r="DA248" s="21"/>
      <c r="DB248" s="21"/>
      <c r="DC248" s="21"/>
      <c r="DE248" s="20"/>
      <c r="DF248" s="22"/>
      <c r="DG248" s="21"/>
      <c r="DH248" s="21"/>
      <c r="DI248" s="21"/>
      <c r="DK248" s="20"/>
      <c r="DL248" s="22"/>
      <c r="DM248" s="21"/>
      <c r="DN248" s="21"/>
      <c r="DO248" s="21"/>
      <c r="DQ248" s="20"/>
      <c r="DR248" s="22"/>
      <c r="DS248" s="21"/>
      <c r="DT248" s="21"/>
      <c r="DU248" s="21"/>
      <c r="DW248" s="20"/>
      <c r="DX248" s="22"/>
      <c r="DY248" s="21"/>
      <c r="DZ248" s="21"/>
      <c r="EA248" s="21"/>
      <c r="EC248" s="20"/>
      <c r="ED248" s="22"/>
      <c r="EE248" s="21"/>
      <c r="EF248" s="21"/>
      <c r="EG248" s="21"/>
      <c r="EI248" s="20"/>
      <c r="EJ248" s="22"/>
      <c r="EK248" s="21"/>
      <c r="EL248" s="21"/>
      <c r="EM248" s="21"/>
      <c r="EO248" s="20"/>
      <c r="EP248" s="22"/>
      <c r="EQ248" s="21"/>
      <c r="ER248" s="21"/>
      <c r="ES248" s="21"/>
      <c r="EU248" s="20"/>
      <c r="EV248" s="22"/>
      <c r="EW248" s="21"/>
      <c r="EX248" s="21"/>
      <c r="EY248" s="21"/>
      <c r="FA248" s="20"/>
      <c r="FB248" s="22"/>
      <c r="FC248" s="21"/>
      <c r="FD248" s="21"/>
      <c r="FE248" s="21"/>
      <c r="FG248" s="20"/>
      <c r="FH248" s="22"/>
      <c r="FI248" s="21"/>
      <c r="FJ248" s="21"/>
      <c r="FK248" s="21"/>
      <c r="FM248" s="20"/>
      <c r="FN248" s="22"/>
      <c r="FO248" s="21"/>
      <c r="FP248" s="21"/>
      <c r="FQ248" s="21"/>
      <c r="FS248" s="20"/>
      <c r="FT248" s="22"/>
      <c r="FU248" s="21"/>
      <c r="FV248" s="21"/>
      <c r="FW248" s="21"/>
      <c r="FY248" s="20"/>
      <c r="FZ248" s="22"/>
      <c r="GA248" s="21"/>
      <c r="GB248" s="21"/>
      <c r="GC248" s="21"/>
    </row>
    <row r="249" spans="1:185" x14ac:dyDescent="0.2">
      <c r="A249" s="20"/>
      <c r="B249" s="22"/>
      <c r="C249" s="21"/>
      <c r="D249" s="21"/>
      <c r="E249" s="21"/>
      <c r="G249" s="20"/>
      <c r="H249" s="22"/>
      <c r="I249" s="21"/>
      <c r="J249" s="21"/>
      <c r="K249" s="21"/>
      <c r="M249" s="20"/>
      <c r="N249" s="22"/>
      <c r="O249" s="21"/>
      <c r="P249" s="21"/>
      <c r="Q249" s="21"/>
      <c r="S249" s="20"/>
      <c r="T249" s="22"/>
      <c r="U249" s="21"/>
      <c r="V249" s="21"/>
      <c r="W249" s="21"/>
      <c r="Y249" s="20"/>
      <c r="Z249" s="22"/>
      <c r="AA249" s="21"/>
      <c r="AB249" s="21"/>
      <c r="AC249" s="21"/>
      <c r="AE249" s="20"/>
      <c r="AF249" s="22"/>
      <c r="AG249" s="21"/>
      <c r="AH249" s="21"/>
      <c r="AI249" s="21"/>
      <c r="AK249" s="20"/>
      <c r="AL249" s="22"/>
      <c r="AM249" s="21"/>
      <c r="AN249" s="21"/>
      <c r="AO249" s="21"/>
      <c r="AQ249" s="20"/>
      <c r="AR249" s="22"/>
      <c r="AS249" s="21"/>
      <c r="AT249" s="21"/>
      <c r="AU249" s="21"/>
      <c r="AW249" s="20"/>
      <c r="AX249" s="22"/>
      <c r="AY249" s="21"/>
      <c r="AZ249" s="21"/>
      <c r="BA249" s="21"/>
      <c r="BC249" s="20"/>
      <c r="BD249" s="22"/>
      <c r="BE249" s="21"/>
      <c r="BF249" s="21"/>
      <c r="BG249" s="21"/>
      <c r="BI249" s="20"/>
      <c r="BJ249" s="22"/>
      <c r="BK249" s="21"/>
      <c r="BL249" s="21"/>
      <c r="BM249" s="21"/>
      <c r="BO249" s="20"/>
      <c r="BP249" s="22"/>
      <c r="BQ249" s="21"/>
      <c r="BR249" s="21"/>
      <c r="BS249" s="21"/>
      <c r="BU249" s="20"/>
      <c r="BV249" s="22"/>
      <c r="BW249" s="21"/>
      <c r="BX249" s="21"/>
      <c r="BY249" s="21"/>
      <c r="CA249" s="20"/>
      <c r="CB249" s="22"/>
      <c r="CC249" s="21"/>
      <c r="CD249" s="21"/>
      <c r="CE249" s="21"/>
      <c r="CG249" s="20"/>
      <c r="CH249" s="22"/>
      <c r="CI249" s="21"/>
      <c r="CJ249" s="21"/>
      <c r="CK249" s="21"/>
      <c r="CM249" s="20"/>
      <c r="CN249" s="22"/>
      <c r="CO249" s="21"/>
      <c r="CP249" s="21"/>
      <c r="CQ249" s="21"/>
      <c r="CS249" s="20"/>
      <c r="CT249" s="22"/>
      <c r="CU249" s="21"/>
      <c r="CV249" s="21"/>
      <c r="CW249" s="21"/>
      <c r="CY249" s="20"/>
      <c r="CZ249" s="22"/>
      <c r="DA249" s="21"/>
      <c r="DB249" s="21"/>
      <c r="DC249" s="21"/>
      <c r="DE249" s="20"/>
      <c r="DF249" s="22"/>
      <c r="DG249" s="21"/>
      <c r="DH249" s="21"/>
      <c r="DI249" s="21"/>
      <c r="DK249" s="20"/>
      <c r="DL249" s="22"/>
      <c r="DM249" s="21"/>
      <c r="DN249" s="21"/>
      <c r="DO249" s="21"/>
      <c r="DQ249" s="20"/>
      <c r="DR249" s="22"/>
      <c r="DS249" s="21"/>
      <c r="DT249" s="21"/>
      <c r="DU249" s="21"/>
      <c r="DW249" s="20"/>
      <c r="DX249" s="22"/>
      <c r="DY249" s="21"/>
      <c r="DZ249" s="21"/>
      <c r="EA249" s="21"/>
      <c r="EC249" s="20"/>
      <c r="ED249" s="22"/>
      <c r="EE249" s="21"/>
      <c r="EF249" s="21"/>
      <c r="EG249" s="21"/>
      <c r="EI249" s="20"/>
      <c r="EJ249" s="22"/>
      <c r="EK249" s="21"/>
      <c r="EL249" s="21"/>
      <c r="EM249" s="21"/>
      <c r="EO249" s="20"/>
      <c r="EP249" s="22"/>
      <c r="EQ249" s="21"/>
      <c r="ER249" s="21"/>
      <c r="ES249" s="21"/>
      <c r="EU249" s="20"/>
      <c r="EV249" s="22"/>
      <c r="EW249" s="21"/>
      <c r="EX249" s="21"/>
      <c r="EY249" s="21"/>
      <c r="FA249" s="20"/>
      <c r="FB249" s="22"/>
      <c r="FC249" s="21"/>
      <c r="FD249" s="21"/>
      <c r="FE249" s="21"/>
      <c r="FG249" s="20"/>
      <c r="FH249" s="22"/>
      <c r="FI249" s="21"/>
      <c r="FJ249" s="21"/>
      <c r="FK249" s="21"/>
      <c r="FM249" s="20"/>
      <c r="FN249" s="22"/>
      <c r="FO249" s="21"/>
      <c r="FP249" s="21"/>
      <c r="FQ249" s="21"/>
      <c r="FS249" s="20"/>
      <c r="FT249" s="22"/>
      <c r="FU249" s="21"/>
      <c r="FV249" s="21"/>
      <c r="FW249" s="21"/>
      <c r="FY249" s="20"/>
      <c r="FZ249" s="22"/>
      <c r="GA249" s="21"/>
      <c r="GB249" s="21"/>
      <c r="GC249" s="21"/>
    </row>
    <row r="250" spans="1:185" x14ac:dyDescent="0.2">
      <c r="A250" s="20"/>
      <c r="B250" s="22"/>
      <c r="C250" s="21"/>
      <c r="D250" s="21"/>
      <c r="E250" s="21"/>
      <c r="G250" s="20"/>
      <c r="H250" s="22"/>
      <c r="I250" s="21"/>
      <c r="J250" s="21"/>
      <c r="K250" s="21"/>
      <c r="M250" s="20"/>
      <c r="N250" s="22"/>
      <c r="O250" s="21"/>
      <c r="P250" s="21"/>
      <c r="Q250" s="21"/>
      <c r="S250" s="20"/>
      <c r="T250" s="22"/>
      <c r="U250" s="21"/>
      <c r="V250" s="21"/>
      <c r="W250" s="21"/>
      <c r="Y250" s="20"/>
      <c r="Z250" s="22"/>
      <c r="AA250" s="21"/>
      <c r="AB250" s="21"/>
      <c r="AC250" s="21"/>
      <c r="AE250" s="20"/>
      <c r="AF250" s="22"/>
      <c r="AG250" s="21"/>
      <c r="AH250" s="21"/>
      <c r="AI250" s="21"/>
      <c r="AK250" s="20"/>
      <c r="AL250" s="22"/>
      <c r="AM250" s="21"/>
      <c r="AN250" s="21"/>
      <c r="AO250" s="21"/>
      <c r="AQ250" s="20"/>
      <c r="AR250" s="22"/>
      <c r="AS250" s="21"/>
      <c r="AT250" s="21"/>
      <c r="AU250" s="21"/>
      <c r="AW250" s="20"/>
      <c r="AX250" s="22"/>
      <c r="AY250" s="21"/>
      <c r="AZ250" s="21"/>
      <c r="BA250" s="21"/>
      <c r="BC250" s="20"/>
      <c r="BD250" s="22"/>
      <c r="BE250" s="21"/>
      <c r="BF250" s="21"/>
      <c r="BG250" s="21"/>
      <c r="BI250" s="20"/>
      <c r="BJ250" s="22"/>
      <c r="BK250" s="21"/>
      <c r="BL250" s="21"/>
      <c r="BM250" s="21"/>
      <c r="BO250" s="20"/>
      <c r="BP250" s="22"/>
      <c r="BQ250" s="21"/>
      <c r="BR250" s="21"/>
      <c r="BS250" s="21"/>
      <c r="BU250" s="20"/>
      <c r="BV250" s="22"/>
      <c r="BW250" s="21"/>
      <c r="BX250" s="21"/>
      <c r="BY250" s="21"/>
      <c r="CA250" s="20"/>
      <c r="CB250" s="22"/>
      <c r="CC250" s="21"/>
      <c r="CD250" s="21"/>
      <c r="CE250" s="21"/>
      <c r="CG250" s="20"/>
      <c r="CH250" s="22"/>
      <c r="CI250" s="21"/>
      <c r="CJ250" s="21"/>
      <c r="CK250" s="21"/>
      <c r="CM250" s="20"/>
      <c r="CN250" s="22"/>
      <c r="CO250" s="21"/>
      <c r="CP250" s="21"/>
      <c r="CQ250" s="21"/>
      <c r="CS250" s="20"/>
      <c r="CT250" s="22"/>
      <c r="CU250" s="21"/>
      <c r="CV250" s="21"/>
      <c r="CW250" s="21"/>
      <c r="CY250" s="20"/>
      <c r="CZ250" s="22"/>
      <c r="DA250" s="21"/>
      <c r="DB250" s="21"/>
      <c r="DC250" s="21"/>
      <c r="DE250" s="20"/>
      <c r="DF250" s="22"/>
      <c r="DG250" s="21"/>
      <c r="DH250" s="21"/>
      <c r="DI250" s="21"/>
      <c r="DK250" s="20"/>
      <c r="DL250" s="22"/>
      <c r="DM250" s="21"/>
      <c r="DN250" s="21"/>
      <c r="DO250" s="21"/>
      <c r="DQ250" s="20"/>
      <c r="DR250" s="22"/>
      <c r="DS250" s="21"/>
      <c r="DT250" s="21"/>
      <c r="DU250" s="21"/>
      <c r="DW250" s="20"/>
      <c r="DX250" s="22"/>
      <c r="DY250" s="21"/>
      <c r="DZ250" s="21"/>
      <c r="EA250" s="21"/>
      <c r="EC250" s="20"/>
      <c r="ED250" s="22"/>
      <c r="EE250" s="21"/>
      <c r="EF250" s="21"/>
      <c r="EG250" s="21"/>
      <c r="EI250" s="20"/>
      <c r="EJ250" s="22"/>
      <c r="EK250" s="21"/>
      <c r="EL250" s="21"/>
      <c r="EM250" s="21"/>
      <c r="EO250" s="20"/>
      <c r="EP250" s="22"/>
      <c r="EQ250" s="21"/>
      <c r="ER250" s="21"/>
      <c r="ES250" s="21"/>
      <c r="EU250" s="20"/>
      <c r="EV250" s="22"/>
      <c r="EW250" s="21"/>
      <c r="EX250" s="21"/>
      <c r="EY250" s="21"/>
      <c r="FA250" s="20"/>
      <c r="FB250" s="22"/>
      <c r="FC250" s="21"/>
      <c r="FD250" s="21"/>
      <c r="FE250" s="21"/>
      <c r="FG250" s="20"/>
      <c r="FH250" s="22"/>
      <c r="FI250" s="21"/>
      <c r="FJ250" s="21"/>
      <c r="FK250" s="21"/>
      <c r="FM250" s="20"/>
      <c r="FN250" s="22"/>
      <c r="FO250" s="21"/>
      <c r="FP250" s="21"/>
      <c r="FQ250" s="21"/>
      <c r="FS250" s="20"/>
      <c r="FT250" s="22"/>
      <c r="FU250" s="21"/>
      <c r="FV250" s="21"/>
      <c r="FW250" s="21"/>
      <c r="FY250" s="20"/>
      <c r="FZ250" s="22"/>
      <c r="GA250" s="21"/>
      <c r="GB250" s="21"/>
      <c r="GC250" s="21"/>
    </row>
    <row r="251" spans="1:185" x14ac:dyDescent="0.2">
      <c r="A251" s="20"/>
      <c r="B251" s="22"/>
      <c r="C251" s="21"/>
      <c r="D251" s="21"/>
      <c r="E251" s="21"/>
      <c r="G251" s="20"/>
      <c r="H251" s="22"/>
      <c r="I251" s="21"/>
      <c r="J251" s="21"/>
      <c r="K251" s="21"/>
      <c r="M251" s="20"/>
      <c r="N251" s="22"/>
      <c r="O251" s="21"/>
      <c r="P251" s="21"/>
      <c r="Q251" s="21"/>
      <c r="S251" s="20"/>
      <c r="T251" s="22"/>
      <c r="U251" s="21"/>
      <c r="V251" s="21"/>
      <c r="W251" s="21"/>
      <c r="Y251" s="20"/>
      <c r="Z251" s="22"/>
      <c r="AA251" s="21"/>
      <c r="AB251" s="21"/>
      <c r="AC251" s="21"/>
      <c r="AE251" s="20"/>
      <c r="AF251" s="22"/>
      <c r="AG251" s="21"/>
      <c r="AH251" s="21"/>
      <c r="AI251" s="21"/>
      <c r="AK251" s="20"/>
      <c r="AL251" s="22"/>
      <c r="AM251" s="21"/>
      <c r="AN251" s="21"/>
      <c r="AO251" s="21"/>
      <c r="AQ251" s="20"/>
      <c r="AR251" s="22"/>
      <c r="AS251" s="21"/>
      <c r="AT251" s="21"/>
      <c r="AU251" s="21"/>
      <c r="AW251" s="20"/>
      <c r="AX251" s="22"/>
      <c r="AY251" s="21"/>
      <c r="AZ251" s="21"/>
      <c r="BA251" s="21"/>
      <c r="BC251" s="20"/>
      <c r="BD251" s="22"/>
      <c r="BE251" s="21"/>
      <c r="BF251" s="21"/>
      <c r="BG251" s="21"/>
      <c r="BI251" s="20"/>
      <c r="BJ251" s="22"/>
      <c r="BK251" s="21"/>
      <c r="BL251" s="21"/>
      <c r="BM251" s="21"/>
      <c r="BO251" s="20"/>
      <c r="BP251" s="22"/>
      <c r="BQ251" s="21"/>
      <c r="BR251" s="21"/>
      <c r="BS251" s="21"/>
      <c r="BU251" s="20"/>
      <c r="BV251" s="22"/>
      <c r="BW251" s="21"/>
      <c r="BX251" s="21"/>
      <c r="BY251" s="21"/>
      <c r="CA251" s="20"/>
      <c r="CB251" s="22"/>
      <c r="CC251" s="21"/>
      <c r="CD251" s="21"/>
      <c r="CE251" s="21"/>
      <c r="CG251" s="20"/>
      <c r="CH251" s="22"/>
      <c r="CI251" s="21"/>
      <c r="CJ251" s="21"/>
      <c r="CK251" s="21"/>
      <c r="CM251" s="20"/>
      <c r="CN251" s="22"/>
      <c r="CO251" s="21"/>
      <c r="CP251" s="21"/>
      <c r="CQ251" s="21"/>
      <c r="CS251" s="20"/>
      <c r="CT251" s="22"/>
      <c r="CU251" s="21"/>
      <c r="CV251" s="21"/>
      <c r="CW251" s="21"/>
      <c r="CY251" s="20"/>
      <c r="CZ251" s="22"/>
      <c r="DA251" s="21"/>
      <c r="DB251" s="21"/>
      <c r="DC251" s="21"/>
      <c r="DE251" s="20"/>
      <c r="DF251" s="22"/>
      <c r="DG251" s="21"/>
      <c r="DH251" s="21"/>
      <c r="DI251" s="21"/>
      <c r="DK251" s="20"/>
      <c r="DL251" s="22"/>
      <c r="DM251" s="21"/>
      <c r="DN251" s="21"/>
      <c r="DO251" s="21"/>
      <c r="DQ251" s="20"/>
      <c r="DR251" s="22"/>
      <c r="DS251" s="21"/>
      <c r="DT251" s="21"/>
      <c r="DU251" s="21"/>
      <c r="DW251" s="20"/>
      <c r="DX251" s="22"/>
      <c r="DY251" s="21"/>
      <c r="DZ251" s="21"/>
      <c r="EA251" s="21"/>
      <c r="EC251" s="20"/>
      <c r="ED251" s="22"/>
      <c r="EE251" s="21"/>
      <c r="EF251" s="21"/>
      <c r="EG251" s="21"/>
      <c r="EI251" s="20"/>
      <c r="EJ251" s="22"/>
      <c r="EK251" s="21"/>
      <c r="EL251" s="21"/>
      <c r="EM251" s="21"/>
      <c r="EO251" s="20"/>
      <c r="EP251" s="22"/>
      <c r="EQ251" s="21"/>
      <c r="ER251" s="21"/>
      <c r="ES251" s="21"/>
      <c r="EU251" s="20"/>
      <c r="EV251" s="22"/>
      <c r="EW251" s="21"/>
      <c r="EX251" s="21"/>
      <c r="EY251" s="21"/>
      <c r="FA251" s="20"/>
      <c r="FB251" s="22"/>
      <c r="FC251" s="21"/>
      <c r="FD251" s="21"/>
      <c r="FE251" s="21"/>
      <c r="FG251" s="20"/>
      <c r="FH251" s="22"/>
      <c r="FI251" s="21"/>
      <c r="FJ251" s="21"/>
      <c r="FK251" s="21"/>
      <c r="FM251" s="20"/>
      <c r="FN251" s="22"/>
      <c r="FO251" s="21"/>
      <c r="FP251" s="21"/>
      <c r="FQ251" s="21"/>
      <c r="FS251" s="20"/>
      <c r="FT251" s="22"/>
      <c r="FU251" s="21"/>
      <c r="FV251" s="21"/>
      <c r="FW251" s="21"/>
      <c r="FY251" s="20"/>
      <c r="FZ251" s="22"/>
      <c r="GA251" s="21"/>
      <c r="GB251" s="21"/>
      <c r="GC251" s="21"/>
    </row>
    <row r="252" spans="1:185" x14ac:dyDescent="0.2">
      <c r="A252" s="20"/>
      <c r="B252" s="22"/>
      <c r="C252" s="21"/>
      <c r="D252" s="21"/>
      <c r="E252" s="21"/>
      <c r="G252" s="20"/>
      <c r="H252" s="22"/>
      <c r="I252" s="21"/>
      <c r="J252" s="21"/>
      <c r="K252" s="21"/>
      <c r="M252" s="20"/>
      <c r="N252" s="22"/>
      <c r="O252" s="21"/>
      <c r="P252" s="21"/>
      <c r="Q252" s="21"/>
      <c r="S252" s="20"/>
      <c r="T252" s="22"/>
      <c r="U252" s="21"/>
      <c r="V252" s="21"/>
      <c r="W252" s="21"/>
      <c r="Y252" s="20"/>
      <c r="Z252" s="22"/>
      <c r="AA252" s="21"/>
      <c r="AB252" s="21"/>
      <c r="AC252" s="21"/>
      <c r="AE252" s="20"/>
      <c r="AF252" s="22"/>
      <c r="AG252" s="21"/>
      <c r="AH252" s="21"/>
      <c r="AI252" s="21"/>
      <c r="AK252" s="20"/>
      <c r="AL252" s="22"/>
      <c r="AM252" s="21"/>
      <c r="AN252" s="21"/>
      <c r="AO252" s="21"/>
      <c r="AQ252" s="20"/>
      <c r="AR252" s="22"/>
      <c r="AS252" s="21"/>
      <c r="AT252" s="21"/>
      <c r="AU252" s="21"/>
      <c r="AW252" s="20"/>
      <c r="AX252" s="22"/>
      <c r="AY252" s="21"/>
      <c r="AZ252" s="21"/>
      <c r="BA252" s="21"/>
      <c r="BC252" s="20"/>
      <c r="BD252" s="22"/>
      <c r="BE252" s="21"/>
      <c r="BF252" s="21"/>
      <c r="BG252" s="21"/>
      <c r="BI252" s="20"/>
      <c r="BJ252" s="22"/>
      <c r="BK252" s="21"/>
      <c r="BL252" s="21"/>
      <c r="BM252" s="21"/>
      <c r="BO252" s="20"/>
      <c r="BP252" s="22"/>
      <c r="BQ252" s="21"/>
      <c r="BR252" s="21"/>
      <c r="BS252" s="21"/>
      <c r="BU252" s="20"/>
      <c r="BV252" s="22"/>
      <c r="BW252" s="21"/>
      <c r="BX252" s="21"/>
      <c r="BY252" s="21"/>
      <c r="CA252" s="20"/>
      <c r="CB252" s="22"/>
      <c r="CC252" s="21"/>
      <c r="CD252" s="21"/>
      <c r="CE252" s="21"/>
      <c r="CG252" s="20"/>
      <c r="CH252" s="22"/>
      <c r="CI252" s="21"/>
      <c r="CJ252" s="21"/>
      <c r="CK252" s="21"/>
      <c r="CM252" s="20"/>
      <c r="CN252" s="22"/>
      <c r="CO252" s="21"/>
      <c r="CP252" s="21"/>
      <c r="CQ252" s="21"/>
      <c r="CS252" s="20"/>
      <c r="CT252" s="22"/>
      <c r="CU252" s="21"/>
      <c r="CV252" s="21"/>
      <c r="CW252" s="21"/>
      <c r="CY252" s="20"/>
      <c r="CZ252" s="22"/>
      <c r="DA252" s="21"/>
      <c r="DB252" s="21"/>
      <c r="DC252" s="21"/>
      <c r="DE252" s="20"/>
      <c r="DF252" s="22"/>
      <c r="DG252" s="21"/>
      <c r="DH252" s="21"/>
      <c r="DI252" s="21"/>
      <c r="DK252" s="20"/>
      <c r="DL252" s="22"/>
      <c r="DM252" s="21"/>
      <c r="DN252" s="21"/>
      <c r="DO252" s="21"/>
      <c r="DQ252" s="20"/>
      <c r="DR252" s="22"/>
      <c r="DS252" s="21"/>
      <c r="DT252" s="21"/>
      <c r="DU252" s="21"/>
      <c r="DW252" s="20"/>
      <c r="DX252" s="22"/>
      <c r="DY252" s="21"/>
      <c r="DZ252" s="21"/>
      <c r="EA252" s="21"/>
      <c r="EC252" s="20"/>
      <c r="ED252" s="22"/>
      <c r="EE252" s="21"/>
      <c r="EF252" s="21"/>
      <c r="EG252" s="21"/>
      <c r="EI252" s="20"/>
      <c r="EJ252" s="22"/>
      <c r="EK252" s="21"/>
      <c r="EL252" s="21"/>
      <c r="EM252" s="21"/>
      <c r="EO252" s="20"/>
      <c r="EP252" s="22"/>
      <c r="EQ252" s="21"/>
      <c r="ER252" s="21"/>
      <c r="ES252" s="21"/>
      <c r="EU252" s="20"/>
      <c r="EV252" s="22"/>
      <c r="EW252" s="21"/>
      <c r="EX252" s="21"/>
      <c r="EY252" s="21"/>
      <c r="FA252" s="20"/>
      <c r="FB252" s="22"/>
      <c r="FC252" s="21"/>
      <c r="FD252" s="21"/>
      <c r="FE252" s="21"/>
      <c r="FG252" s="20"/>
      <c r="FH252" s="22"/>
      <c r="FI252" s="21"/>
      <c r="FJ252" s="21"/>
      <c r="FK252" s="21"/>
      <c r="FM252" s="20"/>
      <c r="FN252" s="22"/>
      <c r="FO252" s="21"/>
      <c r="FP252" s="21"/>
      <c r="FQ252" s="21"/>
      <c r="FS252" s="20"/>
      <c r="FT252" s="22"/>
      <c r="FU252" s="21"/>
      <c r="FV252" s="21"/>
      <c r="FW252" s="21"/>
      <c r="FY252" s="20"/>
      <c r="FZ252" s="22"/>
      <c r="GA252" s="21"/>
      <c r="GB252" s="21"/>
      <c r="GC252" s="21"/>
    </row>
    <row r="253" spans="1:185" x14ac:dyDescent="0.2">
      <c r="A253" s="20"/>
      <c r="B253" s="22"/>
      <c r="C253" s="21"/>
      <c r="D253" s="21"/>
      <c r="E253" s="21"/>
      <c r="G253" s="20"/>
      <c r="H253" s="22"/>
      <c r="I253" s="21"/>
      <c r="J253" s="21"/>
      <c r="K253" s="21"/>
      <c r="M253" s="20"/>
      <c r="N253" s="22"/>
      <c r="O253" s="21"/>
      <c r="P253" s="21"/>
      <c r="Q253" s="21"/>
      <c r="S253" s="20"/>
      <c r="T253" s="22"/>
      <c r="U253" s="21"/>
      <c r="V253" s="21"/>
      <c r="W253" s="21"/>
      <c r="Y253" s="20"/>
      <c r="Z253" s="22"/>
      <c r="AA253" s="21"/>
      <c r="AB253" s="21"/>
      <c r="AC253" s="21"/>
      <c r="AE253" s="20"/>
      <c r="AF253" s="22"/>
      <c r="AG253" s="21"/>
      <c r="AH253" s="21"/>
      <c r="AI253" s="21"/>
      <c r="AK253" s="20"/>
      <c r="AL253" s="22"/>
      <c r="AM253" s="21"/>
      <c r="AN253" s="21"/>
      <c r="AO253" s="21"/>
      <c r="AQ253" s="20"/>
      <c r="AR253" s="22"/>
      <c r="AS253" s="21"/>
      <c r="AT253" s="21"/>
      <c r="AU253" s="21"/>
      <c r="AW253" s="20"/>
      <c r="AX253" s="22"/>
      <c r="AY253" s="21"/>
      <c r="AZ253" s="21"/>
      <c r="BA253" s="21"/>
      <c r="BC253" s="20"/>
      <c r="BD253" s="22"/>
      <c r="BE253" s="21"/>
      <c r="BF253" s="21"/>
      <c r="BG253" s="21"/>
      <c r="BI253" s="20"/>
      <c r="BJ253" s="22"/>
      <c r="BK253" s="21"/>
      <c r="BL253" s="21"/>
      <c r="BM253" s="21"/>
      <c r="BO253" s="20"/>
      <c r="BP253" s="22"/>
      <c r="BQ253" s="21"/>
      <c r="BR253" s="21"/>
      <c r="BS253" s="21"/>
      <c r="BU253" s="20"/>
      <c r="BV253" s="22"/>
      <c r="BW253" s="21"/>
      <c r="BX253" s="21"/>
      <c r="BY253" s="21"/>
      <c r="CA253" s="20"/>
      <c r="CB253" s="22"/>
      <c r="CC253" s="21"/>
      <c r="CD253" s="21"/>
      <c r="CE253" s="21"/>
      <c r="CG253" s="20"/>
      <c r="CH253" s="22"/>
      <c r="CI253" s="21"/>
      <c r="CJ253" s="21"/>
      <c r="CK253" s="21"/>
      <c r="CM253" s="20"/>
      <c r="CN253" s="22"/>
      <c r="CO253" s="21"/>
      <c r="CP253" s="21"/>
      <c r="CQ253" s="21"/>
      <c r="CS253" s="20"/>
      <c r="CT253" s="22"/>
      <c r="CU253" s="21"/>
      <c r="CV253" s="21"/>
      <c r="CW253" s="21"/>
      <c r="CY253" s="20"/>
      <c r="CZ253" s="22"/>
      <c r="DA253" s="21"/>
      <c r="DB253" s="21"/>
      <c r="DC253" s="21"/>
      <c r="DE253" s="20"/>
      <c r="DF253" s="22"/>
      <c r="DG253" s="21"/>
      <c r="DH253" s="21"/>
      <c r="DI253" s="21"/>
      <c r="DK253" s="20"/>
      <c r="DL253" s="22"/>
      <c r="DM253" s="21"/>
      <c r="DN253" s="21"/>
      <c r="DO253" s="21"/>
      <c r="DQ253" s="20"/>
      <c r="DR253" s="22"/>
      <c r="DS253" s="21"/>
      <c r="DT253" s="21"/>
      <c r="DU253" s="21"/>
      <c r="DW253" s="20"/>
      <c r="DX253" s="22"/>
      <c r="DY253" s="21"/>
      <c r="DZ253" s="21"/>
      <c r="EA253" s="21"/>
      <c r="EC253" s="20"/>
      <c r="ED253" s="22"/>
      <c r="EE253" s="21"/>
      <c r="EF253" s="21"/>
      <c r="EG253" s="21"/>
      <c r="EI253" s="20"/>
      <c r="EJ253" s="22"/>
      <c r="EK253" s="21"/>
      <c r="EL253" s="21"/>
      <c r="EM253" s="21"/>
      <c r="EO253" s="20"/>
      <c r="EP253" s="22"/>
      <c r="EQ253" s="21"/>
      <c r="ER253" s="21"/>
      <c r="ES253" s="21"/>
      <c r="EU253" s="20"/>
      <c r="EV253" s="22"/>
      <c r="EW253" s="21"/>
      <c r="EX253" s="21"/>
      <c r="EY253" s="21"/>
      <c r="FA253" s="20"/>
      <c r="FB253" s="22"/>
      <c r="FC253" s="21"/>
      <c r="FD253" s="21"/>
      <c r="FE253" s="21"/>
      <c r="FG253" s="20"/>
      <c r="FH253" s="22"/>
      <c r="FI253" s="21"/>
      <c r="FJ253" s="21"/>
      <c r="FK253" s="21"/>
      <c r="FM253" s="20"/>
      <c r="FN253" s="22"/>
      <c r="FO253" s="21"/>
      <c r="FP253" s="21"/>
      <c r="FQ253" s="21"/>
      <c r="FS253" s="20"/>
      <c r="FT253" s="22"/>
      <c r="FU253" s="21"/>
      <c r="FV253" s="21"/>
      <c r="FW253" s="21"/>
      <c r="FY253" s="20"/>
      <c r="FZ253" s="22"/>
      <c r="GA253" s="21"/>
      <c r="GB253" s="21"/>
      <c r="GC253" s="21"/>
    </row>
    <row r="254" spans="1:185" x14ac:dyDescent="0.2">
      <c r="A254" s="20"/>
      <c r="B254" s="22"/>
      <c r="C254" s="21"/>
      <c r="D254" s="21"/>
      <c r="E254" s="21"/>
      <c r="G254" s="20"/>
      <c r="H254" s="22"/>
      <c r="I254" s="21"/>
      <c r="J254" s="21"/>
      <c r="K254" s="21"/>
      <c r="M254" s="20"/>
      <c r="N254" s="22"/>
      <c r="O254" s="21"/>
      <c r="P254" s="21"/>
      <c r="Q254" s="21"/>
      <c r="S254" s="20"/>
      <c r="T254" s="22"/>
      <c r="U254" s="21"/>
      <c r="V254" s="21"/>
      <c r="W254" s="21"/>
      <c r="Y254" s="20"/>
      <c r="Z254" s="22"/>
      <c r="AA254" s="21"/>
      <c r="AB254" s="21"/>
      <c r="AC254" s="21"/>
      <c r="AE254" s="20"/>
      <c r="AF254" s="22"/>
      <c r="AG254" s="21"/>
      <c r="AH254" s="21"/>
      <c r="AI254" s="21"/>
      <c r="AK254" s="20"/>
      <c r="AL254" s="22"/>
      <c r="AM254" s="21"/>
      <c r="AN254" s="21"/>
      <c r="AO254" s="21"/>
      <c r="AQ254" s="20"/>
      <c r="AR254" s="22"/>
      <c r="AS254" s="21"/>
      <c r="AT254" s="21"/>
      <c r="AU254" s="21"/>
      <c r="AW254" s="20"/>
      <c r="AX254" s="22"/>
      <c r="AY254" s="21"/>
      <c r="AZ254" s="21"/>
      <c r="BA254" s="21"/>
      <c r="BC254" s="20"/>
      <c r="BD254" s="22"/>
      <c r="BE254" s="21"/>
      <c r="BF254" s="21"/>
      <c r="BG254" s="21"/>
      <c r="BI254" s="20"/>
      <c r="BJ254" s="22"/>
      <c r="BK254" s="21"/>
      <c r="BL254" s="21"/>
      <c r="BM254" s="21"/>
      <c r="BO254" s="20"/>
      <c r="BP254" s="22"/>
      <c r="BQ254" s="21"/>
      <c r="BR254" s="21"/>
      <c r="BS254" s="21"/>
      <c r="BU254" s="20"/>
      <c r="BV254" s="22"/>
      <c r="BW254" s="21"/>
      <c r="BX254" s="21"/>
      <c r="BY254" s="21"/>
      <c r="CA254" s="20"/>
      <c r="CB254" s="22"/>
      <c r="CC254" s="21"/>
      <c r="CD254" s="21"/>
      <c r="CE254" s="21"/>
      <c r="CG254" s="20"/>
      <c r="CH254" s="22"/>
      <c r="CI254" s="21"/>
      <c r="CJ254" s="21"/>
      <c r="CK254" s="21"/>
      <c r="CM254" s="20"/>
      <c r="CN254" s="22"/>
      <c r="CO254" s="21"/>
      <c r="CP254" s="21"/>
      <c r="CQ254" s="21"/>
      <c r="CS254" s="20"/>
      <c r="CT254" s="22"/>
      <c r="CU254" s="21"/>
      <c r="CV254" s="21"/>
      <c r="CW254" s="21"/>
      <c r="CY254" s="20"/>
      <c r="CZ254" s="22"/>
      <c r="DA254" s="21"/>
      <c r="DB254" s="21"/>
      <c r="DC254" s="21"/>
      <c r="DE254" s="20"/>
      <c r="DF254" s="22"/>
      <c r="DG254" s="21"/>
      <c r="DH254" s="21"/>
      <c r="DI254" s="21"/>
      <c r="DK254" s="20"/>
      <c r="DL254" s="22"/>
      <c r="DM254" s="21"/>
      <c r="DN254" s="21"/>
      <c r="DO254" s="21"/>
      <c r="DQ254" s="20"/>
      <c r="DR254" s="22"/>
      <c r="DS254" s="21"/>
      <c r="DT254" s="21"/>
      <c r="DU254" s="21"/>
      <c r="DW254" s="20"/>
      <c r="DX254" s="22"/>
      <c r="DY254" s="21"/>
      <c r="DZ254" s="21"/>
      <c r="EA254" s="21"/>
      <c r="EC254" s="20"/>
      <c r="ED254" s="22"/>
      <c r="EE254" s="21"/>
      <c r="EF254" s="21"/>
      <c r="EG254" s="21"/>
      <c r="EI254" s="20"/>
      <c r="EJ254" s="22"/>
      <c r="EK254" s="21"/>
      <c r="EL254" s="21"/>
      <c r="EM254" s="21"/>
      <c r="EO254" s="20"/>
      <c r="EP254" s="22"/>
      <c r="EQ254" s="21"/>
      <c r="ER254" s="21"/>
      <c r="ES254" s="21"/>
      <c r="EU254" s="20"/>
      <c r="EV254" s="22"/>
      <c r="EW254" s="21"/>
      <c r="EX254" s="21"/>
      <c r="EY254" s="21"/>
      <c r="FA254" s="20"/>
      <c r="FB254" s="22"/>
      <c r="FC254" s="21"/>
      <c r="FD254" s="21"/>
      <c r="FE254" s="21"/>
      <c r="FG254" s="20"/>
      <c r="FH254" s="22"/>
      <c r="FI254" s="21"/>
      <c r="FJ254" s="21"/>
      <c r="FK254" s="21"/>
      <c r="FM254" s="20"/>
      <c r="FN254" s="22"/>
      <c r="FO254" s="21"/>
      <c r="FP254" s="21"/>
      <c r="FQ254" s="21"/>
      <c r="FS254" s="20"/>
      <c r="FT254" s="22"/>
      <c r="FU254" s="21"/>
      <c r="FV254" s="21"/>
      <c r="FW254" s="21"/>
      <c r="FY254" s="20"/>
      <c r="FZ254" s="22"/>
      <c r="GA254" s="21"/>
      <c r="GB254" s="21"/>
      <c r="GC254" s="21"/>
    </row>
    <row r="255" spans="1:185" x14ac:dyDescent="0.2">
      <c r="A255" s="20"/>
      <c r="B255" s="22"/>
      <c r="C255" s="21"/>
      <c r="D255" s="21"/>
      <c r="E255" s="21"/>
      <c r="G255" s="20"/>
      <c r="H255" s="22"/>
      <c r="I255" s="21"/>
      <c r="J255" s="21"/>
      <c r="K255" s="21"/>
      <c r="M255" s="20"/>
      <c r="N255" s="22"/>
      <c r="O255" s="21"/>
      <c r="P255" s="21"/>
      <c r="Q255" s="21"/>
      <c r="S255" s="20"/>
      <c r="T255" s="22"/>
      <c r="U255" s="21"/>
      <c r="V255" s="21"/>
      <c r="W255" s="21"/>
      <c r="Y255" s="20"/>
      <c r="Z255" s="22"/>
      <c r="AA255" s="21"/>
      <c r="AB255" s="21"/>
      <c r="AC255" s="21"/>
      <c r="AE255" s="20"/>
      <c r="AF255" s="22"/>
      <c r="AG255" s="21"/>
      <c r="AH255" s="21"/>
      <c r="AI255" s="21"/>
      <c r="AK255" s="20"/>
      <c r="AL255" s="22"/>
      <c r="AM255" s="21"/>
      <c r="AN255" s="21"/>
      <c r="AO255" s="21"/>
      <c r="AQ255" s="20"/>
      <c r="AR255" s="22"/>
      <c r="AS255" s="21"/>
      <c r="AT255" s="21"/>
      <c r="AU255" s="21"/>
      <c r="AW255" s="20"/>
      <c r="AX255" s="22"/>
      <c r="AY255" s="21"/>
      <c r="AZ255" s="21"/>
      <c r="BA255" s="21"/>
      <c r="BC255" s="20"/>
      <c r="BD255" s="22"/>
      <c r="BE255" s="21"/>
      <c r="BF255" s="21"/>
      <c r="BG255" s="21"/>
      <c r="BI255" s="20"/>
      <c r="BJ255" s="22"/>
      <c r="BK255" s="21"/>
      <c r="BL255" s="21"/>
      <c r="BM255" s="21"/>
      <c r="BO255" s="20"/>
      <c r="BP255" s="22"/>
      <c r="BQ255" s="21"/>
      <c r="BR255" s="21"/>
      <c r="BS255" s="21"/>
      <c r="BU255" s="20"/>
      <c r="BV255" s="22"/>
      <c r="BW255" s="21"/>
      <c r="BX255" s="21"/>
      <c r="BY255" s="21"/>
      <c r="CA255" s="20"/>
      <c r="CB255" s="22"/>
      <c r="CC255" s="21"/>
      <c r="CD255" s="21"/>
      <c r="CE255" s="21"/>
      <c r="CG255" s="20"/>
      <c r="CH255" s="22"/>
      <c r="CI255" s="21"/>
      <c r="CJ255" s="21"/>
      <c r="CK255" s="21"/>
      <c r="CM255" s="20"/>
      <c r="CN255" s="22"/>
      <c r="CO255" s="21"/>
      <c r="CP255" s="21"/>
      <c r="CQ255" s="21"/>
      <c r="CS255" s="20"/>
      <c r="CT255" s="22"/>
      <c r="CU255" s="21"/>
      <c r="CV255" s="21"/>
      <c r="CW255" s="21"/>
      <c r="CY255" s="20"/>
      <c r="CZ255" s="22"/>
      <c r="DA255" s="21"/>
      <c r="DB255" s="21"/>
      <c r="DC255" s="21"/>
      <c r="DE255" s="20"/>
      <c r="DF255" s="22"/>
      <c r="DG255" s="21"/>
      <c r="DH255" s="21"/>
      <c r="DI255" s="21"/>
      <c r="DK255" s="20"/>
      <c r="DL255" s="22"/>
      <c r="DM255" s="21"/>
      <c r="DN255" s="21"/>
      <c r="DO255" s="21"/>
      <c r="DQ255" s="20"/>
      <c r="DR255" s="22"/>
      <c r="DS255" s="21"/>
      <c r="DT255" s="21"/>
      <c r="DU255" s="21"/>
      <c r="DW255" s="20"/>
      <c r="DX255" s="22"/>
      <c r="DY255" s="21"/>
      <c r="DZ255" s="21"/>
      <c r="EA255" s="21"/>
      <c r="EC255" s="20"/>
      <c r="ED255" s="22"/>
      <c r="EE255" s="21"/>
      <c r="EF255" s="21"/>
      <c r="EG255" s="21"/>
      <c r="EI255" s="20"/>
      <c r="EJ255" s="22"/>
      <c r="EK255" s="21"/>
      <c r="EL255" s="21"/>
      <c r="EM255" s="21"/>
      <c r="EO255" s="20"/>
      <c r="EP255" s="22"/>
      <c r="EQ255" s="21"/>
      <c r="ER255" s="21"/>
      <c r="ES255" s="21"/>
      <c r="EU255" s="20"/>
      <c r="EV255" s="22"/>
      <c r="EW255" s="21"/>
      <c r="EX255" s="21"/>
      <c r="EY255" s="21"/>
      <c r="FA255" s="20"/>
      <c r="FB255" s="22"/>
      <c r="FC255" s="21"/>
      <c r="FD255" s="21"/>
      <c r="FE255" s="21"/>
      <c r="FG255" s="20"/>
      <c r="FH255" s="22"/>
      <c r="FI255" s="21"/>
      <c r="FJ255" s="21"/>
      <c r="FK255" s="21"/>
      <c r="FM255" s="20"/>
      <c r="FN255" s="22"/>
      <c r="FO255" s="21"/>
      <c r="FP255" s="21"/>
      <c r="FQ255" s="21"/>
      <c r="FS255" s="20"/>
      <c r="FT255" s="22"/>
      <c r="FU255" s="21"/>
      <c r="FV255" s="21"/>
      <c r="FW255" s="21"/>
      <c r="FY255" s="20"/>
      <c r="FZ255" s="22"/>
      <c r="GA255" s="21"/>
      <c r="GB255" s="21"/>
      <c r="GC255" s="21"/>
    </row>
    <row r="256" spans="1:185" x14ac:dyDescent="0.2">
      <c r="A256" s="20"/>
      <c r="B256" s="22"/>
      <c r="C256" s="21"/>
      <c r="D256" s="21"/>
      <c r="E256" s="21"/>
      <c r="G256" s="20"/>
      <c r="H256" s="22"/>
      <c r="I256" s="21"/>
      <c r="J256" s="21"/>
      <c r="K256" s="21"/>
      <c r="M256" s="20"/>
      <c r="N256" s="22"/>
      <c r="O256" s="21"/>
      <c r="P256" s="21"/>
      <c r="Q256" s="21"/>
      <c r="S256" s="20"/>
      <c r="T256" s="22"/>
      <c r="U256" s="21"/>
      <c r="V256" s="21"/>
      <c r="W256" s="21"/>
      <c r="Y256" s="20"/>
      <c r="Z256" s="22"/>
      <c r="AA256" s="21"/>
      <c r="AB256" s="21"/>
      <c r="AC256" s="21"/>
      <c r="AE256" s="20"/>
      <c r="AF256" s="22"/>
      <c r="AG256" s="21"/>
      <c r="AH256" s="21"/>
      <c r="AI256" s="21"/>
      <c r="AK256" s="20"/>
      <c r="AL256" s="22"/>
      <c r="AM256" s="21"/>
      <c r="AN256" s="21"/>
      <c r="AO256" s="21"/>
      <c r="AQ256" s="20"/>
      <c r="AR256" s="22"/>
      <c r="AS256" s="21"/>
      <c r="AT256" s="21"/>
      <c r="AU256" s="21"/>
      <c r="AW256" s="20"/>
      <c r="AX256" s="22"/>
      <c r="AY256" s="21"/>
      <c r="AZ256" s="21"/>
      <c r="BA256" s="21"/>
      <c r="BC256" s="20"/>
      <c r="BD256" s="22"/>
      <c r="BE256" s="21"/>
      <c r="BF256" s="21"/>
      <c r="BG256" s="21"/>
      <c r="BI256" s="20"/>
      <c r="BJ256" s="22"/>
      <c r="BK256" s="21"/>
      <c r="BL256" s="21"/>
      <c r="BM256" s="21"/>
      <c r="BO256" s="20"/>
      <c r="BP256" s="22"/>
      <c r="BQ256" s="21"/>
      <c r="BR256" s="21"/>
      <c r="BS256" s="21"/>
      <c r="BU256" s="20"/>
      <c r="BV256" s="22"/>
      <c r="BW256" s="21"/>
      <c r="BX256" s="21"/>
      <c r="BY256" s="21"/>
      <c r="CA256" s="20"/>
      <c r="CB256" s="22"/>
      <c r="CC256" s="21"/>
      <c r="CD256" s="21"/>
      <c r="CE256" s="21"/>
      <c r="CG256" s="20"/>
      <c r="CH256" s="22"/>
      <c r="CI256" s="21"/>
      <c r="CJ256" s="21"/>
      <c r="CK256" s="21"/>
      <c r="CM256" s="20"/>
      <c r="CN256" s="22"/>
      <c r="CO256" s="21"/>
      <c r="CP256" s="21"/>
      <c r="CQ256" s="21"/>
      <c r="CS256" s="20"/>
      <c r="CT256" s="22"/>
      <c r="CU256" s="21"/>
      <c r="CV256" s="21"/>
      <c r="CW256" s="21"/>
      <c r="CY256" s="20"/>
      <c r="CZ256" s="22"/>
      <c r="DA256" s="21"/>
      <c r="DB256" s="21"/>
      <c r="DC256" s="21"/>
      <c r="DE256" s="20"/>
      <c r="DF256" s="22"/>
      <c r="DG256" s="21"/>
      <c r="DH256" s="21"/>
      <c r="DI256" s="21"/>
      <c r="DK256" s="20"/>
      <c r="DL256" s="22"/>
      <c r="DM256" s="21"/>
      <c r="DN256" s="21"/>
      <c r="DO256" s="21"/>
      <c r="DQ256" s="20"/>
      <c r="DR256" s="22"/>
      <c r="DS256" s="21"/>
      <c r="DT256" s="21"/>
      <c r="DU256" s="21"/>
      <c r="DW256" s="20"/>
      <c r="DX256" s="22"/>
      <c r="DY256" s="21"/>
      <c r="DZ256" s="21"/>
      <c r="EA256" s="21"/>
      <c r="EC256" s="20"/>
      <c r="ED256" s="22"/>
      <c r="EE256" s="21"/>
      <c r="EF256" s="21"/>
      <c r="EG256" s="21"/>
      <c r="EI256" s="20"/>
      <c r="EJ256" s="22"/>
      <c r="EK256" s="21"/>
      <c r="EL256" s="21"/>
      <c r="EM256" s="21"/>
      <c r="EO256" s="20"/>
      <c r="EP256" s="22"/>
      <c r="EQ256" s="21"/>
      <c r="ER256" s="21"/>
      <c r="ES256" s="21"/>
      <c r="EU256" s="20"/>
      <c r="EV256" s="22"/>
      <c r="EW256" s="21"/>
      <c r="EX256" s="21"/>
      <c r="EY256" s="21"/>
      <c r="FA256" s="20"/>
      <c r="FB256" s="22"/>
      <c r="FC256" s="21"/>
      <c r="FD256" s="21"/>
      <c r="FE256" s="21"/>
      <c r="FG256" s="20"/>
      <c r="FH256" s="22"/>
      <c r="FI256" s="21"/>
      <c r="FJ256" s="21"/>
      <c r="FK256" s="21"/>
      <c r="FM256" s="20"/>
      <c r="FN256" s="22"/>
      <c r="FO256" s="21"/>
      <c r="FP256" s="21"/>
      <c r="FQ256" s="21"/>
      <c r="FS256" s="20"/>
      <c r="FT256" s="22"/>
      <c r="FU256" s="21"/>
      <c r="FV256" s="21"/>
      <c r="FW256" s="21"/>
      <c r="FY256" s="20"/>
      <c r="FZ256" s="22"/>
      <c r="GA256" s="21"/>
      <c r="GB256" s="21"/>
      <c r="GC256" s="21"/>
    </row>
    <row r="257" spans="1:185" x14ac:dyDescent="0.2">
      <c r="A257" s="20"/>
      <c r="B257" s="22"/>
      <c r="C257" s="21"/>
      <c r="D257" s="21"/>
      <c r="E257" s="21"/>
      <c r="G257" s="20"/>
      <c r="H257" s="22"/>
      <c r="I257" s="21"/>
      <c r="J257" s="21"/>
      <c r="K257" s="21"/>
      <c r="M257" s="20"/>
      <c r="N257" s="22"/>
      <c r="O257" s="21"/>
      <c r="P257" s="21"/>
      <c r="Q257" s="21"/>
      <c r="S257" s="20"/>
      <c r="T257" s="22"/>
      <c r="U257" s="21"/>
      <c r="V257" s="21"/>
      <c r="W257" s="21"/>
      <c r="Y257" s="20"/>
      <c r="Z257" s="22"/>
      <c r="AA257" s="21"/>
      <c r="AB257" s="21"/>
      <c r="AC257" s="21"/>
      <c r="AE257" s="20"/>
      <c r="AF257" s="22"/>
      <c r="AG257" s="21"/>
      <c r="AH257" s="21"/>
      <c r="AI257" s="21"/>
      <c r="AK257" s="20"/>
      <c r="AL257" s="22"/>
      <c r="AM257" s="21"/>
      <c r="AN257" s="21"/>
      <c r="AO257" s="21"/>
      <c r="AQ257" s="20"/>
      <c r="AR257" s="22"/>
      <c r="AS257" s="21"/>
      <c r="AT257" s="21"/>
      <c r="AU257" s="21"/>
      <c r="AW257" s="20"/>
      <c r="AX257" s="22"/>
      <c r="AY257" s="21"/>
      <c r="AZ257" s="21"/>
      <c r="BA257" s="21"/>
      <c r="BC257" s="20"/>
      <c r="BD257" s="22"/>
      <c r="BE257" s="21"/>
      <c r="BF257" s="21"/>
      <c r="BG257" s="21"/>
      <c r="BI257" s="20"/>
      <c r="BJ257" s="22"/>
      <c r="BK257" s="21"/>
      <c r="BL257" s="21"/>
      <c r="BM257" s="21"/>
      <c r="BO257" s="20"/>
      <c r="BP257" s="22"/>
      <c r="BQ257" s="21"/>
      <c r="BR257" s="21"/>
      <c r="BS257" s="21"/>
      <c r="BU257" s="20"/>
      <c r="BV257" s="22"/>
      <c r="BW257" s="21"/>
      <c r="BX257" s="21"/>
      <c r="BY257" s="21"/>
      <c r="CA257" s="20"/>
      <c r="CB257" s="22"/>
      <c r="CC257" s="21"/>
      <c r="CD257" s="21"/>
      <c r="CE257" s="21"/>
      <c r="CG257" s="20"/>
      <c r="CH257" s="22"/>
      <c r="CI257" s="21"/>
      <c r="CJ257" s="21"/>
      <c r="CK257" s="21"/>
      <c r="CM257" s="20"/>
      <c r="CN257" s="22"/>
      <c r="CO257" s="21"/>
      <c r="CP257" s="21"/>
      <c r="CQ257" s="21"/>
      <c r="CS257" s="20"/>
      <c r="CT257" s="22"/>
      <c r="CU257" s="21"/>
      <c r="CV257" s="21"/>
      <c r="CW257" s="21"/>
      <c r="CY257" s="20"/>
      <c r="CZ257" s="22"/>
      <c r="DA257" s="21"/>
      <c r="DB257" s="21"/>
      <c r="DC257" s="21"/>
      <c r="DE257" s="20"/>
      <c r="DF257" s="22"/>
      <c r="DG257" s="21"/>
      <c r="DH257" s="21"/>
      <c r="DI257" s="21"/>
      <c r="DK257" s="20"/>
      <c r="DL257" s="22"/>
      <c r="DM257" s="21"/>
      <c r="DN257" s="21"/>
      <c r="DO257" s="21"/>
      <c r="DQ257" s="20"/>
      <c r="DR257" s="22"/>
      <c r="DS257" s="21"/>
      <c r="DT257" s="21"/>
      <c r="DU257" s="21"/>
      <c r="DW257" s="20"/>
      <c r="DX257" s="22"/>
      <c r="DY257" s="21"/>
      <c r="DZ257" s="21"/>
      <c r="EA257" s="21"/>
      <c r="EC257" s="20"/>
      <c r="ED257" s="22"/>
      <c r="EE257" s="21"/>
      <c r="EF257" s="21"/>
      <c r="EG257" s="21"/>
      <c r="EI257" s="20"/>
      <c r="EJ257" s="22"/>
      <c r="EK257" s="21"/>
      <c r="EL257" s="21"/>
      <c r="EM257" s="21"/>
      <c r="EO257" s="20"/>
      <c r="EP257" s="22"/>
      <c r="EQ257" s="21"/>
      <c r="ER257" s="21"/>
      <c r="ES257" s="21"/>
      <c r="EU257" s="20"/>
      <c r="EV257" s="22"/>
      <c r="EW257" s="21"/>
      <c r="EX257" s="21"/>
      <c r="EY257" s="21"/>
      <c r="FA257" s="20"/>
      <c r="FB257" s="22"/>
      <c r="FC257" s="21"/>
      <c r="FD257" s="21"/>
      <c r="FE257" s="21"/>
      <c r="FG257" s="20"/>
      <c r="FH257" s="22"/>
      <c r="FI257" s="21"/>
      <c r="FJ257" s="21"/>
      <c r="FK257" s="21"/>
      <c r="FM257" s="20"/>
      <c r="FN257" s="22"/>
      <c r="FO257" s="21"/>
      <c r="FP257" s="21"/>
      <c r="FQ257" s="21"/>
      <c r="FS257" s="20"/>
      <c r="FT257" s="22"/>
      <c r="FU257" s="21"/>
      <c r="FV257" s="21"/>
      <c r="FW257" s="21"/>
      <c r="FY257" s="20"/>
      <c r="FZ257" s="22"/>
      <c r="GA257" s="21"/>
      <c r="GB257" s="21"/>
      <c r="GC257" s="21"/>
    </row>
    <row r="258" spans="1:185" x14ac:dyDescent="0.2">
      <c r="A258" s="20"/>
      <c r="B258" s="22"/>
      <c r="C258" s="21"/>
      <c r="D258" s="21"/>
      <c r="E258" s="21"/>
      <c r="G258" s="20"/>
      <c r="H258" s="22"/>
      <c r="I258" s="21"/>
      <c r="J258" s="21"/>
      <c r="K258" s="21"/>
      <c r="M258" s="20"/>
      <c r="N258" s="22"/>
      <c r="O258" s="21"/>
      <c r="P258" s="21"/>
      <c r="Q258" s="21"/>
      <c r="S258" s="20"/>
      <c r="T258" s="22"/>
      <c r="U258" s="21"/>
      <c r="V258" s="21"/>
      <c r="W258" s="21"/>
      <c r="Y258" s="20"/>
      <c r="Z258" s="22"/>
      <c r="AA258" s="21"/>
      <c r="AB258" s="21"/>
      <c r="AC258" s="21"/>
      <c r="AE258" s="20"/>
      <c r="AF258" s="22"/>
      <c r="AG258" s="21"/>
      <c r="AH258" s="21"/>
      <c r="AI258" s="21"/>
      <c r="AK258" s="20"/>
      <c r="AL258" s="22"/>
      <c r="AM258" s="21"/>
      <c r="AN258" s="21"/>
      <c r="AO258" s="21"/>
      <c r="AQ258" s="20"/>
      <c r="AR258" s="22"/>
      <c r="AS258" s="21"/>
      <c r="AT258" s="21"/>
      <c r="AU258" s="21"/>
      <c r="AW258" s="20"/>
      <c r="AX258" s="22"/>
      <c r="AY258" s="21"/>
      <c r="AZ258" s="21"/>
      <c r="BA258" s="21"/>
      <c r="BC258" s="20"/>
      <c r="BD258" s="22"/>
      <c r="BE258" s="21"/>
      <c r="BF258" s="21"/>
      <c r="BG258" s="21"/>
      <c r="BI258" s="20"/>
      <c r="BJ258" s="22"/>
      <c r="BK258" s="21"/>
      <c r="BL258" s="21"/>
      <c r="BM258" s="21"/>
      <c r="BO258" s="20"/>
      <c r="BP258" s="22"/>
      <c r="BQ258" s="21"/>
      <c r="BR258" s="21"/>
      <c r="BS258" s="21"/>
      <c r="BU258" s="20"/>
      <c r="BV258" s="22"/>
      <c r="BW258" s="21"/>
      <c r="BX258" s="21"/>
      <c r="BY258" s="21"/>
      <c r="CA258" s="20"/>
      <c r="CB258" s="22"/>
      <c r="CC258" s="21"/>
      <c r="CD258" s="21"/>
      <c r="CE258" s="21"/>
      <c r="CG258" s="20"/>
      <c r="CH258" s="22"/>
      <c r="CI258" s="21"/>
      <c r="CJ258" s="21"/>
      <c r="CK258" s="21"/>
      <c r="CM258" s="20"/>
      <c r="CN258" s="22"/>
      <c r="CO258" s="21"/>
      <c r="CP258" s="21"/>
      <c r="CQ258" s="21"/>
      <c r="CS258" s="20"/>
      <c r="CT258" s="22"/>
      <c r="CU258" s="21"/>
      <c r="CV258" s="21"/>
      <c r="CW258" s="21"/>
      <c r="CY258" s="20"/>
      <c r="CZ258" s="22"/>
      <c r="DA258" s="21"/>
      <c r="DB258" s="21"/>
      <c r="DC258" s="21"/>
      <c r="DE258" s="20"/>
      <c r="DF258" s="22"/>
      <c r="DG258" s="21"/>
      <c r="DH258" s="21"/>
      <c r="DI258" s="21"/>
      <c r="DK258" s="20"/>
      <c r="DL258" s="22"/>
      <c r="DM258" s="21"/>
      <c r="DN258" s="21"/>
      <c r="DO258" s="21"/>
      <c r="DQ258" s="20"/>
      <c r="DR258" s="22"/>
      <c r="DS258" s="21"/>
      <c r="DT258" s="21"/>
      <c r="DU258" s="21"/>
      <c r="DW258" s="20"/>
      <c r="DX258" s="22"/>
      <c r="DY258" s="21"/>
      <c r="DZ258" s="21"/>
      <c r="EA258" s="21"/>
      <c r="EC258" s="20"/>
      <c r="ED258" s="22"/>
      <c r="EE258" s="21"/>
      <c r="EF258" s="21"/>
      <c r="EG258" s="21"/>
      <c r="EI258" s="20"/>
      <c r="EJ258" s="22"/>
      <c r="EK258" s="21"/>
      <c r="EL258" s="21"/>
      <c r="EM258" s="21"/>
      <c r="EO258" s="20"/>
      <c r="EP258" s="22"/>
      <c r="EQ258" s="21"/>
      <c r="ER258" s="21"/>
      <c r="ES258" s="21"/>
      <c r="EU258" s="20"/>
      <c r="EV258" s="22"/>
      <c r="EW258" s="21"/>
      <c r="EX258" s="21"/>
      <c r="EY258" s="21"/>
      <c r="FA258" s="20"/>
      <c r="FB258" s="22"/>
      <c r="FC258" s="21"/>
      <c r="FD258" s="21"/>
      <c r="FE258" s="21"/>
      <c r="FG258" s="20"/>
      <c r="FH258" s="22"/>
      <c r="FI258" s="21"/>
      <c r="FJ258" s="21"/>
      <c r="FK258" s="21"/>
      <c r="FM258" s="20"/>
      <c r="FN258" s="22"/>
      <c r="FO258" s="21"/>
      <c r="FP258" s="21"/>
      <c r="FQ258" s="21"/>
      <c r="FS258" s="20"/>
      <c r="FT258" s="22"/>
      <c r="FU258" s="21"/>
      <c r="FV258" s="21"/>
      <c r="FW258" s="21"/>
      <c r="FY258" s="20"/>
      <c r="FZ258" s="22"/>
      <c r="GA258" s="21"/>
      <c r="GB258" s="21"/>
      <c r="GC258" s="21"/>
    </row>
    <row r="259" spans="1:185" x14ac:dyDescent="0.2">
      <c r="A259" s="20"/>
      <c r="B259" s="22"/>
      <c r="C259" s="21"/>
      <c r="D259" s="21"/>
      <c r="E259" s="21"/>
      <c r="G259" s="20"/>
      <c r="H259" s="22"/>
      <c r="I259" s="21"/>
      <c r="J259" s="21"/>
      <c r="K259" s="21"/>
      <c r="M259" s="20"/>
      <c r="N259" s="22"/>
      <c r="O259" s="21"/>
      <c r="P259" s="21"/>
      <c r="Q259" s="21"/>
      <c r="S259" s="20"/>
      <c r="T259" s="22"/>
      <c r="U259" s="21"/>
      <c r="V259" s="21"/>
      <c r="W259" s="21"/>
      <c r="Y259" s="20"/>
      <c r="Z259" s="22"/>
      <c r="AA259" s="21"/>
      <c r="AB259" s="21"/>
      <c r="AC259" s="21"/>
      <c r="AE259" s="20"/>
      <c r="AF259" s="22"/>
      <c r="AG259" s="21"/>
      <c r="AH259" s="21"/>
      <c r="AI259" s="21"/>
      <c r="AK259" s="20"/>
      <c r="AL259" s="22"/>
      <c r="AM259" s="21"/>
      <c r="AN259" s="21"/>
      <c r="AO259" s="21"/>
      <c r="AQ259" s="20"/>
      <c r="AR259" s="22"/>
      <c r="AS259" s="21"/>
      <c r="AT259" s="21"/>
      <c r="AU259" s="21"/>
      <c r="AW259" s="20"/>
      <c r="AX259" s="22"/>
      <c r="AY259" s="21"/>
      <c r="AZ259" s="21"/>
      <c r="BA259" s="21"/>
      <c r="BC259" s="20"/>
      <c r="BD259" s="22"/>
      <c r="BE259" s="21"/>
      <c r="BF259" s="21"/>
      <c r="BG259" s="21"/>
      <c r="BI259" s="20"/>
      <c r="BJ259" s="22"/>
      <c r="BK259" s="21"/>
      <c r="BL259" s="21"/>
      <c r="BM259" s="21"/>
      <c r="BO259" s="20"/>
      <c r="BP259" s="22"/>
      <c r="BQ259" s="21"/>
      <c r="BR259" s="21"/>
      <c r="BS259" s="21"/>
      <c r="BU259" s="20"/>
      <c r="BV259" s="22"/>
      <c r="BW259" s="21"/>
      <c r="BX259" s="21"/>
      <c r="BY259" s="21"/>
      <c r="CA259" s="20"/>
      <c r="CB259" s="22"/>
      <c r="CC259" s="21"/>
      <c r="CD259" s="21"/>
      <c r="CE259" s="21"/>
      <c r="CG259" s="20"/>
      <c r="CH259" s="22"/>
      <c r="CI259" s="21"/>
      <c r="CJ259" s="21"/>
      <c r="CK259" s="21"/>
      <c r="CM259" s="20"/>
      <c r="CN259" s="22"/>
      <c r="CO259" s="21"/>
      <c r="CP259" s="21"/>
      <c r="CQ259" s="21"/>
      <c r="CS259" s="20"/>
      <c r="CT259" s="22"/>
      <c r="CU259" s="21"/>
      <c r="CV259" s="21"/>
      <c r="CW259" s="21"/>
      <c r="CY259" s="20"/>
      <c r="CZ259" s="22"/>
      <c r="DA259" s="21"/>
      <c r="DB259" s="21"/>
      <c r="DC259" s="21"/>
      <c r="DE259" s="20"/>
      <c r="DF259" s="22"/>
      <c r="DG259" s="21"/>
      <c r="DH259" s="21"/>
      <c r="DI259" s="21"/>
      <c r="DK259" s="20"/>
      <c r="DL259" s="22"/>
      <c r="DM259" s="21"/>
      <c r="DN259" s="21"/>
      <c r="DO259" s="21"/>
      <c r="DQ259" s="20"/>
      <c r="DR259" s="22"/>
      <c r="DS259" s="21"/>
      <c r="DT259" s="21"/>
      <c r="DU259" s="21"/>
      <c r="DW259" s="20"/>
      <c r="DX259" s="22"/>
      <c r="DY259" s="21"/>
      <c r="DZ259" s="21"/>
      <c r="EA259" s="21"/>
      <c r="EC259" s="20"/>
      <c r="ED259" s="22"/>
      <c r="EE259" s="21"/>
      <c r="EF259" s="21"/>
      <c r="EG259" s="21"/>
      <c r="EI259" s="20"/>
      <c r="EJ259" s="22"/>
      <c r="EK259" s="21"/>
      <c r="EL259" s="21"/>
      <c r="EM259" s="21"/>
      <c r="EO259" s="20"/>
      <c r="EP259" s="22"/>
      <c r="EQ259" s="21"/>
      <c r="ER259" s="21"/>
      <c r="ES259" s="21"/>
      <c r="EU259" s="20"/>
      <c r="EV259" s="22"/>
      <c r="EW259" s="21"/>
      <c r="EX259" s="21"/>
      <c r="EY259" s="21"/>
      <c r="FA259" s="20"/>
      <c r="FB259" s="22"/>
      <c r="FC259" s="21"/>
      <c r="FD259" s="21"/>
      <c r="FE259" s="21"/>
      <c r="FG259" s="20"/>
      <c r="FH259" s="22"/>
      <c r="FI259" s="21"/>
      <c r="FJ259" s="21"/>
      <c r="FK259" s="21"/>
      <c r="FM259" s="20"/>
      <c r="FN259" s="22"/>
      <c r="FO259" s="21"/>
      <c r="FP259" s="21"/>
      <c r="FQ259" s="21"/>
      <c r="FS259" s="20"/>
      <c r="FT259" s="22"/>
      <c r="FU259" s="21"/>
      <c r="FV259" s="21"/>
      <c r="FW259" s="21"/>
      <c r="FY259" s="20"/>
      <c r="FZ259" s="22"/>
      <c r="GA259" s="21"/>
      <c r="GB259" s="21"/>
      <c r="GC259" s="21"/>
    </row>
    <row r="260" spans="1:185" x14ac:dyDescent="0.2">
      <c r="A260" s="20"/>
      <c r="B260" s="22"/>
      <c r="C260" s="21"/>
      <c r="D260" s="21"/>
      <c r="E260" s="21"/>
      <c r="G260" s="20"/>
      <c r="H260" s="22"/>
      <c r="I260" s="21"/>
      <c r="J260" s="21"/>
      <c r="K260" s="21"/>
      <c r="M260" s="20"/>
      <c r="N260" s="22"/>
      <c r="O260" s="21"/>
      <c r="P260" s="21"/>
      <c r="Q260" s="21"/>
      <c r="S260" s="20"/>
      <c r="T260" s="22"/>
      <c r="U260" s="21"/>
      <c r="V260" s="21"/>
      <c r="W260" s="21"/>
      <c r="Y260" s="20"/>
      <c r="Z260" s="22"/>
      <c r="AA260" s="21"/>
      <c r="AB260" s="21"/>
      <c r="AC260" s="21"/>
      <c r="AE260" s="20"/>
      <c r="AF260" s="22"/>
      <c r="AG260" s="21"/>
      <c r="AH260" s="21"/>
      <c r="AI260" s="21"/>
      <c r="AK260" s="20"/>
      <c r="AL260" s="22"/>
      <c r="AM260" s="21"/>
      <c r="AN260" s="21"/>
      <c r="AO260" s="21"/>
      <c r="AQ260" s="20"/>
      <c r="AR260" s="22"/>
      <c r="AS260" s="21"/>
      <c r="AT260" s="21"/>
      <c r="AU260" s="21"/>
      <c r="AW260" s="20"/>
      <c r="AX260" s="22"/>
      <c r="AY260" s="21"/>
      <c r="AZ260" s="21"/>
      <c r="BA260" s="21"/>
      <c r="BC260" s="20"/>
      <c r="BD260" s="22"/>
      <c r="BE260" s="21"/>
      <c r="BF260" s="21"/>
      <c r="BG260" s="21"/>
      <c r="BI260" s="20"/>
      <c r="BJ260" s="22"/>
      <c r="BK260" s="21"/>
      <c r="BL260" s="21"/>
      <c r="BM260" s="21"/>
      <c r="BO260" s="20"/>
      <c r="BP260" s="22"/>
      <c r="BQ260" s="21"/>
      <c r="BR260" s="21"/>
      <c r="BS260" s="21"/>
      <c r="BU260" s="20"/>
      <c r="BV260" s="22"/>
      <c r="BW260" s="21"/>
      <c r="BX260" s="21"/>
      <c r="BY260" s="21"/>
      <c r="CA260" s="20"/>
      <c r="CB260" s="22"/>
      <c r="CC260" s="21"/>
      <c r="CD260" s="21"/>
      <c r="CE260" s="21"/>
      <c r="CG260" s="20"/>
      <c r="CH260" s="22"/>
      <c r="CI260" s="21"/>
      <c r="CJ260" s="21"/>
      <c r="CK260" s="21"/>
      <c r="CM260" s="20"/>
      <c r="CN260" s="22"/>
      <c r="CO260" s="21"/>
      <c r="CP260" s="21"/>
      <c r="CQ260" s="21"/>
      <c r="CS260" s="20"/>
      <c r="CT260" s="22"/>
      <c r="CU260" s="21"/>
      <c r="CV260" s="21"/>
      <c r="CW260" s="21"/>
      <c r="CY260" s="20"/>
      <c r="CZ260" s="22"/>
      <c r="DA260" s="21"/>
      <c r="DB260" s="21"/>
      <c r="DC260" s="21"/>
      <c r="DE260" s="20"/>
      <c r="DF260" s="22"/>
      <c r="DG260" s="21"/>
      <c r="DH260" s="21"/>
      <c r="DI260" s="21"/>
      <c r="DK260" s="20"/>
      <c r="DL260" s="22"/>
      <c r="DM260" s="21"/>
      <c r="DN260" s="21"/>
      <c r="DO260" s="21"/>
      <c r="DQ260" s="20"/>
      <c r="DR260" s="22"/>
      <c r="DS260" s="21"/>
      <c r="DT260" s="21"/>
      <c r="DU260" s="21"/>
      <c r="DW260" s="20"/>
      <c r="DX260" s="22"/>
      <c r="DY260" s="21"/>
      <c r="DZ260" s="21"/>
      <c r="EA260" s="21"/>
      <c r="EC260" s="20"/>
      <c r="ED260" s="22"/>
      <c r="EE260" s="21"/>
      <c r="EF260" s="21"/>
      <c r="EG260" s="21"/>
      <c r="EI260" s="20"/>
      <c r="EJ260" s="22"/>
      <c r="EK260" s="21"/>
      <c r="EL260" s="21"/>
      <c r="EM260" s="21"/>
      <c r="EO260" s="20"/>
      <c r="EP260" s="22"/>
      <c r="EQ260" s="21"/>
      <c r="ER260" s="21"/>
      <c r="ES260" s="21"/>
      <c r="EU260" s="20"/>
      <c r="EV260" s="22"/>
      <c r="EW260" s="21"/>
      <c r="EX260" s="21"/>
      <c r="EY260" s="21"/>
      <c r="FA260" s="20"/>
      <c r="FB260" s="22"/>
      <c r="FC260" s="21"/>
      <c r="FD260" s="21"/>
      <c r="FE260" s="21"/>
      <c r="FG260" s="20"/>
      <c r="FH260" s="22"/>
      <c r="FI260" s="21"/>
      <c r="FJ260" s="21"/>
      <c r="FK260" s="21"/>
      <c r="FM260" s="20"/>
      <c r="FN260" s="22"/>
      <c r="FO260" s="21"/>
      <c r="FP260" s="21"/>
      <c r="FQ260" s="21"/>
      <c r="FS260" s="20"/>
      <c r="FT260" s="22"/>
      <c r="FU260" s="21"/>
      <c r="FV260" s="21"/>
      <c r="FW260" s="21"/>
      <c r="FY260" s="20"/>
      <c r="FZ260" s="22"/>
      <c r="GA260" s="21"/>
      <c r="GB260" s="21"/>
      <c r="GC260" s="21"/>
    </row>
    <row r="261" spans="1:185" x14ac:dyDescent="0.2">
      <c r="A261" s="20"/>
      <c r="B261" s="22"/>
      <c r="C261" s="21"/>
      <c r="D261" s="21"/>
      <c r="E261" s="21"/>
      <c r="G261" s="20"/>
      <c r="H261" s="22"/>
      <c r="I261" s="21"/>
      <c r="J261" s="21"/>
      <c r="K261" s="21"/>
      <c r="M261" s="20"/>
      <c r="N261" s="22"/>
      <c r="O261" s="21"/>
      <c r="P261" s="21"/>
      <c r="Q261" s="21"/>
      <c r="S261" s="20"/>
      <c r="T261" s="22"/>
      <c r="U261" s="21"/>
      <c r="V261" s="21"/>
      <c r="W261" s="21"/>
      <c r="Y261" s="20"/>
      <c r="Z261" s="22"/>
      <c r="AA261" s="21"/>
      <c r="AB261" s="21"/>
      <c r="AC261" s="21"/>
      <c r="AE261" s="20"/>
      <c r="AF261" s="22"/>
      <c r="AG261" s="21"/>
      <c r="AH261" s="21"/>
      <c r="AI261" s="21"/>
      <c r="AK261" s="20"/>
      <c r="AL261" s="22"/>
      <c r="AM261" s="21"/>
      <c r="AN261" s="21"/>
      <c r="AO261" s="21"/>
      <c r="AQ261" s="20"/>
      <c r="AR261" s="22"/>
      <c r="AS261" s="21"/>
      <c r="AT261" s="21"/>
      <c r="AU261" s="21"/>
      <c r="AW261" s="20"/>
      <c r="AX261" s="22"/>
      <c r="AY261" s="21"/>
      <c r="AZ261" s="21"/>
      <c r="BA261" s="21"/>
      <c r="BC261" s="20"/>
      <c r="BD261" s="22"/>
      <c r="BE261" s="21"/>
      <c r="BF261" s="21"/>
      <c r="BG261" s="21"/>
      <c r="BI261" s="20"/>
      <c r="BJ261" s="22"/>
      <c r="BK261" s="21"/>
      <c r="BL261" s="21"/>
      <c r="BM261" s="21"/>
      <c r="BO261" s="20"/>
      <c r="BP261" s="22"/>
      <c r="BQ261" s="21"/>
      <c r="BR261" s="21"/>
      <c r="BS261" s="21"/>
      <c r="BU261" s="20"/>
      <c r="BV261" s="22"/>
      <c r="BW261" s="21"/>
      <c r="BX261" s="21"/>
      <c r="BY261" s="21"/>
      <c r="CA261" s="20"/>
      <c r="CB261" s="22"/>
      <c r="CC261" s="21"/>
      <c r="CD261" s="21"/>
      <c r="CE261" s="21"/>
      <c r="CG261" s="20"/>
      <c r="CH261" s="22"/>
      <c r="CI261" s="21"/>
      <c r="CJ261" s="21"/>
      <c r="CK261" s="21"/>
      <c r="CM261" s="20"/>
      <c r="CN261" s="22"/>
      <c r="CO261" s="21"/>
      <c r="CP261" s="21"/>
      <c r="CQ261" s="21"/>
      <c r="CS261" s="20"/>
      <c r="CT261" s="22"/>
      <c r="CU261" s="21"/>
      <c r="CV261" s="21"/>
      <c r="CW261" s="21"/>
      <c r="CY261" s="20"/>
      <c r="CZ261" s="22"/>
      <c r="DA261" s="21"/>
      <c r="DB261" s="21"/>
      <c r="DC261" s="21"/>
      <c r="DE261" s="20"/>
      <c r="DF261" s="22"/>
      <c r="DG261" s="21"/>
      <c r="DH261" s="21"/>
      <c r="DI261" s="21"/>
      <c r="DK261" s="20"/>
      <c r="DL261" s="22"/>
      <c r="DM261" s="21"/>
      <c r="DN261" s="21"/>
      <c r="DO261" s="21"/>
      <c r="DQ261" s="20"/>
      <c r="DR261" s="22"/>
      <c r="DS261" s="21"/>
      <c r="DT261" s="21"/>
      <c r="DU261" s="21"/>
      <c r="DW261" s="20"/>
      <c r="DX261" s="22"/>
      <c r="DY261" s="21"/>
      <c r="DZ261" s="21"/>
      <c r="EA261" s="21"/>
      <c r="EC261" s="20"/>
      <c r="ED261" s="22"/>
      <c r="EE261" s="21"/>
      <c r="EF261" s="21"/>
      <c r="EG261" s="21"/>
      <c r="EI261" s="20"/>
      <c r="EJ261" s="22"/>
      <c r="EK261" s="21"/>
      <c r="EL261" s="21"/>
      <c r="EM261" s="21"/>
      <c r="EO261" s="20"/>
      <c r="EP261" s="22"/>
      <c r="EQ261" s="21"/>
      <c r="ER261" s="21"/>
      <c r="ES261" s="21"/>
      <c r="EU261" s="20"/>
      <c r="EV261" s="22"/>
      <c r="EW261" s="21"/>
      <c r="EX261" s="21"/>
      <c r="EY261" s="21"/>
      <c r="FA261" s="20"/>
      <c r="FB261" s="22"/>
      <c r="FC261" s="21"/>
      <c r="FD261" s="21"/>
      <c r="FE261" s="21"/>
      <c r="FG261" s="20"/>
      <c r="FH261" s="22"/>
      <c r="FI261" s="21"/>
      <c r="FJ261" s="21"/>
      <c r="FK261" s="21"/>
      <c r="FM261" s="20"/>
      <c r="FN261" s="22"/>
      <c r="FO261" s="21"/>
      <c r="FP261" s="21"/>
      <c r="FQ261" s="21"/>
      <c r="FS261" s="20"/>
      <c r="FT261" s="22"/>
      <c r="FU261" s="21"/>
      <c r="FV261" s="21"/>
      <c r="FW261" s="21"/>
      <c r="FY261" s="20"/>
      <c r="FZ261" s="22"/>
      <c r="GA261" s="21"/>
      <c r="GB261" s="21"/>
      <c r="GC261" s="21"/>
    </row>
    <row r="262" spans="1:185" x14ac:dyDescent="0.2">
      <c r="A262" s="20"/>
      <c r="B262" s="22"/>
      <c r="C262" s="21"/>
      <c r="D262" s="21"/>
      <c r="E262" s="21"/>
      <c r="G262" s="20"/>
      <c r="H262" s="22"/>
      <c r="I262" s="21"/>
      <c r="J262" s="21"/>
      <c r="K262" s="21"/>
      <c r="M262" s="20"/>
      <c r="N262" s="22"/>
      <c r="O262" s="21"/>
      <c r="P262" s="21"/>
      <c r="Q262" s="21"/>
      <c r="S262" s="20"/>
      <c r="T262" s="22"/>
      <c r="U262" s="21"/>
      <c r="V262" s="21"/>
      <c r="W262" s="21"/>
      <c r="Y262" s="20"/>
      <c r="Z262" s="22"/>
      <c r="AA262" s="21"/>
      <c r="AB262" s="21"/>
      <c r="AC262" s="21"/>
      <c r="AE262" s="20"/>
      <c r="AF262" s="22"/>
      <c r="AG262" s="21"/>
      <c r="AH262" s="21"/>
      <c r="AI262" s="21"/>
      <c r="AK262" s="20"/>
      <c r="AL262" s="22"/>
      <c r="AM262" s="21"/>
      <c r="AN262" s="21"/>
      <c r="AO262" s="21"/>
      <c r="AQ262" s="20"/>
      <c r="AR262" s="22"/>
      <c r="AS262" s="21"/>
      <c r="AT262" s="21"/>
      <c r="AU262" s="21"/>
      <c r="AW262" s="20"/>
      <c r="AX262" s="22"/>
      <c r="AY262" s="21"/>
      <c r="AZ262" s="21"/>
      <c r="BA262" s="21"/>
      <c r="BC262" s="20"/>
      <c r="BD262" s="22"/>
      <c r="BE262" s="21"/>
      <c r="BF262" s="21"/>
      <c r="BG262" s="21"/>
      <c r="BI262" s="20"/>
      <c r="BJ262" s="22"/>
      <c r="BK262" s="21"/>
      <c r="BL262" s="21"/>
      <c r="BM262" s="21"/>
      <c r="BO262" s="20"/>
      <c r="BP262" s="22"/>
      <c r="BQ262" s="21"/>
      <c r="BR262" s="21"/>
      <c r="BS262" s="21"/>
      <c r="BU262" s="20"/>
      <c r="BV262" s="22"/>
      <c r="BW262" s="21"/>
      <c r="BX262" s="21"/>
      <c r="BY262" s="21"/>
      <c r="CA262" s="20"/>
      <c r="CB262" s="22"/>
      <c r="CC262" s="21"/>
      <c r="CD262" s="21"/>
      <c r="CE262" s="21"/>
      <c r="CG262" s="20"/>
      <c r="CH262" s="22"/>
      <c r="CI262" s="21"/>
      <c r="CJ262" s="21"/>
      <c r="CK262" s="21"/>
      <c r="CM262" s="20"/>
      <c r="CN262" s="22"/>
      <c r="CO262" s="21"/>
      <c r="CP262" s="21"/>
      <c r="CQ262" s="21"/>
      <c r="CS262" s="20"/>
      <c r="CT262" s="22"/>
      <c r="CU262" s="21"/>
      <c r="CV262" s="21"/>
      <c r="CW262" s="21"/>
      <c r="CY262" s="20"/>
      <c r="CZ262" s="22"/>
      <c r="DA262" s="21"/>
      <c r="DB262" s="21"/>
      <c r="DC262" s="21"/>
      <c r="DE262" s="20"/>
      <c r="DF262" s="22"/>
      <c r="DG262" s="21"/>
      <c r="DH262" s="21"/>
      <c r="DI262" s="21"/>
      <c r="DK262" s="20"/>
      <c r="DL262" s="22"/>
      <c r="DM262" s="21"/>
      <c r="DN262" s="21"/>
      <c r="DO262" s="21"/>
      <c r="DQ262" s="20"/>
      <c r="DR262" s="22"/>
      <c r="DS262" s="21"/>
      <c r="DT262" s="21"/>
      <c r="DU262" s="21"/>
      <c r="DW262" s="20"/>
      <c r="DX262" s="22"/>
      <c r="DY262" s="21"/>
      <c r="DZ262" s="21"/>
      <c r="EA262" s="21"/>
      <c r="EC262" s="20"/>
      <c r="ED262" s="22"/>
      <c r="EE262" s="21"/>
      <c r="EF262" s="21"/>
      <c r="EG262" s="21"/>
      <c r="EI262" s="20"/>
      <c r="EJ262" s="22"/>
      <c r="EK262" s="21"/>
      <c r="EL262" s="21"/>
      <c r="EM262" s="21"/>
      <c r="EO262" s="20"/>
      <c r="EP262" s="22"/>
      <c r="EQ262" s="21"/>
      <c r="ER262" s="21"/>
      <c r="ES262" s="21"/>
      <c r="EU262" s="20"/>
      <c r="EV262" s="22"/>
      <c r="EW262" s="21"/>
      <c r="EX262" s="21"/>
      <c r="EY262" s="21"/>
      <c r="FA262" s="20"/>
      <c r="FB262" s="22"/>
      <c r="FC262" s="21"/>
      <c r="FD262" s="21"/>
      <c r="FE262" s="21"/>
      <c r="FG262" s="20"/>
      <c r="FH262" s="22"/>
      <c r="FI262" s="21"/>
      <c r="FJ262" s="21"/>
      <c r="FK262" s="21"/>
      <c r="FM262" s="20"/>
      <c r="FN262" s="22"/>
      <c r="FO262" s="21"/>
      <c r="FP262" s="21"/>
      <c r="FQ262" s="21"/>
      <c r="FS262" s="20"/>
      <c r="FT262" s="22"/>
      <c r="FU262" s="21"/>
      <c r="FV262" s="21"/>
      <c r="FW262" s="21"/>
      <c r="FY262" s="20"/>
      <c r="FZ262" s="22"/>
      <c r="GA262" s="21"/>
      <c r="GB262" s="21"/>
      <c r="GC262" s="21"/>
    </row>
    <row r="263" spans="1:185" x14ac:dyDescent="0.2">
      <c r="A263" s="20"/>
      <c r="B263" s="22"/>
      <c r="C263" s="21"/>
      <c r="D263" s="21"/>
      <c r="E263" s="21"/>
      <c r="G263" s="20"/>
      <c r="H263" s="22"/>
      <c r="I263" s="21"/>
      <c r="J263" s="21"/>
      <c r="K263" s="21"/>
      <c r="M263" s="20"/>
      <c r="N263" s="22"/>
      <c r="O263" s="21"/>
      <c r="P263" s="21"/>
      <c r="Q263" s="21"/>
      <c r="S263" s="20"/>
      <c r="T263" s="22"/>
      <c r="U263" s="21"/>
      <c r="V263" s="21"/>
      <c r="W263" s="21"/>
      <c r="Y263" s="20"/>
      <c r="Z263" s="22"/>
      <c r="AA263" s="21"/>
      <c r="AB263" s="21"/>
      <c r="AC263" s="21"/>
      <c r="AE263" s="20"/>
      <c r="AF263" s="22"/>
      <c r="AG263" s="21"/>
      <c r="AH263" s="21"/>
      <c r="AI263" s="21"/>
      <c r="AK263" s="20"/>
      <c r="AL263" s="22"/>
      <c r="AM263" s="21"/>
      <c r="AN263" s="21"/>
      <c r="AO263" s="21"/>
      <c r="AQ263" s="20"/>
      <c r="AR263" s="22"/>
      <c r="AS263" s="21"/>
      <c r="AT263" s="21"/>
      <c r="AU263" s="21"/>
      <c r="AW263" s="20"/>
      <c r="AX263" s="22"/>
      <c r="AY263" s="21"/>
      <c r="AZ263" s="21"/>
      <c r="BA263" s="21"/>
      <c r="BC263" s="20"/>
      <c r="BD263" s="22"/>
      <c r="BE263" s="21"/>
      <c r="BF263" s="21"/>
      <c r="BG263" s="21"/>
      <c r="BI263" s="20"/>
      <c r="BJ263" s="22"/>
      <c r="BK263" s="21"/>
      <c r="BL263" s="21"/>
      <c r="BM263" s="21"/>
      <c r="BO263" s="20"/>
      <c r="BP263" s="22"/>
      <c r="BQ263" s="21"/>
      <c r="BR263" s="21"/>
      <c r="BS263" s="21"/>
      <c r="BU263" s="20"/>
      <c r="BV263" s="22"/>
      <c r="BW263" s="21"/>
      <c r="BX263" s="21"/>
      <c r="BY263" s="21"/>
      <c r="CA263" s="20"/>
      <c r="CB263" s="22"/>
      <c r="CC263" s="21"/>
      <c r="CD263" s="21"/>
      <c r="CE263" s="21"/>
      <c r="CG263" s="20"/>
      <c r="CH263" s="22"/>
      <c r="CI263" s="21"/>
      <c r="CJ263" s="21"/>
      <c r="CK263" s="21"/>
      <c r="CM263" s="20"/>
      <c r="CN263" s="22"/>
      <c r="CO263" s="21"/>
      <c r="CP263" s="21"/>
      <c r="CQ263" s="21"/>
      <c r="CS263" s="20"/>
      <c r="CT263" s="22"/>
      <c r="CU263" s="21"/>
      <c r="CV263" s="21"/>
      <c r="CW263" s="21"/>
      <c r="CY263" s="20"/>
      <c r="CZ263" s="22"/>
      <c r="DA263" s="21"/>
      <c r="DB263" s="21"/>
      <c r="DC263" s="21"/>
      <c r="DE263" s="20"/>
      <c r="DF263" s="22"/>
      <c r="DG263" s="21"/>
      <c r="DH263" s="21"/>
      <c r="DI263" s="21"/>
      <c r="DK263" s="20"/>
      <c r="DL263" s="22"/>
      <c r="DM263" s="21"/>
      <c r="DN263" s="21"/>
      <c r="DO263" s="21"/>
      <c r="DQ263" s="20"/>
      <c r="DR263" s="22"/>
      <c r="DS263" s="21"/>
      <c r="DT263" s="21"/>
      <c r="DU263" s="21"/>
      <c r="DW263" s="20"/>
      <c r="DX263" s="22"/>
      <c r="DY263" s="21"/>
      <c r="DZ263" s="21"/>
      <c r="EA263" s="21"/>
      <c r="EC263" s="20"/>
      <c r="ED263" s="22"/>
      <c r="EE263" s="21"/>
      <c r="EF263" s="21"/>
      <c r="EG263" s="21"/>
      <c r="EI263" s="20"/>
      <c r="EJ263" s="22"/>
      <c r="EK263" s="21"/>
      <c r="EL263" s="21"/>
      <c r="EM263" s="21"/>
      <c r="EO263" s="20"/>
      <c r="EP263" s="22"/>
      <c r="EQ263" s="21"/>
      <c r="ER263" s="21"/>
      <c r="ES263" s="21"/>
      <c r="EU263" s="20"/>
      <c r="EV263" s="22"/>
      <c r="EW263" s="21"/>
      <c r="EX263" s="21"/>
      <c r="EY263" s="21"/>
      <c r="FA263" s="20"/>
      <c r="FB263" s="22"/>
      <c r="FC263" s="21"/>
      <c r="FD263" s="21"/>
      <c r="FE263" s="21"/>
      <c r="FG263" s="20"/>
      <c r="FH263" s="22"/>
      <c r="FI263" s="21"/>
      <c r="FJ263" s="21"/>
      <c r="FK263" s="21"/>
      <c r="FM263" s="20"/>
      <c r="FN263" s="22"/>
      <c r="FO263" s="21"/>
      <c r="FP263" s="21"/>
      <c r="FQ263" s="21"/>
      <c r="FS263" s="20"/>
      <c r="FT263" s="22"/>
      <c r="FU263" s="21"/>
      <c r="FV263" s="21"/>
      <c r="FW263" s="21"/>
      <c r="FY263" s="20"/>
      <c r="FZ263" s="22"/>
      <c r="GA263" s="21"/>
      <c r="GB263" s="21"/>
      <c r="GC263" s="21"/>
    </row>
    <row r="264" spans="1:185" x14ac:dyDescent="0.2">
      <c r="A264" s="20"/>
      <c r="B264" s="22"/>
      <c r="C264" s="21"/>
      <c r="D264" s="21"/>
      <c r="E264" s="21"/>
      <c r="G264" s="20"/>
      <c r="H264" s="22"/>
      <c r="I264" s="21"/>
      <c r="J264" s="21"/>
      <c r="K264" s="21"/>
      <c r="M264" s="20"/>
      <c r="N264" s="22"/>
      <c r="O264" s="21"/>
      <c r="P264" s="21"/>
      <c r="Q264" s="21"/>
      <c r="S264" s="20"/>
      <c r="T264" s="22"/>
      <c r="U264" s="21"/>
      <c r="V264" s="21"/>
      <c r="W264" s="21"/>
      <c r="Y264" s="20"/>
      <c r="Z264" s="22"/>
      <c r="AA264" s="21"/>
      <c r="AB264" s="21"/>
      <c r="AC264" s="21"/>
      <c r="AE264" s="20"/>
      <c r="AF264" s="22"/>
      <c r="AG264" s="21"/>
      <c r="AH264" s="21"/>
      <c r="AI264" s="21"/>
      <c r="AK264" s="20"/>
      <c r="AL264" s="22"/>
      <c r="AM264" s="21"/>
      <c r="AN264" s="21"/>
      <c r="AO264" s="21"/>
      <c r="AQ264" s="20"/>
      <c r="AR264" s="22"/>
      <c r="AS264" s="21"/>
      <c r="AT264" s="21"/>
      <c r="AU264" s="21"/>
      <c r="AW264" s="20"/>
      <c r="AX264" s="22"/>
      <c r="AY264" s="21"/>
      <c r="AZ264" s="21"/>
      <c r="BA264" s="21"/>
      <c r="BC264" s="20"/>
      <c r="BD264" s="22"/>
      <c r="BE264" s="21"/>
      <c r="BF264" s="21"/>
      <c r="BG264" s="21"/>
      <c r="BI264" s="20"/>
      <c r="BJ264" s="22"/>
      <c r="BK264" s="21"/>
      <c r="BL264" s="21"/>
      <c r="BM264" s="21"/>
      <c r="BO264" s="20"/>
      <c r="BP264" s="22"/>
      <c r="BQ264" s="21"/>
      <c r="BR264" s="21"/>
      <c r="BS264" s="21"/>
      <c r="BU264" s="20"/>
      <c r="BV264" s="22"/>
      <c r="BW264" s="21"/>
      <c r="BX264" s="21"/>
      <c r="BY264" s="21"/>
      <c r="CA264" s="20"/>
      <c r="CB264" s="22"/>
      <c r="CC264" s="21"/>
      <c r="CD264" s="21"/>
      <c r="CE264" s="21"/>
      <c r="CG264" s="20"/>
      <c r="CH264" s="22"/>
      <c r="CI264" s="21"/>
      <c r="CJ264" s="21"/>
      <c r="CK264" s="21"/>
      <c r="CM264" s="20"/>
      <c r="CN264" s="22"/>
      <c r="CO264" s="21"/>
      <c r="CP264" s="21"/>
      <c r="CQ264" s="21"/>
      <c r="CS264" s="20"/>
      <c r="CT264" s="22"/>
      <c r="CU264" s="21"/>
      <c r="CV264" s="21"/>
      <c r="CW264" s="21"/>
      <c r="CY264" s="20"/>
      <c r="CZ264" s="22"/>
      <c r="DA264" s="21"/>
      <c r="DB264" s="21"/>
      <c r="DC264" s="21"/>
      <c r="DE264" s="20"/>
      <c r="DF264" s="22"/>
      <c r="DG264" s="21"/>
      <c r="DH264" s="21"/>
      <c r="DI264" s="21"/>
      <c r="DK264" s="20"/>
      <c r="DL264" s="22"/>
      <c r="DM264" s="21"/>
      <c r="DN264" s="21"/>
      <c r="DO264" s="21"/>
      <c r="DQ264" s="20"/>
      <c r="DR264" s="22"/>
      <c r="DS264" s="21"/>
      <c r="DT264" s="21"/>
      <c r="DU264" s="21"/>
      <c r="DW264" s="20"/>
      <c r="DX264" s="22"/>
      <c r="DY264" s="21"/>
      <c r="DZ264" s="21"/>
      <c r="EA264" s="21"/>
      <c r="EC264" s="20"/>
      <c r="ED264" s="22"/>
      <c r="EE264" s="21"/>
      <c r="EF264" s="21"/>
      <c r="EG264" s="21"/>
      <c r="EI264" s="20"/>
      <c r="EJ264" s="22"/>
      <c r="EK264" s="21"/>
      <c r="EL264" s="21"/>
      <c r="EM264" s="21"/>
      <c r="EO264" s="20"/>
      <c r="EP264" s="22"/>
      <c r="EQ264" s="21"/>
      <c r="ER264" s="21"/>
      <c r="ES264" s="21"/>
      <c r="EU264" s="20"/>
      <c r="EV264" s="22"/>
      <c r="EW264" s="21"/>
      <c r="EX264" s="21"/>
      <c r="EY264" s="21"/>
      <c r="FA264" s="20"/>
      <c r="FB264" s="22"/>
      <c r="FC264" s="21"/>
      <c r="FD264" s="21"/>
      <c r="FE264" s="21"/>
      <c r="FG264" s="20"/>
      <c r="FH264" s="22"/>
      <c r="FI264" s="21"/>
      <c r="FJ264" s="21"/>
      <c r="FK264" s="21"/>
      <c r="FM264" s="20"/>
      <c r="FN264" s="22"/>
      <c r="FO264" s="21"/>
      <c r="FP264" s="21"/>
      <c r="FQ264" s="21"/>
      <c r="FS264" s="20"/>
      <c r="FT264" s="22"/>
      <c r="FU264" s="21"/>
      <c r="FV264" s="21"/>
      <c r="FW264" s="21"/>
      <c r="FY264" s="20"/>
      <c r="FZ264" s="22"/>
      <c r="GA264" s="21"/>
      <c r="GB264" s="21"/>
      <c r="GC264" s="21"/>
    </row>
    <row r="265" spans="1:185" x14ac:dyDescent="0.2">
      <c r="A265" s="20"/>
      <c r="B265" s="22"/>
      <c r="C265" s="21"/>
      <c r="D265" s="21"/>
      <c r="E265" s="21"/>
      <c r="G265" s="20"/>
      <c r="H265" s="22"/>
      <c r="I265" s="21"/>
      <c r="J265" s="21"/>
      <c r="K265" s="21"/>
      <c r="M265" s="20"/>
      <c r="N265" s="22"/>
      <c r="O265" s="21"/>
      <c r="P265" s="21"/>
      <c r="Q265" s="21"/>
      <c r="S265" s="20"/>
      <c r="T265" s="22"/>
      <c r="U265" s="21"/>
      <c r="V265" s="21"/>
      <c r="W265" s="21"/>
      <c r="Y265" s="20"/>
      <c r="Z265" s="22"/>
      <c r="AA265" s="21"/>
      <c r="AB265" s="21"/>
      <c r="AC265" s="21"/>
      <c r="AE265" s="20"/>
      <c r="AF265" s="22"/>
      <c r="AG265" s="21"/>
      <c r="AH265" s="21"/>
      <c r="AI265" s="21"/>
      <c r="AK265" s="20"/>
      <c r="AL265" s="22"/>
      <c r="AM265" s="21"/>
      <c r="AN265" s="21"/>
      <c r="AO265" s="21"/>
      <c r="AQ265" s="20"/>
      <c r="AR265" s="22"/>
      <c r="AS265" s="21"/>
      <c r="AT265" s="21"/>
      <c r="AU265" s="21"/>
      <c r="AW265" s="20"/>
      <c r="AX265" s="22"/>
      <c r="AY265" s="21"/>
      <c r="AZ265" s="21"/>
      <c r="BA265" s="21"/>
      <c r="BC265" s="20"/>
      <c r="BD265" s="22"/>
      <c r="BE265" s="21"/>
      <c r="BF265" s="21"/>
      <c r="BG265" s="21"/>
      <c r="BI265" s="20"/>
      <c r="BJ265" s="22"/>
      <c r="BK265" s="21"/>
      <c r="BL265" s="21"/>
      <c r="BM265" s="21"/>
      <c r="BO265" s="20"/>
      <c r="BP265" s="22"/>
      <c r="BQ265" s="21"/>
      <c r="BR265" s="21"/>
      <c r="BS265" s="21"/>
      <c r="BU265" s="20"/>
      <c r="BV265" s="22"/>
      <c r="BW265" s="21"/>
      <c r="BX265" s="21"/>
      <c r="BY265" s="21"/>
      <c r="CA265" s="20"/>
      <c r="CB265" s="22"/>
      <c r="CC265" s="21"/>
      <c r="CD265" s="21"/>
      <c r="CE265" s="21"/>
      <c r="CG265" s="20"/>
      <c r="CH265" s="22"/>
      <c r="CI265" s="21"/>
      <c r="CJ265" s="21"/>
      <c r="CK265" s="21"/>
      <c r="CM265" s="20"/>
      <c r="CN265" s="22"/>
      <c r="CO265" s="21"/>
      <c r="CP265" s="21"/>
      <c r="CQ265" s="21"/>
      <c r="CS265" s="20"/>
      <c r="CT265" s="22"/>
      <c r="CU265" s="21"/>
      <c r="CV265" s="21"/>
      <c r="CW265" s="21"/>
      <c r="CY265" s="20"/>
      <c r="CZ265" s="22"/>
      <c r="DA265" s="21"/>
      <c r="DB265" s="21"/>
      <c r="DC265" s="21"/>
      <c r="DE265" s="20"/>
      <c r="DF265" s="22"/>
      <c r="DG265" s="21"/>
      <c r="DH265" s="21"/>
      <c r="DI265" s="21"/>
      <c r="DK265" s="20"/>
      <c r="DL265" s="22"/>
      <c r="DM265" s="21"/>
      <c r="DN265" s="21"/>
      <c r="DO265" s="21"/>
      <c r="DQ265" s="20"/>
      <c r="DR265" s="22"/>
      <c r="DS265" s="21"/>
      <c r="DT265" s="21"/>
      <c r="DU265" s="21"/>
      <c r="DW265" s="20"/>
      <c r="DX265" s="22"/>
      <c r="DY265" s="21"/>
      <c r="DZ265" s="21"/>
      <c r="EA265" s="21"/>
      <c r="EC265" s="20"/>
      <c r="ED265" s="22"/>
      <c r="EE265" s="21"/>
      <c r="EF265" s="21"/>
      <c r="EG265" s="21"/>
      <c r="EI265" s="20"/>
      <c r="EJ265" s="22"/>
      <c r="EK265" s="21"/>
      <c r="EL265" s="21"/>
      <c r="EM265" s="21"/>
      <c r="EO265" s="20"/>
      <c r="EP265" s="22"/>
      <c r="EQ265" s="21"/>
      <c r="ER265" s="21"/>
      <c r="ES265" s="21"/>
      <c r="EU265" s="20"/>
      <c r="EV265" s="22"/>
      <c r="EW265" s="21"/>
      <c r="EX265" s="21"/>
      <c r="EY265" s="21"/>
      <c r="FA265" s="20"/>
      <c r="FB265" s="22"/>
      <c r="FC265" s="21"/>
      <c r="FD265" s="21"/>
      <c r="FE265" s="21"/>
      <c r="FG265" s="20"/>
      <c r="FH265" s="22"/>
      <c r="FI265" s="21"/>
      <c r="FJ265" s="21"/>
      <c r="FK265" s="21"/>
      <c r="FM265" s="20"/>
      <c r="FN265" s="22"/>
      <c r="FO265" s="21"/>
      <c r="FP265" s="21"/>
      <c r="FQ265" s="21"/>
      <c r="FS265" s="20"/>
      <c r="FT265" s="22"/>
      <c r="FU265" s="21"/>
      <c r="FV265" s="21"/>
      <c r="FW265" s="21"/>
      <c r="FY265" s="20"/>
      <c r="FZ265" s="22"/>
      <c r="GA265" s="21"/>
      <c r="GB265" s="21"/>
      <c r="GC265" s="21"/>
    </row>
    <row r="266" spans="1:185" x14ac:dyDescent="0.2">
      <c r="A266" s="20"/>
      <c r="B266" s="22"/>
      <c r="C266" s="21"/>
      <c r="D266" s="21"/>
      <c r="E266" s="21"/>
      <c r="G266" s="20"/>
      <c r="H266" s="22"/>
      <c r="I266" s="21"/>
      <c r="J266" s="21"/>
      <c r="K266" s="21"/>
      <c r="M266" s="20"/>
      <c r="N266" s="22"/>
      <c r="O266" s="21"/>
      <c r="P266" s="21"/>
      <c r="Q266" s="21"/>
      <c r="S266" s="20"/>
      <c r="T266" s="22"/>
      <c r="U266" s="21"/>
      <c r="V266" s="21"/>
      <c r="W266" s="21"/>
      <c r="Y266" s="20"/>
      <c r="Z266" s="22"/>
      <c r="AA266" s="21"/>
      <c r="AB266" s="21"/>
      <c r="AC266" s="21"/>
      <c r="AE266" s="20"/>
      <c r="AF266" s="22"/>
      <c r="AG266" s="21"/>
      <c r="AH266" s="21"/>
      <c r="AI266" s="21"/>
      <c r="AK266" s="20"/>
      <c r="AL266" s="22"/>
      <c r="AM266" s="21"/>
      <c r="AN266" s="21"/>
      <c r="AO266" s="21"/>
      <c r="AQ266" s="20"/>
      <c r="AR266" s="22"/>
      <c r="AS266" s="21"/>
      <c r="AT266" s="21"/>
      <c r="AU266" s="21"/>
      <c r="AW266" s="20"/>
      <c r="AX266" s="22"/>
      <c r="AY266" s="21"/>
      <c r="AZ266" s="21"/>
      <c r="BA266" s="21"/>
      <c r="BC266" s="20"/>
      <c r="BD266" s="22"/>
      <c r="BE266" s="21"/>
      <c r="BF266" s="21"/>
      <c r="BG266" s="21"/>
      <c r="BI266" s="20"/>
      <c r="BJ266" s="22"/>
      <c r="BK266" s="21"/>
      <c r="BL266" s="21"/>
      <c r="BM266" s="21"/>
      <c r="BO266" s="20"/>
      <c r="BP266" s="22"/>
      <c r="BQ266" s="21"/>
      <c r="BR266" s="21"/>
      <c r="BS266" s="21"/>
      <c r="BU266" s="20"/>
      <c r="BV266" s="22"/>
      <c r="BW266" s="21"/>
      <c r="BX266" s="21"/>
      <c r="BY266" s="21"/>
      <c r="CA266" s="20"/>
      <c r="CB266" s="22"/>
      <c r="CC266" s="21"/>
      <c r="CD266" s="21"/>
      <c r="CE266" s="21"/>
      <c r="CG266" s="20"/>
      <c r="CH266" s="22"/>
      <c r="CI266" s="21"/>
      <c r="CJ266" s="21"/>
      <c r="CK266" s="21"/>
      <c r="CM266" s="20"/>
      <c r="CN266" s="22"/>
      <c r="CO266" s="21"/>
      <c r="CP266" s="21"/>
      <c r="CQ266" s="21"/>
      <c r="CS266" s="20"/>
      <c r="CT266" s="22"/>
      <c r="CU266" s="21"/>
      <c r="CV266" s="21"/>
      <c r="CW266" s="21"/>
      <c r="CY266" s="20"/>
      <c r="CZ266" s="22"/>
      <c r="DA266" s="21"/>
      <c r="DB266" s="21"/>
      <c r="DC266" s="21"/>
      <c r="DE266" s="20"/>
      <c r="DF266" s="22"/>
      <c r="DG266" s="21"/>
      <c r="DH266" s="21"/>
      <c r="DI266" s="21"/>
      <c r="DK266" s="20"/>
      <c r="DL266" s="22"/>
      <c r="DM266" s="21"/>
      <c r="DN266" s="21"/>
      <c r="DO266" s="21"/>
      <c r="DQ266" s="20"/>
      <c r="DR266" s="22"/>
      <c r="DS266" s="21"/>
      <c r="DT266" s="21"/>
      <c r="DU266" s="21"/>
      <c r="DW266" s="20"/>
      <c r="DX266" s="22"/>
      <c r="DY266" s="21"/>
      <c r="DZ266" s="21"/>
      <c r="EA266" s="21"/>
      <c r="EC266" s="20"/>
      <c r="ED266" s="22"/>
      <c r="EE266" s="21"/>
      <c r="EF266" s="21"/>
      <c r="EG266" s="21"/>
      <c r="EI266" s="20"/>
      <c r="EJ266" s="22"/>
      <c r="EK266" s="21"/>
      <c r="EL266" s="21"/>
      <c r="EM266" s="21"/>
      <c r="EO266" s="20"/>
      <c r="EP266" s="22"/>
      <c r="EQ266" s="21"/>
      <c r="ER266" s="21"/>
      <c r="ES266" s="21"/>
      <c r="EU266" s="20"/>
      <c r="EV266" s="22"/>
      <c r="EW266" s="21"/>
      <c r="EX266" s="21"/>
      <c r="EY266" s="21"/>
      <c r="FA266" s="20"/>
      <c r="FB266" s="22"/>
      <c r="FC266" s="21"/>
      <c r="FD266" s="21"/>
      <c r="FE266" s="21"/>
      <c r="FG266" s="20"/>
      <c r="FH266" s="22"/>
      <c r="FI266" s="21"/>
      <c r="FJ266" s="21"/>
      <c r="FK266" s="21"/>
      <c r="FM266" s="20"/>
      <c r="FN266" s="22"/>
      <c r="FO266" s="21"/>
      <c r="FP266" s="21"/>
      <c r="FQ266" s="21"/>
      <c r="FS266" s="20"/>
      <c r="FT266" s="22"/>
      <c r="FU266" s="21"/>
      <c r="FV266" s="21"/>
      <c r="FW266" s="21"/>
      <c r="FY266" s="20"/>
      <c r="FZ266" s="22"/>
      <c r="GA266" s="21"/>
      <c r="GB266" s="21"/>
      <c r="GC266" s="21"/>
    </row>
    <row r="267" spans="1:185" x14ac:dyDescent="0.2">
      <c r="A267" s="20"/>
      <c r="B267" s="22"/>
      <c r="C267" s="21"/>
      <c r="D267" s="21"/>
      <c r="E267" s="21"/>
      <c r="G267" s="20"/>
      <c r="H267" s="22"/>
      <c r="I267" s="21"/>
      <c r="J267" s="21"/>
      <c r="K267" s="21"/>
      <c r="M267" s="20"/>
      <c r="N267" s="22"/>
      <c r="O267" s="21"/>
      <c r="P267" s="21"/>
      <c r="Q267" s="21"/>
      <c r="S267" s="20"/>
      <c r="T267" s="22"/>
      <c r="U267" s="21"/>
      <c r="V267" s="21"/>
      <c r="W267" s="21"/>
      <c r="Y267" s="20"/>
      <c r="Z267" s="22"/>
      <c r="AA267" s="21"/>
      <c r="AB267" s="21"/>
      <c r="AC267" s="21"/>
      <c r="AE267" s="20"/>
      <c r="AF267" s="22"/>
      <c r="AG267" s="21"/>
      <c r="AH267" s="21"/>
      <c r="AI267" s="21"/>
      <c r="AK267" s="20"/>
      <c r="AL267" s="22"/>
      <c r="AM267" s="21"/>
      <c r="AN267" s="21"/>
      <c r="AO267" s="21"/>
      <c r="AQ267" s="20"/>
      <c r="AR267" s="22"/>
      <c r="AS267" s="21"/>
      <c r="AT267" s="21"/>
      <c r="AU267" s="21"/>
      <c r="AW267" s="20"/>
      <c r="AX267" s="22"/>
      <c r="AY267" s="21"/>
      <c r="AZ267" s="21"/>
      <c r="BA267" s="21"/>
      <c r="BC267" s="20"/>
      <c r="BD267" s="22"/>
      <c r="BE267" s="21"/>
      <c r="BF267" s="21"/>
      <c r="BG267" s="21"/>
      <c r="BI267" s="20"/>
      <c r="BJ267" s="22"/>
      <c r="BK267" s="21"/>
      <c r="BL267" s="21"/>
      <c r="BM267" s="21"/>
      <c r="BO267" s="20"/>
      <c r="BP267" s="22"/>
      <c r="BQ267" s="21"/>
      <c r="BR267" s="21"/>
      <c r="BS267" s="21"/>
      <c r="BU267" s="20"/>
      <c r="BV267" s="22"/>
      <c r="BW267" s="21"/>
      <c r="BX267" s="21"/>
      <c r="BY267" s="21"/>
      <c r="CA267" s="20"/>
      <c r="CB267" s="22"/>
      <c r="CC267" s="21"/>
      <c r="CD267" s="21"/>
      <c r="CE267" s="21"/>
      <c r="CG267" s="20"/>
      <c r="CH267" s="22"/>
      <c r="CI267" s="21"/>
      <c r="CJ267" s="21"/>
      <c r="CK267" s="21"/>
      <c r="CM267" s="20"/>
      <c r="CN267" s="22"/>
      <c r="CO267" s="21"/>
      <c r="CP267" s="21"/>
      <c r="CQ267" s="21"/>
      <c r="CS267" s="20"/>
      <c r="CT267" s="22"/>
      <c r="CU267" s="21"/>
      <c r="CV267" s="21"/>
      <c r="CW267" s="21"/>
      <c r="CY267" s="20"/>
      <c r="CZ267" s="22"/>
      <c r="DA267" s="21"/>
      <c r="DB267" s="21"/>
      <c r="DC267" s="21"/>
      <c r="DE267" s="20"/>
      <c r="DF267" s="22"/>
      <c r="DG267" s="21"/>
      <c r="DH267" s="21"/>
      <c r="DI267" s="21"/>
      <c r="DK267" s="20"/>
      <c r="DL267" s="22"/>
      <c r="DM267" s="21"/>
      <c r="DN267" s="21"/>
      <c r="DO267" s="21"/>
      <c r="DQ267" s="20"/>
      <c r="DR267" s="22"/>
      <c r="DS267" s="21"/>
      <c r="DT267" s="21"/>
      <c r="DU267" s="21"/>
      <c r="DW267" s="20"/>
      <c r="DX267" s="22"/>
      <c r="DY267" s="21"/>
      <c r="DZ267" s="21"/>
      <c r="EA267" s="21"/>
      <c r="EC267" s="20"/>
      <c r="ED267" s="22"/>
      <c r="EE267" s="21"/>
      <c r="EF267" s="21"/>
      <c r="EG267" s="21"/>
      <c r="EI267" s="20"/>
      <c r="EJ267" s="22"/>
      <c r="EK267" s="21"/>
      <c r="EL267" s="21"/>
      <c r="EM267" s="21"/>
      <c r="EO267" s="20"/>
      <c r="EP267" s="22"/>
      <c r="EQ267" s="21"/>
      <c r="ER267" s="21"/>
      <c r="ES267" s="21"/>
      <c r="EU267" s="20"/>
      <c r="EV267" s="22"/>
      <c r="EW267" s="21"/>
      <c r="EX267" s="21"/>
      <c r="EY267" s="21"/>
      <c r="FA267" s="20"/>
      <c r="FB267" s="22"/>
      <c r="FC267" s="21"/>
      <c r="FD267" s="21"/>
      <c r="FE267" s="21"/>
      <c r="FG267" s="20"/>
      <c r="FH267" s="22"/>
      <c r="FI267" s="21"/>
      <c r="FJ267" s="21"/>
      <c r="FK267" s="21"/>
      <c r="FM267" s="20"/>
      <c r="FN267" s="22"/>
      <c r="FO267" s="21"/>
      <c r="FP267" s="21"/>
      <c r="FQ267" s="21"/>
      <c r="FS267" s="20"/>
      <c r="FT267" s="22"/>
      <c r="FU267" s="21"/>
      <c r="FV267" s="21"/>
      <c r="FW267" s="21"/>
      <c r="FY267" s="20"/>
      <c r="FZ267" s="22"/>
      <c r="GA267" s="21"/>
      <c r="GB267" s="21"/>
      <c r="GC267" s="21"/>
    </row>
    <row r="268" spans="1:185" x14ac:dyDescent="0.2">
      <c r="A268" s="20"/>
      <c r="B268" s="22"/>
      <c r="C268" s="21"/>
      <c r="D268" s="21"/>
      <c r="E268" s="21"/>
      <c r="G268" s="20"/>
      <c r="H268" s="22"/>
      <c r="I268" s="21"/>
      <c r="J268" s="21"/>
      <c r="K268" s="21"/>
      <c r="M268" s="20"/>
      <c r="N268" s="22"/>
      <c r="O268" s="21"/>
      <c r="P268" s="21"/>
      <c r="Q268" s="21"/>
      <c r="S268" s="20"/>
      <c r="T268" s="22"/>
      <c r="U268" s="21"/>
      <c r="V268" s="21"/>
      <c r="W268" s="21"/>
      <c r="Y268" s="20"/>
      <c r="Z268" s="22"/>
      <c r="AA268" s="21"/>
      <c r="AB268" s="21"/>
      <c r="AC268" s="21"/>
      <c r="AE268" s="20"/>
      <c r="AF268" s="22"/>
      <c r="AG268" s="21"/>
      <c r="AH268" s="21"/>
      <c r="AI268" s="21"/>
      <c r="AK268" s="20"/>
      <c r="AL268" s="22"/>
      <c r="AM268" s="21"/>
      <c r="AN268" s="21"/>
      <c r="AO268" s="21"/>
      <c r="AQ268" s="20"/>
      <c r="AR268" s="22"/>
      <c r="AS268" s="21"/>
      <c r="AT268" s="21"/>
      <c r="AU268" s="21"/>
      <c r="AW268" s="20"/>
      <c r="AX268" s="22"/>
      <c r="AY268" s="21"/>
      <c r="AZ268" s="21"/>
      <c r="BA268" s="21"/>
      <c r="BC268" s="20"/>
      <c r="BD268" s="22"/>
      <c r="BE268" s="21"/>
      <c r="BF268" s="21"/>
      <c r="BG268" s="21"/>
      <c r="BI268" s="20"/>
      <c r="BJ268" s="22"/>
      <c r="BK268" s="21"/>
      <c r="BL268" s="21"/>
      <c r="BM268" s="21"/>
      <c r="BO268" s="20"/>
      <c r="BP268" s="22"/>
      <c r="BQ268" s="21"/>
      <c r="BR268" s="21"/>
      <c r="BS268" s="21"/>
      <c r="BU268" s="20"/>
      <c r="BV268" s="22"/>
      <c r="BW268" s="21"/>
      <c r="BX268" s="21"/>
      <c r="BY268" s="21"/>
      <c r="CA268" s="20"/>
      <c r="CB268" s="22"/>
      <c r="CC268" s="21"/>
      <c r="CD268" s="21"/>
      <c r="CE268" s="21"/>
      <c r="CG268" s="20"/>
      <c r="CH268" s="22"/>
      <c r="CI268" s="21"/>
      <c r="CJ268" s="21"/>
      <c r="CK268" s="21"/>
      <c r="CM268" s="20"/>
      <c r="CN268" s="22"/>
      <c r="CO268" s="21"/>
      <c r="CP268" s="21"/>
      <c r="CQ268" s="21"/>
      <c r="CS268" s="20"/>
      <c r="CT268" s="22"/>
      <c r="CU268" s="21"/>
      <c r="CV268" s="21"/>
      <c r="CW268" s="21"/>
      <c r="CY268" s="20"/>
      <c r="CZ268" s="22"/>
      <c r="DA268" s="21"/>
      <c r="DB268" s="21"/>
      <c r="DC268" s="21"/>
      <c r="DE268" s="20"/>
      <c r="DF268" s="22"/>
      <c r="DG268" s="21"/>
      <c r="DH268" s="21"/>
      <c r="DI268" s="21"/>
      <c r="DK268" s="20"/>
      <c r="DL268" s="22"/>
      <c r="DM268" s="21"/>
      <c r="DN268" s="21"/>
      <c r="DO268" s="21"/>
      <c r="DQ268" s="20"/>
      <c r="DR268" s="22"/>
      <c r="DS268" s="21"/>
      <c r="DT268" s="21"/>
      <c r="DU268" s="21"/>
      <c r="DW268" s="20"/>
      <c r="DX268" s="22"/>
      <c r="DY268" s="21"/>
      <c r="DZ268" s="21"/>
      <c r="EA268" s="21"/>
      <c r="EC268" s="20"/>
      <c r="ED268" s="22"/>
      <c r="EE268" s="21"/>
      <c r="EF268" s="21"/>
      <c r="EG268" s="21"/>
      <c r="EI268" s="20"/>
      <c r="EJ268" s="22"/>
      <c r="EK268" s="21"/>
      <c r="EL268" s="21"/>
      <c r="EM268" s="21"/>
      <c r="EO268" s="20"/>
      <c r="EP268" s="22"/>
      <c r="EQ268" s="21"/>
      <c r="ER268" s="21"/>
      <c r="ES268" s="21"/>
      <c r="EU268" s="20"/>
      <c r="EV268" s="22"/>
      <c r="EW268" s="21"/>
      <c r="EX268" s="21"/>
      <c r="EY268" s="21"/>
      <c r="FA268" s="20"/>
      <c r="FB268" s="22"/>
      <c r="FC268" s="21"/>
      <c r="FD268" s="21"/>
      <c r="FE268" s="21"/>
      <c r="FG268" s="20"/>
      <c r="FH268" s="22"/>
      <c r="FI268" s="21"/>
      <c r="FJ268" s="21"/>
      <c r="FK268" s="21"/>
      <c r="FM268" s="20"/>
      <c r="FN268" s="22"/>
      <c r="FO268" s="21"/>
      <c r="FP268" s="21"/>
      <c r="FQ268" s="21"/>
      <c r="FS268" s="20"/>
      <c r="FT268" s="22"/>
      <c r="FU268" s="21"/>
      <c r="FV268" s="21"/>
      <c r="FW268" s="21"/>
      <c r="FY268" s="20"/>
      <c r="FZ268" s="22"/>
      <c r="GA268" s="21"/>
      <c r="GB268" s="21"/>
      <c r="GC268" s="21"/>
    </row>
    <row r="269" spans="1:185" x14ac:dyDescent="0.2">
      <c r="A269" s="20"/>
      <c r="B269" s="22"/>
      <c r="C269" s="21"/>
      <c r="D269" s="21"/>
      <c r="E269" s="21"/>
      <c r="G269" s="20"/>
      <c r="H269" s="22"/>
      <c r="I269" s="21"/>
      <c r="J269" s="21"/>
      <c r="K269" s="21"/>
      <c r="M269" s="20"/>
      <c r="N269" s="22"/>
      <c r="O269" s="21"/>
      <c r="P269" s="21"/>
      <c r="Q269" s="21"/>
      <c r="S269" s="20"/>
      <c r="T269" s="22"/>
      <c r="U269" s="21"/>
      <c r="V269" s="21"/>
      <c r="W269" s="21"/>
      <c r="Y269" s="20"/>
      <c r="Z269" s="22"/>
      <c r="AA269" s="21"/>
      <c r="AB269" s="21"/>
      <c r="AC269" s="21"/>
      <c r="AE269" s="20"/>
      <c r="AF269" s="22"/>
      <c r="AG269" s="21"/>
      <c r="AH269" s="21"/>
      <c r="AI269" s="21"/>
      <c r="AK269" s="20"/>
      <c r="AL269" s="22"/>
      <c r="AM269" s="21"/>
      <c r="AN269" s="21"/>
      <c r="AO269" s="21"/>
      <c r="AQ269" s="20"/>
      <c r="AR269" s="22"/>
      <c r="AS269" s="21"/>
      <c r="AT269" s="21"/>
      <c r="AU269" s="21"/>
      <c r="AW269" s="20"/>
      <c r="AX269" s="22"/>
      <c r="AY269" s="21"/>
      <c r="AZ269" s="21"/>
      <c r="BA269" s="21"/>
      <c r="BC269" s="20"/>
      <c r="BD269" s="22"/>
      <c r="BE269" s="21"/>
      <c r="BF269" s="21"/>
      <c r="BG269" s="21"/>
      <c r="BI269" s="20"/>
      <c r="BJ269" s="22"/>
      <c r="BK269" s="21"/>
      <c r="BL269" s="21"/>
      <c r="BM269" s="21"/>
      <c r="BO269" s="20"/>
      <c r="BP269" s="22"/>
      <c r="BQ269" s="21"/>
      <c r="BR269" s="21"/>
      <c r="BS269" s="21"/>
      <c r="BU269" s="20"/>
      <c r="BV269" s="22"/>
      <c r="BW269" s="21"/>
      <c r="BX269" s="21"/>
      <c r="BY269" s="21"/>
      <c r="CA269" s="20"/>
      <c r="CB269" s="22"/>
      <c r="CC269" s="21"/>
      <c r="CD269" s="21"/>
      <c r="CE269" s="21"/>
      <c r="CG269" s="20"/>
      <c r="CH269" s="22"/>
      <c r="CI269" s="21"/>
      <c r="CJ269" s="21"/>
      <c r="CK269" s="21"/>
      <c r="CM269" s="20"/>
      <c r="CN269" s="22"/>
      <c r="CO269" s="21"/>
      <c r="CP269" s="21"/>
      <c r="CQ269" s="21"/>
      <c r="CS269" s="20"/>
      <c r="CT269" s="22"/>
      <c r="CU269" s="21"/>
      <c r="CV269" s="21"/>
      <c r="CW269" s="21"/>
      <c r="CY269" s="20"/>
      <c r="CZ269" s="22"/>
      <c r="DA269" s="21"/>
      <c r="DB269" s="21"/>
      <c r="DC269" s="21"/>
      <c r="DE269" s="20"/>
      <c r="DF269" s="22"/>
      <c r="DG269" s="21"/>
      <c r="DH269" s="21"/>
      <c r="DI269" s="21"/>
      <c r="DK269" s="20"/>
      <c r="DL269" s="22"/>
      <c r="DM269" s="21"/>
      <c r="DN269" s="21"/>
      <c r="DO269" s="21"/>
      <c r="DQ269" s="20"/>
      <c r="DR269" s="22"/>
      <c r="DS269" s="21"/>
      <c r="DT269" s="21"/>
      <c r="DU269" s="21"/>
      <c r="DW269" s="20"/>
      <c r="DX269" s="22"/>
      <c r="DY269" s="21"/>
      <c r="DZ269" s="21"/>
      <c r="EA269" s="21"/>
      <c r="EC269" s="20"/>
      <c r="ED269" s="22"/>
      <c r="EE269" s="21"/>
      <c r="EF269" s="21"/>
      <c r="EG269" s="21"/>
      <c r="EI269" s="20"/>
      <c r="EJ269" s="22"/>
      <c r="EK269" s="21"/>
      <c r="EL269" s="21"/>
      <c r="EM269" s="21"/>
      <c r="EO269" s="20"/>
      <c r="EP269" s="22"/>
      <c r="EQ269" s="21"/>
      <c r="ER269" s="21"/>
      <c r="ES269" s="21"/>
      <c r="EU269" s="20"/>
      <c r="EV269" s="22"/>
      <c r="EW269" s="21"/>
      <c r="EX269" s="21"/>
      <c r="EY269" s="21"/>
      <c r="FA269" s="20"/>
      <c r="FB269" s="22"/>
      <c r="FC269" s="21"/>
      <c r="FD269" s="21"/>
      <c r="FE269" s="21"/>
      <c r="FG269" s="20"/>
      <c r="FH269" s="22"/>
      <c r="FI269" s="21"/>
      <c r="FJ269" s="21"/>
      <c r="FK269" s="21"/>
      <c r="FM269" s="20"/>
      <c r="FN269" s="22"/>
      <c r="FO269" s="21"/>
      <c r="FP269" s="21"/>
      <c r="FQ269" s="21"/>
      <c r="FS269" s="20"/>
      <c r="FT269" s="22"/>
      <c r="FU269" s="21"/>
      <c r="FV269" s="21"/>
      <c r="FW269" s="21"/>
      <c r="FY269" s="20"/>
      <c r="FZ269" s="22"/>
      <c r="GA269" s="21"/>
      <c r="GB269" s="21"/>
      <c r="GC269" s="21"/>
    </row>
    <row r="270" spans="1:185" x14ac:dyDescent="0.2">
      <c r="A270" s="20"/>
      <c r="B270" s="22"/>
      <c r="C270" s="21"/>
      <c r="D270" s="21"/>
      <c r="E270" s="21"/>
      <c r="G270" s="20"/>
      <c r="H270" s="22"/>
      <c r="I270" s="21"/>
      <c r="J270" s="21"/>
      <c r="K270" s="21"/>
      <c r="M270" s="20"/>
      <c r="N270" s="22"/>
      <c r="O270" s="21"/>
      <c r="P270" s="21"/>
      <c r="Q270" s="21"/>
      <c r="S270" s="20"/>
      <c r="T270" s="22"/>
      <c r="U270" s="21"/>
      <c r="V270" s="21"/>
      <c r="W270" s="21"/>
      <c r="Y270" s="20"/>
      <c r="Z270" s="22"/>
      <c r="AA270" s="21"/>
      <c r="AB270" s="21"/>
      <c r="AC270" s="21"/>
      <c r="AE270" s="20"/>
      <c r="AF270" s="22"/>
      <c r="AG270" s="21"/>
      <c r="AH270" s="21"/>
      <c r="AI270" s="21"/>
      <c r="AK270" s="20"/>
      <c r="AL270" s="22"/>
      <c r="AM270" s="21"/>
      <c r="AN270" s="21"/>
      <c r="AO270" s="21"/>
      <c r="AQ270" s="20"/>
      <c r="AR270" s="22"/>
      <c r="AS270" s="21"/>
      <c r="AT270" s="21"/>
      <c r="AU270" s="21"/>
      <c r="AW270" s="20"/>
      <c r="AX270" s="22"/>
      <c r="AY270" s="21"/>
      <c r="AZ270" s="21"/>
      <c r="BA270" s="21"/>
      <c r="BC270" s="20"/>
      <c r="BD270" s="22"/>
      <c r="BE270" s="21"/>
      <c r="BF270" s="21"/>
      <c r="BG270" s="21"/>
      <c r="BI270" s="20"/>
      <c r="BJ270" s="22"/>
      <c r="BK270" s="21"/>
      <c r="BL270" s="21"/>
      <c r="BM270" s="21"/>
      <c r="BO270" s="20"/>
      <c r="BP270" s="22"/>
      <c r="BQ270" s="21"/>
      <c r="BR270" s="21"/>
      <c r="BS270" s="21"/>
      <c r="BU270" s="20"/>
      <c r="BV270" s="22"/>
      <c r="BW270" s="21"/>
      <c r="BX270" s="21"/>
      <c r="BY270" s="21"/>
      <c r="CA270" s="20"/>
      <c r="CB270" s="22"/>
      <c r="CC270" s="21"/>
      <c r="CD270" s="21"/>
      <c r="CE270" s="21"/>
      <c r="CG270" s="20"/>
      <c r="CH270" s="22"/>
      <c r="CI270" s="21"/>
      <c r="CJ270" s="21"/>
      <c r="CK270" s="21"/>
      <c r="CM270" s="20"/>
      <c r="CN270" s="22"/>
      <c r="CO270" s="21"/>
      <c r="CP270" s="21"/>
      <c r="CQ270" s="21"/>
      <c r="CS270" s="20"/>
      <c r="CT270" s="22"/>
      <c r="CU270" s="21"/>
      <c r="CV270" s="21"/>
      <c r="CW270" s="21"/>
      <c r="CY270" s="20"/>
      <c r="CZ270" s="22"/>
      <c r="DA270" s="21"/>
      <c r="DB270" s="21"/>
      <c r="DC270" s="21"/>
      <c r="DE270" s="20"/>
      <c r="DF270" s="22"/>
      <c r="DG270" s="21"/>
      <c r="DH270" s="21"/>
      <c r="DI270" s="21"/>
      <c r="DK270" s="20"/>
      <c r="DL270" s="22"/>
      <c r="DM270" s="21"/>
      <c r="DN270" s="21"/>
      <c r="DO270" s="21"/>
      <c r="DQ270" s="20"/>
      <c r="DR270" s="22"/>
      <c r="DS270" s="21"/>
      <c r="DT270" s="21"/>
      <c r="DU270" s="21"/>
      <c r="DW270" s="20"/>
      <c r="DX270" s="22"/>
      <c r="DY270" s="21"/>
      <c r="DZ270" s="21"/>
      <c r="EA270" s="21"/>
      <c r="EC270" s="20"/>
      <c r="ED270" s="22"/>
      <c r="EE270" s="21"/>
      <c r="EF270" s="21"/>
      <c r="EG270" s="21"/>
      <c r="EI270" s="20"/>
      <c r="EJ270" s="22"/>
      <c r="EK270" s="21"/>
      <c r="EL270" s="21"/>
      <c r="EM270" s="21"/>
      <c r="EO270" s="20"/>
      <c r="EP270" s="22"/>
      <c r="EQ270" s="21"/>
      <c r="ER270" s="21"/>
      <c r="ES270" s="21"/>
      <c r="EU270" s="20"/>
      <c r="EV270" s="22"/>
      <c r="EW270" s="21"/>
      <c r="EX270" s="21"/>
      <c r="EY270" s="21"/>
      <c r="FA270" s="20"/>
      <c r="FB270" s="22"/>
      <c r="FC270" s="21"/>
      <c r="FD270" s="21"/>
      <c r="FE270" s="21"/>
      <c r="FG270" s="20"/>
      <c r="FH270" s="22"/>
      <c r="FI270" s="21"/>
      <c r="FJ270" s="21"/>
      <c r="FK270" s="21"/>
      <c r="FM270" s="20"/>
      <c r="FN270" s="22"/>
      <c r="FO270" s="21"/>
      <c r="FP270" s="21"/>
      <c r="FQ270" s="21"/>
      <c r="FS270" s="20"/>
      <c r="FT270" s="22"/>
      <c r="FU270" s="21"/>
      <c r="FV270" s="21"/>
      <c r="FW270" s="21"/>
      <c r="FY270" s="20"/>
      <c r="FZ270" s="22"/>
      <c r="GA270" s="21"/>
      <c r="GB270" s="21"/>
      <c r="GC270" s="21"/>
    </row>
    <row r="271" spans="1:185" x14ac:dyDescent="0.2">
      <c r="A271" s="20"/>
      <c r="B271" s="22"/>
      <c r="C271" s="21"/>
      <c r="D271" s="21"/>
      <c r="E271" s="21"/>
      <c r="G271" s="20"/>
      <c r="H271" s="22"/>
      <c r="I271" s="21"/>
      <c r="J271" s="21"/>
      <c r="K271" s="21"/>
      <c r="M271" s="20"/>
      <c r="N271" s="22"/>
      <c r="O271" s="21"/>
      <c r="P271" s="21"/>
      <c r="Q271" s="21"/>
      <c r="S271" s="20"/>
      <c r="T271" s="22"/>
      <c r="U271" s="21"/>
      <c r="V271" s="21"/>
      <c r="W271" s="21"/>
      <c r="Y271" s="20"/>
      <c r="Z271" s="22"/>
      <c r="AA271" s="21"/>
      <c r="AB271" s="21"/>
      <c r="AC271" s="21"/>
      <c r="AE271" s="20"/>
      <c r="AF271" s="22"/>
      <c r="AG271" s="21"/>
      <c r="AH271" s="21"/>
      <c r="AI271" s="21"/>
      <c r="AK271" s="20"/>
      <c r="AL271" s="22"/>
      <c r="AM271" s="21"/>
      <c r="AN271" s="21"/>
      <c r="AO271" s="21"/>
      <c r="AQ271" s="20"/>
      <c r="AR271" s="22"/>
      <c r="AS271" s="21"/>
      <c r="AT271" s="21"/>
      <c r="AU271" s="21"/>
      <c r="AW271" s="20"/>
      <c r="AX271" s="22"/>
      <c r="AY271" s="21"/>
      <c r="AZ271" s="21"/>
      <c r="BA271" s="21"/>
      <c r="BC271" s="20"/>
      <c r="BD271" s="22"/>
      <c r="BE271" s="21"/>
      <c r="BF271" s="21"/>
      <c r="BG271" s="21"/>
      <c r="BI271" s="20"/>
      <c r="BJ271" s="22"/>
      <c r="BK271" s="21"/>
      <c r="BL271" s="21"/>
      <c r="BM271" s="21"/>
      <c r="BO271" s="20"/>
      <c r="BP271" s="22"/>
      <c r="BQ271" s="21"/>
      <c r="BR271" s="21"/>
      <c r="BS271" s="21"/>
      <c r="BU271" s="20"/>
      <c r="BV271" s="22"/>
      <c r="BW271" s="21"/>
      <c r="BX271" s="21"/>
      <c r="BY271" s="21"/>
      <c r="CA271" s="20"/>
      <c r="CB271" s="22"/>
      <c r="CC271" s="21"/>
      <c r="CD271" s="21"/>
      <c r="CE271" s="21"/>
      <c r="CG271" s="20"/>
      <c r="CH271" s="22"/>
      <c r="CI271" s="21"/>
      <c r="CJ271" s="21"/>
      <c r="CK271" s="21"/>
      <c r="CM271" s="20"/>
      <c r="CN271" s="22"/>
      <c r="CO271" s="21"/>
      <c r="CP271" s="21"/>
      <c r="CQ271" s="21"/>
      <c r="CS271" s="20"/>
      <c r="CT271" s="22"/>
      <c r="CU271" s="21"/>
      <c r="CV271" s="21"/>
      <c r="CW271" s="21"/>
      <c r="CY271" s="20"/>
      <c r="CZ271" s="22"/>
      <c r="DA271" s="21"/>
      <c r="DB271" s="21"/>
      <c r="DC271" s="21"/>
      <c r="DE271" s="20"/>
      <c r="DF271" s="22"/>
      <c r="DG271" s="21"/>
      <c r="DH271" s="21"/>
      <c r="DI271" s="21"/>
      <c r="DK271" s="20"/>
      <c r="DL271" s="22"/>
      <c r="DM271" s="21"/>
      <c r="DN271" s="21"/>
      <c r="DO271" s="21"/>
      <c r="DQ271" s="20"/>
      <c r="DR271" s="22"/>
      <c r="DS271" s="21"/>
      <c r="DT271" s="21"/>
      <c r="DU271" s="21"/>
      <c r="DW271" s="20"/>
      <c r="DX271" s="22"/>
      <c r="DY271" s="21"/>
      <c r="DZ271" s="21"/>
      <c r="EA271" s="21"/>
      <c r="EC271" s="20"/>
      <c r="ED271" s="22"/>
      <c r="EE271" s="21"/>
      <c r="EF271" s="21"/>
      <c r="EG271" s="21"/>
      <c r="EI271" s="20"/>
      <c r="EJ271" s="22"/>
      <c r="EK271" s="21"/>
      <c r="EL271" s="21"/>
      <c r="EM271" s="21"/>
      <c r="EO271" s="20"/>
      <c r="EP271" s="22"/>
      <c r="EQ271" s="21"/>
      <c r="ER271" s="21"/>
      <c r="ES271" s="21"/>
      <c r="EU271" s="20"/>
      <c r="EV271" s="22"/>
      <c r="EW271" s="21"/>
      <c r="EX271" s="21"/>
      <c r="EY271" s="21"/>
      <c r="FA271" s="20"/>
      <c r="FB271" s="22"/>
      <c r="FC271" s="21"/>
      <c r="FD271" s="21"/>
      <c r="FE271" s="21"/>
      <c r="FG271" s="20"/>
      <c r="FH271" s="22"/>
      <c r="FI271" s="21"/>
      <c r="FJ271" s="21"/>
      <c r="FK271" s="21"/>
      <c r="FM271" s="20"/>
      <c r="FN271" s="22"/>
      <c r="FO271" s="21"/>
      <c r="FP271" s="21"/>
      <c r="FQ271" s="21"/>
      <c r="FS271" s="20"/>
      <c r="FT271" s="22"/>
      <c r="FU271" s="21"/>
      <c r="FV271" s="21"/>
      <c r="FW271" s="21"/>
      <c r="FY271" s="20"/>
      <c r="FZ271" s="22"/>
      <c r="GA271" s="21"/>
      <c r="GB271" s="21"/>
      <c r="GC271" s="21"/>
    </row>
    <row r="272" spans="1:185" x14ac:dyDescent="0.2">
      <c r="A272" s="20"/>
      <c r="B272" s="22"/>
      <c r="C272" s="21"/>
      <c r="D272" s="21"/>
      <c r="E272" s="21"/>
      <c r="G272" s="20"/>
      <c r="H272" s="22"/>
      <c r="I272" s="21"/>
      <c r="J272" s="21"/>
      <c r="K272" s="21"/>
      <c r="M272" s="20"/>
      <c r="N272" s="22"/>
      <c r="O272" s="21"/>
      <c r="P272" s="21"/>
      <c r="Q272" s="21"/>
      <c r="S272" s="20"/>
      <c r="T272" s="22"/>
      <c r="U272" s="21"/>
      <c r="V272" s="21"/>
      <c r="W272" s="21"/>
      <c r="Y272" s="20"/>
      <c r="Z272" s="22"/>
      <c r="AA272" s="21"/>
      <c r="AB272" s="21"/>
      <c r="AC272" s="21"/>
      <c r="AE272" s="20"/>
      <c r="AF272" s="22"/>
      <c r="AG272" s="21"/>
      <c r="AH272" s="21"/>
      <c r="AI272" s="21"/>
      <c r="AK272" s="20"/>
      <c r="AL272" s="22"/>
      <c r="AM272" s="21"/>
      <c r="AN272" s="21"/>
      <c r="AO272" s="21"/>
      <c r="AQ272" s="20"/>
      <c r="AR272" s="22"/>
      <c r="AS272" s="21"/>
      <c r="AT272" s="21"/>
      <c r="AU272" s="21"/>
      <c r="AW272" s="20"/>
      <c r="AX272" s="22"/>
      <c r="AY272" s="21"/>
      <c r="AZ272" s="21"/>
      <c r="BA272" s="21"/>
      <c r="BC272" s="20"/>
      <c r="BD272" s="22"/>
      <c r="BE272" s="21"/>
      <c r="BF272" s="21"/>
      <c r="BG272" s="21"/>
      <c r="BI272" s="20"/>
      <c r="BJ272" s="22"/>
      <c r="BK272" s="21"/>
      <c r="BL272" s="21"/>
      <c r="BM272" s="21"/>
      <c r="BO272" s="20"/>
      <c r="BP272" s="22"/>
      <c r="BQ272" s="21"/>
      <c r="BR272" s="21"/>
      <c r="BS272" s="21"/>
      <c r="BU272" s="20"/>
      <c r="BV272" s="22"/>
      <c r="BW272" s="21"/>
      <c r="BX272" s="21"/>
      <c r="BY272" s="21"/>
      <c r="CA272" s="20"/>
      <c r="CB272" s="22"/>
      <c r="CC272" s="21"/>
      <c r="CD272" s="21"/>
      <c r="CE272" s="21"/>
      <c r="CG272" s="20"/>
      <c r="CH272" s="22"/>
      <c r="CI272" s="21"/>
      <c r="CJ272" s="21"/>
      <c r="CK272" s="21"/>
      <c r="CM272" s="20"/>
      <c r="CN272" s="22"/>
      <c r="CO272" s="21"/>
      <c r="CP272" s="21"/>
      <c r="CQ272" s="21"/>
      <c r="CS272" s="20"/>
      <c r="CT272" s="22"/>
      <c r="CU272" s="21"/>
      <c r="CV272" s="21"/>
      <c r="CW272" s="21"/>
      <c r="CY272" s="20"/>
      <c r="CZ272" s="22"/>
      <c r="DA272" s="21"/>
      <c r="DB272" s="21"/>
      <c r="DC272" s="21"/>
      <c r="DE272" s="20"/>
      <c r="DF272" s="22"/>
      <c r="DG272" s="21"/>
      <c r="DH272" s="21"/>
      <c r="DI272" s="21"/>
      <c r="DK272" s="20"/>
      <c r="DL272" s="22"/>
      <c r="DM272" s="21"/>
      <c r="DN272" s="21"/>
      <c r="DO272" s="21"/>
      <c r="DQ272" s="20"/>
      <c r="DR272" s="22"/>
      <c r="DS272" s="21"/>
      <c r="DT272" s="21"/>
      <c r="DU272" s="21"/>
      <c r="DW272" s="20"/>
      <c r="DX272" s="22"/>
      <c r="DY272" s="21"/>
      <c r="DZ272" s="21"/>
      <c r="EA272" s="21"/>
      <c r="EC272" s="20"/>
      <c r="ED272" s="22"/>
      <c r="EE272" s="21"/>
      <c r="EF272" s="21"/>
      <c r="EG272" s="21"/>
      <c r="EI272" s="20"/>
      <c r="EJ272" s="22"/>
      <c r="EK272" s="21"/>
      <c r="EL272" s="21"/>
      <c r="EM272" s="21"/>
      <c r="EO272" s="20"/>
      <c r="EP272" s="22"/>
      <c r="EQ272" s="21"/>
      <c r="ER272" s="21"/>
      <c r="ES272" s="21"/>
      <c r="EU272" s="20"/>
      <c r="EV272" s="22"/>
      <c r="EW272" s="21"/>
      <c r="EX272" s="21"/>
      <c r="EY272" s="21"/>
      <c r="FA272" s="20"/>
      <c r="FB272" s="22"/>
      <c r="FC272" s="21"/>
      <c r="FD272" s="21"/>
      <c r="FE272" s="21"/>
      <c r="FG272" s="20"/>
      <c r="FH272" s="22"/>
      <c r="FI272" s="21"/>
      <c r="FJ272" s="21"/>
      <c r="FK272" s="21"/>
      <c r="FM272" s="20"/>
      <c r="FN272" s="22"/>
      <c r="FO272" s="21"/>
      <c r="FP272" s="21"/>
      <c r="FQ272" s="21"/>
      <c r="FS272" s="20"/>
      <c r="FT272" s="22"/>
      <c r="FU272" s="21"/>
      <c r="FV272" s="21"/>
      <c r="FW272" s="21"/>
      <c r="FY272" s="20"/>
      <c r="FZ272" s="22"/>
      <c r="GA272" s="21"/>
      <c r="GB272" s="21"/>
      <c r="GC272" s="21"/>
    </row>
    <row r="273" spans="1:185" x14ac:dyDescent="0.2">
      <c r="A273" s="20"/>
      <c r="B273" s="22"/>
      <c r="C273" s="21"/>
      <c r="D273" s="21"/>
      <c r="E273" s="21"/>
      <c r="G273" s="20"/>
      <c r="H273" s="22"/>
      <c r="I273" s="21"/>
      <c r="J273" s="21"/>
      <c r="K273" s="21"/>
      <c r="M273" s="20"/>
      <c r="N273" s="22"/>
      <c r="O273" s="21"/>
      <c r="P273" s="21"/>
      <c r="Q273" s="21"/>
      <c r="S273" s="20"/>
      <c r="T273" s="22"/>
      <c r="U273" s="21"/>
      <c r="V273" s="21"/>
      <c r="W273" s="21"/>
      <c r="Y273" s="20"/>
      <c r="Z273" s="22"/>
      <c r="AA273" s="21"/>
      <c r="AB273" s="21"/>
      <c r="AC273" s="21"/>
      <c r="AE273" s="20"/>
      <c r="AF273" s="22"/>
      <c r="AG273" s="21"/>
      <c r="AH273" s="21"/>
      <c r="AI273" s="21"/>
      <c r="AK273" s="20"/>
      <c r="AL273" s="22"/>
      <c r="AM273" s="21"/>
      <c r="AN273" s="21"/>
      <c r="AO273" s="21"/>
      <c r="AQ273" s="20"/>
      <c r="AR273" s="22"/>
      <c r="AS273" s="21"/>
      <c r="AT273" s="21"/>
      <c r="AU273" s="21"/>
      <c r="AW273" s="20"/>
      <c r="AX273" s="22"/>
      <c r="AY273" s="21"/>
      <c r="AZ273" s="21"/>
      <c r="BA273" s="21"/>
      <c r="BC273" s="20"/>
      <c r="BD273" s="22"/>
      <c r="BE273" s="21"/>
      <c r="BF273" s="21"/>
      <c r="BG273" s="21"/>
      <c r="BI273" s="20"/>
      <c r="BJ273" s="22"/>
      <c r="BK273" s="21"/>
      <c r="BL273" s="21"/>
      <c r="BM273" s="21"/>
      <c r="BO273" s="20"/>
      <c r="BP273" s="22"/>
      <c r="BQ273" s="21"/>
      <c r="BR273" s="21"/>
      <c r="BS273" s="21"/>
      <c r="BU273" s="20"/>
      <c r="BV273" s="22"/>
      <c r="BW273" s="21"/>
      <c r="BX273" s="21"/>
      <c r="BY273" s="21"/>
      <c r="CA273" s="20"/>
      <c r="CB273" s="22"/>
      <c r="CC273" s="21"/>
      <c r="CD273" s="21"/>
      <c r="CE273" s="21"/>
      <c r="CG273" s="20"/>
      <c r="CH273" s="22"/>
      <c r="CI273" s="21"/>
      <c r="CJ273" s="21"/>
      <c r="CK273" s="21"/>
      <c r="CM273" s="20"/>
      <c r="CN273" s="22"/>
      <c r="CO273" s="21"/>
      <c r="CP273" s="21"/>
      <c r="CQ273" s="21"/>
      <c r="CS273" s="20"/>
      <c r="CT273" s="22"/>
      <c r="CU273" s="21"/>
      <c r="CV273" s="21"/>
      <c r="CW273" s="21"/>
      <c r="CY273" s="20"/>
      <c r="CZ273" s="22"/>
      <c r="DA273" s="21"/>
      <c r="DB273" s="21"/>
      <c r="DC273" s="21"/>
      <c r="DE273" s="20"/>
      <c r="DF273" s="22"/>
      <c r="DG273" s="21"/>
      <c r="DH273" s="21"/>
      <c r="DI273" s="21"/>
      <c r="DK273" s="20"/>
      <c r="DL273" s="22"/>
      <c r="DM273" s="21"/>
      <c r="DN273" s="21"/>
      <c r="DO273" s="21"/>
      <c r="DQ273" s="20"/>
      <c r="DR273" s="22"/>
      <c r="DS273" s="21"/>
      <c r="DT273" s="21"/>
      <c r="DU273" s="21"/>
      <c r="DW273" s="20"/>
      <c r="DX273" s="22"/>
      <c r="DY273" s="21"/>
      <c r="DZ273" s="21"/>
      <c r="EA273" s="21"/>
      <c r="EC273" s="20"/>
      <c r="ED273" s="22"/>
      <c r="EE273" s="21"/>
      <c r="EF273" s="21"/>
      <c r="EG273" s="21"/>
      <c r="EI273" s="20"/>
      <c r="EJ273" s="22"/>
      <c r="EK273" s="21"/>
      <c r="EL273" s="21"/>
      <c r="EM273" s="21"/>
      <c r="EO273" s="20"/>
      <c r="EP273" s="22"/>
      <c r="EQ273" s="21"/>
      <c r="ER273" s="21"/>
      <c r="ES273" s="21"/>
      <c r="EU273" s="20"/>
      <c r="EV273" s="22"/>
      <c r="EW273" s="21"/>
      <c r="EX273" s="21"/>
      <c r="EY273" s="21"/>
      <c r="FA273" s="20"/>
      <c r="FB273" s="22"/>
      <c r="FC273" s="21"/>
      <c r="FD273" s="21"/>
      <c r="FE273" s="21"/>
      <c r="FG273" s="20"/>
      <c r="FH273" s="22"/>
      <c r="FI273" s="21"/>
      <c r="FJ273" s="21"/>
      <c r="FK273" s="21"/>
      <c r="FM273" s="20"/>
      <c r="FN273" s="22"/>
      <c r="FO273" s="21"/>
      <c r="FP273" s="21"/>
      <c r="FQ273" s="21"/>
      <c r="FS273" s="20"/>
      <c r="FT273" s="22"/>
      <c r="FU273" s="21"/>
      <c r="FV273" s="21"/>
      <c r="FW273" s="21"/>
      <c r="FY273" s="20"/>
      <c r="FZ273" s="22"/>
      <c r="GA273" s="21"/>
      <c r="GB273" s="21"/>
      <c r="GC273" s="21"/>
    </row>
    <row r="274" spans="1:185" x14ac:dyDescent="0.2">
      <c r="A274" s="20"/>
      <c r="B274" s="22"/>
      <c r="C274" s="21"/>
      <c r="D274" s="21"/>
      <c r="E274" s="21"/>
      <c r="G274" s="20"/>
      <c r="H274" s="22"/>
      <c r="I274" s="21"/>
      <c r="J274" s="21"/>
      <c r="K274" s="21"/>
      <c r="M274" s="20"/>
      <c r="N274" s="22"/>
      <c r="O274" s="21"/>
      <c r="P274" s="21"/>
      <c r="Q274" s="21"/>
      <c r="S274" s="20"/>
      <c r="T274" s="22"/>
      <c r="U274" s="21"/>
      <c r="V274" s="21"/>
      <c r="W274" s="21"/>
      <c r="Y274" s="20"/>
      <c r="Z274" s="22"/>
      <c r="AA274" s="21"/>
      <c r="AB274" s="21"/>
      <c r="AC274" s="21"/>
      <c r="AE274" s="20"/>
      <c r="AF274" s="22"/>
      <c r="AG274" s="21"/>
      <c r="AH274" s="21"/>
      <c r="AI274" s="21"/>
      <c r="AK274" s="20"/>
      <c r="AL274" s="22"/>
      <c r="AM274" s="21"/>
      <c r="AN274" s="21"/>
      <c r="AO274" s="21"/>
      <c r="AQ274" s="20"/>
      <c r="AR274" s="22"/>
      <c r="AS274" s="21"/>
      <c r="AT274" s="21"/>
      <c r="AU274" s="21"/>
      <c r="AW274" s="20"/>
      <c r="AX274" s="22"/>
      <c r="AY274" s="21"/>
      <c r="AZ274" s="21"/>
      <c r="BA274" s="21"/>
      <c r="BC274" s="20"/>
      <c r="BD274" s="22"/>
      <c r="BE274" s="21"/>
      <c r="BF274" s="21"/>
      <c r="BG274" s="21"/>
      <c r="BI274" s="20"/>
      <c r="BJ274" s="22"/>
      <c r="BK274" s="21"/>
      <c r="BL274" s="21"/>
      <c r="BM274" s="21"/>
      <c r="BO274" s="20"/>
      <c r="BP274" s="22"/>
      <c r="BQ274" s="21"/>
      <c r="BR274" s="21"/>
      <c r="BS274" s="21"/>
      <c r="BU274" s="20"/>
      <c r="BV274" s="22"/>
      <c r="BW274" s="21"/>
      <c r="BX274" s="21"/>
      <c r="BY274" s="21"/>
      <c r="CA274" s="20"/>
      <c r="CB274" s="22"/>
      <c r="CC274" s="21"/>
      <c r="CD274" s="21"/>
      <c r="CE274" s="21"/>
      <c r="CG274" s="20"/>
      <c r="CH274" s="22"/>
      <c r="CI274" s="21"/>
      <c r="CJ274" s="21"/>
      <c r="CK274" s="21"/>
      <c r="CM274" s="20"/>
      <c r="CN274" s="22"/>
      <c r="CO274" s="21"/>
      <c r="CP274" s="21"/>
      <c r="CQ274" s="21"/>
      <c r="CS274" s="20"/>
      <c r="CT274" s="22"/>
      <c r="CU274" s="21"/>
      <c r="CV274" s="21"/>
      <c r="CW274" s="21"/>
      <c r="CY274" s="20"/>
      <c r="CZ274" s="22"/>
      <c r="DA274" s="21"/>
      <c r="DB274" s="21"/>
      <c r="DC274" s="21"/>
      <c r="DE274" s="20"/>
      <c r="DF274" s="22"/>
      <c r="DG274" s="21"/>
      <c r="DH274" s="21"/>
      <c r="DI274" s="21"/>
      <c r="DK274" s="20"/>
      <c r="DL274" s="22"/>
      <c r="DM274" s="21"/>
      <c r="DN274" s="21"/>
      <c r="DO274" s="21"/>
      <c r="DQ274" s="20"/>
      <c r="DR274" s="22"/>
      <c r="DS274" s="21"/>
      <c r="DT274" s="21"/>
      <c r="DU274" s="21"/>
      <c r="DW274" s="20"/>
      <c r="DX274" s="22"/>
      <c r="DY274" s="21"/>
      <c r="DZ274" s="21"/>
      <c r="EA274" s="21"/>
      <c r="EC274" s="20"/>
      <c r="ED274" s="22"/>
      <c r="EE274" s="21"/>
      <c r="EF274" s="21"/>
      <c r="EG274" s="21"/>
      <c r="EI274" s="20"/>
      <c r="EJ274" s="22"/>
      <c r="EK274" s="21"/>
      <c r="EL274" s="21"/>
      <c r="EM274" s="21"/>
      <c r="EO274" s="20"/>
      <c r="EP274" s="22"/>
      <c r="EQ274" s="21"/>
      <c r="ER274" s="21"/>
      <c r="ES274" s="21"/>
      <c r="EU274" s="20"/>
      <c r="EV274" s="22"/>
      <c r="EW274" s="21"/>
      <c r="EX274" s="21"/>
      <c r="EY274" s="21"/>
      <c r="FA274" s="20"/>
      <c r="FB274" s="22"/>
      <c r="FC274" s="21"/>
      <c r="FD274" s="21"/>
      <c r="FE274" s="21"/>
      <c r="FG274" s="20"/>
      <c r="FH274" s="22"/>
      <c r="FI274" s="21"/>
      <c r="FJ274" s="21"/>
      <c r="FK274" s="21"/>
      <c r="FM274" s="20"/>
      <c r="FN274" s="22"/>
      <c r="FO274" s="21"/>
      <c r="FP274" s="21"/>
      <c r="FQ274" s="21"/>
      <c r="FS274" s="20"/>
      <c r="FT274" s="22"/>
      <c r="FU274" s="21"/>
      <c r="FV274" s="21"/>
      <c r="FW274" s="21"/>
      <c r="FY274" s="20"/>
      <c r="FZ274" s="22"/>
      <c r="GA274" s="21"/>
      <c r="GB274" s="21"/>
      <c r="GC274" s="21"/>
    </row>
    <row r="275" spans="1:185" x14ac:dyDescent="0.2">
      <c r="A275" s="20"/>
      <c r="B275" s="22"/>
      <c r="C275" s="21"/>
      <c r="D275" s="21"/>
      <c r="E275" s="21"/>
      <c r="G275" s="20"/>
      <c r="H275" s="22"/>
      <c r="I275" s="21"/>
      <c r="J275" s="21"/>
      <c r="K275" s="21"/>
      <c r="M275" s="20"/>
      <c r="N275" s="22"/>
      <c r="O275" s="21"/>
      <c r="P275" s="21"/>
      <c r="Q275" s="21"/>
      <c r="S275" s="20"/>
      <c r="T275" s="22"/>
      <c r="U275" s="21"/>
      <c r="V275" s="21"/>
      <c r="W275" s="21"/>
      <c r="Y275" s="20"/>
      <c r="Z275" s="22"/>
      <c r="AA275" s="21"/>
      <c r="AB275" s="21"/>
      <c r="AC275" s="21"/>
      <c r="AE275" s="20"/>
      <c r="AF275" s="22"/>
      <c r="AG275" s="21"/>
      <c r="AH275" s="21"/>
      <c r="AI275" s="21"/>
      <c r="AK275" s="20"/>
      <c r="AL275" s="22"/>
      <c r="AM275" s="21"/>
      <c r="AN275" s="21"/>
      <c r="AO275" s="21"/>
      <c r="AQ275" s="20"/>
      <c r="AR275" s="22"/>
      <c r="AS275" s="21"/>
      <c r="AT275" s="21"/>
      <c r="AU275" s="21"/>
      <c r="AW275" s="20"/>
      <c r="AX275" s="22"/>
      <c r="AY275" s="21"/>
      <c r="AZ275" s="21"/>
      <c r="BA275" s="21"/>
      <c r="BC275" s="20"/>
      <c r="BD275" s="22"/>
      <c r="BE275" s="21"/>
      <c r="BF275" s="21"/>
      <c r="BG275" s="21"/>
      <c r="BI275" s="20"/>
      <c r="BJ275" s="22"/>
      <c r="BK275" s="21"/>
      <c r="BL275" s="21"/>
      <c r="BM275" s="21"/>
      <c r="BO275" s="20"/>
      <c r="BP275" s="22"/>
      <c r="BQ275" s="21"/>
      <c r="BR275" s="21"/>
      <c r="BS275" s="21"/>
      <c r="BU275" s="20"/>
      <c r="BV275" s="22"/>
      <c r="BW275" s="21"/>
      <c r="BX275" s="21"/>
      <c r="BY275" s="21"/>
      <c r="CA275" s="20"/>
      <c r="CB275" s="22"/>
      <c r="CC275" s="21"/>
      <c r="CD275" s="21"/>
      <c r="CE275" s="21"/>
      <c r="CG275" s="20"/>
      <c r="CH275" s="22"/>
      <c r="CI275" s="21"/>
      <c r="CJ275" s="21"/>
      <c r="CK275" s="21"/>
      <c r="CM275" s="20"/>
      <c r="CN275" s="22"/>
      <c r="CO275" s="21"/>
      <c r="CP275" s="21"/>
      <c r="CQ275" s="21"/>
      <c r="CS275" s="20"/>
      <c r="CT275" s="22"/>
      <c r="CU275" s="21"/>
      <c r="CV275" s="21"/>
      <c r="CW275" s="21"/>
      <c r="CY275" s="20"/>
      <c r="CZ275" s="22"/>
      <c r="DA275" s="21"/>
      <c r="DB275" s="21"/>
      <c r="DC275" s="21"/>
      <c r="DE275" s="20"/>
      <c r="DF275" s="22"/>
      <c r="DG275" s="21"/>
      <c r="DH275" s="21"/>
      <c r="DI275" s="21"/>
      <c r="DK275" s="20"/>
      <c r="DL275" s="22"/>
      <c r="DM275" s="21"/>
      <c r="DN275" s="21"/>
      <c r="DO275" s="21"/>
      <c r="DQ275" s="20"/>
      <c r="DR275" s="22"/>
      <c r="DS275" s="21"/>
      <c r="DT275" s="21"/>
      <c r="DU275" s="21"/>
      <c r="DW275" s="20"/>
      <c r="DX275" s="22"/>
      <c r="DY275" s="21"/>
      <c r="DZ275" s="21"/>
      <c r="EA275" s="21"/>
      <c r="EC275" s="20"/>
      <c r="ED275" s="22"/>
      <c r="EE275" s="21"/>
      <c r="EF275" s="21"/>
      <c r="EG275" s="21"/>
      <c r="EI275" s="20"/>
      <c r="EJ275" s="22"/>
      <c r="EK275" s="21"/>
      <c r="EL275" s="21"/>
      <c r="EM275" s="21"/>
      <c r="EO275" s="20"/>
      <c r="EP275" s="22"/>
      <c r="EQ275" s="21"/>
      <c r="ER275" s="21"/>
      <c r="ES275" s="21"/>
      <c r="EU275" s="20"/>
      <c r="EV275" s="22"/>
      <c r="EW275" s="21"/>
      <c r="EX275" s="21"/>
      <c r="EY275" s="21"/>
      <c r="FA275" s="20"/>
      <c r="FB275" s="22"/>
      <c r="FC275" s="21"/>
      <c r="FD275" s="21"/>
      <c r="FE275" s="21"/>
      <c r="FG275" s="20"/>
      <c r="FH275" s="22"/>
      <c r="FI275" s="21"/>
      <c r="FJ275" s="21"/>
      <c r="FK275" s="21"/>
      <c r="FM275" s="20"/>
      <c r="FN275" s="22"/>
      <c r="FO275" s="21"/>
      <c r="FP275" s="21"/>
      <c r="FQ275" s="21"/>
      <c r="FS275" s="20"/>
      <c r="FT275" s="22"/>
      <c r="FU275" s="21"/>
      <c r="FV275" s="21"/>
      <c r="FW275" s="21"/>
      <c r="FY275" s="20"/>
      <c r="FZ275" s="22"/>
      <c r="GA275" s="21"/>
      <c r="GB275" s="21"/>
      <c r="GC275" s="21"/>
    </row>
    <row r="276" spans="1:185" x14ac:dyDescent="0.2">
      <c r="A276" s="20"/>
      <c r="B276" s="22"/>
      <c r="C276" s="21"/>
      <c r="D276" s="21"/>
      <c r="E276" s="21"/>
      <c r="G276" s="20"/>
      <c r="H276" s="22"/>
      <c r="I276" s="21"/>
      <c r="J276" s="21"/>
      <c r="K276" s="21"/>
      <c r="M276" s="20"/>
      <c r="N276" s="22"/>
      <c r="O276" s="21"/>
      <c r="P276" s="21"/>
      <c r="Q276" s="21"/>
      <c r="S276" s="20"/>
      <c r="T276" s="22"/>
      <c r="U276" s="21"/>
      <c r="V276" s="21"/>
      <c r="W276" s="21"/>
      <c r="Y276" s="20"/>
      <c r="Z276" s="22"/>
      <c r="AA276" s="21"/>
      <c r="AB276" s="21"/>
      <c r="AC276" s="21"/>
      <c r="AE276" s="20"/>
      <c r="AF276" s="22"/>
      <c r="AG276" s="21"/>
      <c r="AH276" s="21"/>
      <c r="AI276" s="21"/>
      <c r="AK276" s="20"/>
      <c r="AL276" s="22"/>
      <c r="AM276" s="21"/>
      <c r="AN276" s="21"/>
      <c r="AO276" s="21"/>
      <c r="AQ276" s="20"/>
      <c r="AR276" s="22"/>
      <c r="AS276" s="21"/>
      <c r="AT276" s="21"/>
      <c r="AU276" s="21"/>
      <c r="AW276" s="20"/>
      <c r="AX276" s="22"/>
      <c r="AY276" s="21"/>
      <c r="AZ276" s="21"/>
      <c r="BA276" s="21"/>
      <c r="BC276" s="20"/>
      <c r="BD276" s="22"/>
      <c r="BE276" s="21"/>
      <c r="BF276" s="21"/>
      <c r="BG276" s="21"/>
      <c r="BI276" s="20"/>
      <c r="BJ276" s="22"/>
      <c r="BK276" s="21"/>
      <c r="BL276" s="21"/>
      <c r="BM276" s="21"/>
      <c r="BO276" s="20"/>
      <c r="BP276" s="22"/>
      <c r="BQ276" s="21"/>
      <c r="BR276" s="21"/>
      <c r="BS276" s="21"/>
      <c r="BU276" s="20"/>
      <c r="BV276" s="22"/>
      <c r="BW276" s="21"/>
      <c r="BX276" s="21"/>
      <c r="BY276" s="21"/>
      <c r="CA276" s="20"/>
      <c r="CB276" s="22"/>
      <c r="CC276" s="21"/>
      <c r="CD276" s="21"/>
      <c r="CE276" s="21"/>
      <c r="CG276" s="20"/>
      <c r="CH276" s="22"/>
      <c r="CI276" s="21"/>
      <c r="CJ276" s="21"/>
      <c r="CK276" s="21"/>
      <c r="CM276" s="20"/>
      <c r="CN276" s="22"/>
      <c r="CO276" s="21"/>
      <c r="CP276" s="21"/>
      <c r="CQ276" s="21"/>
      <c r="CS276" s="20"/>
      <c r="CT276" s="22"/>
      <c r="CU276" s="21"/>
      <c r="CV276" s="21"/>
      <c r="CW276" s="21"/>
      <c r="CY276" s="20"/>
      <c r="CZ276" s="22"/>
      <c r="DA276" s="21"/>
      <c r="DB276" s="21"/>
      <c r="DC276" s="21"/>
      <c r="DE276" s="20"/>
      <c r="DF276" s="22"/>
      <c r="DG276" s="21"/>
      <c r="DH276" s="21"/>
      <c r="DI276" s="21"/>
      <c r="DK276" s="20"/>
      <c r="DL276" s="22"/>
      <c r="DM276" s="21"/>
      <c r="DN276" s="21"/>
      <c r="DO276" s="21"/>
      <c r="DQ276" s="20"/>
      <c r="DR276" s="22"/>
      <c r="DS276" s="21"/>
      <c r="DT276" s="21"/>
      <c r="DU276" s="21"/>
      <c r="DW276" s="20"/>
      <c r="DX276" s="22"/>
      <c r="DY276" s="21"/>
      <c r="DZ276" s="21"/>
      <c r="EA276" s="21"/>
      <c r="EC276" s="20"/>
      <c r="ED276" s="22"/>
      <c r="EE276" s="21"/>
      <c r="EF276" s="21"/>
      <c r="EG276" s="21"/>
      <c r="EI276" s="20"/>
      <c r="EJ276" s="22"/>
      <c r="EK276" s="21"/>
      <c r="EL276" s="21"/>
      <c r="EM276" s="21"/>
      <c r="EO276" s="20"/>
      <c r="EP276" s="22"/>
      <c r="EQ276" s="21"/>
      <c r="ER276" s="21"/>
      <c r="ES276" s="21"/>
      <c r="EU276" s="20"/>
      <c r="EV276" s="22"/>
      <c r="EW276" s="21"/>
      <c r="EX276" s="21"/>
      <c r="EY276" s="21"/>
      <c r="FA276" s="20"/>
      <c r="FB276" s="22"/>
      <c r="FC276" s="21"/>
      <c r="FD276" s="21"/>
      <c r="FE276" s="21"/>
      <c r="FG276" s="20"/>
      <c r="FH276" s="22"/>
      <c r="FI276" s="21"/>
      <c r="FJ276" s="21"/>
      <c r="FK276" s="21"/>
      <c r="FM276" s="20"/>
      <c r="FN276" s="22"/>
      <c r="FO276" s="21"/>
      <c r="FP276" s="21"/>
      <c r="FQ276" s="21"/>
      <c r="FS276" s="20"/>
      <c r="FT276" s="22"/>
      <c r="FU276" s="21"/>
      <c r="FV276" s="21"/>
      <c r="FW276" s="21"/>
      <c r="FY276" s="20"/>
      <c r="FZ276" s="22"/>
      <c r="GA276" s="21"/>
      <c r="GB276" s="21"/>
      <c r="GC276" s="21"/>
    </row>
    <row r="277" spans="1:185" x14ac:dyDescent="0.2">
      <c r="A277" s="20"/>
      <c r="B277" s="22"/>
      <c r="C277" s="21"/>
      <c r="D277" s="21"/>
      <c r="E277" s="21"/>
      <c r="G277" s="20"/>
      <c r="H277" s="22"/>
      <c r="I277" s="21"/>
      <c r="J277" s="21"/>
      <c r="K277" s="21"/>
      <c r="M277" s="20"/>
      <c r="N277" s="22"/>
      <c r="O277" s="21"/>
      <c r="P277" s="21"/>
      <c r="Q277" s="21"/>
      <c r="S277" s="20"/>
      <c r="T277" s="22"/>
      <c r="U277" s="21"/>
      <c r="V277" s="21"/>
      <c r="W277" s="21"/>
      <c r="Y277" s="20"/>
      <c r="Z277" s="22"/>
      <c r="AA277" s="21"/>
      <c r="AB277" s="21"/>
      <c r="AC277" s="21"/>
      <c r="AE277" s="20"/>
      <c r="AF277" s="22"/>
      <c r="AG277" s="21"/>
      <c r="AH277" s="21"/>
      <c r="AI277" s="21"/>
      <c r="AK277" s="20"/>
      <c r="AL277" s="22"/>
      <c r="AM277" s="21"/>
      <c r="AN277" s="21"/>
      <c r="AO277" s="21"/>
      <c r="AQ277" s="20"/>
      <c r="AR277" s="22"/>
      <c r="AS277" s="21"/>
      <c r="AT277" s="21"/>
      <c r="AU277" s="21"/>
      <c r="AW277" s="20"/>
      <c r="AX277" s="22"/>
      <c r="AY277" s="21"/>
      <c r="AZ277" s="21"/>
      <c r="BA277" s="21"/>
      <c r="BC277" s="20"/>
      <c r="BD277" s="22"/>
      <c r="BE277" s="21"/>
      <c r="BF277" s="21"/>
      <c r="BG277" s="21"/>
      <c r="BI277" s="20"/>
      <c r="BJ277" s="22"/>
      <c r="BK277" s="21"/>
      <c r="BL277" s="21"/>
      <c r="BM277" s="21"/>
      <c r="BO277" s="20"/>
      <c r="BP277" s="22"/>
      <c r="BQ277" s="21"/>
      <c r="BR277" s="21"/>
      <c r="BS277" s="21"/>
      <c r="BU277" s="20"/>
      <c r="BV277" s="22"/>
      <c r="BW277" s="21"/>
      <c r="BX277" s="21"/>
      <c r="BY277" s="21"/>
      <c r="CA277" s="20"/>
      <c r="CB277" s="22"/>
      <c r="CC277" s="21"/>
      <c r="CD277" s="21"/>
      <c r="CE277" s="21"/>
      <c r="CG277" s="20"/>
      <c r="CH277" s="22"/>
      <c r="CI277" s="21"/>
      <c r="CJ277" s="21"/>
      <c r="CK277" s="21"/>
      <c r="CM277" s="20"/>
      <c r="CN277" s="22"/>
      <c r="CO277" s="21"/>
      <c r="CP277" s="21"/>
      <c r="CQ277" s="21"/>
      <c r="CS277" s="20"/>
      <c r="CT277" s="22"/>
      <c r="CU277" s="21"/>
      <c r="CV277" s="21"/>
      <c r="CW277" s="21"/>
      <c r="CY277" s="20"/>
      <c r="CZ277" s="22"/>
      <c r="DA277" s="21"/>
      <c r="DB277" s="21"/>
      <c r="DC277" s="21"/>
      <c r="DE277" s="20"/>
      <c r="DF277" s="22"/>
      <c r="DG277" s="21"/>
      <c r="DH277" s="21"/>
      <c r="DI277" s="21"/>
      <c r="DK277" s="20"/>
      <c r="DL277" s="22"/>
      <c r="DM277" s="21"/>
      <c r="DN277" s="21"/>
      <c r="DO277" s="21"/>
      <c r="DQ277" s="20"/>
      <c r="DR277" s="22"/>
      <c r="DS277" s="21"/>
      <c r="DT277" s="21"/>
      <c r="DU277" s="21"/>
      <c r="DW277" s="20"/>
      <c r="DX277" s="22"/>
      <c r="DY277" s="21"/>
      <c r="DZ277" s="21"/>
      <c r="EA277" s="21"/>
      <c r="EC277" s="20"/>
      <c r="ED277" s="22"/>
      <c r="EE277" s="21"/>
      <c r="EF277" s="21"/>
      <c r="EG277" s="21"/>
      <c r="EI277" s="20"/>
      <c r="EJ277" s="22"/>
      <c r="EK277" s="21"/>
      <c r="EL277" s="21"/>
      <c r="EM277" s="21"/>
      <c r="EO277" s="20"/>
      <c r="EP277" s="22"/>
      <c r="EQ277" s="21"/>
      <c r="ER277" s="21"/>
      <c r="ES277" s="21"/>
      <c r="EU277" s="20"/>
      <c r="EV277" s="22"/>
      <c r="EW277" s="21"/>
      <c r="EX277" s="21"/>
      <c r="EY277" s="21"/>
      <c r="FA277" s="20"/>
      <c r="FB277" s="22"/>
      <c r="FC277" s="21"/>
      <c r="FD277" s="21"/>
      <c r="FE277" s="21"/>
      <c r="FG277" s="20"/>
      <c r="FH277" s="22"/>
      <c r="FI277" s="21"/>
      <c r="FJ277" s="21"/>
      <c r="FK277" s="21"/>
      <c r="FM277" s="20"/>
      <c r="FN277" s="22"/>
      <c r="FO277" s="21"/>
      <c r="FP277" s="21"/>
      <c r="FQ277" s="21"/>
      <c r="FS277" s="20"/>
      <c r="FT277" s="22"/>
      <c r="FU277" s="21"/>
      <c r="FV277" s="21"/>
      <c r="FW277" s="21"/>
      <c r="FY277" s="20"/>
      <c r="FZ277" s="22"/>
      <c r="GA277" s="21"/>
      <c r="GB277" s="21"/>
      <c r="GC277" s="21"/>
    </row>
    <row r="278" spans="1:185" x14ac:dyDescent="0.2">
      <c r="A278" s="20"/>
      <c r="B278" s="22"/>
      <c r="C278" s="21"/>
      <c r="D278" s="21"/>
      <c r="E278" s="21"/>
      <c r="G278" s="20"/>
      <c r="H278" s="22"/>
      <c r="I278" s="21"/>
      <c r="J278" s="21"/>
      <c r="K278" s="21"/>
      <c r="M278" s="20"/>
      <c r="N278" s="22"/>
      <c r="O278" s="21"/>
      <c r="P278" s="21"/>
      <c r="Q278" s="21"/>
      <c r="S278" s="20"/>
      <c r="T278" s="22"/>
      <c r="U278" s="21"/>
      <c r="V278" s="21"/>
      <c r="W278" s="21"/>
      <c r="Y278" s="20"/>
      <c r="Z278" s="22"/>
      <c r="AA278" s="21"/>
      <c r="AB278" s="21"/>
      <c r="AC278" s="21"/>
      <c r="AE278" s="20"/>
      <c r="AF278" s="22"/>
      <c r="AG278" s="21"/>
      <c r="AH278" s="21"/>
      <c r="AI278" s="21"/>
      <c r="AK278" s="20"/>
      <c r="AL278" s="22"/>
      <c r="AM278" s="21"/>
      <c r="AN278" s="21"/>
      <c r="AO278" s="21"/>
      <c r="AQ278" s="20"/>
      <c r="AR278" s="22"/>
      <c r="AS278" s="21"/>
      <c r="AT278" s="21"/>
      <c r="AU278" s="21"/>
      <c r="AW278" s="20"/>
      <c r="AX278" s="22"/>
      <c r="AY278" s="21"/>
      <c r="AZ278" s="21"/>
      <c r="BA278" s="21"/>
      <c r="BC278" s="20"/>
      <c r="BD278" s="22"/>
      <c r="BE278" s="21"/>
      <c r="BF278" s="21"/>
      <c r="BG278" s="21"/>
      <c r="BI278" s="20"/>
      <c r="BJ278" s="22"/>
      <c r="BK278" s="21"/>
      <c r="BL278" s="21"/>
      <c r="BM278" s="21"/>
      <c r="BO278" s="20"/>
      <c r="BP278" s="22"/>
      <c r="BQ278" s="21"/>
      <c r="BR278" s="21"/>
      <c r="BS278" s="21"/>
      <c r="BU278" s="20"/>
      <c r="BV278" s="22"/>
      <c r="BW278" s="21"/>
      <c r="BX278" s="21"/>
      <c r="BY278" s="21"/>
      <c r="CA278" s="20"/>
      <c r="CB278" s="22"/>
      <c r="CC278" s="21"/>
      <c r="CD278" s="21"/>
      <c r="CE278" s="21"/>
      <c r="CG278" s="20"/>
      <c r="CH278" s="22"/>
      <c r="CI278" s="21"/>
      <c r="CJ278" s="21"/>
      <c r="CK278" s="21"/>
      <c r="CM278" s="20"/>
      <c r="CN278" s="22"/>
      <c r="CO278" s="21"/>
      <c r="CP278" s="21"/>
      <c r="CQ278" s="21"/>
      <c r="CS278" s="20"/>
      <c r="CT278" s="22"/>
      <c r="CU278" s="21"/>
      <c r="CV278" s="21"/>
      <c r="CW278" s="21"/>
      <c r="CY278" s="20"/>
      <c r="CZ278" s="22"/>
      <c r="DA278" s="21"/>
      <c r="DB278" s="21"/>
      <c r="DC278" s="21"/>
      <c r="DE278" s="20"/>
      <c r="DF278" s="22"/>
      <c r="DG278" s="21"/>
      <c r="DH278" s="21"/>
      <c r="DI278" s="21"/>
      <c r="DK278" s="20"/>
      <c r="DL278" s="22"/>
      <c r="DM278" s="21"/>
      <c r="DN278" s="21"/>
      <c r="DO278" s="21"/>
      <c r="DQ278" s="20"/>
      <c r="DR278" s="22"/>
      <c r="DS278" s="21"/>
      <c r="DT278" s="21"/>
      <c r="DU278" s="21"/>
      <c r="DW278" s="20"/>
      <c r="DX278" s="22"/>
      <c r="DY278" s="21"/>
      <c r="DZ278" s="21"/>
      <c r="EA278" s="21"/>
      <c r="EC278" s="20"/>
      <c r="ED278" s="22"/>
      <c r="EE278" s="21"/>
      <c r="EF278" s="21"/>
      <c r="EG278" s="21"/>
      <c r="EI278" s="20"/>
      <c r="EJ278" s="22"/>
      <c r="EK278" s="21"/>
      <c r="EL278" s="21"/>
      <c r="EM278" s="21"/>
      <c r="EO278" s="20"/>
      <c r="EP278" s="22"/>
      <c r="EQ278" s="21"/>
      <c r="ER278" s="21"/>
      <c r="ES278" s="21"/>
      <c r="EU278" s="20"/>
      <c r="EV278" s="22"/>
      <c r="EW278" s="21"/>
      <c r="EX278" s="21"/>
      <c r="EY278" s="21"/>
      <c r="FA278" s="20"/>
      <c r="FB278" s="22"/>
      <c r="FC278" s="21"/>
      <c r="FD278" s="21"/>
      <c r="FE278" s="21"/>
      <c r="FG278" s="20"/>
      <c r="FH278" s="22"/>
      <c r="FI278" s="21"/>
      <c r="FJ278" s="21"/>
      <c r="FK278" s="21"/>
      <c r="FM278" s="20"/>
      <c r="FN278" s="22"/>
      <c r="FO278" s="21"/>
      <c r="FP278" s="21"/>
      <c r="FQ278" s="21"/>
      <c r="FS278" s="20"/>
      <c r="FT278" s="22"/>
      <c r="FU278" s="21"/>
      <c r="FV278" s="21"/>
      <c r="FW278" s="21"/>
      <c r="FY278" s="20"/>
      <c r="FZ278" s="22"/>
      <c r="GA278" s="21"/>
      <c r="GB278" s="21"/>
      <c r="GC278" s="21"/>
    </row>
    <row r="279" spans="1:185" x14ac:dyDescent="0.2">
      <c r="A279" s="20"/>
      <c r="B279" s="22"/>
      <c r="C279" s="21"/>
      <c r="D279" s="21"/>
      <c r="E279" s="21"/>
      <c r="G279" s="20"/>
      <c r="H279" s="22"/>
      <c r="I279" s="21"/>
      <c r="J279" s="21"/>
      <c r="K279" s="21"/>
      <c r="M279" s="20"/>
      <c r="N279" s="22"/>
      <c r="O279" s="21"/>
      <c r="P279" s="21"/>
      <c r="Q279" s="21"/>
      <c r="S279" s="20"/>
      <c r="T279" s="22"/>
      <c r="U279" s="21"/>
      <c r="V279" s="21"/>
      <c r="W279" s="21"/>
      <c r="Y279" s="20"/>
      <c r="Z279" s="22"/>
      <c r="AA279" s="21"/>
      <c r="AB279" s="21"/>
      <c r="AC279" s="21"/>
      <c r="AE279" s="20"/>
      <c r="AF279" s="22"/>
      <c r="AG279" s="21"/>
      <c r="AH279" s="21"/>
      <c r="AI279" s="21"/>
      <c r="AK279" s="20"/>
      <c r="AL279" s="22"/>
      <c r="AM279" s="21"/>
      <c r="AN279" s="21"/>
      <c r="AO279" s="21"/>
      <c r="AQ279" s="20"/>
      <c r="AR279" s="22"/>
      <c r="AS279" s="21"/>
      <c r="AT279" s="21"/>
      <c r="AU279" s="21"/>
      <c r="AW279" s="20"/>
      <c r="AX279" s="22"/>
      <c r="AY279" s="21"/>
      <c r="AZ279" s="21"/>
      <c r="BA279" s="21"/>
      <c r="BC279" s="20"/>
      <c r="BD279" s="22"/>
      <c r="BE279" s="21"/>
      <c r="BF279" s="21"/>
      <c r="BG279" s="21"/>
      <c r="BI279" s="20"/>
      <c r="BJ279" s="22"/>
      <c r="BK279" s="21"/>
      <c r="BL279" s="21"/>
      <c r="BM279" s="21"/>
      <c r="BO279" s="20"/>
      <c r="BP279" s="22"/>
      <c r="BQ279" s="21"/>
      <c r="BR279" s="21"/>
      <c r="BS279" s="21"/>
      <c r="BU279" s="20"/>
      <c r="BV279" s="22"/>
      <c r="BW279" s="21"/>
      <c r="BX279" s="21"/>
      <c r="BY279" s="21"/>
      <c r="CA279" s="20"/>
      <c r="CB279" s="22"/>
      <c r="CC279" s="21"/>
      <c r="CD279" s="21"/>
      <c r="CE279" s="21"/>
      <c r="CG279" s="20"/>
      <c r="CH279" s="22"/>
      <c r="CI279" s="21"/>
      <c r="CJ279" s="21"/>
      <c r="CK279" s="21"/>
      <c r="CM279" s="20"/>
      <c r="CN279" s="22"/>
      <c r="CO279" s="21"/>
      <c r="CP279" s="21"/>
      <c r="CQ279" s="21"/>
      <c r="CS279" s="20"/>
      <c r="CT279" s="22"/>
      <c r="CU279" s="21"/>
      <c r="CV279" s="21"/>
      <c r="CW279" s="21"/>
      <c r="CY279" s="20"/>
      <c r="CZ279" s="22"/>
      <c r="DA279" s="21"/>
      <c r="DB279" s="21"/>
      <c r="DC279" s="21"/>
      <c r="DE279" s="20"/>
      <c r="DF279" s="22"/>
      <c r="DG279" s="21"/>
      <c r="DH279" s="21"/>
      <c r="DI279" s="21"/>
      <c r="DK279" s="20"/>
      <c r="DL279" s="22"/>
      <c r="DM279" s="21"/>
      <c r="DN279" s="21"/>
      <c r="DO279" s="21"/>
      <c r="DQ279" s="20"/>
      <c r="DR279" s="22"/>
      <c r="DS279" s="21"/>
      <c r="DT279" s="21"/>
      <c r="DU279" s="21"/>
      <c r="DW279" s="20"/>
      <c r="DX279" s="22"/>
      <c r="DY279" s="21"/>
      <c r="DZ279" s="21"/>
      <c r="EA279" s="21"/>
      <c r="EC279" s="20"/>
      <c r="ED279" s="22"/>
      <c r="EE279" s="21"/>
      <c r="EF279" s="21"/>
      <c r="EG279" s="21"/>
      <c r="EI279" s="20"/>
      <c r="EJ279" s="22"/>
      <c r="EK279" s="21"/>
      <c r="EL279" s="21"/>
      <c r="EM279" s="21"/>
      <c r="EO279" s="20"/>
      <c r="EP279" s="22"/>
      <c r="EQ279" s="21"/>
      <c r="ER279" s="21"/>
      <c r="ES279" s="21"/>
      <c r="EU279" s="20"/>
      <c r="EV279" s="22"/>
      <c r="EW279" s="21"/>
      <c r="EX279" s="21"/>
      <c r="EY279" s="21"/>
      <c r="FA279" s="20"/>
      <c r="FB279" s="22"/>
      <c r="FC279" s="21"/>
      <c r="FD279" s="21"/>
      <c r="FE279" s="21"/>
      <c r="FG279" s="20"/>
      <c r="FH279" s="22"/>
      <c r="FI279" s="21"/>
      <c r="FJ279" s="21"/>
      <c r="FK279" s="21"/>
      <c r="FM279" s="20"/>
      <c r="FN279" s="22"/>
      <c r="FO279" s="21"/>
      <c r="FP279" s="21"/>
      <c r="FQ279" s="21"/>
      <c r="FS279" s="20"/>
      <c r="FT279" s="22"/>
      <c r="FU279" s="21"/>
      <c r="FV279" s="21"/>
      <c r="FW279" s="21"/>
      <c r="FY279" s="20"/>
      <c r="FZ279" s="22"/>
      <c r="GA279" s="21"/>
      <c r="GB279" s="21"/>
      <c r="GC279" s="21"/>
    </row>
    <row r="280" spans="1:185" x14ac:dyDescent="0.2">
      <c r="A280" s="20"/>
      <c r="B280" s="22"/>
      <c r="C280" s="21"/>
      <c r="D280" s="21"/>
      <c r="E280" s="21"/>
      <c r="G280" s="20"/>
      <c r="H280" s="22"/>
      <c r="I280" s="21"/>
      <c r="J280" s="21"/>
      <c r="K280" s="21"/>
      <c r="M280" s="20"/>
      <c r="N280" s="22"/>
      <c r="O280" s="21"/>
      <c r="P280" s="21"/>
      <c r="Q280" s="21"/>
      <c r="S280" s="20"/>
      <c r="T280" s="22"/>
      <c r="U280" s="21"/>
      <c r="V280" s="21"/>
      <c r="W280" s="21"/>
      <c r="Y280" s="20"/>
      <c r="Z280" s="22"/>
      <c r="AA280" s="21"/>
      <c r="AB280" s="21"/>
      <c r="AC280" s="21"/>
      <c r="AE280" s="20"/>
      <c r="AF280" s="22"/>
      <c r="AG280" s="21"/>
      <c r="AH280" s="21"/>
      <c r="AI280" s="21"/>
      <c r="AK280" s="20"/>
      <c r="AL280" s="22"/>
      <c r="AM280" s="21"/>
      <c r="AN280" s="21"/>
      <c r="AO280" s="21"/>
      <c r="AQ280" s="20"/>
      <c r="AR280" s="22"/>
      <c r="AS280" s="21"/>
      <c r="AT280" s="21"/>
      <c r="AU280" s="21"/>
      <c r="AW280" s="20"/>
      <c r="AX280" s="22"/>
      <c r="AY280" s="21"/>
      <c r="AZ280" s="21"/>
      <c r="BA280" s="21"/>
      <c r="BC280" s="20"/>
      <c r="BD280" s="22"/>
      <c r="BE280" s="21"/>
      <c r="BF280" s="21"/>
      <c r="BG280" s="21"/>
      <c r="BI280" s="20"/>
      <c r="BJ280" s="22"/>
      <c r="BK280" s="21"/>
      <c r="BL280" s="21"/>
      <c r="BM280" s="21"/>
      <c r="BO280" s="20"/>
      <c r="BP280" s="22"/>
      <c r="BQ280" s="21"/>
      <c r="BR280" s="21"/>
      <c r="BS280" s="21"/>
      <c r="BU280" s="20"/>
      <c r="BV280" s="22"/>
      <c r="BW280" s="21"/>
      <c r="BX280" s="21"/>
      <c r="BY280" s="21"/>
      <c r="CA280" s="20"/>
      <c r="CB280" s="22"/>
      <c r="CC280" s="21"/>
      <c r="CD280" s="21"/>
      <c r="CE280" s="21"/>
      <c r="CG280" s="20"/>
      <c r="CH280" s="22"/>
      <c r="CI280" s="21"/>
      <c r="CJ280" s="21"/>
      <c r="CK280" s="21"/>
      <c r="CM280" s="20"/>
      <c r="CN280" s="22"/>
      <c r="CO280" s="21"/>
      <c r="CP280" s="21"/>
      <c r="CQ280" s="21"/>
      <c r="CS280" s="20"/>
      <c r="CT280" s="22"/>
      <c r="CU280" s="21"/>
      <c r="CV280" s="21"/>
      <c r="CW280" s="21"/>
      <c r="CY280" s="20"/>
      <c r="CZ280" s="22"/>
      <c r="DA280" s="21"/>
      <c r="DB280" s="21"/>
      <c r="DC280" s="21"/>
      <c r="DE280" s="20"/>
      <c r="DF280" s="22"/>
      <c r="DG280" s="21"/>
      <c r="DH280" s="21"/>
      <c r="DI280" s="21"/>
      <c r="DK280" s="20"/>
      <c r="DL280" s="22"/>
      <c r="DM280" s="21"/>
      <c r="DN280" s="21"/>
      <c r="DO280" s="21"/>
      <c r="DQ280" s="20"/>
      <c r="DR280" s="22"/>
      <c r="DS280" s="21"/>
      <c r="DT280" s="21"/>
      <c r="DU280" s="21"/>
      <c r="DW280" s="20"/>
      <c r="DX280" s="22"/>
      <c r="DY280" s="21"/>
      <c r="DZ280" s="21"/>
      <c r="EA280" s="21"/>
      <c r="EC280" s="20"/>
      <c r="ED280" s="22"/>
      <c r="EE280" s="21"/>
      <c r="EF280" s="21"/>
      <c r="EG280" s="21"/>
      <c r="EI280" s="20"/>
      <c r="EJ280" s="22"/>
      <c r="EK280" s="21"/>
      <c r="EL280" s="21"/>
      <c r="EM280" s="21"/>
      <c r="EO280" s="20"/>
      <c r="EP280" s="22"/>
      <c r="EQ280" s="21"/>
      <c r="ER280" s="21"/>
      <c r="ES280" s="21"/>
      <c r="EU280" s="20"/>
      <c r="EV280" s="22"/>
      <c r="EW280" s="21"/>
      <c r="EX280" s="21"/>
      <c r="EY280" s="21"/>
      <c r="FA280" s="20"/>
      <c r="FB280" s="22"/>
      <c r="FC280" s="21"/>
      <c r="FD280" s="21"/>
      <c r="FE280" s="21"/>
      <c r="FG280" s="20"/>
      <c r="FH280" s="22"/>
      <c r="FI280" s="21"/>
      <c r="FJ280" s="21"/>
      <c r="FK280" s="21"/>
      <c r="FM280" s="20"/>
      <c r="FN280" s="22"/>
      <c r="FO280" s="21"/>
      <c r="FP280" s="21"/>
      <c r="FQ280" s="21"/>
      <c r="FS280" s="20"/>
      <c r="FT280" s="22"/>
      <c r="FU280" s="21"/>
      <c r="FV280" s="21"/>
      <c r="FW280" s="21"/>
      <c r="FY280" s="20"/>
      <c r="FZ280" s="22"/>
      <c r="GA280" s="21"/>
      <c r="GB280" s="21"/>
      <c r="GC280" s="21"/>
    </row>
    <row r="281" spans="1:185" x14ac:dyDescent="0.2">
      <c r="A281" s="20"/>
      <c r="B281" s="22"/>
      <c r="C281" s="21"/>
      <c r="D281" s="21"/>
      <c r="E281" s="21"/>
      <c r="G281" s="20"/>
      <c r="H281" s="22"/>
      <c r="I281" s="21"/>
      <c r="J281" s="21"/>
      <c r="K281" s="21"/>
      <c r="M281" s="20"/>
      <c r="N281" s="22"/>
      <c r="O281" s="21"/>
      <c r="P281" s="21"/>
      <c r="Q281" s="21"/>
      <c r="S281" s="20"/>
      <c r="T281" s="22"/>
      <c r="U281" s="21"/>
      <c r="V281" s="21"/>
      <c r="W281" s="21"/>
      <c r="Y281" s="20"/>
      <c r="Z281" s="22"/>
      <c r="AA281" s="21"/>
      <c r="AB281" s="21"/>
      <c r="AC281" s="21"/>
      <c r="AE281" s="20"/>
      <c r="AF281" s="22"/>
      <c r="AG281" s="21"/>
      <c r="AH281" s="21"/>
      <c r="AI281" s="21"/>
      <c r="AK281" s="20"/>
      <c r="AL281" s="22"/>
      <c r="AM281" s="21"/>
      <c r="AN281" s="21"/>
      <c r="AO281" s="21"/>
      <c r="AQ281" s="20"/>
      <c r="AR281" s="22"/>
      <c r="AS281" s="21"/>
      <c r="AT281" s="21"/>
      <c r="AU281" s="21"/>
      <c r="AW281" s="20"/>
      <c r="AX281" s="22"/>
      <c r="AY281" s="21"/>
      <c r="AZ281" s="21"/>
      <c r="BA281" s="21"/>
      <c r="BC281" s="20"/>
      <c r="BD281" s="22"/>
      <c r="BE281" s="21"/>
      <c r="BF281" s="21"/>
      <c r="BG281" s="21"/>
      <c r="BI281" s="20"/>
      <c r="BJ281" s="22"/>
      <c r="BK281" s="21"/>
      <c r="BL281" s="21"/>
      <c r="BM281" s="21"/>
      <c r="BO281" s="20"/>
      <c r="BP281" s="22"/>
      <c r="BQ281" s="21"/>
      <c r="BR281" s="21"/>
      <c r="BS281" s="21"/>
      <c r="BU281" s="20"/>
      <c r="BV281" s="22"/>
      <c r="BW281" s="21"/>
      <c r="BX281" s="21"/>
      <c r="BY281" s="21"/>
      <c r="CA281" s="20"/>
      <c r="CB281" s="22"/>
      <c r="CC281" s="21"/>
      <c r="CD281" s="21"/>
      <c r="CE281" s="21"/>
      <c r="CG281" s="20"/>
      <c r="CH281" s="22"/>
      <c r="CI281" s="21"/>
      <c r="CJ281" s="21"/>
      <c r="CK281" s="21"/>
      <c r="CM281" s="20"/>
      <c r="CN281" s="22"/>
      <c r="CO281" s="21"/>
      <c r="CP281" s="21"/>
      <c r="CQ281" s="21"/>
      <c r="CS281" s="20"/>
      <c r="CT281" s="22"/>
      <c r="CU281" s="21"/>
      <c r="CV281" s="21"/>
      <c r="CW281" s="21"/>
      <c r="CY281" s="20"/>
      <c r="CZ281" s="22"/>
      <c r="DA281" s="21"/>
      <c r="DB281" s="21"/>
      <c r="DC281" s="21"/>
      <c r="DE281" s="20"/>
      <c r="DF281" s="22"/>
      <c r="DG281" s="21"/>
      <c r="DH281" s="21"/>
      <c r="DI281" s="21"/>
      <c r="DK281" s="20"/>
      <c r="DL281" s="22"/>
      <c r="DM281" s="21"/>
      <c r="DN281" s="21"/>
      <c r="DO281" s="21"/>
      <c r="DQ281" s="20"/>
      <c r="DR281" s="22"/>
      <c r="DS281" s="21"/>
      <c r="DT281" s="21"/>
      <c r="DU281" s="21"/>
      <c r="DW281" s="20"/>
      <c r="DX281" s="22"/>
      <c r="DY281" s="21"/>
      <c r="DZ281" s="21"/>
      <c r="EA281" s="21"/>
      <c r="EC281" s="20"/>
      <c r="ED281" s="22"/>
      <c r="EE281" s="21"/>
      <c r="EF281" s="21"/>
      <c r="EG281" s="21"/>
      <c r="EI281" s="20"/>
      <c r="EJ281" s="22"/>
      <c r="EK281" s="21"/>
      <c r="EL281" s="21"/>
      <c r="EM281" s="21"/>
      <c r="EO281" s="20"/>
      <c r="EP281" s="22"/>
      <c r="EQ281" s="21"/>
      <c r="ER281" s="21"/>
      <c r="ES281" s="21"/>
      <c r="EU281" s="20"/>
      <c r="EV281" s="22"/>
      <c r="EW281" s="21"/>
      <c r="EX281" s="21"/>
      <c r="EY281" s="21"/>
      <c r="FA281" s="20"/>
      <c r="FB281" s="22"/>
      <c r="FC281" s="21"/>
      <c r="FD281" s="21"/>
      <c r="FE281" s="21"/>
      <c r="FG281" s="20"/>
      <c r="FH281" s="22"/>
      <c r="FI281" s="21"/>
      <c r="FJ281" s="21"/>
      <c r="FK281" s="21"/>
      <c r="FM281" s="20"/>
      <c r="FN281" s="22"/>
      <c r="FO281" s="21"/>
      <c r="FP281" s="21"/>
      <c r="FQ281" s="21"/>
      <c r="FS281" s="20"/>
      <c r="FT281" s="22"/>
      <c r="FU281" s="21"/>
      <c r="FV281" s="21"/>
      <c r="FW281" s="21"/>
      <c r="FY281" s="20"/>
      <c r="FZ281" s="22"/>
      <c r="GA281" s="21"/>
      <c r="GB281" s="21"/>
      <c r="GC281" s="21"/>
    </row>
    <row r="282" spans="1:185" x14ac:dyDescent="0.2">
      <c r="A282" s="20"/>
      <c r="B282" s="22"/>
      <c r="C282" s="21"/>
      <c r="D282" s="21"/>
      <c r="E282" s="21"/>
      <c r="G282" s="20"/>
      <c r="H282" s="22"/>
      <c r="I282" s="21"/>
      <c r="J282" s="21"/>
      <c r="K282" s="21"/>
      <c r="M282" s="20"/>
      <c r="N282" s="22"/>
      <c r="O282" s="21"/>
      <c r="P282" s="21"/>
      <c r="Q282" s="21"/>
      <c r="S282" s="20"/>
      <c r="T282" s="22"/>
      <c r="U282" s="21"/>
      <c r="V282" s="21"/>
      <c r="W282" s="21"/>
      <c r="Y282" s="20"/>
      <c r="Z282" s="22"/>
      <c r="AA282" s="21"/>
      <c r="AB282" s="21"/>
      <c r="AC282" s="21"/>
      <c r="AE282" s="20"/>
      <c r="AF282" s="22"/>
      <c r="AG282" s="21"/>
      <c r="AH282" s="21"/>
      <c r="AI282" s="21"/>
      <c r="AK282" s="20"/>
      <c r="AL282" s="22"/>
      <c r="AM282" s="21"/>
      <c r="AN282" s="21"/>
      <c r="AO282" s="21"/>
      <c r="AQ282" s="20"/>
      <c r="AR282" s="22"/>
      <c r="AS282" s="21"/>
      <c r="AT282" s="21"/>
      <c r="AU282" s="21"/>
      <c r="AW282" s="20"/>
      <c r="AX282" s="22"/>
      <c r="AY282" s="21"/>
      <c r="AZ282" s="21"/>
      <c r="BA282" s="21"/>
      <c r="BC282" s="20"/>
      <c r="BD282" s="22"/>
      <c r="BE282" s="21"/>
      <c r="BF282" s="21"/>
      <c r="BG282" s="21"/>
      <c r="BI282" s="20"/>
      <c r="BJ282" s="22"/>
      <c r="BK282" s="21"/>
      <c r="BL282" s="21"/>
      <c r="BM282" s="21"/>
      <c r="BO282" s="20"/>
      <c r="BP282" s="22"/>
      <c r="BQ282" s="21"/>
      <c r="BR282" s="21"/>
      <c r="BS282" s="21"/>
      <c r="BU282" s="20"/>
      <c r="BV282" s="22"/>
      <c r="BW282" s="21"/>
      <c r="BX282" s="21"/>
      <c r="BY282" s="21"/>
      <c r="CA282" s="20"/>
      <c r="CB282" s="22"/>
      <c r="CC282" s="21"/>
      <c r="CD282" s="21"/>
      <c r="CE282" s="21"/>
      <c r="CG282" s="20"/>
      <c r="CH282" s="22"/>
      <c r="CI282" s="21"/>
      <c r="CJ282" s="21"/>
      <c r="CK282" s="21"/>
      <c r="CM282" s="20"/>
      <c r="CN282" s="22"/>
      <c r="CO282" s="21"/>
      <c r="CP282" s="21"/>
      <c r="CQ282" s="21"/>
      <c r="CS282" s="20"/>
      <c r="CT282" s="22"/>
      <c r="CU282" s="21"/>
      <c r="CV282" s="21"/>
      <c r="CW282" s="21"/>
      <c r="CY282" s="20"/>
      <c r="CZ282" s="22"/>
      <c r="DA282" s="21"/>
      <c r="DB282" s="21"/>
      <c r="DC282" s="21"/>
      <c r="DE282" s="20"/>
      <c r="DF282" s="22"/>
      <c r="DG282" s="21"/>
      <c r="DH282" s="21"/>
      <c r="DI282" s="21"/>
      <c r="DK282" s="20"/>
      <c r="DL282" s="22"/>
      <c r="DM282" s="21"/>
      <c r="DN282" s="21"/>
      <c r="DO282" s="21"/>
      <c r="DQ282" s="20"/>
      <c r="DR282" s="22"/>
      <c r="DS282" s="21"/>
      <c r="DT282" s="21"/>
      <c r="DU282" s="21"/>
      <c r="DW282" s="20"/>
      <c r="DX282" s="22"/>
      <c r="DY282" s="21"/>
      <c r="DZ282" s="21"/>
      <c r="EA282" s="21"/>
      <c r="EC282" s="20"/>
      <c r="ED282" s="22"/>
      <c r="EE282" s="21"/>
      <c r="EF282" s="21"/>
      <c r="EG282" s="21"/>
      <c r="EI282" s="20"/>
      <c r="EJ282" s="22"/>
      <c r="EK282" s="21"/>
      <c r="EL282" s="21"/>
      <c r="EM282" s="21"/>
      <c r="EO282" s="20"/>
      <c r="EP282" s="22"/>
      <c r="EQ282" s="21"/>
      <c r="ER282" s="21"/>
      <c r="ES282" s="21"/>
      <c r="EU282" s="20"/>
      <c r="EV282" s="22"/>
      <c r="EW282" s="21"/>
      <c r="EX282" s="21"/>
      <c r="EY282" s="21"/>
      <c r="FA282" s="20"/>
      <c r="FB282" s="22"/>
      <c r="FC282" s="21"/>
      <c r="FD282" s="21"/>
      <c r="FE282" s="21"/>
      <c r="FG282" s="20"/>
      <c r="FH282" s="22"/>
      <c r="FI282" s="21"/>
      <c r="FJ282" s="21"/>
      <c r="FK282" s="21"/>
      <c r="FM282" s="20"/>
      <c r="FN282" s="22"/>
      <c r="FO282" s="21"/>
      <c r="FP282" s="21"/>
      <c r="FQ282" s="21"/>
      <c r="FS282" s="20"/>
      <c r="FT282" s="22"/>
      <c r="FU282" s="21"/>
      <c r="FV282" s="21"/>
      <c r="FW282" s="21"/>
      <c r="FY282" s="20"/>
      <c r="FZ282" s="22"/>
      <c r="GA282" s="21"/>
      <c r="GB282" s="21"/>
      <c r="GC282" s="21"/>
    </row>
    <row r="283" spans="1:185" x14ac:dyDescent="0.2">
      <c r="A283" s="20"/>
      <c r="B283" s="22"/>
      <c r="C283" s="21"/>
      <c r="D283" s="21"/>
      <c r="E283" s="21"/>
      <c r="G283" s="20"/>
      <c r="H283" s="22"/>
      <c r="I283" s="21"/>
      <c r="J283" s="21"/>
      <c r="K283" s="21"/>
      <c r="M283" s="20"/>
      <c r="N283" s="22"/>
      <c r="O283" s="21"/>
      <c r="P283" s="21"/>
      <c r="Q283" s="21"/>
      <c r="S283" s="20"/>
      <c r="T283" s="22"/>
      <c r="U283" s="21"/>
      <c r="V283" s="21"/>
      <c r="W283" s="21"/>
      <c r="Y283" s="20"/>
      <c r="Z283" s="22"/>
      <c r="AA283" s="21"/>
      <c r="AB283" s="21"/>
      <c r="AC283" s="21"/>
      <c r="AE283" s="20"/>
      <c r="AF283" s="22"/>
      <c r="AG283" s="21"/>
      <c r="AH283" s="21"/>
      <c r="AI283" s="21"/>
      <c r="AK283" s="20"/>
      <c r="AL283" s="22"/>
      <c r="AM283" s="21"/>
      <c r="AN283" s="21"/>
      <c r="AO283" s="21"/>
      <c r="AQ283" s="20"/>
      <c r="AR283" s="22"/>
      <c r="AS283" s="21"/>
      <c r="AT283" s="21"/>
      <c r="AU283" s="21"/>
      <c r="AW283" s="20"/>
      <c r="AX283" s="22"/>
      <c r="AY283" s="21"/>
      <c r="AZ283" s="21"/>
      <c r="BA283" s="21"/>
      <c r="BC283" s="20"/>
      <c r="BD283" s="22"/>
      <c r="BE283" s="21"/>
      <c r="BF283" s="21"/>
      <c r="BG283" s="21"/>
      <c r="BI283" s="20"/>
      <c r="BJ283" s="22"/>
      <c r="BK283" s="21"/>
      <c r="BL283" s="21"/>
      <c r="BM283" s="21"/>
      <c r="BO283" s="20"/>
      <c r="BP283" s="22"/>
      <c r="BQ283" s="21"/>
      <c r="BR283" s="21"/>
      <c r="BS283" s="21"/>
      <c r="BU283" s="20"/>
      <c r="BV283" s="22"/>
      <c r="BW283" s="21"/>
      <c r="BX283" s="21"/>
      <c r="BY283" s="21"/>
      <c r="CA283" s="20"/>
      <c r="CB283" s="22"/>
      <c r="CC283" s="21"/>
      <c r="CD283" s="21"/>
      <c r="CE283" s="21"/>
      <c r="CG283" s="20"/>
      <c r="CH283" s="22"/>
      <c r="CI283" s="21"/>
      <c r="CJ283" s="21"/>
      <c r="CK283" s="21"/>
      <c r="CM283" s="20"/>
      <c r="CN283" s="22"/>
      <c r="CO283" s="21"/>
      <c r="CP283" s="21"/>
      <c r="CQ283" s="21"/>
      <c r="CS283" s="20"/>
      <c r="CT283" s="22"/>
      <c r="CU283" s="21"/>
      <c r="CV283" s="21"/>
      <c r="CW283" s="21"/>
      <c r="CY283" s="20"/>
      <c r="CZ283" s="22"/>
      <c r="DA283" s="21"/>
      <c r="DB283" s="21"/>
      <c r="DC283" s="21"/>
      <c r="DE283" s="20"/>
      <c r="DF283" s="22"/>
      <c r="DG283" s="21"/>
      <c r="DH283" s="21"/>
      <c r="DI283" s="21"/>
      <c r="DK283" s="20"/>
      <c r="DL283" s="22"/>
      <c r="DM283" s="21"/>
      <c r="DN283" s="21"/>
      <c r="DO283" s="21"/>
      <c r="DQ283" s="20"/>
      <c r="DR283" s="22"/>
      <c r="DS283" s="21"/>
      <c r="DT283" s="21"/>
      <c r="DU283" s="21"/>
      <c r="DW283" s="20"/>
      <c r="DX283" s="22"/>
      <c r="DY283" s="21"/>
      <c r="DZ283" s="21"/>
      <c r="EA283" s="21"/>
      <c r="EC283" s="20"/>
      <c r="ED283" s="22"/>
      <c r="EE283" s="21"/>
      <c r="EF283" s="21"/>
      <c r="EG283" s="21"/>
      <c r="EI283" s="20"/>
      <c r="EJ283" s="22"/>
      <c r="EK283" s="21"/>
      <c r="EL283" s="21"/>
      <c r="EM283" s="21"/>
      <c r="EO283" s="20"/>
      <c r="EP283" s="22"/>
      <c r="EQ283" s="21"/>
      <c r="ER283" s="21"/>
      <c r="ES283" s="21"/>
      <c r="EU283" s="20"/>
      <c r="EV283" s="22"/>
      <c r="EW283" s="21"/>
      <c r="EX283" s="21"/>
      <c r="EY283" s="21"/>
      <c r="FA283" s="20"/>
      <c r="FB283" s="22"/>
      <c r="FC283" s="21"/>
      <c r="FD283" s="21"/>
      <c r="FE283" s="21"/>
      <c r="FG283" s="20"/>
      <c r="FH283" s="22"/>
      <c r="FI283" s="21"/>
      <c r="FJ283" s="21"/>
      <c r="FK283" s="21"/>
      <c r="FM283" s="20"/>
      <c r="FN283" s="22"/>
      <c r="FO283" s="21"/>
      <c r="FP283" s="21"/>
      <c r="FQ283" s="21"/>
      <c r="FS283" s="20"/>
      <c r="FT283" s="22"/>
      <c r="FU283" s="21"/>
      <c r="FV283" s="21"/>
      <c r="FW283" s="21"/>
      <c r="FY283" s="20"/>
      <c r="FZ283" s="22"/>
      <c r="GA283" s="21"/>
      <c r="GB283" s="21"/>
      <c r="GC283" s="21"/>
    </row>
    <row r="284" spans="1:185" x14ac:dyDescent="0.2">
      <c r="A284" s="20"/>
      <c r="B284" s="22"/>
      <c r="C284" s="21"/>
      <c r="D284" s="21"/>
      <c r="E284" s="21"/>
      <c r="G284" s="20"/>
      <c r="H284" s="22"/>
      <c r="I284" s="21"/>
      <c r="J284" s="21"/>
      <c r="K284" s="21"/>
      <c r="M284" s="20"/>
      <c r="N284" s="22"/>
      <c r="O284" s="21"/>
      <c r="P284" s="21"/>
      <c r="Q284" s="21"/>
      <c r="S284" s="20"/>
      <c r="T284" s="22"/>
      <c r="U284" s="21"/>
      <c r="V284" s="21"/>
      <c r="W284" s="21"/>
      <c r="Y284" s="20"/>
      <c r="Z284" s="22"/>
      <c r="AA284" s="21"/>
      <c r="AB284" s="21"/>
      <c r="AC284" s="21"/>
      <c r="AE284" s="20"/>
      <c r="AF284" s="22"/>
      <c r="AG284" s="21"/>
      <c r="AH284" s="21"/>
      <c r="AI284" s="21"/>
      <c r="AK284" s="20"/>
      <c r="AL284" s="22"/>
      <c r="AM284" s="21"/>
      <c r="AN284" s="21"/>
      <c r="AO284" s="21"/>
      <c r="AQ284" s="20"/>
      <c r="AR284" s="22"/>
      <c r="AS284" s="21"/>
      <c r="AT284" s="21"/>
      <c r="AU284" s="21"/>
      <c r="AW284" s="20"/>
      <c r="AX284" s="22"/>
      <c r="AY284" s="21"/>
      <c r="AZ284" s="21"/>
      <c r="BA284" s="21"/>
      <c r="BC284" s="20"/>
      <c r="BD284" s="22"/>
      <c r="BE284" s="21"/>
      <c r="BF284" s="21"/>
      <c r="BG284" s="21"/>
      <c r="BI284" s="20"/>
      <c r="BJ284" s="22"/>
      <c r="BK284" s="21"/>
      <c r="BL284" s="21"/>
      <c r="BM284" s="21"/>
      <c r="BO284" s="20"/>
      <c r="BP284" s="22"/>
      <c r="BQ284" s="21"/>
      <c r="BR284" s="21"/>
      <c r="BS284" s="21"/>
      <c r="BU284" s="20"/>
      <c r="BV284" s="22"/>
      <c r="BW284" s="21"/>
      <c r="BX284" s="21"/>
      <c r="BY284" s="21"/>
      <c r="CA284" s="20"/>
      <c r="CB284" s="22"/>
      <c r="CC284" s="21"/>
      <c r="CD284" s="21"/>
      <c r="CE284" s="21"/>
      <c r="CG284" s="20"/>
      <c r="CH284" s="22"/>
      <c r="CI284" s="21"/>
      <c r="CJ284" s="21"/>
      <c r="CK284" s="21"/>
      <c r="CM284" s="20"/>
      <c r="CN284" s="22"/>
      <c r="CO284" s="21"/>
      <c r="CP284" s="21"/>
      <c r="CQ284" s="21"/>
      <c r="CS284" s="20"/>
      <c r="CT284" s="22"/>
      <c r="CU284" s="21"/>
      <c r="CV284" s="21"/>
      <c r="CW284" s="21"/>
      <c r="CY284" s="20"/>
      <c r="CZ284" s="22"/>
      <c r="DA284" s="21"/>
      <c r="DB284" s="21"/>
      <c r="DC284" s="21"/>
      <c r="DE284" s="20"/>
      <c r="DF284" s="22"/>
      <c r="DG284" s="21"/>
      <c r="DH284" s="21"/>
      <c r="DI284" s="21"/>
      <c r="DK284" s="20"/>
      <c r="DL284" s="22"/>
      <c r="DM284" s="21"/>
      <c r="DN284" s="21"/>
      <c r="DO284" s="21"/>
      <c r="DQ284" s="20"/>
      <c r="DR284" s="22"/>
      <c r="DS284" s="21"/>
      <c r="DT284" s="21"/>
      <c r="DU284" s="21"/>
      <c r="DW284" s="20"/>
      <c r="DX284" s="22"/>
      <c r="DY284" s="21"/>
      <c r="DZ284" s="21"/>
      <c r="EA284" s="21"/>
      <c r="EC284" s="20"/>
      <c r="ED284" s="22"/>
      <c r="EE284" s="21"/>
      <c r="EF284" s="21"/>
      <c r="EG284" s="21"/>
      <c r="EI284" s="20"/>
      <c r="EJ284" s="22"/>
      <c r="EK284" s="21"/>
      <c r="EL284" s="21"/>
      <c r="EM284" s="21"/>
      <c r="EO284" s="20"/>
      <c r="EP284" s="22"/>
      <c r="EQ284" s="21"/>
      <c r="ER284" s="21"/>
      <c r="ES284" s="21"/>
      <c r="EU284" s="20"/>
      <c r="EV284" s="22"/>
      <c r="EW284" s="21"/>
      <c r="EX284" s="21"/>
      <c r="EY284" s="21"/>
      <c r="FA284" s="20"/>
      <c r="FB284" s="22"/>
      <c r="FC284" s="21"/>
      <c r="FD284" s="21"/>
      <c r="FE284" s="21"/>
      <c r="FG284" s="20"/>
      <c r="FH284" s="22"/>
      <c r="FI284" s="21"/>
      <c r="FJ284" s="21"/>
      <c r="FK284" s="21"/>
      <c r="FM284" s="20"/>
      <c r="FN284" s="22"/>
      <c r="FO284" s="21"/>
      <c r="FP284" s="21"/>
      <c r="FQ284" s="21"/>
      <c r="FS284" s="20"/>
      <c r="FT284" s="22"/>
      <c r="FU284" s="21"/>
      <c r="FV284" s="21"/>
      <c r="FW284" s="21"/>
      <c r="FY284" s="20"/>
      <c r="FZ284" s="22"/>
      <c r="GA284" s="21"/>
      <c r="GB284" s="21"/>
      <c r="GC284" s="21"/>
    </row>
    <row r="285" spans="1:185" x14ac:dyDescent="0.2">
      <c r="A285" s="20"/>
      <c r="B285" s="22"/>
      <c r="C285" s="21"/>
      <c r="D285" s="21"/>
      <c r="E285" s="21"/>
      <c r="G285" s="20"/>
      <c r="H285" s="22"/>
      <c r="I285" s="21"/>
      <c r="J285" s="21"/>
      <c r="K285" s="21"/>
      <c r="M285" s="20"/>
      <c r="N285" s="22"/>
      <c r="O285" s="21"/>
      <c r="P285" s="21"/>
      <c r="Q285" s="21"/>
      <c r="S285" s="20"/>
      <c r="T285" s="22"/>
      <c r="U285" s="21"/>
      <c r="V285" s="21"/>
      <c r="W285" s="21"/>
      <c r="Y285" s="20"/>
      <c r="Z285" s="22"/>
      <c r="AA285" s="21"/>
      <c r="AB285" s="21"/>
      <c r="AC285" s="21"/>
      <c r="AE285" s="20"/>
      <c r="AF285" s="22"/>
      <c r="AG285" s="21"/>
      <c r="AH285" s="21"/>
      <c r="AI285" s="21"/>
      <c r="AK285" s="20"/>
      <c r="AL285" s="22"/>
      <c r="AM285" s="21"/>
      <c r="AN285" s="21"/>
      <c r="AO285" s="21"/>
      <c r="AQ285" s="20"/>
      <c r="AR285" s="22"/>
      <c r="AS285" s="21"/>
      <c r="AT285" s="21"/>
      <c r="AU285" s="21"/>
      <c r="AW285" s="20"/>
      <c r="AX285" s="22"/>
      <c r="AY285" s="21"/>
      <c r="AZ285" s="21"/>
      <c r="BA285" s="21"/>
      <c r="BC285" s="20"/>
      <c r="BD285" s="22"/>
      <c r="BE285" s="21"/>
      <c r="BF285" s="21"/>
      <c r="BG285" s="21"/>
      <c r="BI285" s="20"/>
      <c r="BJ285" s="22"/>
      <c r="BK285" s="21"/>
      <c r="BL285" s="21"/>
      <c r="BM285" s="21"/>
      <c r="BO285" s="20"/>
      <c r="BP285" s="22"/>
      <c r="BQ285" s="21"/>
      <c r="BR285" s="21"/>
      <c r="BS285" s="21"/>
      <c r="BU285" s="20"/>
      <c r="BV285" s="22"/>
      <c r="BW285" s="21"/>
      <c r="BX285" s="21"/>
      <c r="BY285" s="21"/>
      <c r="CA285" s="20"/>
      <c r="CB285" s="22"/>
      <c r="CC285" s="21"/>
      <c r="CD285" s="21"/>
      <c r="CE285" s="21"/>
      <c r="CG285" s="20"/>
      <c r="CH285" s="22"/>
      <c r="CI285" s="21"/>
      <c r="CJ285" s="21"/>
      <c r="CK285" s="21"/>
      <c r="CM285" s="20"/>
      <c r="CN285" s="22"/>
      <c r="CO285" s="21"/>
      <c r="CP285" s="21"/>
      <c r="CQ285" s="21"/>
      <c r="CS285" s="20"/>
      <c r="CT285" s="22"/>
      <c r="CU285" s="21"/>
      <c r="CV285" s="21"/>
      <c r="CW285" s="21"/>
      <c r="CY285" s="20"/>
      <c r="CZ285" s="22"/>
      <c r="DA285" s="21"/>
      <c r="DB285" s="21"/>
      <c r="DC285" s="21"/>
      <c r="DE285" s="20"/>
      <c r="DF285" s="22"/>
      <c r="DG285" s="21"/>
      <c r="DH285" s="21"/>
      <c r="DI285" s="21"/>
      <c r="DK285" s="20"/>
      <c r="DL285" s="22"/>
      <c r="DM285" s="21"/>
      <c r="DN285" s="21"/>
      <c r="DO285" s="21"/>
      <c r="DQ285" s="20"/>
      <c r="DR285" s="22"/>
      <c r="DS285" s="21"/>
      <c r="DT285" s="21"/>
      <c r="DU285" s="21"/>
      <c r="DW285" s="20"/>
      <c r="DX285" s="22"/>
      <c r="DY285" s="21"/>
      <c r="DZ285" s="21"/>
      <c r="EA285" s="21"/>
      <c r="EC285" s="20"/>
      <c r="ED285" s="22"/>
      <c r="EE285" s="21"/>
      <c r="EF285" s="21"/>
      <c r="EG285" s="21"/>
      <c r="EI285" s="20"/>
      <c r="EJ285" s="22"/>
      <c r="EK285" s="21"/>
      <c r="EL285" s="21"/>
      <c r="EM285" s="21"/>
      <c r="EO285" s="20"/>
      <c r="EP285" s="22"/>
      <c r="EQ285" s="21"/>
      <c r="ER285" s="21"/>
      <c r="ES285" s="21"/>
      <c r="EU285" s="20"/>
      <c r="EV285" s="22"/>
      <c r="EW285" s="21"/>
      <c r="EX285" s="21"/>
      <c r="EY285" s="21"/>
      <c r="FA285" s="20"/>
      <c r="FB285" s="22"/>
      <c r="FC285" s="21"/>
      <c r="FD285" s="21"/>
      <c r="FE285" s="21"/>
      <c r="FG285" s="20"/>
      <c r="FH285" s="22"/>
      <c r="FI285" s="21"/>
      <c r="FJ285" s="21"/>
      <c r="FK285" s="21"/>
      <c r="FM285" s="20"/>
      <c r="FN285" s="22"/>
      <c r="FO285" s="21"/>
      <c r="FP285" s="21"/>
      <c r="FQ285" s="21"/>
      <c r="FS285" s="20"/>
      <c r="FT285" s="22"/>
      <c r="FU285" s="21"/>
      <c r="FV285" s="21"/>
      <c r="FW285" s="21"/>
      <c r="FY285" s="20"/>
      <c r="FZ285" s="22"/>
      <c r="GA285" s="21"/>
      <c r="GB285" s="21"/>
      <c r="GC285" s="21"/>
    </row>
    <row r="286" spans="1:185" x14ac:dyDescent="0.2">
      <c r="A286" s="20"/>
      <c r="B286" s="22"/>
      <c r="C286" s="21"/>
      <c r="D286" s="21"/>
      <c r="E286" s="21"/>
      <c r="G286" s="20"/>
      <c r="H286" s="22"/>
      <c r="I286" s="21"/>
      <c r="J286" s="21"/>
      <c r="K286" s="21"/>
      <c r="M286" s="20"/>
      <c r="N286" s="22"/>
      <c r="O286" s="21"/>
      <c r="P286" s="21"/>
      <c r="Q286" s="21"/>
      <c r="S286" s="20"/>
      <c r="T286" s="22"/>
      <c r="U286" s="21"/>
      <c r="V286" s="21"/>
      <c r="W286" s="21"/>
      <c r="Y286" s="20"/>
      <c r="Z286" s="22"/>
      <c r="AA286" s="21"/>
      <c r="AB286" s="21"/>
      <c r="AC286" s="21"/>
      <c r="AE286" s="20"/>
      <c r="AF286" s="22"/>
      <c r="AG286" s="21"/>
      <c r="AH286" s="21"/>
      <c r="AI286" s="21"/>
      <c r="AK286" s="20"/>
      <c r="AL286" s="22"/>
      <c r="AM286" s="21"/>
      <c r="AN286" s="21"/>
      <c r="AO286" s="21"/>
      <c r="AQ286" s="20"/>
      <c r="AR286" s="22"/>
      <c r="AS286" s="21"/>
      <c r="AT286" s="21"/>
      <c r="AU286" s="21"/>
      <c r="AW286" s="20"/>
      <c r="AX286" s="22"/>
      <c r="AY286" s="21"/>
      <c r="AZ286" s="21"/>
      <c r="BA286" s="21"/>
      <c r="BC286" s="20"/>
      <c r="BD286" s="22"/>
      <c r="BE286" s="21"/>
      <c r="BF286" s="21"/>
      <c r="BG286" s="21"/>
      <c r="BI286" s="20"/>
      <c r="BJ286" s="22"/>
      <c r="BK286" s="21"/>
      <c r="BL286" s="21"/>
      <c r="BM286" s="21"/>
      <c r="BO286" s="20"/>
      <c r="BP286" s="22"/>
      <c r="BQ286" s="21"/>
      <c r="BR286" s="21"/>
      <c r="BS286" s="21"/>
      <c r="BU286" s="20"/>
      <c r="BV286" s="22"/>
      <c r="BW286" s="21"/>
      <c r="BX286" s="21"/>
      <c r="BY286" s="21"/>
      <c r="CA286" s="20"/>
      <c r="CB286" s="22"/>
      <c r="CC286" s="21"/>
      <c r="CD286" s="21"/>
      <c r="CE286" s="21"/>
      <c r="CG286" s="20"/>
      <c r="CH286" s="22"/>
      <c r="CI286" s="21"/>
      <c r="CJ286" s="21"/>
      <c r="CK286" s="21"/>
      <c r="CM286" s="20"/>
      <c r="CN286" s="22"/>
      <c r="CO286" s="21"/>
      <c r="CP286" s="21"/>
      <c r="CQ286" s="21"/>
      <c r="CS286" s="20"/>
      <c r="CT286" s="22"/>
      <c r="CU286" s="21"/>
      <c r="CV286" s="21"/>
      <c r="CW286" s="21"/>
      <c r="CY286" s="20"/>
      <c r="CZ286" s="22"/>
      <c r="DA286" s="21"/>
      <c r="DB286" s="21"/>
      <c r="DC286" s="21"/>
      <c r="DE286" s="20"/>
      <c r="DF286" s="22"/>
      <c r="DG286" s="21"/>
      <c r="DH286" s="21"/>
      <c r="DI286" s="21"/>
      <c r="DK286" s="20"/>
      <c r="DL286" s="22"/>
      <c r="DM286" s="21"/>
      <c r="DN286" s="21"/>
      <c r="DO286" s="21"/>
      <c r="DQ286" s="20"/>
      <c r="DR286" s="22"/>
      <c r="DS286" s="21"/>
      <c r="DT286" s="21"/>
      <c r="DU286" s="21"/>
      <c r="DW286" s="20"/>
      <c r="DX286" s="22"/>
      <c r="DY286" s="21"/>
      <c r="DZ286" s="21"/>
      <c r="EA286" s="21"/>
      <c r="EC286" s="20"/>
      <c r="ED286" s="22"/>
      <c r="EE286" s="21"/>
      <c r="EF286" s="21"/>
      <c r="EG286" s="21"/>
      <c r="EI286" s="20"/>
      <c r="EJ286" s="22"/>
      <c r="EK286" s="21"/>
      <c r="EL286" s="21"/>
      <c r="EM286" s="21"/>
      <c r="EO286" s="20"/>
      <c r="EP286" s="22"/>
      <c r="EQ286" s="21"/>
      <c r="ER286" s="21"/>
      <c r="ES286" s="21"/>
      <c r="EU286" s="20"/>
      <c r="EV286" s="22"/>
      <c r="EW286" s="21"/>
      <c r="EX286" s="21"/>
      <c r="EY286" s="21"/>
      <c r="FA286" s="20"/>
      <c r="FB286" s="22"/>
      <c r="FC286" s="21"/>
      <c r="FD286" s="21"/>
      <c r="FE286" s="21"/>
      <c r="FG286" s="20"/>
      <c r="FH286" s="22"/>
      <c r="FI286" s="21"/>
      <c r="FJ286" s="21"/>
      <c r="FK286" s="21"/>
      <c r="FM286" s="20"/>
      <c r="FN286" s="22"/>
      <c r="FO286" s="21"/>
      <c r="FP286" s="21"/>
      <c r="FQ286" s="21"/>
      <c r="FS286" s="20"/>
      <c r="FT286" s="22"/>
      <c r="FU286" s="21"/>
      <c r="FV286" s="21"/>
      <c r="FW286" s="21"/>
      <c r="FY286" s="20"/>
      <c r="FZ286" s="22"/>
      <c r="GA286" s="21"/>
      <c r="GB286" s="21"/>
      <c r="GC286" s="21"/>
    </row>
    <row r="287" spans="1:185" x14ac:dyDescent="0.2">
      <c r="A287" s="20"/>
      <c r="B287" s="22"/>
      <c r="C287" s="21"/>
      <c r="D287" s="21"/>
      <c r="E287" s="21"/>
      <c r="G287" s="20"/>
      <c r="H287" s="22"/>
      <c r="I287" s="21"/>
      <c r="J287" s="21"/>
      <c r="K287" s="21"/>
      <c r="M287" s="20"/>
      <c r="N287" s="22"/>
      <c r="O287" s="21"/>
      <c r="P287" s="21"/>
      <c r="Q287" s="21"/>
      <c r="S287" s="20"/>
      <c r="T287" s="22"/>
      <c r="U287" s="21"/>
      <c r="V287" s="21"/>
      <c r="W287" s="21"/>
      <c r="Y287" s="20"/>
      <c r="Z287" s="22"/>
      <c r="AA287" s="21"/>
      <c r="AB287" s="21"/>
      <c r="AC287" s="21"/>
      <c r="AE287" s="20"/>
      <c r="AF287" s="22"/>
      <c r="AG287" s="21"/>
      <c r="AH287" s="21"/>
      <c r="AI287" s="21"/>
      <c r="AK287" s="20"/>
      <c r="AL287" s="22"/>
      <c r="AM287" s="21"/>
      <c r="AN287" s="21"/>
      <c r="AO287" s="21"/>
      <c r="AQ287" s="20"/>
      <c r="AR287" s="22"/>
      <c r="AS287" s="21"/>
      <c r="AT287" s="21"/>
      <c r="AU287" s="21"/>
      <c r="AW287" s="20"/>
      <c r="AX287" s="22"/>
      <c r="AY287" s="21"/>
      <c r="AZ287" s="21"/>
      <c r="BA287" s="21"/>
      <c r="BC287" s="20"/>
      <c r="BD287" s="22"/>
      <c r="BE287" s="21"/>
      <c r="BF287" s="21"/>
      <c r="BG287" s="21"/>
      <c r="BI287" s="20"/>
      <c r="BJ287" s="22"/>
      <c r="BK287" s="21"/>
      <c r="BL287" s="21"/>
      <c r="BM287" s="21"/>
      <c r="BO287" s="20"/>
      <c r="BP287" s="22"/>
      <c r="BQ287" s="21"/>
      <c r="BR287" s="21"/>
      <c r="BS287" s="21"/>
      <c r="BU287" s="20"/>
      <c r="BV287" s="22"/>
      <c r="BW287" s="21"/>
      <c r="BX287" s="21"/>
      <c r="BY287" s="21"/>
      <c r="CA287" s="20"/>
      <c r="CB287" s="22"/>
      <c r="CC287" s="21"/>
      <c r="CD287" s="21"/>
      <c r="CE287" s="21"/>
      <c r="CG287" s="20"/>
      <c r="CH287" s="22"/>
      <c r="CI287" s="21"/>
      <c r="CJ287" s="21"/>
      <c r="CK287" s="21"/>
      <c r="CM287" s="20"/>
      <c r="CN287" s="22"/>
      <c r="CO287" s="21"/>
      <c r="CP287" s="21"/>
      <c r="CQ287" s="21"/>
      <c r="CS287" s="20"/>
      <c r="CT287" s="22"/>
      <c r="CU287" s="21"/>
      <c r="CV287" s="21"/>
      <c r="CW287" s="21"/>
      <c r="CY287" s="20"/>
      <c r="CZ287" s="22"/>
      <c r="DA287" s="21"/>
      <c r="DB287" s="21"/>
      <c r="DC287" s="21"/>
      <c r="DE287" s="20"/>
      <c r="DF287" s="22"/>
      <c r="DG287" s="21"/>
      <c r="DH287" s="21"/>
      <c r="DI287" s="21"/>
      <c r="DK287" s="20"/>
      <c r="DL287" s="22"/>
      <c r="DM287" s="21"/>
      <c r="DN287" s="21"/>
      <c r="DO287" s="21"/>
      <c r="DQ287" s="20"/>
      <c r="DR287" s="22"/>
      <c r="DS287" s="21"/>
      <c r="DT287" s="21"/>
      <c r="DU287" s="21"/>
      <c r="DW287" s="20"/>
      <c r="DX287" s="22"/>
      <c r="DY287" s="21"/>
      <c r="DZ287" s="21"/>
      <c r="EA287" s="21"/>
      <c r="EC287" s="20"/>
      <c r="ED287" s="22"/>
      <c r="EE287" s="21"/>
      <c r="EF287" s="21"/>
      <c r="EG287" s="21"/>
      <c r="EI287" s="20"/>
      <c r="EJ287" s="22"/>
      <c r="EK287" s="21"/>
      <c r="EL287" s="21"/>
      <c r="EM287" s="21"/>
      <c r="EO287" s="20"/>
      <c r="EP287" s="22"/>
      <c r="EQ287" s="21"/>
      <c r="ER287" s="21"/>
      <c r="ES287" s="21"/>
      <c r="EU287" s="20"/>
      <c r="EV287" s="22"/>
      <c r="EW287" s="21"/>
      <c r="EX287" s="21"/>
      <c r="EY287" s="21"/>
      <c r="FA287" s="20"/>
      <c r="FB287" s="22"/>
      <c r="FC287" s="21"/>
      <c r="FD287" s="21"/>
      <c r="FE287" s="21"/>
      <c r="FG287" s="20"/>
      <c r="FH287" s="22"/>
      <c r="FI287" s="21"/>
      <c r="FJ287" s="21"/>
      <c r="FK287" s="21"/>
      <c r="FM287" s="20"/>
      <c r="FN287" s="22"/>
      <c r="FO287" s="21"/>
      <c r="FP287" s="21"/>
      <c r="FQ287" s="21"/>
      <c r="FS287" s="20"/>
      <c r="FT287" s="22"/>
      <c r="FU287" s="21"/>
      <c r="FV287" s="21"/>
      <c r="FW287" s="21"/>
      <c r="FY287" s="20"/>
      <c r="FZ287" s="22"/>
      <c r="GA287" s="21"/>
      <c r="GB287" s="21"/>
      <c r="GC287" s="21"/>
    </row>
    <row r="288" spans="1:185" x14ac:dyDescent="0.2">
      <c r="A288" s="20"/>
      <c r="B288" s="22"/>
      <c r="C288" s="21"/>
      <c r="D288" s="21"/>
      <c r="E288" s="21"/>
      <c r="G288" s="20"/>
      <c r="H288" s="22"/>
      <c r="I288" s="21"/>
      <c r="J288" s="21"/>
      <c r="K288" s="21"/>
      <c r="M288" s="20"/>
      <c r="N288" s="22"/>
      <c r="O288" s="21"/>
      <c r="P288" s="21"/>
      <c r="Q288" s="21"/>
      <c r="S288" s="20"/>
      <c r="T288" s="22"/>
      <c r="U288" s="21"/>
      <c r="V288" s="21"/>
      <c r="W288" s="21"/>
      <c r="Y288" s="20"/>
      <c r="Z288" s="22"/>
      <c r="AA288" s="21"/>
      <c r="AB288" s="21"/>
      <c r="AC288" s="21"/>
      <c r="AE288" s="20"/>
      <c r="AF288" s="22"/>
      <c r="AG288" s="21"/>
      <c r="AH288" s="21"/>
      <c r="AI288" s="21"/>
      <c r="AK288" s="20"/>
      <c r="AL288" s="22"/>
      <c r="AM288" s="21"/>
      <c r="AN288" s="21"/>
      <c r="AO288" s="21"/>
      <c r="AQ288" s="20"/>
      <c r="AR288" s="22"/>
      <c r="AS288" s="21"/>
      <c r="AT288" s="21"/>
      <c r="AU288" s="21"/>
      <c r="AW288" s="20"/>
      <c r="AX288" s="22"/>
      <c r="AY288" s="21"/>
      <c r="AZ288" s="21"/>
      <c r="BA288" s="21"/>
      <c r="BC288" s="20"/>
      <c r="BD288" s="22"/>
      <c r="BE288" s="21"/>
      <c r="BF288" s="21"/>
      <c r="BG288" s="21"/>
      <c r="BI288" s="20"/>
      <c r="BJ288" s="22"/>
      <c r="BK288" s="21"/>
      <c r="BL288" s="21"/>
      <c r="BM288" s="21"/>
      <c r="BO288" s="20"/>
      <c r="BP288" s="22"/>
      <c r="BQ288" s="21"/>
      <c r="BR288" s="21"/>
      <c r="BS288" s="21"/>
      <c r="BU288" s="20"/>
      <c r="BV288" s="22"/>
      <c r="BW288" s="21"/>
      <c r="BX288" s="21"/>
      <c r="BY288" s="21"/>
      <c r="CA288" s="20"/>
      <c r="CB288" s="22"/>
      <c r="CC288" s="21"/>
      <c r="CD288" s="21"/>
      <c r="CE288" s="21"/>
      <c r="CG288" s="20"/>
      <c r="CH288" s="22"/>
      <c r="CI288" s="21"/>
      <c r="CJ288" s="21"/>
      <c r="CK288" s="21"/>
      <c r="CM288" s="20"/>
      <c r="CN288" s="22"/>
      <c r="CO288" s="21"/>
      <c r="CP288" s="21"/>
      <c r="CQ288" s="21"/>
      <c r="CS288" s="20"/>
      <c r="CT288" s="22"/>
      <c r="CU288" s="21"/>
      <c r="CV288" s="21"/>
      <c r="CW288" s="21"/>
      <c r="CY288" s="20"/>
      <c r="CZ288" s="22"/>
      <c r="DA288" s="21"/>
      <c r="DB288" s="21"/>
      <c r="DC288" s="21"/>
      <c r="DE288" s="20"/>
      <c r="DF288" s="22"/>
      <c r="DG288" s="21"/>
      <c r="DH288" s="21"/>
      <c r="DI288" s="21"/>
      <c r="DK288" s="20"/>
      <c r="DL288" s="22"/>
      <c r="DM288" s="21"/>
      <c r="DN288" s="21"/>
      <c r="DO288" s="21"/>
      <c r="DQ288" s="20"/>
      <c r="DR288" s="22"/>
      <c r="DS288" s="21"/>
      <c r="DT288" s="21"/>
      <c r="DU288" s="21"/>
      <c r="DW288" s="20"/>
      <c r="DX288" s="22"/>
      <c r="DY288" s="21"/>
      <c r="DZ288" s="21"/>
      <c r="EA288" s="21"/>
      <c r="EC288" s="20"/>
      <c r="ED288" s="22"/>
      <c r="EE288" s="21"/>
      <c r="EF288" s="21"/>
      <c r="EG288" s="21"/>
      <c r="EI288" s="20"/>
      <c r="EJ288" s="22"/>
      <c r="EK288" s="21"/>
      <c r="EL288" s="21"/>
      <c r="EM288" s="21"/>
      <c r="EO288" s="20"/>
      <c r="EP288" s="22"/>
      <c r="EQ288" s="21"/>
      <c r="ER288" s="21"/>
      <c r="ES288" s="21"/>
      <c r="EU288" s="20"/>
      <c r="EV288" s="22"/>
      <c r="EW288" s="21"/>
      <c r="EX288" s="21"/>
      <c r="EY288" s="21"/>
      <c r="FA288" s="20"/>
      <c r="FB288" s="22"/>
      <c r="FC288" s="21"/>
      <c r="FD288" s="21"/>
      <c r="FE288" s="21"/>
      <c r="FG288" s="20"/>
      <c r="FH288" s="22"/>
      <c r="FI288" s="21"/>
      <c r="FJ288" s="21"/>
      <c r="FK288" s="21"/>
      <c r="FM288" s="20"/>
      <c r="FN288" s="22"/>
      <c r="FO288" s="21"/>
      <c r="FP288" s="21"/>
      <c r="FQ288" s="21"/>
      <c r="FS288" s="20"/>
      <c r="FT288" s="22"/>
      <c r="FU288" s="21"/>
      <c r="FV288" s="21"/>
      <c r="FW288" s="21"/>
      <c r="FY288" s="20"/>
      <c r="FZ288" s="22"/>
      <c r="GA288" s="21"/>
      <c r="GB288" s="21"/>
      <c r="GC288" s="21"/>
    </row>
    <row r="289" spans="1:185" x14ac:dyDescent="0.2">
      <c r="A289" s="20"/>
      <c r="B289" s="22"/>
      <c r="C289" s="21"/>
      <c r="D289" s="21"/>
      <c r="E289" s="21"/>
      <c r="G289" s="20"/>
      <c r="H289" s="22"/>
      <c r="I289" s="21"/>
      <c r="J289" s="21"/>
      <c r="K289" s="21"/>
      <c r="M289" s="20"/>
      <c r="N289" s="22"/>
      <c r="O289" s="21"/>
      <c r="P289" s="21"/>
      <c r="Q289" s="21"/>
      <c r="S289" s="20"/>
      <c r="T289" s="22"/>
      <c r="U289" s="21"/>
      <c r="V289" s="21"/>
      <c r="W289" s="21"/>
      <c r="Y289" s="20"/>
      <c r="Z289" s="22"/>
      <c r="AA289" s="21"/>
      <c r="AB289" s="21"/>
      <c r="AC289" s="21"/>
      <c r="AE289" s="20"/>
      <c r="AF289" s="22"/>
      <c r="AG289" s="21"/>
      <c r="AH289" s="21"/>
      <c r="AI289" s="21"/>
      <c r="AK289" s="20"/>
      <c r="AL289" s="22"/>
      <c r="AM289" s="21"/>
      <c r="AN289" s="21"/>
      <c r="AO289" s="21"/>
      <c r="AQ289" s="20"/>
      <c r="AR289" s="22"/>
      <c r="AS289" s="21"/>
      <c r="AT289" s="21"/>
      <c r="AU289" s="21"/>
      <c r="AW289" s="20"/>
      <c r="AX289" s="22"/>
      <c r="AY289" s="21"/>
      <c r="AZ289" s="21"/>
      <c r="BA289" s="21"/>
      <c r="BC289" s="20"/>
      <c r="BD289" s="22"/>
      <c r="BE289" s="21"/>
      <c r="BF289" s="21"/>
      <c r="BG289" s="21"/>
      <c r="BI289" s="20"/>
      <c r="BJ289" s="22"/>
      <c r="BK289" s="21"/>
      <c r="BL289" s="21"/>
      <c r="BM289" s="21"/>
      <c r="BO289" s="20"/>
      <c r="BP289" s="22"/>
      <c r="BQ289" s="21"/>
      <c r="BR289" s="21"/>
      <c r="BS289" s="21"/>
      <c r="BU289" s="20"/>
      <c r="BV289" s="22"/>
      <c r="BW289" s="21"/>
      <c r="BX289" s="21"/>
      <c r="BY289" s="21"/>
      <c r="CA289" s="20"/>
      <c r="CB289" s="22"/>
      <c r="CC289" s="21"/>
      <c r="CD289" s="21"/>
      <c r="CE289" s="21"/>
      <c r="CG289" s="20"/>
      <c r="CH289" s="22"/>
      <c r="CI289" s="21"/>
      <c r="CJ289" s="21"/>
      <c r="CK289" s="21"/>
      <c r="CM289" s="20"/>
      <c r="CN289" s="22"/>
      <c r="CO289" s="21"/>
      <c r="CP289" s="21"/>
      <c r="CQ289" s="21"/>
      <c r="CS289" s="20"/>
      <c r="CT289" s="22"/>
      <c r="CU289" s="21"/>
      <c r="CV289" s="21"/>
      <c r="CW289" s="21"/>
      <c r="CY289" s="20"/>
      <c r="CZ289" s="22"/>
      <c r="DA289" s="21"/>
      <c r="DB289" s="21"/>
      <c r="DC289" s="21"/>
      <c r="DE289" s="20"/>
      <c r="DF289" s="22"/>
      <c r="DG289" s="21"/>
      <c r="DH289" s="21"/>
      <c r="DI289" s="21"/>
      <c r="DK289" s="20"/>
      <c r="DL289" s="22"/>
      <c r="DM289" s="21"/>
      <c r="DN289" s="21"/>
      <c r="DO289" s="21"/>
      <c r="DQ289" s="20"/>
      <c r="DR289" s="22"/>
      <c r="DS289" s="21"/>
      <c r="DT289" s="21"/>
      <c r="DU289" s="21"/>
      <c r="DW289" s="20"/>
      <c r="DX289" s="22"/>
      <c r="DY289" s="21"/>
      <c r="DZ289" s="21"/>
      <c r="EA289" s="21"/>
      <c r="EC289" s="20"/>
      <c r="ED289" s="22"/>
      <c r="EE289" s="21"/>
      <c r="EF289" s="21"/>
      <c r="EG289" s="21"/>
      <c r="EI289" s="20"/>
      <c r="EJ289" s="22"/>
      <c r="EK289" s="21"/>
      <c r="EL289" s="21"/>
      <c r="EM289" s="21"/>
      <c r="EO289" s="20"/>
      <c r="EP289" s="22"/>
      <c r="EQ289" s="21"/>
      <c r="ER289" s="21"/>
      <c r="ES289" s="21"/>
      <c r="EU289" s="20"/>
      <c r="EV289" s="22"/>
      <c r="EW289" s="21"/>
      <c r="EX289" s="21"/>
      <c r="EY289" s="21"/>
      <c r="FA289" s="20"/>
      <c r="FB289" s="22"/>
      <c r="FC289" s="21"/>
      <c r="FD289" s="21"/>
      <c r="FE289" s="21"/>
      <c r="FG289" s="20"/>
      <c r="FH289" s="22"/>
      <c r="FI289" s="21"/>
      <c r="FJ289" s="21"/>
      <c r="FK289" s="21"/>
      <c r="FM289" s="20"/>
      <c r="FN289" s="22"/>
      <c r="FO289" s="21"/>
      <c r="FP289" s="21"/>
      <c r="FQ289" s="21"/>
      <c r="FS289" s="20"/>
      <c r="FT289" s="22"/>
      <c r="FU289" s="21"/>
      <c r="FV289" s="21"/>
      <c r="FW289" s="21"/>
      <c r="FY289" s="20"/>
      <c r="FZ289" s="22"/>
      <c r="GA289" s="21"/>
      <c r="GB289" s="21"/>
      <c r="GC289" s="21"/>
    </row>
    <row r="290" spans="1:185" x14ac:dyDescent="0.2">
      <c r="A290" s="20"/>
      <c r="B290" s="22"/>
      <c r="C290" s="21"/>
      <c r="D290" s="21"/>
      <c r="E290" s="21"/>
      <c r="G290" s="20"/>
      <c r="H290" s="22"/>
      <c r="I290" s="21"/>
      <c r="J290" s="21"/>
      <c r="K290" s="21"/>
      <c r="M290" s="20"/>
      <c r="N290" s="22"/>
      <c r="O290" s="21"/>
      <c r="P290" s="21"/>
      <c r="Q290" s="21"/>
      <c r="S290" s="20"/>
      <c r="T290" s="22"/>
      <c r="U290" s="21"/>
      <c r="V290" s="21"/>
      <c r="W290" s="21"/>
      <c r="Y290" s="20"/>
      <c r="Z290" s="22"/>
      <c r="AA290" s="21"/>
      <c r="AB290" s="21"/>
      <c r="AC290" s="21"/>
      <c r="AE290" s="20"/>
      <c r="AF290" s="22"/>
      <c r="AG290" s="21"/>
      <c r="AH290" s="21"/>
      <c r="AI290" s="21"/>
      <c r="AK290" s="20"/>
      <c r="AL290" s="22"/>
      <c r="AM290" s="21"/>
      <c r="AN290" s="21"/>
      <c r="AO290" s="21"/>
      <c r="AQ290" s="20"/>
      <c r="AR290" s="22"/>
      <c r="AS290" s="21"/>
      <c r="AT290" s="21"/>
      <c r="AU290" s="21"/>
      <c r="AW290" s="20"/>
      <c r="AX290" s="22"/>
      <c r="AY290" s="21"/>
      <c r="AZ290" s="21"/>
      <c r="BA290" s="21"/>
      <c r="BC290" s="20"/>
      <c r="BD290" s="22"/>
      <c r="BE290" s="21"/>
      <c r="BF290" s="21"/>
      <c r="BG290" s="21"/>
      <c r="BI290" s="20"/>
      <c r="BJ290" s="22"/>
      <c r="BK290" s="21"/>
      <c r="BL290" s="21"/>
      <c r="BM290" s="21"/>
      <c r="BO290" s="20"/>
      <c r="BP290" s="22"/>
      <c r="BQ290" s="21"/>
      <c r="BR290" s="21"/>
      <c r="BS290" s="21"/>
      <c r="BU290" s="20"/>
      <c r="BV290" s="22"/>
      <c r="BW290" s="21"/>
      <c r="BX290" s="21"/>
      <c r="BY290" s="21"/>
      <c r="CA290" s="20"/>
      <c r="CB290" s="22"/>
      <c r="CC290" s="21"/>
      <c r="CD290" s="21"/>
      <c r="CE290" s="21"/>
      <c r="CG290" s="20"/>
      <c r="CH290" s="22"/>
      <c r="CI290" s="21"/>
      <c r="CJ290" s="21"/>
      <c r="CK290" s="21"/>
      <c r="CM290" s="20"/>
      <c r="CN290" s="22"/>
      <c r="CO290" s="21"/>
      <c r="CP290" s="21"/>
      <c r="CQ290" s="21"/>
      <c r="CS290" s="20"/>
      <c r="CT290" s="22"/>
      <c r="CU290" s="21"/>
      <c r="CV290" s="21"/>
      <c r="CW290" s="21"/>
      <c r="CY290" s="20"/>
      <c r="CZ290" s="22"/>
      <c r="DA290" s="21"/>
      <c r="DB290" s="21"/>
      <c r="DC290" s="21"/>
      <c r="DE290" s="20"/>
      <c r="DF290" s="22"/>
      <c r="DG290" s="21"/>
      <c r="DH290" s="21"/>
      <c r="DI290" s="21"/>
      <c r="DK290" s="20"/>
      <c r="DL290" s="22"/>
      <c r="DM290" s="21"/>
      <c r="DN290" s="21"/>
      <c r="DO290" s="21"/>
      <c r="DQ290" s="20"/>
      <c r="DR290" s="22"/>
      <c r="DS290" s="21"/>
      <c r="DT290" s="21"/>
      <c r="DU290" s="21"/>
      <c r="DW290" s="20"/>
      <c r="DX290" s="22"/>
      <c r="DY290" s="21"/>
      <c r="DZ290" s="21"/>
      <c r="EA290" s="21"/>
      <c r="EC290" s="20"/>
      <c r="ED290" s="22"/>
      <c r="EE290" s="21"/>
      <c r="EF290" s="21"/>
      <c r="EG290" s="21"/>
      <c r="EI290" s="20"/>
      <c r="EJ290" s="22"/>
      <c r="EK290" s="21"/>
      <c r="EL290" s="21"/>
      <c r="EM290" s="21"/>
      <c r="EO290" s="20"/>
      <c r="EP290" s="22"/>
      <c r="EQ290" s="21"/>
      <c r="ER290" s="21"/>
      <c r="ES290" s="21"/>
      <c r="EU290" s="20"/>
      <c r="EV290" s="22"/>
      <c r="EW290" s="21"/>
      <c r="EX290" s="21"/>
      <c r="EY290" s="21"/>
      <c r="FA290" s="20"/>
      <c r="FB290" s="22"/>
      <c r="FC290" s="21"/>
      <c r="FD290" s="21"/>
      <c r="FE290" s="21"/>
      <c r="FG290" s="20"/>
      <c r="FH290" s="22"/>
      <c r="FI290" s="21"/>
      <c r="FJ290" s="21"/>
      <c r="FK290" s="21"/>
      <c r="FM290" s="20"/>
      <c r="FN290" s="22"/>
      <c r="FO290" s="21"/>
      <c r="FP290" s="21"/>
      <c r="FQ290" s="21"/>
      <c r="FS290" s="20"/>
      <c r="FT290" s="22"/>
      <c r="FU290" s="21"/>
      <c r="FV290" s="21"/>
      <c r="FW290" s="21"/>
      <c r="FY290" s="20"/>
      <c r="FZ290" s="22"/>
      <c r="GA290" s="21"/>
      <c r="GB290" s="21"/>
      <c r="GC290" s="21"/>
    </row>
    <row r="291" spans="1:185" x14ac:dyDescent="0.2">
      <c r="A291" s="20"/>
      <c r="B291" s="22"/>
      <c r="C291" s="21"/>
      <c r="D291" s="21"/>
      <c r="E291" s="21"/>
      <c r="G291" s="20"/>
      <c r="H291" s="22"/>
      <c r="I291" s="21"/>
      <c r="J291" s="21"/>
      <c r="K291" s="21"/>
      <c r="M291" s="20"/>
      <c r="N291" s="22"/>
      <c r="O291" s="21"/>
      <c r="P291" s="21"/>
      <c r="Q291" s="21"/>
      <c r="S291" s="20"/>
      <c r="T291" s="22"/>
      <c r="U291" s="21"/>
      <c r="V291" s="21"/>
      <c r="W291" s="21"/>
      <c r="Y291" s="20"/>
      <c r="Z291" s="22"/>
      <c r="AA291" s="21"/>
      <c r="AB291" s="21"/>
      <c r="AC291" s="21"/>
      <c r="AE291" s="20"/>
      <c r="AF291" s="22"/>
      <c r="AG291" s="21"/>
      <c r="AH291" s="21"/>
      <c r="AI291" s="21"/>
      <c r="AK291" s="20"/>
      <c r="AL291" s="22"/>
      <c r="AM291" s="21"/>
      <c r="AN291" s="21"/>
      <c r="AO291" s="21"/>
      <c r="AQ291" s="20"/>
      <c r="AR291" s="22"/>
      <c r="AS291" s="21"/>
      <c r="AT291" s="21"/>
      <c r="AU291" s="21"/>
      <c r="AW291" s="20"/>
      <c r="AX291" s="22"/>
      <c r="AY291" s="21"/>
      <c r="AZ291" s="21"/>
      <c r="BA291" s="21"/>
      <c r="BC291" s="20"/>
      <c r="BD291" s="22"/>
      <c r="BE291" s="21"/>
      <c r="BF291" s="21"/>
      <c r="BG291" s="21"/>
      <c r="BI291" s="20"/>
      <c r="BJ291" s="22"/>
      <c r="BK291" s="21"/>
      <c r="BL291" s="21"/>
      <c r="BM291" s="21"/>
      <c r="BO291" s="20"/>
      <c r="BP291" s="22"/>
      <c r="BQ291" s="21"/>
      <c r="BR291" s="21"/>
      <c r="BS291" s="21"/>
      <c r="BU291" s="20"/>
      <c r="BV291" s="22"/>
      <c r="BW291" s="21"/>
      <c r="BX291" s="21"/>
      <c r="BY291" s="21"/>
      <c r="CA291" s="20"/>
      <c r="CB291" s="22"/>
      <c r="CC291" s="21"/>
      <c r="CD291" s="21"/>
      <c r="CE291" s="21"/>
      <c r="CG291" s="20"/>
      <c r="CH291" s="22"/>
      <c r="CI291" s="21"/>
      <c r="CJ291" s="21"/>
      <c r="CK291" s="21"/>
      <c r="CM291" s="20"/>
      <c r="CN291" s="22"/>
      <c r="CO291" s="21"/>
      <c r="CP291" s="21"/>
      <c r="CQ291" s="21"/>
      <c r="CS291" s="20"/>
      <c r="CT291" s="22"/>
      <c r="CU291" s="21"/>
      <c r="CV291" s="21"/>
      <c r="CW291" s="21"/>
      <c r="CY291" s="20"/>
      <c r="CZ291" s="22"/>
      <c r="DA291" s="21"/>
      <c r="DB291" s="21"/>
      <c r="DC291" s="21"/>
      <c r="DE291" s="20"/>
      <c r="DF291" s="22"/>
      <c r="DG291" s="21"/>
      <c r="DH291" s="21"/>
      <c r="DI291" s="21"/>
      <c r="DK291" s="20"/>
      <c r="DL291" s="22"/>
      <c r="DM291" s="21"/>
      <c r="DN291" s="21"/>
      <c r="DO291" s="21"/>
      <c r="DQ291" s="20"/>
      <c r="DR291" s="22"/>
      <c r="DS291" s="21"/>
      <c r="DT291" s="21"/>
      <c r="DU291" s="21"/>
      <c r="DW291" s="20"/>
      <c r="DX291" s="22"/>
      <c r="DY291" s="21"/>
      <c r="DZ291" s="21"/>
      <c r="EA291" s="21"/>
      <c r="EC291" s="20"/>
      <c r="ED291" s="22"/>
      <c r="EE291" s="21"/>
      <c r="EF291" s="21"/>
      <c r="EG291" s="21"/>
      <c r="EI291" s="20"/>
      <c r="EJ291" s="22"/>
      <c r="EK291" s="21"/>
      <c r="EL291" s="21"/>
      <c r="EM291" s="21"/>
      <c r="EO291" s="20"/>
      <c r="EP291" s="22"/>
      <c r="EQ291" s="21"/>
      <c r="ER291" s="21"/>
      <c r="ES291" s="21"/>
      <c r="EU291" s="20"/>
      <c r="EV291" s="22"/>
      <c r="EW291" s="21"/>
      <c r="EX291" s="21"/>
      <c r="EY291" s="21"/>
      <c r="FA291" s="20"/>
      <c r="FB291" s="22"/>
      <c r="FC291" s="21"/>
      <c r="FD291" s="21"/>
      <c r="FE291" s="21"/>
      <c r="FG291" s="20"/>
      <c r="FH291" s="22"/>
      <c r="FI291" s="21"/>
      <c r="FJ291" s="21"/>
      <c r="FK291" s="21"/>
      <c r="FM291" s="20"/>
      <c r="FN291" s="22"/>
      <c r="FO291" s="21"/>
      <c r="FP291" s="21"/>
      <c r="FQ291" s="21"/>
      <c r="FS291" s="20"/>
      <c r="FT291" s="22"/>
      <c r="FU291" s="21"/>
      <c r="FV291" s="21"/>
      <c r="FW291" s="21"/>
      <c r="FY291" s="20"/>
      <c r="FZ291" s="22"/>
      <c r="GA291" s="21"/>
      <c r="GB291" s="21"/>
      <c r="GC291" s="21"/>
    </row>
    <row r="292" spans="1:185" x14ac:dyDescent="0.2">
      <c r="A292" s="20"/>
      <c r="B292" s="22"/>
      <c r="C292" s="21"/>
      <c r="D292" s="21"/>
      <c r="E292" s="21"/>
      <c r="G292" s="20"/>
      <c r="H292" s="22"/>
      <c r="I292" s="21"/>
      <c r="J292" s="21"/>
      <c r="K292" s="21"/>
      <c r="M292" s="20"/>
      <c r="N292" s="22"/>
      <c r="O292" s="21"/>
      <c r="P292" s="21"/>
      <c r="Q292" s="21"/>
      <c r="S292" s="20"/>
      <c r="T292" s="22"/>
      <c r="U292" s="21"/>
      <c r="V292" s="21"/>
      <c r="W292" s="21"/>
      <c r="Y292" s="20"/>
      <c r="Z292" s="22"/>
      <c r="AA292" s="21"/>
      <c r="AB292" s="21"/>
      <c r="AC292" s="21"/>
      <c r="AE292" s="20"/>
      <c r="AF292" s="22"/>
      <c r="AG292" s="21"/>
      <c r="AH292" s="21"/>
      <c r="AI292" s="21"/>
      <c r="AK292" s="20"/>
      <c r="AL292" s="22"/>
      <c r="AM292" s="21"/>
      <c r="AN292" s="21"/>
      <c r="AO292" s="21"/>
      <c r="AQ292" s="20"/>
      <c r="AR292" s="22"/>
      <c r="AS292" s="21"/>
      <c r="AT292" s="21"/>
      <c r="AU292" s="21"/>
      <c r="AW292" s="20"/>
      <c r="AX292" s="22"/>
      <c r="AY292" s="21"/>
      <c r="AZ292" s="21"/>
      <c r="BA292" s="21"/>
      <c r="BC292" s="20"/>
      <c r="BD292" s="22"/>
      <c r="BE292" s="21"/>
      <c r="BF292" s="21"/>
      <c r="BG292" s="21"/>
      <c r="BI292" s="20"/>
      <c r="BJ292" s="22"/>
      <c r="BK292" s="21"/>
      <c r="BL292" s="21"/>
      <c r="BM292" s="21"/>
      <c r="BO292" s="20"/>
      <c r="BP292" s="22"/>
      <c r="BQ292" s="21"/>
      <c r="BR292" s="21"/>
      <c r="BS292" s="21"/>
      <c r="BU292" s="20"/>
      <c r="BV292" s="22"/>
      <c r="BW292" s="21"/>
      <c r="BX292" s="21"/>
      <c r="BY292" s="21"/>
      <c r="CA292" s="20"/>
      <c r="CB292" s="22"/>
      <c r="CC292" s="21"/>
      <c r="CD292" s="21"/>
      <c r="CE292" s="21"/>
      <c r="CG292" s="20"/>
      <c r="CH292" s="22"/>
      <c r="CI292" s="21"/>
      <c r="CJ292" s="21"/>
      <c r="CK292" s="21"/>
      <c r="CM292" s="20"/>
      <c r="CN292" s="22"/>
      <c r="CO292" s="21"/>
      <c r="CP292" s="21"/>
      <c r="CQ292" s="21"/>
      <c r="CS292" s="20"/>
      <c r="CT292" s="22"/>
      <c r="CU292" s="21"/>
      <c r="CV292" s="21"/>
      <c r="CW292" s="21"/>
      <c r="CY292" s="20"/>
      <c r="CZ292" s="22"/>
      <c r="DA292" s="21"/>
      <c r="DB292" s="21"/>
      <c r="DC292" s="21"/>
      <c r="DE292" s="20"/>
      <c r="DF292" s="22"/>
      <c r="DG292" s="21"/>
      <c r="DH292" s="21"/>
      <c r="DI292" s="21"/>
      <c r="DK292" s="20"/>
      <c r="DL292" s="22"/>
      <c r="DM292" s="21"/>
      <c r="DN292" s="21"/>
      <c r="DO292" s="21"/>
      <c r="DQ292" s="20"/>
      <c r="DR292" s="22"/>
      <c r="DS292" s="21"/>
      <c r="DT292" s="21"/>
      <c r="DU292" s="21"/>
      <c r="DW292" s="20"/>
      <c r="DX292" s="22"/>
      <c r="DY292" s="21"/>
      <c r="DZ292" s="21"/>
      <c r="EA292" s="21"/>
      <c r="EC292" s="20"/>
      <c r="ED292" s="22"/>
      <c r="EE292" s="21"/>
      <c r="EF292" s="21"/>
      <c r="EG292" s="21"/>
      <c r="EI292" s="20"/>
      <c r="EJ292" s="22"/>
      <c r="EK292" s="21"/>
      <c r="EL292" s="21"/>
      <c r="EM292" s="21"/>
      <c r="EO292" s="20"/>
      <c r="EP292" s="22"/>
      <c r="EQ292" s="21"/>
      <c r="ER292" s="21"/>
      <c r="ES292" s="21"/>
      <c r="EU292" s="20"/>
      <c r="EV292" s="22"/>
      <c r="EW292" s="21"/>
      <c r="EX292" s="21"/>
      <c r="EY292" s="21"/>
      <c r="FA292" s="20"/>
      <c r="FB292" s="22"/>
      <c r="FC292" s="21"/>
      <c r="FD292" s="21"/>
      <c r="FE292" s="21"/>
      <c r="FG292" s="20"/>
      <c r="FH292" s="22"/>
      <c r="FI292" s="21"/>
      <c r="FJ292" s="21"/>
      <c r="FK292" s="21"/>
      <c r="FM292" s="20"/>
      <c r="FN292" s="22"/>
      <c r="FO292" s="21"/>
      <c r="FP292" s="21"/>
      <c r="FQ292" s="21"/>
      <c r="FS292" s="20"/>
      <c r="FT292" s="22"/>
      <c r="FU292" s="21"/>
      <c r="FV292" s="21"/>
      <c r="FW292" s="21"/>
      <c r="FY292" s="20"/>
      <c r="FZ292" s="22"/>
      <c r="GA292" s="21"/>
      <c r="GB292" s="21"/>
      <c r="GC292" s="21"/>
    </row>
    <row r="293" spans="1:185" x14ac:dyDescent="0.2">
      <c r="A293" s="20"/>
      <c r="B293" s="22"/>
      <c r="C293" s="21"/>
      <c r="D293" s="21"/>
      <c r="E293" s="21"/>
      <c r="G293" s="20"/>
      <c r="H293" s="22"/>
      <c r="I293" s="21"/>
      <c r="J293" s="21"/>
      <c r="K293" s="21"/>
      <c r="M293" s="20"/>
      <c r="N293" s="22"/>
      <c r="O293" s="21"/>
      <c r="P293" s="21"/>
      <c r="Q293" s="21"/>
      <c r="S293" s="20"/>
      <c r="T293" s="22"/>
      <c r="U293" s="21"/>
      <c r="V293" s="21"/>
      <c r="W293" s="21"/>
      <c r="Y293" s="20"/>
      <c r="Z293" s="22"/>
      <c r="AA293" s="21"/>
      <c r="AB293" s="21"/>
      <c r="AC293" s="21"/>
      <c r="AE293" s="20"/>
      <c r="AF293" s="22"/>
      <c r="AG293" s="21"/>
      <c r="AH293" s="21"/>
      <c r="AI293" s="21"/>
      <c r="AK293" s="20"/>
      <c r="AL293" s="22"/>
      <c r="AM293" s="21"/>
      <c r="AN293" s="21"/>
      <c r="AO293" s="21"/>
      <c r="AQ293" s="20"/>
      <c r="AR293" s="22"/>
      <c r="AS293" s="21"/>
      <c r="AT293" s="21"/>
      <c r="AU293" s="21"/>
      <c r="AW293" s="20"/>
      <c r="AX293" s="22"/>
      <c r="AY293" s="21"/>
      <c r="AZ293" s="21"/>
      <c r="BA293" s="21"/>
      <c r="BC293" s="20"/>
      <c r="BD293" s="22"/>
      <c r="BE293" s="21"/>
      <c r="BF293" s="21"/>
      <c r="BG293" s="21"/>
      <c r="BI293" s="20"/>
      <c r="BJ293" s="22"/>
      <c r="BK293" s="21"/>
      <c r="BL293" s="21"/>
      <c r="BM293" s="21"/>
      <c r="BO293" s="20"/>
      <c r="BP293" s="22"/>
      <c r="BQ293" s="21"/>
      <c r="BR293" s="21"/>
      <c r="BS293" s="21"/>
      <c r="BU293" s="20"/>
      <c r="BV293" s="22"/>
      <c r="BW293" s="21"/>
      <c r="BX293" s="21"/>
      <c r="BY293" s="21"/>
      <c r="CA293" s="20"/>
      <c r="CB293" s="22"/>
      <c r="CC293" s="21"/>
      <c r="CD293" s="21"/>
      <c r="CE293" s="21"/>
      <c r="CG293" s="20"/>
      <c r="CH293" s="22"/>
      <c r="CI293" s="21"/>
      <c r="CJ293" s="21"/>
      <c r="CK293" s="21"/>
      <c r="CM293" s="20"/>
      <c r="CN293" s="22"/>
      <c r="CO293" s="21"/>
      <c r="CP293" s="21"/>
      <c r="CQ293" s="21"/>
      <c r="CS293" s="20"/>
      <c r="CT293" s="22"/>
      <c r="CU293" s="21"/>
      <c r="CV293" s="21"/>
      <c r="CW293" s="21"/>
      <c r="CY293" s="20"/>
      <c r="CZ293" s="22"/>
      <c r="DA293" s="21"/>
      <c r="DB293" s="21"/>
      <c r="DC293" s="21"/>
      <c r="DE293" s="20"/>
      <c r="DF293" s="22"/>
      <c r="DG293" s="21"/>
      <c r="DH293" s="21"/>
      <c r="DI293" s="21"/>
      <c r="DK293" s="20"/>
      <c r="DL293" s="22"/>
      <c r="DM293" s="21"/>
      <c r="DN293" s="21"/>
      <c r="DO293" s="21"/>
      <c r="DQ293" s="20"/>
      <c r="DR293" s="22"/>
      <c r="DS293" s="21"/>
      <c r="DT293" s="21"/>
      <c r="DU293" s="21"/>
      <c r="DW293" s="20"/>
      <c r="DX293" s="22"/>
      <c r="DY293" s="21"/>
      <c r="DZ293" s="21"/>
      <c r="EA293" s="21"/>
      <c r="EC293" s="20"/>
      <c r="ED293" s="22"/>
      <c r="EE293" s="21"/>
      <c r="EF293" s="21"/>
      <c r="EG293" s="21"/>
      <c r="EI293" s="20"/>
      <c r="EJ293" s="22"/>
      <c r="EK293" s="21"/>
      <c r="EL293" s="21"/>
      <c r="EM293" s="21"/>
      <c r="EO293" s="20"/>
      <c r="EP293" s="22"/>
      <c r="EQ293" s="21"/>
      <c r="ER293" s="21"/>
      <c r="ES293" s="21"/>
      <c r="EU293" s="20"/>
      <c r="EV293" s="22"/>
      <c r="EW293" s="21"/>
      <c r="EX293" s="21"/>
      <c r="EY293" s="21"/>
      <c r="FA293" s="20"/>
      <c r="FB293" s="22"/>
      <c r="FC293" s="21"/>
      <c r="FD293" s="21"/>
      <c r="FE293" s="21"/>
      <c r="FG293" s="20"/>
      <c r="FH293" s="22"/>
      <c r="FI293" s="21"/>
      <c r="FJ293" s="21"/>
      <c r="FK293" s="21"/>
      <c r="FM293" s="20"/>
      <c r="FN293" s="22"/>
      <c r="FO293" s="21"/>
      <c r="FP293" s="21"/>
      <c r="FQ293" s="21"/>
      <c r="FS293" s="20"/>
      <c r="FT293" s="22"/>
      <c r="FU293" s="21"/>
      <c r="FV293" s="21"/>
      <c r="FW293" s="21"/>
      <c r="FY293" s="20"/>
      <c r="FZ293" s="22"/>
      <c r="GA293" s="21"/>
      <c r="GB293" s="21"/>
      <c r="GC293" s="21"/>
    </row>
    <row r="294" spans="1:185" x14ac:dyDescent="0.2">
      <c r="A294" s="20"/>
      <c r="B294" s="22"/>
      <c r="C294" s="21"/>
      <c r="D294" s="21"/>
      <c r="E294" s="21"/>
      <c r="G294" s="20"/>
      <c r="H294" s="22"/>
      <c r="I294" s="21"/>
      <c r="J294" s="21"/>
      <c r="K294" s="21"/>
      <c r="M294" s="20"/>
      <c r="N294" s="22"/>
      <c r="O294" s="21"/>
      <c r="P294" s="21"/>
      <c r="Q294" s="21"/>
      <c r="S294" s="20"/>
      <c r="T294" s="22"/>
      <c r="U294" s="21"/>
      <c r="V294" s="21"/>
      <c r="W294" s="21"/>
      <c r="Y294" s="20"/>
      <c r="Z294" s="22"/>
      <c r="AA294" s="21"/>
      <c r="AB294" s="21"/>
      <c r="AC294" s="21"/>
      <c r="AE294" s="20"/>
      <c r="AF294" s="22"/>
      <c r="AG294" s="21"/>
      <c r="AH294" s="21"/>
      <c r="AI294" s="21"/>
      <c r="AK294" s="20"/>
      <c r="AL294" s="22"/>
      <c r="AM294" s="21"/>
      <c r="AN294" s="21"/>
      <c r="AO294" s="21"/>
      <c r="AQ294" s="20"/>
      <c r="AR294" s="22"/>
      <c r="AS294" s="21"/>
      <c r="AT294" s="21"/>
      <c r="AU294" s="21"/>
      <c r="AW294" s="20"/>
      <c r="AX294" s="22"/>
      <c r="AY294" s="21"/>
      <c r="AZ294" s="21"/>
      <c r="BA294" s="21"/>
      <c r="BC294" s="20"/>
      <c r="BD294" s="22"/>
      <c r="BE294" s="21"/>
      <c r="BF294" s="21"/>
      <c r="BG294" s="21"/>
      <c r="BI294" s="20"/>
      <c r="BJ294" s="22"/>
      <c r="BK294" s="21"/>
      <c r="BL294" s="21"/>
      <c r="BM294" s="21"/>
      <c r="BO294" s="20"/>
      <c r="BP294" s="22"/>
      <c r="BQ294" s="21"/>
      <c r="BR294" s="21"/>
      <c r="BS294" s="21"/>
      <c r="BU294" s="20"/>
      <c r="BV294" s="22"/>
      <c r="BW294" s="21"/>
      <c r="BX294" s="21"/>
      <c r="BY294" s="21"/>
      <c r="CA294" s="20"/>
      <c r="CB294" s="22"/>
      <c r="CC294" s="21"/>
      <c r="CD294" s="21"/>
      <c r="CE294" s="21"/>
      <c r="CG294" s="20"/>
      <c r="CH294" s="22"/>
      <c r="CI294" s="21"/>
      <c r="CJ294" s="21"/>
      <c r="CK294" s="21"/>
      <c r="CM294" s="20"/>
      <c r="CN294" s="22"/>
      <c r="CO294" s="21"/>
      <c r="CP294" s="21"/>
      <c r="CQ294" s="21"/>
      <c r="CS294" s="20"/>
      <c r="CT294" s="22"/>
      <c r="CU294" s="21"/>
      <c r="CV294" s="21"/>
      <c r="CW294" s="21"/>
      <c r="CY294" s="20"/>
      <c r="CZ294" s="22"/>
      <c r="DA294" s="21"/>
      <c r="DB294" s="21"/>
      <c r="DC294" s="21"/>
      <c r="DE294" s="20"/>
      <c r="DF294" s="22"/>
      <c r="DG294" s="21"/>
      <c r="DH294" s="21"/>
      <c r="DI294" s="21"/>
      <c r="DK294" s="20"/>
      <c r="DL294" s="22"/>
      <c r="DM294" s="21"/>
      <c r="DN294" s="21"/>
      <c r="DO294" s="21"/>
      <c r="DQ294" s="20"/>
      <c r="DR294" s="22"/>
      <c r="DS294" s="21"/>
      <c r="DT294" s="21"/>
      <c r="DU294" s="21"/>
      <c r="DW294" s="20"/>
      <c r="DX294" s="22"/>
      <c r="DY294" s="21"/>
      <c r="DZ294" s="21"/>
      <c r="EA294" s="21"/>
      <c r="EC294" s="20"/>
      <c r="ED294" s="22"/>
      <c r="EE294" s="21"/>
      <c r="EF294" s="21"/>
      <c r="EG294" s="21"/>
      <c r="EI294" s="20"/>
      <c r="EJ294" s="22"/>
      <c r="EK294" s="21"/>
      <c r="EL294" s="21"/>
      <c r="EM294" s="21"/>
      <c r="EO294" s="20"/>
      <c r="EP294" s="22"/>
      <c r="EQ294" s="21"/>
      <c r="ER294" s="21"/>
      <c r="ES294" s="21"/>
      <c r="EU294" s="20"/>
      <c r="EV294" s="22"/>
      <c r="EW294" s="21"/>
      <c r="EX294" s="21"/>
      <c r="EY294" s="21"/>
      <c r="FA294" s="20"/>
      <c r="FB294" s="22"/>
      <c r="FC294" s="21"/>
      <c r="FD294" s="21"/>
      <c r="FE294" s="21"/>
      <c r="FG294" s="20"/>
      <c r="FH294" s="22"/>
      <c r="FI294" s="21"/>
      <c r="FJ294" s="21"/>
      <c r="FK294" s="21"/>
      <c r="FM294" s="20"/>
      <c r="FN294" s="22"/>
      <c r="FO294" s="21"/>
      <c r="FP294" s="21"/>
      <c r="FQ294" s="21"/>
      <c r="FS294" s="20"/>
      <c r="FT294" s="22"/>
      <c r="FU294" s="21"/>
      <c r="FV294" s="21"/>
      <c r="FW294" s="21"/>
      <c r="FY294" s="20"/>
      <c r="FZ294" s="22"/>
      <c r="GA294" s="21"/>
      <c r="GB294" s="21"/>
      <c r="GC294" s="21"/>
    </row>
    <row r="295" spans="1:185" x14ac:dyDescent="0.2">
      <c r="A295" s="20"/>
      <c r="B295" s="22"/>
      <c r="C295" s="21"/>
      <c r="D295" s="21"/>
      <c r="E295" s="21"/>
      <c r="G295" s="20"/>
      <c r="H295" s="22"/>
      <c r="I295" s="21"/>
      <c r="J295" s="21"/>
      <c r="K295" s="21"/>
      <c r="M295" s="20"/>
      <c r="N295" s="22"/>
      <c r="O295" s="21"/>
      <c r="P295" s="21"/>
      <c r="Q295" s="21"/>
      <c r="S295" s="20"/>
      <c r="T295" s="22"/>
      <c r="U295" s="21"/>
      <c r="V295" s="21"/>
      <c r="W295" s="21"/>
      <c r="Y295" s="20"/>
      <c r="Z295" s="22"/>
      <c r="AA295" s="21"/>
      <c r="AB295" s="21"/>
      <c r="AC295" s="21"/>
      <c r="AE295" s="20"/>
      <c r="AF295" s="22"/>
      <c r="AG295" s="21"/>
      <c r="AH295" s="21"/>
      <c r="AI295" s="21"/>
      <c r="AK295" s="20"/>
      <c r="AL295" s="22"/>
      <c r="AM295" s="21"/>
      <c r="AN295" s="21"/>
      <c r="AO295" s="21"/>
      <c r="AQ295" s="20"/>
      <c r="AR295" s="22"/>
      <c r="AS295" s="21"/>
      <c r="AT295" s="21"/>
      <c r="AU295" s="21"/>
      <c r="AW295" s="20"/>
      <c r="AX295" s="22"/>
      <c r="AY295" s="21"/>
      <c r="AZ295" s="21"/>
      <c r="BA295" s="21"/>
      <c r="BC295" s="20"/>
      <c r="BD295" s="22"/>
      <c r="BE295" s="21"/>
      <c r="BF295" s="21"/>
      <c r="BG295" s="21"/>
      <c r="BI295" s="20"/>
      <c r="BJ295" s="22"/>
      <c r="BK295" s="21"/>
      <c r="BL295" s="21"/>
      <c r="BM295" s="21"/>
      <c r="BO295" s="20"/>
      <c r="BP295" s="22"/>
      <c r="BQ295" s="21"/>
      <c r="BR295" s="21"/>
      <c r="BS295" s="21"/>
      <c r="BU295" s="20"/>
      <c r="BV295" s="22"/>
      <c r="BW295" s="21"/>
      <c r="BX295" s="21"/>
      <c r="BY295" s="21"/>
      <c r="CA295" s="20"/>
      <c r="CB295" s="22"/>
      <c r="CC295" s="21"/>
      <c r="CD295" s="21"/>
      <c r="CE295" s="21"/>
      <c r="CG295" s="20"/>
      <c r="CH295" s="22"/>
      <c r="CI295" s="21"/>
      <c r="CJ295" s="21"/>
      <c r="CK295" s="21"/>
      <c r="CM295" s="20"/>
      <c r="CN295" s="22"/>
      <c r="CO295" s="21"/>
      <c r="CP295" s="21"/>
      <c r="CQ295" s="21"/>
      <c r="CS295" s="20"/>
      <c r="CT295" s="22"/>
      <c r="CU295" s="21"/>
      <c r="CV295" s="21"/>
      <c r="CW295" s="21"/>
      <c r="CY295" s="20"/>
      <c r="CZ295" s="22"/>
      <c r="DA295" s="21"/>
      <c r="DB295" s="21"/>
      <c r="DC295" s="21"/>
      <c r="DE295" s="20"/>
      <c r="DF295" s="22"/>
      <c r="DG295" s="21"/>
      <c r="DH295" s="21"/>
      <c r="DI295" s="21"/>
      <c r="DK295" s="20"/>
      <c r="DL295" s="22"/>
      <c r="DM295" s="21"/>
      <c r="DN295" s="21"/>
      <c r="DO295" s="21"/>
      <c r="DQ295" s="20"/>
      <c r="DR295" s="22"/>
      <c r="DS295" s="21"/>
      <c r="DT295" s="21"/>
      <c r="DU295" s="21"/>
      <c r="DW295" s="20"/>
      <c r="DX295" s="22"/>
      <c r="DY295" s="21"/>
      <c r="DZ295" s="21"/>
      <c r="EA295" s="21"/>
      <c r="EC295" s="20"/>
      <c r="ED295" s="22"/>
      <c r="EE295" s="21"/>
      <c r="EF295" s="21"/>
      <c r="EG295" s="21"/>
      <c r="EI295" s="20"/>
      <c r="EJ295" s="22"/>
      <c r="EK295" s="21"/>
      <c r="EL295" s="21"/>
      <c r="EM295" s="21"/>
      <c r="EO295" s="20"/>
      <c r="EP295" s="22"/>
      <c r="EQ295" s="21"/>
      <c r="ER295" s="21"/>
      <c r="ES295" s="21"/>
      <c r="EU295" s="20"/>
      <c r="EV295" s="22"/>
      <c r="EW295" s="21"/>
      <c r="EX295" s="21"/>
      <c r="EY295" s="21"/>
      <c r="FA295" s="20"/>
      <c r="FB295" s="22"/>
      <c r="FC295" s="21"/>
      <c r="FD295" s="21"/>
      <c r="FE295" s="21"/>
      <c r="FG295" s="20"/>
      <c r="FH295" s="22"/>
      <c r="FI295" s="21"/>
      <c r="FJ295" s="21"/>
      <c r="FK295" s="21"/>
      <c r="FM295" s="20"/>
      <c r="FN295" s="22"/>
      <c r="FO295" s="21"/>
      <c r="FP295" s="21"/>
      <c r="FQ295" s="21"/>
      <c r="FS295" s="20"/>
      <c r="FT295" s="22"/>
      <c r="FU295" s="21"/>
      <c r="FV295" s="21"/>
      <c r="FW295" s="21"/>
      <c r="FY295" s="20"/>
      <c r="FZ295" s="22"/>
      <c r="GA295" s="21"/>
      <c r="GB295" s="21"/>
      <c r="GC295" s="21"/>
    </row>
    <row r="296" spans="1:185" x14ac:dyDescent="0.2">
      <c r="A296" s="20"/>
      <c r="B296" s="22"/>
      <c r="C296" s="21"/>
      <c r="D296" s="21"/>
      <c r="E296" s="21"/>
      <c r="G296" s="20"/>
      <c r="H296" s="22"/>
      <c r="I296" s="21"/>
      <c r="J296" s="21"/>
      <c r="K296" s="21"/>
      <c r="M296" s="20"/>
      <c r="N296" s="22"/>
      <c r="O296" s="21"/>
      <c r="P296" s="21"/>
      <c r="Q296" s="21"/>
      <c r="S296" s="20"/>
      <c r="T296" s="22"/>
      <c r="U296" s="21"/>
      <c r="V296" s="21"/>
      <c r="W296" s="21"/>
      <c r="Y296" s="20"/>
      <c r="Z296" s="22"/>
      <c r="AA296" s="21"/>
      <c r="AB296" s="21"/>
      <c r="AC296" s="21"/>
      <c r="AE296" s="20"/>
      <c r="AF296" s="22"/>
      <c r="AG296" s="21"/>
      <c r="AH296" s="21"/>
      <c r="AI296" s="21"/>
      <c r="AK296" s="20"/>
      <c r="AL296" s="22"/>
      <c r="AM296" s="21"/>
      <c r="AN296" s="21"/>
      <c r="AO296" s="21"/>
      <c r="AQ296" s="20"/>
      <c r="AR296" s="22"/>
      <c r="AS296" s="21"/>
      <c r="AT296" s="21"/>
      <c r="AU296" s="21"/>
      <c r="AW296" s="20"/>
      <c r="AX296" s="22"/>
      <c r="AY296" s="21"/>
      <c r="AZ296" s="21"/>
      <c r="BA296" s="21"/>
      <c r="BC296" s="20"/>
      <c r="BD296" s="22"/>
      <c r="BE296" s="21"/>
      <c r="BF296" s="21"/>
      <c r="BG296" s="21"/>
      <c r="BI296" s="20"/>
      <c r="BJ296" s="22"/>
      <c r="BK296" s="21"/>
      <c r="BL296" s="21"/>
      <c r="BM296" s="21"/>
      <c r="BO296" s="20"/>
      <c r="BP296" s="22"/>
      <c r="BQ296" s="21"/>
      <c r="BR296" s="21"/>
      <c r="BS296" s="21"/>
      <c r="BU296" s="20"/>
      <c r="BV296" s="22"/>
      <c r="BW296" s="21"/>
      <c r="BX296" s="21"/>
      <c r="BY296" s="21"/>
      <c r="CA296" s="20"/>
      <c r="CB296" s="22"/>
      <c r="CC296" s="21"/>
      <c r="CD296" s="21"/>
      <c r="CE296" s="21"/>
      <c r="CG296" s="20"/>
      <c r="CH296" s="22"/>
      <c r="CI296" s="21"/>
      <c r="CJ296" s="21"/>
      <c r="CK296" s="21"/>
      <c r="CM296" s="20"/>
      <c r="CN296" s="22"/>
      <c r="CO296" s="21"/>
      <c r="CP296" s="21"/>
      <c r="CQ296" s="21"/>
      <c r="CS296" s="20"/>
      <c r="CT296" s="22"/>
      <c r="CU296" s="21"/>
      <c r="CV296" s="21"/>
      <c r="CW296" s="21"/>
      <c r="CY296" s="20"/>
      <c r="CZ296" s="22"/>
      <c r="DA296" s="21"/>
      <c r="DB296" s="21"/>
      <c r="DC296" s="21"/>
      <c r="DE296" s="20"/>
      <c r="DF296" s="22"/>
      <c r="DG296" s="21"/>
      <c r="DH296" s="21"/>
      <c r="DI296" s="21"/>
      <c r="DK296" s="20"/>
      <c r="DL296" s="22"/>
      <c r="DM296" s="21"/>
      <c r="DN296" s="21"/>
      <c r="DO296" s="21"/>
      <c r="DQ296" s="20"/>
      <c r="DR296" s="22"/>
      <c r="DS296" s="21"/>
      <c r="DT296" s="21"/>
      <c r="DU296" s="21"/>
      <c r="DW296" s="20"/>
      <c r="DX296" s="22"/>
      <c r="DY296" s="21"/>
      <c r="DZ296" s="21"/>
      <c r="EA296" s="21"/>
      <c r="EC296" s="20"/>
      <c r="ED296" s="22"/>
      <c r="EE296" s="21"/>
      <c r="EF296" s="21"/>
      <c r="EG296" s="21"/>
      <c r="EI296" s="20"/>
      <c r="EJ296" s="22"/>
      <c r="EK296" s="21"/>
      <c r="EL296" s="21"/>
      <c r="EM296" s="21"/>
      <c r="EO296" s="20"/>
      <c r="EP296" s="22"/>
      <c r="EQ296" s="21"/>
      <c r="ER296" s="21"/>
      <c r="ES296" s="21"/>
      <c r="EU296" s="20"/>
      <c r="EV296" s="22"/>
      <c r="EW296" s="21"/>
      <c r="EX296" s="21"/>
      <c r="EY296" s="21"/>
      <c r="FA296" s="20"/>
      <c r="FB296" s="22"/>
      <c r="FC296" s="21"/>
      <c r="FD296" s="21"/>
      <c r="FE296" s="21"/>
      <c r="FG296" s="20"/>
      <c r="FH296" s="22"/>
      <c r="FI296" s="21"/>
      <c r="FJ296" s="21"/>
      <c r="FK296" s="21"/>
      <c r="FM296" s="20"/>
      <c r="FN296" s="22"/>
      <c r="FO296" s="21"/>
      <c r="FP296" s="21"/>
      <c r="FQ296" s="21"/>
      <c r="FS296" s="20"/>
      <c r="FT296" s="22"/>
      <c r="FU296" s="21"/>
      <c r="FV296" s="21"/>
      <c r="FW296" s="21"/>
      <c r="FY296" s="20"/>
      <c r="FZ296" s="22"/>
      <c r="GA296" s="21"/>
      <c r="GB296" s="21"/>
      <c r="GC296" s="21"/>
    </row>
    <row r="297" spans="1:185" x14ac:dyDescent="0.2">
      <c r="A297" s="20"/>
      <c r="B297" s="22"/>
      <c r="C297" s="21"/>
      <c r="D297" s="21"/>
      <c r="E297" s="21"/>
      <c r="G297" s="20"/>
      <c r="H297" s="22"/>
      <c r="I297" s="21"/>
      <c r="J297" s="21"/>
      <c r="K297" s="21"/>
      <c r="M297" s="20"/>
      <c r="N297" s="22"/>
      <c r="O297" s="21"/>
      <c r="P297" s="21"/>
      <c r="Q297" s="21"/>
      <c r="S297" s="20"/>
      <c r="T297" s="22"/>
      <c r="U297" s="21"/>
      <c r="V297" s="21"/>
      <c r="W297" s="21"/>
      <c r="Y297" s="20"/>
      <c r="Z297" s="22"/>
      <c r="AA297" s="21"/>
      <c r="AB297" s="21"/>
      <c r="AC297" s="21"/>
      <c r="AE297" s="20"/>
      <c r="AF297" s="22"/>
      <c r="AG297" s="21"/>
      <c r="AH297" s="21"/>
      <c r="AI297" s="21"/>
      <c r="AK297" s="20"/>
      <c r="AL297" s="22"/>
      <c r="AM297" s="21"/>
      <c r="AN297" s="21"/>
      <c r="AO297" s="21"/>
      <c r="AQ297" s="20"/>
      <c r="AR297" s="22"/>
      <c r="AS297" s="21"/>
      <c r="AT297" s="21"/>
      <c r="AU297" s="21"/>
      <c r="AW297" s="20"/>
      <c r="AX297" s="22"/>
      <c r="AY297" s="21"/>
      <c r="AZ297" s="21"/>
      <c r="BA297" s="21"/>
      <c r="BC297" s="20"/>
      <c r="BD297" s="22"/>
      <c r="BE297" s="21"/>
      <c r="BF297" s="21"/>
      <c r="BG297" s="21"/>
      <c r="BI297" s="20"/>
      <c r="BJ297" s="22"/>
      <c r="BK297" s="21"/>
      <c r="BL297" s="21"/>
      <c r="BM297" s="21"/>
      <c r="BO297" s="20"/>
      <c r="BP297" s="22"/>
      <c r="BQ297" s="21"/>
      <c r="BR297" s="21"/>
      <c r="BS297" s="21"/>
      <c r="BU297" s="20"/>
      <c r="BV297" s="22"/>
      <c r="BW297" s="21"/>
      <c r="BX297" s="21"/>
      <c r="BY297" s="21"/>
      <c r="CA297" s="20"/>
      <c r="CB297" s="22"/>
      <c r="CC297" s="21"/>
      <c r="CD297" s="21"/>
      <c r="CE297" s="21"/>
      <c r="CG297" s="20"/>
      <c r="CH297" s="22"/>
      <c r="CI297" s="21"/>
      <c r="CJ297" s="21"/>
      <c r="CK297" s="21"/>
      <c r="CM297" s="20"/>
      <c r="CN297" s="22"/>
      <c r="CO297" s="21"/>
      <c r="CP297" s="21"/>
      <c r="CQ297" s="21"/>
      <c r="CS297" s="20"/>
      <c r="CT297" s="22"/>
      <c r="CU297" s="21"/>
      <c r="CV297" s="21"/>
      <c r="CW297" s="21"/>
      <c r="CY297" s="20"/>
      <c r="CZ297" s="22"/>
      <c r="DA297" s="21"/>
      <c r="DB297" s="21"/>
      <c r="DC297" s="21"/>
      <c r="DE297" s="20"/>
      <c r="DF297" s="22"/>
      <c r="DG297" s="21"/>
      <c r="DH297" s="21"/>
      <c r="DI297" s="21"/>
      <c r="DK297" s="20"/>
      <c r="DL297" s="22"/>
      <c r="DM297" s="21"/>
      <c r="DN297" s="21"/>
      <c r="DO297" s="21"/>
      <c r="DQ297" s="20"/>
      <c r="DR297" s="22"/>
      <c r="DS297" s="21"/>
      <c r="DT297" s="21"/>
      <c r="DU297" s="21"/>
      <c r="DW297" s="20"/>
      <c r="DX297" s="22"/>
      <c r="DY297" s="21"/>
      <c r="DZ297" s="21"/>
      <c r="EA297" s="21"/>
      <c r="EC297" s="20"/>
      <c r="ED297" s="22"/>
      <c r="EE297" s="21"/>
      <c r="EF297" s="21"/>
      <c r="EG297" s="21"/>
      <c r="EI297" s="20"/>
      <c r="EJ297" s="22"/>
      <c r="EK297" s="21"/>
      <c r="EL297" s="21"/>
      <c r="EM297" s="21"/>
      <c r="EO297" s="20"/>
      <c r="EP297" s="22"/>
      <c r="EQ297" s="21"/>
      <c r="ER297" s="21"/>
      <c r="ES297" s="21"/>
      <c r="EU297" s="20"/>
      <c r="EV297" s="22"/>
      <c r="EW297" s="21"/>
      <c r="EX297" s="21"/>
      <c r="EY297" s="21"/>
      <c r="FA297" s="20"/>
      <c r="FB297" s="22"/>
      <c r="FC297" s="21"/>
      <c r="FD297" s="21"/>
      <c r="FE297" s="21"/>
      <c r="FG297" s="20"/>
      <c r="FH297" s="22"/>
      <c r="FI297" s="21"/>
      <c r="FJ297" s="21"/>
      <c r="FK297" s="21"/>
      <c r="FM297" s="20"/>
      <c r="FN297" s="22"/>
      <c r="FO297" s="21"/>
      <c r="FP297" s="21"/>
      <c r="FQ297" s="21"/>
      <c r="FS297" s="20"/>
      <c r="FT297" s="22"/>
      <c r="FU297" s="21"/>
      <c r="FV297" s="21"/>
      <c r="FW297" s="21"/>
      <c r="FY297" s="20"/>
      <c r="FZ297" s="22"/>
      <c r="GA297" s="21"/>
      <c r="GB297" s="21"/>
      <c r="GC297" s="21"/>
    </row>
    <row r="298" spans="1:185" x14ac:dyDescent="0.2">
      <c r="A298" s="20"/>
      <c r="B298" s="22"/>
      <c r="C298" s="21"/>
      <c r="D298" s="21"/>
      <c r="E298" s="21"/>
      <c r="G298" s="20"/>
      <c r="H298" s="22"/>
      <c r="I298" s="21"/>
      <c r="J298" s="21"/>
      <c r="K298" s="21"/>
      <c r="M298" s="20"/>
      <c r="N298" s="22"/>
      <c r="O298" s="21"/>
      <c r="P298" s="21"/>
      <c r="Q298" s="21"/>
      <c r="S298" s="20"/>
      <c r="T298" s="22"/>
      <c r="U298" s="21"/>
      <c r="V298" s="21"/>
      <c r="W298" s="21"/>
      <c r="Y298" s="20"/>
      <c r="Z298" s="22"/>
      <c r="AA298" s="21"/>
      <c r="AB298" s="21"/>
      <c r="AC298" s="21"/>
      <c r="AE298" s="20"/>
      <c r="AF298" s="22"/>
      <c r="AG298" s="21"/>
      <c r="AH298" s="21"/>
      <c r="AI298" s="21"/>
      <c r="AK298" s="20"/>
      <c r="AL298" s="22"/>
      <c r="AM298" s="21"/>
      <c r="AN298" s="21"/>
      <c r="AO298" s="21"/>
      <c r="AQ298" s="20"/>
      <c r="AR298" s="22"/>
      <c r="AS298" s="21"/>
      <c r="AT298" s="21"/>
      <c r="AU298" s="21"/>
      <c r="AW298" s="20"/>
      <c r="AX298" s="22"/>
      <c r="AY298" s="21"/>
      <c r="AZ298" s="21"/>
      <c r="BA298" s="21"/>
      <c r="BC298" s="20"/>
      <c r="BD298" s="22"/>
      <c r="BE298" s="21"/>
      <c r="BF298" s="21"/>
      <c r="BG298" s="21"/>
      <c r="BI298" s="20"/>
      <c r="BJ298" s="22"/>
      <c r="BK298" s="21"/>
      <c r="BL298" s="21"/>
      <c r="BM298" s="21"/>
      <c r="BO298" s="20"/>
      <c r="BP298" s="22"/>
      <c r="BQ298" s="21"/>
      <c r="BR298" s="21"/>
      <c r="BS298" s="21"/>
      <c r="BU298" s="20"/>
      <c r="BV298" s="22"/>
      <c r="BW298" s="21"/>
      <c r="BX298" s="21"/>
      <c r="BY298" s="21"/>
      <c r="CA298" s="20"/>
      <c r="CB298" s="22"/>
      <c r="CC298" s="21"/>
      <c r="CD298" s="21"/>
      <c r="CE298" s="21"/>
      <c r="CG298" s="20"/>
      <c r="CH298" s="22"/>
      <c r="CI298" s="21"/>
      <c r="CJ298" s="21"/>
      <c r="CK298" s="21"/>
      <c r="CM298" s="20"/>
      <c r="CN298" s="22"/>
      <c r="CO298" s="21"/>
      <c r="CP298" s="21"/>
      <c r="CQ298" s="21"/>
      <c r="CS298" s="20"/>
      <c r="CT298" s="22"/>
      <c r="CU298" s="21"/>
      <c r="CV298" s="21"/>
      <c r="CW298" s="21"/>
      <c r="CY298" s="20"/>
      <c r="CZ298" s="22"/>
      <c r="DA298" s="21"/>
      <c r="DB298" s="21"/>
      <c r="DC298" s="21"/>
      <c r="DE298" s="20"/>
      <c r="DF298" s="22"/>
      <c r="DG298" s="21"/>
      <c r="DH298" s="21"/>
      <c r="DI298" s="21"/>
      <c r="DK298" s="20"/>
      <c r="DL298" s="22"/>
      <c r="DM298" s="21"/>
      <c r="DN298" s="21"/>
      <c r="DO298" s="21"/>
      <c r="DQ298" s="20"/>
      <c r="DR298" s="22"/>
      <c r="DS298" s="21"/>
      <c r="DT298" s="21"/>
      <c r="DU298" s="21"/>
      <c r="DW298" s="20"/>
      <c r="DX298" s="22"/>
      <c r="DY298" s="21"/>
      <c r="DZ298" s="21"/>
      <c r="EA298" s="21"/>
      <c r="EC298" s="20"/>
      <c r="ED298" s="22"/>
      <c r="EE298" s="21"/>
      <c r="EF298" s="21"/>
      <c r="EG298" s="21"/>
      <c r="EI298" s="20"/>
      <c r="EJ298" s="22"/>
      <c r="EK298" s="21"/>
      <c r="EL298" s="21"/>
      <c r="EM298" s="21"/>
      <c r="EO298" s="20"/>
      <c r="EP298" s="22"/>
      <c r="EQ298" s="21"/>
      <c r="ER298" s="21"/>
      <c r="ES298" s="21"/>
      <c r="EU298" s="20"/>
      <c r="EV298" s="22"/>
      <c r="EW298" s="21"/>
      <c r="EX298" s="21"/>
      <c r="EY298" s="21"/>
      <c r="FA298" s="20"/>
      <c r="FB298" s="22"/>
      <c r="FC298" s="21"/>
      <c r="FD298" s="21"/>
      <c r="FE298" s="21"/>
      <c r="FG298" s="20"/>
      <c r="FH298" s="22"/>
      <c r="FI298" s="21"/>
      <c r="FJ298" s="21"/>
      <c r="FK298" s="21"/>
      <c r="FM298" s="20"/>
      <c r="FN298" s="22"/>
      <c r="FO298" s="21"/>
      <c r="FP298" s="21"/>
      <c r="FQ298" s="21"/>
      <c r="FS298" s="20"/>
      <c r="FT298" s="22"/>
      <c r="FU298" s="21"/>
      <c r="FV298" s="21"/>
      <c r="FW298" s="21"/>
      <c r="FY298" s="20"/>
      <c r="FZ298" s="22"/>
      <c r="GA298" s="21"/>
      <c r="GB298" s="21"/>
      <c r="GC298" s="21"/>
    </row>
    <row r="299" spans="1:185" x14ac:dyDescent="0.2">
      <c r="A299" s="20"/>
      <c r="B299" s="22"/>
      <c r="C299" s="21"/>
      <c r="D299" s="21"/>
      <c r="E299" s="21"/>
      <c r="G299" s="20"/>
      <c r="H299" s="22"/>
      <c r="I299" s="21"/>
      <c r="J299" s="21"/>
      <c r="K299" s="21"/>
      <c r="M299" s="20"/>
      <c r="N299" s="22"/>
      <c r="O299" s="21"/>
      <c r="P299" s="21"/>
      <c r="Q299" s="21"/>
      <c r="S299" s="20"/>
      <c r="T299" s="22"/>
      <c r="U299" s="21"/>
      <c r="V299" s="21"/>
      <c r="W299" s="21"/>
      <c r="Y299" s="20"/>
      <c r="Z299" s="22"/>
      <c r="AA299" s="21"/>
      <c r="AB299" s="21"/>
      <c r="AC299" s="21"/>
      <c r="AE299" s="20"/>
      <c r="AF299" s="22"/>
      <c r="AG299" s="21"/>
      <c r="AH299" s="21"/>
      <c r="AI299" s="21"/>
      <c r="AK299" s="20"/>
      <c r="AL299" s="22"/>
      <c r="AM299" s="21"/>
      <c r="AN299" s="21"/>
      <c r="AO299" s="21"/>
      <c r="AQ299" s="20"/>
      <c r="AR299" s="22"/>
      <c r="AS299" s="21"/>
      <c r="AT299" s="21"/>
      <c r="AU299" s="21"/>
      <c r="AW299" s="20"/>
      <c r="AX299" s="22"/>
      <c r="AY299" s="21"/>
      <c r="AZ299" s="21"/>
      <c r="BA299" s="21"/>
      <c r="BC299" s="20"/>
      <c r="BD299" s="22"/>
      <c r="BE299" s="21"/>
      <c r="BF299" s="21"/>
      <c r="BG299" s="21"/>
      <c r="BI299" s="20"/>
      <c r="BJ299" s="22"/>
      <c r="BK299" s="21"/>
      <c r="BL299" s="21"/>
      <c r="BM299" s="21"/>
      <c r="BO299" s="20"/>
      <c r="BP299" s="22"/>
      <c r="BQ299" s="21"/>
      <c r="BR299" s="21"/>
      <c r="BS299" s="21"/>
      <c r="BU299" s="20"/>
      <c r="BV299" s="22"/>
      <c r="BW299" s="21"/>
      <c r="BX299" s="21"/>
      <c r="BY299" s="21"/>
      <c r="CA299" s="20"/>
      <c r="CB299" s="22"/>
      <c r="CC299" s="21"/>
      <c r="CD299" s="21"/>
      <c r="CE299" s="21"/>
      <c r="CG299" s="20"/>
      <c r="CH299" s="22"/>
      <c r="CI299" s="21"/>
      <c r="CJ299" s="21"/>
      <c r="CK299" s="21"/>
      <c r="CM299" s="20"/>
      <c r="CN299" s="22"/>
      <c r="CO299" s="21"/>
      <c r="CP299" s="21"/>
      <c r="CQ299" s="21"/>
      <c r="CS299" s="20"/>
      <c r="CT299" s="22"/>
      <c r="CU299" s="21"/>
      <c r="CV299" s="21"/>
      <c r="CW299" s="21"/>
      <c r="CY299" s="20"/>
      <c r="CZ299" s="22"/>
      <c r="DA299" s="21"/>
      <c r="DB299" s="21"/>
      <c r="DC299" s="21"/>
      <c r="DE299" s="20"/>
      <c r="DF299" s="22"/>
      <c r="DG299" s="21"/>
      <c r="DH299" s="21"/>
      <c r="DI299" s="21"/>
      <c r="DK299" s="20"/>
      <c r="DL299" s="22"/>
      <c r="DM299" s="21"/>
      <c r="DN299" s="21"/>
      <c r="DO299" s="21"/>
      <c r="DQ299" s="20"/>
      <c r="DR299" s="22"/>
      <c r="DS299" s="21"/>
      <c r="DT299" s="21"/>
      <c r="DU299" s="21"/>
      <c r="DW299" s="20"/>
      <c r="DX299" s="22"/>
      <c r="DY299" s="21"/>
      <c r="DZ299" s="21"/>
      <c r="EA299" s="21"/>
      <c r="EC299" s="20"/>
      <c r="ED299" s="22"/>
      <c r="EE299" s="21"/>
      <c r="EF299" s="21"/>
      <c r="EG299" s="21"/>
      <c r="EI299" s="20"/>
      <c r="EJ299" s="22"/>
      <c r="EK299" s="21"/>
      <c r="EL299" s="21"/>
      <c r="EM299" s="21"/>
      <c r="EO299" s="20"/>
      <c r="EP299" s="22"/>
      <c r="EQ299" s="21"/>
      <c r="ER299" s="21"/>
      <c r="ES299" s="21"/>
      <c r="EU299" s="20"/>
      <c r="EV299" s="22"/>
      <c r="EW299" s="21"/>
      <c r="EX299" s="21"/>
      <c r="EY299" s="21"/>
      <c r="FA299" s="20"/>
      <c r="FB299" s="22"/>
      <c r="FC299" s="21"/>
      <c r="FD299" s="21"/>
      <c r="FE299" s="21"/>
      <c r="FG299" s="20"/>
      <c r="FH299" s="22"/>
      <c r="FI299" s="21"/>
      <c r="FJ299" s="21"/>
      <c r="FK299" s="21"/>
      <c r="FM299" s="20"/>
      <c r="FN299" s="22"/>
      <c r="FO299" s="21"/>
      <c r="FP299" s="21"/>
      <c r="FQ299" s="21"/>
      <c r="FS299" s="20"/>
      <c r="FT299" s="22"/>
      <c r="FU299" s="21"/>
      <c r="FV299" s="21"/>
      <c r="FW299" s="21"/>
      <c r="FY299" s="20"/>
      <c r="FZ299" s="22"/>
      <c r="GA299" s="21"/>
      <c r="GB299" s="21"/>
      <c r="GC299" s="21"/>
    </row>
    <row r="300" spans="1:185" x14ac:dyDescent="0.2">
      <c r="A300" s="20"/>
      <c r="B300" s="22"/>
      <c r="C300" s="21"/>
      <c r="D300" s="21"/>
      <c r="E300" s="21"/>
      <c r="G300" s="20"/>
      <c r="H300" s="22"/>
      <c r="I300" s="21"/>
      <c r="J300" s="21"/>
      <c r="K300" s="21"/>
      <c r="M300" s="20"/>
      <c r="N300" s="22"/>
      <c r="O300" s="21"/>
      <c r="P300" s="21"/>
      <c r="Q300" s="21"/>
      <c r="S300" s="20"/>
      <c r="T300" s="22"/>
      <c r="U300" s="21"/>
      <c r="V300" s="21"/>
      <c r="W300" s="21"/>
      <c r="Y300" s="20"/>
      <c r="Z300" s="22"/>
      <c r="AA300" s="21"/>
      <c r="AB300" s="21"/>
      <c r="AC300" s="21"/>
      <c r="AE300" s="20"/>
      <c r="AF300" s="22"/>
      <c r="AG300" s="21"/>
      <c r="AH300" s="21"/>
      <c r="AI300" s="21"/>
      <c r="AK300" s="20"/>
      <c r="AL300" s="22"/>
      <c r="AM300" s="21"/>
      <c r="AN300" s="21"/>
      <c r="AO300" s="21"/>
      <c r="AQ300" s="20"/>
      <c r="AR300" s="22"/>
      <c r="AS300" s="21"/>
      <c r="AT300" s="21"/>
      <c r="AU300" s="21"/>
      <c r="AW300" s="20"/>
      <c r="AX300" s="22"/>
      <c r="AY300" s="21"/>
      <c r="AZ300" s="21"/>
      <c r="BA300" s="21"/>
      <c r="BC300" s="20"/>
      <c r="BD300" s="22"/>
      <c r="BE300" s="21"/>
      <c r="BF300" s="21"/>
      <c r="BG300" s="21"/>
      <c r="BI300" s="20"/>
      <c r="BJ300" s="22"/>
      <c r="BK300" s="21"/>
      <c r="BL300" s="21"/>
      <c r="BM300" s="21"/>
      <c r="BO300" s="20"/>
      <c r="BP300" s="22"/>
      <c r="BQ300" s="21"/>
      <c r="BR300" s="21"/>
      <c r="BS300" s="21"/>
      <c r="BU300" s="20"/>
      <c r="BV300" s="22"/>
      <c r="BW300" s="21"/>
      <c r="BX300" s="21"/>
      <c r="BY300" s="21"/>
      <c r="CA300" s="20"/>
      <c r="CB300" s="22"/>
      <c r="CC300" s="21"/>
      <c r="CD300" s="21"/>
      <c r="CE300" s="21"/>
      <c r="CG300" s="20"/>
      <c r="CH300" s="22"/>
      <c r="CI300" s="21"/>
      <c r="CJ300" s="21"/>
      <c r="CK300" s="21"/>
      <c r="CM300" s="20"/>
      <c r="CN300" s="22"/>
      <c r="CO300" s="21"/>
      <c r="CP300" s="21"/>
      <c r="CQ300" s="21"/>
      <c r="CS300" s="20"/>
      <c r="CT300" s="22"/>
      <c r="CU300" s="21"/>
      <c r="CV300" s="21"/>
      <c r="CW300" s="21"/>
      <c r="CY300" s="20"/>
      <c r="CZ300" s="22"/>
      <c r="DA300" s="21"/>
      <c r="DB300" s="21"/>
      <c r="DC300" s="21"/>
      <c r="DE300" s="20"/>
      <c r="DF300" s="22"/>
      <c r="DG300" s="21"/>
      <c r="DH300" s="21"/>
      <c r="DI300" s="21"/>
      <c r="DK300" s="20"/>
      <c r="DL300" s="22"/>
      <c r="DM300" s="21"/>
      <c r="DN300" s="21"/>
      <c r="DO300" s="21"/>
      <c r="DQ300" s="20"/>
      <c r="DR300" s="22"/>
      <c r="DS300" s="21"/>
      <c r="DT300" s="21"/>
      <c r="DU300" s="21"/>
      <c r="DW300" s="20"/>
      <c r="DX300" s="22"/>
      <c r="DY300" s="21"/>
      <c r="DZ300" s="21"/>
      <c r="EA300" s="21"/>
      <c r="EC300" s="20"/>
      <c r="ED300" s="22"/>
      <c r="EE300" s="21"/>
      <c r="EF300" s="21"/>
      <c r="EG300" s="21"/>
      <c r="EI300" s="20"/>
      <c r="EJ300" s="22"/>
      <c r="EK300" s="21"/>
      <c r="EL300" s="21"/>
      <c r="EM300" s="21"/>
      <c r="EO300" s="20"/>
      <c r="EP300" s="22"/>
      <c r="EQ300" s="21"/>
      <c r="ER300" s="21"/>
      <c r="ES300" s="21"/>
      <c r="EU300" s="20"/>
      <c r="EV300" s="22"/>
      <c r="EW300" s="21"/>
      <c r="EX300" s="21"/>
      <c r="EY300" s="21"/>
      <c r="FA300" s="20"/>
      <c r="FB300" s="22"/>
      <c r="FC300" s="21"/>
      <c r="FD300" s="21"/>
      <c r="FE300" s="21"/>
      <c r="FG300" s="20"/>
      <c r="FH300" s="22"/>
      <c r="FI300" s="21"/>
      <c r="FJ300" s="21"/>
      <c r="FK300" s="21"/>
      <c r="FM300" s="20"/>
      <c r="FN300" s="22"/>
      <c r="FO300" s="21"/>
      <c r="FP300" s="21"/>
      <c r="FQ300" s="21"/>
      <c r="FS300" s="20"/>
      <c r="FT300" s="22"/>
      <c r="FU300" s="21"/>
      <c r="FV300" s="21"/>
      <c r="FW300" s="21"/>
      <c r="FY300" s="20"/>
      <c r="FZ300" s="22"/>
      <c r="GA300" s="21"/>
      <c r="GB300" s="21"/>
      <c r="GC300" s="21"/>
    </row>
    <row r="301" spans="1:185" x14ac:dyDescent="0.2">
      <c r="A301" s="20"/>
      <c r="B301" s="22"/>
      <c r="C301" s="21"/>
      <c r="D301" s="21"/>
      <c r="E301" s="21"/>
      <c r="G301" s="20"/>
      <c r="H301" s="22"/>
      <c r="I301" s="21"/>
      <c r="J301" s="21"/>
      <c r="K301" s="21"/>
      <c r="M301" s="20"/>
      <c r="N301" s="22"/>
      <c r="O301" s="21"/>
      <c r="P301" s="21"/>
      <c r="Q301" s="21"/>
      <c r="S301" s="20"/>
      <c r="T301" s="22"/>
      <c r="U301" s="21"/>
      <c r="V301" s="21"/>
      <c r="W301" s="21"/>
      <c r="Y301" s="20"/>
      <c r="Z301" s="22"/>
      <c r="AA301" s="21"/>
      <c r="AB301" s="21"/>
      <c r="AC301" s="21"/>
      <c r="AE301" s="20"/>
      <c r="AF301" s="22"/>
      <c r="AG301" s="21"/>
      <c r="AH301" s="21"/>
      <c r="AI301" s="21"/>
      <c r="AK301" s="20"/>
      <c r="AL301" s="22"/>
      <c r="AM301" s="21"/>
      <c r="AN301" s="21"/>
      <c r="AO301" s="21"/>
      <c r="AQ301" s="20"/>
      <c r="AR301" s="22"/>
      <c r="AS301" s="21"/>
      <c r="AT301" s="21"/>
      <c r="AU301" s="21"/>
      <c r="AW301" s="20"/>
      <c r="AX301" s="22"/>
      <c r="AY301" s="21"/>
      <c r="AZ301" s="21"/>
      <c r="BA301" s="21"/>
      <c r="BC301" s="20"/>
      <c r="BD301" s="22"/>
      <c r="BE301" s="21"/>
      <c r="BF301" s="21"/>
      <c r="BG301" s="21"/>
      <c r="BI301" s="20"/>
      <c r="BJ301" s="22"/>
      <c r="BK301" s="21"/>
      <c r="BL301" s="21"/>
      <c r="BM301" s="21"/>
      <c r="BO301" s="20"/>
      <c r="BP301" s="22"/>
      <c r="BQ301" s="21"/>
      <c r="BR301" s="21"/>
      <c r="BS301" s="21"/>
      <c r="BU301" s="20"/>
      <c r="BV301" s="22"/>
      <c r="BW301" s="21"/>
      <c r="BX301" s="21"/>
      <c r="BY301" s="21"/>
      <c r="CA301" s="20"/>
      <c r="CB301" s="22"/>
      <c r="CC301" s="21"/>
      <c r="CD301" s="21"/>
      <c r="CE301" s="21"/>
      <c r="CG301" s="20"/>
      <c r="CH301" s="22"/>
      <c r="CI301" s="21"/>
      <c r="CJ301" s="21"/>
      <c r="CK301" s="21"/>
      <c r="CM301" s="20"/>
      <c r="CN301" s="22"/>
      <c r="CO301" s="21"/>
      <c r="CP301" s="21"/>
      <c r="CQ301" s="21"/>
      <c r="CS301" s="20"/>
      <c r="CT301" s="22"/>
      <c r="CU301" s="21"/>
      <c r="CV301" s="21"/>
      <c r="CW301" s="21"/>
      <c r="CY301" s="20"/>
      <c r="CZ301" s="22"/>
      <c r="DA301" s="21"/>
      <c r="DB301" s="21"/>
      <c r="DC301" s="21"/>
      <c r="DE301" s="20"/>
      <c r="DF301" s="22"/>
      <c r="DG301" s="21"/>
      <c r="DH301" s="21"/>
      <c r="DI301" s="21"/>
      <c r="DK301" s="20"/>
      <c r="DL301" s="22"/>
      <c r="DM301" s="21"/>
      <c r="DN301" s="21"/>
      <c r="DO301" s="21"/>
      <c r="DQ301" s="20"/>
      <c r="DR301" s="22"/>
      <c r="DS301" s="21"/>
      <c r="DT301" s="21"/>
      <c r="DU301" s="21"/>
      <c r="DW301" s="20"/>
      <c r="DX301" s="22"/>
      <c r="DY301" s="21"/>
      <c r="DZ301" s="21"/>
      <c r="EA301" s="21"/>
      <c r="EC301" s="20"/>
      <c r="ED301" s="22"/>
      <c r="EE301" s="21"/>
      <c r="EF301" s="21"/>
      <c r="EG301" s="21"/>
      <c r="EI301" s="20"/>
      <c r="EJ301" s="22"/>
      <c r="EK301" s="21"/>
      <c r="EL301" s="21"/>
      <c r="EM301" s="21"/>
      <c r="EO301" s="20"/>
      <c r="EP301" s="22"/>
      <c r="EQ301" s="21"/>
      <c r="ER301" s="21"/>
      <c r="ES301" s="21"/>
      <c r="EU301" s="20"/>
      <c r="EV301" s="22"/>
      <c r="EW301" s="21"/>
      <c r="EX301" s="21"/>
      <c r="EY301" s="21"/>
      <c r="FA301" s="20"/>
      <c r="FB301" s="22"/>
      <c r="FC301" s="21"/>
      <c r="FD301" s="21"/>
      <c r="FE301" s="21"/>
      <c r="FG301" s="20"/>
      <c r="FH301" s="22"/>
      <c r="FI301" s="21"/>
      <c r="FJ301" s="21"/>
      <c r="FK301" s="21"/>
      <c r="FM301" s="20"/>
      <c r="FN301" s="22"/>
      <c r="FO301" s="21"/>
      <c r="FP301" s="21"/>
      <c r="FQ301" s="21"/>
      <c r="FS301" s="20"/>
      <c r="FT301" s="22"/>
      <c r="FU301" s="21"/>
      <c r="FV301" s="21"/>
      <c r="FW301" s="21"/>
      <c r="FY301" s="20"/>
      <c r="FZ301" s="22"/>
      <c r="GA301" s="21"/>
      <c r="GB301" s="21"/>
      <c r="GC301" s="21"/>
    </row>
    <row r="302" spans="1:185" x14ac:dyDescent="0.2">
      <c r="A302" s="20"/>
      <c r="B302" s="22"/>
      <c r="C302" s="21"/>
      <c r="D302" s="21"/>
      <c r="E302" s="21"/>
      <c r="G302" s="20"/>
      <c r="H302" s="22"/>
      <c r="I302" s="21"/>
      <c r="J302" s="21"/>
      <c r="K302" s="21"/>
      <c r="M302" s="20"/>
      <c r="N302" s="22"/>
      <c r="O302" s="21"/>
      <c r="P302" s="21"/>
      <c r="Q302" s="21"/>
      <c r="S302" s="20"/>
      <c r="T302" s="22"/>
      <c r="U302" s="21"/>
      <c r="V302" s="21"/>
      <c r="W302" s="21"/>
      <c r="Y302" s="20"/>
      <c r="Z302" s="22"/>
      <c r="AA302" s="21"/>
      <c r="AB302" s="21"/>
      <c r="AC302" s="21"/>
      <c r="AE302" s="20"/>
      <c r="AF302" s="22"/>
      <c r="AG302" s="21"/>
      <c r="AH302" s="21"/>
      <c r="AI302" s="21"/>
      <c r="AK302" s="20"/>
      <c r="AL302" s="22"/>
      <c r="AM302" s="21"/>
      <c r="AN302" s="21"/>
      <c r="AO302" s="21"/>
      <c r="AQ302" s="20"/>
      <c r="AR302" s="22"/>
      <c r="AS302" s="21"/>
      <c r="AT302" s="21"/>
      <c r="AU302" s="21"/>
      <c r="AW302" s="20"/>
      <c r="AX302" s="22"/>
      <c r="AY302" s="21"/>
      <c r="AZ302" s="21"/>
      <c r="BA302" s="21"/>
      <c r="BC302" s="20"/>
      <c r="BD302" s="22"/>
      <c r="BE302" s="21"/>
      <c r="BF302" s="21"/>
      <c r="BG302" s="21"/>
      <c r="BI302" s="20"/>
      <c r="BJ302" s="22"/>
      <c r="BK302" s="21"/>
      <c r="BL302" s="21"/>
      <c r="BM302" s="21"/>
      <c r="BO302" s="20"/>
      <c r="BP302" s="22"/>
      <c r="BQ302" s="21"/>
      <c r="BR302" s="21"/>
      <c r="BS302" s="21"/>
      <c r="BU302" s="20"/>
      <c r="BV302" s="22"/>
      <c r="BW302" s="21"/>
      <c r="BX302" s="21"/>
      <c r="BY302" s="21"/>
      <c r="CA302" s="20"/>
      <c r="CB302" s="22"/>
      <c r="CC302" s="21"/>
      <c r="CD302" s="21"/>
      <c r="CE302" s="21"/>
      <c r="CG302" s="20"/>
      <c r="CH302" s="22"/>
      <c r="CI302" s="21"/>
      <c r="CJ302" s="21"/>
      <c r="CK302" s="21"/>
      <c r="CM302" s="20"/>
      <c r="CN302" s="22"/>
      <c r="CO302" s="21"/>
      <c r="CP302" s="21"/>
      <c r="CQ302" s="21"/>
      <c r="CS302" s="20"/>
      <c r="CT302" s="22"/>
      <c r="CU302" s="21"/>
      <c r="CV302" s="21"/>
      <c r="CW302" s="21"/>
      <c r="CY302" s="20"/>
      <c r="CZ302" s="22"/>
      <c r="DA302" s="21"/>
      <c r="DB302" s="21"/>
      <c r="DC302" s="21"/>
      <c r="DE302" s="20"/>
      <c r="DF302" s="22"/>
      <c r="DG302" s="21"/>
      <c r="DH302" s="21"/>
      <c r="DI302" s="21"/>
      <c r="DK302" s="20"/>
      <c r="DL302" s="22"/>
      <c r="DM302" s="21"/>
      <c r="DN302" s="21"/>
      <c r="DO302" s="21"/>
      <c r="DQ302" s="20"/>
      <c r="DR302" s="22"/>
      <c r="DS302" s="21"/>
      <c r="DT302" s="21"/>
      <c r="DU302" s="21"/>
      <c r="DW302" s="20"/>
      <c r="DX302" s="22"/>
      <c r="DY302" s="21"/>
      <c r="DZ302" s="21"/>
      <c r="EA302" s="21"/>
      <c r="EC302" s="20"/>
      <c r="ED302" s="22"/>
      <c r="EE302" s="21"/>
      <c r="EF302" s="21"/>
      <c r="EG302" s="21"/>
      <c r="EI302" s="20"/>
      <c r="EJ302" s="22"/>
      <c r="EK302" s="21"/>
      <c r="EL302" s="21"/>
      <c r="EM302" s="21"/>
      <c r="EO302" s="20"/>
      <c r="EP302" s="22"/>
      <c r="EQ302" s="21"/>
      <c r="ER302" s="21"/>
      <c r="ES302" s="21"/>
      <c r="EU302" s="20"/>
      <c r="EV302" s="22"/>
      <c r="EW302" s="21"/>
      <c r="EX302" s="21"/>
      <c r="EY302" s="21"/>
      <c r="FA302" s="20"/>
      <c r="FB302" s="22"/>
      <c r="FC302" s="21"/>
      <c r="FD302" s="21"/>
      <c r="FE302" s="21"/>
      <c r="FG302" s="20"/>
      <c r="FH302" s="22"/>
      <c r="FI302" s="21"/>
      <c r="FJ302" s="21"/>
      <c r="FK302" s="21"/>
      <c r="FM302" s="20"/>
      <c r="FN302" s="22"/>
      <c r="FO302" s="21"/>
      <c r="FP302" s="21"/>
      <c r="FQ302" s="21"/>
      <c r="FS302" s="20"/>
      <c r="FT302" s="22"/>
      <c r="FU302" s="21"/>
      <c r="FV302" s="21"/>
      <c r="FW302" s="21"/>
      <c r="FY302" s="20"/>
      <c r="FZ302" s="22"/>
      <c r="GA302" s="21"/>
      <c r="GB302" s="21"/>
      <c r="GC302" s="21"/>
    </row>
    <row r="303" spans="1:185" x14ac:dyDescent="0.2">
      <c r="A303" s="20"/>
      <c r="B303" s="22"/>
      <c r="C303" s="21"/>
      <c r="D303" s="21"/>
      <c r="E303" s="21"/>
      <c r="G303" s="20"/>
      <c r="H303" s="22"/>
      <c r="I303" s="21"/>
      <c r="J303" s="21"/>
      <c r="K303" s="21"/>
      <c r="M303" s="20"/>
      <c r="N303" s="22"/>
      <c r="O303" s="21"/>
      <c r="P303" s="21"/>
      <c r="Q303" s="21"/>
      <c r="S303" s="20"/>
      <c r="T303" s="22"/>
      <c r="U303" s="21"/>
      <c r="V303" s="21"/>
      <c r="W303" s="21"/>
      <c r="Y303" s="20"/>
      <c r="Z303" s="22"/>
      <c r="AA303" s="21"/>
      <c r="AB303" s="21"/>
      <c r="AC303" s="21"/>
      <c r="AE303" s="20"/>
      <c r="AF303" s="22"/>
      <c r="AG303" s="21"/>
      <c r="AH303" s="21"/>
      <c r="AI303" s="21"/>
      <c r="AK303" s="20"/>
      <c r="AL303" s="22"/>
      <c r="AM303" s="21"/>
      <c r="AN303" s="21"/>
      <c r="AO303" s="21"/>
      <c r="AQ303" s="20"/>
      <c r="AR303" s="22"/>
      <c r="AS303" s="21"/>
      <c r="AT303" s="21"/>
      <c r="AU303" s="21"/>
      <c r="AW303" s="20"/>
      <c r="AX303" s="22"/>
      <c r="AY303" s="21"/>
      <c r="AZ303" s="21"/>
      <c r="BA303" s="21"/>
      <c r="BC303" s="20"/>
      <c r="BD303" s="22"/>
      <c r="BE303" s="21"/>
      <c r="BF303" s="21"/>
      <c r="BG303" s="21"/>
      <c r="BI303" s="20"/>
      <c r="BJ303" s="22"/>
      <c r="BK303" s="21"/>
      <c r="BL303" s="21"/>
      <c r="BM303" s="21"/>
      <c r="BO303" s="20"/>
      <c r="BP303" s="22"/>
      <c r="BQ303" s="21"/>
      <c r="BR303" s="21"/>
      <c r="BS303" s="21"/>
      <c r="BU303" s="20"/>
      <c r="BV303" s="22"/>
      <c r="BW303" s="21"/>
      <c r="BX303" s="21"/>
      <c r="BY303" s="21"/>
      <c r="CA303" s="20"/>
      <c r="CB303" s="22"/>
      <c r="CC303" s="21"/>
      <c r="CD303" s="21"/>
      <c r="CE303" s="21"/>
      <c r="CG303" s="20"/>
      <c r="CH303" s="22"/>
      <c r="CI303" s="21"/>
      <c r="CJ303" s="21"/>
      <c r="CK303" s="21"/>
      <c r="CM303" s="20"/>
      <c r="CN303" s="22"/>
      <c r="CO303" s="21"/>
      <c r="CP303" s="21"/>
      <c r="CQ303" s="21"/>
      <c r="CS303" s="20"/>
      <c r="CT303" s="22"/>
      <c r="CU303" s="21"/>
      <c r="CV303" s="21"/>
      <c r="CW303" s="21"/>
      <c r="CY303" s="20"/>
      <c r="CZ303" s="22"/>
      <c r="DA303" s="21"/>
      <c r="DB303" s="21"/>
      <c r="DC303" s="21"/>
      <c r="DE303" s="20"/>
      <c r="DF303" s="22"/>
      <c r="DG303" s="21"/>
      <c r="DH303" s="21"/>
      <c r="DI303" s="21"/>
      <c r="DK303" s="20"/>
      <c r="DL303" s="22"/>
      <c r="DM303" s="21"/>
      <c r="DN303" s="21"/>
      <c r="DO303" s="21"/>
      <c r="DQ303" s="20"/>
      <c r="DR303" s="22"/>
      <c r="DS303" s="21"/>
      <c r="DT303" s="21"/>
      <c r="DU303" s="21"/>
      <c r="DW303" s="20"/>
      <c r="DX303" s="22"/>
      <c r="DY303" s="21"/>
      <c r="DZ303" s="21"/>
      <c r="EA303" s="21"/>
      <c r="EC303" s="20"/>
      <c r="ED303" s="22"/>
      <c r="EE303" s="21"/>
      <c r="EF303" s="21"/>
      <c r="EG303" s="21"/>
      <c r="EI303" s="20"/>
      <c r="EJ303" s="22"/>
      <c r="EK303" s="21"/>
      <c r="EL303" s="21"/>
      <c r="EM303" s="21"/>
      <c r="EO303" s="20"/>
      <c r="EP303" s="22"/>
      <c r="EQ303" s="21"/>
      <c r="ER303" s="21"/>
      <c r="ES303" s="21"/>
      <c r="EU303" s="20"/>
      <c r="EV303" s="22"/>
      <c r="EW303" s="21"/>
      <c r="EX303" s="21"/>
      <c r="EY303" s="21"/>
      <c r="FA303" s="20"/>
      <c r="FB303" s="22"/>
      <c r="FC303" s="21"/>
      <c r="FD303" s="21"/>
      <c r="FE303" s="21"/>
      <c r="FG303" s="20"/>
      <c r="FH303" s="22"/>
      <c r="FI303" s="21"/>
      <c r="FJ303" s="21"/>
      <c r="FK303" s="21"/>
      <c r="FM303" s="20"/>
      <c r="FN303" s="22"/>
      <c r="FO303" s="21"/>
      <c r="FP303" s="21"/>
      <c r="FQ303" s="21"/>
      <c r="FS303" s="20"/>
      <c r="FT303" s="22"/>
      <c r="FU303" s="21"/>
      <c r="FV303" s="21"/>
      <c r="FW303" s="21"/>
      <c r="FY303" s="20"/>
      <c r="FZ303" s="22"/>
      <c r="GA303" s="21"/>
      <c r="GB303" s="21"/>
      <c r="GC303" s="21"/>
    </row>
    <row r="304" spans="1:185" x14ac:dyDescent="0.2">
      <c r="A304" s="20"/>
      <c r="B304" s="22"/>
      <c r="C304" s="21"/>
      <c r="D304" s="21"/>
      <c r="E304" s="21"/>
      <c r="G304" s="20"/>
      <c r="H304" s="22"/>
      <c r="I304" s="21"/>
      <c r="J304" s="21"/>
      <c r="K304" s="21"/>
      <c r="M304" s="20"/>
      <c r="N304" s="22"/>
      <c r="O304" s="21"/>
      <c r="P304" s="21"/>
      <c r="Q304" s="21"/>
      <c r="S304" s="20"/>
      <c r="T304" s="22"/>
      <c r="U304" s="21"/>
      <c r="V304" s="21"/>
      <c r="W304" s="21"/>
      <c r="Y304" s="20"/>
      <c r="Z304" s="22"/>
      <c r="AA304" s="21"/>
      <c r="AB304" s="21"/>
      <c r="AC304" s="21"/>
      <c r="AE304" s="20"/>
      <c r="AF304" s="22"/>
      <c r="AG304" s="21"/>
      <c r="AH304" s="21"/>
      <c r="AI304" s="21"/>
      <c r="AK304" s="20"/>
      <c r="AL304" s="22"/>
      <c r="AM304" s="21"/>
      <c r="AN304" s="21"/>
      <c r="AO304" s="21"/>
      <c r="AQ304" s="20"/>
      <c r="AR304" s="22"/>
      <c r="AS304" s="21"/>
      <c r="AT304" s="21"/>
      <c r="AU304" s="21"/>
      <c r="AW304" s="20"/>
      <c r="AX304" s="22"/>
      <c r="AY304" s="21"/>
      <c r="AZ304" s="21"/>
      <c r="BA304" s="21"/>
      <c r="BC304" s="20"/>
      <c r="BD304" s="22"/>
      <c r="BE304" s="21"/>
      <c r="BF304" s="21"/>
      <c r="BG304" s="21"/>
      <c r="BI304" s="20"/>
      <c r="BJ304" s="22"/>
      <c r="BK304" s="21"/>
      <c r="BL304" s="21"/>
      <c r="BM304" s="21"/>
      <c r="BO304" s="20"/>
      <c r="BP304" s="22"/>
      <c r="BQ304" s="21"/>
      <c r="BR304" s="21"/>
      <c r="BS304" s="21"/>
      <c r="BU304" s="20"/>
      <c r="BV304" s="22"/>
      <c r="BW304" s="21"/>
      <c r="BX304" s="21"/>
      <c r="BY304" s="21"/>
      <c r="CA304" s="20"/>
      <c r="CB304" s="22"/>
      <c r="CC304" s="21"/>
      <c r="CD304" s="21"/>
      <c r="CE304" s="21"/>
      <c r="CG304" s="20"/>
      <c r="CH304" s="22"/>
      <c r="CI304" s="21"/>
      <c r="CJ304" s="21"/>
      <c r="CK304" s="21"/>
      <c r="CM304" s="20"/>
      <c r="CN304" s="22"/>
      <c r="CO304" s="21"/>
      <c r="CP304" s="21"/>
      <c r="CQ304" s="21"/>
      <c r="CS304" s="20"/>
      <c r="CT304" s="22"/>
      <c r="CU304" s="21"/>
      <c r="CV304" s="21"/>
      <c r="CW304" s="21"/>
      <c r="CY304" s="20"/>
      <c r="CZ304" s="22"/>
      <c r="DA304" s="21"/>
      <c r="DB304" s="21"/>
      <c r="DC304" s="21"/>
      <c r="DE304" s="20"/>
      <c r="DF304" s="22"/>
      <c r="DG304" s="21"/>
      <c r="DH304" s="21"/>
      <c r="DI304" s="21"/>
      <c r="DK304" s="20"/>
      <c r="DL304" s="22"/>
      <c r="DM304" s="21"/>
      <c r="DN304" s="21"/>
      <c r="DO304" s="21"/>
      <c r="DQ304" s="20"/>
      <c r="DR304" s="22"/>
      <c r="DS304" s="21"/>
      <c r="DT304" s="21"/>
      <c r="DU304" s="21"/>
      <c r="DW304" s="20"/>
      <c r="DX304" s="22"/>
      <c r="DY304" s="21"/>
      <c r="DZ304" s="21"/>
      <c r="EA304" s="21"/>
      <c r="EC304" s="20"/>
      <c r="ED304" s="22"/>
      <c r="EE304" s="21"/>
      <c r="EF304" s="21"/>
      <c r="EG304" s="21"/>
      <c r="EI304" s="20"/>
      <c r="EJ304" s="22"/>
      <c r="EK304" s="21"/>
      <c r="EL304" s="21"/>
      <c r="EM304" s="21"/>
      <c r="EO304" s="20"/>
      <c r="EP304" s="22"/>
      <c r="EQ304" s="21"/>
      <c r="ER304" s="21"/>
      <c r="ES304" s="21"/>
      <c r="EU304" s="20"/>
      <c r="EV304" s="22"/>
      <c r="EW304" s="21"/>
      <c r="EX304" s="21"/>
      <c r="EY304" s="21"/>
      <c r="FA304" s="20"/>
      <c r="FB304" s="22"/>
      <c r="FC304" s="21"/>
      <c r="FD304" s="21"/>
      <c r="FE304" s="21"/>
      <c r="FG304" s="20"/>
      <c r="FH304" s="22"/>
      <c r="FI304" s="21"/>
      <c r="FJ304" s="21"/>
      <c r="FK304" s="21"/>
      <c r="FM304" s="20"/>
      <c r="FN304" s="22"/>
      <c r="FO304" s="21"/>
      <c r="FP304" s="21"/>
      <c r="FQ304" s="21"/>
      <c r="FS304" s="20"/>
      <c r="FT304" s="22"/>
      <c r="FU304" s="21"/>
      <c r="FV304" s="21"/>
      <c r="FW304" s="21"/>
      <c r="FY304" s="20"/>
      <c r="FZ304" s="22"/>
      <c r="GA304" s="21"/>
      <c r="GB304" s="21"/>
      <c r="GC304" s="21"/>
    </row>
    <row r="305" spans="1:185" x14ac:dyDescent="0.2">
      <c r="A305" s="20"/>
      <c r="B305" s="22"/>
      <c r="C305" s="21"/>
      <c r="D305" s="21"/>
      <c r="E305" s="21"/>
      <c r="G305" s="20"/>
      <c r="H305" s="22"/>
      <c r="I305" s="21"/>
      <c r="J305" s="21"/>
      <c r="K305" s="21"/>
      <c r="M305" s="20"/>
      <c r="N305" s="22"/>
      <c r="O305" s="21"/>
      <c r="P305" s="21"/>
      <c r="Q305" s="21"/>
      <c r="S305" s="20"/>
      <c r="T305" s="22"/>
      <c r="U305" s="21"/>
      <c r="V305" s="21"/>
      <c r="W305" s="21"/>
      <c r="Y305" s="20"/>
      <c r="Z305" s="22"/>
      <c r="AA305" s="21"/>
      <c r="AB305" s="21"/>
      <c r="AC305" s="21"/>
      <c r="AE305" s="20"/>
      <c r="AF305" s="22"/>
      <c r="AG305" s="21"/>
      <c r="AH305" s="21"/>
      <c r="AI305" s="21"/>
      <c r="AK305" s="20"/>
      <c r="AL305" s="22"/>
      <c r="AM305" s="21"/>
      <c r="AN305" s="21"/>
      <c r="AO305" s="21"/>
      <c r="AQ305" s="20"/>
      <c r="AR305" s="22"/>
      <c r="AS305" s="21"/>
      <c r="AT305" s="21"/>
      <c r="AU305" s="21"/>
      <c r="AW305" s="20"/>
      <c r="AX305" s="22"/>
      <c r="AY305" s="21"/>
      <c r="AZ305" s="21"/>
      <c r="BA305" s="21"/>
      <c r="BC305" s="20"/>
      <c r="BD305" s="22"/>
      <c r="BE305" s="21"/>
      <c r="BF305" s="21"/>
      <c r="BG305" s="21"/>
      <c r="BI305" s="20"/>
      <c r="BJ305" s="22"/>
      <c r="BK305" s="21"/>
      <c r="BL305" s="21"/>
      <c r="BM305" s="21"/>
      <c r="BO305" s="20"/>
      <c r="BP305" s="22"/>
      <c r="BQ305" s="21"/>
      <c r="BR305" s="21"/>
      <c r="BS305" s="21"/>
      <c r="BU305" s="20"/>
      <c r="BV305" s="22"/>
      <c r="BW305" s="21"/>
      <c r="BX305" s="21"/>
      <c r="BY305" s="21"/>
      <c r="CA305" s="20"/>
      <c r="CB305" s="22"/>
      <c r="CC305" s="21"/>
      <c r="CD305" s="21"/>
      <c r="CE305" s="21"/>
      <c r="CG305" s="20"/>
      <c r="CH305" s="22"/>
      <c r="CI305" s="21"/>
      <c r="CJ305" s="21"/>
      <c r="CK305" s="21"/>
      <c r="CM305" s="20"/>
      <c r="CN305" s="22"/>
      <c r="CO305" s="21"/>
      <c r="CP305" s="21"/>
      <c r="CQ305" s="21"/>
      <c r="CS305" s="20"/>
      <c r="CT305" s="22"/>
      <c r="CU305" s="21"/>
      <c r="CV305" s="21"/>
      <c r="CW305" s="21"/>
      <c r="CY305" s="20"/>
      <c r="CZ305" s="22"/>
      <c r="DA305" s="21"/>
      <c r="DB305" s="21"/>
      <c r="DC305" s="21"/>
      <c r="DE305" s="20"/>
      <c r="DF305" s="22"/>
      <c r="DG305" s="21"/>
      <c r="DH305" s="21"/>
      <c r="DI305" s="21"/>
      <c r="DK305" s="20"/>
      <c r="DL305" s="22"/>
      <c r="DM305" s="21"/>
      <c r="DN305" s="21"/>
      <c r="DO305" s="21"/>
      <c r="DQ305" s="20"/>
      <c r="DR305" s="22"/>
      <c r="DS305" s="21"/>
      <c r="DT305" s="21"/>
      <c r="DU305" s="21"/>
      <c r="DW305" s="20"/>
      <c r="DX305" s="22"/>
      <c r="DY305" s="21"/>
      <c r="DZ305" s="21"/>
      <c r="EA305" s="21"/>
      <c r="EC305" s="20"/>
      <c r="ED305" s="22"/>
      <c r="EE305" s="21"/>
      <c r="EF305" s="21"/>
      <c r="EG305" s="21"/>
      <c r="EI305" s="20"/>
      <c r="EJ305" s="22"/>
      <c r="EK305" s="21"/>
      <c r="EL305" s="21"/>
      <c r="EM305" s="21"/>
      <c r="EO305" s="20"/>
      <c r="EP305" s="22"/>
      <c r="EQ305" s="21"/>
      <c r="ER305" s="21"/>
      <c r="ES305" s="21"/>
      <c r="EU305" s="20"/>
      <c r="EV305" s="22"/>
      <c r="EW305" s="21"/>
      <c r="EX305" s="21"/>
      <c r="EY305" s="21"/>
      <c r="FA305" s="20"/>
      <c r="FB305" s="22"/>
      <c r="FC305" s="21"/>
      <c r="FD305" s="21"/>
      <c r="FE305" s="21"/>
      <c r="FG305" s="20"/>
      <c r="FH305" s="22"/>
      <c r="FI305" s="21"/>
      <c r="FJ305" s="21"/>
      <c r="FK305" s="21"/>
      <c r="FM305" s="20"/>
      <c r="FN305" s="22"/>
      <c r="FO305" s="21"/>
      <c r="FP305" s="21"/>
      <c r="FQ305" s="21"/>
      <c r="FS305" s="20"/>
      <c r="FT305" s="22"/>
      <c r="FU305" s="21"/>
      <c r="FV305" s="21"/>
      <c r="FW305" s="21"/>
      <c r="FY305" s="20"/>
      <c r="FZ305" s="22"/>
      <c r="GA305" s="21"/>
      <c r="GB305" s="21"/>
      <c r="GC305" s="21"/>
    </row>
    <row r="306" spans="1:185" x14ac:dyDescent="0.2">
      <c r="A306" s="20"/>
      <c r="B306" s="22"/>
      <c r="C306" s="21"/>
      <c r="D306" s="21"/>
      <c r="E306" s="21"/>
      <c r="G306" s="20"/>
      <c r="H306" s="22"/>
      <c r="I306" s="21"/>
      <c r="J306" s="21"/>
      <c r="K306" s="21"/>
      <c r="M306" s="20"/>
      <c r="N306" s="22"/>
      <c r="O306" s="21"/>
      <c r="P306" s="21"/>
      <c r="Q306" s="21"/>
      <c r="S306" s="20"/>
      <c r="T306" s="22"/>
      <c r="U306" s="21"/>
      <c r="V306" s="21"/>
      <c r="W306" s="21"/>
      <c r="Y306" s="20"/>
      <c r="Z306" s="22"/>
      <c r="AA306" s="21"/>
      <c r="AB306" s="21"/>
      <c r="AC306" s="21"/>
      <c r="AE306" s="20"/>
      <c r="AF306" s="22"/>
      <c r="AG306" s="21"/>
      <c r="AH306" s="21"/>
      <c r="AI306" s="21"/>
      <c r="AK306" s="20"/>
      <c r="AL306" s="22"/>
      <c r="AM306" s="21"/>
      <c r="AN306" s="21"/>
      <c r="AO306" s="21"/>
      <c r="AQ306" s="20"/>
      <c r="AR306" s="22"/>
      <c r="AS306" s="21"/>
      <c r="AT306" s="21"/>
      <c r="AU306" s="21"/>
      <c r="AW306" s="20"/>
      <c r="AX306" s="22"/>
      <c r="AY306" s="21"/>
      <c r="AZ306" s="21"/>
      <c r="BA306" s="21"/>
      <c r="BC306" s="20"/>
      <c r="BD306" s="22"/>
      <c r="BE306" s="21"/>
      <c r="BF306" s="21"/>
      <c r="BG306" s="21"/>
      <c r="BI306" s="20"/>
      <c r="BJ306" s="22"/>
      <c r="BK306" s="21"/>
      <c r="BL306" s="21"/>
      <c r="BM306" s="21"/>
      <c r="BO306" s="20"/>
      <c r="BP306" s="22"/>
      <c r="BQ306" s="21"/>
      <c r="BR306" s="21"/>
      <c r="BS306" s="21"/>
      <c r="BU306" s="20"/>
      <c r="BV306" s="22"/>
      <c r="BW306" s="21"/>
      <c r="BX306" s="21"/>
      <c r="BY306" s="21"/>
      <c r="CA306" s="20"/>
      <c r="CB306" s="22"/>
      <c r="CC306" s="21"/>
      <c r="CD306" s="21"/>
      <c r="CE306" s="21"/>
      <c r="CG306" s="20"/>
      <c r="CH306" s="22"/>
      <c r="CI306" s="21"/>
      <c r="CJ306" s="21"/>
      <c r="CK306" s="21"/>
      <c r="CM306" s="20"/>
      <c r="CN306" s="22"/>
      <c r="CO306" s="21"/>
      <c r="CP306" s="21"/>
      <c r="CQ306" s="21"/>
      <c r="CS306" s="20"/>
      <c r="CT306" s="22"/>
      <c r="CU306" s="21"/>
      <c r="CV306" s="21"/>
      <c r="CW306" s="21"/>
      <c r="CY306" s="20"/>
      <c r="CZ306" s="22"/>
      <c r="DA306" s="21"/>
      <c r="DB306" s="21"/>
      <c r="DC306" s="21"/>
      <c r="DE306" s="20"/>
      <c r="DF306" s="22"/>
      <c r="DG306" s="21"/>
      <c r="DH306" s="21"/>
      <c r="DI306" s="21"/>
      <c r="DK306" s="20"/>
      <c r="DL306" s="22"/>
      <c r="DM306" s="21"/>
      <c r="DN306" s="21"/>
      <c r="DO306" s="21"/>
      <c r="DQ306" s="20"/>
      <c r="DR306" s="22"/>
      <c r="DS306" s="21"/>
      <c r="DT306" s="21"/>
      <c r="DU306" s="21"/>
      <c r="DW306" s="20"/>
      <c r="DX306" s="22"/>
      <c r="DY306" s="21"/>
      <c r="DZ306" s="21"/>
      <c r="EA306" s="21"/>
      <c r="EC306" s="20"/>
      <c r="ED306" s="22"/>
      <c r="EE306" s="21"/>
      <c r="EF306" s="21"/>
      <c r="EG306" s="21"/>
      <c r="EI306" s="20"/>
      <c r="EJ306" s="22"/>
      <c r="EK306" s="21"/>
      <c r="EL306" s="21"/>
      <c r="EM306" s="21"/>
      <c r="EO306" s="20"/>
      <c r="EP306" s="22"/>
      <c r="EQ306" s="21"/>
      <c r="ER306" s="21"/>
      <c r="ES306" s="21"/>
      <c r="EU306" s="20"/>
      <c r="EV306" s="22"/>
      <c r="EW306" s="21"/>
      <c r="EX306" s="21"/>
      <c r="EY306" s="21"/>
      <c r="FA306" s="20"/>
      <c r="FB306" s="22"/>
      <c r="FC306" s="21"/>
      <c r="FD306" s="21"/>
      <c r="FE306" s="21"/>
      <c r="FG306" s="20"/>
      <c r="FH306" s="22"/>
      <c r="FI306" s="21"/>
      <c r="FJ306" s="21"/>
      <c r="FK306" s="21"/>
      <c r="FM306" s="20"/>
      <c r="FN306" s="22"/>
      <c r="FO306" s="21"/>
      <c r="FP306" s="21"/>
      <c r="FQ306" s="21"/>
      <c r="FS306" s="20"/>
      <c r="FT306" s="22"/>
      <c r="FU306" s="21"/>
      <c r="FV306" s="21"/>
      <c r="FW306" s="21"/>
      <c r="FY306" s="20"/>
      <c r="FZ306" s="22"/>
      <c r="GA306" s="21"/>
      <c r="GB306" s="21"/>
      <c r="GC306" s="21"/>
    </row>
    <row r="307" spans="1:185" x14ac:dyDescent="0.2">
      <c r="A307" s="20"/>
      <c r="B307" s="22"/>
      <c r="C307" s="21"/>
      <c r="D307" s="21"/>
      <c r="E307" s="21"/>
      <c r="G307" s="20"/>
      <c r="H307" s="22"/>
      <c r="I307" s="21"/>
      <c r="J307" s="21"/>
      <c r="K307" s="21"/>
      <c r="M307" s="20"/>
      <c r="N307" s="22"/>
      <c r="O307" s="21"/>
      <c r="P307" s="21"/>
      <c r="Q307" s="21"/>
      <c r="S307" s="20"/>
      <c r="T307" s="22"/>
      <c r="U307" s="21"/>
      <c r="V307" s="21"/>
      <c r="W307" s="21"/>
      <c r="Y307" s="20"/>
      <c r="Z307" s="22"/>
      <c r="AA307" s="21"/>
      <c r="AB307" s="21"/>
      <c r="AC307" s="21"/>
      <c r="AE307" s="20"/>
      <c r="AF307" s="22"/>
      <c r="AG307" s="21"/>
      <c r="AH307" s="21"/>
      <c r="AI307" s="21"/>
      <c r="AK307" s="20"/>
      <c r="AL307" s="22"/>
      <c r="AM307" s="21"/>
      <c r="AN307" s="21"/>
      <c r="AO307" s="21"/>
      <c r="AQ307" s="20"/>
      <c r="AR307" s="22"/>
      <c r="AS307" s="21"/>
      <c r="AT307" s="21"/>
      <c r="AU307" s="21"/>
      <c r="AW307" s="20"/>
      <c r="AX307" s="22"/>
      <c r="AY307" s="21"/>
      <c r="AZ307" s="21"/>
      <c r="BA307" s="21"/>
      <c r="BC307" s="20"/>
      <c r="BD307" s="22"/>
      <c r="BE307" s="21"/>
      <c r="BF307" s="21"/>
      <c r="BG307" s="21"/>
      <c r="BI307" s="20"/>
      <c r="BJ307" s="22"/>
      <c r="BK307" s="21"/>
      <c r="BL307" s="21"/>
      <c r="BM307" s="21"/>
      <c r="BO307" s="20"/>
      <c r="BP307" s="22"/>
      <c r="BQ307" s="21"/>
      <c r="BR307" s="21"/>
      <c r="BS307" s="21"/>
      <c r="BU307" s="20"/>
      <c r="BV307" s="22"/>
      <c r="BW307" s="21"/>
      <c r="BX307" s="21"/>
      <c r="BY307" s="21"/>
      <c r="CA307" s="20"/>
      <c r="CB307" s="22"/>
      <c r="CC307" s="21"/>
      <c r="CD307" s="21"/>
      <c r="CE307" s="21"/>
      <c r="CG307" s="20"/>
      <c r="CH307" s="22"/>
      <c r="CI307" s="21"/>
      <c r="CJ307" s="21"/>
      <c r="CK307" s="21"/>
      <c r="CM307" s="20"/>
      <c r="CN307" s="22"/>
      <c r="CO307" s="21"/>
      <c r="CP307" s="21"/>
      <c r="CQ307" s="21"/>
      <c r="CS307" s="20"/>
      <c r="CT307" s="22"/>
      <c r="CU307" s="21"/>
      <c r="CV307" s="21"/>
      <c r="CW307" s="21"/>
      <c r="CY307" s="20"/>
      <c r="CZ307" s="22"/>
      <c r="DA307" s="21"/>
      <c r="DB307" s="21"/>
      <c r="DC307" s="21"/>
      <c r="DE307" s="20"/>
      <c r="DF307" s="22"/>
      <c r="DG307" s="21"/>
      <c r="DH307" s="21"/>
      <c r="DI307" s="21"/>
      <c r="DK307" s="20"/>
      <c r="DL307" s="22"/>
      <c r="DM307" s="21"/>
      <c r="DN307" s="21"/>
      <c r="DO307" s="21"/>
      <c r="DQ307" s="20"/>
      <c r="DR307" s="22"/>
      <c r="DS307" s="21"/>
      <c r="DT307" s="21"/>
      <c r="DU307" s="21"/>
      <c r="DW307" s="20"/>
      <c r="DX307" s="22"/>
      <c r="DY307" s="21"/>
      <c r="DZ307" s="21"/>
      <c r="EA307" s="21"/>
      <c r="EC307" s="20"/>
      <c r="ED307" s="22"/>
      <c r="EE307" s="21"/>
      <c r="EF307" s="21"/>
      <c r="EG307" s="21"/>
      <c r="EI307" s="20"/>
      <c r="EJ307" s="22"/>
      <c r="EK307" s="21"/>
      <c r="EL307" s="21"/>
      <c r="EM307" s="21"/>
      <c r="EO307" s="20"/>
      <c r="EP307" s="22"/>
      <c r="EQ307" s="21"/>
      <c r="ER307" s="21"/>
      <c r="ES307" s="21"/>
      <c r="EU307" s="20"/>
      <c r="EV307" s="22"/>
      <c r="EW307" s="21"/>
      <c r="EX307" s="21"/>
      <c r="EY307" s="21"/>
      <c r="FA307" s="20"/>
      <c r="FB307" s="22"/>
      <c r="FC307" s="21"/>
      <c r="FD307" s="21"/>
      <c r="FE307" s="21"/>
      <c r="FG307" s="20"/>
      <c r="FH307" s="22"/>
      <c r="FI307" s="21"/>
      <c r="FJ307" s="21"/>
      <c r="FK307" s="21"/>
      <c r="FM307" s="20"/>
      <c r="FN307" s="22"/>
      <c r="FO307" s="21"/>
      <c r="FP307" s="21"/>
      <c r="FQ307" s="21"/>
      <c r="FS307" s="20"/>
      <c r="FT307" s="22"/>
      <c r="FU307" s="21"/>
      <c r="FV307" s="21"/>
      <c r="FW307" s="21"/>
      <c r="FY307" s="20"/>
      <c r="FZ307" s="22"/>
      <c r="GA307" s="21"/>
      <c r="GB307" s="21"/>
      <c r="GC307" s="21"/>
    </row>
    <row r="308" spans="1:185" x14ac:dyDescent="0.2">
      <c r="A308" s="20"/>
      <c r="B308" s="22"/>
      <c r="C308" s="21"/>
      <c r="D308" s="21"/>
      <c r="E308" s="21"/>
      <c r="G308" s="20"/>
      <c r="H308" s="22"/>
      <c r="I308" s="21"/>
      <c r="J308" s="21"/>
      <c r="K308" s="21"/>
      <c r="M308" s="20"/>
      <c r="N308" s="22"/>
      <c r="O308" s="21"/>
      <c r="P308" s="21"/>
      <c r="Q308" s="21"/>
      <c r="S308" s="20"/>
      <c r="T308" s="22"/>
      <c r="U308" s="21"/>
      <c r="V308" s="21"/>
      <c r="W308" s="21"/>
      <c r="Y308" s="20"/>
      <c r="Z308" s="22"/>
      <c r="AA308" s="21"/>
      <c r="AB308" s="21"/>
      <c r="AC308" s="21"/>
      <c r="AE308" s="20"/>
      <c r="AF308" s="22"/>
      <c r="AG308" s="21"/>
      <c r="AH308" s="21"/>
      <c r="AI308" s="21"/>
      <c r="AK308" s="20"/>
      <c r="AL308" s="22"/>
      <c r="AM308" s="21"/>
      <c r="AN308" s="21"/>
      <c r="AO308" s="21"/>
      <c r="AQ308" s="20"/>
      <c r="AR308" s="22"/>
      <c r="AS308" s="21"/>
      <c r="AT308" s="21"/>
      <c r="AU308" s="21"/>
      <c r="AW308" s="20"/>
      <c r="AX308" s="22"/>
      <c r="AY308" s="21"/>
      <c r="AZ308" s="21"/>
      <c r="BA308" s="21"/>
      <c r="BC308" s="20"/>
      <c r="BD308" s="22"/>
      <c r="BE308" s="21"/>
      <c r="BF308" s="21"/>
      <c r="BG308" s="21"/>
      <c r="BI308" s="20"/>
      <c r="BJ308" s="22"/>
      <c r="BK308" s="21"/>
      <c r="BL308" s="21"/>
      <c r="BM308" s="21"/>
      <c r="BO308" s="20"/>
      <c r="BP308" s="22"/>
      <c r="BQ308" s="21"/>
      <c r="BR308" s="21"/>
      <c r="BS308" s="21"/>
      <c r="BU308" s="20"/>
      <c r="BV308" s="22"/>
      <c r="BW308" s="21"/>
      <c r="BX308" s="21"/>
      <c r="BY308" s="21"/>
      <c r="CA308" s="20"/>
      <c r="CB308" s="22"/>
      <c r="CC308" s="21"/>
      <c r="CD308" s="21"/>
      <c r="CE308" s="21"/>
      <c r="CG308" s="20"/>
      <c r="CH308" s="22"/>
      <c r="CI308" s="21"/>
      <c r="CJ308" s="21"/>
      <c r="CK308" s="21"/>
      <c r="CM308" s="20"/>
      <c r="CN308" s="22"/>
      <c r="CO308" s="21"/>
      <c r="CP308" s="21"/>
      <c r="CQ308" s="21"/>
      <c r="CS308" s="20"/>
      <c r="CT308" s="22"/>
      <c r="CU308" s="21"/>
      <c r="CV308" s="21"/>
      <c r="CW308" s="21"/>
      <c r="CY308" s="20"/>
      <c r="CZ308" s="22"/>
      <c r="DA308" s="21"/>
      <c r="DB308" s="21"/>
      <c r="DC308" s="21"/>
      <c r="DE308" s="20"/>
      <c r="DF308" s="22"/>
      <c r="DG308" s="21"/>
      <c r="DH308" s="21"/>
      <c r="DI308" s="21"/>
      <c r="DK308" s="20"/>
      <c r="DL308" s="22"/>
      <c r="DM308" s="21"/>
      <c r="DN308" s="21"/>
      <c r="DO308" s="21"/>
      <c r="DQ308" s="20"/>
      <c r="DR308" s="22"/>
      <c r="DS308" s="21"/>
      <c r="DT308" s="21"/>
      <c r="DU308" s="21"/>
      <c r="DW308" s="20"/>
      <c r="DX308" s="22"/>
      <c r="DY308" s="21"/>
      <c r="DZ308" s="21"/>
      <c r="EA308" s="21"/>
      <c r="EC308" s="20"/>
      <c r="ED308" s="22"/>
      <c r="EE308" s="21"/>
      <c r="EF308" s="21"/>
      <c r="EG308" s="21"/>
      <c r="EI308" s="20"/>
      <c r="EJ308" s="22"/>
      <c r="EK308" s="21"/>
      <c r="EL308" s="21"/>
      <c r="EM308" s="21"/>
      <c r="EO308" s="20"/>
      <c r="EP308" s="22"/>
      <c r="EQ308" s="21"/>
      <c r="ER308" s="21"/>
      <c r="ES308" s="21"/>
      <c r="EU308" s="20"/>
      <c r="EV308" s="22"/>
      <c r="EW308" s="21"/>
      <c r="EX308" s="21"/>
      <c r="EY308" s="21"/>
      <c r="FA308" s="20"/>
      <c r="FB308" s="22"/>
      <c r="FC308" s="21"/>
      <c r="FD308" s="21"/>
      <c r="FE308" s="21"/>
      <c r="FG308" s="20"/>
      <c r="FH308" s="22"/>
      <c r="FI308" s="21"/>
      <c r="FJ308" s="21"/>
      <c r="FK308" s="21"/>
      <c r="FM308" s="20"/>
      <c r="FN308" s="22"/>
      <c r="FO308" s="21"/>
      <c r="FP308" s="21"/>
      <c r="FQ308" s="21"/>
      <c r="FS308" s="20"/>
      <c r="FT308" s="22"/>
      <c r="FU308" s="21"/>
      <c r="FV308" s="21"/>
      <c r="FW308" s="21"/>
      <c r="FY308" s="20"/>
      <c r="FZ308" s="22"/>
      <c r="GA308" s="21"/>
      <c r="GB308" s="21"/>
      <c r="GC308" s="21"/>
    </row>
    <row r="309" spans="1:185" x14ac:dyDescent="0.2">
      <c r="A309" s="20"/>
      <c r="B309" s="22"/>
      <c r="C309" s="21"/>
      <c r="D309" s="21"/>
      <c r="E309" s="21"/>
      <c r="G309" s="20"/>
      <c r="H309" s="22"/>
      <c r="I309" s="21"/>
      <c r="J309" s="21"/>
      <c r="K309" s="21"/>
      <c r="M309" s="20"/>
      <c r="N309" s="22"/>
      <c r="O309" s="21"/>
      <c r="P309" s="21"/>
      <c r="Q309" s="21"/>
      <c r="S309" s="20"/>
      <c r="T309" s="22"/>
      <c r="U309" s="21"/>
      <c r="V309" s="21"/>
      <c r="W309" s="21"/>
      <c r="Y309" s="20"/>
      <c r="Z309" s="22"/>
      <c r="AA309" s="21"/>
      <c r="AB309" s="21"/>
      <c r="AC309" s="21"/>
      <c r="AE309" s="20"/>
      <c r="AF309" s="22"/>
      <c r="AG309" s="21"/>
      <c r="AH309" s="21"/>
      <c r="AI309" s="21"/>
      <c r="AK309" s="20"/>
      <c r="AL309" s="22"/>
      <c r="AM309" s="21"/>
      <c r="AN309" s="21"/>
      <c r="AO309" s="21"/>
      <c r="AQ309" s="20"/>
      <c r="AR309" s="22"/>
      <c r="AS309" s="21"/>
      <c r="AT309" s="21"/>
      <c r="AU309" s="21"/>
      <c r="AW309" s="20"/>
      <c r="AX309" s="22"/>
      <c r="AY309" s="21"/>
      <c r="AZ309" s="21"/>
      <c r="BA309" s="21"/>
      <c r="BC309" s="20"/>
      <c r="BD309" s="22"/>
      <c r="BE309" s="21"/>
      <c r="BF309" s="21"/>
      <c r="BG309" s="21"/>
      <c r="BI309" s="20"/>
      <c r="BJ309" s="22"/>
      <c r="BK309" s="21"/>
      <c r="BL309" s="21"/>
      <c r="BM309" s="21"/>
      <c r="BO309" s="20"/>
      <c r="BP309" s="22"/>
      <c r="BQ309" s="21"/>
      <c r="BR309" s="21"/>
      <c r="BS309" s="21"/>
      <c r="BU309" s="20"/>
      <c r="BV309" s="22"/>
      <c r="BW309" s="21"/>
      <c r="BX309" s="21"/>
      <c r="BY309" s="21"/>
      <c r="CA309" s="20"/>
      <c r="CB309" s="22"/>
      <c r="CC309" s="21"/>
      <c r="CD309" s="21"/>
      <c r="CE309" s="21"/>
      <c r="CG309" s="20"/>
      <c r="CH309" s="22"/>
      <c r="CI309" s="21"/>
      <c r="CJ309" s="21"/>
      <c r="CK309" s="21"/>
      <c r="CM309" s="20"/>
      <c r="CN309" s="22"/>
      <c r="CO309" s="21"/>
      <c r="CP309" s="21"/>
      <c r="CQ309" s="21"/>
      <c r="CS309" s="20"/>
      <c r="CT309" s="22"/>
      <c r="CU309" s="21"/>
      <c r="CV309" s="21"/>
      <c r="CW309" s="21"/>
      <c r="CY309" s="20"/>
      <c r="CZ309" s="22"/>
      <c r="DA309" s="21"/>
      <c r="DB309" s="21"/>
      <c r="DC309" s="21"/>
      <c r="DE309" s="20"/>
      <c r="DF309" s="22"/>
      <c r="DG309" s="21"/>
      <c r="DH309" s="21"/>
      <c r="DI309" s="21"/>
      <c r="DK309" s="20"/>
      <c r="DL309" s="22"/>
      <c r="DM309" s="21"/>
      <c r="DN309" s="21"/>
      <c r="DO309" s="21"/>
      <c r="DQ309" s="20"/>
      <c r="DR309" s="22"/>
      <c r="DS309" s="21"/>
      <c r="DT309" s="21"/>
      <c r="DU309" s="21"/>
      <c r="DW309" s="20"/>
      <c r="DX309" s="22"/>
      <c r="DY309" s="21"/>
      <c r="DZ309" s="21"/>
      <c r="EA309" s="21"/>
      <c r="EC309" s="20"/>
      <c r="ED309" s="22"/>
      <c r="EE309" s="21"/>
      <c r="EF309" s="21"/>
      <c r="EG309" s="21"/>
      <c r="EI309" s="20"/>
      <c r="EJ309" s="22"/>
      <c r="EK309" s="21"/>
      <c r="EL309" s="21"/>
      <c r="EM309" s="21"/>
      <c r="EO309" s="20"/>
      <c r="EP309" s="22"/>
      <c r="EQ309" s="21"/>
      <c r="ER309" s="21"/>
      <c r="ES309" s="21"/>
      <c r="EU309" s="20"/>
      <c r="EV309" s="22"/>
      <c r="EW309" s="21"/>
      <c r="EX309" s="21"/>
      <c r="EY309" s="21"/>
      <c r="FA309" s="20"/>
      <c r="FB309" s="22"/>
      <c r="FC309" s="21"/>
      <c r="FD309" s="21"/>
      <c r="FE309" s="21"/>
      <c r="FG309" s="20"/>
      <c r="FH309" s="22"/>
      <c r="FI309" s="21"/>
      <c r="FJ309" s="21"/>
      <c r="FK309" s="21"/>
      <c r="FM309" s="20"/>
      <c r="FN309" s="22"/>
      <c r="FO309" s="21"/>
      <c r="FP309" s="21"/>
      <c r="FQ309" s="21"/>
      <c r="FS309" s="20"/>
      <c r="FT309" s="22"/>
      <c r="FU309" s="21"/>
      <c r="FV309" s="21"/>
      <c r="FW309" s="21"/>
      <c r="FY309" s="20"/>
      <c r="FZ309" s="22"/>
      <c r="GA309" s="21"/>
      <c r="GB309" s="21"/>
      <c r="GC309" s="21"/>
    </row>
    <row r="310" spans="1:185" x14ac:dyDescent="0.2">
      <c r="A310" s="20"/>
      <c r="B310" s="22"/>
      <c r="C310" s="21"/>
      <c r="D310" s="21"/>
      <c r="E310" s="21"/>
      <c r="G310" s="20"/>
      <c r="H310" s="22"/>
      <c r="I310" s="21"/>
      <c r="J310" s="21"/>
      <c r="K310" s="21"/>
      <c r="M310" s="20"/>
      <c r="N310" s="22"/>
      <c r="O310" s="21"/>
      <c r="P310" s="21"/>
      <c r="Q310" s="21"/>
      <c r="S310" s="20"/>
      <c r="T310" s="22"/>
      <c r="U310" s="21"/>
      <c r="V310" s="21"/>
      <c r="W310" s="21"/>
      <c r="Y310" s="20"/>
      <c r="Z310" s="22"/>
      <c r="AA310" s="21"/>
      <c r="AB310" s="21"/>
      <c r="AC310" s="21"/>
      <c r="AE310" s="20"/>
      <c r="AF310" s="22"/>
      <c r="AG310" s="21"/>
      <c r="AH310" s="21"/>
      <c r="AI310" s="21"/>
      <c r="AK310" s="20"/>
      <c r="AL310" s="22"/>
      <c r="AM310" s="21"/>
      <c r="AN310" s="21"/>
      <c r="AO310" s="21"/>
      <c r="AQ310" s="20"/>
      <c r="AR310" s="22"/>
      <c r="AS310" s="21"/>
      <c r="AT310" s="21"/>
      <c r="AU310" s="21"/>
      <c r="AW310" s="20"/>
      <c r="AX310" s="22"/>
      <c r="AY310" s="21"/>
      <c r="AZ310" s="21"/>
      <c r="BA310" s="21"/>
      <c r="BC310" s="20"/>
      <c r="BD310" s="22"/>
      <c r="BE310" s="21"/>
      <c r="BF310" s="21"/>
      <c r="BG310" s="21"/>
      <c r="BI310" s="20"/>
      <c r="BJ310" s="22"/>
      <c r="BK310" s="21"/>
      <c r="BL310" s="21"/>
      <c r="BM310" s="21"/>
      <c r="BO310" s="20"/>
      <c r="BP310" s="22"/>
      <c r="BQ310" s="21"/>
      <c r="BR310" s="21"/>
      <c r="BS310" s="21"/>
      <c r="BU310" s="20"/>
      <c r="BV310" s="22"/>
      <c r="BW310" s="21"/>
      <c r="BX310" s="21"/>
      <c r="BY310" s="21"/>
      <c r="CA310" s="20"/>
      <c r="CB310" s="22"/>
      <c r="CC310" s="21"/>
      <c r="CD310" s="21"/>
      <c r="CE310" s="21"/>
      <c r="CG310" s="20"/>
      <c r="CH310" s="22"/>
      <c r="CI310" s="21"/>
      <c r="CJ310" s="21"/>
      <c r="CK310" s="21"/>
      <c r="CM310" s="20"/>
      <c r="CN310" s="22"/>
      <c r="CO310" s="21"/>
      <c r="CP310" s="21"/>
      <c r="CQ310" s="21"/>
      <c r="CS310" s="20"/>
      <c r="CT310" s="22"/>
      <c r="CU310" s="21"/>
      <c r="CV310" s="21"/>
      <c r="CW310" s="21"/>
      <c r="CY310" s="20"/>
      <c r="CZ310" s="22"/>
      <c r="DA310" s="21"/>
      <c r="DB310" s="21"/>
      <c r="DC310" s="21"/>
      <c r="DE310" s="20"/>
      <c r="DF310" s="22"/>
      <c r="DG310" s="21"/>
      <c r="DH310" s="21"/>
      <c r="DI310" s="21"/>
      <c r="DK310" s="20"/>
      <c r="DL310" s="22"/>
      <c r="DM310" s="21"/>
      <c r="DN310" s="21"/>
      <c r="DO310" s="21"/>
      <c r="DQ310" s="20"/>
      <c r="DR310" s="22"/>
      <c r="DS310" s="21"/>
      <c r="DT310" s="21"/>
      <c r="DU310" s="21"/>
      <c r="DW310" s="20"/>
      <c r="DX310" s="22"/>
      <c r="DY310" s="21"/>
      <c r="DZ310" s="21"/>
      <c r="EA310" s="21"/>
      <c r="EC310" s="20"/>
      <c r="ED310" s="22"/>
      <c r="EE310" s="21"/>
      <c r="EF310" s="21"/>
      <c r="EG310" s="21"/>
      <c r="EI310" s="20"/>
      <c r="EJ310" s="22"/>
      <c r="EK310" s="21"/>
      <c r="EL310" s="21"/>
      <c r="EM310" s="21"/>
      <c r="EO310" s="20"/>
      <c r="EP310" s="22"/>
      <c r="EQ310" s="21"/>
      <c r="ER310" s="21"/>
      <c r="ES310" s="21"/>
      <c r="EU310" s="20"/>
      <c r="EV310" s="22"/>
      <c r="EW310" s="21"/>
      <c r="EX310" s="21"/>
      <c r="EY310" s="21"/>
      <c r="FA310" s="20"/>
      <c r="FB310" s="22"/>
      <c r="FC310" s="21"/>
      <c r="FD310" s="21"/>
      <c r="FE310" s="21"/>
      <c r="FG310" s="20"/>
      <c r="FH310" s="22"/>
      <c r="FI310" s="21"/>
      <c r="FJ310" s="21"/>
      <c r="FK310" s="21"/>
      <c r="FM310" s="20"/>
      <c r="FN310" s="22"/>
      <c r="FO310" s="21"/>
      <c r="FP310" s="21"/>
      <c r="FQ310" s="21"/>
      <c r="FS310" s="20"/>
      <c r="FT310" s="22"/>
      <c r="FU310" s="21"/>
      <c r="FV310" s="21"/>
      <c r="FW310" s="21"/>
      <c r="FY310" s="20"/>
      <c r="FZ310" s="22"/>
      <c r="GA310" s="21"/>
      <c r="GB310" s="21"/>
      <c r="GC310" s="21"/>
    </row>
    <row r="311" spans="1:185" x14ac:dyDescent="0.2">
      <c r="A311" s="20"/>
      <c r="B311" s="22"/>
      <c r="C311" s="21"/>
      <c r="D311" s="21"/>
      <c r="E311" s="21"/>
      <c r="G311" s="20"/>
      <c r="H311" s="22"/>
      <c r="I311" s="21"/>
      <c r="J311" s="21"/>
      <c r="K311" s="21"/>
      <c r="M311" s="20"/>
      <c r="N311" s="22"/>
      <c r="O311" s="21"/>
      <c r="P311" s="21"/>
      <c r="Q311" s="21"/>
      <c r="S311" s="20"/>
      <c r="T311" s="22"/>
      <c r="U311" s="21"/>
      <c r="V311" s="21"/>
      <c r="W311" s="21"/>
      <c r="Y311" s="20"/>
      <c r="Z311" s="22"/>
      <c r="AA311" s="21"/>
      <c r="AB311" s="21"/>
      <c r="AC311" s="21"/>
      <c r="AE311" s="20"/>
      <c r="AF311" s="22"/>
      <c r="AG311" s="21"/>
      <c r="AH311" s="21"/>
      <c r="AI311" s="21"/>
      <c r="AK311" s="20"/>
      <c r="AL311" s="22"/>
      <c r="AM311" s="21"/>
      <c r="AN311" s="21"/>
      <c r="AO311" s="21"/>
      <c r="AQ311" s="20"/>
      <c r="AR311" s="22"/>
      <c r="AS311" s="21"/>
      <c r="AT311" s="21"/>
      <c r="AU311" s="21"/>
      <c r="AW311" s="20"/>
      <c r="AX311" s="22"/>
      <c r="AY311" s="21"/>
      <c r="AZ311" s="21"/>
      <c r="BA311" s="21"/>
      <c r="BC311" s="20"/>
      <c r="BD311" s="22"/>
      <c r="BE311" s="21"/>
      <c r="BF311" s="21"/>
      <c r="BG311" s="21"/>
      <c r="BI311" s="20"/>
      <c r="BJ311" s="22"/>
      <c r="BK311" s="21"/>
      <c r="BL311" s="21"/>
      <c r="BM311" s="21"/>
      <c r="BO311" s="20"/>
      <c r="BP311" s="22"/>
      <c r="BQ311" s="21"/>
      <c r="BR311" s="21"/>
      <c r="BS311" s="21"/>
      <c r="BU311" s="20"/>
      <c r="BV311" s="22"/>
      <c r="BW311" s="21"/>
      <c r="BX311" s="21"/>
      <c r="BY311" s="21"/>
      <c r="CA311" s="20"/>
      <c r="CB311" s="22"/>
      <c r="CC311" s="21"/>
      <c r="CD311" s="21"/>
      <c r="CE311" s="21"/>
      <c r="CG311" s="20"/>
      <c r="CH311" s="22"/>
      <c r="CI311" s="21"/>
      <c r="CJ311" s="21"/>
      <c r="CK311" s="21"/>
      <c r="CM311" s="20"/>
      <c r="CN311" s="22"/>
      <c r="CO311" s="21"/>
      <c r="CP311" s="21"/>
      <c r="CQ311" s="21"/>
      <c r="CS311" s="20"/>
      <c r="CT311" s="22"/>
      <c r="CU311" s="21"/>
      <c r="CV311" s="21"/>
      <c r="CW311" s="21"/>
      <c r="CY311" s="20"/>
      <c r="CZ311" s="22"/>
      <c r="DA311" s="21"/>
      <c r="DB311" s="21"/>
      <c r="DC311" s="21"/>
      <c r="DE311" s="20"/>
      <c r="DF311" s="22"/>
      <c r="DG311" s="21"/>
      <c r="DH311" s="21"/>
      <c r="DI311" s="21"/>
      <c r="DK311" s="20"/>
      <c r="DL311" s="22"/>
      <c r="DM311" s="21"/>
      <c r="DN311" s="21"/>
      <c r="DO311" s="21"/>
      <c r="DQ311" s="20"/>
      <c r="DR311" s="22"/>
      <c r="DS311" s="21"/>
      <c r="DT311" s="21"/>
      <c r="DU311" s="21"/>
      <c r="DW311" s="20"/>
      <c r="DX311" s="22"/>
      <c r="DY311" s="21"/>
      <c r="DZ311" s="21"/>
      <c r="EA311" s="21"/>
      <c r="EC311" s="20"/>
      <c r="ED311" s="22"/>
      <c r="EE311" s="21"/>
      <c r="EF311" s="21"/>
      <c r="EG311" s="21"/>
      <c r="EI311" s="20"/>
      <c r="EJ311" s="22"/>
      <c r="EK311" s="21"/>
      <c r="EL311" s="21"/>
      <c r="EM311" s="21"/>
      <c r="EO311" s="20"/>
      <c r="EP311" s="22"/>
      <c r="EQ311" s="21"/>
      <c r="ER311" s="21"/>
      <c r="ES311" s="21"/>
      <c r="EU311" s="20"/>
      <c r="EV311" s="22"/>
      <c r="EW311" s="21"/>
      <c r="EX311" s="21"/>
      <c r="EY311" s="21"/>
      <c r="FA311" s="20"/>
      <c r="FB311" s="22"/>
      <c r="FC311" s="21"/>
      <c r="FD311" s="21"/>
      <c r="FE311" s="21"/>
      <c r="FG311" s="20"/>
      <c r="FH311" s="22"/>
      <c r="FI311" s="21"/>
      <c r="FJ311" s="21"/>
      <c r="FK311" s="21"/>
      <c r="FM311" s="20"/>
      <c r="FN311" s="22"/>
      <c r="FO311" s="21"/>
      <c r="FP311" s="21"/>
      <c r="FQ311" s="21"/>
      <c r="FS311" s="20"/>
      <c r="FT311" s="22"/>
      <c r="FU311" s="21"/>
      <c r="FV311" s="21"/>
      <c r="FW311" s="21"/>
      <c r="FY311" s="20"/>
      <c r="FZ311" s="22"/>
      <c r="GA311" s="21"/>
      <c r="GB311" s="21"/>
      <c r="GC311" s="21"/>
    </row>
    <row r="312" spans="1:185" x14ac:dyDescent="0.2">
      <c r="A312" s="20"/>
      <c r="B312" s="22"/>
      <c r="C312" s="21"/>
      <c r="D312" s="21"/>
      <c r="E312" s="21"/>
      <c r="G312" s="20"/>
      <c r="H312" s="22"/>
      <c r="I312" s="21"/>
      <c r="J312" s="21"/>
      <c r="K312" s="21"/>
      <c r="M312" s="20"/>
      <c r="N312" s="22"/>
      <c r="O312" s="21"/>
      <c r="P312" s="21"/>
      <c r="Q312" s="21"/>
      <c r="S312" s="20"/>
      <c r="T312" s="22"/>
      <c r="U312" s="21"/>
      <c r="V312" s="21"/>
      <c r="W312" s="21"/>
      <c r="Y312" s="20"/>
      <c r="Z312" s="22"/>
      <c r="AA312" s="21"/>
      <c r="AB312" s="21"/>
      <c r="AC312" s="21"/>
      <c r="AE312" s="20"/>
      <c r="AF312" s="22"/>
      <c r="AG312" s="21"/>
      <c r="AH312" s="21"/>
      <c r="AI312" s="21"/>
      <c r="AK312" s="20"/>
      <c r="AL312" s="22"/>
      <c r="AM312" s="21"/>
      <c r="AN312" s="21"/>
      <c r="AO312" s="21"/>
      <c r="AQ312" s="20"/>
      <c r="AR312" s="22"/>
      <c r="AS312" s="21"/>
      <c r="AT312" s="21"/>
      <c r="AU312" s="21"/>
      <c r="AW312" s="20"/>
      <c r="AX312" s="22"/>
      <c r="AY312" s="21"/>
      <c r="AZ312" s="21"/>
      <c r="BA312" s="21"/>
      <c r="BC312" s="20"/>
      <c r="BD312" s="22"/>
      <c r="BE312" s="21"/>
      <c r="BF312" s="21"/>
      <c r="BG312" s="21"/>
      <c r="BI312" s="20"/>
      <c r="BJ312" s="22"/>
      <c r="BK312" s="21"/>
      <c r="BL312" s="21"/>
      <c r="BM312" s="21"/>
      <c r="BO312" s="20"/>
      <c r="BP312" s="22"/>
      <c r="BQ312" s="21"/>
      <c r="BR312" s="21"/>
      <c r="BS312" s="21"/>
      <c r="BU312" s="20"/>
      <c r="BV312" s="22"/>
      <c r="BW312" s="21"/>
      <c r="BX312" s="21"/>
      <c r="BY312" s="21"/>
      <c r="CA312" s="20"/>
      <c r="CB312" s="22"/>
      <c r="CC312" s="21"/>
      <c r="CD312" s="21"/>
      <c r="CE312" s="21"/>
      <c r="CG312" s="20"/>
      <c r="CH312" s="22"/>
      <c r="CI312" s="21"/>
      <c r="CJ312" s="21"/>
      <c r="CK312" s="21"/>
      <c r="CM312" s="20"/>
      <c r="CN312" s="22"/>
      <c r="CO312" s="21"/>
      <c r="CP312" s="21"/>
      <c r="CQ312" s="21"/>
      <c r="CS312" s="20"/>
      <c r="CT312" s="22"/>
      <c r="CU312" s="21"/>
      <c r="CV312" s="21"/>
      <c r="CW312" s="21"/>
      <c r="CY312" s="20"/>
      <c r="CZ312" s="22"/>
      <c r="DA312" s="21"/>
      <c r="DB312" s="21"/>
      <c r="DC312" s="21"/>
      <c r="DE312" s="20"/>
      <c r="DF312" s="22"/>
      <c r="DG312" s="21"/>
      <c r="DH312" s="21"/>
      <c r="DI312" s="21"/>
      <c r="DK312" s="20"/>
      <c r="DL312" s="22"/>
      <c r="DM312" s="21"/>
      <c r="DN312" s="21"/>
      <c r="DO312" s="21"/>
      <c r="DQ312" s="20"/>
      <c r="DR312" s="22"/>
      <c r="DS312" s="21"/>
      <c r="DT312" s="21"/>
      <c r="DU312" s="21"/>
      <c r="DW312" s="20"/>
      <c r="DX312" s="22"/>
      <c r="DY312" s="21"/>
      <c r="DZ312" s="21"/>
      <c r="EA312" s="21"/>
      <c r="EC312" s="20"/>
      <c r="ED312" s="22"/>
      <c r="EE312" s="21"/>
      <c r="EF312" s="21"/>
      <c r="EG312" s="21"/>
      <c r="EI312" s="20"/>
      <c r="EJ312" s="22"/>
      <c r="EK312" s="21"/>
      <c r="EL312" s="21"/>
      <c r="EM312" s="21"/>
      <c r="EO312" s="20"/>
      <c r="EP312" s="22"/>
      <c r="EQ312" s="21"/>
      <c r="ER312" s="21"/>
      <c r="ES312" s="21"/>
      <c r="EU312" s="20"/>
      <c r="EV312" s="22"/>
      <c r="EW312" s="21"/>
      <c r="EX312" s="21"/>
      <c r="EY312" s="21"/>
      <c r="FA312" s="20"/>
      <c r="FB312" s="22"/>
      <c r="FC312" s="21"/>
      <c r="FD312" s="21"/>
      <c r="FE312" s="21"/>
      <c r="FG312" s="20"/>
      <c r="FH312" s="22"/>
      <c r="FI312" s="21"/>
      <c r="FJ312" s="21"/>
      <c r="FK312" s="21"/>
      <c r="FM312" s="20"/>
      <c r="FN312" s="22"/>
      <c r="FO312" s="21"/>
      <c r="FP312" s="21"/>
      <c r="FQ312" s="21"/>
      <c r="FS312" s="20"/>
      <c r="FT312" s="22"/>
      <c r="FU312" s="21"/>
      <c r="FV312" s="21"/>
      <c r="FW312" s="21"/>
      <c r="FY312" s="20"/>
      <c r="FZ312" s="22"/>
      <c r="GA312" s="21"/>
      <c r="GB312" s="21"/>
      <c r="GC312" s="21"/>
    </row>
    <row r="313" spans="1:185" x14ac:dyDescent="0.2">
      <c r="A313" s="20"/>
      <c r="B313" s="22"/>
      <c r="C313" s="21"/>
      <c r="D313" s="21"/>
      <c r="E313" s="21"/>
      <c r="G313" s="20"/>
      <c r="H313" s="22"/>
      <c r="I313" s="21"/>
      <c r="J313" s="21"/>
      <c r="K313" s="21"/>
      <c r="M313" s="20"/>
      <c r="N313" s="22"/>
      <c r="O313" s="21"/>
      <c r="P313" s="21"/>
      <c r="Q313" s="21"/>
      <c r="S313" s="20"/>
      <c r="T313" s="22"/>
      <c r="U313" s="21"/>
      <c r="V313" s="21"/>
      <c r="W313" s="21"/>
      <c r="Y313" s="20"/>
      <c r="Z313" s="22"/>
      <c r="AA313" s="21"/>
      <c r="AB313" s="21"/>
      <c r="AC313" s="21"/>
      <c r="AE313" s="20"/>
      <c r="AF313" s="22"/>
      <c r="AG313" s="21"/>
      <c r="AH313" s="21"/>
      <c r="AI313" s="21"/>
      <c r="AK313" s="20"/>
      <c r="AL313" s="22"/>
      <c r="AM313" s="21"/>
      <c r="AN313" s="21"/>
      <c r="AO313" s="21"/>
      <c r="AQ313" s="20"/>
      <c r="AR313" s="22"/>
      <c r="AS313" s="21"/>
      <c r="AT313" s="21"/>
      <c r="AU313" s="21"/>
      <c r="AW313" s="20"/>
      <c r="AX313" s="22"/>
      <c r="AY313" s="21"/>
      <c r="AZ313" s="21"/>
      <c r="BA313" s="21"/>
      <c r="BC313" s="20"/>
      <c r="BD313" s="22"/>
      <c r="BE313" s="21"/>
      <c r="BF313" s="21"/>
      <c r="BG313" s="21"/>
      <c r="BI313" s="20"/>
      <c r="BJ313" s="22"/>
      <c r="BK313" s="21"/>
      <c r="BL313" s="21"/>
      <c r="BM313" s="21"/>
      <c r="BO313" s="20"/>
      <c r="BP313" s="22"/>
      <c r="BQ313" s="21"/>
      <c r="BR313" s="21"/>
      <c r="BS313" s="21"/>
      <c r="BU313" s="20"/>
      <c r="BV313" s="22"/>
      <c r="BW313" s="21"/>
      <c r="BX313" s="21"/>
      <c r="BY313" s="21"/>
      <c r="CA313" s="20"/>
      <c r="CB313" s="22"/>
      <c r="CC313" s="21"/>
      <c r="CD313" s="21"/>
      <c r="CE313" s="21"/>
      <c r="CG313" s="20"/>
      <c r="CH313" s="22"/>
      <c r="CI313" s="21"/>
      <c r="CJ313" s="21"/>
      <c r="CK313" s="21"/>
      <c r="CM313" s="20"/>
      <c r="CN313" s="22"/>
      <c r="CO313" s="21"/>
      <c r="CP313" s="21"/>
      <c r="CQ313" s="21"/>
      <c r="CS313" s="20"/>
      <c r="CT313" s="22"/>
      <c r="CU313" s="21"/>
      <c r="CV313" s="21"/>
      <c r="CW313" s="21"/>
      <c r="CY313" s="20"/>
      <c r="CZ313" s="22"/>
      <c r="DA313" s="21"/>
      <c r="DB313" s="21"/>
      <c r="DC313" s="21"/>
      <c r="DE313" s="20"/>
      <c r="DF313" s="22"/>
      <c r="DG313" s="21"/>
      <c r="DH313" s="21"/>
      <c r="DI313" s="21"/>
      <c r="DK313" s="20"/>
      <c r="DL313" s="22"/>
      <c r="DM313" s="21"/>
      <c r="DN313" s="21"/>
      <c r="DO313" s="21"/>
      <c r="DQ313" s="20"/>
      <c r="DR313" s="22"/>
      <c r="DS313" s="21"/>
      <c r="DT313" s="21"/>
      <c r="DU313" s="21"/>
      <c r="DW313" s="20"/>
      <c r="DX313" s="22"/>
      <c r="DY313" s="21"/>
      <c r="DZ313" s="21"/>
      <c r="EA313" s="21"/>
      <c r="EC313" s="20"/>
      <c r="ED313" s="22"/>
      <c r="EE313" s="21"/>
      <c r="EF313" s="21"/>
      <c r="EG313" s="21"/>
      <c r="EI313" s="20"/>
      <c r="EJ313" s="22"/>
      <c r="EK313" s="21"/>
      <c r="EL313" s="21"/>
      <c r="EM313" s="21"/>
      <c r="EO313" s="20"/>
      <c r="EP313" s="22"/>
      <c r="EQ313" s="21"/>
      <c r="ER313" s="21"/>
      <c r="ES313" s="21"/>
      <c r="EU313" s="20"/>
      <c r="EV313" s="22"/>
      <c r="EW313" s="21"/>
      <c r="EX313" s="21"/>
      <c r="EY313" s="21"/>
      <c r="FA313" s="20"/>
      <c r="FB313" s="22"/>
      <c r="FC313" s="21"/>
      <c r="FD313" s="21"/>
      <c r="FE313" s="21"/>
      <c r="FG313" s="20"/>
      <c r="FH313" s="22"/>
      <c r="FI313" s="21"/>
      <c r="FJ313" s="21"/>
      <c r="FK313" s="21"/>
      <c r="FM313" s="20"/>
      <c r="FN313" s="22"/>
      <c r="FO313" s="21"/>
      <c r="FP313" s="21"/>
      <c r="FQ313" s="21"/>
      <c r="FS313" s="20"/>
      <c r="FT313" s="22"/>
      <c r="FU313" s="21"/>
      <c r="FV313" s="21"/>
      <c r="FW313" s="21"/>
      <c r="FY313" s="20"/>
      <c r="FZ313" s="22"/>
      <c r="GA313" s="21"/>
      <c r="GB313" s="21"/>
      <c r="GC313" s="21"/>
    </row>
    <row r="314" spans="1:185" x14ac:dyDescent="0.2">
      <c r="A314" s="20"/>
      <c r="B314" s="22"/>
      <c r="C314" s="21"/>
      <c r="D314" s="21"/>
      <c r="E314" s="21"/>
      <c r="G314" s="20"/>
      <c r="H314" s="22"/>
      <c r="I314" s="21"/>
      <c r="J314" s="21"/>
      <c r="K314" s="21"/>
      <c r="M314" s="20"/>
      <c r="N314" s="22"/>
      <c r="O314" s="21"/>
      <c r="P314" s="21"/>
      <c r="Q314" s="21"/>
      <c r="S314" s="20"/>
      <c r="T314" s="22"/>
      <c r="U314" s="21"/>
      <c r="V314" s="21"/>
      <c r="W314" s="21"/>
      <c r="Y314" s="20"/>
      <c r="Z314" s="22"/>
      <c r="AA314" s="21"/>
      <c r="AB314" s="21"/>
      <c r="AC314" s="21"/>
      <c r="AE314" s="20"/>
      <c r="AF314" s="22"/>
      <c r="AG314" s="21"/>
      <c r="AH314" s="21"/>
      <c r="AI314" s="21"/>
      <c r="AK314" s="20"/>
      <c r="AL314" s="22"/>
      <c r="AM314" s="21"/>
      <c r="AN314" s="21"/>
      <c r="AO314" s="21"/>
      <c r="AQ314" s="20"/>
      <c r="AR314" s="22"/>
      <c r="AS314" s="21"/>
      <c r="AT314" s="21"/>
      <c r="AU314" s="21"/>
      <c r="AW314" s="20"/>
      <c r="AX314" s="22"/>
      <c r="AY314" s="21"/>
      <c r="AZ314" s="21"/>
      <c r="BA314" s="21"/>
      <c r="BC314" s="20"/>
      <c r="BD314" s="22"/>
      <c r="BE314" s="21"/>
      <c r="BF314" s="21"/>
      <c r="BG314" s="21"/>
      <c r="BI314" s="20"/>
      <c r="BJ314" s="22"/>
      <c r="BK314" s="21"/>
      <c r="BL314" s="21"/>
      <c r="BM314" s="21"/>
      <c r="BO314" s="20"/>
      <c r="BP314" s="22"/>
      <c r="BQ314" s="21"/>
      <c r="BR314" s="21"/>
      <c r="BS314" s="21"/>
      <c r="BU314" s="20"/>
      <c r="BV314" s="22"/>
      <c r="BW314" s="21"/>
      <c r="BX314" s="21"/>
      <c r="BY314" s="21"/>
      <c r="CA314" s="20"/>
      <c r="CB314" s="22"/>
      <c r="CC314" s="21"/>
      <c r="CD314" s="21"/>
      <c r="CE314" s="21"/>
      <c r="CG314" s="20"/>
      <c r="CH314" s="22"/>
      <c r="CI314" s="21"/>
      <c r="CJ314" s="21"/>
      <c r="CK314" s="21"/>
      <c r="CM314" s="20"/>
      <c r="CN314" s="22"/>
      <c r="CO314" s="21"/>
      <c r="CP314" s="21"/>
      <c r="CQ314" s="21"/>
      <c r="CS314" s="20"/>
      <c r="CT314" s="22"/>
      <c r="CU314" s="21"/>
      <c r="CV314" s="21"/>
      <c r="CW314" s="21"/>
      <c r="CY314" s="20"/>
      <c r="CZ314" s="22"/>
      <c r="DA314" s="21"/>
      <c r="DB314" s="21"/>
      <c r="DC314" s="21"/>
      <c r="DE314" s="20"/>
      <c r="DF314" s="22"/>
      <c r="DG314" s="21"/>
      <c r="DH314" s="21"/>
      <c r="DI314" s="21"/>
      <c r="DK314" s="20"/>
      <c r="DL314" s="22"/>
      <c r="DM314" s="21"/>
      <c r="DN314" s="21"/>
      <c r="DO314" s="21"/>
      <c r="DQ314" s="20"/>
      <c r="DR314" s="22"/>
      <c r="DS314" s="21"/>
      <c r="DT314" s="21"/>
      <c r="DU314" s="21"/>
      <c r="DW314" s="20"/>
      <c r="DX314" s="22"/>
      <c r="DY314" s="21"/>
      <c r="DZ314" s="21"/>
      <c r="EA314" s="21"/>
      <c r="EC314" s="20"/>
      <c r="ED314" s="22"/>
      <c r="EE314" s="21"/>
      <c r="EF314" s="21"/>
      <c r="EG314" s="21"/>
      <c r="EI314" s="20"/>
      <c r="EJ314" s="22"/>
      <c r="EK314" s="21"/>
      <c r="EL314" s="21"/>
      <c r="EM314" s="21"/>
      <c r="EO314" s="20"/>
      <c r="EP314" s="22"/>
      <c r="EQ314" s="21"/>
      <c r="ER314" s="21"/>
      <c r="ES314" s="21"/>
      <c r="EU314" s="20"/>
      <c r="EV314" s="22"/>
      <c r="EW314" s="21"/>
      <c r="EX314" s="21"/>
      <c r="EY314" s="21"/>
      <c r="FA314" s="20"/>
      <c r="FB314" s="22"/>
      <c r="FC314" s="21"/>
      <c r="FD314" s="21"/>
      <c r="FE314" s="21"/>
      <c r="FG314" s="20"/>
      <c r="FH314" s="22"/>
      <c r="FI314" s="21"/>
      <c r="FJ314" s="21"/>
      <c r="FK314" s="21"/>
      <c r="FM314" s="20"/>
      <c r="FN314" s="22"/>
      <c r="FO314" s="21"/>
      <c r="FP314" s="21"/>
      <c r="FQ314" s="21"/>
      <c r="FS314" s="20"/>
      <c r="FT314" s="22"/>
      <c r="FU314" s="21"/>
      <c r="FV314" s="21"/>
      <c r="FW314" s="21"/>
      <c r="FY314" s="20"/>
      <c r="FZ314" s="22"/>
      <c r="GA314" s="21"/>
      <c r="GB314" s="21"/>
      <c r="GC314" s="21"/>
    </row>
    <row r="315" spans="1:185" x14ac:dyDescent="0.2">
      <c r="A315" s="20"/>
      <c r="B315" s="22"/>
      <c r="C315" s="21"/>
      <c r="D315" s="21"/>
      <c r="E315" s="21"/>
      <c r="G315" s="20"/>
      <c r="H315" s="22"/>
      <c r="I315" s="21"/>
      <c r="J315" s="21"/>
      <c r="K315" s="21"/>
      <c r="M315" s="20"/>
      <c r="N315" s="22"/>
      <c r="O315" s="21"/>
      <c r="P315" s="21"/>
      <c r="Q315" s="21"/>
      <c r="S315" s="20"/>
      <c r="T315" s="22"/>
      <c r="U315" s="21"/>
      <c r="V315" s="21"/>
      <c r="W315" s="21"/>
      <c r="Y315" s="20"/>
      <c r="Z315" s="22"/>
      <c r="AA315" s="21"/>
      <c r="AB315" s="21"/>
      <c r="AC315" s="21"/>
      <c r="AE315" s="20"/>
      <c r="AF315" s="22"/>
      <c r="AG315" s="21"/>
      <c r="AH315" s="21"/>
      <c r="AI315" s="21"/>
      <c r="AK315" s="20"/>
      <c r="AL315" s="22"/>
      <c r="AM315" s="21"/>
      <c r="AN315" s="21"/>
      <c r="AO315" s="21"/>
      <c r="AQ315" s="20"/>
      <c r="AR315" s="22"/>
      <c r="AS315" s="21"/>
      <c r="AT315" s="21"/>
      <c r="AU315" s="21"/>
      <c r="AW315" s="20"/>
      <c r="AX315" s="22"/>
      <c r="AY315" s="21"/>
      <c r="AZ315" s="21"/>
      <c r="BA315" s="21"/>
      <c r="BC315" s="20"/>
      <c r="BD315" s="22"/>
      <c r="BE315" s="21"/>
      <c r="BF315" s="21"/>
      <c r="BG315" s="21"/>
      <c r="BI315" s="20"/>
      <c r="BJ315" s="22"/>
      <c r="BK315" s="21"/>
      <c r="BL315" s="21"/>
      <c r="BM315" s="21"/>
      <c r="BO315" s="20"/>
      <c r="BP315" s="22"/>
      <c r="BQ315" s="21"/>
      <c r="BR315" s="21"/>
      <c r="BS315" s="21"/>
      <c r="BU315" s="20"/>
      <c r="BV315" s="22"/>
      <c r="BW315" s="21"/>
      <c r="BX315" s="21"/>
      <c r="BY315" s="21"/>
      <c r="CA315" s="20"/>
      <c r="CB315" s="22"/>
      <c r="CC315" s="21"/>
      <c r="CD315" s="21"/>
      <c r="CE315" s="21"/>
      <c r="CG315" s="20"/>
      <c r="CH315" s="22"/>
      <c r="CI315" s="21"/>
      <c r="CJ315" s="21"/>
      <c r="CK315" s="21"/>
      <c r="CM315" s="20"/>
      <c r="CN315" s="22"/>
      <c r="CO315" s="21"/>
      <c r="CP315" s="21"/>
      <c r="CQ315" s="21"/>
      <c r="CS315" s="20"/>
      <c r="CT315" s="22"/>
      <c r="CU315" s="21"/>
      <c r="CV315" s="21"/>
      <c r="CW315" s="21"/>
      <c r="CY315" s="20"/>
      <c r="CZ315" s="22"/>
      <c r="DA315" s="21"/>
      <c r="DB315" s="21"/>
      <c r="DC315" s="21"/>
      <c r="DE315" s="20"/>
      <c r="DF315" s="22"/>
      <c r="DG315" s="21"/>
      <c r="DH315" s="21"/>
      <c r="DI315" s="21"/>
      <c r="DK315" s="20"/>
      <c r="DL315" s="22"/>
      <c r="DM315" s="21"/>
      <c r="DN315" s="21"/>
      <c r="DO315" s="21"/>
      <c r="DQ315" s="20"/>
      <c r="DR315" s="22"/>
      <c r="DS315" s="21"/>
      <c r="DT315" s="21"/>
      <c r="DU315" s="21"/>
      <c r="DW315" s="20"/>
      <c r="DX315" s="22"/>
      <c r="DY315" s="21"/>
      <c r="DZ315" s="21"/>
      <c r="EA315" s="21"/>
      <c r="EC315" s="20"/>
      <c r="ED315" s="22"/>
      <c r="EE315" s="21"/>
      <c r="EF315" s="21"/>
      <c r="EG315" s="21"/>
      <c r="EI315" s="20"/>
      <c r="EJ315" s="22"/>
      <c r="EK315" s="21"/>
      <c r="EL315" s="21"/>
      <c r="EM315" s="21"/>
      <c r="EO315" s="20"/>
      <c r="EP315" s="22"/>
      <c r="EQ315" s="21"/>
      <c r="ER315" s="21"/>
      <c r="ES315" s="21"/>
      <c r="EU315" s="20"/>
      <c r="EV315" s="22"/>
      <c r="EW315" s="21"/>
      <c r="EX315" s="21"/>
      <c r="EY315" s="21"/>
      <c r="FA315" s="20"/>
      <c r="FB315" s="22"/>
      <c r="FC315" s="21"/>
      <c r="FD315" s="21"/>
      <c r="FE315" s="21"/>
      <c r="FG315" s="20"/>
      <c r="FH315" s="22"/>
      <c r="FI315" s="21"/>
      <c r="FJ315" s="21"/>
      <c r="FK315" s="21"/>
      <c r="FM315" s="20"/>
      <c r="FN315" s="22"/>
      <c r="FO315" s="21"/>
      <c r="FP315" s="21"/>
      <c r="FQ315" s="21"/>
      <c r="FS315" s="20"/>
      <c r="FT315" s="22"/>
      <c r="FU315" s="21"/>
      <c r="FV315" s="21"/>
      <c r="FW315" s="21"/>
      <c r="FY315" s="20"/>
      <c r="FZ315" s="22"/>
      <c r="GA315" s="21"/>
      <c r="GB315" s="21"/>
      <c r="GC315" s="21"/>
    </row>
    <row r="316" spans="1:185" x14ac:dyDescent="0.2">
      <c r="A316" s="20"/>
      <c r="B316" s="22"/>
      <c r="C316" s="21"/>
      <c r="D316" s="21"/>
      <c r="E316" s="21"/>
      <c r="G316" s="20"/>
      <c r="H316" s="22"/>
      <c r="I316" s="21"/>
      <c r="J316" s="21"/>
      <c r="K316" s="21"/>
      <c r="M316" s="20"/>
      <c r="N316" s="22"/>
      <c r="O316" s="21"/>
      <c r="P316" s="21"/>
      <c r="Q316" s="21"/>
      <c r="S316" s="20"/>
      <c r="T316" s="22"/>
      <c r="U316" s="21"/>
      <c r="V316" s="21"/>
      <c r="W316" s="21"/>
      <c r="Y316" s="20"/>
      <c r="Z316" s="22"/>
      <c r="AA316" s="21"/>
      <c r="AB316" s="21"/>
      <c r="AC316" s="21"/>
      <c r="AE316" s="20"/>
      <c r="AF316" s="22"/>
      <c r="AG316" s="21"/>
      <c r="AH316" s="21"/>
      <c r="AI316" s="21"/>
      <c r="AK316" s="20"/>
      <c r="AL316" s="22"/>
      <c r="AM316" s="21"/>
      <c r="AN316" s="21"/>
      <c r="AO316" s="21"/>
      <c r="AQ316" s="20"/>
      <c r="AR316" s="22"/>
      <c r="AS316" s="21"/>
      <c r="AT316" s="21"/>
      <c r="AU316" s="21"/>
      <c r="AW316" s="20"/>
      <c r="AX316" s="22"/>
      <c r="AY316" s="21"/>
      <c r="AZ316" s="21"/>
      <c r="BA316" s="21"/>
      <c r="BC316" s="20"/>
      <c r="BD316" s="22"/>
      <c r="BE316" s="21"/>
      <c r="BF316" s="21"/>
      <c r="BG316" s="21"/>
      <c r="BI316" s="20"/>
      <c r="BJ316" s="22"/>
      <c r="BK316" s="21"/>
      <c r="BL316" s="21"/>
      <c r="BM316" s="21"/>
      <c r="BO316" s="20"/>
      <c r="BP316" s="22"/>
      <c r="BQ316" s="21"/>
      <c r="BR316" s="21"/>
      <c r="BS316" s="21"/>
      <c r="BU316" s="20"/>
      <c r="BV316" s="22"/>
      <c r="BW316" s="21"/>
      <c r="BX316" s="21"/>
      <c r="BY316" s="21"/>
      <c r="CA316" s="20"/>
      <c r="CB316" s="22"/>
      <c r="CC316" s="21"/>
      <c r="CD316" s="21"/>
      <c r="CE316" s="21"/>
      <c r="CG316" s="20"/>
      <c r="CH316" s="22"/>
      <c r="CI316" s="21"/>
      <c r="CJ316" s="21"/>
      <c r="CK316" s="21"/>
      <c r="CM316" s="20"/>
      <c r="CN316" s="22"/>
      <c r="CO316" s="21"/>
      <c r="CP316" s="21"/>
      <c r="CQ316" s="21"/>
      <c r="CS316" s="20"/>
      <c r="CT316" s="22"/>
      <c r="CU316" s="21"/>
      <c r="CV316" s="21"/>
      <c r="CW316" s="21"/>
      <c r="CY316" s="20"/>
      <c r="CZ316" s="22"/>
      <c r="DA316" s="21"/>
      <c r="DB316" s="21"/>
      <c r="DC316" s="21"/>
      <c r="DE316" s="20"/>
      <c r="DF316" s="22"/>
      <c r="DG316" s="21"/>
      <c r="DH316" s="21"/>
      <c r="DI316" s="21"/>
      <c r="DK316" s="20"/>
      <c r="DL316" s="22"/>
      <c r="DM316" s="21"/>
      <c r="DN316" s="21"/>
      <c r="DO316" s="21"/>
      <c r="DQ316" s="20"/>
      <c r="DR316" s="22"/>
      <c r="DS316" s="21"/>
      <c r="DT316" s="21"/>
      <c r="DU316" s="21"/>
      <c r="DW316" s="20"/>
      <c r="DX316" s="22"/>
      <c r="DY316" s="21"/>
      <c r="DZ316" s="21"/>
      <c r="EA316" s="21"/>
      <c r="EC316" s="20"/>
      <c r="ED316" s="22"/>
      <c r="EE316" s="21"/>
      <c r="EF316" s="21"/>
      <c r="EG316" s="21"/>
      <c r="EI316" s="20"/>
      <c r="EJ316" s="22"/>
      <c r="EK316" s="21"/>
      <c r="EL316" s="21"/>
      <c r="EM316" s="21"/>
      <c r="EO316" s="20"/>
      <c r="EP316" s="22"/>
      <c r="EQ316" s="21"/>
      <c r="ER316" s="21"/>
      <c r="ES316" s="21"/>
      <c r="EU316" s="20"/>
      <c r="EV316" s="22"/>
      <c r="EW316" s="21"/>
      <c r="EX316" s="21"/>
      <c r="EY316" s="21"/>
      <c r="FA316" s="20"/>
      <c r="FB316" s="22"/>
      <c r="FC316" s="21"/>
      <c r="FD316" s="21"/>
      <c r="FE316" s="21"/>
      <c r="FG316" s="20"/>
      <c r="FH316" s="22"/>
      <c r="FI316" s="21"/>
      <c r="FJ316" s="21"/>
      <c r="FK316" s="21"/>
      <c r="FM316" s="20"/>
      <c r="FN316" s="22"/>
      <c r="FO316" s="21"/>
      <c r="FP316" s="21"/>
      <c r="FQ316" s="21"/>
      <c r="FS316" s="20"/>
      <c r="FT316" s="22"/>
      <c r="FU316" s="21"/>
      <c r="FV316" s="21"/>
      <c r="FW316" s="21"/>
      <c r="FY316" s="20"/>
      <c r="FZ316" s="22"/>
      <c r="GA316" s="21"/>
      <c r="GB316" s="21"/>
      <c r="GC316" s="21"/>
    </row>
    <row r="317" spans="1:185" x14ac:dyDescent="0.2">
      <c r="A317" s="20"/>
      <c r="B317" s="22"/>
      <c r="C317" s="21"/>
      <c r="D317" s="21"/>
      <c r="E317" s="21"/>
      <c r="G317" s="20"/>
      <c r="H317" s="22"/>
      <c r="I317" s="21"/>
      <c r="J317" s="21"/>
      <c r="K317" s="21"/>
      <c r="M317" s="20"/>
      <c r="N317" s="22"/>
      <c r="O317" s="21"/>
      <c r="P317" s="21"/>
      <c r="Q317" s="21"/>
      <c r="S317" s="20"/>
      <c r="T317" s="22"/>
      <c r="U317" s="21"/>
      <c r="V317" s="21"/>
      <c r="W317" s="21"/>
      <c r="Y317" s="20"/>
      <c r="Z317" s="22"/>
      <c r="AA317" s="21"/>
      <c r="AB317" s="21"/>
      <c r="AC317" s="21"/>
      <c r="AE317" s="20"/>
      <c r="AF317" s="22"/>
      <c r="AG317" s="21"/>
      <c r="AH317" s="21"/>
      <c r="AI317" s="21"/>
      <c r="AK317" s="20"/>
      <c r="AL317" s="22"/>
      <c r="AM317" s="21"/>
      <c r="AN317" s="21"/>
      <c r="AO317" s="21"/>
      <c r="AQ317" s="20"/>
      <c r="AR317" s="22"/>
      <c r="AS317" s="21"/>
      <c r="AT317" s="21"/>
      <c r="AU317" s="21"/>
      <c r="AW317" s="20"/>
      <c r="AX317" s="22"/>
      <c r="AY317" s="21"/>
      <c r="AZ317" s="21"/>
      <c r="BA317" s="21"/>
      <c r="BC317" s="20"/>
      <c r="BD317" s="22"/>
      <c r="BE317" s="21"/>
      <c r="BF317" s="21"/>
      <c r="BG317" s="21"/>
      <c r="BI317" s="20"/>
      <c r="BJ317" s="22"/>
      <c r="BK317" s="21"/>
      <c r="BL317" s="21"/>
      <c r="BM317" s="21"/>
      <c r="BO317" s="20"/>
      <c r="BP317" s="22"/>
      <c r="BQ317" s="21"/>
      <c r="BR317" s="21"/>
      <c r="BS317" s="21"/>
      <c r="BU317" s="20"/>
      <c r="BV317" s="22"/>
      <c r="BW317" s="21"/>
      <c r="BX317" s="21"/>
      <c r="BY317" s="21"/>
      <c r="CA317" s="20"/>
      <c r="CB317" s="22"/>
      <c r="CC317" s="21"/>
      <c r="CD317" s="21"/>
      <c r="CE317" s="21"/>
      <c r="CG317" s="20"/>
      <c r="CH317" s="22"/>
      <c r="CI317" s="21"/>
      <c r="CJ317" s="21"/>
      <c r="CK317" s="21"/>
      <c r="CM317" s="20"/>
      <c r="CN317" s="22"/>
      <c r="CO317" s="21"/>
      <c r="CP317" s="21"/>
      <c r="CQ317" s="21"/>
      <c r="CS317" s="20"/>
      <c r="CT317" s="22"/>
      <c r="CU317" s="21"/>
      <c r="CV317" s="21"/>
      <c r="CW317" s="21"/>
      <c r="CY317" s="20"/>
      <c r="CZ317" s="22"/>
      <c r="DA317" s="21"/>
      <c r="DB317" s="21"/>
      <c r="DC317" s="21"/>
      <c r="DE317" s="20"/>
      <c r="DF317" s="22"/>
      <c r="DG317" s="21"/>
      <c r="DH317" s="21"/>
      <c r="DI317" s="21"/>
      <c r="DK317" s="20"/>
      <c r="DL317" s="22"/>
      <c r="DM317" s="21"/>
      <c r="DN317" s="21"/>
      <c r="DO317" s="21"/>
      <c r="DQ317" s="20"/>
      <c r="DR317" s="22"/>
      <c r="DS317" s="21"/>
      <c r="DT317" s="21"/>
      <c r="DU317" s="21"/>
      <c r="DW317" s="20"/>
      <c r="DX317" s="22"/>
      <c r="DY317" s="21"/>
      <c r="DZ317" s="21"/>
      <c r="EA317" s="21"/>
      <c r="EC317" s="20"/>
      <c r="ED317" s="22"/>
      <c r="EE317" s="21"/>
      <c r="EF317" s="21"/>
      <c r="EG317" s="21"/>
      <c r="EI317" s="20"/>
      <c r="EJ317" s="22"/>
      <c r="EK317" s="21"/>
      <c r="EL317" s="21"/>
      <c r="EM317" s="21"/>
      <c r="EO317" s="20"/>
      <c r="EP317" s="22"/>
      <c r="EQ317" s="21"/>
      <c r="ER317" s="21"/>
      <c r="ES317" s="21"/>
      <c r="EU317" s="20"/>
      <c r="EV317" s="22"/>
      <c r="EW317" s="21"/>
      <c r="EX317" s="21"/>
      <c r="EY317" s="21"/>
      <c r="FA317" s="20"/>
      <c r="FB317" s="22"/>
      <c r="FC317" s="21"/>
      <c r="FD317" s="21"/>
      <c r="FE317" s="21"/>
      <c r="FG317" s="20"/>
      <c r="FH317" s="22"/>
      <c r="FI317" s="21"/>
      <c r="FJ317" s="21"/>
      <c r="FK317" s="21"/>
      <c r="FM317" s="20"/>
      <c r="FN317" s="22"/>
      <c r="FO317" s="21"/>
      <c r="FP317" s="21"/>
      <c r="FQ317" s="21"/>
      <c r="FS317" s="20"/>
      <c r="FT317" s="22"/>
      <c r="FU317" s="21"/>
      <c r="FV317" s="21"/>
      <c r="FW317" s="21"/>
      <c r="FY317" s="20"/>
      <c r="FZ317" s="22"/>
      <c r="GA317" s="21"/>
      <c r="GB317" s="21"/>
      <c r="GC317" s="21"/>
    </row>
    <row r="318" spans="1:185" x14ac:dyDescent="0.2">
      <c r="A318" s="20"/>
      <c r="B318" s="22"/>
      <c r="C318" s="21"/>
      <c r="D318" s="21"/>
      <c r="E318" s="21"/>
      <c r="G318" s="20"/>
      <c r="H318" s="22"/>
      <c r="I318" s="21"/>
      <c r="J318" s="21"/>
      <c r="K318" s="21"/>
      <c r="M318" s="20"/>
      <c r="N318" s="22"/>
      <c r="O318" s="21"/>
      <c r="P318" s="21"/>
      <c r="Q318" s="21"/>
      <c r="S318" s="20"/>
      <c r="T318" s="22"/>
      <c r="U318" s="21"/>
      <c r="V318" s="21"/>
      <c r="W318" s="21"/>
      <c r="Y318" s="20"/>
      <c r="Z318" s="22"/>
      <c r="AA318" s="21"/>
      <c r="AB318" s="21"/>
      <c r="AC318" s="21"/>
      <c r="AE318" s="20"/>
      <c r="AF318" s="22"/>
      <c r="AG318" s="21"/>
      <c r="AH318" s="21"/>
      <c r="AI318" s="21"/>
      <c r="AK318" s="20"/>
      <c r="AL318" s="22"/>
      <c r="AM318" s="21"/>
      <c r="AN318" s="21"/>
      <c r="AO318" s="21"/>
      <c r="AQ318" s="20"/>
      <c r="AR318" s="22"/>
      <c r="AS318" s="21"/>
      <c r="AT318" s="21"/>
      <c r="AU318" s="21"/>
      <c r="AW318" s="20"/>
      <c r="AX318" s="22"/>
      <c r="AY318" s="21"/>
      <c r="AZ318" s="21"/>
      <c r="BA318" s="21"/>
      <c r="BC318" s="20"/>
      <c r="BD318" s="22"/>
      <c r="BE318" s="21"/>
      <c r="BF318" s="21"/>
      <c r="BG318" s="21"/>
      <c r="BI318" s="20"/>
      <c r="BJ318" s="22"/>
      <c r="BK318" s="21"/>
      <c r="BL318" s="21"/>
      <c r="BM318" s="21"/>
      <c r="BO318" s="20"/>
      <c r="BP318" s="22"/>
      <c r="BQ318" s="21"/>
      <c r="BR318" s="21"/>
      <c r="BS318" s="21"/>
      <c r="BU318" s="20"/>
      <c r="BV318" s="22"/>
      <c r="BW318" s="21"/>
      <c r="BX318" s="21"/>
      <c r="BY318" s="21"/>
      <c r="CA318" s="20"/>
      <c r="CB318" s="22"/>
      <c r="CC318" s="21"/>
      <c r="CD318" s="21"/>
      <c r="CE318" s="21"/>
      <c r="CG318" s="20"/>
      <c r="CH318" s="22"/>
      <c r="CI318" s="21"/>
      <c r="CJ318" s="21"/>
      <c r="CK318" s="21"/>
      <c r="CM318" s="20"/>
      <c r="CN318" s="22"/>
      <c r="CO318" s="21"/>
      <c r="CP318" s="21"/>
      <c r="CQ318" s="21"/>
      <c r="CS318" s="20"/>
      <c r="CT318" s="22"/>
      <c r="CU318" s="21"/>
      <c r="CV318" s="21"/>
      <c r="CW318" s="21"/>
      <c r="CY318" s="20"/>
      <c r="CZ318" s="22"/>
      <c r="DA318" s="21"/>
      <c r="DB318" s="21"/>
      <c r="DC318" s="21"/>
      <c r="DE318" s="20"/>
      <c r="DF318" s="22"/>
      <c r="DG318" s="21"/>
      <c r="DH318" s="21"/>
      <c r="DI318" s="21"/>
      <c r="DK318" s="20"/>
      <c r="DL318" s="22"/>
      <c r="DM318" s="21"/>
      <c r="DN318" s="21"/>
      <c r="DO318" s="21"/>
      <c r="DQ318" s="20"/>
      <c r="DR318" s="22"/>
      <c r="DS318" s="21"/>
      <c r="DT318" s="21"/>
      <c r="DU318" s="21"/>
      <c r="DW318" s="20"/>
      <c r="DX318" s="22"/>
      <c r="DY318" s="21"/>
      <c r="DZ318" s="21"/>
      <c r="EA318" s="21"/>
      <c r="EC318" s="20"/>
      <c r="ED318" s="22"/>
      <c r="EE318" s="21"/>
      <c r="EF318" s="21"/>
      <c r="EG318" s="21"/>
      <c r="EI318" s="20"/>
      <c r="EJ318" s="22"/>
      <c r="EK318" s="21"/>
      <c r="EL318" s="21"/>
      <c r="EM318" s="21"/>
      <c r="EO318" s="20"/>
      <c r="EP318" s="22"/>
      <c r="EQ318" s="21"/>
      <c r="ER318" s="21"/>
      <c r="ES318" s="21"/>
      <c r="EU318" s="20"/>
      <c r="EV318" s="22"/>
      <c r="EW318" s="21"/>
      <c r="EX318" s="21"/>
      <c r="EY318" s="21"/>
      <c r="FA318" s="20"/>
      <c r="FB318" s="22"/>
      <c r="FC318" s="21"/>
      <c r="FD318" s="21"/>
      <c r="FE318" s="21"/>
      <c r="FG318" s="20"/>
      <c r="FH318" s="22"/>
      <c r="FI318" s="21"/>
      <c r="FJ318" s="21"/>
      <c r="FK318" s="21"/>
      <c r="FM318" s="20"/>
      <c r="FN318" s="22"/>
      <c r="FO318" s="21"/>
      <c r="FP318" s="21"/>
      <c r="FQ318" s="21"/>
      <c r="FS318" s="20"/>
      <c r="FT318" s="22"/>
      <c r="FU318" s="21"/>
      <c r="FV318" s="21"/>
      <c r="FW318" s="21"/>
      <c r="FY318" s="20"/>
      <c r="FZ318" s="22"/>
      <c r="GA318" s="21"/>
      <c r="GB318" s="21"/>
      <c r="GC318" s="21"/>
    </row>
    <row r="319" spans="1:185" x14ac:dyDescent="0.2">
      <c r="A319" s="20"/>
      <c r="B319" s="22"/>
      <c r="C319" s="21"/>
      <c r="D319" s="21"/>
      <c r="E319" s="21"/>
      <c r="G319" s="20"/>
      <c r="H319" s="22"/>
      <c r="I319" s="21"/>
      <c r="J319" s="21"/>
      <c r="K319" s="21"/>
      <c r="M319" s="20"/>
      <c r="N319" s="22"/>
      <c r="O319" s="21"/>
      <c r="P319" s="21"/>
      <c r="Q319" s="21"/>
      <c r="S319" s="20"/>
      <c r="T319" s="22"/>
      <c r="U319" s="21"/>
      <c r="V319" s="21"/>
      <c r="W319" s="21"/>
      <c r="Y319" s="20"/>
      <c r="Z319" s="22"/>
      <c r="AA319" s="21"/>
      <c r="AB319" s="21"/>
      <c r="AC319" s="21"/>
      <c r="AE319" s="20"/>
      <c r="AF319" s="22"/>
      <c r="AG319" s="21"/>
      <c r="AH319" s="21"/>
      <c r="AI319" s="21"/>
      <c r="AK319" s="20"/>
      <c r="AL319" s="22"/>
      <c r="AM319" s="21"/>
      <c r="AN319" s="21"/>
      <c r="AO319" s="21"/>
      <c r="AQ319" s="20"/>
      <c r="AR319" s="22"/>
      <c r="AS319" s="21"/>
      <c r="AT319" s="21"/>
      <c r="AU319" s="21"/>
      <c r="AW319" s="20"/>
      <c r="AX319" s="22"/>
      <c r="AY319" s="21"/>
      <c r="AZ319" s="21"/>
      <c r="BA319" s="21"/>
      <c r="BC319" s="20"/>
      <c r="BD319" s="22"/>
      <c r="BE319" s="21"/>
      <c r="BF319" s="21"/>
      <c r="BG319" s="21"/>
      <c r="BI319" s="20"/>
      <c r="BJ319" s="22"/>
      <c r="BK319" s="21"/>
      <c r="BL319" s="21"/>
      <c r="BM319" s="21"/>
      <c r="BO319" s="20"/>
      <c r="BP319" s="22"/>
      <c r="BQ319" s="21"/>
      <c r="BR319" s="21"/>
      <c r="BS319" s="21"/>
      <c r="BU319" s="20"/>
      <c r="BV319" s="22"/>
      <c r="BW319" s="21"/>
      <c r="BX319" s="21"/>
      <c r="BY319" s="21"/>
      <c r="CA319" s="20"/>
      <c r="CB319" s="22"/>
      <c r="CC319" s="21"/>
      <c r="CD319" s="21"/>
      <c r="CE319" s="21"/>
      <c r="CG319" s="20"/>
      <c r="CH319" s="22"/>
      <c r="CI319" s="21"/>
      <c r="CJ319" s="21"/>
      <c r="CK319" s="21"/>
      <c r="CM319" s="20"/>
      <c r="CN319" s="22"/>
      <c r="CO319" s="21"/>
      <c r="CP319" s="21"/>
      <c r="CQ319" s="21"/>
      <c r="CS319" s="20"/>
      <c r="CT319" s="22"/>
      <c r="CU319" s="21"/>
      <c r="CV319" s="21"/>
      <c r="CW319" s="21"/>
      <c r="CY319" s="20"/>
      <c r="CZ319" s="22"/>
      <c r="DA319" s="21"/>
      <c r="DB319" s="21"/>
      <c r="DC319" s="21"/>
      <c r="DE319" s="20"/>
      <c r="DF319" s="22"/>
      <c r="DG319" s="21"/>
      <c r="DH319" s="21"/>
      <c r="DI319" s="21"/>
      <c r="DK319" s="20"/>
      <c r="DL319" s="22"/>
      <c r="DM319" s="21"/>
      <c r="DN319" s="21"/>
      <c r="DO319" s="21"/>
      <c r="DQ319" s="20"/>
      <c r="DR319" s="22"/>
      <c r="DS319" s="21"/>
      <c r="DT319" s="21"/>
      <c r="DU319" s="21"/>
      <c r="DW319" s="20"/>
      <c r="DX319" s="22"/>
      <c r="DY319" s="21"/>
      <c r="DZ319" s="21"/>
      <c r="EA319" s="21"/>
      <c r="EC319" s="20"/>
      <c r="ED319" s="22"/>
      <c r="EE319" s="21"/>
      <c r="EF319" s="21"/>
      <c r="EG319" s="21"/>
      <c r="EI319" s="20"/>
      <c r="EJ319" s="22"/>
      <c r="EK319" s="21"/>
      <c r="EL319" s="21"/>
      <c r="EM319" s="21"/>
      <c r="EO319" s="20"/>
      <c r="EP319" s="22"/>
      <c r="EQ319" s="21"/>
      <c r="ER319" s="21"/>
      <c r="ES319" s="21"/>
      <c r="EU319" s="20"/>
      <c r="EV319" s="22"/>
      <c r="EW319" s="21"/>
      <c r="EX319" s="21"/>
      <c r="EY319" s="21"/>
      <c r="FA319" s="20"/>
      <c r="FB319" s="22"/>
      <c r="FC319" s="21"/>
      <c r="FD319" s="21"/>
      <c r="FE319" s="21"/>
      <c r="FG319" s="20"/>
      <c r="FH319" s="22"/>
      <c r="FI319" s="21"/>
      <c r="FJ319" s="21"/>
      <c r="FK319" s="21"/>
      <c r="FM319" s="20"/>
      <c r="FN319" s="22"/>
      <c r="FO319" s="21"/>
      <c r="FP319" s="21"/>
      <c r="FQ319" s="21"/>
      <c r="FS319" s="20"/>
      <c r="FT319" s="22"/>
      <c r="FU319" s="21"/>
      <c r="FV319" s="21"/>
      <c r="FW319" s="21"/>
      <c r="FY319" s="20"/>
      <c r="FZ319" s="22"/>
      <c r="GA319" s="21"/>
      <c r="GB319" s="21"/>
      <c r="GC319" s="21"/>
    </row>
    <row r="320" spans="1:185" x14ac:dyDescent="0.2">
      <c r="A320" s="20"/>
      <c r="B320" s="22"/>
      <c r="C320" s="21"/>
      <c r="D320" s="21"/>
      <c r="E320" s="21"/>
      <c r="G320" s="20"/>
      <c r="H320" s="22"/>
      <c r="I320" s="21"/>
      <c r="J320" s="21"/>
      <c r="K320" s="21"/>
      <c r="M320" s="20"/>
      <c r="N320" s="22"/>
      <c r="O320" s="21"/>
      <c r="P320" s="21"/>
      <c r="Q320" s="21"/>
      <c r="S320" s="20"/>
      <c r="T320" s="22"/>
      <c r="U320" s="21"/>
      <c r="V320" s="21"/>
      <c r="W320" s="21"/>
      <c r="Y320" s="20"/>
      <c r="Z320" s="22"/>
      <c r="AA320" s="21"/>
      <c r="AB320" s="21"/>
      <c r="AC320" s="21"/>
      <c r="AE320" s="20"/>
      <c r="AF320" s="22"/>
      <c r="AG320" s="21"/>
      <c r="AH320" s="21"/>
      <c r="AI320" s="21"/>
      <c r="AK320" s="20"/>
      <c r="AL320" s="22"/>
      <c r="AM320" s="21"/>
      <c r="AN320" s="21"/>
      <c r="AO320" s="21"/>
      <c r="AQ320" s="20"/>
      <c r="AR320" s="22"/>
      <c r="AS320" s="21"/>
      <c r="AT320" s="21"/>
      <c r="AU320" s="21"/>
      <c r="AW320" s="20"/>
      <c r="AX320" s="22"/>
      <c r="AY320" s="21"/>
      <c r="AZ320" s="21"/>
      <c r="BA320" s="21"/>
      <c r="BC320" s="20"/>
      <c r="BD320" s="22"/>
      <c r="BE320" s="21"/>
      <c r="BF320" s="21"/>
      <c r="BG320" s="21"/>
      <c r="BI320" s="20"/>
      <c r="BJ320" s="22"/>
      <c r="BK320" s="21"/>
      <c r="BL320" s="21"/>
      <c r="BM320" s="21"/>
      <c r="BO320" s="20"/>
      <c r="BP320" s="22"/>
      <c r="BQ320" s="21"/>
      <c r="BR320" s="21"/>
      <c r="BS320" s="21"/>
      <c r="BU320" s="20"/>
      <c r="BV320" s="22"/>
      <c r="BW320" s="21"/>
      <c r="BX320" s="21"/>
      <c r="BY320" s="21"/>
      <c r="CA320" s="20"/>
      <c r="CB320" s="22"/>
      <c r="CC320" s="21"/>
      <c r="CD320" s="21"/>
      <c r="CE320" s="21"/>
      <c r="CG320" s="20"/>
      <c r="CH320" s="22"/>
      <c r="CI320" s="21"/>
      <c r="CJ320" s="21"/>
      <c r="CK320" s="21"/>
      <c r="CM320" s="20"/>
      <c r="CN320" s="22"/>
      <c r="CO320" s="21"/>
      <c r="CP320" s="21"/>
      <c r="CQ320" s="21"/>
      <c r="CS320" s="20"/>
      <c r="CT320" s="22"/>
      <c r="CU320" s="21"/>
      <c r="CV320" s="21"/>
      <c r="CW320" s="21"/>
      <c r="CY320" s="20"/>
      <c r="CZ320" s="22"/>
      <c r="DA320" s="21"/>
      <c r="DB320" s="21"/>
      <c r="DC320" s="21"/>
      <c r="DE320" s="20"/>
      <c r="DF320" s="22"/>
      <c r="DG320" s="21"/>
      <c r="DH320" s="21"/>
      <c r="DI320" s="21"/>
      <c r="DK320" s="20"/>
      <c r="DL320" s="22"/>
      <c r="DM320" s="21"/>
      <c r="DN320" s="21"/>
      <c r="DO320" s="21"/>
      <c r="DQ320" s="20"/>
      <c r="DR320" s="22"/>
      <c r="DS320" s="21"/>
      <c r="DT320" s="21"/>
      <c r="DU320" s="21"/>
      <c r="DW320" s="20"/>
      <c r="DX320" s="22"/>
      <c r="DY320" s="21"/>
      <c r="DZ320" s="21"/>
      <c r="EA320" s="21"/>
      <c r="EC320" s="20"/>
      <c r="ED320" s="22"/>
      <c r="EE320" s="21"/>
      <c r="EF320" s="21"/>
      <c r="EG320" s="21"/>
      <c r="EI320" s="20"/>
      <c r="EJ320" s="22"/>
      <c r="EK320" s="21"/>
      <c r="EL320" s="21"/>
      <c r="EM320" s="21"/>
      <c r="EO320" s="20"/>
      <c r="EP320" s="22"/>
      <c r="EQ320" s="21"/>
      <c r="ER320" s="21"/>
      <c r="ES320" s="21"/>
      <c r="EU320" s="20"/>
      <c r="EV320" s="22"/>
      <c r="EW320" s="21"/>
      <c r="EX320" s="21"/>
      <c r="EY320" s="21"/>
      <c r="FA320" s="20"/>
      <c r="FB320" s="22"/>
      <c r="FC320" s="21"/>
      <c r="FD320" s="21"/>
      <c r="FE320" s="21"/>
      <c r="FG320" s="20"/>
      <c r="FH320" s="22"/>
      <c r="FI320" s="21"/>
      <c r="FJ320" s="21"/>
      <c r="FK320" s="21"/>
      <c r="FM320" s="20"/>
      <c r="FN320" s="22"/>
      <c r="FO320" s="21"/>
      <c r="FP320" s="21"/>
      <c r="FQ320" s="21"/>
      <c r="FS320" s="20"/>
      <c r="FT320" s="22"/>
      <c r="FU320" s="21"/>
      <c r="FV320" s="21"/>
      <c r="FW320" s="21"/>
      <c r="FY320" s="20"/>
      <c r="FZ320" s="22"/>
      <c r="GA320" s="21"/>
      <c r="GB320" s="21"/>
      <c r="GC320" s="21"/>
    </row>
    <row r="321" spans="1:185" x14ac:dyDescent="0.2">
      <c r="A321" s="20"/>
      <c r="B321" s="22"/>
      <c r="C321" s="21"/>
      <c r="D321" s="21"/>
      <c r="E321" s="21"/>
      <c r="G321" s="20"/>
      <c r="H321" s="22"/>
      <c r="I321" s="21"/>
      <c r="J321" s="21"/>
      <c r="K321" s="21"/>
      <c r="M321" s="20"/>
      <c r="N321" s="22"/>
      <c r="O321" s="21"/>
      <c r="P321" s="21"/>
      <c r="Q321" s="21"/>
      <c r="S321" s="20"/>
      <c r="T321" s="22"/>
      <c r="U321" s="21"/>
      <c r="V321" s="21"/>
      <c r="W321" s="21"/>
      <c r="Y321" s="20"/>
      <c r="Z321" s="22"/>
      <c r="AA321" s="21"/>
      <c r="AB321" s="21"/>
      <c r="AC321" s="21"/>
      <c r="AE321" s="20"/>
      <c r="AF321" s="22"/>
      <c r="AG321" s="21"/>
      <c r="AH321" s="21"/>
      <c r="AI321" s="21"/>
      <c r="AK321" s="20"/>
      <c r="AL321" s="22"/>
      <c r="AM321" s="21"/>
      <c r="AN321" s="21"/>
      <c r="AO321" s="21"/>
      <c r="AQ321" s="20"/>
      <c r="AR321" s="22"/>
      <c r="AS321" s="21"/>
      <c r="AT321" s="21"/>
      <c r="AU321" s="21"/>
      <c r="AW321" s="20"/>
      <c r="AX321" s="22"/>
      <c r="AY321" s="21"/>
      <c r="AZ321" s="21"/>
      <c r="BA321" s="21"/>
      <c r="BC321" s="20"/>
      <c r="BD321" s="22"/>
      <c r="BE321" s="21"/>
      <c r="BF321" s="21"/>
      <c r="BG321" s="21"/>
      <c r="BI321" s="20"/>
      <c r="BJ321" s="22"/>
      <c r="BK321" s="21"/>
      <c r="BL321" s="21"/>
      <c r="BM321" s="21"/>
      <c r="BO321" s="20"/>
      <c r="BP321" s="22"/>
      <c r="BQ321" s="21"/>
      <c r="BR321" s="21"/>
      <c r="BS321" s="21"/>
      <c r="BU321" s="20"/>
      <c r="BV321" s="22"/>
      <c r="BW321" s="21"/>
      <c r="BX321" s="21"/>
      <c r="BY321" s="21"/>
      <c r="CA321" s="20"/>
      <c r="CB321" s="22"/>
      <c r="CC321" s="21"/>
      <c r="CD321" s="21"/>
      <c r="CE321" s="21"/>
      <c r="CG321" s="20"/>
      <c r="CH321" s="22"/>
      <c r="CI321" s="21"/>
      <c r="CJ321" s="21"/>
      <c r="CK321" s="21"/>
      <c r="CM321" s="20"/>
      <c r="CN321" s="22"/>
      <c r="CO321" s="21"/>
      <c r="CP321" s="21"/>
      <c r="CQ321" s="21"/>
      <c r="CS321" s="20"/>
      <c r="CT321" s="22"/>
      <c r="CU321" s="21"/>
      <c r="CV321" s="21"/>
      <c r="CW321" s="21"/>
      <c r="CY321" s="20"/>
      <c r="CZ321" s="22"/>
      <c r="DA321" s="21"/>
      <c r="DB321" s="21"/>
      <c r="DC321" s="21"/>
      <c r="DE321" s="20"/>
      <c r="DF321" s="22"/>
      <c r="DG321" s="21"/>
      <c r="DH321" s="21"/>
      <c r="DI321" s="21"/>
      <c r="DK321" s="20"/>
      <c r="DL321" s="22"/>
      <c r="DM321" s="21"/>
      <c r="DN321" s="21"/>
      <c r="DO321" s="21"/>
      <c r="DQ321" s="20"/>
      <c r="DR321" s="22"/>
      <c r="DS321" s="21"/>
      <c r="DT321" s="21"/>
      <c r="DU321" s="21"/>
      <c r="DW321" s="20"/>
      <c r="DX321" s="22"/>
      <c r="DY321" s="21"/>
      <c r="DZ321" s="21"/>
      <c r="EA321" s="21"/>
      <c r="EC321" s="20"/>
      <c r="ED321" s="22"/>
      <c r="EE321" s="21"/>
      <c r="EF321" s="21"/>
      <c r="EG321" s="21"/>
      <c r="EI321" s="20"/>
      <c r="EJ321" s="22"/>
      <c r="EK321" s="21"/>
      <c r="EL321" s="21"/>
      <c r="EM321" s="21"/>
      <c r="EO321" s="20"/>
      <c r="EP321" s="22"/>
      <c r="EQ321" s="21"/>
      <c r="ER321" s="21"/>
      <c r="ES321" s="21"/>
      <c r="EU321" s="20"/>
      <c r="EV321" s="22"/>
      <c r="EW321" s="21"/>
      <c r="EX321" s="21"/>
      <c r="EY321" s="21"/>
      <c r="FA321" s="20"/>
      <c r="FB321" s="22"/>
      <c r="FC321" s="21"/>
      <c r="FD321" s="21"/>
      <c r="FE321" s="21"/>
      <c r="FG321" s="20"/>
      <c r="FH321" s="22"/>
      <c r="FI321" s="21"/>
      <c r="FJ321" s="21"/>
      <c r="FK321" s="21"/>
      <c r="FM321" s="20"/>
      <c r="FN321" s="22"/>
      <c r="FO321" s="21"/>
      <c r="FP321" s="21"/>
      <c r="FQ321" s="21"/>
      <c r="FS321" s="20"/>
      <c r="FT321" s="22"/>
      <c r="FU321" s="21"/>
      <c r="FV321" s="21"/>
      <c r="FW321" s="21"/>
      <c r="FY321" s="20"/>
      <c r="FZ321" s="22"/>
      <c r="GA321" s="21"/>
      <c r="GB321" s="21"/>
      <c r="GC321" s="21"/>
    </row>
    <row r="322" spans="1:185" x14ac:dyDescent="0.2">
      <c r="A322" s="20"/>
      <c r="B322" s="22"/>
      <c r="C322" s="21"/>
      <c r="D322" s="21"/>
      <c r="E322" s="21"/>
      <c r="G322" s="20"/>
      <c r="H322" s="22"/>
      <c r="I322" s="21"/>
      <c r="J322" s="21"/>
      <c r="K322" s="21"/>
      <c r="M322" s="20"/>
      <c r="N322" s="22"/>
      <c r="O322" s="21"/>
      <c r="P322" s="21"/>
      <c r="Q322" s="21"/>
      <c r="S322" s="20"/>
      <c r="T322" s="22"/>
      <c r="U322" s="21"/>
      <c r="V322" s="21"/>
      <c r="W322" s="21"/>
      <c r="Y322" s="20"/>
      <c r="Z322" s="22"/>
      <c r="AA322" s="21"/>
      <c r="AB322" s="21"/>
      <c r="AC322" s="21"/>
      <c r="AE322" s="20"/>
      <c r="AF322" s="22"/>
      <c r="AG322" s="21"/>
      <c r="AH322" s="21"/>
      <c r="AI322" s="21"/>
      <c r="AK322" s="20"/>
      <c r="AL322" s="22"/>
      <c r="AM322" s="21"/>
      <c r="AN322" s="21"/>
      <c r="AO322" s="21"/>
      <c r="AQ322" s="20"/>
      <c r="AR322" s="22"/>
      <c r="AS322" s="21"/>
      <c r="AT322" s="21"/>
      <c r="AU322" s="21"/>
      <c r="AW322" s="20"/>
      <c r="AX322" s="22"/>
      <c r="AY322" s="21"/>
      <c r="AZ322" s="21"/>
      <c r="BA322" s="21"/>
      <c r="BC322" s="20"/>
      <c r="BD322" s="22"/>
      <c r="BE322" s="21"/>
      <c r="BF322" s="21"/>
      <c r="BG322" s="21"/>
      <c r="BI322" s="20"/>
      <c r="BJ322" s="22"/>
      <c r="BK322" s="21"/>
      <c r="BL322" s="21"/>
      <c r="BM322" s="21"/>
      <c r="BO322" s="20"/>
      <c r="BP322" s="22"/>
      <c r="BQ322" s="21"/>
      <c r="BR322" s="21"/>
      <c r="BS322" s="21"/>
      <c r="BU322" s="20"/>
      <c r="BV322" s="22"/>
      <c r="BW322" s="21"/>
      <c r="BX322" s="21"/>
      <c r="BY322" s="21"/>
      <c r="CA322" s="20"/>
      <c r="CB322" s="22"/>
      <c r="CC322" s="21"/>
      <c r="CD322" s="21"/>
      <c r="CE322" s="21"/>
      <c r="CG322" s="20"/>
      <c r="CH322" s="22"/>
      <c r="CI322" s="21"/>
      <c r="CJ322" s="21"/>
      <c r="CK322" s="21"/>
      <c r="CM322" s="20"/>
      <c r="CN322" s="22"/>
      <c r="CO322" s="21"/>
      <c r="CP322" s="21"/>
      <c r="CQ322" s="21"/>
      <c r="CS322" s="20"/>
      <c r="CT322" s="22"/>
      <c r="CU322" s="21"/>
      <c r="CV322" s="21"/>
      <c r="CW322" s="21"/>
      <c r="CY322" s="20"/>
      <c r="CZ322" s="22"/>
      <c r="DA322" s="21"/>
      <c r="DB322" s="21"/>
      <c r="DC322" s="21"/>
      <c r="DE322" s="20"/>
      <c r="DF322" s="22"/>
      <c r="DG322" s="21"/>
      <c r="DH322" s="21"/>
      <c r="DI322" s="21"/>
      <c r="DK322" s="20"/>
      <c r="DL322" s="22"/>
      <c r="DM322" s="21"/>
      <c r="DN322" s="21"/>
      <c r="DO322" s="21"/>
      <c r="DQ322" s="20"/>
      <c r="DR322" s="22"/>
      <c r="DS322" s="21"/>
      <c r="DT322" s="21"/>
      <c r="DU322" s="21"/>
      <c r="DW322" s="20"/>
      <c r="DX322" s="22"/>
      <c r="DY322" s="21"/>
      <c r="DZ322" s="21"/>
      <c r="EA322" s="21"/>
      <c r="EC322" s="20"/>
      <c r="ED322" s="22"/>
      <c r="EE322" s="21"/>
      <c r="EF322" s="21"/>
      <c r="EG322" s="21"/>
      <c r="EI322" s="20"/>
      <c r="EJ322" s="22"/>
      <c r="EK322" s="21"/>
      <c r="EL322" s="21"/>
      <c r="EM322" s="21"/>
      <c r="EO322" s="20"/>
      <c r="EP322" s="22"/>
      <c r="EQ322" s="21"/>
      <c r="ER322" s="21"/>
      <c r="ES322" s="21"/>
      <c r="EU322" s="20"/>
      <c r="EV322" s="22"/>
      <c r="EW322" s="21"/>
      <c r="EX322" s="21"/>
      <c r="EY322" s="21"/>
      <c r="FA322" s="20"/>
      <c r="FB322" s="22"/>
      <c r="FC322" s="21"/>
      <c r="FD322" s="21"/>
      <c r="FE322" s="21"/>
      <c r="FG322" s="20"/>
      <c r="FH322" s="22"/>
      <c r="FI322" s="21"/>
      <c r="FJ322" s="21"/>
      <c r="FK322" s="21"/>
      <c r="FM322" s="20"/>
      <c r="FN322" s="22"/>
      <c r="FO322" s="21"/>
      <c r="FP322" s="21"/>
      <c r="FQ322" s="21"/>
      <c r="FS322" s="20"/>
      <c r="FT322" s="22"/>
      <c r="FU322" s="21"/>
      <c r="FV322" s="21"/>
      <c r="FW322" s="21"/>
      <c r="FY322" s="20"/>
      <c r="FZ322" s="22"/>
      <c r="GA322" s="21"/>
      <c r="GB322" s="21"/>
      <c r="GC322" s="21"/>
    </row>
    <row r="323" spans="1:185" x14ac:dyDescent="0.2">
      <c r="A323" s="20"/>
      <c r="B323" s="22"/>
      <c r="C323" s="21"/>
      <c r="D323" s="21"/>
      <c r="E323" s="21"/>
      <c r="G323" s="20"/>
      <c r="H323" s="22"/>
      <c r="I323" s="21"/>
      <c r="J323" s="21"/>
      <c r="K323" s="21"/>
      <c r="M323" s="20"/>
      <c r="N323" s="22"/>
      <c r="O323" s="21"/>
      <c r="P323" s="21"/>
      <c r="Q323" s="21"/>
      <c r="S323" s="20"/>
      <c r="T323" s="22"/>
      <c r="U323" s="21"/>
      <c r="V323" s="21"/>
      <c r="W323" s="21"/>
      <c r="Y323" s="20"/>
      <c r="Z323" s="22"/>
      <c r="AA323" s="21"/>
      <c r="AB323" s="21"/>
      <c r="AC323" s="21"/>
      <c r="AE323" s="20"/>
      <c r="AF323" s="22"/>
      <c r="AG323" s="21"/>
      <c r="AH323" s="21"/>
      <c r="AI323" s="21"/>
      <c r="AK323" s="20"/>
      <c r="AL323" s="22"/>
      <c r="AM323" s="21"/>
      <c r="AN323" s="21"/>
      <c r="AO323" s="21"/>
      <c r="AQ323" s="20"/>
      <c r="AR323" s="22"/>
      <c r="AS323" s="21"/>
      <c r="AT323" s="21"/>
      <c r="AU323" s="21"/>
      <c r="AW323" s="20"/>
      <c r="AX323" s="22"/>
      <c r="AY323" s="21"/>
      <c r="AZ323" s="21"/>
      <c r="BA323" s="21"/>
      <c r="BC323" s="20"/>
      <c r="BD323" s="22"/>
      <c r="BE323" s="21"/>
      <c r="BF323" s="21"/>
      <c r="BG323" s="21"/>
      <c r="BI323" s="20"/>
      <c r="BJ323" s="22"/>
      <c r="BK323" s="21"/>
      <c r="BL323" s="21"/>
      <c r="BM323" s="21"/>
      <c r="BO323" s="20"/>
      <c r="BP323" s="22"/>
      <c r="BQ323" s="21"/>
      <c r="BR323" s="21"/>
      <c r="BS323" s="21"/>
      <c r="BU323" s="20"/>
      <c r="BV323" s="22"/>
      <c r="BW323" s="21"/>
      <c r="BX323" s="21"/>
      <c r="BY323" s="21"/>
      <c r="CA323" s="20"/>
      <c r="CB323" s="22"/>
      <c r="CC323" s="21"/>
      <c r="CD323" s="21"/>
      <c r="CE323" s="21"/>
      <c r="CG323" s="20"/>
      <c r="CH323" s="22"/>
      <c r="CI323" s="21"/>
      <c r="CJ323" s="21"/>
      <c r="CK323" s="21"/>
      <c r="CM323" s="20"/>
      <c r="CN323" s="22"/>
      <c r="CO323" s="21"/>
      <c r="CP323" s="21"/>
      <c r="CQ323" s="21"/>
      <c r="CS323" s="20"/>
      <c r="CT323" s="22"/>
      <c r="CU323" s="21"/>
      <c r="CV323" s="21"/>
      <c r="CW323" s="21"/>
      <c r="CY323" s="20"/>
      <c r="CZ323" s="22"/>
      <c r="DA323" s="21"/>
      <c r="DB323" s="21"/>
      <c r="DC323" s="21"/>
      <c r="DE323" s="20"/>
      <c r="DF323" s="22"/>
      <c r="DG323" s="21"/>
      <c r="DH323" s="21"/>
      <c r="DI323" s="21"/>
      <c r="DK323" s="20"/>
      <c r="DL323" s="22"/>
      <c r="DM323" s="21"/>
      <c r="DN323" s="21"/>
      <c r="DO323" s="21"/>
      <c r="DQ323" s="20"/>
      <c r="DR323" s="22"/>
      <c r="DS323" s="21"/>
      <c r="DT323" s="21"/>
      <c r="DU323" s="21"/>
      <c r="DW323" s="20"/>
      <c r="DX323" s="22"/>
      <c r="DY323" s="21"/>
      <c r="DZ323" s="21"/>
      <c r="EA323" s="21"/>
      <c r="EC323" s="20"/>
      <c r="ED323" s="22"/>
      <c r="EE323" s="21"/>
      <c r="EF323" s="21"/>
      <c r="EG323" s="21"/>
      <c r="EI323" s="20"/>
      <c r="EJ323" s="22"/>
      <c r="EK323" s="21"/>
      <c r="EL323" s="21"/>
      <c r="EM323" s="21"/>
      <c r="EO323" s="20"/>
      <c r="EP323" s="22"/>
      <c r="EQ323" s="21"/>
      <c r="ER323" s="21"/>
      <c r="ES323" s="21"/>
      <c r="EU323" s="20"/>
      <c r="EV323" s="22"/>
      <c r="EW323" s="21"/>
      <c r="EX323" s="21"/>
      <c r="EY323" s="21"/>
      <c r="FA323" s="20"/>
      <c r="FB323" s="22"/>
      <c r="FC323" s="21"/>
      <c r="FD323" s="21"/>
      <c r="FE323" s="21"/>
      <c r="FG323" s="20"/>
      <c r="FH323" s="22"/>
      <c r="FI323" s="21"/>
      <c r="FJ323" s="21"/>
      <c r="FK323" s="21"/>
      <c r="FM323" s="20"/>
      <c r="FN323" s="22"/>
      <c r="FO323" s="21"/>
      <c r="FP323" s="21"/>
      <c r="FQ323" s="21"/>
      <c r="FS323" s="20"/>
      <c r="FT323" s="22"/>
      <c r="FU323" s="21"/>
      <c r="FV323" s="21"/>
      <c r="FW323" s="21"/>
      <c r="FY323" s="20"/>
      <c r="FZ323" s="22"/>
      <c r="GA323" s="21"/>
      <c r="GB323" s="21"/>
      <c r="GC323" s="21"/>
    </row>
    <row r="324" spans="1:185" x14ac:dyDescent="0.2">
      <c r="A324" s="20"/>
      <c r="B324" s="22"/>
      <c r="C324" s="21"/>
      <c r="D324" s="21"/>
      <c r="E324" s="21"/>
      <c r="G324" s="20"/>
      <c r="H324" s="22"/>
      <c r="I324" s="21"/>
      <c r="J324" s="21"/>
      <c r="K324" s="21"/>
      <c r="M324" s="20"/>
      <c r="N324" s="22"/>
      <c r="O324" s="21"/>
      <c r="P324" s="21"/>
      <c r="Q324" s="21"/>
      <c r="S324" s="20"/>
      <c r="T324" s="22"/>
      <c r="U324" s="21"/>
      <c r="V324" s="21"/>
      <c r="W324" s="21"/>
      <c r="Y324" s="20"/>
      <c r="Z324" s="22"/>
      <c r="AA324" s="21"/>
      <c r="AB324" s="21"/>
      <c r="AC324" s="21"/>
      <c r="AE324" s="20"/>
      <c r="AF324" s="22"/>
      <c r="AG324" s="21"/>
      <c r="AH324" s="21"/>
      <c r="AI324" s="21"/>
      <c r="AK324" s="20"/>
      <c r="AL324" s="22"/>
      <c r="AM324" s="21"/>
      <c r="AN324" s="21"/>
      <c r="AO324" s="21"/>
      <c r="AQ324" s="20"/>
      <c r="AR324" s="22"/>
      <c r="AS324" s="21"/>
      <c r="AT324" s="21"/>
      <c r="AU324" s="21"/>
      <c r="AW324" s="20"/>
      <c r="AX324" s="22"/>
      <c r="AY324" s="21"/>
      <c r="AZ324" s="21"/>
      <c r="BA324" s="21"/>
      <c r="BC324" s="20"/>
      <c r="BD324" s="22"/>
      <c r="BE324" s="21"/>
      <c r="BF324" s="21"/>
      <c r="BG324" s="21"/>
      <c r="BI324" s="20"/>
      <c r="BJ324" s="22"/>
      <c r="BK324" s="21"/>
      <c r="BL324" s="21"/>
      <c r="BM324" s="21"/>
      <c r="BO324" s="20"/>
      <c r="BP324" s="22"/>
      <c r="BQ324" s="21"/>
      <c r="BR324" s="21"/>
      <c r="BS324" s="21"/>
      <c r="BU324" s="20"/>
      <c r="BV324" s="22"/>
      <c r="BW324" s="21"/>
      <c r="BX324" s="21"/>
      <c r="BY324" s="21"/>
      <c r="CA324" s="20"/>
      <c r="CB324" s="22"/>
      <c r="CC324" s="21"/>
      <c r="CD324" s="21"/>
      <c r="CE324" s="21"/>
      <c r="CG324" s="20"/>
      <c r="CH324" s="22"/>
      <c r="CI324" s="21"/>
      <c r="CJ324" s="21"/>
      <c r="CK324" s="21"/>
      <c r="CM324" s="20"/>
      <c r="CN324" s="22"/>
      <c r="CO324" s="21"/>
      <c r="CP324" s="21"/>
      <c r="CQ324" s="21"/>
      <c r="CS324" s="20"/>
      <c r="CT324" s="22"/>
      <c r="CU324" s="21"/>
      <c r="CV324" s="21"/>
      <c r="CW324" s="21"/>
      <c r="CY324" s="20"/>
      <c r="CZ324" s="22"/>
      <c r="DA324" s="21"/>
      <c r="DB324" s="21"/>
      <c r="DC324" s="21"/>
      <c r="DE324" s="20"/>
      <c r="DF324" s="22"/>
      <c r="DG324" s="21"/>
      <c r="DH324" s="21"/>
      <c r="DI324" s="21"/>
      <c r="DK324" s="20"/>
      <c r="DL324" s="22"/>
      <c r="DM324" s="21"/>
      <c r="DN324" s="21"/>
      <c r="DO324" s="21"/>
      <c r="DQ324" s="20"/>
      <c r="DR324" s="22"/>
      <c r="DS324" s="21"/>
      <c r="DT324" s="21"/>
      <c r="DU324" s="21"/>
      <c r="DW324" s="20"/>
      <c r="DX324" s="22"/>
      <c r="DY324" s="21"/>
      <c r="DZ324" s="21"/>
      <c r="EA324" s="21"/>
      <c r="EC324" s="20"/>
      <c r="ED324" s="22"/>
      <c r="EE324" s="21"/>
      <c r="EF324" s="21"/>
      <c r="EG324" s="21"/>
      <c r="EI324" s="20"/>
      <c r="EJ324" s="22"/>
      <c r="EK324" s="21"/>
      <c r="EL324" s="21"/>
      <c r="EM324" s="21"/>
      <c r="EO324" s="20"/>
      <c r="EP324" s="22"/>
      <c r="EQ324" s="21"/>
      <c r="ER324" s="21"/>
      <c r="ES324" s="21"/>
      <c r="EU324" s="20"/>
      <c r="EV324" s="22"/>
      <c r="EW324" s="21"/>
      <c r="EX324" s="21"/>
      <c r="EY324" s="21"/>
      <c r="FA324" s="20"/>
      <c r="FB324" s="22"/>
      <c r="FC324" s="21"/>
      <c r="FD324" s="21"/>
      <c r="FE324" s="21"/>
      <c r="FG324" s="20"/>
      <c r="FH324" s="22"/>
      <c r="FI324" s="21"/>
      <c r="FJ324" s="21"/>
      <c r="FK324" s="21"/>
      <c r="FM324" s="20"/>
      <c r="FN324" s="22"/>
      <c r="FO324" s="21"/>
      <c r="FP324" s="21"/>
      <c r="FQ324" s="21"/>
      <c r="FS324" s="20"/>
      <c r="FT324" s="22"/>
      <c r="FU324" s="21"/>
      <c r="FV324" s="21"/>
      <c r="FW324" s="21"/>
      <c r="FY324" s="20"/>
      <c r="FZ324" s="22"/>
      <c r="GA324" s="21"/>
      <c r="GB324" s="21"/>
      <c r="GC324" s="21"/>
    </row>
    <row r="325" spans="1:185" x14ac:dyDescent="0.2">
      <c r="A325" s="20"/>
      <c r="B325" s="22"/>
      <c r="C325" s="21"/>
      <c r="D325" s="21"/>
      <c r="E325" s="21"/>
      <c r="G325" s="20"/>
      <c r="H325" s="22"/>
      <c r="I325" s="21"/>
      <c r="J325" s="21"/>
      <c r="K325" s="21"/>
      <c r="M325" s="20"/>
      <c r="N325" s="22"/>
      <c r="O325" s="21"/>
      <c r="P325" s="21"/>
      <c r="Q325" s="21"/>
      <c r="S325" s="20"/>
      <c r="T325" s="22"/>
      <c r="U325" s="21"/>
      <c r="V325" s="21"/>
      <c r="W325" s="21"/>
      <c r="Y325" s="20"/>
      <c r="Z325" s="22"/>
      <c r="AA325" s="21"/>
      <c r="AB325" s="21"/>
      <c r="AC325" s="21"/>
      <c r="AE325" s="20"/>
      <c r="AF325" s="22"/>
      <c r="AG325" s="21"/>
      <c r="AH325" s="21"/>
      <c r="AI325" s="21"/>
      <c r="AK325" s="20"/>
      <c r="AL325" s="22"/>
      <c r="AM325" s="21"/>
      <c r="AN325" s="21"/>
      <c r="AO325" s="21"/>
      <c r="AQ325" s="20"/>
      <c r="AR325" s="22"/>
      <c r="AS325" s="21"/>
      <c r="AT325" s="21"/>
      <c r="AU325" s="21"/>
      <c r="AW325" s="20"/>
      <c r="AX325" s="22"/>
      <c r="AY325" s="21"/>
      <c r="AZ325" s="21"/>
      <c r="BA325" s="21"/>
      <c r="BC325" s="20"/>
      <c r="BD325" s="22"/>
      <c r="BE325" s="21"/>
      <c r="BF325" s="21"/>
      <c r="BG325" s="21"/>
      <c r="BI325" s="20"/>
      <c r="BJ325" s="22"/>
      <c r="BK325" s="21"/>
      <c r="BL325" s="21"/>
      <c r="BM325" s="21"/>
      <c r="BO325" s="20"/>
      <c r="BP325" s="22"/>
      <c r="BQ325" s="21"/>
      <c r="BR325" s="21"/>
      <c r="BS325" s="21"/>
      <c r="BU325" s="20"/>
      <c r="BV325" s="22"/>
      <c r="BW325" s="21"/>
      <c r="BX325" s="21"/>
      <c r="BY325" s="21"/>
      <c r="CA325" s="20"/>
      <c r="CB325" s="22"/>
      <c r="CC325" s="21"/>
      <c r="CD325" s="21"/>
      <c r="CE325" s="21"/>
      <c r="CG325" s="20"/>
      <c r="CH325" s="22"/>
      <c r="CI325" s="21"/>
      <c r="CJ325" s="21"/>
      <c r="CK325" s="21"/>
      <c r="CM325" s="20"/>
      <c r="CN325" s="22"/>
      <c r="CO325" s="21"/>
      <c r="CP325" s="21"/>
      <c r="CQ325" s="21"/>
      <c r="CS325" s="20"/>
      <c r="CT325" s="22"/>
      <c r="CU325" s="21"/>
      <c r="CV325" s="21"/>
      <c r="CW325" s="21"/>
      <c r="CY325" s="20"/>
      <c r="CZ325" s="22"/>
      <c r="DA325" s="21"/>
      <c r="DB325" s="21"/>
      <c r="DC325" s="21"/>
      <c r="DE325" s="20"/>
      <c r="DF325" s="22"/>
      <c r="DG325" s="21"/>
      <c r="DH325" s="21"/>
      <c r="DI325" s="21"/>
      <c r="DK325" s="20"/>
      <c r="DL325" s="22"/>
      <c r="DM325" s="21"/>
      <c r="DN325" s="21"/>
      <c r="DO325" s="21"/>
      <c r="DQ325" s="20"/>
      <c r="DR325" s="22"/>
      <c r="DS325" s="21"/>
      <c r="DT325" s="21"/>
      <c r="DU325" s="21"/>
      <c r="DW325" s="20"/>
      <c r="DX325" s="22"/>
      <c r="DY325" s="21"/>
      <c r="DZ325" s="21"/>
      <c r="EA325" s="21"/>
      <c r="EC325" s="20"/>
      <c r="ED325" s="22"/>
      <c r="EE325" s="21"/>
      <c r="EF325" s="21"/>
      <c r="EG325" s="21"/>
      <c r="EI325" s="20"/>
      <c r="EJ325" s="22"/>
      <c r="EK325" s="21"/>
      <c r="EL325" s="21"/>
      <c r="EM325" s="21"/>
      <c r="EO325" s="20"/>
      <c r="EP325" s="22"/>
      <c r="EQ325" s="21"/>
      <c r="ER325" s="21"/>
      <c r="ES325" s="21"/>
      <c r="EU325" s="20"/>
      <c r="EV325" s="22"/>
      <c r="EW325" s="21"/>
      <c r="EX325" s="21"/>
      <c r="EY325" s="21"/>
      <c r="FA325" s="20"/>
      <c r="FB325" s="22"/>
      <c r="FC325" s="21"/>
      <c r="FD325" s="21"/>
      <c r="FE325" s="21"/>
      <c r="FG325" s="20"/>
      <c r="FH325" s="22"/>
      <c r="FI325" s="21"/>
      <c r="FJ325" s="21"/>
      <c r="FK325" s="21"/>
      <c r="FM325" s="20"/>
      <c r="FN325" s="22"/>
      <c r="FO325" s="21"/>
      <c r="FP325" s="21"/>
      <c r="FQ325" s="21"/>
      <c r="FS325" s="20"/>
      <c r="FT325" s="22"/>
      <c r="FU325" s="21"/>
      <c r="FV325" s="21"/>
      <c r="FW325" s="21"/>
      <c r="FY325" s="20"/>
      <c r="FZ325" s="22"/>
      <c r="GA325" s="21"/>
      <c r="GB325" s="21"/>
      <c r="GC325" s="21"/>
    </row>
    <row r="326" spans="1:185" x14ac:dyDescent="0.2">
      <c r="A326" s="20"/>
      <c r="B326" s="22"/>
      <c r="C326" s="21"/>
      <c r="D326" s="21"/>
      <c r="E326" s="21"/>
      <c r="G326" s="20"/>
      <c r="H326" s="22"/>
      <c r="I326" s="21"/>
      <c r="J326" s="21"/>
      <c r="K326" s="21"/>
      <c r="M326" s="20"/>
      <c r="N326" s="22"/>
      <c r="O326" s="21"/>
      <c r="P326" s="21"/>
      <c r="Q326" s="21"/>
      <c r="S326" s="20"/>
      <c r="T326" s="22"/>
      <c r="U326" s="21"/>
      <c r="V326" s="21"/>
      <c r="W326" s="21"/>
      <c r="Y326" s="20"/>
      <c r="Z326" s="22"/>
      <c r="AA326" s="21"/>
      <c r="AB326" s="21"/>
      <c r="AC326" s="21"/>
      <c r="AE326" s="20"/>
      <c r="AF326" s="22"/>
      <c r="AG326" s="21"/>
      <c r="AH326" s="21"/>
      <c r="AI326" s="21"/>
      <c r="AK326" s="20"/>
      <c r="AL326" s="22"/>
      <c r="AM326" s="21"/>
      <c r="AN326" s="21"/>
      <c r="AO326" s="21"/>
      <c r="AQ326" s="20"/>
      <c r="AR326" s="22"/>
      <c r="AS326" s="21"/>
      <c r="AT326" s="21"/>
      <c r="AU326" s="21"/>
      <c r="AW326" s="20"/>
      <c r="AX326" s="22"/>
      <c r="AY326" s="21"/>
      <c r="AZ326" s="21"/>
      <c r="BA326" s="21"/>
      <c r="BC326" s="20"/>
      <c r="BD326" s="22"/>
      <c r="BE326" s="21"/>
      <c r="BF326" s="21"/>
      <c r="BG326" s="21"/>
      <c r="BI326" s="20"/>
      <c r="BJ326" s="22"/>
      <c r="BK326" s="21"/>
      <c r="BL326" s="21"/>
      <c r="BM326" s="21"/>
      <c r="BO326" s="20"/>
      <c r="BP326" s="22"/>
      <c r="BQ326" s="21"/>
      <c r="BR326" s="21"/>
      <c r="BS326" s="21"/>
      <c r="BU326" s="20"/>
      <c r="BV326" s="22"/>
      <c r="BW326" s="21"/>
      <c r="BX326" s="21"/>
      <c r="BY326" s="21"/>
      <c r="CA326" s="20"/>
      <c r="CB326" s="22"/>
      <c r="CC326" s="21"/>
      <c r="CD326" s="21"/>
      <c r="CE326" s="21"/>
      <c r="CG326" s="20"/>
      <c r="CH326" s="22"/>
      <c r="CI326" s="21"/>
      <c r="CJ326" s="21"/>
      <c r="CK326" s="21"/>
      <c r="CM326" s="20"/>
      <c r="CN326" s="22"/>
      <c r="CO326" s="21"/>
      <c r="CP326" s="21"/>
      <c r="CQ326" s="21"/>
      <c r="CS326" s="20"/>
      <c r="CT326" s="22"/>
      <c r="CU326" s="21"/>
      <c r="CV326" s="21"/>
      <c r="CW326" s="21"/>
      <c r="CY326" s="20"/>
      <c r="CZ326" s="22"/>
      <c r="DA326" s="21"/>
      <c r="DB326" s="21"/>
      <c r="DC326" s="21"/>
      <c r="DE326" s="20"/>
      <c r="DF326" s="22"/>
      <c r="DG326" s="21"/>
      <c r="DH326" s="21"/>
      <c r="DI326" s="21"/>
      <c r="DK326" s="20"/>
      <c r="DL326" s="22"/>
      <c r="DM326" s="21"/>
      <c r="DN326" s="21"/>
      <c r="DO326" s="21"/>
      <c r="DQ326" s="20"/>
      <c r="DR326" s="22"/>
      <c r="DS326" s="21"/>
      <c r="DT326" s="21"/>
      <c r="DU326" s="21"/>
      <c r="DW326" s="20"/>
      <c r="DX326" s="22"/>
      <c r="DY326" s="21"/>
      <c r="DZ326" s="21"/>
      <c r="EA326" s="21"/>
      <c r="EC326" s="20"/>
      <c r="ED326" s="22"/>
      <c r="EE326" s="21"/>
      <c r="EF326" s="21"/>
      <c r="EG326" s="21"/>
      <c r="EI326" s="20"/>
      <c r="EJ326" s="22"/>
      <c r="EK326" s="21"/>
      <c r="EL326" s="21"/>
      <c r="EM326" s="21"/>
      <c r="EO326" s="20"/>
      <c r="EP326" s="22"/>
      <c r="EQ326" s="21"/>
      <c r="ER326" s="21"/>
      <c r="ES326" s="21"/>
      <c r="EU326" s="20"/>
      <c r="EV326" s="22"/>
      <c r="EW326" s="21"/>
      <c r="EX326" s="21"/>
      <c r="EY326" s="21"/>
      <c r="FA326" s="20"/>
      <c r="FB326" s="22"/>
      <c r="FC326" s="21"/>
      <c r="FD326" s="21"/>
      <c r="FE326" s="21"/>
      <c r="FG326" s="20"/>
      <c r="FH326" s="22"/>
      <c r="FI326" s="21"/>
      <c r="FJ326" s="21"/>
      <c r="FK326" s="21"/>
      <c r="FM326" s="20"/>
      <c r="FN326" s="22"/>
      <c r="FO326" s="21"/>
      <c r="FP326" s="21"/>
      <c r="FQ326" s="21"/>
      <c r="FS326" s="20"/>
      <c r="FT326" s="22"/>
      <c r="FU326" s="21"/>
      <c r="FV326" s="21"/>
      <c r="FW326" s="21"/>
      <c r="FY326" s="20"/>
      <c r="FZ326" s="22"/>
      <c r="GA326" s="21"/>
      <c r="GB326" s="21"/>
      <c r="GC326" s="21"/>
    </row>
    <row r="327" spans="1:185" x14ac:dyDescent="0.2">
      <c r="A327" s="20"/>
      <c r="B327" s="22"/>
      <c r="C327" s="21"/>
      <c r="D327" s="21"/>
      <c r="E327" s="21"/>
      <c r="G327" s="20"/>
      <c r="H327" s="22"/>
      <c r="I327" s="21"/>
      <c r="J327" s="21"/>
      <c r="K327" s="21"/>
      <c r="M327" s="20"/>
      <c r="N327" s="22"/>
      <c r="O327" s="21"/>
      <c r="P327" s="21"/>
      <c r="Q327" s="21"/>
      <c r="S327" s="20"/>
      <c r="T327" s="22"/>
      <c r="U327" s="21"/>
      <c r="V327" s="21"/>
      <c r="W327" s="21"/>
      <c r="Y327" s="20"/>
      <c r="Z327" s="22"/>
      <c r="AA327" s="21"/>
      <c r="AB327" s="21"/>
      <c r="AC327" s="21"/>
      <c r="AE327" s="20"/>
      <c r="AF327" s="22"/>
      <c r="AG327" s="21"/>
      <c r="AH327" s="21"/>
      <c r="AI327" s="21"/>
      <c r="AK327" s="20"/>
      <c r="AL327" s="22"/>
      <c r="AM327" s="21"/>
      <c r="AN327" s="21"/>
      <c r="AO327" s="21"/>
      <c r="AQ327" s="20"/>
      <c r="AR327" s="22"/>
      <c r="AS327" s="21"/>
      <c r="AT327" s="21"/>
      <c r="AU327" s="21"/>
      <c r="AW327" s="20"/>
      <c r="AX327" s="22"/>
      <c r="AY327" s="21"/>
      <c r="AZ327" s="21"/>
      <c r="BA327" s="21"/>
      <c r="BC327" s="20"/>
      <c r="BD327" s="22"/>
      <c r="BE327" s="21"/>
      <c r="BF327" s="21"/>
      <c r="BG327" s="21"/>
      <c r="BI327" s="20"/>
      <c r="BJ327" s="22"/>
      <c r="BK327" s="21"/>
      <c r="BL327" s="21"/>
      <c r="BM327" s="21"/>
      <c r="BO327" s="20"/>
      <c r="BP327" s="22"/>
      <c r="BQ327" s="21"/>
      <c r="BR327" s="21"/>
      <c r="BS327" s="21"/>
      <c r="BU327" s="20"/>
      <c r="BV327" s="22"/>
      <c r="BW327" s="21"/>
      <c r="BX327" s="21"/>
      <c r="BY327" s="21"/>
      <c r="CA327" s="20"/>
      <c r="CB327" s="22"/>
      <c r="CC327" s="21"/>
      <c r="CD327" s="21"/>
      <c r="CE327" s="21"/>
      <c r="CG327" s="20"/>
      <c r="CH327" s="22"/>
      <c r="CI327" s="21"/>
      <c r="CJ327" s="21"/>
      <c r="CK327" s="21"/>
      <c r="CM327" s="20"/>
      <c r="CN327" s="22"/>
      <c r="CO327" s="21"/>
      <c r="CP327" s="21"/>
      <c r="CQ327" s="21"/>
      <c r="CS327" s="20"/>
      <c r="CT327" s="22"/>
      <c r="CU327" s="21"/>
      <c r="CV327" s="21"/>
      <c r="CW327" s="21"/>
      <c r="CY327" s="20"/>
      <c r="CZ327" s="22"/>
      <c r="DA327" s="21"/>
      <c r="DB327" s="21"/>
      <c r="DC327" s="21"/>
      <c r="DE327" s="20"/>
      <c r="DF327" s="22"/>
      <c r="DG327" s="21"/>
      <c r="DH327" s="21"/>
      <c r="DI327" s="21"/>
      <c r="DK327" s="20"/>
      <c r="DL327" s="22"/>
      <c r="DM327" s="21"/>
      <c r="DN327" s="21"/>
      <c r="DO327" s="21"/>
      <c r="DQ327" s="20"/>
      <c r="DR327" s="22"/>
      <c r="DS327" s="21"/>
      <c r="DT327" s="21"/>
      <c r="DU327" s="21"/>
      <c r="DW327" s="20"/>
      <c r="DX327" s="22"/>
      <c r="DY327" s="21"/>
      <c r="DZ327" s="21"/>
      <c r="EA327" s="21"/>
      <c r="EC327" s="20"/>
      <c r="ED327" s="22"/>
      <c r="EE327" s="21"/>
      <c r="EF327" s="21"/>
      <c r="EG327" s="21"/>
      <c r="EI327" s="20"/>
      <c r="EJ327" s="22"/>
      <c r="EK327" s="21"/>
      <c r="EL327" s="21"/>
      <c r="EM327" s="21"/>
      <c r="EO327" s="20"/>
      <c r="EP327" s="22"/>
      <c r="EQ327" s="21"/>
      <c r="ER327" s="21"/>
      <c r="ES327" s="21"/>
      <c r="EU327" s="20"/>
      <c r="EV327" s="22"/>
      <c r="EW327" s="21"/>
      <c r="EX327" s="21"/>
      <c r="EY327" s="21"/>
      <c r="FA327" s="20"/>
      <c r="FB327" s="22"/>
      <c r="FC327" s="21"/>
      <c r="FD327" s="21"/>
      <c r="FE327" s="21"/>
      <c r="FG327" s="20"/>
      <c r="FH327" s="22"/>
      <c r="FI327" s="21"/>
      <c r="FJ327" s="21"/>
      <c r="FK327" s="21"/>
      <c r="FM327" s="20"/>
      <c r="FN327" s="22"/>
      <c r="FO327" s="21"/>
      <c r="FP327" s="21"/>
      <c r="FQ327" s="21"/>
      <c r="FS327" s="20"/>
      <c r="FT327" s="22"/>
      <c r="FU327" s="21"/>
      <c r="FV327" s="21"/>
      <c r="FW327" s="21"/>
      <c r="FY327" s="20"/>
      <c r="FZ327" s="22"/>
      <c r="GA327" s="21"/>
      <c r="GB327" s="21"/>
      <c r="GC327" s="21"/>
    </row>
    <row r="328" spans="1:185" x14ac:dyDescent="0.2">
      <c r="A328" s="20"/>
      <c r="B328" s="22"/>
      <c r="C328" s="21"/>
      <c r="D328" s="21"/>
      <c r="E328" s="21"/>
      <c r="G328" s="20"/>
      <c r="H328" s="22"/>
      <c r="I328" s="21"/>
      <c r="J328" s="21"/>
      <c r="K328" s="21"/>
      <c r="M328" s="20"/>
      <c r="N328" s="22"/>
      <c r="O328" s="21"/>
      <c r="P328" s="21"/>
      <c r="Q328" s="21"/>
      <c r="S328" s="20"/>
      <c r="T328" s="22"/>
      <c r="U328" s="21"/>
      <c r="V328" s="21"/>
      <c r="W328" s="21"/>
      <c r="Y328" s="20"/>
      <c r="Z328" s="22"/>
      <c r="AA328" s="21"/>
      <c r="AB328" s="21"/>
      <c r="AC328" s="21"/>
      <c r="AE328" s="20"/>
      <c r="AF328" s="22"/>
      <c r="AG328" s="21"/>
      <c r="AH328" s="21"/>
      <c r="AI328" s="21"/>
      <c r="AK328" s="20"/>
      <c r="AL328" s="22"/>
      <c r="AM328" s="21"/>
      <c r="AN328" s="21"/>
      <c r="AO328" s="21"/>
      <c r="AQ328" s="20"/>
      <c r="AR328" s="22"/>
      <c r="AS328" s="21"/>
      <c r="AT328" s="21"/>
      <c r="AU328" s="21"/>
      <c r="AW328" s="20"/>
      <c r="AX328" s="22"/>
      <c r="AY328" s="21"/>
      <c r="AZ328" s="21"/>
      <c r="BA328" s="21"/>
      <c r="BC328" s="20"/>
      <c r="BD328" s="22"/>
      <c r="BE328" s="21"/>
      <c r="BF328" s="21"/>
      <c r="BG328" s="21"/>
      <c r="BI328" s="20"/>
      <c r="BJ328" s="22"/>
      <c r="BK328" s="21"/>
      <c r="BL328" s="21"/>
      <c r="BM328" s="21"/>
      <c r="BO328" s="20"/>
      <c r="BP328" s="22"/>
      <c r="BQ328" s="21"/>
      <c r="BR328" s="21"/>
      <c r="BS328" s="21"/>
      <c r="BU328" s="20"/>
      <c r="BV328" s="22"/>
      <c r="BW328" s="21"/>
      <c r="BX328" s="21"/>
      <c r="BY328" s="21"/>
      <c r="CA328" s="20"/>
      <c r="CB328" s="22"/>
      <c r="CC328" s="21"/>
      <c r="CD328" s="21"/>
      <c r="CE328" s="21"/>
      <c r="CG328" s="20"/>
      <c r="CH328" s="22"/>
      <c r="CI328" s="21"/>
      <c r="CJ328" s="21"/>
      <c r="CK328" s="21"/>
      <c r="CM328" s="20"/>
      <c r="CN328" s="22"/>
      <c r="CO328" s="21"/>
      <c r="CP328" s="21"/>
      <c r="CQ328" s="21"/>
      <c r="CS328" s="20"/>
      <c r="CT328" s="22"/>
      <c r="CU328" s="21"/>
      <c r="CV328" s="21"/>
      <c r="CW328" s="21"/>
      <c r="CY328" s="20"/>
      <c r="CZ328" s="22"/>
      <c r="DA328" s="21"/>
      <c r="DB328" s="21"/>
      <c r="DC328" s="21"/>
      <c r="DE328" s="20"/>
      <c r="DF328" s="22"/>
      <c r="DG328" s="21"/>
      <c r="DH328" s="21"/>
      <c r="DI328" s="21"/>
      <c r="DK328" s="20"/>
      <c r="DL328" s="22"/>
      <c r="DM328" s="21"/>
      <c r="DN328" s="21"/>
      <c r="DO328" s="21"/>
      <c r="DQ328" s="20"/>
      <c r="DR328" s="22"/>
      <c r="DS328" s="21"/>
      <c r="DT328" s="21"/>
      <c r="DU328" s="21"/>
      <c r="DW328" s="20"/>
      <c r="DX328" s="22"/>
      <c r="DY328" s="21"/>
      <c r="DZ328" s="21"/>
      <c r="EA328" s="21"/>
      <c r="EC328" s="20"/>
      <c r="ED328" s="22"/>
      <c r="EE328" s="21"/>
      <c r="EF328" s="21"/>
      <c r="EG328" s="21"/>
      <c r="EI328" s="20"/>
      <c r="EJ328" s="22"/>
      <c r="EK328" s="21"/>
      <c r="EL328" s="21"/>
      <c r="EM328" s="21"/>
      <c r="EO328" s="20"/>
      <c r="EP328" s="22"/>
      <c r="EQ328" s="21"/>
      <c r="ER328" s="21"/>
      <c r="ES328" s="21"/>
      <c r="EU328" s="20"/>
      <c r="EV328" s="22"/>
      <c r="EW328" s="21"/>
      <c r="EX328" s="21"/>
      <c r="EY328" s="21"/>
      <c r="FA328" s="20"/>
      <c r="FB328" s="22"/>
      <c r="FC328" s="21"/>
      <c r="FD328" s="21"/>
      <c r="FE328" s="21"/>
      <c r="FG328" s="20"/>
      <c r="FH328" s="22"/>
      <c r="FI328" s="21"/>
      <c r="FJ328" s="21"/>
      <c r="FK328" s="21"/>
      <c r="FM328" s="20"/>
      <c r="FN328" s="22"/>
      <c r="FO328" s="21"/>
      <c r="FP328" s="21"/>
      <c r="FQ328" s="21"/>
      <c r="FS328" s="20"/>
      <c r="FT328" s="22"/>
      <c r="FU328" s="21"/>
      <c r="FV328" s="21"/>
      <c r="FW328" s="21"/>
      <c r="FY328" s="20"/>
      <c r="FZ328" s="22"/>
      <c r="GA328" s="21"/>
      <c r="GB328" s="21"/>
      <c r="GC328" s="21"/>
    </row>
    <row r="329" spans="1:185" x14ac:dyDescent="0.2">
      <c r="A329" s="20"/>
      <c r="B329" s="22"/>
      <c r="C329" s="21"/>
      <c r="D329" s="21"/>
      <c r="E329" s="21"/>
      <c r="G329" s="20"/>
      <c r="H329" s="22"/>
      <c r="I329" s="21"/>
      <c r="J329" s="21"/>
      <c r="K329" s="21"/>
      <c r="M329" s="20"/>
      <c r="N329" s="22"/>
      <c r="O329" s="21"/>
      <c r="P329" s="21"/>
      <c r="Q329" s="21"/>
      <c r="S329" s="20"/>
      <c r="T329" s="22"/>
      <c r="U329" s="21"/>
      <c r="V329" s="21"/>
      <c r="W329" s="21"/>
      <c r="Y329" s="20"/>
      <c r="Z329" s="22"/>
      <c r="AA329" s="21"/>
      <c r="AB329" s="21"/>
      <c r="AC329" s="21"/>
      <c r="AE329" s="20"/>
      <c r="AF329" s="22"/>
      <c r="AG329" s="21"/>
      <c r="AH329" s="21"/>
      <c r="AI329" s="21"/>
      <c r="AK329" s="20"/>
      <c r="AL329" s="22"/>
      <c r="AM329" s="21"/>
      <c r="AN329" s="21"/>
      <c r="AO329" s="21"/>
      <c r="AQ329" s="20"/>
      <c r="AR329" s="22"/>
      <c r="AS329" s="21"/>
      <c r="AT329" s="21"/>
      <c r="AU329" s="21"/>
      <c r="AW329" s="20"/>
      <c r="AX329" s="22"/>
      <c r="AY329" s="21"/>
      <c r="AZ329" s="21"/>
      <c r="BA329" s="21"/>
      <c r="BC329" s="20"/>
      <c r="BD329" s="22"/>
      <c r="BE329" s="21"/>
      <c r="BF329" s="21"/>
      <c r="BG329" s="21"/>
      <c r="BI329" s="20"/>
      <c r="BJ329" s="22"/>
      <c r="BK329" s="21"/>
      <c r="BL329" s="21"/>
      <c r="BM329" s="21"/>
      <c r="BO329" s="20"/>
      <c r="BP329" s="22"/>
      <c r="BQ329" s="21"/>
      <c r="BR329" s="21"/>
      <c r="BS329" s="21"/>
      <c r="BU329" s="20"/>
      <c r="BV329" s="22"/>
      <c r="BW329" s="21"/>
      <c r="BX329" s="21"/>
      <c r="BY329" s="21"/>
      <c r="CA329" s="20"/>
      <c r="CB329" s="22"/>
      <c r="CC329" s="21"/>
      <c r="CD329" s="21"/>
      <c r="CE329" s="21"/>
      <c r="CG329" s="20"/>
      <c r="CH329" s="22"/>
      <c r="CI329" s="21"/>
      <c r="CJ329" s="21"/>
      <c r="CK329" s="21"/>
      <c r="CM329" s="20"/>
      <c r="CN329" s="22"/>
      <c r="CO329" s="21"/>
      <c r="CP329" s="21"/>
      <c r="CQ329" s="21"/>
      <c r="CS329" s="20"/>
      <c r="CT329" s="22"/>
      <c r="CU329" s="21"/>
      <c r="CV329" s="21"/>
      <c r="CW329" s="21"/>
      <c r="CY329" s="20"/>
      <c r="CZ329" s="22"/>
      <c r="DA329" s="21"/>
      <c r="DB329" s="21"/>
      <c r="DC329" s="21"/>
      <c r="DE329" s="20"/>
      <c r="DF329" s="22"/>
      <c r="DG329" s="21"/>
      <c r="DH329" s="21"/>
      <c r="DI329" s="21"/>
      <c r="DK329" s="20"/>
      <c r="DL329" s="22"/>
      <c r="DM329" s="21"/>
      <c r="DN329" s="21"/>
      <c r="DO329" s="21"/>
      <c r="DQ329" s="20"/>
      <c r="DR329" s="22"/>
      <c r="DS329" s="21"/>
      <c r="DT329" s="21"/>
      <c r="DU329" s="21"/>
      <c r="DW329" s="20"/>
      <c r="DX329" s="22"/>
      <c r="DY329" s="21"/>
      <c r="DZ329" s="21"/>
      <c r="EA329" s="21"/>
      <c r="EC329" s="20"/>
      <c r="ED329" s="22"/>
      <c r="EE329" s="21"/>
      <c r="EF329" s="21"/>
      <c r="EG329" s="21"/>
      <c r="EI329" s="20"/>
      <c r="EJ329" s="22"/>
      <c r="EK329" s="21"/>
      <c r="EL329" s="21"/>
      <c r="EM329" s="21"/>
      <c r="EO329" s="20"/>
      <c r="EP329" s="22"/>
      <c r="EQ329" s="21"/>
      <c r="ER329" s="21"/>
      <c r="ES329" s="21"/>
      <c r="EU329" s="20"/>
      <c r="EV329" s="22"/>
      <c r="EW329" s="21"/>
      <c r="EX329" s="21"/>
      <c r="EY329" s="21"/>
      <c r="FA329" s="20"/>
      <c r="FB329" s="22"/>
      <c r="FC329" s="21"/>
      <c r="FD329" s="21"/>
      <c r="FE329" s="21"/>
      <c r="FG329" s="20"/>
      <c r="FH329" s="22"/>
      <c r="FI329" s="21"/>
      <c r="FJ329" s="21"/>
      <c r="FK329" s="21"/>
      <c r="FM329" s="20"/>
      <c r="FN329" s="22"/>
      <c r="FO329" s="21"/>
      <c r="FP329" s="21"/>
      <c r="FQ329" s="21"/>
      <c r="FS329" s="20"/>
      <c r="FT329" s="22"/>
      <c r="FU329" s="21"/>
      <c r="FV329" s="21"/>
      <c r="FW329" s="21"/>
      <c r="FY329" s="20"/>
      <c r="FZ329" s="22"/>
      <c r="GA329" s="21"/>
      <c r="GB329" s="21"/>
      <c r="GC329" s="21"/>
    </row>
    <row r="330" spans="1:185" x14ac:dyDescent="0.2">
      <c r="A330" s="20"/>
      <c r="B330" s="22"/>
      <c r="C330" s="21"/>
      <c r="D330" s="21"/>
      <c r="E330" s="21"/>
      <c r="G330" s="20"/>
      <c r="H330" s="22"/>
      <c r="I330" s="21"/>
      <c r="J330" s="21"/>
      <c r="K330" s="21"/>
      <c r="M330" s="20"/>
      <c r="N330" s="22"/>
      <c r="O330" s="21"/>
      <c r="P330" s="21"/>
      <c r="Q330" s="21"/>
      <c r="S330" s="20"/>
      <c r="T330" s="22"/>
      <c r="U330" s="21"/>
      <c r="V330" s="21"/>
      <c r="W330" s="21"/>
      <c r="Y330" s="20"/>
      <c r="Z330" s="22"/>
      <c r="AA330" s="21"/>
      <c r="AB330" s="21"/>
      <c r="AC330" s="21"/>
      <c r="AE330" s="20"/>
      <c r="AF330" s="22"/>
      <c r="AG330" s="21"/>
      <c r="AH330" s="21"/>
      <c r="AI330" s="21"/>
      <c r="AK330" s="20"/>
      <c r="AL330" s="22"/>
      <c r="AM330" s="21"/>
      <c r="AN330" s="21"/>
      <c r="AO330" s="21"/>
      <c r="AQ330" s="20"/>
      <c r="AR330" s="22"/>
      <c r="AS330" s="21"/>
      <c r="AT330" s="21"/>
      <c r="AU330" s="21"/>
      <c r="AW330" s="20"/>
      <c r="AX330" s="22"/>
      <c r="AY330" s="21"/>
      <c r="AZ330" s="21"/>
      <c r="BA330" s="21"/>
      <c r="BC330" s="20"/>
      <c r="BD330" s="22"/>
      <c r="BE330" s="21"/>
      <c r="BF330" s="21"/>
      <c r="BG330" s="21"/>
      <c r="BI330" s="20"/>
      <c r="BJ330" s="22"/>
      <c r="BK330" s="21"/>
      <c r="BL330" s="21"/>
      <c r="BM330" s="21"/>
      <c r="BO330" s="20"/>
      <c r="BP330" s="22"/>
      <c r="BQ330" s="21"/>
      <c r="BR330" s="21"/>
      <c r="BS330" s="21"/>
      <c r="BU330" s="20"/>
      <c r="BV330" s="22"/>
      <c r="BW330" s="21"/>
      <c r="BX330" s="21"/>
      <c r="BY330" s="21"/>
      <c r="CA330" s="20"/>
      <c r="CB330" s="22"/>
      <c r="CC330" s="21"/>
      <c r="CD330" s="21"/>
      <c r="CE330" s="21"/>
      <c r="CG330" s="20"/>
      <c r="CH330" s="22"/>
      <c r="CI330" s="21"/>
      <c r="CJ330" s="21"/>
      <c r="CK330" s="21"/>
      <c r="CM330" s="20"/>
      <c r="CN330" s="22"/>
      <c r="CO330" s="21"/>
      <c r="CP330" s="21"/>
      <c r="CQ330" s="21"/>
      <c r="CS330" s="20"/>
      <c r="CT330" s="22"/>
      <c r="CU330" s="21"/>
      <c r="CV330" s="21"/>
      <c r="CW330" s="21"/>
      <c r="CY330" s="20"/>
      <c r="CZ330" s="22"/>
      <c r="DA330" s="21"/>
      <c r="DB330" s="21"/>
      <c r="DC330" s="21"/>
      <c r="DE330" s="20"/>
      <c r="DF330" s="22"/>
      <c r="DG330" s="21"/>
      <c r="DH330" s="21"/>
      <c r="DI330" s="21"/>
      <c r="DK330" s="20"/>
      <c r="DL330" s="22"/>
      <c r="DM330" s="21"/>
      <c r="DN330" s="21"/>
      <c r="DO330" s="21"/>
      <c r="DQ330" s="20"/>
      <c r="DR330" s="22"/>
      <c r="DS330" s="21"/>
      <c r="DT330" s="21"/>
      <c r="DU330" s="21"/>
      <c r="DW330" s="20"/>
      <c r="DX330" s="22"/>
      <c r="DY330" s="21"/>
      <c r="DZ330" s="21"/>
      <c r="EA330" s="21"/>
      <c r="EC330" s="20"/>
      <c r="ED330" s="22"/>
      <c r="EE330" s="21"/>
      <c r="EF330" s="21"/>
      <c r="EG330" s="21"/>
      <c r="EI330" s="20"/>
      <c r="EJ330" s="22"/>
      <c r="EK330" s="21"/>
      <c r="EL330" s="21"/>
      <c r="EM330" s="21"/>
      <c r="EO330" s="20"/>
      <c r="EP330" s="22"/>
      <c r="EQ330" s="21"/>
      <c r="ER330" s="21"/>
      <c r="ES330" s="21"/>
      <c r="EU330" s="20"/>
      <c r="EV330" s="22"/>
      <c r="EW330" s="21"/>
      <c r="EX330" s="21"/>
      <c r="EY330" s="21"/>
      <c r="FA330" s="20"/>
      <c r="FB330" s="22"/>
      <c r="FC330" s="21"/>
      <c r="FD330" s="21"/>
      <c r="FE330" s="21"/>
      <c r="FG330" s="20"/>
      <c r="FH330" s="22"/>
      <c r="FI330" s="21"/>
      <c r="FJ330" s="21"/>
      <c r="FK330" s="21"/>
      <c r="FM330" s="20"/>
      <c r="FN330" s="22"/>
      <c r="FO330" s="21"/>
      <c r="FP330" s="21"/>
      <c r="FQ330" s="21"/>
      <c r="FS330" s="20"/>
      <c r="FT330" s="22"/>
      <c r="FU330" s="21"/>
      <c r="FV330" s="21"/>
      <c r="FW330" s="21"/>
      <c r="FY330" s="20"/>
      <c r="FZ330" s="22"/>
      <c r="GA330" s="21"/>
      <c r="GB330" s="21"/>
      <c r="GC330" s="21"/>
    </row>
    <row r="331" spans="1:185" x14ac:dyDescent="0.2">
      <c r="A331" s="20"/>
      <c r="B331" s="22"/>
      <c r="C331" s="21"/>
      <c r="D331" s="21"/>
      <c r="E331" s="21"/>
      <c r="G331" s="20"/>
      <c r="H331" s="22"/>
      <c r="I331" s="21"/>
      <c r="J331" s="21"/>
      <c r="K331" s="21"/>
      <c r="M331" s="20"/>
      <c r="N331" s="22"/>
      <c r="O331" s="21"/>
      <c r="P331" s="21"/>
      <c r="Q331" s="21"/>
      <c r="S331" s="20"/>
      <c r="T331" s="22"/>
      <c r="U331" s="21"/>
      <c r="V331" s="21"/>
      <c r="W331" s="21"/>
      <c r="Y331" s="20"/>
      <c r="Z331" s="22"/>
      <c r="AA331" s="21"/>
      <c r="AB331" s="21"/>
      <c r="AC331" s="21"/>
      <c r="AE331" s="20"/>
      <c r="AF331" s="22"/>
      <c r="AG331" s="21"/>
      <c r="AH331" s="21"/>
      <c r="AI331" s="21"/>
      <c r="AK331" s="20"/>
      <c r="AL331" s="22"/>
      <c r="AM331" s="21"/>
      <c r="AN331" s="21"/>
      <c r="AO331" s="21"/>
      <c r="AQ331" s="20"/>
      <c r="AR331" s="22"/>
      <c r="AS331" s="21"/>
      <c r="AT331" s="21"/>
      <c r="AU331" s="21"/>
      <c r="AW331" s="20"/>
      <c r="AX331" s="22"/>
      <c r="AY331" s="21"/>
      <c r="AZ331" s="21"/>
      <c r="BA331" s="21"/>
      <c r="BC331" s="20"/>
      <c r="BD331" s="22"/>
      <c r="BE331" s="21"/>
      <c r="BF331" s="21"/>
      <c r="BG331" s="21"/>
      <c r="BI331" s="20"/>
      <c r="BJ331" s="22"/>
      <c r="BK331" s="21"/>
      <c r="BL331" s="21"/>
      <c r="BM331" s="21"/>
      <c r="BO331" s="20"/>
      <c r="BP331" s="22"/>
      <c r="BQ331" s="21"/>
      <c r="BR331" s="21"/>
      <c r="BS331" s="21"/>
      <c r="BU331" s="20"/>
      <c r="BV331" s="22"/>
      <c r="BW331" s="21"/>
      <c r="BX331" s="21"/>
      <c r="BY331" s="21"/>
      <c r="CA331" s="20"/>
      <c r="CB331" s="22"/>
      <c r="CC331" s="21"/>
      <c r="CD331" s="21"/>
      <c r="CE331" s="21"/>
      <c r="CG331" s="20"/>
      <c r="CH331" s="22"/>
      <c r="CI331" s="21"/>
      <c r="CJ331" s="21"/>
      <c r="CK331" s="21"/>
      <c r="CM331" s="20"/>
      <c r="CN331" s="22"/>
      <c r="CO331" s="21"/>
      <c r="CP331" s="21"/>
      <c r="CQ331" s="21"/>
      <c r="CS331" s="20"/>
      <c r="CT331" s="22"/>
      <c r="CU331" s="21"/>
      <c r="CV331" s="21"/>
      <c r="CW331" s="21"/>
      <c r="CY331" s="20"/>
      <c r="CZ331" s="22"/>
      <c r="DA331" s="21"/>
      <c r="DB331" s="21"/>
      <c r="DC331" s="21"/>
      <c r="DE331" s="20"/>
      <c r="DF331" s="22"/>
      <c r="DG331" s="21"/>
      <c r="DH331" s="21"/>
      <c r="DI331" s="21"/>
      <c r="DK331" s="20"/>
      <c r="DL331" s="22"/>
      <c r="DM331" s="21"/>
      <c r="DN331" s="21"/>
      <c r="DO331" s="21"/>
      <c r="DQ331" s="20"/>
      <c r="DR331" s="22"/>
      <c r="DS331" s="21"/>
      <c r="DT331" s="21"/>
      <c r="DU331" s="21"/>
      <c r="DW331" s="20"/>
      <c r="DX331" s="22"/>
      <c r="DY331" s="21"/>
      <c r="DZ331" s="21"/>
      <c r="EA331" s="21"/>
      <c r="EC331" s="20"/>
      <c r="ED331" s="22"/>
      <c r="EE331" s="21"/>
      <c r="EF331" s="21"/>
      <c r="EG331" s="21"/>
      <c r="EI331" s="20"/>
      <c r="EJ331" s="22"/>
      <c r="EK331" s="21"/>
      <c r="EL331" s="21"/>
      <c r="EM331" s="21"/>
      <c r="EO331" s="20"/>
      <c r="EP331" s="22"/>
      <c r="EQ331" s="21"/>
      <c r="ER331" s="21"/>
      <c r="ES331" s="21"/>
      <c r="EU331" s="20"/>
      <c r="EV331" s="22"/>
      <c r="EW331" s="21"/>
      <c r="EX331" s="21"/>
      <c r="EY331" s="21"/>
      <c r="FA331" s="20"/>
      <c r="FB331" s="22"/>
      <c r="FC331" s="21"/>
      <c r="FD331" s="21"/>
      <c r="FE331" s="21"/>
      <c r="FG331" s="20"/>
      <c r="FH331" s="22"/>
      <c r="FI331" s="21"/>
      <c r="FJ331" s="21"/>
      <c r="FK331" s="21"/>
      <c r="FM331" s="20"/>
      <c r="FN331" s="22"/>
      <c r="FO331" s="21"/>
      <c r="FP331" s="21"/>
      <c r="FQ331" s="21"/>
      <c r="FS331" s="20"/>
      <c r="FT331" s="22"/>
      <c r="FU331" s="21"/>
      <c r="FV331" s="21"/>
      <c r="FW331" s="21"/>
      <c r="FY331" s="20"/>
      <c r="FZ331" s="22"/>
      <c r="GA331" s="21"/>
      <c r="GB331" s="21"/>
      <c r="GC331" s="21"/>
    </row>
    <row r="332" spans="1:185" x14ac:dyDescent="0.2">
      <c r="A332" s="20"/>
      <c r="B332" s="22"/>
      <c r="C332" s="21"/>
      <c r="D332" s="21"/>
      <c r="E332" s="21"/>
      <c r="G332" s="20"/>
      <c r="H332" s="22"/>
      <c r="I332" s="21"/>
      <c r="J332" s="21"/>
      <c r="K332" s="21"/>
      <c r="M332" s="20"/>
      <c r="N332" s="22"/>
      <c r="O332" s="21"/>
      <c r="P332" s="21"/>
      <c r="Q332" s="21"/>
      <c r="S332" s="20"/>
      <c r="T332" s="22"/>
      <c r="U332" s="21"/>
      <c r="V332" s="21"/>
      <c r="W332" s="21"/>
      <c r="Y332" s="20"/>
      <c r="Z332" s="22"/>
      <c r="AA332" s="21"/>
      <c r="AB332" s="21"/>
      <c r="AC332" s="21"/>
      <c r="AE332" s="20"/>
      <c r="AF332" s="22"/>
      <c r="AG332" s="21"/>
      <c r="AH332" s="21"/>
      <c r="AI332" s="21"/>
      <c r="AK332" s="20"/>
      <c r="AL332" s="22"/>
      <c r="AM332" s="21"/>
      <c r="AN332" s="21"/>
      <c r="AO332" s="21"/>
      <c r="AQ332" s="20"/>
      <c r="AR332" s="22"/>
      <c r="AS332" s="21"/>
      <c r="AT332" s="21"/>
      <c r="AU332" s="21"/>
      <c r="AW332" s="20"/>
      <c r="AX332" s="22"/>
      <c r="AY332" s="21"/>
      <c r="AZ332" s="21"/>
      <c r="BA332" s="21"/>
      <c r="BC332" s="20"/>
      <c r="BD332" s="22"/>
      <c r="BE332" s="21"/>
      <c r="BF332" s="21"/>
      <c r="BG332" s="21"/>
      <c r="BI332" s="20"/>
      <c r="BJ332" s="22"/>
      <c r="BK332" s="21"/>
      <c r="BL332" s="21"/>
      <c r="BM332" s="21"/>
      <c r="BO332" s="20"/>
      <c r="BP332" s="22"/>
      <c r="BQ332" s="21"/>
      <c r="BR332" s="21"/>
      <c r="BS332" s="21"/>
      <c r="BU332" s="20"/>
      <c r="BV332" s="22"/>
      <c r="BW332" s="21"/>
      <c r="BX332" s="21"/>
      <c r="BY332" s="21"/>
      <c r="CA332" s="20"/>
      <c r="CB332" s="22"/>
      <c r="CC332" s="21"/>
      <c r="CD332" s="21"/>
      <c r="CE332" s="21"/>
      <c r="CG332" s="20"/>
      <c r="CH332" s="22"/>
      <c r="CI332" s="21"/>
      <c r="CJ332" s="21"/>
      <c r="CK332" s="21"/>
      <c r="CM332" s="20"/>
      <c r="CN332" s="22"/>
      <c r="CO332" s="21"/>
      <c r="CP332" s="21"/>
      <c r="CQ332" s="21"/>
      <c r="CS332" s="20"/>
      <c r="CT332" s="22"/>
      <c r="CU332" s="21"/>
      <c r="CV332" s="21"/>
      <c r="CW332" s="21"/>
      <c r="CY332" s="20"/>
      <c r="CZ332" s="22"/>
      <c r="DA332" s="21"/>
      <c r="DB332" s="21"/>
      <c r="DC332" s="21"/>
      <c r="DE332" s="20"/>
      <c r="DF332" s="22"/>
      <c r="DG332" s="21"/>
      <c r="DH332" s="21"/>
      <c r="DI332" s="21"/>
      <c r="DK332" s="20"/>
      <c r="DL332" s="22"/>
      <c r="DM332" s="21"/>
      <c r="DN332" s="21"/>
      <c r="DO332" s="21"/>
      <c r="DQ332" s="20"/>
      <c r="DR332" s="22"/>
      <c r="DS332" s="21"/>
      <c r="DT332" s="21"/>
      <c r="DU332" s="21"/>
      <c r="DW332" s="20"/>
      <c r="DX332" s="22"/>
      <c r="DY332" s="21"/>
      <c r="DZ332" s="21"/>
      <c r="EA332" s="21"/>
      <c r="EC332" s="20"/>
      <c r="ED332" s="22"/>
      <c r="EE332" s="21"/>
      <c r="EF332" s="21"/>
      <c r="EG332" s="21"/>
      <c r="EI332" s="20"/>
      <c r="EJ332" s="22"/>
      <c r="EK332" s="21"/>
      <c r="EL332" s="21"/>
      <c r="EM332" s="21"/>
      <c r="EO332" s="20"/>
      <c r="EP332" s="22"/>
      <c r="EQ332" s="21"/>
      <c r="ER332" s="21"/>
      <c r="ES332" s="21"/>
      <c r="EU332" s="20"/>
      <c r="EV332" s="22"/>
      <c r="EW332" s="21"/>
      <c r="EX332" s="21"/>
      <c r="EY332" s="21"/>
      <c r="FA332" s="20"/>
      <c r="FB332" s="22"/>
      <c r="FC332" s="21"/>
      <c r="FD332" s="21"/>
      <c r="FE332" s="21"/>
      <c r="FG332" s="20"/>
      <c r="FH332" s="22"/>
      <c r="FI332" s="21"/>
      <c r="FJ332" s="21"/>
      <c r="FK332" s="21"/>
      <c r="FM332" s="20"/>
      <c r="FN332" s="22"/>
      <c r="FO332" s="21"/>
      <c r="FP332" s="21"/>
      <c r="FQ332" s="21"/>
      <c r="FS332" s="20"/>
      <c r="FT332" s="22"/>
      <c r="FU332" s="21"/>
      <c r="FV332" s="21"/>
      <c r="FW332" s="21"/>
      <c r="FY332" s="20"/>
      <c r="FZ332" s="22"/>
      <c r="GA332" s="21"/>
      <c r="GB332" s="21"/>
      <c r="GC332" s="21"/>
    </row>
    <row r="333" spans="1:185" x14ac:dyDescent="0.2">
      <c r="A333" s="20"/>
      <c r="B333" s="22"/>
      <c r="C333" s="21"/>
      <c r="D333" s="21"/>
      <c r="E333" s="21"/>
      <c r="G333" s="20"/>
      <c r="H333" s="22"/>
      <c r="I333" s="21"/>
      <c r="J333" s="21"/>
      <c r="K333" s="21"/>
      <c r="M333" s="20"/>
      <c r="N333" s="22"/>
      <c r="O333" s="21"/>
      <c r="P333" s="21"/>
      <c r="Q333" s="21"/>
      <c r="S333" s="20"/>
      <c r="T333" s="22"/>
      <c r="U333" s="21"/>
      <c r="V333" s="21"/>
      <c r="W333" s="21"/>
      <c r="Y333" s="20"/>
      <c r="Z333" s="22"/>
      <c r="AA333" s="21"/>
      <c r="AB333" s="21"/>
      <c r="AC333" s="21"/>
      <c r="AE333" s="20"/>
      <c r="AF333" s="22"/>
      <c r="AG333" s="21"/>
      <c r="AH333" s="21"/>
      <c r="AI333" s="21"/>
      <c r="AK333" s="20"/>
      <c r="AL333" s="22"/>
      <c r="AM333" s="21"/>
      <c r="AN333" s="21"/>
      <c r="AO333" s="21"/>
      <c r="AQ333" s="20"/>
      <c r="AR333" s="22"/>
      <c r="AS333" s="21"/>
      <c r="AT333" s="21"/>
      <c r="AU333" s="21"/>
      <c r="AW333" s="20"/>
      <c r="AX333" s="22"/>
      <c r="AY333" s="21"/>
      <c r="AZ333" s="21"/>
      <c r="BA333" s="21"/>
      <c r="BC333" s="20"/>
      <c r="BD333" s="22"/>
      <c r="BE333" s="21"/>
      <c r="BF333" s="21"/>
      <c r="BG333" s="21"/>
      <c r="BI333" s="20"/>
      <c r="BJ333" s="22"/>
      <c r="BK333" s="21"/>
      <c r="BL333" s="21"/>
      <c r="BM333" s="21"/>
      <c r="BO333" s="20"/>
      <c r="BP333" s="22"/>
      <c r="BQ333" s="21"/>
      <c r="BR333" s="21"/>
      <c r="BS333" s="21"/>
      <c r="BU333" s="20"/>
      <c r="BV333" s="22"/>
      <c r="BW333" s="21"/>
      <c r="BX333" s="21"/>
      <c r="BY333" s="21"/>
      <c r="CA333" s="20"/>
      <c r="CB333" s="22"/>
      <c r="CC333" s="21"/>
      <c r="CD333" s="21"/>
      <c r="CE333" s="21"/>
      <c r="CG333" s="20"/>
      <c r="CH333" s="22"/>
      <c r="CI333" s="21"/>
      <c r="CJ333" s="21"/>
      <c r="CK333" s="21"/>
      <c r="CM333" s="20"/>
      <c r="CN333" s="22"/>
      <c r="CO333" s="21"/>
      <c r="CP333" s="21"/>
      <c r="CQ333" s="21"/>
      <c r="CS333" s="20"/>
      <c r="CT333" s="22"/>
      <c r="CU333" s="21"/>
      <c r="CV333" s="21"/>
      <c r="CW333" s="21"/>
      <c r="CY333" s="20"/>
      <c r="CZ333" s="22"/>
      <c r="DA333" s="21"/>
      <c r="DB333" s="21"/>
      <c r="DC333" s="21"/>
      <c r="DE333" s="20"/>
      <c r="DF333" s="22"/>
      <c r="DG333" s="21"/>
      <c r="DH333" s="21"/>
      <c r="DI333" s="21"/>
      <c r="DK333" s="20"/>
      <c r="DL333" s="22"/>
      <c r="DM333" s="21"/>
      <c r="DN333" s="21"/>
      <c r="DO333" s="21"/>
      <c r="DQ333" s="20"/>
      <c r="DR333" s="22"/>
      <c r="DS333" s="21"/>
      <c r="DT333" s="21"/>
      <c r="DU333" s="21"/>
      <c r="DW333" s="20"/>
      <c r="DX333" s="22"/>
      <c r="DY333" s="21"/>
      <c r="DZ333" s="21"/>
      <c r="EA333" s="21"/>
      <c r="EC333" s="20"/>
      <c r="ED333" s="22"/>
      <c r="EE333" s="21"/>
      <c r="EF333" s="21"/>
      <c r="EG333" s="21"/>
      <c r="EI333" s="20"/>
      <c r="EJ333" s="22"/>
      <c r="EK333" s="21"/>
      <c r="EL333" s="21"/>
      <c r="EM333" s="21"/>
      <c r="EO333" s="20"/>
      <c r="EP333" s="22"/>
      <c r="EQ333" s="21"/>
      <c r="ER333" s="21"/>
      <c r="ES333" s="21"/>
      <c r="EU333" s="20"/>
      <c r="EV333" s="22"/>
      <c r="EW333" s="21"/>
      <c r="EX333" s="21"/>
      <c r="EY333" s="21"/>
      <c r="FA333" s="20"/>
      <c r="FB333" s="22"/>
      <c r="FC333" s="21"/>
      <c r="FD333" s="21"/>
      <c r="FE333" s="21"/>
      <c r="FG333" s="20"/>
      <c r="FH333" s="22"/>
      <c r="FI333" s="21"/>
      <c r="FJ333" s="21"/>
      <c r="FK333" s="21"/>
      <c r="FM333" s="20"/>
      <c r="FN333" s="22"/>
      <c r="FO333" s="21"/>
      <c r="FP333" s="21"/>
      <c r="FQ333" s="21"/>
      <c r="FS333" s="20"/>
      <c r="FT333" s="22"/>
      <c r="FU333" s="21"/>
      <c r="FV333" s="21"/>
      <c r="FW333" s="21"/>
      <c r="FY333" s="20"/>
      <c r="FZ333" s="22"/>
      <c r="GA333" s="21"/>
      <c r="GB333" s="21"/>
      <c r="GC333" s="21"/>
    </row>
    <row r="334" spans="1:185" x14ac:dyDescent="0.2">
      <c r="A334" s="20"/>
      <c r="B334" s="22"/>
      <c r="C334" s="21"/>
      <c r="D334" s="21"/>
      <c r="E334" s="21"/>
      <c r="G334" s="20"/>
      <c r="H334" s="22"/>
      <c r="I334" s="21"/>
      <c r="J334" s="21"/>
      <c r="K334" s="21"/>
      <c r="M334" s="20"/>
      <c r="N334" s="22"/>
      <c r="O334" s="21"/>
      <c r="P334" s="21"/>
      <c r="Q334" s="21"/>
      <c r="S334" s="20"/>
      <c r="T334" s="22"/>
      <c r="U334" s="21"/>
      <c r="V334" s="21"/>
      <c r="W334" s="21"/>
      <c r="Y334" s="20"/>
      <c r="Z334" s="22"/>
      <c r="AA334" s="21"/>
      <c r="AB334" s="21"/>
      <c r="AC334" s="21"/>
      <c r="AE334" s="20"/>
      <c r="AF334" s="22"/>
      <c r="AG334" s="21"/>
      <c r="AH334" s="21"/>
      <c r="AI334" s="21"/>
      <c r="AK334" s="20"/>
      <c r="AL334" s="22"/>
      <c r="AM334" s="21"/>
      <c r="AN334" s="21"/>
      <c r="AO334" s="21"/>
      <c r="AQ334" s="20"/>
      <c r="AR334" s="22"/>
      <c r="AS334" s="21"/>
      <c r="AT334" s="21"/>
      <c r="AU334" s="21"/>
      <c r="AW334" s="20"/>
      <c r="AX334" s="22"/>
      <c r="AY334" s="21"/>
      <c r="AZ334" s="21"/>
      <c r="BA334" s="21"/>
      <c r="BC334" s="20"/>
      <c r="BD334" s="22"/>
      <c r="BE334" s="21"/>
      <c r="BF334" s="21"/>
      <c r="BG334" s="21"/>
      <c r="BI334" s="20"/>
      <c r="BJ334" s="22"/>
      <c r="BK334" s="21"/>
      <c r="BL334" s="21"/>
      <c r="BM334" s="21"/>
      <c r="BO334" s="20"/>
      <c r="BP334" s="22"/>
      <c r="BQ334" s="21"/>
      <c r="BR334" s="21"/>
      <c r="BS334" s="21"/>
      <c r="BU334" s="20"/>
      <c r="BV334" s="22"/>
      <c r="BW334" s="21"/>
      <c r="BX334" s="21"/>
      <c r="BY334" s="21"/>
      <c r="CA334" s="20"/>
      <c r="CB334" s="22"/>
      <c r="CC334" s="21"/>
      <c r="CD334" s="21"/>
      <c r="CE334" s="21"/>
      <c r="CG334" s="20"/>
      <c r="CH334" s="22"/>
      <c r="CI334" s="21"/>
      <c r="CJ334" s="21"/>
      <c r="CK334" s="21"/>
      <c r="CM334" s="20"/>
      <c r="CN334" s="22"/>
      <c r="CO334" s="21"/>
      <c r="CP334" s="21"/>
      <c r="CQ334" s="21"/>
      <c r="CS334" s="20"/>
      <c r="CT334" s="22"/>
      <c r="CU334" s="21"/>
      <c r="CV334" s="21"/>
      <c r="CW334" s="21"/>
      <c r="CY334" s="20"/>
      <c r="CZ334" s="22"/>
      <c r="DA334" s="21"/>
      <c r="DB334" s="21"/>
      <c r="DC334" s="21"/>
      <c r="DE334" s="20"/>
      <c r="DF334" s="22"/>
      <c r="DG334" s="21"/>
      <c r="DH334" s="21"/>
      <c r="DI334" s="21"/>
      <c r="DK334" s="20"/>
      <c r="DL334" s="22"/>
      <c r="DM334" s="21"/>
      <c r="DN334" s="21"/>
      <c r="DO334" s="21"/>
      <c r="DQ334" s="20"/>
      <c r="DR334" s="22"/>
      <c r="DS334" s="21"/>
      <c r="DT334" s="21"/>
      <c r="DU334" s="21"/>
      <c r="DW334" s="20"/>
      <c r="DX334" s="22"/>
      <c r="DY334" s="21"/>
      <c r="DZ334" s="21"/>
      <c r="EA334" s="21"/>
      <c r="EC334" s="20"/>
      <c r="ED334" s="22"/>
      <c r="EE334" s="21"/>
      <c r="EF334" s="21"/>
      <c r="EG334" s="21"/>
      <c r="EI334" s="20"/>
      <c r="EJ334" s="22"/>
      <c r="EK334" s="21"/>
      <c r="EL334" s="21"/>
      <c r="EM334" s="21"/>
      <c r="EO334" s="20"/>
      <c r="EP334" s="22"/>
      <c r="EQ334" s="21"/>
      <c r="ER334" s="21"/>
      <c r="ES334" s="21"/>
      <c r="EU334" s="20"/>
      <c r="EV334" s="22"/>
      <c r="EW334" s="21"/>
      <c r="EX334" s="21"/>
      <c r="EY334" s="21"/>
      <c r="FA334" s="20"/>
      <c r="FB334" s="22"/>
      <c r="FC334" s="21"/>
      <c r="FD334" s="21"/>
      <c r="FE334" s="21"/>
      <c r="FG334" s="20"/>
      <c r="FH334" s="22"/>
      <c r="FI334" s="21"/>
      <c r="FJ334" s="21"/>
      <c r="FK334" s="21"/>
      <c r="FM334" s="20"/>
      <c r="FN334" s="22"/>
      <c r="FO334" s="21"/>
      <c r="FP334" s="21"/>
      <c r="FQ334" s="21"/>
      <c r="FS334" s="20"/>
      <c r="FT334" s="22"/>
      <c r="FU334" s="21"/>
      <c r="FV334" s="21"/>
      <c r="FW334" s="21"/>
      <c r="FY334" s="20"/>
      <c r="FZ334" s="22"/>
      <c r="GA334" s="21"/>
      <c r="GB334" s="21"/>
      <c r="GC334" s="21"/>
    </row>
    <row r="335" spans="1:185" x14ac:dyDescent="0.2">
      <c r="A335" s="20"/>
      <c r="B335" s="22"/>
      <c r="C335" s="21"/>
      <c r="D335" s="21"/>
      <c r="E335" s="21"/>
      <c r="G335" s="20"/>
      <c r="H335" s="22"/>
      <c r="I335" s="21"/>
      <c r="J335" s="21"/>
      <c r="K335" s="21"/>
      <c r="M335" s="20"/>
      <c r="N335" s="22"/>
      <c r="O335" s="21"/>
      <c r="P335" s="21"/>
      <c r="Q335" s="21"/>
      <c r="S335" s="20"/>
      <c r="T335" s="22"/>
      <c r="U335" s="21"/>
      <c r="V335" s="21"/>
      <c r="W335" s="21"/>
      <c r="Y335" s="20"/>
      <c r="Z335" s="22"/>
      <c r="AA335" s="21"/>
      <c r="AB335" s="21"/>
      <c r="AC335" s="21"/>
      <c r="AE335" s="20"/>
      <c r="AF335" s="22"/>
      <c r="AG335" s="21"/>
      <c r="AH335" s="21"/>
      <c r="AI335" s="21"/>
      <c r="AK335" s="20"/>
      <c r="AL335" s="22"/>
      <c r="AM335" s="21"/>
      <c r="AN335" s="21"/>
      <c r="AO335" s="21"/>
      <c r="AQ335" s="20"/>
      <c r="AR335" s="22"/>
      <c r="AS335" s="21"/>
      <c r="AT335" s="21"/>
      <c r="AU335" s="21"/>
      <c r="AW335" s="20"/>
      <c r="AX335" s="22"/>
      <c r="AY335" s="21"/>
      <c r="AZ335" s="21"/>
      <c r="BA335" s="21"/>
      <c r="BC335" s="20"/>
      <c r="BD335" s="22"/>
      <c r="BE335" s="21"/>
      <c r="BF335" s="21"/>
      <c r="BG335" s="21"/>
      <c r="BI335" s="20"/>
      <c r="BJ335" s="22"/>
      <c r="BK335" s="21"/>
      <c r="BL335" s="21"/>
      <c r="BM335" s="21"/>
      <c r="BO335" s="20"/>
      <c r="BP335" s="22"/>
      <c r="BQ335" s="21"/>
      <c r="BR335" s="21"/>
      <c r="BS335" s="21"/>
      <c r="BU335" s="20"/>
      <c r="BV335" s="22"/>
      <c r="BW335" s="21"/>
      <c r="BX335" s="21"/>
      <c r="BY335" s="21"/>
      <c r="CA335" s="20"/>
      <c r="CB335" s="22"/>
      <c r="CC335" s="21"/>
      <c r="CD335" s="21"/>
      <c r="CE335" s="21"/>
      <c r="CG335" s="20"/>
      <c r="CH335" s="22"/>
      <c r="CI335" s="21"/>
      <c r="CJ335" s="21"/>
      <c r="CK335" s="21"/>
      <c r="CM335" s="20"/>
      <c r="CN335" s="22"/>
      <c r="CO335" s="21"/>
      <c r="CP335" s="21"/>
      <c r="CQ335" s="21"/>
      <c r="CS335" s="20"/>
      <c r="CT335" s="22"/>
      <c r="CU335" s="21"/>
      <c r="CV335" s="21"/>
      <c r="CW335" s="21"/>
      <c r="CY335" s="20"/>
      <c r="CZ335" s="22"/>
      <c r="DA335" s="21"/>
      <c r="DB335" s="21"/>
      <c r="DC335" s="21"/>
      <c r="DE335" s="20"/>
      <c r="DF335" s="22"/>
      <c r="DG335" s="21"/>
      <c r="DH335" s="21"/>
      <c r="DI335" s="21"/>
      <c r="DK335" s="20"/>
      <c r="DL335" s="22"/>
      <c r="DM335" s="21"/>
      <c r="DN335" s="21"/>
      <c r="DO335" s="21"/>
      <c r="DQ335" s="20"/>
      <c r="DR335" s="22"/>
      <c r="DS335" s="21"/>
      <c r="DT335" s="21"/>
      <c r="DU335" s="21"/>
      <c r="DW335" s="20"/>
      <c r="DX335" s="22"/>
      <c r="DY335" s="21"/>
      <c r="DZ335" s="21"/>
      <c r="EA335" s="21"/>
      <c r="EC335" s="20"/>
      <c r="ED335" s="22"/>
      <c r="EE335" s="21"/>
      <c r="EF335" s="21"/>
      <c r="EG335" s="21"/>
      <c r="EI335" s="20"/>
      <c r="EJ335" s="22"/>
      <c r="EK335" s="21"/>
      <c r="EL335" s="21"/>
      <c r="EM335" s="21"/>
      <c r="EO335" s="20"/>
      <c r="EP335" s="22"/>
      <c r="EQ335" s="21"/>
      <c r="ER335" s="21"/>
      <c r="ES335" s="21"/>
      <c r="EU335" s="20"/>
      <c r="EV335" s="22"/>
      <c r="EW335" s="21"/>
      <c r="EX335" s="21"/>
      <c r="EY335" s="21"/>
      <c r="FA335" s="20"/>
      <c r="FB335" s="22"/>
      <c r="FC335" s="21"/>
      <c r="FD335" s="21"/>
      <c r="FE335" s="21"/>
      <c r="FG335" s="20"/>
      <c r="FH335" s="22"/>
      <c r="FI335" s="21"/>
      <c r="FJ335" s="21"/>
      <c r="FK335" s="21"/>
      <c r="FM335" s="20"/>
      <c r="FN335" s="22"/>
      <c r="FO335" s="21"/>
      <c r="FP335" s="21"/>
      <c r="FQ335" s="21"/>
      <c r="FS335" s="20"/>
      <c r="FT335" s="22"/>
      <c r="FU335" s="21"/>
      <c r="FV335" s="21"/>
      <c r="FW335" s="21"/>
      <c r="FY335" s="20"/>
      <c r="FZ335" s="22"/>
      <c r="GA335" s="21"/>
      <c r="GB335" s="21"/>
      <c r="GC335" s="21"/>
    </row>
    <row r="336" spans="1:185" x14ac:dyDescent="0.2">
      <c r="A336" s="20"/>
      <c r="B336" s="22"/>
      <c r="C336" s="21"/>
      <c r="D336" s="21"/>
      <c r="E336" s="21"/>
      <c r="G336" s="20"/>
      <c r="H336" s="22"/>
      <c r="I336" s="21"/>
      <c r="J336" s="21"/>
      <c r="K336" s="21"/>
      <c r="M336" s="20"/>
      <c r="N336" s="22"/>
      <c r="O336" s="21"/>
      <c r="P336" s="21"/>
      <c r="Q336" s="21"/>
      <c r="S336" s="20"/>
      <c r="T336" s="22"/>
      <c r="U336" s="21"/>
      <c r="V336" s="21"/>
      <c r="W336" s="21"/>
      <c r="Y336" s="20"/>
      <c r="Z336" s="22"/>
      <c r="AA336" s="21"/>
      <c r="AB336" s="21"/>
      <c r="AC336" s="21"/>
      <c r="AE336" s="20"/>
      <c r="AF336" s="22"/>
      <c r="AG336" s="21"/>
      <c r="AH336" s="21"/>
      <c r="AI336" s="21"/>
      <c r="AK336" s="20"/>
      <c r="AL336" s="22"/>
      <c r="AM336" s="21"/>
      <c r="AN336" s="21"/>
      <c r="AO336" s="21"/>
      <c r="AQ336" s="20"/>
      <c r="AR336" s="22"/>
      <c r="AS336" s="21"/>
      <c r="AT336" s="21"/>
      <c r="AU336" s="21"/>
      <c r="AW336" s="20"/>
      <c r="AX336" s="22"/>
      <c r="AY336" s="21"/>
      <c r="AZ336" s="21"/>
      <c r="BA336" s="21"/>
      <c r="BC336" s="20"/>
      <c r="BD336" s="22"/>
      <c r="BE336" s="21"/>
      <c r="BF336" s="21"/>
      <c r="BG336" s="21"/>
      <c r="BI336" s="20"/>
      <c r="BJ336" s="22"/>
      <c r="BK336" s="21"/>
      <c r="BL336" s="21"/>
      <c r="BM336" s="21"/>
      <c r="BO336" s="20"/>
      <c r="BP336" s="22"/>
      <c r="BQ336" s="21"/>
      <c r="BR336" s="21"/>
      <c r="BS336" s="21"/>
      <c r="BU336" s="20"/>
      <c r="BV336" s="22"/>
      <c r="BW336" s="21"/>
      <c r="BX336" s="21"/>
      <c r="BY336" s="21"/>
      <c r="CA336" s="20"/>
      <c r="CB336" s="22"/>
      <c r="CC336" s="21"/>
      <c r="CD336" s="21"/>
      <c r="CE336" s="21"/>
      <c r="CG336" s="20"/>
      <c r="CH336" s="22"/>
      <c r="CI336" s="21"/>
      <c r="CJ336" s="21"/>
      <c r="CK336" s="21"/>
      <c r="CM336" s="20"/>
      <c r="CN336" s="22"/>
      <c r="CO336" s="21"/>
      <c r="CP336" s="21"/>
      <c r="CQ336" s="21"/>
      <c r="CS336" s="20"/>
      <c r="CT336" s="22"/>
      <c r="CU336" s="21"/>
      <c r="CV336" s="21"/>
      <c r="CW336" s="21"/>
      <c r="CY336" s="20"/>
      <c r="CZ336" s="22"/>
      <c r="DA336" s="21"/>
      <c r="DB336" s="21"/>
      <c r="DC336" s="21"/>
      <c r="DE336" s="20"/>
      <c r="DF336" s="22"/>
      <c r="DG336" s="21"/>
      <c r="DH336" s="21"/>
      <c r="DI336" s="21"/>
      <c r="DK336" s="20"/>
      <c r="DL336" s="22"/>
      <c r="DM336" s="21"/>
      <c r="DN336" s="21"/>
      <c r="DO336" s="21"/>
      <c r="DQ336" s="20"/>
      <c r="DR336" s="22"/>
      <c r="DS336" s="21"/>
      <c r="DT336" s="21"/>
      <c r="DU336" s="21"/>
      <c r="DW336" s="20"/>
      <c r="DX336" s="22"/>
      <c r="DY336" s="21"/>
      <c r="DZ336" s="21"/>
      <c r="EA336" s="21"/>
      <c r="EC336" s="20"/>
      <c r="ED336" s="22"/>
      <c r="EE336" s="21"/>
      <c r="EF336" s="21"/>
      <c r="EG336" s="21"/>
      <c r="EI336" s="20"/>
      <c r="EJ336" s="22"/>
      <c r="EK336" s="21"/>
      <c r="EL336" s="21"/>
      <c r="EM336" s="21"/>
      <c r="EO336" s="20"/>
      <c r="EP336" s="22"/>
      <c r="EQ336" s="21"/>
      <c r="ER336" s="21"/>
      <c r="ES336" s="21"/>
      <c r="EU336" s="20"/>
      <c r="EV336" s="22"/>
      <c r="EW336" s="21"/>
      <c r="EX336" s="21"/>
      <c r="EY336" s="21"/>
      <c r="FA336" s="20"/>
      <c r="FB336" s="22"/>
      <c r="FC336" s="21"/>
      <c r="FD336" s="21"/>
      <c r="FE336" s="21"/>
      <c r="FG336" s="20"/>
      <c r="FH336" s="22"/>
      <c r="FI336" s="21"/>
      <c r="FJ336" s="21"/>
      <c r="FK336" s="21"/>
      <c r="FM336" s="20"/>
      <c r="FN336" s="22"/>
      <c r="FO336" s="21"/>
      <c r="FP336" s="21"/>
      <c r="FQ336" s="21"/>
      <c r="FS336" s="20"/>
      <c r="FT336" s="22"/>
      <c r="FU336" s="21"/>
      <c r="FV336" s="21"/>
      <c r="FW336" s="21"/>
      <c r="FY336" s="20"/>
      <c r="FZ336" s="22"/>
      <c r="GA336" s="21"/>
      <c r="GB336" s="21"/>
      <c r="GC336" s="21"/>
    </row>
    <row r="337" spans="1:185" x14ac:dyDescent="0.2">
      <c r="A337" s="20"/>
      <c r="B337" s="22"/>
      <c r="C337" s="21"/>
      <c r="D337" s="21"/>
      <c r="E337" s="21"/>
      <c r="G337" s="20"/>
      <c r="H337" s="22"/>
      <c r="I337" s="21"/>
      <c r="J337" s="21"/>
      <c r="K337" s="21"/>
      <c r="M337" s="20"/>
      <c r="N337" s="22"/>
      <c r="O337" s="21"/>
      <c r="P337" s="21"/>
      <c r="Q337" s="21"/>
      <c r="S337" s="20"/>
      <c r="T337" s="22"/>
      <c r="U337" s="21"/>
      <c r="V337" s="21"/>
      <c r="W337" s="21"/>
      <c r="Y337" s="20"/>
      <c r="Z337" s="22"/>
      <c r="AA337" s="21"/>
      <c r="AB337" s="21"/>
      <c r="AC337" s="21"/>
      <c r="AE337" s="20"/>
      <c r="AF337" s="22"/>
      <c r="AG337" s="21"/>
      <c r="AH337" s="21"/>
      <c r="AI337" s="21"/>
      <c r="AK337" s="20"/>
      <c r="AL337" s="22"/>
      <c r="AM337" s="21"/>
      <c r="AN337" s="21"/>
      <c r="AO337" s="21"/>
      <c r="AQ337" s="20"/>
      <c r="AR337" s="22"/>
      <c r="AS337" s="21"/>
      <c r="AT337" s="21"/>
      <c r="AU337" s="21"/>
      <c r="AW337" s="20"/>
      <c r="AX337" s="22"/>
      <c r="AY337" s="21"/>
      <c r="AZ337" s="21"/>
      <c r="BA337" s="21"/>
      <c r="BC337" s="20"/>
      <c r="BD337" s="22"/>
      <c r="BE337" s="21"/>
      <c r="BF337" s="21"/>
      <c r="BG337" s="21"/>
      <c r="BI337" s="20"/>
      <c r="BJ337" s="22"/>
      <c r="BK337" s="21"/>
      <c r="BL337" s="21"/>
      <c r="BM337" s="21"/>
      <c r="BO337" s="20"/>
      <c r="BP337" s="22"/>
      <c r="BQ337" s="21"/>
      <c r="BR337" s="21"/>
      <c r="BS337" s="21"/>
      <c r="BU337" s="20"/>
      <c r="BV337" s="22"/>
      <c r="BW337" s="21"/>
      <c r="BX337" s="21"/>
      <c r="BY337" s="21"/>
      <c r="CA337" s="20"/>
      <c r="CB337" s="22"/>
      <c r="CC337" s="21"/>
      <c r="CD337" s="21"/>
      <c r="CE337" s="21"/>
      <c r="CG337" s="20"/>
      <c r="CH337" s="22"/>
      <c r="CI337" s="21"/>
      <c r="CJ337" s="21"/>
      <c r="CK337" s="21"/>
      <c r="CM337" s="20"/>
      <c r="CN337" s="22"/>
      <c r="CO337" s="21"/>
      <c r="CP337" s="21"/>
      <c r="CQ337" s="21"/>
      <c r="CS337" s="20"/>
      <c r="CT337" s="22"/>
      <c r="CU337" s="21"/>
      <c r="CV337" s="21"/>
      <c r="CW337" s="21"/>
      <c r="CY337" s="20"/>
      <c r="CZ337" s="22"/>
      <c r="DA337" s="21"/>
      <c r="DB337" s="21"/>
      <c r="DC337" s="21"/>
      <c r="DE337" s="20"/>
      <c r="DF337" s="22"/>
      <c r="DG337" s="21"/>
      <c r="DH337" s="21"/>
      <c r="DI337" s="21"/>
      <c r="DK337" s="20"/>
      <c r="DL337" s="22"/>
      <c r="DM337" s="21"/>
      <c r="DN337" s="21"/>
      <c r="DO337" s="21"/>
      <c r="DQ337" s="20"/>
      <c r="DR337" s="22"/>
      <c r="DS337" s="21"/>
      <c r="DT337" s="21"/>
      <c r="DU337" s="21"/>
      <c r="DW337" s="20"/>
      <c r="DX337" s="22"/>
      <c r="DY337" s="21"/>
      <c r="DZ337" s="21"/>
      <c r="EA337" s="21"/>
      <c r="EC337" s="20"/>
      <c r="ED337" s="22"/>
      <c r="EE337" s="21"/>
      <c r="EF337" s="21"/>
      <c r="EG337" s="21"/>
      <c r="EI337" s="20"/>
      <c r="EJ337" s="22"/>
      <c r="EK337" s="21"/>
      <c r="EL337" s="21"/>
      <c r="EM337" s="21"/>
      <c r="EO337" s="20"/>
      <c r="EP337" s="22"/>
      <c r="EQ337" s="21"/>
      <c r="ER337" s="21"/>
      <c r="ES337" s="21"/>
      <c r="EU337" s="20"/>
      <c r="EV337" s="22"/>
      <c r="EW337" s="21"/>
      <c r="EX337" s="21"/>
      <c r="EY337" s="21"/>
      <c r="FA337" s="20"/>
      <c r="FB337" s="22"/>
      <c r="FC337" s="21"/>
      <c r="FD337" s="21"/>
      <c r="FE337" s="21"/>
      <c r="FG337" s="20"/>
      <c r="FH337" s="22"/>
      <c r="FI337" s="21"/>
      <c r="FJ337" s="21"/>
      <c r="FK337" s="21"/>
      <c r="FM337" s="20"/>
      <c r="FN337" s="22"/>
      <c r="FO337" s="21"/>
      <c r="FP337" s="21"/>
      <c r="FQ337" s="21"/>
      <c r="FS337" s="20"/>
      <c r="FT337" s="22"/>
      <c r="FU337" s="21"/>
      <c r="FV337" s="21"/>
      <c r="FW337" s="21"/>
      <c r="FY337" s="20"/>
      <c r="FZ337" s="22"/>
      <c r="GA337" s="21"/>
      <c r="GB337" s="21"/>
      <c r="GC337" s="21"/>
    </row>
    <row r="338" spans="1:185" x14ac:dyDescent="0.2">
      <c r="A338" s="20"/>
      <c r="B338" s="22"/>
      <c r="C338" s="21"/>
      <c r="D338" s="21"/>
      <c r="E338" s="21"/>
      <c r="G338" s="20"/>
      <c r="H338" s="22"/>
      <c r="I338" s="21"/>
      <c r="J338" s="21"/>
      <c r="K338" s="21"/>
      <c r="M338" s="20"/>
      <c r="N338" s="22"/>
      <c r="O338" s="21"/>
      <c r="P338" s="21"/>
      <c r="Q338" s="21"/>
      <c r="S338" s="20"/>
      <c r="T338" s="22"/>
      <c r="U338" s="21"/>
      <c r="V338" s="21"/>
      <c r="W338" s="21"/>
      <c r="Y338" s="20"/>
      <c r="Z338" s="22"/>
      <c r="AA338" s="21"/>
      <c r="AB338" s="21"/>
      <c r="AC338" s="21"/>
      <c r="AE338" s="20"/>
      <c r="AF338" s="22"/>
      <c r="AG338" s="21"/>
      <c r="AH338" s="21"/>
      <c r="AI338" s="21"/>
      <c r="AK338" s="20"/>
      <c r="AL338" s="22"/>
      <c r="AM338" s="21"/>
      <c r="AN338" s="21"/>
      <c r="AO338" s="21"/>
      <c r="AQ338" s="20"/>
      <c r="AR338" s="22"/>
      <c r="AS338" s="21"/>
      <c r="AT338" s="21"/>
      <c r="AU338" s="21"/>
      <c r="AW338" s="20"/>
      <c r="AX338" s="22"/>
      <c r="AY338" s="21"/>
      <c r="AZ338" s="21"/>
      <c r="BA338" s="21"/>
      <c r="BC338" s="20"/>
      <c r="BD338" s="22"/>
      <c r="BE338" s="21"/>
      <c r="BF338" s="21"/>
      <c r="BG338" s="21"/>
      <c r="BI338" s="20"/>
      <c r="BJ338" s="22"/>
      <c r="BK338" s="21"/>
      <c r="BL338" s="21"/>
      <c r="BM338" s="21"/>
      <c r="BO338" s="20"/>
      <c r="BP338" s="22"/>
      <c r="BQ338" s="21"/>
      <c r="BR338" s="21"/>
      <c r="BS338" s="21"/>
      <c r="BU338" s="20"/>
      <c r="BV338" s="22"/>
      <c r="BW338" s="21"/>
      <c r="BX338" s="21"/>
      <c r="BY338" s="21"/>
      <c r="CA338" s="20"/>
      <c r="CB338" s="22"/>
      <c r="CC338" s="21"/>
      <c r="CD338" s="21"/>
      <c r="CE338" s="21"/>
      <c r="CG338" s="20"/>
      <c r="CH338" s="22"/>
      <c r="CI338" s="21"/>
      <c r="CJ338" s="21"/>
      <c r="CK338" s="21"/>
      <c r="CM338" s="20"/>
      <c r="CN338" s="22"/>
      <c r="CO338" s="21"/>
      <c r="CP338" s="21"/>
      <c r="CQ338" s="21"/>
      <c r="CS338" s="20"/>
      <c r="CT338" s="22"/>
      <c r="CU338" s="21"/>
      <c r="CV338" s="21"/>
      <c r="CW338" s="21"/>
      <c r="CY338" s="20"/>
      <c r="CZ338" s="22"/>
      <c r="DA338" s="21"/>
      <c r="DB338" s="21"/>
      <c r="DC338" s="21"/>
      <c r="DE338" s="20"/>
      <c r="DF338" s="22"/>
      <c r="DG338" s="21"/>
      <c r="DH338" s="21"/>
      <c r="DI338" s="21"/>
      <c r="DK338" s="20"/>
      <c r="DL338" s="22"/>
      <c r="DM338" s="21"/>
      <c r="DN338" s="21"/>
      <c r="DO338" s="21"/>
      <c r="DQ338" s="20"/>
      <c r="DR338" s="22"/>
      <c r="DS338" s="21"/>
      <c r="DT338" s="21"/>
      <c r="DU338" s="21"/>
      <c r="DW338" s="20"/>
      <c r="DX338" s="22"/>
      <c r="DY338" s="21"/>
      <c r="DZ338" s="21"/>
      <c r="EA338" s="21"/>
      <c r="EC338" s="20"/>
      <c r="ED338" s="22"/>
      <c r="EE338" s="21"/>
      <c r="EF338" s="21"/>
      <c r="EG338" s="21"/>
      <c r="EI338" s="20"/>
      <c r="EJ338" s="22"/>
      <c r="EK338" s="21"/>
      <c r="EL338" s="21"/>
      <c r="EM338" s="21"/>
      <c r="EO338" s="20"/>
      <c r="EP338" s="22"/>
      <c r="EQ338" s="21"/>
      <c r="ER338" s="21"/>
      <c r="ES338" s="21"/>
      <c r="EU338" s="20"/>
      <c r="EV338" s="22"/>
      <c r="EW338" s="21"/>
      <c r="EX338" s="21"/>
      <c r="EY338" s="21"/>
      <c r="FA338" s="20"/>
      <c r="FB338" s="22"/>
      <c r="FC338" s="21"/>
      <c r="FD338" s="21"/>
      <c r="FE338" s="21"/>
      <c r="FG338" s="20"/>
      <c r="FH338" s="22"/>
      <c r="FI338" s="21"/>
      <c r="FJ338" s="21"/>
      <c r="FK338" s="21"/>
      <c r="FM338" s="20"/>
      <c r="FN338" s="22"/>
      <c r="FO338" s="21"/>
      <c r="FP338" s="21"/>
      <c r="FQ338" s="21"/>
      <c r="FS338" s="20"/>
      <c r="FT338" s="22"/>
      <c r="FU338" s="21"/>
      <c r="FV338" s="21"/>
      <c r="FW338" s="21"/>
      <c r="FY338" s="20"/>
      <c r="FZ338" s="22"/>
      <c r="GA338" s="21"/>
      <c r="GB338" s="21"/>
      <c r="GC338" s="21"/>
    </row>
    <row r="339" spans="1:185" x14ac:dyDescent="0.2">
      <c r="A339" s="20"/>
      <c r="B339" s="22"/>
      <c r="C339" s="21"/>
      <c r="D339" s="21"/>
      <c r="E339" s="21"/>
      <c r="G339" s="20"/>
      <c r="H339" s="22"/>
      <c r="I339" s="21"/>
      <c r="J339" s="21"/>
      <c r="K339" s="21"/>
      <c r="M339" s="20"/>
      <c r="N339" s="22"/>
      <c r="O339" s="21"/>
      <c r="P339" s="21"/>
      <c r="Q339" s="21"/>
      <c r="S339" s="20"/>
      <c r="T339" s="22"/>
      <c r="U339" s="21"/>
      <c r="V339" s="21"/>
      <c r="W339" s="21"/>
      <c r="Y339" s="20"/>
      <c r="Z339" s="22"/>
      <c r="AA339" s="21"/>
      <c r="AB339" s="21"/>
      <c r="AC339" s="21"/>
      <c r="AE339" s="20"/>
      <c r="AF339" s="22"/>
      <c r="AG339" s="21"/>
      <c r="AH339" s="21"/>
      <c r="AI339" s="21"/>
      <c r="AK339" s="20"/>
      <c r="AL339" s="22"/>
      <c r="AM339" s="21"/>
      <c r="AN339" s="21"/>
      <c r="AO339" s="21"/>
      <c r="AQ339" s="20"/>
      <c r="AR339" s="22"/>
      <c r="AS339" s="21"/>
      <c r="AT339" s="21"/>
      <c r="AU339" s="21"/>
      <c r="AW339" s="20"/>
      <c r="AX339" s="22"/>
      <c r="AY339" s="21"/>
      <c r="AZ339" s="21"/>
      <c r="BA339" s="21"/>
      <c r="BC339" s="20"/>
      <c r="BD339" s="22"/>
      <c r="BE339" s="21"/>
      <c r="BF339" s="21"/>
      <c r="BG339" s="21"/>
      <c r="BI339" s="20"/>
      <c r="BJ339" s="22"/>
      <c r="BK339" s="21"/>
      <c r="BL339" s="21"/>
      <c r="BM339" s="21"/>
      <c r="BO339" s="20"/>
      <c r="BP339" s="22"/>
      <c r="BQ339" s="21"/>
      <c r="BR339" s="21"/>
      <c r="BS339" s="21"/>
      <c r="BU339" s="20"/>
      <c r="BV339" s="22"/>
      <c r="BW339" s="21"/>
      <c r="BX339" s="21"/>
      <c r="BY339" s="21"/>
      <c r="CA339" s="20"/>
      <c r="CB339" s="22"/>
      <c r="CC339" s="21"/>
      <c r="CD339" s="21"/>
      <c r="CE339" s="21"/>
      <c r="CG339" s="20"/>
      <c r="CH339" s="22"/>
      <c r="CI339" s="21"/>
      <c r="CJ339" s="21"/>
      <c r="CK339" s="21"/>
      <c r="CM339" s="20"/>
      <c r="CN339" s="22"/>
      <c r="CO339" s="21"/>
      <c r="CP339" s="21"/>
      <c r="CQ339" s="21"/>
      <c r="CS339" s="20"/>
      <c r="CT339" s="22"/>
      <c r="CU339" s="21"/>
      <c r="CV339" s="21"/>
      <c r="CW339" s="21"/>
      <c r="CY339" s="20"/>
      <c r="CZ339" s="22"/>
      <c r="DA339" s="21"/>
      <c r="DB339" s="21"/>
      <c r="DC339" s="21"/>
      <c r="DE339" s="20"/>
      <c r="DF339" s="22"/>
      <c r="DG339" s="21"/>
      <c r="DH339" s="21"/>
      <c r="DI339" s="21"/>
      <c r="DK339" s="20"/>
      <c r="DL339" s="22"/>
      <c r="DM339" s="21"/>
      <c r="DN339" s="21"/>
      <c r="DO339" s="21"/>
      <c r="DQ339" s="20"/>
      <c r="DR339" s="22"/>
      <c r="DS339" s="21"/>
      <c r="DT339" s="21"/>
      <c r="DU339" s="21"/>
      <c r="DW339" s="20"/>
      <c r="DX339" s="22"/>
      <c r="DY339" s="21"/>
      <c r="DZ339" s="21"/>
      <c r="EA339" s="21"/>
      <c r="EC339" s="20"/>
      <c r="ED339" s="22"/>
      <c r="EE339" s="21"/>
      <c r="EF339" s="21"/>
      <c r="EG339" s="21"/>
      <c r="EI339" s="20"/>
      <c r="EJ339" s="22"/>
      <c r="EK339" s="21"/>
      <c r="EL339" s="21"/>
      <c r="EM339" s="21"/>
      <c r="EO339" s="20"/>
      <c r="EP339" s="22"/>
      <c r="EQ339" s="21"/>
      <c r="ER339" s="21"/>
      <c r="ES339" s="21"/>
      <c r="EU339" s="20"/>
      <c r="EV339" s="22"/>
      <c r="EW339" s="21"/>
      <c r="EX339" s="21"/>
      <c r="EY339" s="21"/>
      <c r="FA339" s="20"/>
      <c r="FB339" s="22"/>
      <c r="FC339" s="21"/>
      <c r="FD339" s="21"/>
      <c r="FE339" s="21"/>
      <c r="FG339" s="20"/>
      <c r="FH339" s="22"/>
      <c r="FI339" s="21"/>
      <c r="FJ339" s="21"/>
      <c r="FK339" s="21"/>
      <c r="FM339" s="20"/>
      <c r="FN339" s="22"/>
      <c r="FO339" s="21"/>
      <c r="FP339" s="21"/>
      <c r="FQ339" s="21"/>
      <c r="FS339" s="20"/>
      <c r="FT339" s="22"/>
      <c r="FU339" s="21"/>
      <c r="FV339" s="21"/>
      <c r="FW339" s="21"/>
      <c r="FY339" s="20"/>
      <c r="FZ339" s="22"/>
      <c r="GA339" s="21"/>
      <c r="GB339" s="21"/>
      <c r="GC339" s="21"/>
    </row>
    <row r="340" spans="1:185" x14ac:dyDescent="0.2">
      <c r="A340" s="20"/>
      <c r="B340" s="22"/>
      <c r="C340" s="21"/>
      <c r="D340" s="21"/>
      <c r="E340" s="21"/>
      <c r="G340" s="20"/>
      <c r="H340" s="22"/>
      <c r="I340" s="21"/>
      <c r="J340" s="21"/>
      <c r="K340" s="21"/>
      <c r="M340" s="20"/>
      <c r="N340" s="22"/>
      <c r="O340" s="21"/>
      <c r="P340" s="21"/>
      <c r="Q340" s="21"/>
      <c r="S340" s="20"/>
      <c r="T340" s="22"/>
      <c r="U340" s="21"/>
      <c r="V340" s="21"/>
      <c r="W340" s="21"/>
      <c r="Y340" s="20"/>
      <c r="Z340" s="22"/>
      <c r="AA340" s="21"/>
      <c r="AB340" s="21"/>
      <c r="AC340" s="21"/>
      <c r="AE340" s="20"/>
      <c r="AF340" s="22"/>
      <c r="AG340" s="21"/>
      <c r="AH340" s="21"/>
      <c r="AI340" s="21"/>
      <c r="AK340" s="20"/>
      <c r="AL340" s="22"/>
      <c r="AM340" s="21"/>
      <c r="AN340" s="21"/>
      <c r="AO340" s="21"/>
      <c r="AQ340" s="20"/>
      <c r="AR340" s="22"/>
      <c r="AS340" s="21"/>
      <c r="AT340" s="21"/>
      <c r="AU340" s="21"/>
      <c r="AW340" s="20"/>
      <c r="AX340" s="22"/>
      <c r="AY340" s="21"/>
      <c r="AZ340" s="21"/>
      <c r="BA340" s="21"/>
      <c r="BC340" s="20"/>
      <c r="BD340" s="22"/>
      <c r="BE340" s="21"/>
      <c r="BF340" s="21"/>
      <c r="BG340" s="21"/>
      <c r="BI340" s="20"/>
      <c r="BJ340" s="22"/>
      <c r="BK340" s="21"/>
      <c r="BL340" s="21"/>
      <c r="BM340" s="21"/>
      <c r="BO340" s="20"/>
      <c r="BP340" s="22"/>
      <c r="BQ340" s="21"/>
      <c r="BR340" s="21"/>
      <c r="BS340" s="21"/>
      <c r="BU340" s="20"/>
      <c r="BV340" s="22"/>
      <c r="BW340" s="21"/>
      <c r="BX340" s="21"/>
      <c r="BY340" s="21"/>
      <c r="CA340" s="20"/>
      <c r="CB340" s="22"/>
      <c r="CC340" s="21"/>
      <c r="CD340" s="21"/>
      <c r="CE340" s="21"/>
      <c r="CG340" s="20"/>
      <c r="CH340" s="22"/>
      <c r="CI340" s="21"/>
      <c r="CJ340" s="21"/>
      <c r="CK340" s="21"/>
      <c r="CM340" s="20"/>
      <c r="CN340" s="22"/>
      <c r="CO340" s="21"/>
      <c r="CP340" s="21"/>
      <c r="CQ340" s="21"/>
      <c r="CS340" s="20"/>
      <c r="CT340" s="22"/>
      <c r="CU340" s="21"/>
      <c r="CV340" s="21"/>
      <c r="CW340" s="21"/>
      <c r="CY340" s="20"/>
      <c r="CZ340" s="22"/>
      <c r="DA340" s="21"/>
      <c r="DB340" s="21"/>
      <c r="DC340" s="21"/>
      <c r="DE340" s="20"/>
      <c r="DF340" s="22"/>
      <c r="DG340" s="21"/>
      <c r="DH340" s="21"/>
      <c r="DI340" s="21"/>
      <c r="DK340" s="20"/>
      <c r="DL340" s="22"/>
      <c r="DM340" s="21"/>
      <c r="DN340" s="21"/>
      <c r="DO340" s="21"/>
      <c r="DQ340" s="20"/>
      <c r="DR340" s="22"/>
      <c r="DS340" s="21"/>
      <c r="DT340" s="21"/>
      <c r="DU340" s="21"/>
      <c r="DW340" s="20"/>
      <c r="DX340" s="22"/>
      <c r="DY340" s="21"/>
      <c r="DZ340" s="21"/>
      <c r="EA340" s="21"/>
      <c r="EC340" s="20"/>
      <c r="ED340" s="22"/>
      <c r="EE340" s="21"/>
      <c r="EF340" s="21"/>
      <c r="EG340" s="21"/>
      <c r="EI340" s="20"/>
      <c r="EJ340" s="22"/>
      <c r="EK340" s="21"/>
      <c r="EL340" s="21"/>
      <c r="EM340" s="21"/>
      <c r="EO340" s="20"/>
      <c r="EP340" s="22"/>
      <c r="EQ340" s="21"/>
      <c r="ER340" s="21"/>
      <c r="ES340" s="21"/>
      <c r="EU340" s="20"/>
      <c r="EV340" s="22"/>
      <c r="EW340" s="21"/>
      <c r="EX340" s="21"/>
      <c r="EY340" s="21"/>
      <c r="FA340" s="20"/>
      <c r="FB340" s="22"/>
      <c r="FC340" s="21"/>
      <c r="FD340" s="21"/>
      <c r="FE340" s="21"/>
      <c r="FG340" s="20"/>
      <c r="FH340" s="22"/>
      <c r="FI340" s="21"/>
      <c r="FJ340" s="21"/>
      <c r="FK340" s="21"/>
      <c r="FM340" s="20"/>
      <c r="FN340" s="22"/>
      <c r="FO340" s="21"/>
      <c r="FP340" s="21"/>
      <c r="FQ340" s="21"/>
      <c r="FS340" s="20"/>
      <c r="FT340" s="22"/>
      <c r="FU340" s="21"/>
      <c r="FV340" s="21"/>
      <c r="FW340" s="21"/>
      <c r="FY340" s="20"/>
      <c r="FZ340" s="22"/>
      <c r="GA340" s="21"/>
      <c r="GB340" s="21"/>
      <c r="GC340" s="21"/>
    </row>
    <row r="341" spans="1:185" x14ac:dyDescent="0.2">
      <c r="A341" s="20"/>
      <c r="B341" s="22"/>
      <c r="C341" s="21"/>
      <c r="D341" s="21"/>
      <c r="E341" s="21"/>
      <c r="G341" s="20"/>
      <c r="H341" s="22"/>
      <c r="I341" s="21"/>
      <c r="J341" s="21"/>
      <c r="K341" s="21"/>
      <c r="M341" s="20"/>
      <c r="N341" s="22"/>
      <c r="O341" s="21"/>
      <c r="P341" s="21"/>
      <c r="Q341" s="21"/>
      <c r="S341" s="20"/>
      <c r="T341" s="22"/>
      <c r="U341" s="21"/>
      <c r="V341" s="21"/>
      <c r="W341" s="21"/>
      <c r="Y341" s="20"/>
      <c r="Z341" s="22"/>
      <c r="AA341" s="21"/>
      <c r="AB341" s="21"/>
      <c r="AC341" s="21"/>
      <c r="AE341" s="20"/>
      <c r="AF341" s="22"/>
      <c r="AG341" s="21"/>
      <c r="AH341" s="21"/>
      <c r="AI341" s="21"/>
      <c r="AK341" s="20"/>
      <c r="AL341" s="22"/>
      <c r="AM341" s="21"/>
      <c r="AN341" s="21"/>
      <c r="AO341" s="21"/>
      <c r="AQ341" s="20"/>
      <c r="AR341" s="22"/>
      <c r="AS341" s="21"/>
      <c r="AT341" s="21"/>
      <c r="AU341" s="21"/>
      <c r="AW341" s="20"/>
      <c r="AX341" s="22"/>
      <c r="AY341" s="21"/>
      <c r="AZ341" s="21"/>
      <c r="BA341" s="21"/>
      <c r="BC341" s="20"/>
      <c r="BD341" s="22"/>
      <c r="BE341" s="21"/>
      <c r="BF341" s="21"/>
      <c r="BG341" s="21"/>
      <c r="BI341" s="20"/>
      <c r="BJ341" s="22"/>
      <c r="BK341" s="21"/>
      <c r="BL341" s="21"/>
      <c r="BM341" s="21"/>
      <c r="BO341" s="20"/>
      <c r="BP341" s="22"/>
      <c r="BQ341" s="21"/>
      <c r="BR341" s="21"/>
      <c r="BS341" s="21"/>
      <c r="BU341" s="20"/>
      <c r="BV341" s="22"/>
      <c r="BW341" s="21"/>
      <c r="BX341" s="21"/>
      <c r="BY341" s="21"/>
      <c r="CA341" s="20"/>
      <c r="CB341" s="22"/>
      <c r="CC341" s="21"/>
      <c r="CD341" s="21"/>
      <c r="CE341" s="21"/>
      <c r="CG341" s="20"/>
      <c r="CH341" s="22"/>
      <c r="CI341" s="21"/>
      <c r="CJ341" s="21"/>
      <c r="CK341" s="21"/>
      <c r="CM341" s="20"/>
      <c r="CN341" s="22"/>
      <c r="CO341" s="21"/>
      <c r="CP341" s="21"/>
      <c r="CQ341" s="21"/>
      <c r="CS341" s="20"/>
      <c r="CT341" s="22"/>
      <c r="CU341" s="21"/>
      <c r="CV341" s="21"/>
      <c r="CW341" s="21"/>
      <c r="CY341" s="20"/>
      <c r="CZ341" s="22"/>
      <c r="DA341" s="21"/>
      <c r="DB341" s="21"/>
      <c r="DC341" s="21"/>
      <c r="DE341" s="20"/>
      <c r="DF341" s="22"/>
      <c r="DG341" s="21"/>
      <c r="DH341" s="21"/>
      <c r="DI341" s="21"/>
      <c r="DK341" s="20"/>
      <c r="DL341" s="22"/>
      <c r="DM341" s="21"/>
      <c r="DN341" s="21"/>
      <c r="DO341" s="21"/>
      <c r="DQ341" s="20"/>
      <c r="DR341" s="22"/>
      <c r="DS341" s="21"/>
      <c r="DT341" s="21"/>
      <c r="DU341" s="21"/>
      <c r="DW341" s="20"/>
      <c r="DX341" s="22"/>
      <c r="DY341" s="21"/>
      <c r="DZ341" s="21"/>
      <c r="EA341" s="21"/>
      <c r="EC341" s="20"/>
      <c r="ED341" s="22"/>
      <c r="EE341" s="21"/>
      <c r="EF341" s="21"/>
      <c r="EG341" s="21"/>
      <c r="EI341" s="20"/>
      <c r="EJ341" s="22"/>
      <c r="EK341" s="21"/>
      <c r="EL341" s="21"/>
      <c r="EM341" s="21"/>
      <c r="EO341" s="20"/>
      <c r="EP341" s="22"/>
      <c r="EQ341" s="21"/>
      <c r="ER341" s="21"/>
      <c r="ES341" s="21"/>
      <c r="EU341" s="20"/>
      <c r="EV341" s="22"/>
      <c r="EW341" s="21"/>
      <c r="EX341" s="21"/>
      <c r="EY341" s="21"/>
      <c r="FA341" s="20"/>
      <c r="FB341" s="22"/>
      <c r="FC341" s="21"/>
      <c r="FD341" s="21"/>
      <c r="FE341" s="21"/>
      <c r="FG341" s="20"/>
      <c r="FH341" s="22"/>
      <c r="FI341" s="21"/>
      <c r="FJ341" s="21"/>
      <c r="FK341" s="21"/>
      <c r="FM341" s="20"/>
      <c r="FN341" s="22"/>
      <c r="FO341" s="21"/>
      <c r="FP341" s="21"/>
      <c r="FQ341" s="21"/>
      <c r="FS341" s="20"/>
      <c r="FT341" s="22"/>
      <c r="FU341" s="21"/>
      <c r="FV341" s="21"/>
      <c r="FW341" s="21"/>
      <c r="FY341" s="20"/>
      <c r="FZ341" s="22"/>
      <c r="GA341" s="21"/>
      <c r="GB341" s="21"/>
      <c r="GC341" s="21"/>
    </row>
    <row r="342" spans="1:185" x14ac:dyDescent="0.2">
      <c r="A342" s="20"/>
      <c r="B342" s="22"/>
      <c r="C342" s="21"/>
      <c r="D342" s="21"/>
      <c r="E342" s="21"/>
      <c r="G342" s="20"/>
      <c r="H342" s="22"/>
      <c r="I342" s="21"/>
      <c r="J342" s="21"/>
      <c r="K342" s="21"/>
      <c r="M342" s="20"/>
      <c r="N342" s="22"/>
      <c r="O342" s="21"/>
      <c r="P342" s="21"/>
      <c r="Q342" s="21"/>
      <c r="S342" s="20"/>
      <c r="T342" s="22"/>
      <c r="U342" s="21"/>
      <c r="V342" s="21"/>
      <c r="W342" s="21"/>
      <c r="Y342" s="20"/>
      <c r="Z342" s="22"/>
      <c r="AA342" s="21"/>
      <c r="AB342" s="21"/>
      <c r="AC342" s="21"/>
      <c r="AE342" s="20"/>
      <c r="AF342" s="22"/>
      <c r="AG342" s="21"/>
      <c r="AH342" s="21"/>
      <c r="AI342" s="21"/>
      <c r="AK342" s="20"/>
      <c r="AL342" s="22"/>
      <c r="AM342" s="21"/>
      <c r="AN342" s="21"/>
      <c r="AO342" s="21"/>
      <c r="AQ342" s="20"/>
      <c r="AR342" s="22"/>
      <c r="AS342" s="21"/>
      <c r="AT342" s="21"/>
      <c r="AU342" s="21"/>
      <c r="AW342" s="20"/>
      <c r="AX342" s="22"/>
      <c r="AY342" s="21"/>
      <c r="AZ342" s="21"/>
      <c r="BA342" s="21"/>
      <c r="BC342" s="20"/>
      <c r="BD342" s="22"/>
      <c r="BE342" s="21"/>
      <c r="BF342" s="21"/>
      <c r="BG342" s="21"/>
      <c r="BI342" s="20"/>
      <c r="BJ342" s="22"/>
      <c r="BK342" s="21"/>
      <c r="BL342" s="21"/>
      <c r="BM342" s="21"/>
      <c r="BO342" s="20"/>
      <c r="BP342" s="22"/>
      <c r="BQ342" s="21"/>
      <c r="BR342" s="21"/>
      <c r="BS342" s="21"/>
      <c r="BU342" s="20"/>
      <c r="BV342" s="22"/>
      <c r="BW342" s="21"/>
      <c r="BX342" s="21"/>
      <c r="BY342" s="21"/>
      <c r="CA342" s="20"/>
      <c r="CB342" s="22"/>
      <c r="CC342" s="21"/>
      <c r="CD342" s="21"/>
      <c r="CE342" s="21"/>
      <c r="CG342" s="20"/>
      <c r="CH342" s="22"/>
      <c r="CI342" s="21"/>
      <c r="CJ342" s="21"/>
      <c r="CK342" s="21"/>
      <c r="CM342" s="20"/>
      <c r="CN342" s="22"/>
      <c r="CO342" s="21"/>
      <c r="CP342" s="21"/>
      <c r="CQ342" s="21"/>
      <c r="CS342" s="20"/>
      <c r="CT342" s="22"/>
      <c r="CU342" s="21"/>
      <c r="CV342" s="21"/>
      <c r="CW342" s="21"/>
      <c r="CY342" s="20"/>
      <c r="CZ342" s="22"/>
      <c r="DA342" s="21"/>
      <c r="DB342" s="21"/>
      <c r="DC342" s="21"/>
      <c r="DE342" s="20"/>
      <c r="DF342" s="22"/>
      <c r="DG342" s="21"/>
      <c r="DH342" s="21"/>
      <c r="DI342" s="21"/>
      <c r="DK342" s="20"/>
      <c r="DL342" s="22"/>
      <c r="DM342" s="21"/>
      <c r="DN342" s="21"/>
      <c r="DO342" s="21"/>
      <c r="DQ342" s="20"/>
      <c r="DR342" s="22"/>
      <c r="DS342" s="21"/>
      <c r="DT342" s="21"/>
      <c r="DU342" s="21"/>
      <c r="DW342" s="20"/>
      <c r="DX342" s="22"/>
      <c r="DY342" s="21"/>
      <c r="DZ342" s="21"/>
      <c r="EA342" s="21"/>
      <c r="EC342" s="20"/>
      <c r="ED342" s="22"/>
      <c r="EE342" s="21"/>
      <c r="EF342" s="21"/>
      <c r="EG342" s="21"/>
      <c r="EI342" s="20"/>
      <c r="EJ342" s="22"/>
      <c r="EK342" s="21"/>
      <c r="EL342" s="21"/>
      <c r="EM342" s="21"/>
      <c r="EO342" s="20"/>
      <c r="EP342" s="22"/>
      <c r="EQ342" s="21"/>
      <c r="ER342" s="21"/>
      <c r="ES342" s="21"/>
      <c r="EU342" s="20"/>
      <c r="EV342" s="22"/>
      <c r="EW342" s="21"/>
      <c r="EX342" s="21"/>
      <c r="EY342" s="21"/>
      <c r="FA342" s="20"/>
      <c r="FB342" s="22"/>
      <c r="FC342" s="21"/>
      <c r="FD342" s="21"/>
      <c r="FE342" s="21"/>
      <c r="FG342" s="20"/>
      <c r="FH342" s="22"/>
      <c r="FI342" s="21"/>
      <c r="FJ342" s="21"/>
      <c r="FK342" s="21"/>
      <c r="FM342" s="20"/>
      <c r="FN342" s="22"/>
      <c r="FO342" s="21"/>
      <c r="FP342" s="21"/>
      <c r="FQ342" s="21"/>
      <c r="FS342" s="20"/>
      <c r="FT342" s="22"/>
      <c r="FU342" s="21"/>
      <c r="FV342" s="21"/>
      <c r="FW342" s="21"/>
      <c r="FY342" s="20"/>
      <c r="FZ342" s="22"/>
      <c r="GA342" s="21"/>
      <c r="GB342" s="21"/>
      <c r="GC342" s="21"/>
    </row>
    <row r="343" spans="1:185" x14ac:dyDescent="0.2">
      <c r="A343" s="20"/>
      <c r="B343" s="22"/>
      <c r="C343" s="21"/>
      <c r="D343" s="21"/>
      <c r="E343" s="21"/>
      <c r="G343" s="20"/>
      <c r="H343" s="22"/>
      <c r="I343" s="21"/>
      <c r="J343" s="21"/>
      <c r="K343" s="21"/>
      <c r="M343" s="20"/>
      <c r="N343" s="22"/>
      <c r="O343" s="21"/>
      <c r="P343" s="21"/>
      <c r="Q343" s="21"/>
      <c r="S343" s="20"/>
      <c r="T343" s="22"/>
      <c r="U343" s="21"/>
      <c r="V343" s="21"/>
      <c r="W343" s="21"/>
      <c r="Y343" s="20"/>
      <c r="Z343" s="22"/>
      <c r="AA343" s="21"/>
      <c r="AB343" s="21"/>
      <c r="AC343" s="21"/>
      <c r="AE343" s="20"/>
      <c r="AF343" s="22"/>
      <c r="AG343" s="21"/>
      <c r="AH343" s="21"/>
      <c r="AI343" s="21"/>
      <c r="AK343" s="20"/>
      <c r="AL343" s="22"/>
      <c r="AM343" s="21"/>
      <c r="AN343" s="21"/>
      <c r="AO343" s="21"/>
      <c r="AQ343" s="20"/>
      <c r="AR343" s="22"/>
      <c r="AS343" s="21"/>
      <c r="AT343" s="21"/>
      <c r="AU343" s="21"/>
      <c r="AW343" s="20"/>
      <c r="AX343" s="22"/>
      <c r="AY343" s="21"/>
      <c r="AZ343" s="21"/>
      <c r="BA343" s="21"/>
      <c r="BC343" s="20"/>
      <c r="BD343" s="22"/>
      <c r="BE343" s="21"/>
      <c r="BF343" s="21"/>
      <c r="BG343" s="21"/>
      <c r="BI343" s="20"/>
      <c r="BJ343" s="22"/>
      <c r="BK343" s="21"/>
      <c r="BL343" s="21"/>
      <c r="BM343" s="21"/>
      <c r="BO343" s="20"/>
      <c r="BP343" s="22"/>
      <c r="BQ343" s="21"/>
      <c r="BR343" s="21"/>
      <c r="BS343" s="21"/>
      <c r="BU343" s="20"/>
      <c r="BV343" s="22"/>
      <c r="BW343" s="21"/>
      <c r="BX343" s="21"/>
      <c r="BY343" s="21"/>
      <c r="CA343" s="20"/>
      <c r="CB343" s="22"/>
      <c r="CC343" s="21"/>
      <c r="CD343" s="21"/>
      <c r="CE343" s="21"/>
      <c r="CG343" s="20"/>
      <c r="CH343" s="22"/>
      <c r="CI343" s="21"/>
      <c r="CJ343" s="21"/>
      <c r="CK343" s="21"/>
      <c r="CM343" s="20"/>
      <c r="CN343" s="22"/>
      <c r="CO343" s="21"/>
      <c r="CP343" s="21"/>
      <c r="CQ343" s="21"/>
      <c r="CS343" s="20"/>
      <c r="CT343" s="22"/>
      <c r="CU343" s="21"/>
      <c r="CV343" s="21"/>
      <c r="CW343" s="21"/>
      <c r="CY343" s="20"/>
      <c r="CZ343" s="22"/>
      <c r="DA343" s="21"/>
      <c r="DB343" s="21"/>
      <c r="DC343" s="21"/>
      <c r="DE343" s="20"/>
      <c r="DF343" s="22"/>
      <c r="DG343" s="21"/>
      <c r="DH343" s="21"/>
      <c r="DI343" s="21"/>
      <c r="DK343" s="20"/>
      <c r="DL343" s="22"/>
      <c r="DM343" s="21"/>
      <c r="DN343" s="21"/>
      <c r="DO343" s="21"/>
      <c r="DQ343" s="20"/>
      <c r="DR343" s="22"/>
      <c r="DS343" s="21"/>
      <c r="DT343" s="21"/>
      <c r="DU343" s="21"/>
      <c r="DW343" s="20"/>
      <c r="DX343" s="22"/>
      <c r="DY343" s="21"/>
      <c r="DZ343" s="21"/>
      <c r="EA343" s="21"/>
      <c r="EC343" s="20"/>
      <c r="ED343" s="22"/>
      <c r="EE343" s="21"/>
      <c r="EF343" s="21"/>
      <c r="EG343" s="21"/>
      <c r="EI343" s="20"/>
      <c r="EJ343" s="22"/>
      <c r="EK343" s="21"/>
      <c r="EL343" s="21"/>
      <c r="EM343" s="21"/>
      <c r="EO343" s="20"/>
      <c r="EP343" s="22"/>
      <c r="EQ343" s="21"/>
      <c r="ER343" s="21"/>
      <c r="ES343" s="21"/>
      <c r="EU343" s="20"/>
      <c r="EV343" s="22"/>
      <c r="EW343" s="21"/>
      <c r="EX343" s="21"/>
      <c r="EY343" s="21"/>
      <c r="FA343" s="20"/>
      <c r="FB343" s="22"/>
      <c r="FC343" s="21"/>
      <c r="FD343" s="21"/>
      <c r="FE343" s="21"/>
      <c r="FG343" s="20"/>
      <c r="FH343" s="22"/>
      <c r="FI343" s="21"/>
      <c r="FJ343" s="21"/>
      <c r="FK343" s="21"/>
      <c r="FM343" s="20"/>
      <c r="FN343" s="22"/>
      <c r="FO343" s="21"/>
      <c r="FP343" s="21"/>
      <c r="FQ343" s="21"/>
      <c r="FS343" s="20"/>
      <c r="FT343" s="22"/>
      <c r="FU343" s="21"/>
      <c r="FV343" s="21"/>
      <c r="FW343" s="21"/>
      <c r="FY343" s="20"/>
      <c r="FZ343" s="22"/>
      <c r="GA343" s="21"/>
      <c r="GB343" s="21"/>
      <c r="GC343" s="21"/>
    </row>
    <row r="344" spans="1:185" x14ac:dyDescent="0.2">
      <c r="A344" s="20"/>
      <c r="B344" s="22"/>
      <c r="C344" s="21"/>
      <c r="D344" s="21"/>
      <c r="E344" s="21"/>
      <c r="G344" s="20"/>
      <c r="H344" s="22"/>
      <c r="I344" s="21"/>
      <c r="J344" s="21"/>
      <c r="K344" s="21"/>
      <c r="M344" s="20"/>
      <c r="N344" s="22"/>
      <c r="O344" s="21"/>
      <c r="P344" s="21"/>
      <c r="Q344" s="21"/>
      <c r="S344" s="20"/>
      <c r="T344" s="22"/>
      <c r="U344" s="21"/>
      <c r="V344" s="21"/>
      <c r="W344" s="21"/>
      <c r="Y344" s="20"/>
      <c r="Z344" s="22"/>
      <c r="AA344" s="21"/>
      <c r="AB344" s="21"/>
      <c r="AC344" s="21"/>
      <c r="AE344" s="20"/>
      <c r="AF344" s="22"/>
      <c r="AG344" s="21"/>
      <c r="AH344" s="21"/>
      <c r="AI344" s="21"/>
      <c r="AK344" s="20"/>
      <c r="AL344" s="22"/>
      <c r="AM344" s="21"/>
      <c r="AN344" s="21"/>
      <c r="AO344" s="21"/>
      <c r="AQ344" s="20"/>
      <c r="AR344" s="22"/>
      <c r="AS344" s="21"/>
      <c r="AT344" s="21"/>
      <c r="AU344" s="21"/>
      <c r="AW344" s="20"/>
      <c r="AX344" s="22"/>
      <c r="AY344" s="21"/>
      <c r="AZ344" s="21"/>
      <c r="BA344" s="21"/>
      <c r="BC344" s="20"/>
      <c r="BD344" s="22"/>
      <c r="BE344" s="21"/>
      <c r="BF344" s="21"/>
      <c r="BG344" s="21"/>
      <c r="BI344" s="20"/>
      <c r="BJ344" s="22"/>
      <c r="BK344" s="21"/>
      <c r="BL344" s="21"/>
      <c r="BM344" s="21"/>
      <c r="BO344" s="20"/>
      <c r="BP344" s="22"/>
      <c r="BQ344" s="21"/>
      <c r="BR344" s="21"/>
      <c r="BS344" s="21"/>
      <c r="BU344" s="20"/>
      <c r="BV344" s="22"/>
      <c r="BW344" s="21"/>
      <c r="BX344" s="21"/>
      <c r="BY344" s="21"/>
      <c r="CA344" s="20"/>
      <c r="CB344" s="22"/>
      <c r="CC344" s="21"/>
      <c r="CD344" s="21"/>
      <c r="CE344" s="21"/>
      <c r="CG344" s="20"/>
      <c r="CH344" s="22"/>
      <c r="CI344" s="21"/>
      <c r="CJ344" s="21"/>
      <c r="CK344" s="21"/>
      <c r="CM344" s="20"/>
      <c r="CN344" s="22"/>
      <c r="CO344" s="21"/>
      <c r="CP344" s="21"/>
      <c r="CQ344" s="21"/>
      <c r="CS344" s="20"/>
      <c r="CT344" s="22"/>
      <c r="CU344" s="21"/>
      <c r="CV344" s="21"/>
      <c r="CW344" s="21"/>
      <c r="CY344" s="20"/>
      <c r="CZ344" s="22"/>
      <c r="DA344" s="21"/>
      <c r="DB344" s="21"/>
      <c r="DC344" s="21"/>
      <c r="DE344" s="20"/>
      <c r="DF344" s="22"/>
      <c r="DG344" s="21"/>
      <c r="DH344" s="21"/>
      <c r="DI344" s="21"/>
      <c r="DK344" s="20"/>
      <c r="DL344" s="22"/>
      <c r="DM344" s="21"/>
      <c r="DN344" s="21"/>
      <c r="DO344" s="21"/>
      <c r="DQ344" s="20"/>
      <c r="DR344" s="22"/>
      <c r="DS344" s="21"/>
      <c r="DT344" s="21"/>
      <c r="DU344" s="21"/>
      <c r="DW344" s="20"/>
      <c r="DX344" s="22"/>
      <c r="DY344" s="21"/>
      <c r="DZ344" s="21"/>
      <c r="EA344" s="21"/>
      <c r="EC344" s="20"/>
      <c r="ED344" s="22"/>
      <c r="EE344" s="21"/>
      <c r="EF344" s="21"/>
      <c r="EG344" s="21"/>
      <c r="EI344" s="20"/>
      <c r="EJ344" s="22"/>
      <c r="EK344" s="21"/>
      <c r="EL344" s="21"/>
      <c r="EM344" s="21"/>
      <c r="EO344" s="20"/>
      <c r="EP344" s="22"/>
      <c r="EQ344" s="21"/>
      <c r="ER344" s="21"/>
      <c r="ES344" s="21"/>
      <c r="EU344" s="20"/>
      <c r="EV344" s="22"/>
      <c r="EW344" s="21"/>
      <c r="EX344" s="21"/>
      <c r="EY344" s="21"/>
      <c r="FA344" s="20"/>
      <c r="FB344" s="22"/>
      <c r="FC344" s="21"/>
      <c r="FD344" s="21"/>
      <c r="FE344" s="21"/>
      <c r="FG344" s="20"/>
      <c r="FH344" s="22"/>
      <c r="FI344" s="21"/>
      <c r="FJ344" s="21"/>
      <c r="FK344" s="21"/>
      <c r="FM344" s="20"/>
      <c r="FN344" s="22"/>
      <c r="FO344" s="21"/>
      <c r="FP344" s="21"/>
      <c r="FQ344" s="21"/>
      <c r="FS344" s="20"/>
      <c r="FT344" s="22"/>
      <c r="FU344" s="21"/>
      <c r="FV344" s="21"/>
      <c r="FW344" s="21"/>
      <c r="FY344" s="20"/>
      <c r="FZ344" s="22"/>
      <c r="GA344" s="21"/>
      <c r="GB344" s="21"/>
      <c r="GC344" s="21"/>
    </row>
    <row r="345" spans="1:185" x14ac:dyDescent="0.2">
      <c r="A345" s="20"/>
      <c r="B345" s="22"/>
      <c r="C345" s="21"/>
      <c r="D345" s="21"/>
      <c r="E345" s="21"/>
      <c r="G345" s="20"/>
      <c r="H345" s="22"/>
      <c r="I345" s="21"/>
      <c r="J345" s="21"/>
      <c r="K345" s="21"/>
      <c r="M345" s="20"/>
      <c r="N345" s="22"/>
      <c r="O345" s="21"/>
      <c r="P345" s="21"/>
      <c r="Q345" s="21"/>
      <c r="S345" s="20"/>
      <c r="T345" s="22"/>
      <c r="U345" s="21"/>
      <c r="V345" s="21"/>
      <c r="W345" s="21"/>
      <c r="Y345" s="20"/>
      <c r="Z345" s="22"/>
      <c r="AA345" s="21"/>
      <c r="AB345" s="21"/>
      <c r="AC345" s="21"/>
      <c r="AE345" s="20"/>
      <c r="AF345" s="22"/>
      <c r="AG345" s="21"/>
      <c r="AH345" s="21"/>
      <c r="AI345" s="21"/>
      <c r="AK345" s="20"/>
      <c r="AL345" s="22"/>
      <c r="AM345" s="21"/>
      <c r="AN345" s="21"/>
      <c r="AO345" s="21"/>
      <c r="AQ345" s="20"/>
      <c r="AR345" s="22"/>
      <c r="AS345" s="21"/>
      <c r="AT345" s="21"/>
      <c r="AU345" s="21"/>
      <c r="AW345" s="20"/>
      <c r="AX345" s="22"/>
      <c r="AY345" s="21"/>
      <c r="AZ345" s="21"/>
      <c r="BA345" s="21"/>
      <c r="BC345" s="20"/>
      <c r="BD345" s="22"/>
      <c r="BE345" s="21"/>
      <c r="BF345" s="21"/>
      <c r="BG345" s="21"/>
      <c r="BI345" s="20"/>
      <c r="BJ345" s="22"/>
      <c r="BK345" s="21"/>
      <c r="BL345" s="21"/>
      <c r="BM345" s="21"/>
      <c r="BO345" s="20"/>
      <c r="BP345" s="22"/>
      <c r="BQ345" s="21"/>
      <c r="BR345" s="21"/>
      <c r="BS345" s="21"/>
      <c r="BU345" s="20"/>
      <c r="BV345" s="22"/>
      <c r="BW345" s="21"/>
      <c r="BX345" s="21"/>
      <c r="BY345" s="21"/>
      <c r="CA345" s="20"/>
      <c r="CB345" s="22"/>
      <c r="CC345" s="21"/>
      <c r="CD345" s="21"/>
      <c r="CE345" s="21"/>
      <c r="CG345" s="20"/>
      <c r="CH345" s="22"/>
      <c r="CI345" s="21"/>
      <c r="CJ345" s="21"/>
      <c r="CK345" s="21"/>
      <c r="CM345" s="20"/>
      <c r="CN345" s="22"/>
      <c r="CO345" s="21"/>
      <c r="CP345" s="21"/>
      <c r="CQ345" s="21"/>
      <c r="CS345" s="20"/>
      <c r="CT345" s="22"/>
      <c r="CU345" s="21"/>
      <c r="CV345" s="21"/>
      <c r="CW345" s="21"/>
      <c r="CY345" s="20"/>
      <c r="CZ345" s="22"/>
      <c r="DA345" s="21"/>
      <c r="DB345" s="21"/>
      <c r="DC345" s="21"/>
      <c r="DE345" s="20"/>
      <c r="DF345" s="22"/>
      <c r="DG345" s="21"/>
      <c r="DH345" s="21"/>
      <c r="DI345" s="21"/>
      <c r="DK345" s="20"/>
      <c r="DL345" s="22"/>
      <c r="DM345" s="21"/>
      <c r="DN345" s="21"/>
      <c r="DO345" s="21"/>
      <c r="DQ345" s="20"/>
      <c r="DR345" s="22"/>
      <c r="DS345" s="21"/>
      <c r="DT345" s="21"/>
      <c r="DU345" s="21"/>
      <c r="DW345" s="20"/>
      <c r="DX345" s="22"/>
      <c r="DY345" s="21"/>
      <c r="DZ345" s="21"/>
      <c r="EA345" s="21"/>
      <c r="EC345" s="20"/>
      <c r="ED345" s="22"/>
      <c r="EE345" s="21"/>
      <c r="EF345" s="21"/>
      <c r="EG345" s="21"/>
      <c r="EI345" s="20"/>
      <c r="EJ345" s="22"/>
      <c r="EK345" s="21"/>
      <c r="EL345" s="21"/>
      <c r="EM345" s="21"/>
      <c r="EO345" s="20"/>
      <c r="EP345" s="22"/>
      <c r="EQ345" s="21"/>
      <c r="ER345" s="21"/>
      <c r="ES345" s="21"/>
      <c r="EU345" s="20"/>
      <c r="EV345" s="22"/>
      <c r="EW345" s="21"/>
      <c r="EX345" s="21"/>
      <c r="EY345" s="21"/>
      <c r="FA345" s="20"/>
      <c r="FB345" s="22"/>
      <c r="FC345" s="21"/>
      <c r="FD345" s="21"/>
      <c r="FE345" s="21"/>
      <c r="FG345" s="20"/>
      <c r="FH345" s="22"/>
      <c r="FI345" s="21"/>
      <c r="FJ345" s="21"/>
      <c r="FK345" s="21"/>
      <c r="FM345" s="20"/>
      <c r="FN345" s="22"/>
      <c r="FO345" s="21"/>
      <c r="FP345" s="21"/>
      <c r="FQ345" s="21"/>
      <c r="FS345" s="20"/>
      <c r="FT345" s="22"/>
      <c r="FU345" s="21"/>
      <c r="FV345" s="21"/>
      <c r="FW345" s="21"/>
      <c r="FY345" s="20"/>
      <c r="FZ345" s="22"/>
      <c r="GA345" s="21"/>
      <c r="GB345" s="21"/>
      <c r="GC345" s="21"/>
    </row>
    <row r="346" spans="1:185" x14ac:dyDescent="0.2">
      <c r="A346" s="20"/>
      <c r="B346" s="22"/>
      <c r="C346" s="21"/>
      <c r="D346" s="21"/>
      <c r="E346" s="21"/>
      <c r="G346" s="20"/>
      <c r="H346" s="22"/>
      <c r="I346" s="21"/>
      <c r="J346" s="21"/>
      <c r="K346" s="21"/>
      <c r="M346" s="20"/>
      <c r="N346" s="22"/>
      <c r="O346" s="21"/>
      <c r="P346" s="21"/>
      <c r="Q346" s="21"/>
      <c r="S346" s="20"/>
      <c r="T346" s="22"/>
      <c r="U346" s="21"/>
      <c r="V346" s="21"/>
      <c r="W346" s="21"/>
      <c r="Y346" s="20"/>
      <c r="Z346" s="22"/>
      <c r="AA346" s="21"/>
      <c r="AB346" s="21"/>
      <c r="AC346" s="21"/>
      <c r="AE346" s="20"/>
      <c r="AF346" s="22"/>
      <c r="AG346" s="21"/>
      <c r="AH346" s="21"/>
      <c r="AI346" s="21"/>
      <c r="AK346" s="20"/>
      <c r="AL346" s="22"/>
      <c r="AM346" s="21"/>
      <c r="AN346" s="21"/>
      <c r="AO346" s="21"/>
      <c r="AQ346" s="20"/>
      <c r="AR346" s="22"/>
      <c r="AS346" s="21"/>
      <c r="AT346" s="21"/>
      <c r="AU346" s="21"/>
      <c r="AW346" s="20"/>
      <c r="AX346" s="22"/>
      <c r="AY346" s="21"/>
      <c r="AZ346" s="21"/>
      <c r="BA346" s="21"/>
      <c r="BC346" s="20"/>
      <c r="BD346" s="22"/>
      <c r="BE346" s="21"/>
      <c r="BF346" s="21"/>
      <c r="BG346" s="21"/>
      <c r="BI346" s="20"/>
      <c r="BJ346" s="22"/>
      <c r="BK346" s="21"/>
      <c r="BL346" s="21"/>
      <c r="BM346" s="21"/>
      <c r="BO346" s="20"/>
      <c r="BP346" s="22"/>
      <c r="BQ346" s="21"/>
      <c r="BR346" s="21"/>
      <c r="BS346" s="21"/>
      <c r="BU346" s="20"/>
      <c r="BV346" s="22"/>
      <c r="BW346" s="21"/>
      <c r="BX346" s="21"/>
      <c r="BY346" s="21"/>
      <c r="CA346" s="20"/>
      <c r="CB346" s="22"/>
      <c r="CC346" s="21"/>
      <c r="CD346" s="21"/>
      <c r="CE346" s="21"/>
      <c r="CG346" s="20"/>
      <c r="CH346" s="22"/>
      <c r="CI346" s="21"/>
      <c r="CJ346" s="21"/>
      <c r="CK346" s="21"/>
      <c r="CM346" s="20"/>
      <c r="CN346" s="22"/>
      <c r="CO346" s="21"/>
      <c r="CP346" s="21"/>
      <c r="CQ346" s="21"/>
      <c r="CS346" s="20"/>
      <c r="CT346" s="22"/>
      <c r="CU346" s="21"/>
      <c r="CV346" s="21"/>
      <c r="CW346" s="21"/>
      <c r="CY346" s="20"/>
      <c r="CZ346" s="22"/>
      <c r="DA346" s="21"/>
      <c r="DB346" s="21"/>
      <c r="DC346" s="21"/>
      <c r="DE346" s="20"/>
      <c r="DF346" s="22"/>
      <c r="DG346" s="21"/>
      <c r="DH346" s="21"/>
      <c r="DI346" s="21"/>
      <c r="DK346" s="20"/>
      <c r="DL346" s="22"/>
      <c r="DM346" s="21"/>
      <c r="DN346" s="21"/>
      <c r="DO346" s="21"/>
      <c r="DQ346" s="20"/>
      <c r="DR346" s="22"/>
      <c r="DS346" s="21"/>
      <c r="DT346" s="21"/>
      <c r="DU346" s="21"/>
      <c r="DW346" s="20"/>
      <c r="DX346" s="22"/>
      <c r="DY346" s="21"/>
      <c r="DZ346" s="21"/>
      <c r="EA346" s="21"/>
      <c r="EC346" s="20"/>
      <c r="ED346" s="22"/>
      <c r="EE346" s="21"/>
      <c r="EF346" s="21"/>
      <c r="EG346" s="21"/>
      <c r="EI346" s="20"/>
      <c r="EJ346" s="22"/>
      <c r="EK346" s="21"/>
      <c r="EL346" s="21"/>
      <c r="EM346" s="21"/>
      <c r="EO346" s="20"/>
      <c r="EP346" s="22"/>
      <c r="EQ346" s="21"/>
      <c r="ER346" s="21"/>
      <c r="ES346" s="21"/>
      <c r="EU346" s="20"/>
      <c r="EV346" s="22"/>
      <c r="EW346" s="21"/>
      <c r="EX346" s="21"/>
      <c r="EY346" s="21"/>
      <c r="FA346" s="20"/>
      <c r="FB346" s="22"/>
      <c r="FC346" s="21"/>
      <c r="FD346" s="21"/>
      <c r="FE346" s="21"/>
      <c r="FG346" s="20"/>
      <c r="FH346" s="22"/>
      <c r="FI346" s="21"/>
      <c r="FJ346" s="21"/>
      <c r="FK346" s="21"/>
      <c r="FM346" s="20"/>
      <c r="FN346" s="22"/>
      <c r="FO346" s="21"/>
      <c r="FP346" s="21"/>
      <c r="FQ346" s="21"/>
      <c r="FS346" s="20"/>
      <c r="FT346" s="22"/>
      <c r="FU346" s="21"/>
      <c r="FV346" s="21"/>
      <c r="FW346" s="21"/>
      <c r="FY346" s="20"/>
      <c r="FZ346" s="22"/>
      <c r="GA346" s="21"/>
      <c r="GB346" s="21"/>
      <c r="GC346" s="21"/>
    </row>
    <row r="347" spans="1:185" x14ac:dyDescent="0.2">
      <c r="A347" s="20"/>
      <c r="B347" s="22"/>
      <c r="C347" s="21"/>
      <c r="D347" s="21"/>
      <c r="E347" s="21"/>
      <c r="G347" s="20"/>
      <c r="H347" s="22"/>
      <c r="I347" s="21"/>
      <c r="J347" s="21"/>
      <c r="K347" s="21"/>
      <c r="M347" s="20"/>
      <c r="N347" s="22"/>
      <c r="O347" s="21"/>
      <c r="P347" s="21"/>
      <c r="Q347" s="21"/>
      <c r="S347" s="20"/>
      <c r="T347" s="22"/>
      <c r="U347" s="21"/>
      <c r="V347" s="21"/>
      <c r="W347" s="21"/>
      <c r="Y347" s="20"/>
      <c r="Z347" s="22"/>
      <c r="AA347" s="21"/>
      <c r="AB347" s="21"/>
      <c r="AC347" s="21"/>
      <c r="AE347" s="20"/>
      <c r="AF347" s="22"/>
      <c r="AG347" s="21"/>
      <c r="AH347" s="21"/>
      <c r="AI347" s="21"/>
      <c r="AK347" s="20"/>
      <c r="AL347" s="22"/>
      <c r="AM347" s="21"/>
      <c r="AN347" s="21"/>
      <c r="AO347" s="21"/>
      <c r="AQ347" s="20"/>
      <c r="AR347" s="22"/>
      <c r="AS347" s="21"/>
      <c r="AT347" s="21"/>
      <c r="AU347" s="21"/>
      <c r="AW347" s="20"/>
      <c r="AX347" s="22"/>
      <c r="AY347" s="21"/>
      <c r="AZ347" s="21"/>
      <c r="BA347" s="21"/>
      <c r="BC347" s="20"/>
      <c r="BD347" s="22"/>
      <c r="BE347" s="21"/>
      <c r="BF347" s="21"/>
      <c r="BG347" s="21"/>
      <c r="BI347" s="20"/>
      <c r="BJ347" s="22"/>
      <c r="BK347" s="21"/>
      <c r="BL347" s="21"/>
      <c r="BM347" s="21"/>
      <c r="BO347" s="20"/>
      <c r="BP347" s="22"/>
      <c r="BQ347" s="21"/>
      <c r="BR347" s="21"/>
      <c r="BS347" s="21"/>
      <c r="BU347" s="20"/>
      <c r="BV347" s="22"/>
      <c r="BW347" s="21"/>
      <c r="BX347" s="21"/>
      <c r="BY347" s="21"/>
      <c r="CA347" s="20"/>
      <c r="CB347" s="22"/>
      <c r="CC347" s="21"/>
      <c r="CD347" s="21"/>
      <c r="CE347" s="21"/>
      <c r="CG347" s="20"/>
      <c r="CH347" s="22"/>
      <c r="CI347" s="21"/>
      <c r="CJ347" s="21"/>
      <c r="CK347" s="21"/>
      <c r="CM347" s="20"/>
      <c r="CN347" s="22"/>
      <c r="CO347" s="21"/>
      <c r="CP347" s="21"/>
      <c r="CQ347" s="21"/>
      <c r="CS347" s="20"/>
      <c r="CT347" s="22"/>
      <c r="CU347" s="21"/>
      <c r="CV347" s="21"/>
      <c r="CW347" s="21"/>
      <c r="CY347" s="20"/>
      <c r="CZ347" s="22"/>
      <c r="DA347" s="21"/>
      <c r="DB347" s="21"/>
      <c r="DC347" s="21"/>
      <c r="DE347" s="20"/>
      <c r="DF347" s="22"/>
      <c r="DG347" s="21"/>
      <c r="DH347" s="21"/>
      <c r="DI347" s="21"/>
      <c r="DK347" s="20"/>
      <c r="DL347" s="22"/>
      <c r="DM347" s="21"/>
      <c r="DN347" s="21"/>
      <c r="DO347" s="21"/>
      <c r="DQ347" s="20"/>
      <c r="DR347" s="22"/>
      <c r="DS347" s="21"/>
      <c r="DT347" s="21"/>
      <c r="DU347" s="21"/>
      <c r="DW347" s="20"/>
      <c r="DX347" s="22"/>
      <c r="DY347" s="21"/>
      <c r="DZ347" s="21"/>
      <c r="EA347" s="21"/>
      <c r="EC347" s="20"/>
      <c r="ED347" s="22"/>
      <c r="EE347" s="21"/>
      <c r="EF347" s="21"/>
      <c r="EG347" s="21"/>
      <c r="EI347" s="20"/>
      <c r="EJ347" s="22"/>
      <c r="EK347" s="21"/>
      <c r="EL347" s="21"/>
      <c r="EM347" s="21"/>
      <c r="EO347" s="20"/>
      <c r="EP347" s="22"/>
      <c r="EQ347" s="21"/>
      <c r="ER347" s="21"/>
      <c r="ES347" s="21"/>
      <c r="EU347" s="20"/>
      <c r="EV347" s="22"/>
      <c r="EW347" s="21"/>
      <c r="EX347" s="21"/>
      <c r="EY347" s="21"/>
      <c r="FA347" s="20"/>
      <c r="FB347" s="22"/>
      <c r="FC347" s="21"/>
      <c r="FD347" s="21"/>
      <c r="FE347" s="21"/>
      <c r="FG347" s="20"/>
      <c r="FH347" s="22"/>
      <c r="FI347" s="21"/>
      <c r="FJ347" s="21"/>
      <c r="FK347" s="21"/>
      <c r="FM347" s="20"/>
      <c r="FN347" s="22"/>
      <c r="FO347" s="21"/>
      <c r="FP347" s="21"/>
      <c r="FQ347" s="21"/>
      <c r="FS347" s="20"/>
      <c r="FT347" s="22"/>
      <c r="FU347" s="21"/>
      <c r="FV347" s="21"/>
      <c r="FW347" s="21"/>
      <c r="FY347" s="20"/>
      <c r="FZ347" s="22"/>
      <c r="GA347" s="21"/>
      <c r="GB347" s="21"/>
      <c r="GC347" s="21"/>
    </row>
    <row r="348" spans="1:185" x14ac:dyDescent="0.2">
      <c r="A348" s="20"/>
      <c r="B348" s="22"/>
      <c r="C348" s="21"/>
      <c r="D348" s="21"/>
      <c r="E348" s="21"/>
      <c r="G348" s="20"/>
      <c r="H348" s="22"/>
      <c r="I348" s="21"/>
      <c r="J348" s="21"/>
      <c r="K348" s="21"/>
      <c r="M348" s="20"/>
      <c r="N348" s="22"/>
      <c r="O348" s="21"/>
      <c r="P348" s="21"/>
      <c r="Q348" s="21"/>
      <c r="S348" s="20"/>
      <c r="T348" s="22"/>
      <c r="U348" s="21"/>
      <c r="V348" s="21"/>
      <c r="W348" s="21"/>
      <c r="Y348" s="20"/>
      <c r="Z348" s="22"/>
      <c r="AA348" s="21"/>
      <c r="AB348" s="21"/>
      <c r="AC348" s="21"/>
      <c r="AE348" s="20"/>
      <c r="AF348" s="22"/>
      <c r="AG348" s="21"/>
      <c r="AH348" s="21"/>
      <c r="AI348" s="21"/>
      <c r="AK348" s="20"/>
      <c r="AL348" s="22"/>
      <c r="AM348" s="21"/>
      <c r="AN348" s="21"/>
      <c r="AO348" s="21"/>
      <c r="AQ348" s="20"/>
      <c r="AR348" s="22"/>
      <c r="AS348" s="21"/>
      <c r="AT348" s="21"/>
      <c r="AU348" s="21"/>
      <c r="AW348" s="20"/>
      <c r="AX348" s="22"/>
      <c r="AY348" s="21"/>
      <c r="AZ348" s="21"/>
      <c r="BA348" s="21"/>
      <c r="BC348" s="20"/>
      <c r="BD348" s="22"/>
      <c r="BE348" s="21"/>
      <c r="BF348" s="21"/>
      <c r="BG348" s="21"/>
      <c r="BI348" s="20"/>
      <c r="BJ348" s="22"/>
      <c r="BK348" s="21"/>
      <c r="BL348" s="21"/>
      <c r="BM348" s="21"/>
      <c r="BO348" s="20"/>
      <c r="BP348" s="22"/>
      <c r="BQ348" s="21"/>
      <c r="BR348" s="21"/>
      <c r="BS348" s="21"/>
      <c r="BU348" s="20"/>
      <c r="BV348" s="22"/>
      <c r="BW348" s="21"/>
      <c r="BX348" s="21"/>
      <c r="BY348" s="21"/>
      <c r="CA348" s="20"/>
      <c r="CB348" s="22"/>
      <c r="CC348" s="21"/>
      <c r="CD348" s="21"/>
      <c r="CE348" s="21"/>
      <c r="CG348" s="20"/>
      <c r="CH348" s="22"/>
      <c r="CI348" s="21"/>
      <c r="CJ348" s="21"/>
      <c r="CK348" s="21"/>
      <c r="CM348" s="20"/>
      <c r="CN348" s="22"/>
      <c r="CO348" s="21"/>
      <c r="CP348" s="21"/>
      <c r="CQ348" s="21"/>
      <c r="CS348" s="20"/>
      <c r="CT348" s="22"/>
      <c r="CU348" s="21"/>
      <c r="CV348" s="21"/>
      <c r="CW348" s="21"/>
      <c r="CY348" s="20"/>
      <c r="CZ348" s="22"/>
      <c r="DA348" s="21"/>
      <c r="DB348" s="21"/>
      <c r="DC348" s="21"/>
      <c r="DE348" s="20"/>
      <c r="DF348" s="22"/>
      <c r="DG348" s="21"/>
      <c r="DH348" s="21"/>
      <c r="DI348" s="21"/>
      <c r="DK348" s="20"/>
      <c r="DL348" s="22"/>
      <c r="DM348" s="21"/>
      <c r="DN348" s="21"/>
      <c r="DO348" s="21"/>
      <c r="DQ348" s="20"/>
      <c r="DR348" s="22"/>
      <c r="DS348" s="21"/>
      <c r="DT348" s="21"/>
      <c r="DU348" s="21"/>
      <c r="DW348" s="20"/>
      <c r="DX348" s="22"/>
      <c r="DY348" s="21"/>
      <c r="DZ348" s="21"/>
      <c r="EA348" s="21"/>
      <c r="EC348" s="20"/>
      <c r="ED348" s="22"/>
      <c r="EE348" s="21"/>
      <c r="EF348" s="21"/>
      <c r="EG348" s="21"/>
      <c r="EI348" s="20"/>
      <c r="EJ348" s="22"/>
      <c r="EK348" s="21"/>
      <c r="EL348" s="21"/>
      <c r="EM348" s="21"/>
      <c r="EO348" s="20"/>
      <c r="EP348" s="22"/>
      <c r="EQ348" s="21"/>
      <c r="ER348" s="21"/>
      <c r="ES348" s="21"/>
      <c r="EU348" s="20"/>
      <c r="EV348" s="22"/>
      <c r="EW348" s="21"/>
      <c r="EX348" s="21"/>
      <c r="EY348" s="21"/>
      <c r="FA348" s="20"/>
      <c r="FB348" s="22"/>
      <c r="FC348" s="21"/>
      <c r="FD348" s="21"/>
      <c r="FE348" s="21"/>
      <c r="FG348" s="20"/>
      <c r="FH348" s="22"/>
      <c r="FI348" s="21"/>
      <c r="FJ348" s="21"/>
      <c r="FK348" s="21"/>
      <c r="FM348" s="20"/>
      <c r="FN348" s="22"/>
      <c r="FO348" s="21"/>
      <c r="FP348" s="21"/>
      <c r="FQ348" s="21"/>
      <c r="FS348" s="20"/>
      <c r="FT348" s="22"/>
      <c r="FU348" s="21"/>
      <c r="FV348" s="21"/>
      <c r="FW348" s="21"/>
      <c r="FY348" s="20"/>
      <c r="FZ348" s="22"/>
      <c r="GA348" s="21"/>
      <c r="GB348" s="21"/>
      <c r="GC348" s="21"/>
    </row>
    <row r="349" spans="1:185" x14ac:dyDescent="0.2">
      <c r="A349" s="20"/>
      <c r="B349" s="22"/>
      <c r="C349" s="21"/>
      <c r="D349" s="21"/>
      <c r="E349" s="21"/>
      <c r="G349" s="20"/>
      <c r="H349" s="22"/>
      <c r="I349" s="21"/>
      <c r="J349" s="21"/>
      <c r="K349" s="21"/>
      <c r="M349" s="20"/>
      <c r="N349" s="22"/>
      <c r="O349" s="21"/>
      <c r="P349" s="21"/>
      <c r="Q349" s="21"/>
      <c r="S349" s="20"/>
      <c r="T349" s="22"/>
      <c r="U349" s="21"/>
      <c r="V349" s="21"/>
      <c r="W349" s="21"/>
      <c r="Y349" s="20"/>
      <c r="Z349" s="22"/>
      <c r="AA349" s="21"/>
      <c r="AB349" s="21"/>
      <c r="AC349" s="21"/>
      <c r="AE349" s="20"/>
      <c r="AF349" s="22"/>
      <c r="AG349" s="21"/>
      <c r="AH349" s="21"/>
      <c r="AI349" s="21"/>
      <c r="AK349" s="20"/>
      <c r="AL349" s="22"/>
      <c r="AM349" s="21"/>
      <c r="AN349" s="21"/>
      <c r="AO349" s="21"/>
      <c r="AQ349" s="20"/>
      <c r="AR349" s="22"/>
      <c r="AS349" s="21"/>
      <c r="AT349" s="21"/>
      <c r="AU349" s="21"/>
      <c r="AW349" s="20"/>
      <c r="AX349" s="22"/>
      <c r="AY349" s="21"/>
      <c r="AZ349" s="21"/>
      <c r="BA349" s="21"/>
      <c r="BC349" s="20"/>
      <c r="BD349" s="22"/>
      <c r="BE349" s="21"/>
      <c r="BF349" s="21"/>
      <c r="BG349" s="21"/>
      <c r="BI349" s="20"/>
      <c r="BJ349" s="22"/>
      <c r="BK349" s="21"/>
      <c r="BL349" s="21"/>
      <c r="BM349" s="21"/>
      <c r="BO349" s="20"/>
      <c r="BP349" s="22"/>
      <c r="BQ349" s="21"/>
      <c r="BR349" s="21"/>
      <c r="BS349" s="21"/>
      <c r="BU349" s="20"/>
      <c r="BV349" s="22"/>
      <c r="BW349" s="21"/>
      <c r="BX349" s="21"/>
      <c r="BY349" s="21"/>
      <c r="CA349" s="20"/>
      <c r="CB349" s="22"/>
      <c r="CC349" s="21"/>
      <c r="CD349" s="21"/>
      <c r="CE349" s="21"/>
      <c r="CG349" s="20"/>
      <c r="CH349" s="22"/>
      <c r="CI349" s="21"/>
      <c r="CJ349" s="21"/>
      <c r="CK349" s="21"/>
      <c r="CM349" s="20"/>
      <c r="CN349" s="22"/>
      <c r="CO349" s="21"/>
      <c r="CP349" s="21"/>
      <c r="CQ349" s="21"/>
      <c r="CS349" s="20"/>
      <c r="CT349" s="22"/>
      <c r="CU349" s="21"/>
      <c r="CV349" s="21"/>
      <c r="CW349" s="21"/>
      <c r="CY349" s="20"/>
      <c r="CZ349" s="22"/>
      <c r="DA349" s="21"/>
      <c r="DB349" s="21"/>
      <c r="DC349" s="21"/>
      <c r="DE349" s="20"/>
      <c r="DF349" s="22"/>
      <c r="DG349" s="21"/>
      <c r="DH349" s="21"/>
      <c r="DI349" s="21"/>
      <c r="DK349" s="20"/>
      <c r="DL349" s="22"/>
      <c r="DM349" s="21"/>
      <c r="DN349" s="21"/>
      <c r="DO349" s="21"/>
      <c r="DQ349" s="20"/>
      <c r="DR349" s="22"/>
      <c r="DS349" s="21"/>
      <c r="DT349" s="21"/>
      <c r="DU349" s="21"/>
      <c r="DW349" s="20"/>
      <c r="DX349" s="22"/>
      <c r="DY349" s="21"/>
      <c r="DZ349" s="21"/>
      <c r="EA349" s="21"/>
      <c r="EC349" s="20"/>
      <c r="ED349" s="22"/>
      <c r="EE349" s="21"/>
      <c r="EF349" s="21"/>
      <c r="EG349" s="21"/>
      <c r="EI349" s="20"/>
      <c r="EJ349" s="22"/>
      <c r="EK349" s="21"/>
      <c r="EL349" s="21"/>
      <c r="EM349" s="21"/>
      <c r="EO349" s="20"/>
      <c r="EP349" s="22"/>
      <c r="EQ349" s="21"/>
      <c r="ER349" s="21"/>
      <c r="ES349" s="21"/>
      <c r="EU349" s="20"/>
      <c r="EV349" s="22"/>
      <c r="EW349" s="21"/>
      <c r="EX349" s="21"/>
      <c r="EY349" s="21"/>
      <c r="FA349" s="20"/>
      <c r="FB349" s="22"/>
      <c r="FC349" s="21"/>
      <c r="FD349" s="21"/>
      <c r="FE349" s="21"/>
      <c r="FG349" s="20"/>
      <c r="FH349" s="22"/>
      <c r="FI349" s="21"/>
      <c r="FJ349" s="21"/>
      <c r="FK349" s="21"/>
      <c r="FM349" s="20"/>
      <c r="FN349" s="22"/>
      <c r="FO349" s="21"/>
      <c r="FP349" s="21"/>
      <c r="FQ349" s="21"/>
      <c r="FS349" s="20"/>
      <c r="FT349" s="22"/>
      <c r="FU349" s="21"/>
      <c r="FV349" s="21"/>
      <c r="FW349" s="21"/>
      <c r="FY349" s="20"/>
      <c r="FZ349" s="22"/>
      <c r="GA349" s="21"/>
      <c r="GB349" s="21"/>
      <c r="GC349" s="21"/>
    </row>
    <row r="350" spans="1:185" x14ac:dyDescent="0.2">
      <c r="A350" s="20"/>
      <c r="B350" s="22"/>
      <c r="C350" s="21"/>
      <c r="D350" s="21"/>
      <c r="E350" s="21"/>
      <c r="G350" s="20"/>
      <c r="H350" s="22"/>
      <c r="I350" s="21"/>
      <c r="J350" s="21"/>
      <c r="K350" s="21"/>
      <c r="M350" s="20"/>
      <c r="N350" s="22"/>
      <c r="O350" s="21"/>
      <c r="P350" s="21"/>
      <c r="Q350" s="21"/>
      <c r="S350" s="20"/>
      <c r="T350" s="22"/>
      <c r="U350" s="21"/>
      <c r="V350" s="21"/>
      <c r="W350" s="21"/>
      <c r="Y350" s="20"/>
      <c r="Z350" s="22"/>
      <c r="AA350" s="21"/>
      <c r="AB350" s="21"/>
      <c r="AC350" s="21"/>
      <c r="AE350" s="20"/>
      <c r="AF350" s="22"/>
      <c r="AG350" s="21"/>
      <c r="AH350" s="21"/>
      <c r="AI350" s="21"/>
      <c r="AK350" s="20"/>
      <c r="AL350" s="22"/>
      <c r="AM350" s="21"/>
      <c r="AN350" s="21"/>
      <c r="AO350" s="21"/>
      <c r="AQ350" s="20"/>
      <c r="AR350" s="22"/>
      <c r="AS350" s="21"/>
      <c r="AT350" s="21"/>
      <c r="AU350" s="21"/>
      <c r="AW350" s="20"/>
      <c r="AX350" s="22"/>
      <c r="AY350" s="21"/>
      <c r="AZ350" s="21"/>
      <c r="BA350" s="21"/>
      <c r="BC350" s="20"/>
      <c r="BD350" s="22"/>
      <c r="BE350" s="21"/>
      <c r="BF350" s="21"/>
      <c r="BG350" s="21"/>
      <c r="BI350" s="20"/>
      <c r="BJ350" s="22"/>
      <c r="BK350" s="21"/>
      <c r="BL350" s="21"/>
      <c r="BM350" s="21"/>
      <c r="BO350" s="20"/>
      <c r="BP350" s="22"/>
      <c r="BQ350" s="21"/>
      <c r="BR350" s="21"/>
      <c r="BS350" s="21"/>
      <c r="BU350" s="20"/>
      <c r="BV350" s="22"/>
      <c r="BW350" s="21"/>
      <c r="BX350" s="21"/>
      <c r="BY350" s="21"/>
      <c r="CA350" s="20"/>
      <c r="CB350" s="22"/>
      <c r="CC350" s="21"/>
      <c r="CD350" s="21"/>
      <c r="CE350" s="21"/>
      <c r="CG350" s="20"/>
      <c r="CH350" s="22"/>
      <c r="CI350" s="21"/>
      <c r="CJ350" s="21"/>
      <c r="CK350" s="21"/>
      <c r="CM350" s="20"/>
      <c r="CN350" s="22"/>
      <c r="CO350" s="21"/>
      <c r="CP350" s="21"/>
      <c r="CQ350" s="21"/>
      <c r="CS350" s="20"/>
      <c r="CT350" s="22"/>
      <c r="CU350" s="21"/>
      <c r="CV350" s="21"/>
      <c r="CW350" s="21"/>
      <c r="CY350" s="20"/>
      <c r="CZ350" s="22"/>
      <c r="DA350" s="21"/>
      <c r="DB350" s="21"/>
      <c r="DC350" s="21"/>
      <c r="DE350" s="20"/>
      <c r="DF350" s="22"/>
      <c r="DG350" s="21"/>
      <c r="DH350" s="21"/>
      <c r="DI350" s="21"/>
      <c r="DK350" s="20"/>
      <c r="DL350" s="22"/>
      <c r="DM350" s="21"/>
      <c r="DN350" s="21"/>
      <c r="DO350" s="21"/>
      <c r="DQ350" s="20"/>
      <c r="DR350" s="22"/>
      <c r="DS350" s="21"/>
      <c r="DT350" s="21"/>
      <c r="DU350" s="21"/>
      <c r="DW350" s="20"/>
      <c r="DX350" s="22"/>
      <c r="DY350" s="21"/>
      <c r="DZ350" s="21"/>
      <c r="EA350" s="21"/>
      <c r="EC350" s="20"/>
      <c r="ED350" s="22"/>
      <c r="EE350" s="21"/>
      <c r="EF350" s="21"/>
      <c r="EG350" s="21"/>
      <c r="EI350" s="20"/>
      <c r="EJ350" s="22"/>
      <c r="EK350" s="21"/>
      <c r="EL350" s="21"/>
      <c r="EM350" s="21"/>
      <c r="EO350" s="20"/>
      <c r="EP350" s="22"/>
      <c r="EQ350" s="21"/>
      <c r="ER350" s="21"/>
      <c r="ES350" s="21"/>
      <c r="EU350" s="20"/>
      <c r="EV350" s="22"/>
      <c r="EW350" s="21"/>
      <c r="EX350" s="21"/>
      <c r="EY350" s="21"/>
      <c r="FA350" s="20"/>
      <c r="FB350" s="22"/>
      <c r="FC350" s="21"/>
      <c r="FD350" s="21"/>
      <c r="FE350" s="21"/>
      <c r="FG350" s="20"/>
      <c r="FH350" s="22"/>
      <c r="FI350" s="21"/>
      <c r="FJ350" s="21"/>
      <c r="FK350" s="21"/>
      <c r="FM350" s="20"/>
      <c r="FN350" s="22"/>
      <c r="FO350" s="21"/>
      <c r="FP350" s="21"/>
      <c r="FQ350" s="21"/>
      <c r="FS350" s="20"/>
      <c r="FT350" s="22"/>
      <c r="FU350" s="21"/>
      <c r="FV350" s="21"/>
      <c r="FW350" s="21"/>
      <c r="FY350" s="20"/>
      <c r="FZ350" s="22"/>
      <c r="GA350" s="21"/>
      <c r="GB350" s="21"/>
      <c r="GC350" s="21"/>
    </row>
    <row r="351" spans="1:185" x14ac:dyDescent="0.2">
      <c r="A351" s="20"/>
      <c r="B351" s="22"/>
      <c r="C351" s="21"/>
      <c r="D351" s="21"/>
      <c r="E351" s="21"/>
      <c r="G351" s="20"/>
      <c r="H351" s="22"/>
      <c r="I351" s="21"/>
      <c r="J351" s="21"/>
      <c r="K351" s="21"/>
      <c r="M351" s="20"/>
      <c r="N351" s="22"/>
      <c r="O351" s="21"/>
      <c r="P351" s="21"/>
      <c r="Q351" s="21"/>
      <c r="S351" s="20"/>
      <c r="T351" s="22"/>
      <c r="U351" s="21"/>
      <c r="V351" s="21"/>
      <c r="W351" s="21"/>
      <c r="Y351" s="20"/>
      <c r="Z351" s="22"/>
      <c r="AA351" s="21"/>
      <c r="AB351" s="21"/>
      <c r="AC351" s="21"/>
      <c r="AE351" s="20"/>
      <c r="AF351" s="22"/>
      <c r="AG351" s="21"/>
      <c r="AH351" s="21"/>
      <c r="AI351" s="21"/>
      <c r="AK351" s="20"/>
      <c r="AL351" s="22"/>
      <c r="AM351" s="21"/>
      <c r="AN351" s="21"/>
      <c r="AO351" s="21"/>
      <c r="AQ351" s="20"/>
      <c r="AR351" s="22"/>
      <c r="AS351" s="21"/>
      <c r="AT351" s="21"/>
      <c r="AU351" s="21"/>
      <c r="AW351" s="20"/>
      <c r="AX351" s="22"/>
      <c r="AY351" s="21"/>
      <c r="AZ351" s="21"/>
      <c r="BA351" s="21"/>
      <c r="BC351" s="20"/>
      <c r="BD351" s="22"/>
      <c r="BE351" s="21"/>
      <c r="BF351" s="21"/>
      <c r="BG351" s="21"/>
      <c r="BI351" s="20"/>
      <c r="BJ351" s="22"/>
      <c r="BK351" s="21"/>
      <c r="BL351" s="21"/>
      <c r="BM351" s="21"/>
      <c r="BO351" s="20"/>
      <c r="BP351" s="22"/>
      <c r="BQ351" s="21"/>
      <c r="BR351" s="21"/>
      <c r="BS351" s="21"/>
      <c r="BU351" s="20"/>
      <c r="BV351" s="22"/>
      <c r="BW351" s="21"/>
      <c r="BX351" s="21"/>
      <c r="BY351" s="21"/>
      <c r="CA351" s="20"/>
      <c r="CB351" s="22"/>
      <c r="CC351" s="21"/>
      <c r="CD351" s="21"/>
      <c r="CE351" s="21"/>
      <c r="CG351" s="20"/>
      <c r="CH351" s="22"/>
      <c r="CI351" s="21"/>
      <c r="CJ351" s="21"/>
      <c r="CK351" s="21"/>
      <c r="CM351" s="20"/>
      <c r="CN351" s="22"/>
      <c r="CO351" s="21"/>
      <c r="CP351" s="21"/>
      <c r="CQ351" s="21"/>
      <c r="CS351" s="20"/>
      <c r="CT351" s="22"/>
      <c r="CU351" s="21"/>
      <c r="CV351" s="21"/>
      <c r="CW351" s="21"/>
      <c r="CY351" s="20"/>
      <c r="CZ351" s="22"/>
      <c r="DA351" s="21"/>
      <c r="DB351" s="21"/>
      <c r="DC351" s="21"/>
      <c r="DE351" s="20"/>
      <c r="DF351" s="22"/>
      <c r="DG351" s="21"/>
      <c r="DH351" s="21"/>
      <c r="DI351" s="21"/>
      <c r="DK351" s="20"/>
      <c r="DL351" s="22"/>
      <c r="DM351" s="21"/>
      <c r="DN351" s="21"/>
      <c r="DO351" s="21"/>
      <c r="DQ351" s="20"/>
      <c r="DR351" s="22"/>
      <c r="DS351" s="21"/>
      <c r="DT351" s="21"/>
      <c r="DU351" s="21"/>
      <c r="DW351" s="20"/>
      <c r="DX351" s="22"/>
      <c r="DY351" s="21"/>
      <c r="DZ351" s="21"/>
      <c r="EA351" s="21"/>
      <c r="EC351" s="20"/>
      <c r="ED351" s="22"/>
      <c r="EE351" s="21"/>
      <c r="EF351" s="21"/>
      <c r="EG351" s="21"/>
      <c r="EI351" s="20"/>
      <c r="EJ351" s="22"/>
      <c r="EK351" s="21"/>
      <c r="EL351" s="21"/>
      <c r="EM351" s="21"/>
      <c r="EO351" s="20"/>
      <c r="EP351" s="22"/>
      <c r="EQ351" s="21"/>
      <c r="ER351" s="21"/>
      <c r="ES351" s="21"/>
      <c r="EU351" s="20"/>
      <c r="EV351" s="22"/>
      <c r="EW351" s="21"/>
      <c r="EX351" s="21"/>
      <c r="EY351" s="21"/>
      <c r="FA351" s="20"/>
      <c r="FB351" s="22"/>
      <c r="FC351" s="21"/>
      <c r="FD351" s="21"/>
      <c r="FE351" s="21"/>
      <c r="FG351" s="20"/>
      <c r="FH351" s="22"/>
      <c r="FI351" s="21"/>
      <c r="FJ351" s="21"/>
      <c r="FK351" s="21"/>
      <c r="FM351" s="20"/>
      <c r="FN351" s="22"/>
      <c r="FO351" s="21"/>
      <c r="FP351" s="21"/>
      <c r="FQ351" s="21"/>
      <c r="FS351" s="20"/>
      <c r="FT351" s="22"/>
      <c r="FU351" s="21"/>
      <c r="FV351" s="21"/>
      <c r="FW351" s="21"/>
      <c r="FY351" s="20"/>
      <c r="FZ351" s="22"/>
      <c r="GA351" s="21"/>
      <c r="GB351" s="21"/>
      <c r="GC351" s="21"/>
    </row>
    <row r="352" spans="1:185" x14ac:dyDescent="0.2">
      <c r="A352" s="20"/>
      <c r="B352" s="22"/>
      <c r="C352" s="21"/>
      <c r="D352" s="21"/>
      <c r="E352" s="21"/>
      <c r="G352" s="20"/>
      <c r="H352" s="22"/>
      <c r="I352" s="21"/>
      <c r="J352" s="21"/>
      <c r="K352" s="21"/>
      <c r="M352" s="20"/>
      <c r="N352" s="22"/>
      <c r="O352" s="21"/>
      <c r="P352" s="21"/>
      <c r="Q352" s="21"/>
      <c r="S352" s="20"/>
      <c r="T352" s="22"/>
      <c r="U352" s="21"/>
      <c r="V352" s="21"/>
      <c r="W352" s="21"/>
      <c r="Y352" s="20"/>
      <c r="Z352" s="22"/>
      <c r="AA352" s="21"/>
      <c r="AB352" s="21"/>
      <c r="AC352" s="21"/>
      <c r="AE352" s="20"/>
      <c r="AF352" s="22"/>
      <c r="AG352" s="21"/>
      <c r="AH352" s="21"/>
      <c r="AI352" s="21"/>
      <c r="AK352" s="20"/>
      <c r="AL352" s="22"/>
      <c r="AM352" s="21"/>
      <c r="AN352" s="21"/>
      <c r="AO352" s="21"/>
      <c r="AQ352" s="20"/>
      <c r="AR352" s="22"/>
      <c r="AS352" s="21"/>
      <c r="AT352" s="21"/>
      <c r="AU352" s="21"/>
      <c r="AW352" s="20"/>
      <c r="AX352" s="22"/>
      <c r="AY352" s="21"/>
      <c r="AZ352" s="21"/>
      <c r="BA352" s="21"/>
      <c r="BC352" s="20"/>
      <c r="BD352" s="22"/>
      <c r="BE352" s="21"/>
      <c r="BF352" s="21"/>
      <c r="BG352" s="21"/>
      <c r="BI352" s="20"/>
      <c r="BJ352" s="22"/>
      <c r="BK352" s="21"/>
      <c r="BL352" s="21"/>
      <c r="BM352" s="21"/>
      <c r="BO352" s="20"/>
      <c r="BP352" s="22"/>
      <c r="BQ352" s="21"/>
      <c r="BR352" s="21"/>
      <c r="BS352" s="21"/>
      <c r="BU352" s="20"/>
      <c r="BV352" s="22"/>
      <c r="BW352" s="21"/>
      <c r="BX352" s="21"/>
      <c r="BY352" s="21"/>
      <c r="CA352" s="20"/>
      <c r="CB352" s="22"/>
      <c r="CC352" s="21"/>
      <c r="CD352" s="21"/>
      <c r="CE352" s="21"/>
      <c r="CG352" s="20"/>
      <c r="CH352" s="22"/>
      <c r="CI352" s="21"/>
      <c r="CJ352" s="21"/>
      <c r="CK352" s="21"/>
      <c r="CM352" s="20"/>
      <c r="CN352" s="22"/>
      <c r="CO352" s="21"/>
      <c r="CP352" s="21"/>
      <c r="CQ352" s="21"/>
      <c r="CS352" s="20"/>
      <c r="CT352" s="22"/>
      <c r="CU352" s="21"/>
      <c r="CV352" s="21"/>
      <c r="CW352" s="21"/>
      <c r="CY352" s="20"/>
      <c r="CZ352" s="22"/>
      <c r="DA352" s="21"/>
      <c r="DB352" s="21"/>
      <c r="DC352" s="21"/>
      <c r="DE352" s="20"/>
      <c r="DF352" s="22"/>
      <c r="DG352" s="21"/>
      <c r="DH352" s="21"/>
      <c r="DI352" s="21"/>
      <c r="DK352" s="20"/>
      <c r="DL352" s="22"/>
      <c r="DM352" s="21"/>
      <c r="DN352" s="21"/>
      <c r="DO352" s="21"/>
      <c r="DQ352" s="20"/>
      <c r="DR352" s="22"/>
      <c r="DS352" s="21"/>
      <c r="DT352" s="21"/>
      <c r="DU352" s="21"/>
      <c r="DW352" s="20"/>
      <c r="DX352" s="22"/>
      <c r="DY352" s="21"/>
      <c r="DZ352" s="21"/>
      <c r="EA352" s="21"/>
      <c r="EC352" s="20"/>
      <c r="ED352" s="22"/>
      <c r="EE352" s="21"/>
      <c r="EF352" s="21"/>
      <c r="EG352" s="21"/>
      <c r="EI352" s="20"/>
      <c r="EJ352" s="22"/>
      <c r="EK352" s="21"/>
      <c r="EL352" s="21"/>
      <c r="EM352" s="21"/>
      <c r="EO352" s="20"/>
      <c r="EP352" s="22"/>
      <c r="EQ352" s="21"/>
      <c r="ER352" s="21"/>
      <c r="ES352" s="21"/>
      <c r="EU352" s="20"/>
      <c r="EV352" s="22"/>
      <c r="EW352" s="21"/>
      <c r="EX352" s="21"/>
      <c r="EY352" s="21"/>
      <c r="FA352" s="20"/>
      <c r="FB352" s="22"/>
      <c r="FC352" s="21"/>
      <c r="FD352" s="21"/>
      <c r="FE352" s="21"/>
      <c r="FG352" s="20"/>
      <c r="FH352" s="22"/>
      <c r="FI352" s="21"/>
      <c r="FJ352" s="21"/>
      <c r="FK352" s="21"/>
      <c r="FM352" s="20"/>
      <c r="FN352" s="22"/>
      <c r="FO352" s="21"/>
      <c r="FP352" s="21"/>
      <c r="FQ352" s="21"/>
      <c r="FS352" s="20"/>
      <c r="FT352" s="22"/>
      <c r="FU352" s="21"/>
      <c r="FV352" s="21"/>
      <c r="FW352" s="21"/>
      <c r="FY352" s="20"/>
      <c r="FZ352" s="22"/>
      <c r="GA352" s="21"/>
      <c r="GB352" s="21"/>
      <c r="GC352" s="21"/>
    </row>
    <row r="353" spans="1:185" x14ac:dyDescent="0.2">
      <c r="A353" s="20"/>
      <c r="B353" s="22"/>
      <c r="C353" s="21"/>
      <c r="D353" s="21"/>
      <c r="E353" s="21"/>
      <c r="G353" s="20"/>
      <c r="H353" s="22"/>
      <c r="I353" s="21"/>
      <c r="J353" s="21"/>
      <c r="K353" s="21"/>
      <c r="M353" s="20"/>
      <c r="N353" s="22"/>
      <c r="O353" s="21"/>
      <c r="P353" s="21"/>
      <c r="Q353" s="21"/>
      <c r="S353" s="20"/>
      <c r="T353" s="22"/>
      <c r="U353" s="21"/>
      <c r="V353" s="21"/>
      <c r="W353" s="21"/>
      <c r="Y353" s="20"/>
      <c r="Z353" s="22"/>
      <c r="AA353" s="21"/>
      <c r="AB353" s="21"/>
      <c r="AC353" s="21"/>
      <c r="AE353" s="20"/>
      <c r="AF353" s="22"/>
      <c r="AG353" s="21"/>
      <c r="AH353" s="21"/>
      <c r="AI353" s="21"/>
      <c r="AK353" s="20"/>
      <c r="AL353" s="22"/>
      <c r="AM353" s="21"/>
      <c r="AN353" s="21"/>
      <c r="AO353" s="21"/>
      <c r="AQ353" s="20"/>
      <c r="AR353" s="22"/>
      <c r="AS353" s="21"/>
      <c r="AT353" s="21"/>
      <c r="AU353" s="21"/>
      <c r="AW353" s="20"/>
      <c r="AX353" s="22"/>
      <c r="AY353" s="21"/>
      <c r="AZ353" s="21"/>
      <c r="BA353" s="21"/>
      <c r="BC353" s="20"/>
      <c r="BD353" s="22"/>
      <c r="BE353" s="21"/>
      <c r="BF353" s="21"/>
      <c r="BG353" s="21"/>
      <c r="BI353" s="20"/>
      <c r="BJ353" s="22"/>
      <c r="BK353" s="21"/>
      <c r="BL353" s="21"/>
      <c r="BM353" s="21"/>
      <c r="BO353" s="20"/>
      <c r="BP353" s="22"/>
      <c r="BQ353" s="21"/>
      <c r="BR353" s="21"/>
      <c r="BS353" s="21"/>
      <c r="BU353" s="20"/>
      <c r="BV353" s="22"/>
      <c r="BW353" s="21"/>
      <c r="BX353" s="21"/>
      <c r="BY353" s="21"/>
      <c r="CA353" s="20"/>
      <c r="CB353" s="22"/>
      <c r="CC353" s="21"/>
      <c r="CD353" s="21"/>
      <c r="CE353" s="21"/>
      <c r="CG353" s="20"/>
      <c r="CH353" s="22"/>
      <c r="CI353" s="21"/>
      <c r="CJ353" s="21"/>
      <c r="CK353" s="21"/>
      <c r="CM353" s="20"/>
      <c r="CN353" s="22"/>
      <c r="CO353" s="21"/>
      <c r="CP353" s="21"/>
      <c r="CQ353" s="21"/>
      <c r="CS353" s="20"/>
      <c r="CT353" s="22"/>
      <c r="CU353" s="21"/>
      <c r="CV353" s="21"/>
      <c r="CW353" s="21"/>
      <c r="CY353" s="20"/>
      <c r="CZ353" s="22"/>
      <c r="DA353" s="21"/>
      <c r="DB353" s="21"/>
      <c r="DC353" s="21"/>
      <c r="DE353" s="20"/>
      <c r="DF353" s="22"/>
      <c r="DG353" s="21"/>
      <c r="DH353" s="21"/>
      <c r="DI353" s="21"/>
      <c r="DK353" s="20"/>
      <c r="DL353" s="22"/>
      <c r="DM353" s="21"/>
      <c r="DN353" s="21"/>
      <c r="DO353" s="21"/>
      <c r="DQ353" s="20"/>
      <c r="DR353" s="22"/>
      <c r="DS353" s="21"/>
      <c r="DT353" s="21"/>
      <c r="DU353" s="21"/>
      <c r="DW353" s="20"/>
      <c r="DX353" s="22"/>
      <c r="DY353" s="21"/>
      <c r="DZ353" s="21"/>
      <c r="EA353" s="21"/>
      <c r="EC353" s="20"/>
      <c r="ED353" s="22"/>
      <c r="EE353" s="21"/>
      <c r="EF353" s="21"/>
      <c r="EG353" s="21"/>
      <c r="EI353" s="20"/>
      <c r="EJ353" s="22"/>
      <c r="EK353" s="21"/>
      <c r="EL353" s="21"/>
      <c r="EM353" s="21"/>
      <c r="EO353" s="20"/>
      <c r="EP353" s="22"/>
      <c r="EQ353" s="21"/>
      <c r="ER353" s="21"/>
      <c r="ES353" s="21"/>
      <c r="EU353" s="20"/>
      <c r="EV353" s="22"/>
      <c r="EW353" s="21"/>
      <c r="EX353" s="21"/>
      <c r="EY353" s="21"/>
      <c r="FA353" s="20"/>
      <c r="FB353" s="22"/>
      <c r="FC353" s="21"/>
      <c r="FD353" s="21"/>
      <c r="FE353" s="21"/>
      <c r="FG353" s="20"/>
      <c r="FH353" s="22"/>
      <c r="FI353" s="21"/>
      <c r="FJ353" s="21"/>
      <c r="FK353" s="21"/>
      <c r="FM353" s="20"/>
      <c r="FN353" s="22"/>
      <c r="FO353" s="21"/>
      <c r="FP353" s="21"/>
      <c r="FQ353" s="21"/>
      <c r="FS353" s="20"/>
      <c r="FT353" s="22"/>
      <c r="FU353" s="21"/>
      <c r="FV353" s="21"/>
      <c r="FW353" s="21"/>
      <c r="FY353" s="20"/>
      <c r="FZ353" s="22"/>
      <c r="GA353" s="21"/>
      <c r="GB353" s="21"/>
      <c r="GC353" s="21"/>
    </row>
    <row r="354" spans="1:185" x14ac:dyDescent="0.2">
      <c r="A354" s="20"/>
      <c r="B354" s="22"/>
      <c r="C354" s="21"/>
      <c r="D354" s="21"/>
      <c r="E354" s="21"/>
      <c r="G354" s="20"/>
      <c r="H354" s="22"/>
      <c r="I354" s="21"/>
      <c r="J354" s="21"/>
      <c r="K354" s="21"/>
      <c r="M354" s="20"/>
      <c r="N354" s="22"/>
      <c r="O354" s="21"/>
      <c r="P354" s="21"/>
      <c r="Q354" s="21"/>
      <c r="S354" s="20"/>
      <c r="T354" s="22"/>
      <c r="U354" s="21"/>
      <c r="V354" s="21"/>
      <c r="W354" s="21"/>
      <c r="Y354" s="20"/>
      <c r="Z354" s="22"/>
      <c r="AA354" s="21"/>
      <c r="AB354" s="21"/>
      <c r="AC354" s="21"/>
      <c r="AE354" s="20"/>
      <c r="AF354" s="22"/>
      <c r="AG354" s="21"/>
      <c r="AH354" s="21"/>
      <c r="AI354" s="21"/>
      <c r="AK354" s="20"/>
      <c r="AL354" s="22"/>
      <c r="AM354" s="21"/>
      <c r="AN354" s="21"/>
      <c r="AO354" s="21"/>
      <c r="AQ354" s="20"/>
      <c r="AR354" s="22"/>
      <c r="AS354" s="21"/>
      <c r="AT354" s="21"/>
      <c r="AU354" s="21"/>
      <c r="AW354" s="20"/>
      <c r="AX354" s="22"/>
      <c r="AY354" s="21"/>
      <c r="AZ354" s="21"/>
      <c r="BA354" s="21"/>
      <c r="BC354" s="20"/>
      <c r="BD354" s="22"/>
      <c r="BE354" s="21"/>
      <c r="BF354" s="21"/>
      <c r="BG354" s="21"/>
      <c r="BI354" s="20"/>
      <c r="BJ354" s="22"/>
      <c r="BK354" s="21"/>
      <c r="BL354" s="21"/>
      <c r="BM354" s="21"/>
      <c r="BO354" s="20"/>
      <c r="BP354" s="22"/>
      <c r="BQ354" s="21"/>
      <c r="BR354" s="21"/>
      <c r="BS354" s="21"/>
      <c r="BU354" s="20"/>
      <c r="BV354" s="22"/>
      <c r="BW354" s="21"/>
      <c r="BX354" s="21"/>
      <c r="BY354" s="21"/>
      <c r="CA354" s="20"/>
      <c r="CB354" s="22"/>
      <c r="CC354" s="21"/>
      <c r="CD354" s="21"/>
      <c r="CE354" s="21"/>
      <c r="CG354" s="20"/>
      <c r="CH354" s="22"/>
      <c r="CI354" s="21"/>
      <c r="CJ354" s="21"/>
      <c r="CK354" s="21"/>
      <c r="CM354" s="20"/>
      <c r="CN354" s="22"/>
      <c r="CO354" s="21"/>
      <c r="CP354" s="21"/>
      <c r="CQ354" s="21"/>
      <c r="CS354" s="20"/>
      <c r="CT354" s="22"/>
      <c r="CU354" s="21"/>
      <c r="CV354" s="21"/>
      <c r="CW354" s="21"/>
      <c r="CY354" s="20"/>
      <c r="CZ354" s="22"/>
      <c r="DA354" s="21"/>
      <c r="DB354" s="21"/>
      <c r="DC354" s="21"/>
      <c r="DE354" s="20"/>
      <c r="DF354" s="22"/>
      <c r="DG354" s="21"/>
      <c r="DH354" s="21"/>
      <c r="DI354" s="21"/>
      <c r="DK354" s="20"/>
      <c r="DL354" s="22"/>
      <c r="DM354" s="21"/>
      <c r="DN354" s="21"/>
      <c r="DO354" s="21"/>
      <c r="DQ354" s="20"/>
      <c r="DR354" s="22"/>
      <c r="DS354" s="21"/>
      <c r="DT354" s="21"/>
      <c r="DU354" s="21"/>
      <c r="DW354" s="20"/>
      <c r="DX354" s="22"/>
      <c r="DY354" s="21"/>
      <c r="DZ354" s="21"/>
      <c r="EA354" s="21"/>
      <c r="EC354" s="20"/>
      <c r="ED354" s="22"/>
      <c r="EE354" s="21"/>
      <c r="EF354" s="21"/>
      <c r="EG354" s="21"/>
      <c r="EI354" s="20"/>
      <c r="EJ354" s="22"/>
      <c r="EK354" s="21"/>
      <c r="EL354" s="21"/>
      <c r="EM354" s="21"/>
      <c r="EO354" s="20"/>
      <c r="EP354" s="22"/>
      <c r="EQ354" s="21"/>
      <c r="ER354" s="21"/>
      <c r="ES354" s="21"/>
      <c r="EU354" s="20"/>
      <c r="EV354" s="22"/>
      <c r="EW354" s="21"/>
      <c r="EX354" s="21"/>
      <c r="EY354" s="21"/>
      <c r="FA354" s="20"/>
      <c r="FB354" s="22"/>
      <c r="FC354" s="21"/>
      <c r="FD354" s="21"/>
      <c r="FE354" s="21"/>
      <c r="FG354" s="20"/>
      <c r="FH354" s="22"/>
      <c r="FI354" s="21"/>
      <c r="FJ354" s="21"/>
      <c r="FK354" s="21"/>
      <c r="FM354" s="20"/>
      <c r="FN354" s="22"/>
      <c r="FO354" s="21"/>
      <c r="FP354" s="21"/>
      <c r="FQ354" s="21"/>
      <c r="FS354" s="20"/>
      <c r="FT354" s="22"/>
      <c r="FU354" s="21"/>
      <c r="FV354" s="21"/>
      <c r="FW354" s="21"/>
      <c r="FY354" s="20"/>
      <c r="FZ354" s="22"/>
      <c r="GA354" s="21"/>
      <c r="GB354" s="21"/>
      <c r="GC354" s="21"/>
    </row>
    <row r="355" spans="1:185" x14ac:dyDescent="0.2">
      <c r="A355" s="20"/>
      <c r="B355" s="22"/>
      <c r="C355" s="21"/>
      <c r="D355" s="21"/>
      <c r="E355" s="21"/>
      <c r="G355" s="20"/>
      <c r="H355" s="22"/>
      <c r="I355" s="21"/>
      <c r="J355" s="21"/>
      <c r="K355" s="21"/>
      <c r="M355" s="20"/>
      <c r="N355" s="22"/>
      <c r="O355" s="21"/>
      <c r="P355" s="21"/>
      <c r="Q355" s="21"/>
      <c r="S355" s="20"/>
      <c r="T355" s="22"/>
      <c r="U355" s="21"/>
      <c r="V355" s="21"/>
      <c r="W355" s="21"/>
      <c r="Y355" s="20"/>
      <c r="Z355" s="22"/>
      <c r="AA355" s="21"/>
      <c r="AB355" s="21"/>
      <c r="AC355" s="21"/>
      <c r="AE355" s="20"/>
      <c r="AF355" s="22"/>
      <c r="AG355" s="21"/>
      <c r="AH355" s="21"/>
      <c r="AI355" s="21"/>
      <c r="AK355" s="20"/>
      <c r="AL355" s="22"/>
      <c r="AM355" s="21"/>
      <c r="AN355" s="21"/>
      <c r="AO355" s="21"/>
      <c r="AQ355" s="20"/>
      <c r="AR355" s="22"/>
      <c r="AS355" s="21"/>
      <c r="AT355" s="21"/>
      <c r="AU355" s="21"/>
      <c r="AW355" s="20"/>
      <c r="AX355" s="22"/>
      <c r="AY355" s="21"/>
      <c r="AZ355" s="21"/>
      <c r="BA355" s="21"/>
      <c r="BC355" s="20"/>
      <c r="BD355" s="22"/>
      <c r="BE355" s="21"/>
      <c r="BF355" s="21"/>
      <c r="BG355" s="21"/>
      <c r="BI355" s="20"/>
      <c r="BJ355" s="22"/>
      <c r="BK355" s="21"/>
      <c r="BL355" s="21"/>
      <c r="BM355" s="21"/>
      <c r="BO355" s="20"/>
      <c r="BP355" s="22"/>
      <c r="BQ355" s="21"/>
      <c r="BR355" s="21"/>
      <c r="BS355" s="21"/>
      <c r="BU355" s="20"/>
      <c r="BV355" s="22"/>
      <c r="BW355" s="21"/>
      <c r="BX355" s="21"/>
      <c r="BY355" s="21"/>
      <c r="CA355" s="20"/>
      <c r="CB355" s="22"/>
      <c r="CC355" s="21"/>
      <c r="CD355" s="21"/>
      <c r="CE355" s="21"/>
      <c r="CG355" s="20"/>
      <c r="CH355" s="22"/>
      <c r="CI355" s="21"/>
      <c r="CJ355" s="21"/>
      <c r="CK355" s="21"/>
      <c r="CM355" s="20"/>
      <c r="CN355" s="22"/>
      <c r="CO355" s="21"/>
      <c r="CP355" s="21"/>
      <c r="CQ355" s="21"/>
      <c r="CS355" s="20"/>
      <c r="CT355" s="22"/>
      <c r="CU355" s="21"/>
      <c r="CV355" s="21"/>
      <c r="CW355" s="21"/>
      <c r="CY355" s="20"/>
      <c r="CZ355" s="22"/>
      <c r="DA355" s="21"/>
      <c r="DB355" s="21"/>
      <c r="DC355" s="21"/>
      <c r="DE355" s="20"/>
      <c r="DF355" s="22"/>
      <c r="DG355" s="21"/>
      <c r="DH355" s="21"/>
      <c r="DI355" s="21"/>
      <c r="DK355" s="20"/>
      <c r="DL355" s="22"/>
      <c r="DM355" s="21"/>
      <c r="DN355" s="21"/>
      <c r="DO355" s="21"/>
      <c r="DQ355" s="20"/>
      <c r="DR355" s="22"/>
      <c r="DS355" s="21"/>
      <c r="DT355" s="21"/>
      <c r="DU355" s="21"/>
      <c r="DW355" s="20"/>
      <c r="DX355" s="22"/>
      <c r="DY355" s="21"/>
      <c r="DZ355" s="21"/>
      <c r="EA355" s="21"/>
      <c r="EC355" s="20"/>
      <c r="ED355" s="22"/>
      <c r="EE355" s="21"/>
      <c r="EF355" s="21"/>
      <c r="EG355" s="21"/>
      <c r="EI355" s="20"/>
      <c r="EJ355" s="22"/>
      <c r="EK355" s="21"/>
      <c r="EL355" s="21"/>
      <c r="EM355" s="21"/>
      <c r="EO355" s="20"/>
      <c r="EP355" s="22"/>
      <c r="EQ355" s="21"/>
      <c r="ER355" s="21"/>
      <c r="ES355" s="21"/>
      <c r="EU355" s="20"/>
      <c r="EV355" s="22"/>
      <c r="EW355" s="21"/>
      <c r="EX355" s="21"/>
      <c r="EY355" s="21"/>
      <c r="FA355" s="20"/>
      <c r="FB355" s="22"/>
      <c r="FC355" s="21"/>
      <c r="FD355" s="21"/>
      <c r="FE355" s="21"/>
      <c r="FG355" s="20"/>
      <c r="FH355" s="22"/>
      <c r="FI355" s="21"/>
      <c r="FJ355" s="21"/>
      <c r="FK355" s="21"/>
      <c r="FM355" s="20"/>
      <c r="FN355" s="22"/>
      <c r="FO355" s="21"/>
      <c r="FP355" s="21"/>
      <c r="FQ355" s="21"/>
      <c r="FS355" s="20"/>
      <c r="FT355" s="22"/>
      <c r="FU355" s="21"/>
      <c r="FV355" s="21"/>
      <c r="FW355" s="21"/>
      <c r="FY355" s="20"/>
      <c r="FZ355" s="22"/>
      <c r="GA355" s="21"/>
      <c r="GB355" s="21"/>
      <c r="GC355" s="21"/>
    </row>
    <row r="356" spans="1:185" x14ac:dyDescent="0.2">
      <c r="A356" s="20"/>
      <c r="B356" s="22"/>
      <c r="C356" s="21"/>
      <c r="D356" s="21"/>
      <c r="E356" s="21"/>
      <c r="G356" s="20"/>
      <c r="H356" s="22"/>
      <c r="I356" s="21"/>
      <c r="J356" s="21"/>
      <c r="K356" s="21"/>
      <c r="M356" s="20"/>
      <c r="N356" s="22"/>
      <c r="O356" s="21"/>
      <c r="P356" s="21"/>
      <c r="Q356" s="21"/>
      <c r="S356" s="20"/>
      <c r="T356" s="22"/>
      <c r="U356" s="21"/>
      <c r="V356" s="21"/>
      <c r="W356" s="21"/>
      <c r="Y356" s="20"/>
      <c r="Z356" s="22"/>
      <c r="AA356" s="21"/>
      <c r="AB356" s="21"/>
      <c r="AC356" s="21"/>
      <c r="AE356" s="20"/>
      <c r="AF356" s="22"/>
      <c r="AG356" s="21"/>
      <c r="AH356" s="21"/>
      <c r="AI356" s="21"/>
      <c r="AK356" s="20"/>
      <c r="AL356" s="22"/>
      <c r="AM356" s="21"/>
      <c r="AN356" s="21"/>
      <c r="AO356" s="21"/>
      <c r="AQ356" s="20"/>
      <c r="AR356" s="22"/>
      <c r="AS356" s="21"/>
      <c r="AT356" s="21"/>
      <c r="AU356" s="21"/>
      <c r="AW356" s="20"/>
      <c r="AX356" s="22"/>
      <c r="AY356" s="21"/>
      <c r="AZ356" s="21"/>
      <c r="BA356" s="21"/>
      <c r="BC356" s="20"/>
      <c r="BD356" s="22"/>
      <c r="BE356" s="21"/>
      <c r="BF356" s="21"/>
      <c r="BG356" s="21"/>
      <c r="BI356" s="20"/>
      <c r="BJ356" s="22"/>
      <c r="BK356" s="21"/>
      <c r="BL356" s="21"/>
      <c r="BM356" s="21"/>
      <c r="BO356" s="20"/>
      <c r="BP356" s="22"/>
      <c r="BQ356" s="21"/>
      <c r="BR356" s="21"/>
      <c r="BS356" s="21"/>
      <c r="BU356" s="20"/>
      <c r="BV356" s="22"/>
      <c r="BW356" s="21"/>
      <c r="BX356" s="21"/>
      <c r="BY356" s="21"/>
      <c r="CA356" s="20"/>
      <c r="CB356" s="22"/>
      <c r="CC356" s="21"/>
      <c r="CD356" s="21"/>
      <c r="CE356" s="21"/>
      <c r="CG356" s="20"/>
      <c r="CH356" s="22"/>
      <c r="CI356" s="21"/>
      <c r="CJ356" s="21"/>
      <c r="CK356" s="21"/>
      <c r="CM356" s="20"/>
      <c r="CN356" s="22"/>
      <c r="CO356" s="21"/>
      <c r="CP356" s="21"/>
      <c r="CQ356" s="21"/>
      <c r="CS356" s="20"/>
      <c r="CT356" s="22"/>
      <c r="CU356" s="21"/>
      <c r="CV356" s="21"/>
      <c r="CW356" s="21"/>
      <c r="CY356" s="20"/>
      <c r="CZ356" s="22"/>
      <c r="DA356" s="21"/>
      <c r="DB356" s="21"/>
      <c r="DC356" s="21"/>
      <c r="DE356" s="20"/>
      <c r="DF356" s="22"/>
      <c r="DG356" s="21"/>
      <c r="DH356" s="21"/>
      <c r="DI356" s="21"/>
      <c r="DK356" s="20"/>
      <c r="DL356" s="22"/>
      <c r="DM356" s="21"/>
      <c r="DN356" s="21"/>
      <c r="DO356" s="21"/>
      <c r="DQ356" s="20"/>
      <c r="DR356" s="22"/>
      <c r="DS356" s="21"/>
      <c r="DT356" s="21"/>
      <c r="DU356" s="21"/>
      <c r="DW356" s="20"/>
      <c r="DX356" s="22"/>
      <c r="DY356" s="21"/>
      <c r="DZ356" s="21"/>
      <c r="EA356" s="21"/>
      <c r="EC356" s="20"/>
      <c r="ED356" s="22"/>
      <c r="EE356" s="21"/>
      <c r="EF356" s="21"/>
      <c r="EG356" s="21"/>
      <c r="EI356" s="20"/>
      <c r="EJ356" s="22"/>
      <c r="EK356" s="21"/>
      <c r="EL356" s="21"/>
      <c r="EM356" s="21"/>
      <c r="EO356" s="20"/>
      <c r="EP356" s="22"/>
      <c r="EQ356" s="21"/>
      <c r="ER356" s="21"/>
      <c r="ES356" s="21"/>
      <c r="EU356" s="20"/>
      <c r="EV356" s="22"/>
      <c r="EW356" s="21"/>
      <c r="EX356" s="21"/>
      <c r="EY356" s="21"/>
      <c r="FA356" s="20"/>
      <c r="FB356" s="22"/>
      <c r="FC356" s="21"/>
      <c r="FD356" s="21"/>
      <c r="FE356" s="21"/>
      <c r="FG356" s="20"/>
      <c r="FH356" s="22"/>
      <c r="FI356" s="21"/>
      <c r="FJ356" s="21"/>
      <c r="FK356" s="21"/>
      <c r="FM356" s="20"/>
      <c r="FN356" s="22"/>
      <c r="FO356" s="21"/>
      <c r="FP356" s="21"/>
      <c r="FQ356" s="21"/>
      <c r="FS356" s="20"/>
      <c r="FT356" s="22"/>
      <c r="FU356" s="21"/>
      <c r="FV356" s="21"/>
      <c r="FW356" s="21"/>
      <c r="FY356" s="20"/>
      <c r="FZ356" s="22"/>
      <c r="GA356" s="21"/>
      <c r="GB356" s="21"/>
      <c r="GC356" s="21"/>
    </row>
    <row r="357" spans="1:185" x14ac:dyDescent="0.2">
      <c r="A357" s="20"/>
      <c r="B357" s="22"/>
      <c r="C357" s="21"/>
      <c r="D357" s="21"/>
      <c r="E357" s="21"/>
      <c r="G357" s="20"/>
      <c r="H357" s="22"/>
      <c r="I357" s="21"/>
      <c r="J357" s="21"/>
      <c r="K357" s="21"/>
      <c r="M357" s="20"/>
      <c r="N357" s="22"/>
      <c r="O357" s="21"/>
      <c r="P357" s="21"/>
      <c r="Q357" s="21"/>
      <c r="S357" s="20"/>
      <c r="T357" s="22"/>
      <c r="U357" s="21"/>
      <c r="V357" s="21"/>
      <c r="W357" s="21"/>
      <c r="Y357" s="20"/>
      <c r="Z357" s="22"/>
      <c r="AA357" s="21"/>
      <c r="AB357" s="21"/>
      <c r="AC357" s="21"/>
      <c r="AE357" s="20"/>
      <c r="AF357" s="22"/>
      <c r="AG357" s="21"/>
      <c r="AH357" s="21"/>
      <c r="AI357" s="21"/>
      <c r="AK357" s="20"/>
      <c r="AL357" s="22"/>
      <c r="AM357" s="21"/>
      <c r="AN357" s="21"/>
      <c r="AO357" s="21"/>
      <c r="AQ357" s="20"/>
      <c r="AR357" s="22"/>
      <c r="AS357" s="21"/>
      <c r="AT357" s="21"/>
      <c r="AU357" s="21"/>
      <c r="AW357" s="20"/>
      <c r="AX357" s="22"/>
      <c r="AY357" s="21"/>
      <c r="AZ357" s="21"/>
      <c r="BA357" s="21"/>
      <c r="BC357" s="20"/>
      <c r="BD357" s="22"/>
      <c r="BE357" s="21"/>
      <c r="BF357" s="21"/>
      <c r="BG357" s="21"/>
      <c r="BI357" s="20"/>
      <c r="BJ357" s="22"/>
      <c r="BK357" s="21"/>
      <c r="BL357" s="21"/>
      <c r="BM357" s="21"/>
      <c r="BO357" s="20"/>
      <c r="BP357" s="22"/>
      <c r="BQ357" s="21"/>
      <c r="BR357" s="21"/>
      <c r="BS357" s="21"/>
      <c r="BU357" s="20"/>
      <c r="BV357" s="22"/>
      <c r="BW357" s="21"/>
      <c r="BX357" s="21"/>
      <c r="BY357" s="21"/>
      <c r="CA357" s="20"/>
      <c r="CB357" s="22"/>
      <c r="CC357" s="21"/>
      <c r="CD357" s="21"/>
      <c r="CE357" s="21"/>
      <c r="CG357" s="20"/>
      <c r="CH357" s="22"/>
      <c r="CI357" s="21"/>
      <c r="CJ357" s="21"/>
      <c r="CK357" s="21"/>
      <c r="CM357" s="20"/>
      <c r="CN357" s="22"/>
      <c r="CO357" s="21"/>
      <c r="CP357" s="21"/>
      <c r="CQ357" s="21"/>
      <c r="CS357" s="20"/>
      <c r="CT357" s="22"/>
      <c r="CU357" s="21"/>
      <c r="CV357" s="21"/>
      <c r="CW357" s="21"/>
      <c r="CY357" s="20"/>
      <c r="CZ357" s="22"/>
      <c r="DA357" s="21"/>
      <c r="DB357" s="21"/>
      <c r="DC357" s="21"/>
      <c r="DE357" s="20"/>
      <c r="DF357" s="22"/>
      <c r="DG357" s="21"/>
      <c r="DH357" s="21"/>
      <c r="DI357" s="21"/>
      <c r="DK357" s="20"/>
      <c r="DL357" s="22"/>
      <c r="DM357" s="21"/>
      <c r="DN357" s="21"/>
      <c r="DO357" s="21"/>
      <c r="DQ357" s="20"/>
      <c r="DR357" s="22"/>
      <c r="DS357" s="21"/>
      <c r="DT357" s="21"/>
      <c r="DU357" s="21"/>
      <c r="DW357" s="20"/>
      <c r="DX357" s="22"/>
      <c r="DY357" s="21"/>
      <c r="DZ357" s="21"/>
      <c r="EA357" s="21"/>
      <c r="EC357" s="20"/>
      <c r="ED357" s="22"/>
      <c r="EE357" s="21"/>
      <c r="EF357" s="21"/>
      <c r="EG357" s="21"/>
      <c r="EI357" s="20"/>
      <c r="EJ357" s="22"/>
      <c r="EK357" s="21"/>
      <c r="EL357" s="21"/>
      <c r="EM357" s="21"/>
      <c r="EO357" s="20"/>
      <c r="EP357" s="22"/>
      <c r="EQ357" s="21"/>
      <c r="ER357" s="21"/>
      <c r="ES357" s="21"/>
      <c r="EU357" s="20"/>
      <c r="EV357" s="22"/>
      <c r="EW357" s="21"/>
      <c r="EX357" s="21"/>
      <c r="EY357" s="21"/>
      <c r="FA357" s="20"/>
      <c r="FB357" s="22"/>
      <c r="FC357" s="21"/>
      <c r="FD357" s="21"/>
      <c r="FE357" s="21"/>
      <c r="FG357" s="20"/>
      <c r="FH357" s="22"/>
      <c r="FI357" s="21"/>
      <c r="FJ357" s="21"/>
      <c r="FK357" s="21"/>
      <c r="FM357" s="20"/>
      <c r="FN357" s="22"/>
      <c r="FO357" s="21"/>
      <c r="FP357" s="21"/>
      <c r="FQ357" s="21"/>
      <c r="FS357" s="20"/>
      <c r="FT357" s="22"/>
      <c r="FU357" s="21"/>
      <c r="FV357" s="21"/>
      <c r="FW357" s="21"/>
      <c r="FY357" s="20"/>
      <c r="FZ357" s="22"/>
      <c r="GA357" s="21"/>
      <c r="GB357" s="21"/>
      <c r="GC357" s="21"/>
    </row>
    <row r="358" spans="1:185" x14ac:dyDescent="0.2">
      <c r="A358" s="20"/>
      <c r="B358" s="22"/>
      <c r="C358" s="21"/>
      <c r="D358" s="21"/>
      <c r="E358" s="21"/>
      <c r="G358" s="20"/>
      <c r="H358" s="22"/>
      <c r="I358" s="21"/>
      <c r="J358" s="21"/>
      <c r="K358" s="21"/>
      <c r="M358" s="20"/>
      <c r="N358" s="22"/>
      <c r="O358" s="21"/>
      <c r="P358" s="21"/>
      <c r="Q358" s="21"/>
      <c r="S358" s="20"/>
      <c r="T358" s="22"/>
      <c r="U358" s="21"/>
      <c r="V358" s="21"/>
      <c r="W358" s="21"/>
      <c r="Y358" s="20"/>
      <c r="Z358" s="22"/>
      <c r="AA358" s="21"/>
      <c r="AB358" s="21"/>
      <c r="AC358" s="21"/>
      <c r="AE358" s="20"/>
      <c r="AF358" s="22"/>
      <c r="AG358" s="21"/>
      <c r="AH358" s="21"/>
      <c r="AI358" s="21"/>
      <c r="AK358" s="20"/>
      <c r="AL358" s="22"/>
      <c r="AM358" s="21"/>
      <c r="AN358" s="21"/>
      <c r="AO358" s="21"/>
      <c r="AQ358" s="20"/>
      <c r="AR358" s="22"/>
      <c r="AS358" s="21"/>
      <c r="AT358" s="21"/>
      <c r="AU358" s="21"/>
      <c r="AW358" s="20"/>
      <c r="AX358" s="22"/>
      <c r="AY358" s="21"/>
      <c r="AZ358" s="21"/>
      <c r="BA358" s="21"/>
      <c r="BC358" s="20"/>
      <c r="BD358" s="22"/>
      <c r="BE358" s="21"/>
      <c r="BF358" s="21"/>
      <c r="BG358" s="21"/>
      <c r="BI358" s="20"/>
      <c r="BJ358" s="22"/>
      <c r="BK358" s="21"/>
      <c r="BL358" s="21"/>
      <c r="BM358" s="21"/>
      <c r="BO358" s="20"/>
      <c r="BP358" s="22"/>
      <c r="BQ358" s="21"/>
      <c r="BR358" s="21"/>
      <c r="BS358" s="21"/>
      <c r="BU358" s="20"/>
      <c r="BV358" s="22"/>
      <c r="BW358" s="21"/>
      <c r="BX358" s="21"/>
      <c r="BY358" s="21"/>
      <c r="CA358" s="20"/>
      <c r="CB358" s="22"/>
      <c r="CC358" s="21"/>
      <c r="CD358" s="21"/>
      <c r="CE358" s="21"/>
      <c r="CG358" s="20"/>
      <c r="CH358" s="22"/>
      <c r="CI358" s="21"/>
      <c r="CJ358" s="21"/>
      <c r="CK358" s="21"/>
      <c r="CM358" s="20"/>
      <c r="CN358" s="22"/>
      <c r="CO358" s="21"/>
      <c r="CP358" s="21"/>
      <c r="CQ358" s="21"/>
      <c r="CS358" s="20"/>
      <c r="CT358" s="22"/>
      <c r="CU358" s="21"/>
      <c r="CV358" s="21"/>
      <c r="CW358" s="21"/>
      <c r="CY358" s="20"/>
      <c r="CZ358" s="22"/>
      <c r="DA358" s="21"/>
      <c r="DB358" s="21"/>
      <c r="DC358" s="21"/>
      <c r="DE358" s="20"/>
      <c r="DF358" s="22"/>
      <c r="DG358" s="21"/>
      <c r="DH358" s="21"/>
      <c r="DI358" s="21"/>
      <c r="DK358" s="20"/>
      <c r="DL358" s="22"/>
      <c r="DM358" s="21"/>
      <c r="DN358" s="21"/>
      <c r="DO358" s="21"/>
      <c r="DQ358" s="20"/>
      <c r="DR358" s="22"/>
      <c r="DS358" s="21"/>
      <c r="DT358" s="21"/>
      <c r="DU358" s="21"/>
      <c r="DW358" s="20"/>
      <c r="DX358" s="22"/>
      <c r="DY358" s="21"/>
      <c r="DZ358" s="21"/>
      <c r="EA358" s="21"/>
      <c r="EC358" s="20"/>
      <c r="ED358" s="22"/>
      <c r="EE358" s="21"/>
      <c r="EF358" s="21"/>
      <c r="EG358" s="21"/>
      <c r="EI358" s="20"/>
      <c r="EJ358" s="22"/>
      <c r="EK358" s="21"/>
      <c r="EL358" s="21"/>
      <c r="EM358" s="21"/>
      <c r="EO358" s="20"/>
      <c r="EP358" s="22"/>
      <c r="EQ358" s="21"/>
      <c r="ER358" s="21"/>
      <c r="ES358" s="21"/>
      <c r="EU358" s="20"/>
      <c r="EV358" s="22"/>
      <c r="EW358" s="21"/>
      <c r="EX358" s="21"/>
      <c r="EY358" s="21"/>
      <c r="FA358" s="20"/>
      <c r="FB358" s="22"/>
      <c r="FC358" s="21"/>
      <c r="FD358" s="21"/>
      <c r="FE358" s="21"/>
      <c r="FG358" s="20"/>
      <c r="FH358" s="22"/>
      <c r="FI358" s="21"/>
      <c r="FJ358" s="21"/>
      <c r="FK358" s="21"/>
      <c r="FM358" s="20"/>
      <c r="FN358" s="22"/>
      <c r="FO358" s="21"/>
      <c r="FP358" s="21"/>
      <c r="FQ358" s="21"/>
      <c r="FS358" s="20"/>
      <c r="FT358" s="22"/>
      <c r="FU358" s="21"/>
      <c r="FV358" s="21"/>
      <c r="FW358" s="21"/>
      <c r="FY358" s="20"/>
      <c r="FZ358" s="22"/>
      <c r="GA358" s="21"/>
      <c r="GB358" s="21"/>
      <c r="GC358" s="21"/>
    </row>
    <row r="359" spans="1:185" ht="16" thickBot="1" x14ac:dyDescent="0.25">
      <c r="A359" s="25"/>
      <c r="B359" s="26"/>
      <c r="C359" s="25"/>
      <c r="D359" s="25"/>
      <c r="E359" s="25"/>
      <c r="G359" s="25"/>
      <c r="H359" s="26"/>
      <c r="I359" s="25"/>
      <c r="J359" s="25"/>
      <c r="K359" s="25"/>
      <c r="M359" s="25"/>
      <c r="N359" s="26"/>
      <c r="O359" s="25"/>
      <c r="P359" s="25"/>
      <c r="Q359" s="25"/>
      <c r="S359" s="25"/>
      <c r="T359" s="26"/>
      <c r="U359" s="25"/>
      <c r="V359" s="25"/>
      <c r="W359" s="25"/>
      <c r="Y359" s="25"/>
      <c r="Z359" s="26"/>
      <c r="AA359" s="25"/>
      <c r="AB359" s="25"/>
      <c r="AC359" s="25"/>
      <c r="AE359" s="25"/>
      <c r="AF359" s="26"/>
      <c r="AG359" s="25"/>
      <c r="AH359" s="25"/>
      <c r="AI359" s="25"/>
      <c r="AK359" s="25"/>
      <c r="AL359" s="26"/>
      <c r="AM359" s="25"/>
      <c r="AN359" s="25"/>
      <c r="AO359" s="25"/>
      <c r="AQ359" s="25"/>
      <c r="AR359" s="26"/>
      <c r="AS359" s="25"/>
      <c r="AT359" s="25"/>
      <c r="AU359" s="25"/>
      <c r="AW359" s="25"/>
      <c r="AX359" s="26"/>
      <c r="AY359" s="25"/>
      <c r="AZ359" s="25"/>
      <c r="BA359" s="25"/>
      <c r="BC359" s="25"/>
      <c r="BD359" s="26"/>
      <c r="BE359" s="25"/>
      <c r="BF359" s="25"/>
      <c r="BG359" s="25"/>
      <c r="BI359" s="25"/>
      <c r="BJ359" s="26"/>
      <c r="BK359" s="25"/>
      <c r="BL359" s="25"/>
      <c r="BM359" s="25"/>
      <c r="BO359" s="25"/>
      <c r="BP359" s="26"/>
      <c r="BQ359" s="25"/>
      <c r="BR359" s="25"/>
      <c r="BS359" s="25"/>
      <c r="BU359" s="25"/>
      <c r="BV359" s="26"/>
      <c r="BW359" s="25"/>
      <c r="BX359" s="25"/>
      <c r="BY359" s="25"/>
      <c r="CA359" s="25"/>
      <c r="CB359" s="26"/>
      <c r="CC359" s="25"/>
      <c r="CD359" s="25"/>
      <c r="CE359" s="25"/>
      <c r="CG359" s="25"/>
      <c r="CH359" s="26"/>
      <c r="CI359" s="25"/>
      <c r="CJ359" s="25"/>
      <c r="CK359" s="25"/>
      <c r="CM359" s="25"/>
      <c r="CN359" s="26"/>
      <c r="CO359" s="25"/>
      <c r="CP359" s="25"/>
      <c r="CQ359" s="25"/>
      <c r="CS359" s="25"/>
      <c r="CT359" s="26"/>
      <c r="CU359" s="25"/>
      <c r="CV359" s="25"/>
      <c r="CW359" s="25"/>
      <c r="CY359" s="25"/>
      <c r="CZ359" s="26"/>
      <c r="DA359" s="25"/>
      <c r="DB359" s="25"/>
      <c r="DC359" s="25"/>
      <c r="DE359" s="25"/>
      <c r="DF359" s="26"/>
      <c r="DG359" s="25"/>
      <c r="DH359" s="25"/>
      <c r="DI359" s="25"/>
      <c r="DK359" s="25"/>
      <c r="DL359" s="26"/>
      <c r="DM359" s="25"/>
      <c r="DN359" s="25"/>
      <c r="DO359" s="25"/>
      <c r="DQ359" s="25"/>
      <c r="DR359" s="26"/>
      <c r="DS359" s="25"/>
      <c r="DT359" s="25"/>
      <c r="DU359" s="25"/>
      <c r="DW359" s="25"/>
      <c r="DX359" s="26"/>
      <c r="DY359" s="25"/>
      <c r="DZ359" s="25"/>
      <c r="EA359" s="25"/>
      <c r="EC359" s="25"/>
      <c r="ED359" s="26"/>
      <c r="EE359" s="25"/>
      <c r="EF359" s="25"/>
      <c r="EG359" s="25"/>
      <c r="EI359" s="25"/>
      <c r="EJ359" s="26"/>
      <c r="EK359" s="25"/>
      <c r="EL359" s="25"/>
      <c r="EM359" s="25"/>
      <c r="EO359" s="25"/>
      <c r="EP359" s="26"/>
      <c r="EQ359" s="25"/>
      <c r="ER359" s="25"/>
      <c r="ES359" s="25"/>
      <c r="EU359" s="25"/>
      <c r="EV359" s="26"/>
      <c r="EW359" s="25"/>
      <c r="EX359" s="25"/>
      <c r="EY359" s="25"/>
      <c r="FA359" s="25"/>
      <c r="FB359" s="26"/>
      <c r="FC359" s="25"/>
      <c r="FD359" s="25"/>
      <c r="FE359" s="25"/>
      <c r="FG359" s="25"/>
      <c r="FH359" s="26"/>
      <c r="FI359" s="25"/>
      <c r="FJ359" s="25"/>
      <c r="FK359" s="25"/>
      <c r="FM359" s="25"/>
      <c r="FN359" s="26"/>
      <c r="FO359" s="25"/>
      <c r="FP359" s="25"/>
      <c r="FQ359" s="25"/>
      <c r="FS359" s="25"/>
      <c r="FT359" s="26"/>
      <c r="FU359" s="25"/>
      <c r="FV359" s="25"/>
      <c r="FW359" s="25"/>
      <c r="FY359" s="25"/>
      <c r="FZ359" s="26"/>
      <c r="GA359" s="25"/>
      <c r="GB359" s="25"/>
      <c r="GC359" s="25"/>
    </row>
  </sheetData>
  <sheetProtection algorithmName="SHA-512" hashValue="EkMLbxYAwulpErix8TfTRDgqUHpiy+527u6ZwCCd/UVMXhV/+jRncu5UHUWXByjDbxNOZ+x75jUZdGwbqevROQ==" saltValue="PJ3VtqKoOM/a1GCCRzp/rA==" spinCount="100000" sheet="1" objects="1" scenarios="1" formatColumns="0"/>
  <sortState xmlns:xlrd2="http://schemas.microsoft.com/office/spreadsheetml/2017/richdata2" ref="A7:E95">
    <sortCondition ref="C7:C95"/>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B22D5-F031-450C-8605-A49357152929}">
  <sheetPr>
    <tabColor theme="9" tint="0.79998168889431442"/>
  </sheetPr>
  <dimension ref="A1:BL185"/>
  <sheetViews>
    <sheetView showGridLines="0" topLeftCell="B2" workbookViewId="0">
      <pane xSplit="1" ySplit="3" topLeftCell="C167" activePane="bottomRight" state="frozen"/>
      <selection pane="topRight" activeCell="C2" sqref="C2"/>
      <selection pane="bottomLeft" activeCell="B5" sqref="B5"/>
      <selection pane="bottomRight" activeCell="BL7" sqref="BL7"/>
    </sheetView>
  </sheetViews>
  <sheetFormatPr baseColWidth="10" defaultColWidth="8.6640625" defaultRowHeight="14" x14ac:dyDescent="0.2"/>
  <cols>
    <col min="1" max="1" width="3.83203125" style="201" hidden="1" customWidth="1"/>
    <col min="2" max="2" width="21" style="160" customWidth="1"/>
    <col min="3" max="3" width="5.6640625" style="160" customWidth="1"/>
    <col min="4" max="4" width="10.83203125" style="160" customWidth="1"/>
    <col min="5" max="5" width="5.6640625" style="160" customWidth="1"/>
    <col min="6" max="6" width="10.83203125" style="160" customWidth="1"/>
    <col min="7" max="7" width="5.6640625" style="160" customWidth="1"/>
    <col min="8" max="8" width="10.83203125" style="160" customWidth="1"/>
    <col min="9" max="9" width="5.6640625" style="160" customWidth="1"/>
    <col min="10" max="10" width="10.83203125" style="160" customWidth="1"/>
    <col min="11" max="11" width="5.6640625" style="160" customWidth="1"/>
    <col min="12" max="12" width="10.83203125" style="160" customWidth="1"/>
    <col min="13" max="13" width="5.6640625" style="160" customWidth="1"/>
    <col min="14" max="14" width="10.83203125" style="160" customWidth="1"/>
    <col min="15" max="15" width="5.6640625" style="160" customWidth="1"/>
    <col min="16" max="16" width="10.83203125" style="160" customWidth="1"/>
    <col min="17" max="17" width="5.6640625" style="160" customWidth="1"/>
    <col min="18" max="18" width="10.83203125" style="160" customWidth="1"/>
    <col min="19" max="19" width="5.6640625" style="160" customWidth="1"/>
    <col min="20" max="20" width="10.83203125" style="160" customWidth="1"/>
    <col min="21" max="21" width="5.6640625" style="160" customWidth="1"/>
    <col min="22" max="22" width="10.83203125" style="160" customWidth="1"/>
    <col min="23" max="23" width="5.6640625" style="160" customWidth="1"/>
    <col min="24" max="24" width="10.83203125" style="160" customWidth="1"/>
    <col min="25" max="25" width="5.6640625" style="160" customWidth="1"/>
    <col min="26" max="26" width="10.83203125" style="160" customWidth="1"/>
    <col min="27" max="27" width="5.6640625" style="160" customWidth="1"/>
    <col min="28" max="28" width="10.83203125" style="160" customWidth="1"/>
    <col min="29" max="29" width="5.6640625" style="160" customWidth="1"/>
    <col min="30" max="30" width="10.83203125" style="160" customWidth="1"/>
    <col min="31" max="31" width="5.6640625" style="160" customWidth="1"/>
    <col min="32" max="32" width="10.83203125" style="160" customWidth="1"/>
    <col min="33" max="33" width="5.6640625" style="160" customWidth="1"/>
    <col min="34" max="34" width="10.83203125" style="160" customWidth="1"/>
    <col min="35" max="35" width="5.6640625" style="160" customWidth="1"/>
    <col min="36" max="36" width="10.83203125" style="160" customWidth="1"/>
    <col min="37" max="37" width="5.6640625" style="160" customWidth="1"/>
    <col min="38" max="38" width="10.83203125" style="160" customWidth="1"/>
    <col min="39" max="39" width="5.6640625" style="160" customWidth="1"/>
    <col min="40" max="40" width="10.83203125" style="160" customWidth="1"/>
    <col min="41" max="41" width="5.6640625" style="160" customWidth="1"/>
    <col min="42" max="42" width="10.83203125" style="160" customWidth="1"/>
    <col min="43" max="43" width="5.6640625" style="160" customWidth="1"/>
    <col min="44" max="44" width="10.83203125" style="160" customWidth="1"/>
    <col min="45" max="45" width="5.6640625" style="160" customWidth="1"/>
    <col min="46" max="46" width="10.83203125" style="160" customWidth="1"/>
    <col min="47" max="47" width="5.6640625" style="160" customWidth="1"/>
    <col min="48" max="48" width="10.83203125" style="160" customWidth="1"/>
    <col min="49" max="49" width="5.6640625" style="160" customWidth="1"/>
    <col min="50" max="50" width="10.83203125" style="160" customWidth="1"/>
    <col min="51" max="51" width="5.6640625" style="160" customWidth="1"/>
    <col min="52" max="52" width="10.83203125" style="160" customWidth="1"/>
    <col min="53" max="53" width="5.6640625" style="160" customWidth="1"/>
    <col min="54" max="54" width="10.83203125" style="160" customWidth="1"/>
    <col min="55" max="55" width="5.6640625" style="160" customWidth="1"/>
    <col min="56" max="56" width="10.83203125" style="160" customWidth="1"/>
    <col min="57" max="57" width="5.6640625" style="160" customWidth="1"/>
    <col min="58" max="58" width="10.83203125" style="160" customWidth="1"/>
    <col min="59" max="59" width="5.6640625" style="160" customWidth="1"/>
    <col min="60" max="60" width="10.83203125" style="160" customWidth="1"/>
    <col min="61" max="61" width="5.6640625" style="160" customWidth="1"/>
    <col min="62" max="62" width="10.83203125" style="160" customWidth="1"/>
    <col min="63" max="63" width="5.6640625" style="160" customWidth="1"/>
    <col min="64" max="64" width="10.83203125" style="160" customWidth="1"/>
    <col min="65" max="16384" width="8.6640625" style="160"/>
  </cols>
  <sheetData>
    <row r="1" spans="1:64" ht="15" hidden="1" thickBot="1" x14ac:dyDescent="0.25">
      <c r="A1" s="155">
        <f>ROW()</f>
        <v>1</v>
      </c>
      <c r="B1" s="156" t="s">
        <v>218</v>
      </c>
      <c r="C1" s="157">
        <v>1</v>
      </c>
      <c r="D1" s="158">
        <v>2</v>
      </c>
      <c r="E1" s="159">
        <v>3</v>
      </c>
      <c r="F1" s="159">
        <v>4</v>
      </c>
      <c r="G1" s="159">
        <v>5</v>
      </c>
      <c r="H1" s="159">
        <v>6</v>
      </c>
      <c r="I1" s="159">
        <v>7</v>
      </c>
      <c r="J1" s="159">
        <v>8</v>
      </c>
      <c r="K1" s="159">
        <v>9</v>
      </c>
      <c r="L1" s="159">
        <v>10</v>
      </c>
      <c r="M1" s="159">
        <v>11</v>
      </c>
      <c r="N1" s="159">
        <v>12</v>
      </c>
      <c r="O1" s="159">
        <v>13</v>
      </c>
      <c r="P1" s="159">
        <v>14</v>
      </c>
      <c r="Q1" s="159">
        <v>15</v>
      </c>
      <c r="R1" s="159">
        <v>16</v>
      </c>
      <c r="S1" s="159">
        <v>17</v>
      </c>
      <c r="T1" s="159">
        <v>18</v>
      </c>
      <c r="U1" s="159">
        <v>19</v>
      </c>
      <c r="V1" s="159">
        <v>20</v>
      </c>
      <c r="W1" s="159">
        <v>21</v>
      </c>
      <c r="X1" s="159">
        <v>22</v>
      </c>
      <c r="Y1" s="159">
        <v>23</v>
      </c>
      <c r="Z1" s="159">
        <v>24</v>
      </c>
      <c r="AA1" s="159">
        <v>25</v>
      </c>
      <c r="AB1" s="159">
        <v>26</v>
      </c>
      <c r="AC1" s="159">
        <v>27</v>
      </c>
      <c r="AD1" s="159">
        <v>28</v>
      </c>
      <c r="AE1" s="159">
        <v>29</v>
      </c>
      <c r="AF1" s="159">
        <v>30</v>
      </c>
      <c r="AG1" s="159">
        <v>31</v>
      </c>
      <c r="AH1" s="159">
        <v>32</v>
      </c>
      <c r="AI1" s="159">
        <v>33</v>
      </c>
      <c r="AJ1" s="159">
        <v>34</v>
      </c>
      <c r="AK1" s="159">
        <v>35</v>
      </c>
      <c r="AL1" s="159">
        <v>36</v>
      </c>
      <c r="AM1" s="159">
        <v>37</v>
      </c>
      <c r="AN1" s="159">
        <v>38</v>
      </c>
      <c r="AO1" s="159">
        <v>39</v>
      </c>
      <c r="AP1" s="159">
        <v>40</v>
      </c>
      <c r="AQ1" s="159">
        <v>41</v>
      </c>
      <c r="AR1" s="159">
        <v>42</v>
      </c>
      <c r="AS1" s="159">
        <v>43</v>
      </c>
      <c r="AT1" s="159">
        <v>44</v>
      </c>
      <c r="AU1" s="159">
        <v>45</v>
      </c>
      <c r="AV1" s="159">
        <v>46</v>
      </c>
      <c r="AW1" s="159">
        <v>47</v>
      </c>
      <c r="AX1" s="159">
        <v>48</v>
      </c>
      <c r="AY1" s="159">
        <v>49</v>
      </c>
      <c r="AZ1" s="159">
        <v>50</v>
      </c>
      <c r="BA1" s="159">
        <v>51</v>
      </c>
      <c r="BB1" s="159">
        <v>52</v>
      </c>
      <c r="BC1" s="159">
        <v>53</v>
      </c>
      <c r="BD1" s="159">
        <v>54</v>
      </c>
      <c r="BE1" s="159">
        <v>55</v>
      </c>
      <c r="BF1" s="159">
        <v>56</v>
      </c>
      <c r="BG1" s="159">
        <v>57</v>
      </c>
      <c r="BH1" s="159">
        <v>58</v>
      </c>
      <c r="BI1" s="159">
        <v>59</v>
      </c>
      <c r="BJ1" s="159">
        <v>60</v>
      </c>
      <c r="BK1" s="159">
        <v>61</v>
      </c>
      <c r="BL1" s="159">
        <v>62</v>
      </c>
    </row>
    <row r="2" spans="1:64" ht="15" thickBot="1" x14ac:dyDescent="0.25">
      <c r="A2" s="155">
        <f>ROW()</f>
        <v>2</v>
      </c>
      <c r="B2" s="161" t="s">
        <v>219</v>
      </c>
      <c r="C2" s="162">
        <v>1</v>
      </c>
      <c r="D2" s="163"/>
      <c r="E2" s="164">
        <f>C2+1</f>
        <v>2</v>
      </c>
      <c r="F2" s="163"/>
      <c r="G2" s="164">
        <f>E2+1</f>
        <v>3</v>
      </c>
      <c r="H2" s="163"/>
      <c r="I2" s="164">
        <f>G2+1</f>
        <v>4</v>
      </c>
      <c r="J2" s="163"/>
      <c r="K2" s="164">
        <f>I2+1</f>
        <v>5</v>
      </c>
      <c r="L2" s="163"/>
      <c r="M2" s="164">
        <f>K2+1</f>
        <v>6</v>
      </c>
      <c r="N2" s="163"/>
      <c r="O2" s="164">
        <f>M2+1</f>
        <v>7</v>
      </c>
      <c r="P2" s="163"/>
      <c r="Q2" s="164">
        <f>O2+1</f>
        <v>8</v>
      </c>
      <c r="R2" s="163"/>
      <c r="S2" s="164">
        <f>Q2+1</f>
        <v>9</v>
      </c>
      <c r="T2" s="163"/>
      <c r="U2" s="164">
        <f>S2+1</f>
        <v>10</v>
      </c>
      <c r="V2" s="163"/>
      <c r="W2" s="164">
        <f>U2+1</f>
        <v>11</v>
      </c>
      <c r="X2" s="163"/>
      <c r="Y2" s="164">
        <f>W2+1</f>
        <v>12</v>
      </c>
      <c r="Z2" s="163"/>
      <c r="AA2" s="164">
        <f>Y2+1</f>
        <v>13</v>
      </c>
      <c r="AB2" s="163"/>
      <c r="AC2" s="164">
        <f>AA2+1</f>
        <v>14</v>
      </c>
      <c r="AD2" s="163"/>
      <c r="AE2" s="164">
        <f>AC2+1</f>
        <v>15</v>
      </c>
      <c r="AF2" s="163"/>
      <c r="AG2" s="164">
        <v>16</v>
      </c>
      <c r="AH2" s="163"/>
      <c r="AI2" s="164">
        <f>AG2+1</f>
        <v>17</v>
      </c>
      <c r="AJ2" s="163"/>
      <c r="AK2" s="164">
        <f>AI2+1</f>
        <v>18</v>
      </c>
      <c r="AL2" s="163"/>
      <c r="AM2" s="164">
        <f>AK2+1</f>
        <v>19</v>
      </c>
      <c r="AN2" s="163"/>
      <c r="AO2" s="164">
        <f>AM2+1</f>
        <v>20</v>
      </c>
      <c r="AP2" s="163"/>
      <c r="AQ2" s="164">
        <f>AO2+1</f>
        <v>21</v>
      </c>
      <c r="AR2" s="163"/>
      <c r="AS2" s="164">
        <f>AQ2+1</f>
        <v>22</v>
      </c>
      <c r="AT2" s="163"/>
      <c r="AU2" s="164">
        <f>AS2+1</f>
        <v>23</v>
      </c>
      <c r="AV2" s="163"/>
      <c r="AW2" s="164">
        <f>AU2+1</f>
        <v>24</v>
      </c>
      <c r="AX2" s="163"/>
      <c r="AY2" s="164">
        <f>AW2+1</f>
        <v>25</v>
      </c>
      <c r="AZ2" s="163"/>
      <c r="BA2" s="164">
        <f>AY2+1</f>
        <v>26</v>
      </c>
      <c r="BB2" s="163"/>
      <c r="BC2" s="164">
        <f>BA2+1</f>
        <v>27</v>
      </c>
      <c r="BD2" s="163"/>
      <c r="BE2" s="164">
        <f>BC2+1</f>
        <v>28</v>
      </c>
      <c r="BF2" s="163"/>
      <c r="BG2" s="164">
        <f>BE2+1</f>
        <v>29</v>
      </c>
      <c r="BH2" s="163"/>
      <c r="BI2" s="162">
        <f>BG2+1</f>
        <v>30</v>
      </c>
      <c r="BJ2" s="165"/>
      <c r="BK2" s="164">
        <f>BI2+1</f>
        <v>31</v>
      </c>
      <c r="BL2" s="163"/>
    </row>
    <row r="3" spans="1:64" ht="15" thickBot="1" x14ac:dyDescent="0.25">
      <c r="A3" s="155">
        <f>ROW()</f>
        <v>3</v>
      </c>
      <c r="B3" s="166"/>
      <c r="C3" s="167">
        <f>IF(DAY(DATE('Report Set-up'!$B$12,'Report Set-up'!$B$11+1,1)-1)&gt;=C$2,WEEKDAY(DATE('Report Set-up'!$B$12,'Report Set-up'!$B$11,C$2)),"---")</f>
        <v>1</v>
      </c>
      <c r="D3" s="163"/>
      <c r="E3" s="167">
        <f>IF(DAY(DATE('Report Set-up'!$B$12,'Report Set-up'!$B$11+1,1)-1)&gt;=E$2,WEEKDAY(DATE('Report Set-up'!$B$12,'Report Set-up'!$B$11,E$2)),"---")</f>
        <v>2</v>
      </c>
      <c r="F3" s="163"/>
      <c r="G3" s="167">
        <f>IF(DAY(DATE('Report Set-up'!$B$12,'Report Set-up'!$B$11+1,1)-1)&gt;=G$2,WEEKDAY(DATE('Report Set-up'!$B$12,'Report Set-up'!$B$11,G$2)),"---")</f>
        <v>3</v>
      </c>
      <c r="H3" s="163"/>
      <c r="I3" s="167">
        <f>IF(DAY(DATE('Report Set-up'!$B$12,'Report Set-up'!$B$11+1,1)-1)&gt;=I$2,WEEKDAY(DATE('Report Set-up'!$B$12,'Report Set-up'!$B$11,I$2)),"---")</f>
        <v>4</v>
      </c>
      <c r="J3" s="163"/>
      <c r="K3" s="167">
        <f>IF(DAY(DATE('Report Set-up'!$B$12,'Report Set-up'!$B$11+1,1)-1)&gt;=K$2,WEEKDAY(DATE('Report Set-up'!$B$12,'Report Set-up'!$B$11,K$2)),"---")</f>
        <v>5</v>
      </c>
      <c r="L3" s="163"/>
      <c r="M3" s="167">
        <f>IF(DAY(DATE('Report Set-up'!$B$12,'Report Set-up'!$B$11+1,1)-1)&gt;=M$2,WEEKDAY(DATE('Report Set-up'!$B$12,'Report Set-up'!$B$11,M$2)),"---")</f>
        <v>6</v>
      </c>
      <c r="N3" s="163"/>
      <c r="O3" s="167">
        <f>IF(DAY(DATE('Report Set-up'!$B$12,'Report Set-up'!$B$11+1,1)-1)&gt;=O$2,WEEKDAY(DATE('Report Set-up'!$B$12,'Report Set-up'!$B$11,O$2)),"---")</f>
        <v>7</v>
      </c>
      <c r="P3" s="163"/>
      <c r="Q3" s="167">
        <f>IF(DAY(DATE('Report Set-up'!$B$12,'Report Set-up'!$B$11+1,1)-1)&gt;=Q$2,WEEKDAY(DATE('Report Set-up'!$B$12,'Report Set-up'!$B$11,Q$2)),"---")</f>
        <v>1</v>
      </c>
      <c r="R3" s="163"/>
      <c r="S3" s="167">
        <f>IF(DAY(DATE('Report Set-up'!$B$12,'Report Set-up'!$B$11+1,1)-1)&gt;=S$2,WEEKDAY(DATE('Report Set-up'!$B$12,'Report Set-up'!$B$11,S$2)),"---")</f>
        <v>2</v>
      </c>
      <c r="T3" s="163"/>
      <c r="U3" s="167">
        <f>IF(DAY(DATE('Report Set-up'!$B$12,'Report Set-up'!$B$11+1,1)-1)&gt;=U$2,WEEKDAY(DATE('Report Set-up'!$B$12,'Report Set-up'!$B$11,U$2)),"---")</f>
        <v>3</v>
      </c>
      <c r="V3" s="163"/>
      <c r="W3" s="167">
        <f>IF(DAY(DATE('Report Set-up'!$B$12,'Report Set-up'!$B$11+1,1)-1)&gt;=W$2,WEEKDAY(DATE('Report Set-up'!$B$12,'Report Set-up'!$B$11,W$2)),"---")</f>
        <v>4</v>
      </c>
      <c r="X3" s="163"/>
      <c r="Y3" s="167">
        <f>IF(DAY(DATE('Report Set-up'!$B$12,'Report Set-up'!$B$11+1,1)-1)&gt;=Y$2,WEEKDAY(DATE('Report Set-up'!$B$12,'Report Set-up'!$B$11,Y$2)),"---")</f>
        <v>5</v>
      </c>
      <c r="Z3" s="163"/>
      <c r="AA3" s="167">
        <f>IF(DAY(DATE('Report Set-up'!$B$12,'Report Set-up'!$B$11+1,1)-1)&gt;=AA$2,WEEKDAY(DATE('Report Set-up'!$B$12,'Report Set-up'!$B$11,AA$2)),"---")</f>
        <v>6</v>
      </c>
      <c r="AB3" s="163"/>
      <c r="AC3" s="167">
        <f>IF(DAY(DATE('Report Set-up'!$B$12,'Report Set-up'!$B$11+1,1)-1)&gt;=AC$2,WEEKDAY(DATE('Report Set-up'!$B$12,'Report Set-up'!$B$11,AC$2)),"---")</f>
        <v>7</v>
      </c>
      <c r="AD3" s="163"/>
      <c r="AE3" s="167">
        <f>IF(DAY(DATE('Report Set-up'!$B$12,'Report Set-up'!$B$11+1,1)-1)&gt;=AE$2,WEEKDAY(DATE('Report Set-up'!$B$12,'Report Set-up'!$B$11,AE$2)),"---")</f>
        <v>1</v>
      </c>
      <c r="AF3" s="163"/>
      <c r="AG3" s="167">
        <f>IF(DAY(DATE('Report Set-up'!$B$12,'Report Set-up'!$B$11+1,1)-1)&gt;=AG$2,WEEKDAY(DATE('Report Set-up'!$B$12,'Report Set-up'!$B$11,AG$2)),"---")</f>
        <v>2</v>
      </c>
      <c r="AH3" s="163"/>
      <c r="AI3" s="167">
        <f>IF(DAY(DATE('Report Set-up'!$B$12,'Report Set-up'!$B$11+1,1)-1)&gt;=AI$2,WEEKDAY(DATE('Report Set-up'!$B$12,'Report Set-up'!$B$11,AI$2)),"---")</f>
        <v>3</v>
      </c>
      <c r="AJ3" s="163"/>
      <c r="AK3" s="167">
        <f>IF(DAY(DATE('Report Set-up'!$B$12,'Report Set-up'!$B$11+1,1)-1)&gt;=AK$2,WEEKDAY(DATE('Report Set-up'!$B$12,'Report Set-up'!$B$11,AK$2)),"---")</f>
        <v>4</v>
      </c>
      <c r="AL3" s="163"/>
      <c r="AM3" s="167">
        <f>IF(DAY(DATE('Report Set-up'!$B$12,'Report Set-up'!$B$11+1,1)-1)&gt;=AM$2,WEEKDAY(DATE('Report Set-up'!$B$12,'Report Set-up'!$B$11,AM$2)),"---")</f>
        <v>5</v>
      </c>
      <c r="AN3" s="163"/>
      <c r="AO3" s="167">
        <f>IF(DAY(DATE('Report Set-up'!$B$12,'Report Set-up'!$B$11+1,1)-1)&gt;=AO$2,WEEKDAY(DATE('Report Set-up'!$B$12,'Report Set-up'!$B$11,AO$2)),"---")</f>
        <v>6</v>
      </c>
      <c r="AP3" s="163"/>
      <c r="AQ3" s="167">
        <f>IF(DAY(DATE('Report Set-up'!$B$12,'Report Set-up'!$B$11+1,1)-1)&gt;=AQ$2,WEEKDAY(DATE('Report Set-up'!$B$12,'Report Set-up'!$B$11,AQ$2)),"---")</f>
        <v>7</v>
      </c>
      <c r="AR3" s="163"/>
      <c r="AS3" s="167">
        <f>IF(DAY(DATE('Report Set-up'!$B$12,'Report Set-up'!$B$11+1,1)-1)&gt;=AS$2,WEEKDAY(DATE('Report Set-up'!$B$12,'Report Set-up'!$B$11,AS$2)),"---")</f>
        <v>1</v>
      </c>
      <c r="AT3" s="163"/>
      <c r="AU3" s="167">
        <f>IF(DAY(DATE('Report Set-up'!$B$12,'Report Set-up'!$B$11+1,1)-1)&gt;=AU$2,WEEKDAY(DATE('Report Set-up'!$B$12,'Report Set-up'!$B$11,AU$2)),"---")</f>
        <v>2</v>
      </c>
      <c r="AV3" s="163"/>
      <c r="AW3" s="167">
        <f>IF(DAY(DATE('Report Set-up'!$B$12,'Report Set-up'!$B$11+1,1)-1)&gt;=AW$2,WEEKDAY(DATE('Report Set-up'!$B$12,'Report Set-up'!$B$11,AW$2)),"---")</f>
        <v>3</v>
      </c>
      <c r="AX3" s="163"/>
      <c r="AY3" s="167">
        <f>IF(DAY(DATE('Report Set-up'!$B$12,'Report Set-up'!$B$11+1,1)-1)&gt;=AY$2,WEEKDAY(DATE('Report Set-up'!$B$12,'Report Set-up'!$B$11,AY$2)),"---")</f>
        <v>4</v>
      </c>
      <c r="AZ3" s="163"/>
      <c r="BA3" s="167">
        <f>IF(DAY(DATE('Report Set-up'!$B$12,'Report Set-up'!$B$11+1,1)-1)&gt;=BA$2,WEEKDAY(DATE('Report Set-up'!$B$12,'Report Set-up'!$B$11,BA$2)),"---")</f>
        <v>5</v>
      </c>
      <c r="BB3" s="163"/>
      <c r="BC3" s="167">
        <f>IF(DAY(DATE('Report Set-up'!$B$12,'Report Set-up'!$B$11+1,1)-1)&gt;=BC$2,WEEKDAY(DATE('Report Set-up'!$B$12,'Report Set-up'!$B$11,BC$2)),"---")</f>
        <v>6</v>
      </c>
      <c r="BD3" s="163"/>
      <c r="BE3" s="167">
        <f>IF(DAY(DATE('Report Set-up'!$B$12,'Report Set-up'!$B$11+1,1)-1)&gt;=BE$2,WEEKDAY(DATE('Report Set-up'!$B$12,'Report Set-up'!$B$11,BE$2)),"---")</f>
        <v>7</v>
      </c>
      <c r="BF3" s="163"/>
      <c r="BG3" s="167">
        <f>IF(DAY(DATE('Report Set-up'!$B$12,'Report Set-up'!$B$11+1,1)-1)&gt;=BG$2,WEEKDAY(DATE('Report Set-up'!$B$12,'Report Set-up'!$B$11,BG$2)),"---")</f>
        <v>1</v>
      </c>
      <c r="BH3" s="163"/>
      <c r="BI3" s="167">
        <f>IF(DAY(DATE('Report Set-up'!$B$12,'Report Set-up'!$B$11+1,1)-1)&gt;=BI$2,WEEKDAY(DATE('Report Set-up'!$B$12,'Report Set-up'!$B$11,BI$2)),"---")</f>
        <v>2</v>
      </c>
      <c r="BJ3" s="163"/>
      <c r="BK3" s="167" t="str">
        <f>IF(DAY(DATE('Report Set-up'!$B$12,'Report Set-up'!$B$11+1,1)-1)&gt;=BK$2,WEEKDAY(DATE('Report Set-up'!$B$12,'Report Set-up'!$B$11,BK$2)),"---")</f>
        <v>---</v>
      </c>
      <c r="BL3" s="163"/>
    </row>
    <row r="4" spans="1:64" ht="15" thickBot="1" x14ac:dyDescent="0.25">
      <c r="A4" s="155">
        <f>ROW()</f>
        <v>4</v>
      </c>
      <c r="C4" s="167" t="s">
        <v>223</v>
      </c>
      <c r="D4" s="168" t="s">
        <v>224</v>
      </c>
      <c r="E4" s="167" t="s">
        <v>223</v>
      </c>
      <c r="F4" s="168" t="s">
        <v>224</v>
      </c>
      <c r="G4" s="167" t="s">
        <v>223</v>
      </c>
      <c r="H4" s="168" t="s">
        <v>224</v>
      </c>
      <c r="I4" s="167" t="s">
        <v>223</v>
      </c>
      <c r="J4" s="168" t="s">
        <v>224</v>
      </c>
      <c r="K4" s="167" t="s">
        <v>223</v>
      </c>
      <c r="L4" s="168" t="s">
        <v>224</v>
      </c>
      <c r="M4" s="167" t="s">
        <v>223</v>
      </c>
      <c r="N4" s="168" t="s">
        <v>224</v>
      </c>
      <c r="O4" s="167" t="s">
        <v>223</v>
      </c>
      <c r="P4" s="168" t="s">
        <v>224</v>
      </c>
      <c r="Q4" s="167" t="s">
        <v>223</v>
      </c>
      <c r="R4" s="168" t="s">
        <v>224</v>
      </c>
      <c r="S4" s="167" t="s">
        <v>223</v>
      </c>
      <c r="T4" s="168" t="s">
        <v>224</v>
      </c>
      <c r="U4" s="167" t="s">
        <v>223</v>
      </c>
      <c r="V4" s="168" t="s">
        <v>224</v>
      </c>
      <c r="W4" s="167" t="s">
        <v>223</v>
      </c>
      <c r="X4" s="168" t="s">
        <v>224</v>
      </c>
      <c r="Y4" s="167" t="s">
        <v>223</v>
      </c>
      <c r="Z4" s="168" t="s">
        <v>224</v>
      </c>
      <c r="AA4" s="167" t="s">
        <v>223</v>
      </c>
      <c r="AB4" s="168" t="s">
        <v>224</v>
      </c>
      <c r="AC4" s="167" t="s">
        <v>223</v>
      </c>
      <c r="AD4" s="168" t="s">
        <v>224</v>
      </c>
      <c r="AE4" s="167" t="s">
        <v>223</v>
      </c>
      <c r="AF4" s="168" t="s">
        <v>224</v>
      </c>
      <c r="AG4" s="167" t="s">
        <v>223</v>
      </c>
      <c r="AH4" s="168" t="s">
        <v>224</v>
      </c>
      <c r="AI4" s="167" t="s">
        <v>223</v>
      </c>
      <c r="AJ4" s="168" t="s">
        <v>224</v>
      </c>
      <c r="AK4" s="167" t="s">
        <v>223</v>
      </c>
      <c r="AL4" s="168" t="s">
        <v>224</v>
      </c>
      <c r="AM4" s="167" t="s">
        <v>223</v>
      </c>
      <c r="AN4" s="168" t="s">
        <v>224</v>
      </c>
      <c r="AO4" s="167" t="s">
        <v>223</v>
      </c>
      <c r="AP4" s="168" t="s">
        <v>224</v>
      </c>
      <c r="AQ4" s="167" t="s">
        <v>223</v>
      </c>
      <c r="AR4" s="168" t="s">
        <v>224</v>
      </c>
      <c r="AS4" s="167" t="s">
        <v>223</v>
      </c>
      <c r="AT4" s="168" t="s">
        <v>224</v>
      </c>
      <c r="AU4" s="167" t="s">
        <v>223</v>
      </c>
      <c r="AV4" s="168" t="s">
        <v>224</v>
      </c>
      <c r="AW4" s="167" t="s">
        <v>223</v>
      </c>
      <c r="AX4" s="168" t="s">
        <v>224</v>
      </c>
      <c r="AY4" s="167" t="s">
        <v>223</v>
      </c>
      <c r="AZ4" s="168" t="s">
        <v>224</v>
      </c>
      <c r="BA4" s="167" t="s">
        <v>223</v>
      </c>
      <c r="BB4" s="168" t="s">
        <v>224</v>
      </c>
      <c r="BC4" s="167" t="s">
        <v>223</v>
      </c>
      <c r="BD4" s="168" t="s">
        <v>224</v>
      </c>
      <c r="BE4" s="167" t="s">
        <v>223</v>
      </c>
      <c r="BF4" s="168" t="s">
        <v>224</v>
      </c>
      <c r="BG4" s="167" t="s">
        <v>223</v>
      </c>
      <c r="BH4" s="168" t="s">
        <v>224</v>
      </c>
      <c r="BI4" s="167" t="s">
        <v>223</v>
      </c>
      <c r="BJ4" s="168" t="s">
        <v>224</v>
      </c>
      <c r="BK4" s="167" t="s">
        <v>223</v>
      </c>
      <c r="BL4" s="168" t="s">
        <v>224</v>
      </c>
    </row>
    <row r="5" spans="1:64" ht="15" thickBot="1" x14ac:dyDescent="0.25">
      <c r="A5" s="155">
        <f>ROW()</f>
        <v>5</v>
      </c>
      <c r="B5" s="169" t="s">
        <v>471</v>
      </c>
      <c r="C5" s="170"/>
      <c r="E5" s="170"/>
      <c r="G5" s="170"/>
      <c r="I5" s="170"/>
      <c r="K5" s="170"/>
      <c r="M5" s="170"/>
      <c r="O5" s="170"/>
      <c r="Q5" s="170"/>
      <c r="S5" s="170"/>
      <c r="U5" s="170"/>
      <c r="W5" s="170"/>
      <c r="Y5" s="170"/>
      <c r="AA5" s="170"/>
      <c r="AC5" s="170"/>
      <c r="AE5" s="170"/>
      <c r="AG5" s="170"/>
      <c r="AI5" s="170"/>
      <c r="AK5" s="170"/>
      <c r="AM5" s="170"/>
      <c r="AO5" s="170"/>
      <c r="AQ5" s="170"/>
      <c r="AS5" s="170"/>
      <c r="AU5" s="170"/>
      <c r="AW5" s="170"/>
      <c r="AY5" s="170"/>
      <c r="BA5" s="170"/>
      <c r="BC5" s="170"/>
      <c r="BE5" s="170"/>
      <c r="BG5" s="170"/>
      <c r="BI5" s="170"/>
      <c r="BK5" s="170"/>
    </row>
    <row r="6" spans="1:64" x14ac:dyDescent="0.2">
      <c r="A6" s="155">
        <f>ROW()</f>
        <v>6</v>
      </c>
      <c r="B6" s="171" t="s">
        <v>472</v>
      </c>
      <c r="C6" s="172">
        <v>0</v>
      </c>
      <c r="D6" s="173">
        <v>578.79999999999995</v>
      </c>
      <c r="E6" s="172">
        <v>0</v>
      </c>
      <c r="F6" s="173">
        <v>344.68</v>
      </c>
      <c r="G6" s="172">
        <v>0</v>
      </c>
      <c r="H6" s="173">
        <v>207.04</v>
      </c>
      <c r="I6" s="172">
        <v>0</v>
      </c>
      <c r="J6" s="173">
        <v>194.03</v>
      </c>
      <c r="K6" s="172"/>
      <c r="L6" s="173">
        <v>307.13</v>
      </c>
      <c r="M6" s="172">
        <v>0</v>
      </c>
      <c r="N6" s="173">
        <v>569.32000000000005</v>
      </c>
      <c r="O6" s="172">
        <v>0</v>
      </c>
      <c r="P6" s="173">
        <v>356.14</v>
      </c>
      <c r="Q6" s="172">
        <v>0</v>
      </c>
      <c r="R6" s="173">
        <v>418.89</v>
      </c>
      <c r="S6" s="172">
        <v>0</v>
      </c>
      <c r="T6" s="173">
        <v>220.89</v>
      </c>
      <c r="U6" s="172">
        <v>0</v>
      </c>
      <c r="V6" s="173">
        <v>231.34</v>
      </c>
      <c r="W6" s="172">
        <v>0</v>
      </c>
      <c r="X6" s="173">
        <v>259.10000000000002</v>
      </c>
      <c r="Y6" s="172">
        <v>0</v>
      </c>
      <c r="Z6" s="173">
        <v>665.58</v>
      </c>
      <c r="AA6" s="172">
        <v>0</v>
      </c>
      <c r="AB6" s="173">
        <v>589.74</v>
      </c>
      <c r="AC6" s="172">
        <v>0</v>
      </c>
      <c r="AD6" s="173">
        <v>733.26</v>
      </c>
      <c r="AE6" s="172">
        <v>0</v>
      </c>
      <c r="AF6" s="173">
        <v>205.14</v>
      </c>
      <c r="AG6" s="172">
        <v>0</v>
      </c>
      <c r="AH6" s="173">
        <v>3.14</v>
      </c>
      <c r="AI6" s="172">
        <v>0</v>
      </c>
      <c r="AJ6" s="173">
        <v>167.09</v>
      </c>
      <c r="AK6" s="172">
        <v>0</v>
      </c>
      <c r="AL6" s="173">
        <v>1147.48</v>
      </c>
      <c r="AM6" s="172"/>
      <c r="AN6" s="173">
        <v>604.37</v>
      </c>
      <c r="AO6" s="172">
        <v>0</v>
      </c>
      <c r="AP6" s="173">
        <v>929.88</v>
      </c>
      <c r="AQ6" s="172">
        <v>0</v>
      </c>
      <c r="AR6" s="173">
        <v>667.61</v>
      </c>
      <c r="AS6" s="172">
        <v>0</v>
      </c>
      <c r="AT6" s="173">
        <v>729.15</v>
      </c>
      <c r="AU6" s="172">
        <v>0</v>
      </c>
      <c r="AV6" s="173">
        <v>615.4</v>
      </c>
      <c r="AW6" s="172">
        <v>0</v>
      </c>
      <c r="AX6" s="173">
        <v>907.88</v>
      </c>
      <c r="AY6" s="172">
        <v>0</v>
      </c>
      <c r="AZ6" s="173">
        <v>454.68</v>
      </c>
      <c r="BA6" s="172">
        <v>0</v>
      </c>
      <c r="BB6" s="173">
        <v>786.85</v>
      </c>
      <c r="BC6" s="172">
        <v>0</v>
      </c>
      <c r="BD6" s="173">
        <v>858.09</v>
      </c>
      <c r="BE6" s="172">
        <v>0</v>
      </c>
      <c r="BF6" s="173">
        <v>595.32000000000005</v>
      </c>
      <c r="BG6" s="172">
        <v>0</v>
      </c>
      <c r="BH6" s="173">
        <v>625.41</v>
      </c>
      <c r="BI6" s="172">
        <v>0</v>
      </c>
      <c r="BJ6" s="173">
        <v>595.32000000000005</v>
      </c>
      <c r="BK6" s="172">
        <v>0</v>
      </c>
      <c r="BL6" s="173">
        <v>104.15</v>
      </c>
    </row>
    <row r="7" spans="1:64" ht="15" thickBot="1" x14ac:dyDescent="0.25">
      <c r="A7" s="155">
        <f>ROW()</f>
        <v>7</v>
      </c>
      <c r="B7" s="174" t="s">
        <v>473</v>
      </c>
      <c r="C7" s="175">
        <v>0</v>
      </c>
      <c r="D7" s="176">
        <v>0</v>
      </c>
      <c r="E7" s="175">
        <v>0</v>
      </c>
      <c r="F7" s="176">
        <v>0</v>
      </c>
      <c r="G7" s="175">
        <v>0</v>
      </c>
      <c r="H7" s="176">
        <v>0</v>
      </c>
      <c r="I7" s="175">
        <v>0</v>
      </c>
      <c r="J7" s="176">
        <v>0</v>
      </c>
      <c r="K7" s="175">
        <v>0</v>
      </c>
      <c r="L7" s="176">
        <v>0</v>
      </c>
      <c r="M7" s="175">
        <v>0</v>
      </c>
      <c r="N7" s="176">
        <v>0</v>
      </c>
      <c r="O7" s="175">
        <v>0</v>
      </c>
      <c r="P7" s="176">
        <v>0</v>
      </c>
      <c r="Q7" s="175">
        <v>0</v>
      </c>
      <c r="R7" s="176">
        <v>0</v>
      </c>
      <c r="S7" s="175">
        <v>0</v>
      </c>
      <c r="T7" s="176">
        <v>0</v>
      </c>
      <c r="U7" s="175">
        <v>0</v>
      </c>
      <c r="V7" s="176">
        <v>0</v>
      </c>
      <c r="W7" s="175">
        <v>0</v>
      </c>
      <c r="X7" s="176">
        <v>0</v>
      </c>
      <c r="Y7" s="175">
        <v>0</v>
      </c>
      <c r="Z7" s="176">
        <v>0</v>
      </c>
      <c r="AA7" s="175">
        <v>0</v>
      </c>
      <c r="AB7" s="176">
        <v>0</v>
      </c>
      <c r="AC7" s="175">
        <v>0</v>
      </c>
      <c r="AD7" s="176">
        <v>0</v>
      </c>
      <c r="AE7" s="175">
        <v>0</v>
      </c>
      <c r="AF7" s="176">
        <v>0</v>
      </c>
      <c r="AG7" s="175">
        <v>0</v>
      </c>
      <c r="AH7" s="176">
        <v>0</v>
      </c>
      <c r="AI7" s="175">
        <v>0</v>
      </c>
      <c r="AJ7" s="176">
        <v>0</v>
      </c>
      <c r="AK7" s="175">
        <v>0</v>
      </c>
      <c r="AL7" s="176">
        <v>0</v>
      </c>
      <c r="AM7" s="175">
        <v>0</v>
      </c>
      <c r="AN7" s="176">
        <v>0</v>
      </c>
      <c r="AO7" s="175">
        <v>0</v>
      </c>
      <c r="AP7" s="176">
        <v>0</v>
      </c>
      <c r="AQ7" s="175">
        <v>0</v>
      </c>
      <c r="AR7" s="176">
        <v>0</v>
      </c>
      <c r="AS7" s="175">
        <v>0</v>
      </c>
      <c r="AT7" s="176">
        <v>0</v>
      </c>
      <c r="AU7" s="175">
        <v>0</v>
      </c>
      <c r="AV7" s="176">
        <v>0</v>
      </c>
      <c r="AW7" s="175">
        <v>0</v>
      </c>
      <c r="AX7" s="176">
        <v>0</v>
      </c>
      <c r="AY7" s="175">
        <v>0</v>
      </c>
      <c r="AZ7" s="176">
        <v>0</v>
      </c>
      <c r="BA7" s="175">
        <v>0</v>
      </c>
      <c r="BB7" s="176">
        <v>0</v>
      </c>
      <c r="BC7" s="175">
        <v>0</v>
      </c>
      <c r="BD7" s="176">
        <v>0</v>
      </c>
      <c r="BE7" s="175">
        <v>0</v>
      </c>
      <c r="BF7" s="176">
        <v>0</v>
      </c>
      <c r="BG7" s="175">
        <v>0</v>
      </c>
      <c r="BH7" s="176">
        <v>0</v>
      </c>
      <c r="BI7" s="175">
        <v>0</v>
      </c>
      <c r="BJ7" s="176">
        <v>0</v>
      </c>
      <c r="BK7" s="175">
        <v>0</v>
      </c>
      <c r="BL7" s="176">
        <v>0</v>
      </c>
    </row>
    <row r="8" spans="1:64" ht="15" thickBot="1" x14ac:dyDescent="0.25">
      <c r="A8" s="155">
        <f>ROW()</f>
        <v>8</v>
      </c>
      <c r="B8" s="169" t="s">
        <v>222</v>
      </c>
      <c r="C8" s="177">
        <f t="shared" ref="C8:AH8" si="0">SUM(C6:C7)</f>
        <v>0</v>
      </c>
      <c r="D8" s="178">
        <f t="shared" si="0"/>
        <v>578.79999999999995</v>
      </c>
      <c r="E8" s="177">
        <f t="shared" si="0"/>
        <v>0</v>
      </c>
      <c r="F8" s="178">
        <f t="shared" si="0"/>
        <v>344.68</v>
      </c>
      <c r="G8" s="177">
        <f t="shared" si="0"/>
        <v>0</v>
      </c>
      <c r="H8" s="178">
        <f t="shared" si="0"/>
        <v>207.04</v>
      </c>
      <c r="I8" s="177">
        <f t="shared" si="0"/>
        <v>0</v>
      </c>
      <c r="J8" s="178">
        <f t="shared" si="0"/>
        <v>194.03</v>
      </c>
      <c r="K8" s="177">
        <f t="shared" si="0"/>
        <v>0</v>
      </c>
      <c r="L8" s="178">
        <f t="shared" si="0"/>
        <v>307.13</v>
      </c>
      <c r="M8" s="177">
        <f t="shared" si="0"/>
        <v>0</v>
      </c>
      <c r="N8" s="178">
        <f t="shared" si="0"/>
        <v>569.32000000000005</v>
      </c>
      <c r="O8" s="177">
        <f t="shared" si="0"/>
        <v>0</v>
      </c>
      <c r="P8" s="178">
        <f t="shared" si="0"/>
        <v>356.14</v>
      </c>
      <c r="Q8" s="177">
        <f t="shared" si="0"/>
        <v>0</v>
      </c>
      <c r="R8" s="178">
        <f t="shared" si="0"/>
        <v>418.89</v>
      </c>
      <c r="S8" s="177">
        <f t="shared" si="0"/>
        <v>0</v>
      </c>
      <c r="T8" s="178">
        <f t="shared" si="0"/>
        <v>220.89</v>
      </c>
      <c r="U8" s="177">
        <f t="shared" si="0"/>
        <v>0</v>
      </c>
      <c r="V8" s="178">
        <f t="shared" si="0"/>
        <v>231.34</v>
      </c>
      <c r="W8" s="177">
        <f t="shared" si="0"/>
        <v>0</v>
      </c>
      <c r="X8" s="178">
        <f t="shared" si="0"/>
        <v>259.10000000000002</v>
      </c>
      <c r="Y8" s="177">
        <f t="shared" si="0"/>
        <v>0</v>
      </c>
      <c r="Z8" s="178">
        <f t="shared" si="0"/>
        <v>665.58</v>
      </c>
      <c r="AA8" s="177">
        <f t="shared" si="0"/>
        <v>0</v>
      </c>
      <c r="AB8" s="178">
        <f t="shared" si="0"/>
        <v>589.74</v>
      </c>
      <c r="AC8" s="177">
        <f t="shared" si="0"/>
        <v>0</v>
      </c>
      <c r="AD8" s="178">
        <f t="shared" si="0"/>
        <v>733.26</v>
      </c>
      <c r="AE8" s="177">
        <f t="shared" si="0"/>
        <v>0</v>
      </c>
      <c r="AF8" s="178">
        <f t="shared" si="0"/>
        <v>205.14</v>
      </c>
      <c r="AG8" s="177">
        <f t="shared" si="0"/>
        <v>0</v>
      </c>
      <c r="AH8" s="178">
        <f t="shared" si="0"/>
        <v>3.14</v>
      </c>
      <c r="AI8" s="177">
        <f t="shared" ref="AI8:BL8" si="1">SUM(AI6:AI7)</f>
        <v>0</v>
      </c>
      <c r="AJ8" s="178">
        <f t="shared" si="1"/>
        <v>167.09</v>
      </c>
      <c r="AK8" s="177">
        <f t="shared" si="1"/>
        <v>0</v>
      </c>
      <c r="AL8" s="178">
        <f t="shared" si="1"/>
        <v>1147.48</v>
      </c>
      <c r="AM8" s="177">
        <f t="shared" si="1"/>
        <v>0</v>
      </c>
      <c r="AN8" s="178">
        <f t="shared" si="1"/>
        <v>604.37</v>
      </c>
      <c r="AO8" s="177">
        <f t="shared" si="1"/>
        <v>0</v>
      </c>
      <c r="AP8" s="178">
        <f t="shared" si="1"/>
        <v>929.88</v>
      </c>
      <c r="AQ8" s="177">
        <f t="shared" si="1"/>
        <v>0</v>
      </c>
      <c r="AR8" s="178">
        <f t="shared" si="1"/>
        <v>667.61</v>
      </c>
      <c r="AS8" s="177">
        <f t="shared" si="1"/>
        <v>0</v>
      </c>
      <c r="AT8" s="178">
        <f t="shared" si="1"/>
        <v>729.15</v>
      </c>
      <c r="AU8" s="177">
        <f t="shared" si="1"/>
        <v>0</v>
      </c>
      <c r="AV8" s="178">
        <f t="shared" si="1"/>
        <v>615.4</v>
      </c>
      <c r="AW8" s="177">
        <f t="shared" si="1"/>
        <v>0</v>
      </c>
      <c r="AX8" s="178">
        <f t="shared" si="1"/>
        <v>907.88</v>
      </c>
      <c r="AY8" s="177">
        <f t="shared" si="1"/>
        <v>0</v>
      </c>
      <c r="AZ8" s="178">
        <f t="shared" si="1"/>
        <v>454.68</v>
      </c>
      <c r="BA8" s="177">
        <f t="shared" si="1"/>
        <v>0</v>
      </c>
      <c r="BB8" s="178">
        <f t="shared" si="1"/>
        <v>786.85</v>
      </c>
      <c r="BC8" s="177">
        <f t="shared" si="1"/>
        <v>0</v>
      </c>
      <c r="BD8" s="178">
        <f t="shared" si="1"/>
        <v>858.09</v>
      </c>
      <c r="BE8" s="177">
        <f t="shared" si="1"/>
        <v>0</v>
      </c>
      <c r="BF8" s="178">
        <f t="shared" si="1"/>
        <v>595.32000000000005</v>
      </c>
      <c r="BG8" s="177">
        <f t="shared" si="1"/>
        <v>0</v>
      </c>
      <c r="BH8" s="178">
        <f t="shared" si="1"/>
        <v>625.41</v>
      </c>
      <c r="BI8" s="177">
        <f t="shared" si="1"/>
        <v>0</v>
      </c>
      <c r="BJ8" s="178">
        <f t="shared" si="1"/>
        <v>595.32000000000005</v>
      </c>
      <c r="BK8" s="177">
        <f t="shared" si="1"/>
        <v>0</v>
      </c>
      <c r="BL8" s="178">
        <f t="shared" si="1"/>
        <v>104.15</v>
      </c>
    </row>
    <row r="9" spans="1:64" ht="15" thickBot="1" x14ac:dyDescent="0.25">
      <c r="A9" s="155">
        <f>ROW()</f>
        <v>9</v>
      </c>
      <c r="C9" s="170"/>
      <c r="E9" s="170"/>
      <c r="G9" s="170"/>
      <c r="I9" s="170"/>
      <c r="K9" s="170"/>
      <c r="M9" s="170"/>
      <c r="O9" s="170"/>
      <c r="Q9" s="170"/>
      <c r="S9" s="170"/>
      <c r="U9" s="170"/>
      <c r="W9" s="170"/>
      <c r="Y9" s="170"/>
      <c r="AA9" s="170"/>
      <c r="AC9" s="170"/>
      <c r="AE9" s="170"/>
      <c r="AG9" s="170"/>
      <c r="AI9" s="170"/>
      <c r="AK9" s="170"/>
      <c r="AM9" s="170"/>
      <c r="AO9" s="170"/>
      <c r="AQ9" s="170"/>
      <c r="AS9" s="170"/>
      <c r="AU9" s="170"/>
      <c r="AW9" s="170"/>
      <c r="AY9" s="170"/>
      <c r="BA9" s="170"/>
      <c r="BC9" s="170"/>
      <c r="BE9" s="170"/>
      <c r="BG9" s="170"/>
      <c r="BI9" s="170"/>
      <c r="BK9" s="170"/>
    </row>
    <row r="10" spans="1:64" ht="15" thickBot="1" x14ac:dyDescent="0.25">
      <c r="A10" s="155">
        <f>ROW()</f>
        <v>10</v>
      </c>
      <c r="B10" s="169" t="s">
        <v>474</v>
      </c>
      <c r="C10" s="170"/>
      <c r="E10" s="170"/>
      <c r="G10" s="170"/>
      <c r="I10" s="170"/>
      <c r="K10" s="170"/>
      <c r="M10" s="170"/>
      <c r="O10" s="170"/>
      <c r="Q10" s="170"/>
      <c r="S10" s="170"/>
      <c r="U10" s="170"/>
      <c r="W10" s="170"/>
      <c r="Y10" s="170"/>
      <c r="AA10" s="170"/>
      <c r="AC10" s="170"/>
      <c r="AE10" s="170"/>
      <c r="AG10" s="170"/>
      <c r="AI10" s="170"/>
      <c r="AK10" s="170"/>
      <c r="AM10" s="170"/>
      <c r="AO10" s="170"/>
      <c r="AQ10" s="170"/>
      <c r="AS10" s="170"/>
      <c r="AU10" s="170"/>
      <c r="AW10" s="170"/>
      <c r="AY10" s="170"/>
      <c r="BA10" s="170"/>
      <c r="BC10" s="170"/>
      <c r="BE10" s="170"/>
      <c r="BG10" s="170"/>
      <c r="BI10" s="170"/>
      <c r="BK10" s="170"/>
    </row>
    <row r="11" spans="1:64" x14ac:dyDescent="0.2">
      <c r="A11" s="155">
        <f>ROW()</f>
        <v>11</v>
      </c>
      <c r="B11" s="179" t="s">
        <v>475</v>
      </c>
      <c r="C11" s="172">
        <v>0</v>
      </c>
      <c r="D11" s="173">
        <v>0</v>
      </c>
      <c r="E11" s="172">
        <v>0</v>
      </c>
      <c r="F11" s="173">
        <v>0</v>
      </c>
      <c r="G11" s="172">
        <v>0</v>
      </c>
      <c r="H11" s="173">
        <v>0</v>
      </c>
      <c r="I11" s="172">
        <v>0</v>
      </c>
      <c r="J11" s="173">
        <v>0</v>
      </c>
      <c r="K11" s="172">
        <v>0</v>
      </c>
      <c r="L11" s="173">
        <v>0</v>
      </c>
      <c r="M11" s="172">
        <v>0</v>
      </c>
      <c r="N11" s="173">
        <v>0</v>
      </c>
      <c r="O11" s="172">
        <v>0</v>
      </c>
      <c r="P11" s="173">
        <v>0</v>
      </c>
      <c r="Q11" s="172">
        <v>0</v>
      </c>
      <c r="R11" s="173">
        <v>0</v>
      </c>
      <c r="S11" s="172">
        <v>0</v>
      </c>
      <c r="T11" s="173">
        <v>0</v>
      </c>
      <c r="U11" s="172">
        <v>0</v>
      </c>
      <c r="V11" s="173">
        <v>0</v>
      </c>
      <c r="W11" s="172">
        <v>0</v>
      </c>
      <c r="X11" s="173">
        <v>0</v>
      </c>
      <c r="Y11" s="172">
        <v>0</v>
      </c>
      <c r="Z11" s="173">
        <v>0</v>
      </c>
      <c r="AA11" s="172">
        <v>0</v>
      </c>
      <c r="AB11" s="173">
        <v>0</v>
      </c>
      <c r="AC11" s="172">
        <v>0</v>
      </c>
      <c r="AD11" s="173">
        <v>0</v>
      </c>
      <c r="AE11" s="172">
        <v>0</v>
      </c>
      <c r="AF11" s="173">
        <v>0</v>
      </c>
      <c r="AG11" s="172">
        <v>0</v>
      </c>
      <c r="AH11" s="173">
        <v>0</v>
      </c>
      <c r="AI11" s="172">
        <v>0</v>
      </c>
      <c r="AJ11" s="173">
        <v>0</v>
      </c>
      <c r="AK11" s="172">
        <v>0</v>
      </c>
      <c r="AL11" s="173">
        <v>0</v>
      </c>
      <c r="AM11" s="172">
        <v>0</v>
      </c>
      <c r="AN11" s="173">
        <v>0</v>
      </c>
      <c r="AO11" s="172">
        <v>0</v>
      </c>
      <c r="AP11" s="173">
        <v>0</v>
      </c>
      <c r="AQ11" s="172">
        <v>0</v>
      </c>
      <c r="AR11" s="173">
        <v>0</v>
      </c>
      <c r="AS11" s="172">
        <v>0</v>
      </c>
      <c r="AT11" s="173">
        <v>0</v>
      </c>
      <c r="AU11" s="172">
        <v>0</v>
      </c>
      <c r="AV11" s="173">
        <v>0</v>
      </c>
      <c r="AW11" s="172">
        <v>0</v>
      </c>
      <c r="AX11" s="173">
        <v>0</v>
      </c>
      <c r="AY11" s="172">
        <v>0</v>
      </c>
      <c r="AZ11" s="173">
        <v>0</v>
      </c>
      <c r="BA11" s="172">
        <v>0</v>
      </c>
      <c r="BB11" s="173">
        <v>0</v>
      </c>
      <c r="BC11" s="172">
        <v>0</v>
      </c>
      <c r="BD11" s="173">
        <v>0</v>
      </c>
      <c r="BE11" s="172">
        <v>0</v>
      </c>
      <c r="BF11" s="173">
        <v>0</v>
      </c>
      <c r="BG11" s="172">
        <v>0</v>
      </c>
      <c r="BH11" s="173">
        <v>0</v>
      </c>
      <c r="BI11" s="172">
        <v>0</v>
      </c>
      <c r="BJ11" s="173">
        <v>0</v>
      </c>
      <c r="BK11" s="172">
        <v>0</v>
      </c>
      <c r="BL11" s="173">
        <v>0</v>
      </c>
    </row>
    <row r="12" spans="1:64" x14ac:dyDescent="0.2">
      <c r="A12" s="155">
        <f>ROW()</f>
        <v>12</v>
      </c>
      <c r="B12" s="180" t="s">
        <v>476</v>
      </c>
      <c r="C12" s="181">
        <v>0</v>
      </c>
      <c r="D12" s="182">
        <v>0</v>
      </c>
      <c r="E12" s="181">
        <v>0</v>
      </c>
      <c r="F12" s="182">
        <v>0</v>
      </c>
      <c r="G12" s="181">
        <v>0</v>
      </c>
      <c r="H12" s="182">
        <v>0</v>
      </c>
      <c r="I12" s="181">
        <v>0</v>
      </c>
      <c r="J12" s="182">
        <v>0</v>
      </c>
      <c r="K12" s="181">
        <v>0</v>
      </c>
      <c r="L12" s="182">
        <v>0</v>
      </c>
      <c r="M12" s="181">
        <v>0</v>
      </c>
      <c r="N12" s="182">
        <v>0</v>
      </c>
      <c r="O12" s="181">
        <v>0</v>
      </c>
      <c r="P12" s="182">
        <v>0</v>
      </c>
      <c r="Q12" s="181">
        <v>0</v>
      </c>
      <c r="R12" s="182">
        <v>0</v>
      </c>
      <c r="S12" s="181">
        <v>0</v>
      </c>
      <c r="T12" s="182">
        <v>0</v>
      </c>
      <c r="U12" s="181">
        <v>0</v>
      </c>
      <c r="V12" s="182">
        <v>0</v>
      </c>
      <c r="W12" s="181">
        <v>0</v>
      </c>
      <c r="X12" s="182">
        <v>0</v>
      </c>
      <c r="Y12" s="181">
        <v>0</v>
      </c>
      <c r="Z12" s="182">
        <v>0</v>
      </c>
      <c r="AA12" s="181">
        <v>0</v>
      </c>
      <c r="AB12" s="182">
        <v>0</v>
      </c>
      <c r="AC12" s="181">
        <v>0</v>
      </c>
      <c r="AD12" s="182">
        <v>0</v>
      </c>
      <c r="AE12" s="181">
        <v>0</v>
      </c>
      <c r="AF12" s="182">
        <v>0</v>
      </c>
      <c r="AG12" s="181">
        <v>0</v>
      </c>
      <c r="AH12" s="182">
        <v>0</v>
      </c>
      <c r="AI12" s="181">
        <v>0</v>
      </c>
      <c r="AJ12" s="182">
        <v>0</v>
      </c>
      <c r="AK12" s="181">
        <v>0</v>
      </c>
      <c r="AL12" s="182">
        <v>0</v>
      </c>
      <c r="AM12" s="181">
        <v>0</v>
      </c>
      <c r="AN12" s="182">
        <v>0</v>
      </c>
      <c r="AO12" s="181">
        <v>0</v>
      </c>
      <c r="AP12" s="182">
        <v>0</v>
      </c>
      <c r="AQ12" s="181">
        <v>0</v>
      </c>
      <c r="AR12" s="182">
        <v>0</v>
      </c>
      <c r="AS12" s="181">
        <v>0</v>
      </c>
      <c r="AT12" s="182">
        <v>0</v>
      </c>
      <c r="AU12" s="181">
        <v>0</v>
      </c>
      <c r="AV12" s="182">
        <v>0</v>
      </c>
      <c r="AW12" s="181">
        <v>0</v>
      </c>
      <c r="AX12" s="182">
        <v>0</v>
      </c>
      <c r="AY12" s="181">
        <v>0</v>
      </c>
      <c r="AZ12" s="182">
        <v>0</v>
      </c>
      <c r="BA12" s="181">
        <v>0</v>
      </c>
      <c r="BB12" s="182">
        <v>0</v>
      </c>
      <c r="BC12" s="181">
        <v>0</v>
      </c>
      <c r="BD12" s="182">
        <v>0</v>
      </c>
      <c r="BE12" s="181">
        <v>0</v>
      </c>
      <c r="BF12" s="182">
        <v>0</v>
      </c>
      <c r="BG12" s="181">
        <v>0</v>
      </c>
      <c r="BH12" s="182">
        <v>0</v>
      </c>
      <c r="BI12" s="181">
        <v>0</v>
      </c>
      <c r="BJ12" s="182">
        <v>0</v>
      </c>
      <c r="BK12" s="181">
        <v>0</v>
      </c>
      <c r="BL12" s="182">
        <v>0</v>
      </c>
    </row>
    <row r="13" spans="1:64" x14ac:dyDescent="0.2">
      <c r="A13" s="155">
        <f>ROW()</f>
        <v>13</v>
      </c>
      <c r="B13" s="180" t="s">
        <v>477</v>
      </c>
      <c r="C13" s="181">
        <v>0</v>
      </c>
      <c r="D13" s="182">
        <v>0</v>
      </c>
      <c r="E13" s="181">
        <v>0</v>
      </c>
      <c r="F13" s="182">
        <v>0</v>
      </c>
      <c r="G13" s="181">
        <v>0</v>
      </c>
      <c r="H13" s="182">
        <v>0</v>
      </c>
      <c r="I13" s="181">
        <v>0</v>
      </c>
      <c r="J13" s="182">
        <v>0</v>
      </c>
      <c r="K13" s="181">
        <v>0</v>
      </c>
      <c r="L13" s="182">
        <v>0</v>
      </c>
      <c r="M13" s="181">
        <v>0</v>
      </c>
      <c r="N13" s="182">
        <v>0</v>
      </c>
      <c r="O13" s="181">
        <v>0</v>
      </c>
      <c r="P13" s="182">
        <v>0</v>
      </c>
      <c r="Q13" s="181">
        <v>0</v>
      </c>
      <c r="R13" s="182">
        <v>0</v>
      </c>
      <c r="S13" s="181">
        <v>0</v>
      </c>
      <c r="T13" s="182">
        <v>0</v>
      </c>
      <c r="U13" s="181">
        <v>0</v>
      </c>
      <c r="V13" s="182">
        <v>0</v>
      </c>
      <c r="W13" s="181">
        <v>0</v>
      </c>
      <c r="X13" s="182">
        <v>0</v>
      </c>
      <c r="Y13" s="181">
        <v>0</v>
      </c>
      <c r="Z13" s="182">
        <v>0</v>
      </c>
      <c r="AA13" s="181">
        <v>0</v>
      </c>
      <c r="AB13" s="182">
        <v>0</v>
      </c>
      <c r="AC13" s="181">
        <v>0</v>
      </c>
      <c r="AD13" s="182">
        <v>0</v>
      </c>
      <c r="AE13" s="181">
        <v>0</v>
      </c>
      <c r="AF13" s="182">
        <v>0</v>
      </c>
      <c r="AG13" s="181">
        <v>0</v>
      </c>
      <c r="AH13" s="182">
        <v>0</v>
      </c>
      <c r="AI13" s="181">
        <v>0</v>
      </c>
      <c r="AJ13" s="182">
        <v>0</v>
      </c>
      <c r="AK13" s="181">
        <v>0</v>
      </c>
      <c r="AL13" s="182">
        <v>0</v>
      </c>
      <c r="AM13" s="181">
        <v>0</v>
      </c>
      <c r="AN13" s="182">
        <v>0</v>
      </c>
      <c r="AO13" s="181">
        <v>0</v>
      </c>
      <c r="AP13" s="182">
        <v>0</v>
      </c>
      <c r="AQ13" s="181">
        <v>0</v>
      </c>
      <c r="AR13" s="182">
        <v>0</v>
      </c>
      <c r="AS13" s="181">
        <v>0</v>
      </c>
      <c r="AT13" s="182">
        <v>0</v>
      </c>
      <c r="AU13" s="181">
        <v>0</v>
      </c>
      <c r="AV13" s="182">
        <v>0</v>
      </c>
      <c r="AW13" s="181">
        <v>0</v>
      </c>
      <c r="AX13" s="182">
        <v>0</v>
      </c>
      <c r="AY13" s="181">
        <v>0</v>
      </c>
      <c r="AZ13" s="182">
        <v>0</v>
      </c>
      <c r="BA13" s="181">
        <v>0</v>
      </c>
      <c r="BB13" s="182">
        <v>0</v>
      </c>
      <c r="BC13" s="181">
        <v>0</v>
      </c>
      <c r="BD13" s="182">
        <v>0</v>
      </c>
      <c r="BE13" s="181">
        <v>0</v>
      </c>
      <c r="BF13" s="182">
        <v>0</v>
      </c>
      <c r="BG13" s="181">
        <v>0</v>
      </c>
      <c r="BH13" s="182">
        <v>0</v>
      </c>
      <c r="BI13" s="181">
        <v>0</v>
      </c>
      <c r="BJ13" s="182">
        <v>0</v>
      </c>
      <c r="BK13" s="181">
        <v>0</v>
      </c>
      <c r="BL13" s="182">
        <v>0</v>
      </c>
    </row>
    <row r="14" spans="1:64" ht="15" thickBot="1" x14ac:dyDescent="0.25">
      <c r="A14" s="155">
        <f>ROW()</f>
        <v>14</v>
      </c>
      <c r="B14" s="183" t="s">
        <v>478</v>
      </c>
      <c r="C14" s="175">
        <v>0</v>
      </c>
      <c r="D14" s="176">
        <v>0</v>
      </c>
      <c r="E14" s="175">
        <v>0</v>
      </c>
      <c r="F14" s="176">
        <v>0</v>
      </c>
      <c r="G14" s="175">
        <v>0</v>
      </c>
      <c r="H14" s="176">
        <v>0</v>
      </c>
      <c r="I14" s="175">
        <v>0</v>
      </c>
      <c r="J14" s="176">
        <v>0</v>
      </c>
      <c r="K14" s="175">
        <v>0</v>
      </c>
      <c r="L14" s="176">
        <v>0</v>
      </c>
      <c r="M14" s="175">
        <v>0</v>
      </c>
      <c r="N14" s="176">
        <v>0</v>
      </c>
      <c r="O14" s="175">
        <v>0</v>
      </c>
      <c r="P14" s="176">
        <v>0</v>
      </c>
      <c r="Q14" s="175">
        <v>0</v>
      </c>
      <c r="R14" s="176">
        <v>0</v>
      </c>
      <c r="S14" s="175">
        <v>0</v>
      </c>
      <c r="T14" s="176">
        <v>0</v>
      </c>
      <c r="U14" s="175">
        <v>0</v>
      </c>
      <c r="V14" s="176">
        <v>0</v>
      </c>
      <c r="W14" s="175">
        <v>0</v>
      </c>
      <c r="X14" s="176">
        <v>0</v>
      </c>
      <c r="Y14" s="175">
        <v>0</v>
      </c>
      <c r="Z14" s="176">
        <v>0</v>
      </c>
      <c r="AA14" s="175">
        <v>0</v>
      </c>
      <c r="AB14" s="176">
        <v>0</v>
      </c>
      <c r="AC14" s="175">
        <v>0</v>
      </c>
      <c r="AD14" s="176">
        <v>0</v>
      </c>
      <c r="AE14" s="175">
        <v>0</v>
      </c>
      <c r="AF14" s="176">
        <v>0</v>
      </c>
      <c r="AG14" s="175">
        <v>0</v>
      </c>
      <c r="AH14" s="176">
        <v>0</v>
      </c>
      <c r="AI14" s="175">
        <v>0</v>
      </c>
      <c r="AJ14" s="176">
        <v>0</v>
      </c>
      <c r="AK14" s="175">
        <v>0</v>
      </c>
      <c r="AL14" s="176">
        <v>0</v>
      </c>
      <c r="AM14" s="175">
        <v>0</v>
      </c>
      <c r="AN14" s="176">
        <v>0</v>
      </c>
      <c r="AO14" s="175">
        <v>0</v>
      </c>
      <c r="AP14" s="176">
        <v>0</v>
      </c>
      <c r="AQ14" s="175">
        <v>0</v>
      </c>
      <c r="AR14" s="176">
        <v>0</v>
      </c>
      <c r="AS14" s="175">
        <v>0</v>
      </c>
      <c r="AT14" s="176">
        <v>0</v>
      </c>
      <c r="AU14" s="175">
        <v>0</v>
      </c>
      <c r="AV14" s="176">
        <v>0</v>
      </c>
      <c r="AW14" s="175">
        <v>0</v>
      </c>
      <c r="AX14" s="176">
        <v>0</v>
      </c>
      <c r="AY14" s="175">
        <v>0</v>
      </c>
      <c r="AZ14" s="176">
        <v>0</v>
      </c>
      <c r="BA14" s="175">
        <v>0</v>
      </c>
      <c r="BB14" s="176">
        <v>0</v>
      </c>
      <c r="BC14" s="175">
        <v>0</v>
      </c>
      <c r="BD14" s="176">
        <v>0</v>
      </c>
      <c r="BE14" s="175">
        <v>0</v>
      </c>
      <c r="BF14" s="176">
        <v>0</v>
      </c>
      <c r="BG14" s="175">
        <v>0</v>
      </c>
      <c r="BH14" s="176">
        <v>0</v>
      </c>
      <c r="BI14" s="175">
        <v>0</v>
      </c>
      <c r="BJ14" s="176">
        <v>0</v>
      </c>
      <c r="BK14" s="175">
        <v>0</v>
      </c>
      <c r="BL14" s="176">
        <v>0</v>
      </c>
    </row>
    <row r="15" spans="1:64" ht="15" thickBot="1" x14ac:dyDescent="0.25">
      <c r="A15" s="155">
        <f>ROW()</f>
        <v>15</v>
      </c>
      <c r="B15" s="169" t="s">
        <v>222</v>
      </c>
      <c r="C15" s="177">
        <f t="shared" ref="C15:BL15" si="2">SUM(C11:C14)</f>
        <v>0</v>
      </c>
      <c r="D15" s="178">
        <f t="shared" si="2"/>
        <v>0</v>
      </c>
      <c r="E15" s="177">
        <f t="shared" si="2"/>
        <v>0</v>
      </c>
      <c r="F15" s="178">
        <f t="shared" si="2"/>
        <v>0</v>
      </c>
      <c r="G15" s="177">
        <f t="shared" si="2"/>
        <v>0</v>
      </c>
      <c r="H15" s="178">
        <f t="shared" si="2"/>
        <v>0</v>
      </c>
      <c r="I15" s="177">
        <f t="shared" si="2"/>
        <v>0</v>
      </c>
      <c r="J15" s="178">
        <f t="shared" si="2"/>
        <v>0</v>
      </c>
      <c r="K15" s="177">
        <f t="shared" si="2"/>
        <v>0</v>
      </c>
      <c r="L15" s="178">
        <f t="shared" si="2"/>
        <v>0</v>
      </c>
      <c r="M15" s="177">
        <f t="shared" si="2"/>
        <v>0</v>
      </c>
      <c r="N15" s="178">
        <f t="shared" si="2"/>
        <v>0</v>
      </c>
      <c r="O15" s="177">
        <f t="shared" si="2"/>
        <v>0</v>
      </c>
      <c r="P15" s="178">
        <f t="shared" si="2"/>
        <v>0</v>
      </c>
      <c r="Q15" s="177">
        <f t="shared" si="2"/>
        <v>0</v>
      </c>
      <c r="R15" s="178">
        <f t="shared" si="2"/>
        <v>0</v>
      </c>
      <c r="S15" s="177">
        <f t="shared" si="2"/>
        <v>0</v>
      </c>
      <c r="T15" s="178">
        <f t="shared" si="2"/>
        <v>0</v>
      </c>
      <c r="U15" s="177">
        <f t="shared" si="2"/>
        <v>0</v>
      </c>
      <c r="V15" s="178">
        <f t="shared" si="2"/>
        <v>0</v>
      </c>
      <c r="W15" s="177">
        <f t="shared" si="2"/>
        <v>0</v>
      </c>
      <c r="X15" s="178">
        <f t="shared" si="2"/>
        <v>0</v>
      </c>
      <c r="Y15" s="177">
        <f t="shared" si="2"/>
        <v>0</v>
      </c>
      <c r="Z15" s="178">
        <f t="shared" si="2"/>
        <v>0</v>
      </c>
      <c r="AA15" s="177">
        <f t="shared" si="2"/>
        <v>0</v>
      </c>
      <c r="AB15" s="178">
        <f t="shared" si="2"/>
        <v>0</v>
      </c>
      <c r="AC15" s="177">
        <f t="shared" si="2"/>
        <v>0</v>
      </c>
      <c r="AD15" s="178">
        <f t="shared" si="2"/>
        <v>0</v>
      </c>
      <c r="AE15" s="177">
        <f t="shared" si="2"/>
        <v>0</v>
      </c>
      <c r="AF15" s="178">
        <f t="shared" si="2"/>
        <v>0</v>
      </c>
      <c r="AG15" s="177">
        <f t="shared" si="2"/>
        <v>0</v>
      </c>
      <c r="AH15" s="178">
        <f t="shared" si="2"/>
        <v>0</v>
      </c>
      <c r="AI15" s="177">
        <f t="shared" si="2"/>
        <v>0</v>
      </c>
      <c r="AJ15" s="178">
        <f t="shared" si="2"/>
        <v>0</v>
      </c>
      <c r="AK15" s="177">
        <f t="shared" si="2"/>
        <v>0</v>
      </c>
      <c r="AL15" s="178">
        <f t="shared" si="2"/>
        <v>0</v>
      </c>
      <c r="AM15" s="177">
        <f t="shared" si="2"/>
        <v>0</v>
      </c>
      <c r="AN15" s="178">
        <f t="shared" si="2"/>
        <v>0</v>
      </c>
      <c r="AO15" s="177">
        <f t="shared" si="2"/>
        <v>0</v>
      </c>
      <c r="AP15" s="178">
        <f t="shared" si="2"/>
        <v>0</v>
      </c>
      <c r="AQ15" s="177">
        <f t="shared" si="2"/>
        <v>0</v>
      </c>
      <c r="AR15" s="178">
        <f t="shared" si="2"/>
        <v>0</v>
      </c>
      <c r="AS15" s="177">
        <f t="shared" si="2"/>
        <v>0</v>
      </c>
      <c r="AT15" s="178">
        <f t="shared" si="2"/>
        <v>0</v>
      </c>
      <c r="AU15" s="177">
        <f t="shared" si="2"/>
        <v>0</v>
      </c>
      <c r="AV15" s="178">
        <f t="shared" si="2"/>
        <v>0</v>
      </c>
      <c r="AW15" s="177">
        <f t="shared" si="2"/>
        <v>0</v>
      </c>
      <c r="AX15" s="178">
        <f t="shared" si="2"/>
        <v>0</v>
      </c>
      <c r="AY15" s="177">
        <f t="shared" si="2"/>
        <v>0</v>
      </c>
      <c r="AZ15" s="178">
        <f t="shared" si="2"/>
        <v>0</v>
      </c>
      <c r="BA15" s="177">
        <f t="shared" si="2"/>
        <v>0</v>
      </c>
      <c r="BB15" s="178">
        <f t="shared" si="2"/>
        <v>0</v>
      </c>
      <c r="BC15" s="177">
        <f t="shared" si="2"/>
        <v>0</v>
      </c>
      <c r="BD15" s="178">
        <f t="shared" si="2"/>
        <v>0</v>
      </c>
      <c r="BE15" s="177">
        <f t="shared" si="2"/>
        <v>0</v>
      </c>
      <c r="BF15" s="178">
        <f t="shared" si="2"/>
        <v>0</v>
      </c>
      <c r="BG15" s="177">
        <f t="shared" si="2"/>
        <v>0</v>
      </c>
      <c r="BH15" s="178">
        <f t="shared" si="2"/>
        <v>0</v>
      </c>
      <c r="BI15" s="177">
        <f t="shared" si="2"/>
        <v>0</v>
      </c>
      <c r="BJ15" s="178">
        <f t="shared" si="2"/>
        <v>0</v>
      </c>
      <c r="BK15" s="177">
        <f t="shared" si="2"/>
        <v>0</v>
      </c>
      <c r="BL15" s="178">
        <f t="shared" si="2"/>
        <v>0</v>
      </c>
    </row>
    <row r="16" spans="1:64" ht="15" thickBot="1" x14ac:dyDescent="0.25">
      <c r="A16" s="155">
        <f>ROW()</f>
        <v>16</v>
      </c>
      <c r="C16" s="170"/>
      <c r="E16" s="170"/>
      <c r="G16" s="170"/>
      <c r="I16" s="170"/>
      <c r="K16" s="170"/>
      <c r="M16" s="170"/>
      <c r="O16" s="170"/>
      <c r="Q16" s="170"/>
      <c r="S16" s="170"/>
      <c r="U16" s="170"/>
      <c r="W16" s="170"/>
      <c r="Y16" s="170"/>
      <c r="AA16" s="170"/>
      <c r="AC16" s="170"/>
      <c r="AE16" s="170"/>
      <c r="AG16" s="170"/>
      <c r="AI16" s="170"/>
      <c r="AK16" s="170"/>
      <c r="AM16" s="170"/>
      <c r="AO16" s="170"/>
      <c r="AQ16" s="170"/>
      <c r="AS16" s="170"/>
      <c r="AU16" s="170"/>
      <c r="AW16" s="170"/>
      <c r="AY16" s="170"/>
      <c r="BA16" s="170"/>
      <c r="BC16" s="170"/>
      <c r="BE16" s="170"/>
      <c r="BG16" s="170"/>
      <c r="BI16" s="170"/>
      <c r="BK16" s="170"/>
    </row>
    <row r="17" spans="1:64" ht="15" thickBot="1" x14ac:dyDescent="0.25">
      <c r="A17" s="155">
        <f>ROW()</f>
        <v>17</v>
      </c>
      <c r="B17" s="184" t="s">
        <v>479</v>
      </c>
      <c r="C17" s="1315" t="s">
        <v>15</v>
      </c>
      <c r="D17" s="1316"/>
      <c r="E17" s="1315" t="s">
        <v>15</v>
      </c>
      <c r="F17" s="1316"/>
      <c r="G17" s="1315" t="s">
        <v>15</v>
      </c>
      <c r="H17" s="1316"/>
      <c r="I17" s="1315" t="s">
        <v>15</v>
      </c>
      <c r="J17" s="1316"/>
      <c r="K17" s="1315" t="s">
        <v>15</v>
      </c>
      <c r="L17" s="1316"/>
      <c r="M17" s="1315" t="s">
        <v>15</v>
      </c>
      <c r="N17" s="1316"/>
      <c r="O17" s="1315" t="s">
        <v>15</v>
      </c>
      <c r="P17" s="1316"/>
      <c r="Q17" s="1315" t="s">
        <v>15</v>
      </c>
      <c r="R17" s="1316"/>
      <c r="S17" s="1315" t="s">
        <v>15</v>
      </c>
      <c r="T17" s="1316"/>
      <c r="U17" s="1315" t="s">
        <v>15</v>
      </c>
      <c r="V17" s="1316"/>
      <c r="W17" s="1315" t="s">
        <v>15</v>
      </c>
      <c r="X17" s="1316"/>
      <c r="Y17" s="1315" t="s">
        <v>15</v>
      </c>
      <c r="Z17" s="1316"/>
      <c r="AA17" s="1315" t="s">
        <v>15</v>
      </c>
      <c r="AB17" s="1316"/>
      <c r="AC17" s="1315" t="s">
        <v>15</v>
      </c>
      <c r="AD17" s="1316"/>
      <c r="AE17" s="1315" t="s">
        <v>15</v>
      </c>
      <c r="AF17" s="1316"/>
      <c r="AG17" s="1315" t="s">
        <v>15</v>
      </c>
      <c r="AH17" s="1316"/>
      <c r="AI17" s="1315" t="s">
        <v>15</v>
      </c>
      <c r="AJ17" s="1316"/>
      <c r="AK17" s="1315" t="s">
        <v>15</v>
      </c>
      <c r="AL17" s="1316"/>
      <c r="AM17" s="1315" t="s">
        <v>15</v>
      </c>
      <c r="AN17" s="1316"/>
      <c r="AO17" s="1315" t="s">
        <v>15</v>
      </c>
      <c r="AP17" s="1316"/>
      <c r="AQ17" s="1315" t="s">
        <v>15</v>
      </c>
      <c r="AR17" s="1316"/>
      <c r="AS17" s="1315" t="s">
        <v>15</v>
      </c>
      <c r="AT17" s="1316"/>
      <c r="AU17" s="1315" t="s">
        <v>15</v>
      </c>
      <c r="AV17" s="1316"/>
      <c r="AW17" s="1315" t="s">
        <v>15</v>
      </c>
      <c r="AX17" s="1316"/>
      <c r="AY17" s="1315" t="s">
        <v>15</v>
      </c>
      <c r="AZ17" s="1316"/>
      <c r="BA17" s="1315" t="s">
        <v>15</v>
      </c>
      <c r="BB17" s="1316"/>
      <c r="BC17" s="1315" t="s">
        <v>15</v>
      </c>
      <c r="BD17" s="1316"/>
      <c r="BE17" s="1315" t="s">
        <v>15</v>
      </c>
      <c r="BF17" s="1316"/>
      <c r="BG17" s="1315" t="s">
        <v>15</v>
      </c>
      <c r="BH17" s="1316"/>
      <c r="BI17" s="1315" t="s">
        <v>15</v>
      </c>
      <c r="BJ17" s="1316"/>
      <c r="BK17" s="1315" t="s">
        <v>15</v>
      </c>
      <c r="BL17" s="1316"/>
    </row>
    <row r="18" spans="1:64" x14ac:dyDescent="0.2">
      <c r="A18" s="155">
        <f>ROW()</f>
        <v>18</v>
      </c>
      <c r="B18" s="179" t="s">
        <v>480</v>
      </c>
      <c r="C18" s="172">
        <v>0</v>
      </c>
      <c r="D18" s="173">
        <v>0</v>
      </c>
      <c r="E18" s="172">
        <v>0</v>
      </c>
      <c r="F18" s="173">
        <v>0</v>
      </c>
      <c r="G18" s="172">
        <v>0</v>
      </c>
      <c r="H18" s="173">
        <v>0</v>
      </c>
      <c r="I18" s="172">
        <v>0</v>
      </c>
      <c r="J18" s="173">
        <v>0</v>
      </c>
      <c r="K18" s="172">
        <v>0</v>
      </c>
      <c r="L18" s="173">
        <v>0</v>
      </c>
      <c r="M18" s="172">
        <v>0</v>
      </c>
      <c r="N18" s="173">
        <v>0</v>
      </c>
      <c r="O18" s="172">
        <v>0</v>
      </c>
      <c r="P18" s="173">
        <v>0</v>
      </c>
      <c r="Q18" s="172">
        <v>0</v>
      </c>
      <c r="R18" s="173">
        <v>0</v>
      </c>
      <c r="S18" s="172">
        <v>0</v>
      </c>
      <c r="T18" s="173">
        <v>0</v>
      </c>
      <c r="U18" s="172">
        <v>0</v>
      </c>
      <c r="V18" s="173">
        <v>0</v>
      </c>
      <c r="W18" s="172">
        <v>0</v>
      </c>
      <c r="X18" s="173">
        <v>0</v>
      </c>
      <c r="Y18" s="172">
        <v>0</v>
      </c>
      <c r="Z18" s="173">
        <v>0</v>
      </c>
      <c r="AA18" s="172">
        <v>0</v>
      </c>
      <c r="AB18" s="173">
        <v>0</v>
      </c>
      <c r="AC18" s="172">
        <v>0</v>
      </c>
      <c r="AD18" s="173">
        <v>0</v>
      </c>
      <c r="AE18" s="172">
        <v>0</v>
      </c>
      <c r="AF18" s="173">
        <v>0</v>
      </c>
      <c r="AG18" s="172">
        <v>0</v>
      </c>
      <c r="AH18" s="173">
        <v>0</v>
      </c>
      <c r="AI18" s="172">
        <v>0</v>
      </c>
      <c r="AJ18" s="173">
        <v>0</v>
      </c>
      <c r="AK18" s="172">
        <v>0</v>
      </c>
      <c r="AL18" s="173">
        <v>0</v>
      </c>
      <c r="AM18" s="172">
        <v>0</v>
      </c>
      <c r="AN18" s="173">
        <v>0</v>
      </c>
      <c r="AO18" s="172">
        <v>0</v>
      </c>
      <c r="AP18" s="173">
        <v>0</v>
      </c>
      <c r="AQ18" s="172">
        <v>0</v>
      </c>
      <c r="AR18" s="173">
        <v>0</v>
      </c>
      <c r="AS18" s="172">
        <v>0</v>
      </c>
      <c r="AT18" s="173">
        <v>0</v>
      </c>
      <c r="AU18" s="172">
        <v>0</v>
      </c>
      <c r="AV18" s="173">
        <v>0</v>
      </c>
      <c r="AW18" s="172">
        <v>0</v>
      </c>
      <c r="AX18" s="173">
        <v>0</v>
      </c>
      <c r="AY18" s="172">
        <v>0</v>
      </c>
      <c r="AZ18" s="173">
        <v>0</v>
      </c>
      <c r="BA18" s="172">
        <v>0</v>
      </c>
      <c r="BB18" s="173">
        <v>0</v>
      </c>
      <c r="BC18" s="172">
        <v>0</v>
      </c>
      <c r="BD18" s="173">
        <v>0</v>
      </c>
      <c r="BE18" s="172">
        <v>0</v>
      </c>
      <c r="BF18" s="173">
        <v>0</v>
      </c>
      <c r="BG18" s="172">
        <v>0</v>
      </c>
      <c r="BH18" s="173">
        <v>0</v>
      </c>
      <c r="BI18" s="172">
        <v>0</v>
      </c>
      <c r="BJ18" s="173">
        <v>0</v>
      </c>
      <c r="BK18" s="172">
        <v>0</v>
      </c>
      <c r="BL18" s="173">
        <v>0</v>
      </c>
    </row>
    <row r="19" spans="1:64" x14ac:dyDescent="0.2">
      <c r="A19" s="155">
        <f>ROW()</f>
        <v>19</v>
      </c>
      <c r="B19" s="185" t="s">
        <v>481</v>
      </c>
      <c r="C19" s="186">
        <v>0</v>
      </c>
      <c r="D19" s="187">
        <v>0</v>
      </c>
      <c r="E19" s="186">
        <v>0</v>
      </c>
      <c r="F19" s="187">
        <v>0</v>
      </c>
      <c r="G19" s="186">
        <v>0</v>
      </c>
      <c r="H19" s="187">
        <v>0</v>
      </c>
      <c r="I19" s="186">
        <v>0</v>
      </c>
      <c r="J19" s="187">
        <v>0</v>
      </c>
      <c r="K19" s="186">
        <v>0</v>
      </c>
      <c r="L19" s="187">
        <v>0</v>
      </c>
      <c r="M19" s="186">
        <v>0</v>
      </c>
      <c r="N19" s="187">
        <v>0</v>
      </c>
      <c r="O19" s="186">
        <v>0</v>
      </c>
      <c r="P19" s="187">
        <v>0</v>
      </c>
      <c r="Q19" s="186">
        <v>0</v>
      </c>
      <c r="R19" s="187">
        <v>0</v>
      </c>
      <c r="S19" s="186">
        <v>0</v>
      </c>
      <c r="T19" s="187">
        <v>0</v>
      </c>
      <c r="U19" s="186">
        <v>0</v>
      </c>
      <c r="V19" s="187">
        <v>0</v>
      </c>
      <c r="W19" s="186">
        <v>0</v>
      </c>
      <c r="X19" s="187">
        <v>0</v>
      </c>
      <c r="Y19" s="186">
        <v>0</v>
      </c>
      <c r="Z19" s="187">
        <v>0</v>
      </c>
      <c r="AA19" s="186">
        <v>0</v>
      </c>
      <c r="AB19" s="187">
        <v>0</v>
      </c>
      <c r="AC19" s="186">
        <v>0</v>
      </c>
      <c r="AD19" s="187">
        <v>0</v>
      </c>
      <c r="AE19" s="186">
        <v>0</v>
      </c>
      <c r="AF19" s="187">
        <v>0</v>
      </c>
      <c r="AG19" s="186">
        <v>0</v>
      </c>
      <c r="AH19" s="187">
        <v>0</v>
      </c>
      <c r="AI19" s="186">
        <v>0</v>
      </c>
      <c r="AJ19" s="187">
        <v>0</v>
      </c>
      <c r="AK19" s="186">
        <v>0</v>
      </c>
      <c r="AL19" s="187">
        <v>0</v>
      </c>
      <c r="AM19" s="186">
        <v>0</v>
      </c>
      <c r="AN19" s="187">
        <v>0</v>
      </c>
      <c r="AO19" s="186">
        <v>0</v>
      </c>
      <c r="AP19" s="187">
        <v>0</v>
      </c>
      <c r="AQ19" s="186">
        <v>0</v>
      </c>
      <c r="AR19" s="187">
        <v>0</v>
      </c>
      <c r="AS19" s="186">
        <v>0</v>
      </c>
      <c r="AT19" s="187">
        <v>0</v>
      </c>
      <c r="AU19" s="186">
        <v>0</v>
      </c>
      <c r="AV19" s="187">
        <v>0</v>
      </c>
      <c r="AW19" s="186">
        <v>0</v>
      </c>
      <c r="AX19" s="187">
        <v>0</v>
      </c>
      <c r="AY19" s="186">
        <v>0</v>
      </c>
      <c r="AZ19" s="187">
        <v>0</v>
      </c>
      <c r="BA19" s="186">
        <v>0</v>
      </c>
      <c r="BB19" s="187">
        <v>0</v>
      </c>
      <c r="BC19" s="186">
        <v>0</v>
      </c>
      <c r="BD19" s="187">
        <v>0</v>
      </c>
      <c r="BE19" s="186">
        <v>0</v>
      </c>
      <c r="BF19" s="187">
        <v>0</v>
      </c>
      <c r="BG19" s="186">
        <v>0</v>
      </c>
      <c r="BH19" s="187">
        <v>0</v>
      </c>
      <c r="BI19" s="186">
        <v>0</v>
      </c>
      <c r="BJ19" s="187">
        <v>0</v>
      </c>
      <c r="BK19" s="186">
        <v>0</v>
      </c>
      <c r="BL19" s="187">
        <v>0</v>
      </c>
    </row>
    <row r="20" spans="1:64" x14ac:dyDescent="0.2">
      <c r="A20" s="155">
        <f>ROW()</f>
        <v>20</v>
      </c>
      <c r="B20" s="180" t="s">
        <v>482</v>
      </c>
      <c r="C20" s="181">
        <v>0</v>
      </c>
      <c r="D20" s="182">
        <v>0</v>
      </c>
      <c r="E20" s="181">
        <v>0</v>
      </c>
      <c r="F20" s="182">
        <v>0</v>
      </c>
      <c r="G20" s="181">
        <v>0</v>
      </c>
      <c r="H20" s="182">
        <v>0</v>
      </c>
      <c r="I20" s="181">
        <v>0</v>
      </c>
      <c r="J20" s="182">
        <v>0</v>
      </c>
      <c r="K20" s="181">
        <v>0</v>
      </c>
      <c r="L20" s="182">
        <v>0</v>
      </c>
      <c r="M20" s="181">
        <v>0</v>
      </c>
      <c r="N20" s="182">
        <v>0</v>
      </c>
      <c r="O20" s="181">
        <v>0</v>
      </c>
      <c r="P20" s="182">
        <v>0</v>
      </c>
      <c r="Q20" s="181">
        <v>0</v>
      </c>
      <c r="R20" s="182">
        <v>0</v>
      </c>
      <c r="S20" s="181">
        <v>0</v>
      </c>
      <c r="T20" s="182">
        <v>0</v>
      </c>
      <c r="U20" s="181">
        <v>0</v>
      </c>
      <c r="V20" s="182">
        <v>0</v>
      </c>
      <c r="W20" s="181">
        <v>0</v>
      </c>
      <c r="X20" s="182">
        <v>0</v>
      </c>
      <c r="Y20" s="181">
        <v>0</v>
      </c>
      <c r="Z20" s="182">
        <v>0</v>
      </c>
      <c r="AA20" s="181">
        <v>0</v>
      </c>
      <c r="AB20" s="182">
        <v>0</v>
      </c>
      <c r="AC20" s="181">
        <v>0</v>
      </c>
      <c r="AD20" s="182">
        <v>0</v>
      </c>
      <c r="AE20" s="181">
        <v>0</v>
      </c>
      <c r="AF20" s="182">
        <v>0</v>
      </c>
      <c r="AG20" s="181">
        <v>0</v>
      </c>
      <c r="AH20" s="182">
        <v>0</v>
      </c>
      <c r="AI20" s="181">
        <v>0</v>
      </c>
      <c r="AJ20" s="182">
        <v>0</v>
      </c>
      <c r="AK20" s="181">
        <v>0</v>
      </c>
      <c r="AL20" s="182">
        <v>0</v>
      </c>
      <c r="AM20" s="181">
        <v>0</v>
      </c>
      <c r="AN20" s="182">
        <v>0</v>
      </c>
      <c r="AO20" s="181">
        <v>0</v>
      </c>
      <c r="AP20" s="182">
        <v>0</v>
      </c>
      <c r="AQ20" s="181">
        <v>0</v>
      </c>
      <c r="AR20" s="182">
        <v>0</v>
      </c>
      <c r="AS20" s="181">
        <v>0</v>
      </c>
      <c r="AT20" s="182">
        <v>0</v>
      </c>
      <c r="AU20" s="181">
        <v>0</v>
      </c>
      <c r="AV20" s="182">
        <v>0</v>
      </c>
      <c r="AW20" s="181">
        <v>0</v>
      </c>
      <c r="AX20" s="182">
        <v>0</v>
      </c>
      <c r="AY20" s="181">
        <v>0</v>
      </c>
      <c r="AZ20" s="182">
        <v>0</v>
      </c>
      <c r="BA20" s="181">
        <v>0</v>
      </c>
      <c r="BB20" s="182">
        <v>0</v>
      </c>
      <c r="BC20" s="181">
        <v>0</v>
      </c>
      <c r="BD20" s="182">
        <v>0</v>
      </c>
      <c r="BE20" s="181">
        <v>0</v>
      </c>
      <c r="BF20" s="182">
        <v>0</v>
      </c>
      <c r="BG20" s="181">
        <v>0</v>
      </c>
      <c r="BH20" s="182">
        <v>0</v>
      </c>
      <c r="BI20" s="181">
        <v>0</v>
      </c>
      <c r="BJ20" s="182">
        <v>0</v>
      </c>
      <c r="BK20" s="181">
        <v>0</v>
      </c>
      <c r="BL20" s="182">
        <v>0</v>
      </c>
    </row>
    <row r="21" spans="1:64" x14ac:dyDescent="0.2">
      <c r="A21" s="155">
        <f>ROW()</f>
        <v>21</v>
      </c>
      <c r="B21" s="180" t="s">
        <v>483</v>
      </c>
      <c r="C21" s="181">
        <v>0</v>
      </c>
      <c r="D21" s="182">
        <v>0</v>
      </c>
      <c r="E21" s="181">
        <v>0</v>
      </c>
      <c r="F21" s="182">
        <v>0</v>
      </c>
      <c r="G21" s="181">
        <v>0</v>
      </c>
      <c r="H21" s="182">
        <v>0</v>
      </c>
      <c r="I21" s="181">
        <v>0</v>
      </c>
      <c r="J21" s="182">
        <v>0</v>
      </c>
      <c r="K21" s="181">
        <v>0</v>
      </c>
      <c r="L21" s="182">
        <v>0</v>
      </c>
      <c r="M21" s="181">
        <v>0</v>
      </c>
      <c r="N21" s="182">
        <v>0</v>
      </c>
      <c r="O21" s="181">
        <v>0</v>
      </c>
      <c r="P21" s="182">
        <v>0</v>
      </c>
      <c r="Q21" s="181">
        <v>0</v>
      </c>
      <c r="R21" s="182">
        <v>0</v>
      </c>
      <c r="S21" s="181">
        <v>0</v>
      </c>
      <c r="T21" s="182">
        <v>0</v>
      </c>
      <c r="U21" s="181">
        <v>0</v>
      </c>
      <c r="V21" s="182">
        <v>0</v>
      </c>
      <c r="W21" s="181">
        <v>0</v>
      </c>
      <c r="X21" s="182">
        <v>0</v>
      </c>
      <c r="Y21" s="181">
        <v>0</v>
      </c>
      <c r="Z21" s="182">
        <v>0</v>
      </c>
      <c r="AA21" s="181">
        <v>0</v>
      </c>
      <c r="AB21" s="182">
        <v>0</v>
      </c>
      <c r="AC21" s="181">
        <v>0</v>
      </c>
      <c r="AD21" s="182">
        <v>0</v>
      </c>
      <c r="AE21" s="181">
        <v>0</v>
      </c>
      <c r="AF21" s="182">
        <v>0</v>
      </c>
      <c r="AG21" s="181">
        <v>0</v>
      </c>
      <c r="AH21" s="182">
        <v>0</v>
      </c>
      <c r="AI21" s="181">
        <v>0</v>
      </c>
      <c r="AJ21" s="182">
        <v>0</v>
      </c>
      <c r="AK21" s="181">
        <v>0</v>
      </c>
      <c r="AL21" s="182">
        <v>0</v>
      </c>
      <c r="AM21" s="181">
        <v>0</v>
      </c>
      <c r="AN21" s="182">
        <v>0</v>
      </c>
      <c r="AO21" s="181">
        <v>0</v>
      </c>
      <c r="AP21" s="182">
        <v>0</v>
      </c>
      <c r="AQ21" s="181">
        <v>0</v>
      </c>
      <c r="AR21" s="182">
        <v>0</v>
      </c>
      <c r="AS21" s="181">
        <v>0</v>
      </c>
      <c r="AT21" s="182">
        <v>0</v>
      </c>
      <c r="AU21" s="181">
        <v>0</v>
      </c>
      <c r="AV21" s="182">
        <v>0</v>
      </c>
      <c r="AW21" s="181">
        <v>0</v>
      </c>
      <c r="AX21" s="182">
        <v>0</v>
      </c>
      <c r="AY21" s="181">
        <v>0</v>
      </c>
      <c r="AZ21" s="182">
        <v>0</v>
      </c>
      <c r="BA21" s="181">
        <v>0</v>
      </c>
      <c r="BB21" s="182">
        <v>0</v>
      </c>
      <c r="BC21" s="181">
        <v>0</v>
      </c>
      <c r="BD21" s="182">
        <v>0</v>
      </c>
      <c r="BE21" s="181">
        <v>0</v>
      </c>
      <c r="BF21" s="182">
        <v>0</v>
      </c>
      <c r="BG21" s="181">
        <v>0</v>
      </c>
      <c r="BH21" s="182">
        <v>0</v>
      </c>
      <c r="BI21" s="181">
        <v>0</v>
      </c>
      <c r="BJ21" s="182">
        <v>0</v>
      </c>
      <c r="BK21" s="181">
        <v>0</v>
      </c>
      <c r="BL21" s="182">
        <v>0</v>
      </c>
    </row>
    <row r="22" spans="1:64" ht="15" thickBot="1" x14ac:dyDescent="0.25">
      <c r="A22" s="155">
        <f>ROW()</f>
        <v>22</v>
      </c>
      <c r="B22" s="188" t="s">
        <v>484</v>
      </c>
      <c r="C22" s="175">
        <v>0</v>
      </c>
      <c r="D22" s="176">
        <v>0</v>
      </c>
      <c r="E22" s="175">
        <v>0</v>
      </c>
      <c r="F22" s="176">
        <v>0</v>
      </c>
      <c r="G22" s="175">
        <v>0</v>
      </c>
      <c r="H22" s="176">
        <v>0</v>
      </c>
      <c r="I22" s="175">
        <v>0</v>
      </c>
      <c r="J22" s="176">
        <v>0</v>
      </c>
      <c r="K22" s="175">
        <v>0</v>
      </c>
      <c r="L22" s="176">
        <v>0</v>
      </c>
      <c r="M22" s="175">
        <v>0</v>
      </c>
      <c r="N22" s="176">
        <v>0</v>
      </c>
      <c r="O22" s="175">
        <v>0</v>
      </c>
      <c r="P22" s="176">
        <v>0</v>
      </c>
      <c r="Q22" s="175">
        <v>0</v>
      </c>
      <c r="R22" s="176">
        <v>0</v>
      </c>
      <c r="S22" s="175">
        <v>0</v>
      </c>
      <c r="T22" s="176">
        <v>0</v>
      </c>
      <c r="U22" s="175">
        <v>0</v>
      </c>
      <c r="V22" s="176">
        <v>0</v>
      </c>
      <c r="W22" s="175">
        <v>0</v>
      </c>
      <c r="X22" s="176">
        <v>0</v>
      </c>
      <c r="Y22" s="175">
        <v>0</v>
      </c>
      <c r="Z22" s="176">
        <v>0</v>
      </c>
      <c r="AA22" s="175">
        <v>0</v>
      </c>
      <c r="AB22" s="176">
        <v>0</v>
      </c>
      <c r="AC22" s="175">
        <v>0</v>
      </c>
      <c r="AD22" s="176">
        <v>0</v>
      </c>
      <c r="AE22" s="175">
        <v>0</v>
      </c>
      <c r="AF22" s="176">
        <v>0</v>
      </c>
      <c r="AG22" s="175">
        <v>0</v>
      </c>
      <c r="AH22" s="176">
        <v>0</v>
      </c>
      <c r="AI22" s="175">
        <v>0</v>
      </c>
      <c r="AJ22" s="176">
        <v>0</v>
      </c>
      <c r="AK22" s="175">
        <v>0</v>
      </c>
      <c r="AL22" s="176">
        <v>0</v>
      </c>
      <c r="AM22" s="175">
        <v>0</v>
      </c>
      <c r="AN22" s="176">
        <v>0</v>
      </c>
      <c r="AO22" s="175">
        <v>0</v>
      </c>
      <c r="AP22" s="176">
        <v>0</v>
      </c>
      <c r="AQ22" s="175">
        <v>0</v>
      </c>
      <c r="AR22" s="176">
        <v>0</v>
      </c>
      <c r="AS22" s="175">
        <v>0</v>
      </c>
      <c r="AT22" s="176">
        <v>0</v>
      </c>
      <c r="AU22" s="175">
        <v>0</v>
      </c>
      <c r="AV22" s="176">
        <v>0</v>
      </c>
      <c r="AW22" s="175">
        <v>0</v>
      </c>
      <c r="AX22" s="176">
        <v>0</v>
      </c>
      <c r="AY22" s="175">
        <v>0</v>
      </c>
      <c r="AZ22" s="176">
        <v>0</v>
      </c>
      <c r="BA22" s="175">
        <v>0</v>
      </c>
      <c r="BB22" s="176">
        <v>0</v>
      </c>
      <c r="BC22" s="175">
        <v>0</v>
      </c>
      <c r="BD22" s="176">
        <v>0</v>
      </c>
      <c r="BE22" s="175">
        <v>0</v>
      </c>
      <c r="BF22" s="176">
        <v>0</v>
      </c>
      <c r="BG22" s="175">
        <v>0</v>
      </c>
      <c r="BH22" s="176">
        <v>0</v>
      </c>
      <c r="BI22" s="175">
        <v>0</v>
      </c>
      <c r="BJ22" s="176">
        <v>0</v>
      </c>
      <c r="BK22" s="175">
        <v>0</v>
      </c>
      <c r="BL22" s="176">
        <v>0</v>
      </c>
    </row>
    <row r="23" spans="1:64" ht="15" thickBot="1" x14ac:dyDescent="0.25">
      <c r="A23" s="155">
        <f>ROW()</f>
        <v>23</v>
      </c>
      <c r="B23" s="169" t="s">
        <v>222</v>
      </c>
      <c r="C23" s="177">
        <f t="shared" ref="C23:BL23" si="3">SUM(C18:C22)</f>
        <v>0</v>
      </c>
      <c r="D23" s="178">
        <f t="shared" si="3"/>
        <v>0</v>
      </c>
      <c r="E23" s="177">
        <f t="shared" si="3"/>
        <v>0</v>
      </c>
      <c r="F23" s="178">
        <f t="shared" si="3"/>
        <v>0</v>
      </c>
      <c r="G23" s="177">
        <f t="shared" si="3"/>
        <v>0</v>
      </c>
      <c r="H23" s="178">
        <f t="shared" si="3"/>
        <v>0</v>
      </c>
      <c r="I23" s="177">
        <f t="shared" si="3"/>
        <v>0</v>
      </c>
      <c r="J23" s="178">
        <f t="shared" si="3"/>
        <v>0</v>
      </c>
      <c r="K23" s="177">
        <f t="shared" si="3"/>
        <v>0</v>
      </c>
      <c r="L23" s="178">
        <f t="shared" si="3"/>
        <v>0</v>
      </c>
      <c r="M23" s="177">
        <f t="shared" si="3"/>
        <v>0</v>
      </c>
      <c r="N23" s="178">
        <f t="shared" si="3"/>
        <v>0</v>
      </c>
      <c r="O23" s="177">
        <f t="shared" si="3"/>
        <v>0</v>
      </c>
      <c r="P23" s="178">
        <f t="shared" si="3"/>
        <v>0</v>
      </c>
      <c r="Q23" s="177">
        <f t="shared" si="3"/>
        <v>0</v>
      </c>
      <c r="R23" s="178">
        <f t="shared" si="3"/>
        <v>0</v>
      </c>
      <c r="S23" s="177">
        <f t="shared" si="3"/>
        <v>0</v>
      </c>
      <c r="T23" s="178">
        <f t="shared" si="3"/>
        <v>0</v>
      </c>
      <c r="U23" s="177">
        <f t="shared" si="3"/>
        <v>0</v>
      </c>
      <c r="V23" s="178">
        <f t="shared" si="3"/>
        <v>0</v>
      </c>
      <c r="W23" s="177">
        <f t="shared" si="3"/>
        <v>0</v>
      </c>
      <c r="X23" s="178">
        <f t="shared" si="3"/>
        <v>0</v>
      </c>
      <c r="Y23" s="177">
        <f t="shared" si="3"/>
        <v>0</v>
      </c>
      <c r="Z23" s="178">
        <f t="shared" si="3"/>
        <v>0</v>
      </c>
      <c r="AA23" s="177">
        <f t="shared" si="3"/>
        <v>0</v>
      </c>
      <c r="AB23" s="178">
        <f t="shared" si="3"/>
        <v>0</v>
      </c>
      <c r="AC23" s="177">
        <f t="shared" si="3"/>
        <v>0</v>
      </c>
      <c r="AD23" s="178">
        <f t="shared" si="3"/>
        <v>0</v>
      </c>
      <c r="AE23" s="177">
        <f t="shared" si="3"/>
        <v>0</v>
      </c>
      <c r="AF23" s="178">
        <f t="shared" si="3"/>
        <v>0</v>
      </c>
      <c r="AG23" s="177">
        <f t="shared" si="3"/>
        <v>0</v>
      </c>
      <c r="AH23" s="178">
        <f t="shared" si="3"/>
        <v>0</v>
      </c>
      <c r="AI23" s="177">
        <f t="shared" si="3"/>
        <v>0</v>
      </c>
      <c r="AJ23" s="178">
        <f t="shared" si="3"/>
        <v>0</v>
      </c>
      <c r="AK23" s="177">
        <f t="shared" si="3"/>
        <v>0</v>
      </c>
      <c r="AL23" s="178">
        <f t="shared" si="3"/>
        <v>0</v>
      </c>
      <c r="AM23" s="177">
        <f t="shared" si="3"/>
        <v>0</v>
      </c>
      <c r="AN23" s="178">
        <f t="shared" si="3"/>
        <v>0</v>
      </c>
      <c r="AO23" s="177">
        <f t="shared" si="3"/>
        <v>0</v>
      </c>
      <c r="AP23" s="178">
        <f t="shared" si="3"/>
        <v>0</v>
      </c>
      <c r="AQ23" s="177">
        <f t="shared" si="3"/>
        <v>0</v>
      </c>
      <c r="AR23" s="178">
        <f t="shared" si="3"/>
        <v>0</v>
      </c>
      <c r="AS23" s="177">
        <f t="shared" si="3"/>
        <v>0</v>
      </c>
      <c r="AT23" s="178">
        <f t="shared" si="3"/>
        <v>0</v>
      </c>
      <c r="AU23" s="177">
        <f t="shared" si="3"/>
        <v>0</v>
      </c>
      <c r="AV23" s="178">
        <f t="shared" si="3"/>
        <v>0</v>
      </c>
      <c r="AW23" s="177">
        <f t="shared" si="3"/>
        <v>0</v>
      </c>
      <c r="AX23" s="178">
        <f t="shared" si="3"/>
        <v>0</v>
      </c>
      <c r="AY23" s="177">
        <f t="shared" si="3"/>
        <v>0</v>
      </c>
      <c r="AZ23" s="178">
        <f t="shared" si="3"/>
        <v>0</v>
      </c>
      <c r="BA23" s="177">
        <f t="shared" si="3"/>
        <v>0</v>
      </c>
      <c r="BB23" s="178">
        <f t="shared" si="3"/>
        <v>0</v>
      </c>
      <c r="BC23" s="177">
        <f t="shared" si="3"/>
        <v>0</v>
      </c>
      <c r="BD23" s="178">
        <f t="shared" si="3"/>
        <v>0</v>
      </c>
      <c r="BE23" s="177">
        <f t="shared" si="3"/>
        <v>0</v>
      </c>
      <c r="BF23" s="178">
        <f t="shared" si="3"/>
        <v>0</v>
      </c>
      <c r="BG23" s="177">
        <f t="shared" si="3"/>
        <v>0</v>
      </c>
      <c r="BH23" s="178">
        <f t="shared" si="3"/>
        <v>0</v>
      </c>
      <c r="BI23" s="177">
        <f t="shared" si="3"/>
        <v>0</v>
      </c>
      <c r="BJ23" s="178">
        <f t="shared" si="3"/>
        <v>0</v>
      </c>
      <c r="BK23" s="177">
        <f t="shared" si="3"/>
        <v>0</v>
      </c>
      <c r="BL23" s="178">
        <f t="shared" si="3"/>
        <v>0</v>
      </c>
    </row>
    <row r="24" spans="1:64" ht="15" thickBot="1" x14ac:dyDescent="0.25">
      <c r="A24" s="155">
        <f>ROW()</f>
        <v>24</v>
      </c>
      <c r="C24" s="170"/>
      <c r="E24" s="170"/>
      <c r="G24" s="170"/>
      <c r="I24" s="170"/>
      <c r="K24" s="170"/>
      <c r="M24" s="170"/>
      <c r="O24" s="170"/>
      <c r="Q24" s="170"/>
      <c r="S24" s="170"/>
      <c r="U24" s="170"/>
      <c r="W24" s="170"/>
      <c r="Y24" s="170"/>
      <c r="AA24" s="170"/>
      <c r="AC24" s="170"/>
      <c r="AE24" s="170"/>
      <c r="AG24" s="170"/>
      <c r="AI24" s="170"/>
      <c r="AK24" s="170"/>
      <c r="AM24" s="170"/>
      <c r="AO24" s="170"/>
      <c r="AQ24" s="170"/>
      <c r="AS24" s="170"/>
      <c r="AU24" s="170"/>
      <c r="AW24" s="170"/>
      <c r="AY24" s="170"/>
      <c r="BA24" s="170"/>
      <c r="BC24" s="170"/>
      <c r="BE24" s="170"/>
      <c r="BG24" s="170"/>
      <c r="BI24" s="170"/>
      <c r="BK24" s="170"/>
    </row>
    <row r="25" spans="1:64" ht="15" thickBot="1" x14ac:dyDescent="0.25">
      <c r="A25" s="155">
        <f>ROW()</f>
        <v>25</v>
      </c>
      <c r="B25" s="184" t="s">
        <v>485</v>
      </c>
      <c r="C25" s="1315" t="s">
        <v>15</v>
      </c>
      <c r="D25" s="1316"/>
      <c r="E25" s="1315" t="s">
        <v>15</v>
      </c>
      <c r="F25" s="1316"/>
      <c r="G25" s="1315" t="s">
        <v>15</v>
      </c>
      <c r="H25" s="1316"/>
      <c r="I25" s="1315" t="s">
        <v>15</v>
      </c>
      <c r="J25" s="1316"/>
      <c r="K25" s="1315" t="s">
        <v>15</v>
      </c>
      <c r="L25" s="1316"/>
      <c r="M25" s="1315" t="s">
        <v>15</v>
      </c>
      <c r="N25" s="1316"/>
      <c r="O25" s="1315" t="s">
        <v>15</v>
      </c>
      <c r="P25" s="1316"/>
      <c r="Q25" s="1315" t="s">
        <v>15</v>
      </c>
      <c r="R25" s="1316"/>
      <c r="S25" s="1315" t="s">
        <v>15</v>
      </c>
      <c r="T25" s="1316"/>
      <c r="U25" s="1315" t="s">
        <v>15</v>
      </c>
      <c r="V25" s="1316"/>
      <c r="W25" s="1315" t="s">
        <v>15</v>
      </c>
      <c r="X25" s="1316"/>
      <c r="Y25" s="1315" t="s">
        <v>15</v>
      </c>
      <c r="Z25" s="1316"/>
      <c r="AA25" s="1315" t="s">
        <v>15</v>
      </c>
      <c r="AB25" s="1316"/>
      <c r="AC25" s="1315" t="s">
        <v>15</v>
      </c>
      <c r="AD25" s="1316"/>
      <c r="AE25" s="1315" t="s">
        <v>15</v>
      </c>
      <c r="AF25" s="1316"/>
      <c r="AG25" s="1315" t="s">
        <v>15</v>
      </c>
      <c r="AH25" s="1316"/>
      <c r="AI25" s="1315" t="s">
        <v>15</v>
      </c>
      <c r="AJ25" s="1316"/>
      <c r="AK25" s="1315" t="s">
        <v>15</v>
      </c>
      <c r="AL25" s="1316"/>
      <c r="AM25" s="1315" t="s">
        <v>15</v>
      </c>
      <c r="AN25" s="1316"/>
      <c r="AO25" s="1315" t="s">
        <v>15</v>
      </c>
      <c r="AP25" s="1316"/>
      <c r="AQ25" s="1315" t="s">
        <v>15</v>
      </c>
      <c r="AR25" s="1316"/>
      <c r="AS25" s="1315" t="s">
        <v>15</v>
      </c>
      <c r="AT25" s="1316"/>
      <c r="AU25" s="1315" t="s">
        <v>15</v>
      </c>
      <c r="AV25" s="1316"/>
      <c r="AW25" s="1315" t="s">
        <v>15</v>
      </c>
      <c r="AX25" s="1316"/>
      <c r="AY25" s="1315" t="s">
        <v>15</v>
      </c>
      <c r="AZ25" s="1316"/>
      <c r="BA25" s="1315" t="s">
        <v>15</v>
      </c>
      <c r="BB25" s="1316"/>
      <c r="BC25" s="1315" t="s">
        <v>15</v>
      </c>
      <c r="BD25" s="1316"/>
      <c r="BE25" s="1315" t="s">
        <v>15</v>
      </c>
      <c r="BF25" s="1316"/>
      <c r="BG25" s="1315" t="s">
        <v>15</v>
      </c>
      <c r="BH25" s="1316"/>
      <c r="BI25" s="1315" t="s">
        <v>15</v>
      </c>
      <c r="BJ25" s="1316"/>
      <c r="BK25" s="1315" t="s">
        <v>15</v>
      </c>
      <c r="BL25" s="1316"/>
    </row>
    <row r="26" spans="1:64" x14ac:dyDescent="0.2">
      <c r="A26" s="155">
        <f>ROW()</f>
        <v>26</v>
      </c>
      <c r="B26" s="179" t="s">
        <v>480</v>
      </c>
      <c r="C26" s="172">
        <v>0</v>
      </c>
      <c r="D26" s="173">
        <v>0</v>
      </c>
      <c r="E26" s="172">
        <v>0</v>
      </c>
      <c r="F26" s="173">
        <v>0</v>
      </c>
      <c r="G26" s="172">
        <v>0</v>
      </c>
      <c r="H26" s="173">
        <v>0</v>
      </c>
      <c r="I26" s="172">
        <v>0</v>
      </c>
      <c r="J26" s="173">
        <v>0</v>
      </c>
      <c r="K26" s="172">
        <v>0</v>
      </c>
      <c r="L26" s="173">
        <v>0</v>
      </c>
      <c r="M26" s="172">
        <v>0</v>
      </c>
      <c r="N26" s="173">
        <v>0</v>
      </c>
      <c r="O26" s="172">
        <v>3</v>
      </c>
      <c r="P26" s="173">
        <v>245.87</v>
      </c>
      <c r="Q26" s="172">
        <v>0</v>
      </c>
      <c r="R26" s="173">
        <v>0</v>
      </c>
      <c r="S26" s="172">
        <v>3</v>
      </c>
      <c r="T26" s="173">
        <v>125.99</v>
      </c>
      <c r="U26" s="172">
        <v>0</v>
      </c>
      <c r="V26" s="173">
        <v>0</v>
      </c>
      <c r="W26" s="172">
        <v>0</v>
      </c>
      <c r="X26" s="173">
        <v>0</v>
      </c>
      <c r="Y26" s="172">
        <v>0</v>
      </c>
      <c r="Z26" s="173">
        <v>0</v>
      </c>
      <c r="AA26" s="172">
        <v>0</v>
      </c>
      <c r="AB26" s="173">
        <v>0</v>
      </c>
      <c r="AC26" s="172">
        <v>0</v>
      </c>
      <c r="AD26" s="173">
        <v>0</v>
      </c>
      <c r="AE26" s="172">
        <v>0</v>
      </c>
      <c r="AF26" s="173">
        <v>0</v>
      </c>
      <c r="AG26" s="172">
        <v>0</v>
      </c>
      <c r="AH26" s="173">
        <v>0</v>
      </c>
      <c r="AI26" s="172">
        <v>0</v>
      </c>
      <c r="AJ26" s="173">
        <v>0</v>
      </c>
      <c r="AK26" s="172">
        <v>0</v>
      </c>
      <c r="AL26" s="173">
        <v>0</v>
      </c>
      <c r="AM26" s="172">
        <v>0</v>
      </c>
      <c r="AN26" s="173">
        <v>0</v>
      </c>
      <c r="AO26" s="172">
        <v>0</v>
      </c>
      <c r="AP26" s="173">
        <v>0</v>
      </c>
      <c r="AQ26" s="172">
        <v>0</v>
      </c>
      <c r="AR26" s="173">
        <v>0</v>
      </c>
      <c r="AS26" s="172">
        <v>0</v>
      </c>
      <c r="AT26" s="173">
        <v>0</v>
      </c>
      <c r="AU26" s="172">
        <v>0</v>
      </c>
      <c r="AV26" s="173">
        <v>0</v>
      </c>
      <c r="AW26" s="172">
        <v>0</v>
      </c>
      <c r="AX26" s="173">
        <v>0</v>
      </c>
      <c r="AY26" s="172">
        <v>0</v>
      </c>
      <c r="AZ26" s="173">
        <v>0</v>
      </c>
      <c r="BA26" s="172">
        <v>0</v>
      </c>
      <c r="BB26" s="173">
        <v>0</v>
      </c>
      <c r="BC26" s="172">
        <v>0</v>
      </c>
      <c r="BD26" s="173">
        <v>0</v>
      </c>
      <c r="BE26" s="172">
        <v>0</v>
      </c>
      <c r="BF26" s="173">
        <v>0</v>
      </c>
      <c r="BG26" s="172">
        <v>0</v>
      </c>
      <c r="BH26" s="173">
        <v>0</v>
      </c>
      <c r="BI26" s="172">
        <v>0</v>
      </c>
      <c r="BJ26" s="173">
        <v>0</v>
      </c>
      <c r="BK26" s="172">
        <v>0</v>
      </c>
      <c r="BL26" s="173">
        <v>0</v>
      </c>
    </row>
    <row r="27" spans="1:64" x14ac:dyDescent="0.2">
      <c r="A27" s="155">
        <f>ROW()</f>
        <v>27</v>
      </c>
      <c r="B27" s="185" t="s">
        <v>481</v>
      </c>
      <c r="C27" s="186">
        <v>0</v>
      </c>
      <c r="D27" s="187">
        <v>0</v>
      </c>
      <c r="E27" s="186">
        <v>0</v>
      </c>
      <c r="F27" s="187">
        <v>0</v>
      </c>
      <c r="G27" s="186">
        <v>0</v>
      </c>
      <c r="H27" s="187">
        <v>0</v>
      </c>
      <c r="I27" s="186">
        <v>0</v>
      </c>
      <c r="J27" s="187">
        <v>0</v>
      </c>
      <c r="K27" s="186">
        <v>0</v>
      </c>
      <c r="L27" s="187">
        <v>0</v>
      </c>
      <c r="M27" s="186">
        <v>0</v>
      </c>
      <c r="N27" s="187">
        <v>0</v>
      </c>
      <c r="O27" s="186">
        <v>0</v>
      </c>
      <c r="P27" s="187">
        <v>0</v>
      </c>
      <c r="Q27" s="186">
        <v>0</v>
      </c>
      <c r="R27" s="187">
        <v>0</v>
      </c>
      <c r="S27" s="186">
        <v>2</v>
      </c>
      <c r="T27" s="187">
        <v>68.709999999999994</v>
      </c>
      <c r="U27" s="186">
        <v>0</v>
      </c>
      <c r="V27" s="187">
        <v>0</v>
      </c>
      <c r="W27" s="186">
        <v>0</v>
      </c>
      <c r="X27" s="187">
        <v>0</v>
      </c>
      <c r="Y27" s="186">
        <v>0</v>
      </c>
      <c r="Z27" s="187">
        <v>0</v>
      </c>
      <c r="AA27" s="186">
        <v>0</v>
      </c>
      <c r="AB27" s="187">
        <v>0</v>
      </c>
      <c r="AC27" s="186">
        <v>0</v>
      </c>
      <c r="AD27" s="187">
        <v>0</v>
      </c>
      <c r="AE27" s="186">
        <v>0</v>
      </c>
      <c r="AF27" s="187">
        <v>0</v>
      </c>
      <c r="AG27" s="186">
        <v>0</v>
      </c>
      <c r="AH27" s="187">
        <v>0</v>
      </c>
      <c r="AI27" s="186">
        <v>0</v>
      </c>
      <c r="AJ27" s="187">
        <v>0</v>
      </c>
      <c r="AK27" s="186">
        <v>0</v>
      </c>
      <c r="AL27" s="187">
        <v>0</v>
      </c>
      <c r="AM27" s="186">
        <v>0</v>
      </c>
      <c r="AN27" s="187">
        <v>0</v>
      </c>
      <c r="AO27" s="186">
        <v>0</v>
      </c>
      <c r="AP27" s="187">
        <v>0</v>
      </c>
      <c r="AQ27" s="186">
        <v>0</v>
      </c>
      <c r="AR27" s="187">
        <v>0</v>
      </c>
      <c r="AS27" s="186">
        <v>0</v>
      </c>
      <c r="AT27" s="187">
        <v>0</v>
      </c>
      <c r="AU27" s="186">
        <v>0</v>
      </c>
      <c r="AV27" s="187">
        <v>0</v>
      </c>
      <c r="AW27" s="186">
        <v>0</v>
      </c>
      <c r="AX27" s="187">
        <v>0</v>
      </c>
      <c r="AY27" s="186">
        <v>0</v>
      </c>
      <c r="AZ27" s="187">
        <v>0</v>
      </c>
      <c r="BA27" s="186">
        <v>0</v>
      </c>
      <c r="BB27" s="187">
        <v>0</v>
      </c>
      <c r="BC27" s="186">
        <v>0</v>
      </c>
      <c r="BD27" s="187">
        <v>0</v>
      </c>
      <c r="BE27" s="186">
        <v>0</v>
      </c>
      <c r="BF27" s="187">
        <v>0</v>
      </c>
      <c r="BG27" s="186">
        <v>0</v>
      </c>
      <c r="BH27" s="187">
        <v>0</v>
      </c>
      <c r="BI27" s="186">
        <v>0</v>
      </c>
      <c r="BJ27" s="187">
        <v>0</v>
      </c>
      <c r="BK27" s="186">
        <v>0</v>
      </c>
      <c r="BL27" s="187">
        <v>0</v>
      </c>
    </row>
    <row r="28" spans="1:64" x14ac:dyDescent="0.2">
      <c r="A28" s="155">
        <f>ROW()</f>
        <v>28</v>
      </c>
      <c r="B28" s="180" t="s">
        <v>482</v>
      </c>
      <c r="C28" s="181">
        <v>0</v>
      </c>
      <c r="D28" s="182">
        <v>0</v>
      </c>
      <c r="E28" s="181">
        <v>0</v>
      </c>
      <c r="F28" s="182">
        <v>0</v>
      </c>
      <c r="G28" s="181">
        <v>0</v>
      </c>
      <c r="H28" s="182">
        <v>0</v>
      </c>
      <c r="I28" s="181">
        <v>0</v>
      </c>
      <c r="J28" s="182">
        <v>0</v>
      </c>
      <c r="K28" s="181">
        <v>0</v>
      </c>
      <c r="L28" s="182">
        <v>0</v>
      </c>
      <c r="M28" s="181">
        <v>0</v>
      </c>
      <c r="N28" s="182">
        <v>0</v>
      </c>
      <c r="O28" s="181">
        <v>0</v>
      </c>
      <c r="P28" s="182">
        <v>0</v>
      </c>
      <c r="Q28" s="181">
        <v>0</v>
      </c>
      <c r="R28" s="182">
        <v>0</v>
      </c>
      <c r="S28" s="181">
        <v>0</v>
      </c>
      <c r="T28" s="182">
        <v>0</v>
      </c>
      <c r="U28" s="181">
        <v>0</v>
      </c>
      <c r="V28" s="182">
        <v>0</v>
      </c>
      <c r="W28" s="181">
        <v>0</v>
      </c>
      <c r="X28" s="182">
        <v>0</v>
      </c>
      <c r="Y28" s="181">
        <v>0</v>
      </c>
      <c r="Z28" s="182">
        <v>0</v>
      </c>
      <c r="AA28" s="181">
        <v>0</v>
      </c>
      <c r="AB28" s="182">
        <v>0</v>
      </c>
      <c r="AC28" s="181">
        <v>0</v>
      </c>
      <c r="AD28" s="182">
        <v>0</v>
      </c>
      <c r="AE28" s="181">
        <v>0</v>
      </c>
      <c r="AF28" s="182">
        <v>0</v>
      </c>
      <c r="AG28" s="181">
        <v>0</v>
      </c>
      <c r="AH28" s="182">
        <v>0</v>
      </c>
      <c r="AI28" s="181">
        <v>0</v>
      </c>
      <c r="AJ28" s="182">
        <v>0</v>
      </c>
      <c r="AK28" s="181">
        <v>0</v>
      </c>
      <c r="AL28" s="182">
        <v>0</v>
      </c>
      <c r="AM28" s="181">
        <v>0</v>
      </c>
      <c r="AN28" s="182">
        <v>0</v>
      </c>
      <c r="AO28" s="181">
        <v>0</v>
      </c>
      <c r="AP28" s="182">
        <v>0</v>
      </c>
      <c r="AQ28" s="181">
        <v>0</v>
      </c>
      <c r="AR28" s="182">
        <v>0</v>
      </c>
      <c r="AS28" s="181">
        <v>0</v>
      </c>
      <c r="AT28" s="182">
        <v>0</v>
      </c>
      <c r="AU28" s="181">
        <v>0</v>
      </c>
      <c r="AV28" s="182">
        <v>0</v>
      </c>
      <c r="AW28" s="181">
        <v>0</v>
      </c>
      <c r="AX28" s="182">
        <v>0</v>
      </c>
      <c r="AY28" s="181">
        <v>0</v>
      </c>
      <c r="AZ28" s="182">
        <v>0</v>
      </c>
      <c r="BA28" s="181">
        <v>0</v>
      </c>
      <c r="BB28" s="182">
        <v>0</v>
      </c>
      <c r="BC28" s="181">
        <v>0</v>
      </c>
      <c r="BD28" s="182">
        <v>0</v>
      </c>
      <c r="BE28" s="181">
        <v>0</v>
      </c>
      <c r="BF28" s="182">
        <v>0</v>
      </c>
      <c r="BG28" s="181">
        <v>0</v>
      </c>
      <c r="BH28" s="182">
        <v>0</v>
      </c>
      <c r="BI28" s="181">
        <v>0</v>
      </c>
      <c r="BJ28" s="182">
        <v>0</v>
      </c>
      <c r="BK28" s="181">
        <v>0</v>
      </c>
      <c r="BL28" s="182">
        <v>0</v>
      </c>
    </row>
    <row r="29" spans="1:64" x14ac:dyDescent="0.2">
      <c r="A29" s="155">
        <f>ROW()</f>
        <v>29</v>
      </c>
      <c r="B29" s="180" t="s">
        <v>483</v>
      </c>
      <c r="C29" s="181">
        <v>0</v>
      </c>
      <c r="D29" s="182">
        <v>0</v>
      </c>
      <c r="E29" s="181">
        <v>0</v>
      </c>
      <c r="F29" s="182">
        <v>0</v>
      </c>
      <c r="G29" s="181">
        <v>0</v>
      </c>
      <c r="H29" s="182">
        <v>0</v>
      </c>
      <c r="I29" s="181">
        <v>0</v>
      </c>
      <c r="J29" s="182">
        <v>0</v>
      </c>
      <c r="K29" s="181">
        <v>0</v>
      </c>
      <c r="L29" s="182">
        <v>0</v>
      </c>
      <c r="M29" s="181">
        <v>0</v>
      </c>
      <c r="N29" s="182">
        <v>0</v>
      </c>
      <c r="O29" s="181">
        <v>0</v>
      </c>
      <c r="P29" s="182">
        <v>0</v>
      </c>
      <c r="Q29" s="181">
        <v>0</v>
      </c>
      <c r="R29" s="182">
        <v>0</v>
      </c>
      <c r="S29" s="181">
        <v>0</v>
      </c>
      <c r="T29" s="182">
        <v>0</v>
      </c>
      <c r="U29" s="181">
        <v>0</v>
      </c>
      <c r="V29" s="182">
        <v>0</v>
      </c>
      <c r="W29" s="181">
        <v>0</v>
      </c>
      <c r="X29" s="182">
        <v>0</v>
      </c>
      <c r="Y29" s="181">
        <v>0</v>
      </c>
      <c r="Z29" s="182">
        <v>0</v>
      </c>
      <c r="AA29" s="181">
        <v>0</v>
      </c>
      <c r="AB29" s="182">
        <v>0</v>
      </c>
      <c r="AC29" s="181">
        <v>0</v>
      </c>
      <c r="AD29" s="182">
        <v>0</v>
      </c>
      <c r="AE29" s="181">
        <v>0</v>
      </c>
      <c r="AF29" s="182">
        <v>0</v>
      </c>
      <c r="AG29" s="181">
        <v>0</v>
      </c>
      <c r="AH29" s="182">
        <v>0</v>
      </c>
      <c r="AI29" s="181">
        <v>0</v>
      </c>
      <c r="AJ29" s="182">
        <v>0</v>
      </c>
      <c r="AK29" s="181">
        <v>0</v>
      </c>
      <c r="AL29" s="182">
        <v>0</v>
      </c>
      <c r="AM29" s="181">
        <v>0</v>
      </c>
      <c r="AN29" s="182">
        <v>0</v>
      </c>
      <c r="AO29" s="181">
        <v>0</v>
      </c>
      <c r="AP29" s="182">
        <v>0</v>
      </c>
      <c r="AQ29" s="181">
        <v>0</v>
      </c>
      <c r="AR29" s="182">
        <v>0</v>
      </c>
      <c r="AS29" s="181">
        <v>0</v>
      </c>
      <c r="AT29" s="182">
        <v>0</v>
      </c>
      <c r="AU29" s="181">
        <v>0</v>
      </c>
      <c r="AV29" s="182">
        <v>0</v>
      </c>
      <c r="AW29" s="181">
        <v>0</v>
      </c>
      <c r="AX29" s="182">
        <v>0</v>
      </c>
      <c r="AY29" s="181">
        <v>0</v>
      </c>
      <c r="AZ29" s="182">
        <v>0</v>
      </c>
      <c r="BA29" s="181">
        <v>0</v>
      </c>
      <c r="BB29" s="182">
        <v>0</v>
      </c>
      <c r="BC29" s="181">
        <v>0</v>
      </c>
      <c r="BD29" s="182">
        <v>0</v>
      </c>
      <c r="BE29" s="181">
        <v>0</v>
      </c>
      <c r="BF29" s="182">
        <v>0</v>
      </c>
      <c r="BG29" s="181">
        <v>0</v>
      </c>
      <c r="BH29" s="182">
        <v>0</v>
      </c>
      <c r="BI29" s="181">
        <v>0</v>
      </c>
      <c r="BJ29" s="182">
        <v>0</v>
      </c>
      <c r="BK29" s="181">
        <v>0</v>
      </c>
      <c r="BL29" s="182">
        <v>0</v>
      </c>
    </row>
    <row r="30" spans="1:64" ht="15" thickBot="1" x14ac:dyDescent="0.25">
      <c r="A30" s="155">
        <f>ROW()</f>
        <v>30</v>
      </c>
      <c r="B30" s="188" t="s">
        <v>484</v>
      </c>
      <c r="C30" s="175">
        <v>0</v>
      </c>
      <c r="D30" s="176">
        <v>0</v>
      </c>
      <c r="E30" s="175">
        <v>0</v>
      </c>
      <c r="F30" s="176">
        <v>0</v>
      </c>
      <c r="G30" s="175">
        <v>0</v>
      </c>
      <c r="H30" s="176">
        <v>0</v>
      </c>
      <c r="I30" s="175">
        <v>0</v>
      </c>
      <c r="J30" s="176">
        <v>0</v>
      </c>
      <c r="K30" s="175">
        <v>0</v>
      </c>
      <c r="L30" s="176">
        <v>0</v>
      </c>
      <c r="M30" s="175">
        <v>0</v>
      </c>
      <c r="N30" s="176">
        <v>0</v>
      </c>
      <c r="O30" s="175">
        <v>0</v>
      </c>
      <c r="P30" s="176">
        <v>0</v>
      </c>
      <c r="Q30" s="175">
        <v>0</v>
      </c>
      <c r="R30" s="176">
        <v>0</v>
      </c>
      <c r="S30" s="175">
        <v>0</v>
      </c>
      <c r="T30" s="176">
        <v>0</v>
      </c>
      <c r="U30" s="175">
        <v>0</v>
      </c>
      <c r="V30" s="176">
        <v>0</v>
      </c>
      <c r="W30" s="175">
        <v>0</v>
      </c>
      <c r="X30" s="176">
        <v>0</v>
      </c>
      <c r="Y30" s="175">
        <v>0</v>
      </c>
      <c r="Z30" s="176">
        <v>0</v>
      </c>
      <c r="AA30" s="175">
        <v>0</v>
      </c>
      <c r="AB30" s="176">
        <v>0</v>
      </c>
      <c r="AC30" s="175">
        <v>0</v>
      </c>
      <c r="AD30" s="176">
        <v>0</v>
      </c>
      <c r="AE30" s="175">
        <v>0</v>
      </c>
      <c r="AF30" s="176">
        <v>0</v>
      </c>
      <c r="AG30" s="175">
        <v>0</v>
      </c>
      <c r="AH30" s="176">
        <v>0</v>
      </c>
      <c r="AI30" s="175">
        <v>0</v>
      </c>
      <c r="AJ30" s="176">
        <v>0</v>
      </c>
      <c r="AK30" s="175">
        <v>0</v>
      </c>
      <c r="AL30" s="176">
        <v>0</v>
      </c>
      <c r="AM30" s="175">
        <v>0</v>
      </c>
      <c r="AN30" s="176">
        <v>0</v>
      </c>
      <c r="AO30" s="175">
        <v>0</v>
      </c>
      <c r="AP30" s="176">
        <v>0</v>
      </c>
      <c r="AQ30" s="175">
        <v>0</v>
      </c>
      <c r="AR30" s="176">
        <v>0</v>
      </c>
      <c r="AS30" s="175">
        <v>0</v>
      </c>
      <c r="AT30" s="176">
        <v>0</v>
      </c>
      <c r="AU30" s="175">
        <v>0</v>
      </c>
      <c r="AV30" s="176">
        <v>0</v>
      </c>
      <c r="AW30" s="175">
        <v>0</v>
      </c>
      <c r="AX30" s="176">
        <v>0</v>
      </c>
      <c r="AY30" s="175">
        <v>0</v>
      </c>
      <c r="AZ30" s="176">
        <v>0</v>
      </c>
      <c r="BA30" s="175">
        <v>0</v>
      </c>
      <c r="BB30" s="176">
        <v>0</v>
      </c>
      <c r="BC30" s="175">
        <v>0</v>
      </c>
      <c r="BD30" s="176">
        <v>0</v>
      </c>
      <c r="BE30" s="175">
        <v>0</v>
      </c>
      <c r="BF30" s="176">
        <v>0</v>
      </c>
      <c r="BG30" s="175">
        <v>0</v>
      </c>
      <c r="BH30" s="176">
        <v>0</v>
      </c>
      <c r="BI30" s="175">
        <v>0</v>
      </c>
      <c r="BJ30" s="176">
        <v>0</v>
      </c>
      <c r="BK30" s="175">
        <v>0</v>
      </c>
      <c r="BL30" s="176">
        <v>0</v>
      </c>
    </row>
    <row r="31" spans="1:64" ht="15" thickBot="1" x14ac:dyDescent="0.25">
      <c r="A31" s="155">
        <f>ROW()</f>
        <v>31</v>
      </c>
      <c r="B31" s="169" t="s">
        <v>222</v>
      </c>
      <c r="C31" s="177">
        <f t="shared" ref="C31:BL31" si="4">SUM(C26:C30)</f>
        <v>0</v>
      </c>
      <c r="D31" s="178">
        <f t="shared" si="4"/>
        <v>0</v>
      </c>
      <c r="E31" s="177">
        <f t="shared" si="4"/>
        <v>0</v>
      </c>
      <c r="F31" s="178">
        <f t="shared" si="4"/>
        <v>0</v>
      </c>
      <c r="G31" s="177">
        <f t="shared" si="4"/>
        <v>0</v>
      </c>
      <c r="H31" s="178">
        <f t="shared" si="4"/>
        <v>0</v>
      </c>
      <c r="I31" s="177">
        <f t="shared" si="4"/>
        <v>0</v>
      </c>
      <c r="J31" s="178">
        <f t="shared" si="4"/>
        <v>0</v>
      </c>
      <c r="K31" s="177">
        <f t="shared" si="4"/>
        <v>0</v>
      </c>
      <c r="L31" s="178">
        <f t="shared" si="4"/>
        <v>0</v>
      </c>
      <c r="M31" s="177">
        <f t="shared" si="4"/>
        <v>0</v>
      </c>
      <c r="N31" s="178">
        <f t="shared" si="4"/>
        <v>0</v>
      </c>
      <c r="O31" s="177">
        <f t="shared" si="4"/>
        <v>3</v>
      </c>
      <c r="P31" s="178">
        <f t="shared" si="4"/>
        <v>245.87</v>
      </c>
      <c r="Q31" s="177">
        <f t="shared" si="4"/>
        <v>0</v>
      </c>
      <c r="R31" s="178">
        <f t="shared" si="4"/>
        <v>0</v>
      </c>
      <c r="S31" s="177">
        <f t="shared" si="4"/>
        <v>5</v>
      </c>
      <c r="T31" s="178">
        <f t="shared" si="4"/>
        <v>194.7</v>
      </c>
      <c r="U31" s="177">
        <f t="shared" si="4"/>
        <v>0</v>
      </c>
      <c r="V31" s="178">
        <f t="shared" si="4"/>
        <v>0</v>
      </c>
      <c r="W31" s="177">
        <f t="shared" si="4"/>
        <v>0</v>
      </c>
      <c r="X31" s="178">
        <f t="shared" si="4"/>
        <v>0</v>
      </c>
      <c r="Y31" s="177">
        <f t="shared" si="4"/>
        <v>0</v>
      </c>
      <c r="Z31" s="178">
        <f t="shared" si="4"/>
        <v>0</v>
      </c>
      <c r="AA31" s="177">
        <f t="shared" si="4"/>
        <v>0</v>
      </c>
      <c r="AB31" s="178">
        <f t="shared" si="4"/>
        <v>0</v>
      </c>
      <c r="AC31" s="177">
        <f t="shared" si="4"/>
        <v>0</v>
      </c>
      <c r="AD31" s="178">
        <f t="shared" si="4"/>
        <v>0</v>
      </c>
      <c r="AE31" s="177">
        <f t="shared" si="4"/>
        <v>0</v>
      </c>
      <c r="AF31" s="178">
        <f t="shared" si="4"/>
        <v>0</v>
      </c>
      <c r="AG31" s="177">
        <f t="shared" si="4"/>
        <v>0</v>
      </c>
      <c r="AH31" s="178">
        <f t="shared" si="4"/>
        <v>0</v>
      </c>
      <c r="AI31" s="177">
        <f t="shared" si="4"/>
        <v>0</v>
      </c>
      <c r="AJ31" s="178">
        <f t="shared" si="4"/>
        <v>0</v>
      </c>
      <c r="AK31" s="177">
        <f t="shared" si="4"/>
        <v>0</v>
      </c>
      <c r="AL31" s="178">
        <f t="shared" si="4"/>
        <v>0</v>
      </c>
      <c r="AM31" s="177">
        <f t="shared" si="4"/>
        <v>0</v>
      </c>
      <c r="AN31" s="178">
        <f t="shared" si="4"/>
        <v>0</v>
      </c>
      <c r="AO31" s="177">
        <f t="shared" si="4"/>
        <v>0</v>
      </c>
      <c r="AP31" s="178">
        <f t="shared" si="4"/>
        <v>0</v>
      </c>
      <c r="AQ31" s="177">
        <f t="shared" si="4"/>
        <v>0</v>
      </c>
      <c r="AR31" s="178">
        <f t="shared" si="4"/>
        <v>0</v>
      </c>
      <c r="AS31" s="177">
        <f t="shared" si="4"/>
        <v>0</v>
      </c>
      <c r="AT31" s="178">
        <f t="shared" si="4"/>
        <v>0</v>
      </c>
      <c r="AU31" s="177">
        <f t="shared" si="4"/>
        <v>0</v>
      </c>
      <c r="AV31" s="178">
        <f t="shared" si="4"/>
        <v>0</v>
      </c>
      <c r="AW31" s="177">
        <f t="shared" si="4"/>
        <v>0</v>
      </c>
      <c r="AX31" s="178">
        <f t="shared" si="4"/>
        <v>0</v>
      </c>
      <c r="AY31" s="177">
        <f t="shared" si="4"/>
        <v>0</v>
      </c>
      <c r="AZ31" s="178">
        <f t="shared" si="4"/>
        <v>0</v>
      </c>
      <c r="BA31" s="177">
        <f t="shared" si="4"/>
        <v>0</v>
      </c>
      <c r="BB31" s="178">
        <f t="shared" si="4"/>
        <v>0</v>
      </c>
      <c r="BC31" s="177">
        <f t="shared" si="4"/>
        <v>0</v>
      </c>
      <c r="BD31" s="178">
        <f t="shared" si="4"/>
        <v>0</v>
      </c>
      <c r="BE31" s="177">
        <f t="shared" si="4"/>
        <v>0</v>
      </c>
      <c r="BF31" s="178">
        <f t="shared" si="4"/>
        <v>0</v>
      </c>
      <c r="BG31" s="177">
        <f t="shared" si="4"/>
        <v>0</v>
      </c>
      <c r="BH31" s="178">
        <f t="shared" si="4"/>
        <v>0</v>
      </c>
      <c r="BI31" s="177">
        <f t="shared" si="4"/>
        <v>0</v>
      </c>
      <c r="BJ31" s="178">
        <f t="shared" si="4"/>
        <v>0</v>
      </c>
      <c r="BK31" s="177">
        <f t="shared" si="4"/>
        <v>0</v>
      </c>
      <c r="BL31" s="178">
        <f t="shared" si="4"/>
        <v>0</v>
      </c>
    </row>
    <row r="32" spans="1:64" ht="15" thickBot="1" x14ac:dyDescent="0.25">
      <c r="A32" s="155">
        <f>ROW()</f>
        <v>32</v>
      </c>
      <c r="C32" s="170"/>
      <c r="E32" s="170"/>
      <c r="G32" s="170"/>
      <c r="I32" s="170"/>
      <c r="K32" s="170"/>
      <c r="M32" s="170"/>
      <c r="O32" s="170"/>
      <c r="Q32" s="170"/>
      <c r="S32" s="170"/>
      <c r="U32" s="170"/>
      <c r="W32" s="170"/>
      <c r="Y32" s="170"/>
      <c r="AA32" s="170"/>
      <c r="AC32" s="170"/>
      <c r="AE32" s="170"/>
      <c r="AG32" s="170"/>
      <c r="AI32" s="170"/>
      <c r="AK32" s="170"/>
      <c r="AM32" s="170"/>
      <c r="AO32" s="170"/>
      <c r="AQ32" s="170"/>
      <c r="AS32" s="170"/>
      <c r="AU32" s="170"/>
      <c r="AW32" s="170"/>
      <c r="AY32" s="170"/>
      <c r="BA32" s="170"/>
      <c r="BC32" s="170"/>
      <c r="BE32" s="170"/>
      <c r="BG32" s="170"/>
      <c r="BI32" s="170"/>
      <c r="BK32" s="170"/>
    </row>
    <row r="33" spans="1:64" ht="15" thickBot="1" x14ac:dyDescent="0.25">
      <c r="A33" s="155">
        <f>ROW()</f>
        <v>33</v>
      </c>
      <c r="B33" s="184" t="s">
        <v>486</v>
      </c>
      <c r="C33" s="1315" t="s">
        <v>15</v>
      </c>
      <c r="D33" s="1316"/>
      <c r="E33" s="1315" t="s">
        <v>15</v>
      </c>
      <c r="F33" s="1316"/>
      <c r="G33" s="1315" t="s">
        <v>15</v>
      </c>
      <c r="H33" s="1316"/>
      <c r="I33" s="1315" t="s">
        <v>15</v>
      </c>
      <c r="J33" s="1316"/>
      <c r="K33" s="1315" t="s">
        <v>15</v>
      </c>
      <c r="L33" s="1316"/>
      <c r="M33" s="1315" t="s">
        <v>15</v>
      </c>
      <c r="N33" s="1316"/>
      <c r="O33" s="1315" t="s">
        <v>15</v>
      </c>
      <c r="P33" s="1316"/>
      <c r="Q33" s="1315" t="s">
        <v>15</v>
      </c>
      <c r="R33" s="1316"/>
      <c r="S33" s="1315" t="s">
        <v>15</v>
      </c>
      <c r="T33" s="1316"/>
      <c r="U33" s="1315" t="s">
        <v>15</v>
      </c>
      <c r="V33" s="1316"/>
      <c r="W33" s="1315" t="s">
        <v>15</v>
      </c>
      <c r="X33" s="1316"/>
      <c r="Y33" s="1315" t="s">
        <v>15</v>
      </c>
      <c r="Z33" s="1316"/>
      <c r="AA33" s="1315" t="s">
        <v>15</v>
      </c>
      <c r="AB33" s="1316"/>
      <c r="AC33" s="1315" t="s">
        <v>15</v>
      </c>
      <c r="AD33" s="1316"/>
      <c r="AE33" s="1315" t="s">
        <v>15</v>
      </c>
      <c r="AF33" s="1316"/>
      <c r="AG33" s="1315" t="s">
        <v>15</v>
      </c>
      <c r="AH33" s="1316"/>
      <c r="AI33" s="1315" t="s">
        <v>15</v>
      </c>
      <c r="AJ33" s="1316"/>
      <c r="AK33" s="1315" t="s">
        <v>15</v>
      </c>
      <c r="AL33" s="1316"/>
      <c r="AM33" s="1315" t="s">
        <v>15</v>
      </c>
      <c r="AN33" s="1316"/>
      <c r="AO33" s="1315" t="s">
        <v>15</v>
      </c>
      <c r="AP33" s="1316"/>
      <c r="AQ33" s="1315" t="s">
        <v>15</v>
      </c>
      <c r="AR33" s="1316"/>
      <c r="AS33" s="1315" t="s">
        <v>15</v>
      </c>
      <c r="AT33" s="1316"/>
      <c r="AU33" s="1315" t="s">
        <v>15</v>
      </c>
      <c r="AV33" s="1316"/>
      <c r="AW33" s="1315" t="s">
        <v>15</v>
      </c>
      <c r="AX33" s="1316"/>
      <c r="AY33" s="1315" t="s">
        <v>15</v>
      </c>
      <c r="AZ33" s="1316"/>
      <c r="BA33" s="1315" t="s">
        <v>15</v>
      </c>
      <c r="BB33" s="1316"/>
      <c r="BC33" s="1315" t="s">
        <v>15</v>
      </c>
      <c r="BD33" s="1316"/>
      <c r="BE33" s="1315" t="s">
        <v>15</v>
      </c>
      <c r="BF33" s="1316"/>
      <c r="BG33" s="1315" t="s">
        <v>15</v>
      </c>
      <c r="BH33" s="1316"/>
      <c r="BI33" s="1315" t="s">
        <v>15</v>
      </c>
      <c r="BJ33" s="1316"/>
      <c r="BK33" s="1315" t="s">
        <v>15</v>
      </c>
      <c r="BL33" s="1316"/>
    </row>
    <row r="34" spans="1:64" x14ac:dyDescent="0.2">
      <c r="A34" s="155">
        <f>ROW()</f>
        <v>34</v>
      </c>
      <c r="B34" s="179" t="s">
        <v>480</v>
      </c>
      <c r="C34" s="172">
        <v>0</v>
      </c>
      <c r="D34" s="173">
        <v>0</v>
      </c>
      <c r="E34" s="172">
        <v>0</v>
      </c>
      <c r="F34" s="173">
        <v>0</v>
      </c>
      <c r="G34" s="172">
        <v>0</v>
      </c>
      <c r="H34" s="173">
        <v>0</v>
      </c>
      <c r="I34" s="172">
        <v>0</v>
      </c>
      <c r="J34" s="173">
        <v>0</v>
      </c>
      <c r="K34" s="172">
        <v>0</v>
      </c>
      <c r="L34" s="173">
        <v>0</v>
      </c>
      <c r="M34" s="172">
        <v>0</v>
      </c>
      <c r="N34" s="173">
        <v>0</v>
      </c>
      <c r="O34" s="172">
        <v>0</v>
      </c>
      <c r="P34" s="173">
        <v>0</v>
      </c>
      <c r="Q34" s="172">
        <v>0</v>
      </c>
      <c r="R34" s="173">
        <v>0</v>
      </c>
      <c r="S34" s="172">
        <v>0</v>
      </c>
      <c r="T34" s="173">
        <v>0</v>
      </c>
      <c r="U34" s="172">
        <v>0</v>
      </c>
      <c r="V34" s="173">
        <v>0</v>
      </c>
      <c r="W34" s="172">
        <v>0</v>
      </c>
      <c r="X34" s="173">
        <v>0</v>
      </c>
      <c r="Y34" s="172">
        <v>0</v>
      </c>
      <c r="Z34" s="173">
        <v>0</v>
      </c>
      <c r="AA34" s="172">
        <v>0</v>
      </c>
      <c r="AB34" s="173">
        <v>0</v>
      </c>
      <c r="AC34" s="172">
        <v>0</v>
      </c>
      <c r="AD34" s="173">
        <v>0</v>
      </c>
      <c r="AE34" s="172">
        <v>0</v>
      </c>
      <c r="AF34" s="173">
        <v>0</v>
      </c>
      <c r="AG34" s="172">
        <v>0</v>
      </c>
      <c r="AH34" s="173">
        <v>0</v>
      </c>
      <c r="AI34" s="172">
        <v>0</v>
      </c>
      <c r="AJ34" s="173">
        <v>0</v>
      </c>
      <c r="AK34" s="172">
        <v>0</v>
      </c>
      <c r="AL34" s="173">
        <v>0</v>
      </c>
      <c r="AM34" s="172">
        <v>0</v>
      </c>
      <c r="AN34" s="173">
        <v>0</v>
      </c>
      <c r="AO34" s="172">
        <v>0</v>
      </c>
      <c r="AP34" s="173">
        <v>0</v>
      </c>
      <c r="AQ34" s="172">
        <v>0</v>
      </c>
      <c r="AR34" s="173">
        <v>0</v>
      </c>
      <c r="AS34" s="172">
        <v>0</v>
      </c>
      <c r="AT34" s="173">
        <v>0</v>
      </c>
      <c r="AU34" s="172">
        <v>0</v>
      </c>
      <c r="AV34" s="173">
        <v>0</v>
      </c>
      <c r="AW34" s="172">
        <v>0</v>
      </c>
      <c r="AX34" s="173">
        <v>0</v>
      </c>
      <c r="AY34" s="172">
        <v>0</v>
      </c>
      <c r="AZ34" s="173">
        <v>0</v>
      </c>
      <c r="BA34" s="172">
        <v>0</v>
      </c>
      <c r="BB34" s="173">
        <v>0</v>
      </c>
      <c r="BC34" s="172">
        <v>0</v>
      </c>
      <c r="BD34" s="173">
        <v>0</v>
      </c>
      <c r="BE34" s="172">
        <v>0</v>
      </c>
      <c r="BF34" s="173">
        <v>0</v>
      </c>
      <c r="BG34" s="172">
        <v>0</v>
      </c>
      <c r="BH34" s="173">
        <v>0</v>
      </c>
      <c r="BI34" s="172">
        <v>0</v>
      </c>
      <c r="BJ34" s="173">
        <v>0</v>
      </c>
      <c r="BK34" s="172">
        <v>0</v>
      </c>
      <c r="BL34" s="173">
        <v>0</v>
      </c>
    </row>
    <row r="35" spans="1:64" x14ac:dyDescent="0.2">
      <c r="A35" s="155">
        <f>ROW()</f>
        <v>35</v>
      </c>
      <c r="B35" s="185" t="s">
        <v>481</v>
      </c>
      <c r="C35" s="186">
        <v>0</v>
      </c>
      <c r="D35" s="187">
        <v>0</v>
      </c>
      <c r="E35" s="186">
        <v>0</v>
      </c>
      <c r="F35" s="187">
        <v>0</v>
      </c>
      <c r="G35" s="186">
        <v>0</v>
      </c>
      <c r="H35" s="187">
        <v>0</v>
      </c>
      <c r="I35" s="186">
        <v>0</v>
      </c>
      <c r="J35" s="187">
        <v>0</v>
      </c>
      <c r="K35" s="186">
        <v>0</v>
      </c>
      <c r="L35" s="187">
        <v>0</v>
      </c>
      <c r="M35" s="186">
        <v>0</v>
      </c>
      <c r="N35" s="187">
        <v>0</v>
      </c>
      <c r="O35" s="186">
        <v>0</v>
      </c>
      <c r="P35" s="187">
        <v>0</v>
      </c>
      <c r="Q35" s="186">
        <v>0</v>
      </c>
      <c r="R35" s="187">
        <v>0</v>
      </c>
      <c r="S35" s="186">
        <v>0</v>
      </c>
      <c r="T35" s="187">
        <v>0</v>
      </c>
      <c r="U35" s="186">
        <v>0</v>
      </c>
      <c r="V35" s="187">
        <v>0</v>
      </c>
      <c r="W35" s="186">
        <v>0</v>
      </c>
      <c r="X35" s="187">
        <v>0</v>
      </c>
      <c r="Y35" s="186">
        <v>0</v>
      </c>
      <c r="Z35" s="187">
        <v>0</v>
      </c>
      <c r="AA35" s="186">
        <v>0</v>
      </c>
      <c r="AB35" s="187">
        <v>0</v>
      </c>
      <c r="AC35" s="186">
        <v>0</v>
      </c>
      <c r="AD35" s="187">
        <v>0</v>
      </c>
      <c r="AE35" s="186">
        <v>0</v>
      </c>
      <c r="AF35" s="187">
        <v>0</v>
      </c>
      <c r="AG35" s="186">
        <v>0</v>
      </c>
      <c r="AH35" s="187">
        <v>0</v>
      </c>
      <c r="AI35" s="186">
        <v>0</v>
      </c>
      <c r="AJ35" s="187">
        <v>0</v>
      </c>
      <c r="AK35" s="186">
        <v>0</v>
      </c>
      <c r="AL35" s="187">
        <v>0</v>
      </c>
      <c r="AM35" s="186">
        <v>0</v>
      </c>
      <c r="AN35" s="187">
        <v>0</v>
      </c>
      <c r="AO35" s="186">
        <v>0</v>
      </c>
      <c r="AP35" s="187">
        <v>0</v>
      </c>
      <c r="AQ35" s="186">
        <v>0</v>
      </c>
      <c r="AR35" s="187">
        <v>0</v>
      </c>
      <c r="AS35" s="186">
        <v>0</v>
      </c>
      <c r="AT35" s="187">
        <v>0</v>
      </c>
      <c r="AU35" s="186">
        <v>0</v>
      </c>
      <c r="AV35" s="187">
        <v>0</v>
      </c>
      <c r="AW35" s="186">
        <v>0</v>
      </c>
      <c r="AX35" s="187">
        <v>0</v>
      </c>
      <c r="AY35" s="186">
        <v>0</v>
      </c>
      <c r="AZ35" s="187">
        <v>0</v>
      </c>
      <c r="BA35" s="186">
        <v>0</v>
      </c>
      <c r="BB35" s="187">
        <v>0</v>
      </c>
      <c r="BC35" s="186">
        <v>0</v>
      </c>
      <c r="BD35" s="187">
        <v>0</v>
      </c>
      <c r="BE35" s="186">
        <v>0</v>
      </c>
      <c r="BF35" s="187">
        <v>0</v>
      </c>
      <c r="BG35" s="186">
        <v>0</v>
      </c>
      <c r="BH35" s="187">
        <v>0</v>
      </c>
      <c r="BI35" s="186">
        <v>0</v>
      </c>
      <c r="BJ35" s="187">
        <v>0</v>
      </c>
      <c r="BK35" s="186">
        <v>0</v>
      </c>
      <c r="BL35" s="187">
        <v>0</v>
      </c>
    </row>
    <row r="36" spans="1:64" x14ac:dyDescent="0.2">
      <c r="A36" s="155">
        <f>ROW()</f>
        <v>36</v>
      </c>
      <c r="B36" s="180" t="s">
        <v>482</v>
      </c>
      <c r="C36" s="181">
        <v>0</v>
      </c>
      <c r="D36" s="182">
        <v>0</v>
      </c>
      <c r="E36" s="181">
        <v>0</v>
      </c>
      <c r="F36" s="182">
        <v>0</v>
      </c>
      <c r="G36" s="181">
        <v>0</v>
      </c>
      <c r="H36" s="182">
        <v>0</v>
      </c>
      <c r="I36" s="181">
        <v>0</v>
      </c>
      <c r="J36" s="182">
        <v>0</v>
      </c>
      <c r="K36" s="181">
        <v>0</v>
      </c>
      <c r="L36" s="182">
        <v>0</v>
      </c>
      <c r="M36" s="181">
        <v>0</v>
      </c>
      <c r="N36" s="182">
        <v>0</v>
      </c>
      <c r="O36" s="181">
        <v>0</v>
      </c>
      <c r="P36" s="182">
        <v>0</v>
      </c>
      <c r="Q36" s="181">
        <v>0</v>
      </c>
      <c r="R36" s="182">
        <v>0</v>
      </c>
      <c r="S36" s="181">
        <v>0</v>
      </c>
      <c r="T36" s="182">
        <v>0</v>
      </c>
      <c r="U36" s="181">
        <v>0</v>
      </c>
      <c r="V36" s="182">
        <v>0</v>
      </c>
      <c r="W36" s="181">
        <v>0</v>
      </c>
      <c r="X36" s="182">
        <v>0</v>
      </c>
      <c r="Y36" s="181">
        <v>0</v>
      </c>
      <c r="Z36" s="182">
        <v>0</v>
      </c>
      <c r="AA36" s="181">
        <v>0</v>
      </c>
      <c r="AB36" s="182">
        <v>0</v>
      </c>
      <c r="AC36" s="181">
        <v>0</v>
      </c>
      <c r="AD36" s="182">
        <v>0</v>
      </c>
      <c r="AE36" s="181">
        <v>0</v>
      </c>
      <c r="AF36" s="182">
        <v>0</v>
      </c>
      <c r="AG36" s="181">
        <v>0</v>
      </c>
      <c r="AH36" s="182">
        <v>0</v>
      </c>
      <c r="AI36" s="181">
        <v>0</v>
      </c>
      <c r="AJ36" s="182">
        <v>0</v>
      </c>
      <c r="AK36" s="181">
        <v>0</v>
      </c>
      <c r="AL36" s="182">
        <v>0</v>
      </c>
      <c r="AM36" s="181">
        <v>0</v>
      </c>
      <c r="AN36" s="182">
        <v>0</v>
      </c>
      <c r="AO36" s="181">
        <v>0</v>
      </c>
      <c r="AP36" s="182">
        <v>0</v>
      </c>
      <c r="AQ36" s="181">
        <v>0</v>
      </c>
      <c r="AR36" s="182">
        <v>0</v>
      </c>
      <c r="AS36" s="181">
        <v>0</v>
      </c>
      <c r="AT36" s="182">
        <v>0</v>
      </c>
      <c r="AU36" s="181">
        <v>0</v>
      </c>
      <c r="AV36" s="182">
        <v>0</v>
      </c>
      <c r="AW36" s="181">
        <v>0</v>
      </c>
      <c r="AX36" s="182">
        <v>0</v>
      </c>
      <c r="AY36" s="181">
        <v>0</v>
      </c>
      <c r="AZ36" s="182">
        <v>0</v>
      </c>
      <c r="BA36" s="181">
        <v>0</v>
      </c>
      <c r="BB36" s="182">
        <v>0</v>
      </c>
      <c r="BC36" s="181">
        <v>0</v>
      </c>
      <c r="BD36" s="182">
        <v>0</v>
      </c>
      <c r="BE36" s="181">
        <v>0</v>
      </c>
      <c r="BF36" s="182">
        <v>0</v>
      </c>
      <c r="BG36" s="181">
        <v>0</v>
      </c>
      <c r="BH36" s="182">
        <v>0</v>
      </c>
      <c r="BI36" s="181">
        <v>0</v>
      </c>
      <c r="BJ36" s="182">
        <v>0</v>
      </c>
      <c r="BK36" s="181">
        <v>0</v>
      </c>
      <c r="BL36" s="182">
        <v>0</v>
      </c>
    </row>
    <row r="37" spans="1:64" x14ac:dyDescent="0.2">
      <c r="A37" s="155">
        <f>ROW()</f>
        <v>37</v>
      </c>
      <c r="B37" s="180" t="s">
        <v>483</v>
      </c>
      <c r="C37" s="181">
        <v>0</v>
      </c>
      <c r="D37" s="182">
        <v>0</v>
      </c>
      <c r="E37" s="181">
        <v>0</v>
      </c>
      <c r="F37" s="182">
        <v>0</v>
      </c>
      <c r="G37" s="181">
        <v>0</v>
      </c>
      <c r="H37" s="182">
        <v>0</v>
      </c>
      <c r="I37" s="181">
        <v>0</v>
      </c>
      <c r="J37" s="182">
        <v>0</v>
      </c>
      <c r="K37" s="181">
        <v>0</v>
      </c>
      <c r="L37" s="182">
        <v>0</v>
      </c>
      <c r="M37" s="181">
        <v>0</v>
      </c>
      <c r="N37" s="182">
        <v>0</v>
      </c>
      <c r="O37" s="181">
        <v>0</v>
      </c>
      <c r="P37" s="182">
        <v>0</v>
      </c>
      <c r="Q37" s="181">
        <v>0</v>
      </c>
      <c r="R37" s="182">
        <v>0</v>
      </c>
      <c r="S37" s="181">
        <v>0</v>
      </c>
      <c r="T37" s="182">
        <v>0</v>
      </c>
      <c r="U37" s="181">
        <v>0</v>
      </c>
      <c r="V37" s="182">
        <v>0</v>
      </c>
      <c r="W37" s="181">
        <v>0</v>
      </c>
      <c r="X37" s="182">
        <v>0</v>
      </c>
      <c r="Y37" s="181">
        <v>0</v>
      </c>
      <c r="Z37" s="182">
        <v>0</v>
      </c>
      <c r="AA37" s="181">
        <v>0</v>
      </c>
      <c r="AB37" s="182">
        <v>0</v>
      </c>
      <c r="AC37" s="181">
        <v>0</v>
      </c>
      <c r="AD37" s="182">
        <v>0</v>
      </c>
      <c r="AE37" s="181">
        <v>0</v>
      </c>
      <c r="AF37" s="182">
        <v>0</v>
      </c>
      <c r="AG37" s="181">
        <v>0</v>
      </c>
      <c r="AH37" s="182">
        <v>0</v>
      </c>
      <c r="AI37" s="181">
        <v>0</v>
      </c>
      <c r="AJ37" s="182">
        <v>0</v>
      </c>
      <c r="AK37" s="181">
        <v>0</v>
      </c>
      <c r="AL37" s="182">
        <v>0</v>
      </c>
      <c r="AM37" s="181">
        <v>0</v>
      </c>
      <c r="AN37" s="182">
        <v>0</v>
      </c>
      <c r="AO37" s="181">
        <v>0</v>
      </c>
      <c r="AP37" s="182">
        <v>0</v>
      </c>
      <c r="AQ37" s="181">
        <v>0</v>
      </c>
      <c r="AR37" s="182">
        <v>0</v>
      </c>
      <c r="AS37" s="181">
        <v>0</v>
      </c>
      <c r="AT37" s="182">
        <v>0</v>
      </c>
      <c r="AU37" s="181">
        <v>0</v>
      </c>
      <c r="AV37" s="182">
        <v>0</v>
      </c>
      <c r="AW37" s="181">
        <v>0</v>
      </c>
      <c r="AX37" s="182">
        <v>0</v>
      </c>
      <c r="AY37" s="181">
        <v>0</v>
      </c>
      <c r="AZ37" s="182">
        <v>0</v>
      </c>
      <c r="BA37" s="181">
        <v>0</v>
      </c>
      <c r="BB37" s="182">
        <v>0</v>
      </c>
      <c r="BC37" s="181">
        <v>0</v>
      </c>
      <c r="BD37" s="182">
        <v>0</v>
      </c>
      <c r="BE37" s="181">
        <v>0</v>
      </c>
      <c r="BF37" s="182">
        <v>0</v>
      </c>
      <c r="BG37" s="181">
        <v>0</v>
      </c>
      <c r="BH37" s="182">
        <v>0</v>
      </c>
      <c r="BI37" s="181">
        <v>0</v>
      </c>
      <c r="BJ37" s="182">
        <v>0</v>
      </c>
      <c r="BK37" s="181">
        <v>0</v>
      </c>
      <c r="BL37" s="182">
        <v>0</v>
      </c>
    </row>
    <row r="38" spans="1:64" ht="15" thickBot="1" x14ac:dyDescent="0.25">
      <c r="A38" s="155">
        <f>ROW()</f>
        <v>38</v>
      </c>
      <c r="B38" s="188" t="s">
        <v>484</v>
      </c>
      <c r="C38" s="175">
        <v>0</v>
      </c>
      <c r="D38" s="176">
        <v>0</v>
      </c>
      <c r="E38" s="175">
        <v>0</v>
      </c>
      <c r="F38" s="176">
        <v>0</v>
      </c>
      <c r="G38" s="175">
        <v>0</v>
      </c>
      <c r="H38" s="176">
        <v>0</v>
      </c>
      <c r="I38" s="175">
        <v>0</v>
      </c>
      <c r="J38" s="176">
        <v>0</v>
      </c>
      <c r="K38" s="175">
        <v>0</v>
      </c>
      <c r="L38" s="176">
        <v>0</v>
      </c>
      <c r="M38" s="175">
        <v>0</v>
      </c>
      <c r="N38" s="176">
        <v>0</v>
      </c>
      <c r="O38" s="175">
        <v>0</v>
      </c>
      <c r="P38" s="176">
        <v>0</v>
      </c>
      <c r="Q38" s="175">
        <v>0</v>
      </c>
      <c r="R38" s="176">
        <v>0</v>
      </c>
      <c r="S38" s="175">
        <v>0</v>
      </c>
      <c r="T38" s="176">
        <v>0</v>
      </c>
      <c r="U38" s="175">
        <v>0</v>
      </c>
      <c r="V38" s="176">
        <v>0</v>
      </c>
      <c r="W38" s="175">
        <v>0</v>
      </c>
      <c r="X38" s="176">
        <v>0</v>
      </c>
      <c r="Y38" s="175">
        <v>0</v>
      </c>
      <c r="Z38" s="176">
        <v>0</v>
      </c>
      <c r="AA38" s="175">
        <v>0</v>
      </c>
      <c r="AB38" s="176">
        <v>0</v>
      </c>
      <c r="AC38" s="175">
        <v>0</v>
      </c>
      <c r="AD38" s="176">
        <v>0</v>
      </c>
      <c r="AE38" s="175">
        <v>0</v>
      </c>
      <c r="AF38" s="176">
        <v>0</v>
      </c>
      <c r="AG38" s="175">
        <v>0</v>
      </c>
      <c r="AH38" s="176">
        <v>0</v>
      </c>
      <c r="AI38" s="175">
        <v>0</v>
      </c>
      <c r="AJ38" s="176">
        <v>0</v>
      </c>
      <c r="AK38" s="175">
        <v>0</v>
      </c>
      <c r="AL38" s="176">
        <v>0</v>
      </c>
      <c r="AM38" s="175">
        <v>0</v>
      </c>
      <c r="AN38" s="176">
        <v>0</v>
      </c>
      <c r="AO38" s="175">
        <v>0</v>
      </c>
      <c r="AP38" s="176">
        <v>0</v>
      </c>
      <c r="AQ38" s="175">
        <v>0</v>
      </c>
      <c r="AR38" s="176">
        <v>0</v>
      </c>
      <c r="AS38" s="175">
        <v>0</v>
      </c>
      <c r="AT38" s="176">
        <v>0</v>
      </c>
      <c r="AU38" s="175">
        <v>0</v>
      </c>
      <c r="AV38" s="176">
        <v>0</v>
      </c>
      <c r="AW38" s="175">
        <v>0</v>
      </c>
      <c r="AX38" s="176">
        <v>0</v>
      </c>
      <c r="AY38" s="175">
        <v>0</v>
      </c>
      <c r="AZ38" s="176">
        <v>0</v>
      </c>
      <c r="BA38" s="175">
        <v>0</v>
      </c>
      <c r="BB38" s="176">
        <v>0</v>
      </c>
      <c r="BC38" s="175">
        <v>0</v>
      </c>
      <c r="BD38" s="176">
        <v>0</v>
      </c>
      <c r="BE38" s="175">
        <v>0</v>
      </c>
      <c r="BF38" s="176">
        <v>0</v>
      </c>
      <c r="BG38" s="175">
        <v>0</v>
      </c>
      <c r="BH38" s="176">
        <v>0</v>
      </c>
      <c r="BI38" s="175">
        <v>0</v>
      </c>
      <c r="BJ38" s="176">
        <v>0</v>
      </c>
      <c r="BK38" s="175">
        <v>0</v>
      </c>
      <c r="BL38" s="176">
        <v>0</v>
      </c>
    </row>
    <row r="39" spans="1:64" ht="15" thickBot="1" x14ac:dyDescent="0.25">
      <c r="A39" s="155">
        <f>ROW()</f>
        <v>39</v>
      </c>
      <c r="B39" s="169" t="s">
        <v>222</v>
      </c>
      <c r="C39" s="177">
        <f t="shared" ref="C39:BL39" si="5">SUM(C34:C38)</f>
        <v>0</v>
      </c>
      <c r="D39" s="178">
        <f t="shared" si="5"/>
        <v>0</v>
      </c>
      <c r="E39" s="177">
        <f t="shared" si="5"/>
        <v>0</v>
      </c>
      <c r="F39" s="178">
        <f t="shared" si="5"/>
        <v>0</v>
      </c>
      <c r="G39" s="177">
        <f t="shared" si="5"/>
        <v>0</v>
      </c>
      <c r="H39" s="178">
        <f t="shared" si="5"/>
        <v>0</v>
      </c>
      <c r="I39" s="177">
        <f t="shared" si="5"/>
        <v>0</v>
      </c>
      <c r="J39" s="178">
        <f t="shared" si="5"/>
        <v>0</v>
      </c>
      <c r="K39" s="177">
        <f t="shared" si="5"/>
        <v>0</v>
      </c>
      <c r="L39" s="178">
        <f t="shared" si="5"/>
        <v>0</v>
      </c>
      <c r="M39" s="177">
        <f t="shared" si="5"/>
        <v>0</v>
      </c>
      <c r="N39" s="178">
        <f t="shared" si="5"/>
        <v>0</v>
      </c>
      <c r="O39" s="177">
        <f t="shared" si="5"/>
        <v>0</v>
      </c>
      <c r="P39" s="178">
        <f t="shared" si="5"/>
        <v>0</v>
      </c>
      <c r="Q39" s="177">
        <f t="shared" si="5"/>
        <v>0</v>
      </c>
      <c r="R39" s="178">
        <f t="shared" si="5"/>
        <v>0</v>
      </c>
      <c r="S39" s="177">
        <f t="shared" si="5"/>
        <v>0</v>
      </c>
      <c r="T39" s="178">
        <f t="shared" si="5"/>
        <v>0</v>
      </c>
      <c r="U39" s="177">
        <f t="shared" si="5"/>
        <v>0</v>
      </c>
      <c r="V39" s="178">
        <f t="shared" si="5"/>
        <v>0</v>
      </c>
      <c r="W39" s="177">
        <f t="shared" si="5"/>
        <v>0</v>
      </c>
      <c r="X39" s="178">
        <f t="shared" si="5"/>
        <v>0</v>
      </c>
      <c r="Y39" s="177">
        <f t="shared" si="5"/>
        <v>0</v>
      </c>
      <c r="Z39" s="178">
        <f t="shared" si="5"/>
        <v>0</v>
      </c>
      <c r="AA39" s="177">
        <f t="shared" si="5"/>
        <v>0</v>
      </c>
      <c r="AB39" s="178">
        <f t="shared" si="5"/>
        <v>0</v>
      </c>
      <c r="AC39" s="177">
        <f t="shared" si="5"/>
        <v>0</v>
      </c>
      <c r="AD39" s="178">
        <f t="shared" si="5"/>
        <v>0</v>
      </c>
      <c r="AE39" s="177">
        <f t="shared" si="5"/>
        <v>0</v>
      </c>
      <c r="AF39" s="178">
        <f t="shared" si="5"/>
        <v>0</v>
      </c>
      <c r="AG39" s="177">
        <f t="shared" si="5"/>
        <v>0</v>
      </c>
      <c r="AH39" s="178">
        <f t="shared" si="5"/>
        <v>0</v>
      </c>
      <c r="AI39" s="177">
        <f t="shared" si="5"/>
        <v>0</v>
      </c>
      <c r="AJ39" s="178">
        <f t="shared" si="5"/>
        <v>0</v>
      </c>
      <c r="AK39" s="177">
        <f t="shared" si="5"/>
        <v>0</v>
      </c>
      <c r="AL39" s="178">
        <f t="shared" si="5"/>
        <v>0</v>
      </c>
      <c r="AM39" s="177">
        <f t="shared" si="5"/>
        <v>0</v>
      </c>
      <c r="AN39" s="178">
        <f t="shared" si="5"/>
        <v>0</v>
      </c>
      <c r="AO39" s="177">
        <f t="shared" si="5"/>
        <v>0</v>
      </c>
      <c r="AP39" s="178">
        <f t="shared" si="5"/>
        <v>0</v>
      </c>
      <c r="AQ39" s="177">
        <f t="shared" si="5"/>
        <v>0</v>
      </c>
      <c r="AR39" s="178">
        <f t="shared" si="5"/>
        <v>0</v>
      </c>
      <c r="AS39" s="177">
        <f t="shared" si="5"/>
        <v>0</v>
      </c>
      <c r="AT39" s="178">
        <f t="shared" si="5"/>
        <v>0</v>
      </c>
      <c r="AU39" s="177">
        <f t="shared" si="5"/>
        <v>0</v>
      </c>
      <c r="AV39" s="178">
        <f t="shared" si="5"/>
        <v>0</v>
      </c>
      <c r="AW39" s="177">
        <f t="shared" si="5"/>
        <v>0</v>
      </c>
      <c r="AX39" s="178">
        <f t="shared" si="5"/>
        <v>0</v>
      </c>
      <c r="AY39" s="177">
        <f t="shared" si="5"/>
        <v>0</v>
      </c>
      <c r="AZ39" s="178">
        <f t="shared" si="5"/>
        <v>0</v>
      </c>
      <c r="BA39" s="177">
        <f t="shared" si="5"/>
        <v>0</v>
      </c>
      <c r="BB39" s="178">
        <f t="shared" si="5"/>
        <v>0</v>
      </c>
      <c r="BC39" s="177">
        <f t="shared" si="5"/>
        <v>0</v>
      </c>
      <c r="BD39" s="178">
        <f t="shared" si="5"/>
        <v>0</v>
      </c>
      <c r="BE39" s="177">
        <f t="shared" si="5"/>
        <v>0</v>
      </c>
      <c r="BF39" s="178">
        <f t="shared" si="5"/>
        <v>0</v>
      </c>
      <c r="BG39" s="177">
        <f t="shared" si="5"/>
        <v>0</v>
      </c>
      <c r="BH39" s="178">
        <f t="shared" si="5"/>
        <v>0</v>
      </c>
      <c r="BI39" s="177">
        <f t="shared" si="5"/>
        <v>0</v>
      </c>
      <c r="BJ39" s="178">
        <f t="shared" si="5"/>
        <v>0</v>
      </c>
      <c r="BK39" s="177">
        <f t="shared" si="5"/>
        <v>0</v>
      </c>
      <c r="BL39" s="178">
        <f t="shared" si="5"/>
        <v>0</v>
      </c>
    </row>
    <row r="40" spans="1:64" ht="15" thickBot="1" x14ac:dyDescent="0.25">
      <c r="A40" s="155">
        <f>ROW()</f>
        <v>40</v>
      </c>
      <c r="C40" s="170"/>
      <c r="E40" s="170"/>
      <c r="G40" s="170"/>
      <c r="I40" s="170"/>
      <c r="K40" s="170"/>
      <c r="M40" s="170"/>
      <c r="O40" s="170"/>
      <c r="Q40" s="170"/>
      <c r="S40" s="170"/>
      <c r="U40" s="170"/>
      <c r="W40" s="170"/>
      <c r="Y40" s="170"/>
      <c r="AA40" s="170"/>
      <c r="AC40" s="170"/>
      <c r="AE40" s="170"/>
      <c r="AG40" s="170"/>
      <c r="AI40" s="170"/>
      <c r="AK40" s="170"/>
      <c r="AM40" s="170"/>
      <c r="AO40" s="170"/>
      <c r="AQ40" s="170"/>
      <c r="AS40" s="170"/>
      <c r="AU40" s="170"/>
      <c r="AW40" s="170"/>
      <c r="AY40" s="170"/>
      <c r="BA40" s="170"/>
      <c r="BC40" s="170"/>
      <c r="BE40" s="170"/>
      <c r="BG40" s="170"/>
      <c r="BI40" s="170"/>
      <c r="BK40" s="170"/>
    </row>
    <row r="41" spans="1:64" ht="15" thickBot="1" x14ac:dyDescent="0.25">
      <c r="A41" s="155">
        <f>ROW()</f>
        <v>41</v>
      </c>
      <c r="B41" s="184" t="s">
        <v>487</v>
      </c>
      <c r="C41" s="1315" t="s">
        <v>15</v>
      </c>
      <c r="D41" s="1316"/>
      <c r="E41" s="1315" t="s">
        <v>15</v>
      </c>
      <c r="F41" s="1316"/>
      <c r="G41" s="1315" t="s">
        <v>15</v>
      </c>
      <c r="H41" s="1316"/>
      <c r="I41" s="1315" t="s">
        <v>15</v>
      </c>
      <c r="J41" s="1316"/>
      <c r="K41" s="1315" t="s">
        <v>15</v>
      </c>
      <c r="L41" s="1316"/>
      <c r="M41" s="1315" t="s">
        <v>15</v>
      </c>
      <c r="N41" s="1316"/>
      <c r="O41" s="1315" t="s">
        <v>15</v>
      </c>
      <c r="P41" s="1316"/>
      <c r="Q41" s="1315" t="s">
        <v>15</v>
      </c>
      <c r="R41" s="1316"/>
      <c r="S41" s="1315" t="s">
        <v>15</v>
      </c>
      <c r="T41" s="1316"/>
      <c r="U41" s="1315" t="s">
        <v>15</v>
      </c>
      <c r="V41" s="1316"/>
      <c r="W41" s="1315" t="s">
        <v>15</v>
      </c>
      <c r="X41" s="1316"/>
      <c r="Y41" s="1315" t="s">
        <v>15</v>
      </c>
      <c r="Z41" s="1316"/>
      <c r="AA41" s="1315" t="s">
        <v>15</v>
      </c>
      <c r="AB41" s="1316"/>
      <c r="AC41" s="1315" t="s">
        <v>15</v>
      </c>
      <c r="AD41" s="1316"/>
      <c r="AE41" s="1315" t="s">
        <v>15</v>
      </c>
      <c r="AF41" s="1316"/>
      <c r="AG41" s="1315" t="s">
        <v>15</v>
      </c>
      <c r="AH41" s="1316"/>
      <c r="AI41" s="1315" t="s">
        <v>15</v>
      </c>
      <c r="AJ41" s="1316"/>
      <c r="AK41" s="1315" t="s">
        <v>15</v>
      </c>
      <c r="AL41" s="1316"/>
      <c r="AM41" s="1315" t="s">
        <v>15</v>
      </c>
      <c r="AN41" s="1316"/>
      <c r="AO41" s="1315" t="s">
        <v>15</v>
      </c>
      <c r="AP41" s="1316"/>
      <c r="AQ41" s="1315" t="s">
        <v>15</v>
      </c>
      <c r="AR41" s="1316"/>
      <c r="AS41" s="1315" t="s">
        <v>15</v>
      </c>
      <c r="AT41" s="1316"/>
      <c r="AU41" s="1315" t="s">
        <v>15</v>
      </c>
      <c r="AV41" s="1316"/>
      <c r="AW41" s="1315" t="s">
        <v>15</v>
      </c>
      <c r="AX41" s="1316"/>
      <c r="AY41" s="1315" t="s">
        <v>15</v>
      </c>
      <c r="AZ41" s="1316"/>
      <c r="BA41" s="1315" t="s">
        <v>15</v>
      </c>
      <c r="BB41" s="1316"/>
      <c r="BC41" s="1315" t="s">
        <v>15</v>
      </c>
      <c r="BD41" s="1316"/>
      <c r="BE41" s="1315" t="s">
        <v>15</v>
      </c>
      <c r="BF41" s="1316"/>
      <c r="BG41" s="1315" t="s">
        <v>15</v>
      </c>
      <c r="BH41" s="1316"/>
      <c r="BI41" s="1315" t="s">
        <v>15</v>
      </c>
      <c r="BJ41" s="1316"/>
      <c r="BK41" s="1315" t="s">
        <v>15</v>
      </c>
      <c r="BL41" s="1316"/>
    </row>
    <row r="42" spans="1:64" x14ac:dyDescent="0.2">
      <c r="A42" s="155">
        <f>ROW()</f>
        <v>42</v>
      </c>
      <c r="B42" s="179" t="s">
        <v>480</v>
      </c>
      <c r="C42" s="172">
        <v>0</v>
      </c>
      <c r="D42" s="173">
        <v>0</v>
      </c>
      <c r="E42" s="172">
        <v>0</v>
      </c>
      <c r="F42" s="173">
        <v>0</v>
      </c>
      <c r="G42" s="172">
        <v>0</v>
      </c>
      <c r="H42" s="173">
        <v>0</v>
      </c>
      <c r="I42" s="172">
        <v>0</v>
      </c>
      <c r="J42" s="173">
        <v>0</v>
      </c>
      <c r="K42" s="172">
        <v>0</v>
      </c>
      <c r="L42" s="173">
        <v>0</v>
      </c>
      <c r="M42" s="172">
        <v>0</v>
      </c>
      <c r="N42" s="173">
        <v>0</v>
      </c>
      <c r="O42" s="172">
        <v>0</v>
      </c>
      <c r="P42" s="173">
        <v>0</v>
      </c>
      <c r="Q42" s="172">
        <v>0</v>
      </c>
      <c r="R42" s="173">
        <v>0</v>
      </c>
      <c r="S42" s="172">
        <v>0</v>
      </c>
      <c r="T42" s="173">
        <v>0</v>
      </c>
      <c r="U42" s="172">
        <v>0</v>
      </c>
      <c r="V42" s="173">
        <v>0</v>
      </c>
      <c r="W42" s="172">
        <v>0</v>
      </c>
      <c r="X42" s="173">
        <v>0</v>
      </c>
      <c r="Y42" s="172">
        <v>0</v>
      </c>
      <c r="Z42" s="173">
        <v>0</v>
      </c>
      <c r="AA42" s="172">
        <v>0</v>
      </c>
      <c r="AB42" s="173">
        <v>0</v>
      </c>
      <c r="AC42" s="172">
        <v>0</v>
      </c>
      <c r="AD42" s="173">
        <v>0</v>
      </c>
      <c r="AE42" s="172">
        <v>0</v>
      </c>
      <c r="AF42" s="173">
        <v>0</v>
      </c>
      <c r="AG42" s="172">
        <v>0</v>
      </c>
      <c r="AH42" s="173">
        <v>0</v>
      </c>
      <c r="AI42" s="172">
        <v>0</v>
      </c>
      <c r="AJ42" s="173">
        <v>0</v>
      </c>
      <c r="AK42" s="172">
        <v>0</v>
      </c>
      <c r="AL42" s="173">
        <v>0</v>
      </c>
      <c r="AM42" s="172">
        <v>0</v>
      </c>
      <c r="AN42" s="173">
        <v>0</v>
      </c>
      <c r="AO42" s="172">
        <v>0</v>
      </c>
      <c r="AP42" s="173">
        <v>0</v>
      </c>
      <c r="AQ42" s="172">
        <v>0</v>
      </c>
      <c r="AR42" s="173">
        <v>0</v>
      </c>
      <c r="AS42" s="172">
        <v>0</v>
      </c>
      <c r="AT42" s="173">
        <v>0</v>
      </c>
      <c r="AU42" s="172">
        <v>0</v>
      </c>
      <c r="AV42" s="173">
        <v>0</v>
      </c>
      <c r="AW42" s="172">
        <v>0</v>
      </c>
      <c r="AX42" s="173">
        <v>0</v>
      </c>
      <c r="AY42" s="172">
        <v>0</v>
      </c>
      <c r="AZ42" s="173">
        <v>0</v>
      </c>
      <c r="BA42" s="172">
        <v>0</v>
      </c>
      <c r="BB42" s="173">
        <v>0</v>
      </c>
      <c r="BC42" s="172">
        <v>0</v>
      </c>
      <c r="BD42" s="173">
        <v>0</v>
      </c>
      <c r="BE42" s="172">
        <v>0</v>
      </c>
      <c r="BF42" s="173">
        <v>0</v>
      </c>
      <c r="BG42" s="172">
        <v>0</v>
      </c>
      <c r="BH42" s="173">
        <v>0</v>
      </c>
      <c r="BI42" s="172">
        <v>0</v>
      </c>
      <c r="BJ42" s="173">
        <v>0</v>
      </c>
      <c r="BK42" s="172">
        <v>0</v>
      </c>
      <c r="BL42" s="173">
        <v>0</v>
      </c>
    </row>
    <row r="43" spans="1:64" x14ac:dyDescent="0.2">
      <c r="A43" s="155">
        <f>ROW()</f>
        <v>43</v>
      </c>
      <c r="B43" s="185" t="s">
        <v>481</v>
      </c>
      <c r="C43" s="186">
        <v>0</v>
      </c>
      <c r="D43" s="187">
        <v>0</v>
      </c>
      <c r="E43" s="186">
        <v>0</v>
      </c>
      <c r="F43" s="187">
        <v>0</v>
      </c>
      <c r="G43" s="186">
        <v>0</v>
      </c>
      <c r="H43" s="187">
        <v>0</v>
      </c>
      <c r="I43" s="186">
        <v>0</v>
      </c>
      <c r="J43" s="187">
        <v>0</v>
      </c>
      <c r="K43" s="186">
        <v>0</v>
      </c>
      <c r="L43" s="187">
        <v>0</v>
      </c>
      <c r="M43" s="186">
        <v>0</v>
      </c>
      <c r="N43" s="187">
        <v>0</v>
      </c>
      <c r="O43" s="186">
        <v>0</v>
      </c>
      <c r="P43" s="187">
        <v>0</v>
      </c>
      <c r="Q43" s="186">
        <v>0</v>
      </c>
      <c r="R43" s="187">
        <v>0</v>
      </c>
      <c r="S43" s="186">
        <v>0</v>
      </c>
      <c r="T43" s="187">
        <v>0</v>
      </c>
      <c r="U43" s="186">
        <v>0</v>
      </c>
      <c r="V43" s="187">
        <v>0</v>
      </c>
      <c r="W43" s="186">
        <v>0</v>
      </c>
      <c r="X43" s="187">
        <v>0</v>
      </c>
      <c r="Y43" s="186">
        <v>0</v>
      </c>
      <c r="Z43" s="187">
        <v>0</v>
      </c>
      <c r="AA43" s="186">
        <v>0</v>
      </c>
      <c r="AB43" s="187">
        <v>0</v>
      </c>
      <c r="AC43" s="186">
        <v>0</v>
      </c>
      <c r="AD43" s="187">
        <v>0</v>
      </c>
      <c r="AE43" s="186">
        <v>0</v>
      </c>
      <c r="AF43" s="187">
        <v>0</v>
      </c>
      <c r="AG43" s="186">
        <v>0</v>
      </c>
      <c r="AH43" s="187">
        <v>0</v>
      </c>
      <c r="AI43" s="186">
        <v>0</v>
      </c>
      <c r="AJ43" s="187">
        <v>0</v>
      </c>
      <c r="AK43" s="186">
        <v>0</v>
      </c>
      <c r="AL43" s="187">
        <v>0</v>
      </c>
      <c r="AM43" s="186">
        <v>0</v>
      </c>
      <c r="AN43" s="187">
        <v>0</v>
      </c>
      <c r="AO43" s="186">
        <v>0</v>
      </c>
      <c r="AP43" s="187">
        <v>0</v>
      </c>
      <c r="AQ43" s="186">
        <v>0</v>
      </c>
      <c r="AR43" s="187">
        <v>0</v>
      </c>
      <c r="AS43" s="186">
        <v>0</v>
      </c>
      <c r="AT43" s="187">
        <v>0</v>
      </c>
      <c r="AU43" s="186">
        <v>0</v>
      </c>
      <c r="AV43" s="187">
        <v>0</v>
      </c>
      <c r="AW43" s="186">
        <v>0</v>
      </c>
      <c r="AX43" s="187">
        <v>0</v>
      </c>
      <c r="AY43" s="186">
        <v>0</v>
      </c>
      <c r="AZ43" s="187">
        <v>0</v>
      </c>
      <c r="BA43" s="186">
        <v>0</v>
      </c>
      <c r="BB43" s="187">
        <v>0</v>
      </c>
      <c r="BC43" s="186">
        <v>0</v>
      </c>
      <c r="BD43" s="187">
        <v>0</v>
      </c>
      <c r="BE43" s="186">
        <v>0</v>
      </c>
      <c r="BF43" s="187">
        <v>0</v>
      </c>
      <c r="BG43" s="186">
        <v>0</v>
      </c>
      <c r="BH43" s="187">
        <v>0</v>
      </c>
      <c r="BI43" s="186">
        <v>0</v>
      </c>
      <c r="BJ43" s="187">
        <v>0</v>
      </c>
      <c r="BK43" s="186">
        <v>0</v>
      </c>
      <c r="BL43" s="187">
        <v>0</v>
      </c>
    </row>
    <row r="44" spans="1:64" x14ac:dyDescent="0.2">
      <c r="A44" s="155">
        <f>ROW()</f>
        <v>44</v>
      </c>
      <c r="B44" s="180" t="s">
        <v>482</v>
      </c>
      <c r="C44" s="181">
        <v>0</v>
      </c>
      <c r="D44" s="182">
        <v>0</v>
      </c>
      <c r="E44" s="181">
        <v>0</v>
      </c>
      <c r="F44" s="182">
        <v>0</v>
      </c>
      <c r="G44" s="181">
        <v>0</v>
      </c>
      <c r="H44" s="182">
        <v>0</v>
      </c>
      <c r="I44" s="181">
        <v>0</v>
      </c>
      <c r="J44" s="182">
        <v>0</v>
      </c>
      <c r="K44" s="181">
        <v>0</v>
      </c>
      <c r="L44" s="182">
        <v>0</v>
      </c>
      <c r="M44" s="181">
        <v>0</v>
      </c>
      <c r="N44" s="182">
        <v>0</v>
      </c>
      <c r="O44" s="181">
        <v>0</v>
      </c>
      <c r="P44" s="182">
        <v>0</v>
      </c>
      <c r="Q44" s="181">
        <v>0</v>
      </c>
      <c r="R44" s="182">
        <v>0</v>
      </c>
      <c r="S44" s="181">
        <v>0</v>
      </c>
      <c r="T44" s="182">
        <v>0</v>
      </c>
      <c r="U44" s="181">
        <v>0</v>
      </c>
      <c r="V44" s="182">
        <v>0</v>
      </c>
      <c r="W44" s="181">
        <v>0</v>
      </c>
      <c r="X44" s="182">
        <v>0</v>
      </c>
      <c r="Y44" s="181">
        <v>0</v>
      </c>
      <c r="Z44" s="182">
        <v>0</v>
      </c>
      <c r="AA44" s="181">
        <v>0</v>
      </c>
      <c r="AB44" s="182">
        <v>0</v>
      </c>
      <c r="AC44" s="181">
        <v>0</v>
      </c>
      <c r="AD44" s="182">
        <v>0</v>
      </c>
      <c r="AE44" s="181">
        <v>0</v>
      </c>
      <c r="AF44" s="182">
        <v>0</v>
      </c>
      <c r="AG44" s="181">
        <v>0</v>
      </c>
      <c r="AH44" s="182">
        <v>0</v>
      </c>
      <c r="AI44" s="181">
        <v>0</v>
      </c>
      <c r="AJ44" s="182">
        <v>0</v>
      </c>
      <c r="AK44" s="181">
        <v>0</v>
      </c>
      <c r="AL44" s="182">
        <v>0</v>
      </c>
      <c r="AM44" s="181">
        <v>0</v>
      </c>
      <c r="AN44" s="182">
        <v>0</v>
      </c>
      <c r="AO44" s="181">
        <v>0</v>
      </c>
      <c r="AP44" s="182">
        <v>0</v>
      </c>
      <c r="AQ44" s="181">
        <v>0</v>
      </c>
      <c r="AR44" s="182">
        <v>0</v>
      </c>
      <c r="AS44" s="181">
        <v>0</v>
      </c>
      <c r="AT44" s="182">
        <v>0</v>
      </c>
      <c r="AU44" s="181">
        <v>0</v>
      </c>
      <c r="AV44" s="182">
        <v>0</v>
      </c>
      <c r="AW44" s="181">
        <v>0</v>
      </c>
      <c r="AX44" s="182">
        <v>0</v>
      </c>
      <c r="AY44" s="181">
        <v>0</v>
      </c>
      <c r="AZ44" s="182">
        <v>0</v>
      </c>
      <c r="BA44" s="181">
        <v>0</v>
      </c>
      <c r="BB44" s="182">
        <v>0</v>
      </c>
      <c r="BC44" s="181">
        <v>0</v>
      </c>
      <c r="BD44" s="182">
        <v>0</v>
      </c>
      <c r="BE44" s="181">
        <v>0</v>
      </c>
      <c r="BF44" s="182">
        <v>0</v>
      </c>
      <c r="BG44" s="181">
        <v>0</v>
      </c>
      <c r="BH44" s="182">
        <v>0</v>
      </c>
      <c r="BI44" s="181">
        <v>0</v>
      </c>
      <c r="BJ44" s="182">
        <v>0</v>
      </c>
      <c r="BK44" s="181">
        <v>0</v>
      </c>
      <c r="BL44" s="182">
        <v>0</v>
      </c>
    </row>
    <row r="45" spans="1:64" x14ac:dyDescent="0.2">
      <c r="A45" s="155">
        <f>ROW()</f>
        <v>45</v>
      </c>
      <c r="B45" s="180" t="s">
        <v>483</v>
      </c>
      <c r="C45" s="181">
        <v>0</v>
      </c>
      <c r="D45" s="182">
        <v>0</v>
      </c>
      <c r="E45" s="181">
        <v>0</v>
      </c>
      <c r="F45" s="182">
        <v>0</v>
      </c>
      <c r="G45" s="181">
        <v>0</v>
      </c>
      <c r="H45" s="182">
        <v>0</v>
      </c>
      <c r="I45" s="181">
        <v>0</v>
      </c>
      <c r="J45" s="182">
        <v>0</v>
      </c>
      <c r="K45" s="181">
        <v>0</v>
      </c>
      <c r="L45" s="182">
        <v>0</v>
      </c>
      <c r="M45" s="181">
        <v>0</v>
      </c>
      <c r="N45" s="182">
        <v>0</v>
      </c>
      <c r="O45" s="181">
        <v>0</v>
      </c>
      <c r="P45" s="182">
        <v>0</v>
      </c>
      <c r="Q45" s="181">
        <v>0</v>
      </c>
      <c r="R45" s="182">
        <v>0</v>
      </c>
      <c r="S45" s="181">
        <v>0</v>
      </c>
      <c r="T45" s="182">
        <v>0</v>
      </c>
      <c r="U45" s="181">
        <v>0</v>
      </c>
      <c r="V45" s="182">
        <v>0</v>
      </c>
      <c r="W45" s="181">
        <v>0</v>
      </c>
      <c r="X45" s="182">
        <v>0</v>
      </c>
      <c r="Y45" s="181">
        <v>0</v>
      </c>
      <c r="Z45" s="182">
        <v>0</v>
      </c>
      <c r="AA45" s="181">
        <v>0</v>
      </c>
      <c r="AB45" s="182">
        <v>0</v>
      </c>
      <c r="AC45" s="181">
        <v>0</v>
      </c>
      <c r="AD45" s="182">
        <v>0</v>
      </c>
      <c r="AE45" s="181">
        <v>0</v>
      </c>
      <c r="AF45" s="182">
        <v>0</v>
      </c>
      <c r="AG45" s="181">
        <v>0</v>
      </c>
      <c r="AH45" s="182">
        <v>0</v>
      </c>
      <c r="AI45" s="181">
        <v>0</v>
      </c>
      <c r="AJ45" s="182">
        <v>0</v>
      </c>
      <c r="AK45" s="181">
        <v>0</v>
      </c>
      <c r="AL45" s="182">
        <v>0</v>
      </c>
      <c r="AM45" s="181">
        <v>0</v>
      </c>
      <c r="AN45" s="182">
        <v>0</v>
      </c>
      <c r="AO45" s="181">
        <v>0</v>
      </c>
      <c r="AP45" s="182">
        <v>0</v>
      </c>
      <c r="AQ45" s="181">
        <v>0</v>
      </c>
      <c r="AR45" s="182">
        <v>0</v>
      </c>
      <c r="AS45" s="181">
        <v>0</v>
      </c>
      <c r="AT45" s="182">
        <v>0</v>
      </c>
      <c r="AU45" s="181">
        <v>0</v>
      </c>
      <c r="AV45" s="182">
        <v>0</v>
      </c>
      <c r="AW45" s="181">
        <v>0</v>
      </c>
      <c r="AX45" s="182">
        <v>0</v>
      </c>
      <c r="AY45" s="181">
        <v>0</v>
      </c>
      <c r="AZ45" s="182">
        <v>0</v>
      </c>
      <c r="BA45" s="181">
        <v>0</v>
      </c>
      <c r="BB45" s="182">
        <v>0</v>
      </c>
      <c r="BC45" s="181">
        <v>0</v>
      </c>
      <c r="BD45" s="182">
        <v>0</v>
      </c>
      <c r="BE45" s="181">
        <v>0</v>
      </c>
      <c r="BF45" s="182">
        <v>0</v>
      </c>
      <c r="BG45" s="181">
        <v>0</v>
      </c>
      <c r="BH45" s="182">
        <v>0</v>
      </c>
      <c r="BI45" s="181">
        <v>0</v>
      </c>
      <c r="BJ45" s="182">
        <v>0</v>
      </c>
      <c r="BK45" s="181">
        <v>0</v>
      </c>
      <c r="BL45" s="182">
        <v>0</v>
      </c>
    </row>
    <row r="46" spans="1:64" ht="15" thickBot="1" x14ac:dyDescent="0.25">
      <c r="A46" s="155">
        <f>ROW()</f>
        <v>46</v>
      </c>
      <c r="B46" s="188" t="s">
        <v>484</v>
      </c>
      <c r="C46" s="175">
        <v>0</v>
      </c>
      <c r="D46" s="176">
        <v>0</v>
      </c>
      <c r="E46" s="175">
        <v>0</v>
      </c>
      <c r="F46" s="176">
        <v>0</v>
      </c>
      <c r="G46" s="175">
        <v>0</v>
      </c>
      <c r="H46" s="176">
        <v>0</v>
      </c>
      <c r="I46" s="175">
        <v>0</v>
      </c>
      <c r="J46" s="176">
        <v>0</v>
      </c>
      <c r="K46" s="175">
        <v>0</v>
      </c>
      <c r="L46" s="176">
        <v>0</v>
      </c>
      <c r="M46" s="175">
        <v>0</v>
      </c>
      <c r="N46" s="176">
        <v>0</v>
      </c>
      <c r="O46" s="175">
        <v>0</v>
      </c>
      <c r="P46" s="176">
        <v>0</v>
      </c>
      <c r="Q46" s="175">
        <v>0</v>
      </c>
      <c r="R46" s="176">
        <v>0</v>
      </c>
      <c r="S46" s="175">
        <v>0</v>
      </c>
      <c r="T46" s="176">
        <v>0</v>
      </c>
      <c r="U46" s="175">
        <v>0</v>
      </c>
      <c r="V46" s="176">
        <v>0</v>
      </c>
      <c r="W46" s="175">
        <v>0</v>
      </c>
      <c r="X46" s="176">
        <v>0</v>
      </c>
      <c r="Y46" s="175">
        <v>0</v>
      </c>
      <c r="Z46" s="176">
        <v>0</v>
      </c>
      <c r="AA46" s="175">
        <v>0</v>
      </c>
      <c r="AB46" s="176">
        <v>0</v>
      </c>
      <c r="AC46" s="175">
        <v>0</v>
      </c>
      <c r="AD46" s="176">
        <v>0</v>
      </c>
      <c r="AE46" s="175">
        <v>0</v>
      </c>
      <c r="AF46" s="176">
        <v>0</v>
      </c>
      <c r="AG46" s="175">
        <v>0</v>
      </c>
      <c r="AH46" s="176">
        <v>0</v>
      </c>
      <c r="AI46" s="175">
        <v>0</v>
      </c>
      <c r="AJ46" s="176">
        <v>0</v>
      </c>
      <c r="AK46" s="175">
        <v>0</v>
      </c>
      <c r="AL46" s="176">
        <v>0</v>
      </c>
      <c r="AM46" s="175">
        <v>0</v>
      </c>
      <c r="AN46" s="176">
        <v>0</v>
      </c>
      <c r="AO46" s="175">
        <v>0</v>
      </c>
      <c r="AP46" s="176">
        <v>0</v>
      </c>
      <c r="AQ46" s="175">
        <v>0</v>
      </c>
      <c r="AR46" s="176">
        <v>0</v>
      </c>
      <c r="AS46" s="175">
        <v>0</v>
      </c>
      <c r="AT46" s="176">
        <v>0</v>
      </c>
      <c r="AU46" s="175">
        <v>0</v>
      </c>
      <c r="AV46" s="176">
        <v>0</v>
      </c>
      <c r="AW46" s="175">
        <v>0</v>
      </c>
      <c r="AX46" s="176">
        <v>0</v>
      </c>
      <c r="AY46" s="175">
        <v>0</v>
      </c>
      <c r="AZ46" s="176">
        <v>0</v>
      </c>
      <c r="BA46" s="175">
        <v>0</v>
      </c>
      <c r="BB46" s="176">
        <v>0</v>
      </c>
      <c r="BC46" s="175">
        <v>0</v>
      </c>
      <c r="BD46" s="176">
        <v>0</v>
      </c>
      <c r="BE46" s="175">
        <v>0</v>
      </c>
      <c r="BF46" s="176">
        <v>0</v>
      </c>
      <c r="BG46" s="175">
        <v>0</v>
      </c>
      <c r="BH46" s="176">
        <v>0</v>
      </c>
      <c r="BI46" s="175">
        <v>0</v>
      </c>
      <c r="BJ46" s="176">
        <v>0</v>
      </c>
      <c r="BK46" s="175">
        <v>0</v>
      </c>
      <c r="BL46" s="176">
        <v>0</v>
      </c>
    </row>
    <row r="47" spans="1:64" ht="15" thickBot="1" x14ac:dyDescent="0.25">
      <c r="A47" s="155">
        <f>ROW()</f>
        <v>47</v>
      </c>
      <c r="B47" s="169" t="s">
        <v>222</v>
      </c>
      <c r="C47" s="177">
        <f t="shared" ref="C47:BL47" si="6">SUM(C42:C46)</f>
        <v>0</v>
      </c>
      <c r="D47" s="178">
        <f t="shared" si="6"/>
        <v>0</v>
      </c>
      <c r="E47" s="177">
        <f t="shared" si="6"/>
        <v>0</v>
      </c>
      <c r="F47" s="178">
        <f t="shared" si="6"/>
        <v>0</v>
      </c>
      <c r="G47" s="177">
        <f t="shared" si="6"/>
        <v>0</v>
      </c>
      <c r="H47" s="178">
        <f t="shared" si="6"/>
        <v>0</v>
      </c>
      <c r="I47" s="177">
        <f t="shared" si="6"/>
        <v>0</v>
      </c>
      <c r="J47" s="178">
        <f t="shared" si="6"/>
        <v>0</v>
      </c>
      <c r="K47" s="177">
        <f t="shared" si="6"/>
        <v>0</v>
      </c>
      <c r="L47" s="178">
        <f t="shared" si="6"/>
        <v>0</v>
      </c>
      <c r="M47" s="177">
        <f t="shared" si="6"/>
        <v>0</v>
      </c>
      <c r="N47" s="178">
        <f t="shared" si="6"/>
        <v>0</v>
      </c>
      <c r="O47" s="177">
        <f t="shared" si="6"/>
        <v>0</v>
      </c>
      <c r="P47" s="178">
        <f t="shared" si="6"/>
        <v>0</v>
      </c>
      <c r="Q47" s="177">
        <f t="shared" si="6"/>
        <v>0</v>
      </c>
      <c r="R47" s="178">
        <f t="shared" si="6"/>
        <v>0</v>
      </c>
      <c r="S47" s="177">
        <f t="shared" si="6"/>
        <v>0</v>
      </c>
      <c r="T47" s="178">
        <f t="shared" si="6"/>
        <v>0</v>
      </c>
      <c r="U47" s="177">
        <f t="shared" si="6"/>
        <v>0</v>
      </c>
      <c r="V47" s="178">
        <f t="shared" si="6"/>
        <v>0</v>
      </c>
      <c r="W47" s="177">
        <f t="shared" si="6"/>
        <v>0</v>
      </c>
      <c r="X47" s="178">
        <f t="shared" si="6"/>
        <v>0</v>
      </c>
      <c r="Y47" s="177">
        <f t="shared" si="6"/>
        <v>0</v>
      </c>
      <c r="Z47" s="178">
        <f t="shared" si="6"/>
        <v>0</v>
      </c>
      <c r="AA47" s="177">
        <f t="shared" si="6"/>
        <v>0</v>
      </c>
      <c r="AB47" s="178">
        <f t="shared" si="6"/>
        <v>0</v>
      </c>
      <c r="AC47" s="177">
        <f t="shared" si="6"/>
        <v>0</v>
      </c>
      <c r="AD47" s="178">
        <f t="shared" si="6"/>
        <v>0</v>
      </c>
      <c r="AE47" s="177">
        <f t="shared" si="6"/>
        <v>0</v>
      </c>
      <c r="AF47" s="178">
        <f t="shared" si="6"/>
        <v>0</v>
      </c>
      <c r="AG47" s="177">
        <f t="shared" si="6"/>
        <v>0</v>
      </c>
      <c r="AH47" s="178">
        <f t="shared" si="6"/>
        <v>0</v>
      </c>
      <c r="AI47" s="177">
        <f t="shared" si="6"/>
        <v>0</v>
      </c>
      <c r="AJ47" s="178">
        <f t="shared" si="6"/>
        <v>0</v>
      </c>
      <c r="AK47" s="177">
        <f t="shared" si="6"/>
        <v>0</v>
      </c>
      <c r="AL47" s="178">
        <f t="shared" si="6"/>
        <v>0</v>
      </c>
      <c r="AM47" s="177">
        <f t="shared" si="6"/>
        <v>0</v>
      </c>
      <c r="AN47" s="178">
        <f t="shared" si="6"/>
        <v>0</v>
      </c>
      <c r="AO47" s="177">
        <f t="shared" si="6"/>
        <v>0</v>
      </c>
      <c r="AP47" s="178">
        <f t="shared" si="6"/>
        <v>0</v>
      </c>
      <c r="AQ47" s="177">
        <f t="shared" si="6"/>
        <v>0</v>
      </c>
      <c r="AR47" s="178">
        <f t="shared" si="6"/>
        <v>0</v>
      </c>
      <c r="AS47" s="177">
        <f t="shared" si="6"/>
        <v>0</v>
      </c>
      <c r="AT47" s="178">
        <f t="shared" si="6"/>
        <v>0</v>
      </c>
      <c r="AU47" s="177">
        <f t="shared" si="6"/>
        <v>0</v>
      </c>
      <c r="AV47" s="178">
        <f t="shared" si="6"/>
        <v>0</v>
      </c>
      <c r="AW47" s="177">
        <f t="shared" si="6"/>
        <v>0</v>
      </c>
      <c r="AX47" s="178">
        <f t="shared" si="6"/>
        <v>0</v>
      </c>
      <c r="AY47" s="177">
        <f t="shared" si="6"/>
        <v>0</v>
      </c>
      <c r="AZ47" s="178">
        <f t="shared" si="6"/>
        <v>0</v>
      </c>
      <c r="BA47" s="177">
        <f t="shared" si="6"/>
        <v>0</v>
      </c>
      <c r="BB47" s="178">
        <f t="shared" si="6"/>
        <v>0</v>
      </c>
      <c r="BC47" s="177">
        <f t="shared" si="6"/>
        <v>0</v>
      </c>
      <c r="BD47" s="178">
        <f t="shared" si="6"/>
        <v>0</v>
      </c>
      <c r="BE47" s="177">
        <f t="shared" si="6"/>
        <v>0</v>
      </c>
      <c r="BF47" s="178">
        <f t="shared" si="6"/>
        <v>0</v>
      </c>
      <c r="BG47" s="177">
        <f t="shared" si="6"/>
        <v>0</v>
      </c>
      <c r="BH47" s="178">
        <f t="shared" si="6"/>
        <v>0</v>
      </c>
      <c r="BI47" s="177">
        <f t="shared" si="6"/>
        <v>0</v>
      </c>
      <c r="BJ47" s="178">
        <f t="shared" si="6"/>
        <v>0</v>
      </c>
      <c r="BK47" s="177">
        <f t="shared" si="6"/>
        <v>0</v>
      </c>
      <c r="BL47" s="178">
        <f t="shared" si="6"/>
        <v>0</v>
      </c>
    </row>
    <row r="48" spans="1:64" ht="15" thickBot="1" x14ac:dyDescent="0.25">
      <c r="A48" s="155">
        <f>ROW()</f>
        <v>48</v>
      </c>
      <c r="C48" s="170"/>
      <c r="E48" s="170"/>
      <c r="G48" s="170"/>
      <c r="I48" s="170"/>
      <c r="K48" s="170"/>
      <c r="M48" s="170"/>
      <c r="O48" s="170"/>
      <c r="Q48" s="170"/>
      <c r="S48" s="170"/>
      <c r="U48" s="170"/>
      <c r="W48" s="170"/>
      <c r="Y48" s="170"/>
      <c r="AA48" s="170"/>
      <c r="AC48" s="170"/>
      <c r="AE48" s="170"/>
      <c r="AG48" s="170"/>
      <c r="AI48" s="170"/>
      <c r="AK48" s="170"/>
      <c r="AM48" s="170"/>
      <c r="AO48" s="170"/>
      <c r="AQ48" s="170"/>
      <c r="AS48" s="170"/>
      <c r="AU48" s="170"/>
      <c r="AW48" s="170"/>
      <c r="AY48" s="170"/>
      <c r="BA48" s="170"/>
      <c r="BC48" s="170"/>
      <c r="BE48" s="170"/>
      <c r="BG48" s="170"/>
      <c r="BI48" s="170"/>
      <c r="BK48" s="170"/>
    </row>
    <row r="49" spans="1:64" ht="15" thickBot="1" x14ac:dyDescent="0.25">
      <c r="A49" s="155">
        <f>ROW()</f>
        <v>49</v>
      </c>
      <c r="B49" s="184" t="s">
        <v>488</v>
      </c>
      <c r="C49" s="1315" t="s">
        <v>15</v>
      </c>
      <c r="D49" s="1316"/>
      <c r="E49" s="1315" t="s">
        <v>15</v>
      </c>
      <c r="F49" s="1316"/>
      <c r="G49" s="1315" t="s">
        <v>15</v>
      </c>
      <c r="H49" s="1316"/>
      <c r="I49" s="1315" t="s">
        <v>15</v>
      </c>
      <c r="J49" s="1316"/>
      <c r="K49" s="1315" t="s">
        <v>15</v>
      </c>
      <c r="L49" s="1316"/>
      <c r="M49" s="1315" t="s">
        <v>15</v>
      </c>
      <c r="N49" s="1316"/>
      <c r="O49" s="1315" t="s">
        <v>15</v>
      </c>
      <c r="P49" s="1316"/>
      <c r="Q49" s="1315" t="s">
        <v>15</v>
      </c>
      <c r="R49" s="1316"/>
      <c r="S49" s="1315" t="s">
        <v>15</v>
      </c>
      <c r="T49" s="1316"/>
      <c r="U49" s="1315" t="s">
        <v>15</v>
      </c>
      <c r="V49" s="1316"/>
      <c r="W49" s="1315" t="s">
        <v>15</v>
      </c>
      <c r="X49" s="1316"/>
      <c r="Y49" s="1315" t="s">
        <v>15</v>
      </c>
      <c r="Z49" s="1316"/>
      <c r="AA49" s="1315" t="s">
        <v>15</v>
      </c>
      <c r="AB49" s="1316"/>
      <c r="AC49" s="1315" t="s">
        <v>15</v>
      </c>
      <c r="AD49" s="1316"/>
      <c r="AE49" s="1315" t="s">
        <v>15</v>
      </c>
      <c r="AF49" s="1316"/>
      <c r="AG49" s="1315" t="s">
        <v>15</v>
      </c>
      <c r="AH49" s="1316"/>
      <c r="AI49" s="1315" t="s">
        <v>15</v>
      </c>
      <c r="AJ49" s="1316"/>
      <c r="AK49" s="1315" t="s">
        <v>15</v>
      </c>
      <c r="AL49" s="1316"/>
      <c r="AM49" s="1315" t="s">
        <v>15</v>
      </c>
      <c r="AN49" s="1316"/>
      <c r="AO49" s="1315" t="s">
        <v>15</v>
      </c>
      <c r="AP49" s="1316"/>
      <c r="AQ49" s="1315" t="s">
        <v>15</v>
      </c>
      <c r="AR49" s="1316"/>
      <c r="AS49" s="1315" t="s">
        <v>15</v>
      </c>
      <c r="AT49" s="1316"/>
      <c r="AU49" s="1315" t="s">
        <v>15</v>
      </c>
      <c r="AV49" s="1316"/>
      <c r="AW49" s="1315" t="s">
        <v>15</v>
      </c>
      <c r="AX49" s="1316"/>
      <c r="AY49" s="1315" t="s">
        <v>15</v>
      </c>
      <c r="AZ49" s="1316"/>
      <c r="BA49" s="1315" t="s">
        <v>15</v>
      </c>
      <c r="BB49" s="1316"/>
      <c r="BC49" s="1315" t="s">
        <v>15</v>
      </c>
      <c r="BD49" s="1316"/>
      <c r="BE49" s="1315" t="s">
        <v>15</v>
      </c>
      <c r="BF49" s="1316"/>
      <c r="BG49" s="1315" t="s">
        <v>15</v>
      </c>
      <c r="BH49" s="1316"/>
      <c r="BI49" s="1315" t="s">
        <v>15</v>
      </c>
      <c r="BJ49" s="1316"/>
      <c r="BK49" s="1315" t="s">
        <v>15</v>
      </c>
      <c r="BL49" s="1316"/>
    </row>
    <row r="50" spans="1:64" x14ac:dyDescent="0.2">
      <c r="A50" s="155">
        <f>ROW()</f>
        <v>50</v>
      </c>
      <c r="B50" s="179" t="s">
        <v>480</v>
      </c>
      <c r="C50" s="172">
        <v>0</v>
      </c>
      <c r="D50" s="173">
        <v>0</v>
      </c>
      <c r="E50" s="172">
        <v>0</v>
      </c>
      <c r="F50" s="173">
        <v>0</v>
      </c>
      <c r="G50" s="172">
        <v>0</v>
      </c>
      <c r="H50" s="173">
        <v>0</v>
      </c>
      <c r="I50" s="172">
        <v>0</v>
      </c>
      <c r="J50" s="173">
        <v>0</v>
      </c>
      <c r="K50" s="172">
        <v>0</v>
      </c>
      <c r="L50" s="173">
        <v>0</v>
      </c>
      <c r="M50" s="172">
        <v>0</v>
      </c>
      <c r="N50" s="173">
        <v>0</v>
      </c>
      <c r="O50" s="172">
        <v>0</v>
      </c>
      <c r="P50" s="173">
        <v>0</v>
      </c>
      <c r="Q50" s="172">
        <v>0</v>
      </c>
      <c r="R50" s="173">
        <v>0</v>
      </c>
      <c r="S50" s="172">
        <v>0</v>
      </c>
      <c r="T50" s="173">
        <v>0</v>
      </c>
      <c r="U50" s="172">
        <v>0</v>
      </c>
      <c r="V50" s="173">
        <v>0</v>
      </c>
      <c r="W50" s="172">
        <v>0</v>
      </c>
      <c r="X50" s="173">
        <v>0</v>
      </c>
      <c r="Y50" s="172">
        <v>0</v>
      </c>
      <c r="Z50" s="173">
        <v>0</v>
      </c>
      <c r="AA50" s="172">
        <v>0</v>
      </c>
      <c r="AB50" s="173">
        <v>0</v>
      </c>
      <c r="AC50" s="172">
        <v>0</v>
      </c>
      <c r="AD50" s="173">
        <v>0</v>
      </c>
      <c r="AE50" s="172">
        <v>0</v>
      </c>
      <c r="AF50" s="173">
        <v>0</v>
      </c>
      <c r="AG50" s="172">
        <v>0</v>
      </c>
      <c r="AH50" s="173">
        <v>0</v>
      </c>
      <c r="AI50" s="172">
        <v>0</v>
      </c>
      <c r="AJ50" s="173">
        <v>0</v>
      </c>
      <c r="AK50" s="172">
        <v>0</v>
      </c>
      <c r="AL50" s="173">
        <v>0</v>
      </c>
      <c r="AM50" s="172">
        <v>0</v>
      </c>
      <c r="AN50" s="173">
        <v>0</v>
      </c>
      <c r="AO50" s="172">
        <v>0</v>
      </c>
      <c r="AP50" s="173">
        <v>0</v>
      </c>
      <c r="AQ50" s="172">
        <v>0</v>
      </c>
      <c r="AR50" s="173">
        <v>0</v>
      </c>
      <c r="AS50" s="172">
        <v>0</v>
      </c>
      <c r="AT50" s="173">
        <v>0</v>
      </c>
      <c r="AU50" s="172">
        <v>0</v>
      </c>
      <c r="AV50" s="173">
        <v>0</v>
      </c>
      <c r="AW50" s="172">
        <v>0</v>
      </c>
      <c r="AX50" s="173">
        <v>0</v>
      </c>
      <c r="AY50" s="172">
        <v>0</v>
      </c>
      <c r="AZ50" s="173">
        <v>0</v>
      </c>
      <c r="BA50" s="172">
        <v>0</v>
      </c>
      <c r="BB50" s="173">
        <v>0</v>
      </c>
      <c r="BC50" s="172">
        <v>0</v>
      </c>
      <c r="BD50" s="173">
        <v>0</v>
      </c>
      <c r="BE50" s="172">
        <v>0</v>
      </c>
      <c r="BF50" s="173">
        <v>0</v>
      </c>
      <c r="BG50" s="172">
        <v>0</v>
      </c>
      <c r="BH50" s="173">
        <v>0</v>
      </c>
      <c r="BI50" s="172">
        <v>0</v>
      </c>
      <c r="BJ50" s="173">
        <v>0</v>
      </c>
      <c r="BK50" s="172">
        <v>0</v>
      </c>
      <c r="BL50" s="173">
        <v>0</v>
      </c>
    </row>
    <row r="51" spans="1:64" x14ac:dyDescent="0.2">
      <c r="A51" s="155">
        <f>ROW()</f>
        <v>51</v>
      </c>
      <c r="B51" s="185" t="s">
        <v>481</v>
      </c>
      <c r="C51" s="186">
        <v>0</v>
      </c>
      <c r="D51" s="187">
        <v>0</v>
      </c>
      <c r="E51" s="186">
        <v>0</v>
      </c>
      <c r="F51" s="187">
        <v>0</v>
      </c>
      <c r="G51" s="186">
        <v>0</v>
      </c>
      <c r="H51" s="187">
        <v>0</v>
      </c>
      <c r="I51" s="186">
        <v>0</v>
      </c>
      <c r="J51" s="187">
        <v>0</v>
      </c>
      <c r="K51" s="186">
        <v>0</v>
      </c>
      <c r="L51" s="187">
        <v>0</v>
      </c>
      <c r="M51" s="186">
        <v>0</v>
      </c>
      <c r="N51" s="187">
        <v>0</v>
      </c>
      <c r="O51" s="186">
        <v>0</v>
      </c>
      <c r="P51" s="187">
        <v>0</v>
      </c>
      <c r="Q51" s="186">
        <v>0</v>
      </c>
      <c r="R51" s="187">
        <v>0</v>
      </c>
      <c r="S51" s="186">
        <v>0</v>
      </c>
      <c r="T51" s="187">
        <v>0</v>
      </c>
      <c r="U51" s="186">
        <v>0</v>
      </c>
      <c r="V51" s="187">
        <v>0</v>
      </c>
      <c r="W51" s="186">
        <v>0</v>
      </c>
      <c r="X51" s="187">
        <v>0</v>
      </c>
      <c r="Y51" s="186">
        <v>0</v>
      </c>
      <c r="Z51" s="187">
        <v>0</v>
      </c>
      <c r="AA51" s="186">
        <v>0</v>
      </c>
      <c r="AB51" s="187">
        <v>0</v>
      </c>
      <c r="AC51" s="186">
        <v>0</v>
      </c>
      <c r="AD51" s="187">
        <v>0</v>
      </c>
      <c r="AE51" s="186">
        <v>0</v>
      </c>
      <c r="AF51" s="187">
        <v>0</v>
      </c>
      <c r="AG51" s="186">
        <v>0</v>
      </c>
      <c r="AH51" s="187">
        <v>0</v>
      </c>
      <c r="AI51" s="186">
        <v>0</v>
      </c>
      <c r="AJ51" s="187">
        <v>0</v>
      </c>
      <c r="AK51" s="186">
        <v>0</v>
      </c>
      <c r="AL51" s="187">
        <v>0</v>
      </c>
      <c r="AM51" s="186">
        <v>0</v>
      </c>
      <c r="AN51" s="187">
        <v>0</v>
      </c>
      <c r="AO51" s="186">
        <v>0</v>
      </c>
      <c r="AP51" s="187">
        <v>0</v>
      </c>
      <c r="AQ51" s="186">
        <v>0</v>
      </c>
      <c r="AR51" s="187">
        <v>0</v>
      </c>
      <c r="AS51" s="186">
        <v>0</v>
      </c>
      <c r="AT51" s="187">
        <v>0</v>
      </c>
      <c r="AU51" s="186">
        <v>0</v>
      </c>
      <c r="AV51" s="187">
        <v>0</v>
      </c>
      <c r="AW51" s="186">
        <v>0</v>
      </c>
      <c r="AX51" s="187">
        <v>0</v>
      </c>
      <c r="AY51" s="186">
        <v>0</v>
      </c>
      <c r="AZ51" s="187">
        <v>0</v>
      </c>
      <c r="BA51" s="186">
        <v>0</v>
      </c>
      <c r="BB51" s="187">
        <v>0</v>
      </c>
      <c r="BC51" s="186">
        <v>0</v>
      </c>
      <c r="BD51" s="187">
        <v>0</v>
      </c>
      <c r="BE51" s="186">
        <v>0</v>
      </c>
      <c r="BF51" s="187">
        <v>0</v>
      </c>
      <c r="BG51" s="186">
        <v>0</v>
      </c>
      <c r="BH51" s="187">
        <v>0</v>
      </c>
      <c r="BI51" s="186">
        <v>0</v>
      </c>
      <c r="BJ51" s="187">
        <v>0</v>
      </c>
      <c r="BK51" s="186">
        <v>0</v>
      </c>
      <c r="BL51" s="187">
        <v>0</v>
      </c>
    </row>
    <row r="52" spans="1:64" x14ac:dyDescent="0.2">
      <c r="A52" s="155">
        <f>ROW()</f>
        <v>52</v>
      </c>
      <c r="B52" s="180" t="s">
        <v>482</v>
      </c>
      <c r="C52" s="181">
        <v>0</v>
      </c>
      <c r="D52" s="182">
        <v>0</v>
      </c>
      <c r="E52" s="181">
        <v>0</v>
      </c>
      <c r="F52" s="182">
        <v>0</v>
      </c>
      <c r="G52" s="181">
        <v>0</v>
      </c>
      <c r="H52" s="182">
        <v>0</v>
      </c>
      <c r="I52" s="181">
        <v>0</v>
      </c>
      <c r="J52" s="182">
        <v>0</v>
      </c>
      <c r="K52" s="181">
        <v>0</v>
      </c>
      <c r="L52" s="182">
        <v>0</v>
      </c>
      <c r="M52" s="181">
        <v>0</v>
      </c>
      <c r="N52" s="182">
        <v>0</v>
      </c>
      <c r="O52" s="181">
        <v>0</v>
      </c>
      <c r="P52" s="182">
        <v>0</v>
      </c>
      <c r="Q52" s="181">
        <v>0</v>
      </c>
      <c r="R52" s="182">
        <v>0</v>
      </c>
      <c r="S52" s="181">
        <v>0</v>
      </c>
      <c r="T52" s="182">
        <v>0</v>
      </c>
      <c r="U52" s="181">
        <v>0</v>
      </c>
      <c r="V52" s="182">
        <v>0</v>
      </c>
      <c r="W52" s="181">
        <v>0</v>
      </c>
      <c r="X52" s="182">
        <v>0</v>
      </c>
      <c r="Y52" s="181">
        <v>0</v>
      </c>
      <c r="Z52" s="182">
        <v>0</v>
      </c>
      <c r="AA52" s="181">
        <v>0</v>
      </c>
      <c r="AB52" s="182">
        <v>0</v>
      </c>
      <c r="AC52" s="181">
        <v>0</v>
      </c>
      <c r="AD52" s="182">
        <v>0</v>
      </c>
      <c r="AE52" s="181">
        <v>0</v>
      </c>
      <c r="AF52" s="182">
        <v>0</v>
      </c>
      <c r="AG52" s="181">
        <v>0</v>
      </c>
      <c r="AH52" s="182">
        <v>0</v>
      </c>
      <c r="AI52" s="181">
        <v>0</v>
      </c>
      <c r="AJ52" s="182">
        <v>0</v>
      </c>
      <c r="AK52" s="181">
        <v>0</v>
      </c>
      <c r="AL52" s="182">
        <v>0</v>
      </c>
      <c r="AM52" s="181">
        <v>0</v>
      </c>
      <c r="AN52" s="182">
        <v>0</v>
      </c>
      <c r="AO52" s="181">
        <v>0</v>
      </c>
      <c r="AP52" s="182">
        <v>0</v>
      </c>
      <c r="AQ52" s="181">
        <v>0</v>
      </c>
      <c r="AR52" s="182">
        <v>0</v>
      </c>
      <c r="AS52" s="181">
        <v>0</v>
      </c>
      <c r="AT52" s="182">
        <v>0</v>
      </c>
      <c r="AU52" s="181">
        <v>0</v>
      </c>
      <c r="AV52" s="182">
        <v>0</v>
      </c>
      <c r="AW52" s="181">
        <v>0</v>
      </c>
      <c r="AX52" s="182">
        <v>0</v>
      </c>
      <c r="AY52" s="181">
        <v>0</v>
      </c>
      <c r="AZ52" s="182">
        <v>0</v>
      </c>
      <c r="BA52" s="181">
        <v>0</v>
      </c>
      <c r="BB52" s="182">
        <v>0</v>
      </c>
      <c r="BC52" s="181">
        <v>0</v>
      </c>
      <c r="BD52" s="182">
        <v>0</v>
      </c>
      <c r="BE52" s="181">
        <v>0</v>
      </c>
      <c r="BF52" s="182">
        <v>0</v>
      </c>
      <c r="BG52" s="181">
        <v>0</v>
      </c>
      <c r="BH52" s="182">
        <v>0</v>
      </c>
      <c r="BI52" s="181">
        <v>0</v>
      </c>
      <c r="BJ52" s="182">
        <v>0</v>
      </c>
      <c r="BK52" s="181">
        <v>0</v>
      </c>
      <c r="BL52" s="182">
        <v>0</v>
      </c>
    </row>
    <row r="53" spans="1:64" x14ac:dyDescent="0.2">
      <c r="A53" s="155">
        <f>ROW()</f>
        <v>53</v>
      </c>
      <c r="B53" s="180" t="s">
        <v>483</v>
      </c>
      <c r="C53" s="181">
        <v>0</v>
      </c>
      <c r="D53" s="182">
        <v>0</v>
      </c>
      <c r="E53" s="181">
        <v>0</v>
      </c>
      <c r="F53" s="182">
        <v>0</v>
      </c>
      <c r="G53" s="181">
        <v>0</v>
      </c>
      <c r="H53" s="182">
        <v>0</v>
      </c>
      <c r="I53" s="181">
        <v>0</v>
      </c>
      <c r="J53" s="182">
        <v>0</v>
      </c>
      <c r="K53" s="181">
        <v>0</v>
      </c>
      <c r="L53" s="182">
        <v>0</v>
      </c>
      <c r="M53" s="181">
        <v>0</v>
      </c>
      <c r="N53" s="182">
        <v>0</v>
      </c>
      <c r="O53" s="181">
        <v>0</v>
      </c>
      <c r="P53" s="182">
        <v>0</v>
      </c>
      <c r="Q53" s="181">
        <v>0</v>
      </c>
      <c r="R53" s="182">
        <v>0</v>
      </c>
      <c r="S53" s="181">
        <v>0</v>
      </c>
      <c r="T53" s="182">
        <v>0</v>
      </c>
      <c r="U53" s="181">
        <v>0</v>
      </c>
      <c r="V53" s="182">
        <v>0</v>
      </c>
      <c r="W53" s="181">
        <v>0</v>
      </c>
      <c r="X53" s="182">
        <v>0</v>
      </c>
      <c r="Y53" s="181">
        <v>0</v>
      </c>
      <c r="Z53" s="182">
        <v>0</v>
      </c>
      <c r="AA53" s="181">
        <v>0</v>
      </c>
      <c r="AB53" s="182">
        <v>0</v>
      </c>
      <c r="AC53" s="181">
        <v>0</v>
      </c>
      <c r="AD53" s="182">
        <v>0</v>
      </c>
      <c r="AE53" s="181">
        <v>0</v>
      </c>
      <c r="AF53" s="182">
        <v>0</v>
      </c>
      <c r="AG53" s="181">
        <v>0</v>
      </c>
      <c r="AH53" s="182">
        <v>0</v>
      </c>
      <c r="AI53" s="181">
        <v>0</v>
      </c>
      <c r="AJ53" s="182">
        <v>0</v>
      </c>
      <c r="AK53" s="181">
        <v>0</v>
      </c>
      <c r="AL53" s="182">
        <v>0</v>
      </c>
      <c r="AM53" s="181">
        <v>0</v>
      </c>
      <c r="AN53" s="182">
        <v>0</v>
      </c>
      <c r="AO53" s="181">
        <v>0</v>
      </c>
      <c r="AP53" s="182">
        <v>0</v>
      </c>
      <c r="AQ53" s="181">
        <v>0</v>
      </c>
      <c r="AR53" s="182">
        <v>0</v>
      </c>
      <c r="AS53" s="181">
        <v>0</v>
      </c>
      <c r="AT53" s="182">
        <v>0</v>
      </c>
      <c r="AU53" s="181">
        <v>0</v>
      </c>
      <c r="AV53" s="182">
        <v>0</v>
      </c>
      <c r="AW53" s="181">
        <v>0</v>
      </c>
      <c r="AX53" s="182">
        <v>0</v>
      </c>
      <c r="AY53" s="181">
        <v>0</v>
      </c>
      <c r="AZ53" s="182">
        <v>0</v>
      </c>
      <c r="BA53" s="181">
        <v>0</v>
      </c>
      <c r="BB53" s="182">
        <v>0</v>
      </c>
      <c r="BC53" s="181">
        <v>0</v>
      </c>
      <c r="BD53" s="182">
        <v>0</v>
      </c>
      <c r="BE53" s="181">
        <v>0</v>
      </c>
      <c r="BF53" s="182">
        <v>0</v>
      </c>
      <c r="BG53" s="181">
        <v>0</v>
      </c>
      <c r="BH53" s="182">
        <v>0</v>
      </c>
      <c r="BI53" s="181">
        <v>0</v>
      </c>
      <c r="BJ53" s="182">
        <v>0</v>
      </c>
      <c r="BK53" s="181">
        <v>0</v>
      </c>
      <c r="BL53" s="182">
        <v>0</v>
      </c>
    </row>
    <row r="54" spans="1:64" ht="15" thickBot="1" x14ac:dyDescent="0.25">
      <c r="A54" s="155">
        <f>ROW()</f>
        <v>54</v>
      </c>
      <c r="B54" s="188" t="s">
        <v>484</v>
      </c>
      <c r="C54" s="175">
        <v>0</v>
      </c>
      <c r="D54" s="176">
        <v>0</v>
      </c>
      <c r="E54" s="175">
        <v>0</v>
      </c>
      <c r="F54" s="176">
        <v>0</v>
      </c>
      <c r="G54" s="175">
        <v>0</v>
      </c>
      <c r="H54" s="176">
        <v>0</v>
      </c>
      <c r="I54" s="175">
        <v>0</v>
      </c>
      <c r="J54" s="176">
        <v>0</v>
      </c>
      <c r="K54" s="175">
        <v>0</v>
      </c>
      <c r="L54" s="176">
        <v>0</v>
      </c>
      <c r="M54" s="175">
        <v>0</v>
      </c>
      <c r="N54" s="176">
        <v>0</v>
      </c>
      <c r="O54" s="175">
        <v>0</v>
      </c>
      <c r="P54" s="176">
        <v>0</v>
      </c>
      <c r="Q54" s="175">
        <v>0</v>
      </c>
      <c r="R54" s="176">
        <v>0</v>
      </c>
      <c r="S54" s="175">
        <v>0</v>
      </c>
      <c r="T54" s="176">
        <v>0</v>
      </c>
      <c r="U54" s="175">
        <v>0</v>
      </c>
      <c r="V54" s="176">
        <v>0</v>
      </c>
      <c r="W54" s="175">
        <v>0</v>
      </c>
      <c r="X54" s="176">
        <v>0</v>
      </c>
      <c r="Y54" s="175">
        <v>0</v>
      </c>
      <c r="Z54" s="176">
        <v>0</v>
      </c>
      <c r="AA54" s="175">
        <v>0</v>
      </c>
      <c r="AB54" s="176">
        <v>0</v>
      </c>
      <c r="AC54" s="175">
        <v>0</v>
      </c>
      <c r="AD54" s="176">
        <v>0</v>
      </c>
      <c r="AE54" s="175">
        <v>0</v>
      </c>
      <c r="AF54" s="176">
        <v>0</v>
      </c>
      <c r="AG54" s="175">
        <v>0</v>
      </c>
      <c r="AH54" s="176">
        <v>0</v>
      </c>
      <c r="AI54" s="175">
        <v>0</v>
      </c>
      <c r="AJ54" s="176">
        <v>0</v>
      </c>
      <c r="AK54" s="175">
        <v>0</v>
      </c>
      <c r="AL54" s="176">
        <v>0</v>
      </c>
      <c r="AM54" s="175">
        <v>0</v>
      </c>
      <c r="AN54" s="176">
        <v>0</v>
      </c>
      <c r="AO54" s="175">
        <v>0</v>
      </c>
      <c r="AP54" s="176">
        <v>0</v>
      </c>
      <c r="AQ54" s="175">
        <v>0</v>
      </c>
      <c r="AR54" s="176">
        <v>0</v>
      </c>
      <c r="AS54" s="175">
        <v>0</v>
      </c>
      <c r="AT54" s="176">
        <v>0</v>
      </c>
      <c r="AU54" s="175">
        <v>0</v>
      </c>
      <c r="AV54" s="176">
        <v>0</v>
      </c>
      <c r="AW54" s="175">
        <v>0</v>
      </c>
      <c r="AX54" s="176">
        <v>0</v>
      </c>
      <c r="AY54" s="175">
        <v>0</v>
      </c>
      <c r="AZ54" s="176">
        <v>0</v>
      </c>
      <c r="BA54" s="175">
        <v>0</v>
      </c>
      <c r="BB54" s="176">
        <v>0</v>
      </c>
      <c r="BC54" s="175">
        <v>0</v>
      </c>
      <c r="BD54" s="176">
        <v>0</v>
      </c>
      <c r="BE54" s="175">
        <v>0</v>
      </c>
      <c r="BF54" s="176">
        <v>0</v>
      </c>
      <c r="BG54" s="175">
        <v>0</v>
      </c>
      <c r="BH54" s="176">
        <v>0</v>
      </c>
      <c r="BI54" s="175">
        <v>0</v>
      </c>
      <c r="BJ54" s="176">
        <v>0</v>
      </c>
      <c r="BK54" s="175">
        <v>0</v>
      </c>
      <c r="BL54" s="176">
        <v>0</v>
      </c>
    </row>
    <row r="55" spans="1:64" ht="15" thickBot="1" x14ac:dyDescent="0.25">
      <c r="A55" s="155">
        <f>ROW()</f>
        <v>55</v>
      </c>
      <c r="B55" s="169" t="s">
        <v>222</v>
      </c>
      <c r="C55" s="177">
        <f t="shared" ref="C55:BL55" si="7">SUM(C50:C54)</f>
        <v>0</v>
      </c>
      <c r="D55" s="178">
        <f t="shared" si="7"/>
        <v>0</v>
      </c>
      <c r="E55" s="177">
        <f t="shared" si="7"/>
        <v>0</v>
      </c>
      <c r="F55" s="178">
        <f t="shared" si="7"/>
        <v>0</v>
      </c>
      <c r="G55" s="177">
        <f t="shared" si="7"/>
        <v>0</v>
      </c>
      <c r="H55" s="178">
        <f t="shared" si="7"/>
        <v>0</v>
      </c>
      <c r="I55" s="177">
        <f t="shared" si="7"/>
        <v>0</v>
      </c>
      <c r="J55" s="178">
        <f t="shared" si="7"/>
        <v>0</v>
      </c>
      <c r="K55" s="177">
        <f t="shared" si="7"/>
        <v>0</v>
      </c>
      <c r="L55" s="178">
        <f t="shared" si="7"/>
        <v>0</v>
      </c>
      <c r="M55" s="177">
        <f t="shared" si="7"/>
        <v>0</v>
      </c>
      <c r="N55" s="178">
        <f t="shared" si="7"/>
        <v>0</v>
      </c>
      <c r="O55" s="177">
        <f t="shared" si="7"/>
        <v>0</v>
      </c>
      <c r="P55" s="178">
        <f t="shared" si="7"/>
        <v>0</v>
      </c>
      <c r="Q55" s="177">
        <f t="shared" si="7"/>
        <v>0</v>
      </c>
      <c r="R55" s="178">
        <f t="shared" si="7"/>
        <v>0</v>
      </c>
      <c r="S55" s="177">
        <f t="shared" si="7"/>
        <v>0</v>
      </c>
      <c r="T55" s="178">
        <f t="shared" si="7"/>
        <v>0</v>
      </c>
      <c r="U55" s="177">
        <f t="shared" si="7"/>
        <v>0</v>
      </c>
      <c r="V55" s="178">
        <f t="shared" si="7"/>
        <v>0</v>
      </c>
      <c r="W55" s="177">
        <f t="shared" si="7"/>
        <v>0</v>
      </c>
      <c r="X55" s="178">
        <f t="shared" si="7"/>
        <v>0</v>
      </c>
      <c r="Y55" s="177">
        <f t="shared" si="7"/>
        <v>0</v>
      </c>
      <c r="Z55" s="178">
        <f t="shared" si="7"/>
        <v>0</v>
      </c>
      <c r="AA55" s="177">
        <f t="shared" si="7"/>
        <v>0</v>
      </c>
      <c r="AB55" s="178">
        <f t="shared" si="7"/>
        <v>0</v>
      </c>
      <c r="AC55" s="177">
        <f t="shared" si="7"/>
        <v>0</v>
      </c>
      <c r="AD55" s="178">
        <f t="shared" si="7"/>
        <v>0</v>
      </c>
      <c r="AE55" s="177">
        <f t="shared" si="7"/>
        <v>0</v>
      </c>
      <c r="AF55" s="178">
        <f t="shared" si="7"/>
        <v>0</v>
      </c>
      <c r="AG55" s="177">
        <f t="shared" si="7"/>
        <v>0</v>
      </c>
      <c r="AH55" s="178">
        <f t="shared" si="7"/>
        <v>0</v>
      </c>
      <c r="AI55" s="177">
        <f t="shared" si="7"/>
        <v>0</v>
      </c>
      <c r="AJ55" s="178">
        <f t="shared" si="7"/>
        <v>0</v>
      </c>
      <c r="AK55" s="177">
        <f t="shared" si="7"/>
        <v>0</v>
      </c>
      <c r="AL55" s="178">
        <f t="shared" si="7"/>
        <v>0</v>
      </c>
      <c r="AM55" s="177">
        <f t="shared" si="7"/>
        <v>0</v>
      </c>
      <c r="AN55" s="178">
        <f t="shared" si="7"/>
        <v>0</v>
      </c>
      <c r="AO55" s="177">
        <f t="shared" si="7"/>
        <v>0</v>
      </c>
      <c r="AP55" s="178">
        <f t="shared" si="7"/>
        <v>0</v>
      </c>
      <c r="AQ55" s="177">
        <f t="shared" si="7"/>
        <v>0</v>
      </c>
      <c r="AR55" s="178">
        <f t="shared" si="7"/>
        <v>0</v>
      </c>
      <c r="AS55" s="177">
        <f t="shared" si="7"/>
        <v>0</v>
      </c>
      <c r="AT55" s="178">
        <f t="shared" si="7"/>
        <v>0</v>
      </c>
      <c r="AU55" s="177">
        <f t="shared" si="7"/>
        <v>0</v>
      </c>
      <c r="AV55" s="178">
        <f t="shared" si="7"/>
        <v>0</v>
      </c>
      <c r="AW55" s="177">
        <f t="shared" si="7"/>
        <v>0</v>
      </c>
      <c r="AX55" s="178">
        <f t="shared" si="7"/>
        <v>0</v>
      </c>
      <c r="AY55" s="177">
        <f t="shared" si="7"/>
        <v>0</v>
      </c>
      <c r="AZ55" s="178">
        <f t="shared" si="7"/>
        <v>0</v>
      </c>
      <c r="BA55" s="177">
        <f t="shared" si="7"/>
        <v>0</v>
      </c>
      <c r="BB55" s="178">
        <f t="shared" si="7"/>
        <v>0</v>
      </c>
      <c r="BC55" s="177">
        <f t="shared" si="7"/>
        <v>0</v>
      </c>
      <c r="BD55" s="178">
        <f t="shared" si="7"/>
        <v>0</v>
      </c>
      <c r="BE55" s="177">
        <f t="shared" si="7"/>
        <v>0</v>
      </c>
      <c r="BF55" s="178">
        <f t="shared" si="7"/>
        <v>0</v>
      </c>
      <c r="BG55" s="177">
        <f t="shared" si="7"/>
        <v>0</v>
      </c>
      <c r="BH55" s="178">
        <f t="shared" si="7"/>
        <v>0</v>
      </c>
      <c r="BI55" s="177">
        <f t="shared" si="7"/>
        <v>0</v>
      </c>
      <c r="BJ55" s="178">
        <f t="shared" si="7"/>
        <v>0</v>
      </c>
      <c r="BK55" s="177">
        <f t="shared" si="7"/>
        <v>0</v>
      </c>
      <c r="BL55" s="178">
        <f t="shared" si="7"/>
        <v>0</v>
      </c>
    </row>
    <row r="56" spans="1:64" ht="15" thickBot="1" x14ac:dyDescent="0.25">
      <c r="A56" s="155">
        <f>ROW()</f>
        <v>56</v>
      </c>
      <c r="C56" s="170"/>
      <c r="E56" s="170"/>
      <c r="G56" s="170"/>
      <c r="I56" s="170"/>
      <c r="K56" s="170"/>
      <c r="M56" s="170"/>
      <c r="O56" s="170"/>
      <c r="Q56" s="170"/>
      <c r="S56" s="170"/>
      <c r="U56" s="170"/>
      <c r="W56" s="170"/>
      <c r="Y56" s="170"/>
      <c r="AA56" s="170"/>
      <c r="AC56" s="170"/>
      <c r="AE56" s="170"/>
      <c r="AG56" s="170"/>
      <c r="AI56" s="170"/>
      <c r="AK56" s="170"/>
      <c r="AM56" s="170"/>
      <c r="AO56" s="170"/>
      <c r="AQ56" s="170"/>
      <c r="AS56" s="170"/>
      <c r="AU56" s="170"/>
      <c r="AW56" s="170"/>
      <c r="AY56" s="170"/>
      <c r="BA56" s="170"/>
      <c r="BC56" s="170"/>
      <c r="BE56" s="170"/>
      <c r="BG56" s="170"/>
      <c r="BI56" s="170"/>
      <c r="BK56" s="170"/>
    </row>
    <row r="57" spans="1:64" ht="15" thickBot="1" x14ac:dyDescent="0.25">
      <c r="A57" s="155">
        <f>ROW()</f>
        <v>57</v>
      </c>
      <c r="B57" s="184" t="s">
        <v>489</v>
      </c>
      <c r="C57" s="1315" t="s">
        <v>15</v>
      </c>
      <c r="D57" s="1316"/>
      <c r="E57" s="1315" t="s">
        <v>15</v>
      </c>
      <c r="F57" s="1316"/>
      <c r="G57" s="1315" t="s">
        <v>15</v>
      </c>
      <c r="H57" s="1316"/>
      <c r="I57" s="1315" t="s">
        <v>15</v>
      </c>
      <c r="J57" s="1316"/>
      <c r="K57" s="1315" t="s">
        <v>15</v>
      </c>
      <c r="L57" s="1316"/>
      <c r="M57" s="1315" t="s">
        <v>15</v>
      </c>
      <c r="N57" s="1316"/>
      <c r="O57" s="1315" t="s">
        <v>15</v>
      </c>
      <c r="P57" s="1316"/>
      <c r="Q57" s="1315" t="s">
        <v>15</v>
      </c>
      <c r="R57" s="1316"/>
      <c r="S57" s="1315" t="s">
        <v>15</v>
      </c>
      <c r="T57" s="1316"/>
      <c r="U57" s="1315" t="s">
        <v>15</v>
      </c>
      <c r="V57" s="1316"/>
      <c r="W57" s="1315" t="s">
        <v>15</v>
      </c>
      <c r="X57" s="1316"/>
      <c r="Y57" s="1315" t="s">
        <v>15</v>
      </c>
      <c r="Z57" s="1316"/>
      <c r="AA57" s="1315" t="s">
        <v>15</v>
      </c>
      <c r="AB57" s="1316"/>
      <c r="AC57" s="1315" t="s">
        <v>15</v>
      </c>
      <c r="AD57" s="1316"/>
      <c r="AE57" s="1315" t="s">
        <v>15</v>
      </c>
      <c r="AF57" s="1316"/>
      <c r="AG57" s="1315" t="s">
        <v>15</v>
      </c>
      <c r="AH57" s="1316"/>
      <c r="AI57" s="1315" t="s">
        <v>15</v>
      </c>
      <c r="AJ57" s="1316"/>
      <c r="AK57" s="1315" t="s">
        <v>15</v>
      </c>
      <c r="AL57" s="1316"/>
      <c r="AM57" s="1315" t="s">
        <v>15</v>
      </c>
      <c r="AN57" s="1316"/>
      <c r="AO57" s="1315" t="s">
        <v>15</v>
      </c>
      <c r="AP57" s="1316"/>
      <c r="AQ57" s="1315" t="s">
        <v>15</v>
      </c>
      <c r="AR57" s="1316"/>
      <c r="AS57" s="1315" t="s">
        <v>15</v>
      </c>
      <c r="AT57" s="1316"/>
      <c r="AU57" s="1315" t="s">
        <v>15</v>
      </c>
      <c r="AV57" s="1316"/>
      <c r="AW57" s="1315" t="s">
        <v>15</v>
      </c>
      <c r="AX57" s="1316"/>
      <c r="AY57" s="1315" t="s">
        <v>15</v>
      </c>
      <c r="AZ57" s="1316"/>
      <c r="BA57" s="1315" t="s">
        <v>15</v>
      </c>
      <c r="BB57" s="1316"/>
      <c r="BC57" s="1315" t="s">
        <v>15</v>
      </c>
      <c r="BD57" s="1316"/>
      <c r="BE57" s="1315" t="s">
        <v>15</v>
      </c>
      <c r="BF57" s="1316"/>
      <c r="BG57" s="1315" t="s">
        <v>15</v>
      </c>
      <c r="BH57" s="1316"/>
      <c r="BI57" s="1315" t="s">
        <v>15</v>
      </c>
      <c r="BJ57" s="1316"/>
      <c r="BK57" s="1315" t="s">
        <v>15</v>
      </c>
      <c r="BL57" s="1316"/>
    </row>
    <row r="58" spans="1:64" x14ac:dyDescent="0.2">
      <c r="A58" s="155">
        <f>ROW()</f>
        <v>58</v>
      </c>
      <c r="B58" s="179" t="s">
        <v>480</v>
      </c>
      <c r="C58" s="172">
        <v>0</v>
      </c>
      <c r="D58" s="173">
        <v>0</v>
      </c>
      <c r="E58" s="172">
        <v>0</v>
      </c>
      <c r="F58" s="173">
        <v>0</v>
      </c>
      <c r="G58" s="172">
        <v>0</v>
      </c>
      <c r="H58" s="173">
        <v>0</v>
      </c>
      <c r="I58" s="172">
        <v>0</v>
      </c>
      <c r="J58" s="173">
        <v>0</v>
      </c>
      <c r="K58" s="172">
        <v>0</v>
      </c>
      <c r="L58" s="173">
        <v>0</v>
      </c>
      <c r="M58" s="172">
        <v>0</v>
      </c>
      <c r="N58" s="173">
        <v>0</v>
      </c>
      <c r="O58" s="172">
        <v>0</v>
      </c>
      <c r="P58" s="173">
        <v>0</v>
      </c>
      <c r="Q58" s="172">
        <v>0</v>
      </c>
      <c r="R58" s="173">
        <v>0</v>
      </c>
      <c r="S58" s="172">
        <v>0</v>
      </c>
      <c r="T58" s="173">
        <v>0</v>
      </c>
      <c r="U58" s="172">
        <v>0</v>
      </c>
      <c r="V58" s="173">
        <v>0</v>
      </c>
      <c r="W58" s="172">
        <v>0</v>
      </c>
      <c r="X58" s="173">
        <v>0</v>
      </c>
      <c r="Y58" s="172">
        <v>0</v>
      </c>
      <c r="Z58" s="173">
        <v>0</v>
      </c>
      <c r="AA58" s="172">
        <v>0</v>
      </c>
      <c r="AB58" s="173">
        <v>0</v>
      </c>
      <c r="AC58" s="172">
        <v>0</v>
      </c>
      <c r="AD58" s="173">
        <v>0</v>
      </c>
      <c r="AE58" s="172">
        <v>0</v>
      </c>
      <c r="AF58" s="173">
        <v>0</v>
      </c>
      <c r="AG58" s="172">
        <v>0</v>
      </c>
      <c r="AH58" s="173">
        <v>0</v>
      </c>
      <c r="AI58" s="172">
        <v>0</v>
      </c>
      <c r="AJ58" s="173">
        <v>0</v>
      </c>
      <c r="AK58" s="172">
        <v>0</v>
      </c>
      <c r="AL58" s="173">
        <v>0</v>
      </c>
      <c r="AM58" s="172">
        <v>0</v>
      </c>
      <c r="AN58" s="173">
        <v>0</v>
      </c>
      <c r="AO58" s="172">
        <v>0</v>
      </c>
      <c r="AP58" s="173">
        <v>0</v>
      </c>
      <c r="AQ58" s="172">
        <v>0</v>
      </c>
      <c r="AR58" s="173">
        <v>0</v>
      </c>
      <c r="AS58" s="172">
        <v>0</v>
      </c>
      <c r="AT58" s="173">
        <v>0</v>
      </c>
      <c r="AU58" s="172">
        <v>0</v>
      </c>
      <c r="AV58" s="173">
        <v>0</v>
      </c>
      <c r="AW58" s="172">
        <v>0</v>
      </c>
      <c r="AX58" s="173">
        <v>0</v>
      </c>
      <c r="AY58" s="172">
        <v>0</v>
      </c>
      <c r="AZ58" s="173">
        <v>0</v>
      </c>
      <c r="BA58" s="172">
        <v>0</v>
      </c>
      <c r="BB58" s="173">
        <v>0</v>
      </c>
      <c r="BC58" s="172">
        <v>0</v>
      </c>
      <c r="BD58" s="173">
        <v>0</v>
      </c>
      <c r="BE58" s="172">
        <v>0</v>
      </c>
      <c r="BF58" s="173">
        <v>0</v>
      </c>
      <c r="BG58" s="172">
        <v>0</v>
      </c>
      <c r="BH58" s="173">
        <v>0</v>
      </c>
      <c r="BI58" s="172">
        <v>0</v>
      </c>
      <c r="BJ58" s="173">
        <v>0</v>
      </c>
      <c r="BK58" s="172">
        <v>0</v>
      </c>
      <c r="BL58" s="173">
        <v>0</v>
      </c>
    </row>
    <row r="59" spans="1:64" x14ac:dyDescent="0.2">
      <c r="A59" s="155">
        <f>ROW()</f>
        <v>59</v>
      </c>
      <c r="B59" s="185" t="s">
        <v>481</v>
      </c>
      <c r="C59" s="186">
        <v>0</v>
      </c>
      <c r="D59" s="187">
        <v>0</v>
      </c>
      <c r="E59" s="186">
        <v>0</v>
      </c>
      <c r="F59" s="187">
        <v>0</v>
      </c>
      <c r="G59" s="186">
        <v>0</v>
      </c>
      <c r="H59" s="187">
        <v>0</v>
      </c>
      <c r="I59" s="186">
        <v>0</v>
      </c>
      <c r="J59" s="187">
        <v>0</v>
      </c>
      <c r="K59" s="186">
        <v>0</v>
      </c>
      <c r="L59" s="187">
        <v>0</v>
      </c>
      <c r="M59" s="186">
        <v>0</v>
      </c>
      <c r="N59" s="187">
        <v>0</v>
      </c>
      <c r="O59" s="186">
        <v>0</v>
      </c>
      <c r="P59" s="187">
        <v>0</v>
      </c>
      <c r="Q59" s="186">
        <v>0</v>
      </c>
      <c r="R59" s="187">
        <v>0</v>
      </c>
      <c r="S59" s="186">
        <v>0</v>
      </c>
      <c r="T59" s="187">
        <v>0</v>
      </c>
      <c r="U59" s="186">
        <v>0</v>
      </c>
      <c r="V59" s="187">
        <v>0</v>
      </c>
      <c r="W59" s="186">
        <v>0</v>
      </c>
      <c r="X59" s="187">
        <v>0</v>
      </c>
      <c r="Y59" s="186">
        <v>0</v>
      </c>
      <c r="Z59" s="187">
        <v>0</v>
      </c>
      <c r="AA59" s="186">
        <v>0</v>
      </c>
      <c r="AB59" s="187">
        <v>0</v>
      </c>
      <c r="AC59" s="186">
        <v>0</v>
      </c>
      <c r="AD59" s="187">
        <v>0</v>
      </c>
      <c r="AE59" s="186">
        <v>0</v>
      </c>
      <c r="AF59" s="187">
        <v>0</v>
      </c>
      <c r="AG59" s="186">
        <v>0</v>
      </c>
      <c r="AH59" s="187">
        <v>0</v>
      </c>
      <c r="AI59" s="186">
        <v>0</v>
      </c>
      <c r="AJ59" s="187">
        <v>0</v>
      </c>
      <c r="AK59" s="186">
        <v>0</v>
      </c>
      <c r="AL59" s="187">
        <v>0</v>
      </c>
      <c r="AM59" s="186">
        <v>0</v>
      </c>
      <c r="AN59" s="187">
        <v>0</v>
      </c>
      <c r="AO59" s="186">
        <v>0</v>
      </c>
      <c r="AP59" s="187">
        <v>0</v>
      </c>
      <c r="AQ59" s="186">
        <v>0</v>
      </c>
      <c r="AR59" s="187">
        <v>0</v>
      </c>
      <c r="AS59" s="186">
        <v>0</v>
      </c>
      <c r="AT59" s="187">
        <v>0</v>
      </c>
      <c r="AU59" s="186">
        <v>0</v>
      </c>
      <c r="AV59" s="187">
        <v>0</v>
      </c>
      <c r="AW59" s="186">
        <v>0</v>
      </c>
      <c r="AX59" s="187">
        <v>0</v>
      </c>
      <c r="AY59" s="186">
        <v>0</v>
      </c>
      <c r="AZ59" s="187">
        <v>0</v>
      </c>
      <c r="BA59" s="186">
        <v>0</v>
      </c>
      <c r="BB59" s="187">
        <v>0</v>
      </c>
      <c r="BC59" s="186">
        <v>0</v>
      </c>
      <c r="BD59" s="187">
        <v>0</v>
      </c>
      <c r="BE59" s="186">
        <v>0</v>
      </c>
      <c r="BF59" s="187">
        <v>0</v>
      </c>
      <c r="BG59" s="186">
        <v>0</v>
      </c>
      <c r="BH59" s="187">
        <v>0</v>
      </c>
      <c r="BI59" s="186">
        <v>0</v>
      </c>
      <c r="BJ59" s="187">
        <v>0</v>
      </c>
      <c r="BK59" s="186">
        <v>0</v>
      </c>
      <c r="BL59" s="187">
        <v>0</v>
      </c>
    </row>
    <row r="60" spans="1:64" x14ac:dyDescent="0.2">
      <c r="A60" s="155">
        <f>ROW()</f>
        <v>60</v>
      </c>
      <c r="B60" s="180" t="s">
        <v>482</v>
      </c>
      <c r="C60" s="181">
        <v>0</v>
      </c>
      <c r="D60" s="182">
        <v>0</v>
      </c>
      <c r="E60" s="181">
        <v>0</v>
      </c>
      <c r="F60" s="182">
        <v>0</v>
      </c>
      <c r="G60" s="181">
        <v>0</v>
      </c>
      <c r="H60" s="182">
        <v>0</v>
      </c>
      <c r="I60" s="181">
        <v>0</v>
      </c>
      <c r="J60" s="182">
        <v>0</v>
      </c>
      <c r="K60" s="181">
        <v>0</v>
      </c>
      <c r="L60" s="182">
        <v>0</v>
      </c>
      <c r="M60" s="181">
        <v>0</v>
      </c>
      <c r="N60" s="182">
        <v>0</v>
      </c>
      <c r="O60" s="181">
        <v>0</v>
      </c>
      <c r="P60" s="182">
        <v>0</v>
      </c>
      <c r="Q60" s="181">
        <v>0</v>
      </c>
      <c r="R60" s="182">
        <v>0</v>
      </c>
      <c r="S60" s="181">
        <v>0</v>
      </c>
      <c r="T60" s="182">
        <v>0</v>
      </c>
      <c r="U60" s="181">
        <v>0</v>
      </c>
      <c r="V60" s="182">
        <v>0</v>
      </c>
      <c r="W60" s="181">
        <v>0</v>
      </c>
      <c r="X60" s="182">
        <v>0</v>
      </c>
      <c r="Y60" s="181">
        <v>0</v>
      </c>
      <c r="Z60" s="182">
        <v>0</v>
      </c>
      <c r="AA60" s="181">
        <v>0</v>
      </c>
      <c r="AB60" s="182">
        <v>0</v>
      </c>
      <c r="AC60" s="181">
        <v>0</v>
      </c>
      <c r="AD60" s="182">
        <v>0</v>
      </c>
      <c r="AE60" s="181">
        <v>0</v>
      </c>
      <c r="AF60" s="182">
        <v>0</v>
      </c>
      <c r="AG60" s="181">
        <v>0</v>
      </c>
      <c r="AH60" s="182">
        <v>0</v>
      </c>
      <c r="AI60" s="181">
        <v>0</v>
      </c>
      <c r="AJ60" s="182">
        <v>0</v>
      </c>
      <c r="AK60" s="181">
        <v>0</v>
      </c>
      <c r="AL60" s="182">
        <v>0</v>
      </c>
      <c r="AM60" s="181">
        <v>0</v>
      </c>
      <c r="AN60" s="182">
        <v>0</v>
      </c>
      <c r="AO60" s="181">
        <v>0</v>
      </c>
      <c r="AP60" s="182">
        <v>0</v>
      </c>
      <c r="AQ60" s="181">
        <v>0</v>
      </c>
      <c r="AR60" s="182">
        <v>0</v>
      </c>
      <c r="AS60" s="181">
        <v>0</v>
      </c>
      <c r="AT60" s="182">
        <v>0</v>
      </c>
      <c r="AU60" s="181">
        <v>0</v>
      </c>
      <c r="AV60" s="182">
        <v>0</v>
      </c>
      <c r="AW60" s="181">
        <v>0</v>
      </c>
      <c r="AX60" s="182">
        <v>0</v>
      </c>
      <c r="AY60" s="181">
        <v>0</v>
      </c>
      <c r="AZ60" s="182">
        <v>0</v>
      </c>
      <c r="BA60" s="181">
        <v>0</v>
      </c>
      <c r="BB60" s="182">
        <v>0</v>
      </c>
      <c r="BC60" s="181">
        <v>0</v>
      </c>
      <c r="BD60" s="182">
        <v>0</v>
      </c>
      <c r="BE60" s="181">
        <v>0</v>
      </c>
      <c r="BF60" s="182">
        <v>0</v>
      </c>
      <c r="BG60" s="181">
        <v>0</v>
      </c>
      <c r="BH60" s="182">
        <v>0</v>
      </c>
      <c r="BI60" s="181">
        <v>0</v>
      </c>
      <c r="BJ60" s="182">
        <v>0</v>
      </c>
      <c r="BK60" s="181">
        <v>0</v>
      </c>
      <c r="BL60" s="182">
        <v>0</v>
      </c>
    </row>
    <row r="61" spans="1:64" x14ac:dyDescent="0.2">
      <c r="A61" s="155">
        <f>ROW()</f>
        <v>61</v>
      </c>
      <c r="B61" s="180" t="s">
        <v>483</v>
      </c>
      <c r="C61" s="181">
        <v>0</v>
      </c>
      <c r="D61" s="182">
        <v>0</v>
      </c>
      <c r="E61" s="181">
        <v>0</v>
      </c>
      <c r="F61" s="182">
        <v>0</v>
      </c>
      <c r="G61" s="181">
        <v>0</v>
      </c>
      <c r="H61" s="182">
        <v>0</v>
      </c>
      <c r="I61" s="181">
        <v>0</v>
      </c>
      <c r="J61" s="182">
        <v>0</v>
      </c>
      <c r="K61" s="181">
        <v>0</v>
      </c>
      <c r="L61" s="182">
        <v>0</v>
      </c>
      <c r="M61" s="181">
        <v>0</v>
      </c>
      <c r="N61" s="182">
        <v>0</v>
      </c>
      <c r="O61" s="181">
        <v>0</v>
      </c>
      <c r="P61" s="182">
        <v>0</v>
      </c>
      <c r="Q61" s="181">
        <v>0</v>
      </c>
      <c r="R61" s="182">
        <v>0</v>
      </c>
      <c r="S61" s="181">
        <v>0</v>
      </c>
      <c r="T61" s="182">
        <v>0</v>
      </c>
      <c r="U61" s="181">
        <v>0</v>
      </c>
      <c r="V61" s="182">
        <v>0</v>
      </c>
      <c r="W61" s="181">
        <v>0</v>
      </c>
      <c r="X61" s="182">
        <v>0</v>
      </c>
      <c r="Y61" s="181">
        <v>0</v>
      </c>
      <c r="Z61" s="182">
        <v>0</v>
      </c>
      <c r="AA61" s="181">
        <v>0</v>
      </c>
      <c r="AB61" s="182">
        <v>0</v>
      </c>
      <c r="AC61" s="181">
        <v>0</v>
      </c>
      <c r="AD61" s="182">
        <v>0</v>
      </c>
      <c r="AE61" s="181">
        <v>0</v>
      </c>
      <c r="AF61" s="182">
        <v>0</v>
      </c>
      <c r="AG61" s="181">
        <v>0</v>
      </c>
      <c r="AH61" s="182">
        <v>0</v>
      </c>
      <c r="AI61" s="181">
        <v>0</v>
      </c>
      <c r="AJ61" s="182">
        <v>0</v>
      </c>
      <c r="AK61" s="181">
        <v>0</v>
      </c>
      <c r="AL61" s="182">
        <v>0</v>
      </c>
      <c r="AM61" s="181">
        <v>0</v>
      </c>
      <c r="AN61" s="182">
        <v>0</v>
      </c>
      <c r="AO61" s="181">
        <v>0</v>
      </c>
      <c r="AP61" s="182">
        <v>0</v>
      </c>
      <c r="AQ61" s="181">
        <v>0</v>
      </c>
      <c r="AR61" s="182">
        <v>0</v>
      </c>
      <c r="AS61" s="181">
        <v>0</v>
      </c>
      <c r="AT61" s="182">
        <v>0</v>
      </c>
      <c r="AU61" s="181">
        <v>0</v>
      </c>
      <c r="AV61" s="182">
        <v>0</v>
      </c>
      <c r="AW61" s="181">
        <v>0</v>
      </c>
      <c r="AX61" s="182">
        <v>0</v>
      </c>
      <c r="AY61" s="181">
        <v>0</v>
      </c>
      <c r="AZ61" s="182">
        <v>0</v>
      </c>
      <c r="BA61" s="181">
        <v>0</v>
      </c>
      <c r="BB61" s="182">
        <v>0</v>
      </c>
      <c r="BC61" s="181">
        <v>0</v>
      </c>
      <c r="BD61" s="182">
        <v>0</v>
      </c>
      <c r="BE61" s="181">
        <v>0</v>
      </c>
      <c r="BF61" s="182">
        <v>0</v>
      </c>
      <c r="BG61" s="181">
        <v>0</v>
      </c>
      <c r="BH61" s="182">
        <v>0</v>
      </c>
      <c r="BI61" s="181">
        <v>0</v>
      </c>
      <c r="BJ61" s="182">
        <v>0</v>
      </c>
      <c r="BK61" s="181">
        <v>0</v>
      </c>
      <c r="BL61" s="182">
        <v>0</v>
      </c>
    </row>
    <row r="62" spans="1:64" ht="15" thickBot="1" x14ac:dyDescent="0.25">
      <c r="A62" s="155">
        <f>ROW()</f>
        <v>62</v>
      </c>
      <c r="B62" s="188" t="s">
        <v>484</v>
      </c>
      <c r="C62" s="175">
        <v>0</v>
      </c>
      <c r="D62" s="176">
        <v>0</v>
      </c>
      <c r="E62" s="175">
        <v>0</v>
      </c>
      <c r="F62" s="176">
        <v>0</v>
      </c>
      <c r="G62" s="175">
        <v>0</v>
      </c>
      <c r="H62" s="176">
        <v>0</v>
      </c>
      <c r="I62" s="175">
        <v>0</v>
      </c>
      <c r="J62" s="176">
        <v>0</v>
      </c>
      <c r="K62" s="175">
        <v>0</v>
      </c>
      <c r="L62" s="176">
        <v>0</v>
      </c>
      <c r="M62" s="175">
        <v>0</v>
      </c>
      <c r="N62" s="176">
        <v>0</v>
      </c>
      <c r="O62" s="175">
        <v>0</v>
      </c>
      <c r="P62" s="176">
        <v>0</v>
      </c>
      <c r="Q62" s="175">
        <v>0</v>
      </c>
      <c r="R62" s="176">
        <v>0</v>
      </c>
      <c r="S62" s="175">
        <v>0</v>
      </c>
      <c r="T62" s="176">
        <v>0</v>
      </c>
      <c r="U62" s="175">
        <v>0</v>
      </c>
      <c r="V62" s="176">
        <v>0</v>
      </c>
      <c r="W62" s="175">
        <v>0</v>
      </c>
      <c r="X62" s="176">
        <v>0</v>
      </c>
      <c r="Y62" s="175">
        <v>0</v>
      </c>
      <c r="Z62" s="176">
        <v>0</v>
      </c>
      <c r="AA62" s="175">
        <v>0</v>
      </c>
      <c r="AB62" s="176">
        <v>0</v>
      </c>
      <c r="AC62" s="175">
        <v>0</v>
      </c>
      <c r="AD62" s="176">
        <v>0</v>
      </c>
      <c r="AE62" s="175">
        <v>0</v>
      </c>
      <c r="AF62" s="176">
        <v>0</v>
      </c>
      <c r="AG62" s="175">
        <v>0</v>
      </c>
      <c r="AH62" s="176">
        <v>0</v>
      </c>
      <c r="AI62" s="175">
        <v>0</v>
      </c>
      <c r="AJ62" s="176">
        <v>0</v>
      </c>
      <c r="AK62" s="175">
        <v>0</v>
      </c>
      <c r="AL62" s="176">
        <v>0</v>
      </c>
      <c r="AM62" s="175">
        <v>0</v>
      </c>
      <c r="AN62" s="176">
        <v>0</v>
      </c>
      <c r="AO62" s="175">
        <v>0</v>
      </c>
      <c r="AP62" s="176">
        <v>0</v>
      </c>
      <c r="AQ62" s="175">
        <v>0</v>
      </c>
      <c r="AR62" s="176">
        <v>0</v>
      </c>
      <c r="AS62" s="175">
        <v>0</v>
      </c>
      <c r="AT62" s="176">
        <v>0</v>
      </c>
      <c r="AU62" s="175">
        <v>0</v>
      </c>
      <c r="AV62" s="176">
        <v>0</v>
      </c>
      <c r="AW62" s="175">
        <v>0</v>
      </c>
      <c r="AX62" s="176">
        <v>0</v>
      </c>
      <c r="AY62" s="175">
        <v>0</v>
      </c>
      <c r="AZ62" s="176">
        <v>0</v>
      </c>
      <c r="BA62" s="175">
        <v>0</v>
      </c>
      <c r="BB62" s="176">
        <v>0</v>
      </c>
      <c r="BC62" s="175">
        <v>0</v>
      </c>
      <c r="BD62" s="176">
        <v>0</v>
      </c>
      <c r="BE62" s="175">
        <v>0</v>
      </c>
      <c r="BF62" s="176">
        <v>0</v>
      </c>
      <c r="BG62" s="175">
        <v>0</v>
      </c>
      <c r="BH62" s="176">
        <v>0</v>
      </c>
      <c r="BI62" s="175">
        <v>0</v>
      </c>
      <c r="BJ62" s="176">
        <v>0</v>
      </c>
      <c r="BK62" s="175">
        <v>0</v>
      </c>
      <c r="BL62" s="176">
        <v>0</v>
      </c>
    </row>
    <row r="63" spans="1:64" ht="15" thickBot="1" x14ac:dyDescent="0.25">
      <c r="A63" s="155">
        <f>ROW()</f>
        <v>63</v>
      </c>
      <c r="B63" s="169" t="s">
        <v>222</v>
      </c>
      <c r="C63" s="177">
        <f t="shared" ref="C63:BL63" si="8">SUM(C58:C62)</f>
        <v>0</v>
      </c>
      <c r="D63" s="178">
        <f t="shared" si="8"/>
        <v>0</v>
      </c>
      <c r="E63" s="177">
        <f t="shared" si="8"/>
        <v>0</v>
      </c>
      <c r="F63" s="178">
        <f t="shared" si="8"/>
        <v>0</v>
      </c>
      <c r="G63" s="177">
        <f t="shared" si="8"/>
        <v>0</v>
      </c>
      <c r="H63" s="178">
        <f t="shared" si="8"/>
        <v>0</v>
      </c>
      <c r="I63" s="177">
        <f t="shared" si="8"/>
        <v>0</v>
      </c>
      <c r="J63" s="178">
        <f t="shared" si="8"/>
        <v>0</v>
      </c>
      <c r="K63" s="177">
        <f t="shared" si="8"/>
        <v>0</v>
      </c>
      <c r="L63" s="178">
        <f t="shared" si="8"/>
        <v>0</v>
      </c>
      <c r="M63" s="177">
        <f t="shared" si="8"/>
        <v>0</v>
      </c>
      <c r="N63" s="178">
        <f t="shared" si="8"/>
        <v>0</v>
      </c>
      <c r="O63" s="177">
        <f t="shared" si="8"/>
        <v>0</v>
      </c>
      <c r="P63" s="178">
        <f t="shared" si="8"/>
        <v>0</v>
      </c>
      <c r="Q63" s="177">
        <f t="shared" si="8"/>
        <v>0</v>
      </c>
      <c r="R63" s="178">
        <f t="shared" si="8"/>
        <v>0</v>
      </c>
      <c r="S63" s="177">
        <f t="shared" si="8"/>
        <v>0</v>
      </c>
      <c r="T63" s="178">
        <f t="shared" si="8"/>
        <v>0</v>
      </c>
      <c r="U63" s="177">
        <f t="shared" si="8"/>
        <v>0</v>
      </c>
      <c r="V63" s="178">
        <f t="shared" si="8"/>
        <v>0</v>
      </c>
      <c r="W63" s="177">
        <f t="shared" si="8"/>
        <v>0</v>
      </c>
      <c r="X63" s="178">
        <f t="shared" si="8"/>
        <v>0</v>
      </c>
      <c r="Y63" s="177">
        <f t="shared" si="8"/>
        <v>0</v>
      </c>
      <c r="Z63" s="178">
        <f t="shared" si="8"/>
        <v>0</v>
      </c>
      <c r="AA63" s="177">
        <f t="shared" si="8"/>
        <v>0</v>
      </c>
      <c r="AB63" s="178">
        <f t="shared" si="8"/>
        <v>0</v>
      </c>
      <c r="AC63" s="177">
        <f t="shared" si="8"/>
        <v>0</v>
      </c>
      <c r="AD63" s="178">
        <f t="shared" si="8"/>
        <v>0</v>
      </c>
      <c r="AE63" s="177">
        <f t="shared" si="8"/>
        <v>0</v>
      </c>
      <c r="AF63" s="178">
        <f t="shared" si="8"/>
        <v>0</v>
      </c>
      <c r="AG63" s="177">
        <f t="shared" si="8"/>
        <v>0</v>
      </c>
      <c r="AH63" s="178">
        <f t="shared" si="8"/>
        <v>0</v>
      </c>
      <c r="AI63" s="177">
        <f t="shared" si="8"/>
        <v>0</v>
      </c>
      <c r="AJ63" s="178">
        <f t="shared" si="8"/>
        <v>0</v>
      </c>
      <c r="AK63" s="177">
        <f t="shared" si="8"/>
        <v>0</v>
      </c>
      <c r="AL63" s="178">
        <f t="shared" si="8"/>
        <v>0</v>
      </c>
      <c r="AM63" s="177">
        <f t="shared" si="8"/>
        <v>0</v>
      </c>
      <c r="AN63" s="178">
        <f t="shared" si="8"/>
        <v>0</v>
      </c>
      <c r="AO63" s="177">
        <f t="shared" si="8"/>
        <v>0</v>
      </c>
      <c r="AP63" s="178">
        <f t="shared" si="8"/>
        <v>0</v>
      </c>
      <c r="AQ63" s="177">
        <f t="shared" si="8"/>
        <v>0</v>
      </c>
      <c r="AR63" s="178">
        <f t="shared" si="8"/>
        <v>0</v>
      </c>
      <c r="AS63" s="177">
        <f t="shared" si="8"/>
        <v>0</v>
      </c>
      <c r="AT63" s="178">
        <f t="shared" si="8"/>
        <v>0</v>
      </c>
      <c r="AU63" s="177">
        <f t="shared" si="8"/>
        <v>0</v>
      </c>
      <c r="AV63" s="178">
        <f t="shared" si="8"/>
        <v>0</v>
      </c>
      <c r="AW63" s="177">
        <f t="shared" si="8"/>
        <v>0</v>
      </c>
      <c r="AX63" s="178">
        <f t="shared" si="8"/>
        <v>0</v>
      </c>
      <c r="AY63" s="177">
        <f t="shared" si="8"/>
        <v>0</v>
      </c>
      <c r="AZ63" s="178">
        <f t="shared" si="8"/>
        <v>0</v>
      </c>
      <c r="BA63" s="177">
        <f t="shared" si="8"/>
        <v>0</v>
      </c>
      <c r="BB63" s="178">
        <f t="shared" si="8"/>
        <v>0</v>
      </c>
      <c r="BC63" s="177">
        <f t="shared" si="8"/>
        <v>0</v>
      </c>
      <c r="BD63" s="178">
        <f t="shared" si="8"/>
        <v>0</v>
      </c>
      <c r="BE63" s="177">
        <f t="shared" si="8"/>
        <v>0</v>
      </c>
      <c r="BF63" s="178">
        <f t="shared" si="8"/>
        <v>0</v>
      </c>
      <c r="BG63" s="177">
        <f t="shared" si="8"/>
        <v>0</v>
      </c>
      <c r="BH63" s="178">
        <f t="shared" si="8"/>
        <v>0</v>
      </c>
      <c r="BI63" s="177">
        <f t="shared" si="8"/>
        <v>0</v>
      </c>
      <c r="BJ63" s="178">
        <f t="shared" si="8"/>
        <v>0</v>
      </c>
      <c r="BK63" s="177">
        <f t="shared" si="8"/>
        <v>0</v>
      </c>
      <c r="BL63" s="178">
        <f t="shared" si="8"/>
        <v>0</v>
      </c>
    </row>
    <row r="64" spans="1:64" ht="15" thickBot="1" x14ac:dyDescent="0.25">
      <c r="A64" s="155">
        <f>ROW()</f>
        <v>64</v>
      </c>
      <c r="C64" s="170"/>
      <c r="E64" s="170"/>
      <c r="G64" s="170"/>
      <c r="I64" s="170"/>
      <c r="K64" s="170"/>
      <c r="M64" s="170"/>
      <c r="O64" s="170"/>
      <c r="Q64" s="170"/>
      <c r="S64" s="170"/>
      <c r="U64" s="170"/>
      <c r="W64" s="170"/>
      <c r="Y64" s="170"/>
      <c r="AA64" s="170"/>
      <c r="AC64" s="170"/>
      <c r="AE64" s="170"/>
      <c r="AG64" s="170"/>
      <c r="AI64" s="170"/>
      <c r="AK64" s="170"/>
      <c r="AM64" s="170"/>
      <c r="AO64" s="170"/>
      <c r="AQ64" s="170"/>
      <c r="AS64" s="170"/>
      <c r="AU64" s="170"/>
      <c r="AW64" s="170"/>
      <c r="AY64" s="170"/>
      <c r="BA64" s="170"/>
      <c r="BC64" s="170"/>
      <c r="BE64" s="170"/>
      <c r="BG64" s="170"/>
      <c r="BI64" s="170"/>
      <c r="BK64" s="170"/>
    </row>
    <row r="65" spans="1:64" ht="15" thickBot="1" x14ac:dyDescent="0.25">
      <c r="A65" s="155">
        <f>ROW()</f>
        <v>65</v>
      </c>
      <c r="B65" s="184" t="s">
        <v>490</v>
      </c>
      <c r="C65" s="1315" t="s">
        <v>15</v>
      </c>
      <c r="D65" s="1316"/>
      <c r="E65" s="1315" t="s">
        <v>15</v>
      </c>
      <c r="F65" s="1316"/>
      <c r="G65" s="1315" t="s">
        <v>15</v>
      </c>
      <c r="H65" s="1316"/>
      <c r="I65" s="1315" t="s">
        <v>15</v>
      </c>
      <c r="J65" s="1316"/>
      <c r="K65" s="1315" t="s">
        <v>15</v>
      </c>
      <c r="L65" s="1316"/>
      <c r="M65" s="1315" t="s">
        <v>15</v>
      </c>
      <c r="N65" s="1316"/>
      <c r="O65" s="1315" t="s">
        <v>15</v>
      </c>
      <c r="P65" s="1316"/>
      <c r="Q65" s="1315" t="s">
        <v>15</v>
      </c>
      <c r="R65" s="1316"/>
      <c r="S65" s="1315" t="s">
        <v>15</v>
      </c>
      <c r="T65" s="1316"/>
      <c r="U65" s="1315" t="s">
        <v>15</v>
      </c>
      <c r="V65" s="1316"/>
      <c r="W65" s="1315" t="s">
        <v>15</v>
      </c>
      <c r="X65" s="1316"/>
      <c r="Y65" s="1315" t="s">
        <v>15</v>
      </c>
      <c r="Z65" s="1316"/>
      <c r="AA65" s="1315" t="s">
        <v>15</v>
      </c>
      <c r="AB65" s="1316"/>
      <c r="AC65" s="1315" t="s">
        <v>15</v>
      </c>
      <c r="AD65" s="1316"/>
      <c r="AE65" s="1315" t="s">
        <v>15</v>
      </c>
      <c r="AF65" s="1316"/>
      <c r="AG65" s="1315" t="s">
        <v>15</v>
      </c>
      <c r="AH65" s="1316"/>
      <c r="AI65" s="1315" t="s">
        <v>15</v>
      </c>
      <c r="AJ65" s="1316"/>
      <c r="AK65" s="1315" t="s">
        <v>15</v>
      </c>
      <c r="AL65" s="1316"/>
      <c r="AM65" s="1315" t="s">
        <v>15</v>
      </c>
      <c r="AN65" s="1316"/>
      <c r="AO65" s="1315" t="s">
        <v>15</v>
      </c>
      <c r="AP65" s="1316"/>
      <c r="AQ65" s="1315" t="s">
        <v>15</v>
      </c>
      <c r="AR65" s="1316"/>
      <c r="AS65" s="1315" t="s">
        <v>15</v>
      </c>
      <c r="AT65" s="1316"/>
      <c r="AU65" s="1315" t="s">
        <v>15</v>
      </c>
      <c r="AV65" s="1316"/>
      <c r="AW65" s="1315" t="s">
        <v>15</v>
      </c>
      <c r="AX65" s="1316"/>
      <c r="AY65" s="1315" t="s">
        <v>15</v>
      </c>
      <c r="AZ65" s="1316"/>
      <c r="BA65" s="1315" t="s">
        <v>15</v>
      </c>
      <c r="BB65" s="1316"/>
      <c r="BC65" s="1315" t="s">
        <v>15</v>
      </c>
      <c r="BD65" s="1316"/>
      <c r="BE65" s="1315" t="s">
        <v>15</v>
      </c>
      <c r="BF65" s="1316"/>
      <c r="BG65" s="1315" t="s">
        <v>15</v>
      </c>
      <c r="BH65" s="1316"/>
      <c r="BI65" s="1315" t="s">
        <v>15</v>
      </c>
      <c r="BJ65" s="1316"/>
      <c r="BK65" s="1315" t="s">
        <v>15</v>
      </c>
      <c r="BL65" s="1316"/>
    </row>
    <row r="66" spans="1:64" x14ac:dyDescent="0.2">
      <c r="A66" s="155">
        <f>ROW()</f>
        <v>66</v>
      </c>
      <c r="B66" s="179" t="s">
        <v>480</v>
      </c>
      <c r="C66" s="172">
        <v>0</v>
      </c>
      <c r="D66" s="173">
        <v>0</v>
      </c>
      <c r="E66" s="172">
        <v>0</v>
      </c>
      <c r="F66" s="173">
        <v>0</v>
      </c>
      <c r="G66" s="172">
        <v>0</v>
      </c>
      <c r="H66" s="173">
        <v>0</v>
      </c>
      <c r="I66" s="172">
        <v>0</v>
      </c>
      <c r="J66" s="173">
        <v>0</v>
      </c>
      <c r="K66" s="172">
        <v>0</v>
      </c>
      <c r="L66" s="173">
        <v>0</v>
      </c>
      <c r="M66" s="172">
        <v>0</v>
      </c>
      <c r="N66" s="173">
        <v>0</v>
      </c>
      <c r="O66" s="172">
        <v>0</v>
      </c>
      <c r="P66" s="173">
        <v>0</v>
      </c>
      <c r="Q66" s="172">
        <v>0</v>
      </c>
      <c r="R66" s="173">
        <v>0</v>
      </c>
      <c r="S66" s="172">
        <v>0</v>
      </c>
      <c r="T66" s="173">
        <v>0</v>
      </c>
      <c r="U66" s="172">
        <v>0</v>
      </c>
      <c r="V66" s="173">
        <v>0</v>
      </c>
      <c r="W66" s="172">
        <v>0</v>
      </c>
      <c r="X66" s="173">
        <v>0</v>
      </c>
      <c r="Y66" s="172">
        <v>0</v>
      </c>
      <c r="Z66" s="173">
        <v>0</v>
      </c>
      <c r="AA66" s="172">
        <v>0</v>
      </c>
      <c r="AB66" s="173">
        <v>0</v>
      </c>
      <c r="AC66" s="172">
        <v>0</v>
      </c>
      <c r="AD66" s="173">
        <v>0</v>
      </c>
      <c r="AE66" s="172">
        <v>0</v>
      </c>
      <c r="AF66" s="173">
        <v>0</v>
      </c>
      <c r="AG66" s="172">
        <v>0</v>
      </c>
      <c r="AH66" s="173">
        <v>0</v>
      </c>
      <c r="AI66" s="172">
        <v>0</v>
      </c>
      <c r="AJ66" s="173">
        <v>0</v>
      </c>
      <c r="AK66" s="172">
        <v>0</v>
      </c>
      <c r="AL66" s="173">
        <v>0</v>
      </c>
      <c r="AM66" s="172">
        <v>0</v>
      </c>
      <c r="AN66" s="173">
        <v>0</v>
      </c>
      <c r="AO66" s="172">
        <v>0</v>
      </c>
      <c r="AP66" s="173">
        <v>0</v>
      </c>
      <c r="AQ66" s="172">
        <v>0</v>
      </c>
      <c r="AR66" s="173">
        <v>0</v>
      </c>
      <c r="AS66" s="172">
        <v>0</v>
      </c>
      <c r="AT66" s="173">
        <v>0</v>
      </c>
      <c r="AU66" s="172">
        <v>0</v>
      </c>
      <c r="AV66" s="173">
        <v>0</v>
      </c>
      <c r="AW66" s="172">
        <v>0</v>
      </c>
      <c r="AX66" s="173">
        <v>0</v>
      </c>
      <c r="AY66" s="172">
        <v>0</v>
      </c>
      <c r="AZ66" s="173">
        <v>0</v>
      </c>
      <c r="BA66" s="172">
        <v>0</v>
      </c>
      <c r="BB66" s="173">
        <v>0</v>
      </c>
      <c r="BC66" s="172">
        <v>0</v>
      </c>
      <c r="BD66" s="173">
        <v>0</v>
      </c>
      <c r="BE66" s="172">
        <v>0</v>
      </c>
      <c r="BF66" s="173">
        <v>0</v>
      </c>
      <c r="BG66" s="172">
        <v>0</v>
      </c>
      <c r="BH66" s="173">
        <v>0</v>
      </c>
      <c r="BI66" s="172">
        <v>0</v>
      </c>
      <c r="BJ66" s="173">
        <v>0</v>
      </c>
      <c r="BK66" s="172">
        <v>0</v>
      </c>
      <c r="BL66" s="173">
        <v>0</v>
      </c>
    </row>
    <row r="67" spans="1:64" x14ac:dyDescent="0.2">
      <c r="A67" s="155">
        <f>ROW()</f>
        <v>67</v>
      </c>
      <c r="B67" s="185" t="s">
        <v>481</v>
      </c>
      <c r="C67" s="186">
        <v>0</v>
      </c>
      <c r="D67" s="187">
        <v>0</v>
      </c>
      <c r="E67" s="186">
        <v>0</v>
      </c>
      <c r="F67" s="187">
        <v>0</v>
      </c>
      <c r="G67" s="186">
        <v>0</v>
      </c>
      <c r="H67" s="187">
        <v>0</v>
      </c>
      <c r="I67" s="186">
        <v>0</v>
      </c>
      <c r="J67" s="187">
        <v>0</v>
      </c>
      <c r="K67" s="186">
        <v>0</v>
      </c>
      <c r="L67" s="187">
        <v>0</v>
      </c>
      <c r="M67" s="186">
        <v>0</v>
      </c>
      <c r="N67" s="187">
        <v>0</v>
      </c>
      <c r="O67" s="186">
        <v>0</v>
      </c>
      <c r="P67" s="187">
        <v>0</v>
      </c>
      <c r="Q67" s="186">
        <v>0</v>
      </c>
      <c r="R67" s="187">
        <v>0</v>
      </c>
      <c r="S67" s="186">
        <v>0</v>
      </c>
      <c r="T67" s="187">
        <v>0</v>
      </c>
      <c r="U67" s="186">
        <v>0</v>
      </c>
      <c r="V67" s="187">
        <v>0</v>
      </c>
      <c r="W67" s="186">
        <v>0</v>
      </c>
      <c r="X67" s="187">
        <v>0</v>
      </c>
      <c r="Y67" s="186">
        <v>0</v>
      </c>
      <c r="Z67" s="187">
        <v>0</v>
      </c>
      <c r="AA67" s="186">
        <v>0</v>
      </c>
      <c r="AB67" s="187">
        <v>0</v>
      </c>
      <c r="AC67" s="186">
        <v>0</v>
      </c>
      <c r="AD67" s="187">
        <v>0</v>
      </c>
      <c r="AE67" s="186">
        <v>0</v>
      </c>
      <c r="AF67" s="187">
        <v>0</v>
      </c>
      <c r="AG67" s="186">
        <v>0</v>
      </c>
      <c r="AH67" s="187">
        <v>0</v>
      </c>
      <c r="AI67" s="186">
        <v>0</v>
      </c>
      <c r="AJ67" s="187">
        <v>0</v>
      </c>
      <c r="AK67" s="186">
        <v>0</v>
      </c>
      <c r="AL67" s="187">
        <v>0</v>
      </c>
      <c r="AM67" s="186">
        <v>0</v>
      </c>
      <c r="AN67" s="187">
        <v>0</v>
      </c>
      <c r="AO67" s="186">
        <v>0</v>
      </c>
      <c r="AP67" s="187">
        <v>0</v>
      </c>
      <c r="AQ67" s="186">
        <v>0</v>
      </c>
      <c r="AR67" s="187">
        <v>0</v>
      </c>
      <c r="AS67" s="186">
        <v>0</v>
      </c>
      <c r="AT67" s="187">
        <v>0</v>
      </c>
      <c r="AU67" s="186">
        <v>0</v>
      </c>
      <c r="AV67" s="187">
        <v>0</v>
      </c>
      <c r="AW67" s="186">
        <v>0</v>
      </c>
      <c r="AX67" s="187">
        <v>0</v>
      </c>
      <c r="AY67" s="186">
        <v>0</v>
      </c>
      <c r="AZ67" s="187">
        <v>0</v>
      </c>
      <c r="BA67" s="186">
        <v>0</v>
      </c>
      <c r="BB67" s="187">
        <v>0</v>
      </c>
      <c r="BC67" s="186">
        <v>0</v>
      </c>
      <c r="BD67" s="187">
        <v>0</v>
      </c>
      <c r="BE67" s="186">
        <v>0</v>
      </c>
      <c r="BF67" s="187">
        <v>0</v>
      </c>
      <c r="BG67" s="186">
        <v>0</v>
      </c>
      <c r="BH67" s="187">
        <v>0</v>
      </c>
      <c r="BI67" s="186">
        <v>0</v>
      </c>
      <c r="BJ67" s="187">
        <v>0</v>
      </c>
      <c r="BK67" s="186">
        <v>0</v>
      </c>
      <c r="BL67" s="187">
        <v>0</v>
      </c>
    </row>
    <row r="68" spans="1:64" x14ac:dyDescent="0.2">
      <c r="A68" s="155">
        <f>ROW()</f>
        <v>68</v>
      </c>
      <c r="B68" s="180" t="s">
        <v>482</v>
      </c>
      <c r="C68" s="181">
        <v>0</v>
      </c>
      <c r="D68" s="182">
        <v>0</v>
      </c>
      <c r="E68" s="181">
        <v>0</v>
      </c>
      <c r="F68" s="182">
        <v>0</v>
      </c>
      <c r="G68" s="181">
        <v>0</v>
      </c>
      <c r="H68" s="182">
        <v>0</v>
      </c>
      <c r="I68" s="181">
        <v>0</v>
      </c>
      <c r="J68" s="182">
        <v>0</v>
      </c>
      <c r="K68" s="181">
        <v>0</v>
      </c>
      <c r="L68" s="182">
        <v>0</v>
      </c>
      <c r="M68" s="181">
        <v>0</v>
      </c>
      <c r="N68" s="182">
        <v>0</v>
      </c>
      <c r="O68" s="181">
        <v>0</v>
      </c>
      <c r="P68" s="182">
        <v>0</v>
      </c>
      <c r="Q68" s="181">
        <v>0</v>
      </c>
      <c r="R68" s="182">
        <v>0</v>
      </c>
      <c r="S68" s="181">
        <v>0</v>
      </c>
      <c r="T68" s="182">
        <v>0</v>
      </c>
      <c r="U68" s="181">
        <v>0</v>
      </c>
      <c r="V68" s="182">
        <v>0</v>
      </c>
      <c r="W68" s="181">
        <v>0</v>
      </c>
      <c r="X68" s="182">
        <v>0</v>
      </c>
      <c r="Y68" s="181">
        <v>0</v>
      </c>
      <c r="Z68" s="182">
        <v>0</v>
      </c>
      <c r="AA68" s="181">
        <v>0</v>
      </c>
      <c r="AB68" s="182">
        <v>0</v>
      </c>
      <c r="AC68" s="181">
        <v>0</v>
      </c>
      <c r="AD68" s="182">
        <v>0</v>
      </c>
      <c r="AE68" s="181">
        <v>0</v>
      </c>
      <c r="AF68" s="182">
        <v>0</v>
      </c>
      <c r="AG68" s="181">
        <v>0</v>
      </c>
      <c r="AH68" s="182">
        <v>0</v>
      </c>
      <c r="AI68" s="181">
        <v>0</v>
      </c>
      <c r="AJ68" s="182">
        <v>0</v>
      </c>
      <c r="AK68" s="181">
        <v>0</v>
      </c>
      <c r="AL68" s="182">
        <v>0</v>
      </c>
      <c r="AM68" s="181">
        <v>0</v>
      </c>
      <c r="AN68" s="182">
        <v>0</v>
      </c>
      <c r="AO68" s="181">
        <v>0</v>
      </c>
      <c r="AP68" s="182">
        <v>0</v>
      </c>
      <c r="AQ68" s="181">
        <v>0</v>
      </c>
      <c r="AR68" s="182">
        <v>0</v>
      </c>
      <c r="AS68" s="181">
        <v>0</v>
      </c>
      <c r="AT68" s="182">
        <v>0</v>
      </c>
      <c r="AU68" s="181">
        <v>0</v>
      </c>
      <c r="AV68" s="182">
        <v>0</v>
      </c>
      <c r="AW68" s="181">
        <v>0</v>
      </c>
      <c r="AX68" s="182">
        <v>0</v>
      </c>
      <c r="AY68" s="181">
        <v>0</v>
      </c>
      <c r="AZ68" s="182">
        <v>0</v>
      </c>
      <c r="BA68" s="181">
        <v>0</v>
      </c>
      <c r="BB68" s="182">
        <v>0</v>
      </c>
      <c r="BC68" s="181">
        <v>0</v>
      </c>
      <c r="BD68" s="182">
        <v>0</v>
      </c>
      <c r="BE68" s="181">
        <v>0</v>
      </c>
      <c r="BF68" s="182">
        <v>0</v>
      </c>
      <c r="BG68" s="181">
        <v>0</v>
      </c>
      <c r="BH68" s="182">
        <v>0</v>
      </c>
      <c r="BI68" s="181">
        <v>0</v>
      </c>
      <c r="BJ68" s="182">
        <v>0</v>
      </c>
      <c r="BK68" s="181">
        <v>0</v>
      </c>
      <c r="BL68" s="182">
        <v>0</v>
      </c>
    </row>
    <row r="69" spans="1:64" x14ac:dyDescent="0.2">
      <c r="A69" s="155">
        <f>ROW()</f>
        <v>69</v>
      </c>
      <c r="B69" s="180" t="s">
        <v>483</v>
      </c>
      <c r="C69" s="181">
        <v>0</v>
      </c>
      <c r="D69" s="182">
        <v>0</v>
      </c>
      <c r="E69" s="181">
        <v>0</v>
      </c>
      <c r="F69" s="182">
        <v>0</v>
      </c>
      <c r="G69" s="181">
        <v>0</v>
      </c>
      <c r="H69" s="182">
        <v>0</v>
      </c>
      <c r="I69" s="181">
        <v>0</v>
      </c>
      <c r="J69" s="182">
        <v>0</v>
      </c>
      <c r="K69" s="181">
        <v>0</v>
      </c>
      <c r="L69" s="182">
        <v>0</v>
      </c>
      <c r="M69" s="181">
        <v>0</v>
      </c>
      <c r="N69" s="182">
        <v>0</v>
      </c>
      <c r="O69" s="181">
        <v>0</v>
      </c>
      <c r="P69" s="182">
        <v>0</v>
      </c>
      <c r="Q69" s="181">
        <v>0</v>
      </c>
      <c r="R69" s="182">
        <v>0</v>
      </c>
      <c r="S69" s="181">
        <v>0</v>
      </c>
      <c r="T69" s="182">
        <v>0</v>
      </c>
      <c r="U69" s="181">
        <v>0</v>
      </c>
      <c r="V69" s="182">
        <v>0</v>
      </c>
      <c r="W69" s="181">
        <v>0</v>
      </c>
      <c r="X69" s="182">
        <v>0</v>
      </c>
      <c r="Y69" s="181">
        <v>0</v>
      </c>
      <c r="Z69" s="182">
        <v>0</v>
      </c>
      <c r="AA69" s="181">
        <v>0</v>
      </c>
      <c r="AB69" s="182">
        <v>0</v>
      </c>
      <c r="AC69" s="181">
        <v>0</v>
      </c>
      <c r="AD69" s="182">
        <v>0</v>
      </c>
      <c r="AE69" s="181">
        <v>0</v>
      </c>
      <c r="AF69" s="182">
        <v>0</v>
      </c>
      <c r="AG69" s="181">
        <v>0</v>
      </c>
      <c r="AH69" s="182">
        <v>0</v>
      </c>
      <c r="AI69" s="181">
        <v>0</v>
      </c>
      <c r="AJ69" s="182">
        <v>0</v>
      </c>
      <c r="AK69" s="181">
        <v>0</v>
      </c>
      <c r="AL69" s="182">
        <v>0</v>
      </c>
      <c r="AM69" s="181">
        <v>0</v>
      </c>
      <c r="AN69" s="182">
        <v>0</v>
      </c>
      <c r="AO69" s="181">
        <v>0</v>
      </c>
      <c r="AP69" s="182">
        <v>0</v>
      </c>
      <c r="AQ69" s="181">
        <v>0</v>
      </c>
      <c r="AR69" s="182">
        <v>0</v>
      </c>
      <c r="AS69" s="181">
        <v>0</v>
      </c>
      <c r="AT69" s="182">
        <v>0</v>
      </c>
      <c r="AU69" s="181">
        <v>0</v>
      </c>
      <c r="AV69" s="182">
        <v>0</v>
      </c>
      <c r="AW69" s="181">
        <v>0</v>
      </c>
      <c r="AX69" s="182">
        <v>0</v>
      </c>
      <c r="AY69" s="181">
        <v>0</v>
      </c>
      <c r="AZ69" s="182">
        <v>0</v>
      </c>
      <c r="BA69" s="181">
        <v>0</v>
      </c>
      <c r="BB69" s="182">
        <v>0</v>
      </c>
      <c r="BC69" s="181">
        <v>0</v>
      </c>
      <c r="BD69" s="182">
        <v>0</v>
      </c>
      <c r="BE69" s="181">
        <v>0</v>
      </c>
      <c r="BF69" s="182">
        <v>0</v>
      </c>
      <c r="BG69" s="181">
        <v>0</v>
      </c>
      <c r="BH69" s="182">
        <v>0</v>
      </c>
      <c r="BI69" s="181">
        <v>0</v>
      </c>
      <c r="BJ69" s="182">
        <v>0</v>
      </c>
      <c r="BK69" s="181">
        <v>0</v>
      </c>
      <c r="BL69" s="182">
        <v>0</v>
      </c>
    </row>
    <row r="70" spans="1:64" ht="15" thickBot="1" x14ac:dyDescent="0.25">
      <c r="A70" s="155">
        <f>ROW()</f>
        <v>70</v>
      </c>
      <c r="B70" s="188" t="s">
        <v>484</v>
      </c>
      <c r="C70" s="175">
        <v>0</v>
      </c>
      <c r="D70" s="176">
        <v>0</v>
      </c>
      <c r="E70" s="175">
        <v>0</v>
      </c>
      <c r="F70" s="176">
        <v>0</v>
      </c>
      <c r="G70" s="175">
        <v>0</v>
      </c>
      <c r="H70" s="176">
        <v>0</v>
      </c>
      <c r="I70" s="175">
        <v>0</v>
      </c>
      <c r="J70" s="176">
        <v>0</v>
      </c>
      <c r="K70" s="175">
        <v>0</v>
      </c>
      <c r="L70" s="176">
        <v>0</v>
      </c>
      <c r="M70" s="175">
        <v>0</v>
      </c>
      <c r="N70" s="176">
        <v>0</v>
      </c>
      <c r="O70" s="175">
        <v>0</v>
      </c>
      <c r="P70" s="176">
        <v>0</v>
      </c>
      <c r="Q70" s="175">
        <v>0</v>
      </c>
      <c r="R70" s="176">
        <v>0</v>
      </c>
      <c r="S70" s="175">
        <v>0</v>
      </c>
      <c r="T70" s="176">
        <v>0</v>
      </c>
      <c r="U70" s="175">
        <v>0</v>
      </c>
      <c r="V70" s="176">
        <v>0</v>
      </c>
      <c r="W70" s="175">
        <v>0</v>
      </c>
      <c r="X70" s="176">
        <v>0</v>
      </c>
      <c r="Y70" s="175">
        <v>0</v>
      </c>
      <c r="Z70" s="176">
        <v>0</v>
      </c>
      <c r="AA70" s="175">
        <v>0</v>
      </c>
      <c r="AB70" s="176">
        <v>0</v>
      </c>
      <c r="AC70" s="175">
        <v>0</v>
      </c>
      <c r="AD70" s="176">
        <v>0</v>
      </c>
      <c r="AE70" s="175">
        <v>0</v>
      </c>
      <c r="AF70" s="176">
        <v>0</v>
      </c>
      <c r="AG70" s="175">
        <v>0</v>
      </c>
      <c r="AH70" s="176">
        <v>0</v>
      </c>
      <c r="AI70" s="175">
        <v>0</v>
      </c>
      <c r="AJ70" s="176">
        <v>0</v>
      </c>
      <c r="AK70" s="175">
        <v>0</v>
      </c>
      <c r="AL70" s="176">
        <v>0</v>
      </c>
      <c r="AM70" s="175">
        <v>0</v>
      </c>
      <c r="AN70" s="176">
        <v>0</v>
      </c>
      <c r="AO70" s="175">
        <v>0</v>
      </c>
      <c r="AP70" s="176">
        <v>0</v>
      </c>
      <c r="AQ70" s="175">
        <v>0</v>
      </c>
      <c r="AR70" s="176">
        <v>0</v>
      </c>
      <c r="AS70" s="175">
        <v>0</v>
      </c>
      <c r="AT70" s="176">
        <v>0</v>
      </c>
      <c r="AU70" s="175">
        <v>0</v>
      </c>
      <c r="AV70" s="176">
        <v>0</v>
      </c>
      <c r="AW70" s="175">
        <v>0</v>
      </c>
      <c r="AX70" s="176">
        <v>0</v>
      </c>
      <c r="AY70" s="175">
        <v>0</v>
      </c>
      <c r="AZ70" s="176">
        <v>0</v>
      </c>
      <c r="BA70" s="175">
        <v>0</v>
      </c>
      <c r="BB70" s="176">
        <v>0</v>
      </c>
      <c r="BC70" s="175">
        <v>0</v>
      </c>
      <c r="BD70" s="176">
        <v>0</v>
      </c>
      <c r="BE70" s="175">
        <v>0</v>
      </c>
      <c r="BF70" s="176">
        <v>0</v>
      </c>
      <c r="BG70" s="175">
        <v>0</v>
      </c>
      <c r="BH70" s="176">
        <v>0</v>
      </c>
      <c r="BI70" s="175">
        <v>0</v>
      </c>
      <c r="BJ70" s="176">
        <v>0</v>
      </c>
      <c r="BK70" s="175">
        <v>0</v>
      </c>
      <c r="BL70" s="176">
        <v>0</v>
      </c>
    </row>
    <row r="71" spans="1:64" ht="15" thickBot="1" x14ac:dyDescent="0.25">
      <c r="A71" s="155">
        <f>ROW()</f>
        <v>71</v>
      </c>
      <c r="B71" s="169" t="s">
        <v>222</v>
      </c>
      <c r="C71" s="177">
        <f t="shared" ref="C71:BL71" si="9">SUM(C66:C70)</f>
        <v>0</v>
      </c>
      <c r="D71" s="178">
        <f t="shared" si="9"/>
        <v>0</v>
      </c>
      <c r="E71" s="177">
        <f t="shared" si="9"/>
        <v>0</v>
      </c>
      <c r="F71" s="178">
        <f t="shared" si="9"/>
        <v>0</v>
      </c>
      <c r="G71" s="177">
        <f t="shared" si="9"/>
        <v>0</v>
      </c>
      <c r="H71" s="178">
        <f t="shared" si="9"/>
        <v>0</v>
      </c>
      <c r="I71" s="177">
        <f t="shared" si="9"/>
        <v>0</v>
      </c>
      <c r="J71" s="178">
        <f t="shared" si="9"/>
        <v>0</v>
      </c>
      <c r="K71" s="177">
        <f t="shared" si="9"/>
        <v>0</v>
      </c>
      <c r="L71" s="178">
        <f t="shared" si="9"/>
        <v>0</v>
      </c>
      <c r="M71" s="177">
        <f t="shared" si="9"/>
        <v>0</v>
      </c>
      <c r="N71" s="178">
        <f t="shared" si="9"/>
        <v>0</v>
      </c>
      <c r="O71" s="177">
        <f t="shared" si="9"/>
        <v>0</v>
      </c>
      <c r="P71" s="178">
        <f t="shared" si="9"/>
        <v>0</v>
      </c>
      <c r="Q71" s="177">
        <f t="shared" si="9"/>
        <v>0</v>
      </c>
      <c r="R71" s="178">
        <f t="shared" si="9"/>
        <v>0</v>
      </c>
      <c r="S71" s="177">
        <f t="shared" si="9"/>
        <v>0</v>
      </c>
      <c r="T71" s="178">
        <f t="shared" si="9"/>
        <v>0</v>
      </c>
      <c r="U71" s="177">
        <f t="shared" si="9"/>
        <v>0</v>
      </c>
      <c r="V71" s="178">
        <f t="shared" si="9"/>
        <v>0</v>
      </c>
      <c r="W71" s="177">
        <f t="shared" si="9"/>
        <v>0</v>
      </c>
      <c r="X71" s="178">
        <f t="shared" si="9"/>
        <v>0</v>
      </c>
      <c r="Y71" s="177">
        <f t="shared" si="9"/>
        <v>0</v>
      </c>
      <c r="Z71" s="178">
        <f t="shared" si="9"/>
        <v>0</v>
      </c>
      <c r="AA71" s="177">
        <f t="shared" si="9"/>
        <v>0</v>
      </c>
      <c r="AB71" s="178">
        <f t="shared" si="9"/>
        <v>0</v>
      </c>
      <c r="AC71" s="177">
        <f t="shared" si="9"/>
        <v>0</v>
      </c>
      <c r="AD71" s="178">
        <f t="shared" si="9"/>
        <v>0</v>
      </c>
      <c r="AE71" s="177">
        <f t="shared" si="9"/>
        <v>0</v>
      </c>
      <c r="AF71" s="178">
        <f t="shared" si="9"/>
        <v>0</v>
      </c>
      <c r="AG71" s="177">
        <f t="shared" si="9"/>
        <v>0</v>
      </c>
      <c r="AH71" s="178">
        <f t="shared" si="9"/>
        <v>0</v>
      </c>
      <c r="AI71" s="177">
        <f t="shared" si="9"/>
        <v>0</v>
      </c>
      <c r="AJ71" s="178">
        <f t="shared" si="9"/>
        <v>0</v>
      </c>
      <c r="AK71" s="177">
        <f t="shared" si="9"/>
        <v>0</v>
      </c>
      <c r="AL71" s="178">
        <f t="shared" si="9"/>
        <v>0</v>
      </c>
      <c r="AM71" s="177">
        <f t="shared" si="9"/>
        <v>0</v>
      </c>
      <c r="AN71" s="178">
        <f t="shared" si="9"/>
        <v>0</v>
      </c>
      <c r="AO71" s="177">
        <f t="shared" si="9"/>
        <v>0</v>
      </c>
      <c r="AP71" s="178">
        <f t="shared" si="9"/>
        <v>0</v>
      </c>
      <c r="AQ71" s="177">
        <f t="shared" si="9"/>
        <v>0</v>
      </c>
      <c r="AR71" s="178">
        <f t="shared" si="9"/>
        <v>0</v>
      </c>
      <c r="AS71" s="177">
        <f t="shared" si="9"/>
        <v>0</v>
      </c>
      <c r="AT71" s="178">
        <f t="shared" si="9"/>
        <v>0</v>
      </c>
      <c r="AU71" s="177">
        <f t="shared" si="9"/>
        <v>0</v>
      </c>
      <c r="AV71" s="178">
        <f t="shared" si="9"/>
        <v>0</v>
      </c>
      <c r="AW71" s="177">
        <f t="shared" si="9"/>
        <v>0</v>
      </c>
      <c r="AX71" s="178">
        <f t="shared" si="9"/>
        <v>0</v>
      </c>
      <c r="AY71" s="177">
        <f t="shared" si="9"/>
        <v>0</v>
      </c>
      <c r="AZ71" s="178">
        <f t="shared" si="9"/>
        <v>0</v>
      </c>
      <c r="BA71" s="177">
        <f t="shared" si="9"/>
        <v>0</v>
      </c>
      <c r="BB71" s="178">
        <f t="shared" si="9"/>
        <v>0</v>
      </c>
      <c r="BC71" s="177">
        <f t="shared" si="9"/>
        <v>0</v>
      </c>
      <c r="BD71" s="178">
        <f t="shared" si="9"/>
        <v>0</v>
      </c>
      <c r="BE71" s="177">
        <f t="shared" si="9"/>
        <v>0</v>
      </c>
      <c r="BF71" s="178">
        <f t="shared" si="9"/>
        <v>0</v>
      </c>
      <c r="BG71" s="177">
        <f t="shared" si="9"/>
        <v>0</v>
      </c>
      <c r="BH71" s="178">
        <f t="shared" si="9"/>
        <v>0</v>
      </c>
      <c r="BI71" s="177">
        <f t="shared" si="9"/>
        <v>0</v>
      </c>
      <c r="BJ71" s="178">
        <f t="shared" si="9"/>
        <v>0</v>
      </c>
      <c r="BK71" s="177">
        <f t="shared" si="9"/>
        <v>0</v>
      </c>
      <c r="BL71" s="178">
        <f t="shared" si="9"/>
        <v>0</v>
      </c>
    </row>
    <row r="72" spans="1:64" ht="15" thickBot="1" x14ac:dyDescent="0.25">
      <c r="A72" s="155">
        <f>ROW()</f>
        <v>72</v>
      </c>
      <c r="C72" s="170"/>
      <c r="E72" s="170"/>
      <c r="G72" s="170"/>
      <c r="I72" s="170"/>
      <c r="K72" s="170"/>
      <c r="M72" s="170"/>
      <c r="O72" s="170"/>
      <c r="Q72" s="170"/>
      <c r="S72" s="170"/>
      <c r="U72" s="170"/>
      <c r="W72" s="170"/>
      <c r="Y72" s="170"/>
      <c r="AA72" s="170"/>
      <c r="AC72" s="170"/>
      <c r="AE72" s="170"/>
      <c r="AG72" s="170"/>
      <c r="AI72" s="170"/>
      <c r="AK72" s="170"/>
      <c r="AM72" s="170"/>
      <c r="AO72" s="170"/>
      <c r="AQ72" s="170"/>
      <c r="AS72" s="170"/>
      <c r="AU72" s="170"/>
      <c r="AW72" s="170"/>
      <c r="AY72" s="170"/>
      <c r="BA72" s="170"/>
      <c r="BC72" s="170"/>
      <c r="BE72" s="170"/>
      <c r="BG72" s="170"/>
      <c r="BI72" s="170"/>
      <c r="BK72" s="170"/>
    </row>
    <row r="73" spans="1:64" ht="15" thickBot="1" x14ac:dyDescent="0.25">
      <c r="A73" s="155">
        <f>ROW()</f>
        <v>73</v>
      </c>
      <c r="B73" s="184" t="s">
        <v>491</v>
      </c>
      <c r="C73" s="1315" t="s">
        <v>15</v>
      </c>
      <c r="D73" s="1316"/>
      <c r="E73" s="1315" t="s">
        <v>15</v>
      </c>
      <c r="F73" s="1316"/>
      <c r="G73" s="1315" t="s">
        <v>15</v>
      </c>
      <c r="H73" s="1316"/>
      <c r="I73" s="1315" t="s">
        <v>15</v>
      </c>
      <c r="J73" s="1316"/>
      <c r="K73" s="1315" t="s">
        <v>15</v>
      </c>
      <c r="L73" s="1316"/>
      <c r="M73" s="1315" t="s">
        <v>15</v>
      </c>
      <c r="N73" s="1316"/>
      <c r="O73" s="1315" t="s">
        <v>15</v>
      </c>
      <c r="P73" s="1316"/>
      <c r="Q73" s="1315" t="s">
        <v>15</v>
      </c>
      <c r="R73" s="1316"/>
      <c r="S73" s="1315" t="s">
        <v>15</v>
      </c>
      <c r="T73" s="1316"/>
      <c r="U73" s="1315" t="s">
        <v>15</v>
      </c>
      <c r="V73" s="1316"/>
      <c r="W73" s="1315" t="s">
        <v>15</v>
      </c>
      <c r="X73" s="1316"/>
      <c r="Y73" s="1315" t="s">
        <v>15</v>
      </c>
      <c r="Z73" s="1316"/>
      <c r="AA73" s="1315" t="s">
        <v>15</v>
      </c>
      <c r="AB73" s="1316"/>
      <c r="AC73" s="1315" t="s">
        <v>15</v>
      </c>
      <c r="AD73" s="1316"/>
      <c r="AE73" s="1315" t="s">
        <v>15</v>
      </c>
      <c r="AF73" s="1316"/>
      <c r="AG73" s="1315" t="s">
        <v>15</v>
      </c>
      <c r="AH73" s="1316"/>
      <c r="AI73" s="1315" t="s">
        <v>15</v>
      </c>
      <c r="AJ73" s="1316"/>
      <c r="AK73" s="1315" t="s">
        <v>15</v>
      </c>
      <c r="AL73" s="1316"/>
      <c r="AM73" s="1315" t="s">
        <v>15</v>
      </c>
      <c r="AN73" s="1316"/>
      <c r="AO73" s="1315" t="s">
        <v>15</v>
      </c>
      <c r="AP73" s="1316"/>
      <c r="AQ73" s="1315" t="s">
        <v>15</v>
      </c>
      <c r="AR73" s="1316"/>
      <c r="AS73" s="1315" t="s">
        <v>15</v>
      </c>
      <c r="AT73" s="1316"/>
      <c r="AU73" s="1315" t="s">
        <v>15</v>
      </c>
      <c r="AV73" s="1316"/>
      <c r="AW73" s="1315" t="s">
        <v>15</v>
      </c>
      <c r="AX73" s="1316"/>
      <c r="AY73" s="1315" t="s">
        <v>15</v>
      </c>
      <c r="AZ73" s="1316"/>
      <c r="BA73" s="1315" t="s">
        <v>15</v>
      </c>
      <c r="BB73" s="1316"/>
      <c r="BC73" s="1315" t="s">
        <v>15</v>
      </c>
      <c r="BD73" s="1316"/>
      <c r="BE73" s="1315" t="s">
        <v>15</v>
      </c>
      <c r="BF73" s="1316"/>
      <c r="BG73" s="1315" t="s">
        <v>15</v>
      </c>
      <c r="BH73" s="1316"/>
      <c r="BI73" s="1315" t="s">
        <v>15</v>
      </c>
      <c r="BJ73" s="1316"/>
      <c r="BK73" s="1315" t="s">
        <v>15</v>
      </c>
      <c r="BL73" s="1316"/>
    </row>
    <row r="74" spans="1:64" x14ac:dyDescent="0.2">
      <c r="A74" s="155">
        <f>ROW()</f>
        <v>74</v>
      </c>
      <c r="B74" s="179" t="s">
        <v>480</v>
      </c>
      <c r="C74" s="172">
        <v>0</v>
      </c>
      <c r="D74" s="173">
        <v>0</v>
      </c>
      <c r="E74" s="172">
        <v>0</v>
      </c>
      <c r="F74" s="173">
        <v>0</v>
      </c>
      <c r="G74" s="172">
        <v>0</v>
      </c>
      <c r="H74" s="173">
        <v>0</v>
      </c>
      <c r="I74" s="172">
        <v>0</v>
      </c>
      <c r="J74" s="173">
        <v>0</v>
      </c>
      <c r="K74" s="172">
        <v>0</v>
      </c>
      <c r="L74" s="173">
        <v>0</v>
      </c>
      <c r="M74" s="172">
        <v>0</v>
      </c>
      <c r="N74" s="173">
        <v>0</v>
      </c>
      <c r="O74" s="172">
        <v>0</v>
      </c>
      <c r="P74" s="173">
        <v>0</v>
      </c>
      <c r="Q74" s="172">
        <v>0</v>
      </c>
      <c r="R74" s="173">
        <v>0</v>
      </c>
      <c r="S74" s="172">
        <v>0</v>
      </c>
      <c r="T74" s="173">
        <v>0</v>
      </c>
      <c r="U74" s="172">
        <v>0</v>
      </c>
      <c r="V74" s="173">
        <v>0</v>
      </c>
      <c r="W74" s="172">
        <v>0</v>
      </c>
      <c r="X74" s="173">
        <v>0</v>
      </c>
      <c r="Y74" s="172">
        <v>0</v>
      </c>
      <c r="Z74" s="173">
        <v>0</v>
      </c>
      <c r="AA74" s="172">
        <v>0</v>
      </c>
      <c r="AB74" s="173">
        <v>0</v>
      </c>
      <c r="AC74" s="172">
        <v>0</v>
      </c>
      <c r="AD74" s="173">
        <v>0</v>
      </c>
      <c r="AE74" s="172">
        <v>0</v>
      </c>
      <c r="AF74" s="173">
        <v>0</v>
      </c>
      <c r="AG74" s="172">
        <v>0</v>
      </c>
      <c r="AH74" s="173">
        <v>0</v>
      </c>
      <c r="AI74" s="172">
        <v>0</v>
      </c>
      <c r="AJ74" s="173">
        <v>0</v>
      </c>
      <c r="AK74" s="172">
        <v>0</v>
      </c>
      <c r="AL74" s="173">
        <v>0</v>
      </c>
      <c r="AM74" s="172">
        <v>0</v>
      </c>
      <c r="AN74" s="173">
        <v>0</v>
      </c>
      <c r="AO74" s="172">
        <v>0</v>
      </c>
      <c r="AP74" s="173">
        <v>0</v>
      </c>
      <c r="AQ74" s="172">
        <v>0</v>
      </c>
      <c r="AR74" s="173">
        <v>0</v>
      </c>
      <c r="AS74" s="172">
        <v>0</v>
      </c>
      <c r="AT74" s="173">
        <v>0</v>
      </c>
      <c r="AU74" s="172">
        <v>0</v>
      </c>
      <c r="AV74" s="173">
        <v>0</v>
      </c>
      <c r="AW74" s="172">
        <v>0</v>
      </c>
      <c r="AX74" s="173">
        <v>0</v>
      </c>
      <c r="AY74" s="172">
        <v>0</v>
      </c>
      <c r="AZ74" s="173">
        <v>0</v>
      </c>
      <c r="BA74" s="172">
        <v>0</v>
      </c>
      <c r="BB74" s="173">
        <v>0</v>
      </c>
      <c r="BC74" s="172">
        <v>0</v>
      </c>
      <c r="BD74" s="173">
        <v>0</v>
      </c>
      <c r="BE74" s="172">
        <v>0</v>
      </c>
      <c r="BF74" s="173">
        <v>0</v>
      </c>
      <c r="BG74" s="172">
        <v>0</v>
      </c>
      <c r="BH74" s="173">
        <v>0</v>
      </c>
      <c r="BI74" s="172">
        <v>0</v>
      </c>
      <c r="BJ74" s="173">
        <v>0</v>
      </c>
      <c r="BK74" s="172">
        <v>0</v>
      </c>
      <c r="BL74" s="173">
        <v>0</v>
      </c>
    </row>
    <row r="75" spans="1:64" x14ac:dyDescent="0.2">
      <c r="A75" s="155">
        <f>ROW()</f>
        <v>75</v>
      </c>
      <c r="B75" s="185" t="s">
        <v>481</v>
      </c>
      <c r="C75" s="186">
        <v>0</v>
      </c>
      <c r="D75" s="187">
        <v>0</v>
      </c>
      <c r="E75" s="186">
        <v>0</v>
      </c>
      <c r="F75" s="187">
        <v>0</v>
      </c>
      <c r="G75" s="186">
        <v>0</v>
      </c>
      <c r="H75" s="187">
        <v>0</v>
      </c>
      <c r="I75" s="186">
        <v>0</v>
      </c>
      <c r="J75" s="187">
        <v>0</v>
      </c>
      <c r="K75" s="186">
        <v>0</v>
      </c>
      <c r="L75" s="187">
        <v>0</v>
      </c>
      <c r="M75" s="186">
        <v>0</v>
      </c>
      <c r="N75" s="187">
        <v>0</v>
      </c>
      <c r="O75" s="186">
        <v>0</v>
      </c>
      <c r="P75" s="187">
        <v>0</v>
      </c>
      <c r="Q75" s="186">
        <v>0</v>
      </c>
      <c r="R75" s="187">
        <v>0</v>
      </c>
      <c r="S75" s="186">
        <v>0</v>
      </c>
      <c r="T75" s="187">
        <v>0</v>
      </c>
      <c r="U75" s="186">
        <v>0</v>
      </c>
      <c r="V75" s="187">
        <v>0</v>
      </c>
      <c r="W75" s="186">
        <v>0</v>
      </c>
      <c r="X75" s="187">
        <v>0</v>
      </c>
      <c r="Y75" s="186">
        <v>0</v>
      </c>
      <c r="Z75" s="187">
        <v>0</v>
      </c>
      <c r="AA75" s="186">
        <v>0</v>
      </c>
      <c r="AB75" s="187">
        <v>0</v>
      </c>
      <c r="AC75" s="186">
        <v>0</v>
      </c>
      <c r="AD75" s="187">
        <v>0</v>
      </c>
      <c r="AE75" s="186">
        <v>0</v>
      </c>
      <c r="AF75" s="187">
        <v>0</v>
      </c>
      <c r="AG75" s="186">
        <v>0</v>
      </c>
      <c r="AH75" s="187">
        <v>0</v>
      </c>
      <c r="AI75" s="186">
        <v>0</v>
      </c>
      <c r="AJ75" s="187">
        <v>0</v>
      </c>
      <c r="AK75" s="186">
        <v>0</v>
      </c>
      <c r="AL75" s="187">
        <v>0</v>
      </c>
      <c r="AM75" s="186">
        <v>0</v>
      </c>
      <c r="AN75" s="187">
        <v>0</v>
      </c>
      <c r="AO75" s="186">
        <v>0</v>
      </c>
      <c r="AP75" s="187">
        <v>0</v>
      </c>
      <c r="AQ75" s="186">
        <v>0</v>
      </c>
      <c r="AR75" s="187">
        <v>0</v>
      </c>
      <c r="AS75" s="186">
        <v>0</v>
      </c>
      <c r="AT75" s="187">
        <v>0</v>
      </c>
      <c r="AU75" s="186">
        <v>0</v>
      </c>
      <c r="AV75" s="187">
        <v>0</v>
      </c>
      <c r="AW75" s="186">
        <v>0</v>
      </c>
      <c r="AX75" s="187">
        <v>0</v>
      </c>
      <c r="AY75" s="186">
        <v>0</v>
      </c>
      <c r="AZ75" s="187">
        <v>0</v>
      </c>
      <c r="BA75" s="186">
        <v>0</v>
      </c>
      <c r="BB75" s="187">
        <v>0</v>
      </c>
      <c r="BC75" s="186">
        <v>0</v>
      </c>
      <c r="BD75" s="187">
        <v>0</v>
      </c>
      <c r="BE75" s="186">
        <v>0</v>
      </c>
      <c r="BF75" s="187">
        <v>0</v>
      </c>
      <c r="BG75" s="186">
        <v>0</v>
      </c>
      <c r="BH75" s="187">
        <v>0</v>
      </c>
      <c r="BI75" s="186">
        <v>0</v>
      </c>
      <c r="BJ75" s="187">
        <v>0</v>
      </c>
      <c r="BK75" s="186">
        <v>0</v>
      </c>
      <c r="BL75" s="187">
        <v>0</v>
      </c>
    </row>
    <row r="76" spans="1:64" x14ac:dyDescent="0.2">
      <c r="A76" s="155">
        <f>ROW()</f>
        <v>76</v>
      </c>
      <c r="B76" s="180" t="s">
        <v>482</v>
      </c>
      <c r="C76" s="181">
        <v>0</v>
      </c>
      <c r="D76" s="182">
        <v>0</v>
      </c>
      <c r="E76" s="181">
        <v>0</v>
      </c>
      <c r="F76" s="182">
        <v>0</v>
      </c>
      <c r="G76" s="181">
        <v>0</v>
      </c>
      <c r="H76" s="182">
        <v>0</v>
      </c>
      <c r="I76" s="181">
        <v>0</v>
      </c>
      <c r="J76" s="182">
        <v>0</v>
      </c>
      <c r="K76" s="181">
        <v>0</v>
      </c>
      <c r="L76" s="182">
        <v>0</v>
      </c>
      <c r="M76" s="181">
        <v>0</v>
      </c>
      <c r="N76" s="182">
        <v>0</v>
      </c>
      <c r="O76" s="181">
        <v>0</v>
      </c>
      <c r="P76" s="182">
        <v>0</v>
      </c>
      <c r="Q76" s="181">
        <v>0</v>
      </c>
      <c r="R76" s="182">
        <v>0</v>
      </c>
      <c r="S76" s="181">
        <v>0</v>
      </c>
      <c r="T76" s="182">
        <v>0</v>
      </c>
      <c r="U76" s="181">
        <v>0</v>
      </c>
      <c r="V76" s="182">
        <v>0</v>
      </c>
      <c r="W76" s="181">
        <v>0</v>
      </c>
      <c r="X76" s="182">
        <v>0</v>
      </c>
      <c r="Y76" s="181">
        <v>0</v>
      </c>
      <c r="Z76" s="182">
        <v>0</v>
      </c>
      <c r="AA76" s="181">
        <v>0</v>
      </c>
      <c r="AB76" s="182">
        <v>0</v>
      </c>
      <c r="AC76" s="181">
        <v>0</v>
      </c>
      <c r="AD76" s="182">
        <v>0</v>
      </c>
      <c r="AE76" s="181">
        <v>0</v>
      </c>
      <c r="AF76" s="182">
        <v>0</v>
      </c>
      <c r="AG76" s="181">
        <v>0</v>
      </c>
      <c r="AH76" s="182">
        <v>0</v>
      </c>
      <c r="AI76" s="181">
        <v>0</v>
      </c>
      <c r="AJ76" s="182">
        <v>0</v>
      </c>
      <c r="AK76" s="181">
        <v>0</v>
      </c>
      <c r="AL76" s="182">
        <v>0</v>
      </c>
      <c r="AM76" s="181">
        <v>0</v>
      </c>
      <c r="AN76" s="182">
        <v>0</v>
      </c>
      <c r="AO76" s="181">
        <v>0</v>
      </c>
      <c r="AP76" s="182">
        <v>0</v>
      </c>
      <c r="AQ76" s="181">
        <v>0</v>
      </c>
      <c r="AR76" s="182">
        <v>0</v>
      </c>
      <c r="AS76" s="181">
        <v>0</v>
      </c>
      <c r="AT76" s="182">
        <v>0</v>
      </c>
      <c r="AU76" s="181">
        <v>0</v>
      </c>
      <c r="AV76" s="182">
        <v>0</v>
      </c>
      <c r="AW76" s="181">
        <v>0</v>
      </c>
      <c r="AX76" s="182">
        <v>0</v>
      </c>
      <c r="AY76" s="181">
        <v>0</v>
      </c>
      <c r="AZ76" s="182">
        <v>0</v>
      </c>
      <c r="BA76" s="181">
        <v>0</v>
      </c>
      <c r="BB76" s="182">
        <v>0</v>
      </c>
      <c r="BC76" s="181">
        <v>0</v>
      </c>
      <c r="BD76" s="182">
        <v>0</v>
      </c>
      <c r="BE76" s="181">
        <v>0</v>
      </c>
      <c r="BF76" s="182">
        <v>0</v>
      </c>
      <c r="BG76" s="181">
        <v>0</v>
      </c>
      <c r="BH76" s="182">
        <v>0</v>
      </c>
      <c r="BI76" s="181">
        <v>0</v>
      </c>
      <c r="BJ76" s="182">
        <v>0</v>
      </c>
      <c r="BK76" s="181">
        <v>0</v>
      </c>
      <c r="BL76" s="182">
        <v>0</v>
      </c>
    </row>
    <row r="77" spans="1:64" x14ac:dyDescent="0.2">
      <c r="A77" s="155">
        <f>ROW()</f>
        <v>77</v>
      </c>
      <c r="B77" s="180" t="s">
        <v>483</v>
      </c>
      <c r="C77" s="181">
        <v>0</v>
      </c>
      <c r="D77" s="182">
        <v>0</v>
      </c>
      <c r="E77" s="181">
        <v>0</v>
      </c>
      <c r="F77" s="182">
        <v>0</v>
      </c>
      <c r="G77" s="181">
        <v>0</v>
      </c>
      <c r="H77" s="182">
        <v>0</v>
      </c>
      <c r="I77" s="181">
        <v>0</v>
      </c>
      <c r="J77" s="182">
        <v>0</v>
      </c>
      <c r="K77" s="181">
        <v>0</v>
      </c>
      <c r="L77" s="182">
        <v>0</v>
      </c>
      <c r="M77" s="181">
        <v>0</v>
      </c>
      <c r="N77" s="182">
        <v>0</v>
      </c>
      <c r="O77" s="181">
        <v>0</v>
      </c>
      <c r="P77" s="182">
        <v>0</v>
      </c>
      <c r="Q77" s="181">
        <v>0</v>
      </c>
      <c r="R77" s="182">
        <v>0</v>
      </c>
      <c r="S77" s="181">
        <v>0</v>
      </c>
      <c r="T77" s="182">
        <v>0</v>
      </c>
      <c r="U77" s="181">
        <v>0</v>
      </c>
      <c r="V77" s="182">
        <v>0</v>
      </c>
      <c r="W77" s="181">
        <v>0</v>
      </c>
      <c r="X77" s="182">
        <v>0</v>
      </c>
      <c r="Y77" s="181">
        <v>0</v>
      </c>
      <c r="Z77" s="182">
        <v>0</v>
      </c>
      <c r="AA77" s="181">
        <v>0</v>
      </c>
      <c r="AB77" s="182">
        <v>0</v>
      </c>
      <c r="AC77" s="181">
        <v>0</v>
      </c>
      <c r="AD77" s="182">
        <v>0</v>
      </c>
      <c r="AE77" s="181">
        <v>0</v>
      </c>
      <c r="AF77" s="182">
        <v>0</v>
      </c>
      <c r="AG77" s="181">
        <v>0</v>
      </c>
      <c r="AH77" s="182">
        <v>0</v>
      </c>
      <c r="AI77" s="181">
        <v>0</v>
      </c>
      <c r="AJ77" s="182">
        <v>0</v>
      </c>
      <c r="AK77" s="181">
        <v>0</v>
      </c>
      <c r="AL77" s="182">
        <v>0</v>
      </c>
      <c r="AM77" s="181">
        <v>0</v>
      </c>
      <c r="AN77" s="182">
        <v>0</v>
      </c>
      <c r="AO77" s="181">
        <v>0</v>
      </c>
      <c r="AP77" s="182">
        <v>0</v>
      </c>
      <c r="AQ77" s="181">
        <v>0</v>
      </c>
      <c r="AR77" s="182">
        <v>0</v>
      </c>
      <c r="AS77" s="181">
        <v>0</v>
      </c>
      <c r="AT77" s="182">
        <v>0</v>
      </c>
      <c r="AU77" s="181">
        <v>0</v>
      </c>
      <c r="AV77" s="182">
        <v>0</v>
      </c>
      <c r="AW77" s="181">
        <v>0</v>
      </c>
      <c r="AX77" s="182">
        <v>0</v>
      </c>
      <c r="AY77" s="181">
        <v>0</v>
      </c>
      <c r="AZ77" s="182">
        <v>0</v>
      </c>
      <c r="BA77" s="181">
        <v>0</v>
      </c>
      <c r="BB77" s="182">
        <v>0</v>
      </c>
      <c r="BC77" s="181">
        <v>0</v>
      </c>
      <c r="BD77" s="182">
        <v>0</v>
      </c>
      <c r="BE77" s="181">
        <v>0</v>
      </c>
      <c r="BF77" s="182">
        <v>0</v>
      </c>
      <c r="BG77" s="181">
        <v>0</v>
      </c>
      <c r="BH77" s="182">
        <v>0</v>
      </c>
      <c r="BI77" s="181">
        <v>0</v>
      </c>
      <c r="BJ77" s="182">
        <v>0</v>
      </c>
      <c r="BK77" s="181">
        <v>0</v>
      </c>
      <c r="BL77" s="182">
        <v>0</v>
      </c>
    </row>
    <row r="78" spans="1:64" ht="15" thickBot="1" x14ac:dyDescent="0.25">
      <c r="A78" s="155">
        <f>ROW()</f>
        <v>78</v>
      </c>
      <c r="B78" s="188" t="s">
        <v>484</v>
      </c>
      <c r="C78" s="175">
        <v>0</v>
      </c>
      <c r="D78" s="176">
        <v>0</v>
      </c>
      <c r="E78" s="175">
        <v>0</v>
      </c>
      <c r="F78" s="176">
        <v>0</v>
      </c>
      <c r="G78" s="175">
        <v>0</v>
      </c>
      <c r="H78" s="176">
        <v>0</v>
      </c>
      <c r="I78" s="175">
        <v>0</v>
      </c>
      <c r="J78" s="176">
        <v>0</v>
      </c>
      <c r="K78" s="175">
        <v>0</v>
      </c>
      <c r="L78" s="176">
        <v>0</v>
      </c>
      <c r="M78" s="175">
        <v>0</v>
      </c>
      <c r="N78" s="176">
        <v>0</v>
      </c>
      <c r="O78" s="175">
        <v>0</v>
      </c>
      <c r="P78" s="176">
        <v>0</v>
      </c>
      <c r="Q78" s="175">
        <v>0</v>
      </c>
      <c r="R78" s="176">
        <v>0</v>
      </c>
      <c r="S78" s="175">
        <v>0</v>
      </c>
      <c r="T78" s="176">
        <v>0</v>
      </c>
      <c r="U78" s="175">
        <v>0</v>
      </c>
      <c r="V78" s="176">
        <v>0</v>
      </c>
      <c r="W78" s="175">
        <v>0</v>
      </c>
      <c r="X78" s="176">
        <v>0</v>
      </c>
      <c r="Y78" s="175">
        <v>0</v>
      </c>
      <c r="Z78" s="176">
        <v>0</v>
      </c>
      <c r="AA78" s="175">
        <v>0</v>
      </c>
      <c r="AB78" s="176">
        <v>0</v>
      </c>
      <c r="AC78" s="175">
        <v>0</v>
      </c>
      <c r="AD78" s="176">
        <v>0</v>
      </c>
      <c r="AE78" s="175">
        <v>0</v>
      </c>
      <c r="AF78" s="176">
        <v>0</v>
      </c>
      <c r="AG78" s="175">
        <v>0</v>
      </c>
      <c r="AH78" s="176">
        <v>0</v>
      </c>
      <c r="AI78" s="175">
        <v>0</v>
      </c>
      <c r="AJ78" s="176">
        <v>0</v>
      </c>
      <c r="AK78" s="175">
        <v>0</v>
      </c>
      <c r="AL78" s="176">
        <v>0</v>
      </c>
      <c r="AM78" s="175">
        <v>0</v>
      </c>
      <c r="AN78" s="176">
        <v>0</v>
      </c>
      <c r="AO78" s="175">
        <v>0</v>
      </c>
      <c r="AP78" s="176">
        <v>0</v>
      </c>
      <c r="AQ78" s="175">
        <v>0</v>
      </c>
      <c r="AR78" s="176">
        <v>0</v>
      </c>
      <c r="AS78" s="175">
        <v>0</v>
      </c>
      <c r="AT78" s="176">
        <v>0</v>
      </c>
      <c r="AU78" s="175">
        <v>0</v>
      </c>
      <c r="AV78" s="176">
        <v>0</v>
      </c>
      <c r="AW78" s="175">
        <v>0</v>
      </c>
      <c r="AX78" s="176">
        <v>0</v>
      </c>
      <c r="AY78" s="175">
        <v>0</v>
      </c>
      <c r="AZ78" s="176">
        <v>0</v>
      </c>
      <c r="BA78" s="175">
        <v>0</v>
      </c>
      <c r="BB78" s="176">
        <v>0</v>
      </c>
      <c r="BC78" s="175">
        <v>0</v>
      </c>
      <c r="BD78" s="176">
        <v>0</v>
      </c>
      <c r="BE78" s="175">
        <v>0</v>
      </c>
      <c r="BF78" s="176">
        <v>0</v>
      </c>
      <c r="BG78" s="175">
        <v>0</v>
      </c>
      <c r="BH78" s="176">
        <v>0</v>
      </c>
      <c r="BI78" s="175">
        <v>0</v>
      </c>
      <c r="BJ78" s="176">
        <v>0</v>
      </c>
      <c r="BK78" s="175">
        <v>0</v>
      </c>
      <c r="BL78" s="176">
        <v>0</v>
      </c>
    </row>
    <row r="79" spans="1:64" ht="15" thickBot="1" x14ac:dyDescent="0.25">
      <c r="A79" s="155">
        <f>ROW()</f>
        <v>79</v>
      </c>
      <c r="B79" s="169" t="s">
        <v>222</v>
      </c>
      <c r="C79" s="177">
        <f t="shared" ref="C79:BL79" si="10">SUM(C74:C78)</f>
        <v>0</v>
      </c>
      <c r="D79" s="178">
        <f t="shared" si="10"/>
        <v>0</v>
      </c>
      <c r="E79" s="177">
        <f t="shared" si="10"/>
        <v>0</v>
      </c>
      <c r="F79" s="178">
        <f t="shared" si="10"/>
        <v>0</v>
      </c>
      <c r="G79" s="177">
        <f t="shared" si="10"/>
        <v>0</v>
      </c>
      <c r="H79" s="178">
        <f t="shared" si="10"/>
        <v>0</v>
      </c>
      <c r="I79" s="177">
        <f t="shared" si="10"/>
        <v>0</v>
      </c>
      <c r="J79" s="178">
        <f t="shared" si="10"/>
        <v>0</v>
      </c>
      <c r="K79" s="177">
        <f t="shared" si="10"/>
        <v>0</v>
      </c>
      <c r="L79" s="178">
        <f t="shared" si="10"/>
        <v>0</v>
      </c>
      <c r="M79" s="177">
        <f t="shared" si="10"/>
        <v>0</v>
      </c>
      <c r="N79" s="178">
        <f t="shared" si="10"/>
        <v>0</v>
      </c>
      <c r="O79" s="177">
        <f t="shared" si="10"/>
        <v>0</v>
      </c>
      <c r="P79" s="178">
        <f t="shared" si="10"/>
        <v>0</v>
      </c>
      <c r="Q79" s="177">
        <f t="shared" si="10"/>
        <v>0</v>
      </c>
      <c r="R79" s="178">
        <f t="shared" si="10"/>
        <v>0</v>
      </c>
      <c r="S79" s="177">
        <f t="shared" si="10"/>
        <v>0</v>
      </c>
      <c r="T79" s="178">
        <f t="shared" si="10"/>
        <v>0</v>
      </c>
      <c r="U79" s="177">
        <f t="shared" si="10"/>
        <v>0</v>
      </c>
      <c r="V79" s="178">
        <f t="shared" si="10"/>
        <v>0</v>
      </c>
      <c r="W79" s="177">
        <f t="shared" si="10"/>
        <v>0</v>
      </c>
      <c r="X79" s="178">
        <f t="shared" si="10"/>
        <v>0</v>
      </c>
      <c r="Y79" s="177">
        <f t="shared" si="10"/>
        <v>0</v>
      </c>
      <c r="Z79" s="178">
        <f t="shared" si="10"/>
        <v>0</v>
      </c>
      <c r="AA79" s="177">
        <f t="shared" si="10"/>
        <v>0</v>
      </c>
      <c r="AB79" s="178">
        <f t="shared" si="10"/>
        <v>0</v>
      </c>
      <c r="AC79" s="177">
        <f t="shared" si="10"/>
        <v>0</v>
      </c>
      <c r="AD79" s="178">
        <f t="shared" si="10"/>
        <v>0</v>
      </c>
      <c r="AE79" s="177">
        <f t="shared" si="10"/>
        <v>0</v>
      </c>
      <c r="AF79" s="178">
        <f t="shared" si="10"/>
        <v>0</v>
      </c>
      <c r="AG79" s="177">
        <f t="shared" si="10"/>
        <v>0</v>
      </c>
      <c r="AH79" s="178">
        <f t="shared" si="10"/>
        <v>0</v>
      </c>
      <c r="AI79" s="177">
        <f t="shared" si="10"/>
        <v>0</v>
      </c>
      <c r="AJ79" s="178">
        <f t="shared" si="10"/>
        <v>0</v>
      </c>
      <c r="AK79" s="177">
        <f t="shared" si="10"/>
        <v>0</v>
      </c>
      <c r="AL79" s="178">
        <f t="shared" si="10"/>
        <v>0</v>
      </c>
      <c r="AM79" s="177">
        <f t="shared" si="10"/>
        <v>0</v>
      </c>
      <c r="AN79" s="178">
        <f t="shared" si="10"/>
        <v>0</v>
      </c>
      <c r="AO79" s="177">
        <f t="shared" si="10"/>
        <v>0</v>
      </c>
      <c r="AP79" s="178">
        <f t="shared" si="10"/>
        <v>0</v>
      </c>
      <c r="AQ79" s="177">
        <f t="shared" si="10"/>
        <v>0</v>
      </c>
      <c r="AR79" s="178">
        <f t="shared" si="10"/>
        <v>0</v>
      </c>
      <c r="AS79" s="177">
        <f t="shared" si="10"/>
        <v>0</v>
      </c>
      <c r="AT79" s="178">
        <f t="shared" si="10"/>
        <v>0</v>
      </c>
      <c r="AU79" s="177">
        <f t="shared" si="10"/>
        <v>0</v>
      </c>
      <c r="AV79" s="178">
        <f t="shared" si="10"/>
        <v>0</v>
      </c>
      <c r="AW79" s="177">
        <f t="shared" si="10"/>
        <v>0</v>
      </c>
      <c r="AX79" s="178">
        <f t="shared" si="10"/>
        <v>0</v>
      </c>
      <c r="AY79" s="177">
        <f t="shared" si="10"/>
        <v>0</v>
      </c>
      <c r="AZ79" s="178">
        <f t="shared" si="10"/>
        <v>0</v>
      </c>
      <c r="BA79" s="177">
        <f t="shared" si="10"/>
        <v>0</v>
      </c>
      <c r="BB79" s="178">
        <f t="shared" si="10"/>
        <v>0</v>
      </c>
      <c r="BC79" s="177">
        <f t="shared" si="10"/>
        <v>0</v>
      </c>
      <c r="BD79" s="178">
        <f t="shared" si="10"/>
        <v>0</v>
      </c>
      <c r="BE79" s="177">
        <f t="shared" si="10"/>
        <v>0</v>
      </c>
      <c r="BF79" s="178">
        <f t="shared" si="10"/>
        <v>0</v>
      </c>
      <c r="BG79" s="177">
        <f t="shared" si="10"/>
        <v>0</v>
      </c>
      <c r="BH79" s="178">
        <f t="shared" si="10"/>
        <v>0</v>
      </c>
      <c r="BI79" s="177">
        <f t="shared" si="10"/>
        <v>0</v>
      </c>
      <c r="BJ79" s="178">
        <f t="shared" si="10"/>
        <v>0</v>
      </c>
      <c r="BK79" s="177">
        <f t="shared" si="10"/>
        <v>0</v>
      </c>
      <c r="BL79" s="178">
        <f t="shared" si="10"/>
        <v>0</v>
      </c>
    </row>
    <row r="80" spans="1:64" ht="15" thickBot="1" x14ac:dyDescent="0.25">
      <c r="A80" s="155">
        <f>ROW()</f>
        <v>80</v>
      </c>
      <c r="C80" s="170"/>
      <c r="E80" s="170"/>
      <c r="G80" s="170"/>
      <c r="I80" s="170"/>
      <c r="K80" s="170"/>
      <c r="M80" s="170"/>
      <c r="O80" s="170"/>
      <c r="Q80" s="170"/>
      <c r="S80" s="170"/>
      <c r="U80" s="170"/>
      <c r="W80" s="170"/>
      <c r="Y80" s="170"/>
      <c r="AA80" s="170"/>
      <c r="AC80" s="170"/>
      <c r="AE80" s="170"/>
      <c r="AG80" s="170"/>
      <c r="AI80" s="170"/>
      <c r="AK80" s="170"/>
      <c r="AM80" s="170"/>
      <c r="AO80" s="170"/>
      <c r="AQ80" s="170"/>
      <c r="AS80" s="170"/>
      <c r="AU80" s="170"/>
      <c r="AW80" s="170"/>
      <c r="AY80" s="170"/>
      <c r="BA80" s="170"/>
      <c r="BC80" s="170"/>
      <c r="BE80" s="170"/>
      <c r="BG80" s="170"/>
      <c r="BI80" s="170"/>
      <c r="BK80" s="170"/>
    </row>
    <row r="81" spans="1:64" ht="15" thickBot="1" x14ac:dyDescent="0.25">
      <c r="A81" s="155">
        <f>ROW()</f>
        <v>81</v>
      </c>
      <c r="B81" s="184" t="s">
        <v>492</v>
      </c>
      <c r="C81" s="1315" t="s">
        <v>15</v>
      </c>
      <c r="D81" s="1316"/>
      <c r="E81" s="1315" t="s">
        <v>15</v>
      </c>
      <c r="F81" s="1316"/>
      <c r="G81" s="1315" t="s">
        <v>15</v>
      </c>
      <c r="H81" s="1316"/>
      <c r="I81" s="1315" t="s">
        <v>15</v>
      </c>
      <c r="J81" s="1316"/>
      <c r="K81" s="1315" t="s">
        <v>15</v>
      </c>
      <c r="L81" s="1316"/>
      <c r="M81" s="1315" t="s">
        <v>15</v>
      </c>
      <c r="N81" s="1316"/>
      <c r="O81" s="1315" t="s">
        <v>15</v>
      </c>
      <c r="P81" s="1316"/>
      <c r="Q81" s="1315" t="s">
        <v>15</v>
      </c>
      <c r="R81" s="1316"/>
      <c r="S81" s="1315" t="s">
        <v>15</v>
      </c>
      <c r="T81" s="1316"/>
      <c r="U81" s="1315" t="s">
        <v>15</v>
      </c>
      <c r="V81" s="1316"/>
      <c r="W81" s="1315" t="s">
        <v>15</v>
      </c>
      <c r="X81" s="1316"/>
      <c r="Y81" s="1315" t="s">
        <v>15</v>
      </c>
      <c r="Z81" s="1316"/>
      <c r="AA81" s="1315" t="s">
        <v>15</v>
      </c>
      <c r="AB81" s="1316"/>
      <c r="AC81" s="1315" t="s">
        <v>15</v>
      </c>
      <c r="AD81" s="1316"/>
      <c r="AE81" s="1315" t="s">
        <v>15</v>
      </c>
      <c r="AF81" s="1316"/>
      <c r="AG81" s="1315" t="s">
        <v>15</v>
      </c>
      <c r="AH81" s="1316"/>
      <c r="AI81" s="1315" t="s">
        <v>15</v>
      </c>
      <c r="AJ81" s="1316"/>
      <c r="AK81" s="1315" t="s">
        <v>15</v>
      </c>
      <c r="AL81" s="1316"/>
      <c r="AM81" s="1315" t="s">
        <v>15</v>
      </c>
      <c r="AN81" s="1316"/>
      <c r="AO81" s="1315" t="s">
        <v>15</v>
      </c>
      <c r="AP81" s="1316"/>
      <c r="AQ81" s="1315" t="s">
        <v>15</v>
      </c>
      <c r="AR81" s="1316"/>
      <c r="AS81" s="1315" t="s">
        <v>15</v>
      </c>
      <c r="AT81" s="1316"/>
      <c r="AU81" s="1315" t="s">
        <v>15</v>
      </c>
      <c r="AV81" s="1316"/>
      <c r="AW81" s="1315" t="s">
        <v>15</v>
      </c>
      <c r="AX81" s="1316"/>
      <c r="AY81" s="1315" t="s">
        <v>15</v>
      </c>
      <c r="AZ81" s="1316"/>
      <c r="BA81" s="1315" t="s">
        <v>15</v>
      </c>
      <c r="BB81" s="1316"/>
      <c r="BC81" s="1315" t="s">
        <v>15</v>
      </c>
      <c r="BD81" s="1316"/>
      <c r="BE81" s="1315" t="s">
        <v>15</v>
      </c>
      <c r="BF81" s="1316"/>
      <c r="BG81" s="1315" t="s">
        <v>15</v>
      </c>
      <c r="BH81" s="1316"/>
      <c r="BI81" s="1315" t="s">
        <v>15</v>
      </c>
      <c r="BJ81" s="1316"/>
      <c r="BK81" s="1315" t="s">
        <v>15</v>
      </c>
      <c r="BL81" s="1316"/>
    </row>
    <row r="82" spans="1:64" x14ac:dyDescent="0.2">
      <c r="A82" s="155">
        <f>ROW()</f>
        <v>82</v>
      </c>
      <c r="B82" s="179" t="s">
        <v>480</v>
      </c>
      <c r="C82" s="172">
        <v>0</v>
      </c>
      <c r="D82" s="173">
        <v>0</v>
      </c>
      <c r="E82" s="172">
        <v>0</v>
      </c>
      <c r="F82" s="173">
        <v>0</v>
      </c>
      <c r="G82" s="172">
        <v>0</v>
      </c>
      <c r="H82" s="173">
        <v>0</v>
      </c>
      <c r="I82" s="172">
        <v>0</v>
      </c>
      <c r="J82" s="173">
        <v>0</v>
      </c>
      <c r="K82" s="172">
        <v>0</v>
      </c>
      <c r="L82" s="173">
        <v>0</v>
      </c>
      <c r="M82" s="172">
        <v>0</v>
      </c>
      <c r="N82" s="173">
        <v>0</v>
      </c>
      <c r="O82" s="172">
        <v>0</v>
      </c>
      <c r="P82" s="173">
        <v>0</v>
      </c>
      <c r="Q82" s="172">
        <v>0</v>
      </c>
      <c r="R82" s="173">
        <v>0</v>
      </c>
      <c r="S82" s="172">
        <v>0</v>
      </c>
      <c r="T82" s="173">
        <v>0</v>
      </c>
      <c r="U82" s="172">
        <v>0</v>
      </c>
      <c r="V82" s="173">
        <v>0</v>
      </c>
      <c r="W82" s="172">
        <v>0</v>
      </c>
      <c r="X82" s="173">
        <v>0</v>
      </c>
      <c r="Y82" s="172">
        <v>0</v>
      </c>
      <c r="Z82" s="173">
        <v>0</v>
      </c>
      <c r="AA82" s="172">
        <v>0</v>
      </c>
      <c r="AB82" s="173">
        <v>0</v>
      </c>
      <c r="AC82" s="172">
        <v>0</v>
      </c>
      <c r="AD82" s="173">
        <v>0</v>
      </c>
      <c r="AE82" s="172">
        <v>0</v>
      </c>
      <c r="AF82" s="173">
        <v>0</v>
      </c>
      <c r="AG82" s="172">
        <v>0</v>
      </c>
      <c r="AH82" s="173">
        <v>0</v>
      </c>
      <c r="AI82" s="172">
        <v>0</v>
      </c>
      <c r="AJ82" s="173">
        <v>0</v>
      </c>
      <c r="AK82" s="172">
        <v>0</v>
      </c>
      <c r="AL82" s="173">
        <v>0</v>
      </c>
      <c r="AM82" s="172">
        <v>0</v>
      </c>
      <c r="AN82" s="173">
        <v>0</v>
      </c>
      <c r="AO82" s="172">
        <v>0</v>
      </c>
      <c r="AP82" s="173">
        <v>0</v>
      </c>
      <c r="AQ82" s="172">
        <v>0</v>
      </c>
      <c r="AR82" s="173">
        <v>0</v>
      </c>
      <c r="AS82" s="172">
        <v>0</v>
      </c>
      <c r="AT82" s="173">
        <v>0</v>
      </c>
      <c r="AU82" s="172">
        <v>0</v>
      </c>
      <c r="AV82" s="173">
        <v>0</v>
      </c>
      <c r="AW82" s="172">
        <v>0</v>
      </c>
      <c r="AX82" s="173">
        <v>0</v>
      </c>
      <c r="AY82" s="172">
        <v>0</v>
      </c>
      <c r="AZ82" s="173">
        <v>0</v>
      </c>
      <c r="BA82" s="172">
        <v>0</v>
      </c>
      <c r="BB82" s="173">
        <v>0</v>
      </c>
      <c r="BC82" s="172">
        <v>0</v>
      </c>
      <c r="BD82" s="173">
        <v>0</v>
      </c>
      <c r="BE82" s="172">
        <v>0</v>
      </c>
      <c r="BF82" s="173">
        <v>0</v>
      </c>
      <c r="BG82" s="172">
        <v>0</v>
      </c>
      <c r="BH82" s="173">
        <v>0</v>
      </c>
      <c r="BI82" s="172">
        <v>0</v>
      </c>
      <c r="BJ82" s="173">
        <v>0</v>
      </c>
      <c r="BK82" s="172">
        <v>0</v>
      </c>
      <c r="BL82" s="173">
        <v>0</v>
      </c>
    </row>
    <row r="83" spans="1:64" x14ac:dyDescent="0.2">
      <c r="A83" s="155">
        <f>ROW()</f>
        <v>83</v>
      </c>
      <c r="B83" s="185" t="s">
        <v>481</v>
      </c>
      <c r="C83" s="186">
        <v>0</v>
      </c>
      <c r="D83" s="187">
        <v>0</v>
      </c>
      <c r="E83" s="186">
        <v>0</v>
      </c>
      <c r="F83" s="187">
        <v>0</v>
      </c>
      <c r="G83" s="186">
        <v>0</v>
      </c>
      <c r="H83" s="187">
        <v>0</v>
      </c>
      <c r="I83" s="186">
        <v>0</v>
      </c>
      <c r="J83" s="187">
        <v>0</v>
      </c>
      <c r="K83" s="186">
        <v>0</v>
      </c>
      <c r="L83" s="187">
        <v>0</v>
      </c>
      <c r="M83" s="186">
        <v>0</v>
      </c>
      <c r="N83" s="187">
        <v>0</v>
      </c>
      <c r="O83" s="186">
        <v>0</v>
      </c>
      <c r="P83" s="187">
        <v>0</v>
      </c>
      <c r="Q83" s="186">
        <v>0</v>
      </c>
      <c r="R83" s="187">
        <v>0</v>
      </c>
      <c r="S83" s="186">
        <v>0</v>
      </c>
      <c r="T83" s="187">
        <v>0</v>
      </c>
      <c r="U83" s="186">
        <v>0</v>
      </c>
      <c r="V83" s="187">
        <v>0</v>
      </c>
      <c r="W83" s="186">
        <v>0</v>
      </c>
      <c r="X83" s="187">
        <v>0</v>
      </c>
      <c r="Y83" s="186">
        <v>0</v>
      </c>
      <c r="Z83" s="187">
        <v>0</v>
      </c>
      <c r="AA83" s="186">
        <v>0</v>
      </c>
      <c r="AB83" s="187">
        <v>0</v>
      </c>
      <c r="AC83" s="186">
        <v>0</v>
      </c>
      <c r="AD83" s="187">
        <v>0</v>
      </c>
      <c r="AE83" s="186">
        <v>0</v>
      </c>
      <c r="AF83" s="187">
        <v>0</v>
      </c>
      <c r="AG83" s="186">
        <v>0</v>
      </c>
      <c r="AH83" s="187">
        <v>0</v>
      </c>
      <c r="AI83" s="186">
        <v>0</v>
      </c>
      <c r="AJ83" s="187">
        <v>0</v>
      </c>
      <c r="AK83" s="186">
        <v>0</v>
      </c>
      <c r="AL83" s="187">
        <v>0</v>
      </c>
      <c r="AM83" s="186">
        <v>0</v>
      </c>
      <c r="AN83" s="187">
        <v>0</v>
      </c>
      <c r="AO83" s="186">
        <v>0</v>
      </c>
      <c r="AP83" s="187">
        <v>0</v>
      </c>
      <c r="AQ83" s="186">
        <v>0</v>
      </c>
      <c r="AR83" s="187">
        <v>0</v>
      </c>
      <c r="AS83" s="186">
        <v>0</v>
      </c>
      <c r="AT83" s="187">
        <v>0</v>
      </c>
      <c r="AU83" s="186">
        <v>0</v>
      </c>
      <c r="AV83" s="187">
        <v>0</v>
      </c>
      <c r="AW83" s="186">
        <v>0</v>
      </c>
      <c r="AX83" s="187">
        <v>0</v>
      </c>
      <c r="AY83" s="186">
        <v>0</v>
      </c>
      <c r="AZ83" s="187">
        <v>0</v>
      </c>
      <c r="BA83" s="186">
        <v>0</v>
      </c>
      <c r="BB83" s="187">
        <v>0</v>
      </c>
      <c r="BC83" s="186">
        <v>0</v>
      </c>
      <c r="BD83" s="187">
        <v>0</v>
      </c>
      <c r="BE83" s="186">
        <v>0</v>
      </c>
      <c r="BF83" s="187">
        <v>0</v>
      </c>
      <c r="BG83" s="186">
        <v>0</v>
      </c>
      <c r="BH83" s="187">
        <v>0</v>
      </c>
      <c r="BI83" s="186">
        <v>0</v>
      </c>
      <c r="BJ83" s="187">
        <v>0</v>
      </c>
      <c r="BK83" s="186">
        <v>0</v>
      </c>
      <c r="BL83" s="187">
        <v>0</v>
      </c>
    </row>
    <row r="84" spans="1:64" x14ac:dyDescent="0.2">
      <c r="A84" s="155">
        <f>ROW()</f>
        <v>84</v>
      </c>
      <c r="B84" s="180" t="s">
        <v>482</v>
      </c>
      <c r="C84" s="181">
        <v>0</v>
      </c>
      <c r="D84" s="182">
        <v>0</v>
      </c>
      <c r="E84" s="181">
        <v>0</v>
      </c>
      <c r="F84" s="182">
        <v>0</v>
      </c>
      <c r="G84" s="181">
        <v>0</v>
      </c>
      <c r="H84" s="182">
        <v>0</v>
      </c>
      <c r="I84" s="181">
        <v>0</v>
      </c>
      <c r="J84" s="182">
        <v>0</v>
      </c>
      <c r="K84" s="181">
        <v>0</v>
      </c>
      <c r="L84" s="182">
        <v>0</v>
      </c>
      <c r="M84" s="181">
        <v>0</v>
      </c>
      <c r="N84" s="182">
        <v>0</v>
      </c>
      <c r="O84" s="181">
        <v>0</v>
      </c>
      <c r="P84" s="182">
        <v>0</v>
      </c>
      <c r="Q84" s="181">
        <v>0</v>
      </c>
      <c r="R84" s="182">
        <v>0</v>
      </c>
      <c r="S84" s="181">
        <v>0</v>
      </c>
      <c r="T84" s="182">
        <v>0</v>
      </c>
      <c r="U84" s="181">
        <v>0</v>
      </c>
      <c r="V84" s="182">
        <v>0</v>
      </c>
      <c r="W84" s="181">
        <v>0</v>
      </c>
      <c r="X84" s="182">
        <v>0</v>
      </c>
      <c r="Y84" s="181">
        <v>0</v>
      </c>
      <c r="Z84" s="182">
        <v>0</v>
      </c>
      <c r="AA84" s="181">
        <v>0</v>
      </c>
      <c r="AB84" s="182">
        <v>0</v>
      </c>
      <c r="AC84" s="181">
        <v>0</v>
      </c>
      <c r="AD84" s="182">
        <v>0</v>
      </c>
      <c r="AE84" s="181">
        <v>0</v>
      </c>
      <c r="AF84" s="182">
        <v>0</v>
      </c>
      <c r="AG84" s="181">
        <v>0</v>
      </c>
      <c r="AH84" s="182">
        <v>0</v>
      </c>
      <c r="AI84" s="181">
        <v>0</v>
      </c>
      <c r="AJ84" s="182">
        <v>0</v>
      </c>
      <c r="AK84" s="181">
        <v>0</v>
      </c>
      <c r="AL84" s="182">
        <v>0</v>
      </c>
      <c r="AM84" s="181">
        <v>0</v>
      </c>
      <c r="AN84" s="182">
        <v>0</v>
      </c>
      <c r="AO84" s="181">
        <v>0</v>
      </c>
      <c r="AP84" s="182">
        <v>0</v>
      </c>
      <c r="AQ84" s="181">
        <v>0</v>
      </c>
      <c r="AR84" s="182">
        <v>0</v>
      </c>
      <c r="AS84" s="181">
        <v>0</v>
      </c>
      <c r="AT84" s="182">
        <v>0</v>
      </c>
      <c r="AU84" s="181">
        <v>0</v>
      </c>
      <c r="AV84" s="182">
        <v>0</v>
      </c>
      <c r="AW84" s="181">
        <v>0</v>
      </c>
      <c r="AX84" s="182">
        <v>0</v>
      </c>
      <c r="AY84" s="181">
        <v>0</v>
      </c>
      <c r="AZ84" s="182">
        <v>0</v>
      </c>
      <c r="BA84" s="181">
        <v>0</v>
      </c>
      <c r="BB84" s="182">
        <v>0</v>
      </c>
      <c r="BC84" s="181">
        <v>0</v>
      </c>
      <c r="BD84" s="182">
        <v>0</v>
      </c>
      <c r="BE84" s="181">
        <v>0</v>
      </c>
      <c r="BF84" s="182">
        <v>0</v>
      </c>
      <c r="BG84" s="181">
        <v>0</v>
      </c>
      <c r="BH84" s="182">
        <v>0</v>
      </c>
      <c r="BI84" s="181">
        <v>0</v>
      </c>
      <c r="BJ84" s="182">
        <v>0</v>
      </c>
      <c r="BK84" s="181">
        <v>0</v>
      </c>
      <c r="BL84" s="182">
        <v>0</v>
      </c>
    </row>
    <row r="85" spans="1:64" x14ac:dyDescent="0.2">
      <c r="A85" s="155">
        <f>ROW()</f>
        <v>85</v>
      </c>
      <c r="B85" s="180" t="s">
        <v>483</v>
      </c>
      <c r="C85" s="181">
        <v>0</v>
      </c>
      <c r="D85" s="182">
        <v>0</v>
      </c>
      <c r="E85" s="181">
        <v>0</v>
      </c>
      <c r="F85" s="182">
        <v>0</v>
      </c>
      <c r="G85" s="181">
        <v>0</v>
      </c>
      <c r="H85" s="182">
        <v>0</v>
      </c>
      <c r="I85" s="181">
        <v>0</v>
      </c>
      <c r="J85" s="182">
        <v>0</v>
      </c>
      <c r="K85" s="181">
        <v>0</v>
      </c>
      <c r="L85" s="182">
        <v>0</v>
      </c>
      <c r="M85" s="181">
        <v>0</v>
      </c>
      <c r="N85" s="182">
        <v>0</v>
      </c>
      <c r="O85" s="181">
        <v>0</v>
      </c>
      <c r="P85" s="182">
        <v>0</v>
      </c>
      <c r="Q85" s="181">
        <v>0</v>
      </c>
      <c r="R85" s="182">
        <v>0</v>
      </c>
      <c r="S85" s="181">
        <v>0</v>
      </c>
      <c r="T85" s="182">
        <v>0</v>
      </c>
      <c r="U85" s="181">
        <v>0</v>
      </c>
      <c r="V85" s="182">
        <v>0</v>
      </c>
      <c r="W85" s="181">
        <v>0</v>
      </c>
      <c r="X85" s="182">
        <v>0</v>
      </c>
      <c r="Y85" s="181">
        <v>0</v>
      </c>
      <c r="Z85" s="182">
        <v>0</v>
      </c>
      <c r="AA85" s="181">
        <v>0</v>
      </c>
      <c r="AB85" s="182">
        <v>0</v>
      </c>
      <c r="AC85" s="181">
        <v>0</v>
      </c>
      <c r="AD85" s="182">
        <v>0</v>
      </c>
      <c r="AE85" s="181">
        <v>0</v>
      </c>
      <c r="AF85" s="182">
        <v>0</v>
      </c>
      <c r="AG85" s="181">
        <v>0</v>
      </c>
      <c r="AH85" s="182">
        <v>0</v>
      </c>
      <c r="AI85" s="181">
        <v>0</v>
      </c>
      <c r="AJ85" s="182">
        <v>0</v>
      </c>
      <c r="AK85" s="181">
        <v>0</v>
      </c>
      <c r="AL85" s="182">
        <v>0</v>
      </c>
      <c r="AM85" s="181">
        <v>0</v>
      </c>
      <c r="AN85" s="182">
        <v>0</v>
      </c>
      <c r="AO85" s="181">
        <v>0</v>
      </c>
      <c r="AP85" s="182">
        <v>0</v>
      </c>
      <c r="AQ85" s="181">
        <v>0</v>
      </c>
      <c r="AR85" s="182">
        <v>0</v>
      </c>
      <c r="AS85" s="181">
        <v>0</v>
      </c>
      <c r="AT85" s="182">
        <v>0</v>
      </c>
      <c r="AU85" s="181">
        <v>0</v>
      </c>
      <c r="AV85" s="182">
        <v>0</v>
      </c>
      <c r="AW85" s="181">
        <v>0</v>
      </c>
      <c r="AX85" s="182">
        <v>0</v>
      </c>
      <c r="AY85" s="181">
        <v>0</v>
      </c>
      <c r="AZ85" s="182">
        <v>0</v>
      </c>
      <c r="BA85" s="181">
        <v>0</v>
      </c>
      <c r="BB85" s="182">
        <v>0</v>
      </c>
      <c r="BC85" s="181">
        <v>0</v>
      </c>
      <c r="BD85" s="182">
        <v>0</v>
      </c>
      <c r="BE85" s="181">
        <v>0</v>
      </c>
      <c r="BF85" s="182">
        <v>0</v>
      </c>
      <c r="BG85" s="181">
        <v>0</v>
      </c>
      <c r="BH85" s="182">
        <v>0</v>
      </c>
      <c r="BI85" s="181">
        <v>0</v>
      </c>
      <c r="BJ85" s="182">
        <v>0</v>
      </c>
      <c r="BK85" s="181">
        <v>0</v>
      </c>
      <c r="BL85" s="182">
        <v>0</v>
      </c>
    </row>
    <row r="86" spans="1:64" ht="15" thickBot="1" x14ac:dyDescent="0.25">
      <c r="A86" s="155">
        <f>ROW()</f>
        <v>86</v>
      </c>
      <c r="B86" s="188" t="s">
        <v>484</v>
      </c>
      <c r="C86" s="175">
        <v>0</v>
      </c>
      <c r="D86" s="176">
        <v>0</v>
      </c>
      <c r="E86" s="175">
        <v>0</v>
      </c>
      <c r="F86" s="176">
        <v>0</v>
      </c>
      <c r="G86" s="175">
        <v>0</v>
      </c>
      <c r="H86" s="176">
        <v>0</v>
      </c>
      <c r="I86" s="175">
        <v>0</v>
      </c>
      <c r="J86" s="176">
        <v>0</v>
      </c>
      <c r="K86" s="175">
        <v>0</v>
      </c>
      <c r="L86" s="176">
        <v>0</v>
      </c>
      <c r="M86" s="175">
        <v>0</v>
      </c>
      <c r="N86" s="176">
        <v>0</v>
      </c>
      <c r="O86" s="175">
        <v>0</v>
      </c>
      <c r="P86" s="176">
        <v>0</v>
      </c>
      <c r="Q86" s="175">
        <v>0</v>
      </c>
      <c r="R86" s="176">
        <v>0</v>
      </c>
      <c r="S86" s="175">
        <v>0</v>
      </c>
      <c r="T86" s="176">
        <v>0</v>
      </c>
      <c r="U86" s="175">
        <v>0</v>
      </c>
      <c r="V86" s="176">
        <v>0</v>
      </c>
      <c r="W86" s="175">
        <v>0</v>
      </c>
      <c r="X86" s="176">
        <v>0</v>
      </c>
      <c r="Y86" s="175">
        <v>0</v>
      </c>
      <c r="Z86" s="176">
        <v>0</v>
      </c>
      <c r="AA86" s="175">
        <v>0</v>
      </c>
      <c r="AB86" s="176">
        <v>0</v>
      </c>
      <c r="AC86" s="175">
        <v>0</v>
      </c>
      <c r="AD86" s="176">
        <v>0</v>
      </c>
      <c r="AE86" s="175">
        <v>0</v>
      </c>
      <c r="AF86" s="176">
        <v>0</v>
      </c>
      <c r="AG86" s="175">
        <v>0</v>
      </c>
      <c r="AH86" s="176">
        <v>0</v>
      </c>
      <c r="AI86" s="175">
        <v>0</v>
      </c>
      <c r="AJ86" s="176">
        <v>0</v>
      </c>
      <c r="AK86" s="175">
        <v>0</v>
      </c>
      <c r="AL86" s="176">
        <v>0</v>
      </c>
      <c r="AM86" s="175">
        <v>0</v>
      </c>
      <c r="AN86" s="176">
        <v>0</v>
      </c>
      <c r="AO86" s="175">
        <v>0</v>
      </c>
      <c r="AP86" s="176">
        <v>0</v>
      </c>
      <c r="AQ86" s="175">
        <v>0</v>
      </c>
      <c r="AR86" s="176">
        <v>0</v>
      </c>
      <c r="AS86" s="175">
        <v>0</v>
      </c>
      <c r="AT86" s="176">
        <v>0</v>
      </c>
      <c r="AU86" s="175">
        <v>0</v>
      </c>
      <c r="AV86" s="176">
        <v>0</v>
      </c>
      <c r="AW86" s="175">
        <v>0</v>
      </c>
      <c r="AX86" s="176">
        <v>0</v>
      </c>
      <c r="AY86" s="175">
        <v>0</v>
      </c>
      <c r="AZ86" s="176">
        <v>0</v>
      </c>
      <c r="BA86" s="175">
        <v>0</v>
      </c>
      <c r="BB86" s="176">
        <v>0</v>
      </c>
      <c r="BC86" s="175">
        <v>0</v>
      </c>
      <c r="BD86" s="176">
        <v>0</v>
      </c>
      <c r="BE86" s="175">
        <v>0</v>
      </c>
      <c r="BF86" s="176">
        <v>0</v>
      </c>
      <c r="BG86" s="175">
        <v>0</v>
      </c>
      <c r="BH86" s="176">
        <v>0</v>
      </c>
      <c r="BI86" s="175">
        <v>0</v>
      </c>
      <c r="BJ86" s="176">
        <v>0</v>
      </c>
      <c r="BK86" s="175">
        <v>0</v>
      </c>
      <c r="BL86" s="176">
        <v>0</v>
      </c>
    </row>
    <row r="87" spans="1:64" ht="15" thickBot="1" x14ac:dyDescent="0.25">
      <c r="A87" s="155">
        <f>ROW()</f>
        <v>87</v>
      </c>
      <c r="B87" s="169" t="s">
        <v>222</v>
      </c>
      <c r="C87" s="177">
        <f t="shared" ref="C87:BL87" si="11">SUM(C82:C86)</f>
        <v>0</v>
      </c>
      <c r="D87" s="178">
        <f t="shared" si="11"/>
        <v>0</v>
      </c>
      <c r="E87" s="177">
        <f t="shared" si="11"/>
        <v>0</v>
      </c>
      <c r="F87" s="178">
        <f t="shared" si="11"/>
        <v>0</v>
      </c>
      <c r="G87" s="177">
        <f t="shared" si="11"/>
        <v>0</v>
      </c>
      <c r="H87" s="178">
        <f t="shared" si="11"/>
        <v>0</v>
      </c>
      <c r="I87" s="177">
        <f t="shared" si="11"/>
        <v>0</v>
      </c>
      <c r="J87" s="178">
        <f t="shared" si="11"/>
        <v>0</v>
      </c>
      <c r="K87" s="177">
        <f t="shared" si="11"/>
        <v>0</v>
      </c>
      <c r="L87" s="178">
        <f t="shared" si="11"/>
        <v>0</v>
      </c>
      <c r="M87" s="177">
        <f t="shared" si="11"/>
        <v>0</v>
      </c>
      <c r="N87" s="178">
        <f t="shared" si="11"/>
        <v>0</v>
      </c>
      <c r="O87" s="177">
        <f t="shared" si="11"/>
        <v>0</v>
      </c>
      <c r="P87" s="178">
        <f t="shared" si="11"/>
        <v>0</v>
      </c>
      <c r="Q87" s="177">
        <f t="shared" si="11"/>
        <v>0</v>
      </c>
      <c r="R87" s="178">
        <f t="shared" si="11"/>
        <v>0</v>
      </c>
      <c r="S87" s="177">
        <f t="shared" si="11"/>
        <v>0</v>
      </c>
      <c r="T87" s="178">
        <f t="shared" si="11"/>
        <v>0</v>
      </c>
      <c r="U87" s="177">
        <f t="shared" si="11"/>
        <v>0</v>
      </c>
      <c r="V87" s="178">
        <f t="shared" si="11"/>
        <v>0</v>
      </c>
      <c r="W87" s="177">
        <f t="shared" si="11"/>
        <v>0</v>
      </c>
      <c r="X87" s="178">
        <f t="shared" si="11"/>
        <v>0</v>
      </c>
      <c r="Y87" s="177">
        <f t="shared" si="11"/>
        <v>0</v>
      </c>
      <c r="Z87" s="178">
        <f t="shared" si="11"/>
        <v>0</v>
      </c>
      <c r="AA87" s="177">
        <f t="shared" si="11"/>
        <v>0</v>
      </c>
      <c r="AB87" s="178">
        <f t="shared" si="11"/>
        <v>0</v>
      </c>
      <c r="AC87" s="177">
        <f t="shared" si="11"/>
        <v>0</v>
      </c>
      <c r="AD87" s="178">
        <f t="shared" si="11"/>
        <v>0</v>
      </c>
      <c r="AE87" s="177">
        <f t="shared" si="11"/>
        <v>0</v>
      </c>
      <c r="AF87" s="178">
        <f t="shared" si="11"/>
        <v>0</v>
      </c>
      <c r="AG87" s="177">
        <f t="shared" si="11"/>
        <v>0</v>
      </c>
      <c r="AH87" s="178">
        <f t="shared" si="11"/>
        <v>0</v>
      </c>
      <c r="AI87" s="177">
        <f t="shared" si="11"/>
        <v>0</v>
      </c>
      <c r="AJ87" s="178">
        <f t="shared" si="11"/>
        <v>0</v>
      </c>
      <c r="AK87" s="177">
        <f t="shared" si="11"/>
        <v>0</v>
      </c>
      <c r="AL87" s="178">
        <f t="shared" si="11"/>
        <v>0</v>
      </c>
      <c r="AM87" s="177">
        <f t="shared" si="11"/>
        <v>0</v>
      </c>
      <c r="AN87" s="178">
        <f t="shared" si="11"/>
        <v>0</v>
      </c>
      <c r="AO87" s="177">
        <f t="shared" si="11"/>
        <v>0</v>
      </c>
      <c r="AP87" s="178">
        <f t="shared" si="11"/>
        <v>0</v>
      </c>
      <c r="AQ87" s="177">
        <f t="shared" si="11"/>
        <v>0</v>
      </c>
      <c r="AR87" s="178">
        <f t="shared" si="11"/>
        <v>0</v>
      </c>
      <c r="AS87" s="177">
        <f t="shared" si="11"/>
        <v>0</v>
      </c>
      <c r="AT87" s="178">
        <f t="shared" si="11"/>
        <v>0</v>
      </c>
      <c r="AU87" s="177">
        <f t="shared" si="11"/>
        <v>0</v>
      </c>
      <c r="AV87" s="178">
        <f t="shared" si="11"/>
        <v>0</v>
      </c>
      <c r="AW87" s="177">
        <f t="shared" si="11"/>
        <v>0</v>
      </c>
      <c r="AX87" s="178">
        <f t="shared" si="11"/>
        <v>0</v>
      </c>
      <c r="AY87" s="177">
        <f t="shared" si="11"/>
        <v>0</v>
      </c>
      <c r="AZ87" s="178">
        <f t="shared" si="11"/>
        <v>0</v>
      </c>
      <c r="BA87" s="177">
        <f t="shared" si="11"/>
        <v>0</v>
      </c>
      <c r="BB87" s="178">
        <f t="shared" si="11"/>
        <v>0</v>
      </c>
      <c r="BC87" s="177">
        <f t="shared" si="11"/>
        <v>0</v>
      </c>
      <c r="BD87" s="178">
        <f t="shared" si="11"/>
        <v>0</v>
      </c>
      <c r="BE87" s="177">
        <f t="shared" si="11"/>
        <v>0</v>
      </c>
      <c r="BF87" s="178">
        <f t="shared" si="11"/>
        <v>0</v>
      </c>
      <c r="BG87" s="177">
        <f t="shared" si="11"/>
        <v>0</v>
      </c>
      <c r="BH87" s="178">
        <f t="shared" si="11"/>
        <v>0</v>
      </c>
      <c r="BI87" s="177">
        <f t="shared" si="11"/>
        <v>0</v>
      </c>
      <c r="BJ87" s="178">
        <f t="shared" si="11"/>
        <v>0</v>
      </c>
      <c r="BK87" s="177">
        <f t="shared" si="11"/>
        <v>0</v>
      </c>
      <c r="BL87" s="178">
        <f t="shared" si="11"/>
        <v>0</v>
      </c>
    </row>
    <row r="88" spans="1:64" ht="15" thickBot="1" x14ac:dyDescent="0.25">
      <c r="A88" s="155">
        <f>ROW()</f>
        <v>88</v>
      </c>
      <c r="C88" s="170"/>
      <c r="E88" s="170"/>
      <c r="G88" s="170"/>
      <c r="I88" s="170"/>
      <c r="K88" s="170"/>
      <c r="M88" s="170"/>
      <c r="O88" s="170"/>
      <c r="Q88" s="170"/>
      <c r="S88" s="170"/>
      <c r="U88" s="170"/>
      <c r="W88" s="170"/>
      <c r="Y88" s="170"/>
      <c r="AA88" s="170"/>
      <c r="AC88" s="170"/>
      <c r="AE88" s="170"/>
      <c r="AG88" s="170"/>
      <c r="AI88" s="170"/>
      <c r="AK88" s="170"/>
      <c r="AM88" s="170"/>
      <c r="AO88" s="170"/>
      <c r="AQ88" s="170"/>
      <c r="AS88" s="170"/>
      <c r="AU88" s="170"/>
      <c r="AW88" s="170"/>
      <c r="AY88" s="170"/>
      <c r="BA88" s="170"/>
      <c r="BC88" s="170"/>
      <c r="BE88" s="170"/>
      <c r="BG88" s="170"/>
      <c r="BI88" s="170"/>
      <c r="BK88" s="170"/>
    </row>
    <row r="89" spans="1:64" ht="15" thickBot="1" x14ac:dyDescent="0.25">
      <c r="A89" s="155">
        <f>ROW()</f>
        <v>89</v>
      </c>
      <c r="B89" s="184" t="s">
        <v>493</v>
      </c>
      <c r="C89" s="1315" t="s">
        <v>15</v>
      </c>
      <c r="D89" s="1316"/>
      <c r="E89" s="1315" t="s">
        <v>15</v>
      </c>
      <c r="F89" s="1316"/>
      <c r="G89" s="1315" t="s">
        <v>15</v>
      </c>
      <c r="H89" s="1316"/>
      <c r="I89" s="1315" t="s">
        <v>15</v>
      </c>
      <c r="J89" s="1316"/>
      <c r="K89" s="1315" t="s">
        <v>15</v>
      </c>
      <c r="L89" s="1316"/>
      <c r="M89" s="1315" t="s">
        <v>15</v>
      </c>
      <c r="N89" s="1316"/>
      <c r="O89" s="1315" t="s">
        <v>15</v>
      </c>
      <c r="P89" s="1316"/>
      <c r="Q89" s="1315" t="s">
        <v>15</v>
      </c>
      <c r="R89" s="1316"/>
      <c r="S89" s="1315" t="s">
        <v>15</v>
      </c>
      <c r="T89" s="1316"/>
      <c r="U89" s="1315" t="s">
        <v>15</v>
      </c>
      <c r="V89" s="1316"/>
      <c r="W89" s="1315" t="s">
        <v>15</v>
      </c>
      <c r="X89" s="1316"/>
      <c r="Y89" s="1315" t="s">
        <v>15</v>
      </c>
      <c r="Z89" s="1316"/>
      <c r="AA89" s="1315" t="s">
        <v>15</v>
      </c>
      <c r="AB89" s="1316"/>
      <c r="AC89" s="1315" t="s">
        <v>15</v>
      </c>
      <c r="AD89" s="1316"/>
      <c r="AE89" s="1315" t="s">
        <v>15</v>
      </c>
      <c r="AF89" s="1316"/>
      <c r="AG89" s="1315" t="s">
        <v>15</v>
      </c>
      <c r="AH89" s="1316"/>
      <c r="AI89" s="1315" t="s">
        <v>15</v>
      </c>
      <c r="AJ89" s="1316"/>
      <c r="AK89" s="1315" t="s">
        <v>15</v>
      </c>
      <c r="AL89" s="1316"/>
      <c r="AM89" s="1315" t="s">
        <v>15</v>
      </c>
      <c r="AN89" s="1316"/>
      <c r="AO89" s="1315" t="s">
        <v>15</v>
      </c>
      <c r="AP89" s="1316"/>
      <c r="AQ89" s="1315" t="s">
        <v>15</v>
      </c>
      <c r="AR89" s="1316"/>
      <c r="AS89" s="1315" t="s">
        <v>15</v>
      </c>
      <c r="AT89" s="1316"/>
      <c r="AU89" s="1315" t="s">
        <v>15</v>
      </c>
      <c r="AV89" s="1316"/>
      <c r="AW89" s="1315" t="s">
        <v>15</v>
      </c>
      <c r="AX89" s="1316"/>
      <c r="AY89" s="1315" t="s">
        <v>15</v>
      </c>
      <c r="AZ89" s="1316"/>
      <c r="BA89" s="1315" t="s">
        <v>15</v>
      </c>
      <c r="BB89" s="1316"/>
      <c r="BC89" s="1315" t="s">
        <v>15</v>
      </c>
      <c r="BD89" s="1316"/>
      <c r="BE89" s="1315" t="s">
        <v>15</v>
      </c>
      <c r="BF89" s="1316"/>
      <c r="BG89" s="1315" t="s">
        <v>15</v>
      </c>
      <c r="BH89" s="1316"/>
      <c r="BI89" s="1315" t="s">
        <v>15</v>
      </c>
      <c r="BJ89" s="1316"/>
      <c r="BK89" s="1315" t="s">
        <v>15</v>
      </c>
      <c r="BL89" s="1316"/>
    </row>
    <row r="90" spans="1:64" x14ac:dyDescent="0.2">
      <c r="A90" s="155">
        <f>ROW()</f>
        <v>90</v>
      </c>
      <c r="B90" s="179" t="s">
        <v>480</v>
      </c>
      <c r="C90" s="172">
        <v>0</v>
      </c>
      <c r="D90" s="173">
        <v>0</v>
      </c>
      <c r="E90" s="172">
        <v>1</v>
      </c>
      <c r="F90" s="173">
        <v>30.43</v>
      </c>
      <c r="G90" s="172">
        <v>0</v>
      </c>
      <c r="H90" s="173">
        <v>0</v>
      </c>
      <c r="I90" s="172">
        <v>0</v>
      </c>
      <c r="J90" s="173">
        <v>0</v>
      </c>
      <c r="K90" s="172">
        <v>0</v>
      </c>
      <c r="L90" s="173">
        <v>0</v>
      </c>
      <c r="M90" s="172">
        <v>2</v>
      </c>
      <c r="N90" s="173">
        <v>103.08</v>
      </c>
      <c r="O90" s="172">
        <v>3</v>
      </c>
      <c r="P90" s="173">
        <v>158.03</v>
      </c>
      <c r="Q90" s="172">
        <v>0</v>
      </c>
      <c r="R90" s="173">
        <v>0</v>
      </c>
      <c r="S90" s="172">
        <v>0</v>
      </c>
      <c r="T90" s="173">
        <v>0</v>
      </c>
      <c r="U90" s="172">
        <v>0</v>
      </c>
      <c r="V90" s="173">
        <v>0</v>
      </c>
      <c r="W90" s="172">
        <v>0</v>
      </c>
      <c r="X90" s="173">
        <v>0</v>
      </c>
      <c r="Y90" s="172">
        <v>0</v>
      </c>
      <c r="Z90" s="173">
        <v>0</v>
      </c>
      <c r="AA90" s="172">
        <v>0</v>
      </c>
      <c r="AB90" s="173">
        <v>0</v>
      </c>
      <c r="AC90" s="172">
        <v>1</v>
      </c>
      <c r="AD90" s="173">
        <v>100.75</v>
      </c>
      <c r="AE90" s="172">
        <v>0</v>
      </c>
      <c r="AF90" s="173">
        <v>0</v>
      </c>
      <c r="AG90" s="172">
        <v>0</v>
      </c>
      <c r="AH90" s="173">
        <v>0</v>
      </c>
      <c r="AI90" s="172">
        <v>0</v>
      </c>
      <c r="AJ90" s="173">
        <v>0</v>
      </c>
      <c r="AK90" s="172">
        <v>0</v>
      </c>
      <c r="AL90" s="173">
        <v>0</v>
      </c>
      <c r="AM90" s="172">
        <v>0</v>
      </c>
      <c r="AN90" s="173">
        <v>0</v>
      </c>
      <c r="AO90" s="172">
        <v>0</v>
      </c>
      <c r="AP90" s="173">
        <v>0</v>
      </c>
      <c r="AQ90" s="172">
        <v>0</v>
      </c>
      <c r="AR90" s="173">
        <v>0</v>
      </c>
      <c r="AS90" s="172">
        <v>0</v>
      </c>
      <c r="AT90" s="173">
        <v>0</v>
      </c>
      <c r="AU90" s="172">
        <v>0</v>
      </c>
      <c r="AV90" s="173">
        <v>0</v>
      </c>
      <c r="AW90" s="172">
        <v>0</v>
      </c>
      <c r="AX90" s="173">
        <v>0</v>
      </c>
      <c r="AY90" s="172">
        <v>0</v>
      </c>
      <c r="AZ90" s="173">
        <v>0</v>
      </c>
      <c r="BA90" s="172">
        <v>0</v>
      </c>
      <c r="BB90" s="173">
        <v>0</v>
      </c>
      <c r="BC90" s="172">
        <v>0</v>
      </c>
      <c r="BD90" s="173">
        <v>0</v>
      </c>
      <c r="BE90" s="172">
        <v>2</v>
      </c>
      <c r="BF90" s="173">
        <v>107.08</v>
      </c>
      <c r="BG90" s="172">
        <v>0</v>
      </c>
      <c r="BH90" s="173">
        <v>0</v>
      </c>
      <c r="BI90" s="172">
        <v>0</v>
      </c>
      <c r="BJ90" s="173">
        <v>0</v>
      </c>
      <c r="BK90" s="172">
        <v>0</v>
      </c>
      <c r="BL90" s="173">
        <v>0</v>
      </c>
    </row>
    <row r="91" spans="1:64" x14ac:dyDescent="0.2">
      <c r="A91" s="155">
        <f>ROW()</f>
        <v>91</v>
      </c>
      <c r="B91" s="185" t="s">
        <v>481</v>
      </c>
      <c r="C91" s="186">
        <v>0</v>
      </c>
      <c r="D91" s="187">
        <v>0</v>
      </c>
      <c r="E91" s="186">
        <v>1</v>
      </c>
      <c r="F91" s="187">
        <v>53.07</v>
      </c>
      <c r="G91" s="186">
        <v>0</v>
      </c>
      <c r="H91" s="187">
        <v>0</v>
      </c>
      <c r="I91" s="186">
        <v>0</v>
      </c>
      <c r="J91" s="187">
        <v>0</v>
      </c>
      <c r="K91" s="186">
        <v>0</v>
      </c>
      <c r="L91" s="187">
        <v>0</v>
      </c>
      <c r="M91" s="186">
        <v>2</v>
      </c>
      <c r="N91" s="187">
        <v>118.15</v>
      </c>
      <c r="O91" s="186">
        <v>0</v>
      </c>
      <c r="P91" s="187">
        <v>0</v>
      </c>
      <c r="Q91" s="186">
        <v>0</v>
      </c>
      <c r="R91" s="187">
        <v>0</v>
      </c>
      <c r="S91" s="186">
        <v>0</v>
      </c>
      <c r="T91" s="187">
        <v>0</v>
      </c>
      <c r="U91" s="186">
        <v>0</v>
      </c>
      <c r="V91" s="187">
        <v>0</v>
      </c>
      <c r="W91" s="186">
        <v>0</v>
      </c>
      <c r="X91" s="187">
        <v>0</v>
      </c>
      <c r="Y91" s="186">
        <v>0</v>
      </c>
      <c r="Z91" s="187">
        <v>0</v>
      </c>
      <c r="AA91" s="186">
        <v>0</v>
      </c>
      <c r="AB91" s="187">
        <v>0</v>
      </c>
      <c r="AC91" s="186">
        <v>1</v>
      </c>
      <c r="AD91" s="187">
        <v>51.93</v>
      </c>
      <c r="AE91" s="186">
        <v>0</v>
      </c>
      <c r="AF91" s="187">
        <v>0</v>
      </c>
      <c r="AG91" s="186">
        <v>0</v>
      </c>
      <c r="AH91" s="187">
        <v>0</v>
      </c>
      <c r="AI91" s="186">
        <v>0</v>
      </c>
      <c r="AJ91" s="187">
        <v>0</v>
      </c>
      <c r="AK91" s="186">
        <v>0</v>
      </c>
      <c r="AL91" s="187">
        <v>0</v>
      </c>
      <c r="AM91" s="186">
        <v>0</v>
      </c>
      <c r="AN91" s="187">
        <v>0</v>
      </c>
      <c r="AO91" s="186">
        <v>0</v>
      </c>
      <c r="AP91" s="187">
        <v>0</v>
      </c>
      <c r="AQ91" s="186">
        <v>0</v>
      </c>
      <c r="AR91" s="187">
        <v>0</v>
      </c>
      <c r="AS91" s="186">
        <v>0</v>
      </c>
      <c r="AT91" s="187">
        <v>0</v>
      </c>
      <c r="AU91" s="186">
        <v>0</v>
      </c>
      <c r="AV91" s="187">
        <v>0</v>
      </c>
      <c r="AW91" s="186">
        <v>0</v>
      </c>
      <c r="AX91" s="187">
        <v>0</v>
      </c>
      <c r="AY91" s="186">
        <v>0</v>
      </c>
      <c r="AZ91" s="187">
        <v>0</v>
      </c>
      <c r="BA91" s="186">
        <v>0</v>
      </c>
      <c r="BB91" s="187">
        <v>0</v>
      </c>
      <c r="BC91" s="186">
        <v>0</v>
      </c>
      <c r="BD91" s="187">
        <v>0</v>
      </c>
      <c r="BE91" s="186">
        <v>1</v>
      </c>
      <c r="BF91" s="187">
        <v>99.17</v>
      </c>
      <c r="BG91" s="186">
        <v>0</v>
      </c>
      <c r="BH91" s="187">
        <v>0</v>
      </c>
      <c r="BI91" s="186">
        <v>0</v>
      </c>
      <c r="BJ91" s="187">
        <v>0</v>
      </c>
      <c r="BK91" s="186">
        <v>0</v>
      </c>
      <c r="BL91" s="187">
        <v>0</v>
      </c>
    </row>
    <row r="92" spans="1:64" x14ac:dyDescent="0.2">
      <c r="A92" s="155">
        <f>ROW()</f>
        <v>92</v>
      </c>
      <c r="B92" s="180" t="s">
        <v>482</v>
      </c>
      <c r="C92" s="181">
        <v>0</v>
      </c>
      <c r="D92" s="182">
        <v>0</v>
      </c>
      <c r="E92" s="181">
        <v>0</v>
      </c>
      <c r="F92" s="182">
        <v>0</v>
      </c>
      <c r="G92" s="181">
        <v>0</v>
      </c>
      <c r="H92" s="182">
        <v>0</v>
      </c>
      <c r="I92" s="181">
        <v>0</v>
      </c>
      <c r="J92" s="182">
        <v>0</v>
      </c>
      <c r="K92" s="181">
        <v>0</v>
      </c>
      <c r="L92" s="182">
        <v>0</v>
      </c>
      <c r="M92" s="181">
        <v>0</v>
      </c>
      <c r="N92" s="182">
        <v>0</v>
      </c>
      <c r="O92" s="181">
        <v>0</v>
      </c>
      <c r="P92" s="182">
        <v>0</v>
      </c>
      <c r="Q92" s="181">
        <v>0</v>
      </c>
      <c r="R92" s="182">
        <v>0</v>
      </c>
      <c r="S92" s="181">
        <v>0</v>
      </c>
      <c r="T92" s="182">
        <v>0</v>
      </c>
      <c r="U92" s="181">
        <v>0</v>
      </c>
      <c r="V92" s="182">
        <v>0</v>
      </c>
      <c r="W92" s="181">
        <v>0</v>
      </c>
      <c r="X92" s="182">
        <v>0</v>
      </c>
      <c r="Y92" s="181">
        <v>0</v>
      </c>
      <c r="Z92" s="182">
        <v>0</v>
      </c>
      <c r="AA92" s="181">
        <v>0</v>
      </c>
      <c r="AB92" s="182">
        <v>0</v>
      </c>
      <c r="AC92" s="181">
        <v>0</v>
      </c>
      <c r="AD92" s="182">
        <v>0</v>
      </c>
      <c r="AE92" s="181">
        <v>0</v>
      </c>
      <c r="AF92" s="182">
        <v>0</v>
      </c>
      <c r="AG92" s="181">
        <v>0</v>
      </c>
      <c r="AH92" s="182">
        <v>0</v>
      </c>
      <c r="AI92" s="181">
        <v>0</v>
      </c>
      <c r="AJ92" s="182">
        <v>0</v>
      </c>
      <c r="AK92" s="181">
        <v>0</v>
      </c>
      <c r="AL92" s="182">
        <v>0</v>
      </c>
      <c r="AM92" s="181">
        <v>0</v>
      </c>
      <c r="AN92" s="182">
        <v>0</v>
      </c>
      <c r="AO92" s="181">
        <v>0</v>
      </c>
      <c r="AP92" s="182">
        <v>0</v>
      </c>
      <c r="AQ92" s="181">
        <v>0</v>
      </c>
      <c r="AR92" s="182">
        <v>0</v>
      </c>
      <c r="AS92" s="181">
        <v>0</v>
      </c>
      <c r="AT92" s="182">
        <v>0</v>
      </c>
      <c r="AU92" s="181">
        <v>0</v>
      </c>
      <c r="AV92" s="182">
        <v>0</v>
      </c>
      <c r="AW92" s="181">
        <v>0</v>
      </c>
      <c r="AX92" s="182">
        <v>0</v>
      </c>
      <c r="AY92" s="181">
        <v>0</v>
      </c>
      <c r="AZ92" s="182">
        <v>0</v>
      </c>
      <c r="BA92" s="181">
        <v>0</v>
      </c>
      <c r="BB92" s="182">
        <v>0</v>
      </c>
      <c r="BC92" s="181">
        <v>0</v>
      </c>
      <c r="BD92" s="182">
        <v>0</v>
      </c>
      <c r="BE92" s="181">
        <v>0</v>
      </c>
      <c r="BF92" s="182">
        <v>0</v>
      </c>
      <c r="BG92" s="181">
        <v>0</v>
      </c>
      <c r="BH92" s="182">
        <v>0</v>
      </c>
      <c r="BI92" s="181">
        <v>0</v>
      </c>
      <c r="BJ92" s="182">
        <v>0</v>
      </c>
      <c r="BK92" s="181">
        <v>0</v>
      </c>
      <c r="BL92" s="182">
        <v>0</v>
      </c>
    </row>
    <row r="93" spans="1:64" x14ac:dyDescent="0.2">
      <c r="A93" s="155">
        <f>ROW()</f>
        <v>93</v>
      </c>
      <c r="B93" s="180" t="s">
        <v>483</v>
      </c>
      <c r="C93" s="181">
        <v>0</v>
      </c>
      <c r="D93" s="182">
        <v>0</v>
      </c>
      <c r="E93" s="181">
        <v>1</v>
      </c>
      <c r="F93" s="182">
        <v>45.56</v>
      </c>
      <c r="G93" s="181">
        <v>0</v>
      </c>
      <c r="H93" s="182">
        <v>0</v>
      </c>
      <c r="I93" s="181">
        <v>0</v>
      </c>
      <c r="J93" s="182">
        <v>0</v>
      </c>
      <c r="K93" s="181">
        <v>0</v>
      </c>
      <c r="L93" s="182">
        <v>0</v>
      </c>
      <c r="M93" s="181">
        <v>1</v>
      </c>
      <c r="N93" s="182">
        <v>31.06</v>
      </c>
      <c r="O93" s="181">
        <v>1</v>
      </c>
      <c r="P93" s="182">
        <v>78.86</v>
      </c>
      <c r="Q93" s="181">
        <v>0</v>
      </c>
      <c r="R93" s="182">
        <v>0</v>
      </c>
      <c r="S93" s="181">
        <v>0</v>
      </c>
      <c r="T93" s="182">
        <v>0</v>
      </c>
      <c r="U93" s="181">
        <v>0</v>
      </c>
      <c r="V93" s="182">
        <v>0</v>
      </c>
      <c r="W93" s="181">
        <v>0</v>
      </c>
      <c r="X93" s="182">
        <v>0</v>
      </c>
      <c r="Y93" s="181">
        <v>0</v>
      </c>
      <c r="Z93" s="182">
        <v>0</v>
      </c>
      <c r="AA93" s="181">
        <v>0</v>
      </c>
      <c r="AB93" s="182">
        <v>0</v>
      </c>
      <c r="AC93" s="181">
        <v>0</v>
      </c>
      <c r="AD93" s="182">
        <v>0</v>
      </c>
      <c r="AE93" s="181">
        <v>0</v>
      </c>
      <c r="AF93" s="182">
        <v>0</v>
      </c>
      <c r="AG93" s="181">
        <v>0</v>
      </c>
      <c r="AH93" s="182">
        <v>0</v>
      </c>
      <c r="AI93" s="181">
        <v>0</v>
      </c>
      <c r="AJ93" s="182">
        <v>0</v>
      </c>
      <c r="AK93" s="181">
        <v>0</v>
      </c>
      <c r="AL93" s="182">
        <v>0</v>
      </c>
      <c r="AM93" s="181">
        <v>0</v>
      </c>
      <c r="AN93" s="182">
        <v>0</v>
      </c>
      <c r="AO93" s="181">
        <v>0</v>
      </c>
      <c r="AP93" s="182">
        <v>0</v>
      </c>
      <c r="AQ93" s="181">
        <v>0</v>
      </c>
      <c r="AR93" s="182">
        <v>0</v>
      </c>
      <c r="AS93" s="181">
        <v>0</v>
      </c>
      <c r="AT93" s="182">
        <v>0</v>
      </c>
      <c r="AU93" s="181">
        <v>0</v>
      </c>
      <c r="AV93" s="182">
        <v>0</v>
      </c>
      <c r="AW93" s="181">
        <v>0</v>
      </c>
      <c r="AX93" s="182">
        <v>0</v>
      </c>
      <c r="AY93" s="181">
        <v>0</v>
      </c>
      <c r="AZ93" s="182">
        <v>0</v>
      </c>
      <c r="BA93" s="181">
        <v>0</v>
      </c>
      <c r="BB93" s="182">
        <v>0</v>
      </c>
      <c r="BC93" s="181">
        <v>0</v>
      </c>
      <c r="BD93" s="182">
        <v>0</v>
      </c>
      <c r="BE93" s="181">
        <v>0</v>
      </c>
      <c r="BF93" s="182">
        <v>0</v>
      </c>
      <c r="BG93" s="181">
        <v>0</v>
      </c>
      <c r="BH93" s="182">
        <v>0</v>
      </c>
      <c r="BI93" s="181">
        <v>0</v>
      </c>
      <c r="BJ93" s="182">
        <v>0</v>
      </c>
      <c r="BK93" s="181">
        <v>0</v>
      </c>
      <c r="BL93" s="182">
        <v>0</v>
      </c>
    </row>
    <row r="94" spans="1:64" ht="15" thickBot="1" x14ac:dyDescent="0.25">
      <c r="A94" s="155">
        <f>ROW()</f>
        <v>94</v>
      </c>
      <c r="B94" s="188" t="s">
        <v>484</v>
      </c>
      <c r="C94" s="175">
        <v>0</v>
      </c>
      <c r="D94" s="176">
        <v>0</v>
      </c>
      <c r="E94" s="175">
        <v>0</v>
      </c>
      <c r="F94" s="176">
        <v>0</v>
      </c>
      <c r="G94" s="175">
        <v>0</v>
      </c>
      <c r="H94" s="176">
        <v>0</v>
      </c>
      <c r="I94" s="175">
        <v>0</v>
      </c>
      <c r="J94" s="176">
        <v>0</v>
      </c>
      <c r="K94" s="175">
        <v>0</v>
      </c>
      <c r="L94" s="176">
        <v>0</v>
      </c>
      <c r="M94" s="175">
        <v>0</v>
      </c>
      <c r="N94" s="176">
        <v>0</v>
      </c>
      <c r="O94" s="175">
        <v>0</v>
      </c>
      <c r="P94" s="176">
        <v>0</v>
      </c>
      <c r="Q94" s="175">
        <v>0</v>
      </c>
      <c r="R94" s="176">
        <v>0</v>
      </c>
      <c r="S94" s="175">
        <v>0</v>
      </c>
      <c r="T94" s="176">
        <v>0</v>
      </c>
      <c r="U94" s="175">
        <v>0</v>
      </c>
      <c r="V94" s="176">
        <v>0</v>
      </c>
      <c r="W94" s="175">
        <v>0</v>
      </c>
      <c r="X94" s="176">
        <v>0</v>
      </c>
      <c r="Y94" s="175">
        <v>0</v>
      </c>
      <c r="Z94" s="176">
        <v>0</v>
      </c>
      <c r="AA94" s="175">
        <v>0</v>
      </c>
      <c r="AB94" s="176">
        <v>0</v>
      </c>
      <c r="AC94" s="175">
        <v>0</v>
      </c>
      <c r="AD94" s="176">
        <v>0</v>
      </c>
      <c r="AE94" s="175">
        <v>0</v>
      </c>
      <c r="AF94" s="176">
        <v>0</v>
      </c>
      <c r="AG94" s="175">
        <v>0</v>
      </c>
      <c r="AH94" s="176">
        <v>0</v>
      </c>
      <c r="AI94" s="175">
        <v>0</v>
      </c>
      <c r="AJ94" s="176">
        <v>0</v>
      </c>
      <c r="AK94" s="175">
        <v>0</v>
      </c>
      <c r="AL94" s="176">
        <v>0</v>
      </c>
      <c r="AM94" s="175">
        <v>0</v>
      </c>
      <c r="AN94" s="176">
        <v>0</v>
      </c>
      <c r="AO94" s="175">
        <v>0</v>
      </c>
      <c r="AP94" s="176">
        <v>0</v>
      </c>
      <c r="AQ94" s="175">
        <v>0</v>
      </c>
      <c r="AR94" s="176">
        <v>0</v>
      </c>
      <c r="AS94" s="175">
        <v>0</v>
      </c>
      <c r="AT94" s="176">
        <v>0</v>
      </c>
      <c r="AU94" s="175">
        <v>0</v>
      </c>
      <c r="AV94" s="176">
        <v>0</v>
      </c>
      <c r="AW94" s="175">
        <v>0</v>
      </c>
      <c r="AX94" s="176">
        <v>0</v>
      </c>
      <c r="AY94" s="175">
        <v>0</v>
      </c>
      <c r="AZ94" s="176">
        <v>0</v>
      </c>
      <c r="BA94" s="175">
        <v>0</v>
      </c>
      <c r="BB94" s="176">
        <v>0</v>
      </c>
      <c r="BC94" s="175">
        <v>0</v>
      </c>
      <c r="BD94" s="176">
        <v>0</v>
      </c>
      <c r="BE94" s="175">
        <v>0</v>
      </c>
      <c r="BF94" s="176">
        <v>0</v>
      </c>
      <c r="BG94" s="175">
        <v>0</v>
      </c>
      <c r="BH94" s="176">
        <v>0</v>
      </c>
      <c r="BI94" s="175">
        <v>0</v>
      </c>
      <c r="BJ94" s="176">
        <v>0</v>
      </c>
      <c r="BK94" s="175">
        <v>0</v>
      </c>
      <c r="BL94" s="176">
        <v>0</v>
      </c>
    </row>
    <row r="95" spans="1:64" ht="15" thickBot="1" x14ac:dyDescent="0.25">
      <c r="A95" s="155">
        <f>ROW()</f>
        <v>95</v>
      </c>
      <c r="B95" s="169" t="s">
        <v>222</v>
      </c>
      <c r="C95" s="177">
        <f t="shared" ref="C95:BL95" si="12">SUM(C90:C94)</f>
        <v>0</v>
      </c>
      <c r="D95" s="178">
        <f t="shared" si="12"/>
        <v>0</v>
      </c>
      <c r="E95" s="177">
        <f t="shared" si="12"/>
        <v>3</v>
      </c>
      <c r="F95" s="178">
        <f t="shared" si="12"/>
        <v>129.06</v>
      </c>
      <c r="G95" s="177">
        <f t="shared" si="12"/>
        <v>0</v>
      </c>
      <c r="H95" s="178">
        <f t="shared" si="12"/>
        <v>0</v>
      </c>
      <c r="I95" s="177">
        <f t="shared" si="12"/>
        <v>0</v>
      </c>
      <c r="J95" s="178">
        <f t="shared" si="12"/>
        <v>0</v>
      </c>
      <c r="K95" s="177">
        <f t="shared" si="12"/>
        <v>0</v>
      </c>
      <c r="L95" s="178">
        <f t="shared" si="12"/>
        <v>0</v>
      </c>
      <c r="M95" s="177">
        <f t="shared" si="12"/>
        <v>5</v>
      </c>
      <c r="N95" s="178">
        <f t="shared" si="12"/>
        <v>252.29000000000002</v>
      </c>
      <c r="O95" s="177">
        <f t="shared" si="12"/>
        <v>4</v>
      </c>
      <c r="P95" s="178">
        <f t="shared" si="12"/>
        <v>236.89</v>
      </c>
      <c r="Q95" s="177">
        <f t="shared" si="12"/>
        <v>0</v>
      </c>
      <c r="R95" s="178">
        <f t="shared" si="12"/>
        <v>0</v>
      </c>
      <c r="S95" s="177">
        <f t="shared" si="12"/>
        <v>0</v>
      </c>
      <c r="T95" s="178">
        <f t="shared" si="12"/>
        <v>0</v>
      </c>
      <c r="U95" s="177">
        <f t="shared" si="12"/>
        <v>0</v>
      </c>
      <c r="V95" s="178">
        <f t="shared" si="12"/>
        <v>0</v>
      </c>
      <c r="W95" s="177">
        <f t="shared" si="12"/>
        <v>0</v>
      </c>
      <c r="X95" s="178">
        <f t="shared" si="12"/>
        <v>0</v>
      </c>
      <c r="Y95" s="177">
        <f t="shared" si="12"/>
        <v>0</v>
      </c>
      <c r="Z95" s="178">
        <f t="shared" si="12"/>
        <v>0</v>
      </c>
      <c r="AA95" s="177">
        <f t="shared" si="12"/>
        <v>0</v>
      </c>
      <c r="AB95" s="178">
        <f t="shared" si="12"/>
        <v>0</v>
      </c>
      <c r="AC95" s="177">
        <f t="shared" si="12"/>
        <v>2</v>
      </c>
      <c r="AD95" s="178">
        <f t="shared" si="12"/>
        <v>152.68</v>
      </c>
      <c r="AE95" s="177">
        <f t="shared" si="12"/>
        <v>0</v>
      </c>
      <c r="AF95" s="178">
        <f t="shared" si="12"/>
        <v>0</v>
      </c>
      <c r="AG95" s="177">
        <f t="shared" si="12"/>
        <v>0</v>
      </c>
      <c r="AH95" s="178">
        <f t="shared" si="12"/>
        <v>0</v>
      </c>
      <c r="AI95" s="177">
        <f t="shared" si="12"/>
        <v>0</v>
      </c>
      <c r="AJ95" s="178">
        <f t="shared" si="12"/>
        <v>0</v>
      </c>
      <c r="AK95" s="177">
        <f t="shared" si="12"/>
        <v>0</v>
      </c>
      <c r="AL95" s="178">
        <f t="shared" si="12"/>
        <v>0</v>
      </c>
      <c r="AM95" s="177">
        <f t="shared" si="12"/>
        <v>0</v>
      </c>
      <c r="AN95" s="178">
        <f t="shared" si="12"/>
        <v>0</v>
      </c>
      <c r="AO95" s="177">
        <f t="shared" si="12"/>
        <v>0</v>
      </c>
      <c r="AP95" s="178">
        <f t="shared" si="12"/>
        <v>0</v>
      </c>
      <c r="AQ95" s="177">
        <f t="shared" si="12"/>
        <v>0</v>
      </c>
      <c r="AR95" s="178">
        <f t="shared" si="12"/>
        <v>0</v>
      </c>
      <c r="AS95" s="177">
        <f t="shared" si="12"/>
        <v>0</v>
      </c>
      <c r="AT95" s="178">
        <f t="shared" si="12"/>
        <v>0</v>
      </c>
      <c r="AU95" s="177">
        <f t="shared" si="12"/>
        <v>0</v>
      </c>
      <c r="AV95" s="178">
        <f t="shared" si="12"/>
        <v>0</v>
      </c>
      <c r="AW95" s="177">
        <f t="shared" si="12"/>
        <v>0</v>
      </c>
      <c r="AX95" s="178">
        <f t="shared" si="12"/>
        <v>0</v>
      </c>
      <c r="AY95" s="177">
        <f t="shared" si="12"/>
        <v>0</v>
      </c>
      <c r="AZ95" s="178">
        <f t="shared" si="12"/>
        <v>0</v>
      </c>
      <c r="BA95" s="177">
        <f t="shared" si="12"/>
        <v>0</v>
      </c>
      <c r="BB95" s="178">
        <f t="shared" si="12"/>
        <v>0</v>
      </c>
      <c r="BC95" s="177">
        <f t="shared" si="12"/>
        <v>0</v>
      </c>
      <c r="BD95" s="178">
        <f t="shared" si="12"/>
        <v>0</v>
      </c>
      <c r="BE95" s="177">
        <f t="shared" si="12"/>
        <v>3</v>
      </c>
      <c r="BF95" s="178">
        <f t="shared" si="12"/>
        <v>206.25</v>
      </c>
      <c r="BG95" s="177">
        <f t="shared" si="12"/>
        <v>0</v>
      </c>
      <c r="BH95" s="178">
        <f t="shared" si="12"/>
        <v>0</v>
      </c>
      <c r="BI95" s="177">
        <f t="shared" si="12"/>
        <v>0</v>
      </c>
      <c r="BJ95" s="178">
        <f t="shared" si="12"/>
        <v>0</v>
      </c>
      <c r="BK95" s="177">
        <f t="shared" si="12"/>
        <v>0</v>
      </c>
      <c r="BL95" s="178">
        <f t="shared" si="12"/>
        <v>0</v>
      </c>
    </row>
    <row r="96" spans="1:64" ht="15" thickBot="1" x14ac:dyDescent="0.25">
      <c r="A96" s="155">
        <f>ROW()</f>
        <v>96</v>
      </c>
      <c r="C96" s="170"/>
      <c r="E96" s="170"/>
      <c r="G96" s="170"/>
      <c r="I96" s="170"/>
      <c r="K96" s="170"/>
      <c r="M96" s="170"/>
      <c r="O96" s="170"/>
      <c r="Q96" s="170"/>
      <c r="S96" s="170"/>
      <c r="U96" s="170"/>
      <c r="W96" s="170"/>
      <c r="Y96" s="170"/>
      <c r="AA96" s="170"/>
      <c r="AC96" s="170"/>
      <c r="AE96" s="170"/>
      <c r="AG96" s="170"/>
      <c r="AI96" s="170"/>
      <c r="AK96" s="170"/>
      <c r="AM96" s="170"/>
      <c r="AO96" s="170"/>
      <c r="AQ96" s="170"/>
      <c r="AS96" s="170"/>
      <c r="AU96" s="170"/>
      <c r="AW96" s="170"/>
      <c r="AY96" s="170"/>
      <c r="BA96" s="170"/>
      <c r="BC96" s="170"/>
      <c r="BE96" s="170"/>
      <c r="BG96" s="170"/>
      <c r="BI96" s="170"/>
      <c r="BK96" s="170"/>
    </row>
    <row r="97" spans="1:64" ht="15" thickBot="1" x14ac:dyDescent="0.25">
      <c r="A97" s="155">
        <f>ROW()</f>
        <v>97</v>
      </c>
      <c r="B97" s="184" t="s">
        <v>494</v>
      </c>
      <c r="C97" s="1315" t="s">
        <v>15</v>
      </c>
      <c r="D97" s="1316"/>
      <c r="E97" s="1315" t="s">
        <v>15</v>
      </c>
      <c r="F97" s="1316"/>
      <c r="G97" s="1315" t="s">
        <v>15</v>
      </c>
      <c r="H97" s="1316"/>
      <c r="I97" s="1315" t="s">
        <v>15</v>
      </c>
      <c r="J97" s="1316"/>
      <c r="K97" s="1315" t="s">
        <v>15</v>
      </c>
      <c r="L97" s="1316"/>
      <c r="M97" s="1315" t="s">
        <v>15</v>
      </c>
      <c r="N97" s="1316"/>
      <c r="O97" s="1315" t="s">
        <v>15</v>
      </c>
      <c r="P97" s="1316"/>
      <c r="Q97" s="1315" t="s">
        <v>15</v>
      </c>
      <c r="R97" s="1316"/>
      <c r="S97" s="1315" t="s">
        <v>15</v>
      </c>
      <c r="T97" s="1316"/>
      <c r="U97" s="1315" t="s">
        <v>15</v>
      </c>
      <c r="V97" s="1316"/>
      <c r="W97" s="1315" t="s">
        <v>15</v>
      </c>
      <c r="X97" s="1316"/>
      <c r="Y97" s="1315" t="s">
        <v>15</v>
      </c>
      <c r="Z97" s="1316"/>
      <c r="AA97" s="1315" t="s">
        <v>15</v>
      </c>
      <c r="AB97" s="1316"/>
      <c r="AC97" s="1315" t="s">
        <v>15</v>
      </c>
      <c r="AD97" s="1316"/>
      <c r="AE97" s="1315" t="s">
        <v>15</v>
      </c>
      <c r="AF97" s="1316"/>
      <c r="AG97" s="1315" t="s">
        <v>15</v>
      </c>
      <c r="AH97" s="1316"/>
      <c r="AI97" s="1315" t="s">
        <v>15</v>
      </c>
      <c r="AJ97" s="1316"/>
      <c r="AK97" s="1315" t="s">
        <v>15</v>
      </c>
      <c r="AL97" s="1316"/>
      <c r="AM97" s="1315" t="s">
        <v>15</v>
      </c>
      <c r="AN97" s="1316"/>
      <c r="AO97" s="1315" t="s">
        <v>15</v>
      </c>
      <c r="AP97" s="1316"/>
      <c r="AQ97" s="1315" t="s">
        <v>15</v>
      </c>
      <c r="AR97" s="1316"/>
      <c r="AS97" s="1315" t="s">
        <v>15</v>
      </c>
      <c r="AT97" s="1316"/>
      <c r="AU97" s="1315" t="s">
        <v>15</v>
      </c>
      <c r="AV97" s="1316"/>
      <c r="AW97" s="1315" t="s">
        <v>15</v>
      </c>
      <c r="AX97" s="1316"/>
      <c r="AY97" s="1315" t="s">
        <v>15</v>
      </c>
      <c r="AZ97" s="1316"/>
      <c r="BA97" s="1315" t="s">
        <v>15</v>
      </c>
      <c r="BB97" s="1316"/>
      <c r="BC97" s="1315" t="s">
        <v>15</v>
      </c>
      <c r="BD97" s="1316"/>
      <c r="BE97" s="1315" t="s">
        <v>15</v>
      </c>
      <c r="BF97" s="1316"/>
      <c r="BG97" s="1315" t="s">
        <v>15</v>
      </c>
      <c r="BH97" s="1316"/>
      <c r="BI97" s="1315" t="s">
        <v>15</v>
      </c>
      <c r="BJ97" s="1316"/>
      <c r="BK97" s="1315" t="s">
        <v>15</v>
      </c>
      <c r="BL97" s="1316"/>
    </row>
    <row r="98" spans="1:64" x14ac:dyDescent="0.2">
      <c r="A98" s="155">
        <f>ROW()</f>
        <v>98</v>
      </c>
      <c r="B98" s="179" t="s">
        <v>480</v>
      </c>
      <c r="C98" s="172">
        <v>3</v>
      </c>
      <c r="D98" s="173">
        <v>137.61000000000001</v>
      </c>
      <c r="E98" s="172">
        <v>2</v>
      </c>
      <c r="F98" s="173">
        <v>68.87</v>
      </c>
      <c r="G98" s="172">
        <v>3</v>
      </c>
      <c r="H98" s="173">
        <v>226.18</v>
      </c>
      <c r="I98" s="172">
        <v>3</v>
      </c>
      <c r="J98" s="173">
        <v>169.58</v>
      </c>
      <c r="K98" s="172">
        <v>5</v>
      </c>
      <c r="L98" s="173">
        <v>246.91</v>
      </c>
      <c r="M98" s="172">
        <v>1</v>
      </c>
      <c r="N98" s="173">
        <v>54.55</v>
      </c>
      <c r="O98" s="172">
        <v>0</v>
      </c>
      <c r="P98" s="173">
        <v>0</v>
      </c>
      <c r="Q98" s="172">
        <v>2</v>
      </c>
      <c r="R98" s="173">
        <v>118.95</v>
      </c>
      <c r="S98" s="172">
        <v>4</v>
      </c>
      <c r="T98" s="173">
        <v>182.63</v>
      </c>
      <c r="U98" s="172">
        <v>3</v>
      </c>
      <c r="V98" s="173">
        <v>135.16</v>
      </c>
      <c r="W98" s="172">
        <v>0</v>
      </c>
      <c r="X98" s="173">
        <v>0</v>
      </c>
      <c r="Y98" s="172">
        <v>3</v>
      </c>
      <c r="Z98" s="173">
        <v>117.81</v>
      </c>
      <c r="AA98" s="172">
        <v>3</v>
      </c>
      <c r="AB98" s="173">
        <v>168.92</v>
      </c>
      <c r="AC98" s="172">
        <v>6</v>
      </c>
      <c r="AD98" s="173">
        <v>462.37</v>
      </c>
      <c r="AE98" s="172">
        <v>0</v>
      </c>
      <c r="AF98" s="173">
        <v>0</v>
      </c>
      <c r="AG98" s="172">
        <v>0</v>
      </c>
      <c r="AH98" s="173">
        <v>0</v>
      </c>
      <c r="AI98" s="172">
        <v>0</v>
      </c>
      <c r="AJ98" s="173">
        <v>0</v>
      </c>
      <c r="AK98" s="172">
        <v>0</v>
      </c>
      <c r="AL98" s="173">
        <v>0</v>
      </c>
      <c r="AM98" s="172">
        <v>0</v>
      </c>
      <c r="AN98" s="173">
        <v>0</v>
      </c>
      <c r="AO98" s="172">
        <v>4</v>
      </c>
      <c r="AP98" s="173">
        <v>177.92</v>
      </c>
      <c r="AQ98" s="172">
        <v>3</v>
      </c>
      <c r="AR98" s="173">
        <v>122.86</v>
      </c>
      <c r="AS98" s="172">
        <v>0</v>
      </c>
      <c r="AT98" s="173">
        <v>0</v>
      </c>
      <c r="AU98" s="172">
        <v>0</v>
      </c>
      <c r="AV98" s="173">
        <v>0</v>
      </c>
      <c r="AW98" s="172">
        <v>0</v>
      </c>
      <c r="AX98" s="173">
        <v>0</v>
      </c>
      <c r="AY98" s="172">
        <v>0</v>
      </c>
      <c r="AZ98" s="173">
        <v>0</v>
      </c>
      <c r="BA98" s="172">
        <v>0</v>
      </c>
      <c r="BB98" s="173">
        <v>0</v>
      </c>
      <c r="BC98" s="172">
        <v>0</v>
      </c>
      <c r="BD98" s="173">
        <v>0</v>
      </c>
      <c r="BE98" s="172">
        <v>0</v>
      </c>
      <c r="BF98" s="173">
        <v>0</v>
      </c>
      <c r="BG98" s="172">
        <v>0</v>
      </c>
      <c r="BH98" s="173">
        <v>0</v>
      </c>
      <c r="BI98" s="172">
        <v>0</v>
      </c>
      <c r="BJ98" s="173">
        <v>0</v>
      </c>
      <c r="BK98" s="172">
        <v>0</v>
      </c>
      <c r="BL98" s="173">
        <v>0</v>
      </c>
    </row>
    <row r="99" spans="1:64" x14ac:dyDescent="0.2">
      <c r="A99" s="155">
        <f>ROW()</f>
        <v>99</v>
      </c>
      <c r="B99" s="185" t="s">
        <v>481</v>
      </c>
      <c r="C99" s="186">
        <v>3</v>
      </c>
      <c r="D99" s="187">
        <v>169.83</v>
      </c>
      <c r="E99" s="186">
        <v>0</v>
      </c>
      <c r="F99" s="187">
        <v>0</v>
      </c>
      <c r="G99" s="186">
        <v>1</v>
      </c>
      <c r="H99" s="187">
        <v>66.94</v>
      </c>
      <c r="I99" s="186">
        <v>2</v>
      </c>
      <c r="J99" s="187">
        <v>103.8</v>
      </c>
      <c r="K99" s="186">
        <v>1</v>
      </c>
      <c r="L99" s="187">
        <v>54.74</v>
      </c>
      <c r="M99" s="186">
        <v>0</v>
      </c>
      <c r="N99" s="187">
        <v>0</v>
      </c>
      <c r="O99" s="186">
        <v>0</v>
      </c>
      <c r="P99" s="187">
        <v>0</v>
      </c>
      <c r="Q99" s="186">
        <v>0</v>
      </c>
      <c r="R99" s="187">
        <v>0</v>
      </c>
      <c r="S99" s="186">
        <v>2</v>
      </c>
      <c r="T99" s="187">
        <v>115.8</v>
      </c>
      <c r="U99" s="186">
        <v>1</v>
      </c>
      <c r="V99" s="187">
        <v>149.07</v>
      </c>
      <c r="W99" s="186">
        <v>1</v>
      </c>
      <c r="X99" s="187">
        <v>96.38</v>
      </c>
      <c r="Y99" s="186">
        <v>0</v>
      </c>
      <c r="Z99" s="187">
        <v>0</v>
      </c>
      <c r="AA99" s="186">
        <v>2</v>
      </c>
      <c r="AB99" s="187">
        <v>99.12</v>
      </c>
      <c r="AC99" s="186">
        <v>0</v>
      </c>
      <c r="AD99" s="187">
        <v>0</v>
      </c>
      <c r="AE99" s="186">
        <v>0</v>
      </c>
      <c r="AF99" s="187">
        <v>0</v>
      </c>
      <c r="AG99" s="186">
        <v>0</v>
      </c>
      <c r="AH99" s="187">
        <v>0</v>
      </c>
      <c r="AI99" s="186">
        <v>0</v>
      </c>
      <c r="AJ99" s="187">
        <v>0</v>
      </c>
      <c r="AK99" s="186">
        <v>0</v>
      </c>
      <c r="AL99" s="187">
        <v>0</v>
      </c>
      <c r="AM99" s="186">
        <v>0</v>
      </c>
      <c r="AN99" s="187">
        <v>0</v>
      </c>
      <c r="AO99" s="186">
        <v>1</v>
      </c>
      <c r="AP99" s="187">
        <v>37.090000000000003</v>
      </c>
      <c r="AQ99" s="186">
        <v>0</v>
      </c>
      <c r="AR99" s="187">
        <v>0</v>
      </c>
      <c r="AS99" s="186">
        <v>0</v>
      </c>
      <c r="AT99" s="187">
        <v>0</v>
      </c>
      <c r="AU99" s="186">
        <v>0</v>
      </c>
      <c r="AV99" s="187">
        <v>0</v>
      </c>
      <c r="AW99" s="186">
        <v>0</v>
      </c>
      <c r="AX99" s="187">
        <v>0</v>
      </c>
      <c r="AY99" s="186">
        <v>0</v>
      </c>
      <c r="AZ99" s="187">
        <v>0</v>
      </c>
      <c r="BA99" s="186">
        <v>0</v>
      </c>
      <c r="BB99" s="187">
        <v>0</v>
      </c>
      <c r="BC99" s="186">
        <v>0</v>
      </c>
      <c r="BD99" s="187">
        <v>0</v>
      </c>
      <c r="BE99" s="186">
        <v>0</v>
      </c>
      <c r="BF99" s="187">
        <v>0</v>
      </c>
      <c r="BG99" s="186">
        <v>0</v>
      </c>
      <c r="BH99" s="187">
        <v>0</v>
      </c>
      <c r="BI99" s="186">
        <v>0</v>
      </c>
      <c r="BJ99" s="187">
        <v>0</v>
      </c>
      <c r="BK99" s="186">
        <v>0</v>
      </c>
      <c r="BL99" s="187">
        <v>0</v>
      </c>
    </row>
    <row r="100" spans="1:64" x14ac:dyDescent="0.2">
      <c r="A100" s="155">
        <f>ROW()</f>
        <v>100</v>
      </c>
      <c r="B100" s="180" t="s">
        <v>482</v>
      </c>
      <c r="C100" s="181">
        <v>0</v>
      </c>
      <c r="D100" s="182">
        <v>0</v>
      </c>
      <c r="E100" s="181">
        <v>0</v>
      </c>
      <c r="F100" s="182">
        <v>0</v>
      </c>
      <c r="G100" s="181">
        <v>0</v>
      </c>
      <c r="H100" s="182">
        <v>0</v>
      </c>
      <c r="I100" s="181">
        <v>0</v>
      </c>
      <c r="J100" s="182">
        <v>0</v>
      </c>
      <c r="K100" s="181">
        <v>0</v>
      </c>
      <c r="L100" s="182">
        <v>0</v>
      </c>
      <c r="M100" s="181">
        <v>0</v>
      </c>
      <c r="N100" s="182">
        <v>0</v>
      </c>
      <c r="O100" s="181">
        <v>0</v>
      </c>
      <c r="P100" s="182">
        <v>0</v>
      </c>
      <c r="Q100" s="181">
        <v>1</v>
      </c>
      <c r="R100" s="182">
        <v>52.46</v>
      </c>
      <c r="S100" s="181">
        <v>0</v>
      </c>
      <c r="T100" s="182">
        <v>0</v>
      </c>
      <c r="U100" s="181">
        <v>0</v>
      </c>
      <c r="V100" s="182">
        <v>0</v>
      </c>
      <c r="W100" s="181">
        <v>0</v>
      </c>
      <c r="X100" s="182">
        <v>0</v>
      </c>
      <c r="Y100" s="181">
        <v>0</v>
      </c>
      <c r="Z100" s="182">
        <v>0</v>
      </c>
      <c r="AA100" s="181">
        <v>1</v>
      </c>
      <c r="AB100" s="182">
        <v>88.31</v>
      </c>
      <c r="AC100" s="181">
        <v>1</v>
      </c>
      <c r="AD100" s="182">
        <v>55.1</v>
      </c>
      <c r="AE100" s="181">
        <v>0</v>
      </c>
      <c r="AF100" s="182">
        <v>0</v>
      </c>
      <c r="AG100" s="181">
        <v>0</v>
      </c>
      <c r="AH100" s="182">
        <v>0</v>
      </c>
      <c r="AI100" s="181">
        <v>0</v>
      </c>
      <c r="AJ100" s="182">
        <v>0</v>
      </c>
      <c r="AK100" s="181">
        <v>0</v>
      </c>
      <c r="AL100" s="182">
        <v>0</v>
      </c>
      <c r="AM100" s="181">
        <v>0</v>
      </c>
      <c r="AN100" s="182">
        <v>0</v>
      </c>
      <c r="AO100" s="181">
        <v>0</v>
      </c>
      <c r="AP100" s="182">
        <v>0</v>
      </c>
      <c r="AQ100" s="181">
        <v>0</v>
      </c>
      <c r="AR100" s="182">
        <v>0</v>
      </c>
      <c r="AS100" s="181">
        <v>0</v>
      </c>
      <c r="AT100" s="182">
        <v>0</v>
      </c>
      <c r="AU100" s="181">
        <v>0</v>
      </c>
      <c r="AV100" s="182">
        <v>0</v>
      </c>
      <c r="AW100" s="181">
        <v>0</v>
      </c>
      <c r="AX100" s="182">
        <v>0</v>
      </c>
      <c r="AY100" s="181">
        <v>0</v>
      </c>
      <c r="AZ100" s="182">
        <v>0</v>
      </c>
      <c r="BA100" s="181">
        <v>0</v>
      </c>
      <c r="BB100" s="182">
        <v>0</v>
      </c>
      <c r="BC100" s="181">
        <v>0</v>
      </c>
      <c r="BD100" s="182">
        <v>0</v>
      </c>
      <c r="BE100" s="181">
        <v>0</v>
      </c>
      <c r="BF100" s="182">
        <v>0</v>
      </c>
      <c r="BG100" s="181">
        <v>0</v>
      </c>
      <c r="BH100" s="182">
        <v>0</v>
      </c>
      <c r="BI100" s="181">
        <v>0</v>
      </c>
      <c r="BJ100" s="182">
        <v>0</v>
      </c>
      <c r="BK100" s="181">
        <v>0</v>
      </c>
      <c r="BL100" s="182">
        <v>0</v>
      </c>
    </row>
    <row r="101" spans="1:64" x14ac:dyDescent="0.2">
      <c r="A101" s="155">
        <f>ROW()</f>
        <v>101</v>
      </c>
      <c r="B101" s="180" t="s">
        <v>483</v>
      </c>
      <c r="C101" s="181">
        <v>0</v>
      </c>
      <c r="D101" s="182">
        <v>0</v>
      </c>
      <c r="E101" s="181">
        <v>0</v>
      </c>
      <c r="F101" s="182">
        <v>0</v>
      </c>
      <c r="G101" s="181">
        <v>2</v>
      </c>
      <c r="H101" s="182">
        <v>58.07</v>
      </c>
      <c r="I101" s="181">
        <v>2</v>
      </c>
      <c r="J101" s="182">
        <v>76.290000000000006</v>
      </c>
      <c r="K101" s="181">
        <v>2</v>
      </c>
      <c r="L101" s="182">
        <v>56.72</v>
      </c>
      <c r="M101" s="181">
        <v>2</v>
      </c>
      <c r="N101" s="182">
        <v>153.59</v>
      </c>
      <c r="O101" s="181">
        <v>0</v>
      </c>
      <c r="P101" s="182">
        <v>0</v>
      </c>
      <c r="Q101" s="181">
        <v>1</v>
      </c>
      <c r="R101" s="182">
        <v>29.11</v>
      </c>
      <c r="S101" s="181">
        <v>2</v>
      </c>
      <c r="T101" s="182">
        <v>339.96</v>
      </c>
      <c r="U101" s="181">
        <v>1</v>
      </c>
      <c r="V101" s="182">
        <v>185.82</v>
      </c>
      <c r="W101" s="181">
        <v>0</v>
      </c>
      <c r="X101" s="182">
        <v>0</v>
      </c>
      <c r="Y101" s="181">
        <v>2</v>
      </c>
      <c r="Z101" s="182">
        <v>80.83</v>
      </c>
      <c r="AA101" s="181">
        <v>2</v>
      </c>
      <c r="AB101" s="182">
        <v>108.45</v>
      </c>
      <c r="AC101" s="181">
        <v>0</v>
      </c>
      <c r="AD101" s="182">
        <v>0</v>
      </c>
      <c r="AE101" s="181">
        <v>0</v>
      </c>
      <c r="AF101" s="182">
        <v>0</v>
      </c>
      <c r="AG101" s="181">
        <v>0</v>
      </c>
      <c r="AH101" s="182">
        <v>0</v>
      </c>
      <c r="AI101" s="181">
        <v>0</v>
      </c>
      <c r="AJ101" s="182">
        <v>0</v>
      </c>
      <c r="AK101" s="181">
        <v>0</v>
      </c>
      <c r="AL101" s="182">
        <v>0</v>
      </c>
      <c r="AM101" s="181">
        <v>0</v>
      </c>
      <c r="AN101" s="182">
        <v>0</v>
      </c>
      <c r="AO101" s="181">
        <v>1</v>
      </c>
      <c r="AP101" s="182">
        <v>52.46</v>
      </c>
      <c r="AQ101" s="181">
        <v>1</v>
      </c>
      <c r="AR101" s="182">
        <v>34.74</v>
      </c>
      <c r="AS101" s="181">
        <v>0</v>
      </c>
      <c r="AT101" s="182">
        <v>0</v>
      </c>
      <c r="AU101" s="181">
        <v>0</v>
      </c>
      <c r="AV101" s="182">
        <v>0</v>
      </c>
      <c r="AW101" s="181">
        <v>0</v>
      </c>
      <c r="AX101" s="182">
        <v>0</v>
      </c>
      <c r="AY101" s="181">
        <v>0</v>
      </c>
      <c r="AZ101" s="182">
        <v>0</v>
      </c>
      <c r="BA101" s="181">
        <v>0</v>
      </c>
      <c r="BB101" s="182">
        <v>0</v>
      </c>
      <c r="BC101" s="181">
        <v>0</v>
      </c>
      <c r="BD101" s="182">
        <v>0</v>
      </c>
      <c r="BE101" s="181">
        <v>0</v>
      </c>
      <c r="BF101" s="182">
        <v>0</v>
      </c>
      <c r="BG101" s="181">
        <v>0</v>
      </c>
      <c r="BH101" s="182">
        <v>0</v>
      </c>
      <c r="BI101" s="181">
        <v>0</v>
      </c>
      <c r="BJ101" s="182">
        <v>0</v>
      </c>
      <c r="BK101" s="181">
        <v>0</v>
      </c>
      <c r="BL101" s="182">
        <v>0</v>
      </c>
    </row>
    <row r="102" spans="1:64" ht="15" thickBot="1" x14ac:dyDescent="0.25">
      <c r="A102" s="155">
        <f>ROW()</f>
        <v>102</v>
      </c>
      <c r="B102" s="188" t="s">
        <v>484</v>
      </c>
      <c r="C102" s="175">
        <v>0</v>
      </c>
      <c r="D102" s="176">
        <v>0</v>
      </c>
      <c r="E102" s="175">
        <v>0</v>
      </c>
      <c r="F102" s="176">
        <v>0</v>
      </c>
      <c r="G102" s="175">
        <v>0</v>
      </c>
      <c r="H102" s="176">
        <v>0</v>
      </c>
      <c r="I102" s="175">
        <v>0</v>
      </c>
      <c r="J102" s="176">
        <v>0</v>
      </c>
      <c r="K102" s="175">
        <v>0</v>
      </c>
      <c r="L102" s="176">
        <v>0</v>
      </c>
      <c r="M102" s="175">
        <v>0</v>
      </c>
      <c r="N102" s="176">
        <v>0</v>
      </c>
      <c r="O102" s="175">
        <v>0</v>
      </c>
      <c r="P102" s="176">
        <v>0</v>
      </c>
      <c r="Q102" s="175">
        <v>0</v>
      </c>
      <c r="R102" s="176">
        <v>0</v>
      </c>
      <c r="S102" s="175">
        <v>0</v>
      </c>
      <c r="T102" s="176">
        <v>0</v>
      </c>
      <c r="U102" s="175">
        <v>0</v>
      </c>
      <c r="V102" s="176">
        <v>0</v>
      </c>
      <c r="W102" s="175">
        <v>0</v>
      </c>
      <c r="X102" s="176">
        <v>0</v>
      </c>
      <c r="Y102" s="175">
        <v>0</v>
      </c>
      <c r="Z102" s="176">
        <v>0</v>
      </c>
      <c r="AA102" s="175">
        <v>0</v>
      </c>
      <c r="AB102" s="176">
        <v>0</v>
      </c>
      <c r="AC102" s="175">
        <v>0</v>
      </c>
      <c r="AD102" s="176">
        <v>0</v>
      </c>
      <c r="AE102" s="175">
        <v>0</v>
      </c>
      <c r="AF102" s="176">
        <v>0</v>
      </c>
      <c r="AG102" s="175">
        <v>0</v>
      </c>
      <c r="AH102" s="176">
        <v>0</v>
      </c>
      <c r="AI102" s="175">
        <v>0</v>
      </c>
      <c r="AJ102" s="176">
        <v>0</v>
      </c>
      <c r="AK102" s="175">
        <v>0</v>
      </c>
      <c r="AL102" s="176">
        <v>0</v>
      </c>
      <c r="AM102" s="175">
        <v>0</v>
      </c>
      <c r="AN102" s="176">
        <v>0</v>
      </c>
      <c r="AO102" s="175">
        <v>0</v>
      </c>
      <c r="AP102" s="176">
        <v>0</v>
      </c>
      <c r="AQ102" s="175">
        <v>0</v>
      </c>
      <c r="AR102" s="176">
        <v>0</v>
      </c>
      <c r="AS102" s="175">
        <v>0</v>
      </c>
      <c r="AT102" s="176">
        <v>0</v>
      </c>
      <c r="AU102" s="175">
        <v>0</v>
      </c>
      <c r="AV102" s="176">
        <v>0</v>
      </c>
      <c r="AW102" s="175">
        <v>0</v>
      </c>
      <c r="AX102" s="176">
        <v>0</v>
      </c>
      <c r="AY102" s="175">
        <v>0</v>
      </c>
      <c r="AZ102" s="176">
        <v>0</v>
      </c>
      <c r="BA102" s="175">
        <v>0</v>
      </c>
      <c r="BB102" s="176">
        <v>0</v>
      </c>
      <c r="BC102" s="175">
        <v>0</v>
      </c>
      <c r="BD102" s="176">
        <v>0</v>
      </c>
      <c r="BE102" s="175">
        <v>0</v>
      </c>
      <c r="BF102" s="176">
        <v>0</v>
      </c>
      <c r="BG102" s="175">
        <v>0</v>
      </c>
      <c r="BH102" s="176">
        <v>0</v>
      </c>
      <c r="BI102" s="175">
        <v>0</v>
      </c>
      <c r="BJ102" s="176">
        <v>0</v>
      </c>
      <c r="BK102" s="175">
        <v>0</v>
      </c>
      <c r="BL102" s="176">
        <v>0</v>
      </c>
    </row>
    <row r="103" spans="1:64" ht="15" thickBot="1" x14ac:dyDescent="0.25">
      <c r="A103" s="155">
        <f>ROW()</f>
        <v>103</v>
      </c>
      <c r="B103" s="169" t="s">
        <v>222</v>
      </c>
      <c r="C103" s="177">
        <f t="shared" ref="C103:BL103" si="13">SUM(C98:C102)</f>
        <v>6</v>
      </c>
      <c r="D103" s="178">
        <f t="shared" si="13"/>
        <v>307.44000000000005</v>
      </c>
      <c r="E103" s="177">
        <f t="shared" si="13"/>
        <v>2</v>
      </c>
      <c r="F103" s="178">
        <f t="shared" si="13"/>
        <v>68.87</v>
      </c>
      <c r="G103" s="177">
        <f t="shared" si="13"/>
        <v>6</v>
      </c>
      <c r="H103" s="178">
        <f t="shared" si="13"/>
        <v>351.19</v>
      </c>
      <c r="I103" s="177">
        <f t="shared" si="13"/>
        <v>7</v>
      </c>
      <c r="J103" s="178">
        <f t="shared" si="13"/>
        <v>349.67</v>
      </c>
      <c r="K103" s="177">
        <f t="shared" si="13"/>
        <v>8</v>
      </c>
      <c r="L103" s="178">
        <f t="shared" si="13"/>
        <v>358.37</v>
      </c>
      <c r="M103" s="177">
        <f t="shared" si="13"/>
        <v>3</v>
      </c>
      <c r="N103" s="178">
        <f t="shared" si="13"/>
        <v>208.14</v>
      </c>
      <c r="O103" s="177">
        <f t="shared" si="13"/>
        <v>0</v>
      </c>
      <c r="P103" s="178">
        <f t="shared" si="13"/>
        <v>0</v>
      </c>
      <c r="Q103" s="177">
        <f t="shared" si="13"/>
        <v>4</v>
      </c>
      <c r="R103" s="178">
        <f t="shared" si="13"/>
        <v>200.51999999999998</v>
      </c>
      <c r="S103" s="177">
        <f t="shared" si="13"/>
        <v>8</v>
      </c>
      <c r="T103" s="178">
        <f t="shared" si="13"/>
        <v>638.39</v>
      </c>
      <c r="U103" s="177">
        <f t="shared" si="13"/>
        <v>5</v>
      </c>
      <c r="V103" s="178">
        <f t="shared" si="13"/>
        <v>470.05</v>
      </c>
      <c r="W103" s="177">
        <f t="shared" si="13"/>
        <v>1</v>
      </c>
      <c r="X103" s="178">
        <f t="shared" si="13"/>
        <v>96.38</v>
      </c>
      <c r="Y103" s="177">
        <f t="shared" si="13"/>
        <v>5</v>
      </c>
      <c r="Z103" s="178">
        <f t="shared" si="13"/>
        <v>198.64</v>
      </c>
      <c r="AA103" s="177">
        <f t="shared" si="13"/>
        <v>8</v>
      </c>
      <c r="AB103" s="178">
        <f t="shared" si="13"/>
        <v>464.79999999999995</v>
      </c>
      <c r="AC103" s="177">
        <f t="shared" si="13"/>
        <v>7</v>
      </c>
      <c r="AD103" s="178">
        <f t="shared" si="13"/>
        <v>517.47</v>
      </c>
      <c r="AE103" s="177">
        <f t="shared" si="13"/>
        <v>0</v>
      </c>
      <c r="AF103" s="178">
        <f t="shared" si="13"/>
        <v>0</v>
      </c>
      <c r="AG103" s="177">
        <f t="shared" si="13"/>
        <v>0</v>
      </c>
      <c r="AH103" s="178">
        <f t="shared" si="13"/>
        <v>0</v>
      </c>
      <c r="AI103" s="177">
        <f t="shared" si="13"/>
        <v>0</v>
      </c>
      <c r="AJ103" s="178">
        <f t="shared" si="13"/>
        <v>0</v>
      </c>
      <c r="AK103" s="177">
        <f t="shared" si="13"/>
        <v>0</v>
      </c>
      <c r="AL103" s="178">
        <f t="shared" si="13"/>
        <v>0</v>
      </c>
      <c r="AM103" s="177">
        <f t="shared" si="13"/>
        <v>0</v>
      </c>
      <c r="AN103" s="178">
        <f t="shared" si="13"/>
        <v>0</v>
      </c>
      <c r="AO103" s="177">
        <f t="shared" si="13"/>
        <v>6</v>
      </c>
      <c r="AP103" s="178">
        <f t="shared" si="13"/>
        <v>267.46999999999997</v>
      </c>
      <c r="AQ103" s="177">
        <f t="shared" si="13"/>
        <v>4</v>
      </c>
      <c r="AR103" s="178">
        <f t="shared" si="13"/>
        <v>157.6</v>
      </c>
      <c r="AS103" s="177">
        <f t="shared" si="13"/>
        <v>0</v>
      </c>
      <c r="AT103" s="178">
        <f t="shared" si="13"/>
        <v>0</v>
      </c>
      <c r="AU103" s="177">
        <f t="shared" si="13"/>
        <v>0</v>
      </c>
      <c r="AV103" s="178">
        <f t="shared" si="13"/>
        <v>0</v>
      </c>
      <c r="AW103" s="177">
        <f t="shared" si="13"/>
        <v>0</v>
      </c>
      <c r="AX103" s="178">
        <f t="shared" si="13"/>
        <v>0</v>
      </c>
      <c r="AY103" s="177">
        <f t="shared" si="13"/>
        <v>0</v>
      </c>
      <c r="AZ103" s="178">
        <f t="shared" si="13"/>
        <v>0</v>
      </c>
      <c r="BA103" s="177">
        <f t="shared" si="13"/>
        <v>0</v>
      </c>
      <c r="BB103" s="178">
        <f t="shared" si="13"/>
        <v>0</v>
      </c>
      <c r="BC103" s="177">
        <f t="shared" si="13"/>
        <v>0</v>
      </c>
      <c r="BD103" s="178">
        <f t="shared" si="13"/>
        <v>0</v>
      </c>
      <c r="BE103" s="177">
        <f t="shared" si="13"/>
        <v>0</v>
      </c>
      <c r="BF103" s="178">
        <f t="shared" si="13"/>
        <v>0</v>
      </c>
      <c r="BG103" s="177">
        <f t="shared" si="13"/>
        <v>0</v>
      </c>
      <c r="BH103" s="178">
        <f t="shared" si="13"/>
        <v>0</v>
      </c>
      <c r="BI103" s="177">
        <f t="shared" si="13"/>
        <v>0</v>
      </c>
      <c r="BJ103" s="178">
        <f t="shared" si="13"/>
        <v>0</v>
      </c>
      <c r="BK103" s="177">
        <f t="shared" si="13"/>
        <v>0</v>
      </c>
      <c r="BL103" s="178">
        <f t="shared" si="13"/>
        <v>0</v>
      </c>
    </row>
    <row r="104" spans="1:64" ht="15" thickBot="1" x14ac:dyDescent="0.25">
      <c r="A104" s="155">
        <f>ROW()</f>
        <v>104</v>
      </c>
      <c r="C104" s="170"/>
      <c r="E104" s="170"/>
      <c r="G104" s="170"/>
      <c r="I104" s="170"/>
      <c r="K104" s="170"/>
      <c r="M104" s="170"/>
      <c r="O104" s="170"/>
      <c r="Q104" s="170"/>
      <c r="S104" s="170"/>
      <c r="U104" s="170"/>
      <c r="W104" s="170"/>
      <c r="Y104" s="170"/>
      <c r="AA104" s="170"/>
      <c r="AC104" s="170"/>
      <c r="AE104" s="170"/>
      <c r="AG104" s="170"/>
      <c r="AI104" s="170"/>
      <c r="AK104" s="170"/>
      <c r="AM104" s="170"/>
      <c r="AO104" s="170"/>
      <c r="AQ104" s="170"/>
      <c r="AS104" s="170"/>
      <c r="AU104" s="170"/>
      <c r="AW104" s="170"/>
      <c r="AY104" s="170"/>
      <c r="BA104" s="170"/>
      <c r="BC104" s="170"/>
      <c r="BE104" s="170"/>
      <c r="BG104" s="170"/>
      <c r="BI104" s="170"/>
      <c r="BK104" s="170"/>
    </row>
    <row r="105" spans="1:64" ht="15" thickBot="1" x14ac:dyDescent="0.25">
      <c r="A105" s="155">
        <f>ROW()</f>
        <v>105</v>
      </c>
      <c r="B105" s="184" t="s">
        <v>495</v>
      </c>
      <c r="C105" s="1315" t="s">
        <v>15</v>
      </c>
      <c r="D105" s="1316"/>
      <c r="E105" s="1315" t="s">
        <v>15</v>
      </c>
      <c r="F105" s="1316"/>
      <c r="G105" s="1315" t="s">
        <v>15</v>
      </c>
      <c r="H105" s="1316"/>
      <c r="I105" s="1315" t="s">
        <v>15</v>
      </c>
      <c r="J105" s="1316"/>
      <c r="K105" s="1315" t="s">
        <v>15</v>
      </c>
      <c r="L105" s="1316"/>
      <c r="M105" s="1315" t="s">
        <v>15</v>
      </c>
      <c r="N105" s="1316"/>
      <c r="O105" s="1315" t="s">
        <v>15</v>
      </c>
      <c r="P105" s="1316"/>
      <c r="Q105" s="1315" t="s">
        <v>15</v>
      </c>
      <c r="R105" s="1316"/>
      <c r="S105" s="1315" t="s">
        <v>15</v>
      </c>
      <c r="T105" s="1316"/>
      <c r="U105" s="1315" t="s">
        <v>15</v>
      </c>
      <c r="V105" s="1316"/>
      <c r="W105" s="1315" t="s">
        <v>15</v>
      </c>
      <c r="X105" s="1316"/>
      <c r="Y105" s="1315" t="s">
        <v>15</v>
      </c>
      <c r="Z105" s="1316"/>
      <c r="AA105" s="1315" t="s">
        <v>15</v>
      </c>
      <c r="AB105" s="1316"/>
      <c r="AC105" s="1315" t="s">
        <v>15</v>
      </c>
      <c r="AD105" s="1316"/>
      <c r="AE105" s="1315" t="s">
        <v>15</v>
      </c>
      <c r="AF105" s="1316"/>
      <c r="AG105" s="1315" t="s">
        <v>15</v>
      </c>
      <c r="AH105" s="1316"/>
      <c r="AI105" s="1315" t="s">
        <v>15</v>
      </c>
      <c r="AJ105" s="1316"/>
      <c r="AK105" s="1315" t="s">
        <v>15</v>
      </c>
      <c r="AL105" s="1316"/>
      <c r="AM105" s="1315" t="s">
        <v>15</v>
      </c>
      <c r="AN105" s="1316"/>
      <c r="AO105" s="1315" t="s">
        <v>15</v>
      </c>
      <c r="AP105" s="1316"/>
      <c r="AQ105" s="1315" t="s">
        <v>15</v>
      </c>
      <c r="AR105" s="1316"/>
      <c r="AS105" s="1315" t="s">
        <v>15</v>
      </c>
      <c r="AT105" s="1316"/>
      <c r="AU105" s="1315" t="s">
        <v>15</v>
      </c>
      <c r="AV105" s="1316"/>
      <c r="AW105" s="1315" t="s">
        <v>15</v>
      </c>
      <c r="AX105" s="1316"/>
      <c r="AY105" s="1315" t="s">
        <v>15</v>
      </c>
      <c r="AZ105" s="1316"/>
      <c r="BA105" s="1315" t="s">
        <v>15</v>
      </c>
      <c r="BB105" s="1316"/>
      <c r="BC105" s="1315" t="s">
        <v>15</v>
      </c>
      <c r="BD105" s="1316"/>
      <c r="BE105" s="1315" t="s">
        <v>15</v>
      </c>
      <c r="BF105" s="1316"/>
      <c r="BG105" s="1315" t="s">
        <v>15</v>
      </c>
      <c r="BH105" s="1316"/>
      <c r="BI105" s="1315" t="s">
        <v>15</v>
      </c>
      <c r="BJ105" s="1316"/>
      <c r="BK105" s="1315" t="s">
        <v>15</v>
      </c>
      <c r="BL105" s="1316"/>
    </row>
    <row r="106" spans="1:64" x14ac:dyDescent="0.2">
      <c r="A106" s="155">
        <f>ROW()</f>
        <v>106</v>
      </c>
      <c r="B106" s="179" t="s">
        <v>480</v>
      </c>
      <c r="C106" s="172">
        <v>0</v>
      </c>
      <c r="D106" s="173">
        <v>0</v>
      </c>
      <c r="E106" s="172">
        <v>0</v>
      </c>
      <c r="F106" s="173">
        <v>0</v>
      </c>
      <c r="G106" s="172">
        <v>0</v>
      </c>
      <c r="H106" s="173">
        <v>0</v>
      </c>
      <c r="I106" s="172">
        <v>0</v>
      </c>
      <c r="J106" s="173">
        <v>0</v>
      </c>
      <c r="K106" s="172">
        <v>0</v>
      </c>
      <c r="L106" s="173">
        <v>0</v>
      </c>
      <c r="M106" s="172">
        <v>1</v>
      </c>
      <c r="N106" s="173">
        <v>72.77</v>
      </c>
      <c r="O106" s="172">
        <v>0</v>
      </c>
      <c r="P106" s="173">
        <v>0</v>
      </c>
      <c r="Q106" s="172">
        <v>0</v>
      </c>
      <c r="R106" s="173">
        <v>0</v>
      </c>
      <c r="S106" s="172">
        <v>0</v>
      </c>
      <c r="T106" s="173">
        <v>0</v>
      </c>
      <c r="U106" s="172">
        <v>0</v>
      </c>
      <c r="V106" s="173">
        <v>0</v>
      </c>
      <c r="W106" s="172">
        <v>0</v>
      </c>
      <c r="X106" s="173">
        <v>0</v>
      </c>
      <c r="Y106" s="172">
        <v>0</v>
      </c>
      <c r="Z106" s="173">
        <v>0</v>
      </c>
      <c r="AA106" s="172">
        <v>6</v>
      </c>
      <c r="AB106" s="173">
        <v>385.86</v>
      </c>
      <c r="AC106" s="172">
        <v>2</v>
      </c>
      <c r="AD106" s="173">
        <v>106.84</v>
      </c>
      <c r="AE106" s="172">
        <v>4</v>
      </c>
      <c r="AF106" s="173">
        <v>182.09</v>
      </c>
      <c r="AG106" s="172">
        <v>2</v>
      </c>
      <c r="AH106" s="173">
        <v>95.19</v>
      </c>
      <c r="AI106" s="172">
        <v>5</v>
      </c>
      <c r="AJ106" s="173">
        <v>332.53</v>
      </c>
      <c r="AK106" s="172">
        <v>0</v>
      </c>
      <c r="AL106" s="173">
        <v>0</v>
      </c>
      <c r="AM106" s="172">
        <v>3</v>
      </c>
      <c r="AN106" s="173">
        <v>112.4</v>
      </c>
      <c r="AO106" s="172">
        <v>4</v>
      </c>
      <c r="AP106" s="173">
        <v>261.57</v>
      </c>
      <c r="AQ106" s="172">
        <v>0</v>
      </c>
      <c r="AR106" s="173">
        <v>0</v>
      </c>
      <c r="AS106" s="172">
        <v>4</v>
      </c>
      <c r="AT106" s="173">
        <v>205.21</v>
      </c>
      <c r="AU106" s="172">
        <v>3</v>
      </c>
      <c r="AV106" s="173">
        <v>177.88</v>
      </c>
      <c r="AW106" s="172">
        <v>4</v>
      </c>
      <c r="AX106" s="173">
        <v>272.45</v>
      </c>
      <c r="AY106" s="172">
        <v>7</v>
      </c>
      <c r="AZ106" s="173">
        <v>417.91</v>
      </c>
      <c r="BA106" s="172">
        <v>1</v>
      </c>
      <c r="BB106" s="173">
        <v>70.72</v>
      </c>
      <c r="BC106" s="172">
        <v>2</v>
      </c>
      <c r="BD106" s="173">
        <v>77.78</v>
      </c>
      <c r="BE106" s="172">
        <v>1</v>
      </c>
      <c r="BF106" s="173">
        <v>37.24</v>
      </c>
      <c r="BG106" s="172">
        <v>0</v>
      </c>
      <c r="BH106" s="173">
        <v>0</v>
      </c>
      <c r="BI106" s="172">
        <v>0</v>
      </c>
      <c r="BJ106" s="173">
        <v>0</v>
      </c>
      <c r="BK106" s="172">
        <v>0</v>
      </c>
      <c r="BL106" s="173">
        <v>0</v>
      </c>
    </row>
    <row r="107" spans="1:64" x14ac:dyDescent="0.2">
      <c r="A107" s="155">
        <f>ROW()</f>
        <v>107</v>
      </c>
      <c r="B107" s="185" t="s">
        <v>481</v>
      </c>
      <c r="C107" s="186">
        <v>0</v>
      </c>
      <c r="D107" s="187">
        <v>0</v>
      </c>
      <c r="E107" s="186">
        <v>0</v>
      </c>
      <c r="F107" s="187">
        <v>0</v>
      </c>
      <c r="G107" s="186">
        <v>0</v>
      </c>
      <c r="H107" s="187">
        <v>0</v>
      </c>
      <c r="I107" s="186">
        <v>0</v>
      </c>
      <c r="J107" s="187">
        <v>0</v>
      </c>
      <c r="K107" s="186">
        <v>0</v>
      </c>
      <c r="L107" s="187">
        <v>0</v>
      </c>
      <c r="M107" s="186">
        <v>1</v>
      </c>
      <c r="N107" s="187">
        <v>48.13</v>
      </c>
      <c r="O107" s="186">
        <v>0</v>
      </c>
      <c r="P107" s="187">
        <v>0</v>
      </c>
      <c r="Q107" s="186">
        <v>0</v>
      </c>
      <c r="R107" s="187">
        <v>0</v>
      </c>
      <c r="S107" s="186">
        <v>0</v>
      </c>
      <c r="T107" s="187">
        <v>0</v>
      </c>
      <c r="U107" s="186">
        <v>0</v>
      </c>
      <c r="V107" s="187">
        <v>0</v>
      </c>
      <c r="W107" s="186">
        <v>0</v>
      </c>
      <c r="X107" s="187">
        <v>0</v>
      </c>
      <c r="Y107" s="186">
        <v>0</v>
      </c>
      <c r="Z107" s="187">
        <v>0</v>
      </c>
      <c r="AA107" s="186">
        <v>2</v>
      </c>
      <c r="AB107" s="187">
        <v>73.61</v>
      </c>
      <c r="AC107" s="186">
        <v>0</v>
      </c>
      <c r="AD107" s="187">
        <v>0</v>
      </c>
      <c r="AE107" s="186">
        <v>1</v>
      </c>
      <c r="AF107" s="187">
        <v>34.97</v>
      </c>
      <c r="AG107" s="186">
        <v>0</v>
      </c>
      <c r="AH107" s="187">
        <v>0</v>
      </c>
      <c r="AI107" s="186">
        <v>3</v>
      </c>
      <c r="AJ107" s="187">
        <v>188.89</v>
      </c>
      <c r="AK107" s="186">
        <v>1</v>
      </c>
      <c r="AL107" s="187">
        <v>76.459999999999994</v>
      </c>
      <c r="AM107" s="186">
        <v>0</v>
      </c>
      <c r="AN107" s="187">
        <v>0</v>
      </c>
      <c r="AO107" s="186">
        <v>2</v>
      </c>
      <c r="AP107" s="187">
        <v>234.88</v>
      </c>
      <c r="AQ107" s="186">
        <v>1</v>
      </c>
      <c r="AR107" s="187">
        <v>35.17</v>
      </c>
      <c r="AS107" s="186">
        <v>1</v>
      </c>
      <c r="AT107" s="187">
        <v>34.97</v>
      </c>
      <c r="AU107" s="186">
        <v>0</v>
      </c>
      <c r="AV107" s="187">
        <v>0</v>
      </c>
      <c r="AW107" s="186">
        <v>0</v>
      </c>
      <c r="AX107" s="187">
        <v>0</v>
      </c>
      <c r="AY107" s="186">
        <v>2</v>
      </c>
      <c r="AZ107" s="187">
        <v>125.62</v>
      </c>
      <c r="BA107" s="186">
        <v>0</v>
      </c>
      <c r="BB107" s="187">
        <v>0</v>
      </c>
      <c r="BC107" s="186">
        <v>1</v>
      </c>
      <c r="BD107" s="187">
        <v>50.62</v>
      </c>
      <c r="BE107" s="186">
        <v>1</v>
      </c>
      <c r="BF107" s="187">
        <v>52.46</v>
      </c>
      <c r="BG107" s="186">
        <v>0</v>
      </c>
      <c r="BH107" s="187">
        <v>0</v>
      </c>
      <c r="BI107" s="186">
        <v>0</v>
      </c>
      <c r="BJ107" s="187">
        <v>0</v>
      </c>
      <c r="BK107" s="186">
        <v>0</v>
      </c>
      <c r="BL107" s="187">
        <v>0</v>
      </c>
    </row>
    <row r="108" spans="1:64" x14ac:dyDescent="0.2">
      <c r="A108" s="155">
        <f>ROW()</f>
        <v>108</v>
      </c>
      <c r="B108" s="180" t="s">
        <v>482</v>
      </c>
      <c r="C108" s="181">
        <v>0</v>
      </c>
      <c r="D108" s="182">
        <v>0</v>
      </c>
      <c r="E108" s="181">
        <v>0</v>
      </c>
      <c r="F108" s="182">
        <v>0</v>
      </c>
      <c r="G108" s="181">
        <v>0</v>
      </c>
      <c r="H108" s="182">
        <v>0</v>
      </c>
      <c r="I108" s="181">
        <v>0</v>
      </c>
      <c r="J108" s="182">
        <v>0</v>
      </c>
      <c r="K108" s="181">
        <v>0</v>
      </c>
      <c r="L108" s="182">
        <v>0</v>
      </c>
      <c r="M108" s="181">
        <v>0</v>
      </c>
      <c r="N108" s="182">
        <v>0</v>
      </c>
      <c r="O108" s="181">
        <v>0</v>
      </c>
      <c r="P108" s="182">
        <v>0</v>
      </c>
      <c r="Q108" s="181">
        <v>0</v>
      </c>
      <c r="R108" s="182">
        <v>0</v>
      </c>
      <c r="S108" s="181">
        <v>0</v>
      </c>
      <c r="T108" s="182">
        <v>0</v>
      </c>
      <c r="U108" s="181">
        <v>0</v>
      </c>
      <c r="V108" s="182">
        <v>0</v>
      </c>
      <c r="W108" s="181">
        <v>0</v>
      </c>
      <c r="X108" s="182">
        <v>0</v>
      </c>
      <c r="Y108" s="181">
        <v>0</v>
      </c>
      <c r="Z108" s="182">
        <v>0</v>
      </c>
      <c r="AA108" s="181">
        <v>0</v>
      </c>
      <c r="AB108" s="182">
        <v>0</v>
      </c>
      <c r="AC108" s="181">
        <v>0</v>
      </c>
      <c r="AD108" s="182">
        <v>0</v>
      </c>
      <c r="AE108" s="181">
        <v>0</v>
      </c>
      <c r="AF108" s="182">
        <v>0</v>
      </c>
      <c r="AG108" s="181">
        <v>1</v>
      </c>
      <c r="AH108" s="182">
        <v>42.8</v>
      </c>
      <c r="AI108" s="181">
        <v>0</v>
      </c>
      <c r="AJ108" s="182">
        <v>0</v>
      </c>
      <c r="AK108" s="181">
        <v>0</v>
      </c>
      <c r="AL108" s="182">
        <v>0</v>
      </c>
      <c r="AM108" s="181">
        <v>0</v>
      </c>
      <c r="AN108" s="182">
        <v>0</v>
      </c>
      <c r="AO108" s="181">
        <v>0</v>
      </c>
      <c r="AP108" s="182">
        <v>0</v>
      </c>
      <c r="AQ108" s="181">
        <v>0</v>
      </c>
      <c r="AR108" s="182">
        <v>0</v>
      </c>
      <c r="AS108" s="181">
        <v>0</v>
      </c>
      <c r="AT108" s="182">
        <v>0</v>
      </c>
      <c r="AU108" s="181">
        <v>0</v>
      </c>
      <c r="AV108" s="182">
        <v>0</v>
      </c>
      <c r="AW108" s="181">
        <v>0</v>
      </c>
      <c r="AX108" s="182">
        <v>0</v>
      </c>
      <c r="AY108" s="181">
        <v>0</v>
      </c>
      <c r="AZ108" s="182">
        <v>0</v>
      </c>
      <c r="BA108" s="181">
        <v>0</v>
      </c>
      <c r="BB108" s="182">
        <v>0</v>
      </c>
      <c r="BC108" s="181">
        <v>0</v>
      </c>
      <c r="BD108" s="182">
        <v>0</v>
      </c>
      <c r="BE108" s="181">
        <v>0</v>
      </c>
      <c r="BF108" s="182">
        <v>0</v>
      </c>
      <c r="BG108" s="181">
        <v>0</v>
      </c>
      <c r="BH108" s="182">
        <v>0</v>
      </c>
      <c r="BI108" s="181">
        <v>0</v>
      </c>
      <c r="BJ108" s="182">
        <v>0</v>
      </c>
      <c r="BK108" s="181">
        <v>0</v>
      </c>
      <c r="BL108" s="182">
        <v>0</v>
      </c>
    </row>
    <row r="109" spans="1:64" x14ac:dyDescent="0.2">
      <c r="A109" s="155">
        <f>ROW()</f>
        <v>109</v>
      </c>
      <c r="B109" s="180" t="s">
        <v>483</v>
      </c>
      <c r="C109" s="181">
        <v>0</v>
      </c>
      <c r="D109" s="182">
        <v>0</v>
      </c>
      <c r="E109" s="181">
        <v>0</v>
      </c>
      <c r="F109" s="182">
        <v>0</v>
      </c>
      <c r="G109" s="181">
        <v>0</v>
      </c>
      <c r="H109" s="182">
        <v>0</v>
      </c>
      <c r="I109" s="181">
        <v>0</v>
      </c>
      <c r="J109" s="182">
        <v>0</v>
      </c>
      <c r="K109" s="181">
        <v>0</v>
      </c>
      <c r="L109" s="182">
        <v>0</v>
      </c>
      <c r="M109" s="181">
        <v>1</v>
      </c>
      <c r="N109" s="182">
        <v>32</v>
      </c>
      <c r="O109" s="181">
        <v>0</v>
      </c>
      <c r="P109" s="182">
        <v>0</v>
      </c>
      <c r="Q109" s="181">
        <v>0</v>
      </c>
      <c r="R109" s="182">
        <v>0</v>
      </c>
      <c r="S109" s="181">
        <v>0</v>
      </c>
      <c r="T109" s="182">
        <v>0</v>
      </c>
      <c r="U109" s="181">
        <v>0</v>
      </c>
      <c r="V109" s="182">
        <v>0</v>
      </c>
      <c r="W109" s="181">
        <v>0</v>
      </c>
      <c r="X109" s="182">
        <v>0</v>
      </c>
      <c r="Y109" s="181">
        <v>0</v>
      </c>
      <c r="Z109" s="182">
        <v>0</v>
      </c>
      <c r="AA109" s="181">
        <v>0</v>
      </c>
      <c r="AB109" s="182">
        <v>0</v>
      </c>
      <c r="AC109" s="181">
        <v>1</v>
      </c>
      <c r="AD109" s="182">
        <v>44.77</v>
      </c>
      <c r="AE109" s="181">
        <v>2</v>
      </c>
      <c r="AF109" s="182">
        <v>70.16</v>
      </c>
      <c r="AG109" s="181">
        <v>0</v>
      </c>
      <c r="AH109" s="182">
        <v>0</v>
      </c>
      <c r="AI109" s="181">
        <v>0</v>
      </c>
      <c r="AJ109" s="182">
        <v>0</v>
      </c>
      <c r="AK109" s="181">
        <v>1</v>
      </c>
      <c r="AL109" s="182">
        <v>56.77</v>
      </c>
      <c r="AM109" s="181">
        <v>1</v>
      </c>
      <c r="AN109" s="182">
        <v>45.64</v>
      </c>
      <c r="AO109" s="181">
        <v>0</v>
      </c>
      <c r="AP109" s="182">
        <v>0</v>
      </c>
      <c r="AQ109" s="181">
        <v>1</v>
      </c>
      <c r="AR109" s="182">
        <v>52.27</v>
      </c>
      <c r="AS109" s="181">
        <v>1</v>
      </c>
      <c r="AT109" s="182">
        <v>39.9</v>
      </c>
      <c r="AU109" s="181">
        <v>1</v>
      </c>
      <c r="AV109" s="182">
        <v>55.07</v>
      </c>
      <c r="AW109" s="181">
        <v>3</v>
      </c>
      <c r="AX109" s="182">
        <v>178.97</v>
      </c>
      <c r="AY109" s="181">
        <v>1</v>
      </c>
      <c r="AZ109" s="182">
        <v>33.700000000000003</v>
      </c>
      <c r="BA109" s="181">
        <v>0</v>
      </c>
      <c r="BB109" s="182">
        <v>0</v>
      </c>
      <c r="BC109" s="181">
        <v>1</v>
      </c>
      <c r="BD109" s="182">
        <v>44.32</v>
      </c>
      <c r="BE109" s="181">
        <v>3</v>
      </c>
      <c r="BF109" s="182">
        <v>120.95</v>
      </c>
      <c r="BG109" s="181">
        <v>0</v>
      </c>
      <c r="BH109" s="182">
        <v>0</v>
      </c>
      <c r="BI109" s="181">
        <v>0</v>
      </c>
      <c r="BJ109" s="182">
        <v>0</v>
      </c>
      <c r="BK109" s="181">
        <v>0</v>
      </c>
      <c r="BL109" s="182">
        <v>0</v>
      </c>
    </row>
    <row r="110" spans="1:64" ht="15" thickBot="1" x14ac:dyDescent="0.25">
      <c r="A110" s="155">
        <f>ROW()</f>
        <v>110</v>
      </c>
      <c r="B110" s="188" t="s">
        <v>484</v>
      </c>
      <c r="C110" s="175">
        <v>0</v>
      </c>
      <c r="D110" s="176">
        <v>0</v>
      </c>
      <c r="E110" s="175">
        <v>0</v>
      </c>
      <c r="F110" s="176">
        <v>0</v>
      </c>
      <c r="G110" s="175">
        <v>0</v>
      </c>
      <c r="H110" s="176">
        <v>0</v>
      </c>
      <c r="I110" s="175">
        <v>0</v>
      </c>
      <c r="J110" s="176">
        <v>0</v>
      </c>
      <c r="K110" s="175">
        <v>0</v>
      </c>
      <c r="L110" s="176">
        <v>0</v>
      </c>
      <c r="M110" s="175">
        <v>0</v>
      </c>
      <c r="N110" s="176">
        <v>0</v>
      </c>
      <c r="O110" s="175">
        <v>0</v>
      </c>
      <c r="P110" s="176">
        <v>0</v>
      </c>
      <c r="Q110" s="175">
        <v>0</v>
      </c>
      <c r="R110" s="176">
        <v>0</v>
      </c>
      <c r="S110" s="175">
        <v>0</v>
      </c>
      <c r="T110" s="176">
        <v>0</v>
      </c>
      <c r="U110" s="175">
        <v>0</v>
      </c>
      <c r="V110" s="176">
        <v>0</v>
      </c>
      <c r="W110" s="175">
        <v>0</v>
      </c>
      <c r="X110" s="176">
        <v>0</v>
      </c>
      <c r="Y110" s="175">
        <v>0</v>
      </c>
      <c r="Z110" s="176">
        <v>0</v>
      </c>
      <c r="AA110" s="175">
        <v>0</v>
      </c>
      <c r="AB110" s="176">
        <v>0</v>
      </c>
      <c r="AC110" s="175">
        <v>0</v>
      </c>
      <c r="AD110" s="176">
        <v>0</v>
      </c>
      <c r="AE110" s="175">
        <v>0</v>
      </c>
      <c r="AF110" s="176">
        <v>0</v>
      </c>
      <c r="AG110" s="175">
        <v>0</v>
      </c>
      <c r="AH110" s="176">
        <v>0</v>
      </c>
      <c r="AI110" s="175">
        <v>0</v>
      </c>
      <c r="AJ110" s="176">
        <v>0</v>
      </c>
      <c r="AK110" s="175">
        <v>0</v>
      </c>
      <c r="AL110" s="176">
        <v>0</v>
      </c>
      <c r="AM110" s="175">
        <v>0</v>
      </c>
      <c r="AN110" s="176">
        <v>0</v>
      </c>
      <c r="AO110" s="175">
        <v>0</v>
      </c>
      <c r="AP110" s="176">
        <v>0</v>
      </c>
      <c r="AQ110" s="175">
        <v>0</v>
      </c>
      <c r="AR110" s="176">
        <v>0</v>
      </c>
      <c r="AS110" s="175">
        <v>0</v>
      </c>
      <c r="AT110" s="176">
        <v>0</v>
      </c>
      <c r="AU110" s="175">
        <v>0</v>
      </c>
      <c r="AV110" s="176">
        <v>0</v>
      </c>
      <c r="AW110" s="175">
        <v>0</v>
      </c>
      <c r="AX110" s="176">
        <v>0</v>
      </c>
      <c r="AY110" s="175">
        <v>0</v>
      </c>
      <c r="AZ110" s="176">
        <v>0</v>
      </c>
      <c r="BA110" s="175">
        <v>0</v>
      </c>
      <c r="BB110" s="176">
        <v>0</v>
      </c>
      <c r="BC110" s="175">
        <v>0</v>
      </c>
      <c r="BD110" s="176">
        <v>0</v>
      </c>
      <c r="BE110" s="175">
        <v>0</v>
      </c>
      <c r="BF110" s="176">
        <v>0</v>
      </c>
      <c r="BG110" s="175">
        <v>0</v>
      </c>
      <c r="BH110" s="176">
        <v>0</v>
      </c>
      <c r="BI110" s="175">
        <v>0</v>
      </c>
      <c r="BJ110" s="176">
        <v>0</v>
      </c>
      <c r="BK110" s="175">
        <v>0</v>
      </c>
      <c r="BL110" s="176">
        <v>0</v>
      </c>
    </row>
    <row r="111" spans="1:64" ht="15" thickBot="1" x14ac:dyDescent="0.25">
      <c r="A111" s="155">
        <f>ROW()</f>
        <v>111</v>
      </c>
      <c r="B111" s="169" t="s">
        <v>222</v>
      </c>
      <c r="C111" s="177">
        <f t="shared" ref="C111:BL111" si="14">SUM(C106:C110)</f>
        <v>0</v>
      </c>
      <c r="D111" s="178">
        <f t="shared" si="14"/>
        <v>0</v>
      </c>
      <c r="E111" s="177">
        <f t="shared" si="14"/>
        <v>0</v>
      </c>
      <c r="F111" s="178">
        <f t="shared" si="14"/>
        <v>0</v>
      </c>
      <c r="G111" s="177">
        <f t="shared" si="14"/>
        <v>0</v>
      </c>
      <c r="H111" s="178">
        <f t="shared" si="14"/>
        <v>0</v>
      </c>
      <c r="I111" s="177">
        <f t="shared" si="14"/>
        <v>0</v>
      </c>
      <c r="J111" s="178">
        <f t="shared" si="14"/>
        <v>0</v>
      </c>
      <c r="K111" s="177">
        <f t="shared" si="14"/>
        <v>0</v>
      </c>
      <c r="L111" s="178">
        <f t="shared" si="14"/>
        <v>0</v>
      </c>
      <c r="M111" s="177">
        <f t="shared" si="14"/>
        <v>3</v>
      </c>
      <c r="N111" s="178">
        <f t="shared" si="14"/>
        <v>152.9</v>
      </c>
      <c r="O111" s="177">
        <f t="shared" si="14"/>
        <v>0</v>
      </c>
      <c r="P111" s="178">
        <f t="shared" si="14"/>
        <v>0</v>
      </c>
      <c r="Q111" s="177">
        <f t="shared" si="14"/>
        <v>0</v>
      </c>
      <c r="R111" s="178">
        <f t="shared" si="14"/>
        <v>0</v>
      </c>
      <c r="S111" s="177">
        <f t="shared" si="14"/>
        <v>0</v>
      </c>
      <c r="T111" s="178">
        <f t="shared" si="14"/>
        <v>0</v>
      </c>
      <c r="U111" s="177">
        <f t="shared" si="14"/>
        <v>0</v>
      </c>
      <c r="V111" s="178">
        <f t="shared" si="14"/>
        <v>0</v>
      </c>
      <c r="W111" s="177">
        <f t="shared" si="14"/>
        <v>0</v>
      </c>
      <c r="X111" s="178">
        <f t="shared" si="14"/>
        <v>0</v>
      </c>
      <c r="Y111" s="177">
        <f t="shared" si="14"/>
        <v>0</v>
      </c>
      <c r="Z111" s="178">
        <f t="shared" si="14"/>
        <v>0</v>
      </c>
      <c r="AA111" s="177">
        <f t="shared" si="14"/>
        <v>8</v>
      </c>
      <c r="AB111" s="178">
        <f t="shared" si="14"/>
        <v>459.47</v>
      </c>
      <c r="AC111" s="177">
        <f t="shared" si="14"/>
        <v>3</v>
      </c>
      <c r="AD111" s="178">
        <f t="shared" si="14"/>
        <v>151.61000000000001</v>
      </c>
      <c r="AE111" s="177">
        <f t="shared" si="14"/>
        <v>7</v>
      </c>
      <c r="AF111" s="178">
        <f t="shared" si="14"/>
        <v>287.22000000000003</v>
      </c>
      <c r="AG111" s="177">
        <f t="shared" si="14"/>
        <v>3</v>
      </c>
      <c r="AH111" s="178">
        <f t="shared" si="14"/>
        <v>137.99</v>
      </c>
      <c r="AI111" s="177">
        <f t="shared" si="14"/>
        <v>8</v>
      </c>
      <c r="AJ111" s="178">
        <f t="shared" si="14"/>
        <v>521.41999999999996</v>
      </c>
      <c r="AK111" s="177">
        <f t="shared" si="14"/>
        <v>2</v>
      </c>
      <c r="AL111" s="178">
        <f t="shared" si="14"/>
        <v>133.22999999999999</v>
      </c>
      <c r="AM111" s="177">
        <f t="shared" si="14"/>
        <v>4</v>
      </c>
      <c r="AN111" s="178">
        <f t="shared" si="14"/>
        <v>158.04000000000002</v>
      </c>
      <c r="AO111" s="177">
        <f t="shared" si="14"/>
        <v>6</v>
      </c>
      <c r="AP111" s="178">
        <f t="shared" si="14"/>
        <v>496.45</v>
      </c>
      <c r="AQ111" s="177">
        <f t="shared" si="14"/>
        <v>2</v>
      </c>
      <c r="AR111" s="178">
        <f t="shared" si="14"/>
        <v>87.44</v>
      </c>
      <c r="AS111" s="177">
        <f t="shared" si="14"/>
        <v>6</v>
      </c>
      <c r="AT111" s="178">
        <f t="shared" si="14"/>
        <v>280.08</v>
      </c>
      <c r="AU111" s="177">
        <f t="shared" si="14"/>
        <v>4</v>
      </c>
      <c r="AV111" s="178">
        <f t="shared" si="14"/>
        <v>232.95</v>
      </c>
      <c r="AW111" s="177">
        <f t="shared" si="14"/>
        <v>7</v>
      </c>
      <c r="AX111" s="178">
        <f t="shared" si="14"/>
        <v>451.41999999999996</v>
      </c>
      <c r="AY111" s="177">
        <f t="shared" si="14"/>
        <v>10</v>
      </c>
      <c r="AZ111" s="178">
        <f t="shared" si="14"/>
        <v>577.23</v>
      </c>
      <c r="BA111" s="177">
        <f t="shared" si="14"/>
        <v>1</v>
      </c>
      <c r="BB111" s="178">
        <f t="shared" si="14"/>
        <v>70.72</v>
      </c>
      <c r="BC111" s="177">
        <f t="shared" si="14"/>
        <v>4</v>
      </c>
      <c r="BD111" s="178">
        <f t="shared" si="14"/>
        <v>172.72</v>
      </c>
      <c r="BE111" s="177">
        <f t="shared" si="14"/>
        <v>5</v>
      </c>
      <c r="BF111" s="178">
        <f t="shared" si="14"/>
        <v>210.65</v>
      </c>
      <c r="BG111" s="177">
        <f t="shared" si="14"/>
        <v>0</v>
      </c>
      <c r="BH111" s="178">
        <f t="shared" si="14"/>
        <v>0</v>
      </c>
      <c r="BI111" s="177">
        <f t="shared" si="14"/>
        <v>0</v>
      </c>
      <c r="BJ111" s="178">
        <f t="shared" si="14"/>
        <v>0</v>
      </c>
      <c r="BK111" s="177">
        <f t="shared" si="14"/>
        <v>0</v>
      </c>
      <c r="BL111" s="178">
        <f t="shared" si="14"/>
        <v>0</v>
      </c>
    </row>
    <row r="112" spans="1:64" ht="15" thickBot="1" x14ac:dyDescent="0.25">
      <c r="A112" s="155">
        <f>ROW()</f>
        <v>112</v>
      </c>
      <c r="C112" s="170"/>
      <c r="E112" s="170"/>
      <c r="G112" s="170"/>
      <c r="I112" s="170"/>
      <c r="K112" s="170"/>
      <c r="M112" s="170"/>
      <c r="O112" s="170"/>
      <c r="Q112" s="170"/>
      <c r="S112" s="170"/>
      <c r="U112" s="170"/>
      <c r="W112" s="170"/>
      <c r="Y112" s="170"/>
      <c r="AA112" s="170"/>
      <c r="AC112" s="170"/>
      <c r="AE112" s="170"/>
      <c r="AG112" s="170"/>
      <c r="AI112" s="170"/>
      <c r="AK112" s="170"/>
      <c r="AM112" s="170"/>
      <c r="AO112" s="170"/>
      <c r="AQ112" s="170"/>
      <c r="AS112" s="170"/>
      <c r="AU112" s="170"/>
      <c r="AW112" s="170"/>
      <c r="AY112" s="170"/>
      <c r="BA112" s="170"/>
      <c r="BC112" s="170"/>
      <c r="BE112" s="170"/>
      <c r="BG112" s="170"/>
      <c r="BI112" s="170"/>
      <c r="BK112" s="170"/>
    </row>
    <row r="113" spans="1:64" ht="15" thickBot="1" x14ac:dyDescent="0.25">
      <c r="A113" s="155">
        <f>ROW()</f>
        <v>113</v>
      </c>
      <c r="B113" s="184" t="s">
        <v>496</v>
      </c>
      <c r="C113" s="1315" t="s">
        <v>15</v>
      </c>
      <c r="D113" s="1316"/>
      <c r="E113" s="1315" t="s">
        <v>15</v>
      </c>
      <c r="F113" s="1316"/>
      <c r="G113" s="1315" t="s">
        <v>15</v>
      </c>
      <c r="H113" s="1316"/>
      <c r="I113" s="1315" t="s">
        <v>15</v>
      </c>
      <c r="J113" s="1316"/>
      <c r="K113" s="1315" t="s">
        <v>15</v>
      </c>
      <c r="L113" s="1316"/>
      <c r="M113" s="1315" t="s">
        <v>15</v>
      </c>
      <c r="N113" s="1316"/>
      <c r="O113" s="1315" t="s">
        <v>15</v>
      </c>
      <c r="P113" s="1316"/>
      <c r="Q113" s="1315" t="s">
        <v>15</v>
      </c>
      <c r="R113" s="1316"/>
      <c r="S113" s="1315" t="s">
        <v>15</v>
      </c>
      <c r="T113" s="1316"/>
      <c r="U113" s="1315" t="s">
        <v>15</v>
      </c>
      <c r="V113" s="1316"/>
      <c r="W113" s="1315" t="s">
        <v>15</v>
      </c>
      <c r="X113" s="1316"/>
      <c r="Y113" s="1315" t="s">
        <v>15</v>
      </c>
      <c r="Z113" s="1316"/>
      <c r="AA113" s="1315" t="s">
        <v>15</v>
      </c>
      <c r="AB113" s="1316"/>
      <c r="AC113" s="1315" t="s">
        <v>15</v>
      </c>
      <c r="AD113" s="1316"/>
      <c r="AE113" s="1315" t="s">
        <v>15</v>
      </c>
      <c r="AF113" s="1316"/>
      <c r="AG113" s="1315" t="s">
        <v>15</v>
      </c>
      <c r="AH113" s="1316"/>
      <c r="AI113" s="1315" t="s">
        <v>15</v>
      </c>
      <c r="AJ113" s="1316"/>
      <c r="AK113" s="1315" t="s">
        <v>15</v>
      </c>
      <c r="AL113" s="1316"/>
      <c r="AM113" s="1315" t="s">
        <v>15</v>
      </c>
      <c r="AN113" s="1316"/>
      <c r="AO113" s="1315" t="s">
        <v>15</v>
      </c>
      <c r="AP113" s="1316"/>
      <c r="AQ113" s="1315" t="s">
        <v>15</v>
      </c>
      <c r="AR113" s="1316"/>
      <c r="AS113" s="1315" t="s">
        <v>15</v>
      </c>
      <c r="AT113" s="1316"/>
      <c r="AU113" s="1315" t="s">
        <v>15</v>
      </c>
      <c r="AV113" s="1316"/>
      <c r="AW113" s="1315" t="s">
        <v>15</v>
      </c>
      <c r="AX113" s="1316"/>
      <c r="AY113" s="1315" t="s">
        <v>15</v>
      </c>
      <c r="AZ113" s="1316"/>
      <c r="BA113" s="1315" t="s">
        <v>15</v>
      </c>
      <c r="BB113" s="1316"/>
      <c r="BC113" s="1315" t="s">
        <v>15</v>
      </c>
      <c r="BD113" s="1316"/>
      <c r="BE113" s="1315" t="s">
        <v>15</v>
      </c>
      <c r="BF113" s="1316"/>
      <c r="BG113" s="1315" t="s">
        <v>15</v>
      </c>
      <c r="BH113" s="1316"/>
      <c r="BI113" s="1315" t="s">
        <v>15</v>
      </c>
      <c r="BJ113" s="1316"/>
      <c r="BK113" s="1315" t="s">
        <v>15</v>
      </c>
      <c r="BL113" s="1316"/>
    </row>
    <row r="114" spans="1:64" x14ac:dyDescent="0.2">
      <c r="A114" s="155">
        <f>ROW()</f>
        <v>114</v>
      </c>
      <c r="B114" s="179" t="s">
        <v>480</v>
      </c>
      <c r="C114" s="172">
        <v>0</v>
      </c>
      <c r="D114" s="173">
        <v>0</v>
      </c>
      <c r="E114" s="172">
        <v>0</v>
      </c>
      <c r="F114" s="173">
        <v>0</v>
      </c>
      <c r="G114" s="172">
        <v>0</v>
      </c>
      <c r="H114" s="173">
        <v>0</v>
      </c>
      <c r="I114" s="172">
        <v>0</v>
      </c>
      <c r="J114" s="173">
        <v>0</v>
      </c>
      <c r="K114" s="172">
        <v>0</v>
      </c>
      <c r="L114" s="173">
        <v>0</v>
      </c>
      <c r="M114" s="172">
        <v>0</v>
      </c>
      <c r="N114" s="173">
        <v>0</v>
      </c>
      <c r="O114" s="172">
        <v>3</v>
      </c>
      <c r="P114" s="173">
        <v>149.21</v>
      </c>
      <c r="Q114" s="172">
        <v>0</v>
      </c>
      <c r="R114" s="173">
        <v>0</v>
      </c>
      <c r="S114" s="172">
        <v>0</v>
      </c>
      <c r="T114" s="173">
        <v>0</v>
      </c>
      <c r="U114" s="172">
        <v>0</v>
      </c>
      <c r="V114" s="173">
        <v>0</v>
      </c>
      <c r="W114" s="172">
        <v>0</v>
      </c>
      <c r="X114" s="173">
        <v>0</v>
      </c>
      <c r="Y114" s="172">
        <v>0</v>
      </c>
      <c r="Z114" s="173">
        <v>0</v>
      </c>
      <c r="AA114" s="172">
        <v>0</v>
      </c>
      <c r="AB114" s="173">
        <v>0</v>
      </c>
      <c r="AC114" s="172">
        <v>0</v>
      </c>
      <c r="AD114" s="173">
        <v>0</v>
      </c>
      <c r="AE114" s="172">
        <v>0</v>
      </c>
      <c r="AF114" s="173">
        <v>0</v>
      </c>
      <c r="AG114" s="172">
        <v>0</v>
      </c>
      <c r="AH114" s="173">
        <v>0</v>
      </c>
      <c r="AI114" s="172">
        <v>0</v>
      </c>
      <c r="AJ114" s="173">
        <v>0</v>
      </c>
      <c r="AK114" s="172">
        <v>0</v>
      </c>
      <c r="AL114" s="173">
        <v>0</v>
      </c>
      <c r="AM114" s="172">
        <v>0</v>
      </c>
      <c r="AN114" s="173">
        <v>0</v>
      </c>
      <c r="AO114" s="172">
        <v>0</v>
      </c>
      <c r="AP114" s="173">
        <v>0</v>
      </c>
      <c r="AQ114" s="172">
        <v>0</v>
      </c>
      <c r="AR114" s="173">
        <v>0</v>
      </c>
      <c r="AS114" s="172">
        <v>0</v>
      </c>
      <c r="AT114" s="173">
        <v>0</v>
      </c>
      <c r="AU114" s="172">
        <v>0</v>
      </c>
      <c r="AV114" s="173">
        <v>0</v>
      </c>
      <c r="AW114" s="172">
        <v>0</v>
      </c>
      <c r="AX114" s="173">
        <v>0</v>
      </c>
      <c r="AY114" s="172">
        <v>0</v>
      </c>
      <c r="AZ114" s="173">
        <v>0</v>
      </c>
      <c r="BA114" s="172">
        <v>0</v>
      </c>
      <c r="BB114" s="173">
        <v>0</v>
      </c>
      <c r="BC114" s="172">
        <v>0</v>
      </c>
      <c r="BD114" s="173">
        <v>0</v>
      </c>
      <c r="BE114" s="172">
        <v>0</v>
      </c>
      <c r="BF114" s="173">
        <v>0</v>
      </c>
      <c r="BG114" s="172">
        <v>0</v>
      </c>
      <c r="BH114" s="173">
        <v>0</v>
      </c>
      <c r="BI114" s="172">
        <v>0</v>
      </c>
      <c r="BJ114" s="173">
        <v>0</v>
      </c>
      <c r="BK114" s="172">
        <v>0</v>
      </c>
      <c r="BL114" s="173">
        <v>0</v>
      </c>
    </row>
    <row r="115" spans="1:64" x14ac:dyDescent="0.2">
      <c r="A115" s="155">
        <f>ROW()</f>
        <v>115</v>
      </c>
      <c r="B115" s="185" t="s">
        <v>481</v>
      </c>
      <c r="C115" s="186">
        <v>0</v>
      </c>
      <c r="D115" s="187">
        <v>0</v>
      </c>
      <c r="E115" s="186">
        <v>0</v>
      </c>
      <c r="F115" s="187">
        <v>0</v>
      </c>
      <c r="G115" s="186">
        <v>0</v>
      </c>
      <c r="H115" s="187">
        <v>0</v>
      </c>
      <c r="I115" s="186">
        <v>0</v>
      </c>
      <c r="J115" s="187">
        <v>0</v>
      </c>
      <c r="K115" s="186">
        <v>0</v>
      </c>
      <c r="L115" s="187">
        <v>0</v>
      </c>
      <c r="M115" s="186">
        <v>0</v>
      </c>
      <c r="N115" s="187">
        <v>0</v>
      </c>
      <c r="O115" s="186">
        <v>1</v>
      </c>
      <c r="P115" s="187">
        <v>23.3</v>
      </c>
      <c r="Q115" s="186">
        <v>0</v>
      </c>
      <c r="R115" s="187">
        <v>0</v>
      </c>
      <c r="S115" s="186">
        <v>0</v>
      </c>
      <c r="T115" s="187">
        <v>0</v>
      </c>
      <c r="U115" s="186">
        <v>0</v>
      </c>
      <c r="V115" s="187">
        <v>0</v>
      </c>
      <c r="W115" s="186">
        <v>0</v>
      </c>
      <c r="X115" s="187">
        <v>0</v>
      </c>
      <c r="Y115" s="186">
        <v>0</v>
      </c>
      <c r="Z115" s="187">
        <v>0</v>
      </c>
      <c r="AA115" s="186">
        <v>0</v>
      </c>
      <c r="AB115" s="187">
        <v>0</v>
      </c>
      <c r="AC115" s="186">
        <v>0</v>
      </c>
      <c r="AD115" s="187">
        <v>0</v>
      </c>
      <c r="AE115" s="186">
        <v>0</v>
      </c>
      <c r="AF115" s="187">
        <v>0</v>
      </c>
      <c r="AG115" s="186">
        <v>0</v>
      </c>
      <c r="AH115" s="187">
        <v>0</v>
      </c>
      <c r="AI115" s="186">
        <v>0</v>
      </c>
      <c r="AJ115" s="187">
        <v>0</v>
      </c>
      <c r="AK115" s="186">
        <v>1</v>
      </c>
      <c r="AL115" s="187">
        <v>1391.95</v>
      </c>
      <c r="AM115" s="186">
        <v>0</v>
      </c>
      <c r="AN115" s="187">
        <v>0</v>
      </c>
      <c r="AO115" s="186">
        <v>0</v>
      </c>
      <c r="AP115" s="187">
        <v>0</v>
      </c>
      <c r="AQ115" s="186">
        <v>0</v>
      </c>
      <c r="AR115" s="187">
        <v>0</v>
      </c>
      <c r="AS115" s="186">
        <v>0</v>
      </c>
      <c r="AT115" s="187">
        <v>0</v>
      </c>
      <c r="AU115" s="186">
        <v>0</v>
      </c>
      <c r="AV115" s="187">
        <v>0</v>
      </c>
      <c r="AW115" s="186">
        <v>0</v>
      </c>
      <c r="AX115" s="187">
        <v>0</v>
      </c>
      <c r="AY115" s="186">
        <v>0</v>
      </c>
      <c r="AZ115" s="187">
        <v>0</v>
      </c>
      <c r="BA115" s="186">
        <v>0</v>
      </c>
      <c r="BB115" s="187">
        <v>0</v>
      </c>
      <c r="BC115" s="186">
        <v>0</v>
      </c>
      <c r="BD115" s="187">
        <v>0</v>
      </c>
      <c r="BE115" s="186">
        <v>0</v>
      </c>
      <c r="BF115" s="187">
        <v>0</v>
      </c>
      <c r="BG115" s="186">
        <v>0</v>
      </c>
      <c r="BH115" s="187">
        <v>0</v>
      </c>
      <c r="BI115" s="186">
        <v>0</v>
      </c>
      <c r="BJ115" s="187">
        <v>0</v>
      </c>
      <c r="BK115" s="186">
        <v>0</v>
      </c>
      <c r="BL115" s="187">
        <v>0</v>
      </c>
    </row>
    <row r="116" spans="1:64" x14ac:dyDescent="0.2">
      <c r="A116" s="155">
        <f>ROW()</f>
        <v>116</v>
      </c>
      <c r="B116" s="180" t="s">
        <v>482</v>
      </c>
      <c r="C116" s="181">
        <v>0</v>
      </c>
      <c r="D116" s="182">
        <v>0</v>
      </c>
      <c r="E116" s="181">
        <v>0</v>
      </c>
      <c r="F116" s="182">
        <v>0</v>
      </c>
      <c r="G116" s="181">
        <v>0</v>
      </c>
      <c r="H116" s="182">
        <v>0</v>
      </c>
      <c r="I116" s="181">
        <v>0</v>
      </c>
      <c r="J116" s="182">
        <v>0</v>
      </c>
      <c r="K116" s="181">
        <v>0</v>
      </c>
      <c r="L116" s="182">
        <v>0</v>
      </c>
      <c r="M116" s="181">
        <v>0</v>
      </c>
      <c r="N116" s="182">
        <v>0</v>
      </c>
      <c r="O116" s="181">
        <v>0</v>
      </c>
      <c r="P116" s="182">
        <v>0</v>
      </c>
      <c r="Q116" s="181">
        <v>0</v>
      </c>
      <c r="R116" s="182">
        <v>0</v>
      </c>
      <c r="S116" s="181">
        <v>0</v>
      </c>
      <c r="T116" s="182">
        <v>0</v>
      </c>
      <c r="U116" s="181">
        <v>0</v>
      </c>
      <c r="V116" s="182">
        <v>0</v>
      </c>
      <c r="W116" s="181">
        <v>0</v>
      </c>
      <c r="X116" s="182">
        <v>0</v>
      </c>
      <c r="Y116" s="181">
        <v>0</v>
      </c>
      <c r="Z116" s="182">
        <v>0</v>
      </c>
      <c r="AA116" s="181">
        <v>0</v>
      </c>
      <c r="AB116" s="182">
        <v>0</v>
      </c>
      <c r="AC116" s="181">
        <v>0</v>
      </c>
      <c r="AD116" s="182">
        <v>0</v>
      </c>
      <c r="AE116" s="181">
        <v>0</v>
      </c>
      <c r="AF116" s="182">
        <v>0</v>
      </c>
      <c r="AG116" s="181">
        <v>0</v>
      </c>
      <c r="AH116" s="182">
        <v>0</v>
      </c>
      <c r="AI116" s="181">
        <v>0</v>
      </c>
      <c r="AJ116" s="182">
        <v>0</v>
      </c>
      <c r="AK116" s="181">
        <v>0</v>
      </c>
      <c r="AL116" s="182">
        <v>0</v>
      </c>
      <c r="AM116" s="181">
        <v>0</v>
      </c>
      <c r="AN116" s="182">
        <v>0</v>
      </c>
      <c r="AO116" s="181">
        <v>0</v>
      </c>
      <c r="AP116" s="182">
        <v>0</v>
      </c>
      <c r="AQ116" s="181">
        <v>0</v>
      </c>
      <c r="AR116" s="182">
        <v>0</v>
      </c>
      <c r="AS116" s="181">
        <v>0</v>
      </c>
      <c r="AT116" s="182">
        <v>0</v>
      </c>
      <c r="AU116" s="181">
        <v>0</v>
      </c>
      <c r="AV116" s="182">
        <v>0</v>
      </c>
      <c r="AW116" s="181">
        <v>0</v>
      </c>
      <c r="AX116" s="182">
        <v>0</v>
      </c>
      <c r="AY116" s="181">
        <v>0</v>
      </c>
      <c r="AZ116" s="182">
        <v>0</v>
      </c>
      <c r="BA116" s="181">
        <v>0</v>
      </c>
      <c r="BB116" s="182">
        <v>0</v>
      </c>
      <c r="BC116" s="181">
        <v>0</v>
      </c>
      <c r="BD116" s="182">
        <v>0</v>
      </c>
      <c r="BE116" s="181">
        <v>0</v>
      </c>
      <c r="BF116" s="182">
        <v>0</v>
      </c>
      <c r="BG116" s="181">
        <v>0</v>
      </c>
      <c r="BH116" s="182">
        <v>0</v>
      </c>
      <c r="BI116" s="181">
        <v>0</v>
      </c>
      <c r="BJ116" s="182">
        <v>0</v>
      </c>
      <c r="BK116" s="181">
        <v>0</v>
      </c>
      <c r="BL116" s="182">
        <v>0</v>
      </c>
    </row>
    <row r="117" spans="1:64" x14ac:dyDescent="0.2">
      <c r="A117" s="155">
        <f>ROW()</f>
        <v>117</v>
      </c>
      <c r="B117" s="180" t="s">
        <v>483</v>
      </c>
      <c r="C117" s="181">
        <v>0</v>
      </c>
      <c r="D117" s="182">
        <v>0</v>
      </c>
      <c r="E117" s="181">
        <v>0</v>
      </c>
      <c r="F117" s="182">
        <v>0</v>
      </c>
      <c r="G117" s="181">
        <v>0</v>
      </c>
      <c r="H117" s="182">
        <v>0</v>
      </c>
      <c r="I117" s="181">
        <v>0</v>
      </c>
      <c r="J117" s="182">
        <v>0</v>
      </c>
      <c r="K117" s="181">
        <v>0</v>
      </c>
      <c r="L117" s="182">
        <v>0</v>
      </c>
      <c r="M117" s="181">
        <v>0</v>
      </c>
      <c r="N117" s="182">
        <v>0</v>
      </c>
      <c r="O117" s="181">
        <v>2</v>
      </c>
      <c r="P117" s="182">
        <v>127.51</v>
      </c>
      <c r="Q117" s="181">
        <v>0</v>
      </c>
      <c r="R117" s="182">
        <v>0</v>
      </c>
      <c r="S117" s="181">
        <v>0</v>
      </c>
      <c r="T117" s="182">
        <v>0</v>
      </c>
      <c r="U117" s="181">
        <v>0</v>
      </c>
      <c r="V117" s="182">
        <v>0</v>
      </c>
      <c r="W117" s="181">
        <v>0</v>
      </c>
      <c r="X117" s="182">
        <v>0</v>
      </c>
      <c r="Y117" s="181">
        <v>0</v>
      </c>
      <c r="Z117" s="182">
        <v>0</v>
      </c>
      <c r="AA117" s="181">
        <v>0</v>
      </c>
      <c r="AB117" s="182">
        <v>0</v>
      </c>
      <c r="AC117" s="181">
        <v>0</v>
      </c>
      <c r="AD117" s="182">
        <v>0</v>
      </c>
      <c r="AE117" s="181">
        <v>0</v>
      </c>
      <c r="AF117" s="182">
        <v>0</v>
      </c>
      <c r="AG117" s="181">
        <v>0</v>
      </c>
      <c r="AH117" s="182">
        <v>0</v>
      </c>
      <c r="AI117" s="181">
        <v>0</v>
      </c>
      <c r="AJ117" s="182">
        <v>0</v>
      </c>
      <c r="AK117" s="181">
        <v>0</v>
      </c>
      <c r="AL117" s="182">
        <v>0</v>
      </c>
      <c r="AM117" s="181">
        <v>0</v>
      </c>
      <c r="AN117" s="182">
        <v>0</v>
      </c>
      <c r="AO117" s="181">
        <v>0</v>
      </c>
      <c r="AP117" s="182">
        <v>0</v>
      </c>
      <c r="AQ117" s="181">
        <v>0</v>
      </c>
      <c r="AR117" s="182">
        <v>0</v>
      </c>
      <c r="AS117" s="181">
        <v>0</v>
      </c>
      <c r="AT117" s="182">
        <v>0</v>
      </c>
      <c r="AU117" s="181">
        <v>0</v>
      </c>
      <c r="AV117" s="182">
        <v>0</v>
      </c>
      <c r="AW117" s="181">
        <v>0</v>
      </c>
      <c r="AX117" s="182">
        <v>0</v>
      </c>
      <c r="AY117" s="181">
        <v>0</v>
      </c>
      <c r="AZ117" s="182">
        <v>0</v>
      </c>
      <c r="BA117" s="181">
        <v>0</v>
      </c>
      <c r="BB117" s="182">
        <v>0</v>
      </c>
      <c r="BC117" s="181">
        <v>0</v>
      </c>
      <c r="BD117" s="182">
        <v>0</v>
      </c>
      <c r="BE117" s="181">
        <v>0</v>
      </c>
      <c r="BF117" s="182">
        <v>0</v>
      </c>
      <c r="BG117" s="181">
        <v>0</v>
      </c>
      <c r="BH117" s="182">
        <v>0</v>
      </c>
      <c r="BI117" s="181">
        <v>0</v>
      </c>
      <c r="BJ117" s="182">
        <v>0</v>
      </c>
      <c r="BK117" s="181">
        <v>0</v>
      </c>
      <c r="BL117" s="182">
        <v>0</v>
      </c>
    </row>
    <row r="118" spans="1:64" ht="15" thickBot="1" x14ac:dyDescent="0.25">
      <c r="A118" s="155">
        <f>ROW()</f>
        <v>118</v>
      </c>
      <c r="B118" s="188" t="s">
        <v>484</v>
      </c>
      <c r="C118" s="175">
        <v>0</v>
      </c>
      <c r="D118" s="176">
        <v>0</v>
      </c>
      <c r="E118" s="175">
        <v>0</v>
      </c>
      <c r="F118" s="176">
        <v>0</v>
      </c>
      <c r="G118" s="175">
        <v>0</v>
      </c>
      <c r="H118" s="176">
        <v>0</v>
      </c>
      <c r="I118" s="175">
        <v>0</v>
      </c>
      <c r="J118" s="176">
        <v>0</v>
      </c>
      <c r="K118" s="175">
        <v>0</v>
      </c>
      <c r="L118" s="176">
        <v>0</v>
      </c>
      <c r="M118" s="175">
        <v>0</v>
      </c>
      <c r="N118" s="176">
        <v>0</v>
      </c>
      <c r="O118" s="175">
        <v>0</v>
      </c>
      <c r="P118" s="176">
        <v>0</v>
      </c>
      <c r="Q118" s="175">
        <v>0</v>
      </c>
      <c r="R118" s="176">
        <v>0</v>
      </c>
      <c r="S118" s="175">
        <v>0</v>
      </c>
      <c r="T118" s="176">
        <v>0</v>
      </c>
      <c r="U118" s="175">
        <v>0</v>
      </c>
      <c r="V118" s="176">
        <v>0</v>
      </c>
      <c r="W118" s="175">
        <v>0</v>
      </c>
      <c r="X118" s="176">
        <v>0</v>
      </c>
      <c r="Y118" s="175">
        <v>0</v>
      </c>
      <c r="Z118" s="176">
        <v>0</v>
      </c>
      <c r="AA118" s="175">
        <v>0</v>
      </c>
      <c r="AB118" s="176">
        <v>0</v>
      </c>
      <c r="AC118" s="175">
        <v>0</v>
      </c>
      <c r="AD118" s="176">
        <v>0</v>
      </c>
      <c r="AE118" s="175">
        <v>0</v>
      </c>
      <c r="AF118" s="176">
        <v>0</v>
      </c>
      <c r="AG118" s="175">
        <v>0</v>
      </c>
      <c r="AH118" s="176">
        <v>0</v>
      </c>
      <c r="AI118" s="175">
        <v>0</v>
      </c>
      <c r="AJ118" s="176">
        <v>0</v>
      </c>
      <c r="AK118" s="175">
        <v>0</v>
      </c>
      <c r="AL118" s="176">
        <v>0</v>
      </c>
      <c r="AM118" s="175">
        <v>0</v>
      </c>
      <c r="AN118" s="176">
        <v>0</v>
      </c>
      <c r="AO118" s="175">
        <v>0</v>
      </c>
      <c r="AP118" s="176">
        <v>0</v>
      </c>
      <c r="AQ118" s="175">
        <v>0</v>
      </c>
      <c r="AR118" s="176">
        <v>0</v>
      </c>
      <c r="AS118" s="175">
        <v>0</v>
      </c>
      <c r="AT118" s="176">
        <v>0</v>
      </c>
      <c r="AU118" s="175">
        <v>0</v>
      </c>
      <c r="AV118" s="176">
        <v>0</v>
      </c>
      <c r="AW118" s="175">
        <v>0</v>
      </c>
      <c r="AX118" s="176">
        <v>0</v>
      </c>
      <c r="AY118" s="175">
        <v>0</v>
      </c>
      <c r="AZ118" s="176">
        <v>0</v>
      </c>
      <c r="BA118" s="175">
        <v>0</v>
      </c>
      <c r="BB118" s="176">
        <v>0</v>
      </c>
      <c r="BC118" s="175">
        <v>0</v>
      </c>
      <c r="BD118" s="176">
        <v>0</v>
      </c>
      <c r="BE118" s="175">
        <v>0</v>
      </c>
      <c r="BF118" s="176">
        <v>0</v>
      </c>
      <c r="BG118" s="175">
        <v>0</v>
      </c>
      <c r="BH118" s="176">
        <v>0</v>
      </c>
      <c r="BI118" s="175">
        <v>0</v>
      </c>
      <c r="BJ118" s="176">
        <v>0</v>
      </c>
      <c r="BK118" s="175">
        <v>0</v>
      </c>
      <c r="BL118" s="176">
        <v>0</v>
      </c>
    </row>
    <row r="119" spans="1:64" ht="15" thickBot="1" x14ac:dyDescent="0.25">
      <c r="A119" s="155">
        <f>ROW()</f>
        <v>119</v>
      </c>
      <c r="B119" s="169" t="s">
        <v>222</v>
      </c>
      <c r="C119" s="177">
        <f t="shared" ref="C119:BL119" si="15">SUM(C114:C118)</f>
        <v>0</v>
      </c>
      <c r="D119" s="178">
        <f t="shared" si="15"/>
        <v>0</v>
      </c>
      <c r="E119" s="177">
        <f t="shared" si="15"/>
        <v>0</v>
      </c>
      <c r="F119" s="178">
        <f t="shared" si="15"/>
        <v>0</v>
      </c>
      <c r="G119" s="177">
        <f t="shared" si="15"/>
        <v>0</v>
      </c>
      <c r="H119" s="178">
        <f t="shared" si="15"/>
        <v>0</v>
      </c>
      <c r="I119" s="177">
        <f t="shared" si="15"/>
        <v>0</v>
      </c>
      <c r="J119" s="178">
        <f t="shared" si="15"/>
        <v>0</v>
      </c>
      <c r="K119" s="177">
        <f t="shared" si="15"/>
        <v>0</v>
      </c>
      <c r="L119" s="178">
        <f t="shared" si="15"/>
        <v>0</v>
      </c>
      <c r="M119" s="177">
        <f t="shared" si="15"/>
        <v>0</v>
      </c>
      <c r="N119" s="178">
        <f t="shared" si="15"/>
        <v>0</v>
      </c>
      <c r="O119" s="177">
        <f t="shared" si="15"/>
        <v>6</v>
      </c>
      <c r="P119" s="178">
        <f t="shared" si="15"/>
        <v>300.02000000000004</v>
      </c>
      <c r="Q119" s="177">
        <f t="shared" si="15"/>
        <v>0</v>
      </c>
      <c r="R119" s="178">
        <f t="shared" si="15"/>
        <v>0</v>
      </c>
      <c r="S119" s="177">
        <f t="shared" si="15"/>
        <v>0</v>
      </c>
      <c r="T119" s="178">
        <f t="shared" si="15"/>
        <v>0</v>
      </c>
      <c r="U119" s="177">
        <f t="shared" si="15"/>
        <v>0</v>
      </c>
      <c r="V119" s="178">
        <f t="shared" si="15"/>
        <v>0</v>
      </c>
      <c r="W119" s="177">
        <f t="shared" si="15"/>
        <v>0</v>
      </c>
      <c r="X119" s="178">
        <f t="shared" si="15"/>
        <v>0</v>
      </c>
      <c r="Y119" s="177">
        <f t="shared" si="15"/>
        <v>0</v>
      </c>
      <c r="Z119" s="178">
        <f t="shared" si="15"/>
        <v>0</v>
      </c>
      <c r="AA119" s="177">
        <f t="shared" si="15"/>
        <v>0</v>
      </c>
      <c r="AB119" s="178">
        <f t="shared" si="15"/>
        <v>0</v>
      </c>
      <c r="AC119" s="177">
        <f t="shared" si="15"/>
        <v>0</v>
      </c>
      <c r="AD119" s="178">
        <f t="shared" si="15"/>
        <v>0</v>
      </c>
      <c r="AE119" s="177">
        <f t="shared" si="15"/>
        <v>0</v>
      </c>
      <c r="AF119" s="178">
        <f t="shared" si="15"/>
        <v>0</v>
      </c>
      <c r="AG119" s="177">
        <f t="shared" si="15"/>
        <v>0</v>
      </c>
      <c r="AH119" s="178">
        <f t="shared" si="15"/>
        <v>0</v>
      </c>
      <c r="AI119" s="177">
        <f t="shared" si="15"/>
        <v>0</v>
      </c>
      <c r="AJ119" s="178">
        <f t="shared" si="15"/>
        <v>0</v>
      </c>
      <c r="AK119" s="177">
        <f t="shared" si="15"/>
        <v>1</v>
      </c>
      <c r="AL119" s="178">
        <f t="shared" si="15"/>
        <v>1391.95</v>
      </c>
      <c r="AM119" s="177">
        <f t="shared" si="15"/>
        <v>0</v>
      </c>
      <c r="AN119" s="178">
        <f t="shared" si="15"/>
        <v>0</v>
      </c>
      <c r="AO119" s="177">
        <f t="shared" si="15"/>
        <v>0</v>
      </c>
      <c r="AP119" s="178">
        <f t="shared" si="15"/>
        <v>0</v>
      </c>
      <c r="AQ119" s="177">
        <f t="shared" si="15"/>
        <v>0</v>
      </c>
      <c r="AR119" s="178">
        <f t="shared" si="15"/>
        <v>0</v>
      </c>
      <c r="AS119" s="177">
        <f t="shared" si="15"/>
        <v>0</v>
      </c>
      <c r="AT119" s="178">
        <f t="shared" si="15"/>
        <v>0</v>
      </c>
      <c r="AU119" s="177">
        <f t="shared" si="15"/>
        <v>0</v>
      </c>
      <c r="AV119" s="178">
        <f t="shared" si="15"/>
        <v>0</v>
      </c>
      <c r="AW119" s="177">
        <f t="shared" si="15"/>
        <v>0</v>
      </c>
      <c r="AX119" s="178">
        <f t="shared" si="15"/>
        <v>0</v>
      </c>
      <c r="AY119" s="177">
        <f t="shared" si="15"/>
        <v>0</v>
      </c>
      <c r="AZ119" s="178">
        <f t="shared" si="15"/>
        <v>0</v>
      </c>
      <c r="BA119" s="177">
        <f t="shared" si="15"/>
        <v>0</v>
      </c>
      <c r="BB119" s="178">
        <f t="shared" si="15"/>
        <v>0</v>
      </c>
      <c r="BC119" s="177">
        <f t="shared" si="15"/>
        <v>0</v>
      </c>
      <c r="BD119" s="178">
        <f t="shared" si="15"/>
        <v>0</v>
      </c>
      <c r="BE119" s="177">
        <f t="shared" si="15"/>
        <v>0</v>
      </c>
      <c r="BF119" s="178">
        <f t="shared" si="15"/>
        <v>0</v>
      </c>
      <c r="BG119" s="177">
        <f t="shared" si="15"/>
        <v>0</v>
      </c>
      <c r="BH119" s="178">
        <f t="shared" si="15"/>
        <v>0</v>
      </c>
      <c r="BI119" s="177">
        <f t="shared" si="15"/>
        <v>0</v>
      </c>
      <c r="BJ119" s="178">
        <f t="shared" si="15"/>
        <v>0</v>
      </c>
      <c r="BK119" s="177">
        <f t="shared" si="15"/>
        <v>0</v>
      </c>
      <c r="BL119" s="178">
        <f t="shared" si="15"/>
        <v>0</v>
      </c>
    </row>
    <row r="120" spans="1:64" ht="15" thickBot="1" x14ac:dyDescent="0.25">
      <c r="A120" s="155">
        <f>ROW()</f>
        <v>120</v>
      </c>
      <c r="C120" s="170"/>
      <c r="E120" s="170"/>
      <c r="G120" s="170"/>
      <c r="I120" s="170"/>
      <c r="K120" s="170"/>
      <c r="M120" s="170"/>
      <c r="O120" s="170"/>
      <c r="Q120" s="170"/>
      <c r="S120" s="170"/>
      <c r="U120" s="170"/>
      <c r="W120" s="170"/>
      <c r="Y120" s="170"/>
      <c r="AA120" s="170"/>
      <c r="AC120" s="170"/>
      <c r="AE120" s="170"/>
      <c r="AG120" s="170"/>
      <c r="AI120" s="170"/>
      <c r="AK120" s="170"/>
      <c r="AM120" s="170"/>
      <c r="AO120" s="170"/>
      <c r="AQ120" s="170"/>
      <c r="AS120" s="170"/>
      <c r="AU120" s="170"/>
      <c r="AW120" s="170"/>
      <c r="AY120" s="170"/>
      <c r="BA120" s="170"/>
      <c r="BC120" s="170"/>
      <c r="BE120" s="170"/>
      <c r="BG120" s="170"/>
      <c r="BI120" s="170"/>
      <c r="BK120" s="170"/>
    </row>
    <row r="121" spans="1:64" ht="15" thickBot="1" x14ac:dyDescent="0.25">
      <c r="A121" s="155">
        <f>ROW()</f>
        <v>121</v>
      </c>
      <c r="B121" s="184" t="s">
        <v>497</v>
      </c>
      <c r="C121" s="1315" t="s">
        <v>15</v>
      </c>
      <c r="D121" s="1316"/>
      <c r="E121" s="1315" t="s">
        <v>15</v>
      </c>
      <c r="F121" s="1316"/>
      <c r="G121" s="1315" t="s">
        <v>15</v>
      </c>
      <c r="H121" s="1316"/>
      <c r="I121" s="1315" t="s">
        <v>15</v>
      </c>
      <c r="J121" s="1316"/>
      <c r="K121" s="1315" t="s">
        <v>15</v>
      </c>
      <c r="L121" s="1316"/>
      <c r="M121" s="1315" t="s">
        <v>15</v>
      </c>
      <c r="N121" s="1316"/>
      <c r="O121" s="1315" t="s">
        <v>15</v>
      </c>
      <c r="P121" s="1316"/>
      <c r="Q121" s="1315" t="s">
        <v>15</v>
      </c>
      <c r="R121" s="1316"/>
      <c r="S121" s="1315" t="s">
        <v>15</v>
      </c>
      <c r="T121" s="1316"/>
      <c r="U121" s="1315" t="s">
        <v>15</v>
      </c>
      <c r="V121" s="1316"/>
      <c r="W121" s="1315" t="s">
        <v>15</v>
      </c>
      <c r="X121" s="1316"/>
      <c r="Y121" s="1315" t="s">
        <v>15</v>
      </c>
      <c r="Z121" s="1316"/>
      <c r="AA121" s="1315" t="s">
        <v>15</v>
      </c>
      <c r="AB121" s="1316"/>
      <c r="AC121" s="1315" t="s">
        <v>15</v>
      </c>
      <c r="AD121" s="1316"/>
      <c r="AE121" s="1315" t="s">
        <v>15</v>
      </c>
      <c r="AF121" s="1316"/>
      <c r="AG121" s="1315" t="s">
        <v>15</v>
      </c>
      <c r="AH121" s="1316"/>
      <c r="AI121" s="1315" t="s">
        <v>15</v>
      </c>
      <c r="AJ121" s="1316"/>
      <c r="AK121" s="1315" t="s">
        <v>15</v>
      </c>
      <c r="AL121" s="1316"/>
      <c r="AM121" s="1315" t="s">
        <v>15</v>
      </c>
      <c r="AN121" s="1316"/>
      <c r="AO121" s="1315" t="s">
        <v>15</v>
      </c>
      <c r="AP121" s="1316"/>
      <c r="AQ121" s="1315" t="s">
        <v>15</v>
      </c>
      <c r="AR121" s="1316"/>
      <c r="AS121" s="1315" t="s">
        <v>15</v>
      </c>
      <c r="AT121" s="1316"/>
      <c r="AU121" s="1315" t="s">
        <v>15</v>
      </c>
      <c r="AV121" s="1316"/>
      <c r="AW121" s="1315" t="s">
        <v>15</v>
      </c>
      <c r="AX121" s="1316"/>
      <c r="AY121" s="1315" t="s">
        <v>15</v>
      </c>
      <c r="AZ121" s="1316"/>
      <c r="BA121" s="1315" t="s">
        <v>15</v>
      </c>
      <c r="BB121" s="1316"/>
      <c r="BC121" s="1315" t="s">
        <v>15</v>
      </c>
      <c r="BD121" s="1316"/>
      <c r="BE121" s="1315" t="s">
        <v>15</v>
      </c>
      <c r="BF121" s="1316"/>
      <c r="BG121" s="1315" t="s">
        <v>15</v>
      </c>
      <c r="BH121" s="1316"/>
      <c r="BI121" s="1315" t="s">
        <v>15</v>
      </c>
      <c r="BJ121" s="1316"/>
      <c r="BK121" s="1315" t="s">
        <v>15</v>
      </c>
      <c r="BL121" s="1316"/>
    </row>
    <row r="122" spans="1:64" x14ac:dyDescent="0.2">
      <c r="A122" s="155">
        <f>ROW()</f>
        <v>122</v>
      </c>
      <c r="B122" s="179" t="s">
        <v>480</v>
      </c>
      <c r="C122" s="172">
        <v>0</v>
      </c>
      <c r="D122" s="173">
        <v>0</v>
      </c>
      <c r="E122" s="172">
        <v>0</v>
      </c>
      <c r="F122" s="173">
        <v>0</v>
      </c>
      <c r="G122" s="172">
        <v>0</v>
      </c>
      <c r="H122" s="173">
        <v>0</v>
      </c>
      <c r="I122" s="172">
        <v>0</v>
      </c>
      <c r="J122" s="173">
        <v>0</v>
      </c>
      <c r="K122" s="172">
        <v>0</v>
      </c>
      <c r="L122" s="173">
        <v>0</v>
      </c>
      <c r="M122" s="172">
        <v>0</v>
      </c>
      <c r="N122" s="173">
        <v>0</v>
      </c>
      <c r="O122" s="172">
        <v>0</v>
      </c>
      <c r="P122" s="173">
        <v>0</v>
      </c>
      <c r="Q122" s="172">
        <v>0</v>
      </c>
      <c r="R122" s="173">
        <v>0</v>
      </c>
      <c r="S122" s="172">
        <v>0</v>
      </c>
      <c r="T122" s="173">
        <v>0</v>
      </c>
      <c r="U122" s="172">
        <v>0</v>
      </c>
      <c r="V122" s="173">
        <v>0</v>
      </c>
      <c r="W122" s="172">
        <v>0</v>
      </c>
      <c r="X122" s="173">
        <v>0</v>
      </c>
      <c r="Y122" s="172">
        <v>0</v>
      </c>
      <c r="Z122" s="173">
        <v>0</v>
      </c>
      <c r="AA122" s="172">
        <v>0</v>
      </c>
      <c r="AB122" s="173">
        <v>0</v>
      </c>
      <c r="AC122" s="172">
        <v>0</v>
      </c>
      <c r="AD122" s="173">
        <v>0</v>
      </c>
      <c r="AE122" s="172">
        <v>0</v>
      </c>
      <c r="AF122" s="173">
        <v>0</v>
      </c>
      <c r="AG122" s="172">
        <v>0</v>
      </c>
      <c r="AH122" s="173">
        <v>0</v>
      </c>
      <c r="AI122" s="172">
        <v>0</v>
      </c>
      <c r="AJ122" s="173">
        <v>0</v>
      </c>
      <c r="AK122" s="172">
        <v>0</v>
      </c>
      <c r="AL122" s="173">
        <v>0</v>
      </c>
      <c r="AM122" s="172">
        <v>0</v>
      </c>
      <c r="AN122" s="173">
        <v>0</v>
      </c>
      <c r="AO122" s="172">
        <v>0</v>
      </c>
      <c r="AP122" s="173">
        <v>0</v>
      </c>
      <c r="AQ122" s="172">
        <v>0</v>
      </c>
      <c r="AR122" s="173">
        <v>0</v>
      </c>
      <c r="AS122" s="172">
        <v>0</v>
      </c>
      <c r="AT122" s="173">
        <v>0</v>
      </c>
      <c r="AU122" s="172">
        <v>0</v>
      </c>
      <c r="AV122" s="173">
        <v>0</v>
      </c>
      <c r="AW122" s="172">
        <v>0</v>
      </c>
      <c r="AX122" s="173">
        <v>0</v>
      </c>
      <c r="AY122" s="172">
        <v>0</v>
      </c>
      <c r="AZ122" s="173">
        <v>0</v>
      </c>
      <c r="BA122" s="172">
        <v>7</v>
      </c>
      <c r="BB122" s="173">
        <v>424.56</v>
      </c>
      <c r="BC122" s="172">
        <v>0</v>
      </c>
      <c r="BD122" s="173">
        <v>0</v>
      </c>
      <c r="BE122" s="172">
        <v>0</v>
      </c>
      <c r="BF122" s="173">
        <v>0</v>
      </c>
      <c r="BG122" s="172">
        <v>0</v>
      </c>
      <c r="BH122" s="173">
        <v>0</v>
      </c>
      <c r="BI122" s="172">
        <v>0</v>
      </c>
      <c r="BJ122" s="173">
        <v>0</v>
      </c>
      <c r="BK122" s="172">
        <v>0</v>
      </c>
      <c r="BL122" s="173">
        <v>0</v>
      </c>
    </row>
    <row r="123" spans="1:64" x14ac:dyDescent="0.2">
      <c r="A123" s="155">
        <f>ROW()</f>
        <v>123</v>
      </c>
      <c r="B123" s="185" t="s">
        <v>481</v>
      </c>
      <c r="C123" s="186">
        <v>0</v>
      </c>
      <c r="D123" s="187">
        <v>0</v>
      </c>
      <c r="E123" s="186">
        <v>0</v>
      </c>
      <c r="F123" s="187">
        <v>0</v>
      </c>
      <c r="G123" s="186">
        <v>0</v>
      </c>
      <c r="H123" s="187">
        <v>0</v>
      </c>
      <c r="I123" s="186">
        <v>0</v>
      </c>
      <c r="J123" s="187">
        <v>0</v>
      </c>
      <c r="K123" s="186">
        <v>0</v>
      </c>
      <c r="L123" s="187">
        <v>0</v>
      </c>
      <c r="M123" s="186">
        <v>0</v>
      </c>
      <c r="N123" s="187">
        <v>0</v>
      </c>
      <c r="O123" s="186">
        <v>0</v>
      </c>
      <c r="P123" s="187">
        <v>0</v>
      </c>
      <c r="Q123" s="186">
        <v>0</v>
      </c>
      <c r="R123" s="187">
        <v>0</v>
      </c>
      <c r="S123" s="186">
        <v>0</v>
      </c>
      <c r="T123" s="187">
        <v>0</v>
      </c>
      <c r="U123" s="186">
        <v>0</v>
      </c>
      <c r="V123" s="187">
        <v>0</v>
      </c>
      <c r="W123" s="186">
        <v>0</v>
      </c>
      <c r="X123" s="187">
        <v>0</v>
      </c>
      <c r="Y123" s="186">
        <v>0</v>
      </c>
      <c r="Z123" s="187">
        <v>0</v>
      </c>
      <c r="AA123" s="186">
        <v>0</v>
      </c>
      <c r="AB123" s="187">
        <v>0</v>
      </c>
      <c r="AC123" s="186">
        <v>0</v>
      </c>
      <c r="AD123" s="187">
        <v>0</v>
      </c>
      <c r="AE123" s="186">
        <v>0</v>
      </c>
      <c r="AF123" s="187">
        <v>0</v>
      </c>
      <c r="AG123" s="186">
        <v>0</v>
      </c>
      <c r="AH123" s="187">
        <v>0</v>
      </c>
      <c r="AI123" s="186">
        <v>0</v>
      </c>
      <c r="AJ123" s="187">
        <v>0</v>
      </c>
      <c r="AK123" s="186">
        <v>0</v>
      </c>
      <c r="AL123" s="187">
        <v>0</v>
      </c>
      <c r="AM123" s="186">
        <v>0</v>
      </c>
      <c r="AN123" s="187">
        <v>0</v>
      </c>
      <c r="AO123" s="186">
        <v>0</v>
      </c>
      <c r="AP123" s="187">
        <v>0</v>
      </c>
      <c r="AQ123" s="186">
        <v>0</v>
      </c>
      <c r="AR123" s="187">
        <v>0</v>
      </c>
      <c r="AS123" s="186">
        <v>0</v>
      </c>
      <c r="AT123" s="187">
        <v>0</v>
      </c>
      <c r="AU123" s="186">
        <v>0</v>
      </c>
      <c r="AV123" s="187">
        <v>0</v>
      </c>
      <c r="AW123" s="186">
        <v>0</v>
      </c>
      <c r="AX123" s="187">
        <v>0</v>
      </c>
      <c r="AY123" s="186">
        <v>0</v>
      </c>
      <c r="AZ123" s="187">
        <v>0</v>
      </c>
      <c r="BA123" s="186">
        <v>0</v>
      </c>
      <c r="BB123" s="187">
        <v>0</v>
      </c>
      <c r="BC123" s="186">
        <v>0</v>
      </c>
      <c r="BD123" s="187">
        <v>0</v>
      </c>
      <c r="BE123" s="186">
        <v>0</v>
      </c>
      <c r="BF123" s="187">
        <v>0</v>
      </c>
      <c r="BG123" s="186">
        <v>0</v>
      </c>
      <c r="BH123" s="187">
        <v>0</v>
      </c>
      <c r="BI123" s="186">
        <v>0</v>
      </c>
      <c r="BJ123" s="187">
        <v>0</v>
      </c>
      <c r="BK123" s="186">
        <v>0</v>
      </c>
      <c r="BL123" s="187">
        <v>0</v>
      </c>
    </row>
    <row r="124" spans="1:64" x14ac:dyDescent="0.2">
      <c r="A124" s="155">
        <f>ROW()</f>
        <v>124</v>
      </c>
      <c r="B124" s="180" t="s">
        <v>482</v>
      </c>
      <c r="C124" s="181">
        <v>0</v>
      </c>
      <c r="D124" s="182">
        <v>0</v>
      </c>
      <c r="E124" s="181">
        <v>0</v>
      </c>
      <c r="F124" s="182">
        <v>0</v>
      </c>
      <c r="G124" s="181">
        <v>0</v>
      </c>
      <c r="H124" s="182">
        <v>0</v>
      </c>
      <c r="I124" s="181">
        <v>0</v>
      </c>
      <c r="J124" s="182">
        <v>0</v>
      </c>
      <c r="K124" s="181">
        <v>0</v>
      </c>
      <c r="L124" s="182">
        <v>0</v>
      </c>
      <c r="M124" s="181">
        <v>0</v>
      </c>
      <c r="N124" s="182">
        <v>0</v>
      </c>
      <c r="O124" s="181">
        <v>0</v>
      </c>
      <c r="P124" s="182">
        <v>0</v>
      </c>
      <c r="Q124" s="181">
        <v>0</v>
      </c>
      <c r="R124" s="182">
        <v>0</v>
      </c>
      <c r="S124" s="181">
        <v>0</v>
      </c>
      <c r="T124" s="182">
        <v>0</v>
      </c>
      <c r="U124" s="181">
        <v>0</v>
      </c>
      <c r="V124" s="182">
        <v>0</v>
      </c>
      <c r="W124" s="181">
        <v>0</v>
      </c>
      <c r="X124" s="182">
        <v>0</v>
      </c>
      <c r="Y124" s="181">
        <v>0</v>
      </c>
      <c r="Z124" s="182">
        <v>0</v>
      </c>
      <c r="AA124" s="181">
        <v>0</v>
      </c>
      <c r="AB124" s="182">
        <v>0</v>
      </c>
      <c r="AC124" s="181">
        <v>0</v>
      </c>
      <c r="AD124" s="182">
        <v>0</v>
      </c>
      <c r="AE124" s="181">
        <v>0</v>
      </c>
      <c r="AF124" s="182">
        <v>0</v>
      </c>
      <c r="AG124" s="181">
        <v>0</v>
      </c>
      <c r="AH124" s="182">
        <v>0</v>
      </c>
      <c r="AI124" s="181">
        <v>0</v>
      </c>
      <c r="AJ124" s="182">
        <v>0</v>
      </c>
      <c r="AK124" s="181">
        <v>0</v>
      </c>
      <c r="AL124" s="182">
        <v>0</v>
      </c>
      <c r="AM124" s="181">
        <v>0</v>
      </c>
      <c r="AN124" s="182">
        <v>0</v>
      </c>
      <c r="AO124" s="181">
        <v>0</v>
      </c>
      <c r="AP124" s="182">
        <v>0</v>
      </c>
      <c r="AQ124" s="181">
        <v>0</v>
      </c>
      <c r="AR124" s="182">
        <v>0</v>
      </c>
      <c r="AS124" s="181">
        <v>0</v>
      </c>
      <c r="AT124" s="182">
        <v>0</v>
      </c>
      <c r="AU124" s="181">
        <v>0</v>
      </c>
      <c r="AV124" s="182">
        <v>0</v>
      </c>
      <c r="AW124" s="181">
        <v>0</v>
      </c>
      <c r="AX124" s="182">
        <v>0</v>
      </c>
      <c r="AY124" s="181">
        <v>0</v>
      </c>
      <c r="AZ124" s="182">
        <v>0</v>
      </c>
      <c r="BA124" s="181">
        <v>0</v>
      </c>
      <c r="BB124" s="182">
        <v>0</v>
      </c>
      <c r="BC124" s="181">
        <v>0</v>
      </c>
      <c r="BD124" s="182">
        <v>0</v>
      </c>
      <c r="BE124" s="181">
        <v>0</v>
      </c>
      <c r="BF124" s="182">
        <v>0</v>
      </c>
      <c r="BG124" s="181">
        <v>0</v>
      </c>
      <c r="BH124" s="182">
        <v>0</v>
      </c>
      <c r="BI124" s="181">
        <v>0</v>
      </c>
      <c r="BJ124" s="182">
        <v>0</v>
      </c>
      <c r="BK124" s="181">
        <v>0</v>
      </c>
      <c r="BL124" s="182">
        <v>0</v>
      </c>
    </row>
    <row r="125" spans="1:64" x14ac:dyDescent="0.2">
      <c r="A125" s="155">
        <f>ROW()</f>
        <v>125</v>
      </c>
      <c r="B125" s="180" t="s">
        <v>483</v>
      </c>
      <c r="C125" s="181">
        <v>0</v>
      </c>
      <c r="D125" s="182">
        <v>0</v>
      </c>
      <c r="E125" s="181">
        <v>0</v>
      </c>
      <c r="F125" s="182">
        <v>0</v>
      </c>
      <c r="G125" s="181">
        <v>0</v>
      </c>
      <c r="H125" s="182">
        <v>0</v>
      </c>
      <c r="I125" s="181">
        <v>0</v>
      </c>
      <c r="J125" s="182">
        <v>0</v>
      </c>
      <c r="K125" s="181">
        <v>0</v>
      </c>
      <c r="L125" s="182">
        <v>0</v>
      </c>
      <c r="M125" s="181">
        <v>0</v>
      </c>
      <c r="N125" s="182">
        <v>0</v>
      </c>
      <c r="O125" s="181">
        <v>0</v>
      </c>
      <c r="P125" s="182">
        <v>0</v>
      </c>
      <c r="Q125" s="181">
        <v>0</v>
      </c>
      <c r="R125" s="182">
        <v>0</v>
      </c>
      <c r="S125" s="181">
        <v>0</v>
      </c>
      <c r="T125" s="182">
        <v>0</v>
      </c>
      <c r="U125" s="181">
        <v>0</v>
      </c>
      <c r="V125" s="182">
        <v>0</v>
      </c>
      <c r="W125" s="181">
        <v>0</v>
      </c>
      <c r="X125" s="182">
        <v>0</v>
      </c>
      <c r="Y125" s="181">
        <v>0</v>
      </c>
      <c r="Z125" s="182">
        <v>0</v>
      </c>
      <c r="AA125" s="181">
        <v>0</v>
      </c>
      <c r="AB125" s="182">
        <v>0</v>
      </c>
      <c r="AC125" s="181">
        <v>0</v>
      </c>
      <c r="AD125" s="182">
        <v>0</v>
      </c>
      <c r="AE125" s="181">
        <v>0</v>
      </c>
      <c r="AF125" s="182">
        <v>0</v>
      </c>
      <c r="AG125" s="181">
        <v>0</v>
      </c>
      <c r="AH125" s="182">
        <v>0</v>
      </c>
      <c r="AI125" s="181">
        <v>0</v>
      </c>
      <c r="AJ125" s="182">
        <v>0</v>
      </c>
      <c r="AK125" s="181">
        <v>0</v>
      </c>
      <c r="AL125" s="182">
        <v>0</v>
      </c>
      <c r="AM125" s="181">
        <v>0</v>
      </c>
      <c r="AN125" s="182">
        <v>0</v>
      </c>
      <c r="AO125" s="181">
        <v>0</v>
      </c>
      <c r="AP125" s="182">
        <v>0</v>
      </c>
      <c r="AQ125" s="181">
        <v>0</v>
      </c>
      <c r="AR125" s="182">
        <v>0</v>
      </c>
      <c r="AS125" s="181">
        <v>0</v>
      </c>
      <c r="AT125" s="182">
        <v>0</v>
      </c>
      <c r="AU125" s="181">
        <v>0</v>
      </c>
      <c r="AV125" s="182">
        <v>0</v>
      </c>
      <c r="AW125" s="181">
        <v>0</v>
      </c>
      <c r="AX125" s="182">
        <v>0</v>
      </c>
      <c r="AY125" s="181">
        <v>0</v>
      </c>
      <c r="AZ125" s="182">
        <v>0</v>
      </c>
      <c r="BA125" s="181">
        <v>1</v>
      </c>
      <c r="BB125" s="182">
        <v>64.84</v>
      </c>
      <c r="BC125" s="181">
        <v>0</v>
      </c>
      <c r="BD125" s="182">
        <v>0</v>
      </c>
      <c r="BE125" s="181">
        <v>0</v>
      </c>
      <c r="BF125" s="182">
        <v>0</v>
      </c>
      <c r="BG125" s="181">
        <v>0</v>
      </c>
      <c r="BH125" s="182">
        <v>0</v>
      </c>
      <c r="BI125" s="181">
        <v>0</v>
      </c>
      <c r="BJ125" s="182">
        <v>0</v>
      </c>
      <c r="BK125" s="181">
        <v>0</v>
      </c>
      <c r="BL125" s="182">
        <v>0</v>
      </c>
    </row>
    <row r="126" spans="1:64" ht="15" thickBot="1" x14ac:dyDescent="0.25">
      <c r="A126" s="155">
        <f>ROW()</f>
        <v>126</v>
      </c>
      <c r="B126" s="188" t="s">
        <v>484</v>
      </c>
      <c r="C126" s="175">
        <v>0</v>
      </c>
      <c r="D126" s="176">
        <v>0</v>
      </c>
      <c r="E126" s="175">
        <v>0</v>
      </c>
      <c r="F126" s="176">
        <v>0</v>
      </c>
      <c r="G126" s="175">
        <v>0</v>
      </c>
      <c r="H126" s="176">
        <v>0</v>
      </c>
      <c r="I126" s="175">
        <v>0</v>
      </c>
      <c r="J126" s="176">
        <v>0</v>
      </c>
      <c r="K126" s="175">
        <v>0</v>
      </c>
      <c r="L126" s="176">
        <v>0</v>
      </c>
      <c r="M126" s="175">
        <v>0</v>
      </c>
      <c r="N126" s="176">
        <v>0</v>
      </c>
      <c r="O126" s="175">
        <v>0</v>
      </c>
      <c r="P126" s="176">
        <v>0</v>
      </c>
      <c r="Q126" s="175">
        <v>0</v>
      </c>
      <c r="R126" s="176">
        <v>0</v>
      </c>
      <c r="S126" s="175">
        <v>0</v>
      </c>
      <c r="T126" s="176">
        <v>0</v>
      </c>
      <c r="U126" s="175">
        <v>0</v>
      </c>
      <c r="V126" s="176">
        <v>0</v>
      </c>
      <c r="W126" s="175">
        <v>0</v>
      </c>
      <c r="X126" s="176">
        <v>0</v>
      </c>
      <c r="Y126" s="175">
        <v>0</v>
      </c>
      <c r="Z126" s="176">
        <v>0</v>
      </c>
      <c r="AA126" s="175">
        <v>0</v>
      </c>
      <c r="AB126" s="176">
        <v>0</v>
      </c>
      <c r="AC126" s="175">
        <v>0</v>
      </c>
      <c r="AD126" s="176">
        <v>0</v>
      </c>
      <c r="AE126" s="175">
        <v>0</v>
      </c>
      <c r="AF126" s="176">
        <v>0</v>
      </c>
      <c r="AG126" s="175">
        <v>0</v>
      </c>
      <c r="AH126" s="176">
        <v>0</v>
      </c>
      <c r="AI126" s="175">
        <v>0</v>
      </c>
      <c r="AJ126" s="176">
        <v>0</v>
      </c>
      <c r="AK126" s="175">
        <v>0</v>
      </c>
      <c r="AL126" s="176">
        <v>0</v>
      </c>
      <c r="AM126" s="175">
        <v>0</v>
      </c>
      <c r="AN126" s="176">
        <v>0</v>
      </c>
      <c r="AO126" s="175">
        <v>0</v>
      </c>
      <c r="AP126" s="176">
        <v>0</v>
      </c>
      <c r="AQ126" s="175">
        <v>0</v>
      </c>
      <c r="AR126" s="176">
        <v>0</v>
      </c>
      <c r="AS126" s="175">
        <v>0</v>
      </c>
      <c r="AT126" s="176">
        <v>0</v>
      </c>
      <c r="AU126" s="175">
        <v>0</v>
      </c>
      <c r="AV126" s="176">
        <v>0</v>
      </c>
      <c r="AW126" s="175">
        <v>0</v>
      </c>
      <c r="AX126" s="176">
        <v>0</v>
      </c>
      <c r="AY126" s="175">
        <v>0</v>
      </c>
      <c r="AZ126" s="176">
        <v>0</v>
      </c>
      <c r="BA126" s="175">
        <v>0</v>
      </c>
      <c r="BB126" s="176">
        <v>0</v>
      </c>
      <c r="BC126" s="175">
        <v>0</v>
      </c>
      <c r="BD126" s="176">
        <v>0</v>
      </c>
      <c r="BE126" s="175">
        <v>0</v>
      </c>
      <c r="BF126" s="176">
        <v>0</v>
      </c>
      <c r="BG126" s="175">
        <v>0</v>
      </c>
      <c r="BH126" s="176">
        <v>0</v>
      </c>
      <c r="BI126" s="175">
        <v>0</v>
      </c>
      <c r="BJ126" s="176">
        <v>0</v>
      </c>
      <c r="BK126" s="175">
        <v>0</v>
      </c>
      <c r="BL126" s="176">
        <v>0</v>
      </c>
    </row>
    <row r="127" spans="1:64" ht="15" thickBot="1" x14ac:dyDescent="0.25">
      <c r="A127" s="155">
        <f>ROW()</f>
        <v>127</v>
      </c>
      <c r="B127" s="169" t="s">
        <v>222</v>
      </c>
      <c r="C127" s="177">
        <f t="shared" ref="C127:BL127" si="16">SUM(C122:C126)</f>
        <v>0</v>
      </c>
      <c r="D127" s="178">
        <f t="shared" si="16"/>
        <v>0</v>
      </c>
      <c r="E127" s="177">
        <f t="shared" si="16"/>
        <v>0</v>
      </c>
      <c r="F127" s="178">
        <f t="shared" si="16"/>
        <v>0</v>
      </c>
      <c r="G127" s="177">
        <f t="shared" si="16"/>
        <v>0</v>
      </c>
      <c r="H127" s="178">
        <f t="shared" si="16"/>
        <v>0</v>
      </c>
      <c r="I127" s="177">
        <f t="shared" si="16"/>
        <v>0</v>
      </c>
      <c r="J127" s="178">
        <f t="shared" si="16"/>
        <v>0</v>
      </c>
      <c r="K127" s="177">
        <f t="shared" si="16"/>
        <v>0</v>
      </c>
      <c r="L127" s="178">
        <f t="shared" si="16"/>
        <v>0</v>
      </c>
      <c r="M127" s="177">
        <f t="shared" si="16"/>
        <v>0</v>
      </c>
      <c r="N127" s="178">
        <f t="shared" si="16"/>
        <v>0</v>
      </c>
      <c r="O127" s="177">
        <f t="shared" si="16"/>
        <v>0</v>
      </c>
      <c r="P127" s="178">
        <f t="shared" si="16"/>
        <v>0</v>
      </c>
      <c r="Q127" s="177">
        <f t="shared" si="16"/>
        <v>0</v>
      </c>
      <c r="R127" s="178">
        <f t="shared" si="16"/>
        <v>0</v>
      </c>
      <c r="S127" s="177">
        <f t="shared" si="16"/>
        <v>0</v>
      </c>
      <c r="T127" s="178">
        <f t="shared" si="16"/>
        <v>0</v>
      </c>
      <c r="U127" s="177">
        <f t="shared" si="16"/>
        <v>0</v>
      </c>
      <c r="V127" s="178">
        <f t="shared" si="16"/>
        <v>0</v>
      </c>
      <c r="W127" s="177">
        <f t="shared" si="16"/>
        <v>0</v>
      </c>
      <c r="X127" s="178">
        <f t="shared" si="16"/>
        <v>0</v>
      </c>
      <c r="Y127" s="177">
        <f t="shared" si="16"/>
        <v>0</v>
      </c>
      <c r="Z127" s="178">
        <f t="shared" si="16"/>
        <v>0</v>
      </c>
      <c r="AA127" s="177">
        <f t="shared" si="16"/>
        <v>0</v>
      </c>
      <c r="AB127" s="178">
        <f t="shared" si="16"/>
        <v>0</v>
      </c>
      <c r="AC127" s="177">
        <f t="shared" si="16"/>
        <v>0</v>
      </c>
      <c r="AD127" s="178">
        <f t="shared" si="16"/>
        <v>0</v>
      </c>
      <c r="AE127" s="177">
        <f t="shared" si="16"/>
        <v>0</v>
      </c>
      <c r="AF127" s="178">
        <f t="shared" si="16"/>
        <v>0</v>
      </c>
      <c r="AG127" s="177">
        <f t="shared" si="16"/>
        <v>0</v>
      </c>
      <c r="AH127" s="178">
        <f t="shared" si="16"/>
        <v>0</v>
      </c>
      <c r="AI127" s="177">
        <f t="shared" si="16"/>
        <v>0</v>
      </c>
      <c r="AJ127" s="178">
        <f t="shared" si="16"/>
        <v>0</v>
      </c>
      <c r="AK127" s="177">
        <f t="shared" si="16"/>
        <v>0</v>
      </c>
      <c r="AL127" s="178">
        <f t="shared" si="16"/>
        <v>0</v>
      </c>
      <c r="AM127" s="177">
        <f t="shared" si="16"/>
        <v>0</v>
      </c>
      <c r="AN127" s="178">
        <f t="shared" si="16"/>
        <v>0</v>
      </c>
      <c r="AO127" s="177">
        <f t="shared" si="16"/>
        <v>0</v>
      </c>
      <c r="AP127" s="178">
        <f t="shared" si="16"/>
        <v>0</v>
      </c>
      <c r="AQ127" s="177">
        <f t="shared" si="16"/>
        <v>0</v>
      </c>
      <c r="AR127" s="178">
        <f t="shared" si="16"/>
        <v>0</v>
      </c>
      <c r="AS127" s="177">
        <f t="shared" si="16"/>
        <v>0</v>
      </c>
      <c r="AT127" s="178">
        <f t="shared" si="16"/>
        <v>0</v>
      </c>
      <c r="AU127" s="177">
        <f t="shared" si="16"/>
        <v>0</v>
      </c>
      <c r="AV127" s="178">
        <f t="shared" si="16"/>
        <v>0</v>
      </c>
      <c r="AW127" s="177">
        <f t="shared" si="16"/>
        <v>0</v>
      </c>
      <c r="AX127" s="178">
        <f t="shared" si="16"/>
        <v>0</v>
      </c>
      <c r="AY127" s="177">
        <f t="shared" si="16"/>
        <v>0</v>
      </c>
      <c r="AZ127" s="178">
        <f t="shared" si="16"/>
        <v>0</v>
      </c>
      <c r="BA127" s="177">
        <f t="shared" si="16"/>
        <v>8</v>
      </c>
      <c r="BB127" s="178">
        <f t="shared" si="16"/>
        <v>489.4</v>
      </c>
      <c r="BC127" s="177">
        <f t="shared" si="16"/>
        <v>0</v>
      </c>
      <c r="BD127" s="178">
        <f t="shared" si="16"/>
        <v>0</v>
      </c>
      <c r="BE127" s="177">
        <f t="shared" si="16"/>
        <v>0</v>
      </c>
      <c r="BF127" s="178">
        <f t="shared" si="16"/>
        <v>0</v>
      </c>
      <c r="BG127" s="177">
        <f t="shared" si="16"/>
        <v>0</v>
      </c>
      <c r="BH127" s="178">
        <f t="shared" si="16"/>
        <v>0</v>
      </c>
      <c r="BI127" s="177">
        <f t="shared" si="16"/>
        <v>0</v>
      </c>
      <c r="BJ127" s="178">
        <f t="shared" si="16"/>
        <v>0</v>
      </c>
      <c r="BK127" s="177">
        <f t="shared" si="16"/>
        <v>0</v>
      </c>
      <c r="BL127" s="178">
        <f t="shared" si="16"/>
        <v>0</v>
      </c>
    </row>
    <row r="128" spans="1:64" ht="15" thickBot="1" x14ac:dyDescent="0.25">
      <c r="A128" s="155">
        <f>ROW()</f>
        <v>128</v>
      </c>
      <c r="C128" s="170"/>
      <c r="E128" s="170"/>
      <c r="G128" s="170"/>
      <c r="I128" s="170"/>
      <c r="K128" s="170"/>
      <c r="M128" s="170"/>
      <c r="O128" s="170"/>
      <c r="Q128" s="170"/>
      <c r="S128" s="170"/>
      <c r="U128" s="170"/>
      <c r="W128" s="170"/>
      <c r="Y128" s="170"/>
      <c r="AA128" s="170"/>
      <c r="AC128" s="170"/>
      <c r="AE128" s="170"/>
      <c r="AG128" s="170"/>
      <c r="AI128" s="170"/>
      <c r="AK128" s="170"/>
      <c r="AM128" s="170"/>
      <c r="AO128" s="170"/>
      <c r="AQ128" s="170"/>
      <c r="AS128" s="170"/>
      <c r="AU128" s="170"/>
      <c r="AW128" s="170"/>
      <c r="AY128" s="170"/>
      <c r="BA128" s="170"/>
      <c r="BC128" s="170"/>
      <c r="BE128" s="170"/>
      <c r="BG128" s="170"/>
      <c r="BI128" s="170"/>
      <c r="BK128" s="170"/>
    </row>
    <row r="129" spans="1:64" ht="15" thickBot="1" x14ac:dyDescent="0.25">
      <c r="A129" s="155">
        <f>ROW()</f>
        <v>129</v>
      </c>
      <c r="B129" s="184" t="s">
        <v>498</v>
      </c>
      <c r="C129" s="1315" t="s">
        <v>15</v>
      </c>
      <c r="D129" s="1316"/>
      <c r="E129" s="1315" t="s">
        <v>15</v>
      </c>
      <c r="F129" s="1316"/>
      <c r="G129" s="1315" t="s">
        <v>15</v>
      </c>
      <c r="H129" s="1316"/>
      <c r="I129" s="1315" t="s">
        <v>15</v>
      </c>
      <c r="J129" s="1316"/>
      <c r="K129" s="1315" t="s">
        <v>15</v>
      </c>
      <c r="L129" s="1316"/>
      <c r="M129" s="1315" t="s">
        <v>15</v>
      </c>
      <c r="N129" s="1316"/>
      <c r="O129" s="1315" t="s">
        <v>15</v>
      </c>
      <c r="P129" s="1316"/>
      <c r="Q129" s="1315" t="s">
        <v>15</v>
      </c>
      <c r="R129" s="1316"/>
      <c r="S129" s="1315" t="s">
        <v>15</v>
      </c>
      <c r="T129" s="1316"/>
      <c r="U129" s="1315" t="s">
        <v>15</v>
      </c>
      <c r="V129" s="1316"/>
      <c r="W129" s="1315" t="s">
        <v>15</v>
      </c>
      <c r="X129" s="1316"/>
      <c r="Y129" s="1315" t="s">
        <v>15</v>
      </c>
      <c r="Z129" s="1316"/>
      <c r="AA129" s="1315" t="s">
        <v>15</v>
      </c>
      <c r="AB129" s="1316"/>
      <c r="AC129" s="1315" t="s">
        <v>15</v>
      </c>
      <c r="AD129" s="1316"/>
      <c r="AE129" s="1315" t="s">
        <v>15</v>
      </c>
      <c r="AF129" s="1316"/>
      <c r="AG129" s="1315" t="s">
        <v>15</v>
      </c>
      <c r="AH129" s="1316"/>
      <c r="AI129" s="1315" t="s">
        <v>15</v>
      </c>
      <c r="AJ129" s="1316"/>
      <c r="AK129" s="1315" t="s">
        <v>15</v>
      </c>
      <c r="AL129" s="1316"/>
      <c r="AM129" s="1315" t="s">
        <v>15</v>
      </c>
      <c r="AN129" s="1316"/>
      <c r="AO129" s="1315" t="s">
        <v>15</v>
      </c>
      <c r="AP129" s="1316"/>
      <c r="AQ129" s="1315" t="s">
        <v>15</v>
      </c>
      <c r="AR129" s="1316"/>
      <c r="AS129" s="1315" t="s">
        <v>15</v>
      </c>
      <c r="AT129" s="1316"/>
      <c r="AU129" s="1315" t="s">
        <v>15</v>
      </c>
      <c r="AV129" s="1316"/>
      <c r="AW129" s="1315" t="s">
        <v>15</v>
      </c>
      <c r="AX129" s="1316"/>
      <c r="AY129" s="1315" t="s">
        <v>15</v>
      </c>
      <c r="AZ129" s="1316"/>
      <c r="BA129" s="1315" t="s">
        <v>15</v>
      </c>
      <c r="BB129" s="1316"/>
      <c r="BC129" s="1315" t="s">
        <v>15</v>
      </c>
      <c r="BD129" s="1316"/>
      <c r="BE129" s="1315" t="s">
        <v>15</v>
      </c>
      <c r="BF129" s="1316"/>
      <c r="BG129" s="1315" t="s">
        <v>15</v>
      </c>
      <c r="BH129" s="1316"/>
      <c r="BI129" s="1315" t="s">
        <v>15</v>
      </c>
      <c r="BJ129" s="1316"/>
      <c r="BK129" s="1315" t="s">
        <v>15</v>
      </c>
      <c r="BL129" s="1316"/>
    </row>
    <row r="130" spans="1:64" x14ac:dyDescent="0.2">
      <c r="A130" s="155">
        <f>ROW()</f>
        <v>130</v>
      </c>
      <c r="B130" s="179" t="s">
        <v>480</v>
      </c>
      <c r="C130" s="172">
        <v>0</v>
      </c>
      <c r="D130" s="173">
        <v>0</v>
      </c>
      <c r="E130" s="172">
        <v>0</v>
      </c>
      <c r="F130" s="173">
        <v>0</v>
      </c>
      <c r="G130" s="172">
        <v>0</v>
      </c>
      <c r="H130" s="173">
        <v>0</v>
      </c>
      <c r="I130" s="172">
        <v>0</v>
      </c>
      <c r="J130" s="173">
        <v>0</v>
      </c>
      <c r="K130" s="172">
        <v>2</v>
      </c>
      <c r="L130" s="173">
        <v>126.87</v>
      </c>
      <c r="M130" s="172">
        <v>3</v>
      </c>
      <c r="N130" s="173">
        <v>157.88</v>
      </c>
      <c r="O130" s="172">
        <v>0</v>
      </c>
      <c r="P130" s="173">
        <v>0</v>
      </c>
      <c r="Q130" s="172">
        <v>0</v>
      </c>
      <c r="R130" s="173">
        <v>0</v>
      </c>
      <c r="S130" s="172">
        <v>0</v>
      </c>
      <c r="T130" s="173">
        <v>0</v>
      </c>
      <c r="U130" s="172">
        <v>0</v>
      </c>
      <c r="V130" s="173">
        <v>0</v>
      </c>
      <c r="W130" s="172">
        <v>0</v>
      </c>
      <c r="X130" s="173">
        <v>0</v>
      </c>
      <c r="Y130" s="172">
        <v>0</v>
      </c>
      <c r="Z130" s="173">
        <v>0</v>
      </c>
      <c r="AA130" s="172">
        <v>0</v>
      </c>
      <c r="AB130" s="173">
        <v>0</v>
      </c>
      <c r="AC130" s="172">
        <v>0</v>
      </c>
      <c r="AD130" s="173">
        <v>0</v>
      </c>
      <c r="AE130" s="172">
        <v>0</v>
      </c>
      <c r="AF130" s="173">
        <v>0</v>
      </c>
      <c r="AG130" s="172">
        <v>0</v>
      </c>
      <c r="AH130" s="173">
        <v>0</v>
      </c>
      <c r="AI130" s="172">
        <v>0</v>
      </c>
      <c r="AJ130" s="173">
        <v>0</v>
      </c>
      <c r="AK130" s="172">
        <v>0</v>
      </c>
      <c r="AL130" s="173">
        <v>0</v>
      </c>
      <c r="AM130" s="172">
        <v>0</v>
      </c>
      <c r="AN130" s="173">
        <v>0</v>
      </c>
      <c r="AO130" s="172">
        <v>4</v>
      </c>
      <c r="AP130" s="173">
        <v>207.32</v>
      </c>
      <c r="AQ130" s="172">
        <v>0</v>
      </c>
      <c r="AR130" s="173">
        <v>0</v>
      </c>
      <c r="AS130" s="172">
        <v>6</v>
      </c>
      <c r="AT130" s="173">
        <v>309.14</v>
      </c>
      <c r="AU130" s="172">
        <v>0</v>
      </c>
      <c r="AV130" s="173">
        <v>0</v>
      </c>
      <c r="AW130" s="172">
        <v>0</v>
      </c>
      <c r="AX130" s="173">
        <v>0</v>
      </c>
      <c r="AY130" s="172">
        <v>0</v>
      </c>
      <c r="AZ130" s="173">
        <v>0</v>
      </c>
      <c r="BA130" s="172">
        <v>0</v>
      </c>
      <c r="BB130" s="173">
        <v>0</v>
      </c>
      <c r="BC130" s="172">
        <v>3</v>
      </c>
      <c r="BD130" s="173">
        <v>164.83</v>
      </c>
      <c r="BE130" s="172">
        <v>0</v>
      </c>
      <c r="BF130" s="173">
        <v>0</v>
      </c>
      <c r="BG130" s="172">
        <v>0</v>
      </c>
      <c r="BH130" s="173">
        <v>0</v>
      </c>
      <c r="BI130" s="172">
        <v>0</v>
      </c>
      <c r="BJ130" s="173">
        <v>0</v>
      </c>
      <c r="BK130" s="172">
        <v>0</v>
      </c>
      <c r="BL130" s="173">
        <v>0</v>
      </c>
    </row>
    <row r="131" spans="1:64" x14ac:dyDescent="0.2">
      <c r="A131" s="155">
        <f>ROW()</f>
        <v>131</v>
      </c>
      <c r="B131" s="185" t="s">
        <v>481</v>
      </c>
      <c r="C131" s="186">
        <v>0</v>
      </c>
      <c r="D131" s="187">
        <v>0</v>
      </c>
      <c r="E131" s="186">
        <v>0</v>
      </c>
      <c r="F131" s="187">
        <v>0</v>
      </c>
      <c r="G131" s="186">
        <v>0</v>
      </c>
      <c r="H131" s="187">
        <v>0</v>
      </c>
      <c r="I131" s="186">
        <v>0</v>
      </c>
      <c r="J131" s="187">
        <v>0</v>
      </c>
      <c r="K131" s="186">
        <v>1</v>
      </c>
      <c r="L131" s="187">
        <v>76.38</v>
      </c>
      <c r="M131" s="186">
        <v>2</v>
      </c>
      <c r="N131" s="187">
        <v>139.55000000000001</v>
      </c>
      <c r="O131" s="186">
        <v>0</v>
      </c>
      <c r="P131" s="187">
        <v>0</v>
      </c>
      <c r="Q131" s="186">
        <v>0</v>
      </c>
      <c r="R131" s="187">
        <v>0</v>
      </c>
      <c r="S131" s="186">
        <v>0</v>
      </c>
      <c r="T131" s="187">
        <v>0</v>
      </c>
      <c r="U131" s="186">
        <v>0</v>
      </c>
      <c r="V131" s="187">
        <v>0</v>
      </c>
      <c r="W131" s="186">
        <v>0</v>
      </c>
      <c r="X131" s="187">
        <v>0</v>
      </c>
      <c r="Y131" s="186">
        <v>0</v>
      </c>
      <c r="Z131" s="187">
        <v>0</v>
      </c>
      <c r="AA131" s="186">
        <v>0</v>
      </c>
      <c r="AB131" s="187">
        <v>0</v>
      </c>
      <c r="AC131" s="186">
        <v>0</v>
      </c>
      <c r="AD131" s="187">
        <v>0</v>
      </c>
      <c r="AE131" s="186">
        <v>0</v>
      </c>
      <c r="AF131" s="187">
        <v>0</v>
      </c>
      <c r="AG131" s="186">
        <v>0</v>
      </c>
      <c r="AH131" s="187">
        <v>0</v>
      </c>
      <c r="AI131" s="186">
        <v>0</v>
      </c>
      <c r="AJ131" s="187">
        <v>0</v>
      </c>
      <c r="AK131" s="186">
        <v>0</v>
      </c>
      <c r="AL131" s="187">
        <v>0</v>
      </c>
      <c r="AM131" s="186">
        <v>0</v>
      </c>
      <c r="AN131" s="187">
        <v>0</v>
      </c>
      <c r="AO131" s="186">
        <v>1</v>
      </c>
      <c r="AP131" s="187">
        <v>51.63</v>
      </c>
      <c r="AQ131" s="186">
        <v>0</v>
      </c>
      <c r="AR131" s="187">
        <v>0</v>
      </c>
      <c r="AS131" s="186">
        <v>0</v>
      </c>
      <c r="AT131" s="187">
        <v>0</v>
      </c>
      <c r="AU131" s="186">
        <v>0</v>
      </c>
      <c r="AV131" s="187">
        <v>0</v>
      </c>
      <c r="AW131" s="186">
        <v>0</v>
      </c>
      <c r="AX131" s="187">
        <v>0</v>
      </c>
      <c r="AY131" s="186">
        <v>0</v>
      </c>
      <c r="AZ131" s="187">
        <v>0</v>
      </c>
      <c r="BA131" s="186">
        <v>0</v>
      </c>
      <c r="BB131" s="187">
        <v>0</v>
      </c>
      <c r="BC131" s="186">
        <v>0</v>
      </c>
      <c r="BD131" s="187">
        <v>0</v>
      </c>
      <c r="BE131" s="186">
        <v>0</v>
      </c>
      <c r="BF131" s="187">
        <v>0</v>
      </c>
      <c r="BG131" s="186">
        <v>0</v>
      </c>
      <c r="BH131" s="187">
        <v>0</v>
      </c>
      <c r="BI131" s="186">
        <v>0</v>
      </c>
      <c r="BJ131" s="187">
        <v>0</v>
      </c>
      <c r="BK131" s="186">
        <v>0</v>
      </c>
      <c r="BL131" s="187">
        <v>0</v>
      </c>
    </row>
    <row r="132" spans="1:64" x14ac:dyDescent="0.2">
      <c r="A132" s="155">
        <f>ROW()</f>
        <v>132</v>
      </c>
      <c r="B132" s="180" t="s">
        <v>482</v>
      </c>
      <c r="C132" s="181">
        <v>0</v>
      </c>
      <c r="D132" s="182">
        <v>0</v>
      </c>
      <c r="E132" s="181">
        <v>0</v>
      </c>
      <c r="F132" s="182">
        <v>0</v>
      </c>
      <c r="G132" s="181">
        <v>0</v>
      </c>
      <c r="H132" s="182">
        <v>0</v>
      </c>
      <c r="I132" s="181">
        <v>0</v>
      </c>
      <c r="J132" s="182">
        <v>0</v>
      </c>
      <c r="K132" s="181">
        <v>0</v>
      </c>
      <c r="L132" s="182">
        <v>0</v>
      </c>
      <c r="M132" s="181">
        <v>0</v>
      </c>
      <c r="N132" s="182">
        <v>0</v>
      </c>
      <c r="O132" s="181">
        <v>0</v>
      </c>
      <c r="P132" s="182">
        <v>0</v>
      </c>
      <c r="Q132" s="181">
        <v>0</v>
      </c>
      <c r="R132" s="182">
        <v>0</v>
      </c>
      <c r="S132" s="181">
        <v>0</v>
      </c>
      <c r="T132" s="182">
        <v>0</v>
      </c>
      <c r="U132" s="181">
        <v>0</v>
      </c>
      <c r="V132" s="182">
        <v>0</v>
      </c>
      <c r="W132" s="181">
        <v>0</v>
      </c>
      <c r="X132" s="182">
        <v>0</v>
      </c>
      <c r="Y132" s="181">
        <v>0</v>
      </c>
      <c r="Z132" s="182">
        <v>0</v>
      </c>
      <c r="AA132" s="181">
        <v>0</v>
      </c>
      <c r="AB132" s="182">
        <v>0</v>
      </c>
      <c r="AC132" s="181">
        <v>0</v>
      </c>
      <c r="AD132" s="182">
        <v>0</v>
      </c>
      <c r="AE132" s="181">
        <v>0</v>
      </c>
      <c r="AF132" s="182">
        <v>0</v>
      </c>
      <c r="AG132" s="181">
        <v>0</v>
      </c>
      <c r="AH132" s="182">
        <v>0</v>
      </c>
      <c r="AI132" s="181">
        <v>0</v>
      </c>
      <c r="AJ132" s="182">
        <v>0</v>
      </c>
      <c r="AK132" s="181">
        <v>0</v>
      </c>
      <c r="AL132" s="182">
        <v>0</v>
      </c>
      <c r="AM132" s="181">
        <v>0</v>
      </c>
      <c r="AN132" s="182">
        <v>0</v>
      </c>
      <c r="AO132" s="181">
        <v>0</v>
      </c>
      <c r="AP132" s="182">
        <v>0</v>
      </c>
      <c r="AQ132" s="181">
        <v>0</v>
      </c>
      <c r="AR132" s="182">
        <v>0</v>
      </c>
      <c r="AS132" s="181">
        <v>0</v>
      </c>
      <c r="AT132" s="182">
        <v>0</v>
      </c>
      <c r="AU132" s="181">
        <v>0</v>
      </c>
      <c r="AV132" s="182">
        <v>0</v>
      </c>
      <c r="AW132" s="181">
        <v>0</v>
      </c>
      <c r="AX132" s="182">
        <v>0</v>
      </c>
      <c r="AY132" s="181">
        <v>0</v>
      </c>
      <c r="AZ132" s="182">
        <v>0</v>
      </c>
      <c r="BA132" s="181">
        <v>0</v>
      </c>
      <c r="BB132" s="182">
        <v>0</v>
      </c>
      <c r="BC132" s="181">
        <v>0</v>
      </c>
      <c r="BD132" s="182">
        <v>0</v>
      </c>
      <c r="BE132" s="181">
        <v>0</v>
      </c>
      <c r="BF132" s="182">
        <v>0</v>
      </c>
      <c r="BG132" s="181">
        <v>0</v>
      </c>
      <c r="BH132" s="182">
        <v>0</v>
      </c>
      <c r="BI132" s="181">
        <v>0</v>
      </c>
      <c r="BJ132" s="182">
        <v>0</v>
      </c>
      <c r="BK132" s="181">
        <v>0</v>
      </c>
      <c r="BL132" s="182">
        <v>0</v>
      </c>
    </row>
    <row r="133" spans="1:64" x14ac:dyDescent="0.2">
      <c r="A133" s="155">
        <f>ROW()</f>
        <v>133</v>
      </c>
      <c r="B133" s="180" t="s">
        <v>483</v>
      </c>
      <c r="C133" s="181">
        <v>0</v>
      </c>
      <c r="D133" s="182">
        <v>0</v>
      </c>
      <c r="E133" s="181">
        <v>0</v>
      </c>
      <c r="F133" s="182">
        <v>0</v>
      </c>
      <c r="G133" s="181">
        <v>0</v>
      </c>
      <c r="H133" s="182">
        <v>0</v>
      </c>
      <c r="I133" s="181">
        <v>0</v>
      </c>
      <c r="J133" s="182">
        <v>0</v>
      </c>
      <c r="K133" s="181">
        <v>0</v>
      </c>
      <c r="L133" s="182">
        <v>0</v>
      </c>
      <c r="M133" s="181">
        <v>1</v>
      </c>
      <c r="N133" s="182">
        <v>60.62</v>
      </c>
      <c r="O133" s="181">
        <v>0</v>
      </c>
      <c r="P133" s="182">
        <v>0</v>
      </c>
      <c r="Q133" s="181">
        <v>0</v>
      </c>
      <c r="R133" s="182">
        <v>0</v>
      </c>
      <c r="S133" s="181">
        <v>0</v>
      </c>
      <c r="T133" s="182">
        <v>0</v>
      </c>
      <c r="U133" s="181">
        <v>0</v>
      </c>
      <c r="V133" s="182">
        <v>0</v>
      </c>
      <c r="W133" s="181">
        <v>0</v>
      </c>
      <c r="X133" s="182">
        <v>0</v>
      </c>
      <c r="Y133" s="181">
        <v>0</v>
      </c>
      <c r="Z133" s="182">
        <v>0</v>
      </c>
      <c r="AA133" s="181">
        <v>0</v>
      </c>
      <c r="AB133" s="182">
        <v>0</v>
      </c>
      <c r="AC133" s="181">
        <v>0</v>
      </c>
      <c r="AD133" s="182">
        <v>0</v>
      </c>
      <c r="AE133" s="181">
        <v>0</v>
      </c>
      <c r="AF133" s="182">
        <v>0</v>
      </c>
      <c r="AG133" s="181">
        <v>0</v>
      </c>
      <c r="AH133" s="182">
        <v>0</v>
      </c>
      <c r="AI133" s="181">
        <v>0</v>
      </c>
      <c r="AJ133" s="182">
        <v>0</v>
      </c>
      <c r="AK133" s="181">
        <v>0</v>
      </c>
      <c r="AL133" s="182">
        <v>0</v>
      </c>
      <c r="AM133" s="181">
        <v>0</v>
      </c>
      <c r="AN133" s="182">
        <v>0</v>
      </c>
      <c r="AO133" s="181">
        <v>1</v>
      </c>
      <c r="AP133" s="182">
        <v>52.46</v>
      </c>
      <c r="AQ133" s="181">
        <v>0</v>
      </c>
      <c r="AR133" s="182">
        <v>0</v>
      </c>
      <c r="AS133" s="181">
        <v>1</v>
      </c>
      <c r="AT133" s="182">
        <v>64.349999999999994</v>
      </c>
      <c r="AU133" s="181">
        <v>0</v>
      </c>
      <c r="AV133" s="182">
        <v>0</v>
      </c>
      <c r="AW133" s="181">
        <v>0</v>
      </c>
      <c r="AX133" s="182">
        <v>0</v>
      </c>
      <c r="AY133" s="181">
        <v>0</v>
      </c>
      <c r="AZ133" s="182">
        <v>0</v>
      </c>
      <c r="BA133" s="181">
        <v>0</v>
      </c>
      <c r="BB133" s="182">
        <v>0</v>
      </c>
      <c r="BC133" s="181">
        <v>1</v>
      </c>
      <c r="BD133" s="182">
        <v>100</v>
      </c>
      <c r="BE133" s="181">
        <v>0</v>
      </c>
      <c r="BF133" s="182">
        <v>0</v>
      </c>
      <c r="BG133" s="181">
        <v>0</v>
      </c>
      <c r="BH133" s="182">
        <v>0</v>
      </c>
      <c r="BI133" s="181">
        <v>0</v>
      </c>
      <c r="BJ133" s="182">
        <v>0</v>
      </c>
      <c r="BK133" s="181">
        <v>0</v>
      </c>
      <c r="BL133" s="182">
        <v>0</v>
      </c>
    </row>
    <row r="134" spans="1:64" ht="15" thickBot="1" x14ac:dyDescent="0.25">
      <c r="A134" s="155">
        <f>ROW()</f>
        <v>134</v>
      </c>
      <c r="B134" s="188" t="s">
        <v>484</v>
      </c>
      <c r="C134" s="175">
        <v>0</v>
      </c>
      <c r="D134" s="176">
        <v>0</v>
      </c>
      <c r="E134" s="175">
        <v>0</v>
      </c>
      <c r="F134" s="176">
        <v>0</v>
      </c>
      <c r="G134" s="175">
        <v>0</v>
      </c>
      <c r="H134" s="176">
        <v>0</v>
      </c>
      <c r="I134" s="175">
        <v>0</v>
      </c>
      <c r="J134" s="176">
        <v>0</v>
      </c>
      <c r="K134" s="175">
        <v>0</v>
      </c>
      <c r="L134" s="176">
        <v>0</v>
      </c>
      <c r="M134" s="175">
        <v>0</v>
      </c>
      <c r="N134" s="176">
        <v>0</v>
      </c>
      <c r="O134" s="175">
        <v>0</v>
      </c>
      <c r="P134" s="176">
        <v>0</v>
      </c>
      <c r="Q134" s="175">
        <v>0</v>
      </c>
      <c r="R134" s="176">
        <v>0</v>
      </c>
      <c r="S134" s="175">
        <v>0</v>
      </c>
      <c r="T134" s="176">
        <v>0</v>
      </c>
      <c r="U134" s="175">
        <v>0</v>
      </c>
      <c r="V134" s="176">
        <v>0</v>
      </c>
      <c r="W134" s="175">
        <v>0</v>
      </c>
      <c r="X134" s="176">
        <v>0</v>
      </c>
      <c r="Y134" s="175">
        <v>0</v>
      </c>
      <c r="Z134" s="176">
        <v>0</v>
      </c>
      <c r="AA134" s="175">
        <v>0</v>
      </c>
      <c r="AB134" s="176">
        <v>0</v>
      </c>
      <c r="AC134" s="175">
        <v>0</v>
      </c>
      <c r="AD134" s="176">
        <v>0</v>
      </c>
      <c r="AE134" s="175">
        <v>0</v>
      </c>
      <c r="AF134" s="176">
        <v>0</v>
      </c>
      <c r="AG134" s="175">
        <v>0</v>
      </c>
      <c r="AH134" s="176">
        <v>0</v>
      </c>
      <c r="AI134" s="175">
        <v>0</v>
      </c>
      <c r="AJ134" s="176">
        <v>0</v>
      </c>
      <c r="AK134" s="175">
        <v>0</v>
      </c>
      <c r="AL134" s="176">
        <v>0</v>
      </c>
      <c r="AM134" s="175">
        <v>0</v>
      </c>
      <c r="AN134" s="176">
        <v>0</v>
      </c>
      <c r="AO134" s="175">
        <v>0</v>
      </c>
      <c r="AP134" s="176">
        <v>0</v>
      </c>
      <c r="AQ134" s="175">
        <v>0</v>
      </c>
      <c r="AR134" s="176">
        <v>0</v>
      </c>
      <c r="AS134" s="175">
        <v>0</v>
      </c>
      <c r="AT134" s="176">
        <v>0</v>
      </c>
      <c r="AU134" s="175">
        <v>0</v>
      </c>
      <c r="AV134" s="176">
        <v>0</v>
      </c>
      <c r="AW134" s="175">
        <v>0</v>
      </c>
      <c r="AX134" s="176">
        <v>0</v>
      </c>
      <c r="AY134" s="175">
        <v>0</v>
      </c>
      <c r="AZ134" s="176">
        <v>0</v>
      </c>
      <c r="BA134" s="175">
        <v>0</v>
      </c>
      <c r="BB134" s="176">
        <v>0</v>
      </c>
      <c r="BC134" s="175">
        <v>0</v>
      </c>
      <c r="BD134" s="176">
        <v>0</v>
      </c>
      <c r="BE134" s="175">
        <v>0</v>
      </c>
      <c r="BF134" s="176">
        <v>0</v>
      </c>
      <c r="BG134" s="175">
        <v>0</v>
      </c>
      <c r="BH134" s="176">
        <v>0</v>
      </c>
      <c r="BI134" s="175">
        <v>0</v>
      </c>
      <c r="BJ134" s="176">
        <v>0</v>
      </c>
      <c r="BK134" s="175">
        <v>0</v>
      </c>
      <c r="BL134" s="176">
        <v>0</v>
      </c>
    </row>
    <row r="135" spans="1:64" ht="15" thickBot="1" x14ac:dyDescent="0.25">
      <c r="A135" s="155">
        <f>ROW()</f>
        <v>135</v>
      </c>
      <c r="B135" s="169" t="s">
        <v>222</v>
      </c>
      <c r="C135" s="177">
        <f t="shared" ref="C135:BL135" si="17">SUM(C130:C134)</f>
        <v>0</v>
      </c>
      <c r="D135" s="178">
        <f t="shared" si="17"/>
        <v>0</v>
      </c>
      <c r="E135" s="177">
        <f t="shared" si="17"/>
        <v>0</v>
      </c>
      <c r="F135" s="178">
        <f t="shared" si="17"/>
        <v>0</v>
      </c>
      <c r="G135" s="177">
        <f t="shared" si="17"/>
        <v>0</v>
      </c>
      <c r="H135" s="178">
        <f t="shared" si="17"/>
        <v>0</v>
      </c>
      <c r="I135" s="177">
        <f t="shared" si="17"/>
        <v>0</v>
      </c>
      <c r="J135" s="178">
        <f t="shared" si="17"/>
        <v>0</v>
      </c>
      <c r="K135" s="177">
        <f t="shared" si="17"/>
        <v>3</v>
      </c>
      <c r="L135" s="178">
        <f t="shared" si="17"/>
        <v>203.25</v>
      </c>
      <c r="M135" s="177">
        <f t="shared" si="17"/>
        <v>6</v>
      </c>
      <c r="N135" s="178">
        <f t="shared" si="17"/>
        <v>358.05</v>
      </c>
      <c r="O135" s="177">
        <f t="shared" si="17"/>
        <v>0</v>
      </c>
      <c r="P135" s="178">
        <f t="shared" si="17"/>
        <v>0</v>
      </c>
      <c r="Q135" s="177">
        <f t="shared" si="17"/>
        <v>0</v>
      </c>
      <c r="R135" s="178">
        <f t="shared" si="17"/>
        <v>0</v>
      </c>
      <c r="S135" s="177">
        <f t="shared" si="17"/>
        <v>0</v>
      </c>
      <c r="T135" s="178">
        <f t="shared" si="17"/>
        <v>0</v>
      </c>
      <c r="U135" s="177">
        <f t="shared" si="17"/>
        <v>0</v>
      </c>
      <c r="V135" s="178">
        <f t="shared" si="17"/>
        <v>0</v>
      </c>
      <c r="W135" s="177">
        <f t="shared" si="17"/>
        <v>0</v>
      </c>
      <c r="X135" s="178">
        <f t="shared" si="17"/>
        <v>0</v>
      </c>
      <c r="Y135" s="177">
        <f t="shared" si="17"/>
        <v>0</v>
      </c>
      <c r="Z135" s="178">
        <f t="shared" si="17"/>
        <v>0</v>
      </c>
      <c r="AA135" s="177">
        <f t="shared" si="17"/>
        <v>0</v>
      </c>
      <c r="AB135" s="178">
        <f t="shared" si="17"/>
        <v>0</v>
      </c>
      <c r="AC135" s="177">
        <f t="shared" si="17"/>
        <v>0</v>
      </c>
      <c r="AD135" s="178">
        <f t="shared" si="17"/>
        <v>0</v>
      </c>
      <c r="AE135" s="177">
        <f t="shared" si="17"/>
        <v>0</v>
      </c>
      <c r="AF135" s="178">
        <f t="shared" si="17"/>
        <v>0</v>
      </c>
      <c r="AG135" s="177">
        <f t="shared" si="17"/>
        <v>0</v>
      </c>
      <c r="AH135" s="178">
        <f t="shared" si="17"/>
        <v>0</v>
      </c>
      <c r="AI135" s="177">
        <f t="shared" si="17"/>
        <v>0</v>
      </c>
      <c r="AJ135" s="178">
        <f t="shared" si="17"/>
        <v>0</v>
      </c>
      <c r="AK135" s="177">
        <f t="shared" si="17"/>
        <v>0</v>
      </c>
      <c r="AL135" s="178">
        <f t="shared" si="17"/>
        <v>0</v>
      </c>
      <c r="AM135" s="177">
        <f t="shared" si="17"/>
        <v>0</v>
      </c>
      <c r="AN135" s="178">
        <f t="shared" si="17"/>
        <v>0</v>
      </c>
      <c r="AO135" s="177">
        <f t="shared" si="17"/>
        <v>6</v>
      </c>
      <c r="AP135" s="178">
        <f t="shared" si="17"/>
        <v>311.40999999999997</v>
      </c>
      <c r="AQ135" s="177">
        <f t="shared" si="17"/>
        <v>0</v>
      </c>
      <c r="AR135" s="178">
        <f t="shared" si="17"/>
        <v>0</v>
      </c>
      <c r="AS135" s="177">
        <f t="shared" si="17"/>
        <v>7</v>
      </c>
      <c r="AT135" s="178">
        <f t="shared" si="17"/>
        <v>373.49</v>
      </c>
      <c r="AU135" s="177">
        <f t="shared" si="17"/>
        <v>0</v>
      </c>
      <c r="AV135" s="178">
        <f t="shared" si="17"/>
        <v>0</v>
      </c>
      <c r="AW135" s="177">
        <f t="shared" si="17"/>
        <v>0</v>
      </c>
      <c r="AX135" s="178">
        <f t="shared" si="17"/>
        <v>0</v>
      </c>
      <c r="AY135" s="177">
        <f t="shared" si="17"/>
        <v>0</v>
      </c>
      <c r="AZ135" s="178">
        <f t="shared" si="17"/>
        <v>0</v>
      </c>
      <c r="BA135" s="177">
        <f t="shared" si="17"/>
        <v>0</v>
      </c>
      <c r="BB135" s="178">
        <f t="shared" si="17"/>
        <v>0</v>
      </c>
      <c r="BC135" s="177">
        <f t="shared" si="17"/>
        <v>4</v>
      </c>
      <c r="BD135" s="178">
        <f t="shared" si="17"/>
        <v>264.83000000000004</v>
      </c>
      <c r="BE135" s="177">
        <f t="shared" si="17"/>
        <v>0</v>
      </c>
      <c r="BF135" s="178">
        <f t="shared" si="17"/>
        <v>0</v>
      </c>
      <c r="BG135" s="177">
        <f t="shared" si="17"/>
        <v>0</v>
      </c>
      <c r="BH135" s="178">
        <f t="shared" si="17"/>
        <v>0</v>
      </c>
      <c r="BI135" s="177">
        <f t="shared" si="17"/>
        <v>0</v>
      </c>
      <c r="BJ135" s="178">
        <f t="shared" si="17"/>
        <v>0</v>
      </c>
      <c r="BK135" s="177">
        <f t="shared" si="17"/>
        <v>0</v>
      </c>
      <c r="BL135" s="178">
        <f t="shared" si="17"/>
        <v>0</v>
      </c>
    </row>
    <row r="136" spans="1:64" ht="15" thickBot="1" x14ac:dyDescent="0.25">
      <c r="A136" s="155">
        <f>ROW()</f>
        <v>136</v>
      </c>
      <c r="C136" s="170"/>
      <c r="E136" s="170"/>
      <c r="G136" s="170"/>
      <c r="I136" s="170"/>
      <c r="K136" s="170"/>
      <c r="M136" s="170"/>
      <c r="O136" s="170"/>
      <c r="Q136" s="170"/>
      <c r="S136" s="170"/>
      <c r="U136" s="170"/>
      <c r="W136" s="170"/>
      <c r="Y136" s="170"/>
      <c r="AA136" s="170"/>
      <c r="AC136" s="170"/>
      <c r="AE136" s="170"/>
      <c r="AG136" s="170"/>
      <c r="AI136" s="170"/>
      <c r="AK136" s="170"/>
      <c r="AM136" s="170"/>
      <c r="AO136" s="170"/>
      <c r="AQ136" s="170"/>
      <c r="AS136" s="170"/>
      <c r="AU136" s="170"/>
      <c r="AW136" s="170"/>
      <c r="AY136" s="170"/>
      <c r="BA136" s="170"/>
      <c r="BC136" s="170"/>
      <c r="BE136" s="170"/>
      <c r="BG136" s="170"/>
      <c r="BI136" s="170"/>
      <c r="BK136" s="170"/>
    </row>
    <row r="137" spans="1:64" ht="15" thickBot="1" x14ac:dyDescent="0.25">
      <c r="A137" s="155">
        <f>ROW()</f>
        <v>137</v>
      </c>
      <c r="B137" s="184" t="s">
        <v>499</v>
      </c>
      <c r="C137" s="1315" t="s">
        <v>15</v>
      </c>
      <c r="D137" s="1316"/>
      <c r="E137" s="1315" t="s">
        <v>15</v>
      </c>
      <c r="F137" s="1316"/>
      <c r="G137" s="1315" t="s">
        <v>15</v>
      </c>
      <c r="H137" s="1316"/>
      <c r="I137" s="1315" t="s">
        <v>15</v>
      </c>
      <c r="J137" s="1316"/>
      <c r="K137" s="1315" t="s">
        <v>15</v>
      </c>
      <c r="L137" s="1316"/>
      <c r="M137" s="1315" t="s">
        <v>15</v>
      </c>
      <c r="N137" s="1316"/>
      <c r="O137" s="1315" t="s">
        <v>15</v>
      </c>
      <c r="P137" s="1316"/>
      <c r="Q137" s="1315" t="s">
        <v>15</v>
      </c>
      <c r="R137" s="1316"/>
      <c r="S137" s="1315" t="s">
        <v>15</v>
      </c>
      <c r="T137" s="1316"/>
      <c r="U137" s="1315" t="s">
        <v>15</v>
      </c>
      <c r="V137" s="1316"/>
      <c r="W137" s="1315" t="s">
        <v>15</v>
      </c>
      <c r="X137" s="1316"/>
      <c r="Y137" s="1315" t="s">
        <v>15</v>
      </c>
      <c r="Z137" s="1316"/>
      <c r="AA137" s="1315" t="s">
        <v>15</v>
      </c>
      <c r="AB137" s="1316"/>
      <c r="AC137" s="1315" t="s">
        <v>15</v>
      </c>
      <c r="AD137" s="1316"/>
      <c r="AE137" s="1315" t="s">
        <v>15</v>
      </c>
      <c r="AF137" s="1316"/>
      <c r="AG137" s="1315" t="s">
        <v>15</v>
      </c>
      <c r="AH137" s="1316"/>
      <c r="AI137" s="1315" t="s">
        <v>15</v>
      </c>
      <c r="AJ137" s="1316"/>
      <c r="AK137" s="1315" t="s">
        <v>15</v>
      </c>
      <c r="AL137" s="1316"/>
      <c r="AM137" s="1315" t="s">
        <v>15</v>
      </c>
      <c r="AN137" s="1316"/>
      <c r="AO137" s="1315" t="s">
        <v>15</v>
      </c>
      <c r="AP137" s="1316"/>
      <c r="AQ137" s="1315" t="s">
        <v>15</v>
      </c>
      <c r="AR137" s="1316"/>
      <c r="AS137" s="1315" t="s">
        <v>15</v>
      </c>
      <c r="AT137" s="1316"/>
      <c r="AU137" s="1315" t="s">
        <v>15</v>
      </c>
      <c r="AV137" s="1316"/>
      <c r="AW137" s="1315" t="s">
        <v>15</v>
      </c>
      <c r="AX137" s="1316"/>
      <c r="AY137" s="1315" t="s">
        <v>15</v>
      </c>
      <c r="AZ137" s="1316"/>
      <c r="BA137" s="1315" t="s">
        <v>15</v>
      </c>
      <c r="BB137" s="1316"/>
      <c r="BC137" s="1315" t="s">
        <v>15</v>
      </c>
      <c r="BD137" s="1316"/>
      <c r="BE137" s="1315" t="s">
        <v>15</v>
      </c>
      <c r="BF137" s="1316"/>
      <c r="BG137" s="1315" t="s">
        <v>15</v>
      </c>
      <c r="BH137" s="1316"/>
      <c r="BI137" s="1315" t="s">
        <v>15</v>
      </c>
      <c r="BJ137" s="1316"/>
      <c r="BK137" s="1315" t="s">
        <v>15</v>
      </c>
      <c r="BL137" s="1316"/>
    </row>
    <row r="138" spans="1:64" x14ac:dyDescent="0.2">
      <c r="A138" s="155">
        <f>ROW()</f>
        <v>138</v>
      </c>
      <c r="B138" s="179" t="s">
        <v>480</v>
      </c>
      <c r="C138" s="172">
        <v>3</v>
      </c>
      <c r="D138" s="173">
        <v>126.93</v>
      </c>
      <c r="E138" s="172">
        <v>0</v>
      </c>
      <c r="F138" s="173">
        <v>0</v>
      </c>
      <c r="G138" s="172">
        <v>2</v>
      </c>
      <c r="H138" s="173">
        <v>88.57</v>
      </c>
      <c r="I138" s="172">
        <v>2</v>
      </c>
      <c r="J138" s="173">
        <v>80.709999999999994</v>
      </c>
      <c r="K138" s="172">
        <v>1</v>
      </c>
      <c r="L138" s="173">
        <v>30.41</v>
      </c>
      <c r="M138" s="172">
        <v>0</v>
      </c>
      <c r="N138" s="173">
        <v>0</v>
      </c>
      <c r="O138" s="172">
        <v>3</v>
      </c>
      <c r="P138" s="173">
        <v>239.65</v>
      </c>
      <c r="Q138" s="172">
        <v>5</v>
      </c>
      <c r="R138" s="173">
        <v>290.14</v>
      </c>
      <c r="S138" s="172">
        <v>0</v>
      </c>
      <c r="T138" s="173">
        <v>0</v>
      </c>
      <c r="U138" s="172">
        <v>3</v>
      </c>
      <c r="V138" s="173">
        <v>120.8</v>
      </c>
      <c r="W138" s="172">
        <v>7</v>
      </c>
      <c r="X138" s="173">
        <v>366.29</v>
      </c>
      <c r="Y138" s="172">
        <v>4</v>
      </c>
      <c r="Z138" s="173">
        <v>139.97</v>
      </c>
      <c r="AA138" s="172">
        <v>6</v>
      </c>
      <c r="AB138" s="173">
        <v>362.79</v>
      </c>
      <c r="AC138" s="172">
        <v>2</v>
      </c>
      <c r="AD138" s="173">
        <v>132.01</v>
      </c>
      <c r="AE138" s="172">
        <v>3</v>
      </c>
      <c r="AF138" s="173">
        <v>190.16</v>
      </c>
      <c r="AG138" s="172">
        <v>4</v>
      </c>
      <c r="AH138" s="173">
        <v>184.67</v>
      </c>
      <c r="AI138" s="172">
        <v>1</v>
      </c>
      <c r="AJ138" s="173">
        <v>50.62</v>
      </c>
      <c r="AK138" s="172">
        <v>6</v>
      </c>
      <c r="AL138" s="173">
        <v>425.12</v>
      </c>
      <c r="AM138" s="172">
        <v>0</v>
      </c>
      <c r="AN138" s="173">
        <v>0</v>
      </c>
      <c r="AO138" s="172">
        <v>4</v>
      </c>
      <c r="AP138" s="173">
        <v>179.5</v>
      </c>
      <c r="AQ138" s="172">
        <v>0</v>
      </c>
      <c r="AR138" s="173">
        <v>0</v>
      </c>
      <c r="AS138" s="172">
        <v>0</v>
      </c>
      <c r="AT138" s="173">
        <v>0</v>
      </c>
      <c r="AU138" s="172">
        <v>3</v>
      </c>
      <c r="AV138" s="173">
        <v>120.15</v>
      </c>
      <c r="AW138" s="172">
        <v>3</v>
      </c>
      <c r="AX138" s="173">
        <v>119.54</v>
      </c>
      <c r="AY138" s="172">
        <v>2</v>
      </c>
      <c r="AZ138" s="173">
        <v>174.97</v>
      </c>
      <c r="BA138" s="172">
        <v>2</v>
      </c>
      <c r="BB138" s="173">
        <v>99.64</v>
      </c>
      <c r="BC138" s="172">
        <v>9</v>
      </c>
      <c r="BD138" s="173">
        <v>426.87</v>
      </c>
      <c r="BE138" s="172">
        <v>1</v>
      </c>
      <c r="BF138" s="173">
        <v>154.80000000000001</v>
      </c>
      <c r="BG138" s="172">
        <v>1</v>
      </c>
      <c r="BH138" s="173">
        <v>42.9</v>
      </c>
      <c r="BI138" s="172">
        <v>2</v>
      </c>
      <c r="BJ138" s="173">
        <v>107.95</v>
      </c>
      <c r="BK138" s="172">
        <v>0</v>
      </c>
      <c r="BL138" s="173">
        <v>0</v>
      </c>
    </row>
    <row r="139" spans="1:64" x14ac:dyDescent="0.2">
      <c r="A139" s="155">
        <f>ROW()</f>
        <v>139</v>
      </c>
      <c r="B139" s="185" t="s">
        <v>481</v>
      </c>
      <c r="C139" s="186">
        <v>1</v>
      </c>
      <c r="D139" s="187">
        <v>65.59</v>
      </c>
      <c r="E139" s="186">
        <v>0</v>
      </c>
      <c r="F139" s="187">
        <v>0</v>
      </c>
      <c r="G139" s="186">
        <v>2</v>
      </c>
      <c r="H139" s="187">
        <v>336.39</v>
      </c>
      <c r="I139" s="186">
        <v>3</v>
      </c>
      <c r="J139" s="187">
        <v>660.56</v>
      </c>
      <c r="K139" s="186">
        <v>1</v>
      </c>
      <c r="L139" s="187">
        <v>52.79</v>
      </c>
      <c r="M139" s="186">
        <v>0</v>
      </c>
      <c r="N139" s="187">
        <v>0</v>
      </c>
      <c r="O139" s="186">
        <v>0</v>
      </c>
      <c r="P139" s="187">
        <v>0</v>
      </c>
      <c r="Q139" s="186">
        <v>0</v>
      </c>
      <c r="R139" s="187">
        <v>0</v>
      </c>
      <c r="S139" s="186">
        <v>0</v>
      </c>
      <c r="T139" s="187">
        <v>0</v>
      </c>
      <c r="U139" s="186">
        <v>1</v>
      </c>
      <c r="V139" s="187">
        <v>51.41</v>
      </c>
      <c r="W139" s="186">
        <v>2</v>
      </c>
      <c r="X139" s="187">
        <v>94.53</v>
      </c>
      <c r="Y139" s="186">
        <v>1</v>
      </c>
      <c r="Z139" s="187">
        <v>67.95</v>
      </c>
      <c r="AA139" s="186">
        <v>1</v>
      </c>
      <c r="AB139" s="187">
        <v>71.12</v>
      </c>
      <c r="AC139" s="186">
        <v>1</v>
      </c>
      <c r="AD139" s="187">
        <v>50.18</v>
      </c>
      <c r="AE139" s="186">
        <v>2</v>
      </c>
      <c r="AF139" s="187">
        <v>132.76</v>
      </c>
      <c r="AG139" s="186">
        <v>0</v>
      </c>
      <c r="AH139" s="187">
        <v>0</v>
      </c>
      <c r="AI139" s="186">
        <v>1</v>
      </c>
      <c r="AJ139" s="187">
        <v>44.85</v>
      </c>
      <c r="AK139" s="186">
        <v>1</v>
      </c>
      <c r="AL139" s="187">
        <v>72.38</v>
      </c>
      <c r="AM139" s="186">
        <v>0</v>
      </c>
      <c r="AN139" s="187">
        <v>0</v>
      </c>
      <c r="AO139" s="186">
        <v>1</v>
      </c>
      <c r="AP139" s="187">
        <v>62.89</v>
      </c>
      <c r="AQ139" s="186">
        <v>1</v>
      </c>
      <c r="AR139" s="187">
        <v>62.17</v>
      </c>
      <c r="AS139" s="186">
        <v>0</v>
      </c>
      <c r="AT139" s="187">
        <v>0</v>
      </c>
      <c r="AU139" s="186">
        <v>2</v>
      </c>
      <c r="AV139" s="187">
        <v>167.26</v>
      </c>
      <c r="AW139" s="186">
        <v>0</v>
      </c>
      <c r="AX139" s="187">
        <v>0</v>
      </c>
      <c r="AY139" s="186">
        <v>2</v>
      </c>
      <c r="AZ139" s="187">
        <v>233.55</v>
      </c>
      <c r="BA139" s="186">
        <v>0</v>
      </c>
      <c r="BB139" s="187">
        <v>0</v>
      </c>
      <c r="BC139" s="186">
        <v>0</v>
      </c>
      <c r="BD139" s="187">
        <v>0</v>
      </c>
      <c r="BE139" s="186">
        <v>0</v>
      </c>
      <c r="BF139" s="187">
        <v>0</v>
      </c>
      <c r="BG139" s="186">
        <v>3</v>
      </c>
      <c r="BH139" s="187">
        <v>229.16</v>
      </c>
      <c r="BI139" s="186">
        <v>0</v>
      </c>
      <c r="BJ139" s="187">
        <v>0</v>
      </c>
      <c r="BK139" s="186">
        <v>0</v>
      </c>
      <c r="BL139" s="187">
        <v>0</v>
      </c>
    </row>
    <row r="140" spans="1:64" x14ac:dyDescent="0.2">
      <c r="A140" s="155">
        <f>ROW()</f>
        <v>140</v>
      </c>
      <c r="B140" s="180" t="s">
        <v>482</v>
      </c>
      <c r="C140" s="181">
        <v>0</v>
      </c>
      <c r="D140" s="182">
        <v>0</v>
      </c>
      <c r="E140" s="181">
        <v>0</v>
      </c>
      <c r="F140" s="182">
        <v>0</v>
      </c>
      <c r="G140" s="181">
        <v>0</v>
      </c>
      <c r="H140" s="182">
        <v>0</v>
      </c>
      <c r="I140" s="181">
        <v>0</v>
      </c>
      <c r="J140" s="182">
        <v>0</v>
      </c>
      <c r="K140" s="181">
        <v>0</v>
      </c>
      <c r="L140" s="182">
        <v>0</v>
      </c>
      <c r="M140" s="181">
        <v>0</v>
      </c>
      <c r="N140" s="182">
        <v>0</v>
      </c>
      <c r="O140" s="181">
        <v>0</v>
      </c>
      <c r="P140" s="182">
        <v>0</v>
      </c>
      <c r="Q140" s="181">
        <v>0</v>
      </c>
      <c r="R140" s="182">
        <v>0</v>
      </c>
      <c r="S140" s="181">
        <v>0</v>
      </c>
      <c r="T140" s="182">
        <v>0</v>
      </c>
      <c r="U140" s="181">
        <v>0</v>
      </c>
      <c r="V140" s="182">
        <v>0</v>
      </c>
      <c r="W140" s="181">
        <v>0</v>
      </c>
      <c r="X140" s="182">
        <v>0</v>
      </c>
      <c r="Y140" s="181">
        <v>0</v>
      </c>
      <c r="Z140" s="182">
        <v>0</v>
      </c>
      <c r="AA140" s="181">
        <v>0</v>
      </c>
      <c r="AB140" s="182">
        <v>0</v>
      </c>
      <c r="AC140" s="181">
        <v>0</v>
      </c>
      <c r="AD140" s="182">
        <v>0</v>
      </c>
      <c r="AE140" s="181">
        <v>0</v>
      </c>
      <c r="AF140" s="182">
        <v>0</v>
      </c>
      <c r="AG140" s="181">
        <v>0</v>
      </c>
      <c r="AH140" s="182">
        <v>0</v>
      </c>
      <c r="AI140" s="181">
        <v>0</v>
      </c>
      <c r="AJ140" s="182">
        <v>0</v>
      </c>
      <c r="AK140" s="181">
        <v>0</v>
      </c>
      <c r="AL140" s="182">
        <v>0</v>
      </c>
      <c r="AM140" s="181">
        <v>0</v>
      </c>
      <c r="AN140" s="182">
        <v>0</v>
      </c>
      <c r="AO140" s="181">
        <v>0</v>
      </c>
      <c r="AP140" s="182">
        <v>0</v>
      </c>
      <c r="AQ140" s="181">
        <v>1</v>
      </c>
      <c r="AR140" s="182">
        <v>79.06</v>
      </c>
      <c r="AS140" s="181">
        <v>0</v>
      </c>
      <c r="AT140" s="182">
        <v>0</v>
      </c>
      <c r="AU140" s="181">
        <v>0</v>
      </c>
      <c r="AV140" s="182">
        <v>0</v>
      </c>
      <c r="AW140" s="181">
        <v>0</v>
      </c>
      <c r="AX140" s="182">
        <v>0</v>
      </c>
      <c r="AY140" s="181">
        <v>0</v>
      </c>
      <c r="AZ140" s="182">
        <v>0</v>
      </c>
      <c r="BA140" s="181">
        <v>0</v>
      </c>
      <c r="BB140" s="182">
        <v>0</v>
      </c>
      <c r="BC140" s="181">
        <v>0</v>
      </c>
      <c r="BD140" s="182">
        <v>0</v>
      </c>
      <c r="BE140" s="181">
        <v>0</v>
      </c>
      <c r="BF140" s="182">
        <v>0</v>
      </c>
      <c r="BG140" s="181">
        <v>0</v>
      </c>
      <c r="BH140" s="182">
        <v>0</v>
      </c>
      <c r="BI140" s="181">
        <v>0</v>
      </c>
      <c r="BJ140" s="182">
        <v>0</v>
      </c>
      <c r="BK140" s="181">
        <v>0</v>
      </c>
      <c r="BL140" s="182">
        <v>0</v>
      </c>
    </row>
    <row r="141" spans="1:64" x14ac:dyDescent="0.2">
      <c r="A141" s="155">
        <f>ROW()</f>
        <v>141</v>
      </c>
      <c r="B141" s="180" t="s">
        <v>483</v>
      </c>
      <c r="C141" s="181">
        <v>1</v>
      </c>
      <c r="D141" s="182">
        <v>67.86</v>
      </c>
      <c r="E141" s="181">
        <v>0</v>
      </c>
      <c r="F141" s="182">
        <v>0</v>
      </c>
      <c r="G141" s="181">
        <v>0</v>
      </c>
      <c r="H141" s="182">
        <v>0</v>
      </c>
      <c r="I141" s="181">
        <v>0</v>
      </c>
      <c r="J141" s="182">
        <v>0</v>
      </c>
      <c r="K141" s="181">
        <v>3</v>
      </c>
      <c r="L141" s="182">
        <v>254.44</v>
      </c>
      <c r="M141" s="181">
        <v>0</v>
      </c>
      <c r="N141" s="182">
        <v>0</v>
      </c>
      <c r="O141" s="181">
        <v>0</v>
      </c>
      <c r="P141" s="182">
        <v>0</v>
      </c>
      <c r="Q141" s="181">
        <v>1</v>
      </c>
      <c r="R141" s="182">
        <v>40.57</v>
      </c>
      <c r="S141" s="181">
        <v>0</v>
      </c>
      <c r="T141" s="182">
        <v>0</v>
      </c>
      <c r="U141" s="181">
        <v>1</v>
      </c>
      <c r="V141" s="182">
        <v>41.36</v>
      </c>
      <c r="W141" s="181">
        <v>0</v>
      </c>
      <c r="X141" s="182">
        <v>0</v>
      </c>
      <c r="Y141" s="181">
        <v>1</v>
      </c>
      <c r="Z141" s="182">
        <v>52.46</v>
      </c>
      <c r="AA141" s="181">
        <v>1</v>
      </c>
      <c r="AB141" s="182">
        <v>39.44</v>
      </c>
      <c r="AC141" s="181">
        <v>1</v>
      </c>
      <c r="AD141" s="182">
        <v>51.76</v>
      </c>
      <c r="AE141" s="181">
        <v>1</v>
      </c>
      <c r="AF141" s="182">
        <v>95.11</v>
      </c>
      <c r="AG141" s="181">
        <v>2</v>
      </c>
      <c r="AH141" s="182">
        <v>100.64</v>
      </c>
      <c r="AI141" s="181">
        <v>1</v>
      </c>
      <c r="AJ141" s="182">
        <v>211.52</v>
      </c>
      <c r="AK141" s="181">
        <v>1</v>
      </c>
      <c r="AL141" s="182">
        <v>69.099999999999994</v>
      </c>
      <c r="AM141" s="181">
        <v>0</v>
      </c>
      <c r="AN141" s="182">
        <v>0</v>
      </c>
      <c r="AO141" s="181">
        <v>1</v>
      </c>
      <c r="AP141" s="182">
        <v>72.42</v>
      </c>
      <c r="AQ141" s="181">
        <v>0</v>
      </c>
      <c r="AR141" s="182">
        <v>0</v>
      </c>
      <c r="AS141" s="181">
        <v>0</v>
      </c>
      <c r="AT141" s="182">
        <v>0</v>
      </c>
      <c r="AU141" s="181">
        <v>2</v>
      </c>
      <c r="AV141" s="182">
        <v>112.51</v>
      </c>
      <c r="AW141" s="181">
        <v>0</v>
      </c>
      <c r="AX141" s="182">
        <v>0</v>
      </c>
      <c r="AY141" s="181">
        <v>0</v>
      </c>
      <c r="AZ141" s="182">
        <v>0</v>
      </c>
      <c r="BA141" s="181">
        <v>1</v>
      </c>
      <c r="BB141" s="182">
        <v>40.229999999999997</v>
      </c>
      <c r="BC141" s="181">
        <v>4</v>
      </c>
      <c r="BD141" s="182">
        <v>234.02</v>
      </c>
      <c r="BE141" s="181">
        <v>2</v>
      </c>
      <c r="BF141" s="182">
        <v>384.71</v>
      </c>
      <c r="BG141" s="181">
        <v>0</v>
      </c>
      <c r="BH141" s="182">
        <v>0</v>
      </c>
      <c r="BI141" s="181">
        <v>1</v>
      </c>
      <c r="BJ141" s="182">
        <v>118.25</v>
      </c>
      <c r="BK141" s="181">
        <v>0</v>
      </c>
      <c r="BL141" s="182">
        <v>0</v>
      </c>
    </row>
    <row r="142" spans="1:64" ht="15" thickBot="1" x14ac:dyDescent="0.25">
      <c r="A142" s="155">
        <f>ROW()</f>
        <v>142</v>
      </c>
      <c r="B142" s="188" t="s">
        <v>484</v>
      </c>
      <c r="C142" s="175">
        <v>0</v>
      </c>
      <c r="D142" s="176">
        <v>0</v>
      </c>
      <c r="E142" s="175">
        <v>0</v>
      </c>
      <c r="F142" s="176">
        <v>0</v>
      </c>
      <c r="G142" s="175">
        <v>0</v>
      </c>
      <c r="H142" s="176">
        <v>0</v>
      </c>
      <c r="I142" s="175">
        <v>0</v>
      </c>
      <c r="J142" s="176">
        <v>0</v>
      </c>
      <c r="K142" s="175">
        <v>0</v>
      </c>
      <c r="L142" s="176">
        <v>0</v>
      </c>
      <c r="M142" s="175">
        <v>0</v>
      </c>
      <c r="N142" s="176">
        <v>0</v>
      </c>
      <c r="O142" s="175">
        <v>0</v>
      </c>
      <c r="P142" s="176">
        <v>0</v>
      </c>
      <c r="Q142" s="175">
        <v>0</v>
      </c>
      <c r="R142" s="176">
        <v>0</v>
      </c>
      <c r="S142" s="175">
        <v>0</v>
      </c>
      <c r="T142" s="176">
        <v>0</v>
      </c>
      <c r="U142" s="175">
        <v>0</v>
      </c>
      <c r="V142" s="176">
        <v>0</v>
      </c>
      <c r="W142" s="175">
        <v>0</v>
      </c>
      <c r="X142" s="176">
        <v>0</v>
      </c>
      <c r="Y142" s="175">
        <v>0</v>
      </c>
      <c r="Z142" s="176">
        <v>0</v>
      </c>
      <c r="AA142" s="175">
        <v>0</v>
      </c>
      <c r="AB142" s="176">
        <v>0</v>
      </c>
      <c r="AC142" s="175">
        <v>0</v>
      </c>
      <c r="AD142" s="176">
        <v>0</v>
      </c>
      <c r="AE142" s="175">
        <v>0</v>
      </c>
      <c r="AF142" s="176">
        <v>0</v>
      </c>
      <c r="AG142" s="175">
        <v>0</v>
      </c>
      <c r="AH142" s="176">
        <v>0</v>
      </c>
      <c r="AI142" s="175">
        <v>0</v>
      </c>
      <c r="AJ142" s="176">
        <v>0</v>
      </c>
      <c r="AK142" s="175">
        <v>0</v>
      </c>
      <c r="AL142" s="176">
        <v>0</v>
      </c>
      <c r="AM142" s="175">
        <v>0</v>
      </c>
      <c r="AN142" s="176">
        <v>0</v>
      </c>
      <c r="AO142" s="175">
        <v>0</v>
      </c>
      <c r="AP142" s="176">
        <v>0</v>
      </c>
      <c r="AQ142" s="175">
        <v>0</v>
      </c>
      <c r="AR142" s="176">
        <v>0</v>
      </c>
      <c r="AS142" s="175">
        <v>0</v>
      </c>
      <c r="AT142" s="176">
        <v>0</v>
      </c>
      <c r="AU142" s="175">
        <v>0</v>
      </c>
      <c r="AV142" s="176">
        <v>0</v>
      </c>
      <c r="AW142" s="175">
        <v>0</v>
      </c>
      <c r="AX142" s="176">
        <v>0</v>
      </c>
      <c r="AY142" s="175">
        <v>0</v>
      </c>
      <c r="AZ142" s="176">
        <v>0</v>
      </c>
      <c r="BA142" s="175">
        <v>0</v>
      </c>
      <c r="BB142" s="176">
        <v>0</v>
      </c>
      <c r="BC142" s="175">
        <v>0</v>
      </c>
      <c r="BD142" s="176">
        <v>0</v>
      </c>
      <c r="BE142" s="175">
        <v>0</v>
      </c>
      <c r="BF142" s="176">
        <v>0</v>
      </c>
      <c r="BG142" s="175">
        <v>0</v>
      </c>
      <c r="BH142" s="176">
        <v>0</v>
      </c>
      <c r="BI142" s="175">
        <v>0</v>
      </c>
      <c r="BJ142" s="176">
        <v>0</v>
      </c>
      <c r="BK142" s="175">
        <v>0</v>
      </c>
      <c r="BL142" s="176">
        <v>0</v>
      </c>
    </row>
    <row r="143" spans="1:64" ht="15" thickBot="1" x14ac:dyDescent="0.25">
      <c r="A143" s="155">
        <f>ROW()</f>
        <v>143</v>
      </c>
      <c r="B143" s="169" t="s">
        <v>222</v>
      </c>
      <c r="C143" s="177">
        <f t="shared" ref="C143:BL143" si="18">SUM(C138:C142)</f>
        <v>5</v>
      </c>
      <c r="D143" s="178">
        <f t="shared" si="18"/>
        <v>260.38</v>
      </c>
      <c r="E143" s="177">
        <f t="shared" si="18"/>
        <v>0</v>
      </c>
      <c r="F143" s="178">
        <f t="shared" si="18"/>
        <v>0</v>
      </c>
      <c r="G143" s="177">
        <f t="shared" si="18"/>
        <v>4</v>
      </c>
      <c r="H143" s="178">
        <f t="shared" si="18"/>
        <v>424.96</v>
      </c>
      <c r="I143" s="177">
        <f t="shared" si="18"/>
        <v>5</v>
      </c>
      <c r="J143" s="178">
        <f t="shared" si="18"/>
        <v>741.27</v>
      </c>
      <c r="K143" s="177">
        <f t="shared" si="18"/>
        <v>5</v>
      </c>
      <c r="L143" s="178">
        <f t="shared" si="18"/>
        <v>337.64</v>
      </c>
      <c r="M143" s="177">
        <f t="shared" si="18"/>
        <v>0</v>
      </c>
      <c r="N143" s="178">
        <f t="shared" si="18"/>
        <v>0</v>
      </c>
      <c r="O143" s="177">
        <f t="shared" si="18"/>
        <v>3</v>
      </c>
      <c r="P143" s="178">
        <f t="shared" si="18"/>
        <v>239.65</v>
      </c>
      <c r="Q143" s="177">
        <f t="shared" si="18"/>
        <v>6</v>
      </c>
      <c r="R143" s="178">
        <f t="shared" si="18"/>
        <v>330.71</v>
      </c>
      <c r="S143" s="177">
        <f t="shared" si="18"/>
        <v>0</v>
      </c>
      <c r="T143" s="178">
        <f t="shared" si="18"/>
        <v>0</v>
      </c>
      <c r="U143" s="177">
        <f t="shared" si="18"/>
        <v>5</v>
      </c>
      <c r="V143" s="178">
        <f t="shared" si="18"/>
        <v>213.57</v>
      </c>
      <c r="W143" s="177">
        <f t="shared" si="18"/>
        <v>9</v>
      </c>
      <c r="X143" s="178">
        <f t="shared" si="18"/>
        <v>460.82000000000005</v>
      </c>
      <c r="Y143" s="177">
        <f t="shared" si="18"/>
        <v>6</v>
      </c>
      <c r="Z143" s="178">
        <f t="shared" si="18"/>
        <v>260.38</v>
      </c>
      <c r="AA143" s="177">
        <f t="shared" si="18"/>
        <v>8</v>
      </c>
      <c r="AB143" s="178">
        <f t="shared" si="18"/>
        <v>473.35</v>
      </c>
      <c r="AC143" s="177">
        <f t="shared" si="18"/>
        <v>4</v>
      </c>
      <c r="AD143" s="178">
        <f t="shared" si="18"/>
        <v>233.95</v>
      </c>
      <c r="AE143" s="177">
        <f t="shared" si="18"/>
        <v>6</v>
      </c>
      <c r="AF143" s="178">
        <f t="shared" si="18"/>
        <v>418.03</v>
      </c>
      <c r="AG143" s="177">
        <f t="shared" si="18"/>
        <v>6</v>
      </c>
      <c r="AH143" s="178">
        <f t="shared" si="18"/>
        <v>285.31</v>
      </c>
      <c r="AI143" s="177">
        <f t="shared" si="18"/>
        <v>3</v>
      </c>
      <c r="AJ143" s="178">
        <f t="shared" si="18"/>
        <v>306.99</v>
      </c>
      <c r="AK143" s="177">
        <f t="shared" si="18"/>
        <v>8</v>
      </c>
      <c r="AL143" s="178">
        <f t="shared" si="18"/>
        <v>566.6</v>
      </c>
      <c r="AM143" s="177">
        <f t="shared" si="18"/>
        <v>0</v>
      </c>
      <c r="AN143" s="178">
        <f t="shared" si="18"/>
        <v>0</v>
      </c>
      <c r="AO143" s="177">
        <f t="shared" si="18"/>
        <v>6</v>
      </c>
      <c r="AP143" s="178">
        <f t="shared" si="18"/>
        <v>314.81</v>
      </c>
      <c r="AQ143" s="177">
        <f t="shared" si="18"/>
        <v>2</v>
      </c>
      <c r="AR143" s="178">
        <f t="shared" si="18"/>
        <v>141.23000000000002</v>
      </c>
      <c r="AS143" s="177">
        <f t="shared" si="18"/>
        <v>0</v>
      </c>
      <c r="AT143" s="178">
        <f t="shared" si="18"/>
        <v>0</v>
      </c>
      <c r="AU143" s="177">
        <f t="shared" si="18"/>
        <v>7</v>
      </c>
      <c r="AV143" s="178">
        <f t="shared" si="18"/>
        <v>399.91999999999996</v>
      </c>
      <c r="AW143" s="177">
        <f t="shared" si="18"/>
        <v>3</v>
      </c>
      <c r="AX143" s="178">
        <f t="shared" si="18"/>
        <v>119.54</v>
      </c>
      <c r="AY143" s="177">
        <f t="shared" si="18"/>
        <v>4</v>
      </c>
      <c r="AZ143" s="178">
        <f t="shared" si="18"/>
        <v>408.52</v>
      </c>
      <c r="BA143" s="177">
        <f t="shared" si="18"/>
        <v>3</v>
      </c>
      <c r="BB143" s="178">
        <f t="shared" si="18"/>
        <v>139.87</v>
      </c>
      <c r="BC143" s="177">
        <f t="shared" si="18"/>
        <v>13</v>
      </c>
      <c r="BD143" s="178">
        <f t="shared" si="18"/>
        <v>660.89</v>
      </c>
      <c r="BE143" s="177">
        <f t="shared" si="18"/>
        <v>3</v>
      </c>
      <c r="BF143" s="178">
        <f t="shared" si="18"/>
        <v>539.51</v>
      </c>
      <c r="BG143" s="177">
        <f t="shared" si="18"/>
        <v>4</v>
      </c>
      <c r="BH143" s="178">
        <f t="shared" si="18"/>
        <v>272.06</v>
      </c>
      <c r="BI143" s="177">
        <f t="shared" si="18"/>
        <v>3</v>
      </c>
      <c r="BJ143" s="178">
        <f t="shared" si="18"/>
        <v>226.2</v>
      </c>
      <c r="BK143" s="177">
        <f t="shared" si="18"/>
        <v>0</v>
      </c>
      <c r="BL143" s="178">
        <f t="shared" si="18"/>
        <v>0</v>
      </c>
    </row>
    <row r="144" spans="1:64" ht="15" thickBot="1" x14ac:dyDescent="0.25">
      <c r="A144" s="155">
        <f>ROW()</f>
        <v>144</v>
      </c>
      <c r="C144" s="170"/>
      <c r="E144" s="170"/>
      <c r="G144" s="170"/>
      <c r="I144" s="170"/>
      <c r="K144" s="170"/>
      <c r="M144" s="170"/>
      <c r="O144" s="170"/>
      <c r="Q144" s="170"/>
      <c r="S144" s="170"/>
      <c r="U144" s="170"/>
      <c r="W144" s="170"/>
      <c r="Y144" s="170"/>
      <c r="AA144" s="170"/>
      <c r="AC144" s="170"/>
      <c r="AE144" s="170"/>
      <c r="AG144" s="170"/>
      <c r="AI144" s="170"/>
      <c r="AK144" s="170"/>
      <c r="AM144" s="170"/>
      <c r="AO144" s="170"/>
      <c r="AQ144" s="170"/>
      <c r="AS144" s="170"/>
      <c r="AU144" s="170"/>
      <c r="AW144" s="170"/>
      <c r="AY144" s="170"/>
      <c r="BA144" s="170"/>
      <c r="BC144" s="170"/>
      <c r="BE144" s="170"/>
      <c r="BG144" s="170"/>
      <c r="BI144" s="170"/>
      <c r="BK144" s="170"/>
    </row>
    <row r="145" spans="1:64" ht="15" thickBot="1" x14ac:dyDescent="0.25">
      <c r="A145" s="155">
        <f>ROW()</f>
        <v>145</v>
      </c>
      <c r="B145" s="184" t="s">
        <v>500</v>
      </c>
      <c r="C145" s="1315" t="s">
        <v>15</v>
      </c>
      <c r="D145" s="1316"/>
      <c r="E145" s="1315" t="s">
        <v>15</v>
      </c>
      <c r="F145" s="1316"/>
      <c r="G145" s="1315" t="s">
        <v>15</v>
      </c>
      <c r="H145" s="1316"/>
      <c r="I145" s="1315" t="s">
        <v>15</v>
      </c>
      <c r="J145" s="1316"/>
      <c r="K145" s="1315" t="s">
        <v>15</v>
      </c>
      <c r="L145" s="1316"/>
      <c r="M145" s="1315" t="s">
        <v>15</v>
      </c>
      <c r="N145" s="1316"/>
      <c r="O145" s="1315" t="s">
        <v>15</v>
      </c>
      <c r="P145" s="1316"/>
      <c r="Q145" s="1315" t="s">
        <v>15</v>
      </c>
      <c r="R145" s="1316"/>
      <c r="S145" s="1315" t="s">
        <v>15</v>
      </c>
      <c r="T145" s="1316"/>
      <c r="U145" s="1315" t="s">
        <v>15</v>
      </c>
      <c r="V145" s="1316"/>
      <c r="W145" s="1315" t="s">
        <v>15</v>
      </c>
      <c r="X145" s="1316"/>
      <c r="Y145" s="1315" t="s">
        <v>15</v>
      </c>
      <c r="Z145" s="1316"/>
      <c r="AA145" s="1315" t="s">
        <v>15</v>
      </c>
      <c r="AB145" s="1316"/>
      <c r="AC145" s="1315" t="s">
        <v>15</v>
      </c>
      <c r="AD145" s="1316"/>
      <c r="AE145" s="1315" t="s">
        <v>15</v>
      </c>
      <c r="AF145" s="1316"/>
      <c r="AG145" s="1315" t="s">
        <v>15</v>
      </c>
      <c r="AH145" s="1316"/>
      <c r="AI145" s="1315" t="s">
        <v>15</v>
      </c>
      <c r="AJ145" s="1316"/>
      <c r="AK145" s="1315" t="s">
        <v>15</v>
      </c>
      <c r="AL145" s="1316"/>
      <c r="AM145" s="1315" t="s">
        <v>15</v>
      </c>
      <c r="AN145" s="1316"/>
      <c r="AO145" s="1315" t="s">
        <v>15</v>
      </c>
      <c r="AP145" s="1316"/>
      <c r="AQ145" s="1315" t="s">
        <v>15</v>
      </c>
      <c r="AR145" s="1316"/>
      <c r="AS145" s="1315" t="s">
        <v>15</v>
      </c>
      <c r="AT145" s="1316"/>
      <c r="AU145" s="1315" t="s">
        <v>15</v>
      </c>
      <c r="AV145" s="1316"/>
      <c r="AW145" s="1315" t="s">
        <v>15</v>
      </c>
      <c r="AX145" s="1316"/>
      <c r="AY145" s="1315" t="s">
        <v>15</v>
      </c>
      <c r="AZ145" s="1316"/>
      <c r="BA145" s="1315" t="s">
        <v>15</v>
      </c>
      <c r="BB145" s="1316"/>
      <c r="BC145" s="1315" t="s">
        <v>15</v>
      </c>
      <c r="BD145" s="1316"/>
      <c r="BE145" s="1315" t="s">
        <v>15</v>
      </c>
      <c r="BF145" s="1316"/>
      <c r="BG145" s="1315" t="s">
        <v>15</v>
      </c>
      <c r="BH145" s="1316"/>
      <c r="BI145" s="1315" t="s">
        <v>15</v>
      </c>
      <c r="BJ145" s="1316"/>
      <c r="BK145" s="1315" t="s">
        <v>15</v>
      </c>
      <c r="BL145" s="1316"/>
    </row>
    <row r="146" spans="1:64" x14ac:dyDescent="0.2">
      <c r="A146" s="155">
        <f>ROW()</f>
        <v>146</v>
      </c>
      <c r="B146" s="179" t="s">
        <v>480</v>
      </c>
      <c r="C146" s="172">
        <v>0</v>
      </c>
      <c r="D146" s="173">
        <v>0</v>
      </c>
      <c r="E146" s="172">
        <v>0</v>
      </c>
      <c r="F146" s="173">
        <v>0</v>
      </c>
      <c r="G146" s="172">
        <v>0</v>
      </c>
      <c r="H146" s="173">
        <v>0</v>
      </c>
      <c r="I146" s="172">
        <v>0</v>
      </c>
      <c r="J146" s="173">
        <v>0</v>
      </c>
      <c r="K146" s="172">
        <v>0</v>
      </c>
      <c r="L146" s="173">
        <v>0</v>
      </c>
      <c r="M146" s="172">
        <v>0</v>
      </c>
      <c r="N146" s="173">
        <v>0</v>
      </c>
      <c r="O146" s="172">
        <v>0</v>
      </c>
      <c r="P146" s="173">
        <v>0</v>
      </c>
      <c r="Q146" s="172">
        <v>0</v>
      </c>
      <c r="R146" s="173">
        <v>0</v>
      </c>
      <c r="S146" s="172">
        <v>0</v>
      </c>
      <c r="T146" s="173">
        <v>0</v>
      </c>
      <c r="U146" s="172">
        <v>0</v>
      </c>
      <c r="V146" s="173">
        <v>0</v>
      </c>
      <c r="W146" s="172">
        <v>0</v>
      </c>
      <c r="X146" s="173">
        <v>0</v>
      </c>
      <c r="Y146" s="172">
        <v>0</v>
      </c>
      <c r="Z146" s="173">
        <v>0</v>
      </c>
      <c r="AA146" s="172">
        <v>0</v>
      </c>
      <c r="AB146" s="173">
        <v>0</v>
      </c>
      <c r="AC146" s="172">
        <v>0</v>
      </c>
      <c r="AD146" s="173">
        <v>0</v>
      </c>
      <c r="AE146" s="172">
        <v>0</v>
      </c>
      <c r="AF146" s="173">
        <v>0</v>
      </c>
      <c r="AG146" s="172">
        <v>0</v>
      </c>
      <c r="AH146" s="173">
        <v>0</v>
      </c>
      <c r="AI146" s="172">
        <v>0</v>
      </c>
      <c r="AJ146" s="173">
        <v>0</v>
      </c>
      <c r="AK146" s="172">
        <v>0</v>
      </c>
      <c r="AL146" s="173">
        <v>0</v>
      </c>
      <c r="AM146" s="172">
        <v>0</v>
      </c>
      <c r="AN146" s="173">
        <v>0</v>
      </c>
      <c r="AO146" s="172">
        <v>1</v>
      </c>
      <c r="AP146" s="173">
        <v>291.01</v>
      </c>
      <c r="AQ146" s="172">
        <v>0</v>
      </c>
      <c r="AR146" s="173">
        <v>0</v>
      </c>
      <c r="AS146" s="172">
        <v>0</v>
      </c>
      <c r="AT146" s="173">
        <v>0</v>
      </c>
      <c r="AU146" s="172">
        <v>0</v>
      </c>
      <c r="AV146" s="173">
        <v>0</v>
      </c>
      <c r="AW146" s="172">
        <v>0</v>
      </c>
      <c r="AX146" s="173">
        <v>0</v>
      </c>
      <c r="AY146" s="172">
        <v>0</v>
      </c>
      <c r="AZ146" s="173">
        <v>0</v>
      </c>
      <c r="BA146" s="172">
        <v>0</v>
      </c>
      <c r="BB146" s="173">
        <v>0</v>
      </c>
      <c r="BC146" s="172">
        <v>1</v>
      </c>
      <c r="BD146" s="173">
        <v>39.89</v>
      </c>
      <c r="BE146" s="172">
        <v>4</v>
      </c>
      <c r="BF146" s="173">
        <v>264.74</v>
      </c>
      <c r="BG146" s="172">
        <v>3</v>
      </c>
      <c r="BH146" s="173">
        <v>145.09</v>
      </c>
      <c r="BI146" s="172">
        <v>8</v>
      </c>
      <c r="BJ146" s="173">
        <v>317.3</v>
      </c>
      <c r="BK146" s="172">
        <v>0</v>
      </c>
      <c r="BL146" s="173">
        <v>0</v>
      </c>
    </row>
    <row r="147" spans="1:64" x14ac:dyDescent="0.2">
      <c r="A147" s="155">
        <f>ROW()</f>
        <v>147</v>
      </c>
      <c r="B147" s="185" t="s">
        <v>481</v>
      </c>
      <c r="C147" s="186">
        <v>0</v>
      </c>
      <c r="D147" s="187">
        <v>0</v>
      </c>
      <c r="E147" s="186">
        <v>0</v>
      </c>
      <c r="F147" s="187">
        <v>0</v>
      </c>
      <c r="G147" s="186">
        <v>0</v>
      </c>
      <c r="H147" s="187">
        <v>0</v>
      </c>
      <c r="I147" s="186">
        <v>0</v>
      </c>
      <c r="J147" s="187">
        <v>0</v>
      </c>
      <c r="K147" s="186">
        <v>0</v>
      </c>
      <c r="L147" s="187">
        <v>0</v>
      </c>
      <c r="M147" s="186">
        <v>0</v>
      </c>
      <c r="N147" s="187">
        <v>0</v>
      </c>
      <c r="O147" s="186">
        <v>0</v>
      </c>
      <c r="P147" s="187">
        <v>0</v>
      </c>
      <c r="Q147" s="186">
        <v>0</v>
      </c>
      <c r="R147" s="187">
        <v>0</v>
      </c>
      <c r="S147" s="186">
        <v>0</v>
      </c>
      <c r="T147" s="187">
        <v>0</v>
      </c>
      <c r="U147" s="186">
        <v>0</v>
      </c>
      <c r="V147" s="187">
        <v>0</v>
      </c>
      <c r="W147" s="186">
        <v>0</v>
      </c>
      <c r="X147" s="187">
        <v>0</v>
      </c>
      <c r="Y147" s="186">
        <v>0</v>
      </c>
      <c r="Z147" s="187">
        <v>0</v>
      </c>
      <c r="AA147" s="186">
        <v>0</v>
      </c>
      <c r="AB147" s="187">
        <v>0</v>
      </c>
      <c r="AC147" s="186">
        <v>0</v>
      </c>
      <c r="AD147" s="187">
        <v>0</v>
      </c>
      <c r="AE147" s="186">
        <v>0</v>
      </c>
      <c r="AF147" s="187">
        <v>0</v>
      </c>
      <c r="AG147" s="186">
        <v>0</v>
      </c>
      <c r="AH147" s="187">
        <v>0</v>
      </c>
      <c r="AI147" s="186">
        <v>0</v>
      </c>
      <c r="AJ147" s="187">
        <v>0</v>
      </c>
      <c r="AK147" s="186">
        <v>0</v>
      </c>
      <c r="AL147" s="187">
        <v>0</v>
      </c>
      <c r="AM147" s="186">
        <v>0</v>
      </c>
      <c r="AN147" s="187">
        <v>0</v>
      </c>
      <c r="AO147" s="186">
        <v>0</v>
      </c>
      <c r="AP147" s="187">
        <v>0</v>
      </c>
      <c r="AQ147" s="186">
        <v>0</v>
      </c>
      <c r="AR147" s="187">
        <v>0</v>
      </c>
      <c r="AS147" s="186">
        <v>0</v>
      </c>
      <c r="AT147" s="187">
        <v>0</v>
      </c>
      <c r="AU147" s="186">
        <v>0</v>
      </c>
      <c r="AV147" s="187">
        <v>0</v>
      </c>
      <c r="AW147" s="186">
        <v>0</v>
      </c>
      <c r="AX147" s="187">
        <v>0</v>
      </c>
      <c r="AY147" s="186">
        <v>0</v>
      </c>
      <c r="AZ147" s="187">
        <v>0</v>
      </c>
      <c r="BA147" s="186">
        <v>0</v>
      </c>
      <c r="BB147" s="187">
        <v>0</v>
      </c>
      <c r="BC147" s="186">
        <v>0</v>
      </c>
      <c r="BD147" s="187">
        <v>0</v>
      </c>
      <c r="BE147" s="186">
        <v>0</v>
      </c>
      <c r="BF147" s="187">
        <v>0</v>
      </c>
      <c r="BG147" s="186">
        <v>1</v>
      </c>
      <c r="BH147" s="187">
        <v>48.62</v>
      </c>
      <c r="BI147" s="186">
        <v>1</v>
      </c>
      <c r="BJ147" s="187">
        <v>45.16</v>
      </c>
      <c r="BK147" s="186">
        <v>0</v>
      </c>
      <c r="BL147" s="187">
        <v>0</v>
      </c>
    </row>
    <row r="148" spans="1:64" x14ac:dyDescent="0.2">
      <c r="A148" s="155">
        <f>ROW()</f>
        <v>148</v>
      </c>
      <c r="B148" s="180" t="s">
        <v>482</v>
      </c>
      <c r="C148" s="181">
        <v>0</v>
      </c>
      <c r="D148" s="182">
        <v>0</v>
      </c>
      <c r="E148" s="181">
        <v>0</v>
      </c>
      <c r="F148" s="182">
        <v>0</v>
      </c>
      <c r="G148" s="181">
        <v>0</v>
      </c>
      <c r="H148" s="182">
        <v>0</v>
      </c>
      <c r="I148" s="181">
        <v>0</v>
      </c>
      <c r="J148" s="182">
        <v>0</v>
      </c>
      <c r="K148" s="181">
        <v>0</v>
      </c>
      <c r="L148" s="182">
        <v>0</v>
      </c>
      <c r="M148" s="181">
        <v>0</v>
      </c>
      <c r="N148" s="182">
        <v>0</v>
      </c>
      <c r="O148" s="181">
        <v>0</v>
      </c>
      <c r="P148" s="182">
        <v>0</v>
      </c>
      <c r="Q148" s="181">
        <v>0</v>
      </c>
      <c r="R148" s="182">
        <v>0</v>
      </c>
      <c r="S148" s="181">
        <v>0</v>
      </c>
      <c r="T148" s="182">
        <v>0</v>
      </c>
      <c r="U148" s="181">
        <v>0</v>
      </c>
      <c r="V148" s="182">
        <v>0</v>
      </c>
      <c r="W148" s="181">
        <v>0</v>
      </c>
      <c r="X148" s="182">
        <v>0</v>
      </c>
      <c r="Y148" s="181">
        <v>0</v>
      </c>
      <c r="Z148" s="182">
        <v>0</v>
      </c>
      <c r="AA148" s="181">
        <v>0</v>
      </c>
      <c r="AB148" s="182">
        <v>0</v>
      </c>
      <c r="AC148" s="181">
        <v>0</v>
      </c>
      <c r="AD148" s="182">
        <v>0</v>
      </c>
      <c r="AE148" s="181">
        <v>0</v>
      </c>
      <c r="AF148" s="182">
        <v>0</v>
      </c>
      <c r="AG148" s="181">
        <v>0</v>
      </c>
      <c r="AH148" s="182">
        <v>0</v>
      </c>
      <c r="AI148" s="181">
        <v>0</v>
      </c>
      <c r="AJ148" s="182">
        <v>0</v>
      </c>
      <c r="AK148" s="181">
        <v>0</v>
      </c>
      <c r="AL148" s="182">
        <v>0</v>
      </c>
      <c r="AM148" s="181">
        <v>0</v>
      </c>
      <c r="AN148" s="182">
        <v>0</v>
      </c>
      <c r="AO148" s="181">
        <v>0</v>
      </c>
      <c r="AP148" s="182">
        <v>0</v>
      </c>
      <c r="AQ148" s="181">
        <v>0</v>
      </c>
      <c r="AR148" s="182">
        <v>0</v>
      </c>
      <c r="AS148" s="181">
        <v>0</v>
      </c>
      <c r="AT148" s="182">
        <v>0</v>
      </c>
      <c r="AU148" s="181">
        <v>0</v>
      </c>
      <c r="AV148" s="182">
        <v>0</v>
      </c>
      <c r="AW148" s="181">
        <v>0</v>
      </c>
      <c r="AX148" s="182">
        <v>0</v>
      </c>
      <c r="AY148" s="181">
        <v>0</v>
      </c>
      <c r="AZ148" s="182">
        <v>0</v>
      </c>
      <c r="BA148" s="181">
        <v>0</v>
      </c>
      <c r="BB148" s="182">
        <v>0</v>
      </c>
      <c r="BC148" s="181">
        <v>0</v>
      </c>
      <c r="BD148" s="182">
        <v>0</v>
      </c>
      <c r="BE148" s="181">
        <v>0</v>
      </c>
      <c r="BF148" s="182">
        <v>0</v>
      </c>
      <c r="BG148" s="181">
        <v>0</v>
      </c>
      <c r="BH148" s="182">
        <v>0</v>
      </c>
      <c r="BI148" s="181">
        <v>0</v>
      </c>
      <c r="BJ148" s="182">
        <v>0</v>
      </c>
      <c r="BK148" s="181">
        <v>0</v>
      </c>
      <c r="BL148" s="182">
        <v>0</v>
      </c>
    </row>
    <row r="149" spans="1:64" x14ac:dyDescent="0.2">
      <c r="A149" s="155">
        <f>ROW()</f>
        <v>149</v>
      </c>
      <c r="B149" s="180" t="s">
        <v>483</v>
      </c>
      <c r="C149" s="181">
        <v>0</v>
      </c>
      <c r="D149" s="182">
        <v>0</v>
      </c>
      <c r="E149" s="181">
        <v>0</v>
      </c>
      <c r="F149" s="182">
        <v>0</v>
      </c>
      <c r="G149" s="181">
        <v>0</v>
      </c>
      <c r="H149" s="182">
        <v>0</v>
      </c>
      <c r="I149" s="181">
        <v>0</v>
      </c>
      <c r="J149" s="182">
        <v>0</v>
      </c>
      <c r="K149" s="181">
        <v>0</v>
      </c>
      <c r="L149" s="182">
        <v>0</v>
      </c>
      <c r="M149" s="181">
        <v>0</v>
      </c>
      <c r="N149" s="182">
        <v>0</v>
      </c>
      <c r="O149" s="181">
        <v>0</v>
      </c>
      <c r="P149" s="182">
        <v>0</v>
      </c>
      <c r="Q149" s="181">
        <v>0</v>
      </c>
      <c r="R149" s="182">
        <v>0</v>
      </c>
      <c r="S149" s="181">
        <v>0</v>
      </c>
      <c r="T149" s="182">
        <v>0</v>
      </c>
      <c r="U149" s="181">
        <v>0</v>
      </c>
      <c r="V149" s="182">
        <v>0</v>
      </c>
      <c r="W149" s="181">
        <v>0</v>
      </c>
      <c r="X149" s="182">
        <v>0</v>
      </c>
      <c r="Y149" s="181">
        <v>1</v>
      </c>
      <c r="Z149" s="182">
        <v>34.130000000000003</v>
      </c>
      <c r="AA149" s="181">
        <v>0</v>
      </c>
      <c r="AB149" s="182">
        <v>0</v>
      </c>
      <c r="AC149" s="181">
        <v>0</v>
      </c>
      <c r="AD149" s="182">
        <v>0</v>
      </c>
      <c r="AE149" s="181">
        <v>0</v>
      </c>
      <c r="AF149" s="182">
        <v>0</v>
      </c>
      <c r="AG149" s="181">
        <v>0</v>
      </c>
      <c r="AH149" s="182">
        <v>0</v>
      </c>
      <c r="AI149" s="181">
        <v>0</v>
      </c>
      <c r="AJ149" s="182">
        <v>0</v>
      </c>
      <c r="AK149" s="181">
        <v>0</v>
      </c>
      <c r="AL149" s="182">
        <v>0</v>
      </c>
      <c r="AM149" s="181">
        <v>0</v>
      </c>
      <c r="AN149" s="182">
        <v>0</v>
      </c>
      <c r="AO149" s="181">
        <v>0</v>
      </c>
      <c r="AP149" s="182">
        <v>0</v>
      </c>
      <c r="AQ149" s="181">
        <v>0</v>
      </c>
      <c r="AR149" s="182">
        <v>0</v>
      </c>
      <c r="AS149" s="181">
        <v>0</v>
      </c>
      <c r="AT149" s="182">
        <v>0</v>
      </c>
      <c r="AU149" s="181">
        <v>0</v>
      </c>
      <c r="AV149" s="182">
        <v>0</v>
      </c>
      <c r="AW149" s="181">
        <v>0</v>
      </c>
      <c r="AX149" s="182">
        <v>0</v>
      </c>
      <c r="AY149" s="181">
        <v>0</v>
      </c>
      <c r="AZ149" s="182">
        <v>0</v>
      </c>
      <c r="BA149" s="181">
        <v>0</v>
      </c>
      <c r="BB149" s="182">
        <v>0</v>
      </c>
      <c r="BC149" s="181">
        <v>0</v>
      </c>
      <c r="BD149" s="182">
        <v>0</v>
      </c>
      <c r="BE149" s="181">
        <v>0</v>
      </c>
      <c r="BF149" s="182">
        <v>0</v>
      </c>
      <c r="BG149" s="181">
        <v>0</v>
      </c>
      <c r="BH149" s="182">
        <v>0</v>
      </c>
      <c r="BI149" s="181">
        <v>1</v>
      </c>
      <c r="BJ149" s="182">
        <v>34.729999999999997</v>
      </c>
      <c r="BK149" s="181">
        <v>0</v>
      </c>
      <c r="BL149" s="182">
        <v>0</v>
      </c>
    </row>
    <row r="150" spans="1:64" ht="15" thickBot="1" x14ac:dyDescent="0.25">
      <c r="A150" s="155">
        <f>ROW()</f>
        <v>150</v>
      </c>
      <c r="B150" s="188" t="s">
        <v>484</v>
      </c>
      <c r="C150" s="175">
        <v>0</v>
      </c>
      <c r="D150" s="176">
        <v>0</v>
      </c>
      <c r="E150" s="175">
        <v>0</v>
      </c>
      <c r="F150" s="176">
        <v>0</v>
      </c>
      <c r="G150" s="175">
        <v>0</v>
      </c>
      <c r="H150" s="176">
        <v>0</v>
      </c>
      <c r="I150" s="175">
        <v>0</v>
      </c>
      <c r="J150" s="176">
        <v>0</v>
      </c>
      <c r="K150" s="175">
        <v>0</v>
      </c>
      <c r="L150" s="176">
        <v>0</v>
      </c>
      <c r="M150" s="175">
        <v>0</v>
      </c>
      <c r="N150" s="176">
        <v>0</v>
      </c>
      <c r="O150" s="175">
        <v>0</v>
      </c>
      <c r="P150" s="176">
        <v>0</v>
      </c>
      <c r="Q150" s="175">
        <v>0</v>
      </c>
      <c r="R150" s="176">
        <v>0</v>
      </c>
      <c r="S150" s="175">
        <v>0</v>
      </c>
      <c r="T150" s="176">
        <v>0</v>
      </c>
      <c r="U150" s="175">
        <v>0</v>
      </c>
      <c r="V150" s="176">
        <v>0</v>
      </c>
      <c r="W150" s="175">
        <v>0</v>
      </c>
      <c r="X150" s="176">
        <v>0</v>
      </c>
      <c r="Y150" s="175">
        <v>0</v>
      </c>
      <c r="Z150" s="176">
        <v>0</v>
      </c>
      <c r="AA150" s="175">
        <v>0</v>
      </c>
      <c r="AB150" s="176">
        <v>0</v>
      </c>
      <c r="AC150" s="175">
        <v>0</v>
      </c>
      <c r="AD150" s="176">
        <v>0</v>
      </c>
      <c r="AE150" s="175">
        <v>0</v>
      </c>
      <c r="AF150" s="176">
        <v>0</v>
      </c>
      <c r="AG150" s="175">
        <v>0</v>
      </c>
      <c r="AH150" s="176">
        <v>0</v>
      </c>
      <c r="AI150" s="175">
        <v>0</v>
      </c>
      <c r="AJ150" s="176">
        <v>0</v>
      </c>
      <c r="AK150" s="175">
        <v>0</v>
      </c>
      <c r="AL150" s="176">
        <v>0</v>
      </c>
      <c r="AM150" s="175">
        <v>0</v>
      </c>
      <c r="AN150" s="176">
        <v>0</v>
      </c>
      <c r="AO150" s="175">
        <v>0</v>
      </c>
      <c r="AP150" s="176">
        <v>0</v>
      </c>
      <c r="AQ150" s="175">
        <v>0</v>
      </c>
      <c r="AR150" s="176">
        <v>0</v>
      </c>
      <c r="AS150" s="175">
        <v>0</v>
      </c>
      <c r="AT150" s="176">
        <v>0</v>
      </c>
      <c r="AU150" s="175">
        <v>0</v>
      </c>
      <c r="AV150" s="176">
        <v>0</v>
      </c>
      <c r="AW150" s="175">
        <v>0</v>
      </c>
      <c r="AX150" s="176">
        <v>0</v>
      </c>
      <c r="AY150" s="175">
        <v>0</v>
      </c>
      <c r="AZ150" s="176">
        <v>0</v>
      </c>
      <c r="BA150" s="175">
        <v>0</v>
      </c>
      <c r="BB150" s="176">
        <v>0</v>
      </c>
      <c r="BC150" s="175">
        <v>0</v>
      </c>
      <c r="BD150" s="176">
        <v>0</v>
      </c>
      <c r="BE150" s="175">
        <v>0</v>
      </c>
      <c r="BF150" s="176">
        <v>0</v>
      </c>
      <c r="BG150" s="175">
        <v>0</v>
      </c>
      <c r="BH150" s="176">
        <v>0</v>
      </c>
      <c r="BI150" s="175">
        <v>0</v>
      </c>
      <c r="BJ150" s="176">
        <v>0</v>
      </c>
      <c r="BK150" s="175">
        <v>0</v>
      </c>
      <c r="BL150" s="176">
        <v>0</v>
      </c>
    </row>
    <row r="151" spans="1:64" ht="15" thickBot="1" x14ac:dyDescent="0.25">
      <c r="A151" s="155">
        <f>ROW()</f>
        <v>151</v>
      </c>
      <c r="B151" s="169" t="s">
        <v>222</v>
      </c>
      <c r="C151" s="177">
        <f t="shared" ref="C151:BL151" si="19">SUM(C146:C150)</f>
        <v>0</v>
      </c>
      <c r="D151" s="178">
        <f t="shared" si="19"/>
        <v>0</v>
      </c>
      <c r="E151" s="177">
        <f t="shared" si="19"/>
        <v>0</v>
      </c>
      <c r="F151" s="178">
        <f t="shared" si="19"/>
        <v>0</v>
      </c>
      <c r="G151" s="177">
        <f t="shared" si="19"/>
        <v>0</v>
      </c>
      <c r="H151" s="178">
        <f t="shared" si="19"/>
        <v>0</v>
      </c>
      <c r="I151" s="177">
        <f t="shared" si="19"/>
        <v>0</v>
      </c>
      <c r="J151" s="178">
        <f t="shared" si="19"/>
        <v>0</v>
      </c>
      <c r="K151" s="177">
        <f t="shared" si="19"/>
        <v>0</v>
      </c>
      <c r="L151" s="178">
        <f t="shared" si="19"/>
        <v>0</v>
      </c>
      <c r="M151" s="177">
        <f t="shared" si="19"/>
        <v>0</v>
      </c>
      <c r="N151" s="178">
        <f t="shared" si="19"/>
        <v>0</v>
      </c>
      <c r="O151" s="177">
        <f t="shared" si="19"/>
        <v>0</v>
      </c>
      <c r="P151" s="178">
        <f t="shared" si="19"/>
        <v>0</v>
      </c>
      <c r="Q151" s="177">
        <f t="shared" si="19"/>
        <v>0</v>
      </c>
      <c r="R151" s="178">
        <f t="shared" si="19"/>
        <v>0</v>
      </c>
      <c r="S151" s="177">
        <f t="shared" si="19"/>
        <v>0</v>
      </c>
      <c r="T151" s="178">
        <f t="shared" si="19"/>
        <v>0</v>
      </c>
      <c r="U151" s="177">
        <f t="shared" si="19"/>
        <v>0</v>
      </c>
      <c r="V151" s="178">
        <f t="shared" si="19"/>
        <v>0</v>
      </c>
      <c r="W151" s="177">
        <f t="shared" si="19"/>
        <v>0</v>
      </c>
      <c r="X151" s="178">
        <f t="shared" si="19"/>
        <v>0</v>
      </c>
      <c r="Y151" s="177">
        <f t="shared" si="19"/>
        <v>1</v>
      </c>
      <c r="Z151" s="178">
        <f t="shared" si="19"/>
        <v>34.130000000000003</v>
      </c>
      <c r="AA151" s="177">
        <f t="shared" si="19"/>
        <v>0</v>
      </c>
      <c r="AB151" s="178">
        <f t="shared" si="19"/>
        <v>0</v>
      </c>
      <c r="AC151" s="177">
        <f t="shared" si="19"/>
        <v>0</v>
      </c>
      <c r="AD151" s="178">
        <f t="shared" si="19"/>
        <v>0</v>
      </c>
      <c r="AE151" s="177">
        <f t="shared" si="19"/>
        <v>0</v>
      </c>
      <c r="AF151" s="178">
        <f t="shared" si="19"/>
        <v>0</v>
      </c>
      <c r="AG151" s="177">
        <f t="shared" si="19"/>
        <v>0</v>
      </c>
      <c r="AH151" s="178">
        <f t="shared" si="19"/>
        <v>0</v>
      </c>
      <c r="AI151" s="177">
        <f t="shared" si="19"/>
        <v>0</v>
      </c>
      <c r="AJ151" s="178">
        <f t="shared" si="19"/>
        <v>0</v>
      </c>
      <c r="AK151" s="177">
        <f t="shared" si="19"/>
        <v>0</v>
      </c>
      <c r="AL151" s="178">
        <f t="shared" si="19"/>
        <v>0</v>
      </c>
      <c r="AM151" s="177">
        <f t="shared" si="19"/>
        <v>0</v>
      </c>
      <c r="AN151" s="178">
        <f t="shared" si="19"/>
        <v>0</v>
      </c>
      <c r="AO151" s="177">
        <f t="shared" si="19"/>
        <v>1</v>
      </c>
      <c r="AP151" s="178">
        <f t="shared" si="19"/>
        <v>291.01</v>
      </c>
      <c r="AQ151" s="177">
        <f t="shared" si="19"/>
        <v>0</v>
      </c>
      <c r="AR151" s="178">
        <f t="shared" si="19"/>
        <v>0</v>
      </c>
      <c r="AS151" s="177">
        <f t="shared" si="19"/>
        <v>0</v>
      </c>
      <c r="AT151" s="178">
        <f t="shared" si="19"/>
        <v>0</v>
      </c>
      <c r="AU151" s="177">
        <f t="shared" si="19"/>
        <v>0</v>
      </c>
      <c r="AV151" s="178">
        <f t="shared" si="19"/>
        <v>0</v>
      </c>
      <c r="AW151" s="177">
        <f t="shared" si="19"/>
        <v>0</v>
      </c>
      <c r="AX151" s="178">
        <f t="shared" si="19"/>
        <v>0</v>
      </c>
      <c r="AY151" s="177">
        <f t="shared" si="19"/>
        <v>0</v>
      </c>
      <c r="AZ151" s="178">
        <f t="shared" si="19"/>
        <v>0</v>
      </c>
      <c r="BA151" s="177">
        <f t="shared" si="19"/>
        <v>0</v>
      </c>
      <c r="BB151" s="178">
        <f t="shared" si="19"/>
        <v>0</v>
      </c>
      <c r="BC151" s="177">
        <f t="shared" si="19"/>
        <v>1</v>
      </c>
      <c r="BD151" s="178">
        <f t="shared" si="19"/>
        <v>39.89</v>
      </c>
      <c r="BE151" s="177">
        <f t="shared" si="19"/>
        <v>4</v>
      </c>
      <c r="BF151" s="178">
        <f t="shared" si="19"/>
        <v>264.74</v>
      </c>
      <c r="BG151" s="177">
        <f t="shared" si="19"/>
        <v>4</v>
      </c>
      <c r="BH151" s="178">
        <f t="shared" si="19"/>
        <v>193.71</v>
      </c>
      <c r="BI151" s="177">
        <f t="shared" si="19"/>
        <v>10</v>
      </c>
      <c r="BJ151" s="178">
        <f t="shared" si="19"/>
        <v>397.19000000000005</v>
      </c>
      <c r="BK151" s="177">
        <f t="shared" si="19"/>
        <v>0</v>
      </c>
      <c r="BL151" s="178">
        <f t="shared" si="19"/>
        <v>0</v>
      </c>
    </row>
    <row r="152" spans="1:64" ht="15" thickBot="1" x14ac:dyDescent="0.25">
      <c r="A152" s="155">
        <f>ROW()</f>
        <v>152</v>
      </c>
      <c r="C152" s="170"/>
      <c r="E152" s="170"/>
      <c r="G152" s="170"/>
      <c r="I152" s="170"/>
      <c r="K152" s="170"/>
      <c r="M152" s="170"/>
      <c r="O152" s="170"/>
      <c r="Q152" s="170"/>
      <c r="S152" s="170"/>
      <c r="U152" s="170"/>
      <c r="W152" s="170"/>
      <c r="Y152" s="170"/>
      <c r="AA152" s="170"/>
      <c r="AC152" s="170"/>
      <c r="AE152" s="170"/>
      <c r="AG152" s="170"/>
      <c r="AI152" s="170"/>
      <c r="AK152" s="170"/>
      <c r="AM152" s="170"/>
      <c r="AO152" s="170"/>
      <c r="AQ152" s="170"/>
      <c r="AS152" s="170"/>
      <c r="AU152" s="170"/>
      <c r="AW152" s="170"/>
      <c r="AY152" s="170"/>
      <c r="BA152" s="170"/>
      <c r="BC152" s="170"/>
      <c r="BE152" s="170"/>
      <c r="BG152" s="170"/>
      <c r="BI152" s="170"/>
      <c r="BK152" s="170"/>
    </row>
    <row r="153" spans="1:64" ht="15" thickBot="1" x14ac:dyDescent="0.25">
      <c r="A153" s="155">
        <f>ROW()</f>
        <v>153</v>
      </c>
      <c r="B153" s="184" t="s">
        <v>501</v>
      </c>
      <c r="C153" s="1315" t="s">
        <v>15</v>
      </c>
      <c r="D153" s="1316"/>
      <c r="E153" s="1315" t="s">
        <v>15</v>
      </c>
      <c r="F153" s="1316"/>
      <c r="G153" s="1315" t="s">
        <v>15</v>
      </c>
      <c r="H153" s="1316"/>
      <c r="I153" s="1315" t="s">
        <v>15</v>
      </c>
      <c r="J153" s="1316"/>
      <c r="K153" s="1315" t="s">
        <v>15</v>
      </c>
      <c r="L153" s="1316"/>
      <c r="M153" s="1315" t="s">
        <v>15</v>
      </c>
      <c r="N153" s="1316"/>
      <c r="O153" s="1315" t="s">
        <v>15</v>
      </c>
      <c r="P153" s="1316"/>
      <c r="Q153" s="1315" t="s">
        <v>15</v>
      </c>
      <c r="R153" s="1316"/>
      <c r="S153" s="1315" t="s">
        <v>15</v>
      </c>
      <c r="T153" s="1316"/>
      <c r="U153" s="1315" t="s">
        <v>15</v>
      </c>
      <c r="V153" s="1316"/>
      <c r="W153" s="1315" t="s">
        <v>15</v>
      </c>
      <c r="X153" s="1316"/>
      <c r="Y153" s="1315" t="s">
        <v>15</v>
      </c>
      <c r="Z153" s="1316"/>
      <c r="AA153" s="1315" t="s">
        <v>15</v>
      </c>
      <c r="AB153" s="1316"/>
      <c r="AC153" s="1315" t="s">
        <v>15</v>
      </c>
      <c r="AD153" s="1316"/>
      <c r="AE153" s="1315" t="s">
        <v>15</v>
      </c>
      <c r="AF153" s="1316"/>
      <c r="AG153" s="1315" t="s">
        <v>15</v>
      </c>
      <c r="AH153" s="1316"/>
      <c r="AI153" s="1315" t="s">
        <v>15</v>
      </c>
      <c r="AJ153" s="1316"/>
      <c r="AK153" s="1315" t="s">
        <v>15</v>
      </c>
      <c r="AL153" s="1316"/>
      <c r="AM153" s="1315" t="s">
        <v>15</v>
      </c>
      <c r="AN153" s="1316"/>
      <c r="AO153" s="1315" t="s">
        <v>15</v>
      </c>
      <c r="AP153" s="1316"/>
      <c r="AQ153" s="1315" t="s">
        <v>15</v>
      </c>
      <c r="AR153" s="1316"/>
      <c r="AS153" s="1315" t="s">
        <v>15</v>
      </c>
      <c r="AT153" s="1316"/>
      <c r="AU153" s="1315" t="s">
        <v>15</v>
      </c>
      <c r="AV153" s="1316"/>
      <c r="AW153" s="1315" t="s">
        <v>15</v>
      </c>
      <c r="AX153" s="1316"/>
      <c r="AY153" s="1315" t="s">
        <v>15</v>
      </c>
      <c r="AZ153" s="1316"/>
      <c r="BA153" s="1315" t="s">
        <v>15</v>
      </c>
      <c r="BB153" s="1316"/>
      <c r="BC153" s="1315" t="s">
        <v>15</v>
      </c>
      <c r="BD153" s="1316"/>
      <c r="BE153" s="1315" t="s">
        <v>15</v>
      </c>
      <c r="BF153" s="1316"/>
      <c r="BG153" s="1315" t="s">
        <v>15</v>
      </c>
      <c r="BH153" s="1316"/>
      <c r="BI153" s="1315" t="s">
        <v>15</v>
      </c>
      <c r="BJ153" s="1316"/>
      <c r="BK153" s="1315" t="s">
        <v>15</v>
      </c>
      <c r="BL153" s="1316"/>
    </row>
    <row r="154" spans="1:64" x14ac:dyDescent="0.2">
      <c r="A154" s="155">
        <f>ROW()</f>
        <v>154</v>
      </c>
      <c r="B154" s="179" t="s">
        <v>480</v>
      </c>
      <c r="C154" s="172">
        <v>0</v>
      </c>
      <c r="D154" s="173">
        <v>0</v>
      </c>
      <c r="E154" s="172">
        <v>0</v>
      </c>
      <c r="F154" s="173">
        <v>0</v>
      </c>
      <c r="G154" s="172">
        <v>0</v>
      </c>
      <c r="H154" s="173">
        <v>0</v>
      </c>
      <c r="I154" s="172">
        <v>0</v>
      </c>
      <c r="J154" s="173">
        <v>0</v>
      </c>
      <c r="K154" s="172">
        <v>0</v>
      </c>
      <c r="L154" s="173">
        <v>0</v>
      </c>
      <c r="M154" s="172">
        <v>0</v>
      </c>
      <c r="N154" s="173">
        <v>0</v>
      </c>
      <c r="O154" s="172">
        <v>0</v>
      </c>
      <c r="P154" s="173">
        <v>0</v>
      </c>
      <c r="Q154" s="172">
        <v>0</v>
      </c>
      <c r="R154" s="173">
        <v>0</v>
      </c>
      <c r="S154" s="172">
        <v>0</v>
      </c>
      <c r="T154" s="173">
        <v>0</v>
      </c>
      <c r="U154" s="172">
        <v>0</v>
      </c>
      <c r="V154" s="173">
        <v>0</v>
      </c>
      <c r="W154" s="172">
        <v>0</v>
      </c>
      <c r="X154" s="173">
        <v>0</v>
      </c>
      <c r="Y154" s="172">
        <v>1</v>
      </c>
      <c r="Z154" s="173">
        <v>43.06</v>
      </c>
      <c r="AA154" s="172">
        <v>0</v>
      </c>
      <c r="AB154" s="173">
        <v>0</v>
      </c>
      <c r="AC154" s="172">
        <v>0</v>
      </c>
      <c r="AD154" s="173">
        <v>0</v>
      </c>
      <c r="AE154" s="172">
        <v>0</v>
      </c>
      <c r="AF154" s="173">
        <v>0</v>
      </c>
      <c r="AG154" s="172">
        <v>0</v>
      </c>
      <c r="AH154" s="173">
        <v>0</v>
      </c>
      <c r="AI154" s="172">
        <v>0</v>
      </c>
      <c r="AJ154" s="173">
        <v>0</v>
      </c>
      <c r="AK154" s="172">
        <v>0</v>
      </c>
      <c r="AL154" s="173">
        <v>0</v>
      </c>
      <c r="AM154" s="172">
        <v>0</v>
      </c>
      <c r="AN154" s="173">
        <v>0</v>
      </c>
      <c r="AO154" s="172">
        <v>0</v>
      </c>
      <c r="AP154" s="173">
        <v>0</v>
      </c>
      <c r="AQ154" s="172">
        <v>0</v>
      </c>
      <c r="AR154" s="173">
        <v>0</v>
      </c>
      <c r="AS154" s="172">
        <v>0</v>
      </c>
      <c r="AT154" s="173">
        <v>0</v>
      </c>
      <c r="AU154" s="172">
        <v>0</v>
      </c>
      <c r="AV154" s="173">
        <v>0</v>
      </c>
      <c r="AW154" s="172">
        <v>0</v>
      </c>
      <c r="AX154" s="173">
        <v>0</v>
      </c>
      <c r="AY154" s="172">
        <v>0</v>
      </c>
      <c r="AZ154" s="173">
        <v>0</v>
      </c>
      <c r="BA154" s="172">
        <v>0</v>
      </c>
      <c r="BB154" s="173">
        <v>0</v>
      </c>
      <c r="BC154" s="172">
        <v>0</v>
      </c>
      <c r="BD154" s="173">
        <v>0</v>
      </c>
      <c r="BE154" s="172">
        <v>0</v>
      </c>
      <c r="BF154" s="173">
        <v>0</v>
      </c>
      <c r="BG154" s="172">
        <v>0</v>
      </c>
      <c r="BH154" s="173">
        <v>0</v>
      </c>
      <c r="BI154" s="172">
        <v>0</v>
      </c>
      <c r="BJ154" s="173">
        <v>0</v>
      </c>
      <c r="BK154" s="172">
        <v>0</v>
      </c>
      <c r="BL154" s="173">
        <v>0</v>
      </c>
    </row>
    <row r="155" spans="1:64" x14ac:dyDescent="0.2">
      <c r="A155" s="155">
        <f>ROW()</f>
        <v>155</v>
      </c>
      <c r="B155" s="185" t="s">
        <v>481</v>
      </c>
      <c r="C155" s="186">
        <v>0</v>
      </c>
      <c r="D155" s="187">
        <v>0</v>
      </c>
      <c r="E155" s="186">
        <v>0</v>
      </c>
      <c r="F155" s="187">
        <v>0</v>
      </c>
      <c r="G155" s="186">
        <v>0</v>
      </c>
      <c r="H155" s="187">
        <v>0</v>
      </c>
      <c r="I155" s="186">
        <v>0</v>
      </c>
      <c r="J155" s="187">
        <v>0</v>
      </c>
      <c r="K155" s="186">
        <v>0</v>
      </c>
      <c r="L155" s="187">
        <v>0</v>
      </c>
      <c r="M155" s="186">
        <v>0</v>
      </c>
      <c r="N155" s="187">
        <v>0</v>
      </c>
      <c r="O155" s="186">
        <v>0</v>
      </c>
      <c r="P155" s="187">
        <v>0</v>
      </c>
      <c r="Q155" s="186">
        <v>0</v>
      </c>
      <c r="R155" s="187">
        <v>0</v>
      </c>
      <c r="S155" s="186">
        <v>0</v>
      </c>
      <c r="T155" s="187">
        <v>0</v>
      </c>
      <c r="U155" s="186">
        <v>0</v>
      </c>
      <c r="V155" s="187">
        <v>0</v>
      </c>
      <c r="W155" s="186">
        <v>0</v>
      </c>
      <c r="X155" s="187">
        <v>0</v>
      </c>
      <c r="Y155" s="186">
        <v>0</v>
      </c>
      <c r="Z155" s="187">
        <v>0</v>
      </c>
      <c r="AA155" s="186">
        <v>0</v>
      </c>
      <c r="AB155" s="187">
        <v>0</v>
      </c>
      <c r="AC155" s="186">
        <v>0</v>
      </c>
      <c r="AD155" s="187">
        <v>0</v>
      </c>
      <c r="AE155" s="186">
        <v>0</v>
      </c>
      <c r="AF155" s="187">
        <v>0</v>
      </c>
      <c r="AG155" s="186">
        <v>0</v>
      </c>
      <c r="AH155" s="187">
        <v>0</v>
      </c>
      <c r="AI155" s="186">
        <v>0</v>
      </c>
      <c r="AJ155" s="187">
        <v>0</v>
      </c>
      <c r="AK155" s="186">
        <v>0</v>
      </c>
      <c r="AL155" s="187">
        <v>0</v>
      </c>
      <c r="AM155" s="186">
        <v>0</v>
      </c>
      <c r="AN155" s="187">
        <v>0</v>
      </c>
      <c r="AO155" s="186">
        <v>0</v>
      </c>
      <c r="AP155" s="187">
        <v>0</v>
      </c>
      <c r="AQ155" s="186">
        <v>0</v>
      </c>
      <c r="AR155" s="187">
        <v>0</v>
      </c>
      <c r="AS155" s="186">
        <v>0</v>
      </c>
      <c r="AT155" s="187">
        <v>0</v>
      </c>
      <c r="AU155" s="186">
        <v>0</v>
      </c>
      <c r="AV155" s="187">
        <v>0</v>
      </c>
      <c r="AW155" s="186">
        <v>0</v>
      </c>
      <c r="AX155" s="187">
        <v>0</v>
      </c>
      <c r="AY155" s="186">
        <v>0</v>
      </c>
      <c r="AZ155" s="187">
        <v>0</v>
      </c>
      <c r="BA155" s="186">
        <v>0</v>
      </c>
      <c r="BB155" s="187">
        <v>0</v>
      </c>
      <c r="BC155" s="186">
        <v>0</v>
      </c>
      <c r="BD155" s="187">
        <v>0</v>
      </c>
      <c r="BE155" s="186">
        <v>0</v>
      </c>
      <c r="BF155" s="187">
        <v>0</v>
      </c>
      <c r="BG155" s="186">
        <v>0</v>
      </c>
      <c r="BH155" s="187">
        <v>0</v>
      </c>
      <c r="BI155" s="186">
        <v>0</v>
      </c>
      <c r="BJ155" s="187">
        <v>0</v>
      </c>
      <c r="BK155" s="186">
        <v>0</v>
      </c>
      <c r="BL155" s="187">
        <v>0</v>
      </c>
    </row>
    <row r="156" spans="1:64" x14ac:dyDescent="0.2">
      <c r="A156" s="155">
        <f>ROW()</f>
        <v>156</v>
      </c>
      <c r="B156" s="180" t="s">
        <v>482</v>
      </c>
      <c r="C156" s="181">
        <v>0</v>
      </c>
      <c r="D156" s="182">
        <v>0</v>
      </c>
      <c r="E156" s="181">
        <v>0</v>
      </c>
      <c r="F156" s="182">
        <v>0</v>
      </c>
      <c r="G156" s="181">
        <v>0</v>
      </c>
      <c r="H156" s="182">
        <v>0</v>
      </c>
      <c r="I156" s="181">
        <v>0</v>
      </c>
      <c r="J156" s="182">
        <v>0</v>
      </c>
      <c r="K156" s="181">
        <v>0</v>
      </c>
      <c r="L156" s="182">
        <v>0</v>
      </c>
      <c r="M156" s="181">
        <v>0</v>
      </c>
      <c r="N156" s="182">
        <v>0</v>
      </c>
      <c r="O156" s="181">
        <v>0</v>
      </c>
      <c r="P156" s="182">
        <v>0</v>
      </c>
      <c r="Q156" s="181">
        <v>0</v>
      </c>
      <c r="R156" s="182">
        <v>0</v>
      </c>
      <c r="S156" s="181">
        <v>0</v>
      </c>
      <c r="T156" s="182">
        <v>0</v>
      </c>
      <c r="U156" s="181">
        <v>0</v>
      </c>
      <c r="V156" s="182">
        <v>0</v>
      </c>
      <c r="W156" s="181">
        <v>0</v>
      </c>
      <c r="X156" s="182">
        <v>0</v>
      </c>
      <c r="Y156" s="181">
        <v>0</v>
      </c>
      <c r="Z156" s="182">
        <v>0</v>
      </c>
      <c r="AA156" s="181">
        <v>0</v>
      </c>
      <c r="AB156" s="182">
        <v>0</v>
      </c>
      <c r="AC156" s="181">
        <v>0</v>
      </c>
      <c r="AD156" s="182">
        <v>0</v>
      </c>
      <c r="AE156" s="181">
        <v>0</v>
      </c>
      <c r="AF156" s="182">
        <v>0</v>
      </c>
      <c r="AG156" s="181">
        <v>0</v>
      </c>
      <c r="AH156" s="182">
        <v>0</v>
      </c>
      <c r="AI156" s="181">
        <v>0</v>
      </c>
      <c r="AJ156" s="182">
        <v>0</v>
      </c>
      <c r="AK156" s="181">
        <v>0</v>
      </c>
      <c r="AL156" s="182">
        <v>0</v>
      </c>
      <c r="AM156" s="181">
        <v>0</v>
      </c>
      <c r="AN156" s="182">
        <v>0</v>
      </c>
      <c r="AO156" s="181">
        <v>0</v>
      </c>
      <c r="AP156" s="182">
        <v>0</v>
      </c>
      <c r="AQ156" s="181">
        <v>0</v>
      </c>
      <c r="AR156" s="182">
        <v>0</v>
      </c>
      <c r="AS156" s="181">
        <v>0</v>
      </c>
      <c r="AT156" s="182">
        <v>0</v>
      </c>
      <c r="AU156" s="181">
        <v>0</v>
      </c>
      <c r="AV156" s="182">
        <v>0</v>
      </c>
      <c r="AW156" s="181">
        <v>1</v>
      </c>
      <c r="AX156" s="182">
        <v>119.15</v>
      </c>
      <c r="AY156" s="181">
        <v>0</v>
      </c>
      <c r="AZ156" s="182">
        <v>0</v>
      </c>
      <c r="BA156" s="181">
        <v>0</v>
      </c>
      <c r="BB156" s="182">
        <v>0</v>
      </c>
      <c r="BC156" s="181">
        <v>0</v>
      </c>
      <c r="BD156" s="182">
        <v>0</v>
      </c>
      <c r="BE156" s="181">
        <v>0</v>
      </c>
      <c r="BF156" s="182">
        <v>0</v>
      </c>
      <c r="BG156" s="181">
        <v>0</v>
      </c>
      <c r="BH156" s="182">
        <v>0</v>
      </c>
      <c r="BI156" s="181">
        <v>0</v>
      </c>
      <c r="BJ156" s="182">
        <v>0</v>
      </c>
      <c r="BK156" s="181">
        <v>0</v>
      </c>
      <c r="BL156" s="182">
        <v>0</v>
      </c>
    </row>
    <row r="157" spans="1:64" x14ac:dyDescent="0.2">
      <c r="A157" s="155">
        <f>ROW()</f>
        <v>157</v>
      </c>
      <c r="B157" s="180" t="s">
        <v>483</v>
      </c>
      <c r="C157" s="181">
        <v>0</v>
      </c>
      <c r="D157" s="182">
        <v>0</v>
      </c>
      <c r="E157" s="181">
        <v>0</v>
      </c>
      <c r="F157" s="182">
        <v>0</v>
      </c>
      <c r="G157" s="181">
        <v>0</v>
      </c>
      <c r="H157" s="182">
        <v>0</v>
      </c>
      <c r="I157" s="181">
        <v>0</v>
      </c>
      <c r="J157" s="182">
        <v>0</v>
      </c>
      <c r="K157" s="181">
        <v>0</v>
      </c>
      <c r="L157" s="182">
        <v>0</v>
      </c>
      <c r="M157" s="181">
        <v>0</v>
      </c>
      <c r="N157" s="182">
        <v>0</v>
      </c>
      <c r="O157" s="181">
        <v>0</v>
      </c>
      <c r="P157" s="182">
        <v>0</v>
      </c>
      <c r="Q157" s="181">
        <v>0</v>
      </c>
      <c r="R157" s="182">
        <v>0</v>
      </c>
      <c r="S157" s="181">
        <v>0</v>
      </c>
      <c r="T157" s="182">
        <v>0</v>
      </c>
      <c r="U157" s="181">
        <v>0</v>
      </c>
      <c r="V157" s="182">
        <v>0</v>
      </c>
      <c r="W157" s="181">
        <v>0</v>
      </c>
      <c r="X157" s="182">
        <v>0</v>
      </c>
      <c r="Y157" s="181">
        <v>1</v>
      </c>
      <c r="Z157" s="182">
        <v>32.03</v>
      </c>
      <c r="AA157" s="181">
        <v>0</v>
      </c>
      <c r="AB157" s="182">
        <v>0</v>
      </c>
      <c r="AC157" s="181">
        <v>0</v>
      </c>
      <c r="AD157" s="182">
        <v>0</v>
      </c>
      <c r="AE157" s="181">
        <v>0</v>
      </c>
      <c r="AF157" s="182">
        <v>0</v>
      </c>
      <c r="AG157" s="181">
        <v>0</v>
      </c>
      <c r="AH157" s="182">
        <v>0</v>
      </c>
      <c r="AI157" s="181">
        <v>0</v>
      </c>
      <c r="AJ157" s="182">
        <v>0</v>
      </c>
      <c r="AK157" s="181">
        <v>0</v>
      </c>
      <c r="AL157" s="182">
        <v>0</v>
      </c>
      <c r="AM157" s="181">
        <v>0</v>
      </c>
      <c r="AN157" s="182">
        <v>0</v>
      </c>
      <c r="AO157" s="181">
        <v>1</v>
      </c>
      <c r="AP157" s="182">
        <v>122.28</v>
      </c>
      <c r="AQ157" s="181">
        <v>0</v>
      </c>
      <c r="AR157" s="182">
        <v>0</v>
      </c>
      <c r="AS157" s="181">
        <v>0</v>
      </c>
      <c r="AT157" s="182">
        <v>0</v>
      </c>
      <c r="AU157" s="181">
        <v>0</v>
      </c>
      <c r="AV157" s="182">
        <v>0</v>
      </c>
      <c r="AW157" s="181">
        <v>0</v>
      </c>
      <c r="AX157" s="182">
        <v>0</v>
      </c>
      <c r="AY157" s="181">
        <v>0</v>
      </c>
      <c r="AZ157" s="182">
        <v>0</v>
      </c>
      <c r="BA157" s="181">
        <v>0</v>
      </c>
      <c r="BB157" s="182">
        <v>0</v>
      </c>
      <c r="BC157" s="181">
        <v>0</v>
      </c>
      <c r="BD157" s="182">
        <v>0</v>
      </c>
      <c r="BE157" s="181">
        <v>0</v>
      </c>
      <c r="BF157" s="182">
        <v>0</v>
      </c>
      <c r="BG157" s="181">
        <v>0</v>
      </c>
      <c r="BH157" s="182">
        <v>0</v>
      </c>
      <c r="BI157" s="181">
        <v>0</v>
      </c>
      <c r="BJ157" s="182">
        <v>0</v>
      </c>
      <c r="BK157" s="181">
        <v>0</v>
      </c>
      <c r="BL157" s="182">
        <v>0</v>
      </c>
    </row>
    <row r="158" spans="1:64" ht="15" thickBot="1" x14ac:dyDescent="0.25">
      <c r="A158" s="155">
        <f>ROW()</f>
        <v>158</v>
      </c>
      <c r="B158" s="188" t="s">
        <v>484</v>
      </c>
      <c r="C158" s="175">
        <v>0</v>
      </c>
      <c r="D158" s="176">
        <v>0</v>
      </c>
      <c r="E158" s="175">
        <v>0</v>
      </c>
      <c r="F158" s="176">
        <v>0</v>
      </c>
      <c r="G158" s="175">
        <v>0</v>
      </c>
      <c r="H158" s="176">
        <v>0</v>
      </c>
      <c r="I158" s="175">
        <v>0</v>
      </c>
      <c r="J158" s="176">
        <v>0</v>
      </c>
      <c r="K158" s="175">
        <v>0</v>
      </c>
      <c r="L158" s="176">
        <v>0</v>
      </c>
      <c r="M158" s="175">
        <v>0</v>
      </c>
      <c r="N158" s="176">
        <v>0</v>
      </c>
      <c r="O158" s="175">
        <v>0</v>
      </c>
      <c r="P158" s="176">
        <v>0</v>
      </c>
      <c r="Q158" s="175">
        <v>0</v>
      </c>
      <c r="R158" s="176">
        <v>0</v>
      </c>
      <c r="S158" s="175">
        <v>0</v>
      </c>
      <c r="T158" s="176">
        <v>0</v>
      </c>
      <c r="U158" s="175">
        <v>0</v>
      </c>
      <c r="V158" s="176">
        <v>0</v>
      </c>
      <c r="W158" s="175">
        <v>0</v>
      </c>
      <c r="X158" s="176">
        <v>0</v>
      </c>
      <c r="Y158" s="175">
        <v>0</v>
      </c>
      <c r="Z158" s="176">
        <v>0</v>
      </c>
      <c r="AA158" s="175">
        <v>0</v>
      </c>
      <c r="AB158" s="176">
        <v>0</v>
      </c>
      <c r="AC158" s="175">
        <v>0</v>
      </c>
      <c r="AD158" s="176">
        <v>0</v>
      </c>
      <c r="AE158" s="175">
        <v>0</v>
      </c>
      <c r="AF158" s="176">
        <v>0</v>
      </c>
      <c r="AG158" s="175">
        <v>0</v>
      </c>
      <c r="AH158" s="176">
        <v>0</v>
      </c>
      <c r="AI158" s="175">
        <v>0</v>
      </c>
      <c r="AJ158" s="176">
        <v>0</v>
      </c>
      <c r="AK158" s="175">
        <v>0</v>
      </c>
      <c r="AL158" s="176">
        <v>0</v>
      </c>
      <c r="AM158" s="175">
        <v>0</v>
      </c>
      <c r="AN158" s="176">
        <v>0</v>
      </c>
      <c r="AO158" s="175">
        <v>0</v>
      </c>
      <c r="AP158" s="176">
        <v>0</v>
      </c>
      <c r="AQ158" s="175">
        <v>0</v>
      </c>
      <c r="AR158" s="176">
        <v>0</v>
      </c>
      <c r="AS158" s="175">
        <v>0</v>
      </c>
      <c r="AT158" s="176">
        <v>0</v>
      </c>
      <c r="AU158" s="175">
        <v>0</v>
      </c>
      <c r="AV158" s="176">
        <v>0</v>
      </c>
      <c r="AW158" s="175">
        <v>0</v>
      </c>
      <c r="AX158" s="176">
        <v>0</v>
      </c>
      <c r="AY158" s="175">
        <v>0</v>
      </c>
      <c r="AZ158" s="176">
        <v>0</v>
      </c>
      <c r="BA158" s="175">
        <v>0</v>
      </c>
      <c r="BB158" s="176">
        <v>0</v>
      </c>
      <c r="BC158" s="175">
        <v>0</v>
      </c>
      <c r="BD158" s="176">
        <v>0</v>
      </c>
      <c r="BE158" s="175">
        <v>0</v>
      </c>
      <c r="BF158" s="176">
        <v>0</v>
      </c>
      <c r="BG158" s="175">
        <v>0</v>
      </c>
      <c r="BH158" s="176">
        <v>0</v>
      </c>
      <c r="BI158" s="175">
        <v>0</v>
      </c>
      <c r="BJ158" s="176">
        <v>0</v>
      </c>
      <c r="BK158" s="175">
        <v>0</v>
      </c>
      <c r="BL158" s="176">
        <v>0</v>
      </c>
    </row>
    <row r="159" spans="1:64" ht="15" thickBot="1" x14ac:dyDescent="0.25">
      <c r="A159" s="155">
        <f>ROW()</f>
        <v>159</v>
      </c>
      <c r="B159" s="169" t="s">
        <v>222</v>
      </c>
      <c r="C159" s="177">
        <f t="shared" ref="C159:BL159" si="20">SUM(C154:C158)</f>
        <v>0</v>
      </c>
      <c r="D159" s="178">
        <f t="shared" si="20"/>
        <v>0</v>
      </c>
      <c r="E159" s="177">
        <f t="shared" si="20"/>
        <v>0</v>
      </c>
      <c r="F159" s="178">
        <f t="shared" si="20"/>
        <v>0</v>
      </c>
      <c r="G159" s="177">
        <f t="shared" si="20"/>
        <v>0</v>
      </c>
      <c r="H159" s="178">
        <f t="shared" si="20"/>
        <v>0</v>
      </c>
      <c r="I159" s="177">
        <f t="shared" si="20"/>
        <v>0</v>
      </c>
      <c r="J159" s="178">
        <f t="shared" si="20"/>
        <v>0</v>
      </c>
      <c r="K159" s="177">
        <f t="shared" si="20"/>
        <v>0</v>
      </c>
      <c r="L159" s="178">
        <f t="shared" si="20"/>
        <v>0</v>
      </c>
      <c r="M159" s="177">
        <f t="shared" si="20"/>
        <v>0</v>
      </c>
      <c r="N159" s="178">
        <f t="shared" si="20"/>
        <v>0</v>
      </c>
      <c r="O159" s="177">
        <f t="shared" si="20"/>
        <v>0</v>
      </c>
      <c r="P159" s="178">
        <f t="shared" si="20"/>
        <v>0</v>
      </c>
      <c r="Q159" s="177">
        <f t="shared" si="20"/>
        <v>0</v>
      </c>
      <c r="R159" s="178">
        <f t="shared" si="20"/>
        <v>0</v>
      </c>
      <c r="S159" s="177">
        <f t="shared" si="20"/>
        <v>0</v>
      </c>
      <c r="T159" s="178">
        <f t="shared" si="20"/>
        <v>0</v>
      </c>
      <c r="U159" s="177">
        <f t="shared" si="20"/>
        <v>0</v>
      </c>
      <c r="V159" s="178">
        <f t="shared" si="20"/>
        <v>0</v>
      </c>
      <c r="W159" s="177">
        <f t="shared" si="20"/>
        <v>0</v>
      </c>
      <c r="X159" s="178">
        <f t="shared" si="20"/>
        <v>0</v>
      </c>
      <c r="Y159" s="177">
        <f t="shared" si="20"/>
        <v>2</v>
      </c>
      <c r="Z159" s="178">
        <f t="shared" si="20"/>
        <v>75.09</v>
      </c>
      <c r="AA159" s="177">
        <f t="shared" si="20"/>
        <v>0</v>
      </c>
      <c r="AB159" s="178">
        <f t="shared" si="20"/>
        <v>0</v>
      </c>
      <c r="AC159" s="177">
        <f t="shared" si="20"/>
        <v>0</v>
      </c>
      <c r="AD159" s="178">
        <f t="shared" si="20"/>
        <v>0</v>
      </c>
      <c r="AE159" s="177">
        <f t="shared" si="20"/>
        <v>0</v>
      </c>
      <c r="AF159" s="178">
        <f t="shared" si="20"/>
        <v>0</v>
      </c>
      <c r="AG159" s="177">
        <f t="shared" si="20"/>
        <v>0</v>
      </c>
      <c r="AH159" s="178">
        <f t="shared" si="20"/>
        <v>0</v>
      </c>
      <c r="AI159" s="177">
        <f t="shared" si="20"/>
        <v>0</v>
      </c>
      <c r="AJ159" s="178">
        <f t="shared" si="20"/>
        <v>0</v>
      </c>
      <c r="AK159" s="177">
        <f t="shared" si="20"/>
        <v>0</v>
      </c>
      <c r="AL159" s="178">
        <f t="shared" si="20"/>
        <v>0</v>
      </c>
      <c r="AM159" s="177">
        <f t="shared" si="20"/>
        <v>0</v>
      </c>
      <c r="AN159" s="178">
        <f t="shared" si="20"/>
        <v>0</v>
      </c>
      <c r="AO159" s="177">
        <f t="shared" si="20"/>
        <v>1</v>
      </c>
      <c r="AP159" s="178">
        <f t="shared" si="20"/>
        <v>122.28</v>
      </c>
      <c r="AQ159" s="177">
        <f t="shared" si="20"/>
        <v>0</v>
      </c>
      <c r="AR159" s="178">
        <f t="shared" si="20"/>
        <v>0</v>
      </c>
      <c r="AS159" s="177">
        <f t="shared" si="20"/>
        <v>0</v>
      </c>
      <c r="AT159" s="178">
        <f t="shared" si="20"/>
        <v>0</v>
      </c>
      <c r="AU159" s="177">
        <f t="shared" si="20"/>
        <v>0</v>
      </c>
      <c r="AV159" s="178">
        <f t="shared" si="20"/>
        <v>0</v>
      </c>
      <c r="AW159" s="177">
        <f t="shared" si="20"/>
        <v>1</v>
      </c>
      <c r="AX159" s="178">
        <f t="shared" si="20"/>
        <v>119.15</v>
      </c>
      <c r="AY159" s="177">
        <f t="shared" si="20"/>
        <v>0</v>
      </c>
      <c r="AZ159" s="178">
        <f t="shared" si="20"/>
        <v>0</v>
      </c>
      <c r="BA159" s="177">
        <f t="shared" si="20"/>
        <v>0</v>
      </c>
      <c r="BB159" s="178">
        <f t="shared" si="20"/>
        <v>0</v>
      </c>
      <c r="BC159" s="177">
        <f t="shared" si="20"/>
        <v>0</v>
      </c>
      <c r="BD159" s="178">
        <f t="shared" si="20"/>
        <v>0</v>
      </c>
      <c r="BE159" s="177">
        <f t="shared" si="20"/>
        <v>0</v>
      </c>
      <c r="BF159" s="178">
        <f t="shared" si="20"/>
        <v>0</v>
      </c>
      <c r="BG159" s="177">
        <f t="shared" si="20"/>
        <v>0</v>
      </c>
      <c r="BH159" s="178">
        <f t="shared" si="20"/>
        <v>0</v>
      </c>
      <c r="BI159" s="177">
        <f t="shared" si="20"/>
        <v>0</v>
      </c>
      <c r="BJ159" s="178">
        <f t="shared" si="20"/>
        <v>0</v>
      </c>
      <c r="BK159" s="177">
        <f t="shared" si="20"/>
        <v>0</v>
      </c>
      <c r="BL159" s="178">
        <f t="shared" si="20"/>
        <v>0</v>
      </c>
    </row>
    <row r="160" spans="1:64" ht="15" thickBot="1" x14ac:dyDescent="0.25">
      <c r="A160" s="155">
        <f>ROW()</f>
        <v>160</v>
      </c>
      <c r="C160" s="170"/>
      <c r="E160" s="170"/>
      <c r="G160" s="170"/>
      <c r="I160" s="170"/>
      <c r="K160" s="170"/>
      <c r="M160" s="170"/>
      <c r="O160" s="170"/>
      <c r="Q160" s="170"/>
      <c r="S160" s="170"/>
      <c r="U160" s="170"/>
      <c r="W160" s="170"/>
      <c r="Y160" s="170"/>
      <c r="AA160" s="170"/>
      <c r="AC160" s="170"/>
      <c r="AE160" s="170"/>
      <c r="AG160" s="170"/>
      <c r="AI160" s="170"/>
      <c r="AK160" s="170"/>
      <c r="AM160" s="170"/>
      <c r="AO160" s="170"/>
      <c r="AQ160" s="170"/>
      <c r="AS160" s="170"/>
      <c r="AU160" s="170"/>
      <c r="AW160" s="170"/>
      <c r="AY160" s="170"/>
      <c r="BA160" s="170"/>
      <c r="BC160" s="170"/>
      <c r="BE160" s="170"/>
      <c r="BG160" s="170"/>
      <c r="BI160" s="170"/>
      <c r="BK160" s="170"/>
    </row>
    <row r="161" spans="1:64" ht="15" thickBot="1" x14ac:dyDescent="0.25">
      <c r="A161" s="155">
        <f>ROW()</f>
        <v>161</v>
      </c>
      <c r="B161" s="184" t="s">
        <v>502</v>
      </c>
      <c r="C161" s="1315" t="s">
        <v>15</v>
      </c>
      <c r="D161" s="1316"/>
      <c r="E161" s="1315" t="s">
        <v>15</v>
      </c>
      <c r="F161" s="1316"/>
      <c r="G161" s="1315" t="s">
        <v>15</v>
      </c>
      <c r="H161" s="1316"/>
      <c r="I161" s="1315" t="s">
        <v>15</v>
      </c>
      <c r="J161" s="1316"/>
      <c r="K161" s="1315" t="s">
        <v>15</v>
      </c>
      <c r="L161" s="1316"/>
      <c r="M161" s="1315" t="s">
        <v>15</v>
      </c>
      <c r="N161" s="1316"/>
      <c r="O161" s="1315" t="s">
        <v>15</v>
      </c>
      <c r="P161" s="1316"/>
      <c r="Q161" s="1315" t="s">
        <v>15</v>
      </c>
      <c r="R161" s="1316"/>
      <c r="S161" s="1315" t="s">
        <v>15</v>
      </c>
      <c r="T161" s="1316"/>
      <c r="U161" s="1315" t="s">
        <v>15</v>
      </c>
      <c r="V161" s="1316"/>
      <c r="W161" s="1315" t="s">
        <v>15</v>
      </c>
      <c r="X161" s="1316"/>
      <c r="Y161" s="1315" t="s">
        <v>15</v>
      </c>
      <c r="Z161" s="1316"/>
      <c r="AA161" s="1315" t="s">
        <v>15</v>
      </c>
      <c r="AB161" s="1316"/>
      <c r="AC161" s="1315" t="s">
        <v>15</v>
      </c>
      <c r="AD161" s="1316"/>
      <c r="AE161" s="1315" t="s">
        <v>15</v>
      </c>
      <c r="AF161" s="1316"/>
      <c r="AG161" s="1315" t="s">
        <v>15</v>
      </c>
      <c r="AH161" s="1316"/>
      <c r="AI161" s="1315" t="s">
        <v>15</v>
      </c>
      <c r="AJ161" s="1316"/>
      <c r="AK161" s="1315" t="s">
        <v>15</v>
      </c>
      <c r="AL161" s="1316"/>
      <c r="AM161" s="1315" t="s">
        <v>15</v>
      </c>
      <c r="AN161" s="1316"/>
      <c r="AO161" s="1315" t="s">
        <v>15</v>
      </c>
      <c r="AP161" s="1316"/>
      <c r="AQ161" s="1315" t="s">
        <v>15</v>
      </c>
      <c r="AR161" s="1316"/>
      <c r="AS161" s="1315" t="s">
        <v>15</v>
      </c>
      <c r="AT161" s="1316"/>
      <c r="AU161" s="1315" t="s">
        <v>15</v>
      </c>
      <c r="AV161" s="1316"/>
      <c r="AW161" s="1315" t="s">
        <v>15</v>
      </c>
      <c r="AX161" s="1316"/>
      <c r="AY161" s="1315" t="s">
        <v>15</v>
      </c>
      <c r="AZ161" s="1316"/>
      <c r="BA161" s="1315" t="s">
        <v>15</v>
      </c>
      <c r="BB161" s="1316"/>
      <c r="BC161" s="1315" t="s">
        <v>15</v>
      </c>
      <c r="BD161" s="1316"/>
      <c r="BE161" s="1315" t="s">
        <v>15</v>
      </c>
      <c r="BF161" s="1316"/>
      <c r="BG161" s="1315" t="s">
        <v>15</v>
      </c>
      <c r="BH161" s="1316"/>
      <c r="BI161" s="1315" t="s">
        <v>15</v>
      </c>
      <c r="BJ161" s="1316"/>
      <c r="BK161" s="1315" t="s">
        <v>15</v>
      </c>
      <c r="BL161" s="1316"/>
    </row>
    <row r="162" spans="1:64" x14ac:dyDescent="0.2">
      <c r="A162" s="155">
        <f>ROW()</f>
        <v>162</v>
      </c>
      <c r="B162" s="179" t="s">
        <v>480</v>
      </c>
      <c r="C162" s="172">
        <v>0</v>
      </c>
      <c r="D162" s="173">
        <v>0</v>
      </c>
      <c r="E162" s="172">
        <v>3</v>
      </c>
      <c r="F162" s="173">
        <v>104.7</v>
      </c>
      <c r="G162" s="172">
        <v>1</v>
      </c>
      <c r="H162" s="173">
        <v>18.93</v>
      </c>
      <c r="I162" s="172">
        <v>8</v>
      </c>
      <c r="J162" s="173">
        <v>288.11</v>
      </c>
      <c r="K162" s="172">
        <v>3</v>
      </c>
      <c r="L162" s="173">
        <v>176.47</v>
      </c>
      <c r="M162" s="172">
        <v>3</v>
      </c>
      <c r="N162" s="173">
        <v>107.36</v>
      </c>
      <c r="O162" s="172">
        <v>1</v>
      </c>
      <c r="P162" s="173">
        <v>25.73</v>
      </c>
      <c r="Q162" s="172">
        <v>0</v>
      </c>
      <c r="R162" s="173">
        <v>0</v>
      </c>
      <c r="S162" s="172">
        <v>3</v>
      </c>
      <c r="T162" s="173">
        <v>93.67</v>
      </c>
      <c r="U162" s="172">
        <v>1</v>
      </c>
      <c r="V162" s="173">
        <v>2.2599999999999998</v>
      </c>
      <c r="W162" s="172">
        <v>3</v>
      </c>
      <c r="X162" s="173">
        <v>56.49</v>
      </c>
      <c r="Y162" s="172">
        <v>1</v>
      </c>
      <c r="Z162" s="173">
        <v>30.9</v>
      </c>
      <c r="AA162" s="172">
        <v>11</v>
      </c>
      <c r="AB162" s="173">
        <v>259.26</v>
      </c>
      <c r="AC162" s="172">
        <v>5</v>
      </c>
      <c r="AD162" s="173">
        <v>149.38</v>
      </c>
      <c r="AE162" s="172">
        <v>5</v>
      </c>
      <c r="AF162" s="173">
        <v>240.42</v>
      </c>
      <c r="AG162" s="172">
        <v>5</v>
      </c>
      <c r="AH162" s="173">
        <v>151.55000000000001</v>
      </c>
      <c r="AI162" s="172">
        <v>1</v>
      </c>
      <c r="AJ162" s="173">
        <v>21.81</v>
      </c>
      <c r="AK162" s="172">
        <v>4</v>
      </c>
      <c r="AL162" s="173">
        <v>175.52</v>
      </c>
      <c r="AM162" s="172">
        <v>5</v>
      </c>
      <c r="AN162" s="173">
        <v>143.52000000000001</v>
      </c>
      <c r="AO162" s="172">
        <v>11</v>
      </c>
      <c r="AP162" s="173">
        <v>275.39999999999998</v>
      </c>
      <c r="AQ162" s="172">
        <v>3</v>
      </c>
      <c r="AR162" s="173">
        <v>102.17</v>
      </c>
      <c r="AS162" s="172">
        <v>4</v>
      </c>
      <c r="AT162" s="173">
        <v>91.15</v>
      </c>
      <c r="AU162" s="172">
        <v>3</v>
      </c>
      <c r="AV162" s="173">
        <v>101.86</v>
      </c>
      <c r="AW162" s="172">
        <v>3</v>
      </c>
      <c r="AX162" s="173">
        <v>43.58</v>
      </c>
      <c r="AY162" s="172">
        <v>2</v>
      </c>
      <c r="AZ162" s="173">
        <v>93.19</v>
      </c>
      <c r="BA162" s="172">
        <v>4</v>
      </c>
      <c r="BB162" s="173">
        <v>141.83000000000001</v>
      </c>
      <c r="BC162" s="172">
        <v>11</v>
      </c>
      <c r="BD162" s="173">
        <v>347.59</v>
      </c>
      <c r="BE162" s="172">
        <v>2</v>
      </c>
      <c r="BF162" s="173">
        <v>34.9</v>
      </c>
      <c r="BG162" s="172">
        <v>1</v>
      </c>
      <c r="BH162" s="173">
        <v>40.43</v>
      </c>
      <c r="BI162" s="172">
        <v>4</v>
      </c>
      <c r="BJ162" s="173">
        <v>124.94</v>
      </c>
      <c r="BK162" s="172">
        <v>0</v>
      </c>
      <c r="BL162" s="173">
        <v>0</v>
      </c>
    </row>
    <row r="163" spans="1:64" x14ac:dyDescent="0.2">
      <c r="A163" s="155">
        <f>ROW()</f>
        <v>163</v>
      </c>
      <c r="B163" s="185" t="s">
        <v>481</v>
      </c>
      <c r="C163" s="186">
        <v>0</v>
      </c>
      <c r="D163" s="187">
        <v>0</v>
      </c>
      <c r="E163" s="186">
        <v>0</v>
      </c>
      <c r="F163" s="187">
        <v>0</v>
      </c>
      <c r="G163" s="186">
        <v>0</v>
      </c>
      <c r="H163" s="187">
        <v>0</v>
      </c>
      <c r="I163" s="186">
        <v>2</v>
      </c>
      <c r="J163" s="187">
        <v>32.58</v>
      </c>
      <c r="K163" s="186">
        <v>0</v>
      </c>
      <c r="L163" s="187">
        <v>0</v>
      </c>
      <c r="M163" s="186">
        <v>1</v>
      </c>
      <c r="N163" s="187">
        <v>29.14</v>
      </c>
      <c r="O163" s="186">
        <v>0</v>
      </c>
      <c r="P163" s="187">
        <v>0</v>
      </c>
      <c r="Q163" s="186">
        <v>0</v>
      </c>
      <c r="R163" s="187">
        <v>0</v>
      </c>
      <c r="S163" s="186">
        <v>2</v>
      </c>
      <c r="T163" s="187">
        <v>26.39</v>
      </c>
      <c r="U163" s="186">
        <v>0</v>
      </c>
      <c r="V163" s="187">
        <v>0</v>
      </c>
      <c r="W163" s="186">
        <v>3</v>
      </c>
      <c r="X163" s="187">
        <v>43.81</v>
      </c>
      <c r="Y163" s="186">
        <v>2</v>
      </c>
      <c r="Z163" s="187">
        <v>50.84</v>
      </c>
      <c r="AA163" s="186">
        <v>1</v>
      </c>
      <c r="AB163" s="187">
        <v>38.06</v>
      </c>
      <c r="AC163" s="186">
        <v>3</v>
      </c>
      <c r="AD163" s="187">
        <v>45.63</v>
      </c>
      <c r="AE163" s="186">
        <v>3</v>
      </c>
      <c r="AF163" s="187">
        <v>89.81</v>
      </c>
      <c r="AG163" s="186">
        <v>2</v>
      </c>
      <c r="AH163" s="187">
        <v>23.74</v>
      </c>
      <c r="AI163" s="186">
        <v>0</v>
      </c>
      <c r="AJ163" s="187">
        <v>0</v>
      </c>
      <c r="AK163" s="186">
        <v>2</v>
      </c>
      <c r="AL163" s="187">
        <v>85.37</v>
      </c>
      <c r="AM163" s="186">
        <v>0</v>
      </c>
      <c r="AN163" s="187">
        <v>0</v>
      </c>
      <c r="AO163" s="186">
        <v>4</v>
      </c>
      <c r="AP163" s="187">
        <v>153.22999999999999</v>
      </c>
      <c r="AQ163" s="186">
        <v>1</v>
      </c>
      <c r="AR163" s="187">
        <v>36.49</v>
      </c>
      <c r="AS163" s="186">
        <v>1</v>
      </c>
      <c r="AT163" s="187">
        <v>45.41</v>
      </c>
      <c r="AU163" s="186">
        <v>1</v>
      </c>
      <c r="AV163" s="187">
        <v>61.63</v>
      </c>
      <c r="AW163" s="186">
        <v>2</v>
      </c>
      <c r="AX163" s="187">
        <v>58.8</v>
      </c>
      <c r="AY163" s="186">
        <v>1</v>
      </c>
      <c r="AZ163" s="187">
        <v>28.88</v>
      </c>
      <c r="BA163" s="186">
        <v>0</v>
      </c>
      <c r="BB163" s="187">
        <v>0</v>
      </c>
      <c r="BC163" s="186">
        <v>4</v>
      </c>
      <c r="BD163" s="187">
        <v>142.52000000000001</v>
      </c>
      <c r="BE163" s="186">
        <v>0</v>
      </c>
      <c r="BF163" s="187">
        <v>0</v>
      </c>
      <c r="BG163" s="186">
        <v>0</v>
      </c>
      <c r="BH163" s="187">
        <v>0</v>
      </c>
      <c r="BI163" s="186">
        <v>0</v>
      </c>
      <c r="BJ163" s="187">
        <v>0</v>
      </c>
      <c r="BK163" s="186">
        <v>0</v>
      </c>
      <c r="BL163" s="187">
        <v>0</v>
      </c>
    </row>
    <row r="164" spans="1:64" x14ac:dyDescent="0.2">
      <c r="A164" s="155">
        <f>ROW()</f>
        <v>164</v>
      </c>
      <c r="B164" s="180" t="s">
        <v>482</v>
      </c>
      <c r="C164" s="181">
        <v>0</v>
      </c>
      <c r="D164" s="182">
        <v>0</v>
      </c>
      <c r="E164" s="181">
        <v>0</v>
      </c>
      <c r="F164" s="182">
        <v>0</v>
      </c>
      <c r="G164" s="181">
        <v>0</v>
      </c>
      <c r="H164" s="182">
        <v>0</v>
      </c>
      <c r="I164" s="181">
        <v>0</v>
      </c>
      <c r="J164" s="182">
        <v>0</v>
      </c>
      <c r="K164" s="181">
        <v>0</v>
      </c>
      <c r="L164" s="182">
        <v>0</v>
      </c>
      <c r="M164" s="181">
        <v>0</v>
      </c>
      <c r="N164" s="182">
        <v>0</v>
      </c>
      <c r="O164" s="181">
        <v>0</v>
      </c>
      <c r="P164" s="182">
        <v>0</v>
      </c>
      <c r="Q164" s="181">
        <v>0</v>
      </c>
      <c r="R164" s="182">
        <v>0</v>
      </c>
      <c r="S164" s="181">
        <v>0</v>
      </c>
      <c r="T164" s="182">
        <v>0</v>
      </c>
      <c r="U164" s="181">
        <v>0</v>
      </c>
      <c r="V164" s="182">
        <v>0</v>
      </c>
      <c r="W164" s="181">
        <v>0</v>
      </c>
      <c r="X164" s="182">
        <v>0</v>
      </c>
      <c r="Y164" s="181">
        <v>0</v>
      </c>
      <c r="Z164" s="182">
        <v>0</v>
      </c>
      <c r="AA164" s="181">
        <v>0</v>
      </c>
      <c r="AB164" s="182">
        <v>0</v>
      </c>
      <c r="AC164" s="181">
        <v>0</v>
      </c>
      <c r="AD164" s="182">
        <v>0</v>
      </c>
      <c r="AE164" s="181">
        <v>0</v>
      </c>
      <c r="AF164" s="182">
        <v>0</v>
      </c>
      <c r="AG164" s="181">
        <v>0</v>
      </c>
      <c r="AH164" s="182">
        <v>0</v>
      </c>
      <c r="AI164" s="181">
        <v>0</v>
      </c>
      <c r="AJ164" s="182">
        <v>0</v>
      </c>
      <c r="AK164" s="181">
        <v>0</v>
      </c>
      <c r="AL164" s="182">
        <v>0</v>
      </c>
      <c r="AM164" s="181">
        <v>0</v>
      </c>
      <c r="AN164" s="182">
        <v>0</v>
      </c>
      <c r="AO164" s="181">
        <v>0</v>
      </c>
      <c r="AP164" s="182">
        <v>0</v>
      </c>
      <c r="AQ164" s="181">
        <v>0</v>
      </c>
      <c r="AR164" s="182">
        <v>0</v>
      </c>
      <c r="AS164" s="181">
        <v>1</v>
      </c>
      <c r="AT164" s="182">
        <v>87.22</v>
      </c>
      <c r="AU164" s="181">
        <v>0</v>
      </c>
      <c r="AV164" s="182">
        <v>0</v>
      </c>
      <c r="AW164" s="181">
        <v>0</v>
      </c>
      <c r="AX164" s="182">
        <v>0</v>
      </c>
      <c r="AY164" s="181">
        <v>0</v>
      </c>
      <c r="AZ164" s="182">
        <v>0</v>
      </c>
      <c r="BA164" s="181">
        <v>0</v>
      </c>
      <c r="BB164" s="182">
        <v>0</v>
      </c>
      <c r="BC164" s="181">
        <v>0</v>
      </c>
      <c r="BD164" s="182">
        <v>0</v>
      </c>
      <c r="BE164" s="181">
        <v>0</v>
      </c>
      <c r="BF164" s="182">
        <v>0</v>
      </c>
      <c r="BG164" s="181">
        <v>0</v>
      </c>
      <c r="BH164" s="182">
        <v>0</v>
      </c>
      <c r="BI164" s="181">
        <v>0</v>
      </c>
      <c r="BJ164" s="182">
        <v>0</v>
      </c>
      <c r="BK164" s="181">
        <v>0</v>
      </c>
      <c r="BL164" s="182">
        <v>0</v>
      </c>
    </row>
    <row r="165" spans="1:64" x14ac:dyDescent="0.2">
      <c r="A165" s="155">
        <f>ROW()</f>
        <v>165</v>
      </c>
      <c r="B165" s="180" t="s">
        <v>483</v>
      </c>
      <c r="C165" s="181">
        <v>0</v>
      </c>
      <c r="D165" s="182">
        <v>0</v>
      </c>
      <c r="E165" s="181">
        <v>4</v>
      </c>
      <c r="F165" s="182">
        <v>90.62</v>
      </c>
      <c r="G165" s="181">
        <v>0</v>
      </c>
      <c r="H165" s="182">
        <v>0</v>
      </c>
      <c r="I165" s="181">
        <v>3</v>
      </c>
      <c r="J165" s="182">
        <v>155.66</v>
      </c>
      <c r="K165" s="181">
        <v>0</v>
      </c>
      <c r="L165" s="182">
        <v>0</v>
      </c>
      <c r="M165" s="181">
        <v>1</v>
      </c>
      <c r="N165" s="182">
        <v>60.38</v>
      </c>
      <c r="O165" s="181">
        <v>1</v>
      </c>
      <c r="P165" s="182">
        <v>42</v>
      </c>
      <c r="Q165" s="181">
        <v>0</v>
      </c>
      <c r="R165" s="182">
        <v>0</v>
      </c>
      <c r="S165" s="181">
        <v>3</v>
      </c>
      <c r="T165" s="182">
        <v>134.88999999999999</v>
      </c>
      <c r="U165" s="181">
        <v>0</v>
      </c>
      <c r="V165" s="182">
        <v>0</v>
      </c>
      <c r="W165" s="181">
        <v>3</v>
      </c>
      <c r="X165" s="182">
        <v>153.63999999999999</v>
      </c>
      <c r="Y165" s="181">
        <v>0</v>
      </c>
      <c r="Z165" s="182">
        <v>0</v>
      </c>
      <c r="AA165" s="181">
        <v>5</v>
      </c>
      <c r="AB165" s="182">
        <v>199.35</v>
      </c>
      <c r="AC165" s="181">
        <v>1</v>
      </c>
      <c r="AD165" s="182">
        <v>69.56</v>
      </c>
      <c r="AE165" s="181">
        <v>1</v>
      </c>
      <c r="AF165" s="182">
        <v>50.4</v>
      </c>
      <c r="AG165" s="181">
        <v>1</v>
      </c>
      <c r="AH165" s="182">
        <v>53.12</v>
      </c>
      <c r="AI165" s="181">
        <v>1</v>
      </c>
      <c r="AJ165" s="182">
        <v>29.25</v>
      </c>
      <c r="AK165" s="181">
        <v>1</v>
      </c>
      <c r="AL165" s="182">
        <v>31.5</v>
      </c>
      <c r="AM165" s="181">
        <v>1</v>
      </c>
      <c r="AN165" s="182">
        <v>9.3800000000000008</v>
      </c>
      <c r="AO165" s="181">
        <v>5</v>
      </c>
      <c r="AP165" s="182">
        <v>276.41000000000003</v>
      </c>
      <c r="AQ165" s="181">
        <v>1</v>
      </c>
      <c r="AR165" s="182">
        <v>20.48</v>
      </c>
      <c r="AS165" s="181">
        <v>1</v>
      </c>
      <c r="AT165" s="182">
        <v>26.78</v>
      </c>
      <c r="AU165" s="181">
        <v>2</v>
      </c>
      <c r="AV165" s="182">
        <v>124.49</v>
      </c>
      <c r="AW165" s="181">
        <v>3</v>
      </c>
      <c r="AX165" s="182">
        <v>48.88</v>
      </c>
      <c r="AY165" s="181">
        <v>1</v>
      </c>
      <c r="AZ165" s="182">
        <v>19.95</v>
      </c>
      <c r="BA165" s="181">
        <v>2</v>
      </c>
      <c r="BB165" s="182">
        <v>76.14</v>
      </c>
      <c r="BC165" s="181">
        <v>1</v>
      </c>
      <c r="BD165" s="182">
        <v>21.26</v>
      </c>
      <c r="BE165" s="181">
        <v>0</v>
      </c>
      <c r="BF165" s="182">
        <v>0</v>
      </c>
      <c r="BG165" s="181">
        <v>1</v>
      </c>
      <c r="BH165" s="182">
        <v>38.85</v>
      </c>
      <c r="BI165" s="181">
        <v>7</v>
      </c>
      <c r="BJ165" s="182">
        <v>341.58</v>
      </c>
      <c r="BK165" s="181">
        <v>0</v>
      </c>
      <c r="BL165" s="182">
        <v>0</v>
      </c>
    </row>
    <row r="166" spans="1:64" ht="15" thickBot="1" x14ac:dyDescent="0.25">
      <c r="A166" s="155">
        <f>ROW()</f>
        <v>166</v>
      </c>
      <c r="B166" s="188" t="s">
        <v>484</v>
      </c>
      <c r="C166" s="175">
        <v>0</v>
      </c>
      <c r="D166" s="176">
        <v>0</v>
      </c>
      <c r="E166" s="175">
        <v>0</v>
      </c>
      <c r="F166" s="176">
        <v>0</v>
      </c>
      <c r="G166" s="175">
        <v>0</v>
      </c>
      <c r="H166" s="176">
        <v>0</v>
      </c>
      <c r="I166" s="175">
        <v>0</v>
      </c>
      <c r="J166" s="176">
        <v>0</v>
      </c>
      <c r="K166" s="175">
        <v>0</v>
      </c>
      <c r="L166" s="176">
        <v>0</v>
      </c>
      <c r="M166" s="175">
        <v>0</v>
      </c>
      <c r="N166" s="176">
        <v>0</v>
      </c>
      <c r="O166" s="175">
        <v>0</v>
      </c>
      <c r="P166" s="176">
        <v>0</v>
      </c>
      <c r="Q166" s="175">
        <v>0</v>
      </c>
      <c r="R166" s="176">
        <v>0</v>
      </c>
      <c r="S166" s="175">
        <v>0</v>
      </c>
      <c r="T166" s="176">
        <v>0</v>
      </c>
      <c r="U166" s="175">
        <v>0</v>
      </c>
      <c r="V166" s="176">
        <v>0</v>
      </c>
      <c r="W166" s="175">
        <v>0</v>
      </c>
      <c r="X166" s="176">
        <v>0</v>
      </c>
      <c r="Y166" s="175">
        <v>0</v>
      </c>
      <c r="Z166" s="176">
        <v>0</v>
      </c>
      <c r="AA166" s="175">
        <v>0</v>
      </c>
      <c r="AB166" s="176">
        <v>0</v>
      </c>
      <c r="AC166" s="175">
        <v>0</v>
      </c>
      <c r="AD166" s="176">
        <v>0</v>
      </c>
      <c r="AE166" s="175">
        <v>0</v>
      </c>
      <c r="AF166" s="176">
        <v>0</v>
      </c>
      <c r="AG166" s="175">
        <v>0</v>
      </c>
      <c r="AH166" s="176">
        <v>0</v>
      </c>
      <c r="AI166" s="175">
        <v>0</v>
      </c>
      <c r="AJ166" s="176">
        <v>0</v>
      </c>
      <c r="AK166" s="175">
        <v>0</v>
      </c>
      <c r="AL166" s="176">
        <v>0</v>
      </c>
      <c r="AM166" s="175">
        <v>0</v>
      </c>
      <c r="AN166" s="176">
        <v>0</v>
      </c>
      <c r="AO166" s="175">
        <v>0</v>
      </c>
      <c r="AP166" s="176">
        <v>0</v>
      </c>
      <c r="AQ166" s="175">
        <v>0</v>
      </c>
      <c r="AR166" s="176">
        <v>0</v>
      </c>
      <c r="AS166" s="175">
        <v>0</v>
      </c>
      <c r="AT166" s="176">
        <v>0</v>
      </c>
      <c r="AU166" s="175">
        <v>0</v>
      </c>
      <c r="AV166" s="176">
        <v>0</v>
      </c>
      <c r="AW166" s="175">
        <v>0</v>
      </c>
      <c r="AX166" s="176">
        <v>0</v>
      </c>
      <c r="AY166" s="175">
        <v>0</v>
      </c>
      <c r="AZ166" s="176">
        <v>0</v>
      </c>
      <c r="BA166" s="175">
        <v>0</v>
      </c>
      <c r="BB166" s="176">
        <v>0</v>
      </c>
      <c r="BC166" s="175">
        <v>0</v>
      </c>
      <c r="BD166" s="176">
        <v>0</v>
      </c>
      <c r="BE166" s="175">
        <v>0</v>
      </c>
      <c r="BF166" s="176">
        <v>0</v>
      </c>
      <c r="BG166" s="175">
        <v>0</v>
      </c>
      <c r="BH166" s="176">
        <v>0</v>
      </c>
      <c r="BI166" s="175">
        <v>0</v>
      </c>
      <c r="BJ166" s="176">
        <v>0</v>
      </c>
      <c r="BK166" s="175">
        <v>0</v>
      </c>
      <c r="BL166" s="176">
        <v>0</v>
      </c>
    </row>
    <row r="167" spans="1:64" ht="15" thickBot="1" x14ac:dyDescent="0.25">
      <c r="A167" s="155">
        <f>ROW()</f>
        <v>167</v>
      </c>
      <c r="B167" s="169" t="s">
        <v>222</v>
      </c>
      <c r="C167" s="177">
        <f t="shared" ref="C167:BL167" si="21">SUM(C162:C166)</f>
        <v>0</v>
      </c>
      <c r="D167" s="178">
        <f t="shared" si="21"/>
        <v>0</v>
      </c>
      <c r="E167" s="177">
        <f t="shared" si="21"/>
        <v>7</v>
      </c>
      <c r="F167" s="178">
        <f t="shared" si="21"/>
        <v>195.32</v>
      </c>
      <c r="G167" s="177">
        <f t="shared" si="21"/>
        <v>1</v>
      </c>
      <c r="H167" s="178">
        <f t="shared" si="21"/>
        <v>18.93</v>
      </c>
      <c r="I167" s="177">
        <f t="shared" si="21"/>
        <v>13</v>
      </c>
      <c r="J167" s="178">
        <f t="shared" si="21"/>
        <v>476.35</v>
      </c>
      <c r="K167" s="177">
        <f t="shared" si="21"/>
        <v>3</v>
      </c>
      <c r="L167" s="178">
        <f t="shared" si="21"/>
        <v>176.47</v>
      </c>
      <c r="M167" s="177">
        <f t="shared" si="21"/>
        <v>5</v>
      </c>
      <c r="N167" s="178">
        <f t="shared" si="21"/>
        <v>196.88</v>
      </c>
      <c r="O167" s="177">
        <f t="shared" si="21"/>
        <v>2</v>
      </c>
      <c r="P167" s="178">
        <f t="shared" si="21"/>
        <v>67.73</v>
      </c>
      <c r="Q167" s="177">
        <f t="shared" si="21"/>
        <v>0</v>
      </c>
      <c r="R167" s="178">
        <f t="shared" si="21"/>
        <v>0</v>
      </c>
      <c r="S167" s="177">
        <f t="shared" si="21"/>
        <v>8</v>
      </c>
      <c r="T167" s="178">
        <f t="shared" si="21"/>
        <v>254.95</v>
      </c>
      <c r="U167" s="177">
        <f t="shared" si="21"/>
        <v>1</v>
      </c>
      <c r="V167" s="178">
        <f t="shared" si="21"/>
        <v>2.2599999999999998</v>
      </c>
      <c r="W167" s="177">
        <f t="shared" si="21"/>
        <v>9</v>
      </c>
      <c r="X167" s="178">
        <f t="shared" si="21"/>
        <v>253.94</v>
      </c>
      <c r="Y167" s="177">
        <f t="shared" si="21"/>
        <v>3</v>
      </c>
      <c r="Z167" s="178">
        <f t="shared" si="21"/>
        <v>81.740000000000009</v>
      </c>
      <c r="AA167" s="177">
        <f t="shared" si="21"/>
        <v>17</v>
      </c>
      <c r="AB167" s="178">
        <f t="shared" si="21"/>
        <v>496.66999999999996</v>
      </c>
      <c r="AC167" s="177">
        <f t="shared" si="21"/>
        <v>9</v>
      </c>
      <c r="AD167" s="178">
        <f t="shared" si="21"/>
        <v>264.57</v>
      </c>
      <c r="AE167" s="177">
        <f t="shared" si="21"/>
        <v>9</v>
      </c>
      <c r="AF167" s="178">
        <f t="shared" si="21"/>
        <v>380.63</v>
      </c>
      <c r="AG167" s="177">
        <f t="shared" si="21"/>
        <v>8</v>
      </c>
      <c r="AH167" s="178">
        <f t="shared" si="21"/>
        <v>228.41000000000003</v>
      </c>
      <c r="AI167" s="177">
        <f t="shared" si="21"/>
        <v>2</v>
      </c>
      <c r="AJ167" s="178">
        <f t="shared" si="21"/>
        <v>51.06</v>
      </c>
      <c r="AK167" s="177">
        <f t="shared" si="21"/>
        <v>7</v>
      </c>
      <c r="AL167" s="178">
        <f t="shared" si="21"/>
        <v>292.39</v>
      </c>
      <c r="AM167" s="177">
        <f t="shared" si="21"/>
        <v>6</v>
      </c>
      <c r="AN167" s="178">
        <f t="shared" si="21"/>
        <v>152.9</v>
      </c>
      <c r="AO167" s="177">
        <f t="shared" si="21"/>
        <v>20</v>
      </c>
      <c r="AP167" s="178">
        <f t="shared" si="21"/>
        <v>705.04</v>
      </c>
      <c r="AQ167" s="177">
        <f t="shared" si="21"/>
        <v>5</v>
      </c>
      <c r="AR167" s="178">
        <f t="shared" si="21"/>
        <v>159.13999999999999</v>
      </c>
      <c r="AS167" s="177">
        <f t="shared" si="21"/>
        <v>7</v>
      </c>
      <c r="AT167" s="178">
        <f t="shared" si="21"/>
        <v>250.56</v>
      </c>
      <c r="AU167" s="177">
        <f t="shared" si="21"/>
        <v>6</v>
      </c>
      <c r="AV167" s="178">
        <f t="shared" si="21"/>
        <v>287.98</v>
      </c>
      <c r="AW167" s="177">
        <f t="shared" si="21"/>
        <v>8</v>
      </c>
      <c r="AX167" s="178">
        <f t="shared" si="21"/>
        <v>151.26</v>
      </c>
      <c r="AY167" s="177">
        <f t="shared" si="21"/>
        <v>4</v>
      </c>
      <c r="AZ167" s="178">
        <f t="shared" si="21"/>
        <v>142.01999999999998</v>
      </c>
      <c r="BA167" s="177">
        <f t="shared" si="21"/>
        <v>6</v>
      </c>
      <c r="BB167" s="178">
        <f t="shared" si="21"/>
        <v>217.97000000000003</v>
      </c>
      <c r="BC167" s="177">
        <f t="shared" si="21"/>
        <v>16</v>
      </c>
      <c r="BD167" s="178">
        <f t="shared" si="21"/>
        <v>511.37</v>
      </c>
      <c r="BE167" s="177">
        <f t="shared" si="21"/>
        <v>2</v>
      </c>
      <c r="BF167" s="178">
        <f t="shared" si="21"/>
        <v>34.9</v>
      </c>
      <c r="BG167" s="177">
        <f t="shared" si="21"/>
        <v>2</v>
      </c>
      <c r="BH167" s="178">
        <f t="shared" si="21"/>
        <v>79.28</v>
      </c>
      <c r="BI167" s="177">
        <f t="shared" si="21"/>
        <v>11</v>
      </c>
      <c r="BJ167" s="178">
        <f t="shared" si="21"/>
        <v>466.52</v>
      </c>
      <c r="BK167" s="177">
        <f t="shared" si="21"/>
        <v>0</v>
      </c>
      <c r="BL167" s="178">
        <f t="shared" si="21"/>
        <v>0</v>
      </c>
    </row>
    <row r="168" spans="1:64" ht="15" thickBot="1" x14ac:dyDescent="0.25">
      <c r="A168" s="155">
        <f>ROW()</f>
        <v>168</v>
      </c>
      <c r="C168" s="170"/>
      <c r="E168" s="170"/>
      <c r="G168" s="170"/>
      <c r="I168" s="170"/>
      <c r="K168" s="170"/>
      <c r="M168" s="170"/>
      <c r="O168" s="170"/>
      <c r="Q168" s="170"/>
      <c r="S168" s="170"/>
      <c r="U168" s="170"/>
      <c r="W168" s="170"/>
      <c r="Y168" s="170"/>
      <c r="AA168" s="170"/>
      <c r="AC168" s="170"/>
      <c r="AE168" s="170"/>
      <c r="AG168" s="170"/>
      <c r="AI168" s="170"/>
      <c r="AK168" s="170"/>
      <c r="AM168" s="170"/>
      <c r="AO168" s="170"/>
      <c r="AQ168" s="170"/>
      <c r="AS168" s="170"/>
      <c r="AU168" s="170"/>
      <c r="AW168" s="170"/>
      <c r="AY168" s="170"/>
      <c r="BA168" s="170"/>
      <c r="BC168" s="170"/>
      <c r="BE168" s="170"/>
      <c r="BG168" s="170"/>
      <c r="BI168" s="170"/>
      <c r="BK168" s="170"/>
    </row>
    <row r="169" spans="1:64" ht="15" thickBot="1" x14ac:dyDescent="0.25">
      <c r="A169" s="155">
        <f>ROW()</f>
        <v>169</v>
      </c>
      <c r="B169" s="184" t="s">
        <v>503</v>
      </c>
      <c r="C169" s="1315" t="s">
        <v>15</v>
      </c>
      <c r="D169" s="1316"/>
      <c r="E169" s="1315" t="s">
        <v>15</v>
      </c>
      <c r="F169" s="1316"/>
      <c r="G169" s="1315" t="s">
        <v>15</v>
      </c>
      <c r="H169" s="1316"/>
      <c r="I169" s="1315" t="s">
        <v>15</v>
      </c>
      <c r="J169" s="1316"/>
      <c r="K169" s="1315" t="s">
        <v>15</v>
      </c>
      <c r="L169" s="1316"/>
      <c r="M169" s="1315" t="s">
        <v>15</v>
      </c>
      <c r="N169" s="1316"/>
      <c r="O169" s="1315" t="s">
        <v>15</v>
      </c>
      <c r="P169" s="1316"/>
      <c r="Q169" s="1315" t="s">
        <v>15</v>
      </c>
      <c r="R169" s="1316"/>
      <c r="S169" s="1315" t="s">
        <v>15</v>
      </c>
      <c r="T169" s="1316"/>
      <c r="U169" s="1315" t="s">
        <v>15</v>
      </c>
      <c r="V169" s="1316"/>
      <c r="W169" s="1315" t="s">
        <v>15</v>
      </c>
      <c r="X169" s="1316"/>
      <c r="Y169" s="1315" t="s">
        <v>15</v>
      </c>
      <c r="Z169" s="1316"/>
      <c r="AA169" s="1315" t="s">
        <v>15</v>
      </c>
      <c r="AB169" s="1316"/>
      <c r="AC169" s="1315" t="s">
        <v>15</v>
      </c>
      <c r="AD169" s="1316"/>
      <c r="AE169" s="1315" t="s">
        <v>15</v>
      </c>
      <c r="AF169" s="1316"/>
      <c r="AG169" s="1315" t="s">
        <v>15</v>
      </c>
      <c r="AH169" s="1316"/>
      <c r="AI169" s="1315" t="s">
        <v>15</v>
      </c>
      <c r="AJ169" s="1316"/>
      <c r="AK169" s="1315" t="s">
        <v>15</v>
      </c>
      <c r="AL169" s="1316"/>
      <c r="AM169" s="1315" t="s">
        <v>15</v>
      </c>
      <c r="AN169" s="1316"/>
      <c r="AO169" s="1315" t="s">
        <v>15</v>
      </c>
      <c r="AP169" s="1316"/>
      <c r="AQ169" s="1315" t="s">
        <v>15</v>
      </c>
      <c r="AR169" s="1316"/>
      <c r="AS169" s="1315" t="s">
        <v>15</v>
      </c>
      <c r="AT169" s="1316"/>
      <c r="AU169" s="1315" t="s">
        <v>15</v>
      </c>
      <c r="AV169" s="1316"/>
      <c r="AW169" s="1315" t="s">
        <v>15</v>
      </c>
      <c r="AX169" s="1316"/>
      <c r="AY169" s="1315" t="s">
        <v>15</v>
      </c>
      <c r="AZ169" s="1316"/>
      <c r="BA169" s="1315" t="s">
        <v>15</v>
      </c>
      <c r="BB169" s="1316"/>
      <c r="BC169" s="1315" t="s">
        <v>15</v>
      </c>
      <c r="BD169" s="1316"/>
      <c r="BE169" s="1315" t="s">
        <v>15</v>
      </c>
      <c r="BF169" s="1316"/>
      <c r="BG169" s="1315" t="s">
        <v>15</v>
      </c>
      <c r="BH169" s="1316"/>
      <c r="BI169" s="1315" t="s">
        <v>15</v>
      </c>
      <c r="BJ169" s="1316"/>
      <c r="BK169" s="1315" t="s">
        <v>15</v>
      </c>
      <c r="BL169" s="1316"/>
    </row>
    <row r="170" spans="1:64" x14ac:dyDescent="0.2">
      <c r="A170" s="155">
        <f>ROW()</f>
        <v>170</v>
      </c>
      <c r="B170" s="179" t="s">
        <v>480</v>
      </c>
      <c r="C170" s="172">
        <v>16</v>
      </c>
      <c r="D170" s="173">
        <v>553.89</v>
      </c>
      <c r="E170" s="172">
        <v>6</v>
      </c>
      <c r="F170" s="173">
        <v>211.57</v>
      </c>
      <c r="G170" s="172">
        <v>6</v>
      </c>
      <c r="H170" s="173">
        <v>236.01</v>
      </c>
      <c r="I170" s="172">
        <v>6</v>
      </c>
      <c r="J170" s="173">
        <v>221.19</v>
      </c>
      <c r="K170" s="172">
        <v>12</v>
      </c>
      <c r="L170" s="173">
        <v>351.39</v>
      </c>
      <c r="M170" s="172">
        <v>21</v>
      </c>
      <c r="N170" s="173">
        <v>962.7</v>
      </c>
      <c r="O170" s="172">
        <v>11</v>
      </c>
      <c r="P170" s="173">
        <v>376.28</v>
      </c>
      <c r="Q170" s="172">
        <v>7</v>
      </c>
      <c r="R170" s="173">
        <v>219.01</v>
      </c>
      <c r="S170" s="172">
        <v>5</v>
      </c>
      <c r="T170" s="173">
        <v>198.08</v>
      </c>
      <c r="U170" s="172">
        <v>8</v>
      </c>
      <c r="V170" s="173">
        <v>258.64999999999998</v>
      </c>
      <c r="W170" s="172">
        <v>5</v>
      </c>
      <c r="X170" s="173">
        <v>182.37</v>
      </c>
      <c r="Y170" s="172">
        <v>7</v>
      </c>
      <c r="Z170" s="173">
        <v>236.08</v>
      </c>
      <c r="AA170" s="172">
        <v>11</v>
      </c>
      <c r="AB170" s="173">
        <v>312.02</v>
      </c>
      <c r="AC170" s="172">
        <v>11</v>
      </c>
      <c r="AD170" s="173">
        <v>454.26</v>
      </c>
      <c r="AE170" s="172">
        <v>4</v>
      </c>
      <c r="AF170" s="173">
        <v>237.11</v>
      </c>
      <c r="AG170" s="172">
        <v>3</v>
      </c>
      <c r="AH170" s="173">
        <v>105.26</v>
      </c>
      <c r="AI170" s="172">
        <v>10</v>
      </c>
      <c r="AJ170" s="173">
        <v>456.43</v>
      </c>
      <c r="AK170" s="172">
        <v>8</v>
      </c>
      <c r="AL170" s="173">
        <v>193.61</v>
      </c>
      <c r="AM170" s="172">
        <v>6</v>
      </c>
      <c r="AN170" s="173">
        <v>189.95</v>
      </c>
      <c r="AO170" s="172">
        <v>14</v>
      </c>
      <c r="AP170" s="173">
        <v>459</v>
      </c>
      <c r="AQ170" s="172">
        <v>11</v>
      </c>
      <c r="AR170" s="173">
        <v>395.51</v>
      </c>
      <c r="AS170" s="172">
        <v>3</v>
      </c>
      <c r="AT170" s="173">
        <v>115.14</v>
      </c>
      <c r="AU170" s="172">
        <v>4</v>
      </c>
      <c r="AV170" s="173">
        <v>69.900000000000006</v>
      </c>
      <c r="AW170" s="172">
        <v>3</v>
      </c>
      <c r="AX170" s="173">
        <v>109.46</v>
      </c>
      <c r="AY170" s="172">
        <v>2</v>
      </c>
      <c r="AZ170" s="173">
        <v>75.510000000000005</v>
      </c>
      <c r="BA170" s="172">
        <v>4</v>
      </c>
      <c r="BB170" s="173">
        <v>123.93</v>
      </c>
      <c r="BC170" s="172">
        <v>12</v>
      </c>
      <c r="BD170" s="173">
        <v>491.31</v>
      </c>
      <c r="BE170" s="172">
        <v>13</v>
      </c>
      <c r="BF170" s="173">
        <v>489.32</v>
      </c>
      <c r="BG170" s="172">
        <v>4</v>
      </c>
      <c r="BH170" s="173">
        <v>99.25</v>
      </c>
      <c r="BI170" s="172">
        <v>5</v>
      </c>
      <c r="BJ170" s="173">
        <v>170.39</v>
      </c>
      <c r="BK170" s="172">
        <v>0</v>
      </c>
      <c r="BL170" s="173">
        <v>0</v>
      </c>
    </row>
    <row r="171" spans="1:64" x14ac:dyDescent="0.2">
      <c r="A171" s="155">
        <f>ROW()</f>
        <v>171</v>
      </c>
      <c r="B171" s="185" t="s">
        <v>481</v>
      </c>
      <c r="C171" s="186">
        <v>4</v>
      </c>
      <c r="D171" s="187">
        <v>308.92</v>
      </c>
      <c r="E171" s="186">
        <v>3</v>
      </c>
      <c r="F171" s="187">
        <v>333.56</v>
      </c>
      <c r="G171" s="186">
        <v>2</v>
      </c>
      <c r="H171" s="187">
        <v>53.94</v>
      </c>
      <c r="I171" s="186">
        <v>3</v>
      </c>
      <c r="J171" s="187">
        <v>77.44</v>
      </c>
      <c r="K171" s="186">
        <v>6</v>
      </c>
      <c r="L171" s="187">
        <v>243.78</v>
      </c>
      <c r="M171" s="186">
        <v>6</v>
      </c>
      <c r="N171" s="187">
        <v>178.49</v>
      </c>
      <c r="O171" s="186">
        <v>4</v>
      </c>
      <c r="P171" s="187">
        <v>61.33</v>
      </c>
      <c r="Q171" s="186">
        <v>3</v>
      </c>
      <c r="R171" s="187">
        <v>115.03</v>
      </c>
      <c r="S171" s="186">
        <v>2</v>
      </c>
      <c r="T171" s="187">
        <v>28.09</v>
      </c>
      <c r="U171" s="186">
        <v>1</v>
      </c>
      <c r="V171" s="187">
        <v>45</v>
      </c>
      <c r="W171" s="186">
        <v>1</v>
      </c>
      <c r="X171" s="187">
        <v>23.36</v>
      </c>
      <c r="Y171" s="186">
        <v>3</v>
      </c>
      <c r="Z171" s="187">
        <v>174.83</v>
      </c>
      <c r="AA171" s="186">
        <v>4</v>
      </c>
      <c r="AB171" s="187">
        <v>129.76</v>
      </c>
      <c r="AC171" s="186">
        <v>4</v>
      </c>
      <c r="AD171" s="187">
        <v>98.96</v>
      </c>
      <c r="AE171" s="186">
        <v>4</v>
      </c>
      <c r="AF171" s="187">
        <v>141.11000000000001</v>
      </c>
      <c r="AG171" s="186">
        <v>1</v>
      </c>
      <c r="AH171" s="187">
        <v>43.58</v>
      </c>
      <c r="AI171" s="186">
        <v>1</v>
      </c>
      <c r="AJ171" s="187">
        <v>77.12</v>
      </c>
      <c r="AK171" s="186">
        <v>2</v>
      </c>
      <c r="AL171" s="187">
        <v>208.97</v>
      </c>
      <c r="AM171" s="186">
        <v>3</v>
      </c>
      <c r="AN171" s="187">
        <v>132.05000000000001</v>
      </c>
      <c r="AO171" s="186">
        <v>2</v>
      </c>
      <c r="AP171" s="187">
        <v>30.71</v>
      </c>
      <c r="AQ171" s="186">
        <v>0</v>
      </c>
      <c r="AR171" s="187">
        <v>0</v>
      </c>
      <c r="AS171" s="186">
        <v>5</v>
      </c>
      <c r="AT171" s="187">
        <v>146.19999999999999</v>
      </c>
      <c r="AU171" s="186">
        <v>2</v>
      </c>
      <c r="AV171" s="187">
        <v>14.2</v>
      </c>
      <c r="AW171" s="186">
        <v>1</v>
      </c>
      <c r="AX171" s="187">
        <v>21.69</v>
      </c>
      <c r="AY171" s="186">
        <v>4</v>
      </c>
      <c r="AZ171" s="187">
        <v>92.38</v>
      </c>
      <c r="BA171" s="186">
        <v>9</v>
      </c>
      <c r="BB171" s="187">
        <v>299.14</v>
      </c>
      <c r="BC171" s="186">
        <v>2</v>
      </c>
      <c r="BD171" s="187">
        <v>86.48</v>
      </c>
      <c r="BE171" s="186">
        <v>2</v>
      </c>
      <c r="BF171" s="187">
        <v>99.39</v>
      </c>
      <c r="BG171" s="186">
        <v>1</v>
      </c>
      <c r="BH171" s="187">
        <v>28.35</v>
      </c>
      <c r="BI171" s="186">
        <v>4</v>
      </c>
      <c r="BJ171" s="187">
        <v>202.17</v>
      </c>
      <c r="BK171" s="186">
        <v>0</v>
      </c>
      <c r="BL171" s="187">
        <v>0</v>
      </c>
    </row>
    <row r="172" spans="1:64" x14ac:dyDescent="0.2">
      <c r="A172" s="155">
        <f>ROW()</f>
        <v>172</v>
      </c>
      <c r="B172" s="180" t="s">
        <v>482</v>
      </c>
      <c r="C172" s="181">
        <v>0</v>
      </c>
      <c r="D172" s="182">
        <v>0</v>
      </c>
      <c r="E172" s="181">
        <v>0</v>
      </c>
      <c r="F172" s="182">
        <v>0</v>
      </c>
      <c r="G172" s="181">
        <v>0</v>
      </c>
      <c r="H172" s="182">
        <v>0</v>
      </c>
      <c r="I172" s="181">
        <v>0</v>
      </c>
      <c r="J172" s="182">
        <v>0</v>
      </c>
      <c r="K172" s="181">
        <v>1</v>
      </c>
      <c r="L172" s="182">
        <v>30.19</v>
      </c>
      <c r="M172" s="181">
        <v>1</v>
      </c>
      <c r="N172" s="182">
        <v>105.28</v>
      </c>
      <c r="O172" s="181">
        <v>0</v>
      </c>
      <c r="P172" s="182">
        <v>0</v>
      </c>
      <c r="Q172" s="181">
        <v>0</v>
      </c>
      <c r="R172" s="182">
        <v>0</v>
      </c>
      <c r="S172" s="181">
        <v>0</v>
      </c>
      <c r="T172" s="182">
        <v>0</v>
      </c>
      <c r="U172" s="181">
        <v>0</v>
      </c>
      <c r="V172" s="182">
        <v>0</v>
      </c>
      <c r="W172" s="181">
        <v>0</v>
      </c>
      <c r="X172" s="182">
        <v>0</v>
      </c>
      <c r="Y172" s="181">
        <v>0</v>
      </c>
      <c r="Z172" s="182">
        <v>0</v>
      </c>
      <c r="AA172" s="181">
        <v>1</v>
      </c>
      <c r="AB172" s="182">
        <v>84.79</v>
      </c>
      <c r="AC172" s="181">
        <v>0</v>
      </c>
      <c r="AD172" s="182">
        <v>0</v>
      </c>
      <c r="AE172" s="181">
        <v>0</v>
      </c>
      <c r="AF172" s="182">
        <v>0</v>
      </c>
      <c r="AG172" s="181">
        <v>0</v>
      </c>
      <c r="AH172" s="182">
        <v>0</v>
      </c>
      <c r="AI172" s="181">
        <v>0</v>
      </c>
      <c r="AJ172" s="182">
        <v>0</v>
      </c>
      <c r="AK172" s="181">
        <v>0</v>
      </c>
      <c r="AL172" s="182">
        <v>0</v>
      </c>
      <c r="AM172" s="181">
        <v>0</v>
      </c>
      <c r="AN172" s="182">
        <v>0</v>
      </c>
      <c r="AO172" s="181">
        <v>0</v>
      </c>
      <c r="AP172" s="182">
        <v>0</v>
      </c>
      <c r="AQ172" s="181">
        <v>0</v>
      </c>
      <c r="AR172" s="182">
        <v>0</v>
      </c>
      <c r="AS172" s="181">
        <v>0</v>
      </c>
      <c r="AT172" s="182">
        <v>0</v>
      </c>
      <c r="AU172" s="181">
        <v>0</v>
      </c>
      <c r="AV172" s="182">
        <v>0</v>
      </c>
      <c r="AW172" s="181">
        <v>0</v>
      </c>
      <c r="AX172" s="182">
        <v>0</v>
      </c>
      <c r="AY172" s="181">
        <v>0</v>
      </c>
      <c r="AZ172" s="182">
        <v>0</v>
      </c>
      <c r="BA172" s="181">
        <v>0</v>
      </c>
      <c r="BB172" s="182">
        <v>0</v>
      </c>
      <c r="BC172" s="181">
        <v>0</v>
      </c>
      <c r="BD172" s="182">
        <v>0</v>
      </c>
      <c r="BE172" s="181">
        <v>0</v>
      </c>
      <c r="BF172" s="182">
        <v>0</v>
      </c>
      <c r="BG172" s="181">
        <v>0</v>
      </c>
      <c r="BH172" s="182">
        <v>0</v>
      </c>
      <c r="BI172" s="181">
        <v>0</v>
      </c>
      <c r="BJ172" s="182">
        <v>0</v>
      </c>
      <c r="BK172" s="181">
        <v>0</v>
      </c>
      <c r="BL172" s="182">
        <v>0</v>
      </c>
    </row>
    <row r="173" spans="1:64" x14ac:dyDescent="0.2">
      <c r="A173" s="155">
        <f>ROW()</f>
        <v>173</v>
      </c>
      <c r="B173" s="180" t="s">
        <v>483</v>
      </c>
      <c r="C173" s="181">
        <v>5</v>
      </c>
      <c r="D173" s="182">
        <v>221.51</v>
      </c>
      <c r="E173" s="181">
        <v>2</v>
      </c>
      <c r="F173" s="182">
        <v>125.15</v>
      </c>
      <c r="G173" s="181">
        <v>4</v>
      </c>
      <c r="H173" s="182">
        <v>105.54</v>
      </c>
      <c r="I173" s="181">
        <v>1</v>
      </c>
      <c r="J173" s="182">
        <v>578.80999999999995</v>
      </c>
      <c r="K173" s="181">
        <v>5</v>
      </c>
      <c r="L173" s="182">
        <v>186.13</v>
      </c>
      <c r="M173" s="181">
        <v>12</v>
      </c>
      <c r="N173" s="182">
        <v>390.48</v>
      </c>
      <c r="O173" s="181">
        <v>8</v>
      </c>
      <c r="P173" s="182">
        <v>259.14999999999998</v>
      </c>
      <c r="Q173" s="181">
        <v>3</v>
      </c>
      <c r="R173" s="182">
        <v>124.77</v>
      </c>
      <c r="S173" s="181">
        <v>2</v>
      </c>
      <c r="T173" s="182">
        <v>65.23</v>
      </c>
      <c r="U173" s="181">
        <v>3</v>
      </c>
      <c r="V173" s="182">
        <v>120.06</v>
      </c>
      <c r="W173" s="181">
        <v>3</v>
      </c>
      <c r="X173" s="182">
        <v>98.17</v>
      </c>
      <c r="Y173" s="181">
        <v>2</v>
      </c>
      <c r="Z173" s="182">
        <v>56.44</v>
      </c>
      <c r="AA173" s="181">
        <v>3</v>
      </c>
      <c r="AB173" s="182">
        <v>77.47</v>
      </c>
      <c r="AC173" s="181">
        <v>3</v>
      </c>
      <c r="AD173" s="182">
        <v>169.02</v>
      </c>
      <c r="AE173" s="181">
        <v>3</v>
      </c>
      <c r="AF173" s="182">
        <v>147.31</v>
      </c>
      <c r="AG173" s="181">
        <v>4</v>
      </c>
      <c r="AH173" s="182">
        <v>146.41999999999999</v>
      </c>
      <c r="AI173" s="181">
        <v>3</v>
      </c>
      <c r="AJ173" s="182">
        <v>187.64</v>
      </c>
      <c r="AK173" s="181">
        <v>1</v>
      </c>
      <c r="AL173" s="182">
        <v>280.57</v>
      </c>
      <c r="AM173" s="181">
        <v>3</v>
      </c>
      <c r="AN173" s="182">
        <v>211.5</v>
      </c>
      <c r="AO173" s="181">
        <v>6</v>
      </c>
      <c r="AP173" s="182">
        <v>187.66</v>
      </c>
      <c r="AQ173" s="181">
        <v>5</v>
      </c>
      <c r="AR173" s="182">
        <v>237.06</v>
      </c>
      <c r="AS173" s="181">
        <v>0</v>
      </c>
      <c r="AT173" s="182">
        <v>0</v>
      </c>
      <c r="AU173" s="181">
        <v>3</v>
      </c>
      <c r="AV173" s="182">
        <v>353.56</v>
      </c>
      <c r="AW173" s="181">
        <v>2</v>
      </c>
      <c r="AX173" s="182">
        <v>45.2</v>
      </c>
      <c r="AY173" s="181">
        <v>3</v>
      </c>
      <c r="AZ173" s="182">
        <v>91.93</v>
      </c>
      <c r="BA173" s="181">
        <v>3</v>
      </c>
      <c r="BB173" s="182">
        <v>101.91</v>
      </c>
      <c r="BC173" s="181">
        <v>4</v>
      </c>
      <c r="BD173" s="182">
        <v>144.53</v>
      </c>
      <c r="BE173" s="181">
        <v>2</v>
      </c>
      <c r="BF173" s="182">
        <v>91.25</v>
      </c>
      <c r="BG173" s="181">
        <v>2</v>
      </c>
      <c r="BH173" s="182">
        <v>45.94</v>
      </c>
      <c r="BI173" s="181">
        <v>4</v>
      </c>
      <c r="BJ173" s="182">
        <v>164.43</v>
      </c>
      <c r="BK173" s="181">
        <v>0</v>
      </c>
      <c r="BL173" s="182">
        <v>0</v>
      </c>
    </row>
    <row r="174" spans="1:64" ht="15" thickBot="1" x14ac:dyDescent="0.25">
      <c r="A174" s="155">
        <f>ROW()</f>
        <v>174</v>
      </c>
      <c r="B174" s="188" t="s">
        <v>484</v>
      </c>
      <c r="C174" s="175">
        <v>0</v>
      </c>
      <c r="D174" s="176">
        <v>0</v>
      </c>
      <c r="E174" s="175">
        <v>0</v>
      </c>
      <c r="F174" s="176">
        <v>0</v>
      </c>
      <c r="G174" s="175">
        <v>0</v>
      </c>
      <c r="H174" s="176">
        <v>0</v>
      </c>
      <c r="I174" s="175">
        <v>0</v>
      </c>
      <c r="J174" s="176">
        <v>0</v>
      </c>
      <c r="K174" s="175">
        <v>0</v>
      </c>
      <c r="L174" s="176">
        <v>0</v>
      </c>
      <c r="M174" s="175">
        <v>0</v>
      </c>
      <c r="N174" s="176">
        <v>0</v>
      </c>
      <c r="O174" s="175">
        <v>0</v>
      </c>
      <c r="P174" s="176">
        <v>0</v>
      </c>
      <c r="Q174" s="175">
        <v>0</v>
      </c>
      <c r="R174" s="176">
        <v>0</v>
      </c>
      <c r="S174" s="175">
        <v>0</v>
      </c>
      <c r="T174" s="176">
        <v>0</v>
      </c>
      <c r="U174" s="175">
        <v>0</v>
      </c>
      <c r="V174" s="176">
        <v>0</v>
      </c>
      <c r="W174" s="175">
        <v>0</v>
      </c>
      <c r="X174" s="176">
        <v>0</v>
      </c>
      <c r="Y174" s="175">
        <v>0</v>
      </c>
      <c r="Z174" s="176">
        <v>0</v>
      </c>
      <c r="AA174" s="175">
        <v>0</v>
      </c>
      <c r="AB174" s="176">
        <v>0</v>
      </c>
      <c r="AC174" s="175">
        <v>0</v>
      </c>
      <c r="AD174" s="176">
        <v>0</v>
      </c>
      <c r="AE174" s="175">
        <v>0</v>
      </c>
      <c r="AF174" s="176">
        <v>0</v>
      </c>
      <c r="AG174" s="175">
        <v>0</v>
      </c>
      <c r="AH174" s="176">
        <v>0</v>
      </c>
      <c r="AI174" s="175">
        <v>0</v>
      </c>
      <c r="AJ174" s="176">
        <v>0</v>
      </c>
      <c r="AK174" s="175">
        <v>0</v>
      </c>
      <c r="AL174" s="176">
        <v>0</v>
      </c>
      <c r="AM174" s="175">
        <v>0</v>
      </c>
      <c r="AN174" s="176">
        <v>0</v>
      </c>
      <c r="AO174" s="175">
        <v>0</v>
      </c>
      <c r="AP174" s="176">
        <v>0</v>
      </c>
      <c r="AQ174" s="175">
        <v>0</v>
      </c>
      <c r="AR174" s="176">
        <v>0</v>
      </c>
      <c r="AS174" s="175">
        <v>0</v>
      </c>
      <c r="AT174" s="176">
        <v>0</v>
      </c>
      <c r="AU174" s="175">
        <v>0</v>
      </c>
      <c r="AV174" s="176">
        <v>0</v>
      </c>
      <c r="AW174" s="175">
        <v>0</v>
      </c>
      <c r="AX174" s="176">
        <v>0</v>
      </c>
      <c r="AY174" s="175">
        <v>0</v>
      </c>
      <c r="AZ174" s="176">
        <v>0</v>
      </c>
      <c r="BA174" s="175">
        <v>0</v>
      </c>
      <c r="BB174" s="176">
        <v>0</v>
      </c>
      <c r="BC174" s="175">
        <v>0</v>
      </c>
      <c r="BD174" s="176">
        <v>0</v>
      </c>
      <c r="BE174" s="175">
        <v>0</v>
      </c>
      <c r="BF174" s="176">
        <v>0</v>
      </c>
      <c r="BG174" s="175">
        <v>0</v>
      </c>
      <c r="BH174" s="176">
        <v>0</v>
      </c>
      <c r="BI174" s="175">
        <v>0</v>
      </c>
      <c r="BJ174" s="176">
        <v>0</v>
      </c>
      <c r="BK174" s="175">
        <v>0</v>
      </c>
      <c r="BL174" s="176">
        <v>0</v>
      </c>
    </row>
    <row r="175" spans="1:64" ht="15" thickBot="1" x14ac:dyDescent="0.25">
      <c r="A175" s="155">
        <f>ROW()</f>
        <v>175</v>
      </c>
      <c r="B175" s="169" t="s">
        <v>222</v>
      </c>
      <c r="C175" s="177">
        <f t="shared" ref="C175:BL175" si="22">SUM(C170:C174)</f>
        <v>25</v>
      </c>
      <c r="D175" s="178">
        <f t="shared" si="22"/>
        <v>1084.32</v>
      </c>
      <c r="E175" s="177">
        <f t="shared" si="22"/>
        <v>11</v>
      </c>
      <c r="F175" s="178">
        <f t="shared" si="22"/>
        <v>670.28</v>
      </c>
      <c r="G175" s="177">
        <f t="shared" si="22"/>
        <v>12</v>
      </c>
      <c r="H175" s="178">
        <f t="shared" si="22"/>
        <v>395.49</v>
      </c>
      <c r="I175" s="177">
        <f t="shared" si="22"/>
        <v>10</v>
      </c>
      <c r="J175" s="178">
        <f t="shared" si="22"/>
        <v>877.43999999999994</v>
      </c>
      <c r="K175" s="177">
        <f t="shared" si="22"/>
        <v>24</v>
      </c>
      <c r="L175" s="178">
        <f t="shared" si="22"/>
        <v>811.49</v>
      </c>
      <c r="M175" s="177">
        <f t="shared" si="22"/>
        <v>40</v>
      </c>
      <c r="N175" s="178">
        <f t="shared" si="22"/>
        <v>1636.95</v>
      </c>
      <c r="O175" s="177">
        <f t="shared" si="22"/>
        <v>23</v>
      </c>
      <c r="P175" s="178">
        <f t="shared" si="22"/>
        <v>696.76</v>
      </c>
      <c r="Q175" s="177">
        <f t="shared" si="22"/>
        <v>13</v>
      </c>
      <c r="R175" s="178">
        <f t="shared" si="22"/>
        <v>458.80999999999995</v>
      </c>
      <c r="S175" s="177">
        <f t="shared" si="22"/>
        <v>9</v>
      </c>
      <c r="T175" s="178">
        <f t="shared" si="22"/>
        <v>291.40000000000003</v>
      </c>
      <c r="U175" s="177">
        <f t="shared" si="22"/>
        <v>12</v>
      </c>
      <c r="V175" s="178">
        <f t="shared" si="22"/>
        <v>423.71</v>
      </c>
      <c r="W175" s="177">
        <f t="shared" si="22"/>
        <v>9</v>
      </c>
      <c r="X175" s="178">
        <f t="shared" si="22"/>
        <v>303.90000000000003</v>
      </c>
      <c r="Y175" s="177">
        <f t="shared" si="22"/>
        <v>12</v>
      </c>
      <c r="Z175" s="178">
        <f t="shared" si="22"/>
        <v>467.35</v>
      </c>
      <c r="AA175" s="177">
        <f t="shared" si="22"/>
        <v>19</v>
      </c>
      <c r="AB175" s="178">
        <f t="shared" si="22"/>
        <v>604.04</v>
      </c>
      <c r="AC175" s="177">
        <f t="shared" si="22"/>
        <v>18</v>
      </c>
      <c r="AD175" s="178">
        <f t="shared" si="22"/>
        <v>722.24</v>
      </c>
      <c r="AE175" s="177">
        <f t="shared" si="22"/>
        <v>11</v>
      </c>
      <c r="AF175" s="178">
        <f t="shared" si="22"/>
        <v>525.53</v>
      </c>
      <c r="AG175" s="177">
        <f t="shared" si="22"/>
        <v>8</v>
      </c>
      <c r="AH175" s="178">
        <f t="shared" si="22"/>
        <v>295.26</v>
      </c>
      <c r="AI175" s="177">
        <f t="shared" si="22"/>
        <v>14</v>
      </c>
      <c r="AJ175" s="178">
        <f t="shared" si="22"/>
        <v>721.18999999999994</v>
      </c>
      <c r="AK175" s="177">
        <f t="shared" si="22"/>
        <v>11</v>
      </c>
      <c r="AL175" s="178">
        <f t="shared" si="22"/>
        <v>683.15000000000009</v>
      </c>
      <c r="AM175" s="177">
        <f t="shared" si="22"/>
        <v>12</v>
      </c>
      <c r="AN175" s="178">
        <f t="shared" si="22"/>
        <v>533.5</v>
      </c>
      <c r="AO175" s="177">
        <f t="shared" si="22"/>
        <v>22</v>
      </c>
      <c r="AP175" s="178">
        <f t="shared" si="22"/>
        <v>677.37</v>
      </c>
      <c r="AQ175" s="177">
        <f t="shared" si="22"/>
        <v>16</v>
      </c>
      <c r="AR175" s="178">
        <f t="shared" si="22"/>
        <v>632.56999999999994</v>
      </c>
      <c r="AS175" s="177">
        <f t="shared" si="22"/>
        <v>8</v>
      </c>
      <c r="AT175" s="178">
        <f t="shared" si="22"/>
        <v>261.33999999999997</v>
      </c>
      <c r="AU175" s="177">
        <f t="shared" si="22"/>
        <v>9</v>
      </c>
      <c r="AV175" s="178">
        <f t="shared" si="22"/>
        <v>437.66</v>
      </c>
      <c r="AW175" s="177">
        <f t="shared" si="22"/>
        <v>6</v>
      </c>
      <c r="AX175" s="178">
        <f t="shared" si="22"/>
        <v>176.35000000000002</v>
      </c>
      <c r="AY175" s="177">
        <f t="shared" si="22"/>
        <v>9</v>
      </c>
      <c r="AZ175" s="178">
        <f t="shared" si="22"/>
        <v>259.82</v>
      </c>
      <c r="BA175" s="177">
        <f t="shared" si="22"/>
        <v>16</v>
      </c>
      <c r="BB175" s="178">
        <f t="shared" si="22"/>
        <v>524.98</v>
      </c>
      <c r="BC175" s="177">
        <f t="shared" si="22"/>
        <v>18</v>
      </c>
      <c r="BD175" s="178">
        <f t="shared" si="22"/>
        <v>722.31999999999994</v>
      </c>
      <c r="BE175" s="177">
        <f t="shared" si="22"/>
        <v>17</v>
      </c>
      <c r="BF175" s="178">
        <f t="shared" si="22"/>
        <v>679.96</v>
      </c>
      <c r="BG175" s="177">
        <f t="shared" si="22"/>
        <v>7</v>
      </c>
      <c r="BH175" s="178">
        <f t="shared" si="22"/>
        <v>173.54</v>
      </c>
      <c r="BI175" s="177">
        <f t="shared" si="22"/>
        <v>13</v>
      </c>
      <c r="BJ175" s="178">
        <f t="shared" si="22"/>
        <v>536.99</v>
      </c>
      <c r="BK175" s="177">
        <f t="shared" si="22"/>
        <v>0</v>
      </c>
      <c r="BL175" s="178">
        <f t="shared" si="22"/>
        <v>0</v>
      </c>
    </row>
    <row r="176" spans="1:64" ht="15" thickBot="1" x14ac:dyDescent="0.25">
      <c r="A176" s="155">
        <f>ROW()</f>
        <v>176</v>
      </c>
      <c r="C176" s="170"/>
      <c r="E176" s="170"/>
      <c r="G176" s="170"/>
      <c r="I176" s="170"/>
      <c r="K176" s="170"/>
      <c r="M176" s="170"/>
      <c r="O176" s="170"/>
      <c r="Q176" s="170"/>
      <c r="S176" s="170"/>
      <c r="U176" s="170"/>
      <c r="W176" s="170"/>
      <c r="Y176" s="170"/>
      <c r="AA176" s="170"/>
      <c r="AC176" s="170"/>
      <c r="AE176" s="170"/>
      <c r="AG176" s="170"/>
      <c r="AI176" s="170"/>
      <c r="AK176" s="170"/>
      <c r="AM176" s="170"/>
      <c r="AO176" s="170"/>
      <c r="AQ176" s="170"/>
      <c r="AS176" s="170"/>
      <c r="AU176" s="170"/>
      <c r="AW176" s="170"/>
      <c r="AY176" s="170"/>
      <c r="BA176" s="170"/>
      <c r="BC176" s="170"/>
      <c r="BE176" s="170"/>
      <c r="BG176" s="170"/>
      <c r="BI176" s="170"/>
      <c r="BK176" s="170"/>
    </row>
    <row r="177" spans="1:64" ht="15" thickBot="1" x14ac:dyDescent="0.25">
      <c r="A177" s="155">
        <f>ROW()</f>
        <v>177</v>
      </c>
      <c r="B177" s="189" t="s">
        <v>504</v>
      </c>
      <c r="C177" s="170"/>
      <c r="E177" s="170"/>
      <c r="G177" s="170"/>
      <c r="I177" s="170"/>
      <c r="K177" s="170"/>
      <c r="M177" s="170"/>
      <c r="O177" s="170"/>
      <c r="Q177" s="170"/>
      <c r="S177" s="170"/>
      <c r="U177" s="170"/>
      <c r="W177" s="170"/>
      <c r="Y177" s="170"/>
      <c r="AA177" s="170"/>
      <c r="AC177" s="170"/>
      <c r="AE177" s="170"/>
      <c r="AG177" s="170"/>
      <c r="AI177" s="170"/>
      <c r="AK177" s="170"/>
      <c r="AM177" s="170"/>
      <c r="AO177" s="170"/>
      <c r="AQ177" s="170"/>
      <c r="AS177" s="170"/>
      <c r="AU177" s="170"/>
      <c r="AW177" s="170"/>
      <c r="AY177" s="170"/>
      <c r="BA177" s="170"/>
      <c r="BC177" s="170"/>
      <c r="BE177" s="170"/>
      <c r="BG177" s="170"/>
      <c r="BI177" s="170"/>
      <c r="BK177" s="170"/>
    </row>
    <row r="178" spans="1:64" x14ac:dyDescent="0.2">
      <c r="A178" s="155">
        <f>ROW()</f>
        <v>178</v>
      </c>
      <c r="B178" s="179" t="s">
        <v>480</v>
      </c>
      <c r="C178" s="190">
        <f>C18+C26+C34+C42+C50+C58+C66+C74+C82+C90+C98+C106+C114+C122+C130+C138+C146+C154+C162+C170</f>
        <v>22</v>
      </c>
      <c r="D178" s="191">
        <f t="shared" ref="D178:BL178" si="23">D18+D26+D34+D42+D50+D58+D66+D74+D82+D90+D98+D106+D114+D122+D130+D138+D146+D154+D162+D170</f>
        <v>818.43000000000006</v>
      </c>
      <c r="E178" s="190">
        <f t="shared" si="23"/>
        <v>12</v>
      </c>
      <c r="F178" s="191">
        <f t="shared" si="23"/>
        <v>415.57</v>
      </c>
      <c r="G178" s="190">
        <f t="shared" si="23"/>
        <v>12</v>
      </c>
      <c r="H178" s="191">
        <f t="shared" si="23"/>
        <v>569.69000000000005</v>
      </c>
      <c r="I178" s="190">
        <f t="shared" si="23"/>
        <v>19</v>
      </c>
      <c r="J178" s="191">
        <f t="shared" si="23"/>
        <v>759.59000000000015</v>
      </c>
      <c r="K178" s="190">
        <f t="shared" si="23"/>
        <v>23</v>
      </c>
      <c r="L178" s="191">
        <f t="shared" si="23"/>
        <v>932.05</v>
      </c>
      <c r="M178" s="190">
        <f t="shared" si="23"/>
        <v>31</v>
      </c>
      <c r="N178" s="191">
        <f t="shared" si="23"/>
        <v>1458.3400000000001</v>
      </c>
      <c r="O178" s="190">
        <f t="shared" si="23"/>
        <v>24</v>
      </c>
      <c r="P178" s="191">
        <f t="shared" si="23"/>
        <v>1194.77</v>
      </c>
      <c r="Q178" s="190">
        <f t="shared" si="23"/>
        <v>14</v>
      </c>
      <c r="R178" s="191">
        <f t="shared" si="23"/>
        <v>628.09999999999991</v>
      </c>
      <c r="S178" s="190">
        <f t="shared" si="23"/>
        <v>15</v>
      </c>
      <c r="T178" s="191">
        <f t="shared" si="23"/>
        <v>600.37</v>
      </c>
      <c r="U178" s="190">
        <f t="shared" si="23"/>
        <v>15</v>
      </c>
      <c r="V178" s="191">
        <f t="shared" si="23"/>
        <v>516.86999999999989</v>
      </c>
      <c r="W178" s="190">
        <f t="shared" si="23"/>
        <v>15</v>
      </c>
      <c r="X178" s="191">
        <f t="shared" si="23"/>
        <v>605.15000000000009</v>
      </c>
      <c r="Y178" s="190">
        <f t="shared" si="23"/>
        <v>16</v>
      </c>
      <c r="Z178" s="191">
        <f t="shared" si="23"/>
        <v>567.81999999999994</v>
      </c>
      <c r="AA178" s="190">
        <f t="shared" si="23"/>
        <v>37</v>
      </c>
      <c r="AB178" s="191">
        <f t="shared" si="23"/>
        <v>1488.85</v>
      </c>
      <c r="AC178" s="190">
        <f t="shared" si="23"/>
        <v>27</v>
      </c>
      <c r="AD178" s="191">
        <f t="shared" si="23"/>
        <v>1405.6100000000001</v>
      </c>
      <c r="AE178" s="190">
        <f t="shared" si="23"/>
        <v>16</v>
      </c>
      <c r="AF178" s="191">
        <f t="shared" si="23"/>
        <v>849.78</v>
      </c>
      <c r="AG178" s="190">
        <f t="shared" si="23"/>
        <v>14</v>
      </c>
      <c r="AH178" s="191">
        <f t="shared" si="23"/>
        <v>536.67000000000007</v>
      </c>
      <c r="AI178" s="190">
        <f t="shared" si="23"/>
        <v>17</v>
      </c>
      <c r="AJ178" s="191">
        <f t="shared" si="23"/>
        <v>861.39</v>
      </c>
      <c r="AK178" s="190">
        <f t="shared" si="23"/>
        <v>18</v>
      </c>
      <c r="AL178" s="191">
        <f t="shared" si="23"/>
        <v>794.25</v>
      </c>
      <c r="AM178" s="190">
        <f t="shared" si="23"/>
        <v>14</v>
      </c>
      <c r="AN178" s="191">
        <f t="shared" si="23"/>
        <v>445.87</v>
      </c>
      <c r="AO178" s="190">
        <f t="shared" si="23"/>
        <v>42</v>
      </c>
      <c r="AP178" s="191">
        <f t="shared" si="23"/>
        <v>1851.7199999999998</v>
      </c>
      <c r="AQ178" s="190">
        <f t="shared" si="23"/>
        <v>17</v>
      </c>
      <c r="AR178" s="191">
        <f t="shared" si="23"/>
        <v>620.54</v>
      </c>
      <c r="AS178" s="190">
        <f t="shared" si="23"/>
        <v>17</v>
      </c>
      <c r="AT178" s="191">
        <f t="shared" si="23"/>
        <v>720.64</v>
      </c>
      <c r="AU178" s="190">
        <f t="shared" si="23"/>
        <v>13</v>
      </c>
      <c r="AV178" s="191">
        <f t="shared" si="23"/>
        <v>469.78999999999996</v>
      </c>
      <c r="AW178" s="190">
        <f t="shared" si="23"/>
        <v>13</v>
      </c>
      <c r="AX178" s="191">
        <f t="shared" si="23"/>
        <v>545.03</v>
      </c>
      <c r="AY178" s="190">
        <f t="shared" si="23"/>
        <v>13</v>
      </c>
      <c r="AZ178" s="191">
        <f t="shared" si="23"/>
        <v>761.57999999999993</v>
      </c>
      <c r="BA178" s="190">
        <f t="shared" si="23"/>
        <v>18</v>
      </c>
      <c r="BB178" s="191">
        <f t="shared" si="23"/>
        <v>860.68000000000006</v>
      </c>
      <c r="BC178" s="190">
        <f t="shared" si="23"/>
        <v>38</v>
      </c>
      <c r="BD178" s="191">
        <f t="shared" si="23"/>
        <v>1548.27</v>
      </c>
      <c r="BE178" s="190">
        <f t="shared" si="23"/>
        <v>23</v>
      </c>
      <c r="BF178" s="191">
        <f t="shared" si="23"/>
        <v>1088.08</v>
      </c>
      <c r="BG178" s="190">
        <f t="shared" si="23"/>
        <v>9</v>
      </c>
      <c r="BH178" s="191">
        <f t="shared" si="23"/>
        <v>327.67</v>
      </c>
      <c r="BI178" s="190">
        <f t="shared" si="23"/>
        <v>19</v>
      </c>
      <c r="BJ178" s="191">
        <f t="shared" si="23"/>
        <v>720.58</v>
      </c>
      <c r="BK178" s="190">
        <f t="shared" si="23"/>
        <v>0</v>
      </c>
      <c r="BL178" s="191">
        <f t="shared" si="23"/>
        <v>0</v>
      </c>
    </row>
    <row r="179" spans="1:64" x14ac:dyDescent="0.2">
      <c r="A179" s="155">
        <f>ROW()</f>
        <v>179</v>
      </c>
      <c r="B179" s="185" t="s">
        <v>481</v>
      </c>
      <c r="C179" s="192">
        <f t="shared" ref="C179:BL182" si="24">C19+C27+C35+C43+C51+C59+C67+C75+C83+C91+C99+C107+C115+C123+C131+C139+C147+C155+C163+C171</f>
        <v>8</v>
      </c>
      <c r="D179" s="193">
        <f t="shared" si="24"/>
        <v>544.34</v>
      </c>
      <c r="E179" s="192">
        <f t="shared" si="24"/>
        <v>4</v>
      </c>
      <c r="F179" s="193">
        <f t="shared" si="24"/>
        <v>386.63</v>
      </c>
      <c r="G179" s="192">
        <f t="shared" si="24"/>
        <v>5</v>
      </c>
      <c r="H179" s="193">
        <f t="shared" si="24"/>
        <v>457.27</v>
      </c>
      <c r="I179" s="192">
        <f t="shared" si="24"/>
        <v>10</v>
      </c>
      <c r="J179" s="193">
        <f t="shared" si="24"/>
        <v>874.37999999999988</v>
      </c>
      <c r="K179" s="192">
        <f t="shared" si="24"/>
        <v>9</v>
      </c>
      <c r="L179" s="193">
        <f t="shared" si="24"/>
        <v>427.69</v>
      </c>
      <c r="M179" s="192">
        <f t="shared" si="24"/>
        <v>12</v>
      </c>
      <c r="N179" s="193">
        <f t="shared" si="24"/>
        <v>513.46</v>
      </c>
      <c r="O179" s="192">
        <f t="shared" si="24"/>
        <v>5</v>
      </c>
      <c r="P179" s="193">
        <f t="shared" si="24"/>
        <v>84.63</v>
      </c>
      <c r="Q179" s="192">
        <f t="shared" si="24"/>
        <v>3</v>
      </c>
      <c r="R179" s="193">
        <f t="shared" si="24"/>
        <v>115.03</v>
      </c>
      <c r="S179" s="192">
        <f t="shared" si="24"/>
        <v>8</v>
      </c>
      <c r="T179" s="193">
        <f t="shared" si="24"/>
        <v>238.98999999999998</v>
      </c>
      <c r="U179" s="192">
        <f t="shared" si="24"/>
        <v>3</v>
      </c>
      <c r="V179" s="193">
        <f t="shared" si="24"/>
        <v>245.48</v>
      </c>
      <c r="W179" s="192">
        <f t="shared" si="24"/>
        <v>7</v>
      </c>
      <c r="X179" s="193">
        <f t="shared" si="24"/>
        <v>258.08</v>
      </c>
      <c r="Y179" s="192">
        <f t="shared" si="24"/>
        <v>6</v>
      </c>
      <c r="Z179" s="193">
        <f t="shared" si="24"/>
        <v>293.62</v>
      </c>
      <c r="AA179" s="192">
        <f t="shared" si="24"/>
        <v>10</v>
      </c>
      <c r="AB179" s="193">
        <f t="shared" si="24"/>
        <v>411.67</v>
      </c>
      <c r="AC179" s="192">
        <f t="shared" si="24"/>
        <v>9</v>
      </c>
      <c r="AD179" s="193">
        <f t="shared" si="24"/>
        <v>246.7</v>
      </c>
      <c r="AE179" s="192">
        <f t="shared" si="24"/>
        <v>10</v>
      </c>
      <c r="AF179" s="193">
        <f t="shared" si="24"/>
        <v>398.65</v>
      </c>
      <c r="AG179" s="192">
        <f t="shared" si="24"/>
        <v>3</v>
      </c>
      <c r="AH179" s="193">
        <f t="shared" si="24"/>
        <v>67.319999999999993</v>
      </c>
      <c r="AI179" s="192">
        <f t="shared" si="24"/>
        <v>5</v>
      </c>
      <c r="AJ179" s="193">
        <f t="shared" si="24"/>
        <v>310.86</v>
      </c>
      <c r="AK179" s="192">
        <f t="shared" si="24"/>
        <v>7</v>
      </c>
      <c r="AL179" s="193">
        <f t="shared" si="24"/>
        <v>1835.1299999999999</v>
      </c>
      <c r="AM179" s="192">
        <f t="shared" si="24"/>
        <v>3</v>
      </c>
      <c r="AN179" s="193">
        <f t="shared" si="24"/>
        <v>132.05000000000001</v>
      </c>
      <c r="AO179" s="192">
        <f t="shared" si="24"/>
        <v>11</v>
      </c>
      <c r="AP179" s="193">
        <f t="shared" si="24"/>
        <v>570.43000000000006</v>
      </c>
      <c r="AQ179" s="192">
        <f t="shared" si="24"/>
        <v>3</v>
      </c>
      <c r="AR179" s="193">
        <f t="shared" si="24"/>
        <v>133.83000000000001</v>
      </c>
      <c r="AS179" s="192">
        <f t="shared" si="24"/>
        <v>7</v>
      </c>
      <c r="AT179" s="193">
        <f t="shared" si="24"/>
        <v>226.57999999999998</v>
      </c>
      <c r="AU179" s="192">
        <f t="shared" si="24"/>
        <v>5</v>
      </c>
      <c r="AV179" s="193">
        <f t="shared" si="24"/>
        <v>243.08999999999997</v>
      </c>
      <c r="AW179" s="192">
        <f t="shared" si="24"/>
        <v>3</v>
      </c>
      <c r="AX179" s="193">
        <f t="shared" si="24"/>
        <v>80.489999999999995</v>
      </c>
      <c r="AY179" s="192">
        <f t="shared" si="24"/>
        <v>9</v>
      </c>
      <c r="AZ179" s="193">
        <f t="shared" si="24"/>
        <v>480.43</v>
      </c>
      <c r="BA179" s="192">
        <f t="shared" si="24"/>
        <v>9</v>
      </c>
      <c r="BB179" s="193">
        <f t="shared" si="24"/>
        <v>299.14</v>
      </c>
      <c r="BC179" s="192">
        <f t="shared" si="24"/>
        <v>7</v>
      </c>
      <c r="BD179" s="193">
        <f t="shared" si="24"/>
        <v>279.62</v>
      </c>
      <c r="BE179" s="192">
        <f t="shared" si="24"/>
        <v>4</v>
      </c>
      <c r="BF179" s="193">
        <f t="shared" si="24"/>
        <v>251.01999999999998</v>
      </c>
      <c r="BG179" s="192">
        <f t="shared" si="24"/>
        <v>5</v>
      </c>
      <c r="BH179" s="193">
        <f t="shared" si="24"/>
        <v>306.13</v>
      </c>
      <c r="BI179" s="192">
        <f t="shared" si="24"/>
        <v>5</v>
      </c>
      <c r="BJ179" s="193">
        <f t="shared" si="24"/>
        <v>247.32999999999998</v>
      </c>
      <c r="BK179" s="192">
        <f t="shared" si="24"/>
        <v>0</v>
      </c>
      <c r="BL179" s="193">
        <f t="shared" si="24"/>
        <v>0</v>
      </c>
    </row>
    <row r="180" spans="1:64" x14ac:dyDescent="0.2">
      <c r="A180" s="155">
        <f>ROW()</f>
        <v>180</v>
      </c>
      <c r="B180" s="180" t="s">
        <v>482</v>
      </c>
      <c r="C180" s="194">
        <f t="shared" si="24"/>
        <v>0</v>
      </c>
      <c r="D180" s="195">
        <f t="shared" si="24"/>
        <v>0</v>
      </c>
      <c r="E180" s="194">
        <f t="shared" si="24"/>
        <v>0</v>
      </c>
      <c r="F180" s="195">
        <f t="shared" si="24"/>
        <v>0</v>
      </c>
      <c r="G180" s="194">
        <f t="shared" si="24"/>
        <v>0</v>
      </c>
      <c r="H180" s="195">
        <f t="shared" si="24"/>
        <v>0</v>
      </c>
      <c r="I180" s="194">
        <f t="shared" si="24"/>
        <v>0</v>
      </c>
      <c r="J180" s="195">
        <f t="shared" si="24"/>
        <v>0</v>
      </c>
      <c r="K180" s="194">
        <f t="shared" si="24"/>
        <v>1</v>
      </c>
      <c r="L180" s="195">
        <f t="shared" si="24"/>
        <v>30.19</v>
      </c>
      <c r="M180" s="194">
        <f t="shared" si="24"/>
        <v>1</v>
      </c>
      <c r="N180" s="195">
        <f t="shared" si="24"/>
        <v>105.28</v>
      </c>
      <c r="O180" s="194">
        <f t="shared" si="24"/>
        <v>0</v>
      </c>
      <c r="P180" s="195">
        <f t="shared" si="24"/>
        <v>0</v>
      </c>
      <c r="Q180" s="194">
        <f t="shared" si="24"/>
        <v>1</v>
      </c>
      <c r="R180" s="195">
        <f t="shared" si="24"/>
        <v>52.46</v>
      </c>
      <c r="S180" s="194">
        <f t="shared" si="24"/>
        <v>0</v>
      </c>
      <c r="T180" s="195">
        <f t="shared" si="24"/>
        <v>0</v>
      </c>
      <c r="U180" s="194">
        <f t="shared" si="24"/>
        <v>0</v>
      </c>
      <c r="V180" s="195">
        <f t="shared" si="24"/>
        <v>0</v>
      </c>
      <c r="W180" s="194">
        <f t="shared" si="24"/>
        <v>0</v>
      </c>
      <c r="X180" s="195">
        <f t="shared" si="24"/>
        <v>0</v>
      </c>
      <c r="Y180" s="194">
        <f t="shared" si="24"/>
        <v>0</v>
      </c>
      <c r="Z180" s="195">
        <f t="shared" si="24"/>
        <v>0</v>
      </c>
      <c r="AA180" s="194">
        <f t="shared" si="24"/>
        <v>2</v>
      </c>
      <c r="AB180" s="195">
        <f t="shared" si="24"/>
        <v>173.10000000000002</v>
      </c>
      <c r="AC180" s="194">
        <f t="shared" si="24"/>
        <v>1</v>
      </c>
      <c r="AD180" s="195">
        <f t="shared" si="24"/>
        <v>55.1</v>
      </c>
      <c r="AE180" s="194">
        <f t="shared" si="24"/>
        <v>0</v>
      </c>
      <c r="AF180" s="195">
        <f t="shared" si="24"/>
        <v>0</v>
      </c>
      <c r="AG180" s="194">
        <f t="shared" si="24"/>
        <v>1</v>
      </c>
      <c r="AH180" s="195">
        <f t="shared" si="24"/>
        <v>42.8</v>
      </c>
      <c r="AI180" s="194">
        <f t="shared" si="24"/>
        <v>0</v>
      </c>
      <c r="AJ180" s="195">
        <f t="shared" si="24"/>
        <v>0</v>
      </c>
      <c r="AK180" s="194">
        <f t="shared" si="24"/>
        <v>0</v>
      </c>
      <c r="AL180" s="195">
        <f t="shared" si="24"/>
        <v>0</v>
      </c>
      <c r="AM180" s="194">
        <f t="shared" si="24"/>
        <v>0</v>
      </c>
      <c r="AN180" s="195">
        <f t="shared" si="24"/>
        <v>0</v>
      </c>
      <c r="AO180" s="194">
        <f t="shared" si="24"/>
        <v>0</v>
      </c>
      <c r="AP180" s="195">
        <f t="shared" si="24"/>
        <v>0</v>
      </c>
      <c r="AQ180" s="194">
        <f t="shared" si="24"/>
        <v>1</v>
      </c>
      <c r="AR180" s="195">
        <f t="shared" si="24"/>
        <v>79.06</v>
      </c>
      <c r="AS180" s="194">
        <f t="shared" si="24"/>
        <v>1</v>
      </c>
      <c r="AT180" s="195">
        <f t="shared" si="24"/>
        <v>87.22</v>
      </c>
      <c r="AU180" s="194">
        <f t="shared" si="24"/>
        <v>0</v>
      </c>
      <c r="AV180" s="195">
        <f t="shared" si="24"/>
        <v>0</v>
      </c>
      <c r="AW180" s="194">
        <f t="shared" si="24"/>
        <v>1</v>
      </c>
      <c r="AX180" s="195">
        <f t="shared" si="24"/>
        <v>119.15</v>
      </c>
      <c r="AY180" s="194">
        <f t="shared" si="24"/>
        <v>0</v>
      </c>
      <c r="AZ180" s="195">
        <f t="shared" si="24"/>
        <v>0</v>
      </c>
      <c r="BA180" s="194">
        <f t="shared" si="24"/>
        <v>0</v>
      </c>
      <c r="BB180" s="195">
        <f t="shared" si="24"/>
        <v>0</v>
      </c>
      <c r="BC180" s="194">
        <f t="shared" si="24"/>
        <v>0</v>
      </c>
      <c r="BD180" s="195">
        <f t="shared" si="24"/>
        <v>0</v>
      </c>
      <c r="BE180" s="194">
        <f t="shared" si="24"/>
        <v>0</v>
      </c>
      <c r="BF180" s="195">
        <f t="shared" si="24"/>
        <v>0</v>
      </c>
      <c r="BG180" s="194">
        <f t="shared" si="24"/>
        <v>0</v>
      </c>
      <c r="BH180" s="195">
        <f t="shared" si="24"/>
        <v>0</v>
      </c>
      <c r="BI180" s="194">
        <f t="shared" si="24"/>
        <v>0</v>
      </c>
      <c r="BJ180" s="195">
        <f t="shared" si="24"/>
        <v>0</v>
      </c>
      <c r="BK180" s="194">
        <f t="shared" si="24"/>
        <v>0</v>
      </c>
      <c r="BL180" s="195">
        <f t="shared" si="24"/>
        <v>0</v>
      </c>
    </row>
    <row r="181" spans="1:64" x14ac:dyDescent="0.2">
      <c r="A181" s="155">
        <f>ROW()</f>
        <v>181</v>
      </c>
      <c r="B181" s="180" t="s">
        <v>483</v>
      </c>
      <c r="C181" s="194">
        <f t="shared" si="24"/>
        <v>6</v>
      </c>
      <c r="D181" s="195">
        <f t="shared" si="24"/>
        <v>289.37</v>
      </c>
      <c r="E181" s="194">
        <f t="shared" si="24"/>
        <v>7</v>
      </c>
      <c r="F181" s="195">
        <f t="shared" si="24"/>
        <v>261.33000000000004</v>
      </c>
      <c r="G181" s="194">
        <f t="shared" si="24"/>
        <v>6</v>
      </c>
      <c r="H181" s="195">
        <f t="shared" si="24"/>
        <v>163.61000000000001</v>
      </c>
      <c r="I181" s="194">
        <f t="shared" si="24"/>
        <v>6</v>
      </c>
      <c r="J181" s="195">
        <f t="shared" si="24"/>
        <v>810.76</v>
      </c>
      <c r="K181" s="194">
        <f t="shared" si="24"/>
        <v>10</v>
      </c>
      <c r="L181" s="195">
        <f t="shared" si="24"/>
        <v>497.28999999999996</v>
      </c>
      <c r="M181" s="194">
        <f t="shared" si="24"/>
        <v>18</v>
      </c>
      <c r="N181" s="195">
        <f t="shared" si="24"/>
        <v>728.13</v>
      </c>
      <c r="O181" s="194">
        <f t="shared" si="24"/>
        <v>12</v>
      </c>
      <c r="P181" s="195">
        <f t="shared" si="24"/>
        <v>507.52</v>
      </c>
      <c r="Q181" s="194">
        <f t="shared" si="24"/>
        <v>5</v>
      </c>
      <c r="R181" s="195">
        <f t="shared" si="24"/>
        <v>194.45</v>
      </c>
      <c r="S181" s="194">
        <f t="shared" si="24"/>
        <v>7</v>
      </c>
      <c r="T181" s="195">
        <f t="shared" si="24"/>
        <v>540.07999999999993</v>
      </c>
      <c r="U181" s="194">
        <f t="shared" si="24"/>
        <v>5</v>
      </c>
      <c r="V181" s="195">
        <f t="shared" si="24"/>
        <v>347.24</v>
      </c>
      <c r="W181" s="194">
        <f t="shared" si="24"/>
        <v>6</v>
      </c>
      <c r="X181" s="195">
        <f t="shared" si="24"/>
        <v>251.81</v>
      </c>
      <c r="Y181" s="194">
        <f t="shared" si="24"/>
        <v>7</v>
      </c>
      <c r="Z181" s="195">
        <f t="shared" si="24"/>
        <v>255.89</v>
      </c>
      <c r="AA181" s="194">
        <f t="shared" si="24"/>
        <v>11</v>
      </c>
      <c r="AB181" s="195">
        <f t="shared" si="24"/>
        <v>424.71000000000004</v>
      </c>
      <c r="AC181" s="194">
        <f t="shared" si="24"/>
        <v>6</v>
      </c>
      <c r="AD181" s="195">
        <f t="shared" si="24"/>
        <v>335.11</v>
      </c>
      <c r="AE181" s="194">
        <f t="shared" si="24"/>
        <v>7</v>
      </c>
      <c r="AF181" s="195">
        <f t="shared" si="24"/>
        <v>362.98</v>
      </c>
      <c r="AG181" s="194">
        <f t="shared" si="24"/>
        <v>7</v>
      </c>
      <c r="AH181" s="195">
        <f t="shared" si="24"/>
        <v>300.17999999999995</v>
      </c>
      <c r="AI181" s="194">
        <f t="shared" si="24"/>
        <v>5</v>
      </c>
      <c r="AJ181" s="195">
        <f t="shared" si="24"/>
        <v>428.40999999999997</v>
      </c>
      <c r="AK181" s="194">
        <f t="shared" si="24"/>
        <v>4</v>
      </c>
      <c r="AL181" s="195">
        <f t="shared" si="24"/>
        <v>437.94</v>
      </c>
      <c r="AM181" s="194">
        <f t="shared" si="24"/>
        <v>5</v>
      </c>
      <c r="AN181" s="195">
        <f t="shared" si="24"/>
        <v>266.52</v>
      </c>
      <c r="AO181" s="194">
        <f t="shared" si="24"/>
        <v>15</v>
      </c>
      <c r="AP181" s="195">
        <f t="shared" si="24"/>
        <v>763.68999999999994</v>
      </c>
      <c r="AQ181" s="194">
        <f t="shared" si="24"/>
        <v>8</v>
      </c>
      <c r="AR181" s="195">
        <f t="shared" si="24"/>
        <v>344.55</v>
      </c>
      <c r="AS181" s="194">
        <f t="shared" si="24"/>
        <v>3</v>
      </c>
      <c r="AT181" s="195">
        <f t="shared" si="24"/>
        <v>131.03</v>
      </c>
      <c r="AU181" s="194">
        <f t="shared" si="24"/>
        <v>8</v>
      </c>
      <c r="AV181" s="195">
        <f t="shared" si="24"/>
        <v>645.63</v>
      </c>
      <c r="AW181" s="194">
        <f t="shared" si="24"/>
        <v>8</v>
      </c>
      <c r="AX181" s="195">
        <f t="shared" si="24"/>
        <v>273.05</v>
      </c>
      <c r="AY181" s="194">
        <f t="shared" si="24"/>
        <v>5</v>
      </c>
      <c r="AZ181" s="195">
        <f t="shared" si="24"/>
        <v>145.58000000000001</v>
      </c>
      <c r="BA181" s="194">
        <f t="shared" si="24"/>
        <v>7</v>
      </c>
      <c r="BB181" s="195">
        <f t="shared" si="24"/>
        <v>283.12</v>
      </c>
      <c r="BC181" s="194">
        <f t="shared" si="24"/>
        <v>11</v>
      </c>
      <c r="BD181" s="195">
        <f t="shared" si="24"/>
        <v>544.13</v>
      </c>
      <c r="BE181" s="194">
        <f t="shared" si="24"/>
        <v>7</v>
      </c>
      <c r="BF181" s="195">
        <f t="shared" si="24"/>
        <v>596.91</v>
      </c>
      <c r="BG181" s="194">
        <f t="shared" si="24"/>
        <v>3</v>
      </c>
      <c r="BH181" s="195">
        <f t="shared" si="24"/>
        <v>84.789999999999992</v>
      </c>
      <c r="BI181" s="194">
        <f t="shared" si="24"/>
        <v>13</v>
      </c>
      <c r="BJ181" s="195">
        <f t="shared" si="24"/>
        <v>658.99</v>
      </c>
      <c r="BK181" s="194">
        <f t="shared" si="24"/>
        <v>0</v>
      </c>
      <c r="BL181" s="195">
        <f t="shared" si="24"/>
        <v>0</v>
      </c>
    </row>
    <row r="182" spans="1:64" ht="15" thickBot="1" x14ac:dyDescent="0.25">
      <c r="A182" s="155">
        <f>ROW()</f>
        <v>182</v>
      </c>
      <c r="B182" s="188" t="s">
        <v>484</v>
      </c>
      <c r="C182" s="196">
        <f t="shared" si="24"/>
        <v>0</v>
      </c>
      <c r="D182" s="197">
        <f t="shared" si="24"/>
        <v>0</v>
      </c>
      <c r="E182" s="196">
        <f t="shared" si="24"/>
        <v>0</v>
      </c>
      <c r="F182" s="197">
        <f t="shared" si="24"/>
        <v>0</v>
      </c>
      <c r="G182" s="196">
        <f t="shared" si="24"/>
        <v>0</v>
      </c>
      <c r="H182" s="197">
        <f t="shared" si="24"/>
        <v>0</v>
      </c>
      <c r="I182" s="196">
        <f t="shared" si="24"/>
        <v>0</v>
      </c>
      <c r="J182" s="197">
        <f t="shared" si="24"/>
        <v>0</v>
      </c>
      <c r="K182" s="196">
        <f t="shared" si="24"/>
        <v>0</v>
      </c>
      <c r="L182" s="197">
        <f t="shared" si="24"/>
        <v>0</v>
      </c>
      <c r="M182" s="196">
        <f t="shared" si="24"/>
        <v>0</v>
      </c>
      <c r="N182" s="197">
        <f t="shared" si="24"/>
        <v>0</v>
      </c>
      <c r="O182" s="196">
        <f t="shared" si="24"/>
        <v>0</v>
      </c>
      <c r="P182" s="197">
        <f t="shared" si="24"/>
        <v>0</v>
      </c>
      <c r="Q182" s="196">
        <f t="shared" si="24"/>
        <v>0</v>
      </c>
      <c r="R182" s="197">
        <f t="shared" si="24"/>
        <v>0</v>
      </c>
      <c r="S182" s="196">
        <f t="shared" si="24"/>
        <v>0</v>
      </c>
      <c r="T182" s="197">
        <f t="shared" si="24"/>
        <v>0</v>
      </c>
      <c r="U182" s="196">
        <f t="shared" si="24"/>
        <v>0</v>
      </c>
      <c r="V182" s="197">
        <f t="shared" si="24"/>
        <v>0</v>
      </c>
      <c r="W182" s="196">
        <f t="shared" si="24"/>
        <v>0</v>
      </c>
      <c r="X182" s="197">
        <f t="shared" si="24"/>
        <v>0</v>
      </c>
      <c r="Y182" s="196">
        <f t="shared" si="24"/>
        <v>0</v>
      </c>
      <c r="Z182" s="197">
        <f t="shared" si="24"/>
        <v>0</v>
      </c>
      <c r="AA182" s="196">
        <f t="shared" si="24"/>
        <v>0</v>
      </c>
      <c r="AB182" s="197">
        <f t="shared" si="24"/>
        <v>0</v>
      </c>
      <c r="AC182" s="196">
        <f t="shared" si="24"/>
        <v>0</v>
      </c>
      <c r="AD182" s="197">
        <f t="shared" si="24"/>
        <v>0</v>
      </c>
      <c r="AE182" s="196">
        <f t="shared" si="24"/>
        <v>0</v>
      </c>
      <c r="AF182" s="197">
        <f t="shared" si="24"/>
        <v>0</v>
      </c>
      <c r="AG182" s="196">
        <f t="shared" si="24"/>
        <v>0</v>
      </c>
      <c r="AH182" s="197">
        <f t="shared" si="24"/>
        <v>0</v>
      </c>
      <c r="AI182" s="196">
        <f t="shared" si="24"/>
        <v>0</v>
      </c>
      <c r="AJ182" s="197">
        <f t="shared" si="24"/>
        <v>0</v>
      </c>
      <c r="AK182" s="196">
        <f t="shared" si="24"/>
        <v>0</v>
      </c>
      <c r="AL182" s="197">
        <f t="shared" si="24"/>
        <v>0</v>
      </c>
      <c r="AM182" s="196">
        <f t="shared" si="24"/>
        <v>0</v>
      </c>
      <c r="AN182" s="197">
        <f t="shared" si="24"/>
        <v>0</v>
      </c>
      <c r="AO182" s="196">
        <f t="shared" si="24"/>
        <v>0</v>
      </c>
      <c r="AP182" s="197">
        <f t="shared" si="24"/>
        <v>0</v>
      </c>
      <c r="AQ182" s="196">
        <f t="shared" si="24"/>
        <v>0</v>
      </c>
      <c r="AR182" s="197">
        <f t="shared" si="24"/>
        <v>0</v>
      </c>
      <c r="AS182" s="196">
        <f t="shared" si="24"/>
        <v>0</v>
      </c>
      <c r="AT182" s="197">
        <f t="shared" si="24"/>
        <v>0</v>
      </c>
      <c r="AU182" s="196">
        <f t="shared" si="24"/>
        <v>0</v>
      </c>
      <c r="AV182" s="197">
        <f t="shared" si="24"/>
        <v>0</v>
      </c>
      <c r="AW182" s="196">
        <f t="shared" si="24"/>
        <v>0</v>
      </c>
      <c r="AX182" s="197">
        <f t="shared" si="24"/>
        <v>0</v>
      </c>
      <c r="AY182" s="196">
        <f t="shared" si="24"/>
        <v>0</v>
      </c>
      <c r="AZ182" s="197">
        <f t="shared" si="24"/>
        <v>0</v>
      </c>
      <c r="BA182" s="196">
        <f t="shared" si="24"/>
        <v>0</v>
      </c>
      <c r="BB182" s="197">
        <f t="shared" si="24"/>
        <v>0</v>
      </c>
      <c r="BC182" s="196">
        <f t="shared" si="24"/>
        <v>0</v>
      </c>
      <c r="BD182" s="197">
        <f t="shared" si="24"/>
        <v>0</v>
      </c>
      <c r="BE182" s="196">
        <f t="shared" si="24"/>
        <v>0</v>
      </c>
      <c r="BF182" s="197">
        <f t="shared" si="24"/>
        <v>0</v>
      </c>
      <c r="BG182" s="196">
        <f t="shared" si="24"/>
        <v>0</v>
      </c>
      <c r="BH182" s="197">
        <f t="shared" si="24"/>
        <v>0</v>
      </c>
      <c r="BI182" s="196">
        <f t="shared" si="24"/>
        <v>0</v>
      </c>
      <c r="BJ182" s="197">
        <f t="shared" si="24"/>
        <v>0</v>
      </c>
      <c r="BK182" s="196">
        <f t="shared" si="24"/>
        <v>0</v>
      </c>
      <c r="BL182" s="197">
        <f t="shared" si="24"/>
        <v>0</v>
      </c>
    </row>
    <row r="183" spans="1:64" ht="15" thickBot="1" x14ac:dyDescent="0.25">
      <c r="A183" s="155">
        <f>ROW()</f>
        <v>183</v>
      </c>
      <c r="B183" s="169" t="s">
        <v>222</v>
      </c>
      <c r="C183" s="177">
        <f t="shared" ref="C183:AH183" si="25">SUM(C178:C182)</f>
        <v>36</v>
      </c>
      <c r="D183" s="178">
        <f t="shared" si="25"/>
        <v>1652.1399999999999</v>
      </c>
      <c r="E183" s="177">
        <f t="shared" si="25"/>
        <v>23</v>
      </c>
      <c r="F183" s="178">
        <f t="shared" si="25"/>
        <v>1063.5300000000002</v>
      </c>
      <c r="G183" s="177">
        <f t="shared" si="25"/>
        <v>23</v>
      </c>
      <c r="H183" s="178">
        <f t="shared" si="25"/>
        <v>1190.5700000000002</v>
      </c>
      <c r="I183" s="177">
        <f t="shared" si="25"/>
        <v>35</v>
      </c>
      <c r="J183" s="178">
        <f t="shared" si="25"/>
        <v>2444.73</v>
      </c>
      <c r="K183" s="177">
        <f t="shared" si="25"/>
        <v>43</v>
      </c>
      <c r="L183" s="178">
        <f t="shared" si="25"/>
        <v>1887.22</v>
      </c>
      <c r="M183" s="177">
        <f t="shared" si="25"/>
        <v>62</v>
      </c>
      <c r="N183" s="178">
        <f t="shared" si="25"/>
        <v>2805.2100000000005</v>
      </c>
      <c r="O183" s="177">
        <f t="shared" si="25"/>
        <v>41</v>
      </c>
      <c r="P183" s="178">
        <f t="shared" si="25"/>
        <v>1786.92</v>
      </c>
      <c r="Q183" s="177">
        <f t="shared" si="25"/>
        <v>23</v>
      </c>
      <c r="R183" s="178">
        <f t="shared" si="25"/>
        <v>990.04</v>
      </c>
      <c r="S183" s="177">
        <f t="shared" si="25"/>
        <v>30</v>
      </c>
      <c r="T183" s="178">
        <f t="shared" si="25"/>
        <v>1379.44</v>
      </c>
      <c r="U183" s="177">
        <f t="shared" si="25"/>
        <v>23</v>
      </c>
      <c r="V183" s="178">
        <f t="shared" si="25"/>
        <v>1109.5899999999999</v>
      </c>
      <c r="W183" s="177">
        <f t="shared" si="25"/>
        <v>28</v>
      </c>
      <c r="X183" s="178">
        <f t="shared" si="25"/>
        <v>1115.04</v>
      </c>
      <c r="Y183" s="177">
        <f t="shared" si="25"/>
        <v>29</v>
      </c>
      <c r="Z183" s="178">
        <f t="shared" si="25"/>
        <v>1117.33</v>
      </c>
      <c r="AA183" s="177">
        <f t="shared" si="25"/>
        <v>60</v>
      </c>
      <c r="AB183" s="178">
        <f t="shared" si="25"/>
        <v>2498.33</v>
      </c>
      <c r="AC183" s="177">
        <f t="shared" si="25"/>
        <v>43</v>
      </c>
      <c r="AD183" s="178">
        <f t="shared" si="25"/>
        <v>2042.52</v>
      </c>
      <c r="AE183" s="177">
        <f t="shared" si="25"/>
        <v>33</v>
      </c>
      <c r="AF183" s="178">
        <f t="shared" si="25"/>
        <v>1611.4099999999999</v>
      </c>
      <c r="AG183" s="177">
        <f t="shared" si="25"/>
        <v>25</v>
      </c>
      <c r="AH183" s="178">
        <f t="shared" si="25"/>
        <v>946.96999999999991</v>
      </c>
      <c r="AI183" s="177">
        <f t="shared" ref="AI183:BL183" si="26">SUM(AI178:AI182)</f>
        <v>27</v>
      </c>
      <c r="AJ183" s="178">
        <f t="shared" si="26"/>
        <v>1600.6599999999999</v>
      </c>
      <c r="AK183" s="177">
        <f t="shared" si="26"/>
        <v>29</v>
      </c>
      <c r="AL183" s="178">
        <f t="shared" si="26"/>
        <v>3067.32</v>
      </c>
      <c r="AM183" s="177">
        <f t="shared" si="26"/>
        <v>22</v>
      </c>
      <c r="AN183" s="178">
        <f t="shared" si="26"/>
        <v>844.44</v>
      </c>
      <c r="AO183" s="177">
        <f t="shared" si="26"/>
        <v>68</v>
      </c>
      <c r="AP183" s="178">
        <f t="shared" si="26"/>
        <v>3185.8399999999997</v>
      </c>
      <c r="AQ183" s="177">
        <f t="shared" si="26"/>
        <v>29</v>
      </c>
      <c r="AR183" s="178">
        <f t="shared" si="26"/>
        <v>1177.98</v>
      </c>
      <c r="AS183" s="177">
        <f t="shared" si="26"/>
        <v>28</v>
      </c>
      <c r="AT183" s="178">
        <f t="shared" si="26"/>
        <v>1165.47</v>
      </c>
      <c r="AU183" s="177">
        <f t="shared" si="26"/>
        <v>26</v>
      </c>
      <c r="AV183" s="178">
        <f t="shared" si="26"/>
        <v>1358.5099999999998</v>
      </c>
      <c r="AW183" s="177">
        <f t="shared" si="26"/>
        <v>25</v>
      </c>
      <c r="AX183" s="178">
        <f t="shared" si="26"/>
        <v>1017.72</v>
      </c>
      <c r="AY183" s="177">
        <f t="shared" si="26"/>
        <v>27</v>
      </c>
      <c r="AZ183" s="178">
        <f t="shared" si="26"/>
        <v>1387.59</v>
      </c>
      <c r="BA183" s="177">
        <f t="shared" si="26"/>
        <v>34</v>
      </c>
      <c r="BB183" s="178">
        <f t="shared" si="26"/>
        <v>1442.94</v>
      </c>
      <c r="BC183" s="177">
        <f t="shared" si="26"/>
        <v>56</v>
      </c>
      <c r="BD183" s="178">
        <f t="shared" si="26"/>
        <v>2372.02</v>
      </c>
      <c r="BE183" s="177">
        <f t="shared" si="26"/>
        <v>34</v>
      </c>
      <c r="BF183" s="178">
        <f t="shared" si="26"/>
        <v>1936.0099999999998</v>
      </c>
      <c r="BG183" s="177">
        <f t="shared" si="26"/>
        <v>17</v>
      </c>
      <c r="BH183" s="178">
        <f t="shared" si="26"/>
        <v>718.58999999999992</v>
      </c>
      <c r="BI183" s="177">
        <f t="shared" si="26"/>
        <v>37</v>
      </c>
      <c r="BJ183" s="178">
        <f t="shared" si="26"/>
        <v>1626.9</v>
      </c>
      <c r="BK183" s="177">
        <f t="shared" si="26"/>
        <v>0</v>
      </c>
      <c r="BL183" s="178">
        <f t="shared" si="26"/>
        <v>0</v>
      </c>
    </row>
    <row r="184" spans="1:64" ht="15" thickBot="1" x14ac:dyDescent="0.25">
      <c r="A184" s="155">
        <f>ROW()</f>
        <v>184</v>
      </c>
    </row>
    <row r="185" spans="1:64" s="200" customFormat="1" ht="39" customHeight="1" thickBot="1" x14ac:dyDescent="0.25">
      <c r="A185" s="198">
        <f>ROW()</f>
        <v>185</v>
      </c>
      <c r="B185" s="199" t="s">
        <v>438</v>
      </c>
      <c r="C185" s="1313"/>
      <c r="D185" s="1314"/>
      <c r="E185" s="1313"/>
      <c r="F185" s="1314"/>
      <c r="G185" s="1313"/>
      <c r="H185" s="1314"/>
      <c r="I185" s="1313"/>
      <c r="J185" s="1314"/>
      <c r="K185" s="1313"/>
      <c r="L185" s="1314"/>
      <c r="M185" s="1313"/>
      <c r="N185" s="1314"/>
      <c r="O185" s="1313"/>
      <c r="P185" s="1314"/>
      <c r="Q185" s="1313"/>
      <c r="R185" s="1314"/>
      <c r="S185" s="1313"/>
      <c r="T185" s="1314"/>
      <c r="U185" s="1313"/>
      <c r="V185" s="1314"/>
      <c r="W185" s="1313"/>
      <c r="X185" s="1314"/>
      <c r="Y185" s="1313"/>
      <c r="Z185" s="1314"/>
      <c r="AA185" s="1313"/>
      <c r="AB185" s="1314"/>
      <c r="AC185" s="1313"/>
      <c r="AD185" s="1314"/>
      <c r="AE185" s="1313"/>
      <c r="AF185" s="1314"/>
      <c r="AG185" s="1313"/>
      <c r="AH185" s="1314"/>
      <c r="AI185" s="1313"/>
      <c r="AJ185" s="1314"/>
      <c r="AK185" s="1313"/>
      <c r="AL185" s="1314"/>
      <c r="AM185" s="1313"/>
      <c r="AN185" s="1314"/>
      <c r="AO185" s="1313"/>
      <c r="AP185" s="1314"/>
      <c r="AQ185" s="1313"/>
      <c r="AR185" s="1314"/>
      <c r="AS185" s="1313"/>
      <c r="AT185" s="1314"/>
      <c r="AU185" s="1313"/>
      <c r="AV185" s="1314"/>
      <c r="AW185" s="1313"/>
      <c r="AX185" s="1314"/>
      <c r="AY185" s="1313"/>
      <c r="AZ185" s="1314"/>
      <c r="BA185" s="1313"/>
      <c r="BB185" s="1314"/>
      <c r="BC185" s="1313"/>
      <c r="BD185" s="1314"/>
      <c r="BE185" s="1313"/>
      <c r="BF185" s="1314"/>
      <c r="BG185" s="1313"/>
      <c r="BH185" s="1314"/>
      <c r="BI185" s="1313"/>
      <c r="BJ185" s="1314"/>
      <c r="BK185" s="1313"/>
      <c r="BL185" s="1314"/>
    </row>
  </sheetData>
  <sheetProtection algorithmName="SHA-512" hashValue="07IY9gXRFMLDlh5dT5ujdiDXGXDxYlEmc7KBq6n0VeM8Hca6hK/G1qo1FieO4PuG1GxVnphaWIyq48y7BgiJ+A==" saltValue="KN6coDPpxaSu2U6icjvIkA==" spinCount="100000" sheet="1" objects="1" scenarios="1" formatColumns="0" formatRows="0"/>
  <mergeCells count="651">
    <mergeCell ref="C17:D17"/>
    <mergeCell ref="E17:F17"/>
    <mergeCell ref="G17:H17"/>
    <mergeCell ref="I17:J17"/>
    <mergeCell ref="K17:L17"/>
    <mergeCell ref="M17:N17"/>
    <mergeCell ref="AU17:AV17"/>
    <mergeCell ref="AW17:AX17"/>
    <mergeCell ref="AA17:AB17"/>
    <mergeCell ref="AC17:AD17"/>
    <mergeCell ref="AE17:AF17"/>
    <mergeCell ref="AG17:AH17"/>
    <mergeCell ref="AI17:AJ17"/>
    <mergeCell ref="AK17:AL17"/>
    <mergeCell ref="O17:P17"/>
    <mergeCell ref="Q17:R17"/>
    <mergeCell ref="S17:T17"/>
    <mergeCell ref="U17:V17"/>
    <mergeCell ref="W17:X17"/>
    <mergeCell ref="Y17:Z17"/>
    <mergeCell ref="Y25:Z25"/>
    <mergeCell ref="AA25:AB25"/>
    <mergeCell ref="AC25:AD25"/>
    <mergeCell ref="AE25:AF25"/>
    <mergeCell ref="BK17:BL17"/>
    <mergeCell ref="C25:D25"/>
    <mergeCell ref="E25:F25"/>
    <mergeCell ref="G25:H25"/>
    <mergeCell ref="I25:J25"/>
    <mergeCell ref="K25:L25"/>
    <mergeCell ref="M25:N25"/>
    <mergeCell ref="O25:P25"/>
    <mergeCell ref="Q25:R25"/>
    <mergeCell ref="S25:T25"/>
    <mergeCell ref="AY17:AZ17"/>
    <mergeCell ref="BA17:BB17"/>
    <mergeCell ref="BC17:BD17"/>
    <mergeCell ref="BE17:BF17"/>
    <mergeCell ref="BG17:BH17"/>
    <mergeCell ref="BI17:BJ17"/>
    <mergeCell ref="AM17:AN17"/>
    <mergeCell ref="AO17:AP17"/>
    <mergeCell ref="AQ17:AR17"/>
    <mergeCell ref="AS17:AT17"/>
    <mergeCell ref="BE25:BF25"/>
    <mergeCell ref="BG25:BH25"/>
    <mergeCell ref="BI25:BJ25"/>
    <mergeCell ref="BK25:BL25"/>
    <mergeCell ref="C33:D33"/>
    <mergeCell ref="E33:F33"/>
    <mergeCell ref="G33:H33"/>
    <mergeCell ref="I33:J33"/>
    <mergeCell ref="K33:L33"/>
    <mergeCell ref="M33:N33"/>
    <mergeCell ref="AS25:AT25"/>
    <mergeCell ref="AU25:AV25"/>
    <mergeCell ref="AW25:AX25"/>
    <mergeCell ref="AY25:AZ25"/>
    <mergeCell ref="BA25:BB25"/>
    <mergeCell ref="BC25:BD25"/>
    <mergeCell ref="AG25:AH25"/>
    <mergeCell ref="AI25:AJ25"/>
    <mergeCell ref="AK25:AL25"/>
    <mergeCell ref="AM25:AN25"/>
    <mergeCell ref="AO25:AP25"/>
    <mergeCell ref="AQ25:AR25"/>
    <mergeCell ref="U25:V25"/>
    <mergeCell ref="W25:X25"/>
    <mergeCell ref="AU33:AV33"/>
    <mergeCell ref="AW33:AX33"/>
    <mergeCell ref="AA33:AB33"/>
    <mergeCell ref="AC33:AD33"/>
    <mergeCell ref="AE33:AF33"/>
    <mergeCell ref="AG33:AH33"/>
    <mergeCell ref="AI33:AJ33"/>
    <mergeCell ref="AK33:AL33"/>
    <mergeCell ref="O33:P33"/>
    <mergeCell ref="Q33:R33"/>
    <mergeCell ref="S33:T33"/>
    <mergeCell ref="U33:V33"/>
    <mergeCell ref="W33:X33"/>
    <mergeCell ref="Y33:Z33"/>
    <mergeCell ref="Y41:Z41"/>
    <mergeCell ref="AA41:AB41"/>
    <mergeCell ref="AC41:AD41"/>
    <mergeCell ref="AE41:AF41"/>
    <mergeCell ref="BK33:BL33"/>
    <mergeCell ref="C41:D41"/>
    <mergeCell ref="E41:F41"/>
    <mergeCell ref="G41:H41"/>
    <mergeCell ref="I41:J41"/>
    <mergeCell ref="K41:L41"/>
    <mergeCell ref="M41:N41"/>
    <mergeCell ref="O41:P41"/>
    <mergeCell ref="Q41:R41"/>
    <mergeCell ref="S41:T41"/>
    <mergeCell ref="AY33:AZ33"/>
    <mergeCell ref="BA33:BB33"/>
    <mergeCell ref="BC33:BD33"/>
    <mergeCell ref="BE33:BF33"/>
    <mergeCell ref="BG33:BH33"/>
    <mergeCell ref="BI33:BJ33"/>
    <mergeCell ref="AM33:AN33"/>
    <mergeCell ref="AO33:AP33"/>
    <mergeCell ref="AQ33:AR33"/>
    <mergeCell ref="AS33:AT33"/>
    <mergeCell ref="BE41:BF41"/>
    <mergeCell ref="BG41:BH41"/>
    <mergeCell ref="BI41:BJ41"/>
    <mergeCell ref="BK41:BL41"/>
    <mergeCell ref="C49:D49"/>
    <mergeCell ref="E49:F49"/>
    <mergeCell ref="G49:H49"/>
    <mergeCell ref="I49:J49"/>
    <mergeCell ref="K49:L49"/>
    <mergeCell ref="M49:N49"/>
    <mergeCell ref="AS41:AT41"/>
    <mergeCell ref="AU41:AV41"/>
    <mergeCell ref="AW41:AX41"/>
    <mergeCell ref="AY41:AZ41"/>
    <mergeCell ref="BA41:BB41"/>
    <mergeCell ref="BC41:BD41"/>
    <mergeCell ref="AG41:AH41"/>
    <mergeCell ref="AI41:AJ41"/>
    <mergeCell ref="AK41:AL41"/>
    <mergeCell ref="AM41:AN41"/>
    <mergeCell ref="AO41:AP41"/>
    <mergeCell ref="AQ41:AR41"/>
    <mergeCell ref="U41:V41"/>
    <mergeCell ref="W41:X41"/>
    <mergeCell ref="AU49:AV49"/>
    <mergeCell ref="AW49:AX49"/>
    <mergeCell ref="AA49:AB49"/>
    <mergeCell ref="AC49:AD49"/>
    <mergeCell ref="AE49:AF49"/>
    <mergeCell ref="AG49:AH49"/>
    <mergeCell ref="AI49:AJ49"/>
    <mergeCell ref="AK49:AL49"/>
    <mergeCell ref="O49:P49"/>
    <mergeCell ref="Q49:R49"/>
    <mergeCell ref="S49:T49"/>
    <mergeCell ref="U49:V49"/>
    <mergeCell ref="W49:X49"/>
    <mergeCell ref="Y49:Z49"/>
    <mergeCell ref="Y57:Z57"/>
    <mergeCell ref="AA57:AB57"/>
    <mergeCell ref="AC57:AD57"/>
    <mergeCell ref="AE57:AF57"/>
    <mergeCell ref="BK49:BL49"/>
    <mergeCell ref="C57:D57"/>
    <mergeCell ref="E57:F57"/>
    <mergeCell ref="G57:H57"/>
    <mergeCell ref="I57:J57"/>
    <mergeCell ref="K57:L57"/>
    <mergeCell ref="M57:N57"/>
    <mergeCell ref="O57:P57"/>
    <mergeCell ref="Q57:R57"/>
    <mergeCell ref="S57:T57"/>
    <mergeCell ref="AY49:AZ49"/>
    <mergeCell ref="BA49:BB49"/>
    <mergeCell ref="BC49:BD49"/>
    <mergeCell ref="BE49:BF49"/>
    <mergeCell ref="BG49:BH49"/>
    <mergeCell ref="BI49:BJ49"/>
    <mergeCell ref="AM49:AN49"/>
    <mergeCell ref="AO49:AP49"/>
    <mergeCell ref="AQ49:AR49"/>
    <mergeCell ref="AS49:AT49"/>
    <mergeCell ref="BE57:BF57"/>
    <mergeCell ref="BG57:BH57"/>
    <mergeCell ref="BI57:BJ57"/>
    <mergeCell ref="BK57:BL57"/>
    <mergeCell ref="C65:D65"/>
    <mergeCell ref="E65:F65"/>
    <mergeCell ref="G65:H65"/>
    <mergeCell ref="I65:J65"/>
    <mergeCell ref="K65:L65"/>
    <mergeCell ref="M65:N65"/>
    <mergeCell ref="AS57:AT57"/>
    <mergeCell ref="AU57:AV57"/>
    <mergeCell ref="AW57:AX57"/>
    <mergeCell ref="AY57:AZ57"/>
    <mergeCell ref="BA57:BB57"/>
    <mergeCell ref="BC57:BD57"/>
    <mergeCell ref="AG57:AH57"/>
    <mergeCell ref="AI57:AJ57"/>
    <mergeCell ref="AK57:AL57"/>
    <mergeCell ref="AM57:AN57"/>
    <mergeCell ref="AO57:AP57"/>
    <mergeCell ref="AQ57:AR57"/>
    <mergeCell ref="U57:V57"/>
    <mergeCell ref="W57:X57"/>
    <mergeCell ref="AU65:AV65"/>
    <mergeCell ref="AW65:AX65"/>
    <mergeCell ref="AA65:AB65"/>
    <mergeCell ref="AC65:AD65"/>
    <mergeCell ref="AE65:AF65"/>
    <mergeCell ref="AG65:AH65"/>
    <mergeCell ref="AI65:AJ65"/>
    <mergeCell ref="AK65:AL65"/>
    <mergeCell ref="O65:P65"/>
    <mergeCell ref="Q65:R65"/>
    <mergeCell ref="S65:T65"/>
    <mergeCell ref="U65:V65"/>
    <mergeCell ref="W65:X65"/>
    <mergeCell ref="Y65:Z65"/>
    <mergeCell ref="Y73:Z73"/>
    <mergeCell ref="AA73:AB73"/>
    <mergeCell ref="AC73:AD73"/>
    <mergeCell ref="AE73:AF73"/>
    <mergeCell ref="BK65:BL65"/>
    <mergeCell ref="C73:D73"/>
    <mergeCell ref="E73:F73"/>
    <mergeCell ref="G73:H73"/>
    <mergeCell ref="I73:J73"/>
    <mergeCell ref="K73:L73"/>
    <mergeCell ref="M73:N73"/>
    <mergeCell ref="O73:P73"/>
    <mergeCell ref="Q73:R73"/>
    <mergeCell ref="S73:T73"/>
    <mergeCell ref="AY65:AZ65"/>
    <mergeCell ref="BA65:BB65"/>
    <mergeCell ref="BC65:BD65"/>
    <mergeCell ref="BE65:BF65"/>
    <mergeCell ref="BG65:BH65"/>
    <mergeCell ref="BI65:BJ65"/>
    <mergeCell ref="AM65:AN65"/>
    <mergeCell ref="AO65:AP65"/>
    <mergeCell ref="AQ65:AR65"/>
    <mergeCell ref="AS65:AT65"/>
    <mergeCell ref="BE73:BF73"/>
    <mergeCell ref="BG73:BH73"/>
    <mergeCell ref="BI73:BJ73"/>
    <mergeCell ref="BK73:BL73"/>
    <mergeCell ref="C81:D81"/>
    <mergeCell ref="E81:F81"/>
    <mergeCell ref="G81:H81"/>
    <mergeCell ref="I81:J81"/>
    <mergeCell ref="K81:L81"/>
    <mergeCell ref="M81:N81"/>
    <mergeCell ref="AS73:AT73"/>
    <mergeCell ref="AU73:AV73"/>
    <mergeCell ref="AW73:AX73"/>
    <mergeCell ref="AY73:AZ73"/>
    <mergeCell ref="BA73:BB73"/>
    <mergeCell ref="BC73:BD73"/>
    <mergeCell ref="AG73:AH73"/>
    <mergeCell ref="AI73:AJ73"/>
    <mergeCell ref="AK73:AL73"/>
    <mergeCell ref="AM73:AN73"/>
    <mergeCell ref="AO73:AP73"/>
    <mergeCell ref="AQ73:AR73"/>
    <mergeCell ref="U73:V73"/>
    <mergeCell ref="W73:X73"/>
    <mergeCell ref="AU81:AV81"/>
    <mergeCell ref="AW81:AX81"/>
    <mergeCell ref="AA81:AB81"/>
    <mergeCell ref="AC81:AD81"/>
    <mergeCell ref="AE81:AF81"/>
    <mergeCell ref="AG81:AH81"/>
    <mergeCell ref="AI81:AJ81"/>
    <mergeCell ref="AK81:AL81"/>
    <mergeCell ref="O81:P81"/>
    <mergeCell ref="Q81:R81"/>
    <mergeCell ref="S81:T81"/>
    <mergeCell ref="U81:V81"/>
    <mergeCell ref="W81:X81"/>
    <mergeCell ref="Y81:Z81"/>
    <mergeCell ref="Y89:Z89"/>
    <mergeCell ref="AA89:AB89"/>
    <mergeCell ref="AC89:AD89"/>
    <mergeCell ref="AE89:AF89"/>
    <mergeCell ref="BK81:BL81"/>
    <mergeCell ref="C89:D89"/>
    <mergeCell ref="E89:F89"/>
    <mergeCell ref="G89:H89"/>
    <mergeCell ref="I89:J89"/>
    <mergeCell ref="K89:L89"/>
    <mergeCell ref="M89:N89"/>
    <mergeCell ref="O89:P89"/>
    <mergeCell ref="Q89:R89"/>
    <mergeCell ref="S89:T89"/>
    <mergeCell ref="AY81:AZ81"/>
    <mergeCell ref="BA81:BB81"/>
    <mergeCell ref="BC81:BD81"/>
    <mergeCell ref="BE81:BF81"/>
    <mergeCell ref="BG81:BH81"/>
    <mergeCell ref="BI81:BJ81"/>
    <mergeCell ref="AM81:AN81"/>
    <mergeCell ref="AO81:AP81"/>
    <mergeCell ref="AQ81:AR81"/>
    <mergeCell ref="AS81:AT81"/>
    <mergeCell ref="BE89:BF89"/>
    <mergeCell ref="BG89:BH89"/>
    <mergeCell ref="BI89:BJ89"/>
    <mergeCell ref="BK89:BL89"/>
    <mergeCell ref="C97:D97"/>
    <mergeCell ref="E97:F97"/>
    <mergeCell ref="G97:H97"/>
    <mergeCell ref="I97:J97"/>
    <mergeCell ref="K97:L97"/>
    <mergeCell ref="M97:N97"/>
    <mergeCell ref="AS89:AT89"/>
    <mergeCell ref="AU89:AV89"/>
    <mergeCell ref="AW89:AX89"/>
    <mergeCell ref="AY89:AZ89"/>
    <mergeCell ref="BA89:BB89"/>
    <mergeCell ref="BC89:BD89"/>
    <mergeCell ref="AG89:AH89"/>
    <mergeCell ref="AI89:AJ89"/>
    <mergeCell ref="AK89:AL89"/>
    <mergeCell ref="AM89:AN89"/>
    <mergeCell ref="AO89:AP89"/>
    <mergeCell ref="AQ89:AR89"/>
    <mergeCell ref="U89:V89"/>
    <mergeCell ref="W89:X89"/>
    <mergeCell ref="AU97:AV97"/>
    <mergeCell ref="AW97:AX97"/>
    <mergeCell ref="AA97:AB97"/>
    <mergeCell ref="AC97:AD97"/>
    <mergeCell ref="AE97:AF97"/>
    <mergeCell ref="AG97:AH97"/>
    <mergeCell ref="AI97:AJ97"/>
    <mergeCell ref="AK97:AL97"/>
    <mergeCell ref="O97:P97"/>
    <mergeCell ref="Q97:R97"/>
    <mergeCell ref="S97:T97"/>
    <mergeCell ref="U97:V97"/>
    <mergeCell ref="W97:X97"/>
    <mergeCell ref="Y97:Z97"/>
    <mergeCell ref="Y105:Z105"/>
    <mergeCell ref="AA105:AB105"/>
    <mergeCell ref="AC105:AD105"/>
    <mergeCell ref="AE105:AF105"/>
    <mergeCell ref="BK97:BL97"/>
    <mergeCell ref="C105:D105"/>
    <mergeCell ref="E105:F105"/>
    <mergeCell ref="G105:H105"/>
    <mergeCell ref="I105:J105"/>
    <mergeCell ref="K105:L105"/>
    <mergeCell ref="M105:N105"/>
    <mergeCell ref="O105:P105"/>
    <mergeCell ref="Q105:R105"/>
    <mergeCell ref="S105:T105"/>
    <mergeCell ref="AY97:AZ97"/>
    <mergeCell ref="BA97:BB97"/>
    <mergeCell ref="BC97:BD97"/>
    <mergeCell ref="BE97:BF97"/>
    <mergeCell ref="BG97:BH97"/>
    <mergeCell ref="BI97:BJ97"/>
    <mergeCell ref="AM97:AN97"/>
    <mergeCell ref="AO97:AP97"/>
    <mergeCell ref="AQ97:AR97"/>
    <mergeCell ref="AS97:AT97"/>
    <mergeCell ref="BE105:BF105"/>
    <mergeCell ref="BG105:BH105"/>
    <mergeCell ref="BI105:BJ105"/>
    <mergeCell ref="BK105:BL105"/>
    <mergeCell ref="C113:D113"/>
    <mergeCell ref="E113:F113"/>
    <mergeCell ref="G113:H113"/>
    <mergeCell ref="I113:J113"/>
    <mergeCell ref="K113:L113"/>
    <mergeCell ref="M113:N113"/>
    <mergeCell ref="AS105:AT105"/>
    <mergeCell ref="AU105:AV105"/>
    <mergeCell ref="AW105:AX105"/>
    <mergeCell ref="AY105:AZ105"/>
    <mergeCell ref="BA105:BB105"/>
    <mergeCell ref="BC105:BD105"/>
    <mergeCell ref="AG105:AH105"/>
    <mergeCell ref="AI105:AJ105"/>
    <mergeCell ref="AK105:AL105"/>
    <mergeCell ref="AM105:AN105"/>
    <mergeCell ref="AO105:AP105"/>
    <mergeCell ref="AQ105:AR105"/>
    <mergeCell ref="U105:V105"/>
    <mergeCell ref="W105:X105"/>
    <mergeCell ref="AU113:AV113"/>
    <mergeCell ref="AW113:AX113"/>
    <mergeCell ref="AA113:AB113"/>
    <mergeCell ref="AC113:AD113"/>
    <mergeCell ref="AE113:AF113"/>
    <mergeCell ref="AG113:AH113"/>
    <mergeCell ref="AI113:AJ113"/>
    <mergeCell ref="AK113:AL113"/>
    <mergeCell ref="O113:P113"/>
    <mergeCell ref="Q113:R113"/>
    <mergeCell ref="S113:T113"/>
    <mergeCell ref="U113:V113"/>
    <mergeCell ref="W113:X113"/>
    <mergeCell ref="Y113:Z113"/>
    <mergeCell ref="Y121:Z121"/>
    <mergeCell ref="AA121:AB121"/>
    <mergeCell ref="AC121:AD121"/>
    <mergeCell ref="AE121:AF121"/>
    <mergeCell ref="BK113:BL113"/>
    <mergeCell ref="C121:D121"/>
    <mergeCell ref="E121:F121"/>
    <mergeCell ref="G121:H121"/>
    <mergeCell ref="I121:J121"/>
    <mergeCell ref="K121:L121"/>
    <mergeCell ref="M121:N121"/>
    <mergeCell ref="O121:P121"/>
    <mergeCell ref="Q121:R121"/>
    <mergeCell ref="S121:T121"/>
    <mergeCell ref="AY113:AZ113"/>
    <mergeCell ref="BA113:BB113"/>
    <mergeCell ref="BC113:BD113"/>
    <mergeCell ref="BE113:BF113"/>
    <mergeCell ref="BG113:BH113"/>
    <mergeCell ref="BI113:BJ113"/>
    <mergeCell ref="AM113:AN113"/>
    <mergeCell ref="AO113:AP113"/>
    <mergeCell ref="AQ113:AR113"/>
    <mergeCell ref="AS113:AT113"/>
    <mergeCell ref="BE121:BF121"/>
    <mergeCell ref="BG121:BH121"/>
    <mergeCell ref="BI121:BJ121"/>
    <mergeCell ref="BK121:BL121"/>
    <mergeCell ref="C129:D129"/>
    <mergeCell ref="E129:F129"/>
    <mergeCell ref="G129:H129"/>
    <mergeCell ref="I129:J129"/>
    <mergeCell ref="K129:L129"/>
    <mergeCell ref="M129:N129"/>
    <mergeCell ref="AS121:AT121"/>
    <mergeCell ref="AU121:AV121"/>
    <mergeCell ref="AW121:AX121"/>
    <mergeCell ref="AY121:AZ121"/>
    <mergeCell ref="BA121:BB121"/>
    <mergeCell ref="BC121:BD121"/>
    <mergeCell ref="AG121:AH121"/>
    <mergeCell ref="AI121:AJ121"/>
    <mergeCell ref="AK121:AL121"/>
    <mergeCell ref="AM121:AN121"/>
    <mergeCell ref="AO121:AP121"/>
    <mergeCell ref="AQ121:AR121"/>
    <mergeCell ref="U121:V121"/>
    <mergeCell ref="W121:X121"/>
    <mergeCell ref="AU129:AV129"/>
    <mergeCell ref="AW129:AX129"/>
    <mergeCell ref="AA129:AB129"/>
    <mergeCell ref="AC129:AD129"/>
    <mergeCell ref="AE129:AF129"/>
    <mergeCell ref="AG129:AH129"/>
    <mergeCell ref="AI129:AJ129"/>
    <mergeCell ref="AK129:AL129"/>
    <mergeCell ref="O129:P129"/>
    <mergeCell ref="Q129:R129"/>
    <mergeCell ref="S129:T129"/>
    <mergeCell ref="U129:V129"/>
    <mergeCell ref="W129:X129"/>
    <mergeCell ref="Y129:Z129"/>
    <mergeCell ref="Y137:Z137"/>
    <mergeCell ref="AA137:AB137"/>
    <mergeCell ref="AC137:AD137"/>
    <mergeCell ref="AE137:AF137"/>
    <mergeCell ref="BK129:BL129"/>
    <mergeCell ref="C137:D137"/>
    <mergeCell ref="E137:F137"/>
    <mergeCell ref="G137:H137"/>
    <mergeCell ref="I137:J137"/>
    <mergeCell ref="K137:L137"/>
    <mergeCell ref="M137:N137"/>
    <mergeCell ref="O137:P137"/>
    <mergeCell ref="Q137:R137"/>
    <mergeCell ref="S137:T137"/>
    <mergeCell ref="AY129:AZ129"/>
    <mergeCell ref="BA129:BB129"/>
    <mergeCell ref="BC129:BD129"/>
    <mergeCell ref="BE129:BF129"/>
    <mergeCell ref="BG129:BH129"/>
    <mergeCell ref="BI129:BJ129"/>
    <mergeCell ref="AM129:AN129"/>
    <mergeCell ref="AO129:AP129"/>
    <mergeCell ref="AQ129:AR129"/>
    <mergeCell ref="AS129:AT129"/>
    <mergeCell ref="BE137:BF137"/>
    <mergeCell ref="BG137:BH137"/>
    <mergeCell ref="BI137:BJ137"/>
    <mergeCell ref="BK137:BL137"/>
    <mergeCell ref="C145:D145"/>
    <mergeCell ref="E145:F145"/>
    <mergeCell ref="G145:H145"/>
    <mergeCell ref="I145:J145"/>
    <mergeCell ref="K145:L145"/>
    <mergeCell ref="M145:N145"/>
    <mergeCell ref="AS137:AT137"/>
    <mergeCell ref="AU137:AV137"/>
    <mergeCell ref="AW137:AX137"/>
    <mergeCell ref="AY137:AZ137"/>
    <mergeCell ref="BA137:BB137"/>
    <mergeCell ref="BC137:BD137"/>
    <mergeCell ref="AG137:AH137"/>
    <mergeCell ref="AI137:AJ137"/>
    <mergeCell ref="AK137:AL137"/>
    <mergeCell ref="AM137:AN137"/>
    <mergeCell ref="AO137:AP137"/>
    <mergeCell ref="AQ137:AR137"/>
    <mergeCell ref="U137:V137"/>
    <mergeCell ref="W137:X137"/>
    <mergeCell ref="AU145:AV145"/>
    <mergeCell ref="AW145:AX145"/>
    <mergeCell ref="AA145:AB145"/>
    <mergeCell ref="AC145:AD145"/>
    <mergeCell ref="AE145:AF145"/>
    <mergeCell ref="AG145:AH145"/>
    <mergeCell ref="AI145:AJ145"/>
    <mergeCell ref="AK145:AL145"/>
    <mergeCell ref="O145:P145"/>
    <mergeCell ref="Q145:R145"/>
    <mergeCell ref="S145:T145"/>
    <mergeCell ref="U145:V145"/>
    <mergeCell ref="W145:X145"/>
    <mergeCell ref="Y145:Z145"/>
    <mergeCell ref="Y153:Z153"/>
    <mergeCell ref="AA153:AB153"/>
    <mergeCell ref="AC153:AD153"/>
    <mergeCell ref="AE153:AF153"/>
    <mergeCell ref="BK145:BL145"/>
    <mergeCell ref="C153:D153"/>
    <mergeCell ref="E153:F153"/>
    <mergeCell ref="G153:H153"/>
    <mergeCell ref="I153:J153"/>
    <mergeCell ref="K153:L153"/>
    <mergeCell ref="M153:N153"/>
    <mergeCell ref="O153:P153"/>
    <mergeCell ref="Q153:R153"/>
    <mergeCell ref="S153:T153"/>
    <mergeCell ref="AY145:AZ145"/>
    <mergeCell ref="BA145:BB145"/>
    <mergeCell ref="BC145:BD145"/>
    <mergeCell ref="BE145:BF145"/>
    <mergeCell ref="BG145:BH145"/>
    <mergeCell ref="BI145:BJ145"/>
    <mergeCell ref="AM145:AN145"/>
    <mergeCell ref="AO145:AP145"/>
    <mergeCell ref="AQ145:AR145"/>
    <mergeCell ref="AS145:AT145"/>
    <mergeCell ref="BE153:BF153"/>
    <mergeCell ref="BG153:BH153"/>
    <mergeCell ref="BI153:BJ153"/>
    <mergeCell ref="BK153:BL153"/>
    <mergeCell ref="C161:D161"/>
    <mergeCell ref="E161:F161"/>
    <mergeCell ref="G161:H161"/>
    <mergeCell ref="I161:J161"/>
    <mergeCell ref="K161:L161"/>
    <mergeCell ref="M161:N161"/>
    <mergeCell ref="AS153:AT153"/>
    <mergeCell ref="AU153:AV153"/>
    <mergeCell ref="AW153:AX153"/>
    <mergeCell ref="AY153:AZ153"/>
    <mergeCell ref="BA153:BB153"/>
    <mergeCell ref="BC153:BD153"/>
    <mergeCell ref="AG153:AH153"/>
    <mergeCell ref="AI153:AJ153"/>
    <mergeCell ref="AK153:AL153"/>
    <mergeCell ref="AM153:AN153"/>
    <mergeCell ref="AO153:AP153"/>
    <mergeCell ref="AQ153:AR153"/>
    <mergeCell ref="U153:V153"/>
    <mergeCell ref="W153:X153"/>
    <mergeCell ref="AU161:AV161"/>
    <mergeCell ref="AW161:AX161"/>
    <mergeCell ref="AA161:AB161"/>
    <mergeCell ref="AC161:AD161"/>
    <mergeCell ref="AE161:AF161"/>
    <mergeCell ref="AG161:AH161"/>
    <mergeCell ref="AI161:AJ161"/>
    <mergeCell ref="AK161:AL161"/>
    <mergeCell ref="O161:P161"/>
    <mergeCell ref="Q161:R161"/>
    <mergeCell ref="S161:T161"/>
    <mergeCell ref="U161:V161"/>
    <mergeCell ref="W161:X161"/>
    <mergeCell ref="Y161:Z161"/>
    <mergeCell ref="Y169:Z169"/>
    <mergeCell ref="AA169:AB169"/>
    <mergeCell ref="AC169:AD169"/>
    <mergeCell ref="AE169:AF169"/>
    <mergeCell ref="BK161:BL161"/>
    <mergeCell ref="C169:D169"/>
    <mergeCell ref="E169:F169"/>
    <mergeCell ref="G169:H169"/>
    <mergeCell ref="I169:J169"/>
    <mergeCell ref="K169:L169"/>
    <mergeCell ref="M169:N169"/>
    <mergeCell ref="O169:P169"/>
    <mergeCell ref="Q169:R169"/>
    <mergeCell ref="S169:T169"/>
    <mergeCell ref="AY161:AZ161"/>
    <mergeCell ref="BA161:BB161"/>
    <mergeCell ref="BC161:BD161"/>
    <mergeCell ref="BE161:BF161"/>
    <mergeCell ref="BG161:BH161"/>
    <mergeCell ref="BI161:BJ161"/>
    <mergeCell ref="AM161:AN161"/>
    <mergeCell ref="AO161:AP161"/>
    <mergeCell ref="AQ161:AR161"/>
    <mergeCell ref="AS161:AT161"/>
    <mergeCell ref="BE169:BF169"/>
    <mergeCell ref="BG169:BH169"/>
    <mergeCell ref="BI169:BJ169"/>
    <mergeCell ref="BK169:BL169"/>
    <mergeCell ref="C185:D185"/>
    <mergeCell ref="E185:F185"/>
    <mergeCell ref="G185:H185"/>
    <mergeCell ref="I185:J185"/>
    <mergeCell ref="K185:L185"/>
    <mergeCell ref="M185:N185"/>
    <mergeCell ref="AS169:AT169"/>
    <mergeCell ref="AU169:AV169"/>
    <mergeCell ref="AW169:AX169"/>
    <mergeCell ref="AY169:AZ169"/>
    <mergeCell ref="BA169:BB169"/>
    <mergeCell ref="BC169:BD169"/>
    <mergeCell ref="AG169:AH169"/>
    <mergeCell ref="AI169:AJ169"/>
    <mergeCell ref="AK169:AL169"/>
    <mergeCell ref="AM169:AN169"/>
    <mergeCell ref="AO169:AP169"/>
    <mergeCell ref="AQ169:AR169"/>
    <mergeCell ref="U169:V169"/>
    <mergeCell ref="W169:X169"/>
    <mergeCell ref="AA185:AB185"/>
    <mergeCell ref="AC185:AD185"/>
    <mergeCell ref="AE185:AF185"/>
    <mergeCell ref="AG185:AH185"/>
    <mergeCell ref="AI185:AJ185"/>
    <mergeCell ref="AK185:AL185"/>
    <mergeCell ref="O185:P185"/>
    <mergeCell ref="Q185:R185"/>
    <mergeCell ref="S185:T185"/>
    <mergeCell ref="U185:V185"/>
    <mergeCell ref="W185:X185"/>
    <mergeCell ref="Y185:Z185"/>
    <mergeCell ref="BK185:BL185"/>
    <mergeCell ref="AY185:AZ185"/>
    <mergeCell ref="BA185:BB185"/>
    <mergeCell ref="BC185:BD185"/>
    <mergeCell ref="BE185:BF185"/>
    <mergeCell ref="BG185:BH185"/>
    <mergeCell ref="BI185:BJ185"/>
    <mergeCell ref="AM185:AN185"/>
    <mergeCell ref="AO185:AP185"/>
    <mergeCell ref="AQ185:AR185"/>
    <mergeCell ref="AS185:AT185"/>
    <mergeCell ref="AU185:AV185"/>
    <mergeCell ref="AW185:AX185"/>
  </mergeCells>
  <dataValidations count="2">
    <dataValidation type="decimal" allowBlank="1" showErrorMessage="1" errorTitle="Numeric entry only" error="Only numbers can be entered in this cell. Permitted range is between -99999 and 99999." sqref="C6:BL7" xr:uid="{ABD1A22D-1404-49DD-B8EB-7979A76AFA2E}">
      <formula1>-99999</formula1>
      <formula2>99999</formula2>
    </dataValidation>
    <dataValidation type="decimal" operator="greaterThanOrEqual" allowBlank="1" showErrorMessage="1" errorTitle="Numeric entry only" error="Only numbers greater than or equal to zero can be entered." sqref="C170:BL174 C11:BL14 C18:BL22 C26:BL30 C34:BL38 C42:BL46 C50:BL54 C58:BL62 C66:BL70 C74:BL78 C82:BL86 C90:BL94 C98:BL102 C106:BL110 C114:BL118 C122:BL126 C130:BL134 C138:BL142 C146:BL150 C154:BL158 C162:BL166" xr:uid="{916CA8FA-89FE-4E81-B8D2-94D6B673A71E}">
      <formula1>0</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41FC-FCAD-4C13-BFD7-9418010D2BCF}">
  <sheetPr>
    <tabColor theme="9" tint="0.79998168889431442"/>
  </sheetPr>
  <dimension ref="A1:BN153"/>
  <sheetViews>
    <sheetView showGridLines="0" tabSelected="1" topLeftCell="B2" workbookViewId="0">
      <pane xSplit="1" ySplit="3" topLeftCell="C48" activePane="bottomRight" state="frozen"/>
      <selection pane="topRight" activeCell="C2" sqref="C2"/>
      <selection pane="bottomLeft" activeCell="B5" sqref="B5"/>
      <selection pane="bottomRight" activeCell="B35" sqref="B35"/>
    </sheetView>
  </sheetViews>
  <sheetFormatPr baseColWidth="10" defaultColWidth="8.6640625" defaultRowHeight="14" x14ac:dyDescent="0.2"/>
  <cols>
    <col min="1" max="1" width="4.6640625" style="201" hidden="1" customWidth="1"/>
    <col min="2" max="2" width="29.6640625" style="160" customWidth="1"/>
    <col min="3" max="3" width="4.6640625" style="160" customWidth="1"/>
    <col min="4" max="4" width="9.1640625" style="160" customWidth="1"/>
    <col min="5" max="5" width="4.6640625" style="160" customWidth="1"/>
    <col min="6" max="6" width="9.1640625" style="160" customWidth="1"/>
    <col min="7" max="7" width="4.6640625" style="160" customWidth="1"/>
    <col min="8" max="8" width="9.1640625" style="160" customWidth="1"/>
    <col min="9" max="9" width="4.6640625" style="160" customWidth="1"/>
    <col min="10" max="10" width="9.1640625" style="160" customWidth="1"/>
    <col min="11" max="11" width="4.6640625" style="160" customWidth="1"/>
    <col min="12" max="12" width="9.1640625" style="160" customWidth="1"/>
    <col min="13" max="13" width="4.6640625" style="160" customWidth="1"/>
    <col min="14" max="14" width="9.1640625" style="160" customWidth="1"/>
    <col min="15" max="15" width="4.6640625" style="160" customWidth="1"/>
    <col min="16" max="16" width="9.1640625" style="160" customWidth="1"/>
    <col min="17" max="17" width="4.6640625" style="160" customWidth="1"/>
    <col min="18" max="18" width="9.1640625" style="160" customWidth="1"/>
    <col min="19" max="19" width="4.6640625" style="160" customWidth="1"/>
    <col min="20" max="20" width="9.1640625" style="160" customWidth="1"/>
    <col min="21" max="21" width="4.6640625" style="160" customWidth="1"/>
    <col min="22" max="22" width="9.1640625" style="160" customWidth="1"/>
    <col min="23" max="23" width="4.6640625" style="160" customWidth="1"/>
    <col min="24" max="24" width="9.1640625" style="160" customWidth="1"/>
    <col min="25" max="25" width="4.6640625" style="160" customWidth="1"/>
    <col min="26" max="26" width="9.1640625" style="160" customWidth="1"/>
    <col min="27" max="27" width="4.6640625" style="160" customWidth="1"/>
    <col min="28" max="28" width="9.1640625" style="160" customWidth="1"/>
    <col min="29" max="29" width="4.6640625" style="160" customWidth="1"/>
    <col min="30" max="30" width="9.1640625" style="160" customWidth="1"/>
    <col min="31" max="31" width="4.6640625" style="160" customWidth="1"/>
    <col min="32" max="32" width="9.1640625" style="160" customWidth="1"/>
    <col min="33" max="33" width="4.6640625" style="160" customWidth="1"/>
    <col min="34" max="34" width="9.1640625" style="160" customWidth="1"/>
    <col min="35" max="35" width="4.6640625" style="160" customWidth="1"/>
    <col min="36" max="36" width="9.1640625" style="160" customWidth="1"/>
    <col min="37" max="37" width="4.6640625" style="160" customWidth="1"/>
    <col min="38" max="38" width="9.1640625" style="160" customWidth="1"/>
    <col min="39" max="39" width="4.6640625" style="160" customWidth="1"/>
    <col min="40" max="40" width="9.1640625" style="160" customWidth="1"/>
    <col min="41" max="41" width="4.6640625" style="160" customWidth="1"/>
    <col min="42" max="42" width="9.1640625" style="160" customWidth="1"/>
    <col min="43" max="43" width="4.6640625" style="160" customWidth="1"/>
    <col min="44" max="44" width="9.1640625" style="160" customWidth="1"/>
    <col min="45" max="45" width="4.6640625" style="160" customWidth="1"/>
    <col min="46" max="46" width="9.1640625" style="160" customWidth="1"/>
    <col min="47" max="47" width="4.6640625" style="160" customWidth="1"/>
    <col min="48" max="48" width="9.1640625" style="160" customWidth="1"/>
    <col min="49" max="49" width="4.6640625" style="160" customWidth="1"/>
    <col min="50" max="50" width="9.1640625" style="160" customWidth="1"/>
    <col min="51" max="51" width="4.6640625" style="160" customWidth="1"/>
    <col min="52" max="52" width="9.1640625" style="160" customWidth="1"/>
    <col min="53" max="53" width="4.6640625" style="160" customWidth="1"/>
    <col min="54" max="54" width="9.1640625" style="160" customWidth="1"/>
    <col min="55" max="55" width="4.6640625" style="160" customWidth="1"/>
    <col min="56" max="56" width="9.1640625" style="160" customWidth="1"/>
    <col min="57" max="57" width="4.6640625" style="160" customWidth="1"/>
    <col min="58" max="58" width="9.1640625" style="160" customWidth="1"/>
    <col min="59" max="59" width="4.6640625" style="160" customWidth="1"/>
    <col min="60" max="60" width="9.1640625" style="160" customWidth="1"/>
    <col min="61" max="61" width="4.6640625" style="160" customWidth="1"/>
    <col min="62" max="62" width="9.1640625" style="160" customWidth="1"/>
    <col min="63" max="63" width="4.6640625" style="160" customWidth="1"/>
    <col min="64" max="64" width="9.1640625" style="160" customWidth="1"/>
    <col min="65" max="65" width="4.6640625" style="160" customWidth="1"/>
    <col min="66" max="66" width="9.1640625" style="160" customWidth="1"/>
    <col min="67" max="16384" width="8.6640625" style="160"/>
  </cols>
  <sheetData>
    <row r="1" spans="1:66" ht="15" hidden="1" thickBot="1" x14ac:dyDescent="0.25">
      <c r="A1" s="155">
        <f>ROW()</f>
        <v>1</v>
      </c>
      <c r="B1" s="156" t="s">
        <v>218</v>
      </c>
      <c r="C1" s="157">
        <v>1</v>
      </c>
      <c r="D1" s="158">
        <v>2</v>
      </c>
      <c r="E1" s="159">
        <v>3</v>
      </c>
      <c r="F1" s="159">
        <v>4</v>
      </c>
      <c r="G1" s="159">
        <v>5</v>
      </c>
      <c r="H1" s="159">
        <v>6</v>
      </c>
      <c r="I1" s="159">
        <v>7</v>
      </c>
      <c r="J1" s="159">
        <v>8</v>
      </c>
      <c r="K1" s="159">
        <v>9</v>
      </c>
      <c r="L1" s="159">
        <v>10</v>
      </c>
      <c r="M1" s="159">
        <v>11</v>
      </c>
      <c r="N1" s="159">
        <v>12</v>
      </c>
      <c r="O1" s="159">
        <v>13</v>
      </c>
      <c r="P1" s="159">
        <v>14</v>
      </c>
      <c r="Q1" s="159">
        <v>15</v>
      </c>
      <c r="R1" s="159">
        <v>16</v>
      </c>
      <c r="S1" s="159">
        <v>17</v>
      </c>
      <c r="T1" s="159">
        <v>18</v>
      </c>
      <c r="U1" s="159">
        <v>19</v>
      </c>
      <c r="V1" s="159">
        <v>20</v>
      </c>
      <c r="W1" s="159">
        <v>21</v>
      </c>
      <c r="X1" s="159">
        <v>22</v>
      </c>
      <c r="Y1" s="159">
        <v>23</v>
      </c>
      <c r="Z1" s="159">
        <v>24</v>
      </c>
      <c r="AA1" s="159">
        <v>25</v>
      </c>
      <c r="AB1" s="159">
        <v>26</v>
      </c>
      <c r="AC1" s="159">
        <v>27</v>
      </c>
      <c r="AD1" s="159">
        <v>28</v>
      </c>
      <c r="AE1" s="159">
        <v>29</v>
      </c>
      <c r="AF1" s="159">
        <v>30</v>
      </c>
      <c r="AG1" s="159">
        <v>31</v>
      </c>
      <c r="AH1" s="159">
        <v>32</v>
      </c>
      <c r="AI1" s="159">
        <v>33</v>
      </c>
      <c r="AJ1" s="159">
        <v>34</v>
      </c>
      <c r="AK1" s="159">
        <v>35</v>
      </c>
      <c r="AL1" s="159">
        <v>36</v>
      </c>
      <c r="AM1" s="159">
        <v>37</v>
      </c>
      <c r="AN1" s="159">
        <v>38</v>
      </c>
      <c r="AO1" s="159">
        <v>39</v>
      </c>
      <c r="AP1" s="159">
        <v>40</v>
      </c>
      <c r="AQ1" s="159">
        <v>41</v>
      </c>
      <c r="AR1" s="159">
        <v>42</v>
      </c>
      <c r="AS1" s="159">
        <v>43</v>
      </c>
      <c r="AT1" s="159">
        <v>44</v>
      </c>
      <c r="AU1" s="159">
        <v>45</v>
      </c>
      <c r="AV1" s="159">
        <v>46</v>
      </c>
      <c r="AW1" s="159">
        <v>47</v>
      </c>
      <c r="AX1" s="159">
        <v>48</v>
      </c>
      <c r="AY1" s="159">
        <v>49</v>
      </c>
      <c r="AZ1" s="159">
        <v>50</v>
      </c>
      <c r="BA1" s="159">
        <v>51</v>
      </c>
      <c r="BB1" s="159">
        <v>52</v>
      </c>
      <c r="BC1" s="159">
        <v>53</v>
      </c>
      <c r="BD1" s="159">
        <v>54</v>
      </c>
      <c r="BE1" s="159">
        <v>55</v>
      </c>
      <c r="BF1" s="159">
        <v>56</v>
      </c>
      <c r="BG1" s="159">
        <v>57</v>
      </c>
      <c r="BH1" s="159">
        <v>58</v>
      </c>
      <c r="BI1" s="159">
        <v>59</v>
      </c>
      <c r="BJ1" s="159">
        <v>60</v>
      </c>
      <c r="BK1" s="159">
        <v>61</v>
      </c>
      <c r="BL1" s="159">
        <v>62</v>
      </c>
      <c r="BM1" s="159">
        <v>61</v>
      </c>
      <c r="BN1" s="159">
        <v>62</v>
      </c>
    </row>
    <row r="2" spans="1:66" ht="15" thickBot="1" x14ac:dyDescent="0.25">
      <c r="A2" s="155">
        <f>ROW()</f>
        <v>2</v>
      </c>
      <c r="B2" s="161" t="s">
        <v>219</v>
      </c>
      <c r="C2" s="162">
        <v>1</v>
      </c>
      <c r="D2" s="163"/>
      <c r="E2" s="164">
        <f>C2+1</f>
        <v>2</v>
      </c>
      <c r="F2" s="163"/>
      <c r="G2" s="164">
        <f>E2+1</f>
        <v>3</v>
      </c>
      <c r="H2" s="163"/>
      <c r="I2" s="164">
        <f>G2+1</f>
        <v>4</v>
      </c>
      <c r="J2" s="163"/>
      <c r="K2" s="164">
        <f>I2+1</f>
        <v>5</v>
      </c>
      <c r="L2" s="163"/>
      <c r="M2" s="164">
        <f>K2+1</f>
        <v>6</v>
      </c>
      <c r="N2" s="163"/>
      <c r="O2" s="164">
        <f>M2+1</f>
        <v>7</v>
      </c>
      <c r="P2" s="163"/>
      <c r="Q2" s="164">
        <f>O2+1</f>
        <v>8</v>
      </c>
      <c r="R2" s="163"/>
      <c r="S2" s="164">
        <f>Q2+1</f>
        <v>9</v>
      </c>
      <c r="T2" s="163"/>
      <c r="U2" s="164">
        <f>S2+1</f>
        <v>10</v>
      </c>
      <c r="V2" s="163"/>
      <c r="W2" s="164">
        <f>U2+1</f>
        <v>11</v>
      </c>
      <c r="X2" s="163"/>
      <c r="Y2" s="164">
        <f>W2+1</f>
        <v>12</v>
      </c>
      <c r="Z2" s="163"/>
      <c r="AA2" s="164">
        <f>Y2+1</f>
        <v>13</v>
      </c>
      <c r="AB2" s="163"/>
      <c r="AC2" s="164">
        <f>AA2+1</f>
        <v>14</v>
      </c>
      <c r="AD2" s="163"/>
      <c r="AE2" s="164">
        <f>AC2+1</f>
        <v>15</v>
      </c>
      <c r="AF2" s="163"/>
      <c r="AG2" s="164">
        <v>16</v>
      </c>
      <c r="AH2" s="163"/>
      <c r="AI2" s="164">
        <f>AG2+1</f>
        <v>17</v>
      </c>
      <c r="AJ2" s="163"/>
      <c r="AK2" s="164">
        <f>AI2+1</f>
        <v>18</v>
      </c>
      <c r="AL2" s="163"/>
      <c r="AM2" s="164">
        <f>AK2+1</f>
        <v>19</v>
      </c>
      <c r="AN2" s="163"/>
      <c r="AO2" s="164">
        <f>AM2+1</f>
        <v>20</v>
      </c>
      <c r="AP2" s="163"/>
      <c r="AQ2" s="164">
        <f>AO2+1</f>
        <v>21</v>
      </c>
      <c r="AR2" s="163"/>
      <c r="AS2" s="164">
        <f>AQ2+1</f>
        <v>22</v>
      </c>
      <c r="AT2" s="163"/>
      <c r="AU2" s="164">
        <f>AS2+1</f>
        <v>23</v>
      </c>
      <c r="AV2" s="163"/>
      <c r="AW2" s="164">
        <f>AU2+1</f>
        <v>24</v>
      </c>
      <c r="AX2" s="163"/>
      <c r="AY2" s="164">
        <f>AW2+1</f>
        <v>25</v>
      </c>
      <c r="AZ2" s="163"/>
      <c r="BA2" s="164">
        <f>AY2+1</f>
        <v>26</v>
      </c>
      <c r="BB2" s="163"/>
      <c r="BC2" s="164">
        <f>BA2+1</f>
        <v>27</v>
      </c>
      <c r="BD2" s="163"/>
      <c r="BE2" s="164">
        <f>BC2+1</f>
        <v>28</v>
      </c>
      <c r="BF2" s="163"/>
      <c r="BG2" s="164">
        <f>BE2+1</f>
        <v>29</v>
      </c>
      <c r="BH2" s="163"/>
      <c r="BI2" s="162">
        <f>BG2+1</f>
        <v>30</v>
      </c>
      <c r="BJ2" s="165"/>
      <c r="BK2" s="164">
        <f>BI2+1</f>
        <v>31</v>
      </c>
      <c r="BL2" s="163"/>
      <c r="BM2" s="202" t="s">
        <v>505</v>
      </c>
      <c r="BN2" s="203"/>
    </row>
    <row r="3" spans="1:66" ht="15" thickBot="1" x14ac:dyDescent="0.25">
      <c r="A3" s="155">
        <f>ROW()</f>
        <v>3</v>
      </c>
      <c r="B3" s="166"/>
      <c r="C3" s="167">
        <f>IF(DAY(DATE('Report Set-up'!$B$12,'Report Set-up'!$B$11+1,1)-1)&gt;=C$2,WEEKDAY(DATE('Report Set-up'!$B$12,'Report Set-up'!$B$11,C$2)),"---")</f>
        <v>1</v>
      </c>
      <c r="D3" s="163"/>
      <c r="E3" s="167">
        <f>IF(DAY(DATE('Report Set-up'!$B$12,'Report Set-up'!$B$11+1,1)-1)&gt;=E$2,WEEKDAY(DATE('Report Set-up'!$B$12,'Report Set-up'!$B$11,E$2)),"---")</f>
        <v>2</v>
      </c>
      <c r="F3" s="163"/>
      <c r="G3" s="167">
        <f>IF(DAY(DATE('Report Set-up'!$B$12,'Report Set-up'!$B$11+1,1)-1)&gt;=G$2,WEEKDAY(DATE('Report Set-up'!$B$12,'Report Set-up'!$B$11,G$2)),"---")</f>
        <v>3</v>
      </c>
      <c r="H3" s="163"/>
      <c r="I3" s="167">
        <f>IF(DAY(DATE('Report Set-up'!$B$12,'Report Set-up'!$B$11+1,1)-1)&gt;=I$2,WEEKDAY(DATE('Report Set-up'!$B$12,'Report Set-up'!$B$11,I$2)),"---")</f>
        <v>4</v>
      </c>
      <c r="J3" s="163"/>
      <c r="K3" s="167">
        <f>IF(DAY(DATE('Report Set-up'!$B$12,'Report Set-up'!$B$11+1,1)-1)&gt;=K$2,WEEKDAY(DATE('Report Set-up'!$B$12,'Report Set-up'!$B$11,K$2)),"---")</f>
        <v>5</v>
      </c>
      <c r="L3" s="163"/>
      <c r="M3" s="167">
        <f>IF(DAY(DATE('Report Set-up'!$B$12,'Report Set-up'!$B$11+1,1)-1)&gt;=M$2,WEEKDAY(DATE('Report Set-up'!$B$12,'Report Set-up'!$B$11,M$2)),"---")</f>
        <v>6</v>
      </c>
      <c r="N3" s="163"/>
      <c r="O3" s="167">
        <f>IF(DAY(DATE('Report Set-up'!$B$12,'Report Set-up'!$B$11+1,1)-1)&gt;=O$2,WEEKDAY(DATE('Report Set-up'!$B$12,'Report Set-up'!$B$11,O$2)),"---")</f>
        <v>7</v>
      </c>
      <c r="P3" s="163"/>
      <c r="Q3" s="167">
        <f>IF(DAY(DATE('Report Set-up'!$B$12,'Report Set-up'!$B$11+1,1)-1)&gt;=Q$2,WEEKDAY(DATE('Report Set-up'!$B$12,'Report Set-up'!$B$11,Q$2)),"---")</f>
        <v>1</v>
      </c>
      <c r="R3" s="163"/>
      <c r="S3" s="167">
        <f>IF(DAY(DATE('Report Set-up'!$B$12,'Report Set-up'!$B$11+1,1)-1)&gt;=S$2,WEEKDAY(DATE('Report Set-up'!$B$12,'Report Set-up'!$B$11,S$2)),"---")</f>
        <v>2</v>
      </c>
      <c r="T3" s="163"/>
      <c r="U3" s="167">
        <f>IF(DAY(DATE('Report Set-up'!$B$12,'Report Set-up'!$B$11+1,1)-1)&gt;=U$2,WEEKDAY(DATE('Report Set-up'!$B$12,'Report Set-up'!$B$11,U$2)),"---")</f>
        <v>3</v>
      </c>
      <c r="V3" s="163"/>
      <c r="W3" s="167">
        <f>IF(DAY(DATE('Report Set-up'!$B$12,'Report Set-up'!$B$11+1,1)-1)&gt;=W$2,WEEKDAY(DATE('Report Set-up'!$B$12,'Report Set-up'!$B$11,W$2)),"---")</f>
        <v>4</v>
      </c>
      <c r="X3" s="163"/>
      <c r="Y3" s="167">
        <f>IF(DAY(DATE('Report Set-up'!$B$12,'Report Set-up'!$B$11+1,1)-1)&gt;=Y$2,WEEKDAY(DATE('Report Set-up'!$B$12,'Report Set-up'!$B$11,Y$2)),"---")</f>
        <v>5</v>
      </c>
      <c r="Z3" s="163"/>
      <c r="AA3" s="167">
        <f>IF(DAY(DATE('Report Set-up'!$B$12,'Report Set-up'!$B$11+1,1)-1)&gt;=AA$2,WEEKDAY(DATE('Report Set-up'!$B$12,'Report Set-up'!$B$11,AA$2)),"---")</f>
        <v>6</v>
      </c>
      <c r="AB3" s="163"/>
      <c r="AC3" s="167">
        <f>IF(DAY(DATE('Report Set-up'!$B$12,'Report Set-up'!$B$11+1,1)-1)&gt;=AC$2,WEEKDAY(DATE('Report Set-up'!$B$12,'Report Set-up'!$B$11,AC$2)),"---")</f>
        <v>7</v>
      </c>
      <c r="AD3" s="163"/>
      <c r="AE3" s="167">
        <f>IF(DAY(DATE('Report Set-up'!$B$12,'Report Set-up'!$B$11+1,1)-1)&gt;=AE$2,WEEKDAY(DATE('Report Set-up'!$B$12,'Report Set-up'!$B$11,AE$2)),"---")</f>
        <v>1</v>
      </c>
      <c r="AF3" s="163"/>
      <c r="AG3" s="167">
        <f>IF(DAY(DATE('Report Set-up'!$B$12,'Report Set-up'!$B$11+1,1)-1)&gt;=AG$2,WEEKDAY(DATE('Report Set-up'!$B$12,'Report Set-up'!$B$11,AG$2)),"---")</f>
        <v>2</v>
      </c>
      <c r="AH3" s="163"/>
      <c r="AI3" s="167">
        <f>IF(DAY(DATE('Report Set-up'!$B$12,'Report Set-up'!$B$11+1,1)-1)&gt;=AI$2,WEEKDAY(DATE('Report Set-up'!$B$12,'Report Set-up'!$B$11,AI$2)),"---")</f>
        <v>3</v>
      </c>
      <c r="AJ3" s="163"/>
      <c r="AK3" s="167">
        <f>IF(DAY(DATE('Report Set-up'!$B$12,'Report Set-up'!$B$11+1,1)-1)&gt;=AK$2,WEEKDAY(DATE('Report Set-up'!$B$12,'Report Set-up'!$B$11,AK$2)),"---")</f>
        <v>4</v>
      </c>
      <c r="AL3" s="163"/>
      <c r="AM3" s="167">
        <f>IF(DAY(DATE('Report Set-up'!$B$12,'Report Set-up'!$B$11+1,1)-1)&gt;=AM$2,WEEKDAY(DATE('Report Set-up'!$B$12,'Report Set-up'!$B$11,AM$2)),"---")</f>
        <v>5</v>
      </c>
      <c r="AN3" s="163"/>
      <c r="AO3" s="167">
        <f>IF(DAY(DATE('Report Set-up'!$B$12,'Report Set-up'!$B$11+1,1)-1)&gt;=AO$2,WEEKDAY(DATE('Report Set-up'!$B$12,'Report Set-up'!$B$11,AO$2)),"---")</f>
        <v>6</v>
      </c>
      <c r="AP3" s="163"/>
      <c r="AQ3" s="167">
        <f>IF(DAY(DATE('Report Set-up'!$B$12,'Report Set-up'!$B$11+1,1)-1)&gt;=AQ$2,WEEKDAY(DATE('Report Set-up'!$B$12,'Report Set-up'!$B$11,AQ$2)),"---")</f>
        <v>7</v>
      </c>
      <c r="AR3" s="163"/>
      <c r="AS3" s="167">
        <f>IF(DAY(DATE('Report Set-up'!$B$12,'Report Set-up'!$B$11+1,1)-1)&gt;=AS$2,WEEKDAY(DATE('Report Set-up'!$B$12,'Report Set-up'!$B$11,AS$2)),"---")</f>
        <v>1</v>
      </c>
      <c r="AT3" s="163"/>
      <c r="AU3" s="167">
        <f>IF(DAY(DATE('Report Set-up'!$B$12,'Report Set-up'!$B$11+1,1)-1)&gt;=AU$2,WEEKDAY(DATE('Report Set-up'!$B$12,'Report Set-up'!$B$11,AU$2)),"---")</f>
        <v>2</v>
      </c>
      <c r="AV3" s="163"/>
      <c r="AW3" s="167">
        <f>IF(DAY(DATE('Report Set-up'!$B$12,'Report Set-up'!$B$11+1,1)-1)&gt;=AW$2,WEEKDAY(DATE('Report Set-up'!$B$12,'Report Set-up'!$B$11,AW$2)),"---")</f>
        <v>3</v>
      </c>
      <c r="AX3" s="163"/>
      <c r="AY3" s="167">
        <f>IF(DAY(DATE('Report Set-up'!$B$12,'Report Set-up'!$B$11+1,1)-1)&gt;=AY$2,WEEKDAY(DATE('Report Set-up'!$B$12,'Report Set-up'!$B$11,AY$2)),"---")</f>
        <v>4</v>
      </c>
      <c r="AZ3" s="163"/>
      <c r="BA3" s="167">
        <f>IF(DAY(DATE('Report Set-up'!$B$12,'Report Set-up'!$B$11+1,1)-1)&gt;=BA$2,WEEKDAY(DATE('Report Set-up'!$B$12,'Report Set-up'!$B$11,BA$2)),"---")</f>
        <v>5</v>
      </c>
      <c r="BB3" s="163"/>
      <c r="BC3" s="167">
        <f>IF(DAY(DATE('Report Set-up'!$B$12,'Report Set-up'!$B$11+1,1)-1)&gt;=BC$2,WEEKDAY(DATE('Report Set-up'!$B$12,'Report Set-up'!$B$11,BC$2)),"---")</f>
        <v>6</v>
      </c>
      <c r="BD3" s="163"/>
      <c r="BE3" s="167">
        <f>IF(DAY(DATE('Report Set-up'!$B$12,'Report Set-up'!$B$11+1,1)-1)&gt;=BE$2,WEEKDAY(DATE('Report Set-up'!$B$12,'Report Set-up'!$B$11,BE$2)),"---")</f>
        <v>7</v>
      </c>
      <c r="BF3" s="163"/>
      <c r="BG3" s="167">
        <f>IF(DAY(DATE('Report Set-up'!$B$12,'Report Set-up'!$B$11+1,1)-1)&gt;=BG$2,WEEKDAY(DATE('Report Set-up'!$B$12,'Report Set-up'!$B$11,BG$2)),"---")</f>
        <v>1</v>
      </c>
      <c r="BH3" s="163"/>
      <c r="BI3" s="167">
        <f>IF(DAY(DATE('Report Set-up'!$B$12,'Report Set-up'!$B$11+1,1)-1)&gt;=BI$2,WEEKDAY(DATE('Report Set-up'!$B$12,'Report Set-up'!$B$11,BI$2)),"---")</f>
        <v>2</v>
      </c>
      <c r="BJ3" s="163"/>
      <c r="BK3" s="167" t="str">
        <f>IF(DAY(DATE('Report Set-up'!$B$12,'Report Set-up'!$B$11+1,1)-1)&gt;=BK$2,WEEKDAY(DATE('Report Set-up'!$B$12,'Report Set-up'!$B$11,BK$2)),"---")</f>
        <v>---</v>
      </c>
      <c r="BL3" s="163"/>
      <c r="BM3" s="167" t="s">
        <v>222</v>
      </c>
      <c r="BN3" s="163"/>
    </row>
    <row r="4" spans="1:66" ht="15" thickBot="1" x14ac:dyDescent="0.25">
      <c r="A4" s="155">
        <f>ROW()</f>
        <v>4</v>
      </c>
      <c r="C4" s="167" t="s">
        <v>223</v>
      </c>
      <c r="D4" s="168" t="s">
        <v>224</v>
      </c>
      <c r="E4" s="167" t="s">
        <v>223</v>
      </c>
      <c r="F4" s="168" t="s">
        <v>224</v>
      </c>
      <c r="G4" s="167" t="s">
        <v>223</v>
      </c>
      <c r="H4" s="168" t="s">
        <v>224</v>
      </c>
      <c r="I4" s="167" t="s">
        <v>223</v>
      </c>
      <c r="J4" s="168" t="s">
        <v>224</v>
      </c>
      <c r="K4" s="167" t="s">
        <v>223</v>
      </c>
      <c r="L4" s="168" t="s">
        <v>224</v>
      </c>
      <c r="M4" s="167" t="s">
        <v>223</v>
      </c>
      <c r="N4" s="168" t="s">
        <v>224</v>
      </c>
      <c r="O4" s="167" t="s">
        <v>223</v>
      </c>
      <c r="P4" s="168" t="s">
        <v>224</v>
      </c>
      <c r="Q4" s="167" t="s">
        <v>223</v>
      </c>
      <c r="R4" s="168" t="s">
        <v>224</v>
      </c>
      <c r="S4" s="167" t="s">
        <v>223</v>
      </c>
      <c r="T4" s="168" t="s">
        <v>224</v>
      </c>
      <c r="U4" s="167" t="s">
        <v>223</v>
      </c>
      <c r="V4" s="168" t="s">
        <v>224</v>
      </c>
      <c r="W4" s="167" t="s">
        <v>223</v>
      </c>
      <c r="X4" s="168" t="s">
        <v>224</v>
      </c>
      <c r="Y4" s="167" t="s">
        <v>223</v>
      </c>
      <c r="Z4" s="168" t="s">
        <v>224</v>
      </c>
      <c r="AA4" s="167" t="s">
        <v>223</v>
      </c>
      <c r="AB4" s="168" t="s">
        <v>224</v>
      </c>
      <c r="AC4" s="167" t="s">
        <v>223</v>
      </c>
      <c r="AD4" s="168" t="s">
        <v>224</v>
      </c>
      <c r="AE4" s="167" t="s">
        <v>223</v>
      </c>
      <c r="AF4" s="168" t="s">
        <v>224</v>
      </c>
      <c r="AG4" s="167" t="s">
        <v>223</v>
      </c>
      <c r="AH4" s="168" t="s">
        <v>224</v>
      </c>
      <c r="AI4" s="167" t="s">
        <v>223</v>
      </c>
      <c r="AJ4" s="168" t="s">
        <v>224</v>
      </c>
      <c r="AK4" s="167" t="s">
        <v>223</v>
      </c>
      <c r="AL4" s="168" t="s">
        <v>224</v>
      </c>
      <c r="AM4" s="167" t="s">
        <v>223</v>
      </c>
      <c r="AN4" s="168" t="s">
        <v>224</v>
      </c>
      <c r="AO4" s="167" t="s">
        <v>223</v>
      </c>
      <c r="AP4" s="168" t="s">
        <v>224</v>
      </c>
      <c r="AQ4" s="167" t="s">
        <v>223</v>
      </c>
      <c r="AR4" s="168" t="s">
        <v>224</v>
      </c>
      <c r="AS4" s="167" t="s">
        <v>223</v>
      </c>
      <c r="AT4" s="168" t="s">
        <v>224</v>
      </c>
      <c r="AU4" s="167" t="s">
        <v>223</v>
      </c>
      <c r="AV4" s="168" t="s">
        <v>224</v>
      </c>
      <c r="AW4" s="167" t="s">
        <v>223</v>
      </c>
      <c r="AX4" s="168" t="s">
        <v>224</v>
      </c>
      <c r="AY4" s="167" t="s">
        <v>223</v>
      </c>
      <c r="AZ4" s="168" t="s">
        <v>224</v>
      </c>
      <c r="BA4" s="167" t="s">
        <v>223</v>
      </c>
      <c r="BB4" s="168" t="s">
        <v>224</v>
      </c>
      <c r="BC4" s="167" t="s">
        <v>223</v>
      </c>
      <c r="BD4" s="168" t="s">
        <v>224</v>
      </c>
      <c r="BE4" s="167" t="s">
        <v>223</v>
      </c>
      <c r="BF4" s="168" t="s">
        <v>224</v>
      </c>
      <c r="BG4" s="167" t="s">
        <v>223</v>
      </c>
      <c r="BH4" s="168" t="s">
        <v>224</v>
      </c>
      <c r="BI4" s="167" t="s">
        <v>223</v>
      </c>
      <c r="BJ4" s="168" t="s">
        <v>224</v>
      </c>
      <c r="BK4" s="167" t="s">
        <v>223</v>
      </c>
      <c r="BL4" s="168" t="s">
        <v>224</v>
      </c>
      <c r="BM4" s="167" t="s">
        <v>223</v>
      </c>
      <c r="BN4" s="168" t="s">
        <v>224</v>
      </c>
    </row>
    <row r="5" spans="1:66" ht="15" thickBot="1" x14ac:dyDescent="0.25">
      <c r="A5" s="155">
        <f>ROW()</f>
        <v>5</v>
      </c>
      <c r="B5" s="169" t="s">
        <v>506</v>
      </c>
      <c r="C5" s="170"/>
      <c r="E5" s="170"/>
      <c r="G5" s="170"/>
      <c r="I5" s="170"/>
      <c r="K5" s="170"/>
      <c r="M5" s="170"/>
      <c r="O5" s="170"/>
      <c r="Q5" s="170"/>
      <c r="S5" s="170"/>
      <c r="U5" s="170"/>
      <c r="W5" s="170"/>
      <c r="Y5" s="170"/>
      <c r="AA5" s="170"/>
      <c r="AC5" s="170"/>
      <c r="AE5" s="170"/>
      <c r="AG5" s="170"/>
      <c r="AI5" s="170"/>
      <c r="AK5" s="170"/>
      <c r="AM5" s="170"/>
      <c r="AO5" s="170"/>
      <c r="AQ5" s="170"/>
      <c r="AS5" s="170"/>
      <c r="AU5" s="170"/>
      <c r="AW5" s="170"/>
      <c r="AY5" s="170"/>
      <c r="BA5" s="170"/>
      <c r="BC5" s="170"/>
      <c r="BE5" s="170"/>
      <c r="BG5" s="170"/>
      <c r="BI5" s="170"/>
      <c r="BK5" s="170"/>
      <c r="BM5" s="170"/>
    </row>
    <row r="6" spans="1:66" ht="15" thickBot="1" x14ac:dyDescent="0.25">
      <c r="A6" s="155">
        <f>ROW()</f>
        <v>6</v>
      </c>
      <c r="B6" s="204" t="s">
        <v>507</v>
      </c>
      <c r="C6" s="1315" t="s">
        <v>15</v>
      </c>
      <c r="D6" s="1316"/>
      <c r="E6" s="1315" t="s">
        <v>15</v>
      </c>
      <c r="F6" s="1316"/>
      <c r="G6" s="1315" t="s">
        <v>15</v>
      </c>
      <c r="H6" s="1316"/>
      <c r="I6" s="1315" t="s">
        <v>15</v>
      </c>
      <c r="J6" s="1316"/>
      <c r="K6" s="1315" t="s">
        <v>15</v>
      </c>
      <c r="L6" s="1316"/>
      <c r="M6" s="1315" t="s">
        <v>15</v>
      </c>
      <c r="N6" s="1316"/>
      <c r="O6" s="1315" t="s">
        <v>15</v>
      </c>
      <c r="P6" s="1316"/>
      <c r="Q6" s="1315" t="s">
        <v>15</v>
      </c>
      <c r="R6" s="1316"/>
      <c r="S6" s="1315" t="s">
        <v>15</v>
      </c>
      <c r="T6" s="1316"/>
      <c r="U6" s="1315" t="s">
        <v>15</v>
      </c>
      <c r="V6" s="1316"/>
      <c r="W6" s="1315" t="s">
        <v>15</v>
      </c>
      <c r="X6" s="1316"/>
      <c r="Y6" s="1315" t="s">
        <v>15</v>
      </c>
      <c r="Z6" s="1316"/>
      <c r="AA6" s="1315" t="s">
        <v>15</v>
      </c>
      <c r="AB6" s="1316"/>
      <c r="AC6" s="1315" t="s">
        <v>15</v>
      </c>
      <c r="AD6" s="1316"/>
      <c r="AE6" s="1315" t="s">
        <v>15</v>
      </c>
      <c r="AF6" s="1316"/>
      <c r="AG6" s="1315" t="s">
        <v>15</v>
      </c>
      <c r="AH6" s="1316"/>
      <c r="AI6" s="1315" t="s">
        <v>15</v>
      </c>
      <c r="AJ6" s="1316"/>
      <c r="AK6" s="1315" t="s">
        <v>15</v>
      </c>
      <c r="AL6" s="1316"/>
      <c r="AM6" s="1315" t="s">
        <v>15</v>
      </c>
      <c r="AN6" s="1316"/>
      <c r="AO6" s="1315" t="s">
        <v>15</v>
      </c>
      <c r="AP6" s="1316"/>
      <c r="AQ6" s="1315" t="s">
        <v>15</v>
      </c>
      <c r="AR6" s="1316"/>
      <c r="AS6" s="1315" t="s">
        <v>15</v>
      </c>
      <c r="AT6" s="1316"/>
      <c r="AU6" s="1315" t="s">
        <v>15</v>
      </c>
      <c r="AV6" s="1316"/>
      <c r="AW6" s="1315" t="s">
        <v>15</v>
      </c>
      <c r="AX6" s="1316"/>
      <c r="AY6" s="1315" t="s">
        <v>15</v>
      </c>
      <c r="AZ6" s="1316"/>
      <c r="BA6" s="1315" t="s">
        <v>15</v>
      </c>
      <c r="BB6" s="1316"/>
      <c r="BC6" s="1315" t="s">
        <v>15</v>
      </c>
      <c r="BD6" s="1316"/>
      <c r="BE6" s="1315" t="s">
        <v>15</v>
      </c>
      <c r="BF6" s="1316"/>
      <c r="BG6" s="1315" t="s">
        <v>15</v>
      </c>
      <c r="BH6" s="1316"/>
      <c r="BI6" s="1315" t="s">
        <v>15</v>
      </c>
      <c r="BJ6" s="1316"/>
      <c r="BK6" s="1315" t="s">
        <v>15</v>
      </c>
      <c r="BL6" s="1316"/>
      <c r="BM6" s="1317" t="s">
        <v>15</v>
      </c>
      <c r="BN6" s="1318"/>
    </row>
    <row r="7" spans="1:66" ht="15" thickBot="1" x14ac:dyDescent="0.25">
      <c r="A7" s="155">
        <f>ROW()</f>
        <v>7</v>
      </c>
      <c r="B7" s="171" t="s">
        <v>508</v>
      </c>
      <c r="C7" s="172">
        <v>0</v>
      </c>
      <c r="D7" s="173">
        <v>0</v>
      </c>
      <c r="E7" s="172">
        <v>0</v>
      </c>
      <c r="F7" s="173">
        <v>0</v>
      </c>
      <c r="G7" s="172">
        <v>0</v>
      </c>
      <c r="H7" s="173">
        <v>0</v>
      </c>
      <c r="I7" s="172">
        <v>0</v>
      </c>
      <c r="J7" s="173">
        <v>0</v>
      </c>
      <c r="K7" s="172">
        <v>0</v>
      </c>
      <c r="L7" s="173">
        <v>0</v>
      </c>
      <c r="M7" s="172">
        <v>0</v>
      </c>
      <c r="N7" s="173">
        <v>0</v>
      </c>
      <c r="O7" s="172">
        <v>0</v>
      </c>
      <c r="P7" s="173">
        <v>0</v>
      </c>
      <c r="Q7" s="172">
        <v>0</v>
      </c>
      <c r="R7" s="173">
        <v>0</v>
      </c>
      <c r="S7" s="172">
        <v>0</v>
      </c>
      <c r="T7" s="173">
        <v>0</v>
      </c>
      <c r="U7" s="172">
        <v>0</v>
      </c>
      <c r="V7" s="173">
        <v>0</v>
      </c>
      <c r="W7" s="172">
        <v>0</v>
      </c>
      <c r="X7" s="173">
        <v>0</v>
      </c>
      <c r="Y7" s="172">
        <v>0</v>
      </c>
      <c r="Z7" s="173">
        <v>0</v>
      </c>
      <c r="AA7" s="172">
        <v>0</v>
      </c>
      <c r="AB7" s="173">
        <v>0</v>
      </c>
      <c r="AC7" s="172">
        <v>0</v>
      </c>
      <c r="AD7" s="173">
        <v>0</v>
      </c>
      <c r="AE7" s="172">
        <v>0</v>
      </c>
      <c r="AF7" s="173">
        <v>0</v>
      </c>
      <c r="AG7" s="172">
        <v>0</v>
      </c>
      <c r="AH7" s="173">
        <v>0</v>
      </c>
      <c r="AI7" s="172">
        <v>0</v>
      </c>
      <c r="AJ7" s="173">
        <v>0</v>
      </c>
      <c r="AK7" s="172">
        <v>0</v>
      </c>
      <c r="AL7" s="173">
        <v>0</v>
      </c>
      <c r="AM7" s="172">
        <v>0</v>
      </c>
      <c r="AN7" s="173">
        <v>0</v>
      </c>
      <c r="AO7" s="172">
        <v>0</v>
      </c>
      <c r="AP7" s="173">
        <v>0</v>
      </c>
      <c r="AQ7" s="172">
        <v>0</v>
      </c>
      <c r="AR7" s="173">
        <v>0</v>
      </c>
      <c r="AS7" s="172">
        <v>0</v>
      </c>
      <c r="AT7" s="173">
        <v>0</v>
      </c>
      <c r="AU7" s="172">
        <v>0</v>
      </c>
      <c r="AV7" s="173">
        <v>0</v>
      </c>
      <c r="AW7" s="172">
        <v>0</v>
      </c>
      <c r="AX7" s="173">
        <v>0</v>
      </c>
      <c r="AY7" s="172">
        <v>0</v>
      </c>
      <c r="AZ7" s="173">
        <v>0</v>
      </c>
      <c r="BA7" s="172">
        <v>0</v>
      </c>
      <c r="BB7" s="173">
        <v>0</v>
      </c>
      <c r="BC7" s="172">
        <v>0</v>
      </c>
      <c r="BD7" s="173">
        <v>0</v>
      </c>
      <c r="BE7" s="172">
        <v>0</v>
      </c>
      <c r="BF7" s="173">
        <v>0</v>
      </c>
      <c r="BG7" s="172">
        <v>0</v>
      </c>
      <c r="BH7" s="173">
        <v>0</v>
      </c>
      <c r="BI7" s="172">
        <v>0</v>
      </c>
      <c r="BJ7" s="173">
        <v>0</v>
      </c>
      <c r="BK7" s="172">
        <v>0</v>
      </c>
      <c r="BL7" s="173">
        <v>0</v>
      </c>
      <c r="BM7" s="190">
        <f>SUM(C7,E7,G7,I7,K7,M7,O7,Q7,S7,U7,W7,Y7,AA7,AC7,AE7)+SUM(AG7,AI7,AK7,AM7,AO7,AQ7,AS7,AU7,AW7,AY7,BA7,BC7,BE7,BG7,BI7,BK7)</f>
        <v>0</v>
      </c>
      <c r="BN7" s="191">
        <f>SUM(D7,F7,H7,J7,L7,N7,P7,R7,T7,V7,X7,Z7,AB7,AD7,AF7)+SUM(AH7,AJ7,AL7,AN7,AP7,AR7,AT7,AV7,AX7,AZ7,BB7,BD7,BF7,BH7,BJ7,BL7)</f>
        <v>0</v>
      </c>
    </row>
    <row r="8" spans="1:66" ht="15" thickBot="1" x14ac:dyDescent="0.25">
      <c r="A8" s="155">
        <f>ROW()</f>
        <v>8</v>
      </c>
      <c r="B8" s="169" t="s">
        <v>222</v>
      </c>
      <c r="C8" s="177">
        <f t="shared" ref="C8:BN8" si="0">SUM(C7:C7)</f>
        <v>0</v>
      </c>
      <c r="D8" s="178">
        <f t="shared" si="0"/>
        <v>0</v>
      </c>
      <c r="E8" s="177">
        <f t="shared" si="0"/>
        <v>0</v>
      </c>
      <c r="F8" s="178">
        <f t="shared" si="0"/>
        <v>0</v>
      </c>
      <c r="G8" s="177">
        <f t="shared" si="0"/>
        <v>0</v>
      </c>
      <c r="H8" s="178">
        <f t="shared" si="0"/>
        <v>0</v>
      </c>
      <c r="I8" s="177">
        <f t="shared" si="0"/>
        <v>0</v>
      </c>
      <c r="J8" s="178">
        <f t="shared" si="0"/>
        <v>0</v>
      </c>
      <c r="K8" s="177">
        <f t="shared" si="0"/>
        <v>0</v>
      </c>
      <c r="L8" s="178">
        <f t="shared" si="0"/>
        <v>0</v>
      </c>
      <c r="M8" s="177">
        <f t="shared" si="0"/>
        <v>0</v>
      </c>
      <c r="N8" s="178">
        <f t="shared" si="0"/>
        <v>0</v>
      </c>
      <c r="O8" s="177">
        <f t="shared" si="0"/>
        <v>0</v>
      </c>
      <c r="P8" s="178">
        <f t="shared" si="0"/>
        <v>0</v>
      </c>
      <c r="Q8" s="177">
        <f t="shared" si="0"/>
        <v>0</v>
      </c>
      <c r="R8" s="178">
        <f t="shared" si="0"/>
        <v>0</v>
      </c>
      <c r="S8" s="177">
        <f t="shared" si="0"/>
        <v>0</v>
      </c>
      <c r="T8" s="178">
        <f t="shared" si="0"/>
        <v>0</v>
      </c>
      <c r="U8" s="177">
        <f t="shared" si="0"/>
        <v>0</v>
      </c>
      <c r="V8" s="178">
        <f t="shared" si="0"/>
        <v>0</v>
      </c>
      <c r="W8" s="177">
        <f t="shared" si="0"/>
        <v>0</v>
      </c>
      <c r="X8" s="178">
        <f t="shared" si="0"/>
        <v>0</v>
      </c>
      <c r="Y8" s="177">
        <f t="shared" si="0"/>
        <v>0</v>
      </c>
      <c r="Z8" s="178">
        <f t="shared" si="0"/>
        <v>0</v>
      </c>
      <c r="AA8" s="177">
        <f t="shared" si="0"/>
        <v>0</v>
      </c>
      <c r="AB8" s="178">
        <f t="shared" si="0"/>
        <v>0</v>
      </c>
      <c r="AC8" s="177">
        <f t="shared" si="0"/>
        <v>0</v>
      </c>
      <c r="AD8" s="178">
        <f t="shared" si="0"/>
        <v>0</v>
      </c>
      <c r="AE8" s="177">
        <f t="shared" si="0"/>
        <v>0</v>
      </c>
      <c r="AF8" s="178">
        <f t="shared" si="0"/>
        <v>0</v>
      </c>
      <c r="AG8" s="177">
        <f t="shared" si="0"/>
        <v>0</v>
      </c>
      <c r="AH8" s="178">
        <f t="shared" si="0"/>
        <v>0</v>
      </c>
      <c r="AI8" s="177">
        <f t="shared" si="0"/>
        <v>0</v>
      </c>
      <c r="AJ8" s="178">
        <f t="shared" si="0"/>
        <v>0</v>
      </c>
      <c r="AK8" s="177">
        <f t="shared" si="0"/>
        <v>0</v>
      </c>
      <c r="AL8" s="178">
        <f t="shared" si="0"/>
        <v>0</v>
      </c>
      <c r="AM8" s="177">
        <f t="shared" si="0"/>
        <v>0</v>
      </c>
      <c r="AN8" s="178">
        <f t="shared" si="0"/>
        <v>0</v>
      </c>
      <c r="AO8" s="177">
        <f t="shared" si="0"/>
        <v>0</v>
      </c>
      <c r="AP8" s="178">
        <f t="shared" si="0"/>
        <v>0</v>
      </c>
      <c r="AQ8" s="177">
        <f t="shared" si="0"/>
        <v>0</v>
      </c>
      <c r="AR8" s="178">
        <f t="shared" si="0"/>
        <v>0</v>
      </c>
      <c r="AS8" s="177">
        <f t="shared" si="0"/>
        <v>0</v>
      </c>
      <c r="AT8" s="178">
        <f t="shared" si="0"/>
        <v>0</v>
      </c>
      <c r="AU8" s="177">
        <f t="shared" si="0"/>
        <v>0</v>
      </c>
      <c r="AV8" s="178">
        <f t="shared" si="0"/>
        <v>0</v>
      </c>
      <c r="AW8" s="177">
        <f t="shared" si="0"/>
        <v>0</v>
      </c>
      <c r="AX8" s="178">
        <f t="shared" si="0"/>
        <v>0</v>
      </c>
      <c r="AY8" s="177">
        <f t="shared" si="0"/>
        <v>0</v>
      </c>
      <c r="AZ8" s="178">
        <f t="shared" si="0"/>
        <v>0</v>
      </c>
      <c r="BA8" s="177">
        <f t="shared" si="0"/>
        <v>0</v>
      </c>
      <c r="BB8" s="178">
        <f t="shared" si="0"/>
        <v>0</v>
      </c>
      <c r="BC8" s="177">
        <f t="shared" si="0"/>
        <v>0</v>
      </c>
      <c r="BD8" s="178">
        <f t="shared" si="0"/>
        <v>0</v>
      </c>
      <c r="BE8" s="177">
        <f t="shared" si="0"/>
        <v>0</v>
      </c>
      <c r="BF8" s="178">
        <f t="shared" si="0"/>
        <v>0</v>
      </c>
      <c r="BG8" s="177">
        <f t="shared" si="0"/>
        <v>0</v>
      </c>
      <c r="BH8" s="178">
        <f t="shared" si="0"/>
        <v>0</v>
      </c>
      <c r="BI8" s="177">
        <f t="shared" si="0"/>
        <v>0</v>
      </c>
      <c r="BJ8" s="178">
        <f t="shared" si="0"/>
        <v>0</v>
      </c>
      <c r="BK8" s="177">
        <f t="shared" si="0"/>
        <v>0</v>
      </c>
      <c r="BL8" s="178">
        <f t="shared" si="0"/>
        <v>0</v>
      </c>
      <c r="BM8" s="177">
        <f t="shared" si="0"/>
        <v>0</v>
      </c>
      <c r="BN8" s="178">
        <f t="shared" si="0"/>
        <v>0</v>
      </c>
    </row>
    <row r="9" spans="1:66" ht="15" thickBot="1" x14ac:dyDescent="0.25">
      <c r="A9" s="155">
        <f>ROW()</f>
        <v>9</v>
      </c>
      <c r="C9" s="170"/>
      <c r="E9" s="170"/>
      <c r="G9" s="170"/>
      <c r="I9" s="170"/>
      <c r="K9" s="170"/>
      <c r="M9" s="170"/>
      <c r="O9" s="170"/>
      <c r="Q9" s="170"/>
      <c r="S9" s="170"/>
      <c r="U9" s="170"/>
      <c r="W9" s="170"/>
      <c r="Y9" s="170"/>
      <c r="AA9" s="170"/>
      <c r="AC9" s="170"/>
      <c r="AE9" s="170"/>
      <c r="AG9" s="170"/>
      <c r="AI9" s="170"/>
      <c r="AK9" s="170"/>
      <c r="AM9" s="170"/>
      <c r="AO9" s="170"/>
      <c r="AQ9" s="170"/>
      <c r="AS9" s="170"/>
      <c r="AU9" s="170"/>
      <c r="AW9" s="170"/>
      <c r="AY9" s="170"/>
      <c r="BA9" s="170"/>
      <c r="BC9" s="170"/>
      <c r="BE9" s="170"/>
      <c r="BG9" s="170"/>
      <c r="BI9" s="170"/>
      <c r="BK9" s="170"/>
      <c r="BM9" s="170"/>
    </row>
    <row r="10" spans="1:66" ht="15" thickBot="1" x14ac:dyDescent="0.25">
      <c r="A10" s="155">
        <f>ROW()</f>
        <v>10</v>
      </c>
      <c r="B10" s="169" t="s">
        <v>509</v>
      </c>
      <c r="C10" s="170"/>
      <c r="E10" s="170"/>
      <c r="G10" s="170"/>
      <c r="I10" s="170"/>
      <c r="K10" s="170"/>
      <c r="M10" s="170"/>
      <c r="O10" s="170"/>
      <c r="Q10" s="170"/>
      <c r="S10" s="170"/>
      <c r="U10" s="170"/>
      <c r="W10" s="170"/>
      <c r="Y10" s="170"/>
      <c r="AA10" s="170"/>
      <c r="AC10" s="170"/>
      <c r="AE10" s="170"/>
      <c r="AG10" s="170"/>
      <c r="AI10" s="170"/>
      <c r="AK10" s="170"/>
      <c r="AM10" s="170"/>
      <c r="AO10" s="170"/>
      <c r="AQ10" s="170"/>
      <c r="AS10" s="170"/>
      <c r="AU10" s="170"/>
      <c r="AW10" s="170"/>
      <c r="AY10" s="170"/>
      <c r="BA10" s="170"/>
      <c r="BC10" s="170"/>
      <c r="BE10" s="170"/>
      <c r="BG10" s="170"/>
      <c r="BI10" s="170"/>
      <c r="BK10" s="170"/>
      <c r="BM10" s="170"/>
    </row>
    <row r="11" spans="1:66" ht="15" thickBot="1" x14ac:dyDescent="0.25">
      <c r="A11" s="155">
        <f>ROW()</f>
        <v>11</v>
      </c>
      <c r="B11" s="189" t="s">
        <v>510</v>
      </c>
      <c r="C11" s="1315" t="s">
        <v>15</v>
      </c>
      <c r="D11" s="1316"/>
      <c r="E11" s="1315" t="s">
        <v>15</v>
      </c>
      <c r="F11" s="1316"/>
      <c r="G11" s="1315" t="s">
        <v>15</v>
      </c>
      <c r="H11" s="1316"/>
      <c r="I11" s="1315" t="s">
        <v>15</v>
      </c>
      <c r="J11" s="1316"/>
      <c r="K11" s="1315" t="s">
        <v>15</v>
      </c>
      <c r="L11" s="1316"/>
      <c r="M11" s="1315" t="s">
        <v>15</v>
      </c>
      <c r="N11" s="1316"/>
      <c r="O11" s="1315" t="s">
        <v>15</v>
      </c>
      <c r="P11" s="1316"/>
      <c r="Q11" s="1315" t="s">
        <v>15</v>
      </c>
      <c r="R11" s="1316"/>
      <c r="S11" s="1315" t="s">
        <v>15</v>
      </c>
      <c r="T11" s="1316"/>
      <c r="U11" s="1315" t="s">
        <v>15</v>
      </c>
      <c r="V11" s="1316"/>
      <c r="W11" s="1315" t="s">
        <v>15</v>
      </c>
      <c r="X11" s="1316"/>
      <c r="Y11" s="1315" t="s">
        <v>15</v>
      </c>
      <c r="Z11" s="1316"/>
      <c r="AA11" s="1315" t="s">
        <v>15</v>
      </c>
      <c r="AB11" s="1316"/>
      <c r="AC11" s="1315" t="s">
        <v>15</v>
      </c>
      <c r="AD11" s="1316"/>
      <c r="AE11" s="1315" t="s">
        <v>15</v>
      </c>
      <c r="AF11" s="1316"/>
      <c r="AG11" s="1315" t="s">
        <v>15</v>
      </c>
      <c r="AH11" s="1316"/>
      <c r="AI11" s="1315" t="s">
        <v>15</v>
      </c>
      <c r="AJ11" s="1316"/>
      <c r="AK11" s="1315" t="s">
        <v>15</v>
      </c>
      <c r="AL11" s="1316"/>
      <c r="AM11" s="1315" t="s">
        <v>15</v>
      </c>
      <c r="AN11" s="1316"/>
      <c r="AO11" s="1315" t="s">
        <v>15</v>
      </c>
      <c r="AP11" s="1316"/>
      <c r="AQ11" s="1315" t="s">
        <v>15</v>
      </c>
      <c r="AR11" s="1316"/>
      <c r="AS11" s="1315" t="s">
        <v>15</v>
      </c>
      <c r="AT11" s="1316"/>
      <c r="AU11" s="1315" t="s">
        <v>15</v>
      </c>
      <c r="AV11" s="1316"/>
      <c r="AW11" s="1315" t="s">
        <v>15</v>
      </c>
      <c r="AX11" s="1316"/>
      <c r="AY11" s="1315" t="s">
        <v>15</v>
      </c>
      <c r="AZ11" s="1316"/>
      <c r="BA11" s="1315" t="s">
        <v>15</v>
      </c>
      <c r="BB11" s="1316"/>
      <c r="BC11" s="1315" t="s">
        <v>15</v>
      </c>
      <c r="BD11" s="1316"/>
      <c r="BE11" s="1315" t="s">
        <v>15</v>
      </c>
      <c r="BF11" s="1316"/>
      <c r="BG11" s="1315" t="s">
        <v>15</v>
      </c>
      <c r="BH11" s="1316"/>
      <c r="BI11" s="1315" t="s">
        <v>15</v>
      </c>
      <c r="BJ11" s="1316"/>
      <c r="BK11" s="1315" t="s">
        <v>15</v>
      </c>
      <c r="BL11" s="1316"/>
      <c r="BM11" s="1317" t="s">
        <v>15</v>
      </c>
      <c r="BN11" s="1318"/>
    </row>
    <row r="12" spans="1:66" ht="15" thickBot="1" x14ac:dyDescent="0.25">
      <c r="A12" s="155">
        <f>ROW()</f>
        <v>12</v>
      </c>
      <c r="B12" s="179" t="s">
        <v>511</v>
      </c>
      <c r="C12" s="172">
        <v>0</v>
      </c>
      <c r="D12" s="173">
        <v>0</v>
      </c>
      <c r="E12" s="172">
        <v>0</v>
      </c>
      <c r="F12" s="173">
        <v>0</v>
      </c>
      <c r="G12" s="172">
        <v>0</v>
      </c>
      <c r="H12" s="173">
        <v>0</v>
      </c>
      <c r="I12" s="172">
        <v>0</v>
      </c>
      <c r="J12" s="173">
        <v>0</v>
      </c>
      <c r="K12" s="172">
        <v>0</v>
      </c>
      <c r="L12" s="173">
        <v>0</v>
      </c>
      <c r="M12" s="172">
        <v>0</v>
      </c>
      <c r="N12" s="173">
        <v>0</v>
      </c>
      <c r="O12" s="172">
        <v>0</v>
      </c>
      <c r="P12" s="173">
        <v>0</v>
      </c>
      <c r="Q12" s="172">
        <v>0</v>
      </c>
      <c r="R12" s="173">
        <v>0</v>
      </c>
      <c r="S12" s="172">
        <v>0</v>
      </c>
      <c r="T12" s="173">
        <v>0</v>
      </c>
      <c r="U12" s="172">
        <v>0</v>
      </c>
      <c r="V12" s="173">
        <v>0</v>
      </c>
      <c r="W12" s="172">
        <v>0</v>
      </c>
      <c r="X12" s="173">
        <v>0</v>
      </c>
      <c r="Y12" s="172">
        <v>0</v>
      </c>
      <c r="Z12" s="173">
        <v>0</v>
      </c>
      <c r="AA12" s="172">
        <v>0</v>
      </c>
      <c r="AB12" s="173">
        <v>0</v>
      </c>
      <c r="AC12" s="172">
        <v>0</v>
      </c>
      <c r="AD12" s="173">
        <v>0</v>
      </c>
      <c r="AE12" s="172">
        <v>0</v>
      </c>
      <c r="AF12" s="173">
        <v>0</v>
      </c>
      <c r="AG12" s="172">
        <v>0</v>
      </c>
      <c r="AH12" s="173">
        <v>0</v>
      </c>
      <c r="AI12" s="172">
        <v>0</v>
      </c>
      <c r="AJ12" s="173">
        <v>0</v>
      </c>
      <c r="AK12" s="172">
        <v>0</v>
      </c>
      <c r="AL12" s="173">
        <v>0</v>
      </c>
      <c r="AM12" s="172">
        <v>0</v>
      </c>
      <c r="AN12" s="173">
        <v>0</v>
      </c>
      <c r="AO12" s="172">
        <v>0</v>
      </c>
      <c r="AP12" s="173">
        <v>0</v>
      </c>
      <c r="AQ12" s="172">
        <v>0</v>
      </c>
      <c r="AR12" s="173">
        <v>0</v>
      </c>
      <c r="AS12" s="172">
        <v>0</v>
      </c>
      <c r="AT12" s="173">
        <v>0</v>
      </c>
      <c r="AU12" s="172">
        <v>0</v>
      </c>
      <c r="AV12" s="173">
        <v>0</v>
      </c>
      <c r="AW12" s="172">
        <v>0</v>
      </c>
      <c r="AX12" s="173">
        <v>0</v>
      </c>
      <c r="AY12" s="172">
        <v>0</v>
      </c>
      <c r="AZ12" s="173">
        <v>0</v>
      </c>
      <c r="BA12" s="172">
        <v>0</v>
      </c>
      <c r="BB12" s="173">
        <v>0</v>
      </c>
      <c r="BC12" s="172">
        <v>0</v>
      </c>
      <c r="BD12" s="173">
        <v>0</v>
      </c>
      <c r="BE12" s="172">
        <v>0</v>
      </c>
      <c r="BF12" s="173">
        <v>0</v>
      </c>
      <c r="BG12" s="172">
        <v>0</v>
      </c>
      <c r="BH12" s="173">
        <v>0</v>
      </c>
      <c r="BI12" s="172">
        <v>0</v>
      </c>
      <c r="BJ12" s="173">
        <v>0</v>
      </c>
      <c r="BK12" s="172">
        <v>0</v>
      </c>
      <c r="BL12" s="173">
        <v>0</v>
      </c>
      <c r="BM12" s="190">
        <f>SUM(C12,E12,G12,I12,K12,M12,O12,Q12,S12,U12,W12,Y12,AA12,AC12,AE12)+SUM(AG12,AI12,AK12,AM12,AO12,AQ12,AS12,AU12,AW12,AY12,BA12,BC12,BE12,BG12,BI12,BK12)</f>
        <v>0</v>
      </c>
      <c r="BN12" s="191">
        <f>SUM(D12,F12,H12,J12,L12,N12,P12,R12,T12,V12,X12,Z12,AB12,AD12,AF12)+SUM(AH12,AJ12,AL12,AN12,AP12,AR12,AT12,AV12,AX12,AZ12,BB12,BD12,BF12,BH12,BJ12,BL12)</f>
        <v>0</v>
      </c>
    </row>
    <row r="13" spans="1:66" ht="15" thickBot="1" x14ac:dyDescent="0.25">
      <c r="A13" s="155">
        <f>ROW()</f>
        <v>13</v>
      </c>
      <c r="B13" s="169" t="s">
        <v>222</v>
      </c>
      <c r="C13" s="177">
        <f t="shared" ref="C13:BN13" si="1">SUM(C12:C12)</f>
        <v>0</v>
      </c>
      <c r="D13" s="178">
        <f t="shared" si="1"/>
        <v>0</v>
      </c>
      <c r="E13" s="177">
        <f t="shared" si="1"/>
        <v>0</v>
      </c>
      <c r="F13" s="178">
        <f t="shared" si="1"/>
        <v>0</v>
      </c>
      <c r="G13" s="177">
        <f t="shared" si="1"/>
        <v>0</v>
      </c>
      <c r="H13" s="178">
        <f t="shared" si="1"/>
        <v>0</v>
      </c>
      <c r="I13" s="177">
        <f t="shared" si="1"/>
        <v>0</v>
      </c>
      <c r="J13" s="178">
        <f t="shared" si="1"/>
        <v>0</v>
      </c>
      <c r="K13" s="177">
        <f t="shared" si="1"/>
        <v>0</v>
      </c>
      <c r="L13" s="178">
        <f t="shared" si="1"/>
        <v>0</v>
      </c>
      <c r="M13" s="177">
        <f t="shared" si="1"/>
        <v>0</v>
      </c>
      <c r="N13" s="178">
        <f t="shared" si="1"/>
        <v>0</v>
      </c>
      <c r="O13" s="177">
        <f t="shared" si="1"/>
        <v>0</v>
      </c>
      <c r="P13" s="178">
        <f t="shared" si="1"/>
        <v>0</v>
      </c>
      <c r="Q13" s="177">
        <f t="shared" si="1"/>
        <v>0</v>
      </c>
      <c r="R13" s="178">
        <f t="shared" si="1"/>
        <v>0</v>
      </c>
      <c r="S13" s="177">
        <f t="shared" si="1"/>
        <v>0</v>
      </c>
      <c r="T13" s="178">
        <f t="shared" si="1"/>
        <v>0</v>
      </c>
      <c r="U13" s="177">
        <f t="shared" si="1"/>
        <v>0</v>
      </c>
      <c r="V13" s="178">
        <f t="shared" si="1"/>
        <v>0</v>
      </c>
      <c r="W13" s="177">
        <f t="shared" si="1"/>
        <v>0</v>
      </c>
      <c r="X13" s="178">
        <f t="shared" si="1"/>
        <v>0</v>
      </c>
      <c r="Y13" s="177">
        <f t="shared" si="1"/>
        <v>0</v>
      </c>
      <c r="Z13" s="178">
        <f t="shared" si="1"/>
        <v>0</v>
      </c>
      <c r="AA13" s="177">
        <f t="shared" si="1"/>
        <v>0</v>
      </c>
      <c r="AB13" s="178">
        <f t="shared" si="1"/>
        <v>0</v>
      </c>
      <c r="AC13" s="177">
        <f t="shared" si="1"/>
        <v>0</v>
      </c>
      <c r="AD13" s="178">
        <f t="shared" si="1"/>
        <v>0</v>
      </c>
      <c r="AE13" s="177">
        <f t="shared" si="1"/>
        <v>0</v>
      </c>
      <c r="AF13" s="178">
        <f t="shared" si="1"/>
        <v>0</v>
      </c>
      <c r="AG13" s="177">
        <f t="shared" si="1"/>
        <v>0</v>
      </c>
      <c r="AH13" s="178">
        <f t="shared" si="1"/>
        <v>0</v>
      </c>
      <c r="AI13" s="177">
        <f t="shared" si="1"/>
        <v>0</v>
      </c>
      <c r="AJ13" s="178">
        <f t="shared" si="1"/>
        <v>0</v>
      </c>
      <c r="AK13" s="177">
        <f t="shared" si="1"/>
        <v>0</v>
      </c>
      <c r="AL13" s="178">
        <f t="shared" si="1"/>
        <v>0</v>
      </c>
      <c r="AM13" s="177">
        <f t="shared" si="1"/>
        <v>0</v>
      </c>
      <c r="AN13" s="178">
        <f t="shared" si="1"/>
        <v>0</v>
      </c>
      <c r="AO13" s="177">
        <f t="shared" si="1"/>
        <v>0</v>
      </c>
      <c r="AP13" s="178">
        <f t="shared" si="1"/>
        <v>0</v>
      </c>
      <c r="AQ13" s="177">
        <f t="shared" si="1"/>
        <v>0</v>
      </c>
      <c r="AR13" s="178">
        <f t="shared" si="1"/>
        <v>0</v>
      </c>
      <c r="AS13" s="177">
        <f t="shared" si="1"/>
        <v>0</v>
      </c>
      <c r="AT13" s="178">
        <f t="shared" si="1"/>
        <v>0</v>
      </c>
      <c r="AU13" s="177">
        <f t="shared" si="1"/>
        <v>0</v>
      </c>
      <c r="AV13" s="178">
        <f t="shared" si="1"/>
        <v>0</v>
      </c>
      <c r="AW13" s="177">
        <f t="shared" si="1"/>
        <v>0</v>
      </c>
      <c r="AX13" s="178">
        <f t="shared" si="1"/>
        <v>0</v>
      </c>
      <c r="AY13" s="177">
        <f t="shared" si="1"/>
        <v>0</v>
      </c>
      <c r="AZ13" s="178">
        <f t="shared" si="1"/>
        <v>0</v>
      </c>
      <c r="BA13" s="177">
        <f t="shared" si="1"/>
        <v>0</v>
      </c>
      <c r="BB13" s="178">
        <f t="shared" si="1"/>
        <v>0</v>
      </c>
      <c r="BC13" s="177">
        <f t="shared" si="1"/>
        <v>0</v>
      </c>
      <c r="BD13" s="178">
        <f t="shared" si="1"/>
        <v>0</v>
      </c>
      <c r="BE13" s="177">
        <f t="shared" si="1"/>
        <v>0</v>
      </c>
      <c r="BF13" s="178">
        <f t="shared" si="1"/>
        <v>0</v>
      </c>
      <c r="BG13" s="177">
        <f t="shared" si="1"/>
        <v>0</v>
      </c>
      <c r="BH13" s="178">
        <f t="shared" si="1"/>
        <v>0</v>
      </c>
      <c r="BI13" s="177">
        <f t="shared" si="1"/>
        <v>0</v>
      </c>
      <c r="BJ13" s="178">
        <f t="shared" si="1"/>
        <v>0</v>
      </c>
      <c r="BK13" s="177">
        <f t="shared" si="1"/>
        <v>0</v>
      </c>
      <c r="BL13" s="178">
        <f t="shared" si="1"/>
        <v>0</v>
      </c>
      <c r="BM13" s="177">
        <f t="shared" si="1"/>
        <v>0</v>
      </c>
      <c r="BN13" s="178">
        <f t="shared" si="1"/>
        <v>0</v>
      </c>
    </row>
    <row r="14" spans="1:66" ht="15" thickBot="1" x14ac:dyDescent="0.25">
      <c r="A14" s="155">
        <f>ROW()</f>
        <v>14</v>
      </c>
      <c r="C14" s="170"/>
      <c r="E14" s="170"/>
      <c r="G14" s="170"/>
      <c r="I14" s="170"/>
      <c r="K14" s="170"/>
      <c r="M14" s="170"/>
      <c r="O14" s="170"/>
      <c r="Q14" s="170"/>
      <c r="S14" s="170"/>
      <c r="U14" s="170"/>
      <c r="W14" s="170"/>
      <c r="Y14" s="170"/>
      <c r="AA14" s="170"/>
      <c r="AC14" s="170"/>
      <c r="AE14" s="170"/>
      <c r="AG14" s="170"/>
      <c r="AI14" s="170"/>
      <c r="AK14" s="170"/>
      <c r="AM14" s="170"/>
      <c r="AO14" s="170"/>
      <c r="AQ14" s="170"/>
      <c r="AS14" s="170"/>
      <c r="AU14" s="170"/>
      <c r="AW14" s="170"/>
      <c r="AY14" s="170"/>
      <c r="BA14" s="170"/>
      <c r="BC14" s="170"/>
      <c r="BE14" s="170"/>
      <c r="BG14" s="170"/>
      <c r="BI14" s="170"/>
      <c r="BK14" s="170"/>
      <c r="BM14" s="170"/>
    </row>
    <row r="15" spans="1:66" ht="15" thickBot="1" x14ac:dyDescent="0.25">
      <c r="A15" s="155">
        <f>ROW()</f>
        <v>15</v>
      </c>
      <c r="B15" s="169" t="s">
        <v>506</v>
      </c>
      <c r="C15" s="170"/>
      <c r="E15" s="170"/>
      <c r="G15" s="170"/>
      <c r="I15" s="170"/>
      <c r="K15" s="170"/>
      <c r="M15" s="170"/>
      <c r="O15" s="170"/>
      <c r="Q15" s="170"/>
      <c r="S15" s="170"/>
      <c r="U15" s="170"/>
      <c r="W15" s="170"/>
      <c r="Y15" s="170"/>
      <c r="AA15" s="170"/>
      <c r="AC15" s="170"/>
      <c r="AE15" s="170"/>
      <c r="AG15" s="170"/>
      <c r="AI15" s="170"/>
      <c r="AK15" s="170"/>
      <c r="AM15" s="170"/>
      <c r="AO15" s="170"/>
      <c r="AQ15" s="170"/>
      <c r="AS15" s="170"/>
      <c r="AU15" s="170"/>
      <c r="AW15" s="170"/>
      <c r="AY15" s="170"/>
      <c r="BA15" s="170"/>
      <c r="BC15" s="170"/>
      <c r="BE15" s="170"/>
      <c r="BG15" s="170"/>
      <c r="BI15" s="170"/>
      <c r="BK15" s="170"/>
      <c r="BM15" s="170"/>
    </row>
    <row r="16" spans="1:66" ht="15" thickBot="1" x14ac:dyDescent="0.25">
      <c r="A16" s="155">
        <f>ROW()</f>
        <v>16</v>
      </c>
      <c r="B16" s="189" t="s">
        <v>512</v>
      </c>
      <c r="C16" s="1315" t="s">
        <v>15</v>
      </c>
      <c r="D16" s="1316"/>
      <c r="E16" s="1315" t="s">
        <v>15</v>
      </c>
      <c r="F16" s="1316"/>
      <c r="G16" s="1315" t="s">
        <v>15</v>
      </c>
      <c r="H16" s="1316"/>
      <c r="I16" s="1315" t="s">
        <v>15</v>
      </c>
      <c r="J16" s="1316"/>
      <c r="K16" s="1315" t="s">
        <v>15</v>
      </c>
      <c r="L16" s="1316"/>
      <c r="M16" s="1315" t="s">
        <v>15</v>
      </c>
      <c r="N16" s="1316"/>
      <c r="O16" s="1315" t="s">
        <v>15</v>
      </c>
      <c r="P16" s="1316"/>
      <c r="Q16" s="1315" t="s">
        <v>15</v>
      </c>
      <c r="R16" s="1316"/>
      <c r="S16" s="1315" t="s">
        <v>15</v>
      </c>
      <c r="T16" s="1316"/>
      <c r="U16" s="1315" t="s">
        <v>15</v>
      </c>
      <c r="V16" s="1316"/>
      <c r="W16" s="1315" t="s">
        <v>15</v>
      </c>
      <c r="X16" s="1316"/>
      <c r="Y16" s="1315" t="s">
        <v>15</v>
      </c>
      <c r="Z16" s="1316"/>
      <c r="AA16" s="1315" t="s">
        <v>15</v>
      </c>
      <c r="AB16" s="1316"/>
      <c r="AC16" s="1315" t="s">
        <v>15</v>
      </c>
      <c r="AD16" s="1316"/>
      <c r="AE16" s="1315" t="s">
        <v>15</v>
      </c>
      <c r="AF16" s="1316"/>
      <c r="AG16" s="1315" t="s">
        <v>15</v>
      </c>
      <c r="AH16" s="1316"/>
      <c r="AI16" s="1315" t="s">
        <v>15</v>
      </c>
      <c r="AJ16" s="1316"/>
      <c r="AK16" s="1315" t="s">
        <v>15</v>
      </c>
      <c r="AL16" s="1316"/>
      <c r="AM16" s="1315" t="s">
        <v>15</v>
      </c>
      <c r="AN16" s="1316"/>
      <c r="AO16" s="1315" t="s">
        <v>15</v>
      </c>
      <c r="AP16" s="1316"/>
      <c r="AQ16" s="1315" t="s">
        <v>15</v>
      </c>
      <c r="AR16" s="1316"/>
      <c r="AS16" s="1315" t="s">
        <v>15</v>
      </c>
      <c r="AT16" s="1316"/>
      <c r="AU16" s="1315" t="s">
        <v>15</v>
      </c>
      <c r="AV16" s="1316"/>
      <c r="AW16" s="1315" t="s">
        <v>15</v>
      </c>
      <c r="AX16" s="1316"/>
      <c r="AY16" s="1315" t="s">
        <v>15</v>
      </c>
      <c r="AZ16" s="1316"/>
      <c r="BA16" s="1315" t="s">
        <v>15</v>
      </c>
      <c r="BB16" s="1316"/>
      <c r="BC16" s="1315" t="s">
        <v>15</v>
      </c>
      <c r="BD16" s="1316"/>
      <c r="BE16" s="1315" t="s">
        <v>15</v>
      </c>
      <c r="BF16" s="1316"/>
      <c r="BG16" s="1315" t="s">
        <v>15</v>
      </c>
      <c r="BH16" s="1316"/>
      <c r="BI16" s="1315" t="s">
        <v>15</v>
      </c>
      <c r="BJ16" s="1316"/>
      <c r="BK16" s="1315" t="s">
        <v>15</v>
      </c>
      <c r="BL16" s="1316"/>
      <c r="BM16" s="1317" t="s">
        <v>15</v>
      </c>
      <c r="BN16" s="1318"/>
    </row>
    <row r="17" spans="1:66" x14ac:dyDescent="0.2">
      <c r="A17" s="155">
        <f>ROW()</f>
        <v>17</v>
      </c>
      <c r="B17" s="171" t="s">
        <v>513</v>
      </c>
      <c r="C17" s="172">
        <v>0</v>
      </c>
      <c r="D17" s="173">
        <v>0</v>
      </c>
      <c r="E17" s="172">
        <v>0</v>
      </c>
      <c r="F17" s="173">
        <v>0</v>
      </c>
      <c r="G17" s="172">
        <v>0</v>
      </c>
      <c r="H17" s="173">
        <v>0</v>
      </c>
      <c r="I17" s="172">
        <v>0</v>
      </c>
      <c r="J17" s="173">
        <v>0</v>
      </c>
      <c r="K17" s="172">
        <v>0</v>
      </c>
      <c r="L17" s="173">
        <v>0</v>
      </c>
      <c r="M17" s="172">
        <v>0</v>
      </c>
      <c r="N17" s="173">
        <v>0</v>
      </c>
      <c r="O17" s="172">
        <v>0</v>
      </c>
      <c r="P17" s="173">
        <v>0</v>
      </c>
      <c r="Q17" s="172">
        <v>0</v>
      </c>
      <c r="R17" s="173">
        <v>0</v>
      </c>
      <c r="S17" s="172">
        <v>0</v>
      </c>
      <c r="T17" s="173">
        <v>0</v>
      </c>
      <c r="U17" s="172">
        <v>0</v>
      </c>
      <c r="V17" s="173">
        <v>0</v>
      </c>
      <c r="W17" s="172">
        <v>0</v>
      </c>
      <c r="X17" s="173">
        <v>0</v>
      </c>
      <c r="Y17" s="172">
        <v>0</v>
      </c>
      <c r="Z17" s="173">
        <v>0</v>
      </c>
      <c r="AA17" s="172">
        <v>0</v>
      </c>
      <c r="AB17" s="173">
        <v>0</v>
      </c>
      <c r="AC17" s="172">
        <v>0</v>
      </c>
      <c r="AD17" s="173">
        <v>0</v>
      </c>
      <c r="AE17" s="172">
        <v>0</v>
      </c>
      <c r="AF17" s="173">
        <v>0</v>
      </c>
      <c r="AG17" s="172">
        <v>0</v>
      </c>
      <c r="AH17" s="173">
        <v>0</v>
      </c>
      <c r="AI17" s="172">
        <v>0</v>
      </c>
      <c r="AJ17" s="173">
        <v>0</v>
      </c>
      <c r="AK17" s="172">
        <v>0</v>
      </c>
      <c r="AL17" s="173">
        <v>0</v>
      </c>
      <c r="AM17" s="172">
        <v>0</v>
      </c>
      <c r="AN17" s="173">
        <v>0</v>
      </c>
      <c r="AO17" s="172">
        <v>0</v>
      </c>
      <c r="AP17" s="173">
        <v>0</v>
      </c>
      <c r="AQ17" s="172">
        <v>0</v>
      </c>
      <c r="AR17" s="173">
        <v>0</v>
      </c>
      <c r="AS17" s="172">
        <v>0</v>
      </c>
      <c r="AT17" s="173">
        <v>0</v>
      </c>
      <c r="AU17" s="172">
        <v>0</v>
      </c>
      <c r="AV17" s="173">
        <v>0</v>
      </c>
      <c r="AW17" s="172">
        <v>0</v>
      </c>
      <c r="AX17" s="173">
        <v>0</v>
      </c>
      <c r="AY17" s="172">
        <v>0</v>
      </c>
      <c r="AZ17" s="173">
        <v>0</v>
      </c>
      <c r="BA17" s="172">
        <v>0</v>
      </c>
      <c r="BB17" s="173">
        <v>0</v>
      </c>
      <c r="BC17" s="172">
        <v>0</v>
      </c>
      <c r="BD17" s="173">
        <v>0</v>
      </c>
      <c r="BE17" s="172">
        <v>0</v>
      </c>
      <c r="BF17" s="173">
        <v>0</v>
      </c>
      <c r="BG17" s="172">
        <v>0</v>
      </c>
      <c r="BH17" s="173">
        <v>0</v>
      </c>
      <c r="BI17" s="172">
        <v>0</v>
      </c>
      <c r="BJ17" s="173">
        <v>0</v>
      </c>
      <c r="BK17" s="172">
        <v>0</v>
      </c>
      <c r="BL17" s="173">
        <v>0</v>
      </c>
      <c r="BM17" s="190">
        <f>SUM(C17,E17,G17,I17,K17,M17,O17,Q17,S17,U17,W17,Y17,AA17,AC17,AE17)+SUM(AG17,AI17,AK17,AM17,AO17,AQ17,AS17,AU17,AW17,AY17,BA17,BC17,BE17,BG17,BI17,BK17)</f>
        <v>0</v>
      </c>
      <c r="BN17" s="191">
        <f>SUM(D17,F17,H17,J17,L17,N17,P17,R17,T17,V17,X17,Z17,AB17,AD17,AF17)+SUM(AH17,AJ17,AL17,AN17,AP17,AR17,AT17,AV17,AX17,AZ17,BB17,BD17,BF17,BH17,BJ17,BL17)</f>
        <v>0</v>
      </c>
    </row>
    <row r="18" spans="1:66" x14ac:dyDescent="0.2">
      <c r="A18" s="155">
        <f>ROW()</f>
        <v>18</v>
      </c>
      <c r="B18" s="205" t="s">
        <v>514</v>
      </c>
      <c r="C18" s="181">
        <v>0</v>
      </c>
      <c r="D18" s="182">
        <v>0</v>
      </c>
      <c r="E18" s="181">
        <v>0</v>
      </c>
      <c r="F18" s="182">
        <v>0</v>
      </c>
      <c r="G18" s="181">
        <v>0</v>
      </c>
      <c r="H18" s="182">
        <v>0</v>
      </c>
      <c r="I18" s="181">
        <v>0</v>
      </c>
      <c r="J18" s="182">
        <v>0</v>
      </c>
      <c r="K18" s="181">
        <v>0</v>
      </c>
      <c r="L18" s="182">
        <v>0</v>
      </c>
      <c r="M18" s="181">
        <v>0</v>
      </c>
      <c r="N18" s="182">
        <v>0</v>
      </c>
      <c r="O18" s="181">
        <v>0</v>
      </c>
      <c r="P18" s="182">
        <v>0</v>
      </c>
      <c r="Q18" s="181">
        <v>0</v>
      </c>
      <c r="R18" s="182">
        <v>0</v>
      </c>
      <c r="S18" s="181">
        <v>0</v>
      </c>
      <c r="T18" s="182">
        <v>0</v>
      </c>
      <c r="U18" s="181">
        <v>0</v>
      </c>
      <c r="V18" s="182">
        <v>0</v>
      </c>
      <c r="W18" s="181">
        <v>0</v>
      </c>
      <c r="X18" s="182">
        <v>0</v>
      </c>
      <c r="Y18" s="181">
        <v>0</v>
      </c>
      <c r="Z18" s="182">
        <v>0</v>
      </c>
      <c r="AA18" s="181">
        <v>0</v>
      </c>
      <c r="AB18" s="182">
        <v>0</v>
      </c>
      <c r="AC18" s="181">
        <v>0</v>
      </c>
      <c r="AD18" s="182">
        <v>0</v>
      </c>
      <c r="AE18" s="181">
        <v>0</v>
      </c>
      <c r="AF18" s="182">
        <v>0</v>
      </c>
      <c r="AG18" s="181">
        <v>0</v>
      </c>
      <c r="AH18" s="182">
        <v>0</v>
      </c>
      <c r="AI18" s="181">
        <v>0</v>
      </c>
      <c r="AJ18" s="182">
        <v>0</v>
      </c>
      <c r="AK18" s="181">
        <v>0</v>
      </c>
      <c r="AL18" s="182">
        <v>0</v>
      </c>
      <c r="AM18" s="181">
        <v>0</v>
      </c>
      <c r="AN18" s="182">
        <v>0</v>
      </c>
      <c r="AO18" s="181">
        <v>0</v>
      </c>
      <c r="AP18" s="182">
        <v>0</v>
      </c>
      <c r="AQ18" s="181">
        <v>0</v>
      </c>
      <c r="AR18" s="182">
        <v>0</v>
      </c>
      <c r="AS18" s="181">
        <v>0</v>
      </c>
      <c r="AT18" s="182">
        <v>0</v>
      </c>
      <c r="AU18" s="181">
        <v>0</v>
      </c>
      <c r="AV18" s="182">
        <v>0</v>
      </c>
      <c r="AW18" s="181">
        <v>0</v>
      </c>
      <c r="AX18" s="182">
        <v>0</v>
      </c>
      <c r="AY18" s="181">
        <v>0</v>
      </c>
      <c r="AZ18" s="182">
        <v>0</v>
      </c>
      <c r="BA18" s="181">
        <v>0</v>
      </c>
      <c r="BB18" s="182">
        <v>0</v>
      </c>
      <c r="BC18" s="181">
        <v>0</v>
      </c>
      <c r="BD18" s="182">
        <v>0</v>
      </c>
      <c r="BE18" s="181">
        <v>0</v>
      </c>
      <c r="BF18" s="182">
        <v>0</v>
      </c>
      <c r="BG18" s="181">
        <v>0</v>
      </c>
      <c r="BH18" s="182">
        <v>0</v>
      </c>
      <c r="BI18" s="181">
        <v>0</v>
      </c>
      <c r="BJ18" s="182">
        <v>0</v>
      </c>
      <c r="BK18" s="181">
        <v>0</v>
      </c>
      <c r="BL18" s="182">
        <v>0</v>
      </c>
      <c r="BM18" s="194">
        <f t="shared" ref="BM18:BN18" si="2">SUM(C18,E18,G18,I18,K18,M18,O18,Q18,S18,U18,W18,Y18,AA18,AC18,AE18)+SUM(AG18,AI18,AK18,AM18,AO18,AQ18,AS18,AU18,AW18,AY18,BA18,BC18,BE18,BG18,BI18,BK18)</f>
        <v>0</v>
      </c>
      <c r="BN18" s="195">
        <f t="shared" si="2"/>
        <v>0</v>
      </c>
    </row>
    <row r="19" spans="1:66" ht="15" thickBot="1" x14ac:dyDescent="0.25">
      <c r="A19" s="155">
        <f>ROW()</f>
        <v>19</v>
      </c>
      <c r="B19" s="183" t="s">
        <v>515</v>
      </c>
      <c r="C19" s="175">
        <v>0</v>
      </c>
      <c r="D19" s="176">
        <v>0</v>
      </c>
      <c r="E19" s="175">
        <v>0</v>
      </c>
      <c r="F19" s="176">
        <v>0</v>
      </c>
      <c r="G19" s="175">
        <v>0</v>
      </c>
      <c r="H19" s="176">
        <v>0</v>
      </c>
      <c r="I19" s="175">
        <v>0</v>
      </c>
      <c r="J19" s="176">
        <v>0</v>
      </c>
      <c r="K19" s="175">
        <v>0</v>
      </c>
      <c r="L19" s="176">
        <v>0</v>
      </c>
      <c r="M19" s="175">
        <v>0</v>
      </c>
      <c r="N19" s="176">
        <v>0</v>
      </c>
      <c r="O19" s="175">
        <v>0</v>
      </c>
      <c r="P19" s="176">
        <v>0</v>
      </c>
      <c r="Q19" s="175">
        <v>0</v>
      </c>
      <c r="R19" s="176">
        <v>0</v>
      </c>
      <c r="S19" s="175">
        <v>0</v>
      </c>
      <c r="T19" s="176">
        <v>0</v>
      </c>
      <c r="U19" s="175">
        <v>0</v>
      </c>
      <c r="V19" s="176">
        <v>0</v>
      </c>
      <c r="W19" s="175">
        <v>0</v>
      </c>
      <c r="X19" s="176">
        <v>0</v>
      </c>
      <c r="Y19" s="175">
        <v>0</v>
      </c>
      <c r="Z19" s="176">
        <v>0</v>
      </c>
      <c r="AA19" s="175">
        <v>0</v>
      </c>
      <c r="AB19" s="176">
        <v>0</v>
      </c>
      <c r="AC19" s="175">
        <v>0</v>
      </c>
      <c r="AD19" s="176">
        <v>0</v>
      </c>
      <c r="AE19" s="175">
        <v>0</v>
      </c>
      <c r="AF19" s="176">
        <v>0</v>
      </c>
      <c r="AG19" s="175">
        <v>0</v>
      </c>
      <c r="AH19" s="176">
        <v>0</v>
      </c>
      <c r="AI19" s="175">
        <v>0</v>
      </c>
      <c r="AJ19" s="176">
        <v>0</v>
      </c>
      <c r="AK19" s="175">
        <v>0</v>
      </c>
      <c r="AL19" s="176">
        <v>0</v>
      </c>
      <c r="AM19" s="175">
        <v>0</v>
      </c>
      <c r="AN19" s="176">
        <v>0</v>
      </c>
      <c r="AO19" s="175">
        <v>0</v>
      </c>
      <c r="AP19" s="176">
        <v>0</v>
      </c>
      <c r="AQ19" s="175">
        <v>0</v>
      </c>
      <c r="AR19" s="176">
        <v>0</v>
      </c>
      <c r="AS19" s="175">
        <v>0</v>
      </c>
      <c r="AT19" s="176">
        <v>0</v>
      </c>
      <c r="AU19" s="175">
        <v>0</v>
      </c>
      <c r="AV19" s="176">
        <v>0</v>
      </c>
      <c r="AW19" s="175">
        <v>0</v>
      </c>
      <c r="AX19" s="176">
        <v>0</v>
      </c>
      <c r="AY19" s="175">
        <v>0</v>
      </c>
      <c r="AZ19" s="176">
        <v>0</v>
      </c>
      <c r="BA19" s="175">
        <v>0</v>
      </c>
      <c r="BB19" s="176">
        <v>0</v>
      </c>
      <c r="BC19" s="175">
        <v>0</v>
      </c>
      <c r="BD19" s="176">
        <v>0</v>
      </c>
      <c r="BE19" s="175">
        <v>0</v>
      </c>
      <c r="BF19" s="176">
        <v>0</v>
      </c>
      <c r="BG19" s="175">
        <v>0</v>
      </c>
      <c r="BH19" s="176">
        <v>0</v>
      </c>
      <c r="BI19" s="175">
        <v>0</v>
      </c>
      <c r="BJ19" s="176">
        <v>0</v>
      </c>
      <c r="BK19" s="175">
        <v>0</v>
      </c>
      <c r="BL19" s="176">
        <v>0</v>
      </c>
      <c r="BM19" s="196">
        <f>SUM(C19,E19,G19,I19,K19,M19,O19,Q19,S19,U19,W19,Y19,AA19,AC19,AE19)+SUM(AG19,AI19,AK19,AM19,AO19,AQ19,AS19,AU19,AW19,AY19,BA19,BC19,BE19,BG19,BI19,BK19)</f>
        <v>0</v>
      </c>
      <c r="BN19" s="197">
        <f>SUM(D19,F19,H19,J19,L19,N19,P19,R19,T19,V19,X19,Z19,AB19,AD19,AF19)+SUM(AH19,AJ19,AL19,AN19,AP19,AR19,AT19,AV19,AX19,AZ19,BB19,BD19,BF19,BH19,BJ19,BL19)</f>
        <v>0</v>
      </c>
    </row>
    <row r="20" spans="1:66" ht="15" thickBot="1" x14ac:dyDescent="0.25">
      <c r="A20" s="155">
        <f>ROW()</f>
        <v>20</v>
      </c>
      <c r="B20" s="169" t="s">
        <v>222</v>
      </c>
      <c r="C20" s="177">
        <f t="shared" ref="C20:BL20" si="3">SUM(C17:C19)</f>
        <v>0</v>
      </c>
      <c r="D20" s="178">
        <f t="shared" si="3"/>
        <v>0</v>
      </c>
      <c r="E20" s="177">
        <f t="shared" si="3"/>
        <v>0</v>
      </c>
      <c r="F20" s="178">
        <f t="shared" si="3"/>
        <v>0</v>
      </c>
      <c r="G20" s="177">
        <f t="shared" si="3"/>
        <v>0</v>
      </c>
      <c r="H20" s="178">
        <f t="shared" si="3"/>
        <v>0</v>
      </c>
      <c r="I20" s="177">
        <f t="shared" si="3"/>
        <v>0</v>
      </c>
      <c r="J20" s="178">
        <f t="shared" si="3"/>
        <v>0</v>
      </c>
      <c r="K20" s="177">
        <f t="shared" si="3"/>
        <v>0</v>
      </c>
      <c r="L20" s="178">
        <f t="shared" si="3"/>
        <v>0</v>
      </c>
      <c r="M20" s="177">
        <f t="shared" si="3"/>
        <v>0</v>
      </c>
      <c r="N20" s="178">
        <f t="shared" si="3"/>
        <v>0</v>
      </c>
      <c r="O20" s="177">
        <f t="shared" si="3"/>
        <v>0</v>
      </c>
      <c r="P20" s="178">
        <f t="shared" si="3"/>
        <v>0</v>
      </c>
      <c r="Q20" s="177">
        <f t="shared" si="3"/>
        <v>0</v>
      </c>
      <c r="R20" s="178">
        <f t="shared" si="3"/>
        <v>0</v>
      </c>
      <c r="S20" s="177">
        <f t="shared" si="3"/>
        <v>0</v>
      </c>
      <c r="T20" s="178">
        <f t="shared" si="3"/>
        <v>0</v>
      </c>
      <c r="U20" s="177">
        <f t="shared" si="3"/>
        <v>0</v>
      </c>
      <c r="V20" s="178">
        <f t="shared" si="3"/>
        <v>0</v>
      </c>
      <c r="W20" s="177">
        <f t="shared" si="3"/>
        <v>0</v>
      </c>
      <c r="X20" s="178">
        <f t="shared" si="3"/>
        <v>0</v>
      </c>
      <c r="Y20" s="177">
        <f t="shared" si="3"/>
        <v>0</v>
      </c>
      <c r="Z20" s="178">
        <f t="shared" si="3"/>
        <v>0</v>
      </c>
      <c r="AA20" s="177">
        <f t="shared" si="3"/>
        <v>0</v>
      </c>
      <c r="AB20" s="178">
        <f t="shared" si="3"/>
        <v>0</v>
      </c>
      <c r="AC20" s="177">
        <f t="shared" si="3"/>
        <v>0</v>
      </c>
      <c r="AD20" s="178">
        <f t="shared" si="3"/>
        <v>0</v>
      </c>
      <c r="AE20" s="177">
        <f t="shared" si="3"/>
        <v>0</v>
      </c>
      <c r="AF20" s="178">
        <f t="shared" si="3"/>
        <v>0</v>
      </c>
      <c r="AG20" s="177">
        <f t="shared" si="3"/>
        <v>0</v>
      </c>
      <c r="AH20" s="178">
        <f t="shared" si="3"/>
        <v>0</v>
      </c>
      <c r="AI20" s="177">
        <f t="shared" si="3"/>
        <v>0</v>
      </c>
      <c r="AJ20" s="178">
        <f t="shared" si="3"/>
        <v>0</v>
      </c>
      <c r="AK20" s="177">
        <f t="shared" si="3"/>
        <v>0</v>
      </c>
      <c r="AL20" s="178">
        <f t="shared" si="3"/>
        <v>0</v>
      </c>
      <c r="AM20" s="177">
        <f t="shared" si="3"/>
        <v>0</v>
      </c>
      <c r="AN20" s="178">
        <f t="shared" si="3"/>
        <v>0</v>
      </c>
      <c r="AO20" s="177">
        <f t="shared" si="3"/>
        <v>0</v>
      </c>
      <c r="AP20" s="178">
        <f t="shared" si="3"/>
        <v>0</v>
      </c>
      <c r="AQ20" s="177">
        <f t="shared" si="3"/>
        <v>0</v>
      </c>
      <c r="AR20" s="178">
        <f t="shared" si="3"/>
        <v>0</v>
      </c>
      <c r="AS20" s="177">
        <f t="shared" si="3"/>
        <v>0</v>
      </c>
      <c r="AT20" s="178">
        <f t="shared" si="3"/>
        <v>0</v>
      </c>
      <c r="AU20" s="177">
        <f t="shared" si="3"/>
        <v>0</v>
      </c>
      <c r="AV20" s="178">
        <f t="shared" si="3"/>
        <v>0</v>
      </c>
      <c r="AW20" s="177">
        <f t="shared" si="3"/>
        <v>0</v>
      </c>
      <c r="AX20" s="178">
        <f t="shared" si="3"/>
        <v>0</v>
      </c>
      <c r="AY20" s="177">
        <f t="shared" si="3"/>
        <v>0</v>
      </c>
      <c r="AZ20" s="178">
        <f t="shared" si="3"/>
        <v>0</v>
      </c>
      <c r="BA20" s="177">
        <f t="shared" si="3"/>
        <v>0</v>
      </c>
      <c r="BB20" s="178">
        <f t="shared" si="3"/>
        <v>0</v>
      </c>
      <c r="BC20" s="177">
        <f t="shared" si="3"/>
        <v>0</v>
      </c>
      <c r="BD20" s="178">
        <f t="shared" si="3"/>
        <v>0</v>
      </c>
      <c r="BE20" s="177">
        <f t="shared" si="3"/>
        <v>0</v>
      </c>
      <c r="BF20" s="178">
        <f t="shared" si="3"/>
        <v>0</v>
      </c>
      <c r="BG20" s="177">
        <f t="shared" si="3"/>
        <v>0</v>
      </c>
      <c r="BH20" s="178">
        <f t="shared" si="3"/>
        <v>0</v>
      </c>
      <c r="BI20" s="177">
        <f t="shared" si="3"/>
        <v>0</v>
      </c>
      <c r="BJ20" s="178">
        <f t="shared" si="3"/>
        <v>0</v>
      </c>
      <c r="BK20" s="177">
        <f t="shared" si="3"/>
        <v>0</v>
      </c>
      <c r="BL20" s="178">
        <f t="shared" si="3"/>
        <v>0</v>
      </c>
      <c r="BM20" s="177">
        <f>SUM(BM17:BM19)</f>
        <v>0</v>
      </c>
      <c r="BN20" s="178">
        <f>SUM(BN17:BN19)</f>
        <v>0</v>
      </c>
    </row>
    <row r="21" spans="1:66" ht="15" thickBot="1" x14ac:dyDescent="0.25">
      <c r="A21" s="155">
        <f>ROW()</f>
        <v>21</v>
      </c>
      <c r="C21" s="170"/>
      <c r="E21" s="170"/>
      <c r="G21" s="170"/>
      <c r="I21" s="170"/>
      <c r="K21" s="170"/>
      <c r="M21" s="170"/>
      <c r="O21" s="170"/>
      <c r="Q21" s="170"/>
      <c r="S21" s="170"/>
      <c r="U21" s="170"/>
      <c r="W21" s="170"/>
      <c r="Y21" s="170"/>
      <c r="AA21" s="170"/>
      <c r="AC21" s="170"/>
      <c r="AE21" s="170"/>
      <c r="AG21" s="170"/>
      <c r="AI21" s="170"/>
      <c r="AK21" s="170"/>
      <c r="AM21" s="170"/>
      <c r="AO21" s="170"/>
      <c r="AQ21" s="170"/>
      <c r="AS21" s="170"/>
      <c r="AU21" s="170"/>
      <c r="AW21" s="170"/>
      <c r="AY21" s="170"/>
      <c r="BA21" s="170"/>
      <c r="BC21" s="170"/>
      <c r="BE21" s="170"/>
      <c r="BG21" s="170"/>
      <c r="BI21" s="170"/>
      <c r="BK21" s="170"/>
      <c r="BM21" s="170"/>
    </row>
    <row r="22" spans="1:66" ht="15" thickBot="1" x14ac:dyDescent="0.25">
      <c r="A22" s="155">
        <f>ROW()</f>
        <v>22</v>
      </c>
      <c r="B22" s="169" t="s">
        <v>509</v>
      </c>
      <c r="C22" s="170"/>
      <c r="E22" s="170"/>
      <c r="G22" s="170"/>
      <c r="I22" s="170"/>
      <c r="K22" s="170"/>
      <c r="M22" s="170"/>
      <c r="O22" s="170"/>
      <c r="Q22" s="170"/>
      <c r="S22" s="170"/>
      <c r="U22" s="170"/>
      <c r="W22" s="170"/>
      <c r="Y22" s="170"/>
      <c r="AA22" s="170"/>
      <c r="AC22" s="170"/>
      <c r="AE22" s="170"/>
      <c r="AG22" s="170"/>
      <c r="AI22" s="170"/>
      <c r="AK22" s="170"/>
      <c r="AM22" s="170"/>
      <c r="AO22" s="170"/>
      <c r="AQ22" s="170"/>
      <c r="AS22" s="170"/>
      <c r="AU22" s="170"/>
      <c r="AW22" s="170"/>
      <c r="AY22" s="170"/>
      <c r="BA22" s="170"/>
      <c r="BC22" s="170"/>
      <c r="BE22" s="170"/>
      <c r="BG22" s="170"/>
      <c r="BI22" s="170"/>
      <c r="BK22" s="170"/>
      <c r="BM22" s="170"/>
    </row>
    <row r="23" spans="1:66" ht="15" thickBot="1" x14ac:dyDescent="0.25">
      <c r="A23" s="155">
        <f>ROW()</f>
        <v>23</v>
      </c>
      <c r="B23" s="204" t="s">
        <v>516</v>
      </c>
      <c r="C23" s="1315" t="s">
        <v>15</v>
      </c>
      <c r="D23" s="1316"/>
      <c r="E23" s="1315" t="s">
        <v>15</v>
      </c>
      <c r="F23" s="1316"/>
      <c r="G23" s="1315" t="s">
        <v>15</v>
      </c>
      <c r="H23" s="1316"/>
      <c r="I23" s="1315" t="s">
        <v>15</v>
      </c>
      <c r="J23" s="1316"/>
      <c r="K23" s="1315" t="s">
        <v>15</v>
      </c>
      <c r="L23" s="1316"/>
      <c r="M23" s="1315" t="s">
        <v>15</v>
      </c>
      <c r="N23" s="1316"/>
      <c r="O23" s="1315" t="s">
        <v>15</v>
      </c>
      <c r="P23" s="1316"/>
      <c r="Q23" s="1315" t="s">
        <v>15</v>
      </c>
      <c r="R23" s="1316"/>
      <c r="S23" s="1315" t="s">
        <v>15</v>
      </c>
      <c r="T23" s="1316"/>
      <c r="U23" s="1315" t="s">
        <v>15</v>
      </c>
      <c r="V23" s="1316"/>
      <c r="W23" s="1315" t="s">
        <v>15</v>
      </c>
      <c r="X23" s="1316"/>
      <c r="Y23" s="1315" t="s">
        <v>15</v>
      </c>
      <c r="Z23" s="1316"/>
      <c r="AA23" s="1315" t="s">
        <v>15</v>
      </c>
      <c r="AB23" s="1316"/>
      <c r="AC23" s="1315" t="s">
        <v>15</v>
      </c>
      <c r="AD23" s="1316"/>
      <c r="AE23" s="1315" t="s">
        <v>15</v>
      </c>
      <c r="AF23" s="1316"/>
      <c r="AG23" s="1315" t="s">
        <v>15</v>
      </c>
      <c r="AH23" s="1316"/>
      <c r="AI23" s="1315" t="s">
        <v>15</v>
      </c>
      <c r="AJ23" s="1316"/>
      <c r="AK23" s="1315" t="s">
        <v>15</v>
      </c>
      <c r="AL23" s="1316"/>
      <c r="AM23" s="1315" t="s">
        <v>15</v>
      </c>
      <c r="AN23" s="1316"/>
      <c r="AO23" s="1315" t="s">
        <v>15</v>
      </c>
      <c r="AP23" s="1316"/>
      <c r="AQ23" s="1315" t="s">
        <v>15</v>
      </c>
      <c r="AR23" s="1316"/>
      <c r="AS23" s="1315" t="s">
        <v>15</v>
      </c>
      <c r="AT23" s="1316"/>
      <c r="AU23" s="1315" t="s">
        <v>15</v>
      </c>
      <c r="AV23" s="1316"/>
      <c r="AW23" s="1315" t="s">
        <v>15</v>
      </c>
      <c r="AX23" s="1316"/>
      <c r="AY23" s="1315" t="s">
        <v>15</v>
      </c>
      <c r="AZ23" s="1316"/>
      <c r="BA23" s="1315" t="s">
        <v>15</v>
      </c>
      <c r="BB23" s="1316"/>
      <c r="BC23" s="1315" t="s">
        <v>15</v>
      </c>
      <c r="BD23" s="1316"/>
      <c r="BE23" s="1315" t="s">
        <v>15</v>
      </c>
      <c r="BF23" s="1316"/>
      <c r="BG23" s="1315" t="s">
        <v>15</v>
      </c>
      <c r="BH23" s="1316"/>
      <c r="BI23" s="1315" t="s">
        <v>15</v>
      </c>
      <c r="BJ23" s="1316"/>
      <c r="BK23" s="1315" t="s">
        <v>15</v>
      </c>
      <c r="BL23" s="1316"/>
      <c r="BM23" s="1317" t="s">
        <v>15</v>
      </c>
      <c r="BN23" s="1318"/>
    </row>
    <row r="24" spans="1:66" x14ac:dyDescent="0.2">
      <c r="A24" s="155">
        <f>ROW()</f>
        <v>24</v>
      </c>
      <c r="B24" s="171" t="s">
        <v>517</v>
      </c>
      <c r="C24" s="172">
        <v>0</v>
      </c>
      <c r="D24" s="173">
        <v>0</v>
      </c>
      <c r="E24" s="172">
        <v>0</v>
      </c>
      <c r="F24" s="173">
        <v>0</v>
      </c>
      <c r="G24" s="172">
        <v>0</v>
      </c>
      <c r="H24" s="173">
        <v>0</v>
      </c>
      <c r="I24" s="172">
        <v>0</v>
      </c>
      <c r="J24" s="173">
        <v>0</v>
      </c>
      <c r="K24" s="172">
        <v>0</v>
      </c>
      <c r="L24" s="173">
        <v>0</v>
      </c>
      <c r="M24" s="172">
        <v>0</v>
      </c>
      <c r="N24" s="173">
        <v>0</v>
      </c>
      <c r="O24" s="172">
        <v>0</v>
      </c>
      <c r="P24" s="173">
        <v>0</v>
      </c>
      <c r="Q24" s="172">
        <v>0</v>
      </c>
      <c r="R24" s="173">
        <v>0</v>
      </c>
      <c r="S24" s="172">
        <v>0</v>
      </c>
      <c r="T24" s="173">
        <v>0</v>
      </c>
      <c r="U24" s="172">
        <v>0</v>
      </c>
      <c r="V24" s="173">
        <v>0</v>
      </c>
      <c r="W24" s="172">
        <v>0</v>
      </c>
      <c r="X24" s="173">
        <v>0</v>
      </c>
      <c r="Y24" s="172">
        <v>0</v>
      </c>
      <c r="Z24" s="173">
        <v>0</v>
      </c>
      <c r="AA24" s="172">
        <v>0</v>
      </c>
      <c r="AB24" s="173">
        <v>0</v>
      </c>
      <c r="AC24" s="172">
        <v>0</v>
      </c>
      <c r="AD24" s="173">
        <v>0</v>
      </c>
      <c r="AE24" s="172">
        <v>0</v>
      </c>
      <c r="AF24" s="173">
        <v>0</v>
      </c>
      <c r="AG24" s="172">
        <v>0</v>
      </c>
      <c r="AH24" s="173">
        <v>0</v>
      </c>
      <c r="AI24" s="172">
        <v>0</v>
      </c>
      <c r="AJ24" s="173">
        <v>0</v>
      </c>
      <c r="AK24" s="172">
        <v>0</v>
      </c>
      <c r="AL24" s="173">
        <v>0</v>
      </c>
      <c r="AM24" s="172">
        <v>0</v>
      </c>
      <c r="AN24" s="173">
        <v>0</v>
      </c>
      <c r="AO24" s="172">
        <v>0</v>
      </c>
      <c r="AP24" s="173">
        <v>0</v>
      </c>
      <c r="AQ24" s="172">
        <v>0</v>
      </c>
      <c r="AR24" s="173">
        <v>0</v>
      </c>
      <c r="AS24" s="172">
        <v>0</v>
      </c>
      <c r="AT24" s="173">
        <v>0</v>
      </c>
      <c r="AU24" s="172">
        <v>0</v>
      </c>
      <c r="AV24" s="173">
        <v>0</v>
      </c>
      <c r="AW24" s="172">
        <v>0</v>
      </c>
      <c r="AX24" s="173">
        <v>0</v>
      </c>
      <c r="AY24" s="172">
        <v>0</v>
      </c>
      <c r="AZ24" s="173">
        <v>0</v>
      </c>
      <c r="BA24" s="172">
        <v>0</v>
      </c>
      <c r="BB24" s="173">
        <v>0</v>
      </c>
      <c r="BC24" s="172">
        <v>0</v>
      </c>
      <c r="BD24" s="173">
        <v>0</v>
      </c>
      <c r="BE24" s="172">
        <v>0</v>
      </c>
      <c r="BF24" s="173">
        <v>0</v>
      </c>
      <c r="BG24" s="172">
        <v>0</v>
      </c>
      <c r="BH24" s="173">
        <v>0</v>
      </c>
      <c r="BI24" s="172">
        <v>0</v>
      </c>
      <c r="BJ24" s="173">
        <v>0</v>
      </c>
      <c r="BK24" s="172">
        <v>0</v>
      </c>
      <c r="BL24" s="173">
        <v>0</v>
      </c>
      <c r="BM24" s="190">
        <f>SUM(C24,E24,G24,I24,K24,M24,O24,Q24,S24,U24,W24,Y24,AA24,AC24,AE24)+SUM(AG24,AI24,AK24,AM24,AO24,AQ24,AS24,AU24,AW24,AY24,BA24,BC24,BE24,BG24,BI24,BK24)</f>
        <v>0</v>
      </c>
      <c r="BN24" s="191">
        <f>SUM(D24,F24,H24,J24,L24,N24,P24,R24,T24,V24,X24,Z24,AB24,AD24,AF24)+SUM(AH24,AJ24,AL24,AN24,AP24,AR24,AT24,AV24,AX24,AZ24,BB24,BD24,BF24,BH24,BJ24,BL24)</f>
        <v>0</v>
      </c>
    </row>
    <row r="25" spans="1:66" ht="15" thickBot="1" x14ac:dyDescent="0.25">
      <c r="A25" s="155">
        <f>ROW()</f>
        <v>25</v>
      </c>
      <c r="B25" s="174" t="s">
        <v>518</v>
      </c>
      <c r="C25" s="175">
        <v>0</v>
      </c>
      <c r="D25" s="176">
        <v>0</v>
      </c>
      <c r="E25" s="175">
        <v>0</v>
      </c>
      <c r="F25" s="176">
        <v>0</v>
      </c>
      <c r="G25" s="175">
        <v>0</v>
      </c>
      <c r="H25" s="176">
        <v>0</v>
      </c>
      <c r="I25" s="175">
        <v>0</v>
      </c>
      <c r="J25" s="176">
        <v>0</v>
      </c>
      <c r="K25" s="175">
        <v>0</v>
      </c>
      <c r="L25" s="176">
        <v>0</v>
      </c>
      <c r="M25" s="175">
        <v>0</v>
      </c>
      <c r="N25" s="176">
        <v>0</v>
      </c>
      <c r="O25" s="175">
        <v>0</v>
      </c>
      <c r="P25" s="176">
        <v>0</v>
      </c>
      <c r="Q25" s="175">
        <v>0</v>
      </c>
      <c r="R25" s="176">
        <v>0</v>
      </c>
      <c r="S25" s="175">
        <v>0</v>
      </c>
      <c r="T25" s="176">
        <v>0</v>
      </c>
      <c r="U25" s="175">
        <v>0</v>
      </c>
      <c r="V25" s="176">
        <v>0</v>
      </c>
      <c r="W25" s="175">
        <v>0</v>
      </c>
      <c r="X25" s="176">
        <v>0</v>
      </c>
      <c r="Y25" s="175">
        <v>0</v>
      </c>
      <c r="Z25" s="176">
        <v>0</v>
      </c>
      <c r="AA25" s="175">
        <v>0</v>
      </c>
      <c r="AB25" s="176">
        <v>0</v>
      </c>
      <c r="AC25" s="175">
        <v>0</v>
      </c>
      <c r="AD25" s="176">
        <v>0</v>
      </c>
      <c r="AE25" s="175">
        <v>0</v>
      </c>
      <c r="AF25" s="176">
        <v>0</v>
      </c>
      <c r="AG25" s="175">
        <v>0</v>
      </c>
      <c r="AH25" s="176">
        <v>0</v>
      </c>
      <c r="AI25" s="175">
        <v>0</v>
      </c>
      <c r="AJ25" s="176">
        <v>0</v>
      </c>
      <c r="AK25" s="175">
        <v>0</v>
      </c>
      <c r="AL25" s="176">
        <v>0</v>
      </c>
      <c r="AM25" s="175">
        <v>0</v>
      </c>
      <c r="AN25" s="176">
        <v>0</v>
      </c>
      <c r="AO25" s="175">
        <v>0</v>
      </c>
      <c r="AP25" s="176">
        <v>0</v>
      </c>
      <c r="AQ25" s="175">
        <v>0</v>
      </c>
      <c r="AR25" s="176">
        <v>0</v>
      </c>
      <c r="AS25" s="175">
        <v>0</v>
      </c>
      <c r="AT25" s="176">
        <v>0</v>
      </c>
      <c r="AU25" s="175">
        <v>0</v>
      </c>
      <c r="AV25" s="176">
        <v>0</v>
      </c>
      <c r="AW25" s="175">
        <v>0</v>
      </c>
      <c r="AX25" s="176">
        <v>0</v>
      </c>
      <c r="AY25" s="175">
        <v>0</v>
      </c>
      <c r="AZ25" s="176">
        <v>0</v>
      </c>
      <c r="BA25" s="175">
        <v>0</v>
      </c>
      <c r="BB25" s="176">
        <v>0</v>
      </c>
      <c r="BC25" s="175">
        <v>0</v>
      </c>
      <c r="BD25" s="176">
        <v>0</v>
      </c>
      <c r="BE25" s="175">
        <v>0</v>
      </c>
      <c r="BF25" s="176">
        <v>0</v>
      </c>
      <c r="BG25" s="175">
        <v>0</v>
      </c>
      <c r="BH25" s="176">
        <v>0</v>
      </c>
      <c r="BI25" s="175">
        <v>0</v>
      </c>
      <c r="BJ25" s="176">
        <v>0</v>
      </c>
      <c r="BK25" s="175">
        <v>0</v>
      </c>
      <c r="BL25" s="176">
        <v>0</v>
      </c>
      <c r="BM25" s="196">
        <f>SUM(C25,E25,G25,I25,K25,M25,O25,Q25,S25,U25,W25,Y25,AA25,AC25,AE25)+SUM(AG25,AI25,AK25,AM25,AO25,AQ25,AS25,AU25,AW25,AY25,BA25,BC25,BE25,BG25,BI25,BK25)</f>
        <v>0</v>
      </c>
      <c r="BN25" s="197">
        <f>SUM(D25,F25,H25,J25,L25,N25,P25,R25,T25,V25,X25,Z25,AB25,AD25,AF25)+SUM(AH25,AJ25,AL25,AN25,AP25,AR25,AT25,AV25,AX25,AZ25,BB25,BD25,BF25,BH25,BJ25,BL25)</f>
        <v>0</v>
      </c>
    </row>
    <row r="26" spans="1:66" ht="15" thickBot="1" x14ac:dyDescent="0.25">
      <c r="A26" s="155">
        <f>ROW()</f>
        <v>26</v>
      </c>
      <c r="B26" s="169" t="s">
        <v>222</v>
      </c>
      <c r="C26" s="177">
        <f t="shared" ref="C26:BL26" si="4">SUM(C24:C25)</f>
        <v>0</v>
      </c>
      <c r="D26" s="178">
        <f t="shared" si="4"/>
        <v>0</v>
      </c>
      <c r="E26" s="177">
        <f t="shared" si="4"/>
        <v>0</v>
      </c>
      <c r="F26" s="178">
        <f t="shared" si="4"/>
        <v>0</v>
      </c>
      <c r="G26" s="177">
        <f t="shared" si="4"/>
        <v>0</v>
      </c>
      <c r="H26" s="178">
        <f t="shared" si="4"/>
        <v>0</v>
      </c>
      <c r="I26" s="177">
        <f t="shared" si="4"/>
        <v>0</v>
      </c>
      <c r="J26" s="178">
        <f t="shared" si="4"/>
        <v>0</v>
      </c>
      <c r="K26" s="177">
        <f t="shared" si="4"/>
        <v>0</v>
      </c>
      <c r="L26" s="178">
        <f t="shared" si="4"/>
        <v>0</v>
      </c>
      <c r="M26" s="177">
        <f t="shared" si="4"/>
        <v>0</v>
      </c>
      <c r="N26" s="178">
        <f t="shared" si="4"/>
        <v>0</v>
      </c>
      <c r="O26" s="177">
        <f t="shared" si="4"/>
        <v>0</v>
      </c>
      <c r="P26" s="178">
        <f t="shared" si="4"/>
        <v>0</v>
      </c>
      <c r="Q26" s="177">
        <f t="shared" si="4"/>
        <v>0</v>
      </c>
      <c r="R26" s="178">
        <f t="shared" si="4"/>
        <v>0</v>
      </c>
      <c r="S26" s="177">
        <f t="shared" si="4"/>
        <v>0</v>
      </c>
      <c r="T26" s="178">
        <f t="shared" si="4"/>
        <v>0</v>
      </c>
      <c r="U26" s="177">
        <f t="shared" si="4"/>
        <v>0</v>
      </c>
      <c r="V26" s="178">
        <f t="shared" si="4"/>
        <v>0</v>
      </c>
      <c r="W26" s="177">
        <f t="shared" si="4"/>
        <v>0</v>
      </c>
      <c r="X26" s="178">
        <f t="shared" si="4"/>
        <v>0</v>
      </c>
      <c r="Y26" s="177">
        <f t="shared" si="4"/>
        <v>0</v>
      </c>
      <c r="Z26" s="178">
        <f t="shared" si="4"/>
        <v>0</v>
      </c>
      <c r="AA26" s="177">
        <f t="shared" si="4"/>
        <v>0</v>
      </c>
      <c r="AB26" s="178">
        <f t="shared" si="4"/>
        <v>0</v>
      </c>
      <c r="AC26" s="177">
        <f t="shared" si="4"/>
        <v>0</v>
      </c>
      <c r="AD26" s="178">
        <f t="shared" si="4"/>
        <v>0</v>
      </c>
      <c r="AE26" s="177">
        <f t="shared" si="4"/>
        <v>0</v>
      </c>
      <c r="AF26" s="178">
        <f t="shared" si="4"/>
        <v>0</v>
      </c>
      <c r="AG26" s="177">
        <f t="shared" si="4"/>
        <v>0</v>
      </c>
      <c r="AH26" s="178">
        <f t="shared" si="4"/>
        <v>0</v>
      </c>
      <c r="AI26" s="177">
        <f t="shared" si="4"/>
        <v>0</v>
      </c>
      <c r="AJ26" s="178">
        <f t="shared" si="4"/>
        <v>0</v>
      </c>
      <c r="AK26" s="177">
        <f t="shared" si="4"/>
        <v>0</v>
      </c>
      <c r="AL26" s="178">
        <f t="shared" si="4"/>
        <v>0</v>
      </c>
      <c r="AM26" s="177">
        <f t="shared" si="4"/>
        <v>0</v>
      </c>
      <c r="AN26" s="178">
        <f t="shared" si="4"/>
        <v>0</v>
      </c>
      <c r="AO26" s="177">
        <f t="shared" si="4"/>
        <v>0</v>
      </c>
      <c r="AP26" s="178">
        <f t="shared" si="4"/>
        <v>0</v>
      </c>
      <c r="AQ26" s="177">
        <f t="shared" si="4"/>
        <v>0</v>
      </c>
      <c r="AR26" s="178">
        <f t="shared" si="4"/>
        <v>0</v>
      </c>
      <c r="AS26" s="177">
        <f t="shared" si="4"/>
        <v>0</v>
      </c>
      <c r="AT26" s="178">
        <f t="shared" si="4"/>
        <v>0</v>
      </c>
      <c r="AU26" s="177">
        <f t="shared" si="4"/>
        <v>0</v>
      </c>
      <c r="AV26" s="178">
        <f t="shared" si="4"/>
        <v>0</v>
      </c>
      <c r="AW26" s="177">
        <f t="shared" si="4"/>
        <v>0</v>
      </c>
      <c r="AX26" s="178">
        <f t="shared" si="4"/>
        <v>0</v>
      </c>
      <c r="AY26" s="177">
        <f t="shared" si="4"/>
        <v>0</v>
      </c>
      <c r="AZ26" s="178">
        <f t="shared" si="4"/>
        <v>0</v>
      </c>
      <c r="BA26" s="177">
        <f t="shared" si="4"/>
        <v>0</v>
      </c>
      <c r="BB26" s="178">
        <f t="shared" si="4"/>
        <v>0</v>
      </c>
      <c r="BC26" s="177">
        <f t="shared" si="4"/>
        <v>0</v>
      </c>
      <c r="BD26" s="178">
        <f t="shared" si="4"/>
        <v>0</v>
      </c>
      <c r="BE26" s="177">
        <f t="shared" si="4"/>
        <v>0</v>
      </c>
      <c r="BF26" s="178">
        <f t="shared" si="4"/>
        <v>0</v>
      </c>
      <c r="BG26" s="177">
        <f t="shared" si="4"/>
        <v>0</v>
      </c>
      <c r="BH26" s="178">
        <f t="shared" si="4"/>
        <v>0</v>
      </c>
      <c r="BI26" s="177">
        <f t="shared" si="4"/>
        <v>0</v>
      </c>
      <c r="BJ26" s="178">
        <f t="shared" si="4"/>
        <v>0</v>
      </c>
      <c r="BK26" s="177">
        <f t="shared" si="4"/>
        <v>0</v>
      </c>
      <c r="BL26" s="178">
        <f t="shared" si="4"/>
        <v>0</v>
      </c>
      <c r="BM26" s="177">
        <f>SUM(BM24:BM25)</f>
        <v>0</v>
      </c>
      <c r="BN26" s="178">
        <f>SUM(BN24:BN25)</f>
        <v>0</v>
      </c>
    </row>
    <row r="27" spans="1:66" ht="15" thickBot="1" x14ac:dyDescent="0.25">
      <c r="A27" s="155">
        <f>ROW()</f>
        <v>27</v>
      </c>
      <c r="C27" s="170"/>
      <c r="E27" s="170"/>
      <c r="G27" s="170"/>
      <c r="I27" s="170"/>
      <c r="K27" s="170"/>
      <c r="M27" s="170"/>
      <c r="O27" s="170"/>
      <c r="Q27" s="170"/>
      <c r="S27" s="170"/>
      <c r="U27" s="170"/>
      <c r="W27" s="170"/>
      <c r="Y27" s="170"/>
      <c r="AA27" s="170"/>
      <c r="AC27" s="170"/>
      <c r="AE27" s="170"/>
      <c r="AG27" s="170"/>
      <c r="AI27" s="170"/>
      <c r="AK27" s="170"/>
      <c r="AM27" s="170"/>
      <c r="AO27" s="170"/>
      <c r="AQ27" s="170"/>
      <c r="AS27" s="170"/>
      <c r="AU27" s="170"/>
      <c r="AW27" s="170"/>
      <c r="AY27" s="170"/>
      <c r="BA27" s="170"/>
      <c r="BC27" s="170"/>
      <c r="BE27" s="170"/>
      <c r="BG27" s="170"/>
      <c r="BI27" s="170"/>
      <c r="BK27" s="170"/>
      <c r="BM27" s="170"/>
    </row>
    <row r="28" spans="1:66" ht="15" thickBot="1" x14ac:dyDescent="0.25">
      <c r="A28" s="155">
        <f>ROW()</f>
        <v>28</v>
      </c>
      <c r="B28" s="169" t="s">
        <v>506</v>
      </c>
      <c r="C28" s="170"/>
      <c r="E28" s="170"/>
      <c r="G28" s="170"/>
      <c r="I28" s="170"/>
      <c r="K28" s="170"/>
      <c r="M28" s="170"/>
      <c r="O28" s="170"/>
      <c r="Q28" s="170"/>
      <c r="S28" s="170"/>
      <c r="U28" s="170"/>
      <c r="W28" s="170"/>
      <c r="Y28" s="170"/>
      <c r="AA28" s="170"/>
      <c r="AC28" s="170"/>
      <c r="AE28" s="170"/>
      <c r="AG28" s="170"/>
      <c r="AI28" s="170"/>
      <c r="AK28" s="170"/>
      <c r="AM28" s="170"/>
      <c r="AO28" s="170"/>
      <c r="AQ28" s="170"/>
      <c r="AS28" s="170"/>
      <c r="AU28" s="170"/>
      <c r="AW28" s="170"/>
      <c r="AY28" s="170"/>
      <c r="BA28" s="170"/>
      <c r="BC28" s="170"/>
      <c r="BE28" s="170"/>
      <c r="BG28" s="170"/>
      <c r="BI28" s="170"/>
      <c r="BK28" s="170"/>
      <c r="BM28" s="170"/>
    </row>
    <row r="29" spans="1:66" ht="15" thickBot="1" x14ac:dyDescent="0.25">
      <c r="A29" s="155">
        <f>ROW()</f>
        <v>29</v>
      </c>
      <c r="B29" s="204" t="s">
        <v>519</v>
      </c>
      <c r="C29" s="1315" t="s">
        <v>15</v>
      </c>
      <c r="D29" s="1316"/>
      <c r="E29" s="1315" t="s">
        <v>15</v>
      </c>
      <c r="F29" s="1316"/>
      <c r="G29" s="1315" t="s">
        <v>15</v>
      </c>
      <c r="H29" s="1316"/>
      <c r="I29" s="1315" t="s">
        <v>15</v>
      </c>
      <c r="J29" s="1316"/>
      <c r="K29" s="1315" t="s">
        <v>15</v>
      </c>
      <c r="L29" s="1316"/>
      <c r="M29" s="1315" t="s">
        <v>15</v>
      </c>
      <c r="N29" s="1316"/>
      <c r="O29" s="1315" t="s">
        <v>15</v>
      </c>
      <c r="P29" s="1316"/>
      <c r="Q29" s="1315" t="s">
        <v>15</v>
      </c>
      <c r="R29" s="1316"/>
      <c r="S29" s="1315" t="s">
        <v>15</v>
      </c>
      <c r="T29" s="1316"/>
      <c r="U29" s="1315" t="s">
        <v>15</v>
      </c>
      <c r="V29" s="1316"/>
      <c r="W29" s="1315" t="s">
        <v>15</v>
      </c>
      <c r="X29" s="1316"/>
      <c r="Y29" s="1315" t="s">
        <v>15</v>
      </c>
      <c r="Z29" s="1316"/>
      <c r="AA29" s="1315" t="s">
        <v>15</v>
      </c>
      <c r="AB29" s="1316"/>
      <c r="AC29" s="1315" t="s">
        <v>15</v>
      </c>
      <c r="AD29" s="1316"/>
      <c r="AE29" s="1315" t="s">
        <v>15</v>
      </c>
      <c r="AF29" s="1316"/>
      <c r="AG29" s="1315" t="s">
        <v>15</v>
      </c>
      <c r="AH29" s="1316"/>
      <c r="AI29" s="1315" t="s">
        <v>15</v>
      </c>
      <c r="AJ29" s="1316"/>
      <c r="AK29" s="1315" t="s">
        <v>15</v>
      </c>
      <c r="AL29" s="1316"/>
      <c r="AM29" s="1315" t="s">
        <v>15</v>
      </c>
      <c r="AN29" s="1316"/>
      <c r="AO29" s="1315" t="s">
        <v>15</v>
      </c>
      <c r="AP29" s="1316"/>
      <c r="AQ29" s="1315" t="s">
        <v>15</v>
      </c>
      <c r="AR29" s="1316"/>
      <c r="AS29" s="1315" t="s">
        <v>15</v>
      </c>
      <c r="AT29" s="1316"/>
      <c r="AU29" s="1315" t="s">
        <v>15</v>
      </c>
      <c r="AV29" s="1316"/>
      <c r="AW29" s="1315" t="s">
        <v>15</v>
      </c>
      <c r="AX29" s="1316"/>
      <c r="AY29" s="1315" t="s">
        <v>15</v>
      </c>
      <c r="AZ29" s="1316"/>
      <c r="BA29" s="1315" t="s">
        <v>15</v>
      </c>
      <c r="BB29" s="1316"/>
      <c r="BC29" s="1315" t="s">
        <v>15</v>
      </c>
      <c r="BD29" s="1316"/>
      <c r="BE29" s="1315" t="s">
        <v>15</v>
      </c>
      <c r="BF29" s="1316"/>
      <c r="BG29" s="1315" t="s">
        <v>15</v>
      </c>
      <c r="BH29" s="1316"/>
      <c r="BI29" s="1315" t="s">
        <v>15</v>
      </c>
      <c r="BJ29" s="1316"/>
      <c r="BK29" s="1315" t="s">
        <v>15</v>
      </c>
      <c r="BL29" s="1316"/>
      <c r="BM29" s="1317" t="s">
        <v>15</v>
      </c>
      <c r="BN29" s="1318"/>
    </row>
    <row r="30" spans="1:66" x14ac:dyDescent="0.2">
      <c r="A30" s="155">
        <f>ROW()</f>
        <v>30</v>
      </c>
      <c r="B30" s="206" t="s">
        <v>1749</v>
      </c>
      <c r="C30" s="172">
        <v>0</v>
      </c>
      <c r="D30" s="173">
        <v>0</v>
      </c>
      <c r="E30" s="172">
        <v>0</v>
      </c>
      <c r="F30" s="173">
        <v>0</v>
      </c>
      <c r="G30" s="172">
        <v>0</v>
      </c>
      <c r="H30" s="173">
        <v>0</v>
      </c>
      <c r="I30" s="172">
        <v>0</v>
      </c>
      <c r="J30" s="173">
        <v>0</v>
      </c>
      <c r="K30" s="172">
        <v>0</v>
      </c>
      <c r="L30" s="173">
        <v>0</v>
      </c>
      <c r="M30" s="172">
        <v>0</v>
      </c>
      <c r="N30" s="173">
        <v>0</v>
      </c>
      <c r="O30" s="172">
        <v>0</v>
      </c>
      <c r="P30" s="173">
        <v>0</v>
      </c>
      <c r="Q30" s="172">
        <v>0</v>
      </c>
      <c r="R30" s="173">
        <v>0</v>
      </c>
      <c r="S30" s="172">
        <v>0</v>
      </c>
      <c r="T30" s="173">
        <v>0</v>
      </c>
      <c r="U30" s="172">
        <v>0</v>
      </c>
      <c r="V30" s="173">
        <v>0</v>
      </c>
      <c r="W30" s="172">
        <v>0</v>
      </c>
      <c r="X30" s="173">
        <v>0</v>
      </c>
      <c r="Y30" s="172">
        <v>0</v>
      </c>
      <c r="Z30" s="173">
        <v>0</v>
      </c>
      <c r="AA30" s="172">
        <v>0</v>
      </c>
      <c r="AB30" s="173">
        <v>0</v>
      </c>
      <c r="AC30" s="172">
        <v>0</v>
      </c>
      <c r="AD30" s="173">
        <v>0</v>
      </c>
      <c r="AE30" s="172">
        <v>0</v>
      </c>
      <c r="AF30" s="173">
        <v>0</v>
      </c>
      <c r="AG30" s="172">
        <v>0</v>
      </c>
      <c r="AH30" s="173">
        <v>0</v>
      </c>
      <c r="AI30" s="172">
        <v>0</v>
      </c>
      <c r="AJ30" s="173">
        <v>0</v>
      </c>
      <c r="AK30" s="172">
        <v>0</v>
      </c>
      <c r="AL30" s="173">
        <v>0</v>
      </c>
      <c r="AM30" s="172">
        <v>0</v>
      </c>
      <c r="AN30" s="173">
        <v>0</v>
      </c>
      <c r="AO30" s="172">
        <v>0</v>
      </c>
      <c r="AP30" s="173">
        <v>0</v>
      </c>
      <c r="AQ30" s="172">
        <v>0</v>
      </c>
      <c r="AR30" s="173">
        <v>0</v>
      </c>
      <c r="AS30" s="172">
        <v>0</v>
      </c>
      <c r="AT30" s="173">
        <v>0</v>
      </c>
      <c r="AU30" s="172">
        <v>0</v>
      </c>
      <c r="AV30" s="173">
        <v>0</v>
      </c>
      <c r="AW30" s="172">
        <v>0</v>
      </c>
      <c r="AX30" s="173">
        <v>0</v>
      </c>
      <c r="AY30" s="172">
        <v>0</v>
      </c>
      <c r="AZ30" s="173">
        <v>0</v>
      </c>
      <c r="BA30" s="172">
        <v>0</v>
      </c>
      <c r="BB30" s="173">
        <v>0</v>
      </c>
      <c r="BC30" s="172">
        <v>0</v>
      </c>
      <c r="BD30" s="173">
        <v>0</v>
      </c>
      <c r="BE30" s="172">
        <v>0</v>
      </c>
      <c r="BF30" s="173">
        <v>0</v>
      </c>
      <c r="BG30" s="172">
        <v>0</v>
      </c>
      <c r="BH30" s="173">
        <v>0</v>
      </c>
      <c r="BI30" s="172">
        <v>0</v>
      </c>
      <c r="BJ30" s="173">
        <v>0</v>
      </c>
      <c r="BK30" s="172">
        <v>0</v>
      </c>
      <c r="BL30" s="173">
        <v>0</v>
      </c>
      <c r="BM30" s="190">
        <f t="shared" ref="BM30:BN54" si="5">SUM(C30,E30,G30,I30,K30,M30,O30,Q30,S30,U30,W30,Y30,AA30,AC30,AE30)+SUM(AG30,AI30,AK30,AM30,AO30,AQ30,AS30,AU30,AW30,AY30,BA30,BC30,BE30,BG30,BI30,BK30)</f>
        <v>0</v>
      </c>
      <c r="BN30" s="191">
        <f t="shared" si="5"/>
        <v>0</v>
      </c>
    </row>
    <row r="31" spans="1:66" x14ac:dyDescent="0.2">
      <c r="A31" s="155">
        <f>ROW()</f>
        <v>31</v>
      </c>
      <c r="B31" s="1296" t="s">
        <v>1750</v>
      </c>
      <c r="C31" s="181">
        <v>0</v>
      </c>
      <c r="D31" s="182">
        <v>0</v>
      </c>
      <c r="E31" s="181">
        <v>0</v>
      </c>
      <c r="F31" s="182">
        <v>0</v>
      </c>
      <c r="G31" s="181">
        <v>0</v>
      </c>
      <c r="H31" s="182">
        <v>0</v>
      </c>
      <c r="I31" s="181">
        <v>0</v>
      </c>
      <c r="J31" s="182">
        <v>0</v>
      </c>
      <c r="K31" s="181">
        <v>0</v>
      </c>
      <c r="L31" s="182">
        <v>0</v>
      </c>
      <c r="M31" s="181">
        <v>0</v>
      </c>
      <c r="N31" s="182">
        <v>0</v>
      </c>
      <c r="O31" s="181">
        <v>0</v>
      </c>
      <c r="P31" s="182">
        <v>0</v>
      </c>
      <c r="Q31" s="181">
        <v>0</v>
      </c>
      <c r="R31" s="182">
        <v>0</v>
      </c>
      <c r="S31" s="181">
        <v>0</v>
      </c>
      <c r="T31" s="182">
        <v>0</v>
      </c>
      <c r="U31" s="181">
        <v>0</v>
      </c>
      <c r="V31" s="182">
        <v>0</v>
      </c>
      <c r="W31" s="181">
        <v>0</v>
      </c>
      <c r="X31" s="182" t="s">
        <v>1748</v>
      </c>
      <c r="Y31" s="181">
        <v>0</v>
      </c>
      <c r="Z31" s="182">
        <v>0</v>
      </c>
      <c r="AA31" s="181">
        <v>0</v>
      </c>
      <c r="AB31" s="182">
        <v>0</v>
      </c>
      <c r="AC31" s="181">
        <v>0</v>
      </c>
      <c r="AD31" s="182">
        <v>0</v>
      </c>
      <c r="AE31" s="181">
        <v>0</v>
      </c>
      <c r="AF31" s="182">
        <v>0</v>
      </c>
      <c r="AG31" s="181">
        <v>0</v>
      </c>
      <c r="AH31" s="182">
        <v>0</v>
      </c>
      <c r="AI31" s="181">
        <v>0</v>
      </c>
      <c r="AJ31" s="182">
        <v>0</v>
      </c>
      <c r="AK31" s="181">
        <v>0</v>
      </c>
      <c r="AL31" s="182">
        <v>0</v>
      </c>
      <c r="AM31" s="181">
        <v>0</v>
      </c>
      <c r="AN31" s="182">
        <v>0</v>
      </c>
      <c r="AO31" s="181">
        <v>0</v>
      </c>
      <c r="AP31" s="182">
        <v>0</v>
      </c>
      <c r="AQ31" s="181">
        <v>0</v>
      </c>
      <c r="AR31" s="182">
        <v>0</v>
      </c>
      <c r="AS31" s="181">
        <v>0</v>
      </c>
      <c r="AT31" s="182">
        <v>0</v>
      </c>
      <c r="AU31" s="181">
        <v>0</v>
      </c>
      <c r="AV31" s="182">
        <v>0</v>
      </c>
      <c r="AW31" s="181">
        <v>0</v>
      </c>
      <c r="AX31" s="182">
        <v>0</v>
      </c>
      <c r="AY31" s="181">
        <v>0</v>
      </c>
      <c r="AZ31" s="182">
        <v>0</v>
      </c>
      <c r="BA31" s="181">
        <v>0</v>
      </c>
      <c r="BB31" s="182">
        <v>0</v>
      </c>
      <c r="BC31" s="181">
        <v>0</v>
      </c>
      <c r="BD31" s="182">
        <v>0</v>
      </c>
      <c r="BE31" s="181">
        <v>0</v>
      </c>
      <c r="BF31" s="182">
        <v>0</v>
      </c>
      <c r="BG31" s="181">
        <v>0</v>
      </c>
      <c r="BH31" s="182">
        <v>0</v>
      </c>
      <c r="BI31" s="181">
        <v>0</v>
      </c>
      <c r="BJ31" s="182">
        <v>0</v>
      </c>
      <c r="BK31" s="181">
        <v>0</v>
      </c>
      <c r="BL31" s="182">
        <v>0</v>
      </c>
      <c r="BM31" s="194">
        <f t="shared" si="5"/>
        <v>0</v>
      </c>
      <c r="BN31" s="195">
        <f t="shared" si="5"/>
        <v>0</v>
      </c>
    </row>
    <row r="32" spans="1:66" x14ac:dyDescent="0.2">
      <c r="A32" s="155">
        <f>ROW()</f>
        <v>32</v>
      </c>
      <c r="B32" s="1295" t="s">
        <v>1751</v>
      </c>
      <c r="C32" s="181">
        <v>0</v>
      </c>
      <c r="D32" s="182">
        <v>0</v>
      </c>
      <c r="E32" s="181">
        <v>0</v>
      </c>
      <c r="F32" s="182">
        <v>0</v>
      </c>
      <c r="G32" s="181">
        <v>0</v>
      </c>
      <c r="H32" s="182">
        <v>0</v>
      </c>
      <c r="I32" s="181">
        <v>0</v>
      </c>
      <c r="J32" s="182">
        <v>0</v>
      </c>
      <c r="K32" s="181">
        <v>0</v>
      </c>
      <c r="L32" s="182">
        <v>0</v>
      </c>
      <c r="M32" s="181">
        <v>0</v>
      </c>
      <c r="N32" s="182">
        <v>0</v>
      </c>
      <c r="O32" s="181">
        <v>0</v>
      </c>
      <c r="P32" s="182">
        <v>0</v>
      </c>
      <c r="Q32" s="181">
        <v>0</v>
      </c>
      <c r="R32" s="182">
        <v>0</v>
      </c>
      <c r="S32" s="181">
        <v>0</v>
      </c>
      <c r="T32" s="182">
        <v>0</v>
      </c>
      <c r="U32" s="181">
        <v>0</v>
      </c>
      <c r="V32" s="182">
        <v>0</v>
      </c>
      <c r="W32" s="181">
        <v>0</v>
      </c>
      <c r="X32" s="182">
        <v>0</v>
      </c>
      <c r="Y32" s="181">
        <v>0</v>
      </c>
      <c r="Z32" s="182">
        <v>0</v>
      </c>
      <c r="AA32" s="181">
        <v>0</v>
      </c>
      <c r="AB32" s="182">
        <v>0</v>
      </c>
      <c r="AC32" s="181">
        <v>0</v>
      </c>
      <c r="AD32" s="182">
        <v>0</v>
      </c>
      <c r="AE32" s="181">
        <v>0</v>
      </c>
      <c r="AF32" s="182">
        <v>0</v>
      </c>
      <c r="AG32" s="181">
        <v>0</v>
      </c>
      <c r="AH32" s="182">
        <v>0</v>
      </c>
      <c r="AI32" s="181">
        <v>0</v>
      </c>
      <c r="AJ32" s="182">
        <v>0</v>
      </c>
      <c r="AK32" s="181">
        <v>0</v>
      </c>
      <c r="AL32" s="182">
        <v>0</v>
      </c>
      <c r="AM32" s="181">
        <v>0</v>
      </c>
      <c r="AN32" s="182">
        <v>0</v>
      </c>
      <c r="AO32" s="181">
        <v>0</v>
      </c>
      <c r="AP32" s="182">
        <v>0</v>
      </c>
      <c r="AQ32" s="181">
        <v>0</v>
      </c>
      <c r="AR32" s="182">
        <v>0</v>
      </c>
      <c r="AS32" s="181">
        <v>0</v>
      </c>
      <c r="AT32" s="182">
        <v>0</v>
      </c>
      <c r="AU32" s="181">
        <v>0</v>
      </c>
      <c r="AV32" s="182">
        <v>0</v>
      </c>
      <c r="AW32" s="181">
        <v>0</v>
      </c>
      <c r="AX32" s="182">
        <v>0</v>
      </c>
      <c r="AY32" s="181">
        <v>0</v>
      </c>
      <c r="AZ32" s="182">
        <v>0</v>
      </c>
      <c r="BA32" s="181">
        <v>0</v>
      </c>
      <c r="BB32" s="182">
        <v>0</v>
      </c>
      <c r="BC32" s="181">
        <v>0</v>
      </c>
      <c r="BD32" s="182">
        <v>0</v>
      </c>
      <c r="BE32" s="181">
        <v>0</v>
      </c>
      <c r="BF32" s="182">
        <v>0</v>
      </c>
      <c r="BG32" s="181">
        <v>0</v>
      </c>
      <c r="BH32" s="182">
        <v>0</v>
      </c>
      <c r="BI32" s="181">
        <v>0</v>
      </c>
      <c r="BJ32" s="182">
        <v>0</v>
      </c>
      <c r="BK32" s="181">
        <v>0</v>
      </c>
      <c r="BL32" s="182">
        <v>0</v>
      </c>
      <c r="BM32" s="194">
        <f t="shared" si="5"/>
        <v>0</v>
      </c>
      <c r="BN32" s="195">
        <f t="shared" si="5"/>
        <v>0</v>
      </c>
    </row>
    <row r="33" spans="1:66" x14ac:dyDescent="0.2">
      <c r="A33" s="155">
        <f>ROW()</f>
        <v>33</v>
      </c>
      <c r="B33" s="1295" t="s">
        <v>1747</v>
      </c>
      <c r="C33" s="181">
        <v>0</v>
      </c>
      <c r="D33" s="182">
        <v>0</v>
      </c>
      <c r="E33" s="181">
        <v>0</v>
      </c>
      <c r="F33" s="182">
        <v>0</v>
      </c>
      <c r="G33" s="181">
        <v>0</v>
      </c>
      <c r="H33" s="182">
        <v>0</v>
      </c>
      <c r="I33" s="181">
        <v>0</v>
      </c>
      <c r="J33" s="182">
        <v>0</v>
      </c>
      <c r="K33" s="181">
        <v>0</v>
      </c>
      <c r="L33" s="182">
        <v>0</v>
      </c>
      <c r="M33" s="181">
        <v>0</v>
      </c>
      <c r="N33" s="182">
        <v>0</v>
      </c>
      <c r="O33" s="181">
        <v>0</v>
      </c>
      <c r="P33" s="182">
        <v>0</v>
      </c>
      <c r="Q33" s="181">
        <v>0</v>
      </c>
      <c r="R33" s="182">
        <v>0</v>
      </c>
      <c r="S33" s="181">
        <v>0</v>
      </c>
      <c r="T33" s="182">
        <v>0</v>
      </c>
      <c r="U33" s="181">
        <v>0</v>
      </c>
      <c r="V33" s="182">
        <v>0</v>
      </c>
      <c r="W33" s="181">
        <v>0</v>
      </c>
      <c r="X33" s="182">
        <v>0</v>
      </c>
      <c r="Y33" s="181">
        <v>0</v>
      </c>
      <c r="Z33" s="182">
        <v>0</v>
      </c>
      <c r="AA33" s="181">
        <v>0</v>
      </c>
      <c r="AB33" s="182">
        <v>0</v>
      </c>
      <c r="AC33" s="181">
        <v>0</v>
      </c>
      <c r="AD33" s="182">
        <v>0</v>
      </c>
      <c r="AE33" s="181">
        <v>0</v>
      </c>
      <c r="AF33" s="182">
        <v>0</v>
      </c>
      <c r="AG33" s="181">
        <v>0</v>
      </c>
      <c r="AH33" s="182">
        <v>0</v>
      </c>
      <c r="AI33" s="181">
        <v>0</v>
      </c>
      <c r="AJ33" s="182">
        <v>0</v>
      </c>
      <c r="AK33" s="181">
        <v>0</v>
      </c>
      <c r="AL33" s="182">
        <v>0</v>
      </c>
      <c r="AM33" s="181">
        <v>0</v>
      </c>
      <c r="AN33" s="182">
        <v>0</v>
      </c>
      <c r="AO33" s="181">
        <v>0</v>
      </c>
      <c r="AP33" s="182">
        <v>0</v>
      </c>
      <c r="AQ33" s="181">
        <v>0</v>
      </c>
      <c r="AR33" s="182">
        <v>0</v>
      </c>
      <c r="AS33" s="181">
        <v>0</v>
      </c>
      <c r="AT33" s="182">
        <v>0</v>
      </c>
      <c r="AU33" s="181">
        <v>0</v>
      </c>
      <c r="AV33" s="182">
        <v>0</v>
      </c>
      <c r="AW33" s="181">
        <v>0</v>
      </c>
      <c r="AX33" s="182">
        <v>0</v>
      </c>
      <c r="AY33" s="181">
        <v>0</v>
      </c>
      <c r="AZ33" s="182">
        <v>0</v>
      </c>
      <c r="BA33" s="181">
        <v>0</v>
      </c>
      <c r="BB33" s="182">
        <v>0</v>
      </c>
      <c r="BC33" s="181">
        <v>0</v>
      </c>
      <c r="BD33" s="182">
        <v>0</v>
      </c>
      <c r="BE33" s="181">
        <v>0</v>
      </c>
      <c r="BF33" s="182">
        <v>0</v>
      </c>
      <c r="BG33" s="181">
        <v>0</v>
      </c>
      <c r="BH33" s="182">
        <v>0</v>
      </c>
      <c r="BI33" s="181">
        <v>0</v>
      </c>
      <c r="BJ33" s="182">
        <v>0</v>
      </c>
      <c r="BK33" s="181">
        <v>0</v>
      </c>
      <c r="BL33" s="182">
        <v>0</v>
      </c>
      <c r="BM33" s="194">
        <f t="shared" si="5"/>
        <v>0</v>
      </c>
      <c r="BN33" s="195">
        <f t="shared" si="5"/>
        <v>0</v>
      </c>
    </row>
    <row r="34" spans="1:66" x14ac:dyDescent="0.2">
      <c r="A34" s="155">
        <f>ROW()</f>
        <v>34</v>
      </c>
      <c r="B34" s="1296" t="s">
        <v>1746</v>
      </c>
      <c r="C34" s="181">
        <v>0</v>
      </c>
      <c r="D34" s="182">
        <v>0</v>
      </c>
      <c r="E34" s="181">
        <v>0</v>
      </c>
      <c r="F34" s="182">
        <v>0</v>
      </c>
      <c r="G34" s="181">
        <v>0</v>
      </c>
      <c r="H34" s="182">
        <v>0</v>
      </c>
      <c r="I34" s="181">
        <v>0</v>
      </c>
      <c r="J34" s="182">
        <v>0</v>
      </c>
      <c r="K34" s="181">
        <v>0</v>
      </c>
      <c r="L34" s="182">
        <v>0</v>
      </c>
      <c r="M34" s="181">
        <v>0</v>
      </c>
      <c r="N34" s="182">
        <v>0</v>
      </c>
      <c r="O34" s="181">
        <v>0</v>
      </c>
      <c r="P34" s="182">
        <v>0</v>
      </c>
      <c r="Q34" s="181">
        <v>0</v>
      </c>
      <c r="R34" s="182">
        <v>0</v>
      </c>
      <c r="S34" s="181">
        <v>0</v>
      </c>
      <c r="T34" s="182">
        <v>0</v>
      </c>
      <c r="U34" s="181">
        <v>0</v>
      </c>
      <c r="V34" s="182">
        <v>0</v>
      </c>
      <c r="W34" s="181">
        <v>0</v>
      </c>
      <c r="X34" s="182">
        <v>0</v>
      </c>
      <c r="Y34" s="181">
        <v>0</v>
      </c>
      <c r="Z34" s="182">
        <v>0</v>
      </c>
      <c r="AA34" s="181">
        <v>0</v>
      </c>
      <c r="AB34" s="182">
        <v>0</v>
      </c>
      <c r="AC34" s="181">
        <v>0</v>
      </c>
      <c r="AD34" s="182">
        <v>0</v>
      </c>
      <c r="AE34" s="181">
        <v>0</v>
      </c>
      <c r="AF34" s="182">
        <v>0</v>
      </c>
      <c r="AG34" s="181">
        <v>0</v>
      </c>
      <c r="AH34" s="182">
        <v>0</v>
      </c>
      <c r="AI34" s="181">
        <v>0</v>
      </c>
      <c r="AJ34" s="182">
        <v>0</v>
      </c>
      <c r="AK34" s="181">
        <v>0</v>
      </c>
      <c r="AL34" s="182">
        <v>0</v>
      </c>
      <c r="AM34" s="181">
        <v>0</v>
      </c>
      <c r="AN34" s="182">
        <v>0</v>
      </c>
      <c r="AO34" s="181">
        <v>0</v>
      </c>
      <c r="AP34" s="182">
        <v>0</v>
      </c>
      <c r="AQ34" s="181">
        <v>0</v>
      </c>
      <c r="AR34" s="182">
        <v>0</v>
      </c>
      <c r="AS34" s="181">
        <v>0</v>
      </c>
      <c r="AT34" s="182">
        <v>0</v>
      </c>
      <c r="AU34" s="181">
        <v>0</v>
      </c>
      <c r="AV34" s="182">
        <v>0</v>
      </c>
      <c r="AW34" s="181">
        <v>0</v>
      </c>
      <c r="AX34" s="182">
        <v>0</v>
      </c>
      <c r="AY34" s="181">
        <v>0</v>
      </c>
      <c r="AZ34" s="182">
        <v>0</v>
      </c>
      <c r="BA34" s="181">
        <v>0</v>
      </c>
      <c r="BB34" s="182">
        <v>0</v>
      </c>
      <c r="BC34" s="181">
        <v>0</v>
      </c>
      <c r="BD34" s="182">
        <v>0</v>
      </c>
      <c r="BE34" s="181">
        <v>0</v>
      </c>
      <c r="BF34" s="182">
        <v>0</v>
      </c>
      <c r="BG34" s="181">
        <v>0</v>
      </c>
      <c r="BH34" s="182">
        <v>0</v>
      </c>
      <c r="BI34" s="181">
        <v>0</v>
      </c>
      <c r="BJ34" s="182">
        <v>0</v>
      </c>
      <c r="BK34" s="181">
        <v>0</v>
      </c>
      <c r="BL34" s="182">
        <v>0</v>
      </c>
      <c r="BM34" s="194">
        <f t="shared" si="5"/>
        <v>0</v>
      </c>
      <c r="BN34" s="195">
        <f t="shared" si="5"/>
        <v>0</v>
      </c>
    </row>
    <row r="35" spans="1:66" x14ac:dyDescent="0.2">
      <c r="A35" s="155">
        <f>ROW()</f>
        <v>35</v>
      </c>
      <c r="B35" s="206" t="s">
        <v>520</v>
      </c>
      <c r="C35" s="181">
        <v>0</v>
      </c>
      <c r="D35" s="182">
        <v>0</v>
      </c>
      <c r="E35" s="181">
        <v>0</v>
      </c>
      <c r="F35" s="182">
        <v>0</v>
      </c>
      <c r="G35" s="181">
        <v>0</v>
      </c>
      <c r="H35" s="182">
        <v>0</v>
      </c>
      <c r="I35" s="181">
        <v>0</v>
      </c>
      <c r="J35" s="182">
        <v>0</v>
      </c>
      <c r="K35" s="181">
        <v>0</v>
      </c>
      <c r="L35" s="182">
        <v>0</v>
      </c>
      <c r="M35" s="181">
        <v>0</v>
      </c>
      <c r="N35" s="182">
        <v>0</v>
      </c>
      <c r="O35" s="181">
        <v>0</v>
      </c>
      <c r="P35" s="182">
        <v>0</v>
      </c>
      <c r="Q35" s="181">
        <v>0</v>
      </c>
      <c r="R35" s="182">
        <v>0</v>
      </c>
      <c r="S35" s="181">
        <v>0</v>
      </c>
      <c r="T35" s="182">
        <v>0</v>
      </c>
      <c r="U35" s="181">
        <v>0</v>
      </c>
      <c r="V35" s="182">
        <v>0</v>
      </c>
      <c r="W35" s="181">
        <v>0</v>
      </c>
      <c r="X35" s="182">
        <v>0</v>
      </c>
      <c r="Y35" s="181">
        <v>0</v>
      </c>
      <c r="Z35" s="182">
        <v>0</v>
      </c>
      <c r="AA35" s="181">
        <v>0</v>
      </c>
      <c r="AB35" s="182">
        <v>0</v>
      </c>
      <c r="AC35" s="181">
        <v>0</v>
      </c>
      <c r="AD35" s="182">
        <v>0</v>
      </c>
      <c r="AE35" s="181">
        <v>0</v>
      </c>
      <c r="AF35" s="182">
        <v>0</v>
      </c>
      <c r="AG35" s="181">
        <v>0</v>
      </c>
      <c r="AH35" s="182">
        <v>0</v>
      </c>
      <c r="AI35" s="181">
        <v>0</v>
      </c>
      <c r="AJ35" s="182">
        <v>0</v>
      </c>
      <c r="AK35" s="181">
        <v>0</v>
      </c>
      <c r="AL35" s="182">
        <v>0</v>
      </c>
      <c r="AM35" s="181">
        <v>0</v>
      </c>
      <c r="AN35" s="182">
        <v>0</v>
      </c>
      <c r="AO35" s="181">
        <v>0</v>
      </c>
      <c r="AP35" s="182">
        <v>0</v>
      </c>
      <c r="AQ35" s="181">
        <v>0</v>
      </c>
      <c r="AR35" s="182">
        <v>0</v>
      </c>
      <c r="AS35" s="181">
        <v>0</v>
      </c>
      <c r="AT35" s="182">
        <v>0</v>
      </c>
      <c r="AU35" s="181">
        <v>0</v>
      </c>
      <c r="AV35" s="182">
        <v>0</v>
      </c>
      <c r="AW35" s="181">
        <v>0</v>
      </c>
      <c r="AX35" s="182">
        <v>0</v>
      </c>
      <c r="AY35" s="181">
        <v>0</v>
      </c>
      <c r="AZ35" s="182">
        <v>0</v>
      </c>
      <c r="BA35" s="181">
        <v>0</v>
      </c>
      <c r="BB35" s="182">
        <v>0</v>
      </c>
      <c r="BC35" s="181">
        <v>0</v>
      </c>
      <c r="BD35" s="182">
        <v>0</v>
      </c>
      <c r="BE35" s="181">
        <v>0</v>
      </c>
      <c r="BF35" s="182">
        <v>0</v>
      </c>
      <c r="BG35" s="181">
        <v>0</v>
      </c>
      <c r="BH35" s="182">
        <v>0</v>
      </c>
      <c r="BI35" s="181">
        <v>0</v>
      </c>
      <c r="BJ35" s="182">
        <v>0</v>
      </c>
      <c r="BK35" s="181">
        <v>0</v>
      </c>
      <c r="BL35" s="182">
        <v>0</v>
      </c>
      <c r="BM35" s="194">
        <f t="shared" si="5"/>
        <v>0</v>
      </c>
      <c r="BN35" s="195">
        <f t="shared" si="5"/>
        <v>0</v>
      </c>
    </row>
    <row r="36" spans="1:66" x14ac:dyDescent="0.2">
      <c r="A36" s="155">
        <f>ROW()</f>
        <v>36</v>
      </c>
      <c r="B36" s="206" t="s">
        <v>521</v>
      </c>
      <c r="C36" s="181">
        <v>0</v>
      </c>
      <c r="D36" s="182">
        <v>0</v>
      </c>
      <c r="E36" s="181">
        <v>0</v>
      </c>
      <c r="F36" s="182">
        <v>0</v>
      </c>
      <c r="G36" s="181">
        <v>0</v>
      </c>
      <c r="H36" s="182">
        <v>0</v>
      </c>
      <c r="I36" s="181">
        <v>0</v>
      </c>
      <c r="J36" s="182">
        <v>0</v>
      </c>
      <c r="K36" s="181">
        <v>0</v>
      </c>
      <c r="L36" s="182">
        <v>0</v>
      </c>
      <c r="M36" s="181">
        <v>0</v>
      </c>
      <c r="N36" s="182">
        <v>0</v>
      </c>
      <c r="O36" s="181">
        <v>0</v>
      </c>
      <c r="P36" s="182">
        <v>0</v>
      </c>
      <c r="Q36" s="181">
        <v>0</v>
      </c>
      <c r="R36" s="182">
        <v>0</v>
      </c>
      <c r="S36" s="181">
        <v>0</v>
      </c>
      <c r="T36" s="182">
        <v>0</v>
      </c>
      <c r="U36" s="181">
        <v>0</v>
      </c>
      <c r="V36" s="182">
        <v>0</v>
      </c>
      <c r="W36" s="181">
        <v>0</v>
      </c>
      <c r="X36" s="182">
        <v>0</v>
      </c>
      <c r="Y36" s="181">
        <v>0</v>
      </c>
      <c r="Z36" s="182">
        <v>0</v>
      </c>
      <c r="AA36" s="181">
        <v>0</v>
      </c>
      <c r="AB36" s="182">
        <v>0</v>
      </c>
      <c r="AC36" s="181">
        <v>0</v>
      </c>
      <c r="AD36" s="182">
        <v>0</v>
      </c>
      <c r="AE36" s="181">
        <v>0</v>
      </c>
      <c r="AF36" s="182">
        <v>0</v>
      </c>
      <c r="AG36" s="181">
        <v>0</v>
      </c>
      <c r="AH36" s="182">
        <v>0</v>
      </c>
      <c r="AI36" s="181">
        <v>0</v>
      </c>
      <c r="AJ36" s="182">
        <v>0</v>
      </c>
      <c r="AK36" s="181">
        <v>0</v>
      </c>
      <c r="AL36" s="182">
        <v>0</v>
      </c>
      <c r="AM36" s="181">
        <v>0</v>
      </c>
      <c r="AN36" s="182">
        <v>0</v>
      </c>
      <c r="AO36" s="181">
        <v>0</v>
      </c>
      <c r="AP36" s="182">
        <v>0</v>
      </c>
      <c r="AQ36" s="181">
        <v>0</v>
      </c>
      <c r="AR36" s="182">
        <v>0</v>
      </c>
      <c r="AS36" s="181">
        <v>0</v>
      </c>
      <c r="AT36" s="182">
        <v>0</v>
      </c>
      <c r="AU36" s="181">
        <v>0</v>
      </c>
      <c r="AV36" s="182">
        <v>0</v>
      </c>
      <c r="AW36" s="181">
        <v>0</v>
      </c>
      <c r="AX36" s="182">
        <v>0</v>
      </c>
      <c r="AY36" s="181">
        <v>0</v>
      </c>
      <c r="AZ36" s="182">
        <v>0</v>
      </c>
      <c r="BA36" s="181">
        <v>0</v>
      </c>
      <c r="BB36" s="182">
        <v>0</v>
      </c>
      <c r="BC36" s="181">
        <v>0</v>
      </c>
      <c r="BD36" s="182">
        <v>0</v>
      </c>
      <c r="BE36" s="181">
        <v>0</v>
      </c>
      <c r="BF36" s="182">
        <v>0</v>
      </c>
      <c r="BG36" s="181">
        <v>0</v>
      </c>
      <c r="BH36" s="182">
        <v>0</v>
      </c>
      <c r="BI36" s="181">
        <v>0</v>
      </c>
      <c r="BJ36" s="182">
        <v>0</v>
      </c>
      <c r="BK36" s="181">
        <v>0</v>
      </c>
      <c r="BL36" s="182">
        <v>0</v>
      </c>
      <c r="BM36" s="194">
        <f t="shared" si="5"/>
        <v>0</v>
      </c>
      <c r="BN36" s="195">
        <f t="shared" si="5"/>
        <v>0</v>
      </c>
    </row>
    <row r="37" spans="1:66" x14ac:dyDescent="0.2">
      <c r="A37" s="155">
        <f>ROW()</f>
        <v>37</v>
      </c>
      <c r="B37" s="206" t="s">
        <v>522</v>
      </c>
      <c r="C37" s="181">
        <v>0</v>
      </c>
      <c r="D37" s="182">
        <v>0</v>
      </c>
      <c r="E37" s="181">
        <v>0</v>
      </c>
      <c r="F37" s="182">
        <v>0</v>
      </c>
      <c r="G37" s="181">
        <v>0</v>
      </c>
      <c r="H37" s="182">
        <v>0</v>
      </c>
      <c r="I37" s="181">
        <v>0</v>
      </c>
      <c r="J37" s="182">
        <v>0</v>
      </c>
      <c r="K37" s="181">
        <v>0</v>
      </c>
      <c r="L37" s="182">
        <v>0</v>
      </c>
      <c r="M37" s="181">
        <v>0</v>
      </c>
      <c r="N37" s="182">
        <v>0</v>
      </c>
      <c r="O37" s="181">
        <v>0</v>
      </c>
      <c r="P37" s="182">
        <v>0</v>
      </c>
      <c r="Q37" s="181">
        <v>0</v>
      </c>
      <c r="R37" s="182">
        <v>0</v>
      </c>
      <c r="S37" s="181">
        <v>0</v>
      </c>
      <c r="T37" s="182">
        <v>0</v>
      </c>
      <c r="U37" s="181">
        <v>0</v>
      </c>
      <c r="V37" s="182">
        <v>0</v>
      </c>
      <c r="W37" s="181">
        <v>0</v>
      </c>
      <c r="X37" s="182">
        <v>0</v>
      </c>
      <c r="Y37" s="181">
        <v>0</v>
      </c>
      <c r="Z37" s="182">
        <v>0</v>
      </c>
      <c r="AA37" s="181">
        <v>0</v>
      </c>
      <c r="AB37" s="182">
        <v>0</v>
      </c>
      <c r="AC37" s="181">
        <v>0</v>
      </c>
      <c r="AD37" s="182">
        <v>0</v>
      </c>
      <c r="AE37" s="181">
        <v>0</v>
      </c>
      <c r="AF37" s="182">
        <v>0</v>
      </c>
      <c r="AG37" s="181">
        <v>0</v>
      </c>
      <c r="AH37" s="182">
        <v>0</v>
      </c>
      <c r="AI37" s="181">
        <v>0</v>
      </c>
      <c r="AJ37" s="182">
        <v>0</v>
      </c>
      <c r="AK37" s="181">
        <v>0</v>
      </c>
      <c r="AL37" s="182">
        <v>0</v>
      </c>
      <c r="AM37" s="181">
        <v>0</v>
      </c>
      <c r="AN37" s="182">
        <v>0</v>
      </c>
      <c r="AO37" s="181">
        <v>0</v>
      </c>
      <c r="AP37" s="182">
        <v>0</v>
      </c>
      <c r="AQ37" s="181">
        <v>0</v>
      </c>
      <c r="AR37" s="182">
        <v>0</v>
      </c>
      <c r="AS37" s="181">
        <v>0</v>
      </c>
      <c r="AT37" s="182">
        <v>0</v>
      </c>
      <c r="AU37" s="181">
        <v>0</v>
      </c>
      <c r="AV37" s="182">
        <v>0</v>
      </c>
      <c r="AW37" s="181">
        <v>0</v>
      </c>
      <c r="AX37" s="182">
        <v>0</v>
      </c>
      <c r="AY37" s="181">
        <v>0</v>
      </c>
      <c r="AZ37" s="182">
        <v>0</v>
      </c>
      <c r="BA37" s="181">
        <v>0</v>
      </c>
      <c r="BB37" s="182">
        <v>0</v>
      </c>
      <c r="BC37" s="181">
        <v>0</v>
      </c>
      <c r="BD37" s="182">
        <v>0</v>
      </c>
      <c r="BE37" s="181">
        <v>0</v>
      </c>
      <c r="BF37" s="182">
        <v>0</v>
      </c>
      <c r="BG37" s="181">
        <v>0</v>
      </c>
      <c r="BH37" s="182">
        <v>0</v>
      </c>
      <c r="BI37" s="181">
        <v>0</v>
      </c>
      <c r="BJ37" s="182">
        <v>0</v>
      </c>
      <c r="BK37" s="181">
        <v>0</v>
      </c>
      <c r="BL37" s="182">
        <v>0</v>
      </c>
      <c r="BM37" s="194">
        <f t="shared" si="5"/>
        <v>0</v>
      </c>
      <c r="BN37" s="195">
        <f t="shared" si="5"/>
        <v>0</v>
      </c>
    </row>
    <row r="38" spans="1:66" x14ac:dyDescent="0.2">
      <c r="A38" s="155">
        <f>ROW()</f>
        <v>38</v>
      </c>
      <c r="B38" s="206" t="s">
        <v>523</v>
      </c>
      <c r="C38" s="181">
        <v>0</v>
      </c>
      <c r="D38" s="182">
        <v>0</v>
      </c>
      <c r="E38" s="181">
        <v>0</v>
      </c>
      <c r="F38" s="182">
        <v>0</v>
      </c>
      <c r="G38" s="181">
        <v>0</v>
      </c>
      <c r="H38" s="182">
        <v>0</v>
      </c>
      <c r="I38" s="181">
        <v>0</v>
      </c>
      <c r="J38" s="182">
        <v>0</v>
      </c>
      <c r="K38" s="181">
        <v>0</v>
      </c>
      <c r="L38" s="182">
        <v>0</v>
      </c>
      <c r="M38" s="181">
        <v>0</v>
      </c>
      <c r="N38" s="182">
        <v>0</v>
      </c>
      <c r="O38" s="181">
        <v>0</v>
      </c>
      <c r="P38" s="182">
        <v>0</v>
      </c>
      <c r="Q38" s="181">
        <v>0</v>
      </c>
      <c r="R38" s="182">
        <v>0</v>
      </c>
      <c r="S38" s="181">
        <v>0</v>
      </c>
      <c r="T38" s="182">
        <v>0</v>
      </c>
      <c r="U38" s="181">
        <v>0</v>
      </c>
      <c r="V38" s="182">
        <v>0</v>
      </c>
      <c r="W38" s="181">
        <v>0</v>
      </c>
      <c r="X38" s="182">
        <v>0</v>
      </c>
      <c r="Y38" s="181">
        <v>0</v>
      </c>
      <c r="Z38" s="182">
        <v>0</v>
      </c>
      <c r="AA38" s="181">
        <v>0</v>
      </c>
      <c r="AB38" s="182">
        <v>0</v>
      </c>
      <c r="AC38" s="181">
        <v>0</v>
      </c>
      <c r="AD38" s="182">
        <v>0</v>
      </c>
      <c r="AE38" s="181">
        <v>0</v>
      </c>
      <c r="AF38" s="182">
        <v>0</v>
      </c>
      <c r="AG38" s="181">
        <v>0</v>
      </c>
      <c r="AH38" s="182">
        <v>0</v>
      </c>
      <c r="AI38" s="181">
        <v>0</v>
      </c>
      <c r="AJ38" s="182">
        <v>0</v>
      </c>
      <c r="AK38" s="181">
        <v>0</v>
      </c>
      <c r="AL38" s="182">
        <v>0</v>
      </c>
      <c r="AM38" s="181">
        <v>0</v>
      </c>
      <c r="AN38" s="182">
        <v>0</v>
      </c>
      <c r="AO38" s="181">
        <v>0</v>
      </c>
      <c r="AP38" s="182">
        <v>0</v>
      </c>
      <c r="AQ38" s="181">
        <v>0</v>
      </c>
      <c r="AR38" s="182">
        <v>0</v>
      </c>
      <c r="AS38" s="181">
        <v>0</v>
      </c>
      <c r="AT38" s="182">
        <v>0</v>
      </c>
      <c r="AU38" s="181">
        <v>0</v>
      </c>
      <c r="AV38" s="182">
        <v>0</v>
      </c>
      <c r="AW38" s="181">
        <v>0</v>
      </c>
      <c r="AX38" s="182">
        <v>0</v>
      </c>
      <c r="AY38" s="181">
        <v>0</v>
      </c>
      <c r="AZ38" s="182">
        <v>0</v>
      </c>
      <c r="BA38" s="181">
        <v>0</v>
      </c>
      <c r="BB38" s="182">
        <v>0</v>
      </c>
      <c r="BC38" s="181">
        <v>0</v>
      </c>
      <c r="BD38" s="182">
        <v>0</v>
      </c>
      <c r="BE38" s="181">
        <v>0</v>
      </c>
      <c r="BF38" s="182">
        <v>0</v>
      </c>
      <c r="BG38" s="181">
        <v>0</v>
      </c>
      <c r="BH38" s="182">
        <v>0</v>
      </c>
      <c r="BI38" s="181">
        <v>0</v>
      </c>
      <c r="BJ38" s="182">
        <v>0</v>
      </c>
      <c r="BK38" s="181">
        <v>0</v>
      </c>
      <c r="BL38" s="182">
        <v>0</v>
      </c>
      <c r="BM38" s="194">
        <f t="shared" si="5"/>
        <v>0</v>
      </c>
      <c r="BN38" s="195">
        <f t="shared" si="5"/>
        <v>0</v>
      </c>
    </row>
    <row r="39" spans="1:66" x14ac:dyDescent="0.2">
      <c r="A39" s="155">
        <f>ROW()</f>
        <v>39</v>
      </c>
      <c r="B39" s="206" t="s">
        <v>524</v>
      </c>
      <c r="C39" s="181">
        <v>0</v>
      </c>
      <c r="D39" s="182">
        <v>0</v>
      </c>
      <c r="E39" s="181">
        <v>0</v>
      </c>
      <c r="F39" s="182">
        <v>0</v>
      </c>
      <c r="G39" s="181">
        <v>0</v>
      </c>
      <c r="H39" s="182">
        <v>0</v>
      </c>
      <c r="I39" s="181">
        <v>0</v>
      </c>
      <c r="J39" s="182">
        <v>0</v>
      </c>
      <c r="K39" s="181">
        <v>0</v>
      </c>
      <c r="L39" s="182">
        <v>0</v>
      </c>
      <c r="M39" s="181">
        <v>0</v>
      </c>
      <c r="N39" s="182">
        <v>0</v>
      </c>
      <c r="O39" s="181">
        <v>0</v>
      </c>
      <c r="P39" s="182">
        <v>0</v>
      </c>
      <c r="Q39" s="181">
        <v>0</v>
      </c>
      <c r="R39" s="182">
        <v>0</v>
      </c>
      <c r="S39" s="181">
        <v>0</v>
      </c>
      <c r="T39" s="182">
        <v>0</v>
      </c>
      <c r="U39" s="181">
        <v>0</v>
      </c>
      <c r="V39" s="182">
        <v>0</v>
      </c>
      <c r="W39" s="181">
        <v>0</v>
      </c>
      <c r="X39" s="182">
        <v>0</v>
      </c>
      <c r="Y39" s="181">
        <v>0</v>
      </c>
      <c r="Z39" s="182">
        <v>0</v>
      </c>
      <c r="AA39" s="181">
        <v>0</v>
      </c>
      <c r="AB39" s="182">
        <v>0</v>
      </c>
      <c r="AC39" s="181">
        <v>0</v>
      </c>
      <c r="AD39" s="182">
        <v>0</v>
      </c>
      <c r="AE39" s="181">
        <v>0</v>
      </c>
      <c r="AF39" s="182">
        <v>0</v>
      </c>
      <c r="AG39" s="181">
        <v>0</v>
      </c>
      <c r="AH39" s="182">
        <v>0</v>
      </c>
      <c r="AI39" s="181">
        <v>0</v>
      </c>
      <c r="AJ39" s="182">
        <v>0</v>
      </c>
      <c r="AK39" s="181">
        <v>0</v>
      </c>
      <c r="AL39" s="182">
        <v>0</v>
      </c>
      <c r="AM39" s="181">
        <v>0</v>
      </c>
      <c r="AN39" s="182">
        <v>0</v>
      </c>
      <c r="AO39" s="181">
        <v>0</v>
      </c>
      <c r="AP39" s="182">
        <v>0</v>
      </c>
      <c r="AQ39" s="181">
        <v>0</v>
      </c>
      <c r="AR39" s="182">
        <v>0</v>
      </c>
      <c r="AS39" s="181">
        <v>0</v>
      </c>
      <c r="AT39" s="182">
        <v>0</v>
      </c>
      <c r="AU39" s="181">
        <v>0</v>
      </c>
      <c r="AV39" s="182">
        <v>0</v>
      </c>
      <c r="AW39" s="181">
        <v>0</v>
      </c>
      <c r="AX39" s="182">
        <v>0</v>
      </c>
      <c r="AY39" s="181">
        <v>0</v>
      </c>
      <c r="AZ39" s="182">
        <v>0</v>
      </c>
      <c r="BA39" s="181">
        <v>0</v>
      </c>
      <c r="BB39" s="182">
        <v>0</v>
      </c>
      <c r="BC39" s="181">
        <v>0</v>
      </c>
      <c r="BD39" s="182">
        <v>0</v>
      </c>
      <c r="BE39" s="181">
        <v>0</v>
      </c>
      <c r="BF39" s="182">
        <v>0</v>
      </c>
      <c r="BG39" s="181">
        <v>0</v>
      </c>
      <c r="BH39" s="182">
        <v>0</v>
      </c>
      <c r="BI39" s="181">
        <v>0</v>
      </c>
      <c r="BJ39" s="182">
        <v>0</v>
      </c>
      <c r="BK39" s="181">
        <v>0</v>
      </c>
      <c r="BL39" s="182">
        <v>0</v>
      </c>
      <c r="BM39" s="194">
        <f t="shared" si="5"/>
        <v>0</v>
      </c>
      <c r="BN39" s="195">
        <f t="shared" si="5"/>
        <v>0</v>
      </c>
    </row>
    <row r="40" spans="1:66" x14ac:dyDescent="0.2">
      <c r="A40" s="155">
        <f>ROW()</f>
        <v>40</v>
      </c>
      <c r="B40" s="206" t="s">
        <v>525</v>
      </c>
      <c r="C40" s="181">
        <v>0</v>
      </c>
      <c r="D40" s="182">
        <v>0</v>
      </c>
      <c r="E40" s="181">
        <v>0</v>
      </c>
      <c r="F40" s="182">
        <v>0</v>
      </c>
      <c r="G40" s="181">
        <v>0</v>
      </c>
      <c r="H40" s="182">
        <v>0</v>
      </c>
      <c r="I40" s="181">
        <v>0</v>
      </c>
      <c r="J40" s="182">
        <v>0</v>
      </c>
      <c r="K40" s="181">
        <v>0</v>
      </c>
      <c r="L40" s="182">
        <v>0</v>
      </c>
      <c r="M40" s="181">
        <v>0</v>
      </c>
      <c r="N40" s="182">
        <v>0</v>
      </c>
      <c r="O40" s="181">
        <v>0</v>
      </c>
      <c r="P40" s="182">
        <v>0</v>
      </c>
      <c r="Q40" s="181">
        <v>0</v>
      </c>
      <c r="R40" s="182">
        <v>0</v>
      </c>
      <c r="S40" s="181">
        <v>0</v>
      </c>
      <c r="T40" s="182">
        <v>0</v>
      </c>
      <c r="U40" s="181">
        <v>0</v>
      </c>
      <c r="V40" s="182">
        <v>0</v>
      </c>
      <c r="W40" s="181">
        <v>0</v>
      </c>
      <c r="X40" s="182">
        <v>0</v>
      </c>
      <c r="Y40" s="181">
        <v>0</v>
      </c>
      <c r="Z40" s="182">
        <v>0</v>
      </c>
      <c r="AA40" s="181">
        <v>0</v>
      </c>
      <c r="AB40" s="182">
        <v>0</v>
      </c>
      <c r="AC40" s="181">
        <v>0</v>
      </c>
      <c r="AD40" s="182">
        <v>0</v>
      </c>
      <c r="AE40" s="181">
        <v>0</v>
      </c>
      <c r="AF40" s="182">
        <v>0</v>
      </c>
      <c r="AG40" s="181">
        <v>0</v>
      </c>
      <c r="AH40" s="182">
        <v>0</v>
      </c>
      <c r="AI40" s="181">
        <v>0</v>
      </c>
      <c r="AJ40" s="182">
        <v>0</v>
      </c>
      <c r="AK40" s="181">
        <v>0</v>
      </c>
      <c r="AL40" s="182">
        <v>0</v>
      </c>
      <c r="AM40" s="181">
        <v>0</v>
      </c>
      <c r="AN40" s="182">
        <v>0</v>
      </c>
      <c r="AO40" s="181">
        <v>0</v>
      </c>
      <c r="AP40" s="182">
        <v>0</v>
      </c>
      <c r="AQ40" s="181">
        <v>0</v>
      </c>
      <c r="AR40" s="182">
        <v>0</v>
      </c>
      <c r="AS40" s="181">
        <v>0</v>
      </c>
      <c r="AT40" s="182">
        <v>0</v>
      </c>
      <c r="AU40" s="181">
        <v>0</v>
      </c>
      <c r="AV40" s="182">
        <v>0</v>
      </c>
      <c r="AW40" s="181">
        <v>0</v>
      </c>
      <c r="AX40" s="182">
        <v>0</v>
      </c>
      <c r="AY40" s="181">
        <v>0</v>
      </c>
      <c r="AZ40" s="182">
        <v>0</v>
      </c>
      <c r="BA40" s="181">
        <v>0</v>
      </c>
      <c r="BB40" s="182">
        <v>0</v>
      </c>
      <c r="BC40" s="181">
        <v>0</v>
      </c>
      <c r="BD40" s="182">
        <v>0</v>
      </c>
      <c r="BE40" s="181">
        <v>0</v>
      </c>
      <c r="BF40" s="182">
        <v>0</v>
      </c>
      <c r="BG40" s="181">
        <v>0</v>
      </c>
      <c r="BH40" s="182">
        <v>0</v>
      </c>
      <c r="BI40" s="181">
        <v>0</v>
      </c>
      <c r="BJ40" s="182">
        <v>0</v>
      </c>
      <c r="BK40" s="181">
        <v>0</v>
      </c>
      <c r="BL40" s="182">
        <v>0</v>
      </c>
      <c r="BM40" s="194">
        <f t="shared" si="5"/>
        <v>0</v>
      </c>
      <c r="BN40" s="195">
        <f t="shared" si="5"/>
        <v>0</v>
      </c>
    </row>
    <row r="41" spans="1:66" x14ac:dyDescent="0.2">
      <c r="A41" s="155">
        <f>ROW()</f>
        <v>41</v>
      </c>
      <c r="B41" s="206" t="s">
        <v>526</v>
      </c>
      <c r="C41" s="181">
        <v>0</v>
      </c>
      <c r="D41" s="182">
        <v>0</v>
      </c>
      <c r="E41" s="181">
        <v>0</v>
      </c>
      <c r="F41" s="182">
        <v>0</v>
      </c>
      <c r="G41" s="181">
        <v>0</v>
      </c>
      <c r="H41" s="182">
        <v>0</v>
      </c>
      <c r="I41" s="181">
        <v>0</v>
      </c>
      <c r="J41" s="182">
        <v>0</v>
      </c>
      <c r="K41" s="181">
        <v>0</v>
      </c>
      <c r="L41" s="182">
        <v>0</v>
      </c>
      <c r="M41" s="181">
        <v>0</v>
      </c>
      <c r="N41" s="182">
        <v>0</v>
      </c>
      <c r="O41" s="181">
        <v>0</v>
      </c>
      <c r="P41" s="182">
        <v>0</v>
      </c>
      <c r="Q41" s="181">
        <v>0</v>
      </c>
      <c r="R41" s="182">
        <v>0</v>
      </c>
      <c r="S41" s="181">
        <v>0</v>
      </c>
      <c r="T41" s="182">
        <v>0</v>
      </c>
      <c r="U41" s="181">
        <v>0</v>
      </c>
      <c r="V41" s="182">
        <v>0</v>
      </c>
      <c r="W41" s="181">
        <v>0</v>
      </c>
      <c r="X41" s="182">
        <v>0</v>
      </c>
      <c r="Y41" s="181">
        <v>0</v>
      </c>
      <c r="Z41" s="182">
        <v>0</v>
      </c>
      <c r="AA41" s="181">
        <v>0</v>
      </c>
      <c r="AB41" s="182">
        <v>0</v>
      </c>
      <c r="AC41" s="181">
        <v>0</v>
      </c>
      <c r="AD41" s="182">
        <v>0</v>
      </c>
      <c r="AE41" s="181">
        <v>0</v>
      </c>
      <c r="AF41" s="182">
        <v>0</v>
      </c>
      <c r="AG41" s="181">
        <v>0</v>
      </c>
      <c r="AH41" s="182">
        <v>0</v>
      </c>
      <c r="AI41" s="181">
        <v>0</v>
      </c>
      <c r="AJ41" s="182">
        <v>0</v>
      </c>
      <c r="AK41" s="181">
        <v>0</v>
      </c>
      <c r="AL41" s="182">
        <v>0</v>
      </c>
      <c r="AM41" s="181">
        <v>0</v>
      </c>
      <c r="AN41" s="182">
        <v>0</v>
      </c>
      <c r="AO41" s="181">
        <v>0</v>
      </c>
      <c r="AP41" s="182">
        <v>0</v>
      </c>
      <c r="AQ41" s="181">
        <v>0</v>
      </c>
      <c r="AR41" s="182">
        <v>0</v>
      </c>
      <c r="AS41" s="181">
        <v>0</v>
      </c>
      <c r="AT41" s="182">
        <v>0</v>
      </c>
      <c r="AU41" s="181">
        <v>0</v>
      </c>
      <c r="AV41" s="182">
        <v>0</v>
      </c>
      <c r="AW41" s="181">
        <v>0</v>
      </c>
      <c r="AX41" s="182">
        <v>0</v>
      </c>
      <c r="AY41" s="181">
        <v>0</v>
      </c>
      <c r="AZ41" s="182">
        <v>0</v>
      </c>
      <c r="BA41" s="181">
        <v>0</v>
      </c>
      <c r="BB41" s="182">
        <v>0</v>
      </c>
      <c r="BC41" s="181">
        <v>0</v>
      </c>
      <c r="BD41" s="182">
        <v>0</v>
      </c>
      <c r="BE41" s="181">
        <v>0</v>
      </c>
      <c r="BF41" s="182">
        <v>0</v>
      </c>
      <c r="BG41" s="181">
        <v>0</v>
      </c>
      <c r="BH41" s="182">
        <v>0</v>
      </c>
      <c r="BI41" s="181">
        <v>0</v>
      </c>
      <c r="BJ41" s="182">
        <v>0</v>
      </c>
      <c r="BK41" s="181">
        <v>0</v>
      </c>
      <c r="BL41" s="182">
        <v>0</v>
      </c>
      <c r="BM41" s="194">
        <f t="shared" si="5"/>
        <v>0</v>
      </c>
      <c r="BN41" s="195">
        <f t="shared" si="5"/>
        <v>0</v>
      </c>
    </row>
    <row r="42" spans="1:66" x14ac:dyDescent="0.2">
      <c r="A42" s="155">
        <f>ROW()</f>
        <v>42</v>
      </c>
      <c r="B42" s="206" t="s">
        <v>527</v>
      </c>
      <c r="C42" s="181">
        <v>0</v>
      </c>
      <c r="D42" s="182">
        <v>0</v>
      </c>
      <c r="E42" s="181">
        <v>0</v>
      </c>
      <c r="F42" s="182">
        <v>0</v>
      </c>
      <c r="G42" s="181">
        <v>0</v>
      </c>
      <c r="H42" s="182">
        <v>0</v>
      </c>
      <c r="I42" s="181">
        <v>0</v>
      </c>
      <c r="J42" s="182">
        <v>0</v>
      </c>
      <c r="K42" s="181">
        <v>0</v>
      </c>
      <c r="L42" s="182">
        <v>0</v>
      </c>
      <c r="M42" s="181">
        <v>0</v>
      </c>
      <c r="N42" s="182">
        <v>0</v>
      </c>
      <c r="O42" s="181">
        <v>0</v>
      </c>
      <c r="P42" s="182">
        <v>0</v>
      </c>
      <c r="Q42" s="181">
        <v>0</v>
      </c>
      <c r="R42" s="182">
        <v>0</v>
      </c>
      <c r="S42" s="181">
        <v>0</v>
      </c>
      <c r="T42" s="182">
        <v>0</v>
      </c>
      <c r="U42" s="181">
        <v>0</v>
      </c>
      <c r="V42" s="182">
        <v>0</v>
      </c>
      <c r="W42" s="181">
        <v>0</v>
      </c>
      <c r="X42" s="182">
        <v>0</v>
      </c>
      <c r="Y42" s="181">
        <v>0</v>
      </c>
      <c r="Z42" s="182">
        <v>0</v>
      </c>
      <c r="AA42" s="181">
        <v>0</v>
      </c>
      <c r="AB42" s="182">
        <v>0</v>
      </c>
      <c r="AC42" s="181">
        <v>0</v>
      </c>
      <c r="AD42" s="182">
        <v>0</v>
      </c>
      <c r="AE42" s="181">
        <v>0</v>
      </c>
      <c r="AF42" s="182">
        <v>0</v>
      </c>
      <c r="AG42" s="181">
        <v>0</v>
      </c>
      <c r="AH42" s="182">
        <v>0</v>
      </c>
      <c r="AI42" s="181">
        <v>0</v>
      </c>
      <c r="AJ42" s="182">
        <v>0</v>
      </c>
      <c r="AK42" s="181">
        <v>0</v>
      </c>
      <c r="AL42" s="182">
        <v>0</v>
      </c>
      <c r="AM42" s="181">
        <v>0</v>
      </c>
      <c r="AN42" s="182">
        <v>0</v>
      </c>
      <c r="AO42" s="181">
        <v>0</v>
      </c>
      <c r="AP42" s="182">
        <v>0</v>
      </c>
      <c r="AQ42" s="181">
        <v>0</v>
      </c>
      <c r="AR42" s="182">
        <v>0</v>
      </c>
      <c r="AS42" s="181">
        <v>0</v>
      </c>
      <c r="AT42" s="182">
        <v>0</v>
      </c>
      <c r="AU42" s="181">
        <v>0</v>
      </c>
      <c r="AV42" s="182">
        <v>0</v>
      </c>
      <c r="AW42" s="181">
        <v>0</v>
      </c>
      <c r="AX42" s="182">
        <v>0</v>
      </c>
      <c r="AY42" s="181">
        <v>0</v>
      </c>
      <c r="AZ42" s="182">
        <v>0</v>
      </c>
      <c r="BA42" s="181">
        <v>0</v>
      </c>
      <c r="BB42" s="182">
        <v>0</v>
      </c>
      <c r="BC42" s="181">
        <v>0</v>
      </c>
      <c r="BD42" s="182">
        <v>0</v>
      </c>
      <c r="BE42" s="181">
        <v>0</v>
      </c>
      <c r="BF42" s="182">
        <v>0</v>
      </c>
      <c r="BG42" s="181">
        <v>0</v>
      </c>
      <c r="BH42" s="182">
        <v>0</v>
      </c>
      <c r="BI42" s="181">
        <v>0</v>
      </c>
      <c r="BJ42" s="182">
        <v>0</v>
      </c>
      <c r="BK42" s="181">
        <v>0</v>
      </c>
      <c r="BL42" s="182">
        <v>0</v>
      </c>
      <c r="BM42" s="194">
        <f t="shared" si="5"/>
        <v>0</v>
      </c>
      <c r="BN42" s="195">
        <f t="shared" si="5"/>
        <v>0</v>
      </c>
    </row>
    <row r="43" spans="1:66" x14ac:dyDescent="0.2">
      <c r="A43" s="155">
        <f>ROW()</f>
        <v>43</v>
      </c>
      <c r="B43" s="206" t="s">
        <v>528</v>
      </c>
      <c r="C43" s="181">
        <v>0</v>
      </c>
      <c r="D43" s="182">
        <v>0</v>
      </c>
      <c r="E43" s="181">
        <v>0</v>
      </c>
      <c r="F43" s="182">
        <v>0</v>
      </c>
      <c r="G43" s="181">
        <v>0</v>
      </c>
      <c r="H43" s="182">
        <v>0</v>
      </c>
      <c r="I43" s="181">
        <v>0</v>
      </c>
      <c r="J43" s="182">
        <v>0</v>
      </c>
      <c r="K43" s="181">
        <v>0</v>
      </c>
      <c r="L43" s="182">
        <v>0</v>
      </c>
      <c r="M43" s="181">
        <v>0</v>
      </c>
      <c r="N43" s="182">
        <v>0</v>
      </c>
      <c r="O43" s="181">
        <v>0</v>
      </c>
      <c r="P43" s="182">
        <v>0</v>
      </c>
      <c r="Q43" s="181">
        <v>0</v>
      </c>
      <c r="R43" s="182">
        <v>0</v>
      </c>
      <c r="S43" s="181">
        <v>0</v>
      </c>
      <c r="T43" s="182">
        <v>0</v>
      </c>
      <c r="U43" s="181">
        <v>0</v>
      </c>
      <c r="V43" s="182">
        <v>0</v>
      </c>
      <c r="W43" s="181">
        <v>0</v>
      </c>
      <c r="X43" s="182">
        <v>0</v>
      </c>
      <c r="Y43" s="181">
        <v>0</v>
      </c>
      <c r="Z43" s="182">
        <v>0</v>
      </c>
      <c r="AA43" s="181">
        <v>0</v>
      </c>
      <c r="AB43" s="182">
        <v>0</v>
      </c>
      <c r="AC43" s="181">
        <v>0</v>
      </c>
      <c r="AD43" s="182">
        <v>0</v>
      </c>
      <c r="AE43" s="181">
        <v>0</v>
      </c>
      <c r="AF43" s="182">
        <v>0</v>
      </c>
      <c r="AG43" s="181">
        <v>0</v>
      </c>
      <c r="AH43" s="182">
        <v>0</v>
      </c>
      <c r="AI43" s="181">
        <v>0</v>
      </c>
      <c r="AJ43" s="182">
        <v>0</v>
      </c>
      <c r="AK43" s="181">
        <v>0</v>
      </c>
      <c r="AL43" s="182">
        <v>0</v>
      </c>
      <c r="AM43" s="181">
        <v>0</v>
      </c>
      <c r="AN43" s="182">
        <v>0</v>
      </c>
      <c r="AO43" s="181">
        <v>0</v>
      </c>
      <c r="AP43" s="182">
        <v>0</v>
      </c>
      <c r="AQ43" s="181">
        <v>0</v>
      </c>
      <c r="AR43" s="182">
        <v>0</v>
      </c>
      <c r="AS43" s="181">
        <v>0</v>
      </c>
      <c r="AT43" s="182">
        <v>0</v>
      </c>
      <c r="AU43" s="181">
        <v>0</v>
      </c>
      <c r="AV43" s="182">
        <v>0</v>
      </c>
      <c r="AW43" s="181">
        <v>0</v>
      </c>
      <c r="AX43" s="182">
        <v>0</v>
      </c>
      <c r="AY43" s="181">
        <v>0</v>
      </c>
      <c r="AZ43" s="182">
        <v>0</v>
      </c>
      <c r="BA43" s="181">
        <v>0</v>
      </c>
      <c r="BB43" s="182">
        <v>0</v>
      </c>
      <c r="BC43" s="181">
        <v>0</v>
      </c>
      <c r="BD43" s="182">
        <v>0</v>
      </c>
      <c r="BE43" s="181">
        <v>0</v>
      </c>
      <c r="BF43" s="182">
        <v>0</v>
      </c>
      <c r="BG43" s="181">
        <v>0</v>
      </c>
      <c r="BH43" s="182">
        <v>0</v>
      </c>
      <c r="BI43" s="181">
        <v>0</v>
      </c>
      <c r="BJ43" s="182">
        <v>0</v>
      </c>
      <c r="BK43" s="181">
        <v>0</v>
      </c>
      <c r="BL43" s="182">
        <v>0</v>
      </c>
      <c r="BM43" s="194">
        <f t="shared" si="5"/>
        <v>0</v>
      </c>
      <c r="BN43" s="195">
        <f t="shared" si="5"/>
        <v>0</v>
      </c>
    </row>
    <row r="44" spans="1:66" x14ac:dyDescent="0.2">
      <c r="A44" s="155">
        <f>ROW()</f>
        <v>44</v>
      </c>
      <c r="B44" s="206" t="s">
        <v>529</v>
      </c>
      <c r="C44" s="181">
        <v>0</v>
      </c>
      <c r="D44" s="182">
        <v>0</v>
      </c>
      <c r="E44" s="181">
        <v>0</v>
      </c>
      <c r="F44" s="182">
        <v>0</v>
      </c>
      <c r="G44" s="181">
        <v>0</v>
      </c>
      <c r="H44" s="182">
        <v>0</v>
      </c>
      <c r="I44" s="181">
        <v>0</v>
      </c>
      <c r="J44" s="182">
        <v>0</v>
      </c>
      <c r="K44" s="181">
        <v>0</v>
      </c>
      <c r="L44" s="182">
        <v>0</v>
      </c>
      <c r="M44" s="181">
        <v>0</v>
      </c>
      <c r="N44" s="182">
        <v>0</v>
      </c>
      <c r="O44" s="181">
        <v>0</v>
      </c>
      <c r="P44" s="182">
        <v>0</v>
      </c>
      <c r="Q44" s="181">
        <v>0</v>
      </c>
      <c r="R44" s="182">
        <v>0</v>
      </c>
      <c r="S44" s="181">
        <v>0</v>
      </c>
      <c r="T44" s="182">
        <v>0</v>
      </c>
      <c r="U44" s="181">
        <v>0</v>
      </c>
      <c r="V44" s="182">
        <v>0</v>
      </c>
      <c r="W44" s="181">
        <v>0</v>
      </c>
      <c r="X44" s="182">
        <v>0</v>
      </c>
      <c r="Y44" s="181">
        <v>0</v>
      </c>
      <c r="Z44" s="182">
        <v>0</v>
      </c>
      <c r="AA44" s="181">
        <v>0</v>
      </c>
      <c r="AB44" s="182">
        <v>0</v>
      </c>
      <c r="AC44" s="181">
        <v>0</v>
      </c>
      <c r="AD44" s="182">
        <v>0</v>
      </c>
      <c r="AE44" s="181">
        <v>0</v>
      </c>
      <c r="AF44" s="182">
        <v>0</v>
      </c>
      <c r="AG44" s="181">
        <v>0</v>
      </c>
      <c r="AH44" s="182">
        <v>0</v>
      </c>
      <c r="AI44" s="181">
        <v>0</v>
      </c>
      <c r="AJ44" s="182">
        <v>0</v>
      </c>
      <c r="AK44" s="181">
        <v>0</v>
      </c>
      <c r="AL44" s="182">
        <v>0</v>
      </c>
      <c r="AM44" s="181">
        <v>0</v>
      </c>
      <c r="AN44" s="182">
        <v>0</v>
      </c>
      <c r="AO44" s="181">
        <v>0</v>
      </c>
      <c r="AP44" s="182">
        <v>0</v>
      </c>
      <c r="AQ44" s="181">
        <v>0</v>
      </c>
      <c r="AR44" s="182">
        <v>0</v>
      </c>
      <c r="AS44" s="181">
        <v>0</v>
      </c>
      <c r="AT44" s="182">
        <v>0</v>
      </c>
      <c r="AU44" s="181">
        <v>0</v>
      </c>
      <c r="AV44" s="182">
        <v>0</v>
      </c>
      <c r="AW44" s="181">
        <v>0</v>
      </c>
      <c r="AX44" s="182">
        <v>0</v>
      </c>
      <c r="AY44" s="181">
        <v>0</v>
      </c>
      <c r="AZ44" s="182">
        <v>0</v>
      </c>
      <c r="BA44" s="181">
        <v>0</v>
      </c>
      <c r="BB44" s="182">
        <v>0</v>
      </c>
      <c r="BC44" s="181">
        <v>0</v>
      </c>
      <c r="BD44" s="182">
        <v>0</v>
      </c>
      <c r="BE44" s="181">
        <v>0</v>
      </c>
      <c r="BF44" s="182">
        <v>0</v>
      </c>
      <c r="BG44" s="181">
        <v>0</v>
      </c>
      <c r="BH44" s="182">
        <v>0</v>
      </c>
      <c r="BI44" s="181">
        <v>0</v>
      </c>
      <c r="BJ44" s="182">
        <v>0</v>
      </c>
      <c r="BK44" s="181">
        <v>0</v>
      </c>
      <c r="BL44" s="182">
        <v>0</v>
      </c>
      <c r="BM44" s="194">
        <f t="shared" si="5"/>
        <v>0</v>
      </c>
      <c r="BN44" s="195">
        <f t="shared" si="5"/>
        <v>0</v>
      </c>
    </row>
    <row r="45" spans="1:66" x14ac:dyDescent="0.2">
      <c r="A45" s="155">
        <f>ROW()</f>
        <v>45</v>
      </c>
      <c r="B45" s="206" t="s">
        <v>530</v>
      </c>
      <c r="C45" s="181">
        <v>0</v>
      </c>
      <c r="D45" s="182">
        <v>0</v>
      </c>
      <c r="E45" s="181">
        <v>0</v>
      </c>
      <c r="F45" s="182">
        <v>0</v>
      </c>
      <c r="G45" s="181">
        <v>0</v>
      </c>
      <c r="H45" s="182">
        <v>0</v>
      </c>
      <c r="I45" s="181">
        <v>0</v>
      </c>
      <c r="J45" s="182">
        <v>0</v>
      </c>
      <c r="K45" s="181">
        <v>0</v>
      </c>
      <c r="L45" s="182">
        <v>0</v>
      </c>
      <c r="M45" s="181">
        <v>0</v>
      </c>
      <c r="N45" s="182">
        <v>0</v>
      </c>
      <c r="O45" s="181">
        <v>0</v>
      </c>
      <c r="P45" s="182">
        <v>0</v>
      </c>
      <c r="Q45" s="181">
        <v>0</v>
      </c>
      <c r="R45" s="182">
        <v>0</v>
      </c>
      <c r="S45" s="181">
        <v>0</v>
      </c>
      <c r="T45" s="182">
        <v>0</v>
      </c>
      <c r="U45" s="181">
        <v>0</v>
      </c>
      <c r="V45" s="182">
        <v>0</v>
      </c>
      <c r="W45" s="181">
        <v>0</v>
      </c>
      <c r="X45" s="182">
        <v>0</v>
      </c>
      <c r="Y45" s="181">
        <v>0</v>
      </c>
      <c r="Z45" s="182">
        <v>0</v>
      </c>
      <c r="AA45" s="181">
        <v>0</v>
      </c>
      <c r="AB45" s="182">
        <v>0</v>
      </c>
      <c r="AC45" s="181">
        <v>0</v>
      </c>
      <c r="AD45" s="182">
        <v>0</v>
      </c>
      <c r="AE45" s="181">
        <v>0</v>
      </c>
      <c r="AF45" s="182">
        <v>0</v>
      </c>
      <c r="AG45" s="181">
        <v>0</v>
      </c>
      <c r="AH45" s="182">
        <v>0</v>
      </c>
      <c r="AI45" s="181">
        <v>0</v>
      </c>
      <c r="AJ45" s="182">
        <v>0</v>
      </c>
      <c r="AK45" s="181">
        <v>0</v>
      </c>
      <c r="AL45" s="182">
        <v>0</v>
      </c>
      <c r="AM45" s="181">
        <v>0</v>
      </c>
      <c r="AN45" s="182">
        <v>0</v>
      </c>
      <c r="AO45" s="181">
        <v>0</v>
      </c>
      <c r="AP45" s="182">
        <v>0</v>
      </c>
      <c r="AQ45" s="181">
        <v>0</v>
      </c>
      <c r="AR45" s="182">
        <v>0</v>
      </c>
      <c r="AS45" s="181">
        <v>0</v>
      </c>
      <c r="AT45" s="182">
        <v>0</v>
      </c>
      <c r="AU45" s="181">
        <v>0</v>
      </c>
      <c r="AV45" s="182">
        <v>0</v>
      </c>
      <c r="AW45" s="181">
        <v>0</v>
      </c>
      <c r="AX45" s="182">
        <v>0</v>
      </c>
      <c r="AY45" s="181">
        <v>0</v>
      </c>
      <c r="AZ45" s="182">
        <v>0</v>
      </c>
      <c r="BA45" s="181">
        <v>0</v>
      </c>
      <c r="BB45" s="182">
        <v>0</v>
      </c>
      <c r="BC45" s="181">
        <v>0</v>
      </c>
      <c r="BD45" s="182">
        <v>0</v>
      </c>
      <c r="BE45" s="181">
        <v>0</v>
      </c>
      <c r="BF45" s="182">
        <v>0</v>
      </c>
      <c r="BG45" s="181">
        <v>0</v>
      </c>
      <c r="BH45" s="182">
        <v>0</v>
      </c>
      <c r="BI45" s="181">
        <v>0</v>
      </c>
      <c r="BJ45" s="182">
        <v>0</v>
      </c>
      <c r="BK45" s="181">
        <v>0</v>
      </c>
      <c r="BL45" s="182">
        <v>0</v>
      </c>
      <c r="BM45" s="194">
        <f t="shared" si="5"/>
        <v>0</v>
      </c>
      <c r="BN45" s="195">
        <f t="shared" si="5"/>
        <v>0</v>
      </c>
    </row>
    <row r="46" spans="1:66" x14ac:dyDescent="0.2">
      <c r="A46" s="155">
        <f>ROW()</f>
        <v>46</v>
      </c>
      <c r="B46" s="206" t="s">
        <v>531</v>
      </c>
      <c r="C46" s="181">
        <v>0</v>
      </c>
      <c r="D46" s="182">
        <v>0</v>
      </c>
      <c r="E46" s="181">
        <v>0</v>
      </c>
      <c r="F46" s="182">
        <v>0</v>
      </c>
      <c r="G46" s="181">
        <v>0</v>
      </c>
      <c r="H46" s="182">
        <v>0</v>
      </c>
      <c r="I46" s="181">
        <v>0</v>
      </c>
      <c r="J46" s="182">
        <v>0</v>
      </c>
      <c r="K46" s="181">
        <v>0</v>
      </c>
      <c r="L46" s="182">
        <v>0</v>
      </c>
      <c r="M46" s="181">
        <v>0</v>
      </c>
      <c r="N46" s="182">
        <v>0</v>
      </c>
      <c r="O46" s="181">
        <v>0</v>
      </c>
      <c r="P46" s="182">
        <v>0</v>
      </c>
      <c r="Q46" s="181">
        <v>0</v>
      </c>
      <c r="R46" s="182">
        <v>0</v>
      </c>
      <c r="S46" s="181">
        <v>0</v>
      </c>
      <c r="T46" s="182">
        <v>0</v>
      </c>
      <c r="U46" s="181">
        <v>0</v>
      </c>
      <c r="V46" s="182">
        <v>0</v>
      </c>
      <c r="W46" s="181">
        <v>0</v>
      </c>
      <c r="X46" s="182">
        <v>0</v>
      </c>
      <c r="Y46" s="181">
        <v>0</v>
      </c>
      <c r="Z46" s="182">
        <v>0</v>
      </c>
      <c r="AA46" s="181">
        <v>0</v>
      </c>
      <c r="AB46" s="182">
        <v>0</v>
      </c>
      <c r="AC46" s="181">
        <v>0</v>
      </c>
      <c r="AD46" s="182">
        <v>0</v>
      </c>
      <c r="AE46" s="181">
        <v>0</v>
      </c>
      <c r="AF46" s="182">
        <v>0</v>
      </c>
      <c r="AG46" s="181">
        <v>0</v>
      </c>
      <c r="AH46" s="182">
        <v>0</v>
      </c>
      <c r="AI46" s="181">
        <v>0</v>
      </c>
      <c r="AJ46" s="182">
        <v>0</v>
      </c>
      <c r="AK46" s="181">
        <v>0</v>
      </c>
      <c r="AL46" s="182">
        <v>0</v>
      </c>
      <c r="AM46" s="181">
        <v>0</v>
      </c>
      <c r="AN46" s="182">
        <v>0</v>
      </c>
      <c r="AO46" s="181">
        <v>0</v>
      </c>
      <c r="AP46" s="182">
        <v>0</v>
      </c>
      <c r="AQ46" s="181">
        <v>0</v>
      </c>
      <c r="AR46" s="182">
        <v>0</v>
      </c>
      <c r="AS46" s="181">
        <v>0</v>
      </c>
      <c r="AT46" s="182">
        <v>0</v>
      </c>
      <c r="AU46" s="181">
        <v>0</v>
      </c>
      <c r="AV46" s="182">
        <v>0</v>
      </c>
      <c r="AW46" s="181">
        <v>0</v>
      </c>
      <c r="AX46" s="182">
        <v>0</v>
      </c>
      <c r="AY46" s="181">
        <v>0</v>
      </c>
      <c r="AZ46" s="182">
        <v>0</v>
      </c>
      <c r="BA46" s="181">
        <v>0</v>
      </c>
      <c r="BB46" s="182">
        <v>0</v>
      </c>
      <c r="BC46" s="181">
        <v>0</v>
      </c>
      <c r="BD46" s="182">
        <v>0</v>
      </c>
      <c r="BE46" s="181">
        <v>0</v>
      </c>
      <c r="BF46" s="182">
        <v>0</v>
      </c>
      <c r="BG46" s="181">
        <v>0</v>
      </c>
      <c r="BH46" s="182">
        <v>0</v>
      </c>
      <c r="BI46" s="181">
        <v>0</v>
      </c>
      <c r="BJ46" s="182">
        <v>0</v>
      </c>
      <c r="BK46" s="181">
        <v>0</v>
      </c>
      <c r="BL46" s="182">
        <v>0</v>
      </c>
      <c r="BM46" s="194">
        <f t="shared" si="5"/>
        <v>0</v>
      </c>
      <c r="BN46" s="195">
        <f t="shared" si="5"/>
        <v>0</v>
      </c>
    </row>
    <row r="47" spans="1:66" x14ac:dyDescent="0.2">
      <c r="A47" s="155">
        <f>ROW()</f>
        <v>47</v>
      </c>
      <c r="B47" s="206" t="s">
        <v>532</v>
      </c>
      <c r="C47" s="181">
        <v>0</v>
      </c>
      <c r="D47" s="182">
        <v>0</v>
      </c>
      <c r="E47" s="181">
        <v>0</v>
      </c>
      <c r="F47" s="182">
        <v>0</v>
      </c>
      <c r="G47" s="181">
        <v>0</v>
      </c>
      <c r="H47" s="182">
        <v>0</v>
      </c>
      <c r="I47" s="181">
        <v>0</v>
      </c>
      <c r="J47" s="182">
        <v>0</v>
      </c>
      <c r="K47" s="181">
        <v>0</v>
      </c>
      <c r="L47" s="182">
        <v>0</v>
      </c>
      <c r="M47" s="181">
        <v>0</v>
      </c>
      <c r="N47" s="182">
        <v>0</v>
      </c>
      <c r="O47" s="181">
        <v>0</v>
      </c>
      <c r="P47" s="182">
        <v>0</v>
      </c>
      <c r="Q47" s="181">
        <v>0</v>
      </c>
      <c r="R47" s="182">
        <v>0</v>
      </c>
      <c r="S47" s="181">
        <v>0</v>
      </c>
      <c r="T47" s="182">
        <v>0</v>
      </c>
      <c r="U47" s="181">
        <v>0</v>
      </c>
      <c r="V47" s="182">
        <v>0</v>
      </c>
      <c r="W47" s="181">
        <v>0</v>
      </c>
      <c r="X47" s="182">
        <v>0</v>
      </c>
      <c r="Y47" s="181">
        <v>0</v>
      </c>
      <c r="Z47" s="182">
        <v>0</v>
      </c>
      <c r="AA47" s="181">
        <v>0</v>
      </c>
      <c r="AB47" s="182">
        <v>0</v>
      </c>
      <c r="AC47" s="181">
        <v>0</v>
      </c>
      <c r="AD47" s="182">
        <v>0</v>
      </c>
      <c r="AE47" s="181">
        <v>0</v>
      </c>
      <c r="AF47" s="182">
        <v>0</v>
      </c>
      <c r="AG47" s="181">
        <v>0</v>
      </c>
      <c r="AH47" s="182">
        <v>0</v>
      </c>
      <c r="AI47" s="181">
        <v>0</v>
      </c>
      <c r="AJ47" s="182">
        <v>0</v>
      </c>
      <c r="AK47" s="181">
        <v>0</v>
      </c>
      <c r="AL47" s="182">
        <v>0</v>
      </c>
      <c r="AM47" s="181">
        <v>0</v>
      </c>
      <c r="AN47" s="182">
        <v>0</v>
      </c>
      <c r="AO47" s="181">
        <v>0</v>
      </c>
      <c r="AP47" s="182">
        <v>0</v>
      </c>
      <c r="AQ47" s="181">
        <v>0</v>
      </c>
      <c r="AR47" s="182">
        <v>0</v>
      </c>
      <c r="AS47" s="181">
        <v>0</v>
      </c>
      <c r="AT47" s="182">
        <v>0</v>
      </c>
      <c r="AU47" s="181">
        <v>0</v>
      </c>
      <c r="AV47" s="182">
        <v>0</v>
      </c>
      <c r="AW47" s="181">
        <v>0</v>
      </c>
      <c r="AX47" s="182">
        <v>0</v>
      </c>
      <c r="AY47" s="181">
        <v>0</v>
      </c>
      <c r="AZ47" s="182">
        <v>0</v>
      </c>
      <c r="BA47" s="181">
        <v>0</v>
      </c>
      <c r="BB47" s="182">
        <v>0</v>
      </c>
      <c r="BC47" s="181">
        <v>0</v>
      </c>
      <c r="BD47" s="182">
        <v>0</v>
      </c>
      <c r="BE47" s="181">
        <v>0</v>
      </c>
      <c r="BF47" s="182">
        <v>0</v>
      </c>
      <c r="BG47" s="181">
        <v>0</v>
      </c>
      <c r="BH47" s="182">
        <v>0</v>
      </c>
      <c r="BI47" s="181">
        <v>0</v>
      </c>
      <c r="BJ47" s="182">
        <v>0</v>
      </c>
      <c r="BK47" s="181">
        <v>0</v>
      </c>
      <c r="BL47" s="182">
        <v>0</v>
      </c>
      <c r="BM47" s="194">
        <f t="shared" si="5"/>
        <v>0</v>
      </c>
      <c r="BN47" s="195">
        <f t="shared" si="5"/>
        <v>0</v>
      </c>
    </row>
    <row r="48" spans="1:66" x14ac:dyDescent="0.2">
      <c r="A48" s="155">
        <f>ROW()</f>
        <v>48</v>
      </c>
      <c r="B48" s="206" t="s">
        <v>533</v>
      </c>
      <c r="C48" s="181">
        <v>0</v>
      </c>
      <c r="D48" s="182">
        <v>0</v>
      </c>
      <c r="E48" s="181">
        <v>0</v>
      </c>
      <c r="F48" s="182">
        <v>0</v>
      </c>
      <c r="G48" s="181">
        <v>0</v>
      </c>
      <c r="H48" s="182">
        <v>0</v>
      </c>
      <c r="I48" s="181">
        <v>0</v>
      </c>
      <c r="J48" s="182">
        <v>0</v>
      </c>
      <c r="K48" s="181">
        <v>0</v>
      </c>
      <c r="L48" s="182">
        <v>0</v>
      </c>
      <c r="M48" s="181">
        <v>0</v>
      </c>
      <c r="N48" s="182">
        <v>0</v>
      </c>
      <c r="O48" s="181">
        <v>0</v>
      </c>
      <c r="P48" s="182">
        <v>0</v>
      </c>
      <c r="Q48" s="181">
        <v>0</v>
      </c>
      <c r="R48" s="182">
        <v>0</v>
      </c>
      <c r="S48" s="181">
        <v>0</v>
      </c>
      <c r="T48" s="182">
        <v>0</v>
      </c>
      <c r="U48" s="181">
        <v>0</v>
      </c>
      <c r="V48" s="182">
        <v>0</v>
      </c>
      <c r="W48" s="181">
        <v>0</v>
      </c>
      <c r="X48" s="182">
        <v>0</v>
      </c>
      <c r="Y48" s="181">
        <v>0</v>
      </c>
      <c r="Z48" s="182">
        <v>0</v>
      </c>
      <c r="AA48" s="181">
        <v>0</v>
      </c>
      <c r="AB48" s="182">
        <v>0</v>
      </c>
      <c r="AC48" s="181">
        <v>0</v>
      </c>
      <c r="AD48" s="182">
        <v>0</v>
      </c>
      <c r="AE48" s="181">
        <v>0</v>
      </c>
      <c r="AF48" s="182">
        <v>0</v>
      </c>
      <c r="AG48" s="181">
        <v>0</v>
      </c>
      <c r="AH48" s="182">
        <v>0</v>
      </c>
      <c r="AI48" s="181">
        <v>0</v>
      </c>
      <c r="AJ48" s="182">
        <v>0</v>
      </c>
      <c r="AK48" s="181">
        <v>0</v>
      </c>
      <c r="AL48" s="182">
        <v>0</v>
      </c>
      <c r="AM48" s="181">
        <v>0</v>
      </c>
      <c r="AN48" s="182">
        <v>0</v>
      </c>
      <c r="AO48" s="181">
        <v>0</v>
      </c>
      <c r="AP48" s="182">
        <v>0</v>
      </c>
      <c r="AQ48" s="181">
        <v>0</v>
      </c>
      <c r="AR48" s="182">
        <v>0</v>
      </c>
      <c r="AS48" s="181">
        <v>0</v>
      </c>
      <c r="AT48" s="182">
        <v>0</v>
      </c>
      <c r="AU48" s="181">
        <v>0</v>
      </c>
      <c r="AV48" s="182">
        <v>0</v>
      </c>
      <c r="AW48" s="181">
        <v>0</v>
      </c>
      <c r="AX48" s="182">
        <v>0</v>
      </c>
      <c r="AY48" s="181">
        <v>0</v>
      </c>
      <c r="AZ48" s="182">
        <v>0</v>
      </c>
      <c r="BA48" s="181">
        <v>0</v>
      </c>
      <c r="BB48" s="182">
        <v>0</v>
      </c>
      <c r="BC48" s="181">
        <v>0</v>
      </c>
      <c r="BD48" s="182">
        <v>0</v>
      </c>
      <c r="BE48" s="181">
        <v>0</v>
      </c>
      <c r="BF48" s="182">
        <v>0</v>
      </c>
      <c r="BG48" s="181">
        <v>0</v>
      </c>
      <c r="BH48" s="182">
        <v>0</v>
      </c>
      <c r="BI48" s="181">
        <v>0</v>
      </c>
      <c r="BJ48" s="182">
        <v>0</v>
      </c>
      <c r="BK48" s="181">
        <v>0</v>
      </c>
      <c r="BL48" s="182">
        <v>0</v>
      </c>
      <c r="BM48" s="194">
        <f t="shared" si="5"/>
        <v>0</v>
      </c>
      <c r="BN48" s="195">
        <f t="shared" si="5"/>
        <v>0</v>
      </c>
    </row>
    <row r="49" spans="1:66" x14ac:dyDescent="0.2">
      <c r="A49" s="155">
        <f>ROW()</f>
        <v>49</v>
      </c>
      <c r="B49" s="206" t="s">
        <v>534</v>
      </c>
      <c r="C49" s="181">
        <v>0</v>
      </c>
      <c r="D49" s="182">
        <v>0</v>
      </c>
      <c r="E49" s="181">
        <v>0</v>
      </c>
      <c r="F49" s="182">
        <v>0</v>
      </c>
      <c r="G49" s="181">
        <v>0</v>
      </c>
      <c r="H49" s="182">
        <v>0</v>
      </c>
      <c r="I49" s="181">
        <v>0</v>
      </c>
      <c r="J49" s="182">
        <v>0</v>
      </c>
      <c r="K49" s="181">
        <v>0</v>
      </c>
      <c r="L49" s="182">
        <v>0</v>
      </c>
      <c r="M49" s="181">
        <v>0</v>
      </c>
      <c r="N49" s="182">
        <v>0</v>
      </c>
      <c r="O49" s="181">
        <v>0</v>
      </c>
      <c r="P49" s="182">
        <v>0</v>
      </c>
      <c r="Q49" s="181">
        <v>0</v>
      </c>
      <c r="R49" s="182">
        <v>0</v>
      </c>
      <c r="S49" s="181">
        <v>0</v>
      </c>
      <c r="T49" s="182">
        <v>0</v>
      </c>
      <c r="U49" s="181">
        <v>0</v>
      </c>
      <c r="V49" s="182">
        <v>0</v>
      </c>
      <c r="W49" s="181">
        <v>0</v>
      </c>
      <c r="X49" s="182">
        <v>0</v>
      </c>
      <c r="Y49" s="181">
        <v>0</v>
      </c>
      <c r="Z49" s="182">
        <v>0</v>
      </c>
      <c r="AA49" s="181">
        <v>0</v>
      </c>
      <c r="AB49" s="182">
        <v>0</v>
      </c>
      <c r="AC49" s="181">
        <v>0</v>
      </c>
      <c r="AD49" s="182">
        <v>0</v>
      </c>
      <c r="AE49" s="181">
        <v>0</v>
      </c>
      <c r="AF49" s="182">
        <v>0</v>
      </c>
      <c r="AG49" s="181">
        <v>0</v>
      </c>
      <c r="AH49" s="182">
        <v>0</v>
      </c>
      <c r="AI49" s="181">
        <v>0</v>
      </c>
      <c r="AJ49" s="182">
        <v>0</v>
      </c>
      <c r="AK49" s="181">
        <v>0</v>
      </c>
      <c r="AL49" s="182">
        <v>0</v>
      </c>
      <c r="AM49" s="181">
        <v>0</v>
      </c>
      <c r="AN49" s="182">
        <v>0</v>
      </c>
      <c r="AO49" s="181">
        <v>0</v>
      </c>
      <c r="AP49" s="182">
        <v>0</v>
      </c>
      <c r="AQ49" s="181">
        <v>0</v>
      </c>
      <c r="AR49" s="182">
        <v>0</v>
      </c>
      <c r="AS49" s="181">
        <v>0</v>
      </c>
      <c r="AT49" s="182">
        <v>0</v>
      </c>
      <c r="AU49" s="181">
        <v>0</v>
      </c>
      <c r="AV49" s="182">
        <v>0</v>
      </c>
      <c r="AW49" s="181">
        <v>0</v>
      </c>
      <c r="AX49" s="182">
        <v>0</v>
      </c>
      <c r="AY49" s="181">
        <v>0</v>
      </c>
      <c r="AZ49" s="182">
        <v>0</v>
      </c>
      <c r="BA49" s="181">
        <v>0</v>
      </c>
      <c r="BB49" s="182">
        <v>0</v>
      </c>
      <c r="BC49" s="181">
        <v>0</v>
      </c>
      <c r="BD49" s="182">
        <v>0</v>
      </c>
      <c r="BE49" s="181">
        <v>0</v>
      </c>
      <c r="BF49" s="182">
        <v>0</v>
      </c>
      <c r="BG49" s="181">
        <v>0</v>
      </c>
      <c r="BH49" s="182">
        <v>0</v>
      </c>
      <c r="BI49" s="181">
        <v>0</v>
      </c>
      <c r="BJ49" s="182">
        <v>0</v>
      </c>
      <c r="BK49" s="181">
        <v>0</v>
      </c>
      <c r="BL49" s="182">
        <v>0</v>
      </c>
      <c r="BM49" s="194">
        <f t="shared" si="5"/>
        <v>0</v>
      </c>
      <c r="BN49" s="195">
        <f t="shared" si="5"/>
        <v>0</v>
      </c>
    </row>
    <row r="50" spans="1:66" x14ac:dyDescent="0.2">
      <c r="A50" s="155">
        <f>ROW()</f>
        <v>50</v>
      </c>
      <c r="B50" s="206" t="s">
        <v>535</v>
      </c>
      <c r="C50" s="181">
        <v>0</v>
      </c>
      <c r="D50" s="182">
        <v>0</v>
      </c>
      <c r="E50" s="181">
        <v>0</v>
      </c>
      <c r="F50" s="182">
        <v>0</v>
      </c>
      <c r="G50" s="181">
        <v>0</v>
      </c>
      <c r="H50" s="182">
        <v>0</v>
      </c>
      <c r="I50" s="181">
        <v>0</v>
      </c>
      <c r="J50" s="182">
        <v>0</v>
      </c>
      <c r="K50" s="181">
        <v>0</v>
      </c>
      <c r="L50" s="182">
        <v>0</v>
      </c>
      <c r="M50" s="181">
        <v>0</v>
      </c>
      <c r="N50" s="182">
        <v>0</v>
      </c>
      <c r="O50" s="181">
        <v>0</v>
      </c>
      <c r="P50" s="182">
        <v>0</v>
      </c>
      <c r="Q50" s="181">
        <v>0</v>
      </c>
      <c r="R50" s="182">
        <v>0</v>
      </c>
      <c r="S50" s="181">
        <v>0</v>
      </c>
      <c r="T50" s="182">
        <v>0</v>
      </c>
      <c r="U50" s="181">
        <v>0</v>
      </c>
      <c r="V50" s="182">
        <v>0</v>
      </c>
      <c r="W50" s="181">
        <v>0</v>
      </c>
      <c r="X50" s="182">
        <v>0</v>
      </c>
      <c r="Y50" s="181">
        <v>0</v>
      </c>
      <c r="Z50" s="182">
        <v>0</v>
      </c>
      <c r="AA50" s="181">
        <v>0</v>
      </c>
      <c r="AB50" s="182">
        <v>0</v>
      </c>
      <c r="AC50" s="181">
        <v>0</v>
      </c>
      <c r="AD50" s="182">
        <v>0</v>
      </c>
      <c r="AE50" s="181">
        <v>0</v>
      </c>
      <c r="AF50" s="182">
        <v>0</v>
      </c>
      <c r="AG50" s="181">
        <v>0</v>
      </c>
      <c r="AH50" s="182">
        <v>0</v>
      </c>
      <c r="AI50" s="181">
        <v>0</v>
      </c>
      <c r="AJ50" s="182">
        <v>0</v>
      </c>
      <c r="AK50" s="181">
        <v>0</v>
      </c>
      <c r="AL50" s="182">
        <v>0</v>
      </c>
      <c r="AM50" s="181">
        <v>0</v>
      </c>
      <c r="AN50" s="182">
        <v>0</v>
      </c>
      <c r="AO50" s="181">
        <v>0</v>
      </c>
      <c r="AP50" s="182">
        <v>0</v>
      </c>
      <c r="AQ50" s="181">
        <v>0</v>
      </c>
      <c r="AR50" s="182">
        <v>0</v>
      </c>
      <c r="AS50" s="181">
        <v>0</v>
      </c>
      <c r="AT50" s="182">
        <v>0</v>
      </c>
      <c r="AU50" s="181">
        <v>0</v>
      </c>
      <c r="AV50" s="182">
        <v>0</v>
      </c>
      <c r="AW50" s="181">
        <v>0</v>
      </c>
      <c r="AX50" s="182">
        <v>0</v>
      </c>
      <c r="AY50" s="181">
        <v>0</v>
      </c>
      <c r="AZ50" s="182">
        <v>0</v>
      </c>
      <c r="BA50" s="181">
        <v>0</v>
      </c>
      <c r="BB50" s="182">
        <v>0</v>
      </c>
      <c r="BC50" s="181">
        <v>0</v>
      </c>
      <c r="BD50" s="182">
        <v>0</v>
      </c>
      <c r="BE50" s="181">
        <v>0</v>
      </c>
      <c r="BF50" s="182">
        <v>0</v>
      </c>
      <c r="BG50" s="181">
        <v>0</v>
      </c>
      <c r="BH50" s="182">
        <v>0</v>
      </c>
      <c r="BI50" s="181">
        <v>0</v>
      </c>
      <c r="BJ50" s="182">
        <v>0</v>
      </c>
      <c r="BK50" s="181">
        <v>0</v>
      </c>
      <c r="BL50" s="182">
        <v>0</v>
      </c>
      <c r="BM50" s="194">
        <f t="shared" si="5"/>
        <v>0</v>
      </c>
      <c r="BN50" s="195">
        <f t="shared" si="5"/>
        <v>0</v>
      </c>
    </row>
    <row r="51" spans="1:66" x14ac:dyDescent="0.2">
      <c r="A51" s="155">
        <f>ROW()</f>
        <v>51</v>
      </c>
      <c r="B51" s="206" t="s">
        <v>536</v>
      </c>
      <c r="C51" s="181">
        <v>0</v>
      </c>
      <c r="D51" s="182">
        <v>0</v>
      </c>
      <c r="E51" s="181">
        <v>0</v>
      </c>
      <c r="F51" s="182">
        <v>0</v>
      </c>
      <c r="G51" s="181">
        <v>0</v>
      </c>
      <c r="H51" s="182">
        <v>0</v>
      </c>
      <c r="I51" s="181">
        <v>0</v>
      </c>
      <c r="J51" s="182">
        <v>0</v>
      </c>
      <c r="K51" s="181">
        <v>0</v>
      </c>
      <c r="L51" s="182">
        <v>0</v>
      </c>
      <c r="M51" s="181">
        <v>0</v>
      </c>
      <c r="N51" s="182">
        <v>0</v>
      </c>
      <c r="O51" s="181">
        <v>0</v>
      </c>
      <c r="P51" s="182">
        <v>0</v>
      </c>
      <c r="Q51" s="181">
        <v>0</v>
      </c>
      <c r="R51" s="182">
        <v>0</v>
      </c>
      <c r="S51" s="181">
        <v>0</v>
      </c>
      <c r="T51" s="182">
        <v>0</v>
      </c>
      <c r="U51" s="181">
        <v>0</v>
      </c>
      <c r="V51" s="182">
        <v>0</v>
      </c>
      <c r="W51" s="181">
        <v>0</v>
      </c>
      <c r="X51" s="182">
        <v>0</v>
      </c>
      <c r="Y51" s="181">
        <v>0</v>
      </c>
      <c r="Z51" s="182">
        <v>0</v>
      </c>
      <c r="AA51" s="181">
        <v>0</v>
      </c>
      <c r="AB51" s="182">
        <v>0</v>
      </c>
      <c r="AC51" s="181">
        <v>0</v>
      </c>
      <c r="AD51" s="182">
        <v>0</v>
      </c>
      <c r="AE51" s="181">
        <v>0</v>
      </c>
      <c r="AF51" s="182">
        <v>0</v>
      </c>
      <c r="AG51" s="181">
        <v>0</v>
      </c>
      <c r="AH51" s="182">
        <v>0</v>
      </c>
      <c r="AI51" s="181">
        <v>0</v>
      </c>
      <c r="AJ51" s="182">
        <v>0</v>
      </c>
      <c r="AK51" s="181">
        <v>0</v>
      </c>
      <c r="AL51" s="182">
        <v>0</v>
      </c>
      <c r="AM51" s="181">
        <v>0</v>
      </c>
      <c r="AN51" s="182">
        <v>0</v>
      </c>
      <c r="AO51" s="181">
        <v>0</v>
      </c>
      <c r="AP51" s="182">
        <v>0</v>
      </c>
      <c r="AQ51" s="181">
        <v>0</v>
      </c>
      <c r="AR51" s="182">
        <v>0</v>
      </c>
      <c r="AS51" s="181">
        <v>0</v>
      </c>
      <c r="AT51" s="182">
        <v>0</v>
      </c>
      <c r="AU51" s="181">
        <v>0</v>
      </c>
      <c r="AV51" s="182">
        <v>0</v>
      </c>
      <c r="AW51" s="181">
        <v>0</v>
      </c>
      <c r="AX51" s="182">
        <v>0</v>
      </c>
      <c r="AY51" s="181">
        <v>0</v>
      </c>
      <c r="AZ51" s="182">
        <v>0</v>
      </c>
      <c r="BA51" s="181">
        <v>0</v>
      </c>
      <c r="BB51" s="182">
        <v>0</v>
      </c>
      <c r="BC51" s="181">
        <v>0</v>
      </c>
      <c r="BD51" s="182">
        <v>0</v>
      </c>
      <c r="BE51" s="181">
        <v>0</v>
      </c>
      <c r="BF51" s="182">
        <v>0</v>
      </c>
      <c r="BG51" s="181">
        <v>0</v>
      </c>
      <c r="BH51" s="182">
        <v>0</v>
      </c>
      <c r="BI51" s="181">
        <v>0</v>
      </c>
      <c r="BJ51" s="182">
        <v>0</v>
      </c>
      <c r="BK51" s="181">
        <v>0</v>
      </c>
      <c r="BL51" s="182">
        <v>0</v>
      </c>
      <c r="BM51" s="194">
        <f t="shared" si="5"/>
        <v>0</v>
      </c>
      <c r="BN51" s="195">
        <f t="shared" si="5"/>
        <v>0</v>
      </c>
    </row>
    <row r="52" spans="1:66" x14ac:dyDescent="0.2">
      <c r="A52" s="155">
        <f>ROW()</f>
        <v>52</v>
      </c>
      <c r="B52" s="206" t="s">
        <v>537</v>
      </c>
      <c r="C52" s="181">
        <v>0</v>
      </c>
      <c r="D52" s="182">
        <v>0</v>
      </c>
      <c r="E52" s="181">
        <v>0</v>
      </c>
      <c r="F52" s="182">
        <v>0</v>
      </c>
      <c r="G52" s="181">
        <v>0</v>
      </c>
      <c r="H52" s="182">
        <v>0</v>
      </c>
      <c r="I52" s="181">
        <v>0</v>
      </c>
      <c r="J52" s="182">
        <v>0</v>
      </c>
      <c r="K52" s="181">
        <v>0</v>
      </c>
      <c r="L52" s="182">
        <v>0</v>
      </c>
      <c r="M52" s="181">
        <v>0</v>
      </c>
      <c r="N52" s="182">
        <v>0</v>
      </c>
      <c r="O52" s="181">
        <v>0</v>
      </c>
      <c r="P52" s="182">
        <v>0</v>
      </c>
      <c r="Q52" s="181">
        <v>0</v>
      </c>
      <c r="R52" s="182">
        <v>0</v>
      </c>
      <c r="S52" s="181">
        <v>0</v>
      </c>
      <c r="T52" s="182">
        <v>0</v>
      </c>
      <c r="U52" s="181">
        <v>0</v>
      </c>
      <c r="V52" s="182">
        <v>0</v>
      </c>
      <c r="W52" s="181">
        <v>0</v>
      </c>
      <c r="X52" s="182">
        <v>0</v>
      </c>
      <c r="Y52" s="181">
        <v>0</v>
      </c>
      <c r="Z52" s="182">
        <v>0</v>
      </c>
      <c r="AA52" s="181">
        <v>0</v>
      </c>
      <c r="AB52" s="182">
        <v>0</v>
      </c>
      <c r="AC52" s="181">
        <v>0</v>
      </c>
      <c r="AD52" s="182">
        <v>0</v>
      </c>
      <c r="AE52" s="181">
        <v>0</v>
      </c>
      <c r="AF52" s="182">
        <v>0</v>
      </c>
      <c r="AG52" s="181">
        <v>0</v>
      </c>
      <c r="AH52" s="182">
        <v>0</v>
      </c>
      <c r="AI52" s="181">
        <v>0</v>
      </c>
      <c r="AJ52" s="182">
        <v>0</v>
      </c>
      <c r="AK52" s="181">
        <v>0</v>
      </c>
      <c r="AL52" s="182">
        <v>0</v>
      </c>
      <c r="AM52" s="181">
        <v>0</v>
      </c>
      <c r="AN52" s="182">
        <v>0</v>
      </c>
      <c r="AO52" s="181">
        <v>0</v>
      </c>
      <c r="AP52" s="182">
        <v>0</v>
      </c>
      <c r="AQ52" s="181">
        <v>0</v>
      </c>
      <c r="AR52" s="182">
        <v>0</v>
      </c>
      <c r="AS52" s="181">
        <v>0</v>
      </c>
      <c r="AT52" s="182">
        <v>0</v>
      </c>
      <c r="AU52" s="181">
        <v>0</v>
      </c>
      <c r="AV52" s="182">
        <v>0</v>
      </c>
      <c r="AW52" s="181">
        <v>0</v>
      </c>
      <c r="AX52" s="182">
        <v>0</v>
      </c>
      <c r="AY52" s="181">
        <v>0</v>
      </c>
      <c r="AZ52" s="182">
        <v>0</v>
      </c>
      <c r="BA52" s="181">
        <v>0</v>
      </c>
      <c r="BB52" s="182">
        <v>0</v>
      </c>
      <c r="BC52" s="181">
        <v>0</v>
      </c>
      <c r="BD52" s="182">
        <v>0</v>
      </c>
      <c r="BE52" s="181">
        <v>0</v>
      </c>
      <c r="BF52" s="182">
        <v>0</v>
      </c>
      <c r="BG52" s="181">
        <v>0</v>
      </c>
      <c r="BH52" s="182">
        <v>0</v>
      </c>
      <c r="BI52" s="181">
        <v>0</v>
      </c>
      <c r="BJ52" s="182">
        <v>0</v>
      </c>
      <c r="BK52" s="181">
        <v>0</v>
      </c>
      <c r="BL52" s="182">
        <v>0</v>
      </c>
      <c r="BM52" s="194">
        <f t="shared" si="5"/>
        <v>0</v>
      </c>
      <c r="BN52" s="195">
        <f t="shared" si="5"/>
        <v>0</v>
      </c>
    </row>
    <row r="53" spans="1:66" x14ac:dyDescent="0.2">
      <c r="A53" s="155">
        <f>ROW()</f>
        <v>53</v>
      </c>
      <c r="B53" s="206" t="s">
        <v>538</v>
      </c>
      <c r="C53" s="181">
        <v>0</v>
      </c>
      <c r="D53" s="182">
        <v>0</v>
      </c>
      <c r="E53" s="181">
        <v>0</v>
      </c>
      <c r="F53" s="182">
        <v>0</v>
      </c>
      <c r="G53" s="181">
        <v>0</v>
      </c>
      <c r="H53" s="182">
        <v>0</v>
      </c>
      <c r="I53" s="181">
        <v>0</v>
      </c>
      <c r="J53" s="182">
        <v>0</v>
      </c>
      <c r="K53" s="181">
        <v>0</v>
      </c>
      <c r="L53" s="182">
        <v>0</v>
      </c>
      <c r="M53" s="181">
        <v>0</v>
      </c>
      <c r="N53" s="182">
        <v>0</v>
      </c>
      <c r="O53" s="181">
        <v>0</v>
      </c>
      <c r="P53" s="182">
        <v>0</v>
      </c>
      <c r="Q53" s="181">
        <v>0</v>
      </c>
      <c r="R53" s="182">
        <v>0</v>
      </c>
      <c r="S53" s="181">
        <v>0</v>
      </c>
      <c r="T53" s="182">
        <v>0</v>
      </c>
      <c r="U53" s="181">
        <v>0</v>
      </c>
      <c r="V53" s="182">
        <v>0</v>
      </c>
      <c r="W53" s="181">
        <v>0</v>
      </c>
      <c r="X53" s="182">
        <v>0</v>
      </c>
      <c r="Y53" s="181">
        <v>0</v>
      </c>
      <c r="Z53" s="182">
        <v>0</v>
      </c>
      <c r="AA53" s="181">
        <v>0</v>
      </c>
      <c r="AB53" s="182">
        <v>0</v>
      </c>
      <c r="AC53" s="181">
        <v>0</v>
      </c>
      <c r="AD53" s="182">
        <v>0</v>
      </c>
      <c r="AE53" s="181">
        <v>0</v>
      </c>
      <c r="AF53" s="182">
        <v>0</v>
      </c>
      <c r="AG53" s="181">
        <v>0</v>
      </c>
      <c r="AH53" s="182">
        <v>0</v>
      </c>
      <c r="AI53" s="181">
        <v>0</v>
      </c>
      <c r="AJ53" s="182">
        <v>0</v>
      </c>
      <c r="AK53" s="181">
        <v>0</v>
      </c>
      <c r="AL53" s="182">
        <v>0</v>
      </c>
      <c r="AM53" s="181">
        <v>0</v>
      </c>
      <c r="AN53" s="182">
        <v>0</v>
      </c>
      <c r="AO53" s="181">
        <v>0</v>
      </c>
      <c r="AP53" s="182">
        <v>0</v>
      </c>
      <c r="AQ53" s="181">
        <v>0</v>
      </c>
      <c r="AR53" s="182">
        <v>0</v>
      </c>
      <c r="AS53" s="181">
        <v>0</v>
      </c>
      <c r="AT53" s="182">
        <v>0</v>
      </c>
      <c r="AU53" s="181">
        <v>0</v>
      </c>
      <c r="AV53" s="182">
        <v>0</v>
      </c>
      <c r="AW53" s="181">
        <v>0</v>
      </c>
      <c r="AX53" s="182">
        <v>0</v>
      </c>
      <c r="AY53" s="181">
        <v>0</v>
      </c>
      <c r="AZ53" s="182">
        <v>0</v>
      </c>
      <c r="BA53" s="181">
        <v>0</v>
      </c>
      <c r="BB53" s="182">
        <v>0</v>
      </c>
      <c r="BC53" s="181">
        <v>0</v>
      </c>
      <c r="BD53" s="182">
        <v>0</v>
      </c>
      <c r="BE53" s="181">
        <v>0</v>
      </c>
      <c r="BF53" s="182">
        <v>0</v>
      </c>
      <c r="BG53" s="181">
        <v>0</v>
      </c>
      <c r="BH53" s="182">
        <v>0</v>
      </c>
      <c r="BI53" s="181">
        <v>0</v>
      </c>
      <c r="BJ53" s="182">
        <v>0</v>
      </c>
      <c r="BK53" s="181">
        <v>0</v>
      </c>
      <c r="BL53" s="182">
        <v>0</v>
      </c>
      <c r="BM53" s="194">
        <f t="shared" si="5"/>
        <v>0</v>
      </c>
      <c r="BN53" s="195">
        <f t="shared" si="5"/>
        <v>0</v>
      </c>
    </row>
    <row r="54" spans="1:66" ht="15" thickBot="1" x14ac:dyDescent="0.25">
      <c r="A54" s="155">
        <f>ROW()</f>
        <v>54</v>
      </c>
      <c r="B54" s="208" t="s">
        <v>539</v>
      </c>
      <c r="C54" s="175">
        <v>0</v>
      </c>
      <c r="D54" s="176">
        <v>0</v>
      </c>
      <c r="E54" s="175">
        <v>0</v>
      </c>
      <c r="F54" s="176">
        <v>0</v>
      </c>
      <c r="G54" s="175">
        <v>0</v>
      </c>
      <c r="H54" s="176">
        <v>0</v>
      </c>
      <c r="I54" s="175">
        <v>0</v>
      </c>
      <c r="J54" s="176">
        <v>0</v>
      </c>
      <c r="K54" s="175">
        <v>0</v>
      </c>
      <c r="L54" s="176">
        <v>0</v>
      </c>
      <c r="M54" s="175">
        <v>0</v>
      </c>
      <c r="N54" s="176">
        <v>0</v>
      </c>
      <c r="O54" s="175">
        <v>0</v>
      </c>
      <c r="P54" s="176">
        <v>0</v>
      </c>
      <c r="Q54" s="175">
        <v>0</v>
      </c>
      <c r="R54" s="176">
        <v>0</v>
      </c>
      <c r="S54" s="175">
        <v>0</v>
      </c>
      <c r="T54" s="176">
        <v>0</v>
      </c>
      <c r="U54" s="175">
        <v>0</v>
      </c>
      <c r="V54" s="176">
        <v>0</v>
      </c>
      <c r="W54" s="175">
        <v>0</v>
      </c>
      <c r="X54" s="176">
        <v>0</v>
      </c>
      <c r="Y54" s="175">
        <v>0</v>
      </c>
      <c r="Z54" s="176">
        <v>0</v>
      </c>
      <c r="AA54" s="175">
        <v>0</v>
      </c>
      <c r="AB54" s="176">
        <v>0</v>
      </c>
      <c r="AC54" s="175">
        <v>0</v>
      </c>
      <c r="AD54" s="176">
        <v>0</v>
      </c>
      <c r="AE54" s="175">
        <v>0</v>
      </c>
      <c r="AF54" s="176">
        <v>0</v>
      </c>
      <c r="AG54" s="175">
        <v>0</v>
      </c>
      <c r="AH54" s="176">
        <v>0</v>
      </c>
      <c r="AI54" s="175">
        <v>0</v>
      </c>
      <c r="AJ54" s="176">
        <v>0</v>
      </c>
      <c r="AK54" s="175">
        <v>0</v>
      </c>
      <c r="AL54" s="176">
        <v>0</v>
      </c>
      <c r="AM54" s="175">
        <v>0</v>
      </c>
      <c r="AN54" s="176">
        <v>0</v>
      </c>
      <c r="AO54" s="175">
        <v>0</v>
      </c>
      <c r="AP54" s="176">
        <v>0</v>
      </c>
      <c r="AQ54" s="175">
        <v>0</v>
      </c>
      <c r="AR54" s="176">
        <v>0</v>
      </c>
      <c r="AS54" s="175">
        <v>0</v>
      </c>
      <c r="AT54" s="176">
        <v>0</v>
      </c>
      <c r="AU54" s="175">
        <v>0</v>
      </c>
      <c r="AV54" s="176">
        <v>0</v>
      </c>
      <c r="AW54" s="175">
        <v>0</v>
      </c>
      <c r="AX54" s="176">
        <v>0</v>
      </c>
      <c r="AY54" s="175">
        <v>0</v>
      </c>
      <c r="AZ54" s="176">
        <v>0</v>
      </c>
      <c r="BA54" s="175">
        <v>0</v>
      </c>
      <c r="BB54" s="176">
        <v>0</v>
      </c>
      <c r="BC54" s="175">
        <v>0</v>
      </c>
      <c r="BD54" s="176">
        <v>0</v>
      </c>
      <c r="BE54" s="175">
        <v>0</v>
      </c>
      <c r="BF54" s="176">
        <v>0</v>
      </c>
      <c r="BG54" s="175">
        <v>0</v>
      </c>
      <c r="BH54" s="176">
        <v>0</v>
      </c>
      <c r="BI54" s="175">
        <v>0</v>
      </c>
      <c r="BJ54" s="176">
        <v>0</v>
      </c>
      <c r="BK54" s="175">
        <v>0</v>
      </c>
      <c r="BL54" s="176">
        <v>0</v>
      </c>
      <c r="BM54" s="196">
        <f t="shared" si="5"/>
        <v>0</v>
      </c>
      <c r="BN54" s="197">
        <f t="shared" si="5"/>
        <v>0</v>
      </c>
    </row>
    <row r="55" spans="1:66" ht="15" thickBot="1" x14ac:dyDescent="0.25">
      <c r="A55" s="155">
        <f>ROW()</f>
        <v>55</v>
      </c>
      <c r="B55" s="169" t="s">
        <v>222</v>
      </c>
      <c r="C55" s="177">
        <f t="shared" ref="C55:BL55" si="6">SUM(C30:C54)</f>
        <v>0</v>
      </c>
      <c r="D55" s="178">
        <f t="shared" si="6"/>
        <v>0</v>
      </c>
      <c r="E55" s="177">
        <f t="shared" si="6"/>
        <v>0</v>
      </c>
      <c r="F55" s="178">
        <f t="shared" si="6"/>
        <v>0</v>
      </c>
      <c r="G55" s="177">
        <f t="shared" si="6"/>
        <v>0</v>
      </c>
      <c r="H55" s="178">
        <f t="shared" si="6"/>
        <v>0</v>
      </c>
      <c r="I55" s="177">
        <f t="shared" si="6"/>
        <v>0</v>
      </c>
      <c r="J55" s="178">
        <f t="shared" si="6"/>
        <v>0</v>
      </c>
      <c r="K55" s="177">
        <f t="shared" si="6"/>
        <v>0</v>
      </c>
      <c r="L55" s="178">
        <f t="shared" si="6"/>
        <v>0</v>
      </c>
      <c r="M55" s="177">
        <f t="shared" si="6"/>
        <v>0</v>
      </c>
      <c r="N55" s="178">
        <f t="shared" si="6"/>
        <v>0</v>
      </c>
      <c r="O55" s="177">
        <f t="shared" si="6"/>
        <v>0</v>
      </c>
      <c r="P55" s="178">
        <f t="shared" si="6"/>
        <v>0</v>
      </c>
      <c r="Q55" s="177">
        <f t="shared" si="6"/>
        <v>0</v>
      </c>
      <c r="R55" s="178">
        <f t="shared" si="6"/>
        <v>0</v>
      </c>
      <c r="S55" s="177">
        <f t="shared" si="6"/>
        <v>0</v>
      </c>
      <c r="T55" s="178">
        <f t="shared" si="6"/>
        <v>0</v>
      </c>
      <c r="U55" s="177">
        <f t="shared" si="6"/>
        <v>0</v>
      </c>
      <c r="V55" s="178">
        <f t="shared" si="6"/>
        <v>0</v>
      </c>
      <c r="W55" s="177">
        <f t="shared" si="6"/>
        <v>0</v>
      </c>
      <c r="X55" s="178">
        <f t="shared" si="6"/>
        <v>0</v>
      </c>
      <c r="Y55" s="177">
        <f t="shared" si="6"/>
        <v>0</v>
      </c>
      <c r="Z55" s="178">
        <f t="shared" si="6"/>
        <v>0</v>
      </c>
      <c r="AA55" s="177">
        <f t="shared" si="6"/>
        <v>0</v>
      </c>
      <c r="AB55" s="178">
        <f t="shared" si="6"/>
        <v>0</v>
      </c>
      <c r="AC55" s="177">
        <f t="shared" si="6"/>
        <v>0</v>
      </c>
      <c r="AD55" s="178">
        <f t="shared" si="6"/>
        <v>0</v>
      </c>
      <c r="AE55" s="177">
        <f t="shared" si="6"/>
        <v>0</v>
      </c>
      <c r="AF55" s="178">
        <f t="shared" si="6"/>
        <v>0</v>
      </c>
      <c r="AG55" s="177">
        <f t="shared" si="6"/>
        <v>0</v>
      </c>
      <c r="AH55" s="178">
        <f t="shared" si="6"/>
        <v>0</v>
      </c>
      <c r="AI55" s="177">
        <f t="shared" si="6"/>
        <v>0</v>
      </c>
      <c r="AJ55" s="178">
        <f t="shared" si="6"/>
        <v>0</v>
      </c>
      <c r="AK55" s="177">
        <f t="shared" si="6"/>
        <v>0</v>
      </c>
      <c r="AL55" s="178">
        <f t="shared" si="6"/>
        <v>0</v>
      </c>
      <c r="AM55" s="177">
        <f t="shared" si="6"/>
        <v>0</v>
      </c>
      <c r="AN55" s="178">
        <f t="shared" si="6"/>
        <v>0</v>
      </c>
      <c r="AO55" s="177">
        <f t="shared" si="6"/>
        <v>0</v>
      </c>
      <c r="AP55" s="178">
        <f t="shared" si="6"/>
        <v>0</v>
      </c>
      <c r="AQ55" s="177">
        <f t="shared" si="6"/>
        <v>0</v>
      </c>
      <c r="AR55" s="178">
        <f t="shared" si="6"/>
        <v>0</v>
      </c>
      <c r="AS55" s="177">
        <f t="shared" si="6"/>
        <v>0</v>
      </c>
      <c r="AT55" s="178">
        <f t="shared" si="6"/>
        <v>0</v>
      </c>
      <c r="AU55" s="177">
        <f t="shared" si="6"/>
        <v>0</v>
      </c>
      <c r="AV55" s="178">
        <f t="shared" si="6"/>
        <v>0</v>
      </c>
      <c r="AW55" s="177">
        <f t="shared" si="6"/>
        <v>0</v>
      </c>
      <c r="AX55" s="178">
        <f t="shared" si="6"/>
        <v>0</v>
      </c>
      <c r="AY55" s="177">
        <f t="shared" si="6"/>
        <v>0</v>
      </c>
      <c r="AZ55" s="178">
        <f t="shared" si="6"/>
        <v>0</v>
      </c>
      <c r="BA55" s="177">
        <f t="shared" si="6"/>
        <v>0</v>
      </c>
      <c r="BB55" s="178">
        <f t="shared" si="6"/>
        <v>0</v>
      </c>
      <c r="BC55" s="177">
        <f t="shared" si="6"/>
        <v>0</v>
      </c>
      <c r="BD55" s="178">
        <f t="shared" si="6"/>
        <v>0</v>
      </c>
      <c r="BE55" s="177">
        <f t="shared" si="6"/>
        <v>0</v>
      </c>
      <c r="BF55" s="178">
        <f t="shared" si="6"/>
        <v>0</v>
      </c>
      <c r="BG55" s="177">
        <f t="shared" si="6"/>
        <v>0</v>
      </c>
      <c r="BH55" s="178">
        <f t="shared" si="6"/>
        <v>0</v>
      </c>
      <c r="BI55" s="177">
        <f t="shared" si="6"/>
        <v>0</v>
      </c>
      <c r="BJ55" s="178">
        <f t="shared" si="6"/>
        <v>0</v>
      </c>
      <c r="BK55" s="177">
        <f t="shared" si="6"/>
        <v>0</v>
      </c>
      <c r="BL55" s="178">
        <f t="shared" si="6"/>
        <v>0</v>
      </c>
      <c r="BM55" s="177">
        <f>SUM(BM30:BM54)</f>
        <v>0</v>
      </c>
      <c r="BN55" s="178">
        <f>SUM(BN30:BN54)</f>
        <v>0</v>
      </c>
    </row>
    <row r="56" spans="1:66" ht="15" thickBot="1" x14ac:dyDescent="0.25">
      <c r="A56" s="155">
        <f>ROW()</f>
        <v>56</v>
      </c>
      <c r="C56" s="170"/>
      <c r="E56" s="170"/>
      <c r="G56" s="170"/>
      <c r="I56" s="170"/>
      <c r="K56" s="170"/>
      <c r="M56" s="170"/>
      <c r="O56" s="170"/>
      <c r="Q56" s="170"/>
      <c r="S56" s="170"/>
      <c r="U56" s="170"/>
      <c r="W56" s="170"/>
      <c r="Y56" s="170"/>
      <c r="AA56" s="170"/>
      <c r="AC56" s="170"/>
      <c r="AE56" s="170"/>
      <c r="AG56" s="170"/>
      <c r="AI56" s="170"/>
      <c r="AK56" s="170"/>
      <c r="AM56" s="170"/>
      <c r="AO56" s="170"/>
      <c r="AQ56" s="170"/>
      <c r="AS56" s="170"/>
      <c r="AU56" s="170"/>
      <c r="AW56" s="170"/>
      <c r="AY56" s="170"/>
      <c r="BA56" s="170"/>
      <c r="BC56" s="170"/>
      <c r="BE56" s="170"/>
      <c r="BG56" s="170"/>
      <c r="BI56" s="170"/>
      <c r="BK56" s="170"/>
      <c r="BM56" s="170"/>
    </row>
    <row r="57" spans="1:66" ht="15" thickBot="1" x14ac:dyDescent="0.25">
      <c r="A57" s="155">
        <f>ROW()</f>
        <v>57</v>
      </c>
      <c r="B57" s="169" t="s">
        <v>509</v>
      </c>
      <c r="C57" s="170"/>
      <c r="E57" s="170"/>
      <c r="G57" s="170"/>
      <c r="I57" s="170"/>
      <c r="K57" s="170"/>
      <c r="M57" s="170"/>
      <c r="O57" s="170"/>
      <c r="Q57" s="170"/>
      <c r="S57" s="170"/>
      <c r="U57" s="170"/>
      <c r="W57" s="170"/>
      <c r="Y57" s="170"/>
      <c r="AA57" s="170"/>
      <c r="AC57" s="170"/>
      <c r="AE57" s="170"/>
      <c r="AG57" s="170"/>
      <c r="AI57" s="170"/>
      <c r="AK57" s="170"/>
      <c r="AM57" s="170"/>
      <c r="AO57" s="170"/>
      <c r="AQ57" s="170"/>
      <c r="AS57" s="170"/>
      <c r="AU57" s="170"/>
      <c r="AW57" s="170"/>
      <c r="AY57" s="170"/>
      <c r="BA57" s="170"/>
      <c r="BC57" s="170"/>
      <c r="BE57" s="170"/>
      <c r="BG57" s="170"/>
      <c r="BI57" s="170"/>
      <c r="BK57" s="170"/>
      <c r="BM57" s="170"/>
    </row>
    <row r="58" spans="1:66" ht="15" thickBot="1" x14ac:dyDescent="0.25">
      <c r="A58" s="155">
        <f>ROW()</f>
        <v>58</v>
      </c>
      <c r="B58" s="204" t="s">
        <v>540</v>
      </c>
      <c r="C58" s="1315" t="s">
        <v>15</v>
      </c>
      <c r="D58" s="1316"/>
      <c r="E58" s="1315" t="s">
        <v>15</v>
      </c>
      <c r="F58" s="1316"/>
      <c r="G58" s="1315" t="s">
        <v>15</v>
      </c>
      <c r="H58" s="1316"/>
      <c r="I58" s="1315" t="s">
        <v>15</v>
      </c>
      <c r="J58" s="1316"/>
      <c r="K58" s="1315" t="s">
        <v>15</v>
      </c>
      <c r="L58" s="1316"/>
      <c r="M58" s="1315" t="s">
        <v>15</v>
      </c>
      <c r="N58" s="1316"/>
      <c r="O58" s="1315" t="s">
        <v>15</v>
      </c>
      <c r="P58" s="1316"/>
      <c r="Q58" s="1315" t="s">
        <v>15</v>
      </c>
      <c r="R58" s="1316"/>
      <c r="S58" s="1315" t="s">
        <v>15</v>
      </c>
      <c r="T58" s="1316"/>
      <c r="U58" s="1315" t="s">
        <v>15</v>
      </c>
      <c r="V58" s="1316"/>
      <c r="W58" s="1315" t="s">
        <v>15</v>
      </c>
      <c r="X58" s="1316"/>
      <c r="Y58" s="1315" t="s">
        <v>15</v>
      </c>
      <c r="Z58" s="1316"/>
      <c r="AA58" s="1315" t="s">
        <v>15</v>
      </c>
      <c r="AB58" s="1316"/>
      <c r="AC58" s="1315" t="s">
        <v>15</v>
      </c>
      <c r="AD58" s="1316"/>
      <c r="AE58" s="1315" t="s">
        <v>15</v>
      </c>
      <c r="AF58" s="1316"/>
      <c r="AG58" s="1315" t="s">
        <v>15</v>
      </c>
      <c r="AH58" s="1316"/>
      <c r="AI58" s="1315" t="s">
        <v>15</v>
      </c>
      <c r="AJ58" s="1316"/>
      <c r="AK58" s="1315" t="s">
        <v>15</v>
      </c>
      <c r="AL58" s="1316"/>
      <c r="AM58" s="1315" t="s">
        <v>15</v>
      </c>
      <c r="AN58" s="1316"/>
      <c r="AO58" s="1315" t="s">
        <v>15</v>
      </c>
      <c r="AP58" s="1316"/>
      <c r="AQ58" s="1315" t="s">
        <v>15</v>
      </c>
      <c r="AR58" s="1316"/>
      <c r="AS58" s="1315" t="s">
        <v>15</v>
      </c>
      <c r="AT58" s="1316"/>
      <c r="AU58" s="1315" t="s">
        <v>15</v>
      </c>
      <c r="AV58" s="1316"/>
      <c r="AW58" s="1315" t="s">
        <v>15</v>
      </c>
      <c r="AX58" s="1316"/>
      <c r="AY58" s="1315" t="s">
        <v>15</v>
      </c>
      <c r="AZ58" s="1316"/>
      <c r="BA58" s="1315" t="s">
        <v>15</v>
      </c>
      <c r="BB58" s="1316"/>
      <c r="BC58" s="1315" t="s">
        <v>15</v>
      </c>
      <c r="BD58" s="1316"/>
      <c r="BE58" s="1315" t="s">
        <v>15</v>
      </c>
      <c r="BF58" s="1316"/>
      <c r="BG58" s="1315" t="s">
        <v>15</v>
      </c>
      <c r="BH58" s="1316"/>
      <c r="BI58" s="1315" t="s">
        <v>15</v>
      </c>
      <c r="BJ58" s="1316"/>
      <c r="BK58" s="1315" t="s">
        <v>15</v>
      </c>
      <c r="BL58" s="1316"/>
      <c r="BM58" s="1317" t="s">
        <v>15</v>
      </c>
      <c r="BN58" s="1318"/>
    </row>
    <row r="59" spans="1:66" x14ac:dyDescent="0.2">
      <c r="A59" s="155">
        <f>ROW()</f>
        <v>59</v>
      </c>
      <c r="B59" s="171" t="s">
        <v>541</v>
      </c>
      <c r="C59" s="172">
        <v>0</v>
      </c>
      <c r="D59" s="173">
        <v>0</v>
      </c>
      <c r="E59" s="172">
        <v>0</v>
      </c>
      <c r="F59" s="173">
        <v>0</v>
      </c>
      <c r="G59" s="172">
        <v>0</v>
      </c>
      <c r="H59" s="173">
        <v>0</v>
      </c>
      <c r="I59" s="172">
        <v>0</v>
      </c>
      <c r="J59" s="173">
        <v>0</v>
      </c>
      <c r="K59" s="172">
        <v>0</v>
      </c>
      <c r="L59" s="173">
        <v>0</v>
      </c>
      <c r="M59" s="172">
        <v>0</v>
      </c>
      <c r="N59" s="173">
        <v>0</v>
      </c>
      <c r="O59" s="172">
        <v>0</v>
      </c>
      <c r="P59" s="173">
        <v>0</v>
      </c>
      <c r="Q59" s="172">
        <v>0</v>
      </c>
      <c r="R59" s="173">
        <v>0</v>
      </c>
      <c r="S59" s="172">
        <v>0</v>
      </c>
      <c r="T59" s="173">
        <v>0</v>
      </c>
      <c r="U59" s="172">
        <v>0</v>
      </c>
      <c r="V59" s="173">
        <v>0</v>
      </c>
      <c r="W59" s="172">
        <v>0</v>
      </c>
      <c r="X59" s="173">
        <v>0</v>
      </c>
      <c r="Y59" s="172">
        <v>0</v>
      </c>
      <c r="Z59" s="173">
        <v>0</v>
      </c>
      <c r="AA59" s="172">
        <v>0</v>
      </c>
      <c r="AB59" s="173">
        <v>0</v>
      </c>
      <c r="AC59" s="172">
        <v>0</v>
      </c>
      <c r="AD59" s="173">
        <v>0</v>
      </c>
      <c r="AE59" s="172">
        <v>0</v>
      </c>
      <c r="AF59" s="173">
        <v>0</v>
      </c>
      <c r="AG59" s="172">
        <v>0</v>
      </c>
      <c r="AH59" s="173">
        <v>0</v>
      </c>
      <c r="AI59" s="172">
        <v>0</v>
      </c>
      <c r="AJ59" s="173">
        <v>0</v>
      </c>
      <c r="AK59" s="172">
        <v>0</v>
      </c>
      <c r="AL59" s="173">
        <v>0</v>
      </c>
      <c r="AM59" s="172">
        <v>0</v>
      </c>
      <c r="AN59" s="173">
        <v>0</v>
      </c>
      <c r="AO59" s="172">
        <v>0</v>
      </c>
      <c r="AP59" s="173">
        <v>0</v>
      </c>
      <c r="AQ59" s="172">
        <v>0</v>
      </c>
      <c r="AR59" s="173">
        <v>0</v>
      </c>
      <c r="AS59" s="172">
        <v>0</v>
      </c>
      <c r="AT59" s="173">
        <v>0</v>
      </c>
      <c r="AU59" s="172">
        <v>0</v>
      </c>
      <c r="AV59" s="173">
        <v>0</v>
      </c>
      <c r="AW59" s="172">
        <v>0</v>
      </c>
      <c r="AX59" s="173">
        <v>0</v>
      </c>
      <c r="AY59" s="172">
        <v>0</v>
      </c>
      <c r="AZ59" s="173">
        <v>0</v>
      </c>
      <c r="BA59" s="172">
        <v>0</v>
      </c>
      <c r="BB59" s="173">
        <v>0</v>
      </c>
      <c r="BC59" s="172">
        <v>0</v>
      </c>
      <c r="BD59" s="173">
        <v>0</v>
      </c>
      <c r="BE59" s="172">
        <v>0</v>
      </c>
      <c r="BF59" s="173">
        <v>0</v>
      </c>
      <c r="BG59" s="172">
        <v>0</v>
      </c>
      <c r="BH59" s="173">
        <v>0</v>
      </c>
      <c r="BI59" s="172">
        <v>0</v>
      </c>
      <c r="BJ59" s="173">
        <v>0</v>
      </c>
      <c r="BK59" s="172">
        <v>0</v>
      </c>
      <c r="BL59" s="173">
        <v>0</v>
      </c>
      <c r="BM59" s="190">
        <f t="shared" ref="BM59:BN86" si="7">SUM(C59,E59,G59,I59,K59,M59,O59,Q59,S59,U59,W59,Y59,AA59,AC59,AE59)+SUM(AG59,AI59,AK59,AM59,AO59,AQ59,AS59,AU59,AW59,AY59,BA59,BC59,BE59,BG59,BI59,BK59)</f>
        <v>0</v>
      </c>
      <c r="BN59" s="191">
        <f t="shared" si="7"/>
        <v>0</v>
      </c>
    </row>
    <row r="60" spans="1:66" x14ac:dyDescent="0.2">
      <c r="A60" s="155">
        <f>ROW()</f>
        <v>60</v>
      </c>
      <c r="B60" s="179" t="s">
        <v>542</v>
      </c>
      <c r="C60" s="181">
        <v>0</v>
      </c>
      <c r="D60" s="182">
        <v>0</v>
      </c>
      <c r="E60" s="181">
        <v>0</v>
      </c>
      <c r="F60" s="182">
        <v>0</v>
      </c>
      <c r="G60" s="181">
        <v>0</v>
      </c>
      <c r="H60" s="182">
        <v>0</v>
      </c>
      <c r="I60" s="181">
        <v>0</v>
      </c>
      <c r="J60" s="182">
        <v>0</v>
      </c>
      <c r="K60" s="181">
        <v>0</v>
      </c>
      <c r="L60" s="182">
        <v>0</v>
      </c>
      <c r="M60" s="181">
        <v>0</v>
      </c>
      <c r="N60" s="182">
        <v>0</v>
      </c>
      <c r="O60" s="181">
        <v>0</v>
      </c>
      <c r="P60" s="182">
        <v>0</v>
      </c>
      <c r="Q60" s="181">
        <v>0</v>
      </c>
      <c r="R60" s="182">
        <v>0</v>
      </c>
      <c r="S60" s="181">
        <v>0</v>
      </c>
      <c r="T60" s="182">
        <v>0</v>
      </c>
      <c r="U60" s="181">
        <v>0</v>
      </c>
      <c r="V60" s="182">
        <v>0</v>
      </c>
      <c r="W60" s="181">
        <v>0</v>
      </c>
      <c r="X60" s="182">
        <v>0</v>
      </c>
      <c r="Y60" s="181">
        <v>0</v>
      </c>
      <c r="Z60" s="182">
        <v>0</v>
      </c>
      <c r="AA60" s="181">
        <v>0</v>
      </c>
      <c r="AB60" s="182">
        <v>0</v>
      </c>
      <c r="AC60" s="181">
        <v>0</v>
      </c>
      <c r="AD60" s="182">
        <v>0</v>
      </c>
      <c r="AE60" s="181">
        <v>0</v>
      </c>
      <c r="AF60" s="182">
        <v>0</v>
      </c>
      <c r="AG60" s="181">
        <v>0</v>
      </c>
      <c r="AH60" s="182">
        <v>0</v>
      </c>
      <c r="AI60" s="181">
        <v>0</v>
      </c>
      <c r="AJ60" s="182">
        <v>0</v>
      </c>
      <c r="AK60" s="181">
        <v>0</v>
      </c>
      <c r="AL60" s="182">
        <v>0</v>
      </c>
      <c r="AM60" s="181">
        <v>0</v>
      </c>
      <c r="AN60" s="182">
        <v>0</v>
      </c>
      <c r="AO60" s="181">
        <v>0</v>
      </c>
      <c r="AP60" s="182">
        <v>0</v>
      </c>
      <c r="AQ60" s="181">
        <v>0</v>
      </c>
      <c r="AR60" s="182">
        <v>0</v>
      </c>
      <c r="AS60" s="181">
        <v>0</v>
      </c>
      <c r="AT60" s="182">
        <v>0</v>
      </c>
      <c r="AU60" s="181">
        <v>0</v>
      </c>
      <c r="AV60" s="182">
        <v>0</v>
      </c>
      <c r="AW60" s="181">
        <v>0</v>
      </c>
      <c r="AX60" s="182">
        <v>0</v>
      </c>
      <c r="AY60" s="181">
        <v>0</v>
      </c>
      <c r="AZ60" s="182">
        <v>0</v>
      </c>
      <c r="BA60" s="181">
        <v>0</v>
      </c>
      <c r="BB60" s="182">
        <v>0</v>
      </c>
      <c r="BC60" s="181">
        <v>0</v>
      </c>
      <c r="BD60" s="182">
        <v>0</v>
      </c>
      <c r="BE60" s="181">
        <v>0</v>
      </c>
      <c r="BF60" s="182">
        <v>0</v>
      </c>
      <c r="BG60" s="181">
        <v>0</v>
      </c>
      <c r="BH60" s="182">
        <v>0</v>
      </c>
      <c r="BI60" s="181">
        <v>0</v>
      </c>
      <c r="BJ60" s="182">
        <v>0</v>
      </c>
      <c r="BK60" s="181">
        <v>0</v>
      </c>
      <c r="BL60" s="182">
        <v>0</v>
      </c>
      <c r="BM60" s="194">
        <f t="shared" si="7"/>
        <v>0</v>
      </c>
      <c r="BN60" s="195">
        <f t="shared" si="7"/>
        <v>0</v>
      </c>
    </row>
    <row r="61" spans="1:66" x14ac:dyDescent="0.2">
      <c r="A61" s="155">
        <f>ROW()</f>
        <v>61</v>
      </c>
      <c r="B61" s="179" t="s">
        <v>543</v>
      </c>
      <c r="C61" s="181">
        <v>0</v>
      </c>
      <c r="D61" s="182">
        <v>0</v>
      </c>
      <c r="E61" s="181">
        <v>0</v>
      </c>
      <c r="F61" s="182">
        <v>0</v>
      </c>
      <c r="G61" s="181">
        <v>0</v>
      </c>
      <c r="H61" s="182">
        <v>0</v>
      </c>
      <c r="I61" s="181">
        <v>0</v>
      </c>
      <c r="J61" s="182">
        <v>0</v>
      </c>
      <c r="K61" s="181">
        <v>0</v>
      </c>
      <c r="L61" s="182">
        <v>0</v>
      </c>
      <c r="M61" s="181">
        <v>0</v>
      </c>
      <c r="N61" s="182">
        <v>0</v>
      </c>
      <c r="O61" s="181">
        <v>0</v>
      </c>
      <c r="P61" s="182">
        <v>0</v>
      </c>
      <c r="Q61" s="181">
        <v>0</v>
      </c>
      <c r="R61" s="182">
        <v>0</v>
      </c>
      <c r="S61" s="181">
        <v>0</v>
      </c>
      <c r="T61" s="182">
        <v>0</v>
      </c>
      <c r="U61" s="181">
        <v>0</v>
      </c>
      <c r="V61" s="182">
        <v>0</v>
      </c>
      <c r="W61" s="181">
        <v>0</v>
      </c>
      <c r="X61" s="182">
        <v>0</v>
      </c>
      <c r="Y61" s="181">
        <v>0</v>
      </c>
      <c r="Z61" s="182">
        <v>0</v>
      </c>
      <c r="AA61" s="181">
        <v>0</v>
      </c>
      <c r="AB61" s="182">
        <v>0</v>
      </c>
      <c r="AC61" s="181">
        <v>0</v>
      </c>
      <c r="AD61" s="182">
        <v>0</v>
      </c>
      <c r="AE61" s="181">
        <v>0</v>
      </c>
      <c r="AF61" s="182">
        <v>0</v>
      </c>
      <c r="AG61" s="181">
        <v>0</v>
      </c>
      <c r="AH61" s="182">
        <v>0</v>
      </c>
      <c r="AI61" s="181">
        <v>0</v>
      </c>
      <c r="AJ61" s="182">
        <v>0</v>
      </c>
      <c r="AK61" s="181">
        <v>0</v>
      </c>
      <c r="AL61" s="182">
        <v>0</v>
      </c>
      <c r="AM61" s="181">
        <v>0</v>
      </c>
      <c r="AN61" s="182">
        <v>0</v>
      </c>
      <c r="AO61" s="181">
        <v>0</v>
      </c>
      <c r="AP61" s="182">
        <v>0</v>
      </c>
      <c r="AQ61" s="181">
        <v>0</v>
      </c>
      <c r="AR61" s="182">
        <v>0</v>
      </c>
      <c r="AS61" s="181">
        <v>0</v>
      </c>
      <c r="AT61" s="182">
        <v>0</v>
      </c>
      <c r="AU61" s="181">
        <v>0</v>
      </c>
      <c r="AV61" s="182">
        <v>0</v>
      </c>
      <c r="AW61" s="181">
        <v>0</v>
      </c>
      <c r="AX61" s="182">
        <v>0</v>
      </c>
      <c r="AY61" s="181">
        <v>0</v>
      </c>
      <c r="AZ61" s="182">
        <v>0</v>
      </c>
      <c r="BA61" s="181">
        <v>0</v>
      </c>
      <c r="BB61" s="182">
        <v>0</v>
      </c>
      <c r="BC61" s="181">
        <v>0</v>
      </c>
      <c r="BD61" s="182">
        <v>0</v>
      </c>
      <c r="BE61" s="181">
        <v>0</v>
      </c>
      <c r="BF61" s="182">
        <v>0</v>
      </c>
      <c r="BG61" s="181">
        <v>0</v>
      </c>
      <c r="BH61" s="182">
        <v>0</v>
      </c>
      <c r="BI61" s="181">
        <v>0</v>
      </c>
      <c r="BJ61" s="182">
        <v>0</v>
      </c>
      <c r="BK61" s="181">
        <v>0</v>
      </c>
      <c r="BL61" s="182">
        <v>0</v>
      </c>
      <c r="BM61" s="194">
        <f t="shared" si="7"/>
        <v>0</v>
      </c>
      <c r="BN61" s="195">
        <f t="shared" si="7"/>
        <v>0</v>
      </c>
    </row>
    <row r="62" spans="1:66" x14ac:dyDescent="0.2">
      <c r="A62" s="155">
        <f>ROW()</f>
        <v>62</v>
      </c>
      <c r="B62" s="206" t="s">
        <v>1743</v>
      </c>
      <c r="C62" s="181">
        <v>0</v>
      </c>
      <c r="D62" s="182">
        <v>52.5</v>
      </c>
      <c r="E62" s="181">
        <v>0</v>
      </c>
      <c r="F62" s="182">
        <v>0</v>
      </c>
      <c r="G62" s="181">
        <v>0</v>
      </c>
      <c r="H62" s="182">
        <v>0</v>
      </c>
      <c r="I62" s="181">
        <v>0</v>
      </c>
      <c r="J62" s="182">
        <v>26.25</v>
      </c>
      <c r="K62" s="181">
        <v>0</v>
      </c>
      <c r="L62" s="182">
        <v>26.25</v>
      </c>
      <c r="M62" s="181">
        <v>0</v>
      </c>
      <c r="N62" s="182">
        <v>61.43</v>
      </c>
      <c r="O62" s="181">
        <v>0</v>
      </c>
      <c r="P62" s="182">
        <v>121.81</v>
      </c>
      <c r="Q62" s="181">
        <v>0</v>
      </c>
      <c r="R62" s="182">
        <v>78.760000000000005</v>
      </c>
      <c r="S62" s="181">
        <v>0</v>
      </c>
      <c r="T62" s="182">
        <v>0</v>
      </c>
      <c r="U62" s="181">
        <v>0</v>
      </c>
      <c r="V62" s="182">
        <v>35.18</v>
      </c>
      <c r="W62" s="181">
        <v>0</v>
      </c>
      <c r="X62" s="182">
        <v>0</v>
      </c>
      <c r="Y62" s="181">
        <v>0</v>
      </c>
      <c r="Z62" s="182">
        <v>0</v>
      </c>
      <c r="AA62" s="181">
        <v>0</v>
      </c>
      <c r="AB62" s="182">
        <v>0</v>
      </c>
      <c r="AC62" s="181">
        <v>0</v>
      </c>
      <c r="AD62" s="182">
        <v>107.11</v>
      </c>
      <c r="AE62" s="181">
        <v>0</v>
      </c>
      <c r="AF62" s="182">
        <v>61.43</v>
      </c>
      <c r="AG62" s="181">
        <v>0</v>
      </c>
      <c r="AH62" s="182">
        <v>0</v>
      </c>
      <c r="AI62" s="181">
        <v>0</v>
      </c>
      <c r="AJ62" s="182">
        <v>8.93</v>
      </c>
      <c r="AK62" s="181">
        <v>0</v>
      </c>
      <c r="AL62" s="182">
        <v>0</v>
      </c>
      <c r="AM62" s="181">
        <v>0</v>
      </c>
      <c r="AN62" s="182">
        <v>105</v>
      </c>
      <c r="AO62" s="181">
        <v>0</v>
      </c>
      <c r="AP62" s="182">
        <v>87.68</v>
      </c>
      <c r="AQ62" s="181">
        <v>0</v>
      </c>
      <c r="AR62" s="182">
        <v>112.52</v>
      </c>
      <c r="AS62" s="181">
        <v>0</v>
      </c>
      <c r="AT62" s="182">
        <f>8.93+52.5</f>
        <v>61.43</v>
      </c>
      <c r="AU62" s="181">
        <v>0</v>
      </c>
      <c r="AV62" s="182">
        <v>0</v>
      </c>
      <c r="AW62" s="181">
        <v>0</v>
      </c>
      <c r="AX62" s="182">
        <v>35.18</v>
      </c>
      <c r="AY62" s="181">
        <v>0</v>
      </c>
      <c r="AZ62" s="182">
        <v>26.25</v>
      </c>
      <c r="BA62" s="181">
        <v>0</v>
      </c>
      <c r="BB62" s="182">
        <v>65.63</v>
      </c>
      <c r="BC62" s="181">
        <v>0</v>
      </c>
      <c r="BD62" s="182">
        <v>8.93</v>
      </c>
      <c r="BE62" s="181">
        <v>0</v>
      </c>
      <c r="BF62" s="182">
        <v>118.13</v>
      </c>
      <c r="BG62" s="181">
        <v>0</v>
      </c>
      <c r="BH62" s="182">
        <v>83.48</v>
      </c>
      <c r="BI62" s="181">
        <v>0</v>
      </c>
      <c r="BJ62" s="182">
        <v>0</v>
      </c>
      <c r="BK62" s="181">
        <v>0</v>
      </c>
      <c r="BL62" s="182">
        <v>0</v>
      </c>
      <c r="BM62" s="194">
        <f t="shared" si="7"/>
        <v>0</v>
      </c>
      <c r="BN62" s="195">
        <f t="shared" si="7"/>
        <v>1283.8800000000001</v>
      </c>
    </row>
    <row r="63" spans="1:66" x14ac:dyDescent="0.2">
      <c r="A63" s="155">
        <f>ROW()</f>
        <v>63</v>
      </c>
      <c r="B63" s="207" t="s">
        <v>1745</v>
      </c>
      <c r="C63" s="181">
        <v>0</v>
      </c>
      <c r="D63" s="182">
        <v>0</v>
      </c>
      <c r="E63" s="181">
        <v>0</v>
      </c>
      <c r="F63" s="182">
        <v>0</v>
      </c>
      <c r="G63" s="181">
        <v>0</v>
      </c>
      <c r="H63" s="182">
        <v>0</v>
      </c>
      <c r="I63" s="181">
        <v>0</v>
      </c>
      <c r="J63" s="182">
        <v>0</v>
      </c>
      <c r="K63" s="181">
        <v>0</v>
      </c>
      <c r="L63" s="182">
        <v>0</v>
      </c>
      <c r="M63" s="181">
        <v>0</v>
      </c>
      <c r="N63" s="182">
        <v>0</v>
      </c>
      <c r="O63" s="181">
        <v>0</v>
      </c>
      <c r="P63" s="182">
        <v>0</v>
      </c>
      <c r="Q63" s="181">
        <v>0</v>
      </c>
      <c r="R63" s="182">
        <v>0</v>
      </c>
      <c r="S63" s="181">
        <v>0</v>
      </c>
      <c r="T63" s="182">
        <v>0</v>
      </c>
      <c r="U63" s="181">
        <v>0</v>
      </c>
      <c r="V63" s="182">
        <v>0</v>
      </c>
      <c r="W63" s="181">
        <v>0</v>
      </c>
      <c r="X63" s="182">
        <v>42.45</v>
      </c>
      <c r="Y63" s="181">
        <v>0</v>
      </c>
      <c r="Z63" s="182">
        <v>0</v>
      </c>
      <c r="AA63" s="181">
        <v>0</v>
      </c>
      <c r="AB63" s="182">
        <v>0</v>
      </c>
      <c r="AC63" s="181">
        <v>0</v>
      </c>
      <c r="AD63" s="182">
        <v>0</v>
      </c>
      <c r="AE63" s="181">
        <v>0</v>
      </c>
      <c r="AF63" s="182">
        <v>0</v>
      </c>
      <c r="AG63" s="181">
        <v>0</v>
      </c>
      <c r="AH63" s="182">
        <v>0</v>
      </c>
      <c r="AI63" s="181">
        <v>0</v>
      </c>
      <c r="AJ63" s="182">
        <v>0</v>
      </c>
      <c r="AK63" s="181">
        <v>0</v>
      </c>
      <c r="AL63" s="182">
        <v>0</v>
      </c>
      <c r="AM63" s="181">
        <v>0</v>
      </c>
      <c r="AN63" s="182">
        <v>0</v>
      </c>
      <c r="AO63" s="181">
        <v>0</v>
      </c>
      <c r="AP63" s="182">
        <v>0</v>
      </c>
      <c r="AQ63" s="181">
        <v>0</v>
      </c>
      <c r="AR63" s="182">
        <v>0</v>
      </c>
      <c r="AS63" s="181">
        <v>0</v>
      </c>
      <c r="AT63" s="182">
        <v>0</v>
      </c>
      <c r="AU63" s="181">
        <v>0</v>
      </c>
      <c r="AV63" s="182">
        <v>0</v>
      </c>
      <c r="AW63" s="181">
        <v>0</v>
      </c>
      <c r="AX63" s="182">
        <v>0</v>
      </c>
      <c r="AY63" s="181">
        <v>0</v>
      </c>
      <c r="AZ63" s="182">
        <v>0</v>
      </c>
      <c r="BA63" s="181">
        <v>0</v>
      </c>
      <c r="BB63" s="182">
        <v>0</v>
      </c>
      <c r="BC63" s="181">
        <v>0</v>
      </c>
      <c r="BD63" s="182">
        <v>0</v>
      </c>
      <c r="BE63" s="181">
        <v>0</v>
      </c>
      <c r="BF63" s="182">
        <v>0</v>
      </c>
      <c r="BG63" s="181">
        <v>0</v>
      </c>
      <c r="BH63" s="182">
        <v>0</v>
      </c>
      <c r="BI63" s="181">
        <v>0</v>
      </c>
      <c r="BJ63" s="182">
        <v>0</v>
      </c>
      <c r="BK63" s="181">
        <v>0</v>
      </c>
      <c r="BL63" s="182">
        <v>0</v>
      </c>
      <c r="BM63" s="194">
        <f t="shared" si="7"/>
        <v>0</v>
      </c>
      <c r="BN63" s="195">
        <f t="shared" si="7"/>
        <v>42.45</v>
      </c>
    </row>
    <row r="64" spans="1:66" x14ac:dyDescent="0.2">
      <c r="A64" s="155">
        <f>ROW()</f>
        <v>64</v>
      </c>
      <c r="B64" s="207" t="s">
        <v>1744</v>
      </c>
      <c r="C64" s="181">
        <v>0</v>
      </c>
      <c r="D64" s="182">
        <v>0</v>
      </c>
      <c r="E64" s="181">
        <v>0</v>
      </c>
      <c r="F64" s="182">
        <v>0</v>
      </c>
      <c r="G64" s="181">
        <v>0</v>
      </c>
      <c r="H64" s="182">
        <v>0</v>
      </c>
      <c r="I64" s="181">
        <v>0</v>
      </c>
      <c r="J64" s="182">
        <v>0</v>
      </c>
      <c r="K64" s="181">
        <v>0</v>
      </c>
      <c r="L64" s="182">
        <v>0</v>
      </c>
      <c r="M64" s="181">
        <v>0</v>
      </c>
      <c r="N64" s="182">
        <v>0</v>
      </c>
      <c r="O64" s="181">
        <v>0</v>
      </c>
      <c r="P64" s="182">
        <v>0</v>
      </c>
      <c r="Q64" s="181">
        <v>0</v>
      </c>
      <c r="R64" s="182">
        <v>0</v>
      </c>
      <c r="S64" s="181">
        <v>0</v>
      </c>
      <c r="T64" s="182">
        <v>254.95</v>
      </c>
      <c r="U64" s="181">
        <v>0</v>
      </c>
      <c r="V64" s="182">
        <v>0</v>
      </c>
      <c r="W64" s="181">
        <v>0</v>
      </c>
      <c r="X64" s="182">
        <v>0</v>
      </c>
      <c r="Y64" s="181">
        <v>0</v>
      </c>
      <c r="Z64" s="182">
        <v>0</v>
      </c>
      <c r="AA64" s="181">
        <v>0</v>
      </c>
      <c r="AB64" s="182">
        <v>0</v>
      </c>
      <c r="AC64" s="181">
        <v>0</v>
      </c>
      <c r="AD64" s="182">
        <v>0</v>
      </c>
      <c r="AE64" s="181">
        <v>0</v>
      </c>
      <c r="AF64" s="182">
        <v>0</v>
      </c>
      <c r="AG64" s="181">
        <v>0</v>
      </c>
      <c r="AH64" s="182">
        <v>0</v>
      </c>
      <c r="AI64" s="181">
        <v>0</v>
      </c>
      <c r="AJ64" s="182">
        <v>0</v>
      </c>
      <c r="AK64" s="181">
        <v>0</v>
      </c>
      <c r="AL64" s="182">
        <v>0</v>
      </c>
      <c r="AM64" s="181">
        <v>0</v>
      </c>
      <c r="AN64" s="182">
        <v>0</v>
      </c>
      <c r="AO64" s="181">
        <v>0</v>
      </c>
      <c r="AP64" s="182">
        <v>0</v>
      </c>
      <c r="AQ64" s="181">
        <v>0</v>
      </c>
      <c r="AR64" s="182">
        <v>0</v>
      </c>
      <c r="AS64" s="181">
        <v>0</v>
      </c>
      <c r="AT64" s="182">
        <v>0</v>
      </c>
      <c r="AU64" s="181">
        <v>0</v>
      </c>
      <c r="AV64" s="182">
        <v>0</v>
      </c>
      <c r="AW64" s="181">
        <v>0</v>
      </c>
      <c r="AX64" s="182">
        <v>0</v>
      </c>
      <c r="AY64" s="181">
        <v>0</v>
      </c>
      <c r="AZ64" s="182">
        <v>0</v>
      </c>
      <c r="BA64" s="181">
        <v>0</v>
      </c>
      <c r="BB64" s="182">
        <v>0</v>
      </c>
      <c r="BC64" s="181">
        <v>0</v>
      </c>
      <c r="BD64" s="182">
        <v>0</v>
      </c>
      <c r="BE64" s="181">
        <v>0</v>
      </c>
      <c r="BF64" s="182">
        <v>0</v>
      </c>
      <c r="BG64" s="181">
        <v>0</v>
      </c>
      <c r="BH64" s="182">
        <v>0</v>
      </c>
      <c r="BI64" s="181">
        <v>0</v>
      </c>
      <c r="BJ64" s="182">
        <v>0</v>
      </c>
      <c r="BK64" s="181">
        <v>0</v>
      </c>
      <c r="BL64" s="182">
        <v>0</v>
      </c>
      <c r="BM64" s="194">
        <f t="shared" si="7"/>
        <v>0</v>
      </c>
      <c r="BN64" s="195">
        <f t="shared" si="7"/>
        <v>254.95</v>
      </c>
    </row>
    <row r="65" spans="1:66" x14ac:dyDescent="0.2">
      <c r="A65" s="155">
        <f>ROW()</f>
        <v>65</v>
      </c>
      <c r="B65" s="207" t="s">
        <v>1747</v>
      </c>
      <c r="C65" s="181">
        <v>0</v>
      </c>
      <c r="D65" s="182">
        <v>0</v>
      </c>
      <c r="E65" s="181">
        <v>0</v>
      </c>
      <c r="F65" s="182">
        <v>0</v>
      </c>
      <c r="G65" s="181">
        <v>0</v>
      </c>
      <c r="H65" s="182">
        <v>0</v>
      </c>
      <c r="I65" s="181">
        <v>0</v>
      </c>
      <c r="J65" s="182">
        <v>0</v>
      </c>
      <c r="K65" s="181">
        <v>0</v>
      </c>
      <c r="L65" s="182">
        <v>0</v>
      </c>
      <c r="M65" s="181">
        <v>0</v>
      </c>
      <c r="N65" s="182">
        <v>0</v>
      </c>
      <c r="O65" s="181">
        <v>0</v>
      </c>
      <c r="P65" s="182">
        <v>0</v>
      </c>
      <c r="Q65" s="181">
        <v>0</v>
      </c>
      <c r="R65" s="182">
        <v>0</v>
      </c>
      <c r="S65" s="181">
        <v>0</v>
      </c>
      <c r="T65" s="182">
        <v>0</v>
      </c>
      <c r="U65" s="181">
        <v>0</v>
      </c>
      <c r="V65" s="182">
        <v>0</v>
      </c>
      <c r="W65" s="181">
        <v>0</v>
      </c>
      <c r="X65" s="182">
        <v>0</v>
      </c>
      <c r="Y65" s="181">
        <v>0</v>
      </c>
      <c r="Z65" s="182">
        <v>0</v>
      </c>
      <c r="AA65" s="181">
        <v>0</v>
      </c>
      <c r="AB65" s="182">
        <v>0</v>
      </c>
      <c r="AC65" s="181">
        <v>0</v>
      </c>
      <c r="AD65" s="182">
        <v>0</v>
      </c>
      <c r="AE65" s="181">
        <v>0</v>
      </c>
      <c r="AF65" s="182">
        <v>0</v>
      </c>
      <c r="AG65" s="181">
        <v>0</v>
      </c>
      <c r="AH65" s="182">
        <v>0</v>
      </c>
      <c r="AI65" s="181">
        <v>0</v>
      </c>
      <c r="AJ65" s="182">
        <v>0</v>
      </c>
      <c r="AK65" s="181">
        <v>0</v>
      </c>
      <c r="AL65" s="182">
        <v>0</v>
      </c>
      <c r="AM65" s="181">
        <v>0</v>
      </c>
      <c r="AN65" s="182">
        <v>0</v>
      </c>
      <c r="AO65" s="181">
        <v>0</v>
      </c>
      <c r="AP65" s="182">
        <v>0</v>
      </c>
      <c r="AQ65" s="181">
        <v>0</v>
      </c>
      <c r="AR65" s="182">
        <v>0</v>
      </c>
      <c r="AS65" s="181">
        <v>0</v>
      </c>
      <c r="AT65" s="182">
        <v>0</v>
      </c>
      <c r="AU65" s="181">
        <v>0</v>
      </c>
      <c r="AV65" s="182">
        <v>0</v>
      </c>
      <c r="AW65" s="181">
        <v>0</v>
      </c>
      <c r="AX65" s="182">
        <v>0</v>
      </c>
      <c r="AY65" s="181">
        <v>0</v>
      </c>
      <c r="AZ65" s="182">
        <v>0</v>
      </c>
      <c r="BA65" s="181">
        <v>0</v>
      </c>
      <c r="BB65" s="182">
        <v>0</v>
      </c>
      <c r="BC65" s="181">
        <v>0</v>
      </c>
      <c r="BD65" s="182">
        <v>0</v>
      </c>
      <c r="BE65" s="181">
        <v>0</v>
      </c>
      <c r="BF65" s="182">
        <v>0</v>
      </c>
      <c r="BG65" s="181">
        <v>0</v>
      </c>
      <c r="BH65" s="182">
        <v>0</v>
      </c>
      <c r="BI65" s="181">
        <v>0</v>
      </c>
      <c r="BJ65" s="182">
        <v>0</v>
      </c>
      <c r="BK65" s="181">
        <v>0</v>
      </c>
      <c r="BL65" s="182">
        <v>0</v>
      </c>
      <c r="BM65" s="194">
        <f t="shared" si="7"/>
        <v>0</v>
      </c>
      <c r="BN65" s="195">
        <f t="shared" si="7"/>
        <v>0</v>
      </c>
    </row>
    <row r="66" spans="1:66" x14ac:dyDescent="0.2">
      <c r="A66" s="155">
        <f>ROW()</f>
        <v>66</v>
      </c>
      <c r="B66" s="1295" t="s">
        <v>1746</v>
      </c>
      <c r="C66" s="181">
        <v>0</v>
      </c>
      <c r="D66" s="182">
        <v>0</v>
      </c>
      <c r="E66" s="181">
        <v>0</v>
      </c>
      <c r="F66" s="182">
        <v>0</v>
      </c>
      <c r="G66" s="181">
        <v>0</v>
      </c>
      <c r="H66" s="182">
        <v>0</v>
      </c>
      <c r="I66" s="181">
        <v>0</v>
      </c>
      <c r="J66" s="182">
        <v>0</v>
      </c>
      <c r="K66" s="181">
        <v>0</v>
      </c>
      <c r="L66" s="182">
        <v>0</v>
      </c>
      <c r="M66" s="181">
        <v>0</v>
      </c>
      <c r="N66" s="182">
        <v>0</v>
      </c>
      <c r="O66" s="181">
        <v>0</v>
      </c>
      <c r="P66" s="182">
        <v>0</v>
      </c>
      <c r="Q66" s="181">
        <v>0</v>
      </c>
      <c r="R66" s="182">
        <v>0</v>
      </c>
      <c r="S66" s="181">
        <v>0</v>
      </c>
      <c r="T66" s="182">
        <v>0</v>
      </c>
      <c r="U66" s="181">
        <v>0</v>
      </c>
      <c r="V66" s="182">
        <v>0</v>
      </c>
      <c r="W66" s="181">
        <v>0</v>
      </c>
      <c r="X66" s="182">
        <v>0</v>
      </c>
      <c r="Y66" s="181">
        <v>0</v>
      </c>
      <c r="Z66" s="182">
        <v>0</v>
      </c>
      <c r="AA66" s="181">
        <v>0</v>
      </c>
      <c r="AB66" s="182">
        <v>0</v>
      </c>
      <c r="AC66" s="181">
        <v>0</v>
      </c>
      <c r="AD66" s="182">
        <v>0</v>
      </c>
      <c r="AE66" s="181">
        <v>0</v>
      </c>
      <c r="AF66" s="182">
        <v>0</v>
      </c>
      <c r="AG66" s="181">
        <v>0</v>
      </c>
      <c r="AH66" s="182">
        <v>0</v>
      </c>
      <c r="AI66" s="181">
        <v>0</v>
      </c>
      <c r="AJ66" s="182">
        <v>0</v>
      </c>
      <c r="AK66" s="181">
        <v>0</v>
      </c>
      <c r="AL66" s="182">
        <v>0</v>
      </c>
      <c r="AM66" s="181">
        <v>0</v>
      </c>
      <c r="AN66" s="182">
        <v>0</v>
      </c>
      <c r="AO66" s="181">
        <v>0</v>
      </c>
      <c r="AP66" s="182">
        <v>0</v>
      </c>
      <c r="AQ66" s="181">
        <v>0</v>
      </c>
      <c r="AR66" s="182">
        <v>0</v>
      </c>
      <c r="AS66" s="181">
        <v>0</v>
      </c>
      <c r="AT66" s="182">
        <v>0</v>
      </c>
      <c r="AU66" s="181">
        <v>0</v>
      </c>
      <c r="AV66" s="182">
        <v>0</v>
      </c>
      <c r="AW66" s="181">
        <v>0</v>
      </c>
      <c r="AX66" s="182">
        <v>0</v>
      </c>
      <c r="AY66" s="181">
        <v>0</v>
      </c>
      <c r="AZ66" s="182">
        <v>0</v>
      </c>
      <c r="BA66" s="181">
        <v>0</v>
      </c>
      <c r="BB66" s="182">
        <v>0</v>
      </c>
      <c r="BC66" s="181">
        <v>0</v>
      </c>
      <c r="BD66" s="182">
        <v>0</v>
      </c>
      <c r="BE66" s="181">
        <v>0</v>
      </c>
      <c r="BF66" s="182">
        <v>0</v>
      </c>
      <c r="BG66" s="181">
        <v>0</v>
      </c>
      <c r="BH66" s="182">
        <v>0</v>
      </c>
      <c r="BI66" s="181">
        <v>0</v>
      </c>
      <c r="BJ66" s="182">
        <v>0</v>
      </c>
      <c r="BK66" s="181">
        <v>0</v>
      </c>
      <c r="BL66" s="182">
        <v>0</v>
      </c>
      <c r="BM66" s="194">
        <f t="shared" si="7"/>
        <v>0</v>
      </c>
      <c r="BN66" s="195">
        <f t="shared" si="7"/>
        <v>0</v>
      </c>
    </row>
    <row r="67" spans="1:66" x14ac:dyDescent="0.2">
      <c r="A67" s="155">
        <f>ROW()</f>
        <v>67</v>
      </c>
      <c r="B67" s="1295" t="s">
        <v>520</v>
      </c>
      <c r="C67" s="181">
        <v>0</v>
      </c>
      <c r="D67" s="182">
        <v>0</v>
      </c>
      <c r="E67" s="181">
        <v>0</v>
      </c>
      <c r="F67" s="182">
        <v>0</v>
      </c>
      <c r="G67" s="181">
        <v>0</v>
      </c>
      <c r="H67" s="182">
        <v>0</v>
      </c>
      <c r="I67" s="181">
        <v>0</v>
      </c>
      <c r="J67" s="182">
        <v>0</v>
      </c>
      <c r="K67" s="181">
        <v>0</v>
      </c>
      <c r="L67" s="182">
        <v>0</v>
      </c>
      <c r="M67" s="181">
        <v>0</v>
      </c>
      <c r="N67" s="182">
        <v>0</v>
      </c>
      <c r="O67" s="181">
        <v>0</v>
      </c>
      <c r="P67" s="182">
        <v>0</v>
      </c>
      <c r="Q67" s="181">
        <v>0</v>
      </c>
      <c r="R67" s="182">
        <v>0</v>
      </c>
      <c r="S67" s="181">
        <v>0</v>
      </c>
      <c r="T67" s="182">
        <v>0</v>
      </c>
      <c r="U67" s="181">
        <v>0</v>
      </c>
      <c r="V67" s="182">
        <v>0</v>
      </c>
      <c r="W67" s="181">
        <v>0</v>
      </c>
      <c r="X67" s="182">
        <v>0</v>
      </c>
      <c r="Y67" s="181">
        <v>0</v>
      </c>
      <c r="Z67" s="182">
        <v>0</v>
      </c>
      <c r="AA67" s="181">
        <v>0</v>
      </c>
      <c r="AB67" s="182">
        <v>0</v>
      </c>
      <c r="AC67" s="181">
        <v>0</v>
      </c>
      <c r="AD67" s="182">
        <v>0</v>
      </c>
      <c r="AE67" s="181">
        <v>0</v>
      </c>
      <c r="AF67" s="182">
        <v>0</v>
      </c>
      <c r="AG67" s="181">
        <v>0</v>
      </c>
      <c r="AH67" s="182">
        <v>0</v>
      </c>
      <c r="AI67" s="181">
        <v>0</v>
      </c>
      <c r="AJ67" s="182">
        <v>0</v>
      </c>
      <c r="AK67" s="181">
        <v>0</v>
      </c>
      <c r="AL67" s="182">
        <v>0</v>
      </c>
      <c r="AM67" s="181">
        <v>0</v>
      </c>
      <c r="AN67" s="182">
        <v>0</v>
      </c>
      <c r="AO67" s="181">
        <v>0</v>
      </c>
      <c r="AP67" s="182">
        <v>0</v>
      </c>
      <c r="AQ67" s="181">
        <v>0</v>
      </c>
      <c r="AR67" s="182">
        <v>0</v>
      </c>
      <c r="AS67" s="181">
        <v>0</v>
      </c>
      <c r="AT67" s="182">
        <v>0</v>
      </c>
      <c r="AU67" s="181">
        <v>0</v>
      </c>
      <c r="AV67" s="182">
        <v>0</v>
      </c>
      <c r="AW67" s="181">
        <v>0</v>
      </c>
      <c r="AX67" s="182">
        <v>0</v>
      </c>
      <c r="AY67" s="181">
        <v>0</v>
      </c>
      <c r="AZ67" s="182">
        <v>0</v>
      </c>
      <c r="BA67" s="181">
        <v>0</v>
      </c>
      <c r="BB67" s="182">
        <v>0</v>
      </c>
      <c r="BC67" s="181">
        <v>0</v>
      </c>
      <c r="BD67" s="182">
        <v>0</v>
      </c>
      <c r="BE67" s="181">
        <v>0</v>
      </c>
      <c r="BF67" s="182">
        <v>0</v>
      </c>
      <c r="BG67" s="181">
        <v>0</v>
      </c>
      <c r="BH67" s="182">
        <v>0</v>
      </c>
      <c r="BI67" s="181">
        <v>0</v>
      </c>
      <c r="BJ67" s="182">
        <v>0</v>
      </c>
      <c r="BK67" s="181">
        <v>0</v>
      </c>
      <c r="BL67" s="182">
        <v>0</v>
      </c>
      <c r="BM67" s="194">
        <f t="shared" si="7"/>
        <v>0</v>
      </c>
      <c r="BN67" s="195">
        <f t="shared" si="7"/>
        <v>0</v>
      </c>
    </row>
    <row r="68" spans="1:66" x14ac:dyDescent="0.2">
      <c r="A68" s="155">
        <f>ROW()</f>
        <v>68</v>
      </c>
      <c r="B68" s="1295" t="s">
        <v>521</v>
      </c>
      <c r="C68" s="181">
        <v>0</v>
      </c>
      <c r="D68" s="182">
        <v>0</v>
      </c>
      <c r="E68" s="181">
        <v>0</v>
      </c>
      <c r="F68" s="182">
        <v>0</v>
      </c>
      <c r="G68" s="181">
        <v>0</v>
      </c>
      <c r="H68" s="182">
        <v>0</v>
      </c>
      <c r="I68" s="181">
        <v>0</v>
      </c>
      <c r="J68" s="182">
        <v>0</v>
      </c>
      <c r="K68" s="181">
        <v>0</v>
      </c>
      <c r="L68" s="182">
        <v>0</v>
      </c>
      <c r="M68" s="181">
        <v>0</v>
      </c>
      <c r="N68" s="182">
        <v>0</v>
      </c>
      <c r="O68" s="181">
        <v>0</v>
      </c>
      <c r="P68" s="182">
        <v>0</v>
      </c>
      <c r="Q68" s="181">
        <v>0</v>
      </c>
      <c r="R68" s="182">
        <v>0</v>
      </c>
      <c r="S68" s="181">
        <v>0</v>
      </c>
      <c r="T68" s="182">
        <v>0</v>
      </c>
      <c r="U68" s="181">
        <v>0</v>
      </c>
      <c r="V68" s="182">
        <v>0</v>
      </c>
      <c r="W68" s="181">
        <v>0</v>
      </c>
      <c r="X68" s="182">
        <v>0</v>
      </c>
      <c r="Y68" s="181">
        <v>0</v>
      </c>
      <c r="Z68" s="182">
        <v>0</v>
      </c>
      <c r="AA68" s="181">
        <v>0</v>
      </c>
      <c r="AB68" s="182">
        <v>0</v>
      </c>
      <c r="AC68" s="181">
        <v>0</v>
      </c>
      <c r="AD68" s="182">
        <v>0</v>
      </c>
      <c r="AE68" s="181">
        <v>0</v>
      </c>
      <c r="AF68" s="182">
        <v>0</v>
      </c>
      <c r="AG68" s="181">
        <v>0</v>
      </c>
      <c r="AH68" s="182">
        <v>0</v>
      </c>
      <c r="AI68" s="181">
        <v>0</v>
      </c>
      <c r="AJ68" s="182">
        <v>0</v>
      </c>
      <c r="AK68" s="181">
        <v>0</v>
      </c>
      <c r="AL68" s="182">
        <v>0</v>
      </c>
      <c r="AM68" s="181">
        <v>0</v>
      </c>
      <c r="AN68" s="182">
        <v>0</v>
      </c>
      <c r="AO68" s="181">
        <v>0</v>
      </c>
      <c r="AP68" s="182">
        <v>0</v>
      </c>
      <c r="AQ68" s="181">
        <v>0</v>
      </c>
      <c r="AR68" s="182">
        <v>0</v>
      </c>
      <c r="AS68" s="181">
        <v>0</v>
      </c>
      <c r="AT68" s="182">
        <v>0</v>
      </c>
      <c r="AU68" s="181">
        <v>0</v>
      </c>
      <c r="AV68" s="182">
        <v>0</v>
      </c>
      <c r="AW68" s="181">
        <v>0</v>
      </c>
      <c r="AX68" s="182">
        <v>0</v>
      </c>
      <c r="AY68" s="181">
        <v>0</v>
      </c>
      <c r="AZ68" s="182">
        <v>0</v>
      </c>
      <c r="BA68" s="181">
        <v>0</v>
      </c>
      <c r="BB68" s="182">
        <v>0</v>
      </c>
      <c r="BC68" s="181">
        <v>0</v>
      </c>
      <c r="BD68" s="182">
        <v>0</v>
      </c>
      <c r="BE68" s="181">
        <v>0</v>
      </c>
      <c r="BF68" s="182">
        <v>0</v>
      </c>
      <c r="BG68" s="181">
        <v>0</v>
      </c>
      <c r="BH68" s="182">
        <v>0</v>
      </c>
      <c r="BI68" s="181">
        <v>0</v>
      </c>
      <c r="BJ68" s="182">
        <v>0</v>
      </c>
      <c r="BK68" s="181">
        <v>0</v>
      </c>
      <c r="BL68" s="182">
        <v>0</v>
      </c>
      <c r="BM68" s="194">
        <f t="shared" si="7"/>
        <v>0</v>
      </c>
      <c r="BN68" s="195">
        <f t="shared" si="7"/>
        <v>0</v>
      </c>
    </row>
    <row r="69" spans="1:66" x14ac:dyDescent="0.2">
      <c r="A69" s="155">
        <f>ROW()</f>
        <v>69</v>
      </c>
      <c r="B69" s="207" t="s">
        <v>522</v>
      </c>
      <c r="C69" s="181">
        <v>0</v>
      </c>
      <c r="D69" s="182">
        <v>0</v>
      </c>
      <c r="E69" s="181">
        <v>0</v>
      </c>
      <c r="F69" s="182">
        <v>0</v>
      </c>
      <c r="G69" s="181">
        <v>0</v>
      </c>
      <c r="H69" s="182">
        <v>0</v>
      </c>
      <c r="I69" s="181">
        <v>0</v>
      </c>
      <c r="J69" s="182">
        <v>0</v>
      </c>
      <c r="K69" s="181">
        <v>0</v>
      </c>
      <c r="L69" s="182">
        <v>0</v>
      </c>
      <c r="M69" s="181">
        <v>0</v>
      </c>
      <c r="N69" s="182">
        <v>0</v>
      </c>
      <c r="O69" s="181">
        <v>0</v>
      </c>
      <c r="P69" s="182">
        <v>0</v>
      </c>
      <c r="Q69" s="181">
        <v>0</v>
      </c>
      <c r="R69" s="182">
        <v>0</v>
      </c>
      <c r="S69" s="181">
        <v>0</v>
      </c>
      <c r="T69" s="182">
        <v>0</v>
      </c>
      <c r="U69" s="181">
        <v>0</v>
      </c>
      <c r="V69" s="182">
        <v>0</v>
      </c>
      <c r="W69" s="181">
        <v>0</v>
      </c>
      <c r="X69" s="182">
        <v>0</v>
      </c>
      <c r="Y69" s="181">
        <v>0</v>
      </c>
      <c r="Z69" s="182">
        <v>0</v>
      </c>
      <c r="AA69" s="181">
        <v>0</v>
      </c>
      <c r="AB69" s="182">
        <v>0</v>
      </c>
      <c r="AC69" s="181">
        <v>0</v>
      </c>
      <c r="AD69" s="182">
        <v>0</v>
      </c>
      <c r="AE69" s="181">
        <v>0</v>
      </c>
      <c r="AF69" s="182">
        <v>0</v>
      </c>
      <c r="AG69" s="181">
        <v>0</v>
      </c>
      <c r="AH69" s="182">
        <v>0</v>
      </c>
      <c r="AI69" s="181">
        <v>0</v>
      </c>
      <c r="AJ69" s="182">
        <v>0</v>
      </c>
      <c r="AK69" s="181">
        <v>0</v>
      </c>
      <c r="AL69" s="182">
        <v>0</v>
      </c>
      <c r="AM69" s="181">
        <v>0</v>
      </c>
      <c r="AN69" s="182">
        <v>0</v>
      </c>
      <c r="AO69" s="181">
        <v>0</v>
      </c>
      <c r="AP69" s="182">
        <v>0</v>
      </c>
      <c r="AQ69" s="181">
        <v>0</v>
      </c>
      <c r="AR69" s="182">
        <v>0</v>
      </c>
      <c r="AS69" s="181">
        <v>0</v>
      </c>
      <c r="AT69" s="182">
        <v>0</v>
      </c>
      <c r="AU69" s="181">
        <v>0</v>
      </c>
      <c r="AV69" s="182">
        <v>0</v>
      </c>
      <c r="AW69" s="181">
        <v>0</v>
      </c>
      <c r="AX69" s="182">
        <v>0</v>
      </c>
      <c r="AY69" s="181">
        <v>0</v>
      </c>
      <c r="AZ69" s="182">
        <v>0</v>
      </c>
      <c r="BA69" s="181">
        <v>0</v>
      </c>
      <c r="BB69" s="182">
        <v>0</v>
      </c>
      <c r="BC69" s="181">
        <v>0</v>
      </c>
      <c r="BD69" s="182">
        <v>0</v>
      </c>
      <c r="BE69" s="181">
        <v>0</v>
      </c>
      <c r="BF69" s="182">
        <v>0</v>
      </c>
      <c r="BG69" s="181">
        <v>0</v>
      </c>
      <c r="BH69" s="182">
        <v>0</v>
      </c>
      <c r="BI69" s="181">
        <v>0</v>
      </c>
      <c r="BJ69" s="182">
        <v>0</v>
      </c>
      <c r="BK69" s="181">
        <v>0</v>
      </c>
      <c r="BL69" s="182">
        <v>0</v>
      </c>
      <c r="BM69" s="194">
        <f t="shared" si="7"/>
        <v>0</v>
      </c>
      <c r="BN69" s="195">
        <f t="shared" si="7"/>
        <v>0</v>
      </c>
    </row>
    <row r="70" spans="1:66" x14ac:dyDescent="0.2">
      <c r="A70" s="155">
        <f>ROW()</f>
        <v>70</v>
      </c>
      <c r="B70" s="207" t="s">
        <v>523</v>
      </c>
      <c r="C70" s="181">
        <v>0</v>
      </c>
      <c r="D70" s="182">
        <v>0</v>
      </c>
      <c r="E70" s="181">
        <v>0</v>
      </c>
      <c r="F70" s="182">
        <v>0</v>
      </c>
      <c r="G70" s="181">
        <v>0</v>
      </c>
      <c r="H70" s="182">
        <v>0</v>
      </c>
      <c r="I70" s="181">
        <v>0</v>
      </c>
      <c r="J70" s="182">
        <v>0</v>
      </c>
      <c r="K70" s="181">
        <v>0</v>
      </c>
      <c r="L70" s="182">
        <v>0</v>
      </c>
      <c r="M70" s="181">
        <v>0</v>
      </c>
      <c r="N70" s="182">
        <v>0</v>
      </c>
      <c r="O70" s="181">
        <v>0</v>
      </c>
      <c r="P70" s="182">
        <v>0</v>
      </c>
      <c r="Q70" s="181">
        <v>0</v>
      </c>
      <c r="R70" s="182">
        <v>0</v>
      </c>
      <c r="S70" s="181">
        <v>0</v>
      </c>
      <c r="T70" s="182">
        <v>0</v>
      </c>
      <c r="U70" s="181">
        <v>0</v>
      </c>
      <c r="V70" s="182">
        <v>0</v>
      </c>
      <c r="W70" s="181">
        <v>0</v>
      </c>
      <c r="X70" s="182">
        <v>0</v>
      </c>
      <c r="Y70" s="181">
        <v>0</v>
      </c>
      <c r="Z70" s="182">
        <v>0</v>
      </c>
      <c r="AA70" s="181">
        <v>0</v>
      </c>
      <c r="AB70" s="182">
        <v>0</v>
      </c>
      <c r="AC70" s="181">
        <v>0</v>
      </c>
      <c r="AD70" s="182">
        <v>0</v>
      </c>
      <c r="AE70" s="181">
        <v>0</v>
      </c>
      <c r="AF70" s="182">
        <v>0</v>
      </c>
      <c r="AG70" s="181">
        <v>0</v>
      </c>
      <c r="AH70" s="182">
        <v>0</v>
      </c>
      <c r="AI70" s="181">
        <v>0</v>
      </c>
      <c r="AJ70" s="182">
        <v>0</v>
      </c>
      <c r="AK70" s="181">
        <v>0</v>
      </c>
      <c r="AL70" s="182">
        <v>0</v>
      </c>
      <c r="AM70" s="181">
        <v>0</v>
      </c>
      <c r="AN70" s="182">
        <v>0</v>
      </c>
      <c r="AO70" s="181">
        <v>0</v>
      </c>
      <c r="AP70" s="182">
        <v>0</v>
      </c>
      <c r="AQ70" s="181">
        <v>0</v>
      </c>
      <c r="AR70" s="182">
        <v>0</v>
      </c>
      <c r="AS70" s="181">
        <v>0</v>
      </c>
      <c r="AT70" s="182">
        <v>0</v>
      </c>
      <c r="AU70" s="181">
        <v>0</v>
      </c>
      <c r="AV70" s="182">
        <v>0</v>
      </c>
      <c r="AW70" s="181">
        <v>0</v>
      </c>
      <c r="AX70" s="182">
        <v>0</v>
      </c>
      <c r="AY70" s="181">
        <v>0</v>
      </c>
      <c r="AZ70" s="182">
        <v>0</v>
      </c>
      <c r="BA70" s="181">
        <v>0</v>
      </c>
      <c r="BB70" s="182">
        <v>0</v>
      </c>
      <c r="BC70" s="181">
        <v>0</v>
      </c>
      <c r="BD70" s="182">
        <v>0</v>
      </c>
      <c r="BE70" s="181">
        <v>0</v>
      </c>
      <c r="BF70" s="182">
        <v>0</v>
      </c>
      <c r="BG70" s="181">
        <v>0</v>
      </c>
      <c r="BH70" s="182">
        <v>0</v>
      </c>
      <c r="BI70" s="181">
        <v>0</v>
      </c>
      <c r="BJ70" s="182">
        <v>0</v>
      </c>
      <c r="BK70" s="181">
        <v>0</v>
      </c>
      <c r="BL70" s="182">
        <v>0</v>
      </c>
      <c r="BM70" s="194">
        <f t="shared" si="7"/>
        <v>0</v>
      </c>
      <c r="BN70" s="195">
        <f t="shared" si="7"/>
        <v>0</v>
      </c>
    </row>
    <row r="71" spans="1:66" x14ac:dyDescent="0.2">
      <c r="A71" s="155">
        <f>ROW()</f>
        <v>71</v>
      </c>
      <c r="B71" s="207" t="s">
        <v>524</v>
      </c>
      <c r="C71" s="181">
        <v>0</v>
      </c>
      <c r="D71" s="182">
        <v>0</v>
      </c>
      <c r="E71" s="181">
        <v>0</v>
      </c>
      <c r="F71" s="182">
        <v>0</v>
      </c>
      <c r="G71" s="181">
        <v>0</v>
      </c>
      <c r="H71" s="182">
        <v>0</v>
      </c>
      <c r="I71" s="181">
        <v>0</v>
      </c>
      <c r="J71" s="182">
        <v>0</v>
      </c>
      <c r="K71" s="181">
        <v>0</v>
      </c>
      <c r="L71" s="182">
        <v>0</v>
      </c>
      <c r="M71" s="181">
        <v>0</v>
      </c>
      <c r="N71" s="182">
        <v>0</v>
      </c>
      <c r="O71" s="181">
        <v>0</v>
      </c>
      <c r="P71" s="182">
        <v>0</v>
      </c>
      <c r="Q71" s="181">
        <v>0</v>
      </c>
      <c r="R71" s="182">
        <v>0</v>
      </c>
      <c r="S71" s="181">
        <v>0</v>
      </c>
      <c r="T71" s="182">
        <v>0</v>
      </c>
      <c r="U71" s="181">
        <v>0</v>
      </c>
      <c r="V71" s="182">
        <v>0</v>
      </c>
      <c r="W71" s="181">
        <v>0</v>
      </c>
      <c r="X71" s="182">
        <v>0</v>
      </c>
      <c r="Y71" s="181">
        <v>0</v>
      </c>
      <c r="Z71" s="182">
        <v>0</v>
      </c>
      <c r="AA71" s="181">
        <v>0</v>
      </c>
      <c r="AB71" s="182">
        <v>0</v>
      </c>
      <c r="AC71" s="181">
        <v>0</v>
      </c>
      <c r="AD71" s="182">
        <v>0</v>
      </c>
      <c r="AE71" s="181">
        <v>0</v>
      </c>
      <c r="AF71" s="182">
        <v>0</v>
      </c>
      <c r="AG71" s="181">
        <v>0</v>
      </c>
      <c r="AH71" s="182">
        <v>0</v>
      </c>
      <c r="AI71" s="181">
        <v>0</v>
      </c>
      <c r="AJ71" s="182">
        <v>0</v>
      </c>
      <c r="AK71" s="181">
        <v>0</v>
      </c>
      <c r="AL71" s="182">
        <v>0</v>
      </c>
      <c r="AM71" s="181">
        <v>0</v>
      </c>
      <c r="AN71" s="182">
        <v>0</v>
      </c>
      <c r="AO71" s="181">
        <v>0</v>
      </c>
      <c r="AP71" s="182">
        <v>0</v>
      </c>
      <c r="AQ71" s="181">
        <v>0</v>
      </c>
      <c r="AR71" s="182">
        <v>0</v>
      </c>
      <c r="AS71" s="181">
        <v>0</v>
      </c>
      <c r="AT71" s="182">
        <v>0</v>
      </c>
      <c r="AU71" s="181">
        <v>0</v>
      </c>
      <c r="AV71" s="182">
        <v>0</v>
      </c>
      <c r="AW71" s="181">
        <v>0</v>
      </c>
      <c r="AX71" s="182">
        <v>0</v>
      </c>
      <c r="AY71" s="181">
        <v>0</v>
      </c>
      <c r="AZ71" s="182">
        <v>0</v>
      </c>
      <c r="BA71" s="181">
        <v>0</v>
      </c>
      <c r="BB71" s="182">
        <v>0</v>
      </c>
      <c r="BC71" s="181">
        <v>0</v>
      </c>
      <c r="BD71" s="182">
        <v>0</v>
      </c>
      <c r="BE71" s="181">
        <v>0</v>
      </c>
      <c r="BF71" s="182">
        <v>0</v>
      </c>
      <c r="BG71" s="181">
        <v>0</v>
      </c>
      <c r="BH71" s="182">
        <v>0</v>
      </c>
      <c r="BI71" s="181">
        <v>0</v>
      </c>
      <c r="BJ71" s="182">
        <v>0</v>
      </c>
      <c r="BK71" s="181">
        <v>0</v>
      </c>
      <c r="BL71" s="182">
        <v>0</v>
      </c>
      <c r="BM71" s="194">
        <f t="shared" si="7"/>
        <v>0</v>
      </c>
      <c r="BN71" s="195">
        <f t="shared" si="7"/>
        <v>0</v>
      </c>
    </row>
    <row r="72" spans="1:66" x14ac:dyDescent="0.2">
      <c r="A72" s="155">
        <f>ROW()</f>
        <v>72</v>
      </c>
      <c r="B72" s="207" t="s">
        <v>525</v>
      </c>
      <c r="C72" s="181">
        <v>0</v>
      </c>
      <c r="D72" s="182">
        <v>0</v>
      </c>
      <c r="E72" s="181">
        <v>0</v>
      </c>
      <c r="F72" s="182">
        <v>0</v>
      </c>
      <c r="G72" s="181">
        <v>0</v>
      </c>
      <c r="H72" s="182">
        <v>0</v>
      </c>
      <c r="I72" s="181">
        <v>0</v>
      </c>
      <c r="J72" s="182">
        <v>0</v>
      </c>
      <c r="K72" s="181">
        <v>0</v>
      </c>
      <c r="L72" s="182">
        <v>0</v>
      </c>
      <c r="M72" s="181">
        <v>0</v>
      </c>
      <c r="N72" s="182">
        <v>0</v>
      </c>
      <c r="O72" s="181">
        <v>0</v>
      </c>
      <c r="P72" s="182">
        <v>0</v>
      </c>
      <c r="Q72" s="181">
        <v>0</v>
      </c>
      <c r="R72" s="182">
        <v>0</v>
      </c>
      <c r="S72" s="181">
        <v>0</v>
      </c>
      <c r="T72" s="182">
        <v>0</v>
      </c>
      <c r="U72" s="181">
        <v>0</v>
      </c>
      <c r="V72" s="182">
        <v>0</v>
      </c>
      <c r="W72" s="181">
        <v>0</v>
      </c>
      <c r="X72" s="182">
        <v>0</v>
      </c>
      <c r="Y72" s="181">
        <v>0</v>
      </c>
      <c r="Z72" s="182">
        <v>0</v>
      </c>
      <c r="AA72" s="181">
        <v>0</v>
      </c>
      <c r="AB72" s="182">
        <v>0</v>
      </c>
      <c r="AC72" s="181">
        <v>0</v>
      </c>
      <c r="AD72" s="182">
        <v>0</v>
      </c>
      <c r="AE72" s="181">
        <v>0</v>
      </c>
      <c r="AF72" s="182">
        <v>0</v>
      </c>
      <c r="AG72" s="181">
        <v>0</v>
      </c>
      <c r="AH72" s="182">
        <v>0</v>
      </c>
      <c r="AI72" s="181">
        <v>0</v>
      </c>
      <c r="AJ72" s="182">
        <v>0</v>
      </c>
      <c r="AK72" s="181">
        <v>0</v>
      </c>
      <c r="AL72" s="182">
        <v>0</v>
      </c>
      <c r="AM72" s="181">
        <v>0</v>
      </c>
      <c r="AN72" s="182">
        <v>0</v>
      </c>
      <c r="AO72" s="181">
        <v>0</v>
      </c>
      <c r="AP72" s="182">
        <v>0</v>
      </c>
      <c r="AQ72" s="181">
        <v>0</v>
      </c>
      <c r="AR72" s="182">
        <v>0</v>
      </c>
      <c r="AS72" s="181">
        <v>0</v>
      </c>
      <c r="AT72" s="182">
        <v>0</v>
      </c>
      <c r="AU72" s="181">
        <v>0</v>
      </c>
      <c r="AV72" s="182">
        <v>0</v>
      </c>
      <c r="AW72" s="181">
        <v>0</v>
      </c>
      <c r="AX72" s="182">
        <v>0</v>
      </c>
      <c r="AY72" s="181">
        <v>0</v>
      </c>
      <c r="AZ72" s="182">
        <v>0</v>
      </c>
      <c r="BA72" s="181">
        <v>0</v>
      </c>
      <c r="BB72" s="182">
        <v>0</v>
      </c>
      <c r="BC72" s="181">
        <v>0</v>
      </c>
      <c r="BD72" s="182">
        <v>0</v>
      </c>
      <c r="BE72" s="181">
        <v>0</v>
      </c>
      <c r="BF72" s="182">
        <v>0</v>
      </c>
      <c r="BG72" s="181">
        <v>0</v>
      </c>
      <c r="BH72" s="182">
        <v>0</v>
      </c>
      <c r="BI72" s="181">
        <v>0</v>
      </c>
      <c r="BJ72" s="182">
        <v>0</v>
      </c>
      <c r="BK72" s="181">
        <v>0</v>
      </c>
      <c r="BL72" s="182">
        <v>0</v>
      </c>
      <c r="BM72" s="194">
        <f t="shared" si="7"/>
        <v>0</v>
      </c>
      <c r="BN72" s="195">
        <f t="shared" si="7"/>
        <v>0</v>
      </c>
    </row>
    <row r="73" spans="1:66" x14ac:dyDescent="0.2">
      <c r="A73" s="155">
        <f>ROW()</f>
        <v>73</v>
      </c>
      <c r="B73" s="207" t="s">
        <v>526</v>
      </c>
      <c r="C73" s="181">
        <v>0</v>
      </c>
      <c r="D73" s="182">
        <v>0</v>
      </c>
      <c r="E73" s="181">
        <v>0</v>
      </c>
      <c r="F73" s="182">
        <v>0</v>
      </c>
      <c r="G73" s="181">
        <v>0</v>
      </c>
      <c r="H73" s="182">
        <v>0</v>
      </c>
      <c r="I73" s="181">
        <v>0</v>
      </c>
      <c r="J73" s="182">
        <v>0</v>
      </c>
      <c r="K73" s="181">
        <v>0</v>
      </c>
      <c r="L73" s="182">
        <v>0</v>
      </c>
      <c r="M73" s="181">
        <v>0</v>
      </c>
      <c r="N73" s="182">
        <v>0</v>
      </c>
      <c r="O73" s="181">
        <v>0</v>
      </c>
      <c r="P73" s="182">
        <v>0</v>
      </c>
      <c r="Q73" s="181">
        <v>0</v>
      </c>
      <c r="R73" s="182">
        <v>0</v>
      </c>
      <c r="S73" s="181">
        <v>0</v>
      </c>
      <c r="T73" s="182">
        <v>0</v>
      </c>
      <c r="U73" s="181">
        <v>0</v>
      </c>
      <c r="V73" s="182">
        <v>0</v>
      </c>
      <c r="W73" s="181">
        <v>0</v>
      </c>
      <c r="X73" s="182">
        <v>0</v>
      </c>
      <c r="Y73" s="181">
        <v>0</v>
      </c>
      <c r="Z73" s="182">
        <v>0</v>
      </c>
      <c r="AA73" s="181">
        <v>0</v>
      </c>
      <c r="AB73" s="182">
        <v>0</v>
      </c>
      <c r="AC73" s="181">
        <v>0</v>
      </c>
      <c r="AD73" s="182">
        <v>0</v>
      </c>
      <c r="AE73" s="181">
        <v>0</v>
      </c>
      <c r="AF73" s="182">
        <v>0</v>
      </c>
      <c r="AG73" s="181">
        <v>0</v>
      </c>
      <c r="AH73" s="182">
        <v>0</v>
      </c>
      <c r="AI73" s="181">
        <v>0</v>
      </c>
      <c r="AJ73" s="182">
        <v>0</v>
      </c>
      <c r="AK73" s="181">
        <v>0</v>
      </c>
      <c r="AL73" s="182">
        <v>0</v>
      </c>
      <c r="AM73" s="181">
        <v>0</v>
      </c>
      <c r="AN73" s="182">
        <v>0</v>
      </c>
      <c r="AO73" s="181">
        <v>0</v>
      </c>
      <c r="AP73" s="182">
        <v>0</v>
      </c>
      <c r="AQ73" s="181">
        <v>0</v>
      </c>
      <c r="AR73" s="182">
        <v>0</v>
      </c>
      <c r="AS73" s="181">
        <v>0</v>
      </c>
      <c r="AT73" s="182">
        <v>0</v>
      </c>
      <c r="AU73" s="181">
        <v>0</v>
      </c>
      <c r="AV73" s="182">
        <v>0</v>
      </c>
      <c r="AW73" s="181">
        <v>0</v>
      </c>
      <c r="AX73" s="182">
        <v>0</v>
      </c>
      <c r="AY73" s="181">
        <v>0</v>
      </c>
      <c r="AZ73" s="182">
        <v>0</v>
      </c>
      <c r="BA73" s="181">
        <v>0</v>
      </c>
      <c r="BB73" s="182">
        <v>0</v>
      </c>
      <c r="BC73" s="181">
        <v>0</v>
      </c>
      <c r="BD73" s="182">
        <v>0</v>
      </c>
      <c r="BE73" s="181">
        <v>0</v>
      </c>
      <c r="BF73" s="182">
        <v>0</v>
      </c>
      <c r="BG73" s="181">
        <v>0</v>
      </c>
      <c r="BH73" s="182">
        <v>0</v>
      </c>
      <c r="BI73" s="181">
        <v>0</v>
      </c>
      <c r="BJ73" s="182">
        <v>0</v>
      </c>
      <c r="BK73" s="181">
        <v>0</v>
      </c>
      <c r="BL73" s="182">
        <v>0</v>
      </c>
      <c r="BM73" s="194">
        <f t="shared" si="7"/>
        <v>0</v>
      </c>
      <c r="BN73" s="195">
        <f t="shared" si="7"/>
        <v>0</v>
      </c>
    </row>
    <row r="74" spans="1:66" x14ac:dyDescent="0.2">
      <c r="A74" s="155">
        <f>ROW()</f>
        <v>74</v>
      </c>
      <c r="B74" s="207" t="s">
        <v>527</v>
      </c>
      <c r="C74" s="181">
        <v>0</v>
      </c>
      <c r="D74" s="182">
        <v>0</v>
      </c>
      <c r="E74" s="181">
        <v>0</v>
      </c>
      <c r="F74" s="182">
        <v>0</v>
      </c>
      <c r="G74" s="181">
        <v>0</v>
      </c>
      <c r="H74" s="182">
        <v>0</v>
      </c>
      <c r="I74" s="181">
        <v>0</v>
      </c>
      <c r="J74" s="182">
        <v>0</v>
      </c>
      <c r="K74" s="181">
        <v>0</v>
      </c>
      <c r="L74" s="182">
        <v>0</v>
      </c>
      <c r="M74" s="181">
        <v>0</v>
      </c>
      <c r="N74" s="182">
        <v>0</v>
      </c>
      <c r="O74" s="181">
        <v>0</v>
      </c>
      <c r="P74" s="182">
        <v>0</v>
      </c>
      <c r="Q74" s="181">
        <v>0</v>
      </c>
      <c r="R74" s="182">
        <v>0</v>
      </c>
      <c r="S74" s="181">
        <v>0</v>
      </c>
      <c r="T74" s="182">
        <v>0</v>
      </c>
      <c r="U74" s="181">
        <v>0</v>
      </c>
      <c r="V74" s="182">
        <v>0</v>
      </c>
      <c r="W74" s="181">
        <v>0</v>
      </c>
      <c r="X74" s="182">
        <v>0</v>
      </c>
      <c r="Y74" s="181">
        <v>0</v>
      </c>
      <c r="Z74" s="182">
        <v>0</v>
      </c>
      <c r="AA74" s="181">
        <v>0</v>
      </c>
      <c r="AB74" s="182">
        <v>0</v>
      </c>
      <c r="AC74" s="181">
        <v>0</v>
      </c>
      <c r="AD74" s="182">
        <v>0</v>
      </c>
      <c r="AE74" s="181">
        <v>0</v>
      </c>
      <c r="AF74" s="182">
        <v>0</v>
      </c>
      <c r="AG74" s="181">
        <v>0</v>
      </c>
      <c r="AH74" s="182">
        <v>0</v>
      </c>
      <c r="AI74" s="181">
        <v>0</v>
      </c>
      <c r="AJ74" s="182">
        <v>0</v>
      </c>
      <c r="AK74" s="181">
        <v>0</v>
      </c>
      <c r="AL74" s="182">
        <v>0</v>
      </c>
      <c r="AM74" s="181">
        <v>0</v>
      </c>
      <c r="AN74" s="182">
        <v>0</v>
      </c>
      <c r="AO74" s="181">
        <v>0</v>
      </c>
      <c r="AP74" s="182">
        <v>0</v>
      </c>
      <c r="AQ74" s="181">
        <v>0</v>
      </c>
      <c r="AR74" s="182">
        <v>0</v>
      </c>
      <c r="AS74" s="181">
        <v>0</v>
      </c>
      <c r="AT74" s="182">
        <v>0</v>
      </c>
      <c r="AU74" s="181">
        <v>0</v>
      </c>
      <c r="AV74" s="182">
        <v>0</v>
      </c>
      <c r="AW74" s="181">
        <v>0</v>
      </c>
      <c r="AX74" s="182">
        <v>0</v>
      </c>
      <c r="AY74" s="181">
        <v>0</v>
      </c>
      <c r="AZ74" s="182">
        <v>0</v>
      </c>
      <c r="BA74" s="181">
        <v>0</v>
      </c>
      <c r="BB74" s="182">
        <v>0</v>
      </c>
      <c r="BC74" s="181">
        <v>0</v>
      </c>
      <c r="BD74" s="182">
        <v>0</v>
      </c>
      <c r="BE74" s="181">
        <v>0</v>
      </c>
      <c r="BF74" s="182">
        <v>0</v>
      </c>
      <c r="BG74" s="181">
        <v>0</v>
      </c>
      <c r="BH74" s="182">
        <v>0</v>
      </c>
      <c r="BI74" s="181">
        <v>0</v>
      </c>
      <c r="BJ74" s="182">
        <v>0</v>
      </c>
      <c r="BK74" s="181">
        <v>0</v>
      </c>
      <c r="BL74" s="182">
        <v>0</v>
      </c>
      <c r="BM74" s="194">
        <f t="shared" si="7"/>
        <v>0</v>
      </c>
      <c r="BN74" s="195">
        <f t="shared" si="7"/>
        <v>0</v>
      </c>
    </row>
    <row r="75" spans="1:66" x14ac:dyDescent="0.2">
      <c r="A75" s="155">
        <f>ROW()</f>
        <v>75</v>
      </c>
      <c r="B75" s="207" t="s">
        <v>528</v>
      </c>
      <c r="C75" s="181">
        <v>0</v>
      </c>
      <c r="D75" s="182">
        <v>0</v>
      </c>
      <c r="E75" s="181">
        <v>0</v>
      </c>
      <c r="F75" s="182">
        <v>0</v>
      </c>
      <c r="G75" s="181">
        <v>0</v>
      </c>
      <c r="H75" s="182">
        <v>0</v>
      </c>
      <c r="I75" s="181">
        <v>0</v>
      </c>
      <c r="J75" s="182">
        <v>0</v>
      </c>
      <c r="K75" s="181">
        <v>0</v>
      </c>
      <c r="L75" s="182">
        <v>0</v>
      </c>
      <c r="M75" s="181">
        <v>0</v>
      </c>
      <c r="N75" s="182">
        <v>0</v>
      </c>
      <c r="O75" s="181">
        <v>0</v>
      </c>
      <c r="P75" s="182">
        <v>0</v>
      </c>
      <c r="Q75" s="181">
        <v>0</v>
      </c>
      <c r="R75" s="182">
        <v>0</v>
      </c>
      <c r="S75" s="181">
        <v>0</v>
      </c>
      <c r="T75" s="182">
        <v>0</v>
      </c>
      <c r="U75" s="181">
        <v>0</v>
      </c>
      <c r="V75" s="182">
        <v>0</v>
      </c>
      <c r="W75" s="181">
        <v>0</v>
      </c>
      <c r="X75" s="182">
        <v>0</v>
      </c>
      <c r="Y75" s="181">
        <v>0</v>
      </c>
      <c r="Z75" s="182">
        <v>0</v>
      </c>
      <c r="AA75" s="181">
        <v>0</v>
      </c>
      <c r="AB75" s="182">
        <v>0</v>
      </c>
      <c r="AC75" s="181">
        <v>0</v>
      </c>
      <c r="AD75" s="182">
        <v>0</v>
      </c>
      <c r="AE75" s="181">
        <v>0</v>
      </c>
      <c r="AF75" s="182">
        <v>0</v>
      </c>
      <c r="AG75" s="181">
        <v>0</v>
      </c>
      <c r="AH75" s="182">
        <v>0</v>
      </c>
      <c r="AI75" s="181">
        <v>0</v>
      </c>
      <c r="AJ75" s="182">
        <v>0</v>
      </c>
      <c r="AK75" s="181">
        <v>0</v>
      </c>
      <c r="AL75" s="182">
        <v>0</v>
      </c>
      <c r="AM75" s="181">
        <v>0</v>
      </c>
      <c r="AN75" s="182">
        <v>0</v>
      </c>
      <c r="AO75" s="181">
        <v>0</v>
      </c>
      <c r="AP75" s="182">
        <v>0</v>
      </c>
      <c r="AQ75" s="181">
        <v>0</v>
      </c>
      <c r="AR75" s="182">
        <v>0</v>
      </c>
      <c r="AS75" s="181">
        <v>0</v>
      </c>
      <c r="AT75" s="182">
        <v>0</v>
      </c>
      <c r="AU75" s="181">
        <v>0</v>
      </c>
      <c r="AV75" s="182">
        <v>0</v>
      </c>
      <c r="AW75" s="181">
        <v>0</v>
      </c>
      <c r="AX75" s="182">
        <v>0</v>
      </c>
      <c r="AY75" s="181">
        <v>0</v>
      </c>
      <c r="AZ75" s="182">
        <v>0</v>
      </c>
      <c r="BA75" s="181">
        <v>0</v>
      </c>
      <c r="BB75" s="182">
        <v>0</v>
      </c>
      <c r="BC75" s="181">
        <v>0</v>
      </c>
      <c r="BD75" s="182">
        <v>0</v>
      </c>
      <c r="BE75" s="181">
        <v>0</v>
      </c>
      <c r="BF75" s="182">
        <v>0</v>
      </c>
      <c r="BG75" s="181">
        <v>0</v>
      </c>
      <c r="BH75" s="182">
        <v>0</v>
      </c>
      <c r="BI75" s="181">
        <v>0</v>
      </c>
      <c r="BJ75" s="182">
        <v>0</v>
      </c>
      <c r="BK75" s="181">
        <v>0</v>
      </c>
      <c r="BL75" s="182">
        <v>0</v>
      </c>
      <c r="BM75" s="194">
        <f t="shared" si="7"/>
        <v>0</v>
      </c>
      <c r="BN75" s="195">
        <f t="shared" si="7"/>
        <v>0</v>
      </c>
    </row>
    <row r="76" spans="1:66" x14ac:dyDescent="0.2">
      <c r="A76" s="155">
        <f>ROW()</f>
        <v>76</v>
      </c>
      <c r="B76" s="207" t="s">
        <v>529</v>
      </c>
      <c r="C76" s="181">
        <v>0</v>
      </c>
      <c r="D76" s="182">
        <v>0</v>
      </c>
      <c r="E76" s="181">
        <v>0</v>
      </c>
      <c r="F76" s="182">
        <v>0</v>
      </c>
      <c r="G76" s="181">
        <v>0</v>
      </c>
      <c r="H76" s="182">
        <v>0</v>
      </c>
      <c r="I76" s="181">
        <v>0</v>
      </c>
      <c r="J76" s="182">
        <v>0</v>
      </c>
      <c r="K76" s="181">
        <v>0</v>
      </c>
      <c r="L76" s="182">
        <v>0</v>
      </c>
      <c r="M76" s="181">
        <v>0</v>
      </c>
      <c r="N76" s="182">
        <v>0</v>
      </c>
      <c r="O76" s="181">
        <v>0</v>
      </c>
      <c r="P76" s="182">
        <v>0</v>
      </c>
      <c r="Q76" s="181">
        <v>0</v>
      </c>
      <c r="R76" s="182">
        <v>0</v>
      </c>
      <c r="S76" s="181">
        <v>0</v>
      </c>
      <c r="T76" s="182">
        <v>0</v>
      </c>
      <c r="U76" s="181">
        <v>0</v>
      </c>
      <c r="V76" s="182">
        <v>0</v>
      </c>
      <c r="W76" s="181">
        <v>0</v>
      </c>
      <c r="X76" s="182">
        <v>0</v>
      </c>
      <c r="Y76" s="181">
        <v>0</v>
      </c>
      <c r="Z76" s="182">
        <v>0</v>
      </c>
      <c r="AA76" s="181">
        <v>0</v>
      </c>
      <c r="AB76" s="182">
        <v>0</v>
      </c>
      <c r="AC76" s="181">
        <v>0</v>
      </c>
      <c r="AD76" s="182">
        <v>0</v>
      </c>
      <c r="AE76" s="181">
        <v>0</v>
      </c>
      <c r="AF76" s="182">
        <v>0</v>
      </c>
      <c r="AG76" s="181">
        <v>0</v>
      </c>
      <c r="AH76" s="182">
        <v>0</v>
      </c>
      <c r="AI76" s="181">
        <v>0</v>
      </c>
      <c r="AJ76" s="182">
        <v>0</v>
      </c>
      <c r="AK76" s="181">
        <v>0</v>
      </c>
      <c r="AL76" s="182">
        <v>0</v>
      </c>
      <c r="AM76" s="181">
        <v>0</v>
      </c>
      <c r="AN76" s="182">
        <v>0</v>
      </c>
      <c r="AO76" s="181">
        <v>0</v>
      </c>
      <c r="AP76" s="182">
        <v>0</v>
      </c>
      <c r="AQ76" s="181">
        <v>0</v>
      </c>
      <c r="AR76" s="182">
        <v>0</v>
      </c>
      <c r="AS76" s="181">
        <v>0</v>
      </c>
      <c r="AT76" s="182">
        <v>0</v>
      </c>
      <c r="AU76" s="181">
        <v>0</v>
      </c>
      <c r="AV76" s="182">
        <v>0</v>
      </c>
      <c r="AW76" s="181">
        <v>0</v>
      </c>
      <c r="AX76" s="182">
        <v>0</v>
      </c>
      <c r="AY76" s="181">
        <v>0</v>
      </c>
      <c r="AZ76" s="182">
        <v>0</v>
      </c>
      <c r="BA76" s="181">
        <v>0</v>
      </c>
      <c r="BB76" s="182">
        <v>0</v>
      </c>
      <c r="BC76" s="181">
        <v>0</v>
      </c>
      <c r="BD76" s="182">
        <v>0</v>
      </c>
      <c r="BE76" s="181">
        <v>0</v>
      </c>
      <c r="BF76" s="182">
        <v>0</v>
      </c>
      <c r="BG76" s="181">
        <v>0</v>
      </c>
      <c r="BH76" s="182">
        <v>0</v>
      </c>
      <c r="BI76" s="181">
        <v>0</v>
      </c>
      <c r="BJ76" s="182">
        <v>0</v>
      </c>
      <c r="BK76" s="181">
        <v>0</v>
      </c>
      <c r="BL76" s="182">
        <v>0</v>
      </c>
      <c r="BM76" s="194">
        <f t="shared" si="7"/>
        <v>0</v>
      </c>
      <c r="BN76" s="195">
        <f t="shared" si="7"/>
        <v>0</v>
      </c>
    </row>
    <row r="77" spans="1:66" x14ac:dyDescent="0.2">
      <c r="A77" s="155">
        <f>ROW()</f>
        <v>77</v>
      </c>
      <c r="B77" s="207" t="s">
        <v>530</v>
      </c>
      <c r="C77" s="181">
        <v>0</v>
      </c>
      <c r="D77" s="182">
        <v>0</v>
      </c>
      <c r="E77" s="181">
        <v>0</v>
      </c>
      <c r="F77" s="182">
        <v>0</v>
      </c>
      <c r="G77" s="181">
        <v>0</v>
      </c>
      <c r="H77" s="182">
        <v>0</v>
      </c>
      <c r="I77" s="181">
        <v>0</v>
      </c>
      <c r="J77" s="182">
        <v>0</v>
      </c>
      <c r="K77" s="181">
        <v>0</v>
      </c>
      <c r="L77" s="182">
        <v>0</v>
      </c>
      <c r="M77" s="181">
        <v>0</v>
      </c>
      <c r="N77" s="182">
        <v>0</v>
      </c>
      <c r="O77" s="181">
        <v>0</v>
      </c>
      <c r="P77" s="182">
        <v>0</v>
      </c>
      <c r="Q77" s="181">
        <v>0</v>
      </c>
      <c r="R77" s="182">
        <v>0</v>
      </c>
      <c r="S77" s="181">
        <v>0</v>
      </c>
      <c r="T77" s="182">
        <v>0</v>
      </c>
      <c r="U77" s="181">
        <v>0</v>
      </c>
      <c r="V77" s="182">
        <v>0</v>
      </c>
      <c r="W77" s="181">
        <v>0</v>
      </c>
      <c r="X77" s="182">
        <v>0</v>
      </c>
      <c r="Y77" s="181">
        <v>0</v>
      </c>
      <c r="Z77" s="182">
        <v>0</v>
      </c>
      <c r="AA77" s="181">
        <v>0</v>
      </c>
      <c r="AB77" s="182">
        <v>0</v>
      </c>
      <c r="AC77" s="181">
        <v>0</v>
      </c>
      <c r="AD77" s="182">
        <v>0</v>
      </c>
      <c r="AE77" s="181">
        <v>0</v>
      </c>
      <c r="AF77" s="182">
        <v>0</v>
      </c>
      <c r="AG77" s="181">
        <v>0</v>
      </c>
      <c r="AH77" s="182">
        <v>0</v>
      </c>
      <c r="AI77" s="181">
        <v>0</v>
      </c>
      <c r="AJ77" s="182">
        <v>0</v>
      </c>
      <c r="AK77" s="181">
        <v>0</v>
      </c>
      <c r="AL77" s="182">
        <v>0</v>
      </c>
      <c r="AM77" s="181">
        <v>0</v>
      </c>
      <c r="AN77" s="182">
        <v>0</v>
      </c>
      <c r="AO77" s="181">
        <v>0</v>
      </c>
      <c r="AP77" s="182">
        <v>0</v>
      </c>
      <c r="AQ77" s="181">
        <v>0</v>
      </c>
      <c r="AR77" s="182">
        <v>0</v>
      </c>
      <c r="AS77" s="181">
        <v>0</v>
      </c>
      <c r="AT77" s="182">
        <v>0</v>
      </c>
      <c r="AU77" s="181">
        <v>0</v>
      </c>
      <c r="AV77" s="182">
        <v>0</v>
      </c>
      <c r="AW77" s="181">
        <v>0</v>
      </c>
      <c r="AX77" s="182">
        <v>0</v>
      </c>
      <c r="AY77" s="181">
        <v>0</v>
      </c>
      <c r="AZ77" s="182">
        <v>0</v>
      </c>
      <c r="BA77" s="181">
        <v>0</v>
      </c>
      <c r="BB77" s="182">
        <v>0</v>
      </c>
      <c r="BC77" s="181">
        <v>0</v>
      </c>
      <c r="BD77" s="182">
        <v>0</v>
      </c>
      <c r="BE77" s="181">
        <v>0</v>
      </c>
      <c r="BF77" s="182">
        <v>0</v>
      </c>
      <c r="BG77" s="181">
        <v>0</v>
      </c>
      <c r="BH77" s="182">
        <v>0</v>
      </c>
      <c r="BI77" s="181">
        <v>0</v>
      </c>
      <c r="BJ77" s="182">
        <v>0</v>
      </c>
      <c r="BK77" s="181">
        <v>0</v>
      </c>
      <c r="BL77" s="182">
        <v>0</v>
      </c>
      <c r="BM77" s="194">
        <f t="shared" si="7"/>
        <v>0</v>
      </c>
      <c r="BN77" s="195">
        <f t="shared" si="7"/>
        <v>0</v>
      </c>
    </row>
    <row r="78" spans="1:66" x14ac:dyDescent="0.2">
      <c r="A78" s="155">
        <f>ROW()</f>
        <v>78</v>
      </c>
      <c r="B78" s="207" t="s">
        <v>531</v>
      </c>
      <c r="C78" s="181">
        <v>0</v>
      </c>
      <c r="D78" s="182">
        <v>0</v>
      </c>
      <c r="E78" s="181">
        <v>0</v>
      </c>
      <c r="F78" s="182">
        <v>0</v>
      </c>
      <c r="G78" s="181">
        <v>0</v>
      </c>
      <c r="H78" s="182">
        <v>0</v>
      </c>
      <c r="I78" s="181">
        <v>0</v>
      </c>
      <c r="J78" s="182">
        <v>0</v>
      </c>
      <c r="K78" s="181">
        <v>0</v>
      </c>
      <c r="L78" s="182">
        <v>0</v>
      </c>
      <c r="M78" s="181">
        <v>0</v>
      </c>
      <c r="N78" s="182">
        <v>0</v>
      </c>
      <c r="O78" s="181">
        <v>0</v>
      </c>
      <c r="P78" s="182">
        <v>0</v>
      </c>
      <c r="Q78" s="181">
        <v>0</v>
      </c>
      <c r="R78" s="182">
        <v>0</v>
      </c>
      <c r="S78" s="181">
        <v>0</v>
      </c>
      <c r="T78" s="182">
        <v>0</v>
      </c>
      <c r="U78" s="181">
        <v>0</v>
      </c>
      <c r="V78" s="182">
        <v>0</v>
      </c>
      <c r="W78" s="181">
        <v>0</v>
      </c>
      <c r="X78" s="182">
        <v>0</v>
      </c>
      <c r="Y78" s="181">
        <v>0</v>
      </c>
      <c r="Z78" s="182">
        <v>0</v>
      </c>
      <c r="AA78" s="181">
        <v>0</v>
      </c>
      <c r="AB78" s="182">
        <v>0</v>
      </c>
      <c r="AC78" s="181">
        <v>0</v>
      </c>
      <c r="AD78" s="182">
        <v>0</v>
      </c>
      <c r="AE78" s="181">
        <v>0</v>
      </c>
      <c r="AF78" s="182">
        <v>0</v>
      </c>
      <c r="AG78" s="181">
        <v>0</v>
      </c>
      <c r="AH78" s="182">
        <v>0</v>
      </c>
      <c r="AI78" s="181">
        <v>0</v>
      </c>
      <c r="AJ78" s="182">
        <v>0</v>
      </c>
      <c r="AK78" s="181">
        <v>0</v>
      </c>
      <c r="AL78" s="182">
        <v>0</v>
      </c>
      <c r="AM78" s="181">
        <v>0</v>
      </c>
      <c r="AN78" s="182">
        <v>0</v>
      </c>
      <c r="AO78" s="181">
        <v>0</v>
      </c>
      <c r="AP78" s="182">
        <v>0</v>
      </c>
      <c r="AQ78" s="181">
        <v>0</v>
      </c>
      <c r="AR78" s="182">
        <v>0</v>
      </c>
      <c r="AS78" s="181">
        <v>0</v>
      </c>
      <c r="AT78" s="182">
        <v>0</v>
      </c>
      <c r="AU78" s="181">
        <v>0</v>
      </c>
      <c r="AV78" s="182">
        <v>0</v>
      </c>
      <c r="AW78" s="181">
        <v>0</v>
      </c>
      <c r="AX78" s="182">
        <v>0</v>
      </c>
      <c r="AY78" s="181">
        <v>0</v>
      </c>
      <c r="AZ78" s="182">
        <v>0</v>
      </c>
      <c r="BA78" s="181">
        <v>0</v>
      </c>
      <c r="BB78" s="182">
        <v>0</v>
      </c>
      <c r="BC78" s="181">
        <v>0</v>
      </c>
      <c r="BD78" s="182">
        <v>0</v>
      </c>
      <c r="BE78" s="181">
        <v>0</v>
      </c>
      <c r="BF78" s="182">
        <v>0</v>
      </c>
      <c r="BG78" s="181">
        <v>0</v>
      </c>
      <c r="BH78" s="182">
        <v>0</v>
      </c>
      <c r="BI78" s="181">
        <v>0</v>
      </c>
      <c r="BJ78" s="182">
        <v>0</v>
      </c>
      <c r="BK78" s="181">
        <v>0</v>
      </c>
      <c r="BL78" s="182">
        <v>0</v>
      </c>
      <c r="BM78" s="194">
        <f t="shared" si="7"/>
        <v>0</v>
      </c>
      <c r="BN78" s="195">
        <f t="shared" si="7"/>
        <v>0</v>
      </c>
    </row>
    <row r="79" spans="1:66" x14ac:dyDescent="0.2">
      <c r="A79" s="155">
        <f>ROW()</f>
        <v>79</v>
      </c>
      <c r="B79" s="207" t="s">
        <v>532</v>
      </c>
      <c r="C79" s="181">
        <v>0</v>
      </c>
      <c r="D79" s="182">
        <v>0</v>
      </c>
      <c r="E79" s="181">
        <v>0</v>
      </c>
      <c r="F79" s="182">
        <v>0</v>
      </c>
      <c r="G79" s="181">
        <v>0</v>
      </c>
      <c r="H79" s="182">
        <v>0</v>
      </c>
      <c r="I79" s="181">
        <v>0</v>
      </c>
      <c r="J79" s="182">
        <v>0</v>
      </c>
      <c r="K79" s="181">
        <v>0</v>
      </c>
      <c r="L79" s="182">
        <v>0</v>
      </c>
      <c r="M79" s="181">
        <v>0</v>
      </c>
      <c r="N79" s="182">
        <v>0</v>
      </c>
      <c r="O79" s="181">
        <v>0</v>
      </c>
      <c r="P79" s="182">
        <v>0</v>
      </c>
      <c r="Q79" s="181">
        <v>0</v>
      </c>
      <c r="R79" s="182">
        <v>0</v>
      </c>
      <c r="S79" s="181">
        <v>0</v>
      </c>
      <c r="T79" s="182">
        <v>0</v>
      </c>
      <c r="U79" s="181">
        <v>0</v>
      </c>
      <c r="V79" s="182">
        <v>0</v>
      </c>
      <c r="W79" s="181">
        <v>0</v>
      </c>
      <c r="X79" s="182">
        <v>0</v>
      </c>
      <c r="Y79" s="181">
        <v>0</v>
      </c>
      <c r="Z79" s="182">
        <v>0</v>
      </c>
      <c r="AA79" s="181">
        <v>0</v>
      </c>
      <c r="AB79" s="182">
        <v>0</v>
      </c>
      <c r="AC79" s="181">
        <v>0</v>
      </c>
      <c r="AD79" s="182">
        <v>0</v>
      </c>
      <c r="AE79" s="181">
        <v>0</v>
      </c>
      <c r="AF79" s="182">
        <v>0</v>
      </c>
      <c r="AG79" s="181">
        <v>0</v>
      </c>
      <c r="AH79" s="182">
        <v>0</v>
      </c>
      <c r="AI79" s="181">
        <v>0</v>
      </c>
      <c r="AJ79" s="182">
        <v>0</v>
      </c>
      <c r="AK79" s="181">
        <v>0</v>
      </c>
      <c r="AL79" s="182">
        <v>0</v>
      </c>
      <c r="AM79" s="181">
        <v>0</v>
      </c>
      <c r="AN79" s="182">
        <v>0</v>
      </c>
      <c r="AO79" s="181">
        <v>0</v>
      </c>
      <c r="AP79" s="182">
        <v>0</v>
      </c>
      <c r="AQ79" s="181">
        <v>0</v>
      </c>
      <c r="AR79" s="182">
        <v>0</v>
      </c>
      <c r="AS79" s="181">
        <v>0</v>
      </c>
      <c r="AT79" s="182">
        <v>0</v>
      </c>
      <c r="AU79" s="181">
        <v>0</v>
      </c>
      <c r="AV79" s="182">
        <v>0</v>
      </c>
      <c r="AW79" s="181">
        <v>0</v>
      </c>
      <c r="AX79" s="182">
        <v>0</v>
      </c>
      <c r="AY79" s="181">
        <v>0</v>
      </c>
      <c r="AZ79" s="182">
        <v>0</v>
      </c>
      <c r="BA79" s="181">
        <v>0</v>
      </c>
      <c r="BB79" s="182">
        <v>0</v>
      </c>
      <c r="BC79" s="181">
        <v>0</v>
      </c>
      <c r="BD79" s="182">
        <v>0</v>
      </c>
      <c r="BE79" s="181">
        <v>0</v>
      </c>
      <c r="BF79" s="182">
        <v>0</v>
      </c>
      <c r="BG79" s="181">
        <v>0</v>
      </c>
      <c r="BH79" s="182">
        <v>0</v>
      </c>
      <c r="BI79" s="181">
        <v>0</v>
      </c>
      <c r="BJ79" s="182">
        <v>0</v>
      </c>
      <c r="BK79" s="181">
        <v>0</v>
      </c>
      <c r="BL79" s="182">
        <v>0</v>
      </c>
      <c r="BM79" s="194">
        <f t="shared" si="7"/>
        <v>0</v>
      </c>
      <c r="BN79" s="195">
        <f t="shared" si="7"/>
        <v>0</v>
      </c>
    </row>
    <row r="80" spans="1:66" x14ac:dyDescent="0.2">
      <c r="A80" s="155">
        <f>ROW()</f>
        <v>80</v>
      </c>
      <c r="B80" s="207" t="s">
        <v>533</v>
      </c>
      <c r="C80" s="181">
        <v>0</v>
      </c>
      <c r="D80" s="182">
        <v>0</v>
      </c>
      <c r="E80" s="181">
        <v>0</v>
      </c>
      <c r="F80" s="182">
        <v>0</v>
      </c>
      <c r="G80" s="181">
        <v>0</v>
      </c>
      <c r="H80" s="182">
        <v>0</v>
      </c>
      <c r="I80" s="181">
        <v>0</v>
      </c>
      <c r="J80" s="182">
        <v>0</v>
      </c>
      <c r="K80" s="181">
        <v>0</v>
      </c>
      <c r="L80" s="182">
        <v>0</v>
      </c>
      <c r="M80" s="181">
        <v>0</v>
      </c>
      <c r="N80" s="182">
        <v>0</v>
      </c>
      <c r="O80" s="181">
        <v>0</v>
      </c>
      <c r="P80" s="182">
        <v>0</v>
      </c>
      <c r="Q80" s="181">
        <v>0</v>
      </c>
      <c r="R80" s="182">
        <v>0</v>
      </c>
      <c r="S80" s="181">
        <v>0</v>
      </c>
      <c r="T80" s="182">
        <v>0</v>
      </c>
      <c r="U80" s="181">
        <v>0</v>
      </c>
      <c r="V80" s="182">
        <v>0</v>
      </c>
      <c r="W80" s="181">
        <v>0</v>
      </c>
      <c r="X80" s="182">
        <v>0</v>
      </c>
      <c r="Y80" s="181">
        <v>0</v>
      </c>
      <c r="Z80" s="182">
        <v>0</v>
      </c>
      <c r="AA80" s="181">
        <v>0</v>
      </c>
      <c r="AB80" s="182">
        <v>0</v>
      </c>
      <c r="AC80" s="181">
        <v>0</v>
      </c>
      <c r="AD80" s="182">
        <v>0</v>
      </c>
      <c r="AE80" s="181">
        <v>0</v>
      </c>
      <c r="AF80" s="182">
        <v>0</v>
      </c>
      <c r="AG80" s="181">
        <v>0</v>
      </c>
      <c r="AH80" s="182">
        <v>0</v>
      </c>
      <c r="AI80" s="181">
        <v>0</v>
      </c>
      <c r="AJ80" s="182">
        <v>0</v>
      </c>
      <c r="AK80" s="181">
        <v>0</v>
      </c>
      <c r="AL80" s="182">
        <v>0</v>
      </c>
      <c r="AM80" s="181">
        <v>0</v>
      </c>
      <c r="AN80" s="182">
        <v>0</v>
      </c>
      <c r="AO80" s="181">
        <v>0</v>
      </c>
      <c r="AP80" s="182">
        <v>0</v>
      </c>
      <c r="AQ80" s="181">
        <v>0</v>
      </c>
      <c r="AR80" s="182">
        <v>0</v>
      </c>
      <c r="AS80" s="181">
        <v>0</v>
      </c>
      <c r="AT80" s="182">
        <v>0</v>
      </c>
      <c r="AU80" s="181">
        <v>0</v>
      </c>
      <c r="AV80" s="182">
        <v>0</v>
      </c>
      <c r="AW80" s="181">
        <v>0</v>
      </c>
      <c r="AX80" s="182">
        <v>0</v>
      </c>
      <c r="AY80" s="181">
        <v>0</v>
      </c>
      <c r="AZ80" s="182">
        <v>0</v>
      </c>
      <c r="BA80" s="181">
        <v>0</v>
      </c>
      <c r="BB80" s="182">
        <v>0</v>
      </c>
      <c r="BC80" s="181">
        <v>0</v>
      </c>
      <c r="BD80" s="182">
        <v>0</v>
      </c>
      <c r="BE80" s="181">
        <v>0</v>
      </c>
      <c r="BF80" s="182">
        <v>0</v>
      </c>
      <c r="BG80" s="181">
        <v>0</v>
      </c>
      <c r="BH80" s="182">
        <v>0</v>
      </c>
      <c r="BI80" s="181">
        <v>0</v>
      </c>
      <c r="BJ80" s="182">
        <v>0</v>
      </c>
      <c r="BK80" s="181">
        <v>0</v>
      </c>
      <c r="BL80" s="182">
        <v>0</v>
      </c>
      <c r="BM80" s="194">
        <f t="shared" si="7"/>
        <v>0</v>
      </c>
      <c r="BN80" s="195">
        <f t="shared" si="7"/>
        <v>0</v>
      </c>
    </row>
    <row r="81" spans="1:66" x14ac:dyDescent="0.2">
      <c r="A81" s="155">
        <f>ROW()</f>
        <v>81</v>
      </c>
      <c r="B81" s="207" t="s">
        <v>534</v>
      </c>
      <c r="C81" s="181">
        <v>0</v>
      </c>
      <c r="D81" s="182">
        <v>0</v>
      </c>
      <c r="E81" s="181">
        <v>0</v>
      </c>
      <c r="F81" s="182">
        <v>0</v>
      </c>
      <c r="G81" s="181">
        <v>0</v>
      </c>
      <c r="H81" s="182">
        <v>0</v>
      </c>
      <c r="I81" s="181">
        <v>0</v>
      </c>
      <c r="J81" s="182">
        <v>0</v>
      </c>
      <c r="K81" s="181">
        <v>0</v>
      </c>
      <c r="L81" s="182">
        <v>0</v>
      </c>
      <c r="M81" s="181">
        <v>0</v>
      </c>
      <c r="N81" s="182">
        <v>0</v>
      </c>
      <c r="O81" s="181">
        <v>0</v>
      </c>
      <c r="P81" s="182">
        <v>0</v>
      </c>
      <c r="Q81" s="181">
        <v>0</v>
      </c>
      <c r="R81" s="182">
        <v>0</v>
      </c>
      <c r="S81" s="181">
        <v>0</v>
      </c>
      <c r="T81" s="182">
        <v>0</v>
      </c>
      <c r="U81" s="181">
        <v>0</v>
      </c>
      <c r="V81" s="182">
        <v>0</v>
      </c>
      <c r="W81" s="181">
        <v>0</v>
      </c>
      <c r="X81" s="182">
        <v>0</v>
      </c>
      <c r="Y81" s="181">
        <v>0</v>
      </c>
      <c r="Z81" s="182">
        <v>0</v>
      </c>
      <c r="AA81" s="181">
        <v>0</v>
      </c>
      <c r="AB81" s="182">
        <v>0</v>
      </c>
      <c r="AC81" s="181">
        <v>0</v>
      </c>
      <c r="AD81" s="182">
        <v>0</v>
      </c>
      <c r="AE81" s="181">
        <v>0</v>
      </c>
      <c r="AF81" s="182">
        <v>0</v>
      </c>
      <c r="AG81" s="181">
        <v>0</v>
      </c>
      <c r="AH81" s="182">
        <v>0</v>
      </c>
      <c r="AI81" s="181">
        <v>0</v>
      </c>
      <c r="AJ81" s="182">
        <v>0</v>
      </c>
      <c r="AK81" s="181">
        <v>0</v>
      </c>
      <c r="AL81" s="182">
        <v>0</v>
      </c>
      <c r="AM81" s="181">
        <v>0</v>
      </c>
      <c r="AN81" s="182">
        <v>0</v>
      </c>
      <c r="AO81" s="181">
        <v>0</v>
      </c>
      <c r="AP81" s="182">
        <v>0</v>
      </c>
      <c r="AQ81" s="181">
        <v>0</v>
      </c>
      <c r="AR81" s="182">
        <v>0</v>
      </c>
      <c r="AS81" s="181">
        <v>0</v>
      </c>
      <c r="AT81" s="182">
        <v>0</v>
      </c>
      <c r="AU81" s="181">
        <v>0</v>
      </c>
      <c r="AV81" s="182">
        <v>0</v>
      </c>
      <c r="AW81" s="181">
        <v>0</v>
      </c>
      <c r="AX81" s="182">
        <v>0</v>
      </c>
      <c r="AY81" s="181">
        <v>0</v>
      </c>
      <c r="AZ81" s="182">
        <v>0</v>
      </c>
      <c r="BA81" s="181">
        <v>0</v>
      </c>
      <c r="BB81" s="182">
        <v>0</v>
      </c>
      <c r="BC81" s="181">
        <v>0</v>
      </c>
      <c r="BD81" s="182">
        <v>0</v>
      </c>
      <c r="BE81" s="181">
        <v>0</v>
      </c>
      <c r="BF81" s="182">
        <v>0</v>
      </c>
      <c r="BG81" s="181">
        <v>0</v>
      </c>
      <c r="BH81" s="182">
        <v>0</v>
      </c>
      <c r="BI81" s="181">
        <v>0</v>
      </c>
      <c r="BJ81" s="182">
        <v>0</v>
      </c>
      <c r="BK81" s="181">
        <v>0</v>
      </c>
      <c r="BL81" s="182">
        <v>0</v>
      </c>
      <c r="BM81" s="194">
        <f t="shared" si="7"/>
        <v>0</v>
      </c>
      <c r="BN81" s="195">
        <f t="shared" si="7"/>
        <v>0</v>
      </c>
    </row>
    <row r="82" spans="1:66" x14ac:dyDescent="0.2">
      <c r="A82" s="155">
        <f>ROW()</f>
        <v>82</v>
      </c>
      <c r="B82" s="207" t="s">
        <v>535</v>
      </c>
      <c r="C82" s="181">
        <v>0</v>
      </c>
      <c r="D82" s="182">
        <v>0</v>
      </c>
      <c r="E82" s="181">
        <v>0</v>
      </c>
      <c r="F82" s="182">
        <v>0</v>
      </c>
      <c r="G82" s="181">
        <v>0</v>
      </c>
      <c r="H82" s="182">
        <v>0</v>
      </c>
      <c r="I82" s="181">
        <v>0</v>
      </c>
      <c r="J82" s="182">
        <v>0</v>
      </c>
      <c r="K82" s="181">
        <v>0</v>
      </c>
      <c r="L82" s="182">
        <v>0</v>
      </c>
      <c r="M82" s="181">
        <v>0</v>
      </c>
      <c r="N82" s="182">
        <v>0</v>
      </c>
      <c r="O82" s="181">
        <v>0</v>
      </c>
      <c r="P82" s="182">
        <v>0</v>
      </c>
      <c r="Q82" s="181">
        <v>0</v>
      </c>
      <c r="R82" s="182">
        <v>0</v>
      </c>
      <c r="S82" s="181">
        <v>0</v>
      </c>
      <c r="T82" s="182">
        <v>0</v>
      </c>
      <c r="U82" s="181">
        <v>0</v>
      </c>
      <c r="V82" s="182">
        <v>0</v>
      </c>
      <c r="W82" s="181">
        <v>0</v>
      </c>
      <c r="X82" s="182">
        <v>0</v>
      </c>
      <c r="Y82" s="181">
        <v>0</v>
      </c>
      <c r="Z82" s="182">
        <v>0</v>
      </c>
      <c r="AA82" s="181">
        <v>0</v>
      </c>
      <c r="AB82" s="182">
        <v>0</v>
      </c>
      <c r="AC82" s="181">
        <v>0</v>
      </c>
      <c r="AD82" s="182">
        <v>0</v>
      </c>
      <c r="AE82" s="181">
        <v>0</v>
      </c>
      <c r="AF82" s="182">
        <v>0</v>
      </c>
      <c r="AG82" s="181">
        <v>0</v>
      </c>
      <c r="AH82" s="182">
        <v>0</v>
      </c>
      <c r="AI82" s="181">
        <v>0</v>
      </c>
      <c r="AJ82" s="182">
        <v>0</v>
      </c>
      <c r="AK82" s="181">
        <v>0</v>
      </c>
      <c r="AL82" s="182">
        <v>0</v>
      </c>
      <c r="AM82" s="181">
        <v>0</v>
      </c>
      <c r="AN82" s="182">
        <v>0</v>
      </c>
      <c r="AO82" s="181">
        <v>0</v>
      </c>
      <c r="AP82" s="182">
        <v>0</v>
      </c>
      <c r="AQ82" s="181">
        <v>0</v>
      </c>
      <c r="AR82" s="182">
        <v>0</v>
      </c>
      <c r="AS82" s="181">
        <v>0</v>
      </c>
      <c r="AT82" s="182">
        <v>0</v>
      </c>
      <c r="AU82" s="181">
        <v>0</v>
      </c>
      <c r="AV82" s="182">
        <v>0</v>
      </c>
      <c r="AW82" s="181">
        <v>0</v>
      </c>
      <c r="AX82" s="182">
        <v>0</v>
      </c>
      <c r="AY82" s="181">
        <v>0</v>
      </c>
      <c r="AZ82" s="182">
        <v>0</v>
      </c>
      <c r="BA82" s="181">
        <v>0</v>
      </c>
      <c r="BB82" s="182">
        <v>0</v>
      </c>
      <c r="BC82" s="181">
        <v>0</v>
      </c>
      <c r="BD82" s="182">
        <v>0</v>
      </c>
      <c r="BE82" s="181">
        <v>0</v>
      </c>
      <c r="BF82" s="182">
        <v>0</v>
      </c>
      <c r="BG82" s="181">
        <v>0</v>
      </c>
      <c r="BH82" s="182">
        <v>0</v>
      </c>
      <c r="BI82" s="181">
        <v>0</v>
      </c>
      <c r="BJ82" s="182">
        <v>0</v>
      </c>
      <c r="BK82" s="181">
        <v>0</v>
      </c>
      <c r="BL82" s="182">
        <v>0</v>
      </c>
      <c r="BM82" s="194">
        <f t="shared" si="7"/>
        <v>0</v>
      </c>
      <c r="BN82" s="195">
        <f t="shared" si="7"/>
        <v>0</v>
      </c>
    </row>
    <row r="83" spans="1:66" x14ac:dyDescent="0.2">
      <c r="A83" s="155">
        <f>ROW()</f>
        <v>83</v>
      </c>
      <c r="B83" s="207" t="s">
        <v>536</v>
      </c>
      <c r="C83" s="181">
        <v>0</v>
      </c>
      <c r="D83" s="182">
        <v>0</v>
      </c>
      <c r="E83" s="181">
        <v>0</v>
      </c>
      <c r="F83" s="182">
        <v>0</v>
      </c>
      <c r="G83" s="181">
        <v>0</v>
      </c>
      <c r="H83" s="182">
        <v>0</v>
      </c>
      <c r="I83" s="181">
        <v>0</v>
      </c>
      <c r="J83" s="182">
        <v>0</v>
      </c>
      <c r="K83" s="181">
        <v>0</v>
      </c>
      <c r="L83" s="182">
        <v>0</v>
      </c>
      <c r="M83" s="181">
        <v>0</v>
      </c>
      <c r="N83" s="182">
        <v>0</v>
      </c>
      <c r="O83" s="181">
        <v>0</v>
      </c>
      <c r="P83" s="182">
        <v>0</v>
      </c>
      <c r="Q83" s="181">
        <v>0</v>
      </c>
      <c r="R83" s="182">
        <v>0</v>
      </c>
      <c r="S83" s="181">
        <v>0</v>
      </c>
      <c r="T83" s="182">
        <v>0</v>
      </c>
      <c r="U83" s="181">
        <v>0</v>
      </c>
      <c r="V83" s="182">
        <v>0</v>
      </c>
      <c r="W83" s="181">
        <v>0</v>
      </c>
      <c r="X83" s="182">
        <v>0</v>
      </c>
      <c r="Y83" s="181">
        <v>0</v>
      </c>
      <c r="Z83" s="182">
        <v>0</v>
      </c>
      <c r="AA83" s="181">
        <v>0</v>
      </c>
      <c r="AB83" s="182">
        <v>0</v>
      </c>
      <c r="AC83" s="181">
        <v>0</v>
      </c>
      <c r="AD83" s="182">
        <v>0</v>
      </c>
      <c r="AE83" s="181">
        <v>0</v>
      </c>
      <c r="AF83" s="182">
        <v>0</v>
      </c>
      <c r="AG83" s="181">
        <v>0</v>
      </c>
      <c r="AH83" s="182">
        <v>0</v>
      </c>
      <c r="AI83" s="181">
        <v>0</v>
      </c>
      <c r="AJ83" s="182">
        <v>0</v>
      </c>
      <c r="AK83" s="181">
        <v>0</v>
      </c>
      <c r="AL83" s="182">
        <v>0</v>
      </c>
      <c r="AM83" s="181">
        <v>0</v>
      </c>
      <c r="AN83" s="182">
        <v>0</v>
      </c>
      <c r="AO83" s="181">
        <v>0</v>
      </c>
      <c r="AP83" s="182">
        <v>0</v>
      </c>
      <c r="AQ83" s="181">
        <v>0</v>
      </c>
      <c r="AR83" s="182">
        <v>0</v>
      </c>
      <c r="AS83" s="181">
        <v>0</v>
      </c>
      <c r="AT83" s="182">
        <v>0</v>
      </c>
      <c r="AU83" s="181">
        <v>0</v>
      </c>
      <c r="AV83" s="182">
        <v>0</v>
      </c>
      <c r="AW83" s="181">
        <v>0</v>
      </c>
      <c r="AX83" s="182">
        <v>0</v>
      </c>
      <c r="AY83" s="181">
        <v>0</v>
      </c>
      <c r="AZ83" s="182">
        <v>0</v>
      </c>
      <c r="BA83" s="181">
        <v>0</v>
      </c>
      <c r="BB83" s="182">
        <v>0</v>
      </c>
      <c r="BC83" s="181">
        <v>0</v>
      </c>
      <c r="BD83" s="182">
        <v>0</v>
      </c>
      <c r="BE83" s="181">
        <v>0</v>
      </c>
      <c r="BF83" s="182">
        <v>0</v>
      </c>
      <c r="BG83" s="181">
        <v>0</v>
      </c>
      <c r="BH83" s="182">
        <v>0</v>
      </c>
      <c r="BI83" s="181">
        <v>0</v>
      </c>
      <c r="BJ83" s="182">
        <v>0</v>
      </c>
      <c r="BK83" s="181">
        <v>0</v>
      </c>
      <c r="BL83" s="182">
        <v>0</v>
      </c>
      <c r="BM83" s="194">
        <f t="shared" si="7"/>
        <v>0</v>
      </c>
      <c r="BN83" s="195">
        <f t="shared" si="7"/>
        <v>0</v>
      </c>
    </row>
    <row r="84" spans="1:66" x14ac:dyDescent="0.2">
      <c r="A84" s="155">
        <f>ROW()</f>
        <v>84</v>
      </c>
      <c r="B84" s="207" t="s">
        <v>537</v>
      </c>
      <c r="C84" s="181">
        <v>0</v>
      </c>
      <c r="D84" s="182">
        <v>0</v>
      </c>
      <c r="E84" s="181">
        <v>0</v>
      </c>
      <c r="F84" s="182">
        <v>0</v>
      </c>
      <c r="G84" s="181">
        <v>0</v>
      </c>
      <c r="H84" s="182">
        <v>0</v>
      </c>
      <c r="I84" s="181">
        <v>0</v>
      </c>
      <c r="J84" s="182">
        <v>0</v>
      </c>
      <c r="K84" s="181">
        <v>0</v>
      </c>
      <c r="L84" s="182">
        <v>0</v>
      </c>
      <c r="M84" s="181">
        <v>0</v>
      </c>
      <c r="N84" s="182">
        <v>0</v>
      </c>
      <c r="O84" s="181">
        <v>0</v>
      </c>
      <c r="P84" s="182">
        <v>0</v>
      </c>
      <c r="Q84" s="181">
        <v>0</v>
      </c>
      <c r="R84" s="182">
        <v>0</v>
      </c>
      <c r="S84" s="181">
        <v>0</v>
      </c>
      <c r="T84" s="182">
        <v>0</v>
      </c>
      <c r="U84" s="181">
        <v>0</v>
      </c>
      <c r="V84" s="182">
        <v>0</v>
      </c>
      <c r="W84" s="181">
        <v>0</v>
      </c>
      <c r="X84" s="182">
        <v>0</v>
      </c>
      <c r="Y84" s="181">
        <v>0</v>
      </c>
      <c r="Z84" s="182">
        <v>0</v>
      </c>
      <c r="AA84" s="181">
        <v>0</v>
      </c>
      <c r="AB84" s="182">
        <v>0</v>
      </c>
      <c r="AC84" s="181">
        <v>0</v>
      </c>
      <c r="AD84" s="182">
        <v>0</v>
      </c>
      <c r="AE84" s="181">
        <v>0</v>
      </c>
      <c r="AF84" s="182">
        <v>0</v>
      </c>
      <c r="AG84" s="181">
        <v>0</v>
      </c>
      <c r="AH84" s="182">
        <v>0</v>
      </c>
      <c r="AI84" s="181">
        <v>0</v>
      </c>
      <c r="AJ84" s="182">
        <v>0</v>
      </c>
      <c r="AK84" s="181">
        <v>0</v>
      </c>
      <c r="AL84" s="182">
        <v>0</v>
      </c>
      <c r="AM84" s="181">
        <v>0</v>
      </c>
      <c r="AN84" s="182">
        <v>0</v>
      </c>
      <c r="AO84" s="181">
        <v>0</v>
      </c>
      <c r="AP84" s="182">
        <v>0</v>
      </c>
      <c r="AQ84" s="181">
        <v>0</v>
      </c>
      <c r="AR84" s="182">
        <v>0</v>
      </c>
      <c r="AS84" s="181">
        <v>0</v>
      </c>
      <c r="AT84" s="182">
        <v>0</v>
      </c>
      <c r="AU84" s="181">
        <v>0</v>
      </c>
      <c r="AV84" s="182">
        <v>0</v>
      </c>
      <c r="AW84" s="181">
        <v>0</v>
      </c>
      <c r="AX84" s="182">
        <v>0</v>
      </c>
      <c r="AY84" s="181">
        <v>0</v>
      </c>
      <c r="AZ84" s="182">
        <v>0</v>
      </c>
      <c r="BA84" s="181">
        <v>0</v>
      </c>
      <c r="BB84" s="182">
        <v>0</v>
      </c>
      <c r="BC84" s="181">
        <v>0</v>
      </c>
      <c r="BD84" s="182">
        <v>0</v>
      </c>
      <c r="BE84" s="181">
        <v>0</v>
      </c>
      <c r="BF84" s="182">
        <v>0</v>
      </c>
      <c r="BG84" s="181">
        <v>0</v>
      </c>
      <c r="BH84" s="182">
        <v>0</v>
      </c>
      <c r="BI84" s="181">
        <v>0</v>
      </c>
      <c r="BJ84" s="182">
        <v>0</v>
      </c>
      <c r="BK84" s="181">
        <v>0</v>
      </c>
      <c r="BL84" s="182">
        <v>0</v>
      </c>
      <c r="BM84" s="194">
        <f t="shared" si="7"/>
        <v>0</v>
      </c>
      <c r="BN84" s="195">
        <f t="shared" si="7"/>
        <v>0</v>
      </c>
    </row>
    <row r="85" spans="1:66" x14ac:dyDescent="0.2">
      <c r="A85" s="155">
        <f>ROW()</f>
        <v>85</v>
      </c>
      <c r="B85" s="207" t="s">
        <v>538</v>
      </c>
      <c r="C85" s="181">
        <v>0</v>
      </c>
      <c r="D85" s="182">
        <v>0</v>
      </c>
      <c r="E85" s="181">
        <v>0</v>
      </c>
      <c r="F85" s="182">
        <v>0</v>
      </c>
      <c r="G85" s="181">
        <v>0</v>
      </c>
      <c r="H85" s="182">
        <v>0</v>
      </c>
      <c r="I85" s="181">
        <v>0</v>
      </c>
      <c r="J85" s="182">
        <v>0</v>
      </c>
      <c r="K85" s="181">
        <v>0</v>
      </c>
      <c r="L85" s="182">
        <v>0</v>
      </c>
      <c r="M85" s="181">
        <v>0</v>
      </c>
      <c r="N85" s="182">
        <v>0</v>
      </c>
      <c r="O85" s="181">
        <v>0</v>
      </c>
      <c r="P85" s="182">
        <v>0</v>
      </c>
      <c r="Q85" s="181">
        <v>0</v>
      </c>
      <c r="R85" s="182">
        <v>0</v>
      </c>
      <c r="S85" s="181">
        <v>0</v>
      </c>
      <c r="T85" s="182">
        <v>0</v>
      </c>
      <c r="U85" s="181">
        <v>0</v>
      </c>
      <c r="V85" s="182">
        <v>0</v>
      </c>
      <c r="W85" s="181">
        <v>0</v>
      </c>
      <c r="X85" s="182">
        <v>0</v>
      </c>
      <c r="Y85" s="181">
        <v>0</v>
      </c>
      <c r="Z85" s="182">
        <v>0</v>
      </c>
      <c r="AA85" s="181">
        <v>0</v>
      </c>
      <c r="AB85" s="182">
        <v>0</v>
      </c>
      <c r="AC85" s="181">
        <v>0</v>
      </c>
      <c r="AD85" s="182">
        <v>0</v>
      </c>
      <c r="AE85" s="181">
        <v>0</v>
      </c>
      <c r="AF85" s="182">
        <v>0</v>
      </c>
      <c r="AG85" s="181">
        <v>0</v>
      </c>
      <c r="AH85" s="182">
        <v>0</v>
      </c>
      <c r="AI85" s="181">
        <v>0</v>
      </c>
      <c r="AJ85" s="182">
        <v>0</v>
      </c>
      <c r="AK85" s="181">
        <v>0</v>
      </c>
      <c r="AL85" s="182">
        <v>0</v>
      </c>
      <c r="AM85" s="181">
        <v>0</v>
      </c>
      <c r="AN85" s="182">
        <v>0</v>
      </c>
      <c r="AO85" s="181">
        <v>0</v>
      </c>
      <c r="AP85" s="182">
        <v>0</v>
      </c>
      <c r="AQ85" s="181">
        <v>0</v>
      </c>
      <c r="AR85" s="182">
        <v>0</v>
      </c>
      <c r="AS85" s="181">
        <v>0</v>
      </c>
      <c r="AT85" s="182">
        <v>0</v>
      </c>
      <c r="AU85" s="181">
        <v>0</v>
      </c>
      <c r="AV85" s="182">
        <v>0</v>
      </c>
      <c r="AW85" s="181">
        <v>0</v>
      </c>
      <c r="AX85" s="182">
        <v>0</v>
      </c>
      <c r="AY85" s="181">
        <v>0</v>
      </c>
      <c r="AZ85" s="182">
        <v>0</v>
      </c>
      <c r="BA85" s="181">
        <v>0</v>
      </c>
      <c r="BB85" s="182">
        <v>0</v>
      </c>
      <c r="BC85" s="181">
        <v>0</v>
      </c>
      <c r="BD85" s="182">
        <v>0</v>
      </c>
      <c r="BE85" s="181">
        <v>0</v>
      </c>
      <c r="BF85" s="182">
        <v>0</v>
      </c>
      <c r="BG85" s="181">
        <v>0</v>
      </c>
      <c r="BH85" s="182">
        <v>0</v>
      </c>
      <c r="BI85" s="181">
        <v>0</v>
      </c>
      <c r="BJ85" s="182">
        <v>0</v>
      </c>
      <c r="BK85" s="181">
        <v>0</v>
      </c>
      <c r="BL85" s="182">
        <v>0</v>
      </c>
      <c r="BM85" s="194">
        <f t="shared" si="7"/>
        <v>0</v>
      </c>
      <c r="BN85" s="195">
        <f t="shared" si="7"/>
        <v>0</v>
      </c>
    </row>
    <row r="86" spans="1:66" ht="15" thickBot="1" x14ac:dyDescent="0.25">
      <c r="A86" s="155">
        <f>ROW()</f>
        <v>86</v>
      </c>
      <c r="B86" s="209" t="s">
        <v>539</v>
      </c>
      <c r="C86" s="175">
        <v>0</v>
      </c>
      <c r="D86" s="176">
        <v>0</v>
      </c>
      <c r="E86" s="175">
        <v>0</v>
      </c>
      <c r="F86" s="176">
        <v>0</v>
      </c>
      <c r="G86" s="175">
        <v>0</v>
      </c>
      <c r="H86" s="176">
        <v>0</v>
      </c>
      <c r="I86" s="175">
        <v>0</v>
      </c>
      <c r="J86" s="176">
        <v>0</v>
      </c>
      <c r="K86" s="175">
        <v>0</v>
      </c>
      <c r="L86" s="176">
        <v>0</v>
      </c>
      <c r="M86" s="175">
        <v>0</v>
      </c>
      <c r="N86" s="176">
        <v>0</v>
      </c>
      <c r="O86" s="175">
        <v>0</v>
      </c>
      <c r="P86" s="176">
        <v>0</v>
      </c>
      <c r="Q86" s="175">
        <v>0</v>
      </c>
      <c r="R86" s="176">
        <v>0</v>
      </c>
      <c r="S86" s="175">
        <v>0</v>
      </c>
      <c r="T86" s="176">
        <v>0</v>
      </c>
      <c r="U86" s="175">
        <v>0</v>
      </c>
      <c r="V86" s="176">
        <v>0</v>
      </c>
      <c r="W86" s="175">
        <v>0</v>
      </c>
      <c r="X86" s="176">
        <v>0</v>
      </c>
      <c r="Y86" s="175">
        <v>0</v>
      </c>
      <c r="Z86" s="176">
        <v>0</v>
      </c>
      <c r="AA86" s="175">
        <v>0</v>
      </c>
      <c r="AB86" s="176">
        <v>0</v>
      </c>
      <c r="AC86" s="175">
        <v>0</v>
      </c>
      <c r="AD86" s="176">
        <v>0</v>
      </c>
      <c r="AE86" s="175">
        <v>0</v>
      </c>
      <c r="AF86" s="176">
        <v>0</v>
      </c>
      <c r="AG86" s="175">
        <v>0</v>
      </c>
      <c r="AH86" s="176">
        <v>0</v>
      </c>
      <c r="AI86" s="175">
        <v>0</v>
      </c>
      <c r="AJ86" s="176">
        <v>0</v>
      </c>
      <c r="AK86" s="175">
        <v>0</v>
      </c>
      <c r="AL86" s="176">
        <v>0</v>
      </c>
      <c r="AM86" s="175">
        <v>0</v>
      </c>
      <c r="AN86" s="176">
        <v>0</v>
      </c>
      <c r="AO86" s="175">
        <v>0</v>
      </c>
      <c r="AP86" s="176">
        <v>0</v>
      </c>
      <c r="AQ86" s="175">
        <v>0</v>
      </c>
      <c r="AR86" s="176">
        <v>0</v>
      </c>
      <c r="AS86" s="175">
        <v>0</v>
      </c>
      <c r="AT86" s="176">
        <v>0</v>
      </c>
      <c r="AU86" s="175">
        <v>0</v>
      </c>
      <c r="AV86" s="176">
        <v>0</v>
      </c>
      <c r="AW86" s="175">
        <v>0</v>
      </c>
      <c r="AX86" s="176">
        <v>0</v>
      </c>
      <c r="AY86" s="175">
        <v>0</v>
      </c>
      <c r="AZ86" s="176">
        <v>0</v>
      </c>
      <c r="BA86" s="175">
        <v>0</v>
      </c>
      <c r="BB86" s="176">
        <v>0</v>
      </c>
      <c r="BC86" s="175">
        <v>0</v>
      </c>
      <c r="BD86" s="176">
        <v>0</v>
      </c>
      <c r="BE86" s="175">
        <v>0</v>
      </c>
      <c r="BF86" s="176">
        <v>0</v>
      </c>
      <c r="BG86" s="175">
        <v>0</v>
      </c>
      <c r="BH86" s="176">
        <v>0</v>
      </c>
      <c r="BI86" s="175">
        <v>0</v>
      </c>
      <c r="BJ86" s="176">
        <v>0</v>
      </c>
      <c r="BK86" s="175">
        <v>0</v>
      </c>
      <c r="BL86" s="176">
        <v>0</v>
      </c>
      <c r="BM86" s="196">
        <f t="shared" si="7"/>
        <v>0</v>
      </c>
      <c r="BN86" s="197">
        <f t="shared" si="7"/>
        <v>0</v>
      </c>
    </row>
    <row r="87" spans="1:66" ht="15" thickBot="1" x14ac:dyDescent="0.25">
      <c r="A87" s="155">
        <f>ROW()</f>
        <v>87</v>
      </c>
      <c r="B87" s="169" t="s">
        <v>222</v>
      </c>
      <c r="C87" s="177">
        <f t="shared" ref="C87:BN87" si="8">SUM(C59:C86)</f>
        <v>0</v>
      </c>
      <c r="D87" s="178">
        <f t="shared" si="8"/>
        <v>52.5</v>
      </c>
      <c r="E87" s="177">
        <f t="shared" si="8"/>
        <v>0</v>
      </c>
      <c r="F87" s="178">
        <f t="shared" si="8"/>
        <v>0</v>
      </c>
      <c r="G87" s="177">
        <f t="shared" si="8"/>
        <v>0</v>
      </c>
      <c r="H87" s="178">
        <f t="shared" si="8"/>
        <v>0</v>
      </c>
      <c r="I87" s="177">
        <f t="shared" si="8"/>
        <v>0</v>
      </c>
      <c r="J87" s="178">
        <f t="shared" si="8"/>
        <v>26.25</v>
      </c>
      <c r="K87" s="177">
        <f t="shared" si="8"/>
        <v>0</v>
      </c>
      <c r="L87" s="178">
        <f t="shared" si="8"/>
        <v>26.25</v>
      </c>
      <c r="M87" s="177">
        <f t="shared" si="8"/>
        <v>0</v>
      </c>
      <c r="N87" s="178">
        <f t="shared" si="8"/>
        <v>61.43</v>
      </c>
      <c r="O87" s="177">
        <f t="shared" si="8"/>
        <v>0</v>
      </c>
      <c r="P87" s="178">
        <f t="shared" si="8"/>
        <v>121.81</v>
      </c>
      <c r="Q87" s="177">
        <f t="shared" si="8"/>
        <v>0</v>
      </c>
      <c r="R87" s="178">
        <f t="shared" si="8"/>
        <v>78.760000000000005</v>
      </c>
      <c r="S87" s="177">
        <f t="shared" si="8"/>
        <v>0</v>
      </c>
      <c r="T87" s="178">
        <f t="shared" si="8"/>
        <v>254.95</v>
      </c>
      <c r="U87" s="177">
        <f t="shared" si="8"/>
        <v>0</v>
      </c>
      <c r="V87" s="178">
        <f t="shared" si="8"/>
        <v>35.18</v>
      </c>
      <c r="W87" s="177">
        <f t="shared" si="8"/>
        <v>0</v>
      </c>
      <c r="X87" s="178">
        <f t="shared" si="8"/>
        <v>42.45</v>
      </c>
      <c r="Y87" s="177">
        <f t="shared" si="8"/>
        <v>0</v>
      </c>
      <c r="Z87" s="178">
        <f t="shared" si="8"/>
        <v>0</v>
      </c>
      <c r="AA87" s="177">
        <f t="shared" si="8"/>
        <v>0</v>
      </c>
      <c r="AB87" s="178">
        <f t="shared" si="8"/>
        <v>0</v>
      </c>
      <c r="AC87" s="177">
        <f t="shared" si="8"/>
        <v>0</v>
      </c>
      <c r="AD87" s="178">
        <f t="shared" si="8"/>
        <v>107.11</v>
      </c>
      <c r="AE87" s="177">
        <f t="shared" si="8"/>
        <v>0</v>
      </c>
      <c r="AF87" s="178">
        <f t="shared" si="8"/>
        <v>61.43</v>
      </c>
      <c r="AG87" s="177">
        <f t="shared" si="8"/>
        <v>0</v>
      </c>
      <c r="AH87" s="178">
        <f t="shared" si="8"/>
        <v>0</v>
      </c>
      <c r="AI87" s="177">
        <f t="shared" si="8"/>
        <v>0</v>
      </c>
      <c r="AJ87" s="178">
        <f t="shared" si="8"/>
        <v>8.93</v>
      </c>
      <c r="AK87" s="177">
        <f t="shared" si="8"/>
        <v>0</v>
      </c>
      <c r="AL87" s="178">
        <f t="shared" si="8"/>
        <v>0</v>
      </c>
      <c r="AM87" s="177">
        <f t="shared" si="8"/>
        <v>0</v>
      </c>
      <c r="AN87" s="178">
        <f t="shared" si="8"/>
        <v>105</v>
      </c>
      <c r="AO87" s="177">
        <f t="shared" si="8"/>
        <v>0</v>
      </c>
      <c r="AP87" s="178">
        <f t="shared" si="8"/>
        <v>87.68</v>
      </c>
      <c r="AQ87" s="177">
        <f t="shared" si="8"/>
        <v>0</v>
      </c>
      <c r="AR87" s="178">
        <f t="shared" si="8"/>
        <v>112.52</v>
      </c>
      <c r="AS87" s="177">
        <f t="shared" si="8"/>
        <v>0</v>
      </c>
      <c r="AT87" s="178">
        <f t="shared" si="8"/>
        <v>61.43</v>
      </c>
      <c r="AU87" s="177">
        <f t="shared" si="8"/>
        <v>0</v>
      </c>
      <c r="AV87" s="178">
        <f t="shared" si="8"/>
        <v>0</v>
      </c>
      <c r="AW87" s="177">
        <f t="shared" si="8"/>
        <v>0</v>
      </c>
      <c r="AX87" s="178">
        <f t="shared" si="8"/>
        <v>35.18</v>
      </c>
      <c r="AY87" s="177">
        <f t="shared" si="8"/>
        <v>0</v>
      </c>
      <c r="AZ87" s="178">
        <f t="shared" si="8"/>
        <v>26.25</v>
      </c>
      <c r="BA87" s="177">
        <f t="shared" si="8"/>
        <v>0</v>
      </c>
      <c r="BB87" s="178">
        <f t="shared" si="8"/>
        <v>65.63</v>
      </c>
      <c r="BC87" s="177">
        <f t="shared" si="8"/>
        <v>0</v>
      </c>
      <c r="BD87" s="178">
        <f t="shared" si="8"/>
        <v>8.93</v>
      </c>
      <c r="BE87" s="177">
        <f t="shared" si="8"/>
        <v>0</v>
      </c>
      <c r="BF87" s="178">
        <f t="shared" si="8"/>
        <v>118.13</v>
      </c>
      <c r="BG87" s="177">
        <f t="shared" si="8"/>
        <v>0</v>
      </c>
      <c r="BH87" s="178">
        <f t="shared" si="8"/>
        <v>83.48</v>
      </c>
      <c r="BI87" s="177">
        <f t="shared" si="8"/>
        <v>0</v>
      </c>
      <c r="BJ87" s="178">
        <f t="shared" si="8"/>
        <v>0</v>
      </c>
      <c r="BK87" s="177">
        <f t="shared" si="8"/>
        <v>0</v>
      </c>
      <c r="BL87" s="178">
        <f t="shared" si="8"/>
        <v>0</v>
      </c>
      <c r="BM87" s="177">
        <f t="shared" si="8"/>
        <v>0</v>
      </c>
      <c r="BN87" s="178">
        <f t="shared" si="8"/>
        <v>1581.2800000000002</v>
      </c>
    </row>
    <row r="88" spans="1:66" ht="15" thickBot="1" x14ac:dyDescent="0.25">
      <c r="A88" s="155">
        <f>ROW()</f>
        <v>88</v>
      </c>
      <c r="C88" s="170"/>
      <c r="E88" s="170"/>
      <c r="G88" s="170"/>
      <c r="I88" s="170"/>
      <c r="K88" s="170"/>
      <c r="M88" s="170"/>
      <c r="O88" s="170"/>
      <c r="Q88" s="170"/>
      <c r="S88" s="170"/>
      <c r="U88" s="170"/>
      <c r="W88" s="170"/>
      <c r="Y88" s="170"/>
      <c r="AA88" s="170"/>
      <c r="AC88" s="170"/>
      <c r="AE88" s="170"/>
      <c r="AG88" s="170"/>
      <c r="AI88" s="170"/>
      <c r="AK88" s="170"/>
      <c r="AM88" s="170"/>
      <c r="AO88" s="170"/>
      <c r="AQ88" s="170"/>
      <c r="AS88" s="170"/>
      <c r="AU88" s="170"/>
      <c r="AW88" s="170"/>
      <c r="AY88" s="170"/>
      <c r="BA88" s="170"/>
      <c r="BC88" s="170"/>
      <c r="BE88" s="170"/>
      <c r="BG88" s="170"/>
      <c r="BI88" s="170"/>
      <c r="BK88" s="170"/>
      <c r="BM88" s="170"/>
    </row>
    <row r="89" spans="1:66" ht="15" thickBot="1" x14ac:dyDescent="0.25">
      <c r="A89" s="155">
        <f>ROW()</f>
        <v>89</v>
      </c>
      <c r="B89" s="204" t="s">
        <v>509</v>
      </c>
      <c r="C89" s="170"/>
      <c r="E89" s="170"/>
      <c r="G89" s="170"/>
      <c r="I89" s="170"/>
      <c r="K89" s="170"/>
      <c r="M89" s="170"/>
      <c r="O89" s="170"/>
      <c r="Q89" s="170"/>
      <c r="S89" s="170"/>
      <c r="U89" s="170"/>
      <c r="W89" s="170"/>
      <c r="Y89" s="170"/>
      <c r="AA89" s="170"/>
      <c r="AC89" s="170"/>
      <c r="AE89" s="170"/>
      <c r="AG89" s="170"/>
      <c r="AI89" s="170"/>
      <c r="AK89" s="170"/>
      <c r="AM89" s="170"/>
      <c r="AO89" s="170"/>
      <c r="AQ89" s="170"/>
      <c r="AS89" s="170"/>
      <c r="AU89" s="170"/>
      <c r="AW89" s="170"/>
      <c r="AY89" s="170"/>
      <c r="BA89" s="170"/>
      <c r="BC89" s="170"/>
      <c r="BE89" s="170"/>
      <c r="BG89" s="170"/>
      <c r="BI89" s="170"/>
      <c r="BK89" s="170"/>
      <c r="BM89" s="170"/>
    </row>
    <row r="90" spans="1:66" ht="15" thickBot="1" x14ac:dyDescent="0.25">
      <c r="A90" s="155">
        <f>ROW()</f>
        <v>90</v>
      </c>
      <c r="B90" s="189" t="s">
        <v>544</v>
      </c>
      <c r="C90" s="1315" t="s">
        <v>15</v>
      </c>
      <c r="D90" s="1316"/>
      <c r="E90" s="1315" t="s">
        <v>15</v>
      </c>
      <c r="F90" s="1316"/>
      <c r="G90" s="1315" t="s">
        <v>15</v>
      </c>
      <c r="H90" s="1316"/>
      <c r="I90" s="1315" t="s">
        <v>15</v>
      </c>
      <c r="J90" s="1316"/>
      <c r="K90" s="1315" t="s">
        <v>15</v>
      </c>
      <c r="L90" s="1316"/>
      <c r="M90" s="1315" t="s">
        <v>15</v>
      </c>
      <c r="N90" s="1316"/>
      <c r="O90" s="1315" t="s">
        <v>15</v>
      </c>
      <c r="P90" s="1316"/>
      <c r="Q90" s="1315" t="s">
        <v>15</v>
      </c>
      <c r="R90" s="1316"/>
      <c r="S90" s="1315" t="s">
        <v>15</v>
      </c>
      <c r="T90" s="1316"/>
      <c r="U90" s="1315" t="s">
        <v>15</v>
      </c>
      <c r="V90" s="1316"/>
      <c r="W90" s="1315" t="s">
        <v>15</v>
      </c>
      <c r="X90" s="1316"/>
      <c r="Y90" s="1315" t="s">
        <v>15</v>
      </c>
      <c r="Z90" s="1316"/>
      <c r="AA90" s="1315" t="s">
        <v>15</v>
      </c>
      <c r="AB90" s="1316"/>
      <c r="AC90" s="1315" t="s">
        <v>15</v>
      </c>
      <c r="AD90" s="1316"/>
      <c r="AE90" s="1315" t="s">
        <v>15</v>
      </c>
      <c r="AF90" s="1316"/>
      <c r="AG90" s="1315" t="s">
        <v>15</v>
      </c>
      <c r="AH90" s="1316"/>
      <c r="AI90" s="1315" t="s">
        <v>15</v>
      </c>
      <c r="AJ90" s="1316"/>
      <c r="AK90" s="1315" t="s">
        <v>15</v>
      </c>
      <c r="AL90" s="1316"/>
      <c r="AM90" s="1315" t="s">
        <v>15</v>
      </c>
      <c r="AN90" s="1316"/>
      <c r="AO90" s="1315" t="s">
        <v>15</v>
      </c>
      <c r="AP90" s="1316"/>
      <c r="AQ90" s="1315" t="s">
        <v>15</v>
      </c>
      <c r="AR90" s="1316"/>
      <c r="AS90" s="1315" t="s">
        <v>15</v>
      </c>
      <c r="AT90" s="1316"/>
      <c r="AU90" s="1315" t="s">
        <v>15</v>
      </c>
      <c r="AV90" s="1316"/>
      <c r="AW90" s="1315" t="s">
        <v>15</v>
      </c>
      <c r="AX90" s="1316"/>
      <c r="AY90" s="1315" t="s">
        <v>15</v>
      </c>
      <c r="AZ90" s="1316"/>
      <c r="BA90" s="1315" t="s">
        <v>15</v>
      </c>
      <c r="BB90" s="1316"/>
      <c r="BC90" s="1315" t="s">
        <v>15</v>
      </c>
      <c r="BD90" s="1316"/>
      <c r="BE90" s="1315" t="s">
        <v>15</v>
      </c>
      <c r="BF90" s="1316"/>
      <c r="BG90" s="1315" t="s">
        <v>15</v>
      </c>
      <c r="BH90" s="1316"/>
      <c r="BI90" s="1315" t="s">
        <v>15</v>
      </c>
      <c r="BJ90" s="1316"/>
      <c r="BK90" s="1315" t="s">
        <v>15</v>
      </c>
      <c r="BL90" s="1316"/>
      <c r="BM90" s="1317" t="s">
        <v>15</v>
      </c>
      <c r="BN90" s="1318"/>
    </row>
    <row r="91" spans="1:66" x14ac:dyDescent="0.2">
      <c r="A91" s="155">
        <f>ROW()</f>
        <v>91</v>
      </c>
      <c r="B91" s="171" t="s">
        <v>545</v>
      </c>
      <c r="C91" s="172">
        <v>0</v>
      </c>
      <c r="D91" s="173">
        <v>0</v>
      </c>
      <c r="E91" s="172">
        <v>0</v>
      </c>
      <c r="F91" s="173">
        <v>0</v>
      </c>
      <c r="G91" s="172">
        <v>0</v>
      </c>
      <c r="H91" s="173">
        <v>0</v>
      </c>
      <c r="I91" s="172">
        <v>0</v>
      </c>
      <c r="J91" s="173">
        <v>0</v>
      </c>
      <c r="K91" s="172">
        <v>0</v>
      </c>
      <c r="L91" s="173">
        <v>0</v>
      </c>
      <c r="M91" s="172">
        <v>0</v>
      </c>
      <c r="N91" s="173">
        <v>0</v>
      </c>
      <c r="O91" s="172">
        <v>0</v>
      </c>
      <c r="P91" s="173">
        <v>0</v>
      </c>
      <c r="Q91" s="172">
        <v>0</v>
      </c>
      <c r="R91" s="173">
        <v>0</v>
      </c>
      <c r="S91" s="172">
        <v>0</v>
      </c>
      <c r="T91" s="173">
        <v>0</v>
      </c>
      <c r="U91" s="172">
        <v>0</v>
      </c>
      <c r="V91" s="173">
        <v>0</v>
      </c>
      <c r="W91" s="172">
        <v>0</v>
      </c>
      <c r="X91" s="173">
        <v>0</v>
      </c>
      <c r="Y91" s="172">
        <v>0</v>
      </c>
      <c r="Z91" s="173">
        <v>0</v>
      </c>
      <c r="AA91" s="172">
        <v>0</v>
      </c>
      <c r="AB91" s="173">
        <v>32.909999999999997</v>
      </c>
      <c r="AC91" s="172">
        <v>0</v>
      </c>
      <c r="AD91" s="173">
        <v>0</v>
      </c>
      <c r="AE91" s="172">
        <v>0</v>
      </c>
      <c r="AF91" s="173">
        <v>0</v>
      </c>
      <c r="AG91" s="172">
        <v>0</v>
      </c>
      <c r="AH91" s="173">
        <v>0</v>
      </c>
      <c r="AI91" s="172">
        <v>0</v>
      </c>
      <c r="AJ91" s="173">
        <v>0</v>
      </c>
      <c r="AK91" s="172">
        <v>0</v>
      </c>
      <c r="AL91" s="173">
        <v>0</v>
      </c>
      <c r="AM91" s="172">
        <v>0</v>
      </c>
      <c r="AN91" s="173">
        <v>0</v>
      </c>
      <c r="AO91" s="172">
        <v>0</v>
      </c>
      <c r="AP91" s="173">
        <v>0</v>
      </c>
      <c r="AQ91" s="172">
        <v>0</v>
      </c>
      <c r="AR91" s="173">
        <v>0</v>
      </c>
      <c r="AS91" s="172">
        <v>0</v>
      </c>
      <c r="AT91" s="173">
        <v>0</v>
      </c>
      <c r="AU91" s="172">
        <v>0</v>
      </c>
      <c r="AV91" s="173">
        <v>0</v>
      </c>
      <c r="AW91" s="172">
        <v>0</v>
      </c>
      <c r="AX91" s="173">
        <v>0</v>
      </c>
      <c r="AY91" s="172">
        <v>0</v>
      </c>
      <c r="AZ91" s="173">
        <v>0</v>
      </c>
      <c r="BA91" s="172">
        <v>0</v>
      </c>
      <c r="BB91" s="173">
        <v>0</v>
      </c>
      <c r="BC91" s="172">
        <v>0</v>
      </c>
      <c r="BD91" s="173">
        <v>0</v>
      </c>
      <c r="BE91" s="172">
        <v>0</v>
      </c>
      <c r="BF91" s="173">
        <v>0</v>
      </c>
      <c r="BG91" s="172">
        <v>0</v>
      </c>
      <c r="BH91" s="173">
        <v>0</v>
      </c>
      <c r="BI91" s="172">
        <v>0</v>
      </c>
      <c r="BJ91" s="173">
        <v>0</v>
      </c>
      <c r="BK91" s="172">
        <v>0</v>
      </c>
      <c r="BL91" s="173">
        <v>0</v>
      </c>
      <c r="BM91" s="190">
        <f t="shared" ref="BM91:BN100" si="9">SUM(C91,E91,G91,I91,K91,M91,O91,Q91,S91,U91,W91,Y91,AA91,AC91,AE91)+SUM(AG91,AI91,AK91,AM91,AO91,AQ91,AS91,AU91,AW91,AY91,BA91,BC91,BE91,BG91,BI91,BK91)</f>
        <v>0</v>
      </c>
      <c r="BN91" s="191">
        <f t="shared" si="9"/>
        <v>32.909999999999997</v>
      </c>
    </row>
    <row r="92" spans="1:66" x14ac:dyDescent="0.2">
      <c r="A92" s="155">
        <f>ROW()</f>
        <v>92</v>
      </c>
      <c r="B92" s="210" t="s">
        <v>546</v>
      </c>
      <c r="C92" s="186">
        <v>0</v>
      </c>
      <c r="D92" s="187">
        <v>0</v>
      </c>
      <c r="E92" s="186">
        <v>0</v>
      </c>
      <c r="F92" s="187">
        <v>0</v>
      </c>
      <c r="G92" s="186">
        <v>0</v>
      </c>
      <c r="H92" s="187">
        <v>0</v>
      </c>
      <c r="I92" s="186">
        <v>0</v>
      </c>
      <c r="J92" s="187">
        <v>0</v>
      </c>
      <c r="K92" s="186">
        <v>0</v>
      </c>
      <c r="L92" s="187">
        <v>0</v>
      </c>
      <c r="M92" s="186">
        <v>0</v>
      </c>
      <c r="N92" s="187">
        <v>0</v>
      </c>
      <c r="O92" s="186">
        <v>0</v>
      </c>
      <c r="P92" s="187">
        <v>0</v>
      </c>
      <c r="Q92" s="186">
        <v>0</v>
      </c>
      <c r="R92" s="187">
        <v>0</v>
      </c>
      <c r="S92" s="186">
        <v>0</v>
      </c>
      <c r="T92" s="187">
        <v>0</v>
      </c>
      <c r="U92" s="186">
        <v>0</v>
      </c>
      <c r="V92" s="187">
        <v>0</v>
      </c>
      <c r="W92" s="186">
        <v>0</v>
      </c>
      <c r="X92" s="187">
        <v>0</v>
      </c>
      <c r="Y92" s="186">
        <v>0</v>
      </c>
      <c r="Z92" s="187">
        <v>0</v>
      </c>
      <c r="AA92" s="186">
        <v>0</v>
      </c>
      <c r="AB92" s="187">
        <v>0</v>
      </c>
      <c r="AC92" s="186">
        <v>0</v>
      </c>
      <c r="AD92" s="187">
        <v>0</v>
      </c>
      <c r="AE92" s="186">
        <v>0</v>
      </c>
      <c r="AF92" s="187">
        <v>0</v>
      </c>
      <c r="AG92" s="186">
        <v>0</v>
      </c>
      <c r="AH92" s="187">
        <v>0</v>
      </c>
      <c r="AI92" s="186">
        <v>0</v>
      </c>
      <c r="AJ92" s="187">
        <v>0</v>
      </c>
      <c r="AK92" s="186">
        <v>0</v>
      </c>
      <c r="AL92" s="187">
        <v>0</v>
      </c>
      <c r="AM92" s="186">
        <v>0</v>
      </c>
      <c r="AN92" s="187">
        <v>0</v>
      </c>
      <c r="AO92" s="186">
        <v>0</v>
      </c>
      <c r="AP92" s="187">
        <v>0</v>
      </c>
      <c r="AQ92" s="186">
        <v>0</v>
      </c>
      <c r="AR92" s="187">
        <v>0</v>
      </c>
      <c r="AS92" s="186">
        <v>0</v>
      </c>
      <c r="AT92" s="187">
        <v>0</v>
      </c>
      <c r="AU92" s="186">
        <v>0</v>
      </c>
      <c r="AV92" s="187">
        <v>0</v>
      </c>
      <c r="AW92" s="186">
        <v>0</v>
      </c>
      <c r="AX92" s="187">
        <v>0</v>
      </c>
      <c r="AY92" s="186">
        <v>0</v>
      </c>
      <c r="AZ92" s="187">
        <v>0</v>
      </c>
      <c r="BA92" s="186">
        <v>0</v>
      </c>
      <c r="BB92" s="187">
        <v>0</v>
      </c>
      <c r="BC92" s="186">
        <v>0</v>
      </c>
      <c r="BD92" s="187">
        <v>0</v>
      </c>
      <c r="BE92" s="186">
        <v>0</v>
      </c>
      <c r="BF92" s="187">
        <v>0</v>
      </c>
      <c r="BG92" s="186">
        <v>0</v>
      </c>
      <c r="BH92" s="187">
        <v>0</v>
      </c>
      <c r="BI92" s="186">
        <v>0</v>
      </c>
      <c r="BJ92" s="187">
        <v>0</v>
      </c>
      <c r="BK92" s="186">
        <v>0</v>
      </c>
      <c r="BL92" s="187">
        <v>0</v>
      </c>
      <c r="BM92" s="192">
        <f t="shared" si="9"/>
        <v>0</v>
      </c>
      <c r="BN92" s="193">
        <f t="shared" si="9"/>
        <v>0</v>
      </c>
    </row>
    <row r="93" spans="1:66" ht="15" x14ac:dyDescent="0.2">
      <c r="A93" s="155">
        <f>ROW()</f>
        <v>93</v>
      </c>
      <c r="B93" s="211" t="s">
        <v>547</v>
      </c>
      <c r="C93" s="181">
        <v>0</v>
      </c>
      <c r="D93" s="182">
        <v>0</v>
      </c>
      <c r="E93" s="181">
        <v>0</v>
      </c>
      <c r="F93" s="182">
        <v>0</v>
      </c>
      <c r="G93" s="181">
        <v>0</v>
      </c>
      <c r="H93" s="182">
        <v>0</v>
      </c>
      <c r="I93" s="181">
        <v>0</v>
      </c>
      <c r="J93" s="182">
        <v>0</v>
      </c>
      <c r="K93" s="181">
        <v>0</v>
      </c>
      <c r="L93" s="182">
        <v>0</v>
      </c>
      <c r="M93" s="181">
        <v>0</v>
      </c>
      <c r="N93" s="182">
        <v>0</v>
      </c>
      <c r="O93" s="181">
        <v>0</v>
      </c>
      <c r="P93" s="182">
        <v>0</v>
      </c>
      <c r="Q93" s="181">
        <v>0</v>
      </c>
      <c r="R93" s="182">
        <v>0</v>
      </c>
      <c r="S93" s="181">
        <v>0</v>
      </c>
      <c r="T93" s="182">
        <v>0</v>
      </c>
      <c r="U93" s="181">
        <v>0</v>
      </c>
      <c r="V93" s="182">
        <v>0</v>
      </c>
      <c r="W93" s="181">
        <v>0</v>
      </c>
      <c r="X93" s="182">
        <v>0</v>
      </c>
      <c r="Y93" s="181">
        <v>0</v>
      </c>
      <c r="Z93" s="182">
        <v>0</v>
      </c>
      <c r="AA93" s="181">
        <v>0</v>
      </c>
      <c r="AB93" s="182">
        <v>0</v>
      </c>
      <c r="AC93" s="181">
        <v>0</v>
      </c>
      <c r="AD93" s="182">
        <v>0</v>
      </c>
      <c r="AE93" s="181">
        <v>0</v>
      </c>
      <c r="AF93" s="182">
        <v>0</v>
      </c>
      <c r="AG93" s="181">
        <v>0</v>
      </c>
      <c r="AH93" s="182">
        <v>0</v>
      </c>
      <c r="AI93" s="181">
        <v>0</v>
      </c>
      <c r="AJ93" s="182">
        <v>0</v>
      </c>
      <c r="AK93" s="181">
        <v>0</v>
      </c>
      <c r="AL93" s="182">
        <v>0</v>
      </c>
      <c r="AM93" s="181">
        <v>0</v>
      </c>
      <c r="AN93" s="182">
        <v>0</v>
      </c>
      <c r="AO93" s="181">
        <v>0</v>
      </c>
      <c r="AP93" s="182">
        <v>0</v>
      </c>
      <c r="AQ93" s="181">
        <v>0</v>
      </c>
      <c r="AR93" s="182">
        <v>0</v>
      </c>
      <c r="AS93" s="181">
        <v>0</v>
      </c>
      <c r="AT93" s="182">
        <v>0</v>
      </c>
      <c r="AU93" s="181">
        <v>0</v>
      </c>
      <c r="AV93" s="182">
        <v>0</v>
      </c>
      <c r="AW93" s="181">
        <v>0</v>
      </c>
      <c r="AX93" s="182">
        <v>0</v>
      </c>
      <c r="AY93" s="181">
        <v>0</v>
      </c>
      <c r="AZ93" s="182">
        <v>0</v>
      </c>
      <c r="BA93" s="181">
        <v>0</v>
      </c>
      <c r="BB93" s="182">
        <v>0</v>
      </c>
      <c r="BC93" s="181">
        <v>0</v>
      </c>
      <c r="BD93" s="182">
        <v>0</v>
      </c>
      <c r="BE93" s="181">
        <v>0</v>
      </c>
      <c r="BF93" s="182">
        <v>0</v>
      </c>
      <c r="BG93" s="181">
        <v>0</v>
      </c>
      <c r="BH93" s="182">
        <v>0</v>
      </c>
      <c r="BI93" s="181">
        <v>0</v>
      </c>
      <c r="BJ93" s="182">
        <v>0</v>
      </c>
      <c r="BK93" s="181">
        <v>0</v>
      </c>
      <c r="BL93" s="182">
        <v>0</v>
      </c>
      <c r="BM93" s="194">
        <f t="shared" si="9"/>
        <v>0</v>
      </c>
      <c r="BN93" s="195">
        <f t="shared" si="9"/>
        <v>0</v>
      </c>
    </row>
    <row r="94" spans="1:66" x14ac:dyDescent="0.2">
      <c r="A94" s="155">
        <f>ROW()</f>
        <v>94</v>
      </c>
      <c r="B94" s="210" t="s">
        <v>548</v>
      </c>
      <c r="C94" s="181">
        <v>0</v>
      </c>
      <c r="D94" s="182">
        <v>0</v>
      </c>
      <c r="E94" s="181">
        <v>0</v>
      </c>
      <c r="F94" s="182">
        <v>0</v>
      </c>
      <c r="G94" s="181">
        <v>0</v>
      </c>
      <c r="H94" s="182">
        <v>0</v>
      </c>
      <c r="I94" s="181">
        <v>0</v>
      </c>
      <c r="J94" s="182">
        <v>0</v>
      </c>
      <c r="K94" s="181">
        <v>0</v>
      </c>
      <c r="L94" s="182">
        <v>0</v>
      </c>
      <c r="M94" s="181">
        <v>0</v>
      </c>
      <c r="N94" s="182">
        <v>0</v>
      </c>
      <c r="O94" s="181">
        <v>0</v>
      </c>
      <c r="P94" s="182">
        <v>0</v>
      </c>
      <c r="Q94" s="181">
        <v>0</v>
      </c>
      <c r="R94" s="182">
        <v>0</v>
      </c>
      <c r="S94" s="181">
        <v>0</v>
      </c>
      <c r="T94" s="182">
        <v>0</v>
      </c>
      <c r="U94" s="181">
        <v>0</v>
      </c>
      <c r="V94" s="182">
        <v>0</v>
      </c>
      <c r="W94" s="181">
        <v>0</v>
      </c>
      <c r="X94" s="182">
        <v>0</v>
      </c>
      <c r="Y94" s="181">
        <v>0</v>
      </c>
      <c r="Z94" s="182">
        <v>0</v>
      </c>
      <c r="AA94" s="181">
        <v>0</v>
      </c>
      <c r="AB94" s="182">
        <v>0</v>
      </c>
      <c r="AC94" s="181">
        <v>0</v>
      </c>
      <c r="AD94" s="182">
        <v>0</v>
      </c>
      <c r="AE94" s="181">
        <v>0</v>
      </c>
      <c r="AF94" s="182">
        <v>0</v>
      </c>
      <c r="AG94" s="181">
        <v>0</v>
      </c>
      <c r="AH94" s="182">
        <v>0</v>
      </c>
      <c r="AI94" s="181">
        <v>0</v>
      </c>
      <c r="AJ94" s="182">
        <v>0</v>
      </c>
      <c r="AK94" s="181">
        <v>0</v>
      </c>
      <c r="AL94" s="182">
        <v>0</v>
      </c>
      <c r="AM94" s="181">
        <v>0</v>
      </c>
      <c r="AN94" s="182">
        <v>0</v>
      </c>
      <c r="AO94" s="181">
        <v>0</v>
      </c>
      <c r="AP94" s="182">
        <v>0</v>
      </c>
      <c r="AQ94" s="181">
        <v>0</v>
      </c>
      <c r="AR94" s="182">
        <v>0</v>
      </c>
      <c r="AS94" s="181">
        <v>0</v>
      </c>
      <c r="AT94" s="182">
        <v>0</v>
      </c>
      <c r="AU94" s="181">
        <v>0</v>
      </c>
      <c r="AV94" s="182">
        <v>0</v>
      </c>
      <c r="AW94" s="181">
        <v>0</v>
      </c>
      <c r="AX94" s="182">
        <v>0</v>
      </c>
      <c r="AY94" s="181">
        <v>0</v>
      </c>
      <c r="AZ94" s="182">
        <v>0</v>
      </c>
      <c r="BA94" s="181">
        <v>0</v>
      </c>
      <c r="BB94" s="182">
        <v>0</v>
      </c>
      <c r="BC94" s="181">
        <v>0</v>
      </c>
      <c r="BD94" s="182">
        <v>0</v>
      </c>
      <c r="BE94" s="181">
        <v>0</v>
      </c>
      <c r="BF94" s="182">
        <v>0</v>
      </c>
      <c r="BG94" s="181">
        <v>0</v>
      </c>
      <c r="BH94" s="182">
        <v>0</v>
      </c>
      <c r="BI94" s="181">
        <v>0</v>
      </c>
      <c r="BJ94" s="182">
        <v>0</v>
      </c>
      <c r="BK94" s="181">
        <v>0</v>
      </c>
      <c r="BL94" s="182">
        <v>0</v>
      </c>
      <c r="BM94" s="194">
        <f t="shared" si="9"/>
        <v>0</v>
      </c>
      <c r="BN94" s="195">
        <f t="shared" si="9"/>
        <v>0</v>
      </c>
    </row>
    <row r="95" spans="1:66" x14ac:dyDescent="0.2">
      <c r="A95" s="155">
        <f>ROW()</f>
        <v>95</v>
      </c>
      <c r="B95" s="210" t="s">
        <v>549</v>
      </c>
      <c r="C95" s="181">
        <v>0</v>
      </c>
      <c r="D95" s="182">
        <v>0</v>
      </c>
      <c r="E95" s="181">
        <v>0</v>
      </c>
      <c r="F95" s="182">
        <v>0</v>
      </c>
      <c r="G95" s="181">
        <v>0</v>
      </c>
      <c r="H95" s="182">
        <v>0</v>
      </c>
      <c r="I95" s="181">
        <v>0</v>
      </c>
      <c r="J95" s="182">
        <v>0</v>
      </c>
      <c r="K95" s="181">
        <v>0</v>
      </c>
      <c r="L95" s="182">
        <v>0</v>
      </c>
      <c r="M95" s="181">
        <v>0</v>
      </c>
      <c r="N95" s="182">
        <v>0</v>
      </c>
      <c r="O95" s="181">
        <v>0</v>
      </c>
      <c r="P95" s="182">
        <v>0</v>
      </c>
      <c r="Q95" s="181">
        <v>0</v>
      </c>
      <c r="R95" s="182">
        <v>0</v>
      </c>
      <c r="S95" s="181">
        <v>0</v>
      </c>
      <c r="T95" s="182">
        <v>0</v>
      </c>
      <c r="U95" s="181">
        <v>0</v>
      </c>
      <c r="V95" s="182">
        <v>0</v>
      </c>
      <c r="W95" s="181">
        <v>0</v>
      </c>
      <c r="X95" s="182">
        <v>0</v>
      </c>
      <c r="Y95" s="181">
        <v>0</v>
      </c>
      <c r="Z95" s="182">
        <v>0</v>
      </c>
      <c r="AA95" s="181">
        <v>0</v>
      </c>
      <c r="AB95" s="182">
        <v>0</v>
      </c>
      <c r="AC95" s="181">
        <v>0</v>
      </c>
      <c r="AD95" s="182">
        <v>0</v>
      </c>
      <c r="AE95" s="181">
        <v>0</v>
      </c>
      <c r="AF95" s="182">
        <v>0</v>
      </c>
      <c r="AG95" s="181">
        <v>0</v>
      </c>
      <c r="AH95" s="182">
        <v>0</v>
      </c>
      <c r="AI95" s="181">
        <v>0</v>
      </c>
      <c r="AJ95" s="182">
        <v>0</v>
      </c>
      <c r="AK95" s="181">
        <v>0</v>
      </c>
      <c r="AL95" s="182">
        <v>0</v>
      </c>
      <c r="AM95" s="181">
        <v>0</v>
      </c>
      <c r="AN95" s="182">
        <v>0</v>
      </c>
      <c r="AO95" s="181">
        <v>0</v>
      </c>
      <c r="AP95" s="182">
        <v>0</v>
      </c>
      <c r="AQ95" s="181">
        <v>0</v>
      </c>
      <c r="AR95" s="182">
        <v>0</v>
      </c>
      <c r="AS95" s="181">
        <v>0</v>
      </c>
      <c r="AT95" s="182">
        <v>0</v>
      </c>
      <c r="AU95" s="181">
        <v>0</v>
      </c>
      <c r="AV95" s="182">
        <v>0</v>
      </c>
      <c r="AW95" s="181">
        <v>0</v>
      </c>
      <c r="AX95" s="182">
        <v>0</v>
      </c>
      <c r="AY95" s="181">
        <v>0</v>
      </c>
      <c r="AZ95" s="182">
        <v>0</v>
      </c>
      <c r="BA95" s="181">
        <v>0</v>
      </c>
      <c r="BB95" s="182">
        <v>0</v>
      </c>
      <c r="BC95" s="181">
        <v>0</v>
      </c>
      <c r="BD95" s="182">
        <v>0</v>
      </c>
      <c r="BE95" s="181">
        <v>0</v>
      </c>
      <c r="BF95" s="182">
        <v>0</v>
      </c>
      <c r="BG95" s="181">
        <v>0</v>
      </c>
      <c r="BH95" s="182">
        <v>0</v>
      </c>
      <c r="BI95" s="181">
        <v>0</v>
      </c>
      <c r="BJ95" s="182">
        <v>0</v>
      </c>
      <c r="BK95" s="181">
        <v>0</v>
      </c>
      <c r="BL95" s="182">
        <v>0</v>
      </c>
      <c r="BM95" s="194">
        <f t="shared" si="9"/>
        <v>0</v>
      </c>
      <c r="BN95" s="195">
        <f t="shared" si="9"/>
        <v>0</v>
      </c>
    </row>
    <row r="96" spans="1:66" x14ac:dyDescent="0.2">
      <c r="A96" s="155">
        <f>ROW()</f>
        <v>96</v>
      </c>
      <c r="B96" s="210" t="s">
        <v>550</v>
      </c>
      <c r="C96" s="181">
        <v>0</v>
      </c>
      <c r="D96" s="182">
        <v>0</v>
      </c>
      <c r="E96" s="181">
        <v>0</v>
      </c>
      <c r="F96" s="182">
        <v>0</v>
      </c>
      <c r="G96" s="181">
        <v>0</v>
      </c>
      <c r="H96" s="182">
        <v>0</v>
      </c>
      <c r="I96" s="181">
        <v>0</v>
      </c>
      <c r="J96" s="182">
        <v>0</v>
      </c>
      <c r="K96" s="181">
        <v>0</v>
      </c>
      <c r="L96" s="182">
        <v>0</v>
      </c>
      <c r="M96" s="181">
        <v>0</v>
      </c>
      <c r="N96" s="182">
        <v>0</v>
      </c>
      <c r="O96" s="181">
        <v>0</v>
      </c>
      <c r="P96" s="182">
        <v>0</v>
      </c>
      <c r="Q96" s="181">
        <v>0</v>
      </c>
      <c r="R96" s="182">
        <v>0</v>
      </c>
      <c r="S96" s="181">
        <v>0</v>
      </c>
      <c r="T96" s="182">
        <v>0</v>
      </c>
      <c r="U96" s="181">
        <v>0</v>
      </c>
      <c r="V96" s="182">
        <v>0</v>
      </c>
      <c r="W96" s="181">
        <v>0</v>
      </c>
      <c r="X96" s="182">
        <v>0</v>
      </c>
      <c r="Y96" s="181">
        <v>0</v>
      </c>
      <c r="Z96" s="182">
        <v>0</v>
      </c>
      <c r="AA96" s="181">
        <v>0</v>
      </c>
      <c r="AB96" s="182">
        <v>0</v>
      </c>
      <c r="AC96" s="181">
        <v>0</v>
      </c>
      <c r="AD96" s="182">
        <v>0</v>
      </c>
      <c r="AE96" s="181">
        <v>0</v>
      </c>
      <c r="AF96" s="182">
        <v>0</v>
      </c>
      <c r="AG96" s="181">
        <v>0</v>
      </c>
      <c r="AH96" s="182">
        <v>0</v>
      </c>
      <c r="AI96" s="181">
        <v>0</v>
      </c>
      <c r="AJ96" s="182">
        <v>0</v>
      </c>
      <c r="AK96" s="181">
        <v>0</v>
      </c>
      <c r="AL96" s="182">
        <v>0</v>
      </c>
      <c r="AM96" s="181">
        <v>0</v>
      </c>
      <c r="AN96" s="182">
        <v>0</v>
      </c>
      <c r="AO96" s="181">
        <v>0</v>
      </c>
      <c r="AP96" s="182">
        <v>0</v>
      </c>
      <c r="AQ96" s="181">
        <v>0</v>
      </c>
      <c r="AR96" s="182">
        <v>0</v>
      </c>
      <c r="AS96" s="181">
        <v>0</v>
      </c>
      <c r="AT96" s="182">
        <v>0</v>
      </c>
      <c r="AU96" s="181">
        <v>0</v>
      </c>
      <c r="AV96" s="182">
        <v>0</v>
      </c>
      <c r="AW96" s="181">
        <v>0</v>
      </c>
      <c r="AX96" s="182">
        <v>0</v>
      </c>
      <c r="AY96" s="181">
        <v>0</v>
      </c>
      <c r="AZ96" s="182">
        <v>0</v>
      </c>
      <c r="BA96" s="181">
        <v>0</v>
      </c>
      <c r="BB96" s="182">
        <v>0</v>
      </c>
      <c r="BC96" s="181">
        <v>0</v>
      </c>
      <c r="BD96" s="182">
        <v>0</v>
      </c>
      <c r="BE96" s="181">
        <v>0</v>
      </c>
      <c r="BF96" s="182">
        <v>0</v>
      </c>
      <c r="BG96" s="181">
        <v>0</v>
      </c>
      <c r="BH96" s="182">
        <v>0</v>
      </c>
      <c r="BI96" s="181">
        <v>0</v>
      </c>
      <c r="BJ96" s="182">
        <v>0</v>
      </c>
      <c r="BK96" s="181">
        <v>0</v>
      </c>
      <c r="BL96" s="182">
        <v>0</v>
      </c>
      <c r="BM96" s="194">
        <f t="shared" si="9"/>
        <v>0</v>
      </c>
      <c r="BN96" s="195">
        <f t="shared" si="9"/>
        <v>0</v>
      </c>
    </row>
    <row r="97" spans="1:66" x14ac:dyDescent="0.2">
      <c r="A97" s="155">
        <f>ROW()</f>
        <v>97</v>
      </c>
      <c r="B97" s="171" t="s">
        <v>551</v>
      </c>
      <c r="C97" s="181">
        <v>0</v>
      </c>
      <c r="D97" s="182">
        <v>0</v>
      </c>
      <c r="E97" s="181">
        <v>0</v>
      </c>
      <c r="F97" s="182">
        <v>0</v>
      </c>
      <c r="G97" s="181">
        <v>0</v>
      </c>
      <c r="H97" s="182">
        <v>0</v>
      </c>
      <c r="I97" s="181">
        <v>0</v>
      </c>
      <c r="J97" s="182">
        <v>0</v>
      </c>
      <c r="K97" s="181">
        <v>0</v>
      </c>
      <c r="L97" s="182">
        <v>0</v>
      </c>
      <c r="M97" s="181">
        <v>0</v>
      </c>
      <c r="N97" s="182">
        <v>0</v>
      </c>
      <c r="O97" s="181">
        <v>0</v>
      </c>
      <c r="P97" s="182">
        <v>0</v>
      </c>
      <c r="Q97" s="181">
        <v>0</v>
      </c>
      <c r="R97" s="182">
        <v>0</v>
      </c>
      <c r="S97" s="181">
        <v>0</v>
      </c>
      <c r="T97" s="182">
        <v>0</v>
      </c>
      <c r="U97" s="181">
        <v>0</v>
      </c>
      <c r="V97" s="182">
        <v>0</v>
      </c>
      <c r="W97" s="181">
        <v>0</v>
      </c>
      <c r="X97" s="182">
        <v>0</v>
      </c>
      <c r="Y97" s="181">
        <v>0</v>
      </c>
      <c r="Z97" s="182">
        <v>0</v>
      </c>
      <c r="AA97" s="181">
        <v>0</v>
      </c>
      <c r="AB97" s="182">
        <v>0</v>
      </c>
      <c r="AC97" s="181">
        <v>0</v>
      </c>
      <c r="AD97" s="182">
        <v>0</v>
      </c>
      <c r="AE97" s="181">
        <v>0</v>
      </c>
      <c r="AF97" s="182">
        <v>0</v>
      </c>
      <c r="AG97" s="181">
        <v>0</v>
      </c>
      <c r="AH97" s="182">
        <v>0</v>
      </c>
      <c r="AI97" s="181">
        <v>0</v>
      </c>
      <c r="AJ97" s="182">
        <v>0</v>
      </c>
      <c r="AK97" s="181">
        <v>0</v>
      </c>
      <c r="AL97" s="182">
        <v>0</v>
      </c>
      <c r="AM97" s="181">
        <v>0</v>
      </c>
      <c r="AN97" s="182">
        <v>0</v>
      </c>
      <c r="AO97" s="181">
        <v>0</v>
      </c>
      <c r="AP97" s="182">
        <v>0</v>
      </c>
      <c r="AQ97" s="181">
        <v>0</v>
      </c>
      <c r="AR97" s="182">
        <v>0</v>
      </c>
      <c r="AS97" s="181">
        <v>0</v>
      </c>
      <c r="AT97" s="182">
        <v>0</v>
      </c>
      <c r="AU97" s="181">
        <v>0</v>
      </c>
      <c r="AV97" s="182">
        <v>0</v>
      </c>
      <c r="AW97" s="181">
        <v>0</v>
      </c>
      <c r="AX97" s="182">
        <v>0</v>
      </c>
      <c r="AY97" s="181">
        <v>0</v>
      </c>
      <c r="AZ97" s="182">
        <v>0</v>
      </c>
      <c r="BA97" s="181">
        <v>0</v>
      </c>
      <c r="BB97" s="182">
        <v>0</v>
      </c>
      <c r="BC97" s="181">
        <v>0</v>
      </c>
      <c r="BD97" s="182">
        <v>0</v>
      </c>
      <c r="BE97" s="181">
        <v>0</v>
      </c>
      <c r="BF97" s="182">
        <v>0</v>
      </c>
      <c r="BG97" s="181">
        <v>0</v>
      </c>
      <c r="BH97" s="182">
        <v>0</v>
      </c>
      <c r="BI97" s="181">
        <v>0</v>
      </c>
      <c r="BJ97" s="182">
        <v>0</v>
      </c>
      <c r="BK97" s="181">
        <v>0</v>
      </c>
      <c r="BL97" s="182">
        <v>0</v>
      </c>
      <c r="BM97" s="194">
        <f t="shared" si="9"/>
        <v>0</v>
      </c>
      <c r="BN97" s="195">
        <f t="shared" si="9"/>
        <v>0</v>
      </c>
    </row>
    <row r="98" spans="1:66" x14ac:dyDescent="0.2">
      <c r="A98" s="155">
        <f>ROW()</f>
        <v>98</v>
      </c>
      <c r="B98" s="179" t="s">
        <v>552</v>
      </c>
      <c r="C98" s="181">
        <v>0</v>
      </c>
      <c r="D98" s="182">
        <v>0</v>
      </c>
      <c r="E98" s="181">
        <v>0</v>
      </c>
      <c r="F98" s="182">
        <v>0</v>
      </c>
      <c r="G98" s="181">
        <v>0</v>
      </c>
      <c r="H98" s="182">
        <v>0</v>
      </c>
      <c r="I98" s="181">
        <v>0</v>
      </c>
      <c r="J98" s="182">
        <v>0</v>
      </c>
      <c r="K98" s="181">
        <v>0</v>
      </c>
      <c r="L98" s="182">
        <v>0</v>
      </c>
      <c r="M98" s="181">
        <v>0</v>
      </c>
      <c r="N98" s="182">
        <v>0</v>
      </c>
      <c r="O98" s="181">
        <v>0</v>
      </c>
      <c r="P98" s="182">
        <v>0</v>
      </c>
      <c r="Q98" s="181">
        <v>0</v>
      </c>
      <c r="R98" s="182">
        <v>0</v>
      </c>
      <c r="S98" s="181">
        <v>0</v>
      </c>
      <c r="T98" s="182">
        <v>0</v>
      </c>
      <c r="U98" s="181">
        <v>0</v>
      </c>
      <c r="V98" s="182">
        <v>0</v>
      </c>
      <c r="W98" s="181">
        <v>0</v>
      </c>
      <c r="X98" s="182">
        <v>0</v>
      </c>
      <c r="Y98" s="181">
        <v>0</v>
      </c>
      <c r="Z98" s="182">
        <v>0</v>
      </c>
      <c r="AA98" s="181">
        <v>0</v>
      </c>
      <c r="AB98" s="182">
        <v>0</v>
      </c>
      <c r="AC98" s="181">
        <v>0</v>
      </c>
      <c r="AD98" s="182">
        <v>0</v>
      </c>
      <c r="AE98" s="181">
        <v>0</v>
      </c>
      <c r="AF98" s="182">
        <v>0</v>
      </c>
      <c r="AG98" s="181">
        <v>0</v>
      </c>
      <c r="AH98" s="182">
        <v>0</v>
      </c>
      <c r="AI98" s="181">
        <v>0</v>
      </c>
      <c r="AJ98" s="182">
        <v>0</v>
      </c>
      <c r="AK98" s="181">
        <v>0</v>
      </c>
      <c r="AL98" s="182">
        <v>0</v>
      </c>
      <c r="AM98" s="181">
        <v>0</v>
      </c>
      <c r="AN98" s="182">
        <v>0</v>
      </c>
      <c r="AO98" s="181">
        <v>0</v>
      </c>
      <c r="AP98" s="182">
        <v>0</v>
      </c>
      <c r="AQ98" s="181">
        <v>0</v>
      </c>
      <c r="AR98" s="182">
        <v>0</v>
      </c>
      <c r="AS98" s="181">
        <v>0</v>
      </c>
      <c r="AT98" s="182">
        <v>0</v>
      </c>
      <c r="AU98" s="181">
        <v>0</v>
      </c>
      <c r="AV98" s="182">
        <v>0</v>
      </c>
      <c r="AW98" s="181">
        <v>0</v>
      </c>
      <c r="AX98" s="182">
        <v>0</v>
      </c>
      <c r="AY98" s="181">
        <v>0</v>
      </c>
      <c r="AZ98" s="182">
        <v>0</v>
      </c>
      <c r="BA98" s="181">
        <v>0</v>
      </c>
      <c r="BB98" s="182">
        <v>0</v>
      </c>
      <c r="BC98" s="181">
        <v>0</v>
      </c>
      <c r="BD98" s="182">
        <v>0</v>
      </c>
      <c r="BE98" s="181">
        <v>0</v>
      </c>
      <c r="BF98" s="182">
        <v>0</v>
      </c>
      <c r="BG98" s="181">
        <v>0</v>
      </c>
      <c r="BH98" s="182">
        <v>0</v>
      </c>
      <c r="BI98" s="181">
        <v>0</v>
      </c>
      <c r="BJ98" s="182">
        <v>0</v>
      </c>
      <c r="BK98" s="181">
        <v>0</v>
      </c>
      <c r="BL98" s="182">
        <v>0</v>
      </c>
      <c r="BM98" s="194">
        <f>SUM(C98,E98,G98,I98,K98,M98,O98,Q98,S98,U98,W98,Y98,AA98,AC98,AE98)+SUM(AG98,AI98,AK98,AM98,AO98,AQ98,AS98,AU98,AW98,AY98,BA98,BC98,BE98,BG98,BI98,BK98)</f>
        <v>0</v>
      </c>
      <c r="BN98" s="195">
        <f>SUM(D98,F98,H98,J98,L98,N98,P98,R98,T98,V98,X98,Z98,AB98,AD98,AF98)+SUM(AH98,AJ98,AL98,AN98,AP98,AR98,AT98,AV98,AX98,AZ98,BB98,BD98,BF98,BH98,BJ98,BL98)</f>
        <v>0</v>
      </c>
    </row>
    <row r="99" spans="1:66" x14ac:dyDescent="0.2">
      <c r="A99" s="155">
        <f>ROW()</f>
        <v>99</v>
      </c>
      <c r="B99" s="179" t="s">
        <v>553</v>
      </c>
      <c r="C99" s="181">
        <v>0</v>
      </c>
      <c r="D99" s="182">
        <v>0</v>
      </c>
      <c r="E99" s="181">
        <v>0</v>
      </c>
      <c r="F99" s="182">
        <v>0</v>
      </c>
      <c r="G99" s="181">
        <v>0</v>
      </c>
      <c r="H99" s="182">
        <v>0</v>
      </c>
      <c r="I99" s="181">
        <v>0</v>
      </c>
      <c r="J99" s="182">
        <v>0</v>
      </c>
      <c r="K99" s="181">
        <v>0</v>
      </c>
      <c r="L99" s="182">
        <v>0</v>
      </c>
      <c r="M99" s="181">
        <v>0</v>
      </c>
      <c r="N99" s="182">
        <v>0</v>
      </c>
      <c r="O99" s="181">
        <v>0</v>
      </c>
      <c r="P99" s="182">
        <v>0</v>
      </c>
      <c r="Q99" s="181">
        <v>0</v>
      </c>
      <c r="R99" s="182">
        <v>0</v>
      </c>
      <c r="S99" s="181">
        <v>0</v>
      </c>
      <c r="T99" s="182">
        <v>0</v>
      </c>
      <c r="U99" s="181">
        <v>0</v>
      </c>
      <c r="V99" s="182">
        <v>0</v>
      </c>
      <c r="W99" s="181">
        <v>0</v>
      </c>
      <c r="X99" s="182">
        <v>0</v>
      </c>
      <c r="Y99" s="181">
        <v>0</v>
      </c>
      <c r="Z99" s="182">
        <v>0</v>
      </c>
      <c r="AA99" s="181">
        <v>0</v>
      </c>
      <c r="AB99" s="182">
        <v>0</v>
      </c>
      <c r="AC99" s="181">
        <v>0</v>
      </c>
      <c r="AD99" s="182">
        <v>0</v>
      </c>
      <c r="AE99" s="181">
        <v>0</v>
      </c>
      <c r="AF99" s="182">
        <v>0</v>
      </c>
      <c r="AG99" s="181">
        <v>0</v>
      </c>
      <c r="AH99" s="182">
        <v>0</v>
      </c>
      <c r="AI99" s="181">
        <v>0</v>
      </c>
      <c r="AJ99" s="182">
        <v>0</v>
      </c>
      <c r="AK99" s="181">
        <v>0</v>
      </c>
      <c r="AL99" s="182">
        <v>0</v>
      </c>
      <c r="AM99" s="181">
        <v>0</v>
      </c>
      <c r="AN99" s="182">
        <v>0</v>
      </c>
      <c r="AO99" s="181">
        <v>0</v>
      </c>
      <c r="AP99" s="182">
        <v>0</v>
      </c>
      <c r="AQ99" s="181">
        <v>0</v>
      </c>
      <c r="AR99" s="182">
        <v>0</v>
      </c>
      <c r="AS99" s="181">
        <v>0</v>
      </c>
      <c r="AT99" s="182">
        <v>0</v>
      </c>
      <c r="AU99" s="181">
        <v>0</v>
      </c>
      <c r="AV99" s="182">
        <v>0</v>
      </c>
      <c r="AW99" s="181">
        <v>0</v>
      </c>
      <c r="AX99" s="182">
        <v>0</v>
      </c>
      <c r="AY99" s="181">
        <v>0</v>
      </c>
      <c r="AZ99" s="182">
        <v>0</v>
      </c>
      <c r="BA99" s="181">
        <v>0</v>
      </c>
      <c r="BB99" s="182">
        <v>0</v>
      </c>
      <c r="BC99" s="181">
        <v>0</v>
      </c>
      <c r="BD99" s="182">
        <v>0</v>
      </c>
      <c r="BE99" s="181">
        <v>0</v>
      </c>
      <c r="BF99" s="182">
        <v>0</v>
      </c>
      <c r="BG99" s="181">
        <v>0</v>
      </c>
      <c r="BH99" s="182">
        <v>0</v>
      </c>
      <c r="BI99" s="181">
        <v>0</v>
      </c>
      <c r="BJ99" s="182">
        <v>0</v>
      </c>
      <c r="BK99" s="181">
        <v>0</v>
      </c>
      <c r="BL99" s="182">
        <v>0</v>
      </c>
      <c r="BM99" s="194">
        <f>SUM(C99,E99,G99,I99,K99,M99,O99,Q99,S99,U99,W99,Y99,AA99,AC99,AE99)+SUM(AG99,AI99,AK99,AM99,AO99,AQ99,AS99,AU99,AW99,AY99,BA99,BC99,BE99,BG99,BI99,BK99)</f>
        <v>0</v>
      </c>
      <c r="BN99" s="195">
        <f>SUM(D99,F99,H99,J99,L99,N99,P99,R99,T99,V99,X99,Z99,AB99,AD99,AF99)+SUM(AH99,AJ99,AL99,AN99,AP99,AR99,AT99,AV99,AX99,AZ99,BB99,BD99,BF99,BH99,BJ99,BL99)</f>
        <v>0</v>
      </c>
    </row>
    <row r="100" spans="1:66" ht="15" thickBot="1" x14ac:dyDescent="0.25">
      <c r="A100" s="155">
        <f>ROW()</f>
        <v>100</v>
      </c>
      <c r="B100" s="174" t="s">
        <v>554</v>
      </c>
      <c r="C100" s="175">
        <v>0</v>
      </c>
      <c r="D100" s="176">
        <v>0</v>
      </c>
      <c r="E100" s="175">
        <v>0</v>
      </c>
      <c r="F100" s="176">
        <v>0</v>
      </c>
      <c r="G100" s="175">
        <v>0</v>
      </c>
      <c r="H100" s="176">
        <v>0</v>
      </c>
      <c r="I100" s="175">
        <v>0</v>
      </c>
      <c r="J100" s="176">
        <v>0</v>
      </c>
      <c r="K100" s="175">
        <v>0</v>
      </c>
      <c r="L100" s="176">
        <v>0</v>
      </c>
      <c r="M100" s="175">
        <v>0</v>
      </c>
      <c r="N100" s="176">
        <v>0</v>
      </c>
      <c r="O100" s="175">
        <v>0</v>
      </c>
      <c r="P100" s="176">
        <v>0</v>
      </c>
      <c r="Q100" s="175">
        <v>0</v>
      </c>
      <c r="R100" s="176">
        <v>0</v>
      </c>
      <c r="S100" s="175">
        <v>0</v>
      </c>
      <c r="T100" s="176">
        <v>0</v>
      </c>
      <c r="U100" s="175">
        <v>0</v>
      </c>
      <c r="V100" s="176">
        <v>0</v>
      </c>
      <c r="W100" s="175">
        <v>0</v>
      </c>
      <c r="X100" s="176">
        <v>0</v>
      </c>
      <c r="Y100" s="175">
        <v>0</v>
      </c>
      <c r="Z100" s="176">
        <v>0</v>
      </c>
      <c r="AA100" s="175">
        <v>0</v>
      </c>
      <c r="AB100" s="176">
        <v>0</v>
      </c>
      <c r="AC100" s="175">
        <v>0</v>
      </c>
      <c r="AD100" s="176">
        <v>0</v>
      </c>
      <c r="AE100" s="175">
        <v>0</v>
      </c>
      <c r="AF100" s="176">
        <v>0</v>
      </c>
      <c r="AG100" s="175">
        <v>0</v>
      </c>
      <c r="AH100" s="176">
        <v>0</v>
      </c>
      <c r="AI100" s="175">
        <v>0</v>
      </c>
      <c r="AJ100" s="176">
        <v>0</v>
      </c>
      <c r="AK100" s="175">
        <v>0</v>
      </c>
      <c r="AL100" s="176">
        <v>0</v>
      </c>
      <c r="AM100" s="175">
        <v>0</v>
      </c>
      <c r="AN100" s="176">
        <v>0</v>
      </c>
      <c r="AO100" s="175">
        <v>0</v>
      </c>
      <c r="AP100" s="176">
        <v>0</v>
      </c>
      <c r="AQ100" s="175">
        <v>0</v>
      </c>
      <c r="AR100" s="176">
        <v>0</v>
      </c>
      <c r="AS100" s="175">
        <v>0</v>
      </c>
      <c r="AT100" s="176">
        <v>0</v>
      </c>
      <c r="AU100" s="175">
        <v>0</v>
      </c>
      <c r="AV100" s="176">
        <v>0</v>
      </c>
      <c r="AW100" s="175">
        <v>0</v>
      </c>
      <c r="AX100" s="176">
        <v>0</v>
      </c>
      <c r="AY100" s="175">
        <v>0</v>
      </c>
      <c r="AZ100" s="176">
        <v>0</v>
      </c>
      <c r="BA100" s="175">
        <v>0</v>
      </c>
      <c r="BB100" s="176">
        <v>0</v>
      </c>
      <c r="BC100" s="175">
        <v>0</v>
      </c>
      <c r="BD100" s="176">
        <v>0</v>
      </c>
      <c r="BE100" s="175">
        <v>0</v>
      </c>
      <c r="BF100" s="176">
        <v>0</v>
      </c>
      <c r="BG100" s="175">
        <v>0</v>
      </c>
      <c r="BH100" s="176">
        <v>0</v>
      </c>
      <c r="BI100" s="175">
        <v>0</v>
      </c>
      <c r="BJ100" s="176">
        <v>0</v>
      </c>
      <c r="BK100" s="175">
        <v>0</v>
      </c>
      <c r="BL100" s="176">
        <v>0</v>
      </c>
      <c r="BM100" s="196">
        <f t="shared" si="9"/>
        <v>0</v>
      </c>
      <c r="BN100" s="197">
        <f t="shared" si="9"/>
        <v>0</v>
      </c>
    </row>
    <row r="101" spans="1:66" ht="15" thickBot="1" x14ac:dyDescent="0.25">
      <c r="A101" s="155">
        <f>ROW()</f>
        <v>101</v>
      </c>
      <c r="B101" s="169" t="s">
        <v>222</v>
      </c>
      <c r="C101" s="177">
        <f t="shared" ref="C101:BN101" si="10">SUM(C91:C100)</f>
        <v>0</v>
      </c>
      <c r="D101" s="178">
        <f t="shared" si="10"/>
        <v>0</v>
      </c>
      <c r="E101" s="177">
        <f t="shared" si="10"/>
        <v>0</v>
      </c>
      <c r="F101" s="178">
        <f t="shared" si="10"/>
        <v>0</v>
      </c>
      <c r="G101" s="177">
        <f t="shared" si="10"/>
        <v>0</v>
      </c>
      <c r="H101" s="178">
        <f t="shared" si="10"/>
        <v>0</v>
      </c>
      <c r="I101" s="177">
        <f t="shared" si="10"/>
        <v>0</v>
      </c>
      <c r="J101" s="178">
        <f t="shared" si="10"/>
        <v>0</v>
      </c>
      <c r="K101" s="177">
        <f t="shared" si="10"/>
        <v>0</v>
      </c>
      <c r="L101" s="178">
        <f t="shared" si="10"/>
        <v>0</v>
      </c>
      <c r="M101" s="177">
        <f t="shared" si="10"/>
        <v>0</v>
      </c>
      <c r="N101" s="178">
        <f t="shared" si="10"/>
        <v>0</v>
      </c>
      <c r="O101" s="177">
        <f t="shared" si="10"/>
        <v>0</v>
      </c>
      <c r="P101" s="178">
        <f t="shared" si="10"/>
        <v>0</v>
      </c>
      <c r="Q101" s="177">
        <f t="shared" si="10"/>
        <v>0</v>
      </c>
      <c r="R101" s="178">
        <f t="shared" si="10"/>
        <v>0</v>
      </c>
      <c r="S101" s="177">
        <f t="shared" si="10"/>
        <v>0</v>
      </c>
      <c r="T101" s="178">
        <f t="shared" si="10"/>
        <v>0</v>
      </c>
      <c r="U101" s="177">
        <f t="shared" si="10"/>
        <v>0</v>
      </c>
      <c r="V101" s="178">
        <f t="shared" si="10"/>
        <v>0</v>
      </c>
      <c r="W101" s="177">
        <f t="shared" si="10"/>
        <v>0</v>
      </c>
      <c r="X101" s="178">
        <f t="shared" si="10"/>
        <v>0</v>
      </c>
      <c r="Y101" s="177">
        <f t="shared" si="10"/>
        <v>0</v>
      </c>
      <c r="Z101" s="178">
        <f t="shared" si="10"/>
        <v>0</v>
      </c>
      <c r="AA101" s="177">
        <f t="shared" si="10"/>
        <v>0</v>
      </c>
      <c r="AB101" s="178">
        <f t="shared" si="10"/>
        <v>32.909999999999997</v>
      </c>
      <c r="AC101" s="177">
        <f t="shared" si="10"/>
        <v>0</v>
      </c>
      <c r="AD101" s="178">
        <f t="shared" si="10"/>
        <v>0</v>
      </c>
      <c r="AE101" s="177">
        <f t="shared" si="10"/>
        <v>0</v>
      </c>
      <c r="AF101" s="178">
        <f t="shared" si="10"/>
        <v>0</v>
      </c>
      <c r="AG101" s="177">
        <f t="shared" si="10"/>
        <v>0</v>
      </c>
      <c r="AH101" s="178">
        <f t="shared" si="10"/>
        <v>0</v>
      </c>
      <c r="AI101" s="177">
        <f t="shared" si="10"/>
        <v>0</v>
      </c>
      <c r="AJ101" s="178">
        <f t="shared" si="10"/>
        <v>0</v>
      </c>
      <c r="AK101" s="177">
        <f t="shared" si="10"/>
        <v>0</v>
      </c>
      <c r="AL101" s="178">
        <f t="shared" si="10"/>
        <v>0</v>
      </c>
      <c r="AM101" s="177">
        <f t="shared" si="10"/>
        <v>0</v>
      </c>
      <c r="AN101" s="178">
        <f t="shared" si="10"/>
        <v>0</v>
      </c>
      <c r="AO101" s="177">
        <f t="shared" si="10"/>
        <v>0</v>
      </c>
      <c r="AP101" s="178">
        <f t="shared" si="10"/>
        <v>0</v>
      </c>
      <c r="AQ101" s="177">
        <f t="shared" si="10"/>
        <v>0</v>
      </c>
      <c r="AR101" s="178">
        <f t="shared" si="10"/>
        <v>0</v>
      </c>
      <c r="AS101" s="177">
        <f t="shared" si="10"/>
        <v>0</v>
      </c>
      <c r="AT101" s="178">
        <f t="shared" si="10"/>
        <v>0</v>
      </c>
      <c r="AU101" s="177">
        <f t="shared" si="10"/>
        <v>0</v>
      </c>
      <c r="AV101" s="178">
        <f t="shared" si="10"/>
        <v>0</v>
      </c>
      <c r="AW101" s="177">
        <f t="shared" si="10"/>
        <v>0</v>
      </c>
      <c r="AX101" s="178">
        <f t="shared" si="10"/>
        <v>0</v>
      </c>
      <c r="AY101" s="177">
        <f t="shared" si="10"/>
        <v>0</v>
      </c>
      <c r="AZ101" s="178">
        <f t="shared" si="10"/>
        <v>0</v>
      </c>
      <c r="BA101" s="177">
        <f t="shared" si="10"/>
        <v>0</v>
      </c>
      <c r="BB101" s="178">
        <f t="shared" si="10"/>
        <v>0</v>
      </c>
      <c r="BC101" s="177">
        <f t="shared" si="10"/>
        <v>0</v>
      </c>
      <c r="BD101" s="178">
        <f t="shared" si="10"/>
        <v>0</v>
      </c>
      <c r="BE101" s="177">
        <f t="shared" si="10"/>
        <v>0</v>
      </c>
      <c r="BF101" s="178">
        <f t="shared" si="10"/>
        <v>0</v>
      </c>
      <c r="BG101" s="177">
        <f t="shared" si="10"/>
        <v>0</v>
      </c>
      <c r="BH101" s="178">
        <f t="shared" si="10"/>
        <v>0</v>
      </c>
      <c r="BI101" s="177">
        <f t="shared" si="10"/>
        <v>0</v>
      </c>
      <c r="BJ101" s="178">
        <f t="shared" si="10"/>
        <v>0</v>
      </c>
      <c r="BK101" s="177">
        <f t="shared" si="10"/>
        <v>0</v>
      </c>
      <c r="BL101" s="178">
        <f t="shared" si="10"/>
        <v>0</v>
      </c>
      <c r="BM101" s="177">
        <f t="shared" si="10"/>
        <v>0</v>
      </c>
      <c r="BN101" s="178">
        <f t="shared" si="10"/>
        <v>32.909999999999997</v>
      </c>
    </row>
    <row r="102" spans="1:66" ht="15" thickBot="1" x14ac:dyDescent="0.25">
      <c r="A102" s="155">
        <f>ROW()</f>
        <v>102</v>
      </c>
      <c r="C102" s="170"/>
      <c r="E102" s="170"/>
      <c r="G102" s="170"/>
      <c r="I102" s="170"/>
      <c r="K102" s="170"/>
      <c r="M102" s="170"/>
      <c r="O102" s="170"/>
      <c r="Q102" s="170"/>
      <c r="S102" s="170"/>
      <c r="U102" s="170"/>
      <c r="W102" s="170"/>
      <c r="Y102" s="170"/>
      <c r="AA102" s="170"/>
      <c r="AC102" s="170"/>
      <c r="AE102" s="170"/>
      <c r="AG102" s="170"/>
      <c r="AI102" s="170"/>
      <c r="AK102" s="170"/>
      <c r="AM102" s="170"/>
      <c r="AO102" s="170"/>
      <c r="AQ102" s="170"/>
      <c r="AS102" s="170"/>
      <c r="AU102" s="170"/>
      <c r="AW102" s="170"/>
      <c r="AY102" s="170"/>
      <c r="BA102" s="170"/>
      <c r="BC102" s="170"/>
      <c r="BE102" s="170"/>
      <c r="BG102" s="170"/>
      <c r="BI102" s="170"/>
      <c r="BK102" s="170"/>
      <c r="BM102" s="170"/>
    </row>
    <row r="103" spans="1:66" ht="15" thickBot="1" x14ac:dyDescent="0.25">
      <c r="A103" s="155">
        <f>ROW()</f>
        <v>103</v>
      </c>
      <c r="B103" s="204" t="s">
        <v>509</v>
      </c>
      <c r="C103" s="170"/>
      <c r="E103" s="170"/>
      <c r="G103" s="170"/>
      <c r="I103" s="170"/>
      <c r="K103" s="170"/>
      <c r="M103" s="170"/>
      <c r="O103" s="170"/>
      <c r="Q103" s="170"/>
      <c r="S103" s="170"/>
      <c r="U103" s="170"/>
      <c r="W103" s="170"/>
      <c r="Y103" s="170"/>
      <c r="AA103" s="170"/>
      <c r="AC103" s="170"/>
      <c r="AE103" s="170"/>
      <c r="AG103" s="170"/>
      <c r="AI103" s="170"/>
      <c r="AK103" s="170"/>
      <c r="AM103" s="170"/>
      <c r="AO103" s="170"/>
      <c r="AQ103" s="170"/>
      <c r="AS103" s="170"/>
      <c r="AU103" s="170"/>
      <c r="AW103" s="170"/>
      <c r="AY103" s="170"/>
      <c r="BA103" s="170"/>
      <c r="BC103" s="170"/>
      <c r="BE103" s="170"/>
      <c r="BG103" s="170"/>
      <c r="BI103" s="170"/>
      <c r="BK103" s="170"/>
      <c r="BM103" s="170"/>
    </row>
    <row r="104" spans="1:66" ht="15" thickBot="1" x14ac:dyDescent="0.25">
      <c r="A104" s="155">
        <f>ROW()</f>
        <v>104</v>
      </c>
      <c r="B104" s="189" t="s">
        <v>555</v>
      </c>
      <c r="C104" s="1315" t="s">
        <v>15</v>
      </c>
      <c r="D104" s="1316"/>
      <c r="E104" s="1315" t="s">
        <v>15</v>
      </c>
      <c r="F104" s="1316"/>
      <c r="G104" s="1315" t="s">
        <v>15</v>
      </c>
      <c r="H104" s="1316"/>
      <c r="I104" s="1315" t="s">
        <v>15</v>
      </c>
      <c r="J104" s="1316"/>
      <c r="K104" s="1315" t="s">
        <v>15</v>
      </c>
      <c r="L104" s="1316"/>
      <c r="M104" s="1315" t="s">
        <v>15</v>
      </c>
      <c r="N104" s="1316"/>
      <c r="O104" s="1315" t="s">
        <v>15</v>
      </c>
      <c r="P104" s="1316"/>
      <c r="Q104" s="1315" t="s">
        <v>15</v>
      </c>
      <c r="R104" s="1316"/>
      <c r="S104" s="1315" t="s">
        <v>15</v>
      </c>
      <c r="T104" s="1316"/>
      <c r="U104" s="1315" t="s">
        <v>15</v>
      </c>
      <c r="V104" s="1316"/>
      <c r="W104" s="1315" t="s">
        <v>15</v>
      </c>
      <c r="X104" s="1316"/>
      <c r="Y104" s="1315" t="s">
        <v>15</v>
      </c>
      <c r="Z104" s="1316"/>
      <c r="AA104" s="1315" t="s">
        <v>15</v>
      </c>
      <c r="AB104" s="1316"/>
      <c r="AC104" s="1315" t="s">
        <v>15</v>
      </c>
      <c r="AD104" s="1316"/>
      <c r="AE104" s="1315" t="s">
        <v>15</v>
      </c>
      <c r="AF104" s="1316"/>
      <c r="AG104" s="1315" t="s">
        <v>15</v>
      </c>
      <c r="AH104" s="1316"/>
      <c r="AI104" s="1315" t="s">
        <v>15</v>
      </c>
      <c r="AJ104" s="1316"/>
      <c r="AK104" s="1315" t="s">
        <v>15</v>
      </c>
      <c r="AL104" s="1316"/>
      <c r="AM104" s="1315" t="s">
        <v>15</v>
      </c>
      <c r="AN104" s="1316"/>
      <c r="AO104" s="1315" t="s">
        <v>15</v>
      </c>
      <c r="AP104" s="1316"/>
      <c r="AQ104" s="1315" t="s">
        <v>15</v>
      </c>
      <c r="AR104" s="1316"/>
      <c r="AS104" s="1315" t="s">
        <v>15</v>
      </c>
      <c r="AT104" s="1316"/>
      <c r="AU104" s="1315" t="s">
        <v>15</v>
      </c>
      <c r="AV104" s="1316"/>
      <c r="AW104" s="1315" t="s">
        <v>15</v>
      </c>
      <c r="AX104" s="1316"/>
      <c r="AY104" s="1315" t="s">
        <v>15</v>
      </c>
      <c r="AZ104" s="1316"/>
      <c r="BA104" s="1315" t="s">
        <v>15</v>
      </c>
      <c r="BB104" s="1316"/>
      <c r="BC104" s="1315" t="s">
        <v>15</v>
      </c>
      <c r="BD104" s="1316"/>
      <c r="BE104" s="1315" t="s">
        <v>15</v>
      </c>
      <c r="BF104" s="1316"/>
      <c r="BG104" s="1315" t="s">
        <v>15</v>
      </c>
      <c r="BH104" s="1316"/>
      <c r="BI104" s="1315" t="s">
        <v>15</v>
      </c>
      <c r="BJ104" s="1316"/>
      <c r="BK104" s="1315" t="s">
        <v>15</v>
      </c>
      <c r="BL104" s="1316"/>
      <c r="BM104" s="1317" t="s">
        <v>15</v>
      </c>
      <c r="BN104" s="1318"/>
    </row>
    <row r="105" spans="1:66" x14ac:dyDescent="0.2">
      <c r="A105" s="155">
        <f>ROW()</f>
        <v>105</v>
      </c>
      <c r="B105" s="171" t="s">
        <v>556</v>
      </c>
      <c r="C105" s="172">
        <v>0</v>
      </c>
      <c r="D105" s="173">
        <v>0</v>
      </c>
      <c r="E105" s="172">
        <v>0</v>
      </c>
      <c r="F105" s="173">
        <v>0</v>
      </c>
      <c r="G105" s="172">
        <v>0</v>
      </c>
      <c r="H105" s="173">
        <v>0</v>
      </c>
      <c r="I105" s="172">
        <v>0</v>
      </c>
      <c r="J105" s="173">
        <v>0</v>
      </c>
      <c r="K105" s="172">
        <v>0</v>
      </c>
      <c r="L105" s="173">
        <v>0</v>
      </c>
      <c r="M105" s="172">
        <v>0</v>
      </c>
      <c r="N105" s="173">
        <v>0</v>
      </c>
      <c r="O105" s="172">
        <v>0</v>
      </c>
      <c r="P105" s="173">
        <v>0</v>
      </c>
      <c r="Q105" s="172">
        <v>0</v>
      </c>
      <c r="R105" s="173">
        <v>0</v>
      </c>
      <c r="S105" s="172">
        <v>0</v>
      </c>
      <c r="T105" s="173">
        <v>0</v>
      </c>
      <c r="U105" s="172">
        <v>0</v>
      </c>
      <c r="V105" s="173">
        <v>0</v>
      </c>
      <c r="W105" s="172">
        <v>0</v>
      </c>
      <c r="X105" s="173">
        <v>107.99</v>
      </c>
      <c r="Y105" s="172">
        <v>0</v>
      </c>
      <c r="Z105" s="173">
        <v>0</v>
      </c>
      <c r="AA105" s="172">
        <v>0</v>
      </c>
      <c r="AB105" s="173">
        <v>0</v>
      </c>
      <c r="AC105" s="172">
        <v>0</v>
      </c>
      <c r="AD105" s="173">
        <v>0</v>
      </c>
      <c r="AE105" s="172">
        <v>0</v>
      </c>
      <c r="AF105" s="173">
        <v>0</v>
      </c>
      <c r="AG105" s="172">
        <v>0</v>
      </c>
      <c r="AH105" s="173">
        <v>288.27999999999997</v>
      </c>
      <c r="AI105" s="172">
        <v>0</v>
      </c>
      <c r="AJ105" s="173">
        <v>0</v>
      </c>
      <c r="AK105" s="172">
        <v>0</v>
      </c>
      <c r="AL105" s="173">
        <v>0</v>
      </c>
      <c r="AM105" s="172">
        <v>0</v>
      </c>
      <c r="AN105" s="173">
        <v>0</v>
      </c>
      <c r="AO105" s="172">
        <v>0</v>
      </c>
      <c r="AP105" s="173">
        <v>0</v>
      </c>
      <c r="AQ105" s="172">
        <v>0</v>
      </c>
      <c r="AR105" s="173">
        <v>0</v>
      </c>
      <c r="AS105" s="172">
        <v>0</v>
      </c>
      <c r="AT105" s="173">
        <v>0</v>
      </c>
      <c r="AU105" s="172">
        <v>0</v>
      </c>
      <c r="AV105" s="173">
        <v>0</v>
      </c>
      <c r="AW105" s="172">
        <v>0</v>
      </c>
      <c r="AX105" s="173">
        <v>0</v>
      </c>
      <c r="AY105" s="172">
        <v>0</v>
      </c>
      <c r="AZ105" s="173">
        <v>0</v>
      </c>
      <c r="BA105" s="172">
        <v>0</v>
      </c>
      <c r="BB105" s="173">
        <v>0</v>
      </c>
      <c r="BC105" s="172">
        <v>0</v>
      </c>
      <c r="BD105" s="173">
        <v>0</v>
      </c>
      <c r="BE105" s="172">
        <v>0</v>
      </c>
      <c r="BF105" s="173">
        <v>0</v>
      </c>
      <c r="BG105" s="172">
        <v>0</v>
      </c>
      <c r="BH105" s="173">
        <v>0</v>
      </c>
      <c r="BI105" s="172">
        <v>0</v>
      </c>
      <c r="BJ105" s="173">
        <v>0</v>
      </c>
      <c r="BK105" s="172">
        <v>0</v>
      </c>
      <c r="BL105" s="173">
        <v>0</v>
      </c>
      <c r="BM105" s="190">
        <f t="shared" ref="BM105:BN110" si="11">SUM(C105,E105,G105,I105,K105,M105,O105,Q105,S105,U105,W105,Y105,AA105,AC105,AE105)+SUM(AG105,AI105,AK105,AM105,AO105,AQ105,AS105,AU105,AW105,AY105,BA105,BC105,BE105,BG105,BI105,BK105)</f>
        <v>0</v>
      </c>
      <c r="BN105" s="191">
        <f t="shared" si="11"/>
        <v>396.27</v>
      </c>
    </row>
    <row r="106" spans="1:66" x14ac:dyDescent="0.2">
      <c r="A106" s="155">
        <f>ROW()</f>
        <v>106</v>
      </c>
      <c r="B106" s="210" t="s">
        <v>557</v>
      </c>
      <c r="C106" s="186">
        <v>0</v>
      </c>
      <c r="D106" s="187">
        <v>0</v>
      </c>
      <c r="E106" s="186">
        <v>0</v>
      </c>
      <c r="F106" s="187">
        <v>0</v>
      </c>
      <c r="G106" s="186">
        <v>0</v>
      </c>
      <c r="H106" s="187">
        <v>0</v>
      </c>
      <c r="I106" s="186">
        <v>0</v>
      </c>
      <c r="J106" s="187">
        <v>0</v>
      </c>
      <c r="K106" s="186">
        <v>0</v>
      </c>
      <c r="L106" s="187">
        <v>0</v>
      </c>
      <c r="M106" s="186">
        <v>0</v>
      </c>
      <c r="N106" s="187">
        <v>0</v>
      </c>
      <c r="O106" s="186">
        <v>0</v>
      </c>
      <c r="P106" s="187">
        <v>0</v>
      </c>
      <c r="Q106" s="186">
        <v>0</v>
      </c>
      <c r="R106" s="187">
        <v>0</v>
      </c>
      <c r="S106" s="186">
        <v>0</v>
      </c>
      <c r="T106" s="187">
        <v>0</v>
      </c>
      <c r="U106" s="186">
        <v>0</v>
      </c>
      <c r="V106" s="187">
        <v>0</v>
      </c>
      <c r="W106" s="186">
        <v>0</v>
      </c>
      <c r="X106" s="187">
        <v>0</v>
      </c>
      <c r="Y106" s="186">
        <v>0</v>
      </c>
      <c r="Z106" s="187">
        <v>0</v>
      </c>
      <c r="AA106" s="186">
        <v>0</v>
      </c>
      <c r="AB106" s="187">
        <v>0</v>
      </c>
      <c r="AC106" s="186">
        <v>0</v>
      </c>
      <c r="AD106" s="187">
        <v>0</v>
      </c>
      <c r="AE106" s="186">
        <v>0</v>
      </c>
      <c r="AF106" s="187">
        <v>0</v>
      </c>
      <c r="AG106" s="186">
        <v>0</v>
      </c>
      <c r="AH106" s="187">
        <v>0</v>
      </c>
      <c r="AI106" s="186">
        <v>0</v>
      </c>
      <c r="AJ106" s="187">
        <v>0</v>
      </c>
      <c r="AK106" s="186">
        <v>0</v>
      </c>
      <c r="AL106" s="187">
        <v>0</v>
      </c>
      <c r="AM106" s="186">
        <v>0</v>
      </c>
      <c r="AN106" s="187">
        <v>0</v>
      </c>
      <c r="AO106" s="186">
        <v>0</v>
      </c>
      <c r="AP106" s="187">
        <v>0</v>
      </c>
      <c r="AQ106" s="186">
        <v>0</v>
      </c>
      <c r="AR106" s="187">
        <v>0</v>
      </c>
      <c r="AS106" s="186">
        <v>0</v>
      </c>
      <c r="AT106" s="187">
        <v>0</v>
      </c>
      <c r="AU106" s="186">
        <v>0</v>
      </c>
      <c r="AV106" s="187">
        <v>0</v>
      </c>
      <c r="AW106" s="186">
        <v>0</v>
      </c>
      <c r="AX106" s="187">
        <v>0</v>
      </c>
      <c r="AY106" s="186">
        <v>0</v>
      </c>
      <c r="AZ106" s="187">
        <v>0</v>
      </c>
      <c r="BA106" s="186">
        <v>0</v>
      </c>
      <c r="BB106" s="187">
        <v>0</v>
      </c>
      <c r="BC106" s="186">
        <v>0</v>
      </c>
      <c r="BD106" s="187">
        <v>0</v>
      </c>
      <c r="BE106" s="186">
        <v>0</v>
      </c>
      <c r="BF106" s="187">
        <v>0</v>
      </c>
      <c r="BG106" s="186">
        <v>0</v>
      </c>
      <c r="BH106" s="187">
        <v>0</v>
      </c>
      <c r="BI106" s="186">
        <v>0</v>
      </c>
      <c r="BJ106" s="187">
        <v>0</v>
      </c>
      <c r="BK106" s="186">
        <v>0</v>
      </c>
      <c r="BL106" s="187">
        <v>0</v>
      </c>
      <c r="BM106" s="192">
        <f t="shared" si="11"/>
        <v>0</v>
      </c>
      <c r="BN106" s="193">
        <f t="shared" si="11"/>
        <v>0</v>
      </c>
    </row>
    <row r="107" spans="1:66" x14ac:dyDescent="0.2">
      <c r="A107" s="155">
        <f>ROW()</f>
        <v>107</v>
      </c>
      <c r="B107" s="180" t="s">
        <v>558</v>
      </c>
      <c r="C107" s="181">
        <v>0</v>
      </c>
      <c r="D107" s="182">
        <v>0</v>
      </c>
      <c r="E107" s="181">
        <v>0</v>
      </c>
      <c r="F107" s="182">
        <v>0</v>
      </c>
      <c r="G107" s="181">
        <v>0</v>
      </c>
      <c r="H107" s="182">
        <v>0</v>
      </c>
      <c r="I107" s="181">
        <v>0</v>
      </c>
      <c r="J107" s="182">
        <v>0</v>
      </c>
      <c r="K107" s="181">
        <v>0</v>
      </c>
      <c r="L107" s="182">
        <v>0</v>
      </c>
      <c r="M107" s="181">
        <v>0</v>
      </c>
      <c r="N107" s="182">
        <v>0</v>
      </c>
      <c r="O107" s="181">
        <v>0</v>
      </c>
      <c r="P107" s="182">
        <v>0</v>
      </c>
      <c r="Q107" s="181">
        <v>0</v>
      </c>
      <c r="R107" s="182">
        <v>0</v>
      </c>
      <c r="S107" s="181">
        <v>0</v>
      </c>
      <c r="T107" s="182">
        <v>0</v>
      </c>
      <c r="U107" s="181">
        <v>0</v>
      </c>
      <c r="V107" s="182">
        <v>0</v>
      </c>
      <c r="W107" s="181">
        <v>0</v>
      </c>
      <c r="X107" s="182">
        <v>0</v>
      </c>
      <c r="Y107" s="181">
        <v>0</v>
      </c>
      <c r="Z107" s="182">
        <v>15.38</v>
      </c>
      <c r="AA107" s="181">
        <v>0</v>
      </c>
      <c r="AB107" s="182">
        <v>0</v>
      </c>
      <c r="AC107" s="181">
        <v>0</v>
      </c>
      <c r="AD107" s="182">
        <v>0</v>
      </c>
      <c r="AE107" s="181">
        <v>0</v>
      </c>
      <c r="AF107" s="182">
        <v>0</v>
      </c>
      <c r="AG107" s="181">
        <v>0</v>
      </c>
      <c r="AH107" s="182">
        <v>0</v>
      </c>
      <c r="AI107" s="181">
        <v>0</v>
      </c>
      <c r="AJ107" s="182">
        <v>0</v>
      </c>
      <c r="AK107" s="181">
        <v>0</v>
      </c>
      <c r="AL107" s="182">
        <v>0</v>
      </c>
      <c r="AM107" s="181">
        <v>0</v>
      </c>
      <c r="AN107" s="182">
        <v>0</v>
      </c>
      <c r="AO107" s="181">
        <v>0</v>
      </c>
      <c r="AP107" s="182">
        <v>0</v>
      </c>
      <c r="AQ107" s="181">
        <v>0</v>
      </c>
      <c r="AR107" s="182">
        <v>0</v>
      </c>
      <c r="AS107" s="181">
        <v>0</v>
      </c>
      <c r="AT107" s="182">
        <v>0</v>
      </c>
      <c r="AU107" s="181">
        <v>0</v>
      </c>
      <c r="AV107" s="182">
        <v>0</v>
      </c>
      <c r="AW107" s="181">
        <v>0</v>
      </c>
      <c r="AX107" s="182">
        <v>0</v>
      </c>
      <c r="AY107" s="181">
        <v>0</v>
      </c>
      <c r="AZ107" s="182">
        <v>0</v>
      </c>
      <c r="BA107" s="181">
        <v>0</v>
      </c>
      <c r="BB107" s="182">
        <v>0</v>
      </c>
      <c r="BC107" s="181">
        <v>0</v>
      </c>
      <c r="BD107" s="182">
        <v>0</v>
      </c>
      <c r="BE107" s="181">
        <v>0</v>
      </c>
      <c r="BF107" s="182">
        <v>0</v>
      </c>
      <c r="BG107" s="181">
        <v>0</v>
      </c>
      <c r="BH107" s="182">
        <v>11.19</v>
      </c>
      <c r="BI107" s="181">
        <v>0</v>
      </c>
      <c r="BJ107" s="182">
        <v>0</v>
      </c>
      <c r="BK107" s="181">
        <v>0</v>
      </c>
      <c r="BL107" s="182">
        <v>0</v>
      </c>
      <c r="BM107" s="194">
        <f t="shared" si="11"/>
        <v>0</v>
      </c>
      <c r="BN107" s="195">
        <f t="shared" si="11"/>
        <v>26.57</v>
      </c>
    </row>
    <row r="108" spans="1:66" x14ac:dyDescent="0.2">
      <c r="A108" s="155">
        <f>ROW()</f>
        <v>108</v>
      </c>
      <c r="B108" s="180" t="s">
        <v>559</v>
      </c>
      <c r="C108" s="181">
        <v>0</v>
      </c>
      <c r="D108" s="182">
        <v>0</v>
      </c>
      <c r="E108" s="181">
        <v>0</v>
      </c>
      <c r="F108" s="182">
        <v>0</v>
      </c>
      <c r="G108" s="181">
        <v>0</v>
      </c>
      <c r="H108" s="182">
        <v>0</v>
      </c>
      <c r="I108" s="181">
        <v>0</v>
      </c>
      <c r="J108" s="182">
        <v>0</v>
      </c>
      <c r="K108" s="181">
        <v>0</v>
      </c>
      <c r="L108" s="182">
        <v>0</v>
      </c>
      <c r="M108" s="181">
        <v>0</v>
      </c>
      <c r="N108" s="182">
        <v>0</v>
      </c>
      <c r="O108" s="181">
        <v>0</v>
      </c>
      <c r="P108" s="182">
        <v>0</v>
      </c>
      <c r="Q108" s="181">
        <v>0</v>
      </c>
      <c r="R108" s="182">
        <v>0</v>
      </c>
      <c r="S108" s="181">
        <v>0</v>
      </c>
      <c r="T108" s="182">
        <v>0</v>
      </c>
      <c r="U108" s="181">
        <v>0</v>
      </c>
      <c r="V108" s="182">
        <v>0</v>
      </c>
      <c r="W108" s="181">
        <v>0</v>
      </c>
      <c r="X108" s="182">
        <v>0</v>
      </c>
      <c r="Y108" s="181">
        <v>0</v>
      </c>
      <c r="Z108" s="182">
        <v>0</v>
      </c>
      <c r="AA108" s="181">
        <v>0</v>
      </c>
      <c r="AB108" s="182">
        <v>0</v>
      </c>
      <c r="AC108" s="181">
        <v>0</v>
      </c>
      <c r="AD108" s="182">
        <v>0</v>
      </c>
      <c r="AE108" s="181">
        <v>0</v>
      </c>
      <c r="AF108" s="182">
        <v>0</v>
      </c>
      <c r="AG108" s="181">
        <v>0</v>
      </c>
      <c r="AH108" s="182">
        <v>0</v>
      </c>
      <c r="AI108" s="181">
        <v>0</v>
      </c>
      <c r="AJ108" s="182">
        <v>0</v>
      </c>
      <c r="AK108" s="181">
        <v>0</v>
      </c>
      <c r="AL108" s="182">
        <v>0</v>
      </c>
      <c r="AM108" s="181">
        <v>0</v>
      </c>
      <c r="AN108" s="182">
        <v>0</v>
      </c>
      <c r="AO108" s="181">
        <v>0</v>
      </c>
      <c r="AP108" s="182">
        <v>0</v>
      </c>
      <c r="AQ108" s="181">
        <v>0</v>
      </c>
      <c r="AR108" s="182">
        <v>0</v>
      </c>
      <c r="AS108" s="181">
        <v>0</v>
      </c>
      <c r="AT108" s="182">
        <v>0</v>
      </c>
      <c r="AU108" s="181">
        <v>0</v>
      </c>
      <c r="AV108" s="182">
        <v>0</v>
      </c>
      <c r="AW108" s="181">
        <v>0</v>
      </c>
      <c r="AX108" s="182">
        <v>0</v>
      </c>
      <c r="AY108" s="181">
        <v>0</v>
      </c>
      <c r="AZ108" s="182">
        <v>0</v>
      </c>
      <c r="BA108" s="181">
        <v>0</v>
      </c>
      <c r="BB108" s="182">
        <v>0</v>
      </c>
      <c r="BC108" s="181">
        <v>0</v>
      </c>
      <c r="BD108" s="182">
        <v>0</v>
      </c>
      <c r="BE108" s="181">
        <v>0</v>
      </c>
      <c r="BF108" s="182">
        <v>0</v>
      </c>
      <c r="BG108" s="181">
        <v>0</v>
      </c>
      <c r="BH108" s="182">
        <v>0</v>
      </c>
      <c r="BI108" s="181">
        <v>0</v>
      </c>
      <c r="BJ108" s="182">
        <v>0</v>
      </c>
      <c r="BK108" s="181">
        <v>0</v>
      </c>
      <c r="BL108" s="182">
        <v>0</v>
      </c>
      <c r="BM108" s="194">
        <f t="shared" si="11"/>
        <v>0</v>
      </c>
      <c r="BN108" s="195">
        <f t="shared" si="11"/>
        <v>0</v>
      </c>
    </row>
    <row r="109" spans="1:66" x14ac:dyDescent="0.2">
      <c r="A109" s="155">
        <f>ROW()</f>
        <v>109</v>
      </c>
      <c r="B109" s="180" t="s">
        <v>560</v>
      </c>
      <c r="C109" s="181">
        <v>0</v>
      </c>
      <c r="D109" s="182">
        <v>0</v>
      </c>
      <c r="E109" s="181">
        <v>0</v>
      </c>
      <c r="F109" s="182">
        <v>0</v>
      </c>
      <c r="G109" s="181">
        <v>0</v>
      </c>
      <c r="H109" s="182">
        <v>0</v>
      </c>
      <c r="I109" s="181">
        <v>0</v>
      </c>
      <c r="J109" s="182">
        <v>0</v>
      </c>
      <c r="K109" s="181">
        <v>0</v>
      </c>
      <c r="L109" s="182">
        <v>0</v>
      </c>
      <c r="M109" s="181">
        <v>0</v>
      </c>
      <c r="N109" s="182">
        <v>0</v>
      </c>
      <c r="O109" s="181">
        <v>0</v>
      </c>
      <c r="P109" s="182">
        <v>0</v>
      </c>
      <c r="Q109" s="181">
        <v>0</v>
      </c>
      <c r="R109" s="182">
        <v>0</v>
      </c>
      <c r="S109" s="181">
        <v>0</v>
      </c>
      <c r="T109" s="182">
        <v>0</v>
      </c>
      <c r="U109" s="181">
        <v>0</v>
      </c>
      <c r="V109" s="182">
        <v>0</v>
      </c>
      <c r="W109" s="181">
        <v>0</v>
      </c>
      <c r="X109" s="182">
        <v>0</v>
      </c>
      <c r="Y109" s="181">
        <v>0</v>
      </c>
      <c r="Z109" s="182">
        <v>0</v>
      </c>
      <c r="AA109" s="181">
        <v>0</v>
      </c>
      <c r="AB109" s="182">
        <v>0</v>
      </c>
      <c r="AC109" s="181">
        <v>0</v>
      </c>
      <c r="AD109" s="182">
        <v>0</v>
      </c>
      <c r="AE109" s="181">
        <v>0</v>
      </c>
      <c r="AF109" s="182">
        <v>0</v>
      </c>
      <c r="AG109" s="181">
        <v>0</v>
      </c>
      <c r="AH109" s="182">
        <v>0</v>
      </c>
      <c r="AI109" s="181">
        <v>0</v>
      </c>
      <c r="AJ109" s="182">
        <v>0</v>
      </c>
      <c r="AK109" s="181">
        <v>0</v>
      </c>
      <c r="AL109" s="182">
        <v>0</v>
      </c>
      <c r="AM109" s="181">
        <v>0</v>
      </c>
      <c r="AN109" s="182">
        <v>0</v>
      </c>
      <c r="AO109" s="181">
        <v>0</v>
      </c>
      <c r="AP109" s="182">
        <v>0</v>
      </c>
      <c r="AQ109" s="181">
        <v>0</v>
      </c>
      <c r="AR109" s="182">
        <v>0</v>
      </c>
      <c r="AS109" s="181">
        <v>0</v>
      </c>
      <c r="AT109" s="182">
        <v>0</v>
      </c>
      <c r="AU109" s="181">
        <v>0</v>
      </c>
      <c r="AV109" s="182">
        <v>0</v>
      </c>
      <c r="AW109" s="181">
        <v>0</v>
      </c>
      <c r="AX109" s="182">
        <v>0</v>
      </c>
      <c r="AY109" s="181">
        <v>0</v>
      </c>
      <c r="AZ109" s="182">
        <v>0</v>
      </c>
      <c r="BA109" s="181">
        <v>0</v>
      </c>
      <c r="BB109" s="182">
        <v>0</v>
      </c>
      <c r="BC109" s="181">
        <v>0</v>
      </c>
      <c r="BD109" s="182">
        <v>0</v>
      </c>
      <c r="BE109" s="181">
        <v>0</v>
      </c>
      <c r="BF109" s="182">
        <v>0</v>
      </c>
      <c r="BG109" s="181">
        <v>0</v>
      </c>
      <c r="BH109" s="182">
        <v>0</v>
      </c>
      <c r="BI109" s="181">
        <v>0</v>
      </c>
      <c r="BJ109" s="182">
        <v>0</v>
      </c>
      <c r="BK109" s="181">
        <v>0</v>
      </c>
      <c r="BL109" s="182">
        <v>0</v>
      </c>
      <c r="BM109" s="194">
        <f t="shared" si="11"/>
        <v>0</v>
      </c>
      <c r="BN109" s="195">
        <f t="shared" si="11"/>
        <v>0</v>
      </c>
    </row>
    <row r="110" spans="1:66" ht="15" thickBot="1" x14ac:dyDescent="0.25">
      <c r="A110" s="155">
        <f>ROW()</f>
        <v>110</v>
      </c>
      <c r="B110" s="188" t="s">
        <v>561</v>
      </c>
      <c r="C110" s="175">
        <v>0</v>
      </c>
      <c r="D110" s="176">
        <v>0</v>
      </c>
      <c r="E110" s="175">
        <v>0</v>
      </c>
      <c r="F110" s="176">
        <v>0</v>
      </c>
      <c r="G110" s="175">
        <v>0</v>
      </c>
      <c r="H110" s="176">
        <v>0</v>
      </c>
      <c r="I110" s="175">
        <v>0</v>
      </c>
      <c r="J110" s="176">
        <v>0</v>
      </c>
      <c r="K110" s="175">
        <v>0</v>
      </c>
      <c r="L110" s="176">
        <v>0</v>
      </c>
      <c r="M110" s="175">
        <v>0</v>
      </c>
      <c r="N110" s="176">
        <v>0</v>
      </c>
      <c r="O110" s="175">
        <v>0</v>
      </c>
      <c r="P110" s="176">
        <v>0</v>
      </c>
      <c r="Q110" s="175">
        <v>0</v>
      </c>
      <c r="R110" s="176">
        <v>0</v>
      </c>
      <c r="S110" s="175">
        <v>0</v>
      </c>
      <c r="T110" s="176">
        <v>0</v>
      </c>
      <c r="U110" s="175">
        <v>0</v>
      </c>
      <c r="V110" s="176">
        <v>0</v>
      </c>
      <c r="W110" s="175">
        <v>0</v>
      </c>
      <c r="X110" s="176">
        <v>0</v>
      </c>
      <c r="Y110" s="175">
        <v>0</v>
      </c>
      <c r="Z110" s="176">
        <v>0</v>
      </c>
      <c r="AA110" s="175">
        <v>0</v>
      </c>
      <c r="AB110" s="176">
        <v>0</v>
      </c>
      <c r="AC110" s="175">
        <v>0</v>
      </c>
      <c r="AD110" s="176">
        <v>0</v>
      </c>
      <c r="AE110" s="175">
        <v>0</v>
      </c>
      <c r="AF110" s="176">
        <v>0</v>
      </c>
      <c r="AG110" s="175">
        <v>0</v>
      </c>
      <c r="AH110" s="176">
        <v>0</v>
      </c>
      <c r="AI110" s="175">
        <v>0</v>
      </c>
      <c r="AJ110" s="176">
        <v>0</v>
      </c>
      <c r="AK110" s="175">
        <v>0</v>
      </c>
      <c r="AL110" s="176">
        <v>0</v>
      </c>
      <c r="AM110" s="175">
        <v>0</v>
      </c>
      <c r="AN110" s="176">
        <v>0</v>
      </c>
      <c r="AO110" s="175">
        <v>0</v>
      </c>
      <c r="AP110" s="176">
        <v>0</v>
      </c>
      <c r="AQ110" s="175">
        <v>0</v>
      </c>
      <c r="AR110" s="176">
        <v>0</v>
      </c>
      <c r="AS110" s="175">
        <v>0</v>
      </c>
      <c r="AT110" s="176">
        <v>0</v>
      </c>
      <c r="AU110" s="175">
        <v>0</v>
      </c>
      <c r="AV110" s="176">
        <v>0</v>
      </c>
      <c r="AW110" s="175">
        <v>0</v>
      </c>
      <c r="AX110" s="176">
        <v>0</v>
      </c>
      <c r="AY110" s="175">
        <v>0</v>
      </c>
      <c r="AZ110" s="176">
        <v>0</v>
      </c>
      <c r="BA110" s="175">
        <v>0</v>
      </c>
      <c r="BB110" s="176">
        <v>0</v>
      </c>
      <c r="BC110" s="175">
        <v>0</v>
      </c>
      <c r="BD110" s="176">
        <v>0</v>
      </c>
      <c r="BE110" s="175">
        <v>0</v>
      </c>
      <c r="BF110" s="176">
        <v>0</v>
      </c>
      <c r="BG110" s="175">
        <v>0</v>
      </c>
      <c r="BH110" s="176">
        <v>0</v>
      </c>
      <c r="BI110" s="175">
        <v>0</v>
      </c>
      <c r="BJ110" s="176">
        <v>0</v>
      </c>
      <c r="BK110" s="175">
        <v>0</v>
      </c>
      <c r="BL110" s="176">
        <v>0</v>
      </c>
      <c r="BM110" s="196">
        <f t="shared" si="11"/>
        <v>0</v>
      </c>
      <c r="BN110" s="197">
        <f t="shared" si="11"/>
        <v>0</v>
      </c>
    </row>
    <row r="111" spans="1:66" ht="15" thickBot="1" x14ac:dyDescent="0.25">
      <c r="A111" s="155">
        <f>ROW()</f>
        <v>111</v>
      </c>
      <c r="B111" s="169" t="s">
        <v>222</v>
      </c>
      <c r="C111" s="177">
        <f t="shared" ref="C111:AH111" si="12">SUM(C105:C110)</f>
        <v>0</v>
      </c>
      <c r="D111" s="178">
        <f t="shared" si="12"/>
        <v>0</v>
      </c>
      <c r="E111" s="177">
        <f t="shared" si="12"/>
        <v>0</v>
      </c>
      <c r="F111" s="178">
        <f t="shared" si="12"/>
        <v>0</v>
      </c>
      <c r="G111" s="177">
        <f t="shared" si="12"/>
        <v>0</v>
      </c>
      <c r="H111" s="178">
        <f t="shared" si="12"/>
        <v>0</v>
      </c>
      <c r="I111" s="177">
        <f t="shared" si="12"/>
        <v>0</v>
      </c>
      <c r="J111" s="178">
        <f t="shared" si="12"/>
        <v>0</v>
      </c>
      <c r="K111" s="177">
        <f t="shared" si="12"/>
        <v>0</v>
      </c>
      <c r="L111" s="178">
        <f t="shared" si="12"/>
        <v>0</v>
      </c>
      <c r="M111" s="177">
        <f t="shared" si="12"/>
        <v>0</v>
      </c>
      <c r="N111" s="178">
        <f t="shared" si="12"/>
        <v>0</v>
      </c>
      <c r="O111" s="177">
        <f t="shared" si="12"/>
        <v>0</v>
      </c>
      <c r="P111" s="178">
        <f t="shared" si="12"/>
        <v>0</v>
      </c>
      <c r="Q111" s="177">
        <f t="shared" si="12"/>
        <v>0</v>
      </c>
      <c r="R111" s="178">
        <f t="shared" si="12"/>
        <v>0</v>
      </c>
      <c r="S111" s="177">
        <f t="shared" si="12"/>
        <v>0</v>
      </c>
      <c r="T111" s="178">
        <f t="shared" si="12"/>
        <v>0</v>
      </c>
      <c r="U111" s="177">
        <f t="shared" si="12"/>
        <v>0</v>
      </c>
      <c r="V111" s="178">
        <f t="shared" si="12"/>
        <v>0</v>
      </c>
      <c r="W111" s="177">
        <f t="shared" si="12"/>
        <v>0</v>
      </c>
      <c r="X111" s="178">
        <f t="shared" si="12"/>
        <v>107.99</v>
      </c>
      <c r="Y111" s="177">
        <f t="shared" si="12"/>
        <v>0</v>
      </c>
      <c r="Z111" s="178">
        <f t="shared" si="12"/>
        <v>15.38</v>
      </c>
      <c r="AA111" s="177">
        <f t="shared" si="12"/>
        <v>0</v>
      </c>
      <c r="AB111" s="178">
        <f t="shared" si="12"/>
        <v>0</v>
      </c>
      <c r="AC111" s="177">
        <f t="shared" si="12"/>
        <v>0</v>
      </c>
      <c r="AD111" s="178">
        <f t="shared" si="12"/>
        <v>0</v>
      </c>
      <c r="AE111" s="177">
        <f t="shared" si="12"/>
        <v>0</v>
      </c>
      <c r="AF111" s="178">
        <f t="shared" si="12"/>
        <v>0</v>
      </c>
      <c r="AG111" s="177">
        <f t="shared" si="12"/>
        <v>0</v>
      </c>
      <c r="AH111" s="178">
        <f t="shared" si="12"/>
        <v>288.27999999999997</v>
      </c>
      <c r="AI111" s="177">
        <f t="shared" ref="AI111:BN111" si="13">SUM(AI105:AI110)</f>
        <v>0</v>
      </c>
      <c r="AJ111" s="178">
        <f t="shared" si="13"/>
        <v>0</v>
      </c>
      <c r="AK111" s="177">
        <f t="shared" si="13"/>
        <v>0</v>
      </c>
      <c r="AL111" s="178">
        <f t="shared" si="13"/>
        <v>0</v>
      </c>
      <c r="AM111" s="177">
        <f t="shared" si="13"/>
        <v>0</v>
      </c>
      <c r="AN111" s="178">
        <f t="shared" si="13"/>
        <v>0</v>
      </c>
      <c r="AO111" s="177">
        <f t="shared" si="13"/>
        <v>0</v>
      </c>
      <c r="AP111" s="178">
        <f t="shared" si="13"/>
        <v>0</v>
      </c>
      <c r="AQ111" s="177">
        <f t="shared" si="13"/>
        <v>0</v>
      </c>
      <c r="AR111" s="178">
        <f t="shared" si="13"/>
        <v>0</v>
      </c>
      <c r="AS111" s="177">
        <f t="shared" si="13"/>
        <v>0</v>
      </c>
      <c r="AT111" s="178">
        <f t="shared" si="13"/>
        <v>0</v>
      </c>
      <c r="AU111" s="177">
        <f t="shared" si="13"/>
        <v>0</v>
      </c>
      <c r="AV111" s="178">
        <f t="shared" si="13"/>
        <v>0</v>
      </c>
      <c r="AW111" s="177">
        <f t="shared" si="13"/>
        <v>0</v>
      </c>
      <c r="AX111" s="178">
        <f t="shared" si="13"/>
        <v>0</v>
      </c>
      <c r="AY111" s="177">
        <f t="shared" si="13"/>
        <v>0</v>
      </c>
      <c r="AZ111" s="178">
        <f t="shared" si="13"/>
        <v>0</v>
      </c>
      <c r="BA111" s="177">
        <f t="shared" si="13"/>
        <v>0</v>
      </c>
      <c r="BB111" s="178">
        <f t="shared" si="13"/>
        <v>0</v>
      </c>
      <c r="BC111" s="177">
        <f t="shared" si="13"/>
        <v>0</v>
      </c>
      <c r="BD111" s="178">
        <f t="shared" si="13"/>
        <v>0</v>
      </c>
      <c r="BE111" s="177">
        <f t="shared" si="13"/>
        <v>0</v>
      </c>
      <c r="BF111" s="178">
        <f t="shared" si="13"/>
        <v>0</v>
      </c>
      <c r="BG111" s="177">
        <f t="shared" si="13"/>
        <v>0</v>
      </c>
      <c r="BH111" s="178">
        <f t="shared" si="13"/>
        <v>11.19</v>
      </c>
      <c r="BI111" s="177">
        <f t="shared" si="13"/>
        <v>0</v>
      </c>
      <c r="BJ111" s="178">
        <f t="shared" si="13"/>
        <v>0</v>
      </c>
      <c r="BK111" s="177">
        <f t="shared" si="13"/>
        <v>0</v>
      </c>
      <c r="BL111" s="178">
        <f t="shared" si="13"/>
        <v>0</v>
      </c>
      <c r="BM111" s="177">
        <f t="shared" si="13"/>
        <v>0</v>
      </c>
      <c r="BN111" s="178">
        <f t="shared" si="13"/>
        <v>422.84</v>
      </c>
    </row>
    <row r="112" spans="1:66" ht="15" thickBot="1" x14ac:dyDescent="0.25">
      <c r="A112" s="155">
        <f>ROW()</f>
        <v>112</v>
      </c>
      <c r="C112" s="170"/>
      <c r="E112" s="170"/>
      <c r="G112" s="170"/>
      <c r="I112" s="170"/>
      <c r="K112" s="170"/>
      <c r="M112" s="170"/>
      <c r="O112" s="170"/>
      <c r="Q112" s="170"/>
      <c r="S112" s="170"/>
      <c r="U112" s="170"/>
      <c r="W112" s="170"/>
      <c r="Y112" s="170"/>
      <c r="AA112" s="170"/>
      <c r="AC112" s="170"/>
      <c r="AE112" s="170"/>
      <c r="AG112" s="170"/>
      <c r="AI112" s="170"/>
      <c r="AK112" s="170"/>
      <c r="AM112" s="170"/>
      <c r="AO112" s="170"/>
      <c r="AQ112" s="170"/>
      <c r="AS112" s="170"/>
      <c r="AU112" s="170"/>
      <c r="AW112" s="170"/>
      <c r="AY112" s="170"/>
      <c r="BA112" s="170"/>
      <c r="BC112" s="170"/>
      <c r="BE112" s="170"/>
      <c r="BG112" s="170"/>
      <c r="BI112" s="170"/>
      <c r="BK112" s="170"/>
      <c r="BM112" s="170"/>
    </row>
    <row r="113" spans="1:66" ht="15" thickBot="1" x14ac:dyDescent="0.25">
      <c r="A113" s="155">
        <f>ROW()</f>
        <v>113</v>
      </c>
      <c r="B113" s="189" t="s">
        <v>506</v>
      </c>
      <c r="C113" s="170"/>
      <c r="E113" s="170"/>
      <c r="G113" s="170"/>
      <c r="I113" s="170"/>
      <c r="K113" s="170"/>
      <c r="M113" s="170"/>
      <c r="O113" s="170"/>
      <c r="Q113" s="170"/>
      <c r="S113" s="170"/>
      <c r="U113" s="170"/>
      <c r="W113" s="170"/>
      <c r="Y113" s="170"/>
      <c r="AA113" s="170"/>
      <c r="AC113" s="170"/>
      <c r="AE113" s="170"/>
      <c r="AG113" s="170"/>
      <c r="AI113" s="170"/>
      <c r="AK113" s="170"/>
      <c r="AM113" s="170"/>
      <c r="AO113" s="170"/>
      <c r="AQ113" s="170"/>
      <c r="AS113" s="170"/>
      <c r="AU113" s="170"/>
      <c r="AW113" s="170"/>
      <c r="AY113" s="170"/>
      <c r="BA113" s="170"/>
      <c r="BC113" s="170"/>
      <c r="BE113" s="170"/>
      <c r="BG113" s="170"/>
      <c r="BI113" s="170"/>
      <c r="BK113" s="170"/>
      <c r="BM113" s="170"/>
    </row>
    <row r="114" spans="1:66" ht="15" thickBot="1" x14ac:dyDescent="0.25">
      <c r="A114" s="155">
        <f>ROW()</f>
        <v>114</v>
      </c>
      <c r="B114" s="189" t="s">
        <v>562</v>
      </c>
      <c r="C114" s="1315" t="s">
        <v>15</v>
      </c>
      <c r="D114" s="1316"/>
      <c r="E114" s="1315" t="s">
        <v>15</v>
      </c>
      <c r="F114" s="1316"/>
      <c r="G114" s="1315" t="s">
        <v>15</v>
      </c>
      <c r="H114" s="1316"/>
      <c r="I114" s="1315" t="s">
        <v>15</v>
      </c>
      <c r="J114" s="1316"/>
      <c r="K114" s="1315" t="s">
        <v>15</v>
      </c>
      <c r="L114" s="1316"/>
      <c r="M114" s="1315" t="s">
        <v>15</v>
      </c>
      <c r="N114" s="1316"/>
      <c r="O114" s="1315" t="s">
        <v>15</v>
      </c>
      <c r="P114" s="1316"/>
      <c r="Q114" s="1315" t="s">
        <v>15</v>
      </c>
      <c r="R114" s="1316"/>
      <c r="S114" s="1315" t="s">
        <v>15</v>
      </c>
      <c r="T114" s="1316"/>
      <c r="U114" s="1315" t="s">
        <v>15</v>
      </c>
      <c r="V114" s="1316"/>
      <c r="W114" s="1315" t="s">
        <v>15</v>
      </c>
      <c r="X114" s="1316"/>
      <c r="Y114" s="1315" t="s">
        <v>15</v>
      </c>
      <c r="Z114" s="1316"/>
      <c r="AA114" s="1315" t="s">
        <v>15</v>
      </c>
      <c r="AB114" s="1316"/>
      <c r="AC114" s="1315" t="s">
        <v>15</v>
      </c>
      <c r="AD114" s="1316"/>
      <c r="AE114" s="1315" t="s">
        <v>15</v>
      </c>
      <c r="AF114" s="1316"/>
      <c r="AG114" s="1315" t="s">
        <v>15</v>
      </c>
      <c r="AH114" s="1316"/>
      <c r="AI114" s="1315" t="s">
        <v>15</v>
      </c>
      <c r="AJ114" s="1316"/>
      <c r="AK114" s="1315" t="s">
        <v>15</v>
      </c>
      <c r="AL114" s="1316"/>
      <c r="AM114" s="1315" t="s">
        <v>15</v>
      </c>
      <c r="AN114" s="1316"/>
      <c r="AO114" s="1315" t="s">
        <v>15</v>
      </c>
      <c r="AP114" s="1316"/>
      <c r="AQ114" s="1315" t="s">
        <v>15</v>
      </c>
      <c r="AR114" s="1316"/>
      <c r="AS114" s="1315" t="s">
        <v>15</v>
      </c>
      <c r="AT114" s="1316"/>
      <c r="AU114" s="1315" t="s">
        <v>15</v>
      </c>
      <c r="AV114" s="1316"/>
      <c r="AW114" s="1315" t="s">
        <v>15</v>
      </c>
      <c r="AX114" s="1316"/>
      <c r="AY114" s="1315" t="s">
        <v>15</v>
      </c>
      <c r="AZ114" s="1316"/>
      <c r="BA114" s="1315" t="s">
        <v>15</v>
      </c>
      <c r="BB114" s="1316"/>
      <c r="BC114" s="1315" t="s">
        <v>15</v>
      </c>
      <c r="BD114" s="1316"/>
      <c r="BE114" s="1315" t="s">
        <v>15</v>
      </c>
      <c r="BF114" s="1316"/>
      <c r="BG114" s="1315" t="s">
        <v>15</v>
      </c>
      <c r="BH114" s="1316"/>
      <c r="BI114" s="1315" t="s">
        <v>15</v>
      </c>
      <c r="BJ114" s="1316"/>
      <c r="BK114" s="1315" t="s">
        <v>15</v>
      </c>
      <c r="BL114" s="1316"/>
      <c r="BM114" s="1317" t="s">
        <v>15</v>
      </c>
      <c r="BN114" s="1318"/>
    </row>
    <row r="115" spans="1:66" ht="15" thickBot="1" x14ac:dyDescent="0.25">
      <c r="A115" s="155">
        <f>ROW()</f>
        <v>115</v>
      </c>
      <c r="B115" s="179" t="s">
        <v>563</v>
      </c>
      <c r="C115" s="172">
        <v>0</v>
      </c>
      <c r="D115" s="173">
        <v>0</v>
      </c>
      <c r="E115" s="172">
        <v>0</v>
      </c>
      <c r="F115" s="173">
        <v>0</v>
      </c>
      <c r="G115" s="172">
        <v>0</v>
      </c>
      <c r="H115" s="173">
        <v>0</v>
      </c>
      <c r="I115" s="172">
        <v>0</v>
      </c>
      <c r="J115" s="173">
        <v>0</v>
      </c>
      <c r="K115" s="172">
        <v>0</v>
      </c>
      <c r="L115" s="173">
        <v>0</v>
      </c>
      <c r="M115" s="172">
        <v>0</v>
      </c>
      <c r="N115" s="173">
        <v>0</v>
      </c>
      <c r="O115" s="172">
        <v>0</v>
      </c>
      <c r="P115" s="173">
        <v>0</v>
      </c>
      <c r="Q115" s="172">
        <v>0</v>
      </c>
      <c r="R115" s="173">
        <v>0</v>
      </c>
      <c r="S115" s="172">
        <v>0</v>
      </c>
      <c r="T115" s="173">
        <v>0</v>
      </c>
      <c r="U115" s="172">
        <v>0</v>
      </c>
      <c r="V115" s="173">
        <v>0</v>
      </c>
      <c r="W115" s="172">
        <v>0</v>
      </c>
      <c r="X115" s="173">
        <v>0</v>
      </c>
      <c r="Y115" s="172">
        <v>0</v>
      </c>
      <c r="Z115" s="173">
        <v>0</v>
      </c>
      <c r="AA115" s="172">
        <v>0</v>
      </c>
      <c r="AB115" s="173">
        <v>0</v>
      </c>
      <c r="AC115" s="172">
        <v>0</v>
      </c>
      <c r="AD115" s="173">
        <v>0</v>
      </c>
      <c r="AE115" s="172">
        <v>0</v>
      </c>
      <c r="AF115" s="173">
        <v>0</v>
      </c>
      <c r="AG115" s="172">
        <v>0</v>
      </c>
      <c r="AH115" s="173">
        <v>0</v>
      </c>
      <c r="AI115" s="172">
        <v>0</v>
      </c>
      <c r="AJ115" s="173">
        <v>0</v>
      </c>
      <c r="AK115" s="172">
        <v>0</v>
      </c>
      <c r="AL115" s="173">
        <v>0</v>
      </c>
      <c r="AM115" s="172">
        <v>0</v>
      </c>
      <c r="AN115" s="173">
        <v>0</v>
      </c>
      <c r="AO115" s="172">
        <v>0</v>
      </c>
      <c r="AP115" s="173">
        <v>0</v>
      </c>
      <c r="AQ115" s="172">
        <v>0</v>
      </c>
      <c r="AR115" s="173">
        <v>0</v>
      </c>
      <c r="AS115" s="172">
        <v>0</v>
      </c>
      <c r="AT115" s="173">
        <v>0</v>
      </c>
      <c r="AU115" s="172">
        <v>0</v>
      </c>
      <c r="AV115" s="173">
        <v>0</v>
      </c>
      <c r="AW115" s="172">
        <v>0</v>
      </c>
      <c r="AX115" s="173">
        <v>0</v>
      </c>
      <c r="AY115" s="172">
        <v>0</v>
      </c>
      <c r="AZ115" s="173">
        <v>0</v>
      </c>
      <c r="BA115" s="172">
        <v>0</v>
      </c>
      <c r="BB115" s="173">
        <v>0</v>
      </c>
      <c r="BC115" s="172">
        <v>0</v>
      </c>
      <c r="BD115" s="173">
        <v>0</v>
      </c>
      <c r="BE115" s="172">
        <v>0</v>
      </c>
      <c r="BF115" s="173">
        <v>0</v>
      </c>
      <c r="BG115" s="172">
        <v>0</v>
      </c>
      <c r="BH115" s="173">
        <v>0</v>
      </c>
      <c r="BI115" s="172">
        <v>0</v>
      </c>
      <c r="BJ115" s="173">
        <v>0</v>
      </c>
      <c r="BK115" s="172">
        <v>0</v>
      </c>
      <c r="BL115" s="173">
        <v>0</v>
      </c>
      <c r="BM115" s="190">
        <f>SUM(C115,E115,G115,I115,K115,M115,O115,Q115,S115,U115,W115,Y115,AA115,AC115,AE115)+SUM(AG115,AI115,AK115,AM115,AO115,AQ115,AS115,AU115,AW115,AY115,BA115,BC115,BE115,BG115,BI115,BK115)</f>
        <v>0</v>
      </c>
      <c r="BN115" s="191">
        <f>SUM(D115,F115,H115,J115,L115,N115,P115,R115,T115,V115,X115,Z115,AB115,AD115,AF115)+SUM(AH115,AJ115,AL115,AN115,AP115,AR115,AT115,AV115,AX115,AZ115,BB115,BD115,BF115,BH115,BJ115,BL115)</f>
        <v>0</v>
      </c>
    </row>
    <row r="116" spans="1:66" ht="15" thickBot="1" x14ac:dyDescent="0.25">
      <c r="A116" s="155">
        <f>ROW()</f>
        <v>116</v>
      </c>
      <c r="B116" s="169" t="s">
        <v>222</v>
      </c>
      <c r="C116" s="177">
        <f t="shared" ref="C116:BN116" si="14">SUM(C115:C115)</f>
        <v>0</v>
      </c>
      <c r="D116" s="178">
        <f t="shared" si="14"/>
        <v>0</v>
      </c>
      <c r="E116" s="177">
        <f t="shared" si="14"/>
        <v>0</v>
      </c>
      <c r="F116" s="178">
        <f t="shared" si="14"/>
        <v>0</v>
      </c>
      <c r="G116" s="177">
        <f t="shared" si="14"/>
        <v>0</v>
      </c>
      <c r="H116" s="178">
        <f t="shared" si="14"/>
        <v>0</v>
      </c>
      <c r="I116" s="177">
        <f t="shared" si="14"/>
        <v>0</v>
      </c>
      <c r="J116" s="178">
        <f t="shared" si="14"/>
        <v>0</v>
      </c>
      <c r="K116" s="177">
        <f t="shared" si="14"/>
        <v>0</v>
      </c>
      <c r="L116" s="178">
        <f t="shared" si="14"/>
        <v>0</v>
      </c>
      <c r="M116" s="177">
        <f t="shared" si="14"/>
        <v>0</v>
      </c>
      <c r="N116" s="178">
        <f t="shared" si="14"/>
        <v>0</v>
      </c>
      <c r="O116" s="177">
        <f t="shared" si="14"/>
        <v>0</v>
      </c>
      <c r="P116" s="178">
        <f t="shared" si="14"/>
        <v>0</v>
      </c>
      <c r="Q116" s="177">
        <f t="shared" si="14"/>
        <v>0</v>
      </c>
      <c r="R116" s="178">
        <f t="shared" si="14"/>
        <v>0</v>
      </c>
      <c r="S116" s="177">
        <f t="shared" si="14"/>
        <v>0</v>
      </c>
      <c r="T116" s="178">
        <f t="shared" si="14"/>
        <v>0</v>
      </c>
      <c r="U116" s="177">
        <f t="shared" si="14"/>
        <v>0</v>
      </c>
      <c r="V116" s="178">
        <f t="shared" si="14"/>
        <v>0</v>
      </c>
      <c r="W116" s="177">
        <f t="shared" si="14"/>
        <v>0</v>
      </c>
      <c r="X116" s="178">
        <f t="shared" si="14"/>
        <v>0</v>
      </c>
      <c r="Y116" s="177">
        <f t="shared" si="14"/>
        <v>0</v>
      </c>
      <c r="Z116" s="178">
        <f t="shared" si="14"/>
        <v>0</v>
      </c>
      <c r="AA116" s="177">
        <f t="shared" si="14"/>
        <v>0</v>
      </c>
      <c r="AB116" s="178">
        <f t="shared" si="14"/>
        <v>0</v>
      </c>
      <c r="AC116" s="177">
        <f t="shared" si="14"/>
        <v>0</v>
      </c>
      <c r="AD116" s="178">
        <f t="shared" si="14"/>
        <v>0</v>
      </c>
      <c r="AE116" s="177">
        <f t="shared" si="14"/>
        <v>0</v>
      </c>
      <c r="AF116" s="178">
        <f t="shared" si="14"/>
        <v>0</v>
      </c>
      <c r="AG116" s="177">
        <f t="shared" si="14"/>
        <v>0</v>
      </c>
      <c r="AH116" s="178">
        <f t="shared" si="14"/>
        <v>0</v>
      </c>
      <c r="AI116" s="177">
        <f t="shared" si="14"/>
        <v>0</v>
      </c>
      <c r="AJ116" s="178">
        <f t="shared" si="14"/>
        <v>0</v>
      </c>
      <c r="AK116" s="177">
        <f t="shared" si="14"/>
        <v>0</v>
      </c>
      <c r="AL116" s="178">
        <f t="shared" si="14"/>
        <v>0</v>
      </c>
      <c r="AM116" s="177">
        <f t="shared" si="14"/>
        <v>0</v>
      </c>
      <c r="AN116" s="178">
        <f t="shared" si="14"/>
        <v>0</v>
      </c>
      <c r="AO116" s="177">
        <f t="shared" si="14"/>
        <v>0</v>
      </c>
      <c r="AP116" s="178">
        <f t="shared" si="14"/>
        <v>0</v>
      </c>
      <c r="AQ116" s="177">
        <f t="shared" si="14"/>
        <v>0</v>
      </c>
      <c r="AR116" s="178">
        <f t="shared" si="14"/>
        <v>0</v>
      </c>
      <c r="AS116" s="177">
        <f t="shared" si="14"/>
        <v>0</v>
      </c>
      <c r="AT116" s="178">
        <f t="shared" si="14"/>
        <v>0</v>
      </c>
      <c r="AU116" s="177">
        <f t="shared" si="14"/>
        <v>0</v>
      </c>
      <c r="AV116" s="178">
        <f t="shared" si="14"/>
        <v>0</v>
      </c>
      <c r="AW116" s="177">
        <f t="shared" si="14"/>
        <v>0</v>
      </c>
      <c r="AX116" s="178">
        <f t="shared" si="14"/>
        <v>0</v>
      </c>
      <c r="AY116" s="177">
        <f t="shared" si="14"/>
        <v>0</v>
      </c>
      <c r="AZ116" s="178">
        <f t="shared" si="14"/>
        <v>0</v>
      </c>
      <c r="BA116" s="177">
        <f t="shared" si="14"/>
        <v>0</v>
      </c>
      <c r="BB116" s="178">
        <f t="shared" si="14"/>
        <v>0</v>
      </c>
      <c r="BC116" s="177">
        <f t="shared" si="14"/>
        <v>0</v>
      </c>
      <c r="BD116" s="178">
        <f t="shared" si="14"/>
        <v>0</v>
      </c>
      <c r="BE116" s="177">
        <f t="shared" si="14"/>
        <v>0</v>
      </c>
      <c r="BF116" s="178">
        <f t="shared" si="14"/>
        <v>0</v>
      </c>
      <c r="BG116" s="177">
        <f t="shared" si="14"/>
        <v>0</v>
      </c>
      <c r="BH116" s="178">
        <f t="shared" si="14"/>
        <v>0</v>
      </c>
      <c r="BI116" s="177">
        <f t="shared" si="14"/>
        <v>0</v>
      </c>
      <c r="BJ116" s="178">
        <f t="shared" si="14"/>
        <v>0</v>
      </c>
      <c r="BK116" s="177">
        <f t="shared" si="14"/>
        <v>0</v>
      </c>
      <c r="BL116" s="178">
        <f t="shared" si="14"/>
        <v>0</v>
      </c>
      <c r="BM116" s="177">
        <f t="shared" si="14"/>
        <v>0</v>
      </c>
      <c r="BN116" s="178">
        <f t="shared" si="14"/>
        <v>0</v>
      </c>
    </row>
    <row r="117" spans="1:66" ht="15" thickBot="1" x14ac:dyDescent="0.25">
      <c r="A117" s="155">
        <f>ROW()</f>
        <v>117</v>
      </c>
      <c r="C117" s="170"/>
      <c r="E117" s="170"/>
      <c r="G117" s="170"/>
      <c r="I117" s="170"/>
      <c r="K117" s="170"/>
      <c r="M117" s="170"/>
      <c r="O117" s="170"/>
      <c r="Q117" s="170"/>
      <c r="S117" s="170"/>
      <c r="U117" s="170"/>
      <c r="W117" s="170"/>
      <c r="Y117" s="170"/>
      <c r="AA117" s="170"/>
      <c r="AC117" s="170"/>
      <c r="AE117" s="170"/>
      <c r="AG117" s="170"/>
      <c r="AI117" s="170"/>
      <c r="AK117" s="170"/>
      <c r="AM117" s="170"/>
      <c r="AO117" s="170"/>
      <c r="AQ117" s="170"/>
      <c r="AS117" s="170"/>
      <c r="AU117" s="170"/>
      <c r="AW117" s="170"/>
      <c r="AY117" s="170"/>
      <c r="BA117" s="170"/>
      <c r="BC117" s="170"/>
      <c r="BE117" s="170"/>
      <c r="BG117" s="170"/>
      <c r="BI117" s="170"/>
      <c r="BK117" s="170"/>
      <c r="BM117" s="170"/>
    </row>
    <row r="118" spans="1:66" ht="15" thickBot="1" x14ac:dyDescent="0.25">
      <c r="A118" s="155">
        <f>ROW()</f>
        <v>118</v>
      </c>
      <c r="B118" s="204" t="s">
        <v>509</v>
      </c>
      <c r="C118" s="170"/>
      <c r="E118" s="170"/>
      <c r="G118" s="170"/>
      <c r="I118" s="170"/>
      <c r="K118" s="170"/>
      <c r="M118" s="170"/>
      <c r="O118" s="170"/>
      <c r="Q118" s="170"/>
      <c r="S118" s="170"/>
      <c r="U118" s="170"/>
      <c r="W118" s="170"/>
      <c r="Y118" s="170"/>
      <c r="AA118" s="170"/>
      <c r="AC118" s="170"/>
      <c r="AE118" s="170"/>
      <c r="AG118" s="170"/>
      <c r="AI118" s="170"/>
      <c r="AK118" s="170"/>
      <c r="AM118" s="170"/>
      <c r="AO118" s="170"/>
      <c r="AQ118" s="170"/>
      <c r="AS118" s="170"/>
      <c r="AU118" s="170"/>
      <c r="AW118" s="170"/>
      <c r="AY118" s="170"/>
      <c r="BA118" s="170"/>
      <c r="BC118" s="170"/>
      <c r="BE118" s="170"/>
      <c r="BG118" s="170"/>
      <c r="BI118" s="170"/>
      <c r="BK118" s="170"/>
      <c r="BM118" s="170"/>
    </row>
    <row r="119" spans="1:66" ht="15" thickBot="1" x14ac:dyDescent="0.25">
      <c r="A119" s="155">
        <f>ROW()</f>
        <v>119</v>
      </c>
      <c r="B119" s="189" t="s">
        <v>562</v>
      </c>
      <c r="C119" s="1315" t="s">
        <v>15</v>
      </c>
      <c r="D119" s="1316"/>
      <c r="E119" s="1315" t="s">
        <v>15</v>
      </c>
      <c r="F119" s="1316"/>
      <c r="G119" s="1315" t="s">
        <v>15</v>
      </c>
      <c r="H119" s="1316"/>
      <c r="I119" s="1315" t="s">
        <v>15</v>
      </c>
      <c r="J119" s="1316"/>
      <c r="K119" s="1315" t="s">
        <v>15</v>
      </c>
      <c r="L119" s="1316"/>
      <c r="M119" s="1315" t="s">
        <v>15</v>
      </c>
      <c r="N119" s="1316"/>
      <c r="O119" s="1315" t="s">
        <v>15</v>
      </c>
      <c r="P119" s="1316"/>
      <c r="Q119" s="1315" t="s">
        <v>15</v>
      </c>
      <c r="R119" s="1316"/>
      <c r="S119" s="1315" t="s">
        <v>15</v>
      </c>
      <c r="T119" s="1316"/>
      <c r="U119" s="1315" t="s">
        <v>15</v>
      </c>
      <c r="V119" s="1316"/>
      <c r="W119" s="1315" t="s">
        <v>15</v>
      </c>
      <c r="X119" s="1316"/>
      <c r="Y119" s="1315" t="s">
        <v>15</v>
      </c>
      <c r="Z119" s="1316"/>
      <c r="AA119" s="1315" t="s">
        <v>15</v>
      </c>
      <c r="AB119" s="1316"/>
      <c r="AC119" s="1315" t="s">
        <v>15</v>
      </c>
      <c r="AD119" s="1316"/>
      <c r="AE119" s="1315" t="s">
        <v>15</v>
      </c>
      <c r="AF119" s="1316"/>
      <c r="AG119" s="1315" t="s">
        <v>15</v>
      </c>
      <c r="AH119" s="1316"/>
      <c r="AI119" s="1315" t="s">
        <v>15</v>
      </c>
      <c r="AJ119" s="1316"/>
      <c r="AK119" s="1315" t="s">
        <v>15</v>
      </c>
      <c r="AL119" s="1316"/>
      <c r="AM119" s="1315" t="s">
        <v>15</v>
      </c>
      <c r="AN119" s="1316"/>
      <c r="AO119" s="1315" t="s">
        <v>15</v>
      </c>
      <c r="AP119" s="1316"/>
      <c r="AQ119" s="1315" t="s">
        <v>15</v>
      </c>
      <c r="AR119" s="1316"/>
      <c r="AS119" s="1315" t="s">
        <v>15</v>
      </c>
      <c r="AT119" s="1316"/>
      <c r="AU119" s="1315" t="s">
        <v>15</v>
      </c>
      <c r="AV119" s="1316"/>
      <c r="AW119" s="1315" t="s">
        <v>15</v>
      </c>
      <c r="AX119" s="1316"/>
      <c r="AY119" s="1315" t="s">
        <v>15</v>
      </c>
      <c r="AZ119" s="1316"/>
      <c r="BA119" s="1315" t="s">
        <v>15</v>
      </c>
      <c r="BB119" s="1316"/>
      <c r="BC119" s="1315" t="s">
        <v>15</v>
      </c>
      <c r="BD119" s="1316"/>
      <c r="BE119" s="1315" t="s">
        <v>15</v>
      </c>
      <c r="BF119" s="1316"/>
      <c r="BG119" s="1315" t="s">
        <v>15</v>
      </c>
      <c r="BH119" s="1316"/>
      <c r="BI119" s="1315" t="s">
        <v>15</v>
      </c>
      <c r="BJ119" s="1316"/>
      <c r="BK119" s="1315" t="s">
        <v>15</v>
      </c>
      <c r="BL119" s="1316"/>
      <c r="BM119" s="1317" t="s">
        <v>15</v>
      </c>
      <c r="BN119" s="1318"/>
    </row>
    <row r="120" spans="1:66" x14ac:dyDescent="0.2">
      <c r="A120" s="155">
        <f>ROW()</f>
        <v>120</v>
      </c>
      <c r="B120" s="185" t="s">
        <v>564</v>
      </c>
      <c r="C120" s="186">
        <v>0</v>
      </c>
      <c r="D120" s="187">
        <v>0</v>
      </c>
      <c r="E120" s="186">
        <v>0</v>
      </c>
      <c r="F120" s="187">
        <v>0</v>
      </c>
      <c r="G120" s="186">
        <v>0</v>
      </c>
      <c r="H120" s="187">
        <v>0</v>
      </c>
      <c r="I120" s="186">
        <v>0</v>
      </c>
      <c r="J120" s="187">
        <v>0</v>
      </c>
      <c r="K120" s="186">
        <v>0</v>
      </c>
      <c r="L120" s="187">
        <v>0</v>
      </c>
      <c r="M120" s="186">
        <v>0</v>
      </c>
      <c r="N120" s="187">
        <v>0</v>
      </c>
      <c r="O120" s="186">
        <v>0</v>
      </c>
      <c r="P120" s="187">
        <v>0</v>
      </c>
      <c r="Q120" s="186">
        <v>0</v>
      </c>
      <c r="R120" s="187">
        <v>0</v>
      </c>
      <c r="S120" s="186">
        <v>0</v>
      </c>
      <c r="T120" s="187">
        <v>0</v>
      </c>
      <c r="U120" s="186">
        <v>0</v>
      </c>
      <c r="V120" s="187">
        <v>0</v>
      </c>
      <c r="W120" s="186">
        <v>0</v>
      </c>
      <c r="X120" s="187">
        <v>0</v>
      </c>
      <c r="Y120" s="186">
        <v>0</v>
      </c>
      <c r="Z120" s="187">
        <v>0</v>
      </c>
      <c r="AA120" s="186">
        <v>0</v>
      </c>
      <c r="AB120" s="187">
        <v>0</v>
      </c>
      <c r="AC120" s="186">
        <v>0</v>
      </c>
      <c r="AD120" s="187">
        <v>0</v>
      </c>
      <c r="AE120" s="186">
        <v>0</v>
      </c>
      <c r="AF120" s="187">
        <v>0</v>
      </c>
      <c r="AG120" s="186">
        <v>0</v>
      </c>
      <c r="AH120" s="187">
        <v>0</v>
      </c>
      <c r="AI120" s="186">
        <v>0</v>
      </c>
      <c r="AJ120" s="187">
        <v>0</v>
      </c>
      <c r="AK120" s="186">
        <v>0</v>
      </c>
      <c r="AL120" s="187">
        <v>0</v>
      </c>
      <c r="AM120" s="186">
        <v>0</v>
      </c>
      <c r="AN120" s="187">
        <v>0</v>
      </c>
      <c r="AO120" s="186">
        <v>0</v>
      </c>
      <c r="AP120" s="187">
        <v>0</v>
      </c>
      <c r="AQ120" s="186">
        <v>0</v>
      </c>
      <c r="AR120" s="187">
        <v>0</v>
      </c>
      <c r="AS120" s="186">
        <v>0</v>
      </c>
      <c r="AT120" s="187">
        <v>0</v>
      </c>
      <c r="AU120" s="186">
        <v>0</v>
      </c>
      <c r="AV120" s="187">
        <v>0</v>
      </c>
      <c r="AW120" s="186">
        <v>0</v>
      </c>
      <c r="AX120" s="187">
        <v>0</v>
      </c>
      <c r="AY120" s="186">
        <v>0</v>
      </c>
      <c r="AZ120" s="187">
        <v>0</v>
      </c>
      <c r="BA120" s="186">
        <v>0</v>
      </c>
      <c r="BB120" s="187">
        <v>0</v>
      </c>
      <c r="BC120" s="186">
        <v>0</v>
      </c>
      <c r="BD120" s="187">
        <v>0</v>
      </c>
      <c r="BE120" s="186">
        <v>0</v>
      </c>
      <c r="BF120" s="187">
        <v>0</v>
      </c>
      <c r="BG120" s="186">
        <v>0</v>
      </c>
      <c r="BH120" s="187">
        <v>0</v>
      </c>
      <c r="BI120" s="186">
        <v>0</v>
      </c>
      <c r="BJ120" s="187">
        <v>0</v>
      </c>
      <c r="BK120" s="186">
        <v>0</v>
      </c>
      <c r="BL120" s="187">
        <v>0</v>
      </c>
      <c r="BM120" s="192">
        <f>SUM(C120,E120,G120,I120,K120,M120,O120,Q120,S120,U120,W120,Y120,AA120,AC120,AE120)+SUM(AG120,AI120,AK120,AM120,AO120,AQ120,AS120,AU120,AW120,AY120,BA120,BC120,BE120,BG120,BI120,BK120)</f>
        <v>0</v>
      </c>
      <c r="BN120" s="193">
        <f>SUM(D120,F120,H120,J120,L120,N120,P120,R120,T120,V120,X120,Z120,AB120,AD120,AF120)+SUM(AH120,AJ120,AL120,AN120,AP120,AR120,AT120,AV120,AX120,AZ120,BB120,BD120,BF120,BH120,BJ120,BL120)</f>
        <v>0</v>
      </c>
    </row>
    <row r="121" spans="1:66" ht="15" thickBot="1" x14ac:dyDescent="0.25">
      <c r="A121" s="155">
        <f>ROW()</f>
        <v>121</v>
      </c>
      <c r="B121" s="185" t="s">
        <v>565</v>
      </c>
      <c r="C121" s="186">
        <v>0</v>
      </c>
      <c r="D121" s="187">
        <v>0</v>
      </c>
      <c r="E121" s="186">
        <v>0</v>
      </c>
      <c r="F121" s="187">
        <v>0</v>
      </c>
      <c r="G121" s="186">
        <v>0</v>
      </c>
      <c r="H121" s="187">
        <v>0</v>
      </c>
      <c r="I121" s="186">
        <v>0</v>
      </c>
      <c r="J121" s="187">
        <v>0</v>
      </c>
      <c r="K121" s="186">
        <v>0</v>
      </c>
      <c r="L121" s="187">
        <v>0</v>
      </c>
      <c r="M121" s="186">
        <v>0</v>
      </c>
      <c r="N121" s="187">
        <v>0</v>
      </c>
      <c r="O121" s="186">
        <v>0</v>
      </c>
      <c r="P121" s="187">
        <v>0</v>
      </c>
      <c r="Q121" s="186">
        <v>0</v>
      </c>
      <c r="R121" s="187">
        <v>0</v>
      </c>
      <c r="S121" s="186">
        <v>0</v>
      </c>
      <c r="T121" s="187">
        <v>0</v>
      </c>
      <c r="U121" s="186">
        <v>0</v>
      </c>
      <c r="V121" s="187">
        <v>0</v>
      </c>
      <c r="W121" s="186">
        <v>0</v>
      </c>
      <c r="X121" s="187">
        <v>0</v>
      </c>
      <c r="Y121" s="186">
        <v>0</v>
      </c>
      <c r="Z121" s="187">
        <v>0</v>
      </c>
      <c r="AA121" s="186">
        <v>0</v>
      </c>
      <c r="AB121" s="187">
        <v>0</v>
      </c>
      <c r="AC121" s="186">
        <v>0</v>
      </c>
      <c r="AD121" s="187">
        <v>0</v>
      </c>
      <c r="AE121" s="186">
        <v>0</v>
      </c>
      <c r="AF121" s="187">
        <v>0</v>
      </c>
      <c r="AG121" s="186">
        <v>0</v>
      </c>
      <c r="AH121" s="187">
        <v>0</v>
      </c>
      <c r="AI121" s="186">
        <v>0</v>
      </c>
      <c r="AJ121" s="187">
        <v>0</v>
      </c>
      <c r="AK121" s="186">
        <v>0</v>
      </c>
      <c r="AL121" s="187">
        <v>0</v>
      </c>
      <c r="AM121" s="186">
        <v>0</v>
      </c>
      <c r="AN121" s="187">
        <v>0</v>
      </c>
      <c r="AO121" s="186">
        <v>0</v>
      </c>
      <c r="AP121" s="187">
        <v>0</v>
      </c>
      <c r="AQ121" s="186">
        <v>0</v>
      </c>
      <c r="AR121" s="187">
        <v>0</v>
      </c>
      <c r="AS121" s="186">
        <v>0</v>
      </c>
      <c r="AT121" s="187">
        <v>0</v>
      </c>
      <c r="AU121" s="186">
        <v>0</v>
      </c>
      <c r="AV121" s="187">
        <v>0</v>
      </c>
      <c r="AW121" s="186">
        <v>0</v>
      </c>
      <c r="AX121" s="187">
        <v>0</v>
      </c>
      <c r="AY121" s="186">
        <v>0</v>
      </c>
      <c r="AZ121" s="187">
        <v>0</v>
      </c>
      <c r="BA121" s="186">
        <v>0</v>
      </c>
      <c r="BB121" s="187">
        <v>0</v>
      </c>
      <c r="BC121" s="186">
        <v>0</v>
      </c>
      <c r="BD121" s="187">
        <v>0</v>
      </c>
      <c r="BE121" s="186">
        <v>0</v>
      </c>
      <c r="BF121" s="187">
        <v>0</v>
      </c>
      <c r="BG121" s="186">
        <v>0</v>
      </c>
      <c r="BH121" s="187">
        <v>0</v>
      </c>
      <c r="BI121" s="186">
        <v>0</v>
      </c>
      <c r="BJ121" s="187">
        <v>0</v>
      </c>
      <c r="BK121" s="186">
        <v>0</v>
      </c>
      <c r="BL121" s="187">
        <v>0</v>
      </c>
      <c r="BM121" s="192">
        <f>SUM(C121,E121,G121,I121,K121,M121,O121,Q121,S121,U121,W121,Y121,AA121,AC121,AE121)+SUM(AG121,AI121,AK121,AM121,AO121,AQ121,AS121,AU121,AW121,AY121,BA121,BC121,BE121,BG121,BI121,BK121)</f>
        <v>0</v>
      </c>
      <c r="BN121" s="193">
        <f>SUM(D121,F121,H121,J121,L121,N121,P121,R121,T121,V121,X121,Z121,AB121,AD121,AF121)+SUM(AH121,AJ121,AL121,AN121,AP121,AR121,AT121,AV121,AX121,AZ121,BB121,BD121,BF121,BH121,BJ121,BL121)</f>
        <v>0</v>
      </c>
    </row>
    <row r="122" spans="1:66" ht="15" thickBot="1" x14ac:dyDescent="0.25">
      <c r="A122" s="155">
        <f>ROW()</f>
        <v>122</v>
      </c>
      <c r="B122" s="169" t="s">
        <v>222</v>
      </c>
      <c r="C122" s="177">
        <f t="shared" ref="C122:BN122" si="15">SUM(C120:C121)</f>
        <v>0</v>
      </c>
      <c r="D122" s="178">
        <f t="shared" si="15"/>
        <v>0</v>
      </c>
      <c r="E122" s="177">
        <f t="shared" si="15"/>
        <v>0</v>
      </c>
      <c r="F122" s="178">
        <f t="shared" si="15"/>
        <v>0</v>
      </c>
      <c r="G122" s="177">
        <f t="shared" si="15"/>
        <v>0</v>
      </c>
      <c r="H122" s="178">
        <f t="shared" si="15"/>
        <v>0</v>
      </c>
      <c r="I122" s="177">
        <f t="shared" si="15"/>
        <v>0</v>
      </c>
      <c r="J122" s="178">
        <f t="shared" si="15"/>
        <v>0</v>
      </c>
      <c r="K122" s="177">
        <f t="shared" si="15"/>
        <v>0</v>
      </c>
      <c r="L122" s="178">
        <f t="shared" si="15"/>
        <v>0</v>
      </c>
      <c r="M122" s="177">
        <f t="shared" si="15"/>
        <v>0</v>
      </c>
      <c r="N122" s="178">
        <f t="shared" si="15"/>
        <v>0</v>
      </c>
      <c r="O122" s="177">
        <f t="shared" si="15"/>
        <v>0</v>
      </c>
      <c r="P122" s="178">
        <f t="shared" si="15"/>
        <v>0</v>
      </c>
      <c r="Q122" s="177">
        <f t="shared" si="15"/>
        <v>0</v>
      </c>
      <c r="R122" s="178">
        <f t="shared" si="15"/>
        <v>0</v>
      </c>
      <c r="S122" s="177">
        <f t="shared" si="15"/>
        <v>0</v>
      </c>
      <c r="T122" s="178">
        <f t="shared" si="15"/>
        <v>0</v>
      </c>
      <c r="U122" s="177">
        <f t="shared" si="15"/>
        <v>0</v>
      </c>
      <c r="V122" s="178">
        <f t="shared" si="15"/>
        <v>0</v>
      </c>
      <c r="W122" s="177">
        <f t="shared" si="15"/>
        <v>0</v>
      </c>
      <c r="X122" s="178">
        <f t="shared" si="15"/>
        <v>0</v>
      </c>
      <c r="Y122" s="177">
        <f t="shared" si="15"/>
        <v>0</v>
      </c>
      <c r="Z122" s="178">
        <f t="shared" si="15"/>
        <v>0</v>
      </c>
      <c r="AA122" s="177">
        <f t="shared" si="15"/>
        <v>0</v>
      </c>
      <c r="AB122" s="178">
        <f t="shared" si="15"/>
        <v>0</v>
      </c>
      <c r="AC122" s="177">
        <f t="shared" si="15"/>
        <v>0</v>
      </c>
      <c r="AD122" s="178">
        <f t="shared" si="15"/>
        <v>0</v>
      </c>
      <c r="AE122" s="177">
        <f t="shared" si="15"/>
        <v>0</v>
      </c>
      <c r="AF122" s="178">
        <f t="shared" si="15"/>
        <v>0</v>
      </c>
      <c r="AG122" s="177">
        <f t="shared" si="15"/>
        <v>0</v>
      </c>
      <c r="AH122" s="178">
        <f t="shared" si="15"/>
        <v>0</v>
      </c>
      <c r="AI122" s="177">
        <f t="shared" si="15"/>
        <v>0</v>
      </c>
      <c r="AJ122" s="178">
        <f t="shared" si="15"/>
        <v>0</v>
      </c>
      <c r="AK122" s="177">
        <f t="shared" si="15"/>
        <v>0</v>
      </c>
      <c r="AL122" s="178">
        <f t="shared" si="15"/>
        <v>0</v>
      </c>
      <c r="AM122" s="177">
        <f t="shared" si="15"/>
        <v>0</v>
      </c>
      <c r="AN122" s="178">
        <f t="shared" si="15"/>
        <v>0</v>
      </c>
      <c r="AO122" s="177">
        <f t="shared" si="15"/>
        <v>0</v>
      </c>
      <c r="AP122" s="178">
        <f t="shared" si="15"/>
        <v>0</v>
      </c>
      <c r="AQ122" s="177">
        <f t="shared" si="15"/>
        <v>0</v>
      </c>
      <c r="AR122" s="178">
        <f t="shared" si="15"/>
        <v>0</v>
      </c>
      <c r="AS122" s="177">
        <f t="shared" si="15"/>
        <v>0</v>
      </c>
      <c r="AT122" s="178">
        <f t="shared" si="15"/>
        <v>0</v>
      </c>
      <c r="AU122" s="177">
        <f t="shared" si="15"/>
        <v>0</v>
      </c>
      <c r="AV122" s="178">
        <f t="shared" si="15"/>
        <v>0</v>
      </c>
      <c r="AW122" s="177">
        <f t="shared" si="15"/>
        <v>0</v>
      </c>
      <c r="AX122" s="178">
        <f t="shared" si="15"/>
        <v>0</v>
      </c>
      <c r="AY122" s="177">
        <f t="shared" si="15"/>
        <v>0</v>
      </c>
      <c r="AZ122" s="178">
        <f t="shared" si="15"/>
        <v>0</v>
      </c>
      <c r="BA122" s="177">
        <f t="shared" si="15"/>
        <v>0</v>
      </c>
      <c r="BB122" s="178">
        <f t="shared" si="15"/>
        <v>0</v>
      </c>
      <c r="BC122" s="177">
        <f t="shared" si="15"/>
        <v>0</v>
      </c>
      <c r="BD122" s="178">
        <f t="shared" si="15"/>
        <v>0</v>
      </c>
      <c r="BE122" s="177">
        <f t="shared" si="15"/>
        <v>0</v>
      </c>
      <c r="BF122" s="178">
        <f t="shared" si="15"/>
        <v>0</v>
      </c>
      <c r="BG122" s="177">
        <f t="shared" si="15"/>
        <v>0</v>
      </c>
      <c r="BH122" s="178">
        <f t="shared" si="15"/>
        <v>0</v>
      </c>
      <c r="BI122" s="177">
        <f t="shared" si="15"/>
        <v>0</v>
      </c>
      <c r="BJ122" s="178">
        <f t="shared" si="15"/>
        <v>0</v>
      </c>
      <c r="BK122" s="177">
        <f t="shared" si="15"/>
        <v>0</v>
      </c>
      <c r="BL122" s="178">
        <f t="shared" si="15"/>
        <v>0</v>
      </c>
      <c r="BM122" s="177">
        <f t="shared" si="15"/>
        <v>0</v>
      </c>
      <c r="BN122" s="178">
        <f t="shared" si="15"/>
        <v>0</v>
      </c>
    </row>
    <row r="123" spans="1:66" ht="15" thickBot="1" x14ac:dyDescent="0.25">
      <c r="A123" s="155">
        <f>ROW()</f>
        <v>123</v>
      </c>
    </row>
    <row r="124" spans="1:66" ht="15" thickBot="1" x14ac:dyDescent="0.25">
      <c r="A124" s="155">
        <f>ROW()</f>
        <v>124</v>
      </c>
      <c r="B124" s="204" t="s">
        <v>506</v>
      </c>
      <c r="C124" s="170"/>
      <c r="E124" s="170"/>
      <c r="G124" s="170"/>
      <c r="I124" s="170"/>
      <c r="K124" s="170"/>
      <c r="M124" s="170"/>
      <c r="O124" s="170"/>
      <c r="Q124" s="170"/>
      <c r="S124" s="170"/>
      <c r="U124" s="170"/>
      <c r="W124" s="170"/>
      <c r="Y124" s="170"/>
      <c r="AA124" s="170"/>
      <c r="AC124" s="170"/>
      <c r="AE124" s="170"/>
      <c r="AG124" s="170"/>
      <c r="AI124" s="170"/>
      <c r="AK124" s="170"/>
      <c r="AM124" s="170"/>
      <c r="AO124" s="170"/>
      <c r="AQ124" s="170"/>
      <c r="AS124" s="170"/>
      <c r="AU124" s="170"/>
      <c r="AW124" s="170"/>
      <c r="AY124" s="170"/>
      <c r="BA124" s="170"/>
      <c r="BC124" s="170"/>
      <c r="BE124" s="170"/>
      <c r="BG124" s="170"/>
      <c r="BI124" s="170"/>
      <c r="BK124" s="170"/>
      <c r="BM124" s="170"/>
    </row>
    <row r="125" spans="1:66" ht="15" thickBot="1" x14ac:dyDescent="0.25">
      <c r="A125" s="155">
        <f>ROW()</f>
        <v>125</v>
      </c>
      <c r="B125" s="189" t="s">
        <v>566</v>
      </c>
      <c r="C125" s="1315" t="s">
        <v>15</v>
      </c>
      <c r="D125" s="1316"/>
      <c r="E125" s="1315" t="s">
        <v>15</v>
      </c>
      <c r="F125" s="1316"/>
      <c r="G125" s="1315" t="s">
        <v>15</v>
      </c>
      <c r="H125" s="1316"/>
      <c r="I125" s="1315" t="s">
        <v>15</v>
      </c>
      <c r="J125" s="1316"/>
      <c r="K125" s="1315" t="s">
        <v>15</v>
      </c>
      <c r="L125" s="1316"/>
      <c r="M125" s="1315" t="s">
        <v>15</v>
      </c>
      <c r="N125" s="1316"/>
      <c r="O125" s="1315" t="s">
        <v>15</v>
      </c>
      <c r="P125" s="1316"/>
      <c r="Q125" s="1315" t="s">
        <v>15</v>
      </c>
      <c r="R125" s="1316"/>
      <c r="S125" s="1315" t="s">
        <v>15</v>
      </c>
      <c r="T125" s="1316"/>
      <c r="U125" s="1315" t="s">
        <v>15</v>
      </c>
      <c r="V125" s="1316"/>
      <c r="W125" s="1315" t="s">
        <v>15</v>
      </c>
      <c r="X125" s="1316"/>
      <c r="Y125" s="1315" t="s">
        <v>15</v>
      </c>
      <c r="Z125" s="1316"/>
      <c r="AA125" s="1315" t="s">
        <v>15</v>
      </c>
      <c r="AB125" s="1316"/>
      <c r="AC125" s="1315" t="s">
        <v>15</v>
      </c>
      <c r="AD125" s="1316"/>
      <c r="AE125" s="1315" t="s">
        <v>15</v>
      </c>
      <c r="AF125" s="1316"/>
      <c r="AG125" s="1315" t="s">
        <v>15</v>
      </c>
      <c r="AH125" s="1316"/>
      <c r="AI125" s="1315" t="s">
        <v>15</v>
      </c>
      <c r="AJ125" s="1316"/>
      <c r="AK125" s="1315" t="s">
        <v>15</v>
      </c>
      <c r="AL125" s="1316"/>
      <c r="AM125" s="1315" t="s">
        <v>15</v>
      </c>
      <c r="AN125" s="1316"/>
      <c r="AO125" s="1315" t="s">
        <v>15</v>
      </c>
      <c r="AP125" s="1316"/>
      <c r="AQ125" s="1315" t="s">
        <v>15</v>
      </c>
      <c r="AR125" s="1316"/>
      <c r="AS125" s="1315" t="s">
        <v>15</v>
      </c>
      <c r="AT125" s="1316"/>
      <c r="AU125" s="1315" t="s">
        <v>15</v>
      </c>
      <c r="AV125" s="1316"/>
      <c r="AW125" s="1315" t="s">
        <v>15</v>
      </c>
      <c r="AX125" s="1316"/>
      <c r="AY125" s="1315" t="s">
        <v>15</v>
      </c>
      <c r="AZ125" s="1316"/>
      <c r="BA125" s="1315" t="s">
        <v>15</v>
      </c>
      <c r="BB125" s="1316"/>
      <c r="BC125" s="1315" t="s">
        <v>15</v>
      </c>
      <c r="BD125" s="1316"/>
      <c r="BE125" s="1315" t="s">
        <v>15</v>
      </c>
      <c r="BF125" s="1316"/>
      <c r="BG125" s="1315" t="s">
        <v>15</v>
      </c>
      <c r="BH125" s="1316"/>
      <c r="BI125" s="1315" t="s">
        <v>15</v>
      </c>
      <c r="BJ125" s="1316"/>
      <c r="BK125" s="1315" t="s">
        <v>15</v>
      </c>
      <c r="BL125" s="1316"/>
      <c r="BM125" s="1317" t="s">
        <v>15</v>
      </c>
      <c r="BN125" s="1318"/>
    </row>
    <row r="126" spans="1:66" x14ac:dyDescent="0.2">
      <c r="A126" s="155">
        <f>ROW()</f>
        <v>126</v>
      </c>
      <c r="B126" s="185" t="s">
        <v>567</v>
      </c>
      <c r="C126" s="186">
        <v>0</v>
      </c>
      <c r="D126" s="187">
        <v>0</v>
      </c>
      <c r="E126" s="186">
        <v>0</v>
      </c>
      <c r="F126" s="187">
        <v>0</v>
      </c>
      <c r="G126" s="186">
        <v>0</v>
      </c>
      <c r="H126" s="187">
        <v>0</v>
      </c>
      <c r="I126" s="186">
        <v>0</v>
      </c>
      <c r="J126" s="187">
        <v>0</v>
      </c>
      <c r="K126" s="186">
        <v>0</v>
      </c>
      <c r="L126" s="187">
        <v>0</v>
      </c>
      <c r="M126" s="186">
        <v>0</v>
      </c>
      <c r="N126" s="187">
        <v>0</v>
      </c>
      <c r="O126" s="186">
        <v>0</v>
      </c>
      <c r="P126" s="187">
        <v>0</v>
      </c>
      <c r="Q126" s="186">
        <v>0</v>
      </c>
      <c r="R126" s="187">
        <v>0</v>
      </c>
      <c r="S126" s="186">
        <v>0</v>
      </c>
      <c r="T126" s="187">
        <v>0</v>
      </c>
      <c r="U126" s="186">
        <v>0</v>
      </c>
      <c r="V126" s="187">
        <v>0</v>
      </c>
      <c r="W126" s="186">
        <v>0</v>
      </c>
      <c r="X126" s="187">
        <v>0</v>
      </c>
      <c r="Y126" s="186">
        <v>0</v>
      </c>
      <c r="Z126" s="187">
        <v>0</v>
      </c>
      <c r="AA126" s="186">
        <v>0</v>
      </c>
      <c r="AB126" s="187">
        <v>0</v>
      </c>
      <c r="AC126" s="186">
        <v>0</v>
      </c>
      <c r="AD126" s="187">
        <v>0</v>
      </c>
      <c r="AE126" s="186">
        <v>0</v>
      </c>
      <c r="AF126" s="187">
        <v>0</v>
      </c>
      <c r="AG126" s="186">
        <v>0</v>
      </c>
      <c r="AH126" s="187">
        <v>0</v>
      </c>
      <c r="AI126" s="186">
        <v>0</v>
      </c>
      <c r="AJ126" s="187">
        <v>0</v>
      </c>
      <c r="AK126" s="186">
        <v>0</v>
      </c>
      <c r="AL126" s="187">
        <v>0</v>
      </c>
      <c r="AM126" s="186">
        <v>0</v>
      </c>
      <c r="AN126" s="187">
        <v>0</v>
      </c>
      <c r="AO126" s="186">
        <v>0</v>
      </c>
      <c r="AP126" s="187">
        <v>0</v>
      </c>
      <c r="AQ126" s="186">
        <v>0</v>
      </c>
      <c r="AR126" s="187">
        <v>0</v>
      </c>
      <c r="AS126" s="186">
        <v>0</v>
      </c>
      <c r="AT126" s="187">
        <v>0</v>
      </c>
      <c r="AU126" s="186">
        <v>0</v>
      </c>
      <c r="AV126" s="187">
        <v>0</v>
      </c>
      <c r="AW126" s="186">
        <v>0</v>
      </c>
      <c r="AX126" s="187">
        <v>0</v>
      </c>
      <c r="AY126" s="186">
        <v>0</v>
      </c>
      <c r="AZ126" s="187">
        <v>0</v>
      </c>
      <c r="BA126" s="186">
        <v>0</v>
      </c>
      <c r="BB126" s="187">
        <v>0</v>
      </c>
      <c r="BC126" s="186">
        <v>0</v>
      </c>
      <c r="BD126" s="187">
        <v>0</v>
      </c>
      <c r="BE126" s="186">
        <v>0</v>
      </c>
      <c r="BF126" s="187">
        <v>0</v>
      </c>
      <c r="BG126" s="186">
        <v>0</v>
      </c>
      <c r="BH126" s="187">
        <v>0</v>
      </c>
      <c r="BI126" s="186">
        <v>0</v>
      </c>
      <c r="BJ126" s="187">
        <v>0</v>
      </c>
      <c r="BK126" s="186">
        <v>0</v>
      </c>
      <c r="BL126" s="187">
        <v>0</v>
      </c>
      <c r="BM126" s="192">
        <f>SUM(C126,E126,G126,I126,K126,M126,O126,Q126,S126,U126,W126,Y126,AA126,AC126,AE126)+SUM(AG126,AI126,AK126,AM126,AO126,AQ126,AS126,AU126,AW126,AY126,BA126,BC126,BE126,BG126,BI126,BK126)</f>
        <v>0</v>
      </c>
      <c r="BN126" s="193">
        <f>SUM(D126,F126,H126,J126,L126,N126,P126,R126,T126,V126,X126,Z126,AB126,AD126,AF126)+SUM(AH126,AJ126,AL126,AN126,AP126,AR126,AT126,AV126,AX126,AZ126,BB126,BD126,BF126,BH126,BJ126,BL126)</f>
        <v>0</v>
      </c>
    </row>
    <row r="127" spans="1:66" x14ac:dyDescent="0.2">
      <c r="A127" s="155">
        <f>ROW()</f>
        <v>127</v>
      </c>
      <c r="B127" s="185" t="s">
        <v>381</v>
      </c>
      <c r="C127" s="186">
        <v>0</v>
      </c>
      <c r="D127" s="187">
        <v>0</v>
      </c>
      <c r="E127" s="186">
        <v>0</v>
      </c>
      <c r="F127" s="187">
        <v>0</v>
      </c>
      <c r="G127" s="186">
        <v>0</v>
      </c>
      <c r="H127" s="187">
        <v>0</v>
      </c>
      <c r="I127" s="186">
        <v>0</v>
      </c>
      <c r="J127" s="187">
        <v>0</v>
      </c>
      <c r="K127" s="186">
        <v>0</v>
      </c>
      <c r="L127" s="187">
        <v>0</v>
      </c>
      <c r="M127" s="186">
        <v>0</v>
      </c>
      <c r="N127" s="187">
        <v>0</v>
      </c>
      <c r="O127" s="186">
        <v>0</v>
      </c>
      <c r="P127" s="187">
        <v>0</v>
      </c>
      <c r="Q127" s="186">
        <v>0</v>
      </c>
      <c r="R127" s="187">
        <v>0</v>
      </c>
      <c r="S127" s="186">
        <v>0</v>
      </c>
      <c r="T127" s="187">
        <v>0</v>
      </c>
      <c r="U127" s="186">
        <v>0</v>
      </c>
      <c r="V127" s="187">
        <v>0</v>
      </c>
      <c r="W127" s="186">
        <v>0</v>
      </c>
      <c r="X127" s="187">
        <v>0</v>
      </c>
      <c r="Y127" s="186">
        <v>0</v>
      </c>
      <c r="Z127" s="187">
        <v>0</v>
      </c>
      <c r="AA127" s="186">
        <v>0</v>
      </c>
      <c r="AB127" s="187">
        <v>0</v>
      </c>
      <c r="AC127" s="186">
        <v>0</v>
      </c>
      <c r="AD127" s="187">
        <v>0</v>
      </c>
      <c r="AE127" s="186">
        <v>0</v>
      </c>
      <c r="AF127" s="187">
        <v>0</v>
      </c>
      <c r="AG127" s="186">
        <v>0</v>
      </c>
      <c r="AH127" s="187">
        <v>0</v>
      </c>
      <c r="AI127" s="186">
        <v>0</v>
      </c>
      <c r="AJ127" s="187">
        <v>0</v>
      </c>
      <c r="AK127" s="186">
        <v>0</v>
      </c>
      <c r="AL127" s="187">
        <v>0</v>
      </c>
      <c r="AM127" s="186">
        <v>0</v>
      </c>
      <c r="AN127" s="187">
        <v>0</v>
      </c>
      <c r="AO127" s="186">
        <v>0</v>
      </c>
      <c r="AP127" s="187">
        <v>0</v>
      </c>
      <c r="AQ127" s="186">
        <v>0</v>
      </c>
      <c r="AR127" s="187">
        <v>0</v>
      </c>
      <c r="AS127" s="186">
        <v>0</v>
      </c>
      <c r="AT127" s="187">
        <v>0</v>
      </c>
      <c r="AU127" s="186">
        <v>0</v>
      </c>
      <c r="AV127" s="187">
        <v>0</v>
      </c>
      <c r="AW127" s="186">
        <v>0</v>
      </c>
      <c r="AX127" s="187">
        <v>0</v>
      </c>
      <c r="AY127" s="186">
        <v>0</v>
      </c>
      <c r="AZ127" s="187">
        <v>0</v>
      </c>
      <c r="BA127" s="186">
        <v>0</v>
      </c>
      <c r="BB127" s="187">
        <v>0</v>
      </c>
      <c r="BC127" s="186">
        <v>0</v>
      </c>
      <c r="BD127" s="187">
        <v>0</v>
      </c>
      <c r="BE127" s="186">
        <v>0</v>
      </c>
      <c r="BF127" s="187">
        <v>0</v>
      </c>
      <c r="BG127" s="186">
        <v>0</v>
      </c>
      <c r="BH127" s="187">
        <v>0</v>
      </c>
      <c r="BI127" s="186">
        <v>0</v>
      </c>
      <c r="BJ127" s="187">
        <v>0</v>
      </c>
      <c r="BK127" s="186">
        <v>0</v>
      </c>
      <c r="BL127" s="187">
        <v>0</v>
      </c>
      <c r="BM127" s="192">
        <f t="shared" ref="BM127:BN129" si="16">SUM(C127,E127,G127,I127,K127,M127,O127,Q127,S127,U127,W127,Y127,AA127,AC127,AE127)+SUM(AG127,AI127,AK127,AM127,AO127,AQ127,AS127,AU127,AW127,AY127,BA127,BC127,BE127,BG127,BI127,BK127)</f>
        <v>0</v>
      </c>
      <c r="BN127" s="193">
        <f t="shared" si="16"/>
        <v>0</v>
      </c>
    </row>
    <row r="128" spans="1:66" x14ac:dyDescent="0.2">
      <c r="A128" s="155">
        <f>ROW()</f>
        <v>128</v>
      </c>
      <c r="B128" s="185" t="s">
        <v>383</v>
      </c>
      <c r="C128" s="186">
        <v>0</v>
      </c>
      <c r="D128" s="187">
        <v>0</v>
      </c>
      <c r="E128" s="186">
        <v>0</v>
      </c>
      <c r="F128" s="187">
        <v>0</v>
      </c>
      <c r="G128" s="186">
        <v>0</v>
      </c>
      <c r="H128" s="187">
        <v>0</v>
      </c>
      <c r="I128" s="186">
        <v>0</v>
      </c>
      <c r="J128" s="187">
        <v>0</v>
      </c>
      <c r="K128" s="186">
        <v>0</v>
      </c>
      <c r="L128" s="187">
        <v>0</v>
      </c>
      <c r="M128" s="186">
        <v>0</v>
      </c>
      <c r="N128" s="187">
        <v>0</v>
      </c>
      <c r="O128" s="186">
        <v>0</v>
      </c>
      <c r="P128" s="187">
        <v>0</v>
      </c>
      <c r="Q128" s="186">
        <v>0</v>
      </c>
      <c r="R128" s="187">
        <v>0</v>
      </c>
      <c r="S128" s="186">
        <v>0</v>
      </c>
      <c r="T128" s="187">
        <v>0</v>
      </c>
      <c r="U128" s="186">
        <v>0</v>
      </c>
      <c r="V128" s="187">
        <v>0</v>
      </c>
      <c r="W128" s="186">
        <v>0</v>
      </c>
      <c r="X128" s="187">
        <v>0</v>
      </c>
      <c r="Y128" s="186">
        <v>0</v>
      </c>
      <c r="Z128" s="187">
        <v>0</v>
      </c>
      <c r="AA128" s="186">
        <v>0</v>
      </c>
      <c r="AB128" s="187">
        <v>0</v>
      </c>
      <c r="AC128" s="186">
        <v>0</v>
      </c>
      <c r="AD128" s="187">
        <v>0</v>
      </c>
      <c r="AE128" s="186">
        <v>0</v>
      </c>
      <c r="AF128" s="187">
        <v>0</v>
      </c>
      <c r="AG128" s="186">
        <v>0</v>
      </c>
      <c r="AH128" s="187">
        <v>0</v>
      </c>
      <c r="AI128" s="186">
        <v>0</v>
      </c>
      <c r="AJ128" s="187">
        <v>0</v>
      </c>
      <c r="AK128" s="186">
        <v>0</v>
      </c>
      <c r="AL128" s="187">
        <v>0</v>
      </c>
      <c r="AM128" s="186">
        <v>0</v>
      </c>
      <c r="AN128" s="187">
        <v>0</v>
      </c>
      <c r="AO128" s="186">
        <v>0</v>
      </c>
      <c r="AP128" s="187">
        <v>0</v>
      </c>
      <c r="AQ128" s="186">
        <v>0</v>
      </c>
      <c r="AR128" s="187">
        <v>0</v>
      </c>
      <c r="AS128" s="186">
        <v>0</v>
      </c>
      <c r="AT128" s="187">
        <v>0</v>
      </c>
      <c r="AU128" s="186">
        <v>0</v>
      </c>
      <c r="AV128" s="187">
        <v>0</v>
      </c>
      <c r="AW128" s="186">
        <v>0</v>
      </c>
      <c r="AX128" s="187">
        <v>0</v>
      </c>
      <c r="AY128" s="186">
        <v>0</v>
      </c>
      <c r="AZ128" s="187">
        <v>0</v>
      </c>
      <c r="BA128" s="186">
        <v>0</v>
      </c>
      <c r="BB128" s="187">
        <v>0</v>
      </c>
      <c r="BC128" s="186">
        <v>0</v>
      </c>
      <c r="BD128" s="187">
        <v>0</v>
      </c>
      <c r="BE128" s="186">
        <v>0</v>
      </c>
      <c r="BF128" s="187">
        <v>0</v>
      </c>
      <c r="BG128" s="186">
        <v>0</v>
      </c>
      <c r="BH128" s="187">
        <v>0</v>
      </c>
      <c r="BI128" s="186">
        <v>0</v>
      </c>
      <c r="BJ128" s="187">
        <v>0</v>
      </c>
      <c r="BK128" s="186">
        <v>0</v>
      </c>
      <c r="BL128" s="187">
        <v>0</v>
      </c>
      <c r="BM128" s="192">
        <f t="shared" si="16"/>
        <v>0</v>
      </c>
      <c r="BN128" s="193">
        <f t="shared" si="16"/>
        <v>0</v>
      </c>
    </row>
    <row r="129" spans="1:66" x14ac:dyDescent="0.2">
      <c r="A129" s="155">
        <f>ROW()</f>
        <v>129</v>
      </c>
      <c r="B129" s="185" t="s">
        <v>385</v>
      </c>
      <c r="C129" s="186">
        <v>0</v>
      </c>
      <c r="D129" s="187">
        <v>0</v>
      </c>
      <c r="E129" s="186">
        <v>0</v>
      </c>
      <c r="F129" s="187">
        <v>0</v>
      </c>
      <c r="G129" s="186">
        <v>0</v>
      </c>
      <c r="H129" s="187">
        <v>0</v>
      </c>
      <c r="I129" s="186">
        <v>0</v>
      </c>
      <c r="J129" s="187">
        <v>0</v>
      </c>
      <c r="K129" s="186">
        <v>0</v>
      </c>
      <c r="L129" s="187">
        <v>0</v>
      </c>
      <c r="M129" s="186">
        <v>0</v>
      </c>
      <c r="N129" s="187">
        <v>0</v>
      </c>
      <c r="O129" s="186">
        <v>0</v>
      </c>
      <c r="P129" s="187">
        <v>0</v>
      </c>
      <c r="Q129" s="186">
        <v>0</v>
      </c>
      <c r="R129" s="187">
        <v>0</v>
      </c>
      <c r="S129" s="186">
        <v>0</v>
      </c>
      <c r="T129" s="187">
        <v>0</v>
      </c>
      <c r="U129" s="186">
        <v>0</v>
      </c>
      <c r="V129" s="187">
        <v>0</v>
      </c>
      <c r="W129" s="186">
        <v>0</v>
      </c>
      <c r="X129" s="187">
        <v>0</v>
      </c>
      <c r="Y129" s="186">
        <v>0</v>
      </c>
      <c r="Z129" s="187">
        <v>0</v>
      </c>
      <c r="AA129" s="186">
        <v>0</v>
      </c>
      <c r="AB129" s="187">
        <v>0</v>
      </c>
      <c r="AC129" s="186">
        <v>0</v>
      </c>
      <c r="AD129" s="187">
        <v>0</v>
      </c>
      <c r="AE129" s="186">
        <v>0</v>
      </c>
      <c r="AF129" s="187">
        <v>0</v>
      </c>
      <c r="AG129" s="186">
        <v>0</v>
      </c>
      <c r="AH129" s="187">
        <v>0</v>
      </c>
      <c r="AI129" s="186">
        <v>0</v>
      </c>
      <c r="AJ129" s="187">
        <v>0</v>
      </c>
      <c r="AK129" s="186">
        <v>0</v>
      </c>
      <c r="AL129" s="187">
        <v>0</v>
      </c>
      <c r="AM129" s="186">
        <v>0</v>
      </c>
      <c r="AN129" s="187">
        <v>0</v>
      </c>
      <c r="AO129" s="186">
        <v>0</v>
      </c>
      <c r="AP129" s="187">
        <v>0</v>
      </c>
      <c r="AQ129" s="186">
        <v>0</v>
      </c>
      <c r="AR129" s="187">
        <v>0</v>
      </c>
      <c r="AS129" s="186">
        <v>0</v>
      </c>
      <c r="AT129" s="187">
        <v>0</v>
      </c>
      <c r="AU129" s="186">
        <v>0</v>
      </c>
      <c r="AV129" s="187">
        <v>0</v>
      </c>
      <c r="AW129" s="186">
        <v>0</v>
      </c>
      <c r="AX129" s="187">
        <v>0</v>
      </c>
      <c r="AY129" s="186">
        <v>0</v>
      </c>
      <c r="AZ129" s="187">
        <v>0</v>
      </c>
      <c r="BA129" s="186">
        <v>0</v>
      </c>
      <c r="BB129" s="187">
        <v>0</v>
      </c>
      <c r="BC129" s="186">
        <v>0</v>
      </c>
      <c r="BD129" s="187">
        <v>0</v>
      </c>
      <c r="BE129" s="186">
        <v>0</v>
      </c>
      <c r="BF129" s="187">
        <v>0</v>
      </c>
      <c r="BG129" s="186">
        <v>0</v>
      </c>
      <c r="BH129" s="187">
        <v>0</v>
      </c>
      <c r="BI129" s="186">
        <v>0</v>
      </c>
      <c r="BJ129" s="187">
        <v>0</v>
      </c>
      <c r="BK129" s="186">
        <v>0</v>
      </c>
      <c r="BL129" s="187">
        <v>0</v>
      </c>
      <c r="BM129" s="192">
        <f t="shared" si="16"/>
        <v>0</v>
      </c>
      <c r="BN129" s="193">
        <f t="shared" si="16"/>
        <v>0</v>
      </c>
    </row>
    <row r="130" spans="1:66" ht="15" thickBot="1" x14ac:dyDescent="0.25">
      <c r="A130" s="155">
        <f>ROW()</f>
        <v>130</v>
      </c>
      <c r="B130" s="210" t="s">
        <v>568</v>
      </c>
      <c r="C130" s="186">
        <v>0</v>
      </c>
      <c r="D130" s="187">
        <v>0</v>
      </c>
      <c r="E130" s="186">
        <v>0</v>
      </c>
      <c r="F130" s="187">
        <v>0</v>
      </c>
      <c r="G130" s="186">
        <v>0</v>
      </c>
      <c r="H130" s="187">
        <v>0</v>
      </c>
      <c r="I130" s="186">
        <v>0</v>
      </c>
      <c r="J130" s="187">
        <v>0</v>
      </c>
      <c r="K130" s="186">
        <v>0</v>
      </c>
      <c r="L130" s="187">
        <v>0</v>
      </c>
      <c r="M130" s="186">
        <v>0</v>
      </c>
      <c r="N130" s="187">
        <v>0</v>
      </c>
      <c r="O130" s="186">
        <v>0</v>
      </c>
      <c r="P130" s="187">
        <v>0</v>
      </c>
      <c r="Q130" s="186">
        <v>0</v>
      </c>
      <c r="R130" s="187">
        <v>0</v>
      </c>
      <c r="S130" s="186">
        <v>0</v>
      </c>
      <c r="T130" s="187">
        <v>0</v>
      </c>
      <c r="U130" s="186">
        <v>0</v>
      </c>
      <c r="V130" s="187">
        <v>0</v>
      </c>
      <c r="W130" s="186">
        <v>0</v>
      </c>
      <c r="X130" s="187">
        <v>0</v>
      </c>
      <c r="Y130" s="186">
        <v>0</v>
      </c>
      <c r="Z130" s="187">
        <v>0</v>
      </c>
      <c r="AA130" s="186">
        <v>0</v>
      </c>
      <c r="AB130" s="187">
        <v>0</v>
      </c>
      <c r="AC130" s="186">
        <v>0</v>
      </c>
      <c r="AD130" s="187">
        <v>0</v>
      </c>
      <c r="AE130" s="186">
        <v>0</v>
      </c>
      <c r="AF130" s="187">
        <v>0</v>
      </c>
      <c r="AG130" s="186">
        <v>0</v>
      </c>
      <c r="AH130" s="187">
        <v>0</v>
      </c>
      <c r="AI130" s="186">
        <v>0</v>
      </c>
      <c r="AJ130" s="187">
        <v>0</v>
      </c>
      <c r="AK130" s="186">
        <v>0</v>
      </c>
      <c r="AL130" s="187">
        <v>0</v>
      </c>
      <c r="AM130" s="186">
        <v>0</v>
      </c>
      <c r="AN130" s="187">
        <v>0</v>
      </c>
      <c r="AO130" s="186">
        <v>0</v>
      </c>
      <c r="AP130" s="187">
        <v>0</v>
      </c>
      <c r="AQ130" s="186">
        <v>0</v>
      </c>
      <c r="AR130" s="187">
        <v>0</v>
      </c>
      <c r="AS130" s="186">
        <v>0</v>
      </c>
      <c r="AT130" s="187">
        <v>0</v>
      </c>
      <c r="AU130" s="186">
        <v>0</v>
      </c>
      <c r="AV130" s="187">
        <v>0</v>
      </c>
      <c r="AW130" s="186">
        <v>0</v>
      </c>
      <c r="AX130" s="187">
        <v>0</v>
      </c>
      <c r="AY130" s="186">
        <v>0</v>
      </c>
      <c r="AZ130" s="187">
        <v>0</v>
      </c>
      <c r="BA130" s="186">
        <v>0</v>
      </c>
      <c r="BB130" s="187">
        <v>0</v>
      </c>
      <c r="BC130" s="186">
        <v>0</v>
      </c>
      <c r="BD130" s="187">
        <v>0</v>
      </c>
      <c r="BE130" s="186">
        <v>0</v>
      </c>
      <c r="BF130" s="187">
        <v>0</v>
      </c>
      <c r="BG130" s="186">
        <v>0</v>
      </c>
      <c r="BH130" s="187">
        <v>0</v>
      </c>
      <c r="BI130" s="186">
        <v>0</v>
      </c>
      <c r="BJ130" s="187">
        <v>0</v>
      </c>
      <c r="BK130" s="186">
        <v>0</v>
      </c>
      <c r="BL130" s="187">
        <v>0</v>
      </c>
      <c r="BM130" s="192">
        <f>SUM(C130,E130,G130,I130,K130,M130,O130,Q130,S130,U130,W130,Y130,AA130,AC130,AE130)+SUM(AG130,AI130,AK130,AM130,AO130,AQ130,AS130,AU130,AW130,AY130,BA130,BC130,BE130,BG130,BI130,BK130)</f>
        <v>0</v>
      </c>
      <c r="BN130" s="193">
        <f>SUM(D130,F130,H130,J130,L130,N130,P130,R130,T130,V130,X130,Z130,AB130,AD130,AF130)+SUM(AH130,AJ130,AL130,AN130,AP130,AR130,AT130,AV130,AX130,AZ130,BB130,BD130,BF130,BH130,BJ130,BL130)</f>
        <v>0</v>
      </c>
    </row>
    <row r="131" spans="1:66" ht="15" thickBot="1" x14ac:dyDescent="0.25">
      <c r="A131" s="155">
        <f>ROW()</f>
        <v>131</v>
      </c>
      <c r="B131" s="169" t="s">
        <v>222</v>
      </c>
      <c r="C131" s="177">
        <f t="shared" ref="C131:BN131" si="17">SUM(C126:C130)</f>
        <v>0</v>
      </c>
      <c r="D131" s="178">
        <f t="shared" si="17"/>
        <v>0</v>
      </c>
      <c r="E131" s="177">
        <f t="shared" si="17"/>
        <v>0</v>
      </c>
      <c r="F131" s="178">
        <f t="shared" si="17"/>
        <v>0</v>
      </c>
      <c r="G131" s="177">
        <f t="shared" si="17"/>
        <v>0</v>
      </c>
      <c r="H131" s="178">
        <f t="shared" si="17"/>
        <v>0</v>
      </c>
      <c r="I131" s="177">
        <f t="shared" si="17"/>
        <v>0</v>
      </c>
      <c r="J131" s="178">
        <f t="shared" si="17"/>
        <v>0</v>
      </c>
      <c r="K131" s="177">
        <f t="shared" si="17"/>
        <v>0</v>
      </c>
      <c r="L131" s="178">
        <f t="shared" si="17"/>
        <v>0</v>
      </c>
      <c r="M131" s="177">
        <f t="shared" si="17"/>
        <v>0</v>
      </c>
      <c r="N131" s="178">
        <f t="shared" si="17"/>
        <v>0</v>
      </c>
      <c r="O131" s="177">
        <f t="shared" si="17"/>
        <v>0</v>
      </c>
      <c r="P131" s="178">
        <f t="shared" si="17"/>
        <v>0</v>
      </c>
      <c r="Q131" s="177">
        <f t="shared" si="17"/>
        <v>0</v>
      </c>
      <c r="R131" s="178">
        <f t="shared" si="17"/>
        <v>0</v>
      </c>
      <c r="S131" s="177">
        <f t="shared" si="17"/>
        <v>0</v>
      </c>
      <c r="T131" s="178">
        <f t="shared" si="17"/>
        <v>0</v>
      </c>
      <c r="U131" s="177">
        <f t="shared" si="17"/>
        <v>0</v>
      </c>
      <c r="V131" s="178">
        <f t="shared" si="17"/>
        <v>0</v>
      </c>
      <c r="W131" s="177">
        <f t="shared" si="17"/>
        <v>0</v>
      </c>
      <c r="X131" s="178">
        <f t="shared" si="17"/>
        <v>0</v>
      </c>
      <c r="Y131" s="177">
        <f t="shared" si="17"/>
        <v>0</v>
      </c>
      <c r="Z131" s="178">
        <f t="shared" si="17"/>
        <v>0</v>
      </c>
      <c r="AA131" s="177">
        <f t="shared" si="17"/>
        <v>0</v>
      </c>
      <c r="AB131" s="178">
        <f t="shared" si="17"/>
        <v>0</v>
      </c>
      <c r="AC131" s="177">
        <f t="shared" si="17"/>
        <v>0</v>
      </c>
      <c r="AD131" s="178">
        <f t="shared" si="17"/>
        <v>0</v>
      </c>
      <c r="AE131" s="177">
        <f t="shared" si="17"/>
        <v>0</v>
      </c>
      <c r="AF131" s="178">
        <f t="shared" si="17"/>
        <v>0</v>
      </c>
      <c r="AG131" s="177">
        <f t="shared" si="17"/>
        <v>0</v>
      </c>
      <c r="AH131" s="178">
        <f t="shared" si="17"/>
        <v>0</v>
      </c>
      <c r="AI131" s="177">
        <f t="shared" si="17"/>
        <v>0</v>
      </c>
      <c r="AJ131" s="178">
        <f t="shared" si="17"/>
        <v>0</v>
      </c>
      <c r="AK131" s="177">
        <f t="shared" si="17"/>
        <v>0</v>
      </c>
      <c r="AL131" s="178">
        <f t="shared" si="17"/>
        <v>0</v>
      </c>
      <c r="AM131" s="177">
        <f t="shared" si="17"/>
        <v>0</v>
      </c>
      <c r="AN131" s="178">
        <f t="shared" si="17"/>
        <v>0</v>
      </c>
      <c r="AO131" s="177">
        <f t="shared" si="17"/>
        <v>0</v>
      </c>
      <c r="AP131" s="178">
        <f t="shared" si="17"/>
        <v>0</v>
      </c>
      <c r="AQ131" s="177">
        <f t="shared" si="17"/>
        <v>0</v>
      </c>
      <c r="AR131" s="178">
        <f t="shared" si="17"/>
        <v>0</v>
      </c>
      <c r="AS131" s="177">
        <f t="shared" si="17"/>
        <v>0</v>
      </c>
      <c r="AT131" s="178">
        <f t="shared" si="17"/>
        <v>0</v>
      </c>
      <c r="AU131" s="177">
        <f t="shared" si="17"/>
        <v>0</v>
      </c>
      <c r="AV131" s="178">
        <f t="shared" si="17"/>
        <v>0</v>
      </c>
      <c r="AW131" s="177">
        <f t="shared" si="17"/>
        <v>0</v>
      </c>
      <c r="AX131" s="178">
        <f t="shared" si="17"/>
        <v>0</v>
      </c>
      <c r="AY131" s="177">
        <f t="shared" si="17"/>
        <v>0</v>
      </c>
      <c r="AZ131" s="178">
        <f t="shared" si="17"/>
        <v>0</v>
      </c>
      <c r="BA131" s="177">
        <f t="shared" si="17"/>
        <v>0</v>
      </c>
      <c r="BB131" s="178">
        <f t="shared" si="17"/>
        <v>0</v>
      </c>
      <c r="BC131" s="177">
        <f t="shared" si="17"/>
        <v>0</v>
      </c>
      <c r="BD131" s="178">
        <f t="shared" si="17"/>
        <v>0</v>
      </c>
      <c r="BE131" s="177">
        <f t="shared" si="17"/>
        <v>0</v>
      </c>
      <c r="BF131" s="178">
        <f t="shared" si="17"/>
        <v>0</v>
      </c>
      <c r="BG131" s="177">
        <f t="shared" si="17"/>
        <v>0</v>
      </c>
      <c r="BH131" s="178">
        <f t="shared" si="17"/>
        <v>0</v>
      </c>
      <c r="BI131" s="177">
        <f t="shared" si="17"/>
        <v>0</v>
      </c>
      <c r="BJ131" s="178">
        <f t="shared" si="17"/>
        <v>0</v>
      </c>
      <c r="BK131" s="177">
        <f t="shared" si="17"/>
        <v>0</v>
      </c>
      <c r="BL131" s="178">
        <f t="shared" si="17"/>
        <v>0</v>
      </c>
      <c r="BM131" s="177">
        <f t="shared" si="17"/>
        <v>0</v>
      </c>
      <c r="BN131" s="178">
        <f t="shared" si="17"/>
        <v>0</v>
      </c>
    </row>
    <row r="132" spans="1:66" ht="15" thickBot="1" x14ac:dyDescent="0.25">
      <c r="A132" s="155">
        <f>ROW()</f>
        <v>132</v>
      </c>
    </row>
    <row r="133" spans="1:66" ht="15" thickBot="1" x14ac:dyDescent="0.25">
      <c r="A133" s="155">
        <f>ROW()</f>
        <v>133</v>
      </c>
      <c r="B133" s="204" t="s">
        <v>509</v>
      </c>
      <c r="C133" s="170"/>
      <c r="E133" s="170"/>
      <c r="G133" s="170"/>
      <c r="I133" s="170"/>
      <c r="K133" s="170"/>
      <c r="M133" s="170"/>
      <c r="O133" s="170"/>
      <c r="Q133" s="170"/>
      <c r="S133" s="170"/>
      <c r="U133" s="170"/>
      <c r="W133" s="170"/>
      <c r="Y133" s="170"/>
      <c r="AA133" s="170"/>
      <c r="AC133" s="170"/>
      <c r="AE133" s="170"/>
      <c r="AG133" s="170"/>
      <c r="AI133" s="170"/>
      <c r="AK133" s="170"/>
      <c r="AM133" s="170"/>
      <c r="AO133" s="170"/>
      <c r="AQ133" s="170"/>
      <c r="AS133" s="170"/>
      <c r="AU133" s="170"/>
      <c r="AW133" s="170"/>
      <c r="AY133" s="170"/>
      <c r="BA133" s="170"/>
      <c r="BC133" s="170"/>
      <c r="BE133" s="170"/>
      <c r="BG133" s="170"/>
      <c r="BI133" s="170"/>
      <c r="BK133" s="170"/>
      <c r="BM133" s="170"/>
    </row>
    <row r="134" spans="1:66" ht="15" thickBot="1" x14ac:dyDescent="0.25">
      <c r="A134" s="155">
        <f>ROW()</f>
        <v>134</v>
      </c>
      <c r="B134" s="189" t="s">
        <v>569</v>
      </c>
      <c r="C134" s="1315" t="s">
        <v>15</v>
      </c>
      <c r="D134" s="1316"/>
      <c r="E134" s="1315" t="s">
        <v>15</v>
      </c>
      <c r="F134" s="1316"/>
      <c r="G134" s="1315" t="s">
        <v>15</v>
      </c>
      <c r="H134" s="1316"/>
      <c r="I134" s="1315" t="s">
        <v>15</v>
      </c>
      <c r="J134" s="1316"/>
      <c r="K134" s="1315" t="s">
        <v>15</v>
      </c>
      <c r="L134" s="1316"/>
      <c r="M134" s="1315" t="s">
        <v>15</v>
      </c>
      <c r="N134" s="1316"/>
      <c r="O134" s="1315" t="s">
        <v>15</v>
      </c>
      <c r="P134" s="1316"/>
      <c r="Q134" s="1315" t="s">
        <v>15</v>
      </c>
      <c r="R134" s="1316"/>
      <c r="S134" s="1315" t="s">
        <v>15</v>
      </c>
      <c r="T134" s="1316"/>
      <c r="U134" s="1315" t="s">
        <v>15</v>
      </c>
      <c r="V134" s="1316"/>
      <c r="W134" s="1315" t="s">
        <v>15</v>
      </c>
      <c r="X134" s="1316"/>
      <c r="Y134" s="1315" t="s">
        <v>15</v>
      </c>
      <c r="Z134" s="1316"/>
      <c r="AA134" s="1315" t="s">
        <v>15</v>
      </c>
      <c r="AB134" s="1316"/>
      <c r="AC134" s="1315" t="s">
        <v>15</v>
      </c>
      <c r="AD134" s="1316"/>
      <c r="AE134" s="1315" t="s">
        <v>15</v>
      </c>
      <c r="AF134" s="1316"/>
      <c r="AG134" s="1315" t="s">
        <v>15</v>
      </c>
      <c r="AH134" s="1316"/>
      <c r="AI134" s="1315" t="s">
        <v>15</v>
      </c>
      <c r="AJ134" s="1316"/>
      <c r="AK134" s="1315" t="s">
        <v>15</v>
      </c>
      <c r="AL134" s="1316"/>
      <c r="AM134" s="1315" t="s">
        <v>15</v>
      </c>
      <c r="AN134" s="1316"/>
      <c r="AO134" s="1315" t="s">
        <v>15</v>
      </c>
      <c r="AP134" s="1316"/>
      <c r="AQ134" s="1315" t="s">
        <v>15</v>
      </c>
      <c r="AR134" s="1316"/>
      <c r="AS134" s="1315" t="s">
        <v>15</v>
      </c>
      <c r="AT134" s="1316"/>
      <c r="AU134" s="1315" t="s">
        <v>15</v>
      </c>
      <c r="AV134" s="1316"/>
      <c r="AW134" s="1315" t="s">
        <v>15</v>
      </c>
      <c r="AX134" s="1316"/>
      <c r="AY134" s="1315" t="s">
        <v>15</v>
      </c>
      <c r="AZ134" s="1316"/>
      <c r="BA134" s="1315" t="s">
        <v>15</v>
      </c>
      <c r="BB134" s="1316"/>
      <c r="BC134" s="1315" t="s">
        <v>15</v>
      </c>
      <c r="BD134" s="1316"/>
      <c r="BE134" s="1315" t="s">
        <v>15</v>
      </c>
      <c r="BF134" s="1316"/>
      <c r="BG134" s="1315" t="s">
        <v>15</v>
      </c>
      <c r="BH134" s="1316"/>
      <c r="BI134" s="1315" t="s">
        <v>15</v>
      </c>
      <c r="BJ134" s="1316"/>
      <c r="BK134" s="1315" t="s">
        <v>15</v>
      </c>
      <c r="BL134" s="1316"/>
      <c r="BM134" s="1317" t="s">
        <v>15</v>
      </c>
      <c r="BN134" s="1318"/>
    </row>
    <row r="135" spans="1:66" x14ac:dyDescent="0.2">
      <c r="A135" s="155">
        <f>ROW()</f>
        <v>135</v>
      </c>
      <c r="B135" s="185" t="s">
        <v>567</v>
      </c>
      <c r="C135" s="186">
        <v>0</v>
      </c>
      <c r="D135" s="187">
        <v>0</v>
      </c>
      <c r="E135" s="186">
        <v>0</v>
      </c>
      <c r="F135" s="187">
        <v>0</v>
      </c>
      <c r="G135" s="186">
        <v>0</v>
      </c>
      <c r="H135" s="187">
        <v>0</v>
      </c>
      <c r="I135" s="186">
        <v>0</v>
      </c>
      <c r="J135" s="187">
        <v>0</v>
      </c>
      <c r="K135" s="186">
        <v>0</v>
      </c>
      <c r="L135" s="187">
        <v>0</v>
      </c>
      <c r="M135" s="186">
        <v>0</v>
      </c>
      <c r="N135" s="187">
        <v>0</v>
      </c>
      <c r="O135" s="186">
        <v>0</v>
      </c>
      <c r="P135" s="187">
        <v>0</v>
      </c>
      <c r="Q135" s="186">
        <v>0</v>
      </c>
      <c r="R135" s="187">
        <v>0</v>
      </c>
      <c r="S135" s="186">
        <v>0</v>
      </c>
      <c r="T135" s="187">
        <v>0</v>
      </c>
      <c r="U135" s="186">
        <v>0</v>
      </c>
      <c r="V135" s="187">
        <v>0</v>
      </c>
      <c r="W135" s="186">
        <v>0</v>
      </c>
      <c r="X135" s="187">
        <v>0</v>
      </c>
      <c r="Y135" s="186">
        <v>0</v>
      </c>
      <c r="Z135" s="187">
        <v>0</v>
      </c>
      <c r="AA135" s="186">
        <v>0</v>
      </c>
      <c r="AB135" s="187">
        <v>0</v>
      </c>
      <c r="AC135" s="186">
        <v>0</v>
      </c>
      <c r="AD135" s="187">
        <v>0</v>
      </c>
      <c r="AE135" s="186">
        <v>0</v>
      </c>
      <c r="AF135" s="187">
        <v>0</v>
      </c>
      <c r="AG135" s="186">
        <v>0</v>
      </c>
      <c r="AH135" s="187">
        <v>0</v>
      </c>
      <c r="AI135" s="186">
        <v>0</v>
      </c>
      <c r="AJ135" s="187">
        <v>0</v>
      </c>
      <c r="AK135" s="186">
        <v>0</v>
      </c>
      <c r="AL135" s="187">
        <v>0</v>
      </c>
      <c r="AM135" s="186">
        <v>0</v>
      </c>
      <c r="AN135" s="187">
        <v>0</v>
      </c>
      <c r="AO135" s="186">
        <v>0</v>
      </c>
      <c r="AP135" s="187">
        <v>0</v>
      </c>
      <c r="AQ135" s="186">
        <v>0</v>
      </c>
      <c r="AR135" s="187">
        <v>0</v>
      </c>
      <c r="AS135" s="186">
        <v>0</v>
      </c>
      <c r="AT135" s="187">
        <v>0</v>
      </c>
      <c r="AU135" s="186">
        <v>0</v>
      </c>
      <c r="AV135" s="187">
        <v>0</v>
      </c>
      <c r="AW135" s="186">
        <v>0</v>
      </c>
      <c r="AX135" s="187">
        <v>0</v>
      </c>
      <c r="AY135" s="186">
        <v>0</v>
      </c>
      <c r="AZ135" s="187">
        <v>0</v>
      </c>
      <c r="BA135" s="186">
        <v>0</v>
      </c>
      <c r="BB135" s="187">
        <v>0</v>
      </c>
      <c r="BC135" s="186">
        <v>0</v>
      </c>
      <c r="BD135" s="187">
        <v>0</v>
      </c>
      <c r="BE135" s="186">
        <v>0</v>
      </c>
      <c r="BF135" s="187">
        <v>0</v>
      </c>
      <c r="BG135" s="186">
        <v>0</v>
      </c>
      <c r="BH135" s="187">
        <v>0</v>
      </c>
      <c r="BI135" s="186">
        <v>0</v>
      </c>
      <c r="BJ135" s="187">
        <v>0</v>
      </c>
      <c r="BK135" s="186">
        <v>0</v>
      </c>
      <c r="BL135" s="187">
        <v>0</v>
      </c>
      <c r="BM135" s="192">
        <f>SUM(C135,E135,G135,I135,K135,M135,O135,Q135,S135,U135,W135,Y135,AA135,AC135,AE135)+SUM(AG135,AI135,AK135,AM135,AO135,AQ135,AS135,AU135,AW135,AY135,BA135,BC135,BE135,BG135,BI135,BK135)</f>
        <v>0</v>
      </c>
      <c r="BN135" s="193">
        <f>SUM(D135,F135,H135,J135,L135,N135,P135,R135,T135,V135,X135,Z135,AB135,AD135,AF135)+SUM(AH135,AJ135,AL135,AN135,AP135,AR135,AT135,AV135,AX135,AZ135,BB135,BD135,BF135,BH135,BJ135,BL135)</f>
        <v>0</v>
      </c>
    </row>
    <row r="136" spans="1:66" x14ac:dyDescent="0.2">
      <c r="A136" s="155">
        <f>ROW()</f>
        <v>136</v>
      </c>
      <c r="B136" s="185" t="s">
        <v>381</v>
      </c>
      <c r="C136" s="186">
        <v>0</v>
      </c>
      <c r="D136" s="187">
        <v>0</v>
      </c>
      <c r="E136" s="186">
        <v>0</v>
      </c>
      <c r="F136" s="187">
        <v>0</v>
      </c>
      <c r="G136" s="186">
        <v>0</v>
      </c>
      <c r="H136" s="187">
        <v>0</v>
      </c>
      <c r="I136" s="186">
        <v>0</v>
      </c>
      <c r="J136" s="187">
        <v>0</v>
      </c>
      <c r="K136" s="186">
        <v>0</v>
      </c>
      <c r="L136" s="187">
        <v>0</v>
      </c>
      <c r="M136" s="186">
        <v>0</v>
      </c>
      <c r="N136" s="187">
        <v>0</v>
      </c>
      <c r="O136" s="186">
        <v>0</v>
      </c>
      <c r="P136" s="187">
        <v>0</v>
      </c>
      <c r="Q136" s="186">
        <v>0</v>
      </c>
      <c r="R136" s="187">
        <v>0</v>
      </c>
      <c r="S136" s="186">
        <v>0</v>
      </c>
      <c r="T136" s="187">
        <v>0</v>
      </c>
      <c r="U136" s="186">
        <v>0</v>
      </c>
      <c r="V136" s="187">
        <v>0</v>
      </c>
      <c r="W136" s="186">
        <v>0</v>
      </c>
      <c r="X136" s="187">
        <v>0</v>
      </c>
      <c r="Y136" s="186">
        <v>0</v>
      </c>
      <c r="Z136" s="187">
        <v>0</v>
      </c>
      <c r="AA136" s="186">
        <v>0</v>
      </c>
      <c r="AB136" s="187">
        <v>0</v>
      </c>
      <c r="AC136" s="186">
        <v>0</v>
      </c>
      <c r="AD136" s="187">
        <v>0</v>
      </c>
      <c r="AE136" s="186">
        <v>0</v>
      </c>
      <c r="AF136" s="187">
        <v>0</v>
      </c>
      <c r="AG136" s="186">
        <v>0</v>
      </c>
      <c r="AH136" s="187">
        <v>0</v>
      </c>
      <c r="AI136" s="186">
        <v>0</v>
      </c>
      <c r="AJ136" s="187">
        <v>0</v>
      </c>
      <c r="AK136" s="186">
        <v>0</v>
      </c>
      <c r="AL136" s="187">
        <v>0</v>
      </c>
      <c r="AM136" s="186">
        <v>0</v>
      </c>
      <c r="AN136" s="187">
        <v>0</v>
      </c>
      <c r="AO136" s="186">
        <v>0</v>
      </c>
      <c r="AP136" s="187">
        <v>0</v>
      </c>
      <c r="AQ136" s="186">
        <v>0</v>
      </c>
      <c r="AR136" s="187">
        <v>0</v>
      </c>
      <c r="AS136" s="186">
        <v>0</v>
      </c>
      <c r="AT136" s="187">
        <v>0</v>
      </c>
      <c r="AU136" s="186">
        <v>0</v>
      </c>
      <c r="AV136" s="187">
        <v>0</v>
      </c>
      <c r="AW136" s="186">
        <v>0</v>
      </c>
      <c r="AX136" s="187">
        <v>0</v>
      </c>
      <c r="AY136" s="186">
        <v>0</v>
      </c>
      <c r="AZ136" s="187">
        <v>0</v>
      </c>
      <c r="BA136" s="186">
        <v>0</v>
      </c>
      <c r="BB136" s="187">
        <v>0</v>
      </c>
      <c r="BC136" s="186">
        <v>0</v>
      </c>
      <c r="BD136" s="187">
        <v>0</v>
      </c>
      <c r="BE136" s="186">
        <v>0</v>
      </c>
      <c r="BF136" s="187">
        <v>0</v>
      </c>
      <c r="BG136" s="186">
        <v>0</v>
      </c>
      <c r="BH136" s="187">
        <v>0</v>
      </c>
      <c r="BI136" s="186">
        <v>0</v>
      </c>
      <c r="BJ136" s="187">
        <v>0</v>
      </c>
      <c r="BK136" s="186">
        <v>0</v>
      </c>
      <c r="BL136" s="187">
        <v>0</v>
      </c>
      <c r="BM136" s="192">
        <f t="shared" ref="BM136:BN138" si="18">SUM(C136,E136,G136,I136,K136,M136,O136,Q136,S136,U136,W136,Y136,AA136,AC136,AE136)+SUM(AG136,AI136,AK136,AM136,AO136,AQ136,AS136,AU136,AW136,AY136,BA136,BC136,BE136,BG136,BI136,BK136)</f>
        <v>0</v>
      </c>
      <c r="BN136" s="193">
        <f t="shared" si="18"/>
        <v>0</v>
      </c>
    </row>
    <row r="137" spans="1:66" x14ac:dyDescent="0.2">
      <c r="A137" s="155">
        <f>ROW()</f>
        <v>137</v>
      </c>
      <c r="B137" s="185" t="s">
        <v>383</v>
      </c>
      <c r="C137" s="186">
        <v>0</v>
      </c>
      <c r="D137" s="187">
        <v>0</v>
      </c>
      <c r="E137" s="186">
        <v>0</v>
      </c>
      <c r="F137" s="187">
        <v>0</v>
      </c>
      <c r="G137" s="186">
        <v>0</v>
      </c>
      <c r="H137" s="187">
        <v>0</v>
      </c>
      <c r="I137" s="186">
        <v>0</v>
      </c>
      <c r="J137" s="187">
        <v>0</v>
      </c>
      <c r="K137" s="186">
        <v>0</v>
      </c>
      <c r="L137" s="187">
        <v>0</v>
      </c>
      <c r="M137" s="186">
        <v>0</v>
      </c>
      <c r="N137" s="187">
        <v>0</v>
      </c>
      <c r="O137" s="186">
        <v>0</v>
      </c>
      <c r="P137" s="187">
        <v>0</v>
      </c>
      <c r="Q137" s="186">
        <v>0</v>
      </c>
      <c r="R137" s="187">
        <v>0</v>
      </c>
      <c r="S137" s="186">
        <v>0</v>
      </c>
      <c r="T137" s="187">
        <v>0</v>
      </c>
      <c r="U137" s="186">
        <v>0</v>
      </c>
      <c r="V137" s="187">
        <v>0</v>
      </c>
      <c r="W137" s="186">
        <v>0</v>
      </c>
      <c r="X137" s="187">
        <v>0</v>
      </c>
      <c r="Y137" s="186">
        <v>0</v>
      </c>
      <c r="Z137" s="187">
        <v>0</v>
      </c>
      <c r="AA137" s="186">
        <v>0</v>
      </c>
      <c r="AB137" s="187">
        <v>0</v>
      </c>
      <c r="AC137" s="186">
        <v>0</v>
      </c>
      <c r="AD137" s="187">
        <v>0</v>
      </c>
      <c r="AE137" s="186">
        <v>0</v>
      </c>
      <c r="AF137" s="187">
        <v>0</v>
      </c>
      <c r="AG137" s="186">
        <v>0</v>
      </c>
      <c r="AH137" s="187">
        <v>0</v>
      </c>
      <c r="AI137" s="186">
        <v>0</v>
      </c>
      <c r="AJ137" s="187">
        <v>0</v>
      </c>
      <c r="AK137" s="186">
        <v>0</v>
      </c>
      <c r="AL137" s="187">
        <v>0</v>
      </c>
      <c r="AM137" s="186">
        <v>0</v>
      </c>
      <c r="AN137" s="187">
        <v>0</v>
      </c>
      <c r="AO137" s="186">
        <v>0</v>
      </c>
      <c r="AP137" s="187">
        <v>0</v>
      </c>
      <c r="AQ137" s="186">
        <v>0</v>
      </c>
      <c r="AR137" s="187">
        <v>0</v>
      </c>
      <c r="AS137" s="186">
        <v>0</v>
      </c>
      <c r="AT137" s="187">
        <v>0</v>
      </c>
      <c r="AU137" s="186">
        <v>0</v>
      </c>
      <c r="AV137" s="187">
        <v>0</v>
      </c>
      <c r="AW137" s="186">
        <v>0</v>
      </c>
      <c r="AX137" s="187">
        <v>0</v>
      </c>
      <c r="AY137" s="186">
        <v>0</v>
      </c>
      <c r="AZ137" s="187">
        <v>0</v>
      </c>
      <c r="BA137" s="186">
        <v>0</v>
      </c>
      <c r="BB137" s="187">
        <v>0</v>
      </c>
      <c r="BC137" s="186">
        <v>0</v>
      </c>
      <c r="BD137" s="187">
        <v>0</v>
      </c>
      <c r="BE137" s="186">
        <v>0</v>
      </c>
      <c r="BF137" s="187">
        <v>0</v>
      </c>
      <c r="BG137" s="186">
        <v>0</v>
      </c>
      <c r="BH137" s="187">
        <v>0</v>
      </c>
      <c r="BI137" s="186">
        <v>0</v>
      </c>
      <c r="BJ137" s="187">
        <v>0</v>
      </c>
      <c r="BK137" s="186">
        <v>0</v>
      </c>
      <c r="BL137" s="187">
        <v>0</v>
      </c>
      <c r="BM137" s="192">
        <f t="shared" si="18"/>
        <v>0</v>
      </c>
      <c r="BN137" s="193">
        <f t="shared" si="18"/>
        <v>0</v>
      </c>
    </row>
    <row r="138" spans="1:66" x14ac:dyDescent="0.2">
      <c r="A138" s="155">
        <f>ROW()</f>
        <v>138</v>
      </c>
      <c r="B138" s="185" t="s">
        <v>385</v>
      </c>
      <c r="C138" s="186">
        <v>0</v>
      </c>
      <c r="D138" s="187">
        <v>0</v>
      </c>
      <c r="E138" s="186">
        <v>0</v>
      </c>
      <c r="F138" s="187">
        <v>0</v>
      </c>
      <c r="G138" s="186">
        <v>0</v>
      </c>
      <c r="H138" s="187">
        <v>0</v>
      </c>
      <c r="I138" s="186">
        <v>0</v>
      </c>
      <c r="J138" s="187">
        <v>0</v>
      </c>
      <c r="K138" s="186">
        <v>0</v>
      </c>
      <c r="L138" s="187">
        <v>0</v>
      </c>
      <c r="M138" s="186">
        <v>0</v>
      </c>
      <c r="N138" s="187">
        <v>0</v>
      </c>
      <c r="O138" s="186">
        <v>0</v>
      </c>
      <c r="P138" s="187">
        <v>0</v>
      </c>
      <c r="Q138" s="186">
        <v>0</v>
      </c>
      <c r="R138" s="187">
        <v>0</v>
      </c>
      <c r="S138" s="186">
        <v>0</v>
      </c>
      <c r="T138" s="187">
        <v>0</v>
      </c>
      <c r="U138" s="186">
        <v>0</v>
      </c>
      <c r="V138" s="187">
        <v>0</v>
      </c>
      <c r="W138" s="186">
        <v>0</v>
      </c>
      <c r="X138" s="187">
        <v>0</v>
      </c>
      <c r="Y138" s="186">
        <v>0</v>
      </c>
      <c r="Z138" s="187">
        <v>0</v>
      </c>
      <c r="AA138" s="186">
        <v>0</v>
      </c>
      <c r="AB138" s="187">
        <v>0</v>
      </c>
      <c r="AC138" s="186">
        <v>0</v>
      </c>
      <c r="AD138" s="187">
        <v>0</v>
      </c>
      <c r="AE138" s="186">
        <v>0</v>
      </c>
      <c r="AF138" s="187">
        <v>0</v>
      </c>
      <c r="AG138" s="186">
        <v>0</v>
      </c>
      <c r="AH138" s="187">
        <v>0</v>
      </c>
      <c r="AI138" s="186">
        <v>0</v>
      </c>
      <c r="AJ138" s="187">
        <v>0</v>
      </c>
      <c r="AK138" s="186">
        <v>0</v>
      </c>
      <c r="AL138" s="187">
        <v>0</v>
      </c>
      <c r="AM138" s="186">
        <v>0</v>
      </c>
      <c r="AN138" s="187">
        <v>0</v>
      </c>
      <c r="AO138" s="186">
        <v>0</v>
      </c>
      <c r="AP138" s="187">
        <v>0</v>
      </c>
      <c r="AQ138" s="186">
        <v>0</v>
      </c>
      <c r="AR138" s="187">
        <v>0</v>
      </c>
      <c r="AS138" s="186">
        <v>0</v>
      </c>
      <c r="AT138" s="187">
        <v>0</v>
      </c>
      <c r="AU138" s="186">
        <v>0</v>
      </c>
      <c r="AV138" s="187">
        <v>0</v>
      </c>
      <c r="AW138" s="186">
        <v>0</v>
      </c>
      <c r="AX138" s="187">
        <v>0</v>
      </c>
      <c r="AY138" s="186">
        <v>0</v>
      </c>
      <c r="AZ138" s="187">
        <v>0</v>
      </c>
      <c r="BA138" s="186">
        <v>0</v>
      </c>
      <c r="BB138" s="187">
        <v>0</v>
      </c>
      <c r="BC138" s="186">
        <v>0</v>
      </c>
      <c r="BD138" s="187">
        <v>0</v>
      </c>
      <c r="BE138" s="186">
        <v>0</v>
      </c>
      <c r="BF138" s="187">
        <v>0</v>
      </c>
      <c r="BG138" s="186">
        <v>0</v>
      </c>
      <c r="BH138" s="187">
        <v>0</v>
      </c>
      <c r="BI138" s="186">
        <v>0</v>
      </c>
      <c r="BJ138" s="187">
        <v>0</v>
      </c>
      <c r="BK138" s="186">
        <v>0</v>
      </c>
      <c r="BL138" s="187">
        <v>0</v>
      </c>
      <c r="BM138" s="192">
        <f t="shared" si="18"/>
        <v>0</v>
      </c>
      <c r="BN138" s="193">
        <f t="shared" si="18"/>
        <v>0</v>
      </c>
    </row>
    <row r="139" spans="1:66" ht="15" thickBot="1" x14ac:dyDescent="0.25">
      <c r="A139" s="155">
        <f>ROW()</f>
        <v>139</v>
      </c>
      <c r="B139" s="210" t="s">
        <v>568</v>
      </c>
      <c r="C139" s="186">
        <v>0</v>
      </c>
      <c r="D139" s="187">
        <v>0</v>
      </c>
      <c r="E139" s="186">
        <v>0</v>
      </c>
      <c r="F139" s="187">
        <v>0</v>
      </c>
      <c r="G139" s="186">
        <v>0</v>
      </c>
      <c r="H139" s="187">
        <v>0</v>
      </c>
      <c r="I139" s="186">
        <v>0</v>
      </c>
      <c r="J139" s="187">
        <v>0</v>
      </c>
      <c r="K139" s="186">
        <v>0</v>
      </c>
      <c r="L139" s="187">
        <v>0</v>
      </c>
      <c r="M139" s="186">
        <v>0</v>
      </c>
      <c r="N139" s="187">
        <v>0</v>
      </c>
      <c r="O139" s="186">
        <v>0</v>
      </c>
      <c r="P139" s="187">
        <v>0</v>
      </c>
      <c r="Q139" s="186">
        <v>0</v>
      </c>
      <c r="R139" s="187">
        <v>0</v>
      </c>
      <c r="S139" s="186">
        <v>0</v>
      </c>
      <c r="T139" s="187">
        <v>0</v>
      </c>
      <c r="U139" s="186">
        <v>0</v>
      </c>
      <c r="V139" s="187">
        <v>0</v>
      </c>
      <c r="W139" s="186">
        <v>0</v>
      </c>
      <c r="X139" s="187">
        <v>0</v>
      </c>
      <c r="Y139" s="186">
        <v>0</v>
      </c>
      <c r="Z139" s="187">
        <v>0</v>
      </c>
      <c r="AA139" s="186">
        <v>0</v>
      </c>
      <c r="AB139" s="187">
        <v>0</v>
      </c>
      <c r="AC139" s="186">
        <v>0</v>
      </c>
      <c r="AD139" s="187">
        <v>0</v>
      </c>
      <c r="AE139" s="186">
        <v>0</v>
      </c>
      <c r="AF139" s="187">
        <v>0</v>
      </c>
      <c r="AG139" s="186">
        <v>0</v>
      </c>
      <c r="AH139" s="187">
        <v>0</v>
      </c>
      <c r="AI139" s="186">
        <v>0</v>
      </c>
      <c r="AJ139" s="187">
        <v>0</v>
      </c>
      <c r="AK139" s="186">
        <v>0</v>
      </c>
      <c r="AL139" s="187">
        <v>0</v>
      </c>
      <c r="AM139" s="186">
        <v>0</v>
      </c>
      <c r="AN139" s="187">
        <v>0</v>
      </c>
      <c r="AO139" s="186">
        <v>0</v>
      </c>
      <c r="AP139" s="187">
        <v>0</v>
      </c>
      <c r="AQ139" s="186">
        <v>0</v>
      </c>
      <c r="AR139" s="187">
        <v>0</v>
      </c>
      <c r="AS139" s="186">
        <v>0</v>
      </c>
      <c r="AT139" s="187">
        <v>0</v>
      </c>
      <c r="AU139" s="186">
        <v>0</v>
      </c>
      <c r="AV139" s="187">
        <v>0</v>
      </c>
      <c r="AW139" s="186">
        <v>0</v>
      </c>
      <c r="AX139" s="187">
        <v>0</v>
      </c>
      <c r="AY139" s="186">
        <v>0</v>
      </c>
      <c r="AZ139" s="187">
        <v>0</v>
      </c>
      <c r="BA139" s="186">
        <v>0</v>
      </c>
      <c r="BB139" s="187">
        <v>0</v>
      </c>
      <c r="BC139" s="186">
        <v>0</v>
      </c>
      <c r="BD139" s="187">
        <v>0</v>
      </c>
      <c r="BE139" s="186">
        <v>0</v>
      </c>
      <c r="BF139" s="187">
        <v>0</v>
      </c>
      <c r="BG139" s="186">
        <v>0</v>
      </c>
      <c r="BH139" s="187">
        <v>0</v>
      </c>
      <c r="BI139" s="186">
        <v>0</v>
      </c>
      <c r="BJ139" s="187">
        <v>0</v>
      </c>
      <c r="BK139" s="186">
        <v>0</v>
      </c>
      <c r="BL139" s="187">
        <v>0</v>
      </c>
      <c r="BM139" s="192">
        <f>SUM(C139,E139,G139,I139,K139,M139,O139,Q139,S139,U139,W139,Y139,AA139,AC139,AE139)+SUM(AG139,AI139,AK139,AM139,AO139,AQ139,AS139,AU139,AW139,AY139,BA139,BC139,BE139,BG139,BI139,BK139)</f>
        <v>0</v>
      </c>
      <c r="BN139" s="193">
        <f>SUM(D139,F139,H139,J139,L139,N139,P139,R139,T139,V139,X139,Z139,AB139,AD139,AF139)+SUM(AH139,AJ139,AL139,AN139,AP139,AR139,AT139,AV139,AX139,AZ139,BB139,BD139,BF139,BH139,BJ139,BL139)</f>
        <v>0</v>
      </c>
    </row>
    <row r="140" spans="1:66" ht="15" thickBot="1" x14ac:dyDescent="0.25">
      <c r="A140" s="155">
        <f>ROW()</f>
        <v>140</v>
      </c>
      <c r="B140" s="169" t="s">
        <v>222</v>
      </c>
      <c r="C140" s="177">
        <f t="shared" ref="C140:BN140" si="19">SUM(C135:C139)</f>
        <v>0</v>
      </c>
      <c r="D140" s="178">
        <f t="shared" si="19"/>
        <v>0</v>
      </c>
      <c r="E140" s="177">
        <f t="shared" si="19"/>
        <v>0</v>
      </c>
      <c r="F140" s="178">
        <f t="shared" si="19"/>
        <v>0</v>
      </c>
      <c r="G140" s="177">
        <f t="shared" si="19"/>
        <v>0</v>
      </c>
      <c r="H140" s="178">
        <f t="shared" si="19"/>
        <v>0</v>
      </c>
      <c r="I140" s="177">
        <f t="shared" si="19"/>
        <v>0</v>
      </c>
      <c r="J140" s="178">
        <f t="shared" si="19"/>
        <v>0</v>
      </c>
      <c r="K140" s="177">
        <f t="shared" si="19"/>
        <v>0</v>
      </c>
      <c r="L140" s="178">
        <f t="shared" si="19"/>
        <v>0</v>
      </c>
      <c r="M140" s="177">
        <f t="shared" si="19"/>
        <v>0</v>
      </c>
      <c r="N140" s="178">
        <f t="shared" si="19"/>
        <v>0</v>
      </c>
      <c r="O140" s="177">
        <f t="shared" si="19"/>
        <v>0</v>
      </c>
      <c r="P140" s="178">
        <f t="shared" si="19"/>
        <v>0</v>
      </c>
      <c r="Q140" s="177">
        <f t="shared" si="19"/>
        <v>0</v>
      </c>
      <c r="R140" s="178">
        <f t="shared" si="19"/>
        <v>0</v>
      </c>
      <c r="S140" s="177">
        <f t="shared" si="19"/>
        <v>0</v>
      </c>
      <c r="T140" s="178">
        <f t="shared" si="19"/>
        <v>0</v>
      </c>
      <c r="U140" s="177">
        <f t="shared" si="19"/>
        <v>0</v>
      </c>
      <c r="V140" s="178">
        <f t="shared" si="19"/>
        <v>0</v>
      </c>
      <c r="W140" s="177">
        <f t="shared" si="19"/>
        <v>0</v>
      </c>
      <c r="X140" s="178">
        <f t="shared" si="19"/>
        <v>0</v>
      </c>
      <c r="Y140" s="177">
        <f t="shared" si="19"/>
        <v>0</v>
      </c>
      <c r="Z140" s="178">
        <f t="shared" si="19"/>
        <v>0</v>
      </c>
      <c r="AA140" s="177">
        <f t="shared" si="19"/>
        <v>0</v>
      </c>
      <c r="AB140" s="178">
        <f t="shared" si="19"/>
        <v>0</v>
      </c>
      <c r="AC140" s="177">
        <f t="shared" si="19"/>
        <v>0</v>
      </c>
      <c r="AD140" s="178">
        <f t="shared" si="19"/>
        <v>0</v>
      </c>
      <c r="AE140" s="177">
        <f t="shared" si="19"/>
        <v>0</v>
      </c>
      <c r="AF140" s="178">
        <f t="shared" si="19"/>
        <v>0</v>
      </c>
      <c r="AG140" s="177">
        <f t="shared" si="19"/>
        <v>0</v>
      </c>
      <c r="AH140" s="178">
        <f t="shared" si="19"/>
        <v>0</v>
      </c>
      <c r="AI140" s="177">
        <f t="shared" si="19"/>
        <v>0</v>
      </c>
      <c r="AJ140" s="178">
        <f t="shared" si="19"/>
        <v>0</v>
      </c>
      <c r="AK140" s="177">
        <f t="shared" si="19"/>
        <v>0</v>
      </c>
      <c r="AL140" s="178">
        <f t="shared" si="19"/>
        <v>0</v>
      </c>
      <c r="AM140" s="177">
        <f t="shared" si="19"/>
        <v>0</v>
      </c>
      <c r="AN140" s="178">
        <f t="shared" si="19"/>
        <v>0</v>
      </c>
      <c r="AO140" s="177">
        <f t="shared" si="19"/>
        <v>0</v>
      </c>
      <c r="AP140" s="178">
        <f t="shared" si="19"/>
        <v>0</v>
      </c>
      <c r="AQ140" s="177">
        <f t="shared" si="19"/>
        <v>0</v>
      </c>
      <c r="AR140" s="178">
        <f t="shared" si="19"/>
        <v>0</v>
      </c>
      <c r="AS140" s="177">
        <f t="shared" si="19"/>
        <v>0</v>
      </c>
      <c r="AT140" s="178">
        <f t="shared" si="19"/>
        <v>0</v>
      </c>
      <c r="AU140" s="177">
        <f t="shared" si="19"/>
        <v>0</v>
      </c>
      <c r="AV140" s="178">
        <f t="shared" si="19"/>
        <v>0</v>
      </c>
      <c r="AW140" s="177">
        <f t="shared" si="19"/>
        <v>0</v>
      </c>
      <c r="AX140" s="178">
        <f t="shared" si="19"/>
        <v>0</v>
      </c>
      <c r="AY140" s="177">
        <f t="shared" si="19"/>
        <v>0</v>
      </c>
      <c r="AZ140" s="178">
        <f t="shared" si="19"/>
        <v>0</v>
      </c>
      <c r="BA140" s="177">
        <f t="shared" si="19"/>
        <v>0</v>
      </c>
      <c r="BB140" s="178">
        <f t="shared" si="19"/>
        <v>0</v>
      </c>
      <c r="BC140" s="177">
        <f t="shared" si="19"/>
        <v>0</v>
      </c>
      <c r="BD140" s="178">
        <f t="shared" si="19"/>
        <v>0</v>
      </c>
      <c r="BE140" s="177">
        <f t="shared" si="19"/>
        <v>0</v>
      </c>
      <c r="BF140" s="178">
        <f t="shared" si="19"/>
        <v>0</v>
      </c>
      <c r="BG140" s="177">
        <f t="shared" si="19"/>
        <v>0</v>
      </c>
      <c r="BH140" s="178">
        <f t="shared" si="19"/>
        <v>0</v>
      </c>
      <c r="BI140" s="177">
        <f t="shared" si="19"/>
        <v>0</v>
      </c>
      <c r="BJ140" s="178">
        <f t="shared" si="19"/>
        <v>0</v>
      </c>
      <c r="BK140" s="177">
        <f t="shared" si="19"/>
        <v>0</v>
      </c>
      <c r="BL140" s="178">
        <f t="shared" si="19"/>
        <v>0</v>
      </c>
      <c r="BM140" s="177">
        <f t="shared" si="19"/>
        <v>0</v>
      </c>
      <c r="BN140" s="178">
        <f t="shared" si="19"/>
        <v>0</v>
      </c>
    </row>
    <row r="141" spans="1:66" ht="15" thickBot="1" x14ac:dyDescent="0.25">
      <c r="A141" s="155">
        <f>ROW()</f>
        <v>141</v>
      </c>
      <c r="B141" s="212"/>
      <c r="C141" s="213"/>
      <c r="D141" s="214"/>
      <c r="E141" s="213"/>
      <c r="F141" s="214"/>
      <c r="G141" s="213"/>
      <c r="H141" s="214"/>
      <c r="I141" s="213"/>
      <c r="J141" s="214"/>
      <c r="K141" s="213"/>
      <c r="L141" s="214"/>
      <c r="M141" s="213"/>
      <c r="N141" s="214"/>
      <c r="O141" s="213"/>
      <c r="P141" s="214"/>
      <c r="Q141" s="213"/>
      <c r="R141" s="214"/>
      <c r="S141" s="213"/>
      <c r="T141" s="214"/>
      <c r="U141" s="213"/>
      <c r="V141" s="214"/>
      <c r="W141" s="213"/>
      <c r="X141" s="214"/>
      <c r="Y141" s="213"/>
      <c r="Z141" s="214"/>
      <c r="AA141" s="213"/>
      <c r="AB141" s="214"/>
      <c r="AC141" s="213"/>
      <c r="AD141" s="214"/>
      <c r="AE141" s="213"/>
      <c r="AF141" s="214"/>
      <c r="AG141" s="213"/>
      <c r="AH141" s="214"/>
      <c r="AI141" s="213"/>
      <c r="AJ141" s="214"/>
      <c r="AK141" s="213"/>
      <c r="AL141" s="214"/>
      <c r="AM141" s="213"/>
      <c r="AN141" s="214"/>
      <c r="AO141" s="213"/>
      <c r="AP141" s="214"/>
      <c r="AQ141" s="213"/>
      <c r="AR141" s="214"/>
      <c r="AS141" s="213"/>
      <c r="AT141" s="214"/>
      <c r="AU141" s="213"/>
      <c r="AV141" s="214"/>
      <c r="AW141" s="213"/>
      <c r="AX141" s="214"/>
      <c r="AY141" s="213"/>
      <c r="AZ141" s="214"/>
      <c r="BA141" s="213"/>
      <c r="BB141" s="214"/>
      <c r="BC141" s="213"/>
      <c r="BD141" s="214"/>
      <c r="BE141" s="213"/>
      <c r="BF141" s="214"/>
      <c r="BG141" s="213"/>
      <c r="BH141" s="214"/>
      <c r="BI141" s="213"/>
      <c r="BJ141" s="214"/>
      <c r="BK141" s="213"/>
      <c r="BL141" s="214"/>
      <c r="BM141" s="213"/>
      <c r="BN141" s="214"/>
    </row>
    <row r="142" spans="1:66" ht="15" thickBot="1" x14ac:dyDescent="0.25">
      <c r="A142" s="155">
        <f>ROW()</f>
        <v>142</v>
      </c>
      <c r="B142" s="204" t="s">
        <v>509</v>
      </c>
      <c r="C142" s="170"/>
      <c r="E142" s="170"/>
      <c r="G142" s="170"/>
      <c r="I142" s="170"/>
      <c r="K142" s="170"/>
      <c r="M142" s="170"/>
      <c r="O142" s="170"/>
      <c r="Q142" s="170"/>
      <c r="S142" s="170"/>
      <c r="U142" s="170"/>
      <c r="W142" s="170"/>
      <c r="Y142" s="170"/>
      <c r="AA142" s="170"/>
      <c r="AC142" s="170"/>
      <c r="AE142" s="170"/>
      <c r="AG142" s="170"/>
      <c r="AI142" s="170"/>
      <c r="AK142" s="170"/>
      <c r="AM142" s="170"/>
      <c r="AO142" s="170"/>
      <c r="AQ142" s="170"/>
      <c r="AS142" s="170"/>
      <c r="AU142" s="170"/>
      <c r="AW142" s="170"/>
      <c r="AY142" s="170"/>
      <c r="BA142" s="170"/>
      <c r="BC142" s="170"/>
      <c r="BE142" s="170"/>
      <c r="BG142" s="170"/>
      <c r="BI142" s="170"/>
      <c r="BK142" s="170"/>
      <c r="BM142" s="170"/>
    </row>
    <row r="143" spans="1:66" ht="15" thickBot="1" x14ac:dyDescent="0.25">
      <c r="A143" s="155">
        <f>ROW()</f>
        <v>143</v>
      </c>
      <c r="B143" s="204" t="s">
        <v>570</v>
      </c>
      <c r="C143" s="1315" t="s">
        <v>15</v>
      </c>
      <c r="D143" s="1316"/>
      <c r="E143" s="1315" t="s">
        <v>15</v>
      </c>
      <c r="F143" s="1316"/>
      <c r="G143" s="1315" t="s">
        <v>15</v>
      </c>
      <c r="H143" s="1316"/>
      <c r="I143" s="1315" t="s">
        <v>15</v>
      </c>
      <c r="J143" s="1316"/>
      <c r="K143" s="1315" t="s">
        <v>15</v>
      </c>
      <c r="L143" s="1316"/>
      <c r="M143" s="1315" t="s">
        <v>15</v>
      </c>
      <c r="N143" s="1316"/>
      <c r="O143" s="1315" t="s">
        <v>15</v>
      </c>
      <c r="P143" s="1316"/>
      <c r="Q143" s="1315" t="s">
        <v>15</v>
      </c>
      <c r="R143" s="1316"/>
      <c r="S143" s="1315" t="s">
        <v>15</v>
      </c>
      <c r="T143" s="1316"/>
      <c r="U143" s="1315" t="s">
        <v>15</v>
      </c>
      <c r="V143" s="1316"/>
      <c r="W143" s="1315" t="s">
        <v>15</v>
      </c>
      <c r="X143" s="1316"/>
      <c r="Y143" s="1315" t="s">
        <v>15</v>
      </c>
      <c r="Z143" s="1316"/>
      <c r="AA143" s="1315" t="s">
        <v>15</v>
      </c>
      <c r="AB143" s="1316"/>
      <c r="AC143" s="1315" t="s">
        <v>15</v>
      </c>
      <c r="AD143" s="1316"/>
      <c r="AE143" s="1315" t="s">
        <v>15</v>
      </c>
      <c r="AF143" s="1316"/>
      <c r="AG143" s="1315" t="s">
        <v>15</v>
      </c>
      <c r="AH143" s="1316"/>
      <c r="AI143" s="1315" t="s">
        <v>15</v>
      </c>
      <c r="AJ143" s="1316"/>
      <c r="AK143" s="1315" t="s">
        <v>15</v>
      </c>
      <c r="AL143" s="1316"/>
      <c r="AM143" s="1315" t="s">
        <v>15</v>
      </c>
      <c r="AN143" s="1316"/>
      <c r="AO143" s="1315" t="s">
        <v>15</v>
      </c>
      <c r="AP143" s="1316"/>
      <c r="AQ143" s="1315" t="s">
        <v>15</v>
      </c>
      <c r="AR143" s="1316"/>
      <c r="AS143" s="1315" t="s">
        <v>15</v>
      </c>
      <c r="AT143" s="1316"/>
      <c r="AU143" s="1315" t="s">
        <v>15</v>
      </c>
      <c r="AV143" s="1316"/>
      <c r="AW143" s="1315" t="s">
        <v>15</v>
      </c>
      <c r="AX143" s="1316"/>
      <c r="AY143" s="1315" t="s">
        <v>15</v>
      </c>
      <c r="AZ143" s="1316"/>
      <c r="BA143" s="1315" t="s">
        <v>15</v>
      </c>
      <c r="BB143" s="1316"/>
      <c r="BC143" s="1315" t="s">
        <v>15</v>
      </c>
      <c r="BD143" s="1316"/>
      <c r="BE143" s="1315" t="s">
        <v>15</v>
      </c>
      <c r="BF143" s="1316"/>
      <c r="BG143" s="1315" t="s">
        <v>15</v>
      </c>
      <c r="BH143" s="1316"/>
      <c r="BI143" s="1315" t="s">
        <v>15</v>
      </c>
      <c r="BJ143" s="1316"/>
      <c r="BK143" s="1315" t="s">
        <v>15</v>
      </c>
      <c r="BL143" s="1316"/>
      <c r="BM143" s="1317" t="s">
        <v>15</v>
      </c>
      <c r="BN143" s="1318"/>
    </row>
    <row r="144" spans="1:66" x14ac:dyDescent="0.2">
      <c r="A144" s="155">
        <f>ROW()</f>
        <v>144</v>
      </c>
      <c r="B144" s="210" t="s">
        <v>343</v>
      </c>
      <c r="C144" s="186">
        <v>0</v>
      </c>
      <c r="D144" s="187">
        <v>0</v>
      </c>
      <c r="E144" s="186">
        <v>0</v>
      </c>
      <c r="F144" s="187">
        <v>0</v>
      </c>
      <c r="G144" s="186">
        <v>0</v>
      </c>
      <c r="H144" s="187">
        <v>0</v>
      </c>
      <c r="I144" s="186">
        <v>0</v>
      </c>
      <c r="J144" s="187">
        <v>0</v>
      </c>
      <c r="K144" s="186">
        <v>0</v>
      </c>
      <c r="L144" s="187">
        <v>0</v>
      </c>
      <c r="M144" s="186">
        <v>0</v>
      </c>
      <c r="N144" s="187">
        <v>0</v>
      </c>
      <c r="O144" s="186">
        <v>0</v>
      </c>
      <c r="P144" s="187">
        <v>0</v>
      </c>
      <c r="Q144" s="186">
        <v>0</v>
      </c>
      <c r="R144" s="187">
        <v>0</v>
      </c>
      <c r="S144" s="186">
        <v>0</v>
      </c>
      <c r="T144" s="187">
        <v>0</v>
      </c>
      <c r="U144" s="186">
        <v>0</v>
      </c>
      <c r="V144" s="187">
        <v>0</v>
      </c>
      <c r="W144" s="186">
        <v>0</v>
      </c>
      <c r="X144" s="187">
        <v>0</v>
      </c>
      <c r="Y144" s="186">
        <v>0</v>
      </c>
      <c r="Z144" s="187">
        <v>0</v>
      </c>
      <c r="AA144" s="186">
        <v>0</v>
      </c>
      <c r="AB144" s="187">
        <v>0</v>
      </c>
      <c r="AC144" s="186">
        <v>0</v>
      </c>
      <c r="AD144" s="187">
        <v>0</v>
      </c>
      <c r="AE144" s="186">
        <v>0</v>
      </c>
      <c r="AF144" s="187">
        <v>0</v>
      </c>
      <c r="AG144" s="186">
        <v>0</v>
      </c>
      <c r="AH144" s="187">
        <v>0</v>
      </c>
      <c r="AI144" s="186">
        <v>0</v>
      </c>
      <c r="AJ144" s="187">
        <v>0</v>
      </c>
      <c r="AK144" s="186">
        <v>0</v>
      </c>
      <c r="AL144" s="187">
        <v>0</v>
      </c>
      <c r="AM144" s="186">
        <v>0</v>
      </c>
      <c r="AN144" s="187">
        <v>0</v>
      </c>
      <c r="AO144" s="186">
        <v>0</v>
      </c>
      <c r="AP144" s="187">
        <v>0</v>
      </c>
      <c r="AQ144" s="186">
        <v>0</v>
      </c>
      <c r="AR144" s="187">
        <v>0</v>
      </c>
      <c r="AS144" s="186">
        <v>0</v>
      </c>
      <c r="AT144" s="187">
        <v>0</v>
      </c>
      <c r="AU144" s="186">
        <v>0</v>
      </c>
      <c r="AV144" s="187">
        <v>0</v>
      </c>
      <c r="AW144" s="186">
        <v>0</v>
      </c>
      <c r="AX144" s="187">
        <v>0</v>
      </c>
      <c r="AY144" s="186">
        <v>0</v>
      </c>
      <c r="AZ144" s="187">
        <v>0</v>
      </c>
      <c r="BA144" s="186">
        <v>0</v>
      </c>
      <c r="BB144" s="187">
        <v>0</v>
      </c>
      <c r="BC144" s="186">
        <v>0</v>
      </c>
      <c r="BD144" s="187">
        <v>0</v>
      </c>
      <c r="BE144" s="186">
        <v>0</v>
      </c>
      <c r="BF144" s="187">
        <v>0</v>
      </c>
      <c r="BG144" s="186">
        <v>0</v>
      </c>
      <c r="BH144" s="187">
        <v>0</v>
      </c>
      <c r="BI144" s="186">
        <v>0</v>
      </c>
      <c r="BJ144" s="187">
        <v>0</v>
      </c>
      <c r="BK144" s="186">
        <v>0</v>
      </c>
      <c r="BL144" s="187">
        <v>0</v>
      </c>
      <c r="BM144" s="192">
        <f>SUM(C144,E144,G144,I144,K144,M144,O144,Q144,S144,U144,W144,Y144,AA144,AC144,AE144)+SUM(AG144,AI144,AK144,AM144,AO144,AQ144,AS144,AU144,AW144,AY144,BA144,BC144,BE144,BG144,BI144,BK144)</f>
        <v>0</v>
      </c>
      <c r="BN144" s="193">
        <f>SUM(D144,F144,H144,J144,L144,N144,P144,R144,T144,V144,X144,Z144,AB144,AD144,AF144)+SUM(AH144,AJ144,AL144,AN144,AP144,AR144,AT144,AV144,AX144,AZ144,BB144,BD144,BF144,BH144,BJ144,BL144)</f>
        <v>0</v>
      </c>
    </row>
    <row r="145" spans="1:66" x14ac:dyDescent="0.2">
      <c r="A145" s="155">
        <f>ROW()</f>
        <v>145</v>
      </c>
      <c r="B145" s="185" t="s">
        <v>347</v>
      </c>
      <c r="C145" s="186">
        <v>0</v>
      </c>
      <c r="D145" s="187">
        <v>0</v>
      </c>
      <c r="E145" s="186">
        <v>0</v>
      </c>
      <c r="F145" s="187">
        <v>0</v>
      </c>
      <c r="G145" s="186">
        <v>0</v>
      </c>
      <c r="H145" s="187">
        <v>0</v>
      </c>
      <c r="I145" s="186">
        <v>0</v>
      </c>
      <c r="J145" s="187">
        <v>0</v>
      </c>
      <c r="K145" s="186">
        <v>0</v>
      </c>
      <c r="L145" s="187">
        <v>0</v>
      </c>
      <c r="M145" s="186">
        <v>0</v>
      </c>
      <c r="N145" s="187">
        <v>0</v>
      </c>
      <c r="O145" s="186">
        <v>0</v>
      </c>
      <c r="P145" s="187">
        <v>0</v>
      </c>
      <c r="Q145" s="186">
        <v>0</v>
      </c>
      <c r="R145" s="187">
        <v>0</v>
      </c>
      <c r="S145" s="186">
        <v>0</v>
      </c>
      <c r="T145" s="187">
        <v>0</v>
      </c>
      <c r="U145" s="186">
        <v>0</v>
      </c>
      <c r="V145" s="187">
        <v>0</v>
      </c>
      <c r="W145" s="186">
        <v>0</v>
      </c>
      <c r="X145" s="187">
        <v>0</v>
      </c>
      <c r="Y145" s="186">
        <v>0</v>
      </c>
      <c r="Z145" s="187">
        <v>0</v>
      </c>
      <c r="AA145" s="186">
        <v>0</v>
      </c>
      <c r="AB145" s="187">
        <v>0</v>
      </c>
      <c r="AC145" s="186">
        <v>0</v>
      </c>
      <c r="AD145" s="187">
        <v>0</v>
      </c>
      <c r="AE145" s="186">
        <v>0</v>
      </c>
      <c r="AF145" s="187">
        <v>0</v>
      </c>
      <c r="AG145" s="186">
        <v>0</v>
      </c>
      <c r="AH145" s="187">
        <v>0</v>
      </c>
      <c r="AI145" s="186">
        <v>0</v>
      </c>
      <c r="AJ145" s="187">
        <v>0</v>
      </c>
      <c r="AK145" s="186">
        <v>0</v>
      </c>
      <c r="AL145" s="187">
        <v>0</v>
      </c>
      <c r="AM145" s="186">
        <v>0</v>
      </c>
      <c r="AN145" s="187">
        <v>0</v>
      </c>
      <c r="AO145" s="186">
        <v>0</v>
      </c>
      <c r="AP145" s="187">
        <v>0</v>
      </c>
      <c r="AQ145" s="186">
        <v>0</v>
      </c>
      <c r="AR145" s="187">
        <v>0</v>
      </c>
      <c r="AS145" s="186">
        <v>0</v>
      </c>
      <c r="AT145" s="187">
        <v>0</v>
      </c>
      <c r="AU145" s="186">
        <v>0</v>
      </c>
      <c r="AV145" s="187">
        <v>0</v>
      </c>
      <c r="AW145" s="186">
        <v>0</v>
      </c>
      <c r="AX145" s="187">
        <v>0</v>
      </c>
      <c r="AY145" s="186">
        <v>0</v>
      </c>
      <c r="AZ145" s="187">
        <v>0</v>
      </c>
      <c r="BA145" s="186">
        <v>0</v>
      </c>
      <c r="BB145" s="187">
        <v>0</v>
      </c>
      <c r="BC145" s="186">
        <v>0</v>
      </c>
      <c r="BD145" s="187">
        <v>0</v>
      </c>
      <c r="BE145" s="186">
        <v>0</v>
      </c>
      <c r="BF145" s="187">
        <v>0</v>
      </c>
      <c r="BG145" s="186">
        <v>0</v>
      </c>
      <c r="BH145" s="187">
        <v>0</v>
      </c>
      <c r="BI145" s="186">
        <v>0</v>
      </c>
      <c r="BJ145" s="187">
        <v>0</v>
      </c>
      <c r="BK145" s="186">
        <v>0</v>
      </c>
      <c r="BL145" s="187">
        <v>0</v>
      </c>
      <c r="BM145" s="192">
        <f t="shared" ref="BM145:BN148" si="20">SUM(C145,E145,G145,I145,K145,M145,O145,Q145,S145,U145,W145,Y145,AA145,AC145,AE145)+SUM(AG145,AI145,AK145,AM145,AO145,AQ145,AS145,AU145,AW145,AY145,BA145,BC145,BE145,BG145,BI145,BK145)</f>
        <v>0</v>
      </c>
      <c r="BN145" s="193">
        <f t="shared" si="20"/>
        <v>0</v>
      </c>
    </row>
    <row r="146" spans="1:66" x14ac:dyDescent="0.2">
      <c r="A146" s="155">
        <f>ROW()</f>
        <v>146</v>
      </c>
      <c r="B146" s="185" t="s">
        <v>359</v>
      </c>
      <c r="C146" s="186">
        <v>0</v>
      </c>
      <c r="D146" s="187">
        <v>0</v>
      </c>
      <c r="E146" s="186">
        <v>0</v>
      </c>
      <c r="F146" s="187">
        <v>0</v>
      </c>
      <c r="G146" s="186">
        <v>0</v>
      </c>
      <c r="H146" s="187">
        <v>0</v>
      </c>
      <c r="I146" s="186">
        <v>0</v>
      </c>
      <c r="J146" s="187">
        <v>0</v>
      </c>
      <c r="K146" s="186">
        <v>0</v>
      </c>
      <c r="L146" s="187">
        <v>0</v>
      </c>
      <c r="M146" s="186">
        <v>0</v>
      </c>
      <c r="N146" s="187">
        <v>0</v>
      </c>
      <c r="O146" s="186">
        <v>0</v>
      </c>
      <c r="P146" s="187">
        <v>0</v>
      </c>
      <c r="Q146" s="186">
        <v>0</v>
      </c>
      <c r="R146" s="187">
        <v>0</v>
      </c>
      <c r="S146" s="186">
        <v>0</v>
      </c>
      <c r="T146" s="187">
        <v>0</v>
      </c>
      <c r="U146" s="186">
        <v>0</v>
      </c>
      <c r="V146" s="187">
        <v>0</v>
      </c>
      <c r="W146" s="186">
        <v>0</v>
      </c>
      <c r="X146" s="187">
        <v>0</v>
      </c>
      <c r="Y146" s="186">
        <v>0</v>
      </c>
      <c r="Z146" s="187">
        <v>0</v>
      </c>
      <c r="AA146" s="186">
        <v>0</v>
      </c>
      <c r="AB146" s="187">
        <v>0</v>
      </c>
      <c r="AC146" s="186">
        <v>0</v>
      </c>
      <c r="AD146" s="187">
        <v>0</v>
      </c>
      <c r="AE146" s="186">
        <v>0</v>
      </c>
      <c r="AF146" s="187">
        <v>0</v>
      </c>
      <c r="AG146" s="186">
        <v>0</v>
      </c>
      <c r="AH146" s="187">
        <v>0</v>
      </c>
      <c r="AI146" s="186">
        <v>0</v>
      </c>
      <c r="AJ146" s="187">
        <v>0</v>
      </c>
      <c r="AK146" s="186">
        <v>0</v>
      </c>
      <c r="AL146" s="187">
        <v>0</v>
      </c>
      <c r="AM146" s="186">
        <v>0</v>
      </c>
      <c r="AN146" s="187">
        <v>0</v>
      </c>
      <c r="AO146" s="186">
        <v>0</v>
      </c>
      <c r="AP146" s="187">
        <v>0</v>
      </c>
      <c r="AQ146" s="186">
        <v>0</v>
      </c>
      <c r="AR146" s="187">
        <v>0</v>
      </c>
      <c r="AS146" s="186">
        <v>0</v>
      </c>
      <c r="AT146" s="187">
        <v>0</v>
      </c>
      <c r="AU146" s="186">
        <v>0</v>
      </c>
      <c r="AV146" s="187">
        <v>0</v>
      </c>
      <c r="AW146" s="186">
        <v>0</v>
      </c>
      <c r="AX146" s="187">
        <v>0</v>
      </c>
      <c r="AY146" s="186">
        <v>0</v>
      </c>
      <c r="AZ146" s="187">
        <v>0</v>
      </c>
      <c r="BA146" s="186">
        <v>0</v>
      </c>
      <c r="BB146" s="187">
        <v>0</v>
      </c>
      <c r="BC146" s="186">
        <v>0</v>
      </c>
      <c r="BD146" s="187">
        <v>0</v>
      </c>
      <c r="BE146" s="186">
        <v>0</v>
      </c>
      <c r="BF146" s="187">
        <v>0</v>
      </c>
      <c r="BG146" s="186">
        <v>0</v>
      </c>
      <c r="BH146" s="187">
        <v>0</v>
      </c>
      <c r="BI146" s="186">
        <v>0</v>
      </c>
      <c r="BJ146" s="187">
        <v>0</v>
      </c>
      <c r="BK146" s="186">
        <v>0</v>
      </c>
      <c r="BL146" s="187">
        <v>0</v>
      </c>
      <c r="BM146" s="192">
        <f t="shared" si="20"/>
        <v>0</v>
      </c>
      <c r="BN146" s="193">
        <f t="shared" si="20"/>
        <v>0</v>
      </c>
    </row>
    <row r="147" spans="1:66" x14ac:dyDescent="0.2">
      <c r="A147" s="155">
        <f>ROW()</f>
        <v>147</v>
      </c>
      <c r="B147" s="185" t="s">
        <v>339</v>
      </c>
      <c r="C147" s="186">
        <v>0</v>
      </c>
      <c r="D147" s="187">
        <v>0</v>
      </c>
      <c r="E147" s="186">
        <v>0</v>
      </c>
      <c r="F147" s="187">
        <v>0</v>
      </c>
      <c r="G147" s="186">
        <v>0</v>
      </c>
      <c r="H147" s="187">
        <v>0</v>
      </c>
      <c r="I147" s="186">
        <v>0</v>
      </c>
      <c r="J147" s="187">
        <v>0</v>
      </c>
      <c r="K147" s="186">
        <v>0</v>
      </c>
      <c r="L147" s="187">
        <v>0</v>
      </c>
      <c r="M147" s="186">
        <v>0</v>
      </c>
      <c r="N147" s="187">
        <v>0</v>
      </c>
      <c r="O147" s="186">
        <v>0</v>
      </c>
      <c r="P147" s="187">
        <v>0</v>
      </c>
      <c r="Q147" s="186">
        <v>0</v>
      </c>
      <c r="R147" s="187">
        <v>0</v>
      </c>
      <c r="S147" s="186">
        <v>0</v>
      </c>
      <c r="T147" s="187">
        <v>0</v>
      </c>
      <c r="U147" s="186">
        <v>0</v>
      </c>
      <c r="V147" s="187">
        <v>0</v>
      </c>
      <c r="W147" s="186">
        <v>0</v>
      </c>
      <c r="X147" s="187">
        <v>0</v>
      </c>
      <c r="Y147" s="186">
        <v>0</v>
      </c>
      <c r="Z147" s="187">
        <v>0</v>
      </c>
      <c r="AA147" s="186">
        <v>0</v>
      </c>
      <c r="AB147" s="187">
        <v>0</v>
      </c>
      <c r="AC147" s="186">
        <v>0</v>
      </c>
      <c r="AD147" s="187">
        <v>0</v>
      </c>
      <c r="AE147" s="186">
        <v>0</v>
      </c>
      <c r="AF147" s="187">
        <v>0</v>
      </c>
      <c r="AG147" s="186">
        <v>0</v>
      </c>
      <c r="AH147" s="187">
        <v>0</v>
      </c>
      <c r="AI147" s="186">
        <v>0</v>
      </c>
      <c r="AJ147" s="187">
        <v>0</v>
      </c>
      <c r="AK147" s="186">
        <v>0</v>
      </c>
      <c r="AL147" s="187">
        <v>0</v>
      </c>
      <c r="AM147" s="186">
        <v>0</v>
      </c>
      <c r="AN147" s="187">
        <v>0</v>
      </c>
      <c r="AO147" s="186">
        <v>0</v>
      </c>
      <c r="AP147" s="187">
        <v>0</v>
      </c>
      <c r="AQ147" s="186">
        <v>0</v>
      </c>
      <c r="AR147" s="187">
        <v>0</v>
      </c>
      <c r="AS147" s="186">
        <v>0</v>
      </c>
      <c r="AT147" s="187">
        <v>0</v>
      </c>
      <c r="AU147" s="186">
        <v>0</v>
      </c>
      <c r="AV147" s="187">
        <v>0</v>
      </c>
      <c r="AW147" s="186">
        <v>0</v>
      </c>
      <c r="AX147" s="187">
        <v>0</v>
      </c>
      <c r="AY147" s="186">
        <v>0</v>
      </c>
      <c r="AZ147" s="187">
        <v>0</v>
      </c>
      <c r="BA147" s="186">
        <v>0</v>
      </c>
      <c r="BB147" s="187">
        <v>0</v>
      </c>
      <c r="BC147" s="186">
        <v>0</v>
      </c>
      <c r="BD147" s="187">
        <v>0</v>
      </c>
      <c r="BE147" s="186">
        <v>0</v>
      </c>
      <c r="BF147" s="187">
        <v>0</v>
      </c>
      <c r="BG147" s="186">
        <v>0</v>
      </c>
      <c r="BH147" s="187">
        <v>0</v>
      </c>
      <c r="BI147" s="186">
        <v>0</v>
      </c>
      <c r="BJ147" s="187">
        <v>0</v>
      </c>
      <c r="BK147" s="186">
        <v>0</v>
      </c>
      <c r="BL147" s="187">
        <v>0</v>
      </c>
      <c r="BM147" s="192">
        <f t="shared" si="20"/>
        <v>0</v>
      </c>
      <c r="BN147" s="193">
        <f t="shared" si="20"/>
        <v>0</v>
      </c>
    </row>
    <row r="148" spans="1:66" x14ac:dyDescent="0.2">
      <c r="A148" s="155">
        <f>ROW()</f>
        <v>148</v>
      </c>
      <c r="B148" s="185" t="s">
        <v>353</v>
      </c>
      <c r="C148" s="186">
        <v>0</v>
      </c>
      <c r="D148" s="187">
        <v>0</v>
      </c>
      <c r="E148" s="186">
        <v>0</v>
      </c>
      <c r="F148" s="187">
        <v>0</v>
      </c>
      <c r="G148" s="186">
        <v>0</v>
      </c>
      <c r="H148" s="187">
        <v>0</v>
      </c>
      <c r="I148" s="186">
        <v>0</v>
      </c>
      <c r="J148" s="187">
        <v>0</v>
      </c>
      <c r="K148" s="186">
        <v>0</v>
      </c>
      <c r="L148" s="187">
        <v>0</v>
      </c>
      <c r="M148" s="186">
        <v>0</v>
      </c>
      <c r="N148" s="187">
        <v>0</v>
      </c>
      <c r="O148" s="186">
        <v>0</v>
      </c>
      <c r="P148" s="187">
        <v>0</v>
      </c>
      <c r="Q148" s="186">
        <v>0</v>
      </c>
      <c r="R148" s="187">
        <v>0</v>
      </c>
      <c r="S148" s="186">
        <v>0</v>
      </c>
      <c r="T148" s="187">
        <v>0</v>
      </c>
      <c r="U148" s="186">
        <v>0</v>
      </c>
      <c r="V148" s="187">
        <v>0</v>
      </c>
      <c r="W148" s="186">
        <v>0</v>
      </c>
      <c r="X148" s="187">
        <v>0</v>
      </c>
      <c r="Y148" s="186">
        <v>0</v>
      </c>
      <c r="Z148" s="187">
        <v>0</v>
      </c>
      <c r="AA148" s="186">
        <v>0</v>
      </c>
      <c r="AB148" s="187">
        <v>0</v>
      </c>
      <c r="AC148" s="186">
        <v>0</v>
      </c>
      <c r="AD148" s="187">
        <v>0</v>
      </c>
      <c r="AE148" s="186">
        <v>0</v>
      </c>
      <c r="AF148" s="187">
        <v>0</v>
      </c>
      <c r="AG148" s="186">
        <v>0</v>
      </c>
      <c r="AH148" s="187">
        <v>0</v>
      </c>
      <c r="AI148" s="186">
        <v>0</v>
      </c>
      <c r="AJ148" s="187">
        <v>0</v>
      </c>
      <c r="AK148" s="186">
        <v>0</v>
      </c>
      <c r="AL148" s="187">
        <v>0</v>
      </c>
      <c r="AM148" s="186">
        <v>0</v>
      </c>
      <c r="AN148" s="187">
        <v>0</v>
      </c>
      <c r="AO148" s="186">
        <v>0</v>
      </c>
      <c r="AP148" s="187">
        <v>0</v>
      </c>
      <c r="AQ148" s="186">
        <v>0</v>
      </c>
      <c r="AR148" s="187">
        <v>0</v>
      </c>
      <c r="AS148" s="186">
        <v>0</v>
      </c>
      <c r="AT148" s="187">
        <v>0</v>
      </c>
      <c r="AU148" s="186">
        <v>0</v>
      </c>
      <c r="AV148" s="187">
        <v>0</v>
      </c>
      <c r="AW148" s="186">
        <v>0</v>
      </c>
      <c r="AX148" s="187">
        <v>0</v>
      </c>
      <c r="AY148" s="186">
        <v>0</v>
      </c>
      <c r="AZ148" s="187">
        <v>0</v>
      </c>
      <c r="BA148" s="186">
        <v>0</v>
      </c>
      <c r="BB148" s="187">
        <v>0</v>
      </c>
      <c r="BC148" s="186">
        <v>0</v>
      </c>
      <c r="BD148" s="187">
        <v>0</v>
      </c>
      <c r="BE148" s="186">
        <v>0</v>
      </c>
      <c r="BF148" s="187">
        <v>0</v>
      </c>
      <c r="BG148" s="186">
        <v>0</v>
      </c>
      <c r="BH148" s="187">
        <v>0</v>
      </c>
      <c r="BI148" s="186">
        <v>0</v>
      </c>
      <c r="BJ148" s="187">
        <v>0</v>
      </c>
      <c r="BK148" s="186">
        <v>0</v>
      </c>
      <c r="BL148" s="187">
        <v>0</v>
      </c>
      <c r="BM148" s="192">
        <f t="shared" si="20"/>
        <v>0</v>
      </c>
      <c r="BN148" s="193">
        <f t="shared" si="20"/>
        <v>0</v>
      </c>
    </row>
    <row r="149" spans="1:66" ht="15" thickBot="1" x14ac:dyDescent="0.25">
      <c r="A149" s="155">
        <f>ROW()</f>
        <v>149</v>
      </c>
      <c r="B149" s="210" t="s">
        <v>571</v>
      </c>
      <c r="C149" s="186">
        <v>0</v>
      </c>
      <c r="D149" s="187">
        <v>0</v>
      </c>
      <c r="E149" s="186">
        <v>0</v>
      </c>
      <c r="F149" s="187">
        <v>0</v>
      </c>
      <c r="G149" s="186">
        <v>0</v>
      </c>
      <c r="H149" s="187">
        <v>0</v>
      </c>
      <c r="I149" s="186">
        <v>0</v>
      </c>
      <c r="J149" s="187">
        <v>0</v>
      </c>
      <c r="K149" s="186">
        <v>0</v>
      </c>
      <c r="L149" s="187">
        <v>0</v>
      </c>
      <c r="M149" s="186">
        <v>0</v>
      </c>
      <c r="N149" s="187">
        <v>0</v>
      </c>
      <c r="O149" s="186">
        <v>0</v>
      </c>
      <c r="P149" s="187">
        <v>0</v>
      </c>
      <c r="Q149" s="186">
        <v>0</v>
      </c>
      <c r="R149" s="187">
        <v>0</v>
      </c>
      <c r="S149" s="186">
        <v>0</v>
      </c>
      <c r="T149" s="187">
        <v>0</v>
      </c>
      <c r="U149" s="186">
        <v>0</v>
      </c>
      <c r="V149" s="187">
        <v>0</v>
      </c>
      <c r="W149" s="186">
        <v>0</v>
      </c>
      <c r="X149" s="187">
        <v>0</v>
      </c>
      <c r="Y149" s="186">
        <v>0</v>
      </c>
      <c r="Z149" s="187">
        <v>0</v>
      </c>
      <c r="AA149" s="186">
        <v>0</v>
      </c>
      <c r="AB149" s="187">
        <v>0</v>
      </c>
      <c r="AC149" s="186">
        <v>0</v>
      </c>
      <c r="AD149" s="187">
        <v>0</v>
      </c>
      <c r="AE149" s="186">
        <v>0</v>
      </c>
      <c r="AF149" s="187">
        <v>0</v>
      </c>
      <c r="AG149" s="186">
        <v>0</v>
      </c>
      <c r="AH149" s="187">
        <v>0</v>
      </c>
      <c r="AI149" s="186">
        <v>0</v>
      </c>
      <c r="AJ149" s="187">
        <v>0</v>
      </c>
      <c r="AK149" s="186">
        <v>0</v>
      </c>
      <c r="AL149" s="187">
        <v>0</v>
      </c>
      <c r="AM149" s="186">
        <v>0</v>
      </c>
      <c r="AN149" s="187">
        <v>0</v>
      </c>
      <c r="AO149" s="186">
        <v>0</v>
      </c>
      <c r="AP149" s="187">
        <v>0</v>
      </c>
      <c r="AQ149" s="186">
        <v>0</v>
      </c>
      <c r="AR149" s="187">
        <v>0</v>
      </c>
      <c r="AS149" s="186">
        <v>0</v>
      </c>
      <c r="AT149" s="187">
        <v>0</v>
      </c>
      <c r="AU149" s="186">
        <v>0</v>
      </c>
      <c r="AV149" s="187">
        <v>0</v>
      </c>
      <c r="AW149" s="186">
        <v>0</v>
      </c>
      <c r="AX149" s="187">
        <v>0</v>
      </c>
      <c r="AY149" s="186">
        <v>0</v>
      </c>
      <c r="AZ149" s="187">
        <v>0</v>
      </c>
      <c r="BA149" s="186">
        <v>0</v>
      </c>
      <c r="BB149" s="187">
        <v>0</v>
      </c>
      <c r="BC149" s="186">
        <v>0</v>
      </c>
      <c r="BD149" s="187">
        <v>0</v>
      </c>
      <c r="BE149" s="186">
        <v>0</v>
      </c>
      <c r="BF149" s="187">
        <v>0</v>
      </c>
      <c r="BG149" s="186">
        <v>0</v>
      </c>
      <c r="BH149" s="187">
        <v>0</v>
      </c>
      <c r="BI149" s="186">
        <v>0</v>
      </c>
      <c r="BJ149" s="187">
        <v>0</v>
      </c>
      <c r="BK149" s="186">
        <v>0</v>
      </c>
      <c r="BL149" s="187">
        <v>0</v>
      </c>
      <c r="BM149" s="192">
        <f>SUM(C149,E149,G149,I149,K149,M149,O149,Q149,S149,U149,W149,Y149,AA149,AC149,AE149)+SUM(AG149,AI149,AK149,AM149,AO149,AQ149,AS149,AU149,AW149,AY149,BA149,BC149,BE149,BG149,BI149,BK149)</f>
        <v>0</v>
      </c>
      <c r="BN149" s="193">
        <f>SUM(D149,F149,H149,J149,L149,N149,P149,R149,T149,V149,X149,Z149,AB149,AD149,AF149)+SUM(AH149,AJ149,AL149,AN149,AP149,AR149,AT149,AV149,AX149,AZ149,BB149,BD149,BF149,BH149,BJ149,BL149)</f>
        <v>0</v>
      </c>
    </row>
    <row r="150" spans="1:66" ht="15" thickBot="1" x14ac:dyDescent="0.25">
      <c r="A150" s="155">
        <f>ROW()</f>
        <v>150</v>
      </c>
      <c r="B150" s="169" t="s">
        <v>222</v>
      </c>
      <c r="C150" s="177">
        <f t="shared" ref="C150:BN150" si="21">SUM(C144:C149)</f>
        <v>0</v>
      </c>
      <c r="D150" s="178">
        <f t="shared" si="21"/>
        <v>0</v>
      </c>
      <c r="E150" s="177">
        <f t="shared" si="21"/>
        <v>0</v>
      </c>
      <c r="F150" s="178">
        <f t="shared" si="21"/>
        <v>0</v>
      </c>
      <c r="G150" s="177">
        <f t="shared" si="21"/>
        <v>0</v>
      </c>
      <c r="H150" s="178">
        <f t="shared" si="21"/>
        <v>0</v>
      </c>
      <c r="I150" s="177">
        <f t="shared" si="21"/>
        <v>0</v>
      </c>
      <c r="J150" s="178">
        <f t="shared" si="21"/>
        <v>0</v>
      </c>
      <c r="K150" s="177">
        <f t="shared" si="21"/>
        <v>0</v>
      </c>
      <c r="L150" s="178">
        <f t="shared" si="21"/>
        <v>0</v>
      </c>
      <c r="M150" s="177">
        <f t="shared" si="21"/>
        <v>0</v>
      </c>
      <c r="N150" s="178">
        <f t="shared" si="21"/>
        <v>0</v>
      </c>
      <c r="O150" s="177">
        <f t="shared" si="21"/>
        <v>0</v>
      </c>
      <c r="P150" s="178">
        <f t="shared" si="21"/>
        <v>0</v>
      </c>
      <c r="Q150" s="177">
        <f t="shared" si="21"/>
        <v>0</v>
      </c>
      <c r="R150" s="178">
        <f t="shared" si="21"/>
        <v>0</v>
      </c>
      <c r="S150" s="177">
        <f t="shared" si="21"/>
        <v>0</v>
      </c>
      <c r="T150" s="178">
        <f t="shared" si="21"/>
        <v>0</v>
      </c>
      <c r="U150" s="177">
        <f t="shared" si="21"/>
        <v>0</v>
      </c>
      <c r="V150" s="178">
        <f t="shared" si="21"/>
        <v>0</v>
      </c>
      <c r="W150" s="177">
        <f t="shared" si="21"/>
        <v>0</v>
      </c>
      <c r="X150" s="178">
        <f t="shared" si="21"/>
        <v>0</v>
      </c>
      <c r="Y150" s="177">
        <f t="shared" si="21"/>
        <v>0</v>
      </c>
      <c r="Z150" s="178">
        <f t="shared" si="21"/>
        <v>0</v>
      </c>
      <c r="AA150" s="177">
        <f t="shared" si="21"/>
        <v>0</v>
      </c>
      <c r="AB150" s="178">
        <f t="shared" si="21"/>
        <v>0</v>
      </c>
      <c r="AC150" s="177">
        <f t="shared" si="21"/>
        <v>0</v>
      </c>
      <c r="AD150" s="178">
        <f t="shared" si="21"/>
        <v>0</v>
      </c>
      <c r="AE150" s="177">
        <f t="shared" si="21"/>
        <v>0</v>
      </c>
      <c r="AF150" s="178">
        <f t="shared" si="21"/>
        <v>0</v>
      </c>
      <c r="AG150" s="177">
        <f t="shared" si="21"/>
        <v>0</v>
      </c>
      <c r="AH150" s="178">
        <f t="shared" si="21"/>
        <v>0</v>
      </c>
      <c r="AI150" s="177">
        <f t="shared" si="21"/>
        <v>0</v>
      </c>
      <c r="AJ150" s="178">
        <f t="shared" si="21"/>
        <v>0</v>
      </c>
      <c r="AK150" s="177">
        <f t="shared" si="21"/>
        <v>0</v>
      </c>
      <c r="AL150" s="178">
        <f t="shared" si="21"/>
        <v>0</v>
      </c>
      <c r="AM150" s="177">
        <f t="shared" si="21"/>
        <v>0</v>
      </c>
      <c r="AN150" s="178">
        <f t="shared" si="21"/>
        <v>0</v>
      </c>
      <c r="AO150" s="177">
        <f t="shared" si="21"/>
        <v>0</v>
      </c>
      <c r="AP150" s="178">
        <f t="shared" si="21"/>
        <v>0</v>
      </c>
      <c r="AQ150" s="177">
        <f t="shared" si="21"/>
        <v>0</v>
      </c>
      <c r="AR150" s="178">
        <f t="shared" si="21"/>
        <v>0</v>
      </c>
      <c r="AS150" s="177">
        <f t="shared" si="21"/>
        <v>0</v>
      </c>
      <c r="AT150" s="178">
        <f t="shared" si="21"/>
        <v>0</v>
      </c>
      <c r="AU150" s="177">
        <f t="shared" si="21"/>
        <v>0</v>
      </c>
      <c r="AV150" s="178">
        <f t="shared" si="21"/>
        <v>0</v>
      </c>
      <c r="AW150" s="177">
        <f t="shared" si="21"/>
        <v>0</v>
      </c>
      <c r="AX150" s="178">
        <f t="shared" si="21"/>
        <v>0</v>
      </c>
      <c r="AY150" s="177">
        <f t="shared" si="21"/>
        <v>0</v>
      </c>
      <c r="AZ150" s="178">
        <f t="shared" si="21"/>
        <v>0</v>
      </c>
      <c r="BA150" s="177">
        <f t="shared" si="21"/>
        <v>0</v>
      </c>
      <c r="BB150" s="178">
        <f t="shared" si="21"/>
        <v>0</v>
      </c>
      <c r="BC150" s="177">
        <f t="shared" si="21"/>
        <v>0</v>
      </c>
      <c r="BD150" s="178">
        <f t="shared" si="21"/>
        <v>0</v>
      </c>
      <c r="BE150" s="177">
        <f t="shared" si="21"/>
        <v>0</v>
      </c>
      <c r="BF150" s="178">
        <f t="shared" si="21"/>
        <v>0</v>
      </c>
      <c r="BG150" s="177">
        <f t="shared" si="21"/>
        <v>0</v>
      </c>
      <c r="BH150" s="178">
        <f t="shared" si="21"/>
        <v>0</v>
      </c>
      <c r="BI150" s="177">
        <f t="shared" si="21"/>
        <v>0</v>
      </c>
      <c r="BJ150" s="178">
        <f t="shared" si="21"/>
        <v>0</v>
      </c>
      <c r="BK150" s="177">
        <f t="shared" si="21"/>
        <v>0</v>
      </c>
      <c r="BL150" s="178">
        <f t="shared" si="21"/>
        <v>0</v>
      </c>
      <c r="BM150" s="177">
        <f t="shared" si="21"/>
        <v>0</v>
      </c>
      <c r="BN150" s="178">
        <f t="shared" si="21"/>
        <v>0</v>
      </c>
    </row>
    <row r="151" spans="1:66" x14ac:dyDescent="0.2">
      <c r="A151" s="155">
        <f>ROW()</f>
        <v>151</v>
      </c>
      <c r="B151" s="215" t="str">
        <f>"Balance total to Refunds Total (row "&amp;TEXT(ROW(B140),"0")&amp;")"</f>
        <v>Balance total to Refunds Total (row 140)</v>
      </c>
      <c r="C151" s="216"/>
      <c r="D151" s="216" t="str">
        <f>IF(D140=D150,"Balanced", "Out of Bal.")</f>
        <v>Balanced</v>
      </c>
      <c r="E151" s="213"/>
      <c r="F151" s="216" t="str">
        <f>IF(F140=F150,"Balanced", "Out of Bal.")</f>
        <v>Balanced</v>
      </c>
      <c r="G151" s="213"/>
      <c r="H151" s="216" t="str">
        <f>IF(H140=H150,"Balanced", "Out of Bal.")</f>
        <v>Balanced</v>
      </c>
      <c r="I151" s="213"/>
      <c r="J151" s="216" t="str">
        <f>IF(J140=J150,"Balanced", "Out of Bal.")</f>
        <v>Balanced</v>
      </c>
      <c r="K151" s="213"/>
      <c r="L151" s="216" t="str">
        <f>IF(L140=L150,"Balanced", "Out of Bal.")</f>
        <v>Balanced</v>
      </c>
      <c r="M151" s="213"/>
      <c r="N151" s="216" t="str">
        <f>IF(N140=N150,"Balanced", "Out of Bal.")</f>
        <v>Balanced</v>
      </c>
      <c r="O151" s="213"/>
      <c r="P151" s="216" t="str">
        <f>IF(P140=P150,"Balanced", "Out of Bal.")</f>
        <v>Balanced</v>
      </c>
      <c r="Q151" s="213"/>
      <c r="R151" s="216" t="str">
        <f>IF(R140=R150,"Balanced", "Out of Bal.")</f>
        <v>Balanced</v>
      </c>
      <c r="S151" s="213"/>
      <c r="T151" s="216" t="str">
        <f>IF(T140=T150,"Balanced", "Out of Bal.")</f>
        <v>Balanced</v>
      </c>
      <c r="U151" s="213"/>
      <c r="V151" s="216" t="str">
        <f>IF(V140=V150,"Balanced", "Out of Bal.")</f>
        <v>Balanced</v>
      </c>
      <c r="W151" s="213"/>
      <c r="X151" s="216" t="str">
        <f>IF(X140=X150,"Balanced", "Out of Bal.")</f>
        <v>Balanced</v>
      </c>
      <c r="Y151" s="213"/>
      <c r="Z151" s="216" t="str">
        <f>IF(Z140=Z150,"Balanced", "Out of Bal.")</f>
        <v>Balanced</v>
      </c>
      <c r="AA151" s="213"/>
      <c r="AB151" s="216" t="str">
        <f>IF(AB140=AB150,"Balanced", "Out of Bal.")</f>
        <v>Balanced</v>
      </c>
      <c r="AC151" s="213"/>
      <c r="AD151" s="216" t="str">
        <f>IF(AD140=AD150,"Balanced", "Out of Bal.")</f>
        <v>Balanced</v>
      </c>
      <c r="AE151" s="213"/>
      <c r="AF151" s="216" t="str">
        <f>IF(AF140=AF150,"Balanced", "Out of Bal.")</f>
        <v>Balanced</v>
      </c>
      <c r="AG151" s="213"/>
      <c r="AH151" s="216" t="str">
        <f>IF(AH140=AH150,"Balanced", "Out of Bal.")</f>
        <v>Balanced</v>
      </c>
      <c r="AI151" s="213"/>
      <c r="AJ151" s="216" t="str">
        <f>IF(AJ140=AJ150,"Balanced", "Out of Bal.")</f>
        <v>Balanced</v>
      </c>
      <c r="AK151" s="213"/>
      <c r="AL151" s="216" t="str">
        <f>IF(AL140=AL150,"Balanced", "Out of Bal.")</f>
        <v>Balanced</v>
      </c>
      <c r="AM151" s="213"/>
      <c r="AN151" s="216" t="str">
        <f>IF(AN140=AN150,"Balanced", "Out of Bal.")</f>
        <v>Balanced</v>
      </c>
      <c r="AO151" s="213"/>
      <c r="AP151" s="216" t="str">
        <f>IF(AP140=AP150,"Balanced", "Out of Bal.")</f>
        <v>Balanced</v>
      </c>
      <c r="AQ151" s="213"/>
      <c r="AR151" s="216" t="str">
        <f>IF(AR140=AR150,"Balanced", "Out of Bal.")</f>
        <v>Balanced</v>
      </c>
      <c r="AS151" s="213"/>
      <c r="AT151" s="216" t="str">
        <f>IF(AT140=AT150,"Balanced", "Out of Bal.")</f>
        <v>Balanced</v>
      </c>
      <c r="AU151" s="213"/>
      <c r="AV151" s="216" t="str">
        <f>IF(AV140=AV150,"Balanced", "Out of Bal.")</f>
        <v>Balanced</v>
      </c>
      <c r="AW151" s="213"/>
      <c r="AX151" s="216" t="str">
        <f>IF(AX140=AX150,"Balanced", "Out of Bal.")</f>
        <v>Balanced</v>
      </c>
      <c r="AY151" s="213"/>
      <c r="AZ151" s="216" t="str">
        <f>IF(AZ140=AZ150,"Balanced", "Out of Bal.")</f>
        <v>Balanced</v>
      </c>
      <c r="BA151" s="213"/>
      <c r="BB151" s="216" t="str">
        <f>IF(BB140=BB150,"Balanced", "Out of Bal.")</f>
        <v>Balanced</v>
      </c>
      <c r="BC151" s="213"/>
      <c r="BD151" s="216" t="str">
        <f>IF(BD140=BD150,"Balanced", "Out of Bal.")</f>
        <v>Balanced</v>
      </c>
      <c r="BE151" s="213"/>
      <c r="BF151" s="216" t="str">
        <f>IF(BF140=BF150,"Balanced", "Out of Bal.")</f>
        <v>Balanced</v>
      </c>
      <c r="BG151" s="213"/>
      <c r="BH151" s="216" t="str">
        <f>IF(BH140=BH150,"Balanced", "Out of Bal.")</f>
        <v>Balanced</v>
      </c>
      <c r="BI151" s="213"/>
      <c r="BJ151" s="216" t="str">
        <f>IF(BJ140=BJ150,"Balanced", "Out of Bal.")</f>
        <v>Balanced</v>
      </c>
      <c r="BK151" s="213"/>
      <c r="BL151" s="216" t="str">
        <f>IF(BL140=BL150,"Balanced", "Out of Bal.")</f>
        <v>Balanced</v>
      </c>
      <c r="BM151" s="213"/>
      <c r="BN151" s="214"/>
    </row>
    <row r="152" spans="1:66" ht="15" thickBot="1" x14ac:dyDescent="0.25">
      <c r="A152" s="155">
        <f>ROW()</f>
        <v>152</v>
      </c>
    </row>
    <row r="153" spans="1:66" s="200" customFormat="1" ht="39" customHeight="1" thickBot="1" x14ac:dyDescent="0.25">
      <c r="A153" s="198">
        <f>ROW()</f>
        <v>153</v>
      </c>
      <c r="B153" s="199" t="s">
        <v>438</v>
      </c>
      <c r="C153" s="1313"/>
      <c r="D153" s="1314"/>
      <c r="E153" s="1313"/>
      <c r="F153" s="1314"/>
      <c r="G153" s="1313"/>
      <c r="H153" s="1314"/>
      <c r="I153" s="1313"/>
      <c r="J153" s="1314"/>
      <c r="K153" s="1313"/>
      <c r="L153" s="1314"/>
      <c r="M153" s="1313"/>
      <c r="N153" s="1314"/>
      <c r="O153" s="1313"/>
      <c r="P153" s="1314"/>
      <c r="Q153" s="1313"/>
      <c r="R153" s="1314"/>
      <c r="S153" s="1313"/>
      <c r="T153" s="1314"/>
      <c r="U153" s="1313"/>
      <c r="V153" s="1314"/>
      <c r="W153" s="1313"/>
      <c r="X153" s="1314"/>
      <c r="Y153" s="1313"/>
      <c r="Z153" s="1314"/>
      <c r="AA153" s="1313"/>
      <c r="AB153" s="1314"/>
      <c r="AC153" s="1313"/>
      <c r="AD153" s="1314"/>
      <c r="AE153" s="1313"/>
      <c r="AF153" s="1314"/>
      <c r="AG153" s="1313"/>
      <c r="AH153" s="1314"/>
      <c r="AI153" s="1313"/>
      <c r="AJ153" s="1314"/>
      <c r="AK153" s="1313"/>
      <c r="AL153" s="1314"/>
      <c r="AM153" s="1313"/>
      <c r="AN153" s="1314"/>
      <c r="AO153" s="1313"/>
      <c r="AP153" s="1314"/>
      <c r="AQ153" s="1313"/>
      <c r="AR153" s="1314"/>
      <c r="AS153" s="1313"/>
      <c r="AT153" s="1314"/>
      <c r="AU153" s="1313"/>
      <c r="AV153" s="1314"/>
      <c r="AW153" s="1313"/>
      <c r="AX153" s="1314"/>
      <c r="AY153" s="1313"/>
      <c r="AZ153" s="1314"/>
      <c r="BA153" s="1313"/>
      <c r="BB153" s="1314"/>
      <c r="BC153" s="1313"/>
      <c r="BD153" s="1314"/>
      <c r="BE153" s="1313"/>
      <c r="BF153" s="1314"/>
      <c r="BG153" s="1313"/>
      <c r="BH153" s="1314"/>
      <c r="BI153" s="1313"/>
      <c r="BJ153" s="1314"/>
      <c r="BK153" s="1313"/>
      <c r="BL153" s="1314"/>
    </row>
  </sheetData>
  <sheetProtection algorithmName="SHA-512" hashValue="cqGeSZUGNjj35fDg9IIfE5tg/JduihO/0pAiVDWWS+wBpbvmtm/DfQh3VpRCcccYn0/BXWsper/SvG8J6+0HkQ==" saltValue="m0jA8QjdtsnkJwldZo8ZCg==" spinCount="100000" sheet="1" objects="1" scenarios="1" formatColumns="0" formatRows="0"/>
  <mergeCells count="447">
    <mergeCell ref="BK6:BL6"/>
    <mergeCell ref="BM6:BN6"/>
    <mergeCell ref="BA6:BB6"/>
    <mergeCell ref="BC6:BD6"/>
    <mergeCell ref="BE6:BF6"/>
    <mergeCell ref="BG6:BH6"/>
    <mergeCell ref="BI6:BJ6"/>
    <mergeCell ref="C6:D6"/>
    <mergeCell ref="E6:F6"/>
    <mergeCell ref="G6:H6"/>
    <mergeCell ref="I6:J6"/>
    <mergeCell ref="K6:L6"/>
    <mergeCell ref="M6:N6"/>
    <mergeCell ref="AE6:AF6"/>
    <mergeCell ref="AG6:AH6"/>
    <mergeCell ref="AI6:AJ6"/>
    <mergeCell ref="C11:D11"/>
    <mergeCell ref="E11:F11"/>
    <mergeCell ref="G11:H11"/>
    <mergeCell ref="I11:J11"/>
    <mergeCell ref="K11:L11"/>
    <mergeCell ref="M11:N11"/>
    <mergeCell ref="O11:P11"/>
    <mergeCell ref="Q11:R11"/>
    <mergeCell ref="AY6:AZ6"/>
    <mergeCell ref="AM6:AN6"/>
    <mergeCell ref="AO6:AP6"/>
    <mergeCell ref="AQ6:AR6"/>
    <mergeCell ref="AS6:AT6"/>
    <mergeCell ref="AU6:AV6"/>
    <mergeCell ref="AW6:AX6"/>
    <mergeCell ref="AA6:AB6"/>
    <mergeCell ref="AC6:AD6"/>
    <mergeCell ref="AK6:AL6"/>
    <mergeCell ref="O6:P6"/>
    <mergeCell ref="Q6:R6"/>
    <mergeCell ref="S6:T6"/>
    <mergeCell ref="U6:V6"/>
    <mergeCell ref="W6:X6"/>
    <mergeCell ref="Y6:Z6"/>
    <mergeCell ref="S11:T11"/>
    <mergeCell ref="U11:V11"/>
    <mergeCell ref="W11:X11"/>
    <mergeCell ref="Y11:Z11"/>
    <mergeCell ref="AA11:AB11"/>
    <mergeCell ref="AC11:AD11"/>
    <mergeCell ref="AE16:AF16"/>
    <mergeCell ref="AG16:AH16"/>
    <mergeCell ref="AI16:AJ16"/>
    <mergeCell ref="AE11:AF11"/>
    <mergeCell ref="AG11:AH11"/>
    <mergeCell ref="AI11:AJ11"/>
    <mergeCell ref="AK11:AL11"/>
    <mergeCell ref="AM11:AN11"/>
    <mergeCell ref="AO11:AP11"/>
    <mergeCell ref="BK16:BL16"/>
    <mergeCell ref="BM16:BN16"/>
    <mergeCell ref="BA16:BB16"/>
    <mergeCell ref="BC16:BD16"/>
    <mergeCell ref="BE16:BF16"/>
    <mergeCell ref="BG16:BH16"/>
    <mergeCell ref="BI16:BJ16"/>
    <mergeCell ref="BI11:BJ11"/>
    <mergeCell ref="BK11:BL11"/>
    <mergeCell ref="BM11:BN11"/>
    <mergeCell ref="AQ11:AR11"/>
    <mergeCell ref="AS11:AT11"/>
    <mergeCell ref="AU11:AV11"/>
    <mergeCell ref="AW11:AX11"/>
    <mergeCell ref="AY11:AZ11"/>
    <mergeCell ref="BA11:BB11"/>
    <mergeCell ref="BC11:BD11"/>
    <mergeCell ref="BE11:BF11"/>
    <mergeCell ref="BG11:BH11"/>
    <mergeCell ref="AC23:AD23"/>
    <mergeCell ref="C16:D16"/>
    <mergeCell ref="E16:F16"/>
    <mergeCell ref="G16:H16"/>
    <mergeCell ref="I16:J16"/>
    <mergeCell ref="K16:L16"/>
    <mergeCell ref="M16:N16"/>
    <mergeCell ref="C23:D23"/>
    <mergeCell ref="E23:F23"/>
    <mergeCell ref="G23:H23"/>
    <mergeCell ref="I23:J23"/>
    <mergeCell ref="K23:L23"/>
    <mergeCell ref="M23:N23"/>
    <mergeCell ref="BG23:BH23"/>
    <mergeCell ref="O23:P23"/>
    <mergeCell ref="Q23:R23"/>
    <mergeCell ref="AY16:AZ16"/>
    <mergeCell ref="AM16:AN16"/>
    <mergeCell ref="AO16:AP16"/>
    <mergeCell ref="AQ16:AR16"/>
    <mergeCell ref="AS16:AT16"/>
    <mergeCell ref="AU16:AV16"/>
    <mergeCell ref="AW16:AX16"/>
    <mergeCell ref="AA16:AB16"/>
    <mergeCell ref="AC16:AD16"/>
    <mergeCell ref="AK16:AL16"/>
    <mergeCell ref="O16:P16"/>
    <mergeCell ref="Q16:R16"/>
    <mergeCell ref="S16:T16"/>
    <mergeCell ref="U16:V16"/>
    <mergeCell ref="W16:X16"/>
    <mergeCell ref="Y16:Z16"/>
    <mergeCell ref="S23:T23"/>
    <mergeCell ref="U23:V23"/>
    <mergeCell ref="W23:X23"/>
    <mergeCell ref="Y23:Z23"/>
    <mergeCell ref="AA23:AB23"/>
    <mergeCell ref="AE23:AF23"/>
    <mergeCell ref="AG23:AH23"/>
    <mergeCell ref="AI23:AJ23"/>
    <mergeCell ref="AK23:AL23"/>
    <mergeCell ref="AM23:AN23"/>
    <mergeCell ref="AO23:AP23"/>
    <mergeCell ref="BK29:BL29"/>
    <mergeCell ref="BM29:BN29"/>
    <mergeCell ref="BA29:BB29"/>
    <mergeCell ref="BC29:BD29"/>
    <mergeCell ref="BE29:BF29"/>
    <mergeCell ref="BG29:BH29"/>
    <mergeCell ref="BI29:BJ29"/>
    <mergeCell ref="BI23:BJ23"/>
    <mergeCell ref="BK23:BL23"/>
    <mergeCell ref="BM23:BN23"/>
    <mergeCell ref="AQ23:AR23"/>
    <mergeCell ref="AS23:AT23"/>
    <mergeCell ref="AU23:AV23"/>
    <mergeCell ref="AW23:AX23"/>
    <mergeCell ref="AY23:AZ23"/>
    <mergeCell ref="BA23:BB23"/>
    <mergeCell ref="BC23:BD23"/>
    <mergeCell ref="BE23:BF23"/>
    <mergeCell ref="C29:D29"/>
    <mergeCell ref="E29:F29"/>
    <mergeCell ref="G29:H29"/>
    <mergeCell ref="I29:J29"/>
    <mergeCell ref="K29:L29"/>
    <mergeCell ref="M29:N29"/>
    <mergeCell ref="AE29:AF29"/>
    <mergeCell ref="AG29:AH29"/>
    <mergeCell ref="AI29:AJ29"/>
    <mergeCell ref="C58:D58"/>
    <mergeCell ref="E58:F58"/>
    <mergeCell ref="G58:H58"/>
    <mergeCell ref="I58:J58"/>
    <mergeCell ref="K58:L58"/>
    <mergeCell ref="M58:N58"/>
    <mergeCell ref="O58:P58"/>
    <mergeCell ref="Q58:R58"/>
    <mergeCell ref="AY29:AZ29"/>
    <mergeCell ref="AM29:AN29"/>
    <mergeCell ref="AO29:AP29"/>
    <mergeCell ref="AQ29:AR29"/>
    <mergeCell ref="AS29:AT29"/>
    <mergeCell ref="AU29:AV29"/>
    <mergeCell ref="AW29:AX29"/>
    <mergeCell ref="AA29:AB29"/>
    <mergeCell ref="AC29:AD29"/>
    <mergeCell ref="AK29:AL29"/>
    <mergeCell ref="O29:P29"/>
    <mergeCell ref="Q29:R29"/>
    <mergeCell ref="S29:T29"/>
    <mergeCell ref="U29:V29"/>
    <mergeCell ref="W29:X29"/>
    <mergeCell ref="Y29:Z29"/>
    <mergeCell ref="S58:T58"/>
    <mergeCell ref="U58:V58"/>
    <mergeCell ref="W58:X58"/>
    <mergeCell ref="Y58:Z58"/>
    <mergeCell ref="AA58:AB58"/>
    <mergeCell ref="AC58:AD58"/>
    <mergeCell ref="AE90:AF90"/>
    <mergeCell ref="AG90:AH90"/>
    <mergeCell ref="AI90:AJ90"/>
    <mergeCell ref="AE58:AF58"/>
    <mergeCell ref="AG58:AH58"/>
    <mergeCell ref="AI58:AJ58"/>
    <mergeCell ref="AK58:AL58"/>
    <mergeCell ref="AM58:AN58"/>
    <mergeCell ref="AO58:AP58"/>
    <mergeCell ref="BK90:BL90"/>
    <mergeCell ref="BM90:BN90"/>
    <mergeCell ref="BA90:BB90"/>
    <mergeCell ref="BC90:BD90"/>
    <mergeCell ref="BE90:BF90"/>
    <mergeCell ref="BG90:BH90"/>
    <mergeCell ref="BI90:BJ90"/>
    <mergeCell ref="BI58:BJ58"/>
    <mergeCell ref="BK58:BL58"/>
    <mergeCell ref="BM58:BN58"/>
    <mergeCell ref="AQ58:AR58"/>
    <mergeCell ref="AS58:AT58"/>
    <mergeCell ref="AU58:AV58"/>
    <mergeCell ref="AW58:AX58"/>
    <mergeCell ref="AY58:AZ58"/>
    <mergeCell ref="BA58:BB58"/>
    <mergeCell ref="BC58:BD58"/>
    <mergeCell ref="BE58:BF58"/>
    <mergeCell ref="BG58:BH58"/>
    <mergeCell ref="AC104:AD104"/>
    <mergeCell ref="C90:D90"/>
    <mergeCell ref="E90:F90"/>
    <mergeCell ref="G90:H90"/>
    <mergeCell ref="I90:J90"/>
    <mergeCell ref="K90:L90"/>
    <mergeCell ref="M90:N90"/>
    <mergeCell ref="C104:D104"/>
    <mergeCell ref="E104:F104"/>
    <mergeCell ref="G104:H104"/>
    <mergeCell ref="I104:J104"/>
    <mergeCell ref="K104:L104"/>
    <mergeCell ref="M104:N104"/>
    <mergeCell ref="BG104:BH104"/>
    <mergeCell ref="O104:P104"/>
    <mergeCell ref="Q104:R104"/>
    <mergeCell ref="AY90:AZ90"/>
    <mergeCell ref="AM90:AN90"/>
    <mergeCell ref="AO90:AP90"/>
    <mergeCell ref="AQ90:AR90"/>
    <mergeCell ref="AS90:AT90"/>
    <mergeCell ref="AU90:AV90"/>
    <mergeCell ref="AW90:AX90"/>
    <mergeCell ref="AA90:AB90"/>
    <mergeCell ref="AC90:AD90"/>
    <mergeCell ref="AK90:AL90"/>
    <mergeCell ref="O90:P90"/>
    <mergeCell ref="Q90:R90"/>
    <mergeCell ref="S90:T90"/>
    <mergeCell ref="U90:V90"/>
    <mergeCell ref="W90:X90"/>
    <mergeCell ref="Y90:Z90"/>
    <mergeCell ref="S104:T104"/>
    <mergeCell ref="U104:V104"/>
    <mergeCell ref="W104:X104"/>
    <mergeCell ref="Y104:Z104"/>
    <mergeCell ref="AA104:AB104"/>
    <mergeCell ref="AE104:AF104"/>
    <mergeCell ref="AG104:AH104"/>
    <mergeCell ref="AI104:AJ104"/>
    <mergeCell ref="AK104:AL104"/>
    <mergeCell ref="AM104:AN104"/>
    <mergeCell ref="AO104:AP104"/>
    <mergeCell ref="BK114:BL114"/>
    <mergeCell ref="BM114:BN114"/>
    <mergeCell ref="BA114:BB114"/>
    <mergeCell ref="BC114:BD114"/>
    <mergeCell ref="BE114:BF114"/>
    <mergeCell ref="BG114:BH114"/>
    <mergeCell ref="BI114:BJ114"/>
    <mergeCell ref="BI104:BJ104"/>
    <mergeCell ref="BK104:BL104"/>
    <mergeCell ref="BM104:BN104"/>
    <mergeCell ref="AQ104:AR104"/>
    <mergeCell ref="AS104:AT104"/>
    <mergeCell ref="AU104:AV104"/>
    <mergeCell ref="AW104:AX104"/>
    <mergeCell ref="AY104:AZ104"/>
    <mergeCell ref="BA104:BB104"/>
    <mergeCell ref="BC104:BD104"/>
    <mergeCell ref="BE104:BF104"/>
    <mergeCell ref="C114:D114"/>
    <mergeCell ref="E114:F114"/>
    <mergeCell ref="G114:H114"/>
    <mergeCell ref="I114:J114"/>
    <mergeCell ref="K114:L114"/>
    <mergeCell ref="M114:N114"/>
    <mergeCell ref="AE114:AF114"/>
    <mergeCell ref="AG114:AH114"/>
    <mergeCell ref="AI114:AJ114"/>
    <mergeCell ref="C119:D119"/>
    <mergeCell ref="E119:F119"/>
    <mergeCell ref="G119:H119"/>
    <mergeCell ref="I119:J119"/>
    <mergeCell ref="K119:L119"/>
    <mergeCell ref="M119:N119"/>
    <mergeCell ref="O119:P119"/>
    <mergeCell ref="Q119:R119"/>
    <mergeCell ref="AY114:AZ114"/>
    <mergeCell ref="AM114:AN114"/>
    <mergeCell ref="AO114:AP114"/>
    <mergeCell ref="AQ114:AR114"/>
    <mergeCell ref="AS114:AT114"/>
    <mergeCell ref="AU114:AV114"/>
    <mergeCell ref="AW114:AX114"/>
    <mergeCell ref="AA114:AB114"/>
    <mergeCell ref="AC114:AD114"/>
    <mergeCell ref="AK114:AL114"/>
    <mergeCell ref="O114:P114"/>
    <mergeCell ref="Q114:R114"/>
    <mergeCell ref="S114:T114"/>
    <mergeCell ref="U114:V114"/>
    <mergeCell ref="W114:X114"/>
    <mergeCell ref="Y114:Z114"/>
    <mergeCell ref="S119:T119"/>
    <mergeCell ref="U119:V119"/>
    <mergeCell ref="W119:X119"/>
    <mergeCell ref="Y119:Z119"/>
    <mergeCell ref="AA119:AB119"/>
    <mergeCell ref="AC119:AD119"/>
    <mergeCell ref="AE125:AF125"/>
    <mergeCell ref="AG125:AH125"/>
    <mergeCell ref="AI125:AJ125"/>
    <mergeCell ref="AE119:AF119"/>
    <mergeCell ref="AG119:AH119"/>
    <mergeCell ref="AI119:AJ119"/>
    <mergeCell ref="AK119:AL119"/>
    <mergeCell ref="AM119:AN119"/>
    <mergeCell ref="AO119:AP119"/>
    <mergeCell ref="BK125:BL125"/>
    <mergeCell ref="BM125:BN125"/>
    <mergeCell ref="BA125:BB125"/>
    <mergeCell ref="BC125:BD125"/>
    <mergeCell ref="BE125:BF125"/>
    <mergeCell ref="BG125:BH125"/>
    <mergeCell ref="BI125:BJ125"/>
    <mergeCell ref="BI119:BJ119"/>
    <mergeCell ref="BK119:BL119"/>
    <mergeCell ref="BM119:BN119"/>
    <mergeCell ref="AQ119:AR119"/>
    <mergeCell ref="AS119:AT119"/>
    <mergeCell ref="AU119:AV119"/>
    <mergeCell ref="AW119:AX119"/>
    <mergeCell ref="AY119:AZ119"/>
    <mergeCell ref="BA119:BB119"/>
    <mergeCell ref="BC119:BD119"/>
    <mergeCell ref="BE119:BF119"/>
    <mergeCell ref="BG119:BH119"/>
    <mergeCell ref="C125:D125"/>
    <mergeCell ref="E125:F125"/>
    <mergeCell ref="G125:H125"/>
    <mergeCell ref="I125:J125"/>
    <mergeCell ref="K125:L125"/>
    <mergeCell ref="M125:N125"/>
    <mergeCell ref="C134:D134"/>
    <mergeCell ref="E134:F134"/>
    <mergeCell ref="G134:H134"/>
    <mergeCell ref="I134:J134"/>
    <mergeCell ref="K134:L134"/>
    <mergeCell ref="M134:N134"/>
    <mergeCell ref="O134:P134"/>
    <mergeCell ref="Q134:R134"/>
    <mergeCell ref="AY125:AZ125"/>
    <mergeCell ref="AM125:AN125"/>
    <mergeCell ref="AO125:AP125"/>
    <mergeCell ref="AQ125:AR125"/>
    <mergeCell ref="AS125:AT125"/>
    <mergeCell ref="AU125:AV125"/>
    <mergeCell ref="AW125:AX125"/>
    <mergeCell ref="AA125:AB125"/>
    <mergeCell ref="AC125:AD125"/>
    <mergeCell ref="AK125:AL125"/>
    <mergeCell ref="O125:P125"/>
    <mergeCell ref="Q125:R125"/>
    <mergeCell ref="S125:T125"/>
    <mergeCell ref="U125:V125"/>
    <mergeCell ref="W125:X125"/>
    <mergeCell ref="Y125:Z125"/>
    <mergeCell ref="BI134:BJ134"/>
    <mergeCell ref="BK134:BL134"/>
    <mergeCell ref="BM134:BN134"/>
    <mergeCell ref="AQ134:AR134"/>
    <mergeCell ref="AS134:AT134"/>
    <mergeCell ref="AU134:AV134"/>
    <mergeCell ref="AW134:AX134"/>
    <mergeCell ref="AY134:AZ134"/>
    <mergeCell ref="BA134:BB134"/>
    <mergeCell ref="C143:D143"/>
    <mergeCell ref="E143:F143"/>
    <mergeCell ref="G143:H143"/>
    <mergeCell ref="I143:J143"/>
    <mergeCell ref="K143:L143"/>
    <mergeCell ref="M143:N143"/>
    <mergeCell ref="BC134:BD134"/>
    <mergeCell ref="BE134:BF134"/>
    <mergeCell ref="BG134:BH134"/>
    <mergeCell ref="AE134:AF134"/>
    <mergeCell ref="AG134:AH134"/>
    <mergeCell ref="AI134:AJ134"/>
    <mergeCell ref="AK134:AL134"/>
    <mergeCell ref="AM134:AN134"/>
    <mergeCell ref="AO134:AP134"/>
    <mergeCell ref="S134:T134"/>
    <mergeCell ref="U134:V134"/>
    <mergeCell ref="W134:X134"/>
    <mergeCell ref="Y134:Z134"/>
    <mergeCell ref="AA134:AB134"/>
    <mergeCell ref="AC134:AD134"/>
    <mergeCell ref="AE143:AF143"/>
    <mergeCell ref="AG143:AH143"/>
    <mergeCell ref="AI143:AJ143"/>
    <mergeCell ref="AK143:AL143"/>
    <mergeCell ref="O143:P143"/>
    <mergeCell ref="Q143:R143"/>
    <mergeCell ref="S143:T143"/>
    <mergeCell ref="U143:V143"/>
    <mergeCell ref="W143:X143"/>
    <mergeCell ref="Y143:Z143"/>
    <mergeCell ref="BK143:BL143"/>
    <mergeCell ref="BM143:BN143"/>
    <mergeCell ref="BA143:BB143"/>
    <mergeCell ref="BC143:BD143"/>
    <mergeCell ref="BE143:BF143"/>
    <mergeCell ref="BG143:BH143"/>
    <mergeCell ref="BI143:BJ143"/>
    <mergeCell ref="C153:D153"/>
    <mergeCell ref="E153:F153"/>
    <mergeCell ref="G153:H153"/>
    <mergeCell ref="I153:J153"/>
    <mergeCell ref="K153:L153"/>
    <mergeCell ref="M153:N153"/>
    <mergeCell ref="O153:P153"/>
    <mergeCell ref="Q153:R153"/>
    <mergeCell ref="AY143:AZ143"/>
    <mergeCell ref="AM143:AN143"/>
    <mergeCell ref="AO143:AP143"/>
    <mergeCell ref="AQ143:AR143"/>
    <mergeCell ref="AS143:AT143"/>
    <mergeCell ref="AU143:AV143"/>
    <mergeCell ref="AW143:AX143"/>
    <mergeCell ref="AA143:AB143"/>
    <mergeCell ref="AC143:AD143"/>
    <mergeCell ref="AE153:AF153"/>
    <mergeCell ref="AG153:AH153"/>
    <mergeCell ref="AI153:AJ153"/>
    <mergeCell ref="AK153:AL153"/>
    <mergeCell ref="AM153:AN153"/>
    <mergeCell ref="AO153:AP153"/>
    <mergeCell ref="S153:T153"/>
    <mergeCell ref="BK153:BL153"/>
    <mergeCell ref="AQ153:AR153"/>
    <mergeCell ref="AS153:AT153"/>
    <mergeCell ref="AU153:AV153"/>
    <mergeCell ref="AW153:AX153"/>
    <mergeCell ref="AY153:AZ153"/>
    <mergeCell ref="BA153:BB153"/>
    <mergeCell ref="U153:V153"/>
    <mergeCell ref="W153:X153"/>
    <mergeCell ref="Y153:Z153"/>
    <mergeCell ref="AA153:AB153"/>
    <mergeCell ref="AC153:AD153"/>
    <mergeCell ref="BC153:BD153"/>
    <mergeCell ref="BE153:BF153"/>
    <mergeCell ref="BG153:BH153"/>
    <mergeCell ref="BI153:BJ153"/>
  </mergeCells>
  <dataValidations count="1">
    <dataValidation type="decimal" errorStyle="warning" operator="greaterThanOrEqual" showErrorMessage="1" errorTitle="Postive number required" error="Entry must be greater than or equal to zero; blanks not allowed." sqref="C126:BL130" xr:uid="{1D1E2B63-D7C3-4232-8E33-FD3A6B71FB12}">
      <formula1>0</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66519-7046-438E-AEFD-555CA3BD8CFF}">
  <sheetPr>
    <tabColor theme="9" tint="0.79998168889431442"/>
  </sheetPr>
  <dimension ref="A1:FF51"/>
  <sheetViews>
    <sheetView showGridLines="0" topLeftCell="B2" workbookViewId="0">
      <pane xSplit="2" ySplit="8" topLeftCell="EK10" activePane="bottomRight" state="frozen"/>
      <selection pane="topRight" activeCell="D2" sqref="D2"/>
      <selection pane="bottomLeft" activeCell="B10" sqref="B10"/>
      <selection pane="bottomRight" activeCell="ET22" sqref="ET22"/>
    </sheetView>
  </sheetViews>
  <sheetFormatPr baseColWidth="10" defaultColWidth="9" defaultRowHeight="14" x14ac:dyDescent="0.2"/>
  <cols>
    <col min="1" max="1" width="4.6640625" style="201" hidden="1" customWidth="1"/>
    <col min="2" max="2" width="6" style="201" customWidth="1"/>
    <col min="3" max="3" width="39.33203125" style="160" customWidth="1"/>
    <col min="4" max="158" width="10.6640625" style="160" customWidth="1"/>
    <col min="159" max="159" width="2.6640625" style="160" customWidth="1"/>
    <col min="160" max="162" width="10.6640625" style="160" customWidth="1"/>
    <col min="163" max="16384" width="9" style="160"/>
  </cols>
  <sheetData>
    <row r="1" spans="1:162" ht="15" hidden="1" thickBot="1" x14ac:dyDescent="0.25">
      <c r="A1" s="155">
        <f>ROW()</f>
        <v>1</v>
      </c>
      <c r="B1" s="217"/>
      <c r="C1" s="218" t="s">
        <v>218</v>
      </c>
      <c r="D1" s="219">
        <v>1</v>
      </c>
      <c r="E1" s="219">
        <v>2</v>
      </c>
      <c r="F1" s="219">
        <v>3</v>
      </c>
      <c r="G1" s="219">
        <v>4</v>
      </c>
      <c r="H1" s="219">
        <v>5</v>
      </c>
      <c r="I1" s="219">
        <v>6</v>
      </c>
      <c r="J1" s="219">
        <v>7</v>
      </c>
      <c r="K1" s="219">
        <v>8</v>
      </c>
      <c r="L1" s="219">
        <v>9</v>
      </c>
      <c r="M1" s="219">
        <v>10</v>
      </c>
      <c r="N1" s="219">
        <v>11</v>
      </c>
      <c r="O1" s="219">
        <v>12</v>
      </c>
      <c r="P1" s="219">
        <v>13</v>
      </c>
      <c r="Q1" s="219">
        <v>14</v>
      </c>
      <c r="R1" s="219">
        <f>Q1+1</f>
        <v>15</v>
      </c>
      <c r="S1" s="219">
        <f t="shared" ref="S1:CD1" si="0">R1+1</f>
        <v>16</v>
      </c>
      <c r="T1" s="219">
        <f t="shared" si="0"/>
        <v>17</v>
      </c>
      <c r="U1" s="219">
        <f t="shared" si="0"/>
        <v>18</v>
      </c>
      <c r="V1" s="219">
        <f t="shared" si="0"/>
        <v>19</v>
      </c>
      <c r="W1" s="219">
        <f t="shared" si="0"/>
        <v>20</v>
      </c>
      <c r="X1" s="219">
        <f t="shared" si="0"/>
        <v>21</v>
      </c>
      <c r="Y1" s="219">
        <f t="shared" si="0"/>
        <v>22</v>
      </c>
      <c r="Z1" s="219">
        <f t="shared" si="0"/>
        <v>23</v>
      </c>
      <c r="AA1" s="219">
        <f t="shared" si="0"/>
        <v>24</v>
      </c>
      <c r="AB1" s="219">
        <f t="shared" si="0"/>
        <v>25</v>
      </c>
      <c r="AC1" s="219">
        <f t="shared" si="0"/>
        <v>26</v>
      </c>
      <c r="AD1" s="219">
        <f t="shared" si="0"/>
        <v>27</v>
      </c>
      <c r="AE1" s="219">
        <f t="shared" si="0"/>
        <v>28</v>
      </c>
      <c r="AF1" s="219">
        <f t="shared" si="0"/>
        <v>29</v>
      </c>
      <c r="AG1" s="219">
        <f t="shared" si="0"/>
        <v>30</v>
      </c>
      <c r="AH1" s="219">
        <f t="shared" si="0"/>
        <v>31</v>
      </c>
      <c r="AI1" s="219">
        <f t="shared" si="0"/>
        <v>32</v>
      </c>
      <c r="AJ1" s="219">
        <f t="shared" si="0"/>
        <v>33</v>
      </c>
      <c r="AK1" s="219">
        <f t="shared" si="0"/>
        <v>34</v>
      </c>
      <c r="AL1" s="219">
        <f t="shared" si="0"/>
        <v>35</v>
      </c>
      <c r="AM1" s="219">
        <f t="shared" si="0"/>
        <v>36</v>
      </c>
      <c r="AN1" s="219">
        <f t="shared" si="0"/>
        <v>37</v>
      </c>
      <c r="AO1" s="219">
        <f t="shared" si="0"/>
        <v>38</v>
      </c>
      <c r="AP1" s="219">
        <f t="shared" si="0"/>
        <v>39</v>
      </c>
      <c r="AQ1" s="219">
        <f t="shared" si="0"/>
        <v>40</v>
      </c>
      <c r="AR1" s="219">
        <f t="shared" si="0"/>
        <v>41</v>
      </c>
      <c r="AS1" s="219">
        <f t="shared" si="0"/>
        <v>42</v>
      </c>
      <c r="AT1" s="219">
        <f t="shared" si="0"/>
        <v>43</v>
      </c>
      <c r="AU1" s="219">
        <f t="shared" si="0"/>
        <v>44</v>
      </c>
      <c r="AV1" s="219">
        <f t="shared" si="0"/>
        <v>45</v>
      </c>
      <c r="AW1" s="219">
        <f t="shared" si="0"/>
        <v>46</v>
      </c>
      <c r="AX1" s="219">
        <f t="shared" si="0"/>
        <v>47</v>
      </c>
      <c r="AY1" s="219">
        <f t="shared" si="0"/>
        <v>48</v>
      </c>
      <c r="AZ1" s="219">
        <f t="shared" si="0"/>
        <v>49</v>
      </c>
      <c r="BA1" s="219">
        <f t="shared" si="0"/>
        <v>50</v>
      </c>
      <c r="BB1" s="219">
        <f t="shared" si="0"/>
        <v>51</v>
      </c>
      <c r="BC1" s="219">
        <f t="shared" si="0"/>
        <v>52</v>
      </c>
      <c r="BD1" s="219">
        <f t="shared" si="0"/>
        <v>53</v>
      </c>
      <c r="BE1" s="219">
        <f t="shared" si="0"/>
        <v>54</v>
      </c>
      <c r="BF1" s="219">
        <f t="shared" si="0"/>
        <v>55</v>
      </c>
      <c r="BG1" s="219">
        <f t="shared" si="0"/>
        <v>56</v>
      </c>
      <c r="BH1" s="219">
        <f t="shared" si="0"/>
        <v>57</v>
      </c>
      <c r="BI1" s="219">
        <f t="shared" si="0"/>
        <v>58</v>
      </c>
      <c r="BJ1" s="219">
        <f t="shared" si="0"/>
        <v>59</v>
      </c>
      <c r="BK1" s="219">
        <f t="shared" si="0"/>
        <v>60</v>
      </c>
      <c r="BL1" s="219">
        <f t="shared" si="0"/>
        <v>61</v>
      </c>
      <c r="BM1" s="219">
        <f t="shared" si="0"/>
        <v>62</v>
      </c>
      <c r="BN1" s="219">
        <f t="shared" si="0"/>
        <v>63</v>
      </c>
      <c r="BO1" s="219">
        <f t="shared" si="0"/>
        <v>64</v>
      </c>
      <c r="BP1" s="219">
        <f t="shared" si="0"/>
        <v>65</v>
      </c>
      <c r="BQ1" s="219">
        <f t="shared" si="0"/>
        <v>66</v>
      </c>
      <c r="BR1" s="219">
        <f t="shared" si="0"/>
        <v>67</v>
      </c>
      <c r="BS1" s="219">
        <f t="shared" si="0"/>
        <v>68</v>
      </c>
      <c r="BT1" s="219">
        <f t="shared" si="0"/>
        <v>69</v>
      </c>
      <c r="BU1" s="219">
        <f t="shared" si="0"/>
        <v>70</v>
      </c>
      <c r="BV1" s="219">
        <f t="shared" si="0"/>
        <v>71</v>
      </c>
      <c r="BW1" s="219">
        <f t="shared" si="0"/>
        <v>72</v>
      </c>
      <c r="BX1" s="219">
        <f t="shared" si="0"/>
        <v>73</v>
      </c>
      <c r="BY1" s="219">
        <f t="shared" si="0"/>
        <v>74</v>
      </c>
      <c r="BZ1" s="219">
        <f t="shared" si="0"/>
        <v>75</v>
      </c>
      <c r="CA1" s="219">
        <f t="shared" si="0"/>
        <v>76</v>
      </c>
      <c r="CB1" s="219">
        <f t="shared" si="0"/>
        <v>77</v>
      </c>
      <c r="CC1" s="219">
        <f t="shared" si="0"/>
        <v>78</v>
      </c>
      <c r="CD1" s="219">
        <f t="shared" si="0"/>
        <v>79</v>
      </c>
      <c r="CE1" s="219">
        <f t="shared" ref="CE1:EP1" si="1">CD1+1</f>
        <v>80</v>
      </c>
      <c r="CF1" s="219">
        <f t="shared" si="1"/>
        <v>81</v>
      </c>
      <c r="CG1" s="219">
        <f t="shared" si="1"/>
        <v>82</v>
      </c>
      <c r="CH1" s="219">
        <f t="shared" si="1"/>
        <v>83</v>
      </c>
      <c r="CI1" s="219">
        <f t="shared" si="1"/>
        <v>84</v>
      </c>
      <c r="CJ1" s="219">
        <f t="shared" si="1"/>
        <v>85</v>
      </c>
      <c r="CK1" s="219">
        <f t="shared" si="1"/>
        <v>86</v>
      </c>
      <c r="CL1" s="219">
        <f t="shared" si="1"/>
        <v>87</v>
      </c>
      <c r="CM1" s="219">
        <f t="shared" si="1"/>
        <v>88</v>
      </c>
      <c r="CN1" s="219">
        <f t="shared" si="1"/>
        <v>89</v>
      </c>
      <c r="CO1" s="219">
        <f t="shared" si="1"/>
        <v>90</v>
      </c>
      <c r="CP1" s="219">
        <f t="shared" si="1"/>
        <v>91</v>
      </c>
      <c r="CQ1" s="219">
        <f t="shared" si="1"/>
        <v>92</v>
      </c>
      <c r="CR1" s="219">
        <f t="shared" si="1"/>
        <v>93</v>
      </c>
      <c r="CS1" s="219">
        <f t="shared" si="1"/>
        <v>94</v>
      </c>
      <c r="CT1" s="219">
        <f t="shared" si="1"/>
        <v>95</v>
      </c>
      <c r="CU1" s="219">
        <f t="shared" si="1"/>
        <v>96</v>
      </c>
      <c r="CV1" s="219">
        <f t="shared" si="1"/>
        <v>97</v>
      </c>
      <c r="CW1" s="219">
        <f t="shared" si="1"/>
        <v>98</v>
      </c>
      <c r="CX1" s="219">
        <f t="shared" si="1"/>
        <v>99</v>
      </c>
      <c r="CY1" s="219">
        <f t="shared" si="1"/>
        <v>100</v>
      </c>
      <c r="CZ1" s="219">
        <f t="shared" si="1"/>
        <v>101</v>
      </c>
      <c r="DA1" s="219">
        <f t="shared" si="1"/>
        <v>102</v>
      </c>
      <c r="DB1" s="219">
        <f t="shared" si="1"/>
        <v>103</v>
      </c>
      <c r="DC1" s="219">
        <f t="shared" si="1"/>
        <v>104</v>
      </c>
      <c r="DD1" s="219">
        <f t="shared" si="1"/>
        <v>105</v>
      </c>
      <c r="DE1" s="219">
        <f t="shared" si="1"/>
        <v>106</v>
      </c>
      <c r="DF1" s="219">
        <f t="shared" si="1"/>
        <v>107</v>
      </c>
      <c r="DG1" s="219">
        <f t="shared" si="1"/>
        <v>108</v>
      </c>
      <c r="DH1" s="219">
        <f t="shared" si="1"/>
        <v>109</v>
      </c>
      <c r="DI1" s="219">
        <f t="shared" si="1"/>
        <v>110</v>
      </c>
      <c r="DJ1" s="219">
        <f t="shared" si="1"/>
        <v>111</v>
      </c>
      <c r="DK1" s="219">
        <f t="shared" si="1"/>
        <v>112</v>
      </c>
      <c r="DL1" s="219">
        <f t="shared" si="1"/>
        <v>113</v>
      </c>
      <c r="DM1" s="219">
        <f t="shared" si="1"/>
        <v>114</v>
      </c>
      <c r="DN1" s="219">
        <f t="shared" si="1"/>
        <v>115</v>
      </c>
      <c r="DO1" s="219">
        <f t="shared" si="1"/>
        <v>116</v>
      </c>
      <c r="DP1" s="219">
        <f t="shared" si="1"/>
        <v>117</v>
      </c>
      <c r="DQ1" s="219">
        <f t="shared" si="1"/>
        <v>118</v>
      </c>
      <c r="DR1" s="219">
        <f t="shared" si="1"/>
        <v>119</v>
      </c>
      <c r="DS1" s="219">
        <f t="shared" si="1"/>
        <v>120</v>
      </c>
      <c r="DT1" s="219">
        <f t="shared" si="1"/>
        <v>121</v>
      </c>
      <c r="DU1" s="219">
        <f t="shared" si="1"/>
        <v>122</v>
      </c>
      <c r="DV1" s="219">
        <f t="shared" si="1"/>
        <v>123</v>
      </c>
      <c r="DW1" s="219">
        <f t="shared" si="1"/>
        <v>124</v>
      </c>
      <c r="DX1" s="219">
        <f t="shared" si="1"/>
        <v>125</v>
      </c>
      <c r="DY1" s="219">
        <f t="shared" si="1"/>
        <v>126</v>
      </c>
      <c r="DZ1" s="219">
        <f t="shared" si="1"/>
        <v>127</v>
      </c>
      <c r="EA1" s="219">
        <f t="shared" si="1"/>
        <v>128</v>
      </c>
      <c r="EB1" s="219">
        <f t="shared" si="1"/>
        <v>129</v>
      </c>
      <c r="EC1" s="219">
        <f t="shared" si="1"/>
        <v>130</v>
      </c>
      <c r="ED1" s="219">
        <f t="shared" si="1"/>
        <v>131</v>
      </c>
      <c r="EE1" s="219">
        <f t="shared" si="1"/>
        <v>132</v>
      </c>
      <c r="EF1" s="219">
        <f t="shared" si="1"/>
        <v>133</v>
      </c>
      <c r="EG1" s="219">
        <f t="shared" si="1"/>
        <v>134</v>
      </c>
      <c r="EH1" s="219">
        <f t="shared" si="1"/>
        <v>135</v>
      </c>
      <c r="EI1" s="219">
        <f t="shared" si="1"/>
        <v>136</v>
      </c>
      <c r="EJ1" s="219">
        <f t="shared" si="1"/>
        <v>137</v>
      </c>
      <c r="EK1" s="219">
        <f t="shared" si="1"/>
        <v>138</v>
      </c>
      <c r="EL1" s="219">
        <f t="shared" si="1"/>
        <v>139</v>
      </c>
      <c r="EM1" s="219">
        <f t="shared" si="1"/>
        <v>140</v>
      </c>
      <c r="EN1" s="219">
        <f t="shared" si="1"/>
        <v>141</v>
      </c>
      <c r="EO1" s="219">
        <f t="shared" si="1"/>
        <v>142</v>
      </c>
      <c r="EP1" s="219">
        <f t="shared" si="1"/>
        <v>143</v>
      </c>
      <c r="EQ1" s="219">
        <f t="shared" ref="EQ1:FB1" si="2">EP1+1</f>
        <v>144</v>
      </c>
      <c r="ER1" s="219">
        <f t="shared" si="2"/>
        <v>145</v>
      </c>
      <c r="ES1" s="219">
        <f t="shared" si="2"/>
        <v>146</v>
      </c>
      <c r="ET1" s="219">
        <f t="shared" si="2"/>
        <v>147</v>
      </c>
      <c r="EU1" s="219">
        <f t="shared" si="2"/>
        <v>148</v>
      </c>
      <c r="EV1" s="219">
        <f t="shared" si="2"/>
        <v>149</v>
      </c>
      <c r="EW1" s="219">
        <f t="shared" si="2"/>
        <v>150</v>
      </c>
      <c r="EX1" s="219">
        <f t="shared" si="2"/>
        <v>151</v>
      </c>
      <c r="EY1" s="219">
        <f t="shared" si="2"/>
        <v>152</v>
      </c>
      <c r="EZ1" s="219">
        <f t="shared" si="2"/>
        <v>153</v>
      </c>
      <c r="FA1" s="219">
        <f t="shared" si="2"/>
        <v>154</v>
      </c>
      <c r="FB1" s="220">
        <f t="shared" si="2"/>
        <v>155</v>
      </c>
    </row>
    <row r="2" spans="1:162" ht="15" thickBot="1" x14ac:dyDescent="0.25">
      <c r="A2" s="155">
        <f>ROW()</f>
        <v>2</v>
      </c>
      <c r="B2" s="217"/>
      <c r="C2" s="161" t="s">
        <v>219</v>
      </c>
      <c r="D2" s="162">
        <v>1</v>
      </c>
      <c r="E2" s="163"/>
      <c r="F2" s="221"/>
      <c r="G2" s="221"/>
      <c r="H2" s="221"/>
      <c r="I2" s="164">
        <f>D2+1</f>
        <v>2</v>
      </c>
      <c r="J2" s="163"/>
      <c r="K2" s="221"/>
      <c r="L2" s="221"/>
      <c r="M2" s="221"/>
      <c r="N2" s="164">
        <f>I2+1</f>
        <v>3</v>
      </c>
      <c r="O2" s="163"/>
      <c r="P2" s="221"/>
      <c r="Q2" s="221"/>
      <c r="R2" s="221"/>
      <c r="S2" s="164">
        <f>N2+1</f>
        <v>4</v>
      </c>
      <c r="T2" s="163"/>
      <c r="U2" s="221"/>
      <c r="V2" s="221"/>
      <c r="W2" s="221"/>
      <c r="X2" s="164">
        <f>S2+1</f>
        <v>5</v>
      </c>
      <c r="Y2" s="163"/>
      <c r="Z2" s="221"/>
      <c r="AA2" s="221"/>
      <c r="AB2" s="221"/>
      <c r="AC2" s="164">
        <f>X2+1</f>
        <v>6</v>
      </c>
      <c r="AD2" s="163"/>
      <c r="AE2" s="221"/>
      <c r="AF2" s="221"/>
      <c r="AG2" s="221"/>
      <c r="AH2" s="164">
        <f>AC2+1</f>
        <v>7</v>
      </c>
      <c r="AI2" s="163"/>
      <c r="AJ2" s="221"/>
      <c r="AK2" s="221"/>
      <c r="AL2" s="221"/>
      <c r="AM2" s="164">
        <f>AH2+1</f>
        <v>8</v>
      </c>
      <c r="AN2" s="163"/>
      <c r="AO2" s="221"/>
      <c r="AP2" s="221"/>
      <c r="AQ2" s="221"/>
      <c r="AR2" s="164">
        <f>AM2+1</f>
        <v>9</v>
      </c>
      <c r="AS2" s="163"/>
      <c r="AT2" s="221"/>
      <c r="AU2" s="221"/>
      <c r="AV2" s="221"/>
      <c r="AW2" s="164">
        <f>AR2+1</f>
        <v>10</v>
      </c>
      <c r="AX2" s="163"/>
      <c r="AY2" s="221"/>
      <c r="AZ2" s="221"/>
      <c r="BA2" s="221"/>
      <c r="BB2" s="164">
        <f>AW2+1</f>
        <v>11</v>
      </c>
      <c r="BC2" s="163"/>
      <c r="BD2" s="221"/>
      <c r="BE2" s="221"/>
      <c r="BF2" s="221"/>
      <c r="BG2" s="164">
        <f>BB2+1</f>
        <v>12</v>
      </c>
      <c r="BH2" s="163"/>
      <c r="BI2" s="221"/>
      <c r="BJ2" s="221"/>
      <c r="BK2" s="221"/>
      <c r="BL2" s="164">
        <f>BG2+1</f>
        <v>13</v>
      </c>
      <c r="BM2" s="163"/>
      <c r="BN2" s="221"/>
      <c r="BO2" s="221"/>
      <c r="BP2" s="221"/>
      <c r="BQ2" s="164">
        <f>BL2+1</f>
        <v>14</v>
      </c>
      <c r="BR2" s="163"/>
      <c r="BS2" s="221"/>
      <c r="BT2" s="221"/>
      <c r="BU2" s="221"/>
      <c r="BV2" s="164">
        <f>BQ2+1</f>
        <v>15</v>
      </c>
      <c r="BW2" s="163"/>
      <c r="BX2" s="221"/>
      <c r="BY2" s="221"/>
      <c r="BZ2" s="221"/>
      <c r="CA2" s="164">
        <v>16</v>
      </c>
      <c r="CB2" s="163"/>
      <c r="CC2" s="221"/>
      <c r="CD2" s="221"/>
      <c r="CE2" s="221"/>
      <c r="CF2" s="164">
        <f>CA2+1</f>
        <v>17</v>
      </c>
      <c r="CG2" s="163"/>
      <c r="CH2" s="221"/>
      <c r="CI2" s="221"/>
      <c r="CJ2" s="221"/>
      <c r="CK2" s="164">
        <f>CF2+1</f>
        <v>18</v>
      </c>
      <c r="CL2" s="163"/>
      <c r="CM2" s="221"/>
      <c r="CN2" s="221"/>
      <c r="CO2" s="221"/>
      <c r="CP2" s="164">
        <f>CK2+1</f>
        <v>19</v>
      </c>
      <c r="CQ2" s="163"/>
      <c r="CR2" s="221"/>
      <c r="CS2" s="221"/>
      <c r="CT2" s="221"/>
      <c r="CU2" s="164">
        <f>CP2+1</f>
        <v>20</v>
      </c>
      <c r="CV2" s="163"/>
      <c r="CW2" s="221"/>
      <c r="CX2" s="221"/>
      <c r="CY2" s="221"/>
      <c r="CZ2" s="164">
        <f>CU2+1</f>
        <v>21</v>
      </c>
      <c r="DA2" s="163"/>
      <c r="DB2" s="221"/>
      <c r="DC2" s="221"/>
      <c r="DD2" s="221"/>
      <c r="DE2" s="164">
        <f>CZ2+1</f>
        <v>22</v>
      </c>
      <c r="DF2" s="163"/>
      <c r="DG2" s="221"/>
      <c r="DH2" s="221"/>
      <c r="DI2" s="221"/>
      <c r="DJ2" s="164">
        <f>DE2+1</f>
        <v>23</v>
      </c>
      <c r="DK2" s="163"/>
      <c r="DL2" s="221"/>
      <c r="DM2" s="221"/>
      <c r="DN2" s="221"/>
      <c r="DO2" s="164">
        <f>DJ2+1</f>
        <v>24</v>
      </c>
      <c r="DP2" s="163"/>
      <c r="DQ2" s="221"/>
      <c r="DR2" s="221"/>
      <c r="DS2" s="221"/>
      <c r="DT2" s="164">
        <f>DO2+1</f>
        <v>25</v>
      </c>
      <c r="DU2" s="163"/>
      <c r="DV2" s="221"/>
      <c r="DW2" s="221"/>
      <c r="DX2" s="221"/>
      <c r="DY2" s="164">
        <f>DT2+1</f>
        <v>26</v>
      </c>
      <c r="DZ2" s="163"/>
      <c r="EA2" s="221"/>
      <c r="EB2" s="221"/>
      <c r="EC2" s="221"/>
      <c r="ED2" s="164">
        <f>DY2+1</f>
        <v>27</v>
      </c>
      <c r="EE2" s="163"/>
      <c r="EF2" s="221"/>
      <c r="EG2" s="221"/>
      <c r="EH2" s="221"/>
      <c r="EI2" s="164">
        <f>ED2+1</f>
        <v>28</v>
      </c>
      <c r="EJ2" s="163"/>
      <c r="EK2" s="221"/>
      <c r="EL2" s="221"/>
      <c r="EM2" s="221"/>
      <c r="EN2" s="164">
        <f>EI2+1</f>
        <v>29</v>
      </c>
      <c r="EO2" s="163"/>
      <c r="EP2" s="221"/>
      <c r="EQ2" s="221"/>
      <c r="ER2" s="221"/>
      <c r="ES2" s="164">
        <f>EN2+1</f>
        <v>30</v>
      </c>
      <c r="ET2" s="165"/>
      <c r="EU2" s="221"/>
      <c r="EV2" s="221"/>
      <c r="EW2" s="222"/>
      <c r="EX2" s="164">
        <f>ES2+1</f>
        <v>31</v>
      </c>
      <c r="EY2" s="163"/>
      <c r="EZ2" s="163"/>
      <c r="FA2" s="163"/>
      <c r="FB2" s="163"/>
    </row>
    <row r="3" spans="1:162" ht="15" thickBot="1" x14ac:dyDescent="0.25">
      <c r="A3" s="155">
        <f>ROW()</f>
        <v>3</v>
      </c>
      <c r="B3" s="217"/>
      <c r="C3" s="166"/>
      <c r="D3" s="167">
        <f>IF(DAY(DATE('Report Set-up'!$B$12,'Report Set-up'!$B$11+1,1)-1)&gt;=D$2,WEEKDAY(DATE('Report Set-up'!$B$12,'Report Set-up'!$B$11,D$2)),"---")</f>
        <v>1</v>
      </c>
      <c r="E3" s="163"/>
      <c r="F3" s="221"/>
      <c r="G3" s="221"/>
      <c r="H3" s="221"/>
      <c r="I3" s="167">
        <f>IF(DAY(DATE('Report Set-up'!$B$12,'Report Set-up'!$B$11+1,1)-1)&gt;=I$2,WEEKDAY(DATE('Report Set-up'!$B$12,'Report Set-up'!$B$11,I$2)),"---")</f>
        <v>2</v>
      </c>
      <c r="J3" s="163"/>
      <c r="K3" s="221"/>
      <c r="L3" s="221"/>
      <c r="M3" s="221"/>
      <c r="N3" s="167">
        <f>IF(DAY(DATE('Report Set-up'!$B$12,'Report Set-up'!$B$11+1,1)-1)&gt;=N$2,WEEKDAY(DATE('Report Set-up'!$B$12,'Report Set-up'!$B$11,N$2)),"---")</f>
        <v>3</v>
      </c>
      <c r="O3" s="163"/>
      <c r="P3" s="221"/>
      <c r="Q3" s="221"/>
      <c r="R3" s="221"/>
      <c r="S3" s="167">
        <f>IF(DAY(DATE('Report Set-up'!$B$12,'Report Set-up'!$B$11+1,1)-1)&gt;=S$2,WEEKDAY(DATE('Report Set-up'!$B$12,'Report Set-up'!$B$11,S$2)),"---")</f>
        <v>4</v>
      </c>
      <c r="T3" s="163"/>
      <c r="U3" s="221"/>
      <c r="V3" s="221"/>
      <c r="W3" s="221"/>
      <c r="X3" s="167">
        <f>IF(DAY(DATE('Report Set-up'!$B$12,'Report Set-up'!$B$11+1,1)-1)&gt;=X$2,WEEKDAY(DATE('Report Set-up'!$B$12,'Report Set-up'!$B$11,X$2)),"---")</f>
        <v>5</v>
      </c>
      <c r="Y3" s="163"/>
      <c r="Z3" s="221"/>
      <c r="AA3" s="221"/>
      <c r="AB3" s="221"/>
      <c r="AC3" s="167">
        <f>IF(DAY(DATE('Report Set-up'!$B$12,'Report Set-up'!$B$11+1,1)-1)&gt;=AC$2,WEEKDAY(DATE('Report Set-up'!$B$12,'Report Set-up'!$B$11,AC$2)),"---")</f>
        <v>6</v>
      </c>
      <c r="AD3" s="163"/>
      <c r="AE3" s="221"/>
      <c r="AF3" s="221"/>
      <c r="AG3" s="221"/>
      <c r="AH3" s="167">
        <f>IF(DAY(DATE('Report Set-up'!$B$12,'Report Set-up'!$B$11+1,1)-1)&gt;=AH$2,WEEKDAY(DATE('Report Set-up'!$B$12,'Report Set-up'!$B$11,AH$2)),"---")</f>
        <v>7</v>
      </c>
      <c r="AI3" s="163"/>
      <c r="AJ3" s="221"/>
      <c r="AK3" s="221"/>
      <c r="AL3" s="221"/>
      <c r="AM3" s="167">
        <f>IF(DAY(DATE('Report Set-up'!$B$12,'Report Set-up'!$B$11+1,1)-1)&gt;=AM$2,WEEKDAY(DATE('Report Set-up'!$B$12,'Report Set-up'!$B$11,AM$2)),"---")</f>
        <v>1</v>
      </c>
      <c r="AN3" s="163"/>
      <c r="AO3" s="221"/>
      <c r="AP3" s="221"/>
      <c r="AQ3" s="221"/>
      <c r="AR3" s="167">
        <f>IF(DAY(DATE('Report Set-up'!$B$12,'Report Set-up'!$B$11+1,1)-1)&gt;=AR$2,WEEKDAY(DATE('Report Set-up'!$B$12,'Report Set-up'!$B$11,AR$2)),"---")</f>
        <v>2</v>
      </c>
      <c r="AS3" s="163"/>
      <c r="AT3" s="221"/>
      <c r="AU3" s="221"/>
      <c r="AV3" s="221"/>
      <c r="AW3" s="167">
        <f>IF(DAY(DATE('Report Set-up'!$B$12,'Report Set-up'!$B$11+1,1)-1)&gt;=AW$2,WEEKDAY(DATE('Report Set-up'!$B$12,'Report Set-up'!$B$11,AW$2)),"---")</f>
        <v>3</v>
      </c>
      <c r="AX3" s="163"/>
      <c r="AY3" s="221"/>
      <c r="AZ3" s="221"/>
      <c r="BA3" s="221"/>
      <c r="BB3" s="167">
        <f>IF(DAY(DATE('Report Set-up'!$B$12,'Report Set-up'!$B$11+1,1)-1)&gt;=BB$2,WEEKDAY(DATE('Report Set-up'!$B$12,'Report Set-up'!$B$11,BB$2)),"---")</f>
        <v>4</v>
      </c>
      <c r="BC3" s="163"/>
      <c r="BD3" s="221"/>
      <c r="BE3" s="221"/>
      <c r="BF3" s="221"/>
      <c r="BG3" s="167">
        <f>IF(DAY(DATE('Report Set-up'!$B$12,'Report Set-up'!$B$11+1,1)-1)&gt;=BG$2,WEEKDAY(DATE('Report Set-up'!$B$12,'Report Set-up'!$B$11,BG$2)),"---")</f>
        <v>5</v>
      </c>
      <c r="BH3" s="163"/>
      <c r="BI3" s="221"/>
      <c r="BJ3" s="221"/>
      <c r="BK3" s="221"/>
      <c r="BL3" s="167">
        <f>IF(DAY(DATE('Report Set-up'!$B$12,'Report Set-up'!$B$11+1,1)-1)&gt;=BL$2,WEEKDAY(DATE('Report Set-up'!$B$12,'Report Set-up'!$B$11,BL$2)),"---")</f>
        <v>6</v>
      </c>
      <c r="BM3" s="163"/>
      <c r="BN3" s="221"/>
      <c r="BO3" s="221"/>
      <c r="BP3" s="221"/>
      <c r="BQ3" s="167">
        <f>IF(DAY(DATE('Report Set-up'!$B$12,'Report Set-up'!$B$11+1,1)-1)&gt;=BQ$2,WEEKDAY(DATE('Report Set-up'!$B$12,'Report Set-up'!$B$11,BQ$2)),"---")</f>
        <v>7</v>
      </c>
      <c r="BR3" s="163"/>
      <c r="BS3" s="221"/>
      <c r="BT3" s="221"/>
      <c r="BU3" s="221"/>
      <c r="BV3" s="167">
        <f>IF(DAY(DATE('Report Set-up'!$B$12,'Report Set-up'!$B$11+1,1)-1)&gt;=BV$2,WEEKDAY(DATE('Report Set-up'!$B$12,'Report Set-up'!$B$11,BV$2)),"---")</f>
        <v>1</v>
      </c>
      <c r="BW3" s="163"/>
      <c r="BX3" s="221"/>
      <c r="BY3" s="221"/>
      <c r="BZ3" s="221"/>
      <c r="CA3" s="167">
        <f>IF(DAY(DATE('Report Set-up'!$B$12,'Report Set-up'!$B$11+1,1)-1)&gt;=CA$2,WEEKDAY(DATE('Report Set-up'!$B$12,'Report Set-up'!$B$11,CA$2)),"---")</f>
        <v>2</v>
      </c>
      <c r="CB3" s="163"/>
      <c r="CC3" s="221"/>
      <c r="CD3" s="221"/>
      <c r="CE3" s="221"/>
      <c r="CF3" s="167">
        <f>IF(DAY(DATE('Report Set-up'!$B$12,'Report Set-up'!$B$11+1,1)-1)&gt;=CF$2,WEEKDAY(DATE('Report Set-up'!$B$12,'Report Set-up'!$B$11,CF$2)),"---")</f>
        <v>3</v>
      </c>
      <c r="CG3" s="163"/>
      <c r="CH3" s="221"/>
      <c r="CI3" s="221"/>
      <c r="CJ3" s="221"/>
      <c r="CK3" s="167">
        <f>IF(DAY(DATE('Report Set-up'!$B$12,'Report Set-up'!$B$11+1,1)-1)&gt;=CK$2,WEEKDAY(DATE('Report Set-up'!$B$12,'Report Set-up'!$B$11,CK$2)),"---")</f>
        <v>4</v>
      </c>
      <c r="CL3" s="163"/>
      <c r="CM3" s="221"/>
      <c r="CN3" s="221"/>
      <c r="CO3" s="221"/>
      <c r="CP3" s="167">
        <f>IF(DAY(DATE('Report Set-up'!$B$12,'Report Set-up'!$B$11+1,1)-1)&gt;=CP$2,WEEKDAY(DATE('Report Set-up'!$B$12,'Report Set-up'!$B$11,CP$2)),"---")</f>
        <v>5</v>
      </c>
      <c r="CQ3" s="163"/>
      <c r="CR3" s="221"/>
      <c r="CS3" s="221"/>
      <c r="CT3" s="221"/>
      <c r="CU3" s="167">
        <f>IF(DAY(DATE('Report Set-up'!$B$12,'Report Set-up'!$B$11+1,1)-1)&gt;=CU$2,WEEKDAY(DATE('Report Set-up'!$B$12,'Report Set-up'!$B$11,CU$2)),"---")</f>
        <v>6</v>
      </c>
      <c r="CV3" s="163"/>
      <c r="CW3" s="221"/>
      <c r="CX3" s="221"/>
      <c r="CY3" s="221"/>
      <c r="CZ3" s="167">
        <f>IF(DAY(DATE('Report Set-up'!$B$12,'Report Set-up'!$B$11+1,1)-1)&gt;=CZ$2,WEEKDAY(DATE('Report Set-up'!$B$12,'Report Set-up'!$B$11,CZ$2)),"---")</f>
        <v>7</v>
      </c>
      <c r="DA3" s="163"/>
      <c r="DB3" s="221"/>
      <c r="DC3" s="221"/>
      <c r="DD3" s="221"/>
      <c r="DE3" s="167">
        <f>IF(DAY(DATE('Report Set-up'!$B$12,'Report Set-up'!$B$11+1,1)-1)&gt;=DE$2,WEEKDAY(DATE('Report Set-up'!$B$12,'Report Set-up'!$B$11,DE$2)),"---")</f>
        <v>1</v>
      </c>
      <c r="DF3" s="163"/>
      <c r="DG3" s="221"/>
      <c r="DH3" s="221"/>
      <c r="DI3" s="221"/>
      <c r="DJ3" s="167">
        <f>IF(DAY(DATE('Report Set-up'!$B$12,'Report Set-up'!$B$11+1,1)-1)&gt;=DJ$2,WEEKDAY(DATE('Report Set-up'!$B$12,'Report Set-up'!$B$11,DJ$2)),"---")</f>
        <v>2</v>
      </c>
      <c r="DK3" s="163"/>
      <c r="DL3" s="221"/>
      <c r="DM3" s="221"/>
      <c r="DN3" s="221"/>
      <c r="DO3" s="167">
        <f>IF(DAY(DATE('Report Set-up'!$B$12,'Report Set-up'!$B$11+1,1)-1)&gt;=DO$2,WEEKDAY(DATE('Report Set-up'!$B$12,'Report Set-up'!$B$11,DO$2)),"---")</f>
        <v>3</v>
      </c>
      <c r="DP3" s="163"/>
      <c r="DQ3" s="221"/>
      <c r="DR3" s="221"/>
      <c r="DS3" s="221"/>
      <c r="DT3" s="167">
        <f>IF(DAY(DATE('Report Set-up'!$B$12,'Report Set-up'!$B$11+1,1)-1)&gt;=DT$2,WEEKDAY(DATE('Report Set-up'!$B$12,'Report Set-up'!$B$11,DT$2)),"---")</f>
        <v>4</v>
      </c>
      <c r="DU3" s="163"/>
      <c r="DV3" s="221"/>
      <c r="DW3" s="221"/>
      <c r="DX3" s="221"/>
      <c r="DY3" s="167">
        <f>IF(DAY(DATE('Report Set-up'!$B$12,'Report Set-up'!$B$11+1,1)-1)&gt;=DY$2,WEEKDAY(DATE('Report Set-up'!$B$12,'Report Set-up'!$B$11,DY$2)),"---")</f>
        <v>5</v>
      </c>
      <c r="DZ3" s="163"/>
      <c r="EA3" s="221"/>
      <c r="EB3" s="221"/>
      <c r="EC3" s="221"/>
      <c r="ED3" s="167">
        <f>IF(DAY(DATE('Report Set-up'!$B$12,'Report Set-up'!$B$11+1,1)-1)&gt;=ED$2,WEEKDAY(DATE('Report Set-up'!$B$12,'Report Set-up'!$B$11,ED$2)),"---")</f>
        <v>6</v>
      </c>
      <c r="EE3" s="163"/>
      <c r="EF3" s="221"/>
      <c r="EG3" s="221"/>
      <c r="EH3" s="221"/>
      <c r="EI3" s="167">
        <f>IF(DAY(DATE('Report Set-up'!$B$12,'Report Set-up'!$B$11+1,1)-1)&gt;=EI$2,WEEKDAY(DATE('Report Set-up'!$B$12,'Report Set-up'!$B$11,EI$2)),"---")</f>
        <v>7</v>
      </c>
      <c r="EJ3" s="163"/>
      <c r="EK3" s="221"/>
      <c r="EL3" s="221"/>
      <c r="EM3" s="221"/>
      <c r="EN3" s="167">
        <f>IF(DAY(DATE('Report Set-up'!$B$12,'Report Set-up'!$B$11+1,1)-1)&gt;=EN$2,WEEKDAY(DATE('Report Set-up'!$B$12,'Report Set-up'!$B$11,EN$2)),"---")</f>
        <v>1</v>
      </c>
      <c r="EO3" s="163"/>
      <c r="EP3" s="221"/>
      <c r="EQ3" s="221"/>
      <c r="ER3" s="221"/>
      <c r="ES3" s="167">
        <f>IF(DAY(DATE('Report Set-up'!$B$12,'Report Set-up'!$B$11+1,1)-1)&gt;=ES$2,WEEKDAY(DATE('Report Set-up'!$B$12,'Report Set-up'!$B$11,ES$2)),"---")</f>
        <v>2</v>
      </c>
      <c r="ET3" s="163"/>
      <c r="EU3" s="221"/>
      <c r="EV3" s="221"/>
      <c r="EW3" s="221"/>
      <c r="EX3" s="167" t="str">
        <f>IF(DAY(DATE('Report Set-up'!$B$12,'Report Set-up'!$B$11+1,1)-1)&gt;=EX$2,WEEKDAY(DATE('Report Set-up'!$B$12,'Report Set-up'!$B$11,EX$2)),"---")</f>
        <v>---</v>
      </c>
      <c r="EY3" s="163"/>
      <c r="EZ3" s="163"/>
      <c r="FA3" s="163"/>
      <c r="FB3" s="163"/>
    </row>
    <row r="4" spans="1:162" ht="15" thickBot="1" x14ac:dyDescent="0.25">
      <c r="A4" s="155">
        <f>ROW()</f>
        <v>4</v>
      </c>
      <c r="B4" s="217"/>
    </row>
    <row r="5" spans="1:162" ht="15" thickBot="1" x14ac:dyDescent="0.25">
      <c r="A5" s="155">
        <f>ROW()</f>
        <v>5</v>
      </c>
      <c r="B5" s="217"/>
      <c r="C5" s="169" t="s">
        <v>572</v>
      </c>
      <c r="D5" s="177">
        <f t="shared" ref="D5:AI5" si="3">SUM(D$8:D$52)</f>
        <v>22</v>
      </c>
      <c r="E5" s="223">
        <f t="shared" si="3"/>
        <v>32</v>
      </c>
      <c r="F5" s="223">
        <f t="shared" si="3"/>
        <v>0</v>
      </c>
      <c r="G5" s="223">
        <f t="shared" si="3"/>
        <v>0</v>
      </c>
      <c r="H5" s="178">
        <f t="shared" si="3"/>
        <v>0</v>
      </c>
      <c r="I5" s="177">
        <f t="shared" si="3"/>
        <v>11</v>
      </c>
      <c r="J5" s="223">
        <f t="shared" si="3"/>
        <v>22.25</v>
      </c>
      <c r="K5" s="223">
        <f t="shared" si="3"/>
        <v>0</v>
      </c>
      <c r="L5" s="223">
        <f t="shared" si="3"/>
        <v>0</v>
      </c>
      <c r="M5" s="178">
        <f t="shared" si="3"/>
        <v>0</v>
      </c>
      <c r="N5" s="177">
        <f t="shared" si="3"/>
        <v>13</v>
      </c>
      <c r="O5" s="223">
        <f t="shared" si="3"/>
        <v>33</v>
      </c>
      <c r="P5" s="223">
        <f t="shared" si="3"/>
        <v>0</v>
      </c>
      <c r="Q5" s="223">
        <f t="shared" si="3"/>
        <v>0</v>
      </c>
      <c r="R5" s="178">
        <f t="shared" si="3"/>
        <v>0</v>
      </c>
      <c r="S5" s="177">
        <f t="shared" si="3"/>
        <v>17</v>
      </c>
      <c r="T5" s="223">
        <f t="shared" si="3"/>
        <v>23.5</v>
      </c>
      <c r="U5" s="223">
        <f t="shared" si="3"/>
        <v>0</v>
      </c>
      <c r="V5" s="223">
        <f t="shared" si="3"/>
        <v>0</v>
      </c>
      <c r="W5" s="178">
        <f t="shared" si="3"/>
        <v>0</v>
      </c>
      <c r="X5" s="177">
        <f t="shared" si="3"/>
        <v>20</v>
      </c>
      <c r="Y5" s="223">
        <f t="shared" si="3"/>
        <v>25</v>
      </c>
      <c r="Z5" s="223">
        <f t="shared" si="3"/>
        <v>0</v>
      </c>
      <c r="AA5" s="223">
        <f t="shared" si="3"/>
        <v>0</v>
      </c>
      <c r="AB5" s="178">
        <f t="shared" si="3"/>
        <v>0</v>
      </c>
      <c r="AC5" s="177">
        <f t="shared" si="3"/>
        <v>28</v>
      </c>
      <c r="AD5" s="223">
        <f t="shared" si="3"/>
        <v>44.16</v>
      </c>
      <c r="AE5" s="223">
        <f t="shared" si="3"/>
        <v>0</v>
      </c>
      <c r="AF5" s="223">
        <f t="shared" si="3"/>
        <v>0</v>
      </c>
      <c r="AG5" s="178">
        <f t="shared" si="3"/>
        <v>0</v>
      </c>
      <c r="AH5" s="177">
        <f t="shared" si="3"/>
        <v>19</v>
      </c>
      <c r="AI5" s="223">
        <f t="shared" si="3"/>
        <v>43.45</v>
      </c>
      <c r="AJ5" s="223">
        <f t="shared" ref="AJ5:CU5" si="4">SUM(AJ$8:AJ$52)</f>
        <v>0</v>
      </c>
      <c r="AK5" s="223">
        <f t="shared" si="4"/>
        <v>0</v>
      </c>
      <c r="AL5" s="178">
        <f t="shared" si="4"/>
        <v>0</v>
      </c>
      <c r="AM5" s="177">
        <f t="shared" si="4"/>
        <v>16</v>
      </c>
      <c r="AN5" s="223">
        <f t="shared" si="4"/>
        <v>33</v>
      </c>
      <c r="AO5" s="223">
        <f t="shared" si="4"/>
        <v>0</v>
      </c>
      <c r="AP5" s="223">
        <f t="shared" si="4"/>
        <v>0</v>
      </c>
      <c r="AQ5" s="178">
        <f t="shared" si="4"/>
        <v>0</v>
      </c>
      <c r="AR5" s="177">
        <f t="shared" si="4"/>
        <v>18</v>
      </c>
      <c r="AS5" s="223">
        <f t="shared" si="4"/>
        <v>28.75</v>
      </c>
      <c r="AT5" s="223">
        <f t="shared" si="4"/>
        <v>0</v>
      </c>
      <c r="AU5" s="223">
        <f t="shared" si="4"/>
        <v>0</v>
      </c>
      <c r="AV5" s="178">
        <f t="shared" si="4"/>
        <v>0</v>
      </c>
      <c r="AW5" s="177">
        <f t="shared" si="4"/>
        <v>14</v>
      </c>
      <c r="AX5" s="223">
        <f t="shared" si="4"/>
        <v>33</v>
      </c>
      <c r="AY5" s="223">
        <f t="shared" si="4"/>
        <v>0</v>
      </c>
      <c r="AZ5" s="223">
        <f t="shared" si="4"/>
        <v>0</v>
      </c>
      <c r="BA5" s="178">
        <f t="shared" si="4"/>
        <v>0</v>
      </c>
      <c r="BB5" s="177">
        <f t="shared" si="4"/>
        <v>17</v>
      </c>
      <c r="BC5" s="223">
        <f t="shared" si="4"/>
        <v>23.5</v>
      </c>
      <c r="BD5" s="223">
        <f t="shared" si="4"/>
        <v>0</v>
      </c>
      <c r="BE5" s="223">
        <f t="shared" si="4"/>
        <v>0</v>
      </c>
      <c r="BF5" s="178">
        <f t="shared" si="4"/>
        <v>0</v>
      </c>
      <c r="BG5" s="177">
        <f t="shared" si="4"/>
        <v>18</v>
      </c>
      <c r="BH5" s="223">
        <f t="shared" si="4"/>
        <v>24</v>
      </c>
      <c r="BI5" s="223">
        <f t="shared" si="4"/>
        <v>0.25</v>
      </c>
      <c r="BJ5" s="223">
        <f t="shared" si="4"/>
        <v>0</v>
      </c>
      <c r="BK5" s="178">
        <f t="shared" si="4"/>
        <v>0</v>
      </c>
      <c r="BL5" s="177">
        <f t="shared" si="4"/>
        <v>42</v>
      </c>
      <c r="BM5" s="223">
        <f t="shared" si="4"/>
        <v>38.5</v>
      </c>
      <c r="BN5" s="223">
        <f t="shared" si="4"/>
        <v>0</v>
      </c>
      <c r="BO5" s="223">
        <f t="shared" si="4"/>
        <v>0</v>
      </c>
      <c r="BP5" s="178">
        <f t="shared" si="4"/>
        <v>0</v>
      </c>
      <c r="BQ5" s="177">
        <f t="shared" si="4"/>
        <v>24</v>
      </c>
      <c r="BR5" s="223">
        <f t="shared" si="4"/>
        <v>44.1</v>
      </c>
      <c r="BS5" s="223">
        <f t="shared" si="4"/>
        <v>0</v>
      </c>
      <c r="BT5" s="223">
        <f t="shared" si="4"/>
        <v>0</v>
      </c>
      <c r="BU5" s="178">
        <f t="shared" si="4"/>
        <v>0</v>
      </c>
      <c r="BV5" s="177">
        <f t="shared" si="4"/>
        <v>22</v>
      </c>
      <c r="BW5" s="223">
        <f t="shared" si="4"/>
        <v>25</v>
      </c>
      <c r="BX5" s="223">
        <f t="shared" si="4"/>
        <v>0</v>
      </c>
      <c r="BY5" s="223">
        <f t="shared" si="4"/>
        <v>0</v>
      </c>
      <c r="BZ5" s="178">
        <f t="shared" si="4"/>
        <v>0</v>
      </c>
      <c r="CA5" s="177">
        <f t="shared" si="4"/>
        <v>13</v>
      </c>
      <c r="CB5" s="223">
        <f t="shared" si="4"/>
        <v>22.25</v>
      </c>
      <c r="CC5" s="223">
        <f t="shared" si="4"/>
        <v>0</v>
      </c>
      <c r="CD5" s="223">
        <f t="shared" si="4"/>
        <v>0</v>
      </c>
      <c r="CE5" s="178">
        <f t="shared" si="4"/>
        <v>0</v>
      </c>
      <c r="CF5" s="177">
        <f t="shared" si="4"/>
        <v>22</v>
      </c>
      <c r="CG5" s="223">
        <f t="shared" si="4"/>
        <v>23</v>
      </c>
      <c r="CH5" s="223">
        <f t="shared" si="4"/>
        <v>0.1</v>
      </c>
      <c r="CI5" s="223">
        <f t="shared" si="4"/>
        <v>0</v>
      </c>
      <c r="CJ5" s="178">
        <f t="shared" si="4"/>
        <v>0</v>
      </c>
      <c r="CK5" s="177">
        <f t="shared" si="4"/>
        <v>27</v>
      </c>
      <c r="CL5" s="223">
        <f t="shared" si="4"/>
        <v>39.5</v>
      </c>
      <c r="CM5" s="223">
        <f t="shared" si="4"/>
        <v>0.5</v>
      </c>
      <c r="CN5" s="223">
        <f t="shared" si="4"/>
        <v>0</v>
      </c>
      <c r="CO5" s="178">
        <f t="shared" si="4"/>
        <v>0</v>
      </c>
      <c r="CP5" s="177">
        <f t="shared" si="4"/>
        <v>9</v>
      </c>
      <c r="CQ5" s="223">
        <f t="shared" si="4"/>
        <v>30</v>
      </c>
      <c r="CR5" s="223">
        <f t="shared" si="4"/>
        <v>0</v>
      </c>
      <c r="CS5" s="223">
        <f t="shared" si="4"/>
        <v>0</v>
      </c>
      <c r="CT5" s="178">
        <f t="shared" si="4"/>
        <v>0</v>
      </c>
      <c r="CU5" s="177">
        <f t="shared" si="4"/>
        <v>36</v>
      </c>
      <c r="CV5" s="223">
        <f t="shared" ref="CV5:FE5" si="5">SUM(CV$8:CV$52)</f>
        <v>46.75</v>
      </c>
      <c r="CW5" s="223">
        <f t="shared" si="5"/>
        <v>0</v>
      </c>
      <c r="CX5" s="223">
        <f t="shared" si="5"/>
        <v>0</v>
      </c>
      <c r="CY5" s="178">
        <f t="shared" si="5"/>
        <v>0</v>
      </c>
      <c r="CZ5" s="177">
        <f t="shared" si="5"/>
        <v>23</v>
      </c>
      <c r="DA5" s="223">
        <f t="shared" si="5"/>
        <v>41.5</v>
      </c>
      <c r="DB5" s="223">
        <f t="shared" si="5"/>
        <v>0</v>
      </c>
      <c r="DC5" s="223">
        <f t="shared" si="5"/>
        <v>0</v>
      </c>
      <c r="DD5" s="178">
        <f t="shared" si="5"/>
        <v>0</v>
      </c>
      <c r="DE5" s="177">
        <f t="shared" si="5"/>
        <v>20</v>
      </c>
      <c r="DF5" s="223">
        <f t="shared" si="5"/>
        <v>26</v>
      </c>
      <c r="DG5" s="223">
        <f t="shared" si="5"/>
        <v>0</v>
      </c>
      <c r="DH5" s="223">
        <f t="shared" si="5"/>
        <v>0</v>
      </c>
      <c r="DI5" s="178">
        <f t="shared" si="5"/>
        <v>0</v>
      </c>
      <c r="DJ5" s="177">
        <f t="shared" si="5"/>
        <v>21</v>
      </c>
      <c r="DK5" s="223">
        <f t="shared" si="5"/>
        <v>22.25</v>
      </c>
      <c r="DL5" s="223">
        <f t="shared" si="5"/>
        <v>0</v>
      </c>
      <c r="DM5" s="223">
        <f t="shared" si="5"/>
        <v>0</v>
      </c>
      <c r="DN5" s="178">
        <f t="shared" si="5"/>
        <v>0</v>
      </c>
      <c r="DO5" s="177">
        <f t="shared" si="5"/>
        <v>18</v>
      </c>
      <c r="DP5" s="223">
        <f t="shared" si="5"/>
        <v>30</v>
      </c>
      <c r="DQ5" s="223">
        <f t="shared" si="5"/>
        <v>0</v>
      </c>
      <c r="DR5" s="223">
        <f t="shared" si="5"/>
        <v>0</v>
      </c>
      <c r="DS5" s="178">
        <f t="shared" si="5"/>
        <v>0</v>
      </c>
      <c r="DT5" s="177">
        <f t="shared" si="5"/>
        <v>20</v>
      </c>
      <c r="DU5" s="223">
        <f t="shared" si="5"/>
        <v>23.5</v>
      </c>
      <c r="DV5" s="223">
        <f t="shared" si="5"/>
        <v>0</v>
      </c>
      <c r="DW5" s="223">
        <f t="shared" si="5"/>
        <v>0</v>
      </c>
      <c r="DX5" s="178">
        <f t="shared" si="5"/>
        <v>0</v>
      </c>
      <c r="DY5" s="177">
        <f t="shared" si="5"/>
        <v>27</v>
      </c>
      <c r="DZ5" s="223">
        <f t="shared" si="5"/>
        <v>27.5</v>
      </c>
      <c r="EA5" s="223">
        <f t="shared" si="5"/>
        <v>0</v>
      </c>
      <c r="EB5" s="223">
        <f t="shared" si="5"/>
        <v>0</v>
      </c>
      <c r="EC5" s="178">
        <f t="shared" si="5"/>
        <v>0</v>
      </c>
      <c r="ED5" s="177">
        <f t="shared" si="5"/>
        <v>36</v>
      </c>
      <c r="EE5" s="223">
        <f t="shared" si="5"/>
        <v>46.5</v>
      </c>
      <c r="EF5" s="223">
        <f t="shared" si="5"/>
        <v>0</v>
      </c>
      <c r="EG5" s="223">
        <f t="shared" si="5"/>
        <v>0</v>
      </c>
      <c r="EH5" s="178">
        <f t="shared" si="5"/>
        <v>0</v>
      </c>
      <c r="EI5" s="177">
        <f t="shared" si="5"/>
        <v>21</v>
      </c>
      <c r="EJ5" s="223">
        <f t="shared" si="5"/>
        <v>44</v>
      </c>
      <c r="EK5" s="223">
        <f t="shared" si="5"/>
        <v>0</v>
      </c>
      <c r="EL5" s="223">
        <f t="shared" si="5"/>
        <v>0</v>
      </c>
      <c r="EM5" s="178">
        <f t="shared" si="5"/>
        <v>0</v>
      </c>
      <c r="EN5" s="177">
        <f t="shared" si="5"/>
        <v>14</v>
      </c>
      <c r="EO5" s="223">
        <f t="shared" si="5"/>
        <v>25</v>
      </c>
      <c r="EP5" s="223">
        <f t="shared" si="5"/>
        <v>0</v>
      </c>
      <c r="EQ5" s="223">
        <f t="shared" si="5"/>
        <v>0</v>
      </c>
      <c r="ER5" s="178">
        <f t="shared" si="5"/>
        <v>0</v>
      </c>
      <c r="ES5" s="177">
        <f t="shared" si="5"/>
        <v>21</v>
      </c>
      <c r="ET5" s="223">
        <f t="shared" si="5"/>
        <v>22.25</v>
      </c>
      <c r="EU5" s="223">
        <f t="shared" si="5"/>
        <v>0</v>
      </c>
      <c r="EV5" s="223">
        <f t="shared" si="5"/>
        <v>0</v>
      </c>
      <c r="EW5" s="178">
        <f t="shared" si="5"/>
        <v>0</v>
      </c>
      <c r="EX5" s="177">
        <f t="shared" si="5"/>
        <v>0</v>
      </c>
      <c r="EY5" s="223">
        <f t="shared" si="5"/>
        <v>0</v>
      </c>
      <c r="EZ5" s="223">
        <f t="shared" si="5"/>
        <v>0</v>
      </c>
      <c r="FA5" s="223">
        <f t="shared" si="5"/>
        <v>0</v>
      </c>
      <c r="FB5" s="178">
        <f t="shared" si="5"/>
        <v>0</v>
      </c>
      <c r="FD5" s="177">
        <f t="shared" si="5"/>
        <v>629</v>
      </c>
      <c r="FE5" s="223">
        <f t="shared" si="5"/>
        <v>0</v>
      </c>
      <c r="FF5" s="224">
        <f>SUM(FF$8:FF$52)</f>
        <v>944.06000000000006</v>
      </c>
    </row>
    <row r="6" spans="1:162" ht="15" thickBot="1" x14ac:dyDescent="0.25">
      <c r="A6" s="155">
        <f>ROW()</f>
        <v>6</v>
      </c>
      <c r="B6" s="217"/>
      <c r="C6" s="212"/>
      <c r="D6" s="213"/>
      <c r="E6" s="214"/>
      <c r="F6" s="214"/>
      <c r="G6" s="214"/>
      <c r="H6" s="214"/>
      <c r="I6" s="213"/>
      <c r="J6" s="214"/>
      <c r="K6" s="214"/>
      <c r="L6" s="214"/>
      <c r="M6" s="214"/>
      <c r="N6" s="213"/>
      <c r="O6" s="214"/>
      <c r="P6" s="214"/>
      <c r="Q6" s="214"/>
      <c r="R6" s="214"/>
      <c r="S6" s="213"/>
      <c r="T6" s="214"/>
      <c r="U6" s="214"/>
      <c r="V6" s="214"/>
      <c r="W6" s="214"/>
      <c r="X6" s="213"/>
      <c r="Y6" s="214"/>
      <c r="Z6" s="214"/>
      <c r="AA6" s="214"/>
      <c r="AB6" s="214"/>
      <c r="AC6" s="213"/>
      <c r="AD6" s="214"/>
      <c r="AE6" s="214"/>
      <c r="AF6" s="214"/>
      <c r="AG6" s="214"/>
      <c r="AH6" s="213"/>
      <c r="AI6" s="214"/>
      <c r="AJ6" s="214"/>
      <c r="AK6" s="214"/>
      <c r="AL6" s="214"/>
      <c r="AM6" s="213"/>
      <c r="AN6" s="214"/>
      <c r="AO6" s="214"/>
      <c r="AP6" s="214"/>
      <c r="AQ6" s="214"/>
      <c r="AR6" s="213"/>
      <c r="AS6" s="214"/>
      <c r="AT6" s="214"/>
      <c r="AU6" s="214"/>
      <c r="AV6" s="214"/>
      <c r="AW6" s="213"/>
      <c r="AX6" s="214"/>
      <c r="AY6" s="214"/>
      <c r="AZ6" s="214"/>
      <c r="BA6" s="214"/>
      <c r="BB6" s="213"/>
      <c r="BC6" s="214"/>
      <c r="BD6" s="214"/>
      <c r="BE6" s="214"/>
      <c r="BF6" s="214"/>
      <c r="BG6" s="213"/>
      <c r="BH6" s="214"/>
      <c r="BI6" s="214"/>
      <c r="BJ6" s="214"/>
      <c r="BK6" s="214"/>
      <c r="BL6" s="213"/>
      <c r="BM6" s="214"/>
      <c r="BN6" s="214"/>
      <c r="BO6" s="214"/>
      <c r="BP6" s="214"/>
      <c r="BQ6" s="213"/>
      <c r="BR6" s="214"/>
      <c r="BS6" s="214"/>
      <c r="BT6" s="214"/>
      <c r="BU6" s="214"/>
      <c r="BV6" s="213"/>
      <c r="BW6" s="214"/>
      <c r="BX6" s="214"/>
      <c r="BY6" s="214"/>
      <c r="BZ6" s="214"/>
      <c r="CA6" s="213"/>
      <c r="CB6" s="214"/>
      <c r="CC6" s="214"/>
      <c r="CD6" s="214"/>
      <c r="CE6" s="214"/>
      <c r="CF6" s="213"/>
      <c r="CG6" s="214"/>
      <c r="CH6" s="214"/>
      <c r="CI6" s="214"/>
      <c r="CJ6" s="214"/>
      <c r="CK6" s="213"/>
      <c r="CL6" s="214"/>
      <c r="CM6" s="214"/>
      <c r="CN6" s="214"/>
      <c r="CO6" s="214"/>
      <c r="CP6" s="213"/>
      <c r="CQ6" s="214"/>
      <c r="CR6" s="214"/>
      <c r="CS6" s="214"/>
      <c r="CT6" s="214"/>
      <c r="CU6" s="213"/>
      <c r="CV6" s="214"/>
      <c r="CW6" s="214"/>
      <c r="CX6" s="214"/>
      <c r="CY6" s="214"/>
      <c r="CZ6" s="213"/>
      <c r="DA6" s="214"/>
      <c r="DB6" s="214"/>
      <c r="DC6" s="214"/>
      <c r="DD6" s="214"/>
      <c r="DE6" s="213"/>
      <c r="DF6" s="214"/>
      <c r="DG6" s="214"/>
      <c r="DH6" s="214"/>
      <c r="DI6" s="214"/>
      <c r="DJ6" s="213"/>
      <c r="DK6" s="214"/>
      <c r="DL6" s="214"/>
      <c r="DM6" s="214"/>
      <c r="DN6" s="214"/>
      <c r="DO6" s="213"/>
      <c r="DP6" s="214"/>
      <c r="DQ6" s="214"/>
      <c r="DR6" s="214"/>
      <c r="DS6" s="214"/>
      <c r="DT6" s="213"/>
      <c r="DU6" s="214"/>
      <c r="DV6" s="214"/>
      <c r="DW6" s="214"/>
      <c r="DX6" s="214"/>
      <c r="DY6" s="213"/>
      <c r="DZ6" s="214"/>
      <c r="EA6" s="214"/>
      <c r="EB6" s="214"/>
      <c r="EC6" s="214"/>
      <c r="ED6" s="213"/>
      <c r="EE6" s="214"/>
      <c r="EF6" s="214"/>
      <c r="EG6" s="214"/>
      <c r="EH6" s="214"/>
      <c r="EI6" s="213"/>
      <c r="EJ6" s="214"/>
      <c r="EK6" s="214"/>
      <c r="EL6" s="214"/>
      <c r="EM6" s="214"/>
      <c r="EN6" s="213"/>
      <c r="EO6" s="214"/>
      <c r="EP6" s="214"/>
      <c r="EQ6" s="214"/>
      <c r="ER6" s="214"/>
      <c r="ES6" s="213"/>
      <c r="ET6" s="214"/>
      <c r="EU6" s="214"/>
      <c r="EV6" s="214"/>
      <c r="EW6" s="214"/>
      <c r="EX6" s="213"/>
      <c r="EY6" s="214"/>
      <c r="EZ6" s="214"/>
      <c r="FA6" s="214"/>
    </row>
    <row r="7" spans="1:162" ht="15" thickBot="1" x14ac:dyDescent="0.25">
      <c r="A7" s="155">
        <f>ROW()</f>
        <v>7</v>
      </c>
      <c r="B7" s="217"/>
      <c r="C7" s="169" t="s">
        <v>573</v>
      </c>
      <c r="D7" s="225">
        <f ca="1">OFFSET('EOD Review'!$B$1,'EOD Review'!$A$49-'EOD Review'!$A$1,(D$1-1)/5*2+1,1,1)</f>
        <v>22</v>
      </c>
      <c r="E7" s="214"/>
      <c r="F7" s="214"/>
      <c r="G7" s="214"/>
      <c r="H7" s="214"/>
      <c r="I7" s="225">
        <f ca="1">OFFSET('EOD Review'!$B$1,'EOD Review'!$A$49-'EOD Review'!$A$1,(I$1-1)/5*2+1,1,1)</f>
        <v>22</v>
      </c>
      <c r="J7" s="214"/>
      <c r="K7" s="214"/>
      <c r="L7" s="214"/>
      <c r="M7" s="214"/>
      <c r="N7" s="225">
        <f ca="1">OFFSET('EOD Review'!$B$1,'EOD Review'!$A$49-'EOD Review'!$A$1,(N$1-1)/5*2+1,1,1)</f>
        <v>22</v>
      </c>
      <c r="O7" s="214"/>
      <c r="P7" s="214"/>
      <c r="Q7" s="214"/>
      <c r="R7" s="214"/>
      <c r="S7" s="225">
        <f ca="1">OFFSET('EOD Review'!$B$1,'EOD Review'!$A$49-'EOD Review'!$A$1,(S$1-1)/5*2+1,1,1)</f>
        <v>22</v>
      </c>
      <c r="T7" s="214"/>
      <c r="U7" s="214"/>
      <c r="V7" s="214"/>
      <c r="W7" s="214"/>
      <c r="X7" s="225">
        <f ca="1">OFFSET('EOD Review'!$B$1,'EOD Review'!$A$49-'EOD Review'!$A$1,(X$1-1)/5*2+1,1,1)</f>
        <v>22</v>
      </c>
      <c r="Y7" s="214"/>
      <c r="Z7" s="214"/>
      <c r="AA7" s="214"/>
      <c r="AB7" s="214"/>
      <c r="AC7" s="225">
        <f ca="1">OFFSET('EOD Review'!$B$1,'EOD Review'!$A$49-'EOD Review'!$A$1,(AC$1-1)/5*2+1,1,1)</f>
        <v>22</v>
      </c>
      <c r="AD7" s="214"/>
      <c r="AE7" s="214"/>
      <c r="AF7" s="214"/>
      <c r="AG7" s="214"/>
      <c r="AH7" s="225">
        <f ca="1">OFFSET('EOD Review'!$B$1,'EOD Review'!$A$49-'EOD Review'!$A$1,(AH$1-1)/5*2+1,1,1)</f>
        <v>22</v>
      </c>
      <c r="AI7" s="214"/>
      <c r="AJ7" s="214"/>
      <c r="AK7" s="214"/>
      <c r="AL7" s="214"/>
      <c r="AM7" s="225">
        <f ca="1">OFFSET('EOD Review'!$B$1,'EOD Review'!$A$49-'EOD Review'!$A$1,(AM$1-1)/5*2+1,1,1)</f>
        <v>22</v>
      </c>
      <c r="AN7" s="214"/>
      <c r="AO7" s="214"/>
      <c r="AP7" s="214"/>
      <c r="AQ7" s="214"/>
      <c r="AR7" s="225">
        <f ca="1">OFFSET('EOD Review'!$B$1,'EOD Review'!$A$49-'EOD Review'!$A$1,(AR$1-1)/5*2+1,1,1)</f>
        <v>22</v>
      </c>
      <c r="AS7" s="214"/>
      <c r="AT7" s="214"/>
      <c r="AU7" s="214"/>
      <c r="AV7" s="214"/>
      <c r="AW7" s="225">
        <f ca="1">OFFSET('EOD Review'!$B$1,'EOD Review'!$A$49-'EOD Review'!$A$1,(AW$1-1)/5*2+1,1,1)</f>
        <v>22</v>
      </c>
      <c r="AX7" s="214"/>
      <c r="AY7" s="214"/>
      <c r="AZ7" s="214"/>
      <c r="BA7" s="214"/>
      <c r="BB7" s="225">
        <f ca="1">OFFSET('EOD Review'!$B$1,'EOD Review'!$A$49-'EOD Review'!$A$1,(BB$1-1)/5*2+1,1,1)</f>
        <v>22</v>
      </c>
      <c r="BC7" s="214"/>
      <c r="BD7" s="214"/>
      <c r="BE7" s="214"/>
      <c r="BF7" s="214"/>
      <c r="BG7" s="225">
        <f ca="1">OFFSET('EOD Review'!$B$1,'EOD Review'!$A$49-'EOD Review'!$A$1,(BG$1-1)/5*2+1,1,1)</f>
        <v>22</v>
      </c>
      <c r="BH7" s="214"/>
      <c r="BI7" s="214"/>
      <c r="BJ7" s="214"/>
      <c r="BK7" s="214"/>
      <c r="BL7" s="225">
        <f ca="1">OFFSET('EOD Review'!$B$1,'EOD Review'!$A$49-'EOD Review'!$A$1,(BL$1-1)/5*2+1,1,1)</f>
        <v>22</v>
      </c>
      <c r="BM7" s="214"/>
      <c r="BN7" s="214"/>
      <c r="BO7" s="214"/>
      <c r="BP7" s="214"/>
      <c r="BQ7" s="225">
        <f ca="1">OFFSET('EOD Review'!$B$1,'EOD Review'!$A$49-'EOD Review'!$A$1,(BQ$1-1)/5*2+1,1,1)</f>
        <v>22</v>
      </c>
      <c r="BR7" s="214"/>
      <c r="BS7" s="214"/>
      <c r="BT7" s="214"/>
      <c r="BU7" s="214"/>
      <c r="BV7" s="225">
        <f ca="1">OFFSET('EOD Review'!$B$1,'EOD Review'!$A$49-'EOD Review'!$A$1,(BV$1-1)/5*2+1,1,1)</f>
        <v>22</v>
      </c>
      <c r="BW7" s="214"/>
      <c r="BX7" s="214"/>
      <c r="BY7" s="214"/>
      <c r="BZ7" s="214"/>
      <c r="CA7" s="225">
        <f ca="1">OFFSET('EOD Review'!$B$1,'EOD Review'!$A$49-'EOD Review'!$A$1,(CA$1-1)/5*2+1,1,1)</f>
        <v>22</v>
      </c>
      <c r="CB7" s="214"/>
      <c r="CC7" s="214"/>
      <c r="CD7" s="214"/>
      <c r="CE7" s="214"/>
      <c r="CF7" s="225">
        <f ca="1">OFFSET('EOD Review'!$B$1,'EOD Review'!$A$49-'EOD Review'!$A$1,(CF$1-1)/5*2+1,1,1)</f>
        <v>22</v>
      </c>
      <c r="CG7" s="214"/>
      <c r="CH7" s="214"/>
      <c r="CI7" s="214"/>
      <c r="CJ7" s="214"/>
      <c r="CK7" s="225">
        <f ca="1">OFFSET('EOD Review'!$B$1,'EOD Review'!$A$49-'EOD Review'!$A$1,(CK$1-1)/5*2+1,1,1)</f>
        <v>22</v>
      </c>
      <c r="CL7" s="214"/>
      <c r="CM7" s="214"/>
      <c r="CN7" s="214"/>
      <c r="CO7" s="214"/>
      <c r="CP7" s="225">
        <f ca="1">OFFSET('EOD Review'!$B$1,'EOD Review'!$A$49-'EOD Review'!$A$1,(CP$1-1)/5*2+1,1,1)</f>
        <v>22</v>
      </c>
      <c r="CQ7" s="214"/>
      <c r="CR7" s="214"/>
      <c r="CS7" s="214"/>
      <c r="CT7" s="214"/>
      <c r="CU7" s="225">
        <f ca="1">OFFSET('EOD Review'!$B$1,'EOD Review'!$A$49-'EOD Review'!$A$1,(CU$1-1)/5*2+1,1,1)</f>
        <v>22</v>
      </c>
      <c r="CV7" s="214"/>
      <c r="CW7" s="214"/>
      <c r="CX7" s="214"/>
      <c r="CY7" s="214"/>
      <c r="CZ7" s="225">
        <f ca="1">OFFSET('EOD Review'!$B$1,'EOD Review'!$A$49-'EOD Review'!$A$1,(CZ$1-1)/5*2+1,1,1)</f>
        <v>22</v>
      </c>
      <c r="DA7" s="214"/>
      <c r="DB7" s="214"/>
      <c r="DC7" s="214"/>
      <c r="DD7" s="214"/>
      <c r="DE7" s="225">
        <f ca="1">OFFSET('EOD Review'!$B$1,'EOD Review'!$A$49-'EOD Review'!$A$1,(DE$1-1)/5*2+1,1,1)</f>
        <v>22</v>
      </c>
      <c r="DF7" s="214"/>
      <c r="DG7" s="214"/>
      <c r="DH7" s="214"/>
      <c r="DI7" s="214"/>
      <c r="DJ7" s="225">
        <f ca="1">OFFSET('EOD Review'!$B$1,'EOD Review'!$A$49-'EOD Review'!$A$1,(DJ$1-1)/5*2+1,1,1)</f>
        <v>22</v>
      </c>
      <c r="DK7" s="214"/>
      <c r="DL7" s="214"/>
      <c r="DM7" s="214"/>
      <c r="DN7" s="214"/>
      <c r="DO7" s="225">
        <f ca="1">OFFSET('EOD Review'!$B$1,'EOD Review'!$A$49-'EOD Review'!$A$1,(DO$1-1)/5*2+1,1,1)</f>
        <v>22</v>
      </c>
      <c r="DP7" s="214"/>
      <c r="DQ7" s="214"/>
      <c r="DR7" s="214"/>
      <c r="DS7" s="214"/>
      <c r="DT7" s="225">
        <f ca="1">OFFSET('EOD Review'!$B$1,'EOD Review'!$A$49-'EOD Review'!$A$1,(DT$1-1)/5*2+1,1,1)</f>
        <v>22</v>
      </c>
      <c r="DU7" s="214"/>
      <c r="DV7" s="214"/>
      <c r="DW7" s="214"/>
      <c r="DX7" s="214"/>
      <c r="DY7" s="225">
        <f ca="1">OFFSET('EOD Review'!$B$1,'EOD Review'!$A$49-'EOD Review'!$A$1,(DY$1-1)/5*2+1,1,1)</f>
        <v>22</v>
      </c>
      <c r="DZ7" s="214"/>
      <c r="EA7" s="214"/>
      <c r="EB7" s="214"/>
      <c r="EC7" s="214"/>
      <c r="ED7" s="225">
        <f ca="1">OFFSET('EOD Review'!$B$1,'EOD Review'!$A$49-'EOD Review'!$A$1,(ED$1-1)/5*2+1,1,1)</f>
        <v>22</v>
      </c>
      <c r="EE7" s="214"/>
      <c r="EF7" s="214"/>
      <c r="EG7" s="214"/>
      <c r="EH7" s="214"/>
      <c r="EI7" s="225">
        <f ca="1">OFFSET('EOD Review'!$B$1,'EOD Review'!$A$49-'EOD Review'!$A$1,(EI$1-1)/5*2+1,1,1)</f>
        <v>22</v>
      </c>
      <c r="EJ7" s="214"/>
      <c r="EK7" s="214"/>
      <c r="EL7" s="214"/>
      <c r="EM7" s="214"/>
      <c r="EN7" s="225">
        <f ca="1">OFFSET('EOD Review'!$B$1,'EOD Review'!$A$49-'EOD Review'!$A$1,(EN$1-1)/5*2+1,1,1)</f>
        <v>22</v>
      </c>
      <c r="EO7" s="214"/>
      <c r="EP7" s="214"/>
      <c r="EQ7" s="214"/>
      <c r="ER7" s="214"/>
      <c r="ES7" s="225">
        <f ca="1">OFFSET('EOD Review'!$B$1,'EOD Review'!$A$49-'EOD Review'!$A$1,(ES$1-1)/5*2+1,1,1)</f>
        <v>22</v>
      </c>
      <c r="ET7" s="214"/>
      <c r="EU7" s="214"/>
      <c r="EV7" s="214"/>
      <c r="EW7" s="214"/>
      <c r="EX7" s="225">
        <f ca="1">OFFSET('EOD Review'!$B$1,'EOD Review'!$A$49-'EOD Review'!$A$1,(EX$1-1)/5*2+1,1,1)</f>
        <v>0</v>
      </c>
      <c r="EY7" s="214"/>
      <c r="EZ7" s="214"/>
      <c r="FA7" s="214"/>
    </row>
    <row r="8" spans="1:162" ht="15" thickBot="1" x14ac:dyDescent="0.25">
      <c r="A8" s="155">
        <f>ROW()</f>
        <v>8</v>
      </c>
      <c r="B8" s="217"/>
      <c r="D8" s="170"/>
    </row>
    <row r="9" spans="1:162" ht="38" thickBot="1" x14ac:dyDescent="0.25">
      <c r="A9" s="155">
        <f>ROW()</f>
        <v>9</v>
      </c>
      <c r="B9" s="226" t="s">
        <v>208</v>
      </c>
      <c r="C9" s="204" t="s">
        <v>574</v>
      </c>
      <c r="D9" s="227" t="s">
        <v>575</v>
      </c>
      <c r="E9" s="228" t="s">
        <v>576</v>
      </c>
      <c r="F9" s="228" t="s">
        <v>577</v>
      </c>
      <c r="G9" s="228" t="s">
        <v>578</v>
      </c>
      <c r="H9" s="229" t="s">
        <v>579</v>
      </c>
      <c r="I9" s="227" t="s">
        <v>575</v>
      </c>
      <c r="J9" s="228" t="s">
        <v>576</v>
      </c>
      <c r="K9" s="228" t="s">
        <v>577</v>
      </c>
      <c r="L9" s="228" t="s">
        <v>578</v>
      </c>
      <c r="M9" s="229" t="s">
        <v>579</v>
      </c>
      <c r="N9" s="227" t="s">
        <v>575</v>
      </c>
      <c r="O9" s="228" t="s">
        <v>576</v>
      </c>
      <c r="P9" s="228" t="s">
        <v>577</v>
      </c>
      <c r="Q9" s="228" t="s">
        <v>578</v>
      </c>
      <c r="R9" s="229" t="s">
        <v>579</v>
      </c>
      <c r="S9" s="227" t="s">
        <v>575</v>
      </c>
      <c r="T9" s="228" t="s">
        <v>576</v>
      </c>
      <c r="U9" s="228" t="s">
        <v>577</v>
      </c>
      <c r="V9" s="228" t="s">
        <v>578</v>
      </c>
      <c r="W9" s="229" t="s">
        <v>579</v>
      </c>
      <c r="X9" s="227" t="s">
        <v>575</v>
      </c>
      <c r="Y9" s="228" t="s">
        <v>576</v>
      </c>
      <c r="Z9" s="228" t="s">
        <v>577</v>
      </c>
      <c r="AA9" s="228" t="s">
        <v>578</v>
      </c>
      <c r="AB9" s="229" t="s">
        <v>579</v>
      </c>
      <c r="AC9" s="227" t="s">
        <v>575</v>
      </c>
      <c r="AD9" s="228" t="s">
        <v>576</v>
      </c>
      <c r="AE9" s="228" t="s">
        <v>577</v>
      </c>
      <c r="AF9" s="228" t="s">
        <v>578</v>
      </c>
      <c r="AG9" s="229" t="s">
        <v>579</v>
      </c>
      <c r="AH9" s="227" t="s">
        <v>575</v>
      </c>
      <c r="AI9" s="228" t="s">
        <v>576</v>
      </c>
      <c r="AJ9" s="228" t="s">
        <v>577</v>
      </c>
      <c r="AK9" s="228" t="s">
        <v>578</v>
      </c>
      <c r="AL9" s="229" t="s">
        <v>579</v>
      </c>
      <c r="AM9" s="227" t="s">
        <v>575</v>
      </c>
      <c r="AN9" s="228" t="s">
        <v>576</v>
      </c>
      <c r="AO9" s="228" t="s">
        <v>577</v>
      </c>
      <c r="AP9" s="228" t="s">
        <v>578</v>
      </c>
      <c r="AQ9" s="229" t="s">
        <v>579</v>
      </c>
      <c r="AR9" s="227" t="s">
        <v>575</v>
      </c>
      <c r="AS9" s="228" t="s">
        <v>576</v>
      </c>
      <c r="AT9" s="228" t="s">
        <v>577</v>
      </c>
      <c r="AU9" s="228" t="s">
        <v>578</v>
      </c>
      <c r="AV9" s="229" t="s">
        <v>579</v>
      </c>
      <c r="AW9" s="227" t="s">
        <v>575</v>
      </c>
      <c r="AX9" s="228" t="s">
        <v>576</v>
      </c>
      <c r="AY9" s="228" t="s">
        <v>577</v>
      </c>
      <c r="AZ9" s="228" t="s">
        <v>578</v>
      </c>
      <c r="BA9" s="229" t="s">
        <v>579</v>
      </c>
      <c r="BB9" s="227" t="s">
        <v>575</v>
      </c>
      <c r="BC9" s="228" t="s">
        <v>576</v>
      </c>
      <c r="BD9" s="228" t="s">
        <v>577</v>
      </c>
      <c r="BE9" s="228" t="s">
        <v>578</v>
      </c>
      <c r="BF9" s="229" t="s">
        <v>579</v>
      </c>
      <c r="BG9" s="227" t="s">
        <v>575</v>
      </c>
      <c r="BH9" s="228" t="s">
        <v>576</v>
      </c>
      <c r="BI9" s="228" t="s">
        <v>577</v>
      </c>
      <c r="BJ9" s="228" t="s">
        <v>578</v>
      </c>
      <c r="BK9" s="229" t="s">
        <v>579</v>
      </c>
      <c r="BL9" s="227" t="s">
        <v>575</v>
      </c>
      <c r="BM9" s="228" t="s">
        <v>576</v>
      </c>
      <c r="BN9" s="228" t="s">
        <v>577</v>
      </c>
      <c r="BO9" s="228" t="s">
        <v>578</v>
      </c>
      <c r="BP9" s="229" t="s">
        <v>579</v>
      </c>
      <c r="BQ9" s="227" t="s">
        <v>575</v>
      </c>
      <c r="BR9" s="228" t="s">
        <v>576</v>
      </c>
      <c r="BS9" s="228" t="s">
        <v>577</v>
      </c>
      <c r="BT9" s="228" t="s">
        <v>578</v>
      </c>
      <c r="BU9" s="229" t="s">
        <v>579</v>
      </c>
      <c r="BV9" s="227" t="s">
        <v>575</v>
      </c>
      <c r="BW9" s="228" t="s">
        <v>576</v>
      </c>
      <c r="BX9" s="228" t="s">
        <v>577</v>
      </c>
      <c r="BY9" s="228" t="s">
        <v>578</v>
      </c>
      <c r="BZ9" s="229" t="s">
        <v>579</v>
      </c>
      <c r="CA9" s="227" t="s">
        <v>575</v>
      </c>
      <c r="CB9" s="228" t="s">
        <v>576</v>
      </c>
      <c r="CC9" s="228" t="s">
        <v>577</v>
      </c>
      <c r="CD9" s="228" t="s">
        <v>578</v>
      </c>
      <c r="CE9" s="229" t="s">
        <v>579</v>
      </c>
      <c r="CF9" s="227" t="s">
        <v>575</v>
      </c>
      <c r="CG9" s="228" t="s">
        <v>576</v>
      </c>
      <c r="CH9" s="228" t="s">
        <v>577</v>
      </c>
      <c r="CI9" s="228" t="s">
        <v>578</v>
      </c>
      <c r="CJ9" s="229" t="s">
        <v>579</v>
      </c>
      <c r="CK9" s="227" t="s">
        <v>575</v>
      </c>
      <c r="CL9" s="228" t="s">
        <v>576</v>
      </c>
      <c r="CM9" s="228" t="s">
        <v>577</v>
      </c>
      <c r="CN9" s="228" t="s">
        <v>578</v>
      </c>
      <c r="CO9" s="229" t="s">
        <v>579</v>
      </c>
      <c r="CP9" s="227" t="s">
        <v>575</v>
      </c>
      <c r="CQ9" s="228" t="s">
        <v>576</v>
      </c>
      <c r="CR9" s="228" t="s">
        <v>577</v>
      </c>
      <c r="CS9" s="228" t="s">
        <v>578</v>
      </c>
      <c r="CT9" s="229" t="s">
        <v>579</v>
      </c>
      <c r="CU9" s="227" t="s">
        <v>575</v>
      </c>
      <c r="CV9" s="228" t="s">
        <v>576</v>
      </c>
      <c r="CW9" s="228" t="s">
        <v>577</v>
      </c>
      <c r="CX9" s="228" t="s">
        <v>578</v>
      </c>
      <c r="CY9" s="229" t="s">
        <v>579</v>
      </c>
      <c r="CZ9" s="227" t="s">
        <v>575</v>
      </c>
      <c r="DA9" s="228" t="s">
        <v>576</v>
      </c>
      <c r="DB9" s="228" t="s">
        <v>577</v>
      </c>
      <c r="DC9" s="228" t="s">
        <v>578</v>
      </c>
      <c r="DD9" s="229" t="s">
        <v>579</v>
      </c>
      <c r="DE9" s="227" t="s">
        <v>575</v>
      </c>
      <c r="DF9" s="228" t="s">
        <v>576</v>
      </c>
      <c r="DG9" s="228" t="s">
        <v>577</v>
      </c>
      <c r="DH9" s="228" t="s">
        <v>578</v>
      </c>
      <c r="DI9" s="229" t="s">
        <v>579</v>
      </c>
      <c r="DJ9" s="227" t="s">
        <v>575</v>
      </c>
      <c r="DK9" s="228" t="s">
        <v>576</v>
      </c>
      <c r="DL9" s="228" t="s">
        <v>577</v>
      </c>
      <c r="DM9" s="228" t="s">
        <v>578</v>
      </c>
      <c r="DN9" s="229" t="s">
        <v>579</v>
      </c>
      <c r="DO9" s="227" t="s">
        <v>575</v>
      </c>
      <c r="DP9" s="228" t="s">
        <v>576</v>
      </c>
      <c r="DQ9" s="228" t="s">
        <v>577</v>
      </c>
      <c r="DR9" s="228" t="s">
        <v>578</v>
      </c>
      <c r="DS9" s="229" t="s">
        <v>579</v>
      </c>
      <c r="DT9" s="227" t="s">
        <v>575</v>
      </c>
      <c r="DU9" s="228" t="s">
        <v>576</v>
      </c>
      <c r="DV9" s="228" t="s">
        <v>577</v>
      </c>
      <c r="DW9" s="228" t="s">
        <v>578</v>
      </c>
      <c r="DX9" s="229" t="s">
        <v>579</v>
      </c>
      <c r="DY9" s="227" t="s">
        <v>575</v>
      </c>
      <c r="DZ9" s="228" t="s">
        <v>576</v>
      </c>
      <c r="EA9" s="228" t="s">
        <v>577</v>
      </c>
      <c r="EB9" s="228" t="s">
        <v>578</v>
      </c>
      <c r="EC9" s="229" t="s">
        <v>579</v>
      </c>
      <c r="ED9" s="227" t="s">
        <v>575</v>
      </c>
      <c r="EE9" s="228" t="s">
        <v>576</v>
      </c>
      <c r="EF9" s="228" t="s">
        <v>577</v>
      </c>
      <c r="EG9" s="228" t="s">
        <v>578</v>
      </c>
      <c r="EH9" s="229" t="s">
        <v>579</v>
      </c>
      <c r="EI9" s="227" t="s">
        <v>575</v>
      </c>
      <c r="EJ9" s="228" t="s">
        <v>576</v>
      </c>
      <c r="EK9" s="228" t="s">
        <v>577</v>
      </c>
      <c r="EL9" s="228" t="s">
        <v>578</v>
      </c>
      <c r="EM9" s="229" t="s">
        <v>579</v>
      </c>
      <c r="EN9" s="227" t="s">
        <v>575</v>
      </c>
      <c r="EO9" s="228" t="s">
        <v>576</v>
      </c>
      <c r="EP9" s="228" t="s">
        <v>577</v>
      </c>
      <c r="EQ9" s="228" t="s">
        <v>578</v>
      </c>
      <c r="ER9" s="229" t="s">
        <v>579</v>
      </c>
      <c r="ES9" s="227" t="s">
        <v>575</v>
      </c>
      <c r="ET9" s="228" t="s">
        <v>576</v>
      </c>
      <c r="EU9" s="228" t="s">
        <v>577</v>
      </c>
      <c r="EV9" s="228" t="s">
        <v>578</v>
      </c>
      <c r="EW9" s="229" t="s">
        <v>579</v>
      </c>
      <c r="EX9" s="227" t="s">
        <v>575</v>
      </c>
      <c r="EY9" s="228" t="s">
        <v>576</v>
      </c>
      <c r="EZ9" s="228" t="s">
        <v>577</v>
      </c>
      <c r="FA9" s="228" t="s">
        <v>578</v>
      </c>
      <c r="FB9" s="229" t="s">
        <v>579</v>
      </c>
      <c r="FD9" s="227" t="s">
        <v>575</v>
      </c>
      <c r="FE9" s="228" t="s">
        <v>580</v>
      </c>
      <c r="FF9" s="230" t="s">
        <v>581</v>
      </c>
    </row>
    <row r="10" spans="1:162" x14ac:dyDescent="0.2">
      <c r="A10" s="155">
        <f>ROW()</f>
        <v>10</v>
      </c>
      <c r="B10" s="231" t="str">
        <f ca="1">IF(OFFSET('Employee Set-up'!$A$1,ROW('Employee Set-up'!$A5)-1,'Employee Set-up'!$B$1-1,1,1)&lt;&gt;0,OFFSET('Employee Set-up'!$A$1,ROW('Employee Set-up'!$A5)-1,'Employee Set-up'!$B$1-1,1,1),"---")</f>
        <v>----</v>
      </c>
      <c r="C10" s="179" t="str">
        <f ca="1">IF(OFFSET('Employee Set-up'!$A$1,ROW('Employee Set-up'!$A5)-1,'Employee Set-up'!$D$1-1,1,1)&lt;&gt;0,OFFSET('Employee Set-up'!$A$1,ROW('Employee Set-up'!$A5)-1,'Employee Set-up'!$D$1-1,1,1),"---")</f>
        <v>Manager</v>
      </c>
      <c r="D10" s="172">
        <v>0</v>
      </c>
      <c r="E10" s="232">
        <v>0</v>
      </c>
      <c r="F10" s="233">
        <v>0</v>
      </c>
      <c r="G10" s="233">
        <v>0</v>
      </c>
      <c r="H10" s="173">
        <v>0</v>
      </c>
      <c r="I10" s="172">
        <v>0</v>
      </c>
      <c r="J10" s="232">
        <v>7.5</v>
      </c>
      <c r="K10" s="233">
        <v>0</v>
      </c>
      <c r="L10" s="233">
        <v>0</v>
      </c>
      <c r="M10" s="173">
        <v>0</v>
      </c>
      <c r="N10" s="172">
        <v>0</v>
      </c>
      <c r="O10" s="232">
        <v>0</v>
      </c>
      <c r="P10" s="233">
        <v>0</v>
      </c>
      <c r="Q10" s="233">
        <v>0</v>
      </c>
      <c r="R10" s="173">
        <v>0</v>
      </c>
      <c r="S10" s="172">
        <v>0</v>
      </c>
      <c r="T10" s="232">
        <v>8</v>
      </c>
      <c r="U10" s="233">
        <v>0</v>
      </c>
      <c r="V10" s="233">
        <v>0</v>
      </c>
      <c r="W10" s="173">
        <v>0</v>
      </c>
      <c r="X10" s="172">
        <v>0</v>
      </c>
      <c r="Y10" s="232">
        <v>0</v>
      </c>
      <c r="Z10" s="233">
        <v>0</v>
      </c>
      <c r="AA10" s="233">
        <v>0</v>
      </c>
      <c r="AB10" s="173">
        <v>0</v>
      </c>
      <c r="AC10" s="172">
        <v>0</v>
      </c>
      <c r="AD10" s="232">
        <v>0</v>
      </c>
      <c r="AE10" s="233">
        <v>0</v>
      </c>
      <c r="AF10" s="233">
        <v>0</v>
      </c>
      <c r="AG10" s="173">
        <v>0</v>
      </c>
      <c r="AH10" s="172">
        <v>0</v>
      </c>
      <c r="AI10" s="232">
        <v>8</v>
      </c>
      <c r="AJ10" s="233">
        <v>0</v>
      </c>
      <c r="AK10" s="233">
        <v>0</v>
      </c>
      <c r="AL10" s="173">
        <v>0</v>
      </c>
      <c r="AM10" s="172">
        <v>0</v>
      </c>
      <c r="AN10" s="232">
        <v>7</v>
      </c>
      <c r="AO10" s="233">
        <v>0</v>
      </c>
      <c r="AP10" s="233">
        <v>0</v>
      </c>
      <c r="AQ10" s="173">
        <v>0</v>
      </c>
      <c r="AR10" s="172">
        <v>0</v>
      </c>
      <c r="AS10" s="232">
        <v>0</v>
      </c>
      <c r="AT10" s="233">
        <v>0</v>
      </c>
      <c r="AU10" s="233">
        <v>0</v>
      </c>
      <c r="AV10" s="173">
        <v>0</v>
      </c>
      <c r="AW10" s="172">
        <v>0</v>
      </c>
      <c r="AX10" s="232">
        <v>0</v>
      </c>
      <c r="AY10" s="233">
        <v>0</v>
      </c>
      <c r="AZ10" s="233">
        <v>0</v>
      </c>
      <c r="BA10" s="173">
        <v>0</v>
      </c>
      <c r="BB10" s="172">
        <v>0</v>
      </c>
      <c r="BC10" s="232">
        <v>8</v>
      </c>
      <c r="BD10" s="233">
        <v>0</v>
      </c>
      <c r="BE10" s="233">
        <v>0</v>
      </c>
      <c r="BF10" s="173">
        <v>0</v>
      </c>
      <c r="BG10" s="172">
        <v>0</v>
      </c>
      <c r="BH10" s="232">
        <v>0</v>
      </c>
      <c r="BI10" s="233">
        <v>0</v>
      </c>
      <c r="BJ10" s="233">
        <v>0</v>
      </c>
      <c r="BK10" s="173">
        <v>0</v>
      </c>
      <c r="BL10" s="172">
        <v>0</v>
      </c>
      <c r="BM10" s="232">
        <v>3.5</v>
      </c>
      <c r="BN10" s="233">
        <v>0</v>
      </c>
      <c r="BO10" s="233">
        <v>0</v>
      </c>
      <c r="BP10" s="173">
        <v>0</v>
      </c>
      <c r="BQ10" s="172">
        <v>0</v>
      </c>
      <c r="BR10" s="232">
        <v>8</v>
      </c>
      <c r="BS10" s="233">
        <v>0</v>
      </c>
      <c r="BT10" s="233">
        <v>0</v>
      </c>
      <c r="BU10" s="173">
        <v>0</v>
      </c>
      <c r="BV10" s="172">
        <v>0</v>
      </c>
      <c r="BW10" s="232">
        <v>0</v>
      </c>
      <c r="BX10" s="233">
        <v>0</v>
      </c>
      <c r="BY10" s="233">
        <v>0</v>
      </c>
      <c r="BZ10" s="173">
        <v>0</v>
      </c>
      <c r="CA10" s="172">
        <v>0</v>
      </c>
      <c r="CB10" s="232">
        <v>7.5</v>
      </c>
      <c r="CC10" s="233">
        <v>0</v>
      </c>
      <c r="CD10" s="233">
        <v>0</v>
      </c>
      <c r="CE10" s="173">
        <v>0</v>
      </c>
      <c r="CF10" s="172">
        <v>0</v>
      </c>
      <c r="CG10" s="232">
        <v>0</v>
      </c>
      <c r="CH10" s="233">
        <v>0</v>
      </c>
      <c r="CI10" s="233">
        <v>0</v>
      </c>
      <c r="CJ10" s="173">
        <v>0</v>
      </c>
      <c r="CK10" s="172">
        <v>0</v>
      </c>
      <c r="CL10" s="232">
        <v>8</v>
      </c>
      <c r="CM10" s="233">
        <v>0</v>
      </c>
      <c r="CN10" s="233">
        <v>0</v>
      </c>
      <c r="CO10" s="173">
        <v>0</v>
      </c>
      <c r="CP10" s="172">
        <v>0</v>
      </c>
      <c r="CQ10" s="232">
        <v>8</v>
      </c>
      <c r="CR10" s="233">
        <v>0</v>
      </c>
      <c r="CS10" s="233">
        <v>0</v>
      </c>
      <c r="CT10" s="173">
        <v>0</v>
      </c>
      <c r="CU10" s="172">
        <v>0</v>
      </c>
      <c r="CV10" s="232">
        <v>0</v>
      </c>
      <c r="CW10" s="233">
        <v>0</v>
      </c>
      <c r="CX10" s="233">
        <v>0</v>
      </c>
      <c r="CY10" s="173">
        <v>0</v>
      </c>
      <c r="CZ10" s="172">
        <v>0</v>
      </c>
      <c r="DA10" s="232">
        <v>8</v>
      </c>
      <c r="DB10" s="233">
        <v>0</v>
      </c>
      <c r="DC10" s="233">
        <v>0</v>
      </c>
      <c r="DD10" s="173">
        <v>0</v>
      </c>
      <c r="DE10" s="172">
        <v>0</v>
      </c>
      <c r="DF10" s="232">
        <v>3</v>
      </c>
      <c r="DG10" s="233">
        <v>0</v>
      </c>
      <c r="DH10" s="233">
        <v>0</v>
      </c>
      <c r="DI10" s="173">
        <v>0</v>
      </c>
      <c r="DJ10" s="172">
        <v>0</v>
      </c>
      <c r="DK10" s="232">
        <v>7.5</v>
      </c>
      <c r="DL10" s="233">
        <v>0</v>
      </c>
      <c r="DM10" s="233">
        <v>0</v>
      </c>
      <c r="DN10" s="173">
        <v>0</v>
      </c>
      <c r="DO10" s="172">
        <v>0</v>
      </c>
      <c r="DP10" s="232">
        <v>0</v>
      </c>
      <c r="DQ10" s="233">
        <v>0</v>
      </c>
      <c r="DR10" s="233">
        <v>0</v>
      </c>
      <c r="DS10" s="173">
        <v>0</v>
      </c>
      <c r="DT10" s="172">
        <v>0</v>
      </c>
      <c r="DU10" s="232">
        <v>8</v>
      </c>
      <c r="DV10" s="233">
        <v>0</v>
      </c>
      <c r="DW10" s="233">
        <v>0</v>
      </c>
      <c r="DX10" s="173">
        <v>0</v>
      </c>
      <c r="DY10" s="172">
        <v>0</v>
      </c>
      <c r="DZ10" s="232">
        <v>0</v>
      </c>
      <c r="EA10" s="233">
        <v>0</v>
      </c>
      <c r="EB10" s="233">
        <v>0</v>
      </c>
      <c r="EC10" s="173">
        <v>0</v>
      </c>
      <c r="ED10" s="172">
        <v>0</v>
      </c>
      <c r="EE10" s="232">
        <v>8</v>
      </c>
      <c r="EF10" s="233">
        <v>0</v>
      </c>
      <c r="EG10" s="233">
        <v>0</v>
      </c>
      <c r="EH10" s="173">
        <v>0</v>
      </c>
      <c r="EI10" s="172">
        <v>0</v>
      </c>
      <c r="EJ10" s="232">
        <v>8</v>
      </c>
      <c r="EK10" s="233">
        <v>0</v>
      </c>
      <c r="EL10" s="233">
        <v>0</v>
      </c>
      <c r="EM10" s="173">
        <v>0</v>
      </c>
      <c r="EN10" s="172">
        <v>0</v>
      </c>
      <c r="EO10" s="232">
        <v>0</v>
      </c>
      <c r="EP10" s="233">
        <v>0</v>
      </c>
      <c r="EQ10" s="233">
        <v>0</v>
      </c>
      <c r="ER10" s="173">
        <v>0</v>
      </c>
      <c r="ES10" s="172">
        <v>0</v>
      </c>
      <c r="ET10" s="232">
        <v>7.5</v>
      </c>
      <c r="EU10" s="233">
        <v>0</v>
      </c>
      <c r="EV10" s="233">
        <v>0</v>
      </c>
      <c r="EW10" s="173">
        <v>0</v>
      </c>
      <c r="EX10" s="172">
        <v>0</v>
      </c>
      <c r="EY10" s="232">
        <v>0</v>
      </c>
      <c r="EZ10" s="233">
        <v>0</v>
      </c>
      <c r="FA10" s="233">
        <v>0</v>
      </c>
      <c r="FB10" s="173">
        <v>0</v>
      </c>
      <c r="FD10" s="192">
        <f>D10+I10+N10+S10+X10+AC10+AH10+AM10+AR10+AW10+BB10+BG10+BL10+BQ10+BV10+CA10+CF10+CK10+CP10+CU10+CZ10+DE10+DJ10+DO10+DT10+DY10+ED10+EI10+EN10+ES10+EX10</f>
        <v>0</v>
      </c>
      <c r="FE10" s="234">
        <f>H10+M10+R10+W10+AB10+AG10+AL10+AQ10+AV10+BA10+BF10+BK10+BP10+BU10+BZ10+CE10+CJ10+CO10+CT10+CY10+DD10+DI10+DN10+DS10+DX10+EC10+EH10+EM10+ER10+EW10+FB10</f>
        <v>0</v>
      </c>
      <c r="FF10" s="235">
        <f t="shared" ref="FF10:FF51" si="6">SUM(D10:FB10)-FD10-FE10</f>
        <v>123.5</v>
      </c>
    </row>
    <row r="11" spans="1:162" x14ac:dyDescent="0.2">
      <c r="A11" s="155">
        <f>ROW()</f>
        <v>11</v>
      </c>
      <c r="B11" s="231" t="str">
        <f ca="1">IF(OFFSET('Employee Set-up'!$A$1,ROW('Employee Set-up'!$A6)-1,'Employee Set-up'!$B$1-1,1,1)&lt;&gt;0,OFFSET('Employee Set-up'!$A$1,ROW('Employee Set-up'!$A6)-1,'Employee Set-up'!$B$1-1,1,1),"---")</f>
        <v>----</v>
      </c>
      <c r="C11" s="179" t="str">
        <f ca="1">IF(OFFSET('Employee Set-up'!$A$1,ROW('Employee Set-up'!$A6)-1,'Employee Set-up'!$D$1-1,1,1)&lt;&gt;0,OFFSET('Employee Set-up'!$A$1,ROW('Employee Set-up'!$A6)-1,'Employee Set-up'!$D$1-1,1,1),"---")</f>
        <v>Cook 1</v>
      </c>
      <c r="D11" s="186">
        <v>0</v>
      </c>
      <c r="E11" s="236">
        <v>7</v>
      </c>
      <c r="F11" s="237">
        <v>0</v>
      </c>
      <c r="G11" s="237">
        <v>0</v>
      </c>
      <c r="H11" s="187">
        <v>0</v>
      </c>
      <c r="I11" s="186">
        <v>0</v>
      </c>
      <c r="J11" s="236">
        <v>0</v>
      </c>
      <c r="K11" s="237">
        <v>0</v>
      </c>
      <c r="L11" s="237">
        <v>0</v>
      </c>
      <c r="M11" s="187">
        <v>0</v>
      </c>
      <c r="N11" s="186">
        <v>0</v>
      </c>
      <c r="O11" s="236">
        <v>7</v>
      </c>
      <c r="P11" s="237">
        <v>0</v>
      </c>
      <c r="Q11" s="237">
        <v>0</v>
      </c>
      <c r="R11" s="187">
        <v>0</v>
      </c>
      <c r="S11" s="186">
        <v>0</v>
      </c>
      <c r="T11" s="236">
        <v>0</v>
      </c>
      <c r="U11" s="237">
        <v>0</v>
      </c>
      <c r="V11" s="237">
        <v>0</v>
      </c>
      <c r="W11" s="187">
        <v>0</v>
      </c>
      <c r="X11" s="186">
        <v>0</v>
      </c>
      <c r="Y11" s="236">
        <v>8</v>
      </c>
      <c r="Z11" s="237">
        <v>0</v>
      </c>
      <c r="AA11" s="237">
        <v>0</v>
      </c>
      <c r="AB11" s="187">
        <v>0</v>
      </c>
      <c r="AC11" s="186">
        <v>0</v>
      </c>
      <c r="AD11" s="236">
        <v>0</v>
      </c>
      <c r="AE11" s="237">
        <v>0</v>
      </c>
      <c r="AF11" s="237">
        <v>0</v>
      </c>
      <c r="AG11" s="187">
        <v>0</v>
      </c>
      <c r="AH11" s="186">
        <v>0</v>
      </c>
      <c r="AI11" s="236">
        <v>0</v>
      </c>
      <c r="AJ11" s="237">
        <v>0</v>
      </c>
      <c r="AK11" s="237">
        <v>0</v>
      </c>
      <c r="AL11" s="187">
        <v>0</v>
      </c>
      <c r="AM11" s="186">
        <v>0</v>
      </c>
      <c r="AN11" s="236">
        <v>0</v>
      </c>
      <c r="AO11" s="237">
        <v>0</v>
      </c>
      <c r="AP11" s="237">
        <v>0</v>
      </c>
      <c r="AQ11" s="187">
        <v>0</v>
      </c>
      <c r="AR11" s="186">
        <v>0</v>
      </c>
      <c r="AS11" s="236">
        <v>7</v>
      </c>
      <c r="AT11" s="237">
        <v>0</v>
      </c>
      <c r="AU11" s="237">
        <v>0</v>
      </c>
      <c r="AV11" s="187">
        <v>0</v>
      </c>
      <c r="AW11" s="186">
        <v>0</v>
      </c>
      <c r="AX11" s="236">
        <v>7</v>
      </c>
      <c r="AY11" s="237">
        <v>0</v>
      </c>
      <c r="AZ11" s="237">
        <v>0</v>
      </c>
      <c r="BA11" s="187">
        <v>0</v>
      </c>
      <c r="BB11" s="186">
        <v>0</v>
      </c>
      <c r="BC11" s="236">
        <v>0</v>
      </c>
      <c r="BD11" s="237">
        <v>0</v>
      </c>
      <c r="BE11" s="237">
        <v>0</v>
      </c>
      <c r="BF11" s="187">
        <v>0</v>
      </c>
      <c r="BG11" s="186">
        <v>0</v>
      </c>
      <c r="BH11" s="236">
        <v>8</v>
      </c>
      <c r="BI11" s="237">
        <v>0</v>
      </c>
      <c r="BJ11" s="237">
        <v>0</v>
      </c>
      <c r="BK11" s="187">
        <v>0</v>
      </c>
      <c r="BL11" s="186">
        <v>0</v>
      </c>
      <c r="BM11" s="236">
        <v>0</v>
      </c>
      <c r="BN11" s="237">
        <v>0</v>
      </c>
      <c r="BO11" s="237">
        <v>0</v>
      </c>
      <c r="BP11" s="187">
        <v>0</v>
      </c>
      <c r="BQ11" s="186">
        <v>0</v>
      </c>
      <c r="BR11" s="236">
        <v>8</v>
      </c>
      <c r="BS11" s="237">
        <v>0</v>
      </c>
      <c r="BT11" s="237">
        <v>0</v>
      </c>
      <c r="BU11" s="187">
        <v>0</v>
      </c>
      <c r="BV11" s="186">
        <v>0</v>
      </c>
      <c r="BW11" s="236">
        <v>0</v>
      </c>
      <c r="BX11" s="237">
        <v>0</v>
      </c>
      <c r="BY11" s="237">
        <v>0</v>
      </c>
      <c r="BZ11" s="187">
        <v>0</v>
      </c>
      <c r="CA11" s="186">
        <v>0</v>
      </c>
      <c r="CB11" s="236">
        <v>0</v>
      </c>
      <c r="CC11" s="237">
        <v>0</v>
      </c>
      <c r="CD11" s="237">
        <v>0</v>
      </c>
      <c r="CE11" s="187">
        <v>0</v>
      </c>
      <c r="CF11" s="186">
        <v>0</v>
      </c>
      <c r="CG11" s="236">
        <v>7</v>
      </c>
      <c r="CH11" s="237">
        <v>0</v>
      </c>
      <c r="CI11" s="237">
        <v>0</v>
      </c>
      <c r="CJ11" s="187">
        <v>0</v>
      </c>
      <c r="CK11" s="186">
        <v>0</v>
      </c>
      <c r="CL11" s="236">
        <v>8</v>
      </c>
      <c r="CM11" s="237">
        <v>0</v>
      </c>
      <c r="CN11" s="237">
        <v>0</v>
      </c>
      <c r="CO11" s="187">
        <v>0</v>
      </c>
      <c r="CP11" s="186">
        <v>0</v>
      </c>
      <c r="CQ11" s="236">
        <v>3</v>
      </c>
      <c r="CR11" s="237">
        <v>0</v>
      </c>
      <c r="CS11" s="237">
        <v>0</v>
      </c>
      <c r="CT11" s="187">
        <v>0</v>
      </c>
      <c r="CU11" s="186">
        <v>0</v>
      </c>
      <c r="CV11" s="236">
        <v>0</v>
      </c>
      <c r="CW11" s="237">
        <v>0</v>
      </c>
      <c r="CX11" s="237">
        <v>0</v>
      </c>
      <c r="CY11" s="187">
        <v>0</v>
      </c>
      <c r="CZ11" s="186">
        <v>0</v>
      </c>
      <c r="DA11" s="236">
        <v>3.5</v>
      </c>
      <c r="DB11" s="237">
        <v>0</v>
      </c>
      <c r="DC11" s="237">
        <v>0</v>
      </c>
      <c r="DD11" s="187">
        <v>0</v>
      </c>
      <c r="DE11" s="186">
        <v>0</v>
      </c>
      <c r="DF11" s="236">
        <v>8</v>
      </c>
      <c r="DG11" s="237">
        <v>0</v>
      </c>
      <c r="DH11" s="237">
        <v>0</v>
      </c>
      <c r="DI11" s="187">
        <v>0</v>
      </c>
      <c r="DJ11" s="186">
        <v>0</v>
      </c>
      <c r="DK11" s="236">
        <v>0</v>
      </c>
      <c r="DL11" s="237">
        <v>0</v>
      </c>
      <c r="DM11" s="237">
        <v>0</v>
      </c>
      <c r="DN11" s="187">
        <v>0</v>
      </c>
      <c r="DO11" s="186">
        <v>0</v>
      </c>
      <c r="DP11" s="236">
        <v>0</v>
      </c>
      <c r="DQ11" s="237">
        <v>0</v>
      </c>
      <c r="DR11" s="237">
        <v>0</v>
      </c>
      <c r="DS11" s="187">
        <v>0</v>
      </c>
      <c r="DT11" s="186">
        <v>0</v>
      </c>
      <c r="DU11" s="236">
        <v>0</v>
      </c>
      <c r="DV11" s="237">
        <v>0</v>
      </c>
      <c r="DW11" s="237">
        <v>0</v>
      </c>
      <c r="DX11" s="187">
        <v>0</v>
      </c>
      <c r="DY11" s="186">
        <v>0</v>
      </c>
      <c r="DZ11" s="236">
        <v>8</v>
      </c>
      <c r="EA11" s="237">
        <v>0</v>
      </c>
      <c r="EB11" s="237">
        <v>0</v>
      </c>
      <c r="EC11" s="187">
        <v>0</v>
      </c>
      <c r="ED11" s="186">
        <v>0</v>
      </c>
      <c r="EE11" s="236">
        <v>0</v>
      </c>
      <c r="EF11" s="237">
        <v>0</v>
      </c>
      <c r="EG11" s="237">
        <v>0</v>
      </c>
      <c r="EH11" s="187">
        <v>0</v>
      </c>
      <c r="EI11" s="186">
        <v>0</v>
      </c>
      <c r="EJ11" s="236">
        <v>8</v>
      </c>
      <c r="EK11" s="237">
        <v>0</v>
      </c>
      <c r="EL11" s="237">
        <v>0</v>
      </c>
      <c r="EM11" s="187">
        <v>0</v>
      </c>
      <c r="EN11" s="186">
        <v>0</v>
      </c>
      <c r="EO11" s="236">
        <v>7</v>
      </c>
      <c r="EP11" s="237">
        <v>0</v>
      </c>
      <c r="EQ11" s="237">
        <v>0</v>
      </c>
      <c r="ER11" s="187">
        <v>0</v>
      </c>
      <c r="ES11" s="186">
        <v>0</v>
      </c>
      <c r="ET11" s="236">
        <v>0</v>
      </c>
      <c r="EU11" s="237">
        <v>0</v>
      </c>
      <c r="EV11" s="237">
        <v>0</v>
      </c>
      <c r="EW11" s="187">
        <v>0</v>
      </c>
      <c r="EX11" s="186">
        <v>0</v>
      </c>
      <c r="EY11" s="236">
        <v>0</v>
      </c>
      <c r="EZ11" s="237">
        <v>0</v>
      </c>
      <c r="FA11" s="237">
        <v>0</v>
      </c>
      <c r="FB11" s="187">
        <v>0</v>
      </c>
      <c r="FD11" s="192">
        <f t="shared" ref="FD11:FD51" si="7">D11+I11+N11+S11+X11+AC11+AH11+AM11+AR11+AW11+BB11+BG11+BL11+BQ11+BV11+CA11+CF11+CK11+CP11+CU11+CZ11+DE11+DJ11+DO11+DT11+DY11+ED11+EI11+EN11+ES11+EX11</f>
        <v>0</v>
      </c>
      <c r="FE11" s="234">
        <f t="shared" ref="FE11:FE51" si="8">H11+M11+R11+W11+AB11+AG11+AL11+AQ11+AV11+BA11+BF11+BK11+BP11+BU11+BZ11+CE11+CJ11+CO11+CT11+CY11+DD11+DI11+DN11+DS11+DX11+EC11+EH11+EM11+ER11+EW11+FB11</f>
        <v>0</v>
      </c>
      <c r="FF11" s="235">
        <f t="shared" si="6"/>
        <v>104.5</v>
      </c>
    </row>
    <row r="12" spans="1:162" x14ac:dyDescent="0.2">
      <c r="A12" s="155">
        <f>ROW()</f>
        <v>12</v>
      </c>
      <c r="B12" s="231" t="str">
        <f ca="1">IF(OFFSET('Employee Set-up'!$A$1,ROW('Employee Set-up'!$A7)-1,'Employee Set-up'!$B$1-1,1,1)&lt;&gt;0,OFFSET('Employee Set-up'!$A$1,ROW('Employee Set-up'!$A7)-1,'Employee Set-up'!$B$1-1,1,1),"---")</f>
        <v>----</v>
      </c>
      <c r="C12" s="179" t="str">
        <f ca="1">IF(OFFSET('Employee Set-up'!$A$1,ROW('Employee Set-up'!$A7)-1,'Employee Set-up'!$D$1-1,1,1)&lt;&gt;0,OFFSET('Employee Set-up'!$A$1,ROW('Employee Set-up'!$A7)-1,'Employee Set-up'!$D$1-1,1,1),"---")</f>
        <v>Cook 2</v>
      </c>
      <c r="D12" s="186">
        <v>0</v>
      </c>
      <c r="E12" s="236">
        <v>0</v>
      </c>
      <c r="F12" s="237">
        <v>0</v>
      </c>
      <c r="G12" s="237">
        <v>0</v>
      </c>
      <c r="H12" s="187">
        <v>0</v>
      </c>
      <c r="I12" s="186">
        <v>0</v>
      </c>
      <c r="J12" s="236">
        <v>0</v>
      </c>
      <c r="K12" s="237">
        <v>0</v>
      </c>
      <c r="L12" s="237">
        <v>0</v>
      </c>
      <c r="M12" s="187">
        <v>0</v>
      </c>
      <c r="N12" s="186">
        <v>0</v>
      </c>
      <c r="O12" s="236">
        <v>0</v>
      </c>
      <c r="P12" s="237">
        <v>0</v>
      </c>
      <c r="Q12" s="237">
        <v>0</v>
      </c>
      <c r="R12" s="187">
        <v>0</v>
      </c>
      <c r="S12" s="186">
        <v>0</v>
      </c>
      <c r="T12" s="236">
        <v>0</v>
      </c>
      <c r="U12" s="237">
        <v>0</v>
      </c>
      <c r="V12" s="237">
        <v>0</v>
      </c>
      <c r="W12" s="187">
        <v>0</v>
      </c>
      <c r="X12" s="186">
        <v>0</v>
      </c>
      <c r="Y12" s="236">
        <v>0</v>
      </c>
      <c r="Z12" s="237">
        <v>0</v>
      </c>
      <c r="AA12" s="237">
        <v>0</v>
      </c>
      <c r="AB12" s="187">
        <v>0</v>
      </c>
      <c r="AC12" s="186">
        <v>0</v>
      </c>
      <c r="AD12" s="236">
        <v>8</v>
      </c>
      <c r="AE12" s="237">
        <v>0</v>
      </c>
      <c r="AF12" s="237">
        <v>0</v>
      </c>
      <c r="AG12" s="187">
        <v>0</v>
      </c>
      <c r="AH12" s="186">
        <v>0</v>
      </c>
      <c r="AI12" s="236">
        <v>4</v>
      </c>
      <c r="AJ12" s="237">
        <v>0</v>
      </c>
      <c r="AK12" s="237">
        <v>0</v>
      </c>
      <c r="AL12" s="187">
        <v>0</v>
      </c>
      <c r="AM12" s="186">
        <v>0</v>
      </c>
      <c r="AN12" s="236">
        <v>3</v>
      </c>
      <c r="AO12" s="237">
        <v>0</v>
      </c>
      <c r="AP12" s="237">
        <v>0</v>
      </c>
      <c r="AQ12" s="187">
        <v>0</v>
      </c>
      <c r="AR12" s="186">
        <v>0</v>
      </c>
      <c r="AS12" s="236">
        <v>0</v>
      </c>
      <c r="AT12" s="237">
        <v>0</v>
      </c>
      <c r="AU12" s="237">
        <v>0</v>
      </c>
      <c r="AV12" s="187">
        <v>0</v>
      </c>
      <c r="AW12" s="186">
        <v>0</v>
      </c>
      <c r="AX12" s="236">
        <v>0</v>
      </c>
      <c r="AY12" s="237">
        <v>0</v>
      </c>
      <c r="AZ12" s="237">
        <v>0</v>
      </c>
      <c r="BA12" s="187">
        <v>0</v>
      </c>
      <c r="BB12" s="186">
        <v>0</v>
      </c>
      <c r="BC12" s="236">
        <v>0</v>
      </c>
      <c r="BD12" s="237">
        <v>0</v>
      </c>
      <c r="BE12" s="237">
        <v>0</v>
      </c>
      <c r="BF12" s="187">
        <v>0</v>
      </c>
      <c r="BG12" s="186">
        <v>0</v>
      </c>
      <c r="BH12" s="236">
        <v>0</v>
      </c>
      <c r="BI12" s="237">
        <v>0</v>
      </c>
      <c r="BJ12" s="237">
        <v>0</v>
      </c>
      <c r="BK12" s="187">
        <v>0</v>
      </c>
      <c r="BL12" s="186">
        <v>0</v>
      </c>
      <c r="BM12" s="236">
        <v>4.5</v>
      </c>
      <c r="BN12" s="237">
        <v>0</v>
      </c>
      <c r="BO12" s="237">
        <v>0</v>
      </c>
      <c r="BP12" s="187">
        <v>0</v>
      </c>
      <c r="BQ12" s="186">
        <v>0</v>
      </c>
      <c r="BR12" s="236">
        <v>0</v>
      </c>
      <c r="BS12" s="237">
        <v>0</v>
      </c>
      <c r="BT12" s="237">
        <v>0</v>
      </c>
      <c r="BU12" s="187">
        <v>0</v>
      </c>
      <c r="BV12" s="186">
        <v>0</v>
      </c>
      <c r="BW12" s="236">
        <v>7</v>
      </c>
      <c r="BX12" s="237">
        <v>0</v>
      </c>
      <c r="BY12" s="237">
        <v>0</v>
      </c>
      <c r="BZ12" s="187">
        <v>0</v>
      </c>
      <c r="CA12" s="186">
        <v>0</v>
      </c>
      <c r="CB12" s="236">
        <v>0</v>
      </c>
      <c r="CC12" s="237">
        <v>0</v>
      </c>
      <c r="CD12" s="237">
        <v>0</v>
      </c>
      <c r="CE12" s="187">
        <v>0</v>
      </c>
      <c r="CF12" s="186">
        <v>0</v>
      </c>
      <c r="CG12" s="236">
        <v>0</v>
      </c>
      <c r="CH12" s="237">
        <v>0</v>
      </c>
      <c r="CI12" s="237">
        <v>0</v>
      </c>
      <c r="CJ12" s="187">
        <v>0</v>
      </c>
      <c r="CK12" s="186">
        <v>0</v>
      </c>
      <c r="CL12" s="236">
        <v>0</v>
      </c>
      <c r="CM12" s="237">
        <v>0</v>
      </c>
      <c r="CN12" s="237">
        <v>0</v>
      </c>
      <c r="CO12" s="187">
        <v>0</v>
      </c>
      <c r="CP12" s="186">
        <v>0</v>
      </c>
      <c r="CQ12" s="236">
        <v>0</v>
      </c>
      <c r="CR12" s="237">
        <v>0</v>
      </c>
      <c r="CS12" s="237">
        <v>0</v>
      </c>
      <c r="CT12" s="187">
        <v>0</v>
      </c>
      <c r="CU12" s="186">
        <v>0</v>
      </c>
      <c r="CV12" s="236">
        <v>8</v>
      </c>
      <c r="CW12" s="237">
        <v>0</v>
      </c>
      <c r="CX12" s="237">
        <v>0</v>
      </c>
      <c r="CY12" s="187">
        <v>0</v>
      </c>
      <c r="CZ12" s="186">
        <v>0</v>
      </c>
      <c r="DA12" s="236">
        <v>8</v>
      </c>
      <c r="DB12" s="237">
        <v>0</v>
      </c>
      <c r="DC12" s="237">
        <v>0</v>
      </c>
      <c r="DD12" s="187">
        <v>0</v>
      </c>
      <c r="DE12" s="186">
        <v>0</v>
      </c>
      <c r="DF12" s="236">
        <v>0</v>
      </c>
      <c r="DG12" s="237">
        <v>0</v>
      </c>
      <c r="DH12" s="237">
        <v>0</v>
      </c>
      <c r="DI12" s="187">
        <v>0</v>
      </c>
      <c r="DJ12" s="186">
        <v>0</v>
      </c>
      <c r="DK12" s="236">
        <v>0</v>
      </c>
      <c r="DL12" s="237">
        <v>0</v>
      </c>
      <c r="DM12" s="237">
        <v>0</v>
      </c>
      <c r="DN12" s="187">
        <v>0</v>
      </c>
      <c r="DO12" s="186">
        <v>0</v>
      </c>
      <c r="DP12" s="236">
        <v>7</v>
      </c>
      <c r="DQ12" s="237">
        <v>0</v>
      </c>
      <c r="DR12" s="237">
        <v>0</v>
      </c>
      <c r="DS12" s="187">
        <v>0</v>
      </c>
      <c r="DT12" s="186">
        <v>0</v>
      </c>
      <c r="DU12" s="236">
        <v>0</v>
      </c>
      <c r="DV12" s="237">
        <v>0</v>
      </c>
      <c r="DW12" s="237">
        <v>0</v>
      </c>
      <c r="DX12" s="187">
        <v>0</v>
      </c>
      <c r="DY12" s="186">
        <v>0</v>
      </c>
      <c r="DZ12" s="236">
        <v>0</v>
      </c>
      <c r="EA12" s="237">
        <v>0</v>
      </c>
      <c r="EB12" s="237">
        <v>0</v>
      </c>
      <c r="EC12" s="187">
        <v>0</v>
      </c>
      <c r="ED12" s="186">
        <v>0</v>
      </c>
      <c r="EE12" s="236">
        <v>0</v>
      </c>
      <c r="EF12" s="237">
        <v>0</v>
      </c>
      <c r="EG12" s="237">
        <v>0</v>
      </c>
      <c r="EH12" s="187">
        <v>0</v>
      </c>
      <c r="EI12" s="186">
        <v>0</v>
      </c>
      <c r="EJ12" s="236">
        <v>0</v>
      </c>
      <c r="EK12" s="237">
        <v>0</v>
      </c>
      <c r="EL12" s="237">
        <v>0</v>
      </c>
      <c r="EM12" s="187">
        <v>0</v>
      </c>
      <c r="EN12" s="186">
        <v>0</v>
      </c>
      <c r="EO12" s="236">
        <v>0</v>
      </c>
      <c r="EP12" s="237">
        <v>0</v>
      </c>
      <c r="EQ12" s="237">
        <v>0</v>
      </c>
      <c r="ER12" s="187">
        <v>0</v>
      </c>
      <c r="ES12" s="186">
        <v>0</v>
      </c>
      <c r="ET12" s="236">
        <v>0</v>
      </c>
      <c r="EU12" s="237">
        <v>0</v>
      </c>
      <c r="EV12" s="237">
        <v>0</v>
      </c>
      <c r="EW12" s="187">
        <v>0</v>
      </c>
      <c r="EX12" s="186">
        <v>0</v>
      </c>
      <c r="EY12" s="236">
        <v>0</v>
      </c>
      <c r="EZ12" s="237">
        <v>0</v>
      </c>
      <c r="FA12" s="237">
        <v>0</v>
      </c>
      <c r="FB12" s="187">
        <v>0</v>
      </c>
      <c r="FD12" s="192">
        <f t="shared" si="7"/>
        <v>0</v>
      </c>
      <c r="FE12" s="234">
        <f t="shared" si="8"/>
        <v>0</v>
      </c>
      <c r="FF12" s="235">
        <f t="shared" si="6"/>
        <v>49.5</v>
      </c>
    </row>
    <row r="13" spans="1:162" x14ac:dyDescent="0.2">
      <c r="A13" s="155">
        <f>ROW()</f>
        <v>13</v>
      </c>
      <c r="B13" s="231" t="str">
        <f ca="1">IF(OFFSET('Employee Set-up'!$A$1,ROW('Employee Set-up'!$A8)-1,'Employee Set-up'!$B$1-1,1,1)&lt;&gt;0,OFFSET('Employee Set-up'!$A$1,ROW('Employee Set-up'!$A8)-1,'Employee Set-up'!$B$1-1,1,1),"---")</f>
        <v>----</v>
      </c>
      <c r="C13" s="179" t="str">
        <f ca="1">IF(OFFSET('Employee Set-up'!$A$1,ROW('Employee Set-up'!$A8)-1,'Employee Set-up'!$D$1-1,1,1)&lt;&gt;0,OFFSET('Employee Set-up'!$A$1,ROW('Employee Set-up'!$A8)-1,'Employee Set-up'!$D$1-1,1,1),"---")</f>
        <v>Cook 3</v>
      </c>
      <c r="D13" s="186">
        <v>0</v>
      </c>
      <c r="E13" s="236">
        <v>7</v>
      </c>
      <c r="F13" s="237">
        <v>0</v>
      </c>
      <c r="G13" s="237">
        <v>0</v>
      </c>
      <c r="H13" s="187">
        <v>0</v>
      </c>
      <c r="I13" s="186">
        <v>0</v>
      </c>
      <c r="J13" s="236">
        <v>0</v>
      </c>
      <c r="K13" s="237">
        <v>0</v>
      </c>
      <c r="L13" s="237">
        <v>0</v>
      </c>
      <c r="M13" s="187">
        <v>0</v>
      </c>
      <c r="N13" s="186">
        <v>0</v>
      </c>
      <c r="O13" s="236">
        <v>7</v>
      </c>
      <c r="P13" s="237">
        <v>0</v>
      </c>
      <c r="Q13" s="237">
        <v>0</v>
      </c>
      <c r="R13" s="187">
        <v>0</v>
      </c>
      <c r="S13" s="186">
        <v>0</v>
      </c>
      <c r="T13" s="236">
        <v>0</v>
      </c>
      <c r="U13" s="237">
        <v>0</v>
      </c>
      <c r="V13" s="237">
        <v>0</v>
      </c>
      <c r="W13" s="187">
        <v>0</v>
      </c>
      <c r="X13" s="186">
        <v>0</v>
      </c>
      <c r="Y13" s="236">
        <v>0</v>
      </c>
      <c r="Z13" s="237">
        <v>0</v>
      </c>
      <c r="AA13" s="237">
        <v>0</v>
      </c>
      <c r="AB13" s="187">
        <v>0</v>
      </c>
      <c r="AC13" s="186">
        <v>0</v>
      </c>
      <c r="AD13" s="236">
        <v>8</v>
      </c>
      <c r="AE13" s="237">
        <v>0</v>
      </c>
      <c r="AF13" s="237">
        <v>0</v>
      </c>
      <c r="AG13" s="187">
        <v>0</v>
      </c>
      <c r="AH13" s="186">
        <v>0</v>
      </c>
      <c r="AI13" s="236">
        <v>0</v>
      </c>
      <c r="AJ13" s="237">
        <v>0</v>
      </c>
      <c r="AK13" s="237">
        <v>0</v>
      </c>
      <c r="AL13" s="187">
        <v>0</v>
      </c>
      <c r="AM13" s="186">
        <v>0</v>
      </c>
      <c r="AN13" s="236">
        <v>8</v>
      </c>
      <c r="AO13" s="237">
        <v>0</v>
      </c>
      <c r="AP13" s="237">
        <v>0</v>
      </c>
      <c r="AQ13" s="187">
        <v>0</v>
      </c>
      <c r="AR13" s="186">
        <v>0</v>
      </c>
      <c r="AS13" s="236">
        <v>7</v>
      </c>
      <c r="AT13" s="237">
        <v>0</v>
      </c>
      <c r="AU13" s="237">
        <v>0</v>
      </c>
      <c r="AV13" s="187">
        <v>0</v>
      </c>
      <c r="AW13" s="186">
        <v>0</v>
      </c>
      <c r="AX13" s="236">
        <v>7</v>
      </c>
      <c r="AY13" s="237">
        <v>0</v>
      </c>
      <c r="AZ13" s="237">
        <v>0</v>
      </c>
      <c r="BA13" s="187">
        <v>0</v>
      </c>
      <c r="BB13" s="186">
        <v>0</v>
      </c>
      <c r="BC13" s="236">
        <v>0</v>
      </c>
      <c r="BD13" s="237">
        <v>0</v>
      </c>
      <c r="BE13" s="237">
        <v>0</v>
      </c>
      <c r="BF13" s="187">
        <v>0</v>
      </c>
      <c r="BG13" s="186">
        <v>0</v>
      </c>
      <c r="BH13" s="236">
        <v>0</v>
      </c>
      <c r="BI13" s="237">
        <v>0</v>
      </c>
      <c r="BJ13" s="237">
        <v>0</v>
      </c>
      <c r="BK13" s="187">
        <v>0</v>
      </c>
      <c r="BL13" s="186">
        <v>0</v>
      </c>
      <c r="BM13" s="236">
        <v>8</v>
      </c>
      <c r="BN13" s="237">
        <v>0</v>
      </c>
      <c r="BO13" s="237">
        <v>0</v>
      </c>
      <c r="BP13" s="187">
        <v>0</v>
      </c>
      <c r="BQ13" s="186">
        <v>0</v>
      </c>
      <c r="BR13" s="236">
        <v>0</v>
      </c>
      <c r="BS13" s="237">
        <v>0</v>
      </c>
      <c r="BT13" s="237">
        <v>0</v>
      </c>
      <c r="BU13" s="187">
        <v>0</v>
      </c>
      <c r="BV13" s="186">
        <v>0</v>
      </c>
      <c r="BW13" s="236">
        <v>0</v>
      </c>
      <c r="BX13" s="237">
        <v>0</v>
      </c>
      <c r="BY13" s="237">
        <v>0</v>
      </c>
      <c r="BZ13" s="187">
        <v>0</v>
      </c>
      <c r="CA13" s="186">
        <v>0</v>
      </c>
      <c r="CB13" s="236">
        <v>0</v>
      </c>
      <c r="CC13" s="237">
        <v>0</v>
      </c>
      <c r="CD13" s="237">
        <v>0</v>
      </c>
      <c r="CE13" s="187">
        <v>0</v>
      </c>
      <c r="CF13" s="186">
        <v>0</v>
      </c>
      <c r="CG13" s="236">
        <v>0</v>
      </c>
      <c r="CH13" s="237">
        <v>0</v>
      </c>
      <c r="CI13" s="237">
        <v>0</v>
      </c>
      <c r="CJ13" s="187">
        <v>0</v>
      </c>
      <c r="CK13" s="186">
        <v>0</v>
      </c>
      <c r="CL13" s="236">
        <v>8</v>
      </c>
      <c r="CM13" s="237">
        <v>0</v>
      </c>
      <c r="CN13" s="237">
        <v>0</v>
      </c>
      <c r="CO13" s="187">
        <v>0</v>
      </c>
      <c r="CP13" s="186">
        <v>0</v>
      </c>
      <c r="CQ13" s="236">
        <v>0</v>
      </c>
      <c r="CR13" s="237">
        <v>0</v>
      </c>
      <c r="CS13" s="237">
        <v>0</v>
      </c>
      <c r="CT13" s="187">
        <v>0</v>
      </c>
      <c r="CU13" s="186">
        <v>0</v>
      </c>
      <c r="CV13" s="236">
        <v>8</v>
      </c>
      <c r="CW13" s="237">
        <v>0</v>
      </c>
      <c r="CX13" s="237">
        <v>0</v>
      </c>
      <c r="CY13" s="187">
        <v>0</v>
      </c>
      <c r="CZ13" s="186">
        <v>0</v>
      </c>
      <c r="DA13" s="236">
        <v>0</v>
      </c>
      <c r="DB13" s="237">
        <v>0</v>
      </c>
      <c r="DC13" s="237">
        <v>0</v>
      </c>
      <c r="DD13" s="187">
        <v>0</v>
      </c>
      <c r="DE13" s="186">
        <v>0</v>
      </c>
      <c r="DF13" s="236">
        <v>0</v>
      </c>
      <c r="DG13" s="237">
        <v>0</v>
      </c>
      <c r="DH13" s="237">
        <v>0</v>
      </c>
      <c r="DI13" s="187">
        <v>0</v>
      </c>
      <c r="DJ13" s="186">
        <v>0</v>
      </c>
      <c r="DK13" s="236">
        <v>0</v>
      </c>
      <c r="DL13" s="237">
        <v>0</v>
      </c>
      <c r="DM13" s="237">
        <v>0</v>
      </c>
      <c r="DN13" s="187">
        <v>0</v>
      </c>
      <c r="DO13" s="186">
        <v>0</v>
      </c>
      <c r="DP13" s="236">
        <v>7</v>
      </c>
      <c r="DQ13" s="237">
        <v>0</v>
      </c>
      <c r="DR13" s="237">
        <v>0</v>
      </c>
      <c r="DS13" s="187">
        <v>0</v>
      </c>
      <c r="DT13" s="186">
        <v>0</v>
      </c>
      <c r="DU13" s="236">
        <v>0</v>
      </c>
      <c r="DV13" s="237">
        <v>0</v>
      </c>
      <c r="DW13" s="237">
        <v>0</v>
      </c>
      <c r="DX13" s="187">
        <v>0</v>
      </c>
      <c r="DY13" s="186">
        <v>0</v>
      </c>
      <c r="DZ13" s="236">
        <v>0</v>
      </c>
      <c r="EA13" s="237">
        <v>0</v>
      </c>
      <c r="EB13" s="237">
        <v>0</v>
      </c>
      <c r="EC13" s="187">
        <v>0</v>
      </c>
      <c r="ED13" s="186">
        <v>0</v>
      </c>
      <c r="EE13" s="236">
        <v>8</v>
      </c>
      <c r="EF13" s="237">
        <v>0</v>
      </c>
      <c r="EG13" s="237">
        <v>0</v>
      </c>
      <c r="EH13" s="187">
        <v>0</v>
      </c>
      <c r="EI13" s="186">
        <v>0</v>
      </c>
      <c r="EJ13" s="236">
        <v>0</v>
      </c>
      <c r="EK13" s="237">
        <v>0</v>
      </c>
      <c r="EL13" s="237">
        <v>0</v>
      </c>
      <c r="EM13" s="187">
        <v>0</v>
      </c>
      <c r="EN13" s="186">
        <v>0</v>
      </c>
      <c r="EO13" s="236">
        <v>0</v>
      </c>
      <c r="EP13" s="237">
        <v>0</v>
      </c>
      <c r="EQ13" s="237">
        <v>0</v>
      </c>
      <c r="ER13" s="187">
        <v>0</v>
      </c>
      <c r="ES13" s="186">
        <v>0</v>
      </c>
      <c r="ET13" s="236">
        <v>0</v>
      </c>
      <c r="EU13" s="237">
        <v>0</v>
      </c>
      <c r="EV13" s="237">
        <v>0</v>
      </c>
      <c r="EW13" s="187">
        <v>0</v>
      </c>
      <c r="EX13" s="186">
        <v>0</v>
      </c>
      <c r="EY13" s="236">
        <v>0</v>
      </c>
      <c r="EZ13" s="237">
        <v>0</v>
      </c>
      <c r="FA13" s="237">
        <v>0</v>
      </c>
      <c r="FB13" s="187">
        <v>0</v>
      </c>
      <c r="FD13" s="192">
        <f t="shared" si="7"/>
        <v>0</v>
      </c>
      <c r="FE13" s="234">
        <f t="shared" si="8"/>
        <v>0</v>
      </c>
      <c r="FF13" s="235">
        <f t="shared" si="6"/>
        <v>83</v>
      </c>
    </row>
    <row r="14" spans="1:162" x14ac:dyDescent="0.2">
      <c r="A14" s="155">
        <f>ROW()</f>
        <v>14</v>
      </c>
      <c r="B14" s="231" t="str">
        <f ca="1">IF(OFFSET('Employee Set-up'!$A$1,ROW('Employee Set-up'!$A9)-1,'Employee Set-up'!$B$1-1,1,1)&lt;&gt;0,OFFSET('Employee Set-up'!$A$1,ROW('Employee Set-up'!$A9)-1,'Employee Set-up'!$B$1-1,1,1),"---")</f>
        <v>----</v>
      </c>
      <c r="C14" s="179" t="str">
        <f ca="1">IF(OFFSET('Employee Set-up'!$A$1,ROW('Employee Set-up'!$A9)-1,'Employee Set-up'!$D$1-1,1,1)&lt;&gt;0,OFFSET('Employee Set-up'!$A$1,ROW('Employee Set-up'!$A9)-1,'Employee Set-up'!$D$1-1,1,1),"---")</f>
        <v>Cook 4</v>
      </c>
      <c r="D14" s="186">
        <v>0</v>
      </c>
      <c r="E14" s="236">
        <v>3</v>
      </c>
      <c r="F14" s="237">
        <v>0</v>
      </c>
      <c r="G14" s="237">
        <v>0</v>
      </c>
      <c r="H14" s="187">
        <v>0</v>
      </c>
      <c r="I14" s="186">
        <v>0</v>
      </c>
      <c r="J14" s="236">
        <v>0</v>
      </c>
      <c r="K14" s="237">
        <v>0</v>
      </c>
      <c r="L14" s="237">
        <v>0</v>
      </c>
      <c r="M14" s="187">
        <v>0</v>
      </c>
      <c r="N14" s="186">
        <v>0</v>
      </c>
      <c r="O14" s="236">
        <v>3</v>
      </c>
      <c r="P14" s="237">
        <v>0</v>
      </c>
      <c r="Q14" s="237">
        <v>0</v>
      </c>
      <c r="R14" s="187">
        <v>0</v>
      </c>
      <c r="S14" s="186">
        <v>0</v>
      </c>
      <c r="T14" s="236">
        <v>0</v>
      </c>
      <c r="U14" s="237">
        <v>0</v>
      </c>
      <c r="V14" s="237">
        <v>0</v>
      </c>
      <c r="W14" s="187">
        <v>0</v>
      </c>
      <c r="X14" s="186">
        <v>0</v>
      </c>
      <c r="Y14" s="236">
        <v>0</v>
      </c>
      <c r="Z14" s="237">
        <v>0</v>
      </c>
      <c r="AA14" s="237">
        <v>0</v>
      </c>
      <c r="AB14" s="187">
        <v>0</v>
      </c>
      <c r="AC14" s="186">
        <v>0</v>
      </c>
      <c r="AD14" s="236">
        <v>4</v>
      </c>
      <c r="AE14" s="237">
        <v>0</v>
      </c>
      <c r="AF14" s="237">
        <v>0</v>
      </c>
      <c r="AG14" s="187">
        <v>0</v>
      </c>
      <c r="AH14" s="186">
        <v>0</v>
      </c>
      <c r="AI14" s="236">
        <v>8</v>
      </c>
      <c r="AJ14" s="237">
        <v>0</v>
      </c>
      <c r="AK14" s="237">
        <v>0</v>
      </c>
      <c r="AL14" s="187">
        <v>0</v>
      </c>
      <c r="AM14" s="186">
        <v>0</v>
      </c>
      <c r="AN14" s="236">
        <v>0</v>
      </c>
      <c r="AO14" s="237">
        <v>0</v>
      </c>
      <c r="AP14" s="237">
        <v>0</v>
      </c>
      <c r="AQ14" s="187">
        <v>0</v>
      </c>
      <c r="AR14" s="186">
        <v>0</v>
      </c>
      <c r="AS14" s="236">
        <v>0</v>
      </c>
      <c r="AT14" s="237">
        <v>0</v>
      </c>
      <c r="AU14" s="237">
        <v>0</v>
      </c>
      <c r="AV14" s="187">
        <v>0</v>
      </c>
      <c r="AW14" s="186">
        <v>0</v>
      </c>
      <c r="AX14" s="236">
        <v>3</v>
      </c>
      <c r="AY14" s="237">
        <v>0</v>
      </c>
      <c r="AZ14" s="237">
        <v>0</v>
      </c>
      <c r="BA14" s="187">
        <v>0</v>
      </c>
      <c r="BB14" s="186">
        <v>0</v>
      </c>
      <c r="BC14" s="236">
        <v>0</v>
      </c>
      <c r="BD14" s="237">
        <v>0</v>
      </c>
      <c r="BE14" s="237">
        <v>0</v>
      </c>
      <c r="BF14" s="187">
        <v>0</v>
      </c>
      <c r="BG14" s="186">
        <v>0</v>
      </c>
      <c r="BH14" s="236">
        <v>0</v>
      </c>
      <c r="BI14" s="237">
        <v>0</v>
      </c>
      <c r="BJ14" s="237">
        <v>0</v>
      </c>
      <c r="BK14" s="187">
        <v>0</v>
      </c>
      <c r="BL14" s="186">
        <v>0</v>
      </c>
      <c r="BM14" s="236">
        <v>0</v>
      </c>
      <c r="BN14" s="237">
        <v>0</v>
      </c>
      <c r="BO14" s="237">
        <v>0</v>
      </c>
      <c r="BP14" s="187">
        <v>0</v>
      </c>
      <c r="BQ14" s="186">
        <v>0</v>
      </c>
      <c r="BR14" s="236">
        <v>4</v>
      </c>
      <c r="BS14" s="237">
        <v>0</v>
      </c>
      <c r="BT14" s="237">
        <v>0</v>
      </c>
      <c r="BU14" s="187">
        <v>0</v>
      </c>
      <c r="BV14" s="186">
        <v>0</v>
      </c>
      <c r="BW14" s="236">
        <v>3</v>
      </c>
      <c r="BX14" s="237">
        <v>0</v>
      </c>
      <c r="BY14" s="237">
        <v>0</v>
      </c>
      <c r="BZ14" s="187">
        <v>0</v>
      </c>
      <c r="CA14" s="186">
        <v>0</v>
      </c>
      <c r="CB14" s="236">
        <v>0</v>
      </c>
      <c r="CC14" s="237">
        <v>0</v>
      </c>
      <c r="CD14" s="237">
        <v>0</v>
      </c>
      <c r="CE14" s="187">
        <v>0</v>
      </c>
      <c r="CF14" s="186">
        <v>0</v>
      </c>
      <c r="CG14" s="236">
        <v>0</v>
      </c>
      <c r="CH14" s="237">
        <v>0</v>
      </c>
      <c r="CI14" s="237">
        <v>0</v>
      </c>
      <c r="CJ14" s="187">
        <v>0</v>
      </c>
      <c r="CK14" s="186">
        <v>0</v>
      </c>
      <c r="CL14" s="236">
        <v>0</v>
      </c>
      <c r="CM14" s="237">
        <v>0</v>
      </c>
      <c r="CN14" s="237">
        <v>0</v>
      </c>
      <c r="CO14" s="187">
        <v>0</v>
      </c>
      <c r="CP14" s="186">
        <v>0</v>
      </c>
      <c r="CQ14" s="236">
        <v>0</v>
      </c>
      <c r="CR14" s="237">
        <v>0</v>
      </c>
      <c r="CS14" s="237">
        <v>0</v>
      </c>
      <c r="CT14" s="187">
        <v>0</v>
      </c>
      <c r="CU14" s="186">
        <v>0</v>
      </c>
      <c r="CV14" s="236">
        <v>4</v>
      </c>
      <c r="CW14" s="237">
        <v>0</v>
      </c>
      <c r="CX14" s="237">
        <v>0</v>
      </c>
      <c r="CY14" s="187">
        <v>0</v>
      </c>
      <c r="CZ14" s="186">
        <v>0</v>
      </c>
      <c r="DA14" s="236">
        <v>0</v>
      </c>
      <c r="DB14" s="237">
        <v>0</v>
      </c>
      <c r="DC14" s="237">
        <v>0</v>
      </c>
      <c r="DD14" s="187">
        <v>0</v>
      </c>
      <c r="DE14" s="186">
        <v>0</v>
      </c>
      <c r="DF14" s="236">
        <v>0</v>
      </c>
      <c r="DG14" s="237">
        <v>0</v>
      </c>
      <c r="DH14" s="237">
        <v>0</v>
      </c>
      <c r="DI14" s="187">
        <v>0</v>
      </c>
      <c r="DJ14" s="186">
        <v>0</v>
      </c>
      <c r="DK14" s="236">
        <v>0</v>
      </c>
      <c r="DL14" s="237">
        <v>0</v>
      </c>
      <c r="DM14" s="237">
        <v>0</v>
      </c>
      <c r="DN14" s="187">
        <v>0</v>
      </c>
      <c r="DO14" s="186">
        <v>0</v>
      </c>
      <c r="DP14" s="236">
        <v>0</v>
      </c>
      <c r="DQ14" s="237">
        <v>0</v>
      </c>
      <c r="DR14" s="237">
        <v>0</v>
      </c>
      <c r="DS14" s="187">
        <v>0</v>
      </c>
      <c r="DT14" s="186">
        <v>0</v>
      </c>
      <c r="DU14" s="236">
        <v>0</v>
      </c>
      <c r="DV14" s="237">
        <v>0</v>
      </c>
      <c r="DW14" s="237">
        <v>0</v>
      </c>
      <c r="DX14" s="187">
        <v>0</v>
      </c>
      <c r="DY14" s="186">
        <v>0</v>
      </c>
      <c r="DZ14" s="236">
        <v>0</v>
      </c>
      <c r="EA14" s="237">
        <v>0</v>
      </c>
      <c r="EB14" s="237">
        <v>0</v>
      </c>
      <c r="EC14" s="187">
        <v>0</v>
      </c>
      <c r="ED14" s="186">
        <v>0</v>
      </c>
      <c r="EE14" s="236">
        <v>4</v>
      </c>
      <c r="EF14" s="237">
        <v>0</v>
      </c>
      <c r="EG14" s="237">
        <v>0</v>
      </c>
      <c r="EH14" s="187">
        <v>0</v>
      </c>
      <c r="EI14" s="186">
        <v>0</v>
      </c>
      <c r="EJ14" s="236">
        <v>4</v>
      </c>
      <c r="EK14" s="237">
        <v>0</v>
      </c>
      <c r="EL14" s="237">
        <v>0</v>
      </c>
      <c r="EM14" s="187">
        <v>0</v>
      </c>
      <c r="EN14" s="186">
        <v>0</v>
      </c>
      <c r="EO14" s="236">
        <v>3</v>
      </c>
      <c r="EP14" s="237">
        <v>0</v>
      </c>
      <c r="EQ14" s="237">
        <v>0</v>
      </c>
      <c r="ER14" s="187">
        <v>0</v>
      </c>
      <c r="ES14" s="186">
        <v>0</v>
      </c>
      <c r="ET14" s="236">
        <v>0</v>
      </c>
      <c r="EU14" s="237">
        <v>0</v>
      </c>
      <c r="EV14" s="237">
        <v>0</v>
      </c>
      <c r="EW14" s="187">
        <v>0</v>
      </c>
      <c r="EX14" s="186">
        <v>0</v>
      </c>
      <c r="EY14" s="236">
        <v>0</v>
      </c>
      <c r="EZ14" s="237">
        <v>0</v>
      </c>
      <c r="FA14" s="237">
        <v>0</v>
      </c>
      <c r="FB14" s="187">
        <v>0</v>
      </c>
      <c r="FD14" s="192">
        <f t="shared" si="7"/>
        <v>0</v>
      </c>
      <c r="FE14" s="234">
        <f t="shared" si="8"/>
        <v>0</v>
      </c>
      <c r="FF14" s="235">
        <f t="shared" si="6"/>
        <v>43</v>
      </c>
    </row>
    <row r="15" spans="1:162" x14ac:dyDescent="0.2">
      <c r="A15" s="155">
        <f>ROW()</f>
        <v>15</v>
      </c>
      <c r="B15" s="231" t="str">
        <f ca="1">IF(OFFSET('Employee Set-up'!$A$1,ROW('Employee Set-up'!$A10)-1,'Employee Set-up'!$B$1-1,1,1)&lt;&gt;0,OFFSET('Employee Set-up'!$A$1,ROW('Employee Set-up'!$A10)-1,'Employee Set-up'!$B$1-1,1,1),"---")</f>
        <v>----</v>
      </c>
      <c r="C15" s="179" t="str">
        <f ca="1">IF(OFFSET('Employee Set-up'!$A$1,ROW('Employee Set-up'!$A10)-1,'Employee Set-up'!$D$1-1,1,1)&lt;&gt;0,OFFSET('Employee Set-up'!$A$1,ROW('Employee Set-up'!$A10)-1,'Employee Set-up'!$D$1-1,1,1),"---")</f>
        <v>Cook 5</v>
      </c>
      <c r="D15" s="186">
        <v>0</v>
      </c>
      <c r="E15" s="236">
        <v>0</v>
      </c>
      <c r="F15" s="237">
        <v>0</v>
      </c>
      <c r="G15" s="237">
        <v>0</v>
      </c>
      <c r="H15" s="187">
        <v>0</v>
      </c>
      <c r="I15" s="186">
        <v>0</v>
      </c>
      <c r="J15" s="236">
        <v>0</v>
      </c>
      <c r="K15" s="237">
        <v>0</v>
      </c>
      <c r="L15" s="237">
        <v>0</v>
      </c>
      <c r="M15" s="187">
        <v>0</v>
      </c>
      <c r="N15" s="186">
        <v>0</v>
      </c>
      <c r="O15" s="236">
        <v>0</v>
      </c>
      <c r="P15" s="237">
        <v>0</v>
      </c>
      <c r="Q15" s="237">
        <v>0</v>
      </c>
      <c r="R15" s="187">
        <v>0</v>
      </c>
      <c r="S15" s="186">
        <v>0</v>
      </c>
      <c r="T15" s="236">
        <v>0</v>
      </c>
      <c r="U15" s="237">
        <v>0</v>
      </c>
      <c r="V15" s="237">
        <v>0</v>
      </c>
      <c r="W15" s="187">
        <v>0</v>
      </c>
      <c r="X15" s="186">
        <v>0</v>
      </c>
      <c r="Y15" s="236">
        <v>0</v>
      </c>
      <c r="Z15" s="237">
        <v>0</v>
      </c>
      <c r="AA15" s="237">
        <v>0</v>
      </c>
      <c r="AB15" s="187">
        <v>0</v>
      </c>
      <c r="AC15" s="186">
        <v>0</v>
      </c>
      <c r="AD15" s="236">
        <v>0</v>
      </c>
      <c r="AE15" s="237">
        <v>0</v>
      </c>
      <c r="AF15" s="237">
        <v>0</v>
      </c>
      <c r="AG15" s="187">
        <v>0</v>
      </c>
      <c r="AH15" s="186">
        <v>0</v>
      </c>
      <c r="AI15" s="236">
        <v>0</v>
      </c>
      <c r="AJ15" s="237">
        <v>0</v>
      </c>
      <c r="AK15" s="237">
        <v>0</v>
      </c>
      <c r="AL15" s="187">
        <v>0</v>
      </c>
      <c r="AM15" s="186">
        <v>0</v>
      </c>
      <c r="AN15" s="236">
        <v>0</v>
      </c>
      <c r="AO15" s="237">
        <v>0</v>
      </c>
      <c r="AP15" s="237">
        <v>0</v>
      </c>
      <c r="AQ15" s="187">
        <v>0</v>
      </c>
      <c r="AR15" s="186">
        <v>0</v>
      </c>
      <c r="AS15" s="236">
        <v>0</v>
      </c>
      <c r="AT15" s="237">
        <v>0</v>
      </c>
      <c r="AU15" s="237">
        <v>0</v>
      </c>
      <c r="AV15" s="187">
        <v>0</v>
      </c>
      <c r="AW15" s="186">
        <v>0</v>
      </c>
      <c r="AX15" s="236">
        <v>0</v>
      </c>
      <c r="AY15" s="237">
        <v>0</v>
      </c>
      <c r="AZ15" s="237">
        <v>0</v>
      </c>
      <c r="BA15" s="187">
        <v>0</v>
      </c>
      <c r="BB15" s="186">
        <v>0</v>
      </c>
      <c r="BC15" s="236">
        <v>0</v>
      </c>
      <c r="BD15" s="237">
        <v>0</v>
      </c>
      <c r="BE15" s="237">
        <v>0</v>
      </c>
      <c r="BF15" s="187">
        <v>0</v>
      </c>
      <c r="BG15" s="186">
        <v>0</v>
      </c>
      <c r="BH15" s="236">
        <v>0</v>
      </c>
      <c r="BI15" s="237">
        <v>0</v>
      </c>
      <c r="BJ15" s="237">
        <v>0</v>
      </c>
      <c r="BK15" s="187">
        <v>0</v>
      </c>
      <c r="BL15" s="186">
        <v>0</v>
      </c>
      <c r="BM15" s="236">
        <v>0</v>
      </c>
      <c r="BN15" s="237">
        <v>0</v>
      </c>
      <c r="BO15" s="237">
        <v>0</v>
      </c>
      <c r="BP15" s="187">
        <v>0</v>
      </c>
      <c r="BQ15" s="186">
        <v>0</v>
      </c>
      <c r="BR15" s="236">
        <v>0</v>
      </c>
      <c r="BS15" s="237">
        <v>0</v>
      </c>
      <c r="BT15" s="237">
        <v>0</v>
      </c>
      <c r="BU15" s="187">
        <v>0</v>
      </c>
      <c r="BV15" s="186">
        <v>0</v>
      </c>
      <c r="BW15" s="236">
        <v>0</v>
      </c>
      <c r="BX15" s="237">
        <v>0</v>
      </c>
      <c r="BY15" s="237">
        <v>0</v>
      </c>
      <c r="BZ15" s="187">
        <v>0</v>
      </c>
      <c r="CA15" s="186">
        <v>0</v>
      </c>
      <c r="CB15" s="236">
        <v>0</v>
      </c>
      <c r="CC15" s="237">
        <v>0</v>
      </c>
      <c r="CD15" s="237">
        <v>0</v>
      </c>
      <c r="CE15" s="187">
        <v>0</v>
      </c>
      <c r="CF15" s="186">
        <v>0</v>
      </c>
      <c r="CG15" s="236">
        <v>0</v>
      </c>
      <c r="CH15" s="237">
        <v>0</v>
      </c>
      <c r="CI15" s="237">
        <v>0</v>
      </c>
      <c r="CJ15" s="187">
        <v>0</v>
      </c>
      <c r="CK15" s="186">
        <v>0</v>
      </c>
      <c r="CL15" s="236">
        <v>0</v>
      </c>
      <c r="CM15" s="237">
        <v>0</v>
      </c>
      <c r="CN15" s="237">
        <v>0</v>
      </c>
      <c r="CO15" s="187">
        <v>0</v>
      </c>
      <c r="CP15" s="186">
        <v>0</v>
      </c>
      <c r="CQ15" s="236">
        <v>3</v>
      </c>
      <c r="CR15" s="237">
        <v>0</v>
      </c>
      <c r="CS15" s="237">
        <v>0</v>
      </c>
      <c r="CT15" s="187">
        <v>0</v>
      </c>
      <c r="CU15" s="186">
        <v>0</v>
      </c>
      <c r="CV15" s="236">
        <v>3</v>
      </c>
      <c r="CW15" s="237">
        <v>0</v>
      </c>
      <c r="CX15" s="237">
        <v>0</v>
      </c>
      <c r="CY15" s="187">
        <v>0</v>
      </c>
      <c r="CZ15" s="186">
        <v>0</v>
      </c>
      <c r="DA15" s="236">
        <v>0</v>
      </c>
      <c r="DB15" s="237">
        <v>0</v>
      </c>
      <c r="DC15" s="237">
        <v>0</v>
      </c>
      <c r="DD15" s="187">
        <v>0</v>
      </c>
      <c r="DE15" s="186">
        <v>0</v>
      </c>
      <c r="DF15" s="236">
        <v>0</v>
      </c>
      <c r="DG15" s="237">
        <v>0</v>
      </c>
      <c r="DH15" s="237">
        <v>0</v>
      </c>
      <c r="DI15" s="187">
        <v>0</v>
      </c>
      <c r="DJ15" s="186">
        <v>0</v>
      </c>
      <c r="DK15" s="236">
        <v>0</v>
      </c>
      <c r="DL15" s="237">
        <v>0</v>
      </c>
      <c r="DM15" s="237">
        <v>0</v>
      </c>
      <c r="DN15" s="187">
        <v>0</v>
      </c>
      <c r="DO15" s="186">
        <v>0</v>
      </c>
      <c r="DP15" s="236">
        <v>0</v>
      </c>
      <c r="DQ15" s="237">
        <v>0</v>
      </c>
      <c r="DR15" s="237">
        <v>0</v>
      </c>
      <c r="DS15" s="187">
        <v>0</v>
      </c>
      <c r="DT15" s="186">
        <v>0</v>
      </c>
      <c r="DU15" s="236">
        <v>0</v>
      </c>
      <c r="DV15" s="237">
        <v>0</v>
      </c>
      <c r="DW15" s="237">
        <v>0</v>
      </c>
      <c r="DX15" s="187">
        <v>0</v>
      </c>
      <c r="DY15" s="186">
        <v>0</v>
      </c>
      <c r="DZ15" s="236">
        <v>3</v>
      </c>
      <c r="EA15" s="237">
        <v>0</v>
      </c>
      <c r="EB15" s="237">
        <v>0</v>
      </c>
      <c r="EC15" s="187">
        <v>0</v>
      </c>
      <c r="ED15" s="186">
        <v>0</v>
      </c>
      <c r="EE15" s="236">
        <v>3</v>
      </c>
      <c r="EF15" s="237">
        <v>0</v>
      </c>
      <c r="EG15" s="237">
        <v>0</v>
      </c>
      <c r="EH15" s="187">
        <v>0</v>
      </c>
      <c r="EI15" s="186">
        <v>0</v>
      </c>
      <c r="EJ15" s="236">
        <v>0</v>
      </c>
      <c r="EK15" s="237">
        <v>0</v>
      </c>
      <c r="EL15" s="237">
        <v>0</v>
      </c>
      <c r="EM15" s="187">
        <v>0</v>
      </c>
      <c r="EN15" s="186">
        <v>0</v>
      </c>
      <c r="EO15" s="236">
        <v>0</v>
      </c>
      <c r="EP15" s="237">
        <v>0</v>
      </c>
      <c r="EQ15" s="237">
        <v>0</v>
      </c>
      <c r="ER15" s="187">
        <v>0</v>
      </c>
      <c r="ES15" s="186">
        <v>0</v>
      </c>
      <c r="ET15" s="236">
        <v>0</v>
      </c>
      <c r="EU15" s="237">
        <v>0</v>
      </c>
      <c r="EV15" s="237">
        <v>0</v>
      </c>
      <c r="EW15" s="187">
        <v>0</v>
      </c>
      <c r="EX15" s="186">
        <v>0</v>
      </c>
      <c r="EY15" s="236">
        <v>0</v>
      </c>
      <c r="EZ15" s="237">
        <v>0</v>
      </c>
      <c r="FA15" s="237">
        <v>0</v>
      </c>
      <c r="FB15" s="187">
        <v>0</v>
      </c>
      <c r="FD15" s="192">
        <f t="shared" si="7"/>
        <v>0</v>
      </c>
      <c r="FE15" s="234">
        <f t="shared" si="8"/>
        <v>0</v>
      </c>
      <c r="FF15" s="235">
        <f t="shared" si="6"/>
        <v>12</v>
      </c>
    </row>
    <row r="16" spans="1:162" x14ac:dyDescent="0.2">
      <c r="A16" s="155">
        <f>ROW()</f>
        <v>16</v>
      </c>
      <c r="B16" s="231" t="str">
        <f ca="1">IF(OFFSET('Employee Set-up'!$A$1,ROW('Employee Set-up'!$A11)-1,'Employee Set-up'!$B$1-1,1,1)&lt;&gt;0,OFFSET('Employee Set-up'!$A$1,ROW('Employee Set-up'!$A11)-1,'Employee Set-up'!$B$1-1,1,1),"---")</f>
        <v>----</v>
      </c>
      <c r="C16" s="179" t="str">
        <f ca="1">IF(OFFSET('Employee Set-up'!$A$1,ROW('Employee Set-up'!$A11)-1,'Employee Set-up'!$D$1-1,1,1)&lt;&gt;0,OFFSET('Employee Set-up'!$A$1,ROW('Employee Set-up'!$A11)-1,'Employee Set-up'!$D$1-1,1,1),"---")</f>
        <v>---</v>
      </c>
      <c r="D16" s="186">
        <v>0</v>
      </c>
      <c r="E16" s="236">
        <v>0</v>
      </c>
      <c r="F16" s="237">
        <v>0</v>
      </c>
      <c r="G16" s="237">
        <v>0</v>
      </c>
      <c r="H16" s="187">
        <v>0</v>
      </c>
      <c r="I16" s="186">
        <v>0</v>
      </c>
      <c r="J16" s="236">
        <v>0</v>
      </c>
      <c r="K16" s="237">
        <v>0</v>
      </c>
      <c r="L16" s="237">
        <v>0</v>
      </c>
      <c r="M16" s="187">
        <v>0</v>
      </c>
      <c r="N16" s="186">
        <v>0</v>
      </c>
      <c r="O16" s="236">
        <v>0</v>
      </c>
      <c r="P16" s="237">
        <v>0</v>
      </c>
      <c r="Q16" s="237">
        <v>0</v>
      </c>
      <c r="R16" s="187">
        <v>0</v>
      </c>
      <c r="S16" s="186">
        <v>0</v>
      </c>
      <c r="T16" s="236">
        <v>0</v>
      </c>
      <c r="U16" s="237">
        <v>0</v>
      </c>
      <c r="V16" s="237">
        <v>0</v>
      </c>
      <c r="W16" s="187">
        <v>0</v>
      </c>
      <c r="X16" s="186">
        <v>0</v>
      </c>
      <c r="Y16" s="236">
        <v>0</v>
      </c>
      <c r="Z16" s="237">
        <v>0</v>
      </c>
      <c r="AA16" s="237">
        <v>0</v>
      </c>
      <c r="AB16" s="187">
        <v>0</v>
      </c>
      <c r="AC16" s="186">
        <v>0</v>
      </c>
      <c r="AD16" s="236">
        <v>0</v>
      </c>
      <c r="AE16" s="237">
        <v>0</v>
      </c>
      <c r="AF16" s="237">
        <v>0</v>
      </c>
      <c r="AG16" s="187">
        <v>0</v>
      </c>
      <c r="AH16" s="186">
        <v>0</v>
      </c>
      <c r="AI16" s="236">
        <v>0</v>
      </c>
      <c r="AJ16" s="237">
        <v>0</v>
      </c>
      <c r="AK16" s="237">
        <v>0</v>
      </c>
      <c r="AL16" s="187">
        <v>0</v>
      </c>
      <c r="AM16" s="186">
        <v>0</v>
      </c>
      <c r="AN16" s="236">
        <v>0</v>
      </c>
      <c r="AO16" s="237">
        <v>0</v>
      </c>
      <c r="AP16" s="237">
        <v>0</v>
      </c>
      <c r="AQ16" s="187">
        <v>0</v>
      </c>
      <c r="AR16" s="186">
        <v>0</v>
      </c>
      <c r="AS16" s="236">
        <v>0</v>
      </c>
      <c r="AT16" s="237">
        <v>0</v>
      </c>
      <c r="AU16" s="237">
        <v>0</v>
      </c>
      <c r="AV16" s="187">
        <v>0</v>
      </c>
      <c r="AW16" s="186">
        <v>0</v>
      </c>
      <c r="AX16" s="236">
        <v>0</v>
      </c>
      <c r="AY16" s="237">
        <v>0</v>
      </c>
      <c r="AZ16" s="237">
        <v>0</v>
      </c>
      <c r="BA16" s="187">
        <v>0</v>
      </c>
      <c r="BB16" s="186">
        <v>0</v>
      </c>
      <c r="BC16" s="236">
        <v>0</v>
      </c>
      <c r="BD16" s="237">
        <v>0</v>
      </c>
      <c r="BE16" s="237">
        <v>0</v>
      </c>
      <c r="BF16" s="187">
        <v>0</v>
      </c>
      <c r="BG16" s="186">
        <v>0</v>
      </c>
      <c r="BH16" s="236">
        <v>0</v>
      </c>
      <c r="BI16" s="237">
        <v>0</v>
      </c>
      <c r="BJ16" s="237">
        <v>0</v>
      </c>
      <c r="BK16" s="187">
        <v>0</v>
      </c>
      <c r="BL16" s="186">
        <v>0</v>
      </c>
      <c r="BM16" s="236">
        <v>0</v>
      </c>
      <c r="BN16" s="237">
        <v>0</v>
      </c>
      <c r="BO16" s="237">
        <v>0</v>
      </c>
      <c r="BP16" s="187">
        <v>0</v>
      </c>
      <c r="BQ16" s="186">
        <v>0</v>
      </c>
      <c r="BR16" s="236">
        <v>0</v>
      </c>
      <c r="BS16" s="237">
        <v>0</v>
      </c>
      <c r="BT16" s="237">
        <v>0</v>
      </c>
      <c r="BU16" s="187">
        <v>0</v>
      </c>
      <c r="BV16" s="186">
        <v>0</v>
      </c>
      <c r="BW16" s="236">
        <v>0</v>
      </c>
      <c r="BX16" s="237">
        <v>0</v>
      </c>
      <c r="BY16" s="237">
        <v>0</v>
      </c>
      <c r="BZ16" s="187">
        <v>0</v>
      </c>
      <c r="CA16" s="186">
        <v>0</v>
      </c>
      <c r="CB16" s="236">
        <v>0</v>
      </c>
      <c r="CC16" s="237">
        <v>0</v>
      </c>
      <c r="CD16" s="237">
        <v>0</v>
      </c>
      <c r="CE16" s="187">
        <v>0</v>
      </c>
      <c r="CF16" s="186">
        <v>0</v>
      </c>
      <c r="CG16" s="236">
        <v>0</v>
      </c>
      <c r="CH16" s="237">
        <v>0</v>
      </c>
      <c r="CI16" s="237">
        <v>0</v>
      </c>
      <c r="CJ16" s="187">
        <v>0</v>
      </c>
      <c r="CK16" s="186">
        <v>0</v>
      </c>
      <c r="CL16" s="236">
        <v>0</v>
      </c>
      <c r="CM16" s="237">
        <v>0</v>
      </c>
      <c r="CN16" s="237">
        <v>0</v>
      </c>
      <c r="CO16" s="187">
        <v>0</v>
      </c>
      <c r="CP16" s="186">
        <v>0</v>
      </c>
      <c r="CQ16" s="236">
        <v>0</v>
      </c>
      <c r="CR16" s="237">
        <v>0</v>
      </c>
      <c r="CS16" s="237">
        <v>0</v>
      </c>
      <c r="CT16" s="187">
        <v>0</v>
      </c>
      <c r="CU16" s="186">
        <v>0</v>
      </c>
      <c r="CV16" s="236">
        <v>0</v>
      </c>
      <c r="CW16" s="237">
        <v>0</v>
      </c>
      <c r="CX16" s="237">
        <v>0</v>
      </c>
      <c r="CY16" s="187">
        <v>0</v>
      </c>
      <c r="CZ16" s="186">
        <v>0</v>
      </c>
      <c r="DA16" s="236">
        <v>0</v>
      </c>
      <c r="DB16" s="237">
        <v>0</v>
      </c>
      <c r="DC16" s="237">
        <v>0</v>
      </c>
      <c r="DD16" s="187">
        <v>0</v>
      </c>
      <c r="DE16" s="186">
        <v>0</v>
      </c>
      <c r="DF16" s="236">
        <v>0</v>
      </c>
      <c r="DG16" s="237">
        <v>0</v>
      </c>
      <c r="DH16" s="237">
        <v>0</v>
      </c>
      <c r="DI16" s="187">
        <v>0</v>
      </c>
      <c r="DJ16" s="186">
        <v>0</v>
      </c>
      <c r="DK16" s="236">
        <v>0</v>
      </c>
      <c r="DL16" s="237">
        <v>0</v>
      </c>
      <c r="DM16" s="237">
        <v>0</v>
      </c>
      <c r="DN16" s="187">
        <v>0</v>
      </c>
      <c r="DO16" s="186">
        <v>0</v>
      </c>
      <c r="DP16" s="236">
        <v>0</v>
      </c>
      <c r="DQ16" s="237">
        <v>0</v>
      </c>
      <c r="DR16" s="237">
        <v>0</v>
      </c>
      <c r="DS16" s="187">
        <v>0</v>
      </c>
      <c r="DT16" s="186">
        <v>0</v>
      </c>
      <c r="DU16" s="236">
        <v>0</v>
      </c>
      <c r="DV16" s="237">
        <v>0</v>
      </c>
      <c r="DW16" s="237">
        <v>0</v>
      </c>
      <c r="DX16" s="187">
        <v>0</v>
      </c>
      <c r="DY16" s="186">
        <v>0</v>
      </c>
      <c r="DZ16" s="236">
        <v>0</v>
      </c>
      <c r="EA16" s="237">
        <v>0</v>
      </c>
      <c r="EB16" s="237">
        <v>0</v>
      </c>
      <c r="EC16" s="187">
        <v>0</v>
      </c>
      <c r="ED16" s="186">
        <v>0</v>
      </c>
      <c r="EE16" s="236">
        <v>0</v>
      </c>
      <c r="EF16" s="237">
        <v>0</v>
      </c>
      <c r="EG16" s="237">
        <v>0</v>
      </c>
      <c r="EH16" s="187">
        <v>0</v>
      </c>
      <c r="EI16" s="186">
        <v>0</v>
      </c>
      <c r="EJ16" s="236">
        <v>0</v>
      </c>
      <c r="EK16" s="237">
        <v>0</v>
      </c>
      <c r="EL16" s="237">
        <v>0</v>
      </c>
      <c r="EM16" s="187">
        <v>0</v>
      </c>
      <c r="EN16" s="186">
        <v>0</v>
      </c>
      <c r="EO16" s="236">
        <v>0</v>
      </c>
      <c r="EP16" s="237">
        <v>0</v>
      </c>
      <c r="EQ16" s="237">
        <v>0</v>
      </c>
      <c r="ER16" s="187">
        <v>0</v>
      </c>
      <c r="ES16" s="186">
        <v>0</v>
      </c>
      <c r="ET16" s="236">
        <v>0</v>
      </c>
      <c r="EU16" s="237">
        <v>0</v>
      </c>
      <c r="EV16" s="237">
        <v>0</v>
      </c>
      <c r="EW16" s="187">
        <v>0</v>
      </c>
      <c r="EX16" s="186">
        <v>0</v>
      </c>
      <c r="EY16" s="236">
        <v>0</v>
      </c>
      <c r="EZ16" s="237">
        <v>0</v>
      </c>
      <c r="FA16" s="237">
        <v>0</v>
      </c>
      <c r="FB16" s="187">
        <v>0</v>
      </c>
      <c r="FD16" s="192">
        <f t="shared" si="7"/>
        <v>0</v>
      </c>
      <c r="FE16" s="234">
        <f t="shared" si="8"/>
        <v>0</v>
      </c>
      <c r="FF16" s="235">
        <f t="shared" si="6"/>
        <v>0</v>
      </c>
    </row>
    <row r="17" spans="1:162" x14ac:dyDescent="0.2">
      <c r="A17" s="155">
        <f>ROW()</f>
        <v>17</v>
      </c>
      <c r="B17" s="231" t="str">
        <f ca="1">IF(OFFSET('Employee Set-up'!$A$1,ROW('Employee Set-up'!$A12)-1,'Employee Set-up'!$B$1-1,1,1)&lt;&gt;0,OFFSET('Employee Set-up'!$A$1,ROW('Employee Set-up'!$A12)-1,'Employee Set-up'!$B$1-1,1,1),"---")</f>
        <v>----</v>
      </c>
      <c r="C17" s="179" t="str">
        <f ca="1">IF(OFFSET('Employee Set-up'!$A$1,ROW('Employee Set-up'!$A12)-1,'Employee Set-up'!$D$1-1,1,1)&lt;&gt;0,OFFSET('Employee Set-up'!$A$1,ROW('Employee Set-up'!$A12)-1,'Employee Set-up'!$D$1-1,1,1),"---")</f>
        <v>---</v>
      </c>
      <c r="D17" s="186">
        <v>0</v>
      </c>
      <c r="E17" s="236">
        <v>0</v>
      </c>
      <c r="F17" s="237">
        <v>0</v>
      </c>
      <c r="G17" s="237">
        <v>0</v>
      </c>
      <c r="H17" s="187">
        <v>0</v>
      </c>
      <c r="I17" s="186">
        <v>0</v>
      </c>
      <c r="J17" s="236">
        <v>0</v>
      </c>
      <c r="K17" s="237">
        <v>0</v>
      </c>
      <c r="L17" s="237">
        <v>0</v>
      </c>
      <c r="M17" s="187">
        <v>0</v>
      </c>
      <c r="N17" s="186">
        <v>0</v>
      </c>
      <c r="O17" s="236">
        <v>0</v>
      </c>
      <c r="P17" s="237">
        <v>0</v>
      </c>
      <c r="Q17" s="237">
        <v>0</v>
      </c>
      <c r="R17" s="187">
        <v>0</v>
      </c>
      <c r="S17" s="186">
        <v>0</v>
      </c>
      <c r="T17" s="236">
        <v>0</v>
      </c>
      <c r="U17" s="237">
        <v>0</v>
      </c>
      <c r="V17" s="237">
        <v>0</v>
      </c>
      <c r="W17" s="187">
        <v>0</v>
      </c>
      <c r="X17" s="186">
        <v>0</v>
      </c>
      <c r="Y17" s="236">
        <v>0</v>
      </c>
      <c r="Z17" s="237">
        <v>0</v>
      </c>
      <c r="AA17" s="237">
        <v>0</v>
      </c>
      <c r="AB17" s="187">
        <v>0</v>
      </c>
      <c r="AC17" s="186">
        <v>0</v>
      </c>
      <c r="AD17" s="236">
        <v>0</v>
      </c>
      <c r="AE17" s="237">
        <v>0</v>
      </c>
      <c r="AF17" s="237">
        <v>0</v>
      </c>
      <c r="AG17" s="187">
        <v>0</v>
      </c>
      <c r="AH17" s="186">
        <v>0</v>
      </c>
      <c r="AI17" s="236">
        <v>0</v>
      </c>
      <c r="AJ17" s="237">
        <v>0</v>
      </c>
      <c r="AK17" s="237">
        <v>0</v>
      </c>
      <c r="AL17" s="187">
        <v>0</v>
      </c>
      <c r="AM17" s="186">
        <v>0</v>
      </c>
      <c r="AN17" s="236">
        <v>0</v>
      </c>
      <c r="AO17" s="237">
        <v>0</v>
      </c>
      <c r="AP17" s="237">
        <v>0</v>
      </c>
      <c r="AQ17" s="187">
        <v>0</v>
      </c>
      <c r="AR17" s="186">
        <v>0</v>
      </c>
      <c r="AS17" s="236">
        <v>0</v>
      </c>
      <c r="AT17" s="237">
        <v>0</v>
      </c>
      <c r="AU17" s="237">
        <v>0</v>
      </c>
      <c r="AV17" s="187">
        <v>0</v>
      </c>
      <c r="AW17" s="186">
        <v>0</v>
      </c>
      <c r="AX17" s="236">
        <v>0</v>
      </c>
      <c r="AY17" s="237">
        <v>0</v>
      </c>
      <c r="AZ17" s="237">
        <v>0</v>
      </c>
      <c r="BA17" s="187">
        <v>0</v>
      </c>
      <c r="BB17" s="186">
        <v>0</v>
      </c>
      <c r="BC17" s="236">
        <v>0</v>
      </c>
      <c r="BD17" s="237">
        <v>0</v>
      </c>
      <c r="BE17" s="237">
        <v>0</v>
      </c>
      <c r="BF17" s="187">
        <v>0</v>
      </c>
      <c r="BG17" s="186">
        <v>0</v>
      </c>
      <c r="BH17" s="236">
        <v>0</v>
      </c>
      <c r="BI17" s="237">
        <v>0</v>
      </c>
      <c r="BJ17" s="237">
        <v>0</v>
      </c>
      <c r="BK17" s="187">
        <v>0</v>
      </c>
      <c r="BL17" s="186">
        <v>0</v>
      </c>
      <c r="BM17" s="236">
        <v>0</v>
      </c>
      <c r="BN17" s="237">
        <v>0</v>
      </c>
      <c r="BO17" s="237">
        <v>0</v>
      </c>
      <c r="BP17" s="187">
        <v>0</v>
      </c>
      <c r="BQ17" s="186">
        <v>0</v>
      </c>
      <c r="BR17" s="236">
        <v>0</v>
      </c>
      <c r="BS17" s="237">
        <v>0</v>
      </c>
      <c r="BT17" s="237">
        <v>0</v>
      </c>
      <c r="BU17" s="187">
        <v>0</v>
      </c>
      <c r="BV17" s="186">
        <v>0</v>
      </c>
      <c r="BW17" s="236">
        <v>0</v>
      </c>
      <c r="BX17" s="237">
        <v>0</v>
      </c>
      <c r="BY17" s="237">
        <v>0</v>
      </c>
      <c r="BZ17" s="187">
        <v>0</v>
      </c>
      <c r="CA17" s="186">
        <v>0</v>
      </c>
      <c r="CB17" s="236">
        <v>0</v>
      </c>
      <c r="CC17" s="237">
        <v>0</v>
      </c>
      <c r="CD17" s="237">
        <v>0</v>
      </c>
      <c r="CE17" s="187">
        <v>0</v>
      </c>
      <c r="CF17" s="186">
        <v>0</v>
      </c>
      <c r="CG17" s="236">
        <v>0</v>
      </c>
      <c r="CH17" s="237">
        <v>0</v>
      </c>
      <c r="CI17" s="237">
        <v>0</v>
      </c>
      <c r="CJ17" s="187">
        <v>0</v>
      </c>
      <c r="CK17" s="186">
        <v>0</v>
      </c>
      <c r="CL17" s="236">
        <v>0</v>
      </c>
      <c r="CM17" s="237">
        <v>0</v>
      </c>
      <c r="CN17" s="237">
        <v>0</v>
      </c>
      <c r="CO17" s="187">
        <v>0</v>
      </c>
      <c r="CP17" s="186">
        <v>0</v>
      </c>
      <c r="CQ17" s="236">
        <v>0</v>
      </c>
      <c r="CR17" s="237">
        <v>0</v>
      </c>
      <c r="CS17" s="237">
        <v>0</v>
      </c>
      <c r="CT17" s="187">
        <v>0</v>
      </c>
      <c r="CU17" s="186">
        <v>0</v>
      </c>
      <c r="CV17" s="236">
        <v>0</v>
      </c>
      <c r="CW17" s="237">
        <v>0</v>
      </c>
      <c r="CX17" s="237">
        <v>0</v>
      </c>
      <c r="CY17" s="187">
        <v>0</v>
      </c>
      <c r="CZ17" s="186">
        <v>0</v>
      </c>
      <c r="DA17" s="236">
        <v>0</v>
      </c>
      <c r="DB17" s="237">
        <v>0</v>
      </c>
      <c r="DC17" s="237">
        <v>0</v>
      </c>
      <c r="DD17" s="187">
        <v>0</v>
      </c>
      <c r="DE17" s="186">
        <v>0</v>
      </c>
      <c r="DF17" s="236">
        <v>0</v>
      </c>
      <c r="DG17" s="237">
        <v>0</v>
      </c>
      <c r="DH17" s="237">
        <v>0</v>
      </c>
      <c r="DI17" s="187">
        <v>0</v>
      </c>
      <c r="DJ17" s="186">
        <v>0</v>
      </c>
      <c r="DK17" s="236">
        <v>0</v>
      </c>
      <c r="DL17" s="237">
        <v>0</v>
      </c>
      <c r="DM17" s="237">
        <v>0</v>
      </c>
      <c r="DN17" s="187">
        <v>0</v>
      </c>
      <c r="DO17" s="186">
        <v>0</v>
      </c>
      <c r="DP17" s="236">
        <v>0</v>
      </c>
      <c r="DQ17" s="237">
        <v>0</v>
      </c>
      <c r="DR17" s="237">
        <v>0</v>
      </c>
      <c r="DS17" s="187">
        <v>0</v>
      </c>
      <c r="DT17" s="186">
        <v>0</v>
      </c>
      <c r="DU17" s="236">
        <v>0</v>
      </c>
      <c r="DV17" s="237">
        <v>0</v>
      </c>
      <c r="DW17" s="237">
        <v>0</v>
      </c>
      <c r="DX17" s="187">
        <v>0</v>
      </c>
      <c r="DY17" s="186">
        <v>0</v>
      </c>
      <c r="DZ17" s="236">
        <v>0</v>
      </c>
      <c r="EA17" s="237">
        <v>0</v>
      </c>
      <c r="EB17" s="237">
        <v>0</v>
      </c>
      <c r="EC17" s="187">
        <v>0</v>
      </c>
      <c r="ED17" s="186">
        <v>0</v>
      </c>
      <c r="EE17" s="236">
        <v>0</v>
      </c>
      <c r="EF17" s="237">
        <v>0</v>
      </c>
      <c r="EG17" s="237">
        <v>0</v>
      </c>
      <c r="EH17" s="187">
        <v>0</v>
      </c>
      <c r="EI17" s="186">
        <v>0</v>
      </c>
      <c r="EJ17" s="236">
        <v>0</v>
      </c>
      <c r="EK17" s="237">
        <v>0</v>
      </c>
      <c r="EL17" s="237">
        <v>0</v>
      </c>
      <c r="EM17" s="187">
        <v>0</v>
      </c>
      <c r="EN17" s="186">
        <v>0</v>
      </c>
      <c r="EO17" s="236">
        <v>0</v>
      </c>
      <c r="EP17" s="237">
        <v>0</v>
      </c>
      <c r="EQ17" s="237">
        <v>0</v>
      </c>
      <c r="ER17" s="187">
        <v>0</v>
      </c>
      <c r="ES17" s="186">
        <v>0</v>
      </c>
      <c r="ET17" s="236">
        <v>0</v>
      </c>
      <c r="EU17" s="237">
        <v>0</v>
      </c>
      <c r="EV17" s="237">
        <v>0</v>
      </c>
      <c r="EW17" s="187">
        <v>0</v>
      </c>
      <c r="EX17" s="186">
        <v>0</v>
      </c>
      <c r="EY17" s="236">
        <v>0</v>
      </c>
      <c r="EZ17" s="237">
        <v>0</v>
      </c>
      <c r="FA17" s="237">
        <v>0</v>
      </c>
      <c r="FB17" s="187">
        <v>0</v>
      </c>
      <c r="FD17" s="192">
        <f t="shared" si="7"/>
        <v>0</v>
      </c>
      <c r="FE17" s="234">
        <f t="shared" si="8"/>
        <v>0</v>
      </c>
      <c r="FF17" s="235">
        <f t="shared" si="6"/>
        <v>0</v>
      </c>
    </row>
    <row r="18" spans="1:162" x14ac:dyDescent="0.2">
      <c r="A18" s="155">
        <f>ROW()</f>
        <v>18</v>
      </c>
      <c r="B18" s="231" t="str">
        <f ca="1">IF(OFFSET('Employee Set-up'!$A$1,ROW('Employee Set-up'!$A13)-1,'Employee Set-up'!$B$1-1,1,1)&lt;&gt;0,OFFSET('Employee Set-up'!$A$1,ROW('Employee Set-up'!$A13)-1,'Employee Set-up'!$B$1-1,1,1),"---")</f>
        <v>----</v>
      </c>
      <c r="C18" s="179" t="str">
        <f ca="1">IF(OFFSET('Employee Set-up'!$A$1,ROW('Employee Set-up'!$A13)-1,'Employee Set-up'!$D$1-1,1,1)&lt;&gt;0,OFFSET('Employee Set-up'!$A$1,ROW('Employee Set-up'!$A13)-1,'Employee Set-up'!$D$1-1,1,1),"---")</f>
        <v>---</v>
      </c>
      <c r="D18" s="186">
        <v>0</v>
      </c>
      <c r="E18" s="236">
        <v>0</v>
      </c>
      <c r="F18" s="237">
        <v>0</v>
      </c>
      <c r="G18" s="237">
        <v>0</v>
      </c>
      <c r="H18" s="187">
        <v>0</v>
      </c>
      <c r="I18" s="186">
        <v>0</v>
      </c>
      <c r="J18" s="236">
        <v>0</v>
      </c>
      <c r="K18" s="237">
        <v>0</v>
      </c>
      <c r="L18" s="237">
        <v>0</v>
      </c>
      <c r="M18" s="187">
        <v>0</v>
      </c>
      <c r="N18" s="186">
        <v>0</v>
      </c>
      <c r="O18" s="236">
        <v>0</v>
      </c>
      <c r="P18" s="237">
        <v>0</v>
      </c>
      <c r="Q18" s="237">
        <v>0</v>
      </c>
      <c r="R18" s="187">
        <v>0</v>
      </c>
      <c r="S18" s="186">
        <v>0</v>
      </c>
      <c r="T18" s="236">
        <v>0</v>
      </c>
      <c r="U18" s="237">
        <v>0</v>
      </c>
      <c r="V18" s="237">
        <v>0</v>
      </c>
      <c r="W18" s="187">
        <v>0</v>
      </c>
      <c r="X18" s="186">
        <v>0</v>
      </c>
      <c r="Y18" s="236">
        <v>0</v>
      </c>
      <c r="Z18" s="237">
        <v>0</v>
      </c>
      <c r="AA18" s="237">
        <v>0</v>
      </c>
      <c r="AB18" s="187">
        <v>0</v>
      </c>
      <c r="AC18" s="186">
        <v>0</v>
      </c>
      <c r="AD18" s="236">
        <v>0</v>
      </c>
      <c r="AE18" s="237">
        <v>0</v>
      </c>
      <c r="AF18" s="237">
        <v>0</v>
      </c>
      <c r="AG18" s="187">
        <v>0</v>
      </c>
      <c r="AH18" s="186">
        <v>0</v>
      </c>
      <c r="AI18" s="236">
        <v>0</v>
      </c>
      <c r="AJ18" s="237">
        <v>0</v>
      </c>
      <c r="AK18" s="237">
        <v>0</v>
      </c>
      <c r="AL18" s="187">
        <v>0</v>
      </c>
      <c r="AM18" s="186">
        <v>0</v>
      </c>
      <c r="AN18" s="236">
        <v>0</v>
      </c>
      <c r="AO18" s="237">
        <v>0</v>
      </c>
      <c r="AP18" s="237">
        <v>0</v>
      </c>
      <c r="AQ18" s="187">
        <v>0</v>
      </c>
      <c r="AR18" s="186">
        <v>0</v>
      </c>
      <c r="AS18" s="236">
        <v>0</v>
      </c>
      <c r="AT18" s="237">
        <v>0</v>
      </c>
      <c r="AU18" s="237">
        <v>0</v>
      </c>
      <c r="AV18" s="187">
        <v>0</v>
      </c>
      <c r="AW18" s="186">
        <v>0</v>
      </c>
      <c r="AX18" s="236">
        <v>0</v>
      </c>
      <c r="AY18" s="237">
        <v>0</v>
      </c>
      <c r="AZ18" s="237">
        <v>0</v>
      </c>
      <c r="BA18" s="187">
        <v>0</v>
      </c>
      <c r="BB18" s="186">
        <v>0</v>
      </c>
      <c r="BC18" s="236">
        <v>0</v>
      </c>
      <c r="BD18" s="237">
        <v>0</v>
      </c>
      <c r="BE18" s="237">
        <v>0</v>
      </c>
      <c r="BF18" s="187">
        <v>0</v>
      </c>
      <c r="BG18" s="186">
        <v>0</v>
      </c>
      <c r="BH18" s="236">
        <v>0</v>
      </c>
      <c r="BI18" s="237">
        <v>0</v>
      </c>
      <c r="BJ18" s="237">
        <v>0</v>
      </c>
      <c r="BK18" s="187">
        <v>0</v>
      </c>
      <c r="BL18" s="186">
        <v>0</v>
      </c>
      <c r="BM18" s="236">
        <v>0</v>
      </c>
      <c r="BN18" s="237">
        <v>0</v>
      </c>
      <c r="BO18" s="237">
        <v>0</v>
      </c>
      <c r="BP18" s="187">
        <v>0</v>
      </c>
      <c r="BQ18" s="186">
        <v>0</v>
      </c>
      <c r="BR18" s="236">
        <v>0</v>
      </c>
      <c r="BS18" s="237">
        <v>0</v>
      </c>
      <c r="BT18" s="237">
        <v>0</v>
      </c>
      <c r="BU18" s="187">
        <v>0</v>
      </c>
      <c r="BV18" s="186">
        <v>0</v>
      </c>
      <c r="BW18" s="236">
        <v>0</v>
      </c>
      <c r="BX18" s="237">
        <v>0</v>
      </c>
      <c r="BY18" s="237">
        <v>0</v>
      </c>
      <c r="BZ18" s="187">
        <v>0</v>
      </c>
      <c r="CA18" s="186">
        <v>0</v>
      </c>
      <c r="CB18" s="236">
        <v>0</v>
      </c>
      <c r="CC18" s="237">
        <v>0</v>
      </c>
      <c r="CD18" s="237">
        <v>0</v>
      </c>
      <c r="CE18" s="187">
        <v>0</v>
      </c>
      <c r="CF18" s="186">
        <v>0</v>
      </c>
      <c r="CG18" s="236">
        <v>0</v>
      </c>
      <c r="CH18" s="237">
        <v>0</v>
      </c>
      <c r="CI18" s="237">
        <v>0</v>
      </c>
      <c r="CJ18" s="187">
        <v>0</v>
      </c>
      <c r="CK18" s="186">
        <v>0</v>
      </c>
      <c r="CL18" s="236">
        <v>0</v>
      </c>
      <c r="CM18" s="237">
        <v>0</v>
      </c>
      <c r="CN18" s="237">
        <v>0</v>
      </c>
      <c r="CO18" s="187">
        <v>0</v>
      </c>
      <c r="CP18" s="186">
        <v>0</v>
      </c>
      <c r="CQ18" s="236">
        <v>0</v>
      </c>
      <c r="CR18" s="237">
        <v>0</v>
      </c>
      <c r="CS18" s="237">
        <v>0</v>
      </c>
      <c r="CT18" s="187">
        <v>0</v>
      </c>
      <c r="CU18" s="186">
        <v>0</v>
      </c>
      <c r="CV18" s="236">
        <v>0</v>
      </c>
      <c r="CW18" s="237">
        <v>0</v>
      </c>
      <c r="CX18" s="237">
        <v>0</v>
      </c>
      <c r="CY18" s="187">
        <v>0</v>
      </c>
      <c r="CZ18" s="186">
        <v>0</v>
      </c>
      <c r="DA18" s="236">
        <v>0</v>
      </c>
      <c r="DB18" s="237">
        <v>0</v>
      </c>
      <c r="DC18" s="237">
        <v>0</v>
      </c>
      <c r="DD18" s="187">
        <v>0</v>
      </c>
      <c r="DE18" s="186">
        <v>0</v>
      </c>
      <c r="DF18" s="236">
        <v>0</v>
      </c>
      <c r="DG18" s="237">
        <v>0</v>
      </c>
      <c r="DH18" s="237">
        <v>0</v>
      </c>
      <c r="DI18" s="187">
        <v>0</v>
      </c>
      <c r="DJ18" s="186">
        <v>0</v>
      </c>
      <c r="DK18" s="236">
        <v>0</v>
      </c>
      <c r="DL18" s="237">
        <v>0</v>
      </c>
      <c r="DM18" s="237">
        <v>0</v>
      </c>
      <c r="DN18" s="187">
        <v>0</v>
      </c>
      <c r="DO18" s="186">
        <v>0</v>
      </c>
      <c r="DP18" s="236">
        <v>0</v>
      </c>
      <c r="DQ18" s="237">
        <v>0</v>
      </c>
      <c r="DR18" s="237">
        <v>0</v>
      </c>
      <c r="DS18" s="187">
        <v>0</v>
      </c>
      <c r="DT18" s="186">
        <v>0</v>
      </c>
      <c r="DU18" s="236">
        <v>0</v>
      </c>
      <c r="DV18" s="237">
        <v>0</v>
      </c>
      <c r="DW18" s="237">
        <v>0</v>
      </c>
      <c r="DX18" s="187">
        <v>0</v>
      </c>
      <c r="DY18" s="186">
        <v>0</v>
      </c>
      <c r="DZ18" s="236">
        <v>0</v>
      </c>
      <c r="EA18" s="237">
        <v>0</v>
      </c>
      <c r="EB18" s="237">
        <v>0</v>
      </c>
      <c r="EC18" s="187">
        <v>0</v>
      </c>
      <c r="ED18" s="186">
        <v>0</v>
      </c>
      <c r="EE18" s="236">
        <v>0</v>
      </c>
      <c r="EF18" s="237">
        <v>0</v>
      </c>
      <c r="EG18" s="237">
        <v>0</v>
      </c>
      <c r="EH18" s="187">
        <v>0</v>
      </c>
      <c r="EI18" s="186">
        <v>0</v>
      </c>
      <c r="EJ18" s="236">
        <v>0</v>
      </c>
      <c r="EK18" s="237">
        <v>0</v>
      </c>
      <c r="EL18" s="237">
        <v>0</v>
      </c>
      <c r="EM18" s="187">
        <v>0</v>
      </c>
      <c r="EN18" s="186">
        <v>0</v>
      </c>
      <c r="EO18" s="236">
        <v>0</v>
      </c>
      <c r="EP18" s="237">
        <v>0</v>
      </c>
      <c r="EQ18" s="237">
        <v>0</v>
      </c>
      <c r="ER18" s="187">
        <v>0</v>
      </c>
      <c r="ES18" s="186">
        <v>0</v>
      </c>
      <c r="ET18" s="236">
        <v>0</v>
      </c>
      <c r="EU18" s="237">
        <v>0</v>
      </c>
      <c r="EV18" s="237">
        <v>0</v>
      </c>
      <c r="EW18" s="187">
        <v>0</v>
      </c>
      <c r="EX18" s="186">
        <v>0</v>
      </c>
      <c r="EY18" s="236">
        <v>0</v>
      </c>
      <c r="EZ18" s="237">
        <v>0</v>
      </c>
      <c r="FA18" s="237">
        <v>0</v>
      </c>
      <c r="FB18" s="187">
        <v>0</v>
      </c>
      <c r="FD18" s="192">
        <f t="shared" si="7"/>
        <v>0</v>
      </c>
      <c r="FE18" s="234">
        <f t="shared" si="8"/>
        <v>0</v>
      </c>
      <c r="FF18" s="235">
        <f t="shared" si="6"/>
        <v>0</v>
      </c>
    </row>
    <row r="19" spans="1:162" x14ac:dyDescent="0.2">
      <c r="A19" s="155">
        <f>ROW()</f>
        <v>19</v>
      </c>
      <c r="B19" s="231" t="str">
        <f ca="1">IF(OFFSET('Employee Set-up'!$A$1,ROW('Employee Set-up'!$A14)-1,'Employee Set-up'!$B$1-1,1,1)&lt;&gt;0,OFFSET('Employee Set-up'!$A$1,ROW('Employee Set-up'!$A14)-1,'Employee Set-up'!$B$1-1,1,1),"---")</f>
        <v>----</v>
      </c>
      <c r="C19" s="179" t="str">
        <f ca="1">IF(OFFSET('Employee Set-up'!$A$1,ROW('Employee Set-up'!$A14)-1,'Employee Set-up'!$D$1-1,1,1)&lt;&gt;0,OFFSET('Employee Set-up'!$A$1,ROW('Employee Set-up'!$A14)-1,'Employee Set-up'!$D$1-1,1,1),"---")</f>
        <v>Driver 1</v>
      </c>
      <c r="D19" s="186">
        <v>0</v>
      </c>
      <c r="E19" s="236">
        <v>0</v>
      </c>
      <c r="F19" s="237">
        <v>0</v>
      </c>
      <c r="G19" s="237">
        <v>0</v>
      </c>
      <c r="H19" s="187">
        <v>0</v>
      </c>
      <c r="I19" s="186">
        <v>0</v>
      </c>
      <c r="J19" s="236">
        <v>0</v>
      </c>
      <c r="K19" s="237">
        <v>0</v>
      </c>
      <c r="L19" s="237">
        <v>0</v>
      </c>
      <c r="M19" s="187">
        <v>0</v>
      </c>
      <c r="N19" s="186">
        <v>0</v>
      </c>
      <c r="O19" s="236">
        <v>0</v>
      </c>
      <c r="P19" s="237">
        <v>0</v>
      </c>
      <c r="Q19" s="237">
        <v>0</v>
      </c>
      <c r="R19" s="187">
        <v>0</v>
      </c>
      <c r="S19" s="186">
        <v>0</v>
      </c>
      <c r="T19" s="236">
        <v>0</v>
      </c>
      <c r="U19" s="237">
        <v>0</v>
      </c>
      <c r="V19" s="237">
        <v>0</v>
      </c>
      <c r="W19" s="187">
        <v>0</v>
      </c>
      <c r="X19" s="186">
        <v>0</v>
      </c>
      <c r="Y19" s="236">
        <v>0</v>
      </c>
      <c r="Z19" s="237">
        <v>0</v>
      </c>
      <c r="AA19" s="237">
        <v>0</v>
      </c>
      <c r="AB19" s="187">
        <v>0</v>
      </c>
      <c r="AC19" s="186">
        <v>0</v>
      </c>
      <c r="AD19" s="236">
        <v>0</v>
      </c>
      <c r="AE19" s="237">
        <v>0</v>
      </c>
      <c r="AF19" s="237">
        <v>0</v>
      </c>
      <c r="AG19" s="187">
        <v>0</v>
      </c>
      <c r="AH19" s="186">
        <v>4</v>
      </c>
      <c r="AI19" s="236">
        <v>3</v>
      </c>
      <c r="AJ19" s="237">
        <v>0</v>
      </c>
      <c r="AK19" s="237">
        <v>0</v>
      </c>
      <c r="AL19" s="187">
        <v>0</v>
      </c>
      <c r="AM19" s="186">
        <v>0</v>
      </c>
      <c r="AN19" s="236">
        <v>0</v>
      </c>
      <c r="AO19" s="237">
        <v>0</v>
      </c>
      <c r="AP19" s="237">
        <v>0</v>
      </c>
      <c r="AQ19" s="187">
        <v>0</v>
      </c>
      <c r="AR19" s="186">
        <v>0</v>
      </c>
      <c r="AS19" s="236">
        <v>0</v>
      </c>
      <c r="AT19" s="237">
        <v>0</v>
      </c>
      <c r="AU19" s="237">
        <v>0</v>
      </c>
      <c r="AV19" s="187">
        <v>0</v>
      </c>
      <c r="AW19" s="186">
        <v>0</v>
      </c>
      <c r="AX19" s="236">
        <v>0</v>
      </c>
      <c r="AY19" s="237">
        <v>0</v>
      </c>
      <c r="AZ19" s="237">
        <v>0</v>
      </c>
      <c r="BA19" s="187">
        <v>0</v>
      </c>
      <c r="BB19" s="186">
        <v>0</v>
      </c>
      <c r="BC19" s="236">
        <v>0</v>
      </c>
      <c r="BD19" s="237">
        <v>0</v>
      </c>
      <c r="BE19" s="237">
        <v>0</v>
      </c>
      <c r="BF19" s="187">
        <v>0</v>
      </c>
      <c r="BG19" s="186">
        <v>0</v>
      </c>
      <c r="BH19" s="236">
        <v>0</v>
      </c>
      <c r="BI19" s="237">
        <v>0</v>
      </c>
      <c r="BJ19" s="237">
        <v>0</v>
      </c>
      <c r="BK19" s="187">
        <v>0</v>
      </c>
      <c r="BL19" s="186">
        <v>0</v>
      </c>
      <c r="BM19" s="236">
        <v>0</v>
      </c>
      <c r="BN19" s="237">
        <v>0</v>
      </c>
      <c r="BO19" s="237">
        <v>0</v>
      </c>
      <c r="BP19" s="187">
        <v>0</v>
      </c>
      <c r="BQ19" s="186">
        <v>3</v>
      </c>
      <c r="BR19" s="236">
        <v>3.1</v>
      </c>
      <c r="BS19" s="237">
        <v>0</v>
      </c>
      <c r="BT19" s="237">
        <v>0</v>
      </c>
      <c r="BU19" s="187">
        <v>0</v>
      </c>
      <c r="BV19" s="186">
        <v>0</v>
      </c>
      <c r="BW19" s="236">
        <v>0</v>
      </c>
      <c r="BX19" s="237">
        <v>0</v>
      </c>
      <c r="BY19" s="237">
        <v>0</v>
      </c>
      <c r="BZ19" s="187">
        <v>0</v>
      </c>
      <c r="CA19" s="186">
        <v>0</v>
      </c>
      <c r="CB19" s="236">
        <v>0</v>
      </c>
      <c r="CC19" s="237">
        <v>0</v>
      </c>
      <c r="CD19" s="237">
        <v>0</v>
      </c>
      <c r="CE19" s="187">
        <v>0</v>
      </c>
      <c r="CF19" s="186">
        <v>0</v>
      </c>
      <c r="CG19" s="236">
        <v>0</v>
      </c>
      <c r="CH19" s="237">
        <v>0</v>
      </c>
      <c r="CI19" s="237">
        <v>0</v>
      </c>
      <c r="CJ19" s="187">
        <v>0</v>
      </c>
      <c r="CK19" s="186">
        <v>0</v>
      </c>
      <c r="CL19" s="236">
        <v>0</v>
      </c>
      <c r="CM19" s="237">
        <v>0</v>
      </c>
      <c r="CN19" s="237">
        <v>0</v>
      </c>
      <c r="CO19" s="187">
        <v>0</v>
      </c>
      <c r="CP19" s="186">
        <v>0</v>
      </c>
      <c r="CQ19" s="236">
        <v>0</v>
      </c>
      <c r="CR19" s="237">
        <v>0</v>
      </c>
      <c r="CS19" s="237">
        <v>0</v>
      </c>
      <c r="CT19" s="187">
        <v>0</v>
      </c>
      <c r="CU19" s="186">
        <v>0</v>
      </c>
      <c r="CV19" s="236">
        <v>0</v>
      </c>
      <c r="CW19" s="237">
        <v>0</v>
      </c>
      <c r="CX19" s="237">
        <v>0</v>
      </c>
      <c r="CY19" s="187">
        <v>0</v>
      </c>
      <c r="CZ19" s="186">
        <v>0</v>
      </c>
      <c r="DA19" s="236">
        <v>0</v>
      </c>
      <c r="DB19" s="237">
        <v>0</v>
      </c>
      <c r="DC19" s="237">
        <v>0</v>
      </c>
      <c r="DD19" s="187">
        <v>0</v>
      </c>
      <c r="DE19" s="186">
        <v>0</v>
      </c>
      <c r="DF19" s="236">
        <v>0</v>
      </c>
      <c r="DG19" s="237">
        <v>0</v>
      </c>
      <c r="DH19" s="237">
        <v>0</v>
      </c>
      <c r="DI19" s="187">
        <v>0</v>
      </c>
      <c r="DJ19" s="186">
        <v>0</v>
      </c>
      <c r="DK19" s="236">
        <v>0</v>
      </c>
      <c r="DL19" s="237">
        <v>0</v>
      </c>
      <c r="DM19" s="237">
        <v>0</v>
      </c>
      <c r="DN19" s="187">
        <v>0</v>
      </c>
      <c r="DO19" s="186">
        <v>0</v>
      </c>
      <c r="DP19" s="236">
        <v>0</v>
      </c>
      <c r="DQ19" s="237">
        <v>0</v>
      </c>
      <c r="DR19" s="237">
        <v>0</v>
      </c>
      <c r="DS19" s="187">
        <v>0</v>
      </c>
      <c r="DT19" s="186">
        <v>0</v>
      </c>
      <c r="DU19" s="236">
        <v>0</v>
      </c>
      <c r="DV19" s="237">
        <v>0</v>
      </c>
      <c r="DW19" s="237">
        <v>0</v>
      </c>
      <c r="DX19" s="187">
        <v>0</v>
      </c>
      <c r="DY19" s="186">
        <v>0</v>
      </c>
      <c r="DZ19" s="236">
        <v>0</v>
      </c>
      <c r="EA19" s="237">
        <v>0</v>
      </c>
      <c r="EB19" s="237">
        <v>0</v>
      </c>
      <c r="EC19" s="187">
        <v>0</v>
      </c>
      <c r="ED19" s="186">
        <v>0</v>
      </c>
      <c r="EE19" s="236">
        <v>0</v>
      </c>
      <c r="EF19" s="237">
        <v>0</v>
      </c>
      <c r="EG19" s="237">
        <v>0</v>
      </c>
      <c r="EH19" s="187">
        <v>0</v>
      </c>
      <c r="EI19" s="186">
        <v>4</v>
      </c>
      <c r="EJ19" s="236">
        <v>3</v>
      </c>
      <c r="EK19" s="237">
        <v>0</v>
      </c>
      <c r="EL19" s="237">
        <v>0</v>
      </c>
      <c r="EM19" s="187">
        <v>0</v>
      </c>
      <c r="EN19" s="186">
        <v>0</v>
      </c>
      <c r="EO19" s="236">
        <v>0</v>
      </c>
      <c r="EP19" s="237">
        <v>0</v>
      </c>
      <c r="EQ19" s="237">
        <v>0</v>
      </c>
      <c r="ER19" s="187">
        <v>0</v>
      </c>
      <c r="ES19" s="186">
        <v>0</v>
      </c>
      <c r="ET19" s="236">
        <v>0</v>
      </c>
      <c r="EU19" s="237">
        <v>0</v>
      </c>
      <c r="EV19" s="237">
        <v>0</v>
      </c>
      <c r="EW19" s="187">
        <v>0</v>
      </c>
      <c r="EX19" s="186">
        <v>0</v>
      </c>
      <c r="EY19" s="236">
        <v>0</v>
      </c>
      <c r="EZ19" s="237">
        <v>0</v>
      </c>
      <c r="FA19" s="237">
        <v>0</v>
      </c>
      <c r="FB19" s="187">
        <v>0</v>
      </c>
      <c r="FD19" s="192">
        <f t="shared" si="7"/>
        <v>11</v>
      </c>
      <c r="FE19" s="234">
        <f t="shared" si="8"/>
        <v>0</v>
      </c>
      <c r="FF19" s="235">
        <f t="shared" si="6"/>
        <v>9.1000000000000014</v>
      </c>
    </row>
    <row r="20" spans="1:162" x14ac:dyDescent="0.2">
      <c r="A20" s="155">
        <f>ROW()</f>
        <v>20</v>
      </c>
      <c r="B20" s="231" t="str">
        <f ca="1">IF(OFFSET('Employee Set-up'!$A$1,ROW('Employee Set-up'!$A15)-1,'Employee Set-up'!$B$1-1,1,1)&lt;&gt;0,OFFSET('Employee Set-up'!$A$1,ROW('Employee Set-up'!$A15)-1,'Employee Set-up'!$B$1-1,1,1),"---")</f>
        <v>----</v>
      </c>
      <c r="C20" s="179" t="str">
        <f ca="1">IF(OFFSET('Employee Set-up'!$A$1,ROW('Employee Set-up'!$A15)-1,'Employee Set-up'!$D$1-1,1,1)&lt;&gt;0,OFFSET('Employee Set-up'!$A$1,ROW('Employee Set-up'!$A15)-1,'Employee Set-up'!$D$1-1,1,1),"---")</f>
        <v>Driver 2</v>
      </c>
      <c r="D20" s="186">
        <v>9</v>
      </c>
      <c r="E20" s="236">
        <v>8</v>
      </c>
      <c r="F20" s="237">
        <v>0</v>
      </c>
      <c r="G20" s="237">
        <v>0</v>
      </c>
      <c r="H20" s="187">
        <v>0</v>
      </c>
      <c r="I20" s="186">
        <v>3</v>
      </c>
      <c r="J20" s="236">
        <v>8</v>
      </c>
      <c r="K20" s="237">
        <v>0</v>
      </c>
      <c r="L20" s="237">
        <v>0</v>
      </c>
      <c r="M20" s="187">
        <v>0</v>
      </c>
      <c r="N20" s="186">
        <v>0</v>
      </c>
      <c r="O20" s="236">
        <v>0</v>
      </c>
      <c r="P20" s="237">
        <v>0</v>
      </c>
      <c r="Q20" s="237">
        <v>0</v>
      </c>
      <c r="R20" s="187">
        <v>0</v>
      </c>
      <c r="S20" s="186">
        <v>8</v>
      </c>
      <c r="T20" s="236">
        <v>8</v>
      </c>
      <c r="U20" s="237">
        <v>0</v>
      </c>
      <c r="V20" s="237">
        <v>0</v>
      </c>
      <c r="W20" s="187">
        <v>0</v>
      </c>
      <c r="X20" s="186">
        <v>5</v>
      </c>
      <c r="Y20" s="236">
        <v>6</v>
      </c>
      <c r="Z20" s="237">
        <v>0</v>
      </c>
      <c r="AA20" s="237">
        <v>0</v>
      </c>
      <c r="AB20" s="187">
        <v>0</v>
      </c>
      <c r="AC20" s="186">
        <v>4</v>
      </c>
      <c r="AD20" s="236">
        <v>6.66</v>
      </c>
      <c r="AE20" s="237">
        <v>0</v>
      </c>
      <c r="AF20" s="237">
        <v>0</v>
      </c>
      <c r="AG20" s="187">
        <v>0</v>
      </c>
      <c r="AH20" s="186">
        <v>0</v>
      </c>
      <c r="AI20" s="236">
        <v>0</v>
      </c>
      <c r="AJ20" s="237">
        <v>0</v>
      </c>
      <c r="AK20" s="237">
        <v>0</v>
      </c>
      <c r="AL20" s="187">
        <v>0</v>
      </c>
      <c r="AM20" s="186">
        <v>0</v>
      </c>
      <c r="AN20" s="236">
        <v>0</v>
      </c>
      <c r="AO20" s="237">
        <v>0</v>
      </c>
      <c r="AP20" s="237">
        <v>0</v>
      </c>
      <c r="AQ20" s="187">
        <v>0</v>
      </c>
      <c r="AR20" s="186">
        <v>10</v>
      </c>
      <c r="AS20" s="236">
        <v>8</v>
      </c>
      <c r="AT20" s="237">
        <v>0</v>
      </c>
      <c r="AU20" s="237">
        <v>0</v>
      </c>
      <c r="AV20" s="187">
        <v>0</v>
      </c>
      <c r="AW20" s="186">
        <v>0</v>
      </c>
      <c r="AX20" s="236">
        <v>0</v>
      </c>
      <c r="AY20" s="237">
        <v>0</v>
      </c>
      <c r="AZ20" s="237">
        <v>0</v>
      </c>
      <c r="BA20" s="187">
        <v>0</v>
      </c>
      <c r="BB20" s="186">
        <v>4</v>
      </c>
      <c r="BC20" s="236">
        <v>8</v>
      </c>
      <c r="BD20" s="237">
        <v>0</v>
      </c>
      <c r="BE20" s="237">
        <v>0</v>
      </c>
      <c r="BF20" s="187">
        <v>0</v>
      </c>
      <c r="BG20" s="186">
        <v>7</v>
      </c>
      <c r="BH20" s="236">
        <v>8</v>
      </c>
      <c r="BI20" s="237">
        <v>0.25</v>
      </c>
      <c r="BJ20" s="237">
        <v>0</v>
      </c>
      <c r="BK20" s="187">
        <v>0</v>
      </c>
      <c r="BL20" s="186">
        <v>17</v>
      </c>
      <c r="BM20" s="236">
        <v>8</v>
      </c>
      <c r="BN20" s="237">
        <v>0</v>
      </c>
      <c r="BO20" s="237">
        <v>0</v>
      </c>
      <c r="BP20" s="187">
        <v>0</v>
      </c>
      <c r="BQ20" s="186">
        <v>4</v>
      </c>
      <c r="BR20" s="236">
        <v>7</v>
      </c>
      <c r="BS20" s="237">
        <v>0</v>
      </c>
      <c r="BT20" s="237">
        <v>0</v>
      </c>
      <c r="BU20" s="187">
        <v>0</v>
      </c>
      <c r="BV20" s="186">
        <v>10</v>
      </c>
      <c r="BW20" s="236">
        <v>8</v>
      </c>
      <c r="BX20" s="237">
        <v>0</v>
      </c>
      <c r="BY20" s="237">
        <v>0</v>
      </c>
      <c r="BZ20" s="187">
        <v>0</v>
      </c>
      <c r="CA20" s="186">
        <v>6</v>
      </c>
      <c r="CB20" s="236">
        <v>8</v>
      </c>
      <c r="CC20" s="237">
        <v>0</v>
      </c>
      <c r="CD20" s="237">
        <v>0</v>
      </c>
      <c r="CE20" s="187">
        <v>0</v>
      </c>
      <c r="CF20" s="186">
        <v>0</v>
      </c>
      <c r="CG20" s="236">
        <v>0</v>
      </c>
      <c r="CH20" s="237">
        <v>0</v>
      </c>
      <c r="CI20" s="237">
        <v>0</v>
      </c>
      <c r="CJ20" s="187">
        <v>0</v>
      </c>
      <c r="CK20" s="186">
        <v>14</v>
      </c>
      <c r="CL20" s="236">
        <v>8</v>
      </c>
      <c r="CM20" s="237">
        <v>0.5</v>
      </c>
      <c r="CN20" s="237">
        <v>0</v>
      </c>
      <c r="CO20" s="187">
        <v>0</v>
      </c>
      <c r="CP20" s="186">
        <v>1</v>
      </c>
      <c r="CQ20" s="236">
        <v>6</v>
      </c>
      <c r="CR20" s="237">
        <v>0</v>
      </c>
      <c r="CS20" s="237">
        <v>0</v>
      </c>
      <c r="CT20" s="187">
        <v>0</v>
      </c>
      <c r="CU20" s="186">
        <v>10</v>
      </c>
      <c r="CV20" s="236">
        <v>6.5</v>
      </c>
      <c r="CW20" s="237">
        <v>0</v>
      </c>
      <c r="CX20" s="237">
        <v>0</v>
      </c>
      <c r="CY20" s="187">
        <v>0</v>
      </c>
      <c r="CZ20" s="186">
        <v>0</v>
      </c>
      <c r="DA20" s="236">
        <v>0</v>
      </c>
      <c r="DB20" s="237">
        <v>0</v>
      </c>
      <c r="DC20" s="237">
        <v>0</v>
      </c>
      <c r="DD20" s="187">
        <v>0</v>
      </c>
      <c r="DE20" s="186">
        <v>0</v>
      </c>
      <c r="DF20" s="236">
        <v>0</v>
      </c>
      <c r="DG20" s="237">
        <v>0</v>
      </c>
      <c r="DH20" s="237">
        <v>0</v>
      </c>
      <c r="DI20" s="187">
        <v>0</v>
      </c>
      <c r="DJ20" s="186">
        <v>11</v>
      </c>
      <c r="DK20" s="236">
        <v>8</v>
      </c>
      <c r="DL20" s="237">
        <v>0</v>
      </c>
      <c r="DM20" s="237">
        <v>0</v>
      </c>
      <c r="DN20" s="187">
        <v>0</v>
      </c>
      <c r="DO20" s="186">
        <v>0</v>
      </c>
      <c r="DP20" s="236">
        <v>0</v>
      </c>
      <c r="DQ20" s="237">
        <v>0</v>
      </c>
      <c r="DR20" s="237">
        <v>0</v>
      </c>
      <c r="DS20" s="187">
        <v>0</v>
      </c>
      <c r="DT20" s="186">
        <v>8</v>
      </c>
      <c r="DU20" s="236">
        <v>8</v>
      </c>
      <c r="DV20" s="237">
        <v>0</v>
      </c>
      <c r="DW20" s="237">
        <v>0</v>
      </c>
      <c r="DX20" s="187">
        <v>0</v>
      </c>
      <c r="DY20" s="186">
        <v>6</v>
      </c>
      <c r="DZ20" s="236">
        <v>6</v>
      </c>
      <c r="EA20" s="237">
        <v>0</v>
      </c>
      <c r="EB20" s="237">
        <v>0</v>
      </c>
      <c r="EC20" s="187">
        <v>0</v>
      </c>
      <c r="ED20" s="186">
        <v>4</v>
      </c>
      <c r="EE20" s="236">
        <v>6</v>
      </c>
      <c r="EF20" s="237">
        <v>0</v>
      </c>
      <c r="EG20" s="237">
        <v>0</v>
      </c>
      <c r="EH20" s="187">
        <v>0</v>
      </c>
      <c r="EI20" s="186">
        <v>0</v>
      </c>
      <c r="EJ20" s="236">
        <v>0</v>
      </c>
      <c r="EK20" s="237">
        <v>0</v>
      </c>
      <c r="EL20" s="237">
        <v>0</v>
      </c>
      <c r="EM20" s="187">
        <v>0</v>
      </c>
      <c r="EN20" s="186">
        <v>0</v>
      </c>
      <c r="EO20" s="236">
        <v>0</v>
      </c>
      <c r="EP20" s="237">
        <v>0</v>
      </c>
      <c r="EQ20" s="237">
        <v>0</v>
      </c>
      <c r="ER20" s="187">
        <v>0</v>
      </c>
      <c r="ES20" s="186">
        <v>7</v>
      </c>
      <c r="ET20" s="236">
        <v>8</v>
      </c>
      <c r="EU20" s="237">
        <v>0</v>
      </c>
      <c r="EV20" s="237">
        <v>0</v>
      </c>
      <c r="EW20" s="187">
        <v>0</v>
      </c>
      <c r="EX20" s="186">
        <v>0</v>
      </c>
      <c r="EY20" s="236">
        <v>0</v>
      </c>
      <c r="EZ20" s="237">
        <v>0</v>
      </c>
      <c r="FA20" s="237">
        <v>0</v>
      </c>
      <c r="FB20" s="187">
        <v>0</v>
      </c>
      <c r="FD20" s="192">
        <f t="shared" si="7"/>
        <v>148</v>
      </c>
      <c r="FE20" s="234">
        <f t="shared" si="8"/>
        <v>0</v>
      </c>
      <c r="FF20" s="235">
        <f t="shared" si="6"/>
        <v>148.90999999999997</v>
      </c>
    </row>
    <row r="21" spans="1:162" x14ac:dyDescent="0.2">
      <c r="A21" s="155">
        <f>ROW()</f>
        <v>21</v>
      </c>
      <c r="B21" s="231" t="str">
        <f ca="1">IF(OFFSET('Employee Set-up'!$A$1,ROW('Employee Set-up'!$A16)-1,'Employee Set-up'!$B$1-1,1,1)&lt;&gt;0,OFFSET('Employee Set-up'!$A$1,ROW('Employee Set-up'!$A16)-1,'Employee Set-up'!$B$1-1,1,1),"---")</f>
        <v>----</v>
      </c>
      <c r="C21" s="179" t="str">
        <f ca="1">IF(OFFSET('Employee Set-up'!$A$1,ROW('Employee Set-up'!$A16)-1,'Employee Set-up'!$D$1-1,1,1)&lt;&gt;0,OFFSET('Employee Set-up'!$A$1,ROW('Employee Set-up'!$A16)-1,'Employee Set-up'!$D$1-1,1,1),"---")</f>
        <v>Driver 3</v>
      </c>
      <c r="D21" s="186">
        <v>0</v>
      </c>
      <c r="E21" s="236">
        <v>0</v>
      </c>
      <c r="F21" s="237">
        <v>0</v>
      </c>
      <c r="G21" s="237">
        <v>0</v>
      </c>
      <c r="H21" s="187">
        <v>0</v>
      </c>
      <c r="I21" s="186">
        <v>8</v>
      </c>
      <c r="J21" s="236">
        <v>6.75</v>
      </c>
      <c r="K21" s="237">
        <v>0</v>
      </c>
      <c r="L21" s="237">
        <v>0</v>
      </c>
      <c r="M21" s="187">
        <v>0</v>
      </c>
      <c r="N21" s="186">
        <v>0</v>
      </c>
      <c r="O21" s="236">
        <v>0</v>
      </c>
      <c r="P21" s="237">
        <v>0</v>
      </c>
      <c r="Q21" s="237">
        <v>0</v>
      </c>
      <c r="R21" s="187">
        <v>0</v>
      </c>
      <c r="S21" s="186">
        <v>0</v>
      </c>
      <c r="T21" s="236">
        <v>0</v>
      </c>
      <c r="U21" s="237">
        <v>0</v>
      </c>
      <c r="V21" s="237">
        <v>0</v>
      </c>
      <c r="W21" s="187">
        <v>0</v>
      </c>
      <c r="X21" s="186">
        <v>10</v>
      </c>
      <c r="Y21" s="236">
        <v>7</v>
      </c>
      <c r="Z21" s="237">
        <v>0</v>
      </c>
      <c r="AA21" s="237">
        <v>0</v>
      </c>
      <c r="AB21" s="187">
        <v>0</v>
      </c>
      <c r="AC21" s="186">
        <v>0</v>
      </c>
      <c r="AD21" s="236">
        <v>0</v>
      </c>
      <c r="AE21" s="237">
        <v>0</v>
      </c>
      <c r="AF21" s="237">
        <v>0</v>
      </c>
      <c r="AG21" s="187">
        <v>0</v>
      </c>
      <c r="AH21" s="186">
        <v>3</v>
      </c>
      <c r="AI21" s="236">
        <v>5.45</v>
      </c>
      <c r="AJ21" s="237">
        <v>0</v>
      </c>
      <c r="AK21" s="237">
        <v>0</v>
      </c>
      <c r="AL21" s="187">
        <v>0</v>
      </c>
      <c r="AM21" s="186">
        <v>0</v>
      </c>
      <c r="AN21" s="236">
        <v>0</v>
      </c>
      <c r="AO21" s="237">
        <v>0</v>
      </c>
      <c r="AP21" s="237">
        <v>0</v>
      </c>
      <c r="AQ21" s="187">
        <v>0</v>
      </c>
      <c r="AR21" s="186">
        <v>8</v>
      </c>
      <c r="AS21" s="236">
        <v>6.75</v>
      </c>
      <c r="AT21" s="237">
        <v>0</v>
      </c>
      <c r="AU21" s="237">
        <v>0</v>
      </c>
      <c r="AV21" s="187">
        <v>0</v>
      </c>
      <c r="AW21" s="186">
        <v>0</v>
      </c>
      <c r="AX21" s="236">
        <v>0</v>
      </c>
      <c r="AY21" s="237">
        <v>0</v>
      </c>
      <c r="AZ21" s="237">
        <v>0</v>
      </c>
      <c r="BA21" s="187">
        <v>0</v>
      </c>
      <c r="BB21" s="186">
        <v>0</v>
      </c>
      <c r="BC21" s="236">
        <v>0</v>
      </c>
      <c r="BD21" s="237">
        <v>0</v>
      </c>
      <c r="BE21" s="237">
        <v>0</v>
      </c>
      <c r="BF21" s="187">
        <v>0</v>
      </c>
      <c r="BG21" s="186">
        <v>0</v>
      </c>
      <c r="BH21" s="236">
        <v>0</v>
      </c>
      <c r="BI21" s="237">
        <v>0</v>
      </c>
      <c r="BJ21" s="237">
        <v>0</v>
      </c>
      <c r="BK21" s="187">
        <v>0</v>
      </c>
      <c r="BL21" s="186">
        <v>0</v>
      </c>
      <c r="BM21" s="236">
        <v>0</v>
      </c>
      <c r="BN21" s="237">
        <v>0</v>
      </c>
      <c r="BO21" s="237">
        <v>0</v>
      </c>
      <c r="BP21" s="187">
        <v>0</v>
      </c>
      <c r="BQ21" s="186">
        <v>8</v>
      </c>
      <c r="BR21" s="236">
        <v>6</v>
      </c>
      <c r="BS21" s="237">
        <v>0</v>
      </c>
      <c r="BT21" s="237">
        <v>0</v>
      </c>
      <c r="BU21" s="187">
        <v>0</v>
      </c>
      <c r="BV21" s="186">
        <v>12</v>
      </c>
      <c r="BW21" s="236">
        <v>7</v>
      </c>
      <c r="BX21" s="237">
        <v>0</v>
      </c>
      <c r="BY21" s="237">
        <v>0</v>
      </c>
      <c r="BZ21" s="187">
        <v>0</v>
      </c>
      <c r="CA21" s="186">
        <v>7</v>
      </c>
      <c r="CB21" s="236">
        <v>6.75</v>
      </c>
      <c r="CC21" s="237">
        <v>0</v>
      </c>
      <c r="CD21" s="237">
        <v>0</v>
      </c>
      <c r="CE21" s="187">
        <v>0</v>
      </c>
      <c r="CF21" s="186">
        <v>0</v>
      </c>
      <c r="CG21" s="236">
        <v>0</v>
      </c>
      <c r="CH21" s="237">
        <v>0</v>
      </c>
      <c r="CI21" s="237">
        <v>0</v>
      </c>
      <c r="CJ21" s="187">
        <v>0</v>
      </c>
      <c r="CK21" s="186">
        <v>0</v>
      </c>
      <c r="CL21" s="236">
        <v>0</v>
      </c>
      <c r="CM21" s="237">
        <v>0</v>
      </c>
      <c r="CN21" s="237">
        <v>0</v>
      </c>
      <c r="CO21" s="187">
        <v>0</v>
      </c>
      <c r="CP21" s="186">
        <v>0</v>
      </c>
      <c r="CQ21" s="236">
        <v>0</v>
      </c>
      <c r="CR21" s="237">
        <v>0</v>
      </c>
      <c r="CS21" s="237">
        <v>0</v>
      </c>
      <c r="CT21" s="187">
        <v>0</v>
      </c>
      <c r="CU21" s="186">
        <v>7</v>
      </c>
      <c r="CV21" s="236">
        <v>2.75</v>
      </c>
      <c r="CW21" s="237">
        <v>0</v>
      </c>
      <c r="CX21" s="237">
        <v>0</v>
      </c>
      <c r="CY21" s="187">
        <v>0</v>
      </c>
      <c r="CZ21" s="186">
        <v>8</v>
      </c>
      <c r="DA21" s="236">
        <v>6</v>
      </c>
      <c r="DB21" s="237">
        <v>0</v>
      </c>
      <c r="DC21" s="237">
        <v>0</v>
      </c>
      <c r="DD21" s="187">
        <v>0</v>
      </c>
      <c r="DE21" s="186">
        <v>0</v>
      </c>
      <c r="DF21" s="236">
        <v>0</v>
      </c>
      <c r="DG21" s="237">
        <v>0</v>
      </c>
      <c r="DH21" s="237">
        <v>0</v>
      </c>
      <c r="DI21" s="187">
        <v>0</v>
      </c>
      <c r="DJ21" s="186">
        <v>10</v>
      </c>
      <c r="DK21" s="236">
        <v>6.75</v>
      </c>
      <c r="DL21" s="237">
        <v>0</v>
      </c>
      <c r="DM21" s="237">
        <v>0</v>
      </c>
      <c r="DN21" s="187">
        <v>0</v>
      </c>
      <c r="DO21" s="186">
        <v>0</v>
      </c>
      <c r="DP21" s="236">
        <v>0</v>
      </c>
      <c r="DQ21" s="237">
        <v>0</v>
      </c>
      <c r="DR21" s="237">
        <v>0</v>
      </c>
      <c r="DS21" s="187">
        <v>0</v>
      </c>
      <c r="DT21" s="186">
        <v>0</v>
      </c>
      <c r="DU21" s="236">
        <v>0</v>
      </c>
      <c r="DV21" s="237">
        <v>0</v>
      </c>
      <c r="DW21" s="237">
        <v>0</v>
      </c>
      <c r="DX21" s="187">
        <v>0</v>
      </c>
      <c r="DY21" s="186">
        <v>0</v>
      </c>
      <c r="DZ21" s="236">
        <v>0</v>
      </c>
      <c r="EA21" s="237">
        <v>0</v>
      </c>
      <c r="EB21" s="237">
        <v>0</v>
      </c>
      <c r="EC21" s="187">
        <v>0</v>
      </c>
      <c r="ED21" s="186">
        <v>0</v>
      </c>
      <c r="EE21" s="236">
        <v>0</v>
      </c>
      <c r="EF21" s="237">
        <v>0</v>
      </c>
      <c r="EG21" s="237">
        <v>0</v>
      </c>
      <c r="EH21" s="187">
        <v>0</v>
      </c>
      <c r="EI21" s="186">
        <v>6</v>
      </c>
      <c r="EJ21" s="236">
        <v>6</v>
      </c>
      <c r="EK21" s="237">
        <v>0</v>
      </c>
      <c r="EL21" s="237">
        <v>0</v>
      </c>
      <c r="EM21" s="187">
        <v>0</v>
      </c>
      <c r="EN21" s="186">
        <v>8</v>
      </c>
      <c r="EO21" s="236">
        <v>7</v>
      </c>
      <c r="EP21" s="237">
        <v>0</v>
      </c>
      <c r="EQ21" s="237">
        <v>0</v>
      </c>
      <c r="ER21" s="187">
        <v>0</v>
      </c>
      <c r="ES21" s="186">
        <v>14</v>
      </c>
      <c r="ET21" s="236">
        <v>6.75</v>
      </c>
      <c r="EU21" s="237">
        <v>0</v>
      </c>
      <c r="EV21" s="237">
        <v>0</v>
      </c>
      <c r="EW21" s="187">
        <v>0</v>
      </c>
      <c r="EX21" s="186">
        <v>0</v>
      </c>
      <c r="EY21" s="236">
        <v>0</v>
      </c>
      <c r="EZ21" s="237">
        <v>0</v>
      </c>
      <c r="FA21" s="237">
        <v>0</v>
      </c>
      <c r="FB21" s="187">
        <v>0</v>
      </c>
      <c r="FD21" s="192">
        <f t="shared" si="7"/>
        <v>109</v>
      </c>
      <c r="FE21" s="234">
        <f t="shared" si="8"/>
        <v>0</v>
      </c>
      <c r="FF21" s="235">
        <f t="shared" si="6"/>
        <v>80.949999999999989</v>
      </c>
    </row>
    <row r="22" spans="1:162" x14ac:dyDescent="0.2">
      <c r="A22" s="155">
        <f>ROW()</f>
        <v>22</v>
      </c>
      <c r="B22" s="231" t="str">
        <f ca="1">IF(OFFSET('Employee Set-up'!$A$1,ROW('Employee Set-up'!$A17)-1,'Employee Set-up'!$B$1-1,1,1)&lt;&gt;0,OFFSET('Employee Set-up'!$A$1,ROW('Employee Set-up'!$A17)-1,'Employee Set-up'!$B$1-1,1,1),"---")</f>
        <v>----</v>
      </c>
      <c r="C22" s="179" t="str">
        <f ca="1">IF(OFFSET('Employee Set-up'!$A$1,ROW('Employee Set-up'!$A17)-1,'Employee Set-up'!$D$1-1,1,1)&lt;&gt;0,OFFSET('Employee Set-up'!$A$1,ROW('Employee Set-up'!$A17)-1,'Employee Set-up'!$D$1-1,1,1),"---")</f>
        <v>Driver 4</v>
      </c>
      <c r="D22" s="186">
        <v>13</v>
      </c>
      <c r="E22" s="236">
        <v>7</v>
      </c>
      <c r="F22" s="237">
        <v>0</v>
      </c>
      <c r="G22" s="237">
        <v>0</v>
      </c>
      <c r="H22" s="187">
        <v>0</v>
      </c>
      <c r="I22" s="186">
        <v>0</v>
      </c>
      <c r="J22" s="236">
        <v>0</v>
      </c>
      <c r="K22" s="237">
        <v>0</v>
      </c>
      <c r="L22" s="237">
        <v>0</v>
      </c>
      <c r="M22" s="187">
        <v>0</v>
      </c>
      <c r="N22" s="186">
        <v>7</v>
      </c>
      <c r="O22" s="236">
        <v>8</v>
      </c>
      <c r="P22" s="237">
        <v>0</v>
      </c>
      <c r="Q22" s="237">
        <v>0</v>
      </c>
      <c r="R22" s="187">
        <v>0</v>
      </c>
      <c r="S22" s="186">
        <v>9</v>
      </c>
      <c r="T22" s="236">
        <v>7.5</v>
      </c>
      <c r="U22" s="237">
        <v>0</v>
      </c>
      <c r="V22" s="237">
        <v>0</v>
      </c>
      <c r="W22" s="187">
        <v>0</v>
      </c>
      <c r="X22" s="186">
        <v>0</v>
      </c>
      <c r="Y22" s="236">
        <v>0</v>
      </c>
      <c r="Z22" s="237">
        <v>0</v>
      </c>
      <c r="AA22" s="237">
        <v>0</v>
      </c>
      <c r="AB22" s="187">
        <v>0</v>
      </c>
      <c r="AC22" s="186">
        <v>8</v>
      </c>
      <c r="AD22" s="236">
        <v>6</v>
      </c>
      <c r="AE22" s="237">
        <v>0</v>
      </c>
      <c r="AF22" s="237">
        <v>0</v>
      </c>
      <c r="AG22" s="187">
        <v>0</v>
      </c>
      <c r="AH22" s="186">
        <v>7</v>
      </c>
      <c r="AI22" s="236">
        <v>8</v>
      </c>
      <c r="AJ22" s="237">
        <v>0</v>
      </c>
      <c r="AK22" s="237">
        <v>0</v>
      </c>
      <c r="AL22" s="187">
        <v>0</v>
      </c>
      <c r="AM22" s="186">
        <v>8</v>
      </c>
      <c r="AN22" s="236">
        <v>7</v>
      </c>
      <c r="AO22" s="237">
        <v>0</v>
      </c>
      <c r="AP22" s="237">
        <v>0</v>
      </c>
      <c r="AQ22" s="187">
        <v>0</v>
      </c>
      <c r="AR22" s="186">
        <v>0</v>
      </c>
      <c r="AS22" s="236">
        <v>0</v>
      </c>
      <c r="AT22" s="237">
        <v>0</v>
      </c>
      <c r="AU22" s="237">
        <v>0</v>
      </c>
      <c r="AV22" s="187">
        <v>0</v>
      </c>
      <c r="AW22" s="186">
        <v>8</v>
      </c>
      <c r="AX22" s="236">
        <v>8</v>
      </c>
      <c r="AY22" s="237">
        <v>0</v>
      </c>
      <c r="AZ22" s="237">
        <v>0</v>
      </c>
      <c r="BA22" s="187">
        <v>0</v>
      </c>
      <c r="BB22" s="186">
        <v>13</v>
      </c>
      <c r="BC22" s="236">
        <v>7.5</v>
      </c>
      <c r="BD22" s="237">
        <v>0</v>
      </c>
      <c r="BE22" s="237">
        <v>0</v>
      </c>
      <c r="BF22" s="187">
        <v>0</v>
      </c>
      <c r="BG22" s="186">
        <v>11</v>
      </c>
      <c r="BH22" s="236">
        <v>8</v>
      </c>
      <c r="BI22" s="237">
        <v>0</v>
      </c>
      <c r="BJ22" s="237">
        <v>0</v>
      </c>
      <c r="BK22" s="187">
        <v>0</v>
      </c>
      <c r="BL22" s="186">
        <v>14</v>
      </c>
      <c r="BM22" s="236">
        <v>6.5</v>
      </c>
      <c r="BN22" s="237">
        <v>0</v>
      </c>
      <c r="BO22" s="237">
        <v>0</v>
      </c>
      <c r="BP22" s="187">
        <v>0</v>
      </c>
      <c r="BQ22" s="186">
        <v>9</v>
      </c>
      <c r="BR22" s="236">
        <v>8</v>
      </c>
      <c r="BS22" s="237">
        <v>0</v>
      </c>
      <c r="BT22" s="237">
        <v>0</v>
      </c>
      <c r="BU22" s="187">
        <v>0</v>
      </c>
      <c r="BV22" s="186">
        <v>0</v>
      </c>
      <c r="BW22" s="236">
        <v>0</v>
      </c>
      <c r="BX22" s="237">
        <v>0</v>
      </c>
      <c r="BY22" s="237">
        <v>0</v>
      </c>
      <c r="BZ22" s="187">
        <v>0</v>
      </c>
      <c r="CA22" s="186">
        <v>0</v>
      </c>
      <c r="CB22" s="236">
        <v>0</v>
      </c>
      <c r="CC22" s="237">
        <v>0</v>
      </c>
      <c r="CD22" s="237">
        <v>0</v>
      </c>
      <c r="CE22" s="187">
        <v>0</v>
      </c>
      <c r="CF22" s="186">
        <v>14</v>
      </c>
      <c r="CG22" s="236">
        <v>8</v>
      </c>
      <c r="CH22" s="237">
        <v>0</v>
      </c>
      <c r="CI22" s="237">
        <v>0</v>
      </c>
      <c r="CJ22" s="187">
        <v>0</v>
      </c>
      <c r="CK22" s="186">
        <v>13</v>
      </c>
      <c r="CL22" s="236">
        <v>7.5</v>
      </c>
      <c r="CM22" s="237">
        <v>0</v>
      </c>
      <c r="CN22" s="237">
        <v>0</v>
      </c>
      <c r="CO22" s="187">
        <v>0</v>
      </c>
      <c r="CP22" s="186">
        <v>5</v>
      </c>
      <c r="CQ22" s="236">
        <v>7</v>
      </c>
      <c r="CR22" s="237">
        <v>0</v>
      </c>
      <c r="CS22" s="237">
        <v>0</v>
      </c>
      <c r="CT22" s="187">
        <v>0</v>
      </c>
      <c r="CU22" s="186">
        <v>10</v>
      </c>
      <c r="CV22" s="236">
        <v>6.5</v>
      </c>
      <c r="CW22" s="237">
        <v>0</v>
      </c>
      <c r="CX22" s="237">
        <v>0</v>
      </c>
      <c r="CY22" s="187">
        <v>0</v>
      </c>
      <c r="CZ22" s="186">
        <v>7</v>
      </c>
      <c r="DA22" s="236">
        <v>8</v>
      </c>
      <c r="DB22" s="237">
        <v>0</v>
      </c>
      <c r="DC22" s="237">
        <v>0</v>
      </c>
      <c r="DD22" s="187">
        <v>0</v>
      </c>
      <c r="DE22" s="186">
        <v>9</v>
      </c>
      <c r="DF22" s="236">
        <v>7</v>
      </c>
      <c r="DG22" s="237">
        <v>0</v>
      </c>
      <c r="DH22" s="237">
        <v>0</v>
      </c>
      <c r="DI22" s="187">
        <v>0</v>
      </c>
      <c r="DJ22" s="186">
        <v>0</v>
      </c>
      <c r="DK22" s="236">
        <v>0</v>
      </c>
      <c r="DL22" s="237">
        <v>0</v>
      </c>
      <c r="DM22" s="237">
        <v>0</v>
      </c>
      <c r="DN22" s="187">
        <v>0</v>
      </c>
      <c r="DO22" s="186">
        <v>10</v>
      </c>
      <c r="DP22" s="236">
        <v>8</v>
      </c>
      <c r="DQ22" s="237">
        <v>0</v>
      </c>
      <c r="DR22" s="237">
        <v>0</v>
      </c>
      <c r="DS22" s="187">
        <v>0</v>
      </c>
      <c r="DT22" s="186">
        <v>12</v>
      </c>
      <c r="DU22" s="236">
        <v>7.5</v>
      </c>
      <c r="DV22" s="237">
        <v>0</v>
      </c>
      <c r="DW22" s="237">
        <v>0</v>
      </c>
      <c r="DX22" s="187">
        <v>0</v>
      </c>
      <c r="DY22" s="186">
        <v>14</v>
      </c>
      <c r="DZ22" s="236">
        <v>7</v>
      </c>
      <c r="EA22" s="237">
        <v>0</v>
      </c>
      <c r="EB22" s="237">
        <v>0</v>
      </c>
      <c r="EC22" s="187">
        <v>0</v>
      </c>
      <c r="ED22" s="186">
        <v>9</v>
      </c>
      <c r="EE22" s="236">
        <v>6</v>
      </c>
      <c r="EF22" s="237">
        <v>0</v>
      </c>
      <c r="EG22" s="237">
        <v>0</v>
      </c>
      <c r="EH22" s="187">
        <v>0</v>
      </c>
      <c r="EI22" s="186">
        <v>8</v>
      </c>
      <c r="EJ22" s="236">
        <v>8</v>
      </c>
      <c r="EK22" s="237">
        <v>0</v>
      </c>
      <c r="EL22" s="237">
        <v>0</v>
      </c>
      <c r="EM22" s="187">
        <v>0</v>
      </c>
      <c r="EN22" s="186">
        <v>0</v>
      </c>
      <c r="EO22" s="236">
        <v>0</v>
      </c>
      <c r="EP22" s="237">
        <v>0</v>
      </c>
      <c r="EQ22" s="237">
        <v>0</v>
      </c>
      <c r="ER22" s="187">
        <v>0</v>
      </c>
      <c r="ES22" s="186">
        <v>0</v>
      </c>
      <c r="ET22" s="236">
        <v>0</v>
      </c>
      <c r="EU22" s="237">
        <v>0</v>
      </c>
      <c r="EV22" s="237">
        <v>0</v>
      </c>
      <c r="EW22" s="187">
        <v>0</v>
      </c>
      <c r="EX22" s="186">
        <v>0</v>
      </c>
      <c r="EY22" s="236">
        <v>0</v>
      </c>
      <c r="EZ22" s="237">
        <v>0</v>
      </c>
      <c r="FA22" s="237">
        <v>0</v>
      </c>
      <c r="FB22" s="187">
        <v>0</v>
      </c>
      <c r="FD22" s="192">
        <f t="shared" si="7"/>
        <v>218</v>
      </c>
      <c r="FE22" s="234">
        <f t="shared" si="8"/>
        <v>0</v>
      </c>
      <c r="FF22" s="235">
        <f t="shared" si="6"/>
        <v>162</v>
      </c>
    </row>
    <row r="23" spans="1:162" x14ac:dyDescent="0.2">
      <c r="A23" s="155">
        <f>ROW()</f>
        <v>23</v>
      </c>
      <c r="B23" s="231" t="str">
        <f ca="1">IF(OFFSET('Employee Set-up'!$A$1,ROW('Employee Set-up'!$A18)-1,'Employee Set-up'!$B$1-1,1,1)&lt;&gt;0,OFFSET('Employee Set-up'!$A$1,ROW('Employee Set-up'!$A18)-1,'Employee Set-up'!$B$1-1,1,1),"---")</f>
        <v>----</v>
      </c>
      <c r="C23" s="179" t="str">
        <f ca="1">IF(OFFSET('Employee Set-up'!$A$1,ROW('Employee Set-up'!$A18)-1,'Employee Set-up'!$D$1-1,1,1)&lt;&gt;0,OFFSET('Employee Set-up'!$A$1,ROW('Employee Set-up'!$A18)-1,'Employee Set-up'!$D$1-1,1,1),"---")</f>
        <v>Driver 5</v>
      </c>
      <c r="D23" s="186">
        <v>0</v>
      </c>
      <c r="E23" s="236">
        <v>0</v>
      </c>
      <c r="F23" s="237">
        <v>0</v>
      </c>
      <c r="G23" s="237">
        <v>0</v>
      </c>
      <c r="H23" s="187">
        <v>0</v>
      </c>
      <c r="I23" s="186">
        <v>0</v>
      </c>
      <c r="J23" s="236">
        <v>0</v>
      </c>
      <c r="K23" s="237">
        <v>0</v>
      </c>
      <c r="L23" s="237">
        <v>0</v>
      </c>
      <c r="M23" s="187">
        <v>0</v>
      </c>
      <c r="N23" s="186">
        <v>0</v>
      </c>
      <c r="O23" s="236">
        <v>0</v>
      </c>
      <c r="P23" s="237">
        <v>0</v>
      </c>
      <c r="Q23" s="237">
        <v>0</v>
      </c>
      <c r="R23" s="187">
        <v>0</v>
      </c>
      <c r="S23" s="186">
        <v>0</v>
      </c>
      <c r="T23" s="236">
        <v>0</v>
      </c>
      <c r="U23" s="237">
        <v>0</v>
      </c>
      <c r="V23" s="237">
        <v>0</v>
      </c>
      <c r="W23" s="187">
        <v>0</v>
      </c>
      <c r="X23" s="186">
        <v>0</v>
      </c>
      <c r="Y23" s="236">
        <v>0</v>
      </c>
      <c r="Z23" s="237">
        <v>0</v>
      </c>
      <c r="AA23" s="237">
        <v>0</v>
      </c>
      <c r="AB23" s="187">
        <v>0</v>
      </c>
      <c r="AC23" s="186">
        <v>9</v>
      </c>
      <c r="AD23" s="236">
        <v>8</v>
      </c>
      <c r="AE23" s="237">
        <v>0</v>
      </c>
      <c r="AF23" s="237">
        <v>0</v>
      </c>
      <c r="AG23" s="187">
        <v>0</v>
      </c>
      <c r="AH23" s="186">
        <v>5</v>
      </c>
      <c r="AI23" s="236">
        <v>7</v>
      </c>
      <c r="AJ23" s="237">
        <v>0</v>
      </c>
      <c r="AK23" s="237">
        <v>0</v>
      </c>
      <c r="AL23" s="187">
        <v>0</v>
      </c>
      <c r="AM23" s="186">
        <v>8</v>
      </c>
      <c r="AN23" s="236">
        <v>8</v>
      </c>
      <c r="AO23" s="237">
        <v>0</v>
      </c>
      <c r="AP23" s="237">
        <v>0</v>
      </c>
      <c r="AQ23" s="187">
        <v>0</v>
      </c>
      <c r="AR23" s="186">
        <v>0</v>
      </c>
      <c r="AS23" s="236">
        <v>0</v>
      </c>
      <c r="AT23" s="237">
        <v>0</v>
      </c>
      <c r="AU23" s="237">
        <v>0</v>
      </c>
      <c r="AV23" s="187">
        <v>0</v>
      </c>
      <c r="AW23" s="186">
        <v>0</v>
      </c>
      <c r="AX23" s="236">
        <v>0</v>
      </c>
      <c r="AY23" s="237">
        <v>0</v>
      </c>
      <c r="AZ23" s="237">
        <v>0</v>
      </c>
      <c r="BA23" s="187">
        <v>0</v>
      </c>
      <c r="BB23" s="186">
        <v>0</v>
      </c>
      <c r="BC23" s="236">
        <v>0</v>
      </c>
      <c r="BD23" s="237">
        <v>0</v>
      </c>
      <c r="BE23" s="237">
        <v>0</v>
      </c>
      <c r="BF23" s="187">
        <v>0</v>
      </c>
      <c r="BG23" s="186">
        <v>0</v>
      </c>
      <c r="BH23" s="236">
        <v>0</v>
      </c>
      <c r="BI23" s="237">
        <v>0</v>
      </c>
      <c r="BJ23" s="237">
        <v>0</v>
      </c>
      <c r="BK23" s="187">
        <v>0</v>
      </c>
      <c r="BL23" s="186">
        <v>11</v>
      </c>
      <c r="BM23" s="236">
        <v>8</v>
      </c>
      <c r="BN23" s="237">
        <v>0</v>
      </c>
      <c r="BO23" s="237">
        <v>0</v>
      </c>
      <c r="BP23" s="187">
        <v>0</v>
      </c>
      <c r="BQ23" s="186">
        <v>0</v>
      </c>
      <c r="BR23" s="236">
        <v>0</v>
      </c>
      <c r="BS23" s="237">
        <v>0</v>
      </c>
      <c r="BT23" s="237">
        <v>0</v>
      </c>
      <c r="BU23" s="187">
        <v>0</v>
      </c>
      <c r="BV23" s="186">
        <v>0</v>
      </c>
      <c r="BW23" s="236">
        <v>0</v>
      </c>
      <c r="BX23" s="237">
        <v>0</v>
      </c>
      <c r="BY23" s="237">
        <v>0</v>
      </c>
      <c r="BZ23" s="187">
        <v>0</v>
      </c>
      <c r="CA23" s="186">
        <v>0</v>
      </c>
      <c r="CB23" s="236">
        <v>0</v>
      </c>
      <c r="CC23" s="237">
        <v>0</v>
      </c>
      <c r="CD23" s="237">
        <v>0</v>
      </c>
      <c r="CE23" s="187">
        <v>0</v>
      </c>
      <c r="CF23" s="186">
        <v>0</v>
      </c>
      <c r="CG23" s="236">
        <v>0</v>
      </c>
      <c r="CH23" s="237">
        <v>0</v>
      </c>
      <c r="CI23" s="237">
        <v>0</v>
      </c>
      <c r="CJ23" s="187">
        <v>0</v>
      </c>
      <c r="CK23" s="186">
        <v>0</v>
      </c>
      <c r="CL23" s="236">
        <v>0</v>
      </c>
      <c r="CM23" s="237">
        <v>0</v>
      </c>
      <c r="CN23" s="237">
        <v>0</v>
      </c>
      <c r="CO23" s="187">
        <v>0</v>
      </c>
      <c r="CP23" s="186">
        <v>0</v>
      </c>
      <c r="CQ23" s="236">
        <v>0</v>
      </c>
      <c r="CR23" s="237">
        <v>0</v>
      </c>
      <c r="CS23" s="237">
        <v>0</v>
      </c>
      <c r="CT23" s="187">
        <v>0</v>
      </c>
      <c r="CU23" s="186">
        <v>9</v>
      </c>
      <c r="CV23" s="236">
        <v>8</v>
      </c>
      <c r="CW23" s="237">
        <v>0</v>
      </c>
      <c r="CX23" s="237">
        <v>0</v>
      </c>
      <c r="CY23" s="187">
        <v>0</v>
      </c>
      <c r="CZ23" s="186">
        <v>8</v>
      </c>
      <c r="DA23" s="236">
        <v>8</v>
      </c>
      <c r="DB23" s="237">
        <v>0</v>
      </c>
      <c r="DC23" s="237">
        <v>0</v>
      </c>
      <c r="DD23" s="187">
        <v>0</v>
      </c>
      <c r="DE23" s="186">
        <v>0</v>
      </c>
      <c r="DF23" s="236">
        <v>0</v>
      </c>
      <c r="DG23" s="237">
        <v>0</v>
      </c>
      <c r="DH23" s="237">
        <v>0</v>
      </c>
      <c r="DI23" s="187">
        <v>0</v>
      </c>
      <c r="DJ23" s="186">
        <v>0</v>
      </c>
      <c r="DK23" s="236">
        <v>0</v>
      </c>
      <c r="DL23" s="237">
        <v>0</v>
      </c>
      <c r="DM23" s="237">
        <v>0</v>
      </c>
      <c r="DN23" s="187">
        <v>0</v>
      </c>
      <c r="DO23" s="186">
        <v>0</v>
      </c>
      <c r="DP23" s="236">
        <v>0</v>
      </c>
      <c r="DQ23" s="237">
        <v>0</v>
      </c>
      <c r="DR23" s="237">
        <v>0</v>
      </c>
      <c r="DS23" s="187">
        <v>0</v>
      </c>
      <c r="DT23" s="186">
        <v>0</v>
      </c>
      <c r="DU23" s="236">
        <v>0</v>
      </c>
      <c r="DV23" s="237">
        <v>0</v>
      </c>
      <c r="DW23" s="237">
        <v>0</v>
      </c>
      <c r="DX23" s="187">
        <v>0</v>
      </c>
      <c r="DY23" s="186">
        <v>0</v>
      </c>
      <c r="DZ23" s="236">
        <v>0</v>
      </c>
      <c r="EA23" s="237">
        <v>0</v>
      </c>
      <c r="EB23" s="237">
        <v>0</v>
      </c>
      <c r="EC23" s="187">
        <v>0</v>
      </c>
      <c r="ED23" s="186">
        <v>17</v>
      </c>
      <c r="EE23" s="236">
        <v>8</v>
      </c>
      <c r="EF23" s="237">
        <v>0</v>
      </c>
      <c r="EG23" s="237">
        <v>0</v>
      </c>
      <c r="EH23" s="187">
        <v>0</v>
      </c>
      <c r="EI23" s="186">
        <v>3</v>
      </c>
      <c r="EJ23" s="236">
        <v>7</v>
      </c>
      <c r="EK23" s="237">
        <v>0</v>
      </c>
      <c r="EL23" s="237">
        <v>0</v>
      </c>
      <c r="EM23" s="187">
        <v>0</v>
      </c>
      <c r="EN23" s="186">
        <v>6</v>
      </c>
      <c r="EO23" s="236">
        <v>8</v>
      </c>
      <c r="EP23" s="237">
        <v>0</v>
      </c>
      <c r="EQ23" s="237">
        <v>0</v>
      </c>
      <c r="ER23" s="187">
        <v>0</v>
      </c>
      <c r="ES23" s="186">
        <v>0</v>
      </c>
      <c r="ET23" s="236">
        <v>0</v>
      </c>
      <c r="EU23" s="237">
        <v>0</v>
      </c>
      <c r="EV23" s="237">
        <v>0</v>
      </c>
      <c r="EW23" s="187">
        <v>0</v>
      </c>
      <c r="EX23" s="186">
        <v>0</v>
      </c>
      <c r="EY23" s="236">
        <v>0</v>
      </c>
      <c r="EZ23" s="237">
        <v>0</v>
      </c>
      <c r="FA23" s="237">
        <v>0</v>
      </c>
      <c r="FB23" s="187">
        <v>0</v>
      </c>
      <c r="FD23" s="192">
        <f t="shared" si="7"/>
        <v>76</v>
      </c>
      <c r="FE23" s="234">
        <f t="shared" si="8"/>
        <v>0</v>
      </c>
      <c r="FF23" s="235">
        <f t="shared" si="6"/>
        <v>70</v>
      </c>
    </row>
    <row r="24" spans="1:162" x14ac:dyDescent="0.2">
      <c r="A24" s="155">
        <f>ROW()</f>
        <v>24</v>
      </c>
      <c r="B24" s="231" t="str">
        <f ca="1">IF(OFFSET('Employee Set-up'!$A$1,ROW('Employee Set-up'!$A19)-1,'Employee Set-up'!$B$1-1,1,1)&lt;&gt;0,OFFSET('Employee Set-up'!$A$1,ROW('Employee Set-up'!$A19)-1,'Employee Set-up'!$B$1-1,1,1),"---")</f>
        <v>----</v>
      </c>
      <c r="C24" s="179" t="str">
        <f ca="1">IF(OFFSET('Employee Set-up'!$A$1,ROW('Employee Set-up'!$A19)-1,'Employee Set-up'!$D$1-1,1,1)&lt;&gt;0,OFFSET('Employee Set-up'!$A$1,ROW('Employee Set-up'!$A19)-1,'Employee Set-up'!$D$1-1,1,1),"---")</f>
        <v>Driver 6</v>
      </c>
      <c r="D24" s="186">
        <v>0</v>
      </c>
      <c r="E24" s="236">
        <v>0</v>
      </c>
      <c r="F24" s="237">
        <v>0</v>
      </c>
      <c r="G24" s="237">
        <v>0</v>
      </c>
      <c r="H24" s="187">
        <v>0</v>
      </c>
      <c r="I24" s="186">
        <v>0</v>
      </c>
      <c r="J24" s="236">
        <v>0</v>
      </c>
      <c r="K24" s="237">
        <v>0</v>
      </c>
      <c r="L24" s="237">
        <v>0</v>
      </c>
      <c r="M24" s="187">
        <v>0</v>
      </c>
      <c r="N24" s="186">
        <v>6</v>
      </c>
      <c r="O24" s="236">
        <v>8</v>
      </c>
      <c r="P24" s="237">
        <v>0</v>
      </c>
      <c r="Q24" s="237">
        <v>0</v>
      </c>
      <c r="R24" s="187">
        <v>0</v>
      </c>
      <c r="S24" s="186">
        <v>0</v>
      </c>
      <c r="T24" s="236">
        <v>0</v>
      </c>
      <c r="U24" s="237">
        <v>0</v>
      </c>
      <c r="V24" s="237">
        <v>0</v>
      </c>
      <c r="W24" s="187">
        <v>0</v>
      </c>
      <c r="X24" s="186">
        <v>5</v>
      </c>
      <c r="Y24" s="236">
        <v>4</v>
      </c>
      <c r="Z24" s="237">
        <v>0</v>
      </c>
      <c r="AA24" s="237">
        <v>0</v>
      </c>
      <c r="AB24" s="187">
        <v>0</v>
      </c>
      <c r="AC24" s="186">
        <v>7</v>
      </c>
      <c r="AD24" s="236">
        <v>3.5</v>
      </c>
      <c r="AE24" s="237">
        <v>0</v>
      </c>
      <c r="AF24" s="237">
        <v>0</v>
      </c>
      <c r="AG24" s="187">
        <v>0</v>
      </c>
      <c r="AH24" s="186">
        <v>0</v>
      </c>
      <c r="AI24" s="236">
        <v>0</v>
      </c>
      <c r="AJ24" s="237">
        <v>0</v>
      </c>
      <c r="AK24" s="237">
        <v>0</v>
      </c>
      <c r="AL24" s="187">
        <v>0</v>
      </c>
      <c r="AM24" s="186">
        <v>0</v>
      </c>
      <c r="AN24" s="236">
        <v>0</v>
      </c>
      <c r="AO24" s="237">
        <v>0</v>
      </c>
      <c r="AP24" s="237">
        <v>0</v>
      </c>
      <c r="AQ24" s="187">
        <v>0</v>
      </c>
      <c r="AR24" s="186">
        <v>0</v>
      </c>
      <c r="AS24" s="236">
        <v>0</v>
      </c>
      <c r="AT24" s="237">
        <v>0</v>
      </c>
      <c r="AU24" s="237">
        <v>0</v>
      </c>
      <c r="AV24" s="187">
        <v>0</v>
      </c>
      <c r="AW24" s="186">
        <v>6</v>
      </c>
      <c r="AX24" s="236">
        <v>8</v>
      </c>
      <c r="AY24" s="237">
        <v>0</v>
      </c>
      <c r="AZ24" s="237">
        <v>0</v>
      </c>
      <c r="BA24" s="187">
        <v>0</v>
      </c>
      <c r="BB24" s="186">
        <v>0</v>
      </c>
      <c r="BC24" s="236">
        <v>0</v>
      </c>
      <c r="BD24" s="237">
        <v>0</v>
      </c>
      <c r="BE24" s="237">
        <v>0</v>
      </c>
      <c r="BF24" s="187">
        <v>0</v>
      </c>
      <c r="BG24" s="186">
        <v>0</v>
      </c>
      <c r="BH24" s="236">
        <v>0</v>
      </c>
      <c r="BI24" s="237">
        <v>0</v>
      </c>
      <c r="BJ24" s="237">
        <v>0</v>
      </c>
      <c r="BK24" s="187">
        <v>0</v>
      </c>
      <c r="BL24" s="186">
        <v>0</v>
      </c>
      <c r="BM24" s="236">
        <v>0</v>
      </c>
      <c r="BN24" s="237">
        <v>0</v>
      </c>
      <c r="BO24" s="237">
        <v>0</v>
      </c>
      <c r="BP24" s="187">
        <v>0</v>
      </c>
      <c r="BQ24" s="186">
        <v>0</v>
      </c>
      <c r="BR24" s="236">
        <v>0</v>
      </c>
      <c r="BS24" s="237">
        <v>0</v>
      </c>
      <c r="BT24" s="237">
        <v>0</v>
      </c>
      <c r="BU24" s="187">
        <v>0</v>
      </c>
      <c r="BV24" s="186">
        <v>0</v>
      </c>
      <c r="BW24" s="236">
        <v>0</v>
      </c>
      <c r="BX24" s="237">
        <v>0</v>
      </c>
      <c r="BY24" s="237">
        <v>0</v>
      </c>
      <c r="BZ24" s="187">
        <v>0</v>
      </c>
      <c r="CA24" s="186">
        <v>0</v>
      </c>
      <c r="CB24" s="236">
        <v>0</v>
      </c>
      <c r="CC24" s="237">
        <v>0</v>
      </c>
      <c r="CD24" s="237">
        <v>0</v>
      </c>
      <c r="CE24" s="187">
        <v>0</v>
      </c>
      <c r="CF24" s="186">
        <v>8</v>
      </c>
      <c r="CG24" s="236">
        <v>8</v>
      </c>
      <c r="CH24" s="237">
        <v>0.1</v>
      </c>
      <c r="CI24" s="237">
        <v>0</v>
      </c>
      <c r="CJ24" s="187">
        <v>0</v>
      </c>
      <c r="CK24" s="186">
        <v>0</v>
      </c>
      <c r="CL24" s="236">
        <v>0</v>
      </c>
      <c r="CM24" s="237">
        <v>0</v>
      </c>
      <c r="CN24" s="237">
        <v>0</v>
      </c>
      <c r="CO24" s="187">
        <v>0</v>
      </c>
      <c r="CP24" s="186">
        <v>3</v>
      </c>
      <c r="CQ24" s="236">
        <v>3</v>
      </c>
      <c r="CR24" s="237">
        <v>0</v>
      </c>
      <c r="CS24" s="237">
        <v>0</v>
      </c>
      <c r="CT24" s="187">
        <v>0</v>
      </c>
      <c r="CU24" s="186">
        <v>0</v>
      </c>
      <c r="CV24" s="236">
        <v>0</v>
      </c>
      <c r="CW24" s="237">
        <v>0</v>
      </c>
      <c r="CX24" s="237">
        <v>0</v>
      </c>
      <c r="CY24" s="187">
        <v>0</v>
      </c>
      <c r="CZ24" s="186">
        <v>0</v>
      </c>
      <c r="DA24" s="236">
        <v>0</v>
      </c>
      <c r="DB24" s="237">
        <v>0</v>
      </c>
      <c r="DC24" s="237">
        <v>0</v>
      </c>
      <c r="DD24" s="187">
        <v>0</v>
      </c>
      <c r="DE24" s="186">
        <v>11</v>
      </c>
      <c r="DF24" s="236">
        <v>8</v>
      </c>
      <c r="DG24" s="237">
        <v>0</v>
      </c>
      <c r="DH24" s="237">
        <v>0</v>
      </c>
      <c r="DI24" s="187">
        <v>0</v>
      </c>
      <c r="DJ24" s="186">
        <v>0</v>
      </c>
      <c r="DK24" s="236">
        <v>0</v>
      </c>
      <c r="DL24" s="237">
        <v>0</v>
      </c>
      <c r="DM24" s="237">
        <v>0</v>
      </c>
      <c r="DN24" s="187">
        <v>0</v>
      </c>
      <c r="DO24" s="186">
        <v>8</v>
      </c>
      <c r="DP24" s="236">
        <v>8</v>
      </c>
      <c r="DQ24" s="237">
        <v>0</v>
      </c>
      <c r="DR24" s="237">
        <v>0</v>
      </c>
      <c r="DS24" s="187">
        <v>0</v>
      </c>
      <c r="DT24" s="186">
        <v>0</v>
      </c>
      <c r="DU24" s="236">
        <v>0</v>
      </c>
      <c r="DV24" s="237">
        <v>0</v>
      </c>
      <c r="DW24" s="237">
        <v>0</v>
      </c>
      <c r="DX24" s="187">
        <v>0</v>
      </c>
      <c r="DY24" s="186">
        <v>7</v>
      </c>
      <c r="DZ24" s="236">
        <v>3.5</v>
      </c>
      <c r="EA24" s="237">
        <v>0</v>
      </c>
      <c r="EB24" s="237">
        <v>0</v>
      </c>
      <c r="EC24" s="187">
        <v>0</v>
      </c>
      <c r="ED24" s="186">
        <v>6</v>
      </c>
      <c r="EE24" s="236">
        <v>3.5</v>
      </c>
      <c r="EF24" s="237">
        <v>0</v>
      </c>
      <c r="EG24" s="237">
        <v>0</v>
      </c>
      <c r="EH24" s="187">
        <v>0</v>
      </c>
      <c r="EI24" s="186">
        <v>0</v>
      </c>
      <c r="EJ24" s="236">
        <v>0</v>
      </c>
      <c r="EK24" s="237">
        <v>0</v>
      </c>
      <c r="EL24" s="237">
        <v>0</v>
      </c>
      <c r="EM24" s="187">
        <v>0</v>
      </c>
      <c r="EN24" s="186">
        <v>0</v>
      </c>
      <c r="EO24" s="236">
        <v>0</v>
      </c>
      <c r="EP24" s="237">
        <v>0</v>
      </c>
      <c r="EQ24" s="237">
        <v>0</v>
      </c>
      <c r="ER24" s="187">
        <v>0</v>
      </c>
      <c r="ES24" s="186">
        <v>0</v>
      </c>
      <c r="ET24" s="236">
        <v>0</v>
      </c>
      <c r="EU24" s="237">
        <v>0</v>
      </c>
      <c r="EV24" s="237">
        <v>0</v>
      </c>
      <c r="EW24" s="187">
        <v>0</v>
      </c>
      <c r="EX24" s="186">
        <v>0</v>
      </c>
      <c r="EY24" s="236">
        <v>0</v>
      </c>
      <c r="EZ24" s="237">
        <v>0</v>
      </c>
      <c r="FA24" s="237">
        <v>0</v>
      </c>
      <c r="FB24" s="187">
        <v>0</v>
      </c>
      <c r="FD24" s="192">
        <f t="shared" si="7"/>
        <v>67</v>
      </c>
      <c r="FE24" s="234">
        <f t="shared" si="8"/>
        <v>0</v>
      </c>
      <c r="FF24" s="235">
        <f t="shared" si="6"/>
        <v>57.599999999999994</v>
      </c>
    </row>
    <row r="25" spans="1:162" x14ac:dyDescent="0.2">
      <c r="A25" s="155">
        <f>ROW()</f>
        <v>25</v>
      </c>
      <c r="B25" s="231" t="str">
        <f ca="1">IF(OFFSET('Employee Set-up'!$A$1,ROW('Employee Set-up'!$A20)-1,'Employee Set-up'!$B$1-1,1,1)&lt;&gt;0,OFFSET('Employee Set-up'!$A$1,ROW('Employee Set-up'!$A20)-1,'Employee Set-up'!$B$1-1,1,1),"---")</f>
        <v>----</v>
      </c>
      <c r="C25" s="179" t="str">
        <f ca="1">IF(OFFSET('Employee Set-up'!$A$1,ROW('Employee Set-up'!$A20)-1,'Employee Set-up'!$D$1-1,1,1)&lt;&gt;0,OFFSET('Employee Set-up'!$A$1,ROW('Employee Set-up'!$A20)-1,'Employee Set-up'!$D$1-1,1,1),"---")</f>
        <v>---</v>
      </c>
      <c r="D25" s="186">
        <v>0</v>
      </c>
      <c r="E25" s="236">
        <v>0</v>
      </c>
      <c r="F25" s="237">
        <v>0</v>
      </c>
      <c r="G25" s="237">
        <v>0</v>
      </c>
      <c r="H25" s="187">
        <v>0</v>
      </c>
      <c r="I25" s="186">
        <v>0</v>
      </c>
      <c r="J25" s="236">
        <v>0</v>
      </c>
      <c r="K25" s="237">
        <v>0</v>
      </c>
      <c r="L25" s="237">
        <v>0</v>
      </c>
      <c r="M25" s="187">
        <v>0</v>
      </c>
      <c r="N25" s="186">
        <v>0</v>
      </c>
      <c r="O25" s="236">
        <v>0</v>
      </c>
      <c r="P25" s="237">
        <v>0</v>
      </c>
      <c r="Q25" s="237">
        <v>0</v>
      </c>
      <c r="R25" s="187">
        <v>0</v>
      </c>
      <c r="S25" s="186">
        <v>0</v>
      </c>
      <c r="T25" s="236">
        <v>0</v>
      </c>
      <c r="U25" s="237">
        <v>0</v>
      </c>
      <c r="V25" s="237">
        <v>0</v>
      </c>
      <c r="W25" s="187">
        <v>0</v>
      </c>
      <c r="X25" s="186">
        <v>0</v>
      </c>
      <c r="Y25" s="236">
        <v>0</v>
      </c>
      <c r="Z25" s="237">
        <v>0</v>
      </c>
      <c r="AA25" s="237">
        <v>0</v>
      </c>
      <c r="AB25" s="187">
        <v>0</v>
      </c>
      <c r="AC25" s="186">
        <v>0</v>
      </c>
      <c r="AD25" s="236">
        <v>0</v>
      </c>
      <c r="AE25" s="237">
        <v>0</v>
      </c>
      <c r="AF25" s="237">
        <v>0</v>
      </c>
      <c r="AG25" s="187">
        <v>0</v>
      </c>
      <c r="AH25" s="186">
        <v>0</v>
      </c>
      <c r="AI25" s="236">
        <v>0</v>
      </c>
      <c r="AJ25" s="237">
        <v>0</v>
      </c>
      <c r="AK25" s="237">
        <v>0</v>
      </c>
      <c r="AL25" s="187">
        <v>0</v>
      </c>
      <c r="AM25" s="186">
        <v>0</v>
      </c>
      <c r="AN25" s="236">
        <v>0</v>
      </c>
      <c r="AO25" s="237">
        <v>0</v>
      </c>
      <c r="AP25" s="237">
        <v>0</v>
      </c>
      <c r="AQ25" s="187">
        <v>0</v>
      </c>
      <c r="AR25" s="186">
        <v>0</v>
      </c>
      <c r="AS25" s="236">
        <v>0</v>
      </c>
      <c r="AT25" s="237">
        <v>0</v>
      </c>
      <c r="AU25" s="237">
        <v>0</v>
      </c>
      <c r="AV25" s="187">
        <v>0</v>
      </c>
      <c r="AW25" s="186">
        <v>0</v>
      </c>
      <c r="AX25" s="236">
        <v>0</v>
      </c>
      <c r="AY25" s="237">
        <v>0</v>
      </c>
      <c r="AZ25" s="237">
        <v>0</v>
      </c>
      <c r="BA25" s="187">
        <v>0</v>
      </c>
      <c r="BB25" s="186">
        <v>0</v>
      </c>
      <c r="BC25" s="236">
        <v>0</v>
      </c>
      <c r="BD25" s="237">
        <v>0</v>
      </c>
      <c r="BE25" s="237">
        <v>0</v>
      </c>
      <c r="BF25" s="187">
        <v>0</v>
      </c>
      <c r="BG25" s="186">
        <v>0</v>
      </c>
      <c r="BH25" s="236">
        <v>0</v>
      </c>
      <c r="BI25" s="237">
        <v>0</v>
      </c>
      <c r="BJ25" s="237">
        <v>0</v>
      </c>
      <c r="BK25" s="187">
        <v>0</v>
      </c>
      <c r="BL25" s="186">
        <v>0</v>
      </c>
      <c r="BM25" s="236">
        <v>0</v>
      </c>
      <c r="BN25" s="237">
        <v>0</v>
      </c>
      <c r="BO25" s="237">
        <v>0</v>
      </c>
      <c r="BP25" s="187">
        <v>0</v>
      </c>
      <c r="BQ25" s="186">
        <v>0</v>
      </c>
      <c r="BR25" s="236">
        <v>0</v>
      </c>
      <c r="BS25" s="237">
        <v>0</v>
      </c>
      <c r="BT25" s="237">
        <v>0</v>
      </c>
      <c r="BU25" s="187">
        <v>0</v>
      </c>
      <c r="BV25" s="186">
        <v>0</v>
      </c>
      <c r="BW25" s="236">
        <v>0</v>
      </c>
      <c r="BX25" s="237">
        <v>0</v>
      </c>
      <c r="BY25" s="237">
        <v>0</v>
      </c>
      <c r="BZ25" s="187">
        <v>0</v>
      </c>
      <c r="CA25" s="186">
        <v>0</v>
      </c>
      <c r="CB25" s="236">
        <v>0</v>
      </c>
      <c r="CC25" s="237">
        <v>0</v>
      </c>
      <c r="CD25" s="237">
        <v>0</v>
      </c>
      <c r="CE25" s="187">
        <v>0</v>
      </c>
      <c r="CF25" s="186">
        <v>0</v>
      </c>
      <c r="CG25" s="236">
        <v>0</v>
      </c>
      <c r="CH25" s="237">
        <v>0</v>
      </c>
      <c r="CI25" s="237">
        <v>0</v>
      </c>
      <c r="CJ25" s="187">
        <v>0</v>
      </c>
      <c r="CK25" s="186">
        <v>0</v>
      </c>
      <c r="CL25" s="236">
        <v>0</v>
      </c>
      <c r="CM25" s="237">
        <v>0</v>
      </c>
      <c r="CN25" s="237">
        <v>0</v>
      </c>
      <c r="CO25" s="187">
        <v>0</v>
      </c>
      <c r="CP25" s="186">
        <v>0</v>
      </c>
      <c r="CQ25" s="236">
        <v>0</v>
      </c>
      <c r="CR25" s="237">
        <v>0</v>
      </c>
      <c r="CS25" s="237">
        <v>0</v>
      </c>
      <c r="CT25" s="187">
        <v>0</v>
      </c>
      <c r="CU25" s="186">
        <v>0</v>
      </c>
      <c r="CV25" s="236">
        <v>0</v>
      </c>
      <c r="CW25" s="237">
        <v>0</v>
      </c>
      <c r="CX25" s="237">
        <v>0</v>
      </c>
      <c r="CY25" s="187">
        <v>0</v>
      </c>
      <c r="CZ25" s="186">
        <v>0</v>
      </c>
      <c r="DA25" s="236">
        <v>0</v>
      </c>
      <c r="DB25" s="237">
        <v>0</v>
      </c>
      <c r="DC25" s="237">
        <v>0</v>
      </c>
      <c r="DD25" s="187">
        <v>0</v>
      </c>
      <c r="DE25" s="186">
        <v>0</v>
      </c>
      <c r="DF25" s="236">
        <v>0</v>
      </c>
      <c r="DG25" s="237">
        <v>0</v>
      </c>
      <c r="DH25" s="237">
        <v>0</v>
      </c>
      <c r="DI25" s="187">
        <v>0</v>
      </c>
      <c r="DJ25" s="186">
        <v>0</v>
      </c>
      <c r="DK25" s="236">
        <v>0</v>
      </c>
      <c r="DL25" s="237">
        <v>0</v>
      </c>
      <c r="DM25" s="237">
        <v>0</v>
      </c>
      <c r="DN25" s="187">
        <v>0</v>
      </c>
      <c r="DO25" s="186">
        <v>0</v>
      </c>
      <c r="DP25" s="236">
        <v>0</v>
      </c>
      <c r="DQ25" s="237">
        <v>0</v>
      </c>
      <c r="DR25" s="237">
        <v>0</v>
      </c>
      <c r="DS25" s="187">
        <v>0</v>
      </c>
      <c r="DT25" s="186">
        <v>0</v>
      </c>
      <c r="DU25" s="236">
        <v>0</v>
      </c>
      <c r="DV25" s="237">
        <v>0</v>
      </c>
      <c r="DW25" s="237">
        <v>0</v>
      </c>
      <c r="DX25" s="187">
        <v>0</v>
      </c>
      <c r="DY25" s="186">
        <v>0</v>
      </c>
      <c r="DZ25" s="236">
        <v>0</v>
      </c>
      <c r="EA25" s="237">
        <v>0</v>
      </c>
      <c r="EB25" s="237">
        <v>0</v>
      </c>
      <c r="EC25" s="187">
        <v>0</v>
      </c>
      <c r="ED25" s="186">
        <v>0</v>
      </c>
      <c r="EE25" s="236">
        <v>0</v>
      </c>
      <c r="EF25" s="237">
        <v>0</v>
      </c>
      <c r="EG25" s="237">
        <v>0</v>
      </c>
      <c r="EH25" s="187">
        <v>0</v>
      </c>
      <c r="EI25" s="186">
        <v>0</v>
      </c>
      <c r="EJ25" s="236">
        <v>0</v>
      </c>
      <c r="EK25" s="237">
        <v>0</v>
      </c>
      <c r="EL25" s="237">
        <v>0</v>
      </c>
      <c r="EM25" s="187">
        <v>0</v>
      </c>
      <c r="EN25" s="186">
        <v>0</v>
      </c>
      <c r="EO25" s="236">
        <v>0</v>
      </c>
      <c r="EP25" s="237">
        <v>0</v>
      </c>
      <c r="EQ25" s="237">
        <v>0</v>
      </c>
      <c r="ER25" s="187">
        <v>0</v>
      </c>
      <c r="ES25" s="186">
        <v>0</v>
      </c>
      <c r="ET25" s="236">
        <v>0</v>
      </c>
      <c r="EU25" s="237">
        <v>0</v>
      </c>
      <c r="EV25" s="237">
        <v>0</v>
      </c>
      <c r="EW25" s="187">
        <v>0</v>
      </c>
      <c r="EX25" s="186">
        <v>0</v>
      </c>
      <c r="EY25" s="236">
        <v>0</v>
      </c>
      <c r="EZ25" s="237">
        <v>0</v>
      </c>
      <c r="FA25" s="237">
        <v>0</v>
      </c>
      <c r="FB25" s="187">
        <v>0</v>
      </c>
      <c r="FD25" s="192">
        <f t="shared" si="7"/>
        <v>0</v>
      </c>
      <c r="FE25" s="234">
        <f t="shared" si="8"/>
        <v>0</v>
      </c>
      <c r="FF25" s="235">
        <f t="shared" si="6"/>
        <v>0</v>
      </c>
    </row>
    <row r="26" spans="1:162" x14ac:dyDescent="0.2">
      <c r="A26" s="155">
        <f>ROW()</f>
        <v>26</v>
      </c>
      <c r="B26" s="231" t="str">
        <f ca="1">IF(OFFSET('Employee Set-up'!$A$1,ROW('Employee Set-up'!$A21)-1,'Employee Set-up'!$B$1-1,1,1)&lt;&gt;0,OFFSET('Employee Set-up'!$A$1,ROW('Employee Set-up'!$A21)-1,'Employee Set-up'!$B$1-1,1,1),"---")</f>
        <v>----</v>
      </c>
      <c r="C26" s="179" t="str">
        <f ca="1">IF(OFFSET('Employee Set-up'!$A$1,ROW('Employee Set-up'!$A21)-1,'Employee Set-up'!$D$1-1,1,1)&lt;&gt;0,OFFSET('Employee Set-up'!$A$1,ROW('Employee Set-up'!$A21)-1,'Employee Set-up'!$D$1-1,1,1),"---")</f>
        <v>---</v>
      </c>
      <c r="D26" s="186">
        <v>0</v>
      </c>
      <c r="E26" s="236">
        <v>0</v>
      </c>
      <c r="F26" s="237">
        <v>0</v>
      </c>
      <c r="G26" s="237">
        <v>0</v>
      </c>
      <c r="H26" s="187">
        <v>0</v>
      </c>
      <c r="I26" s="186">
        <v>0</v>
      </c>
      <c r="J26" s="236">
        <v>0</v>
      </c>
      <c r="K26" s="237">
        <v>0</v>
      </c>
      <c r="L26" s="237">
        <v>0</v>
      </c>
      <c r="M26" s="187">
        <v>0</v>
      </c>
      <c r="N26" s="186">
        <v>0</v>
      </c>
      <c r="O26" s="236">
        <v>0</v>
      </c>
      <c r="P26" s="237">
        <v>0</v>
      </c>
      <c r="Q26" s="237">
        <v>0</v>
      </c>
      <c r="R26" s="187">
        <v>0</v>
      </c>
      <c r="S26" s="186">
        <v>0</v>
      </c>
      <c r="T26" s="236">
        <v>0</v>
      </c>
      <c r="U26" s="237">
        <v>0</v>
      </c>
      <c r="V26" s="237">
        <v>0</v>
      </c>
      <c r="W26" s="187">
        <v>0</v>
      </c>
      <c r="X26" s="186">
        <v>0</v>
      </c>
      <c r="Y26" s="236">
        <v>0</v>
      </c>
      <c r="Z26" s="237">
        <v>0</v>
      </c>
      <c r="AA26" s="237">
        <v>0</v>
      </c>
      <c r="AB26" s="187">
        <v>0</v>
      </c>
      <c r="AC26" s="186">
        <v>0</v>
      </c>
      <c r="AD26" s="236">
        <v>0</v>
      </c>
      <c r="AE26" s="237">
        <v>0</v>
      </c>
      <c r="AF26" s="237">
        <v>0</v>
      </c>
      <c r="AG26" s="187">
        <v>0</v>
      </c>
      <c r="AH26" s="186">
        <v>0</v>
      </c>
      <c r="AI26" s="236">
        <v>0</v>
      </c>
      <c r="AJ26" s="237">
        <v>0</v>
      </c>
      <c r="AK26" s="237">
        <v>0</v>
      </c>
      <c r="AL26" s="187">
        <v>0</v>
      </c>
      <c r="AM26" s="186">
        <v>0</v>
      </c>
      <c r="AN26" s="236">
        <v>0</v>
      </c>
      <c r="AO26" s="237">
        <v>0</v>
      </c>
      <c r="AP26" s="237">
        <v>0</v>
      </c>
      <c r="AQ26" s="187">
        <v>0</v>
      </c>
      <c r="AR26" s="186">
        <v>0</v>
      </c>
      <c r="AS26" s="236">
        <v>0</v>
      </c>
      <c r="AT26" s="237">
        <v>0</v>
      </c>
      <c r="AU26" s="237">
        <v>0</v>
      </c>
      <c r="AV26" s="187">
        <v>0</v>
      </c>
      <c r="AW26" s="186">
        <v>0</v>
      </c>
      <c r="AX26" s="236">
        <v>0</v>
      </c>
      <c r="AY26" s="237">
        <v>0</v>
      </c>
      <c r="AZ26" s="237">
        <v>0</v>
      </c>
      <c r="BA26" s="187">
        <v>0</v>
      </c>
      <c r="BB26" s="186">
        <v>0</v>
      </c>
      <c r="BC26" s="236">
        <v>0</v>
      </c>
      <c r="BD26" s="237">
        <v>0</v>
      </c>
      <c r="BE26" s="237">
        <v>0</v>
      </c>
      <c r="BF26" s="187">
        <v>0</v>
      </c>
      <c r="BG26" s="186">
        <v>0</v>
      </c>
      <c r="BH26" s="236">
        <v>0</v>
      </c>
      <c r="BI26" s="237">
        <v>0</v>
      </c>
      <c r="BJ26" s="237">
        <v>0</v>
      </c>
      <c r="BK26" s="187">
        <v>0</v>
      </c>
      <c r="BL26" s="186">
        <v>0</v>
      </c>
      <c r="BM26" s="236">
        <v>0</v>
      </c>
      <c r="BN26" s="237">
        <v>0</v>
      </c>
      <c r="BO26" s="237">
        <v>0</v>
      </c>
      <c r="BP26" s="187">
        <v>0</v>
      </c>
      <c r="BQ26" s="186">
        <v>0</v>
      </c>
      <c r="BR26" s="236">
        <v>0</v>
      </c>
      <c r="BS26" s="237">
        <v>0</v>
      </c>
      <c r="BT26" s="237">
        <v>0</v>
      </c>
      <c r="BU26" s="187">
        <v>0</v>
      </c>
      <c r="BV26" s="186">
        <v>0</v>
      </c>
      <c r="BW26" s="236">
        <v>0</v>
      </c>
      <c r="BX26" s="237">
        <v>0</v>
      </c>
      <c r="BY26" s="237">
        <v>0</v>
      </c>
      <c r="BZ26" s="187">
        <v>0</v>
      </c>
      <c r="CA26" s="186">
        <v>0</v>
      </c>
      <c r="CB26" s="236">
        <v>0</v>
      </c>
      <c r="CC26" s="237">
        <v>0</v>
      </c>
      <c r="CD26" s="237">
        <v>0</v>
      </c>
      <c r="CE26" s="187">
        <v>0</v>
      </c>
      <c r="CF26" s="186">
        <v>0</v>
      </c>
      <c r="CG26" s="236">
        <v>0</v>
      </c>
      <c r="CH26" s="237">
        <v>0</v>
      </c>
      <c r="CI26" s="237">
        <v>0</v>
      </c>
      <c r="CJ26" s="187">
        <v>0</v>
      </c>
      <c r="CK26" s="186">
        <v>0</v>
      </c>
      <c r="CL26" s="236">
        <v>0</v>
      </c>
      <c r="CM26" s="237">
        <v>0</v>
      </c>
      <c r="CN26" s="237">
        <v>0</v>
      </c>
      <c r="CO26" s="187">
        <v>0</v>
      </c>
      <c r="CP26" s="186">
        <v>0</v>
      </c>
      <c r="CQ26" s="236">
        <v>0</v>
      </c>
      <c r="CR26" s="237">
        <v>0</v>
      </c>
      <c r="CS26" s="237">
        <v>0</v>
      </c>
      <c r="CT26" s="187">
        <v>0</v>
      </c>
      <c r="CU26" s="186">
        <v>0</v>
      </c>
      <c r="CV26" s="236">
        <v>0</v>
      </c>
      <c r="CW26" s="237">
        <v>0</v>
      </c>
      <c r="CX26" s="237">
        <v>0</v>
      </c>
      <c r="CY26" s="187">
        <v>0</v>
      </c>
      <c r="CZ26" s="186">
        <v>0</v>
      </c>
      <c r="DA26" s="236">
        <v>0</v>
      </c>
      <c r="DB26" s="237">
        <v>0</v>
      </c>
      <c r="DC26" s="237">
        <v>0</v>
      </c>
      <c r="DD26" s="187">
        <v>0</v>
      </c>
      <c r="DE26" s="186">
        <v>0</v>
      </c>
      <c r="DF26" s="236">
        <v>0</v>
      </c>
      <c r="DG26" s="237">
        <v>0</v>
      </c>
      <c r="DH26" s="237">
        <v>0</v>
      </c>
      <c r="DI26" s="187">
        <v>0</v>
      </c>
      <c r="DJ26" s="186">
        <v>0</v>
      </c>
      <c r="DK26" s="236">
        <v>0</v>
      </c>
      <c r="DL26" s="237">
        <v>0</v>
      </c>
      <c r="DM26" s="237">
        <v>0</v>
      </c>
      <c r="DN26" s="187">
        <v>0</v>
      </c>
      <c r="DO26" s="186">
        <v>0</v>
      </c>
      <c r="DP26" s="236">
        <v>0</v>
      </c>
      <c r="DQ26" s="237">
        <v>0</v>
      </c>
      <c r="DR26" s="237">
        <v>0</v>
      </c>
      <c r="DS26" s="187">
        <v>0</v>
      </c>
      <c r="DT26" s="186">
        <v>0</v>
      </c>
      <c r="DU26" s="236">
        <v>0</v>
      </c>
      <c r="DV26" s="237">
        <v>0</v>
      </c>
      <c r="DW26" s="237">
        <v>0</v>
      </c>
      <c r="DX26" s="187">
        <v>0</v>
      </c>
      <c r="DY26" s="186">
        <v>0</v>
      </c>
      <c r="DZ26" s="236">
        <v>0</v>
      </c>
      <c r="EA26" s="237">
        <v>0</v>
      </c>
      <c r="EB26" s="237">
        <v>0</v>
      </c>
      <c r="EC26" s="187">
        <v>0</v>
      </c>
      <c r="ED26" s="186">
        <v>0</v>
      </c>
      <c r="EE26" s="236">
        <v>0</v>
      </c>
      <c r="EF26" s="237">
        <v>0</v>
      </c>
      <c r="EG26" s="237">
        <v>0</v>
      </c>
      <c r="EH26" s="187">
        <v>0</v>
      </c>
      <c r="EI26" s="186">
        <v>0</v>
      </c>
      <c r="EJ26" s="236">
        <v>0</v>
      </c>
      <c r="EK26" s="237">
        <v>0</v>
      </c>
      <c r="EL26" s="237">
        <v>0</v>
      </c>
      <c r="EM26" s="187">
        <v>0</v>
      </c>
      <c r="EN26" s="186">
        <v>0</v>
      </c>
      <c r="EO26" s="236">
        <v>0</v>
      </c>
      <c r="EP26" s="237">
        <v>0</v>
      </c>
      <c r="EQ26" s="237">
        <v>0</v>
      </c>
      <c r="ER26" s="187">
        <v>0</v>
      </c>
      <c r="ES26" s="186">
        <v>0</v>
      </c>
      <c r="ET26" s="236">
        <v>0</v>
      </c>
      <c r="EU26" s="237">
        <v>0</v>
      </c>
      <c r="EV26" s="237">
        <v>0</v>
      </c>
      <c r="EW26" s="187">
        <v>0</v>
      </c>
      <c r="EX26" s="186">
        <v>0</v>
      </c>
      <c r="EY26" s="236">
        <v>0</v>
      </c>
      <c r="EZ26" s="237">
        <v>0</v>
      </c>
      <c r="FA26" s="237">
        <v>0</v>
      </c>
      <c r="FB26" s="187">
        <v>0</v>
      </c>
      <c r="FD26" s="192">
        <f t="shared" si="7"/>
        <v>0</v>
      </c>
      <c r="FE26" s="234">
        <f t="shared" si="8"/>
        <v>0</v>
      </c>
      <c r="FF26" s="235">
        <f t="shared" si="6"/>
        <v>0</v>
      </c>
    </row>
    <row r="27" spans="1:162" x14ac:dyDescent="0.2">
      <c r="A27" s="155">
        <f>ROW()</f>
        <v>27</v>
      </c>
      <c r="B27" s="231" t="str">
        <f ca="1">IF(OFFSET('Employee Set-up'!$A$1,ROW('Employee Set-up'!$A22)-1,'Employee Set-up'!$B$1-1,1,1)&lt;&gt;0,OFFSET('Employee Set-up'!$A$1,ROW('Employee Set-up'!$A22)-1,'Employee Set-up'!$B$1-1,1,1),"---")</f>
        <v>----</v>
      </c>
      <c r="C27" s="179" t="str">
        <f ca="1">IF(OFFSET('Employee Set-up'!$A$1,ROW('Employee Set-up'!$A22)-1,'Employee Set-up'!$D$1-1,1,1)&lt;&gt;0,OFFSET('Employee Set-up'!$A$1,ROW('Employee Set-up'!$A22)-1,'Employee Set-up'!$D$1-1,1,1),"---")</f>
        <v>---</v>
      </c>
      <c r="D27" s="186">
        <v>0</v>
      </c>
      <c r="E27" s="236">
        <v>0</v>
      </c>
      <c r="F27" s="237">
        <v>0</v>
      </c>
      <c r="G27" s="237">
        <v>0</v>
      </c>
      <c r="H27" s="187">
        <v>0</v>
      </c>
      <c r="I27" s="186">
        <v>0</v>
      </c>
      <c r="J27" s="236">
        <v>0</v>
      </c>
      <c r="K27" s="237">
        <v>0</v>
      </c>
      <c r="L27" s="237">
        <v>0</v>
      </c>
      <c r="M27" s="187">
        <v>0</v>
      </c>
      <c r="N27" s="186">
        <v>0</v>
      </c>
      <c r="O27" s="236">
        <v>0</v>
      </c>
      <c r="P27" s="237">
        <v>0</v>
      </c>
      <c r="Q27" s="237">
        <v>0</v>
      </c>
      <c r="R27" s="187">
        <v>0</v>
      </c>
      <c r="S27" s="186">
        <v>0</v>
      </c>
      <c r="T27" s="236">
        <v>0</v>
      </c>
      <c r="U27" s="237">
        <v>0</v>
      </c>
      <c r="V27" s="237">
        <v>0</v>
      </c>
      <c r="W27" s="187">
        <v>0</v>
      </c>
      <c r="X27" s="186">
        <v>0</v>
      </c>
      <c r="Y27" s="236">
        <v>0</v>
      </c>
      <c r="Z27" s="237">
        <v>0</v>
      </c>
      <c r="AA27" s="237">
        <v>0</v>
      </c>
      <c r="AB27" s="187">
        <v>0</v>
      </c>
      <c r="AC27" s="186">
        <v>0</v>
      </c>
      <c r="AD27" s="236">
        <v>0</v>
      </c>
      <c r="AE27" s="237">
        <v>0</v>
      </c>
      <c r="AF27" s="237">
        <v>0</v>
      </c>
      <c r="AG27" s="187">
        <v>0</v>
      </c>
      <c r="AH27" s="186">
        <v>0</v>
      </c>
      <c r="AI27" s="236">
        <v>0</v>
      </c>
      <c r="AJ27" s="237">
        <v>0</v>
      </c>
      <c r="AK27" s="237">
        <v>0</v>
      </c>
      <c r="AL27" s="187">
        <v>0</v>
      </c>
      <c r="AM27" s="186">
        <v>0</v>
      </c>
      <c r="AN27" s="236">
        <v>0</v>
      </c>
      <c r="AO27" s="237">
        <v>0</v>
      </c>
      <c r="AP27" s="237">
        <v>0</v>
      </c>
      <c r="AQ27" s="187">
        <v>0</v>
      </c>
      <c r="AR27" s="186">
        <v>0</v>
      </c>
      <c r="AS27" s="236">
        <v>0</v>
      </c>
      <c r="AT27" s="237">
        <v>0</v>
      </c>
      <c r="AU27" s="237">
        <v>0</v>
      </c>
      <c r="AV27" s="187">
        <v>0</v>
      </c>
      <c r="AW27" s="186">
        <v>0</v>
      </c>
      <c r="AX27" s="236">
        <v>0</v>
      </c>
      <c r="AY27" s="237">
        <v>0</v>
      </c>
      <c r="AZ27" s="237">
        <v>0</v>
      </c>
      <c r="BA27" s="187">
        <v>0</v>
      </c>
      <c r="BB27" s="186">
        <v>0</v>
      </c>
      <c r="BC27" s="236">
        <v>0</v>
      </c>
      <c r="BD27" s="237">
        <v>0</v>
      </c>
      <c r="BE27" s="237">
        <v>0</v>
      </c>
      <c r="BF27" s="187">
        <v>0</v>
      </c>
      <c r="BG27" s="186">
        <v>0</v>
      </c>
      <c r="BH27" s="236">
        <v>0</v>
      </c>
      <c r="BI27" s="237">
        <v>0</v>
      </c>
      <c r="BJ27" s="237">
        <v>0</v>
      </c>
      <c r="BK27" s="187">
        <v>0</v>
      </c>
      <c r="BL27" s="186">
        <v>0</v>
      </c>
      <c r="BM27" s="236">
        <v>0</v>
      </c>
      <c r="BN27" s="237">
        <v>0</v>
      </c>
      <c r="BO27" s="237">
        <v>0</v>
      </c>
      <c r="BP27" s="187">
        <v>0</v>
      </c>
      <c r="BQ27" s="186">
        <v>0</v>
      </c>
      <c r="BR27" s="236">
        <v>0</v>
      </c>
      <c r="BS27" s="237">
        <v>0</v>
      </c>
      <c r="BT27" s="237">
        <v>0</v>
      </c>
      <c r="BU27" s="187">
        <v>0</v>
      </c>
      <c r="BV27" s="186">
        <v>0</v>
      </c>
      <c r="BW27" s="236">
        <v>0</v>
      </c>
      <c r="BX27" s="237">
        <v>0</v>
      </c>
      <c r="BY27" s="237">
        <v>0</v>
      </c>
      <c r="BZ27" s="187">
        <v>0</v>
      </c>
      <c r="CA27" s="186">
        <v>0</v>
      </c>
      <c r="CB27" s="236">
        <v>0</v>
      </c>
      <c r="CC27" s="237">
        <v>0</v>
      </c>
      <c r="CD27" s="237">
        <v>0</v>
      </c>
      <c r="CE27" s="187">
        <v>0</v>
      </c>
      <c r="CF27" s="186">
        <v>0</v>
      </c>
      <c r="CG27" s="236">
        <v>0</v>
      </c>
      <c r="CH27" s="237">
        <v>0</v>
      </c>
      <c r="CI27" s="237">
        <v>0</v>
      </c>
      <c r="CJ27" s="187">
        <v>0</v>
      </c>
      <c r="CK27" s="186">
        <v>0</v>
      </c>
      <c r="CL27" s="236">
        <v>0</v>
      </c>
      <c r="CM27" s="237">
        <v>0</v>
      </c>
      <c r="CN27" s="237">
        <v>0</v>
      </c>
      <c r="CO27" s="187">
        <v>0</v>
      </c>
      <c r="CP27" s="186">
        <v>0</v>
      </c>
      <c r="CQ27" s="236">
        <v>0</v>
      </c>
      <c r="CR27" s="237">
        <v>0</v>
      </c>
      <c r="CS27" s="237">
        <v>0</v>
      </c>
      <c r="CT27" s="187">
        <v>0</v>
      </c>
      <c r="CU27" s="186">
        <v>0</v>
      </c>
      <c r="CV27" s="236">
        <v>0</v>
      </c>
      <c r="CW27" s="237">
        <v>0</v>
      </c>
      <c r="CX27" s="237">
        <v>0</v>
      </c>
      <c r="CY27" s="187">
        <v>0</v>
      </c>
      <c r="CZ27" s="186">
        <v>0</v>
      </c>
      <c r="DA27" s="236">
        <v>0</v>
      </c>
      <c r="DB27" s="237">
        <v>0</v>
      </c>
      <c r="DC27" s="237">
        <v>0</v>
      </c>
      <c r="DD27" s="187">
        <v>0</v>
      </c>
      <c r="DE27" s="186">
        <v>0</v>
      </c>
      <c r="DF27" s="236">
        <v>0</v>
      </c>
      <c r="DG27" s="237">
        <v>0</v>
      </c>
      <c r="DH27" s="237">
        <v>0</v>
      </c>
      <c r="DI27" s="187">
        <v>0</v>
      </c>
      <c r="DJ27" s="186">
        <v>0</v>
      </c>
      <c r="DK27" s="236">
        <v>0</v>
      </c>
      <c r="DL27" s="237">
        <v>0</v>
      </c>
      <c r="DM27" s="237">
        <v>0</v>
      </c>
      <c r="DN27" s="187">
        <v>0</v>
      </c>
      <c r="DO27" s="186">
        <v>0</v>
      </c>
      <c r="DP27" s="236">
        <v>0</v>
      </c>
      <c r="DQ27" s="237">
        <v>0</v>
      </c>
      <c r="DR27" s="237">
        <v>0</v>
      </c>
      <c r="DS27" s="187">
        <v>0</v>
      </c>
      <c r="DT27" s="186">
        <v>0</v>
      </c>
      <c r="DU27" s="236">
        <v>0</v>
      </c>
      <c r="DV27" s="237">
        <v>0</v>
      </c>
      <c r="DW27" s="237">
        <v>0</v>
      </c>
      <c r="DX27" s="187">
        <v>0</v>
      </c>
      <c r="DY27" s="186">
        <v>0</v>
      </c>
      <c r="DZ27" s="236">
        <v>0</v>
      </c>
      <c r="EA27" s="237">
        <v>0</v>
      </c>
      <c r="EB27" s="237">
        <v>0</v>
      </c>
      <c r="EC27" s="187">
        <v>0</v>
      </c>
      <c r="ED27" s="186">
        <v>0</v>
      </c>
      <c r="EE27" s="236">
        <v>0</v>
      </c>
      <c r="EF27" s="237">
        <v>0</v>
      </c>
      <c r="EG27" s="237">
        <v>0</v>
      </c>
      <c r="EH27" s="187">
        <v>0</v>
      </c>
      <c r="EI27" s="186">
        <v>0</v>
      </c>
      <c r="EJ27" s="236">
        <v>0</v>
      </c>
      <c r="EK27" s="237">
        <v>0</v>
      </c>
      <c r="EL27" s="237">
        <v>0</v>
      </c>
      <c r="EM27" s="187">
        <v>0</v>
      </c>
      <c r="EN27" s="186">
        <v>0</v>
      </c>
      <c r="EO27" s="236">
        <v>0</v>
      </c>
      <c r="EP27" s="237">
        <v>0</v>
      </c>
      <c r="EQ27" s="237">
        <v>0</v>
      </c>
      <c r="ER27" s="187">
        <v>0</v>
      </c>
      <c r="ES27" s="186">
        <v>0</v>
      </c>
      <c r="ET27" s="236">
        <v>0</v>
      </c>
      <c r="EU27" s="237">
        <v>0</v>
      </c>
      <c r="EV27" s="237">
        <v>0</v>
      </c>
      <c r="EW27" s="187">
        <v>0</v>
      </c>
      <c r="EX27" s="186">
        <v>0</v>
      </c>
      <c r="EY27" s="236">
        <v>0</v>
      </c>
      <c r="EZ27" s="237">
        <v>0</v>
      </c>
      <c r="FA27" s="237">
        <v>0</v>
      </c>
      <c r="FB27" s="187">
        <v>0</v>
      </c>
      <c r="FD27" s="192">
        <f t="shared" si="7"/>
        <v>0</v>
      </c>
      <c r="FE27" s="234">
        <f t="shared" si="8"/>
        <v>0</v>
      </c>
      <c r="FF27" s="235">
        <f t="shared" si="6"/>
        <v>0</v>
      </c>
    </row>
    <row r="28" spans="1:162" x14ac:dyDescent="0.2">
      <c r="A28" s="155">
        <f>ROW()</f>
        <v>28</v>
      </c>
      <c r="B28" s="231" t="str">
        <f ca="1">IF(OFFSET('Employee Set-up'!$A$1,ROW('Employee Set-up'!$A23)-1,'Employee Set-up'!$B$1-1,1,1)&lt;&gt;0,OFFSET('Employee Set-up'!$A$1,ROW('Employee Set-up'!$A23)-1,'Employee Set-up'!$B$1-1,1,1),"---")</f>
        <v>----</v>
      </c>
      <c r="C28" s="179" t="str">
        <f ca="1">IF(OFFSET('Employee Set-up'!$A$1,ROW('Employee Set-up'!$A23)-1,'Employee Set-up'!$D$1-1,1,1)&lt;&gt;0,OFFSET('Employee Set-up'!$A$1,ROW('Employee Set-up'!$A23)-1,'Employee Set-up'!$D$1-1,1,1),"---")</f>
        <v>---</v>
      </c>
      <c r="D28" s="186">
        <v>0</v>
      </c>
      <c r="E28" s="236">
        <v>0</v>
      </c>
      <c r="F28" s="237">
        <v>0</v>
      </c>
      <c r="G28" s="237">
        <v>0</v>
      </c>
      <c r="H28" s="187">
        <v>0</v>
      </c>
      <c r="I28" s="186">
        <v>0</v>
      </c>
      <c r="J28" s="236">
        <v>0</v>
      </c>
      <c r="K28" s="237">
        <v>0</v>
      </c>
      <c r="L28" s="237">
        <v>0</v>
      </c>
      <c r="M28" s="187">
        <v>0</v>
      </c>
      <c r="N28" s="186">
        <v>0</v>
      </c>
      <c r="O28" s="236">
        <v>0</v>
      </c>
      <c r="P28" s="237">
        <v>0</v>
      </c>
      <c r="Q28" s="237">
        <v>0</v>
      </c>
      <c r="R28" s="187">
        <v>0</v>
      </c>
      <c r="S28" s="186">
        <v>0</v>
      </c>
      <c r="T28" s="236">
        <v>0</v>
      </c>
      <c r="U28" s="237">
        <v>0</v>
      </c>
      <c r="V28" s="237">
        <v>0</v>
      </c>
      <c r="W28" s="187">
        <v>0</v>
      </c>
      <c r="X28" s="186">
        <v>0</v>
      </c>
      <c r="Y28" s="236">
        <v>0</v>
      </c>
      <c r="Z28" s="237">
        <v>0</v>
      </c>
      <c r="AA28" s="237">
        <v>0</v>
      </c>
      <c r="AB28" s="187">
        <v>0</v>
      </c>
      <c r="AC28" s="186">
        <v>0</v>
      </c>
      <c r="AD28" s="236">
        <v>0</v>
      </c>
      <c r="AE28" s="237">
        <v>0</v>
      </c>
      <c r="AF28" s="237">
        <v>0</v>
      </c>
      <c r="AG28" s="187">
        <v>0</v>
      </c>
      <c r="AH28" s="186">
        <v>0</v>
      </c>
      <c r="AI28" s="236">
        <v>0</v>
      </c>
      <c r="AJ28" s="237">
        <v>0</v>
      </c>
      <c r="AK28" s="237">
        <v>0</v>
      </c>
      <c r="AL28" s="187">
        <v>0</v>
      </c>
      <c r="AM28" s="186">
        <v>0</v>
      </c>
      <c r="AN28" s="236">
        <v>0</v>
      </c>
      <c r="AO28" s="237">
        <v>0</v>
      </c>
      <c r="AP28" s="237">
        <v>0</v>
      </c>
      <c r="AQ28" s="187">
        <v>0</v>
      </c>
      <c r="AR28" s="186">
        <v>0</v>
      </c>
      <c r="AS28" s="236">
        <v>0</v>
      </c>
      <c r="AT28" s="237">
        <v>0</v>
      </c>
      <c r="AU28" s="237">
        <v>0</v>
      </c>
      <c r="AV28" s="187">
        <v>0</v>
      </c>
      <c r="AW28" s="186">
        <v>0</v>
      </c>
      <c r="AX28" s="236">
        <v>0</v>
      </c>
      <c r="AY28" s="237">
        <v>0</v>
      </c>
      <c r="AZ28" s="237">
        <v>0</v>
      </c>
      <c r="BA28" s="187">
        <v>0</v>
      </c>
      <c r="BB28" s="186">
        <v>0</v>
      </c>
      <c r="BC28" s="236">
        <v>0</v>
      </c>
      <c r="BD28" s="237">
        <v>0</v>
      </c>
      <c r="BE28" s="237">
        <v>0</v>
      </c>
      <c r="BF28" s="187">
        <v>0</v>
      </c>
      <c r="BG28" s="186">
        <v>0</v>
      </c>
      <c r="BH28" s="236">
        <v>0</v>
      </c>
      <c r="BI28" s="237">
        <v>0</v>
      </c>
      <c r="BJ28" s="237">
        <v>0</v>
      </c>
      <c r="BK28" s="187">
        <v>0</v>
      </c>
      <c r="BL28" s="186">
        <v>0</v>
      </c>
      <c r="BM28" s="236">
        <v>0</v>
      </c>
      <c r="BN28" s="237">
        <v>0</v>
      </c>
      <c r="BO28" s="237">
        <v>0</v>
      </c>
      <c r="BP28" s="187">
        <v>0</v>
      </c>
      <c r="BQ28" s="186">
        <v>0</v>
      </c>
      <c r="BR28" s="236">
        <v>0</v>
      </c>
      <c r="BS28" s="237">
        <v>0</v>
      </c>
      <c r="BT28" s="237">
        <v>0</v>
      </c>
      <c r="BU28" s="187">
        <v>0</v>
      </c>
      <c r="BV28" s="186">
        <v>0</v>
      </c>
      <c r="BW28" s="236">
        <v>0</v>
      </c>
      <c r="BX28" s="237">
        <v>0</v>
      </c>
      <c r="BY28" s="237">
        <v>0</v>
      </c>
      <c r="BZ28" s="187">
        <v>0</v>
      </c>
      <c r="CA28" s="186">
        <v>0</v>
      </c>
      <c r="CB28" s="236">
        <v>0</v>
      </c>
      <c r="CC28" s="237">
        <v>0</v>
      </c>
      <c r="CD28" s="237">
        <v>0</v>
      </c>
      <c r="CE28" s="187">
        <v>0</v>
      </c>
      <c r="CF28" s="186">
        <v>0</v>
      </c>
      <c r="CG28" s="236">
        <v>0</v>
      </c>
      <c r="CH28" s="237">
        <v>0</v>
      </c>
      <c r="CI28" s="237">
        <v>0</v>
      </c>
      <c r="CJ28" s="187">
        <v>0</v>
      </c>
      <c r="CK28" s="186">
        <v>0</v>
      </c>
      <c r="CL28" s="236">
        <v>0</v>
      </c>
      <c r="CM28" s="237">
        <v>0</v>
      </c>
      <c r="CN28" s="237">
        <v>0</v>
      </c>
      <c r="CO28" s="187">
        <v>0</v>
      </c>
      <c r="CP28" s="186">
        <v>0</v>
      </c>
      <c r="CQ28" s="236">
        <v>0</v>
      </c>
      <c r="CR28" s="237">
        <v>0</v>
      </c>
      <c r="CS28" s="237">
        <v>0</v>
      </c>
      <c r="CT28" s="187">
        <v>0</v>
      </c>
      <c r="CU28" s="186">
        <v>0</v>
      </c>
      <c r="CV28" s="236">
        <v>0</v>
      </c>
      <c r="CW28" s="237">
        <v>0</v>
      </c>
      <c r="CX28" s="237">
        <v>0</v>
      </c>
      <c r="CY28" s="187">
        <v>0</v>
      </c>
      <c r="CZ28" s="186">
        <v>0</v>
      </c>
      <c r="DA28" s="236">
        <v>0</v>
      </c>
      <c r="DB28" s="237">
        <v>0</v>
      </c>
      <c r="DC28" s="237">
        <v>0</v>
      </c>
      <c r="DD28" s="187">
        <v>0</v>
      </c>
      <c r="DE28" s="186">
        <v>0</v>
      </c>
      <c r="DF28" s="236">
        <v>0</v>
      </c>
      <c r="DG28" s="237">
        <v>0</v>
      </c>
      <c r="DH28" s="237">
        <v>0</v>
      </c>
      <c r="DI28" s="187">
        <v>0</v>
      </c>
      <c r="DJ28" s="186">
        <v>0</v>
      </c>
      <c r="DK28" s="236">
        <v>0</v>
      </c>
      <c r="DL28" s="237">
        <v>0</v>
      </c>
      <c r="DM28" s="237">
        <v>0</v>
      </c>
      <c r="DN28" s="187">
        <v>0</v>
      </c>
      <c r="DO28" s="186">
        <v>0</v>
      </c>
      <c r="DP28" s="236">
        <v>0</v>
      </c>
      <c r="DQ28" s="237">
        <v>0</v>
      </c>
      <c r="DR28" s="237">
        <v>0</v>
      </c>
      <c r="DS28" s="187">
        <v>0</v>
      </c>
      <c r="DT28" s="186">
        <v>0</v>
      </c>
      <c r="DU28" s="236">
        <v>0</v>
      </c>
      <c r="DV28" s="237">
        <v>0</v>
      </c>
      <c r="DW28" s="237">
        <v>0</v>
      </c>
      <c r="DX28" s="187">
        <v>0</v>
      </c>
      <c r="DY28" s="186">
        <v>0</v>
      </c>
      <c r="DZ28" s="236">
        <v>0</v>
      </c>
      <c r="EA28" s="237">
        <v>0</v>
      </c>
      <c r="EB28" s="237">
        <v>0</v>
      </c>
      <c r="EC28" s="187">
        <v>0</v>
      </c>
      <c r="ED28" s="186">
        <v>0</v>
      </c>
      <c r="EE28" s="236">
        <v>0</v>
      </c>
      <c r="EF28" s="237">
        <v>0</v>
      </c>
      <c r="EG28" s="237">
        <v>0</v>
      </c>
      <c r="EH28" s="187">
        <v>0</v>
      </c>
      <c r="EI28" s="186">
        <v>0</v>
      </c>
      <c r="EJ28" s="236">
        <v>0</v>
      </c>
      <c r="EK28" s="237">
        <v>0</v>
      </c>
      <c r="EL28" s="237">
        <v>0</v>
      </c>
      <c r="EM28" s="187">
        <v>0</v>
      </c>
      <c r="EN28" s="186">
        <v>0</v>
      </c>
      <c r="EO28" s="236">
        <v>0</v>
      </c>
      <c r="EP28" s="237">
        <v>0</v>
      </c>
      <c r="EQ28" s="237">
        <v>0</v>
      </c>
      <c r="ER28" s="187">
        <v>0</v>
      </c>
      <c r="ES28" s="186">
        <v>0</v>
      </c>
      <c r="ET28" s="236">
        <v>0</v>
      </c>
      <c r="EU28" s="237">
        <v>0</v>
      </c>
      <c r="EV28" s="237">
        <v>0</v>
      </c>
      <c r="EW28" s="187">
        <v>0</v>
      </c>
      <c r="EX28" s="186">
        <v>0</v>
      </c>
      <c r="EY28" s="236">
        <v>0</v>
      </c>
      <c r="EZ28" s="237">
        <v>0</v>
      </c>
      <c r="FA28" s="237">
        <v>0</v>
      </c>
      <c r="FB28" s="187">
        <v>0</v>
      </c>
      <c r="FD28" s="192">
        <f t="shared" si="7"/>
        <v>0</v>
      </c>
      <c r="FE28" s="234">
        <f t="shared" si="8"/>
        <v>0</v>
      </c>
      <c r="FF28" s="235">
        <f t="shared" si="6"/>
        <v>0</v>
      </c>
    </row>
    <row r="29" spans="1:162" x14ac:dyDescent="0.2">
      <c r="A29" s="155">
        <f>ROW()</f>
        <v>29</v>
      </c>
      <c r="B29" s="231" t="str">
        <f ca="1">IF(OFFSET('Employee Set-up'!$A$1,ROW('Employee Set-up'!$A24)-1,'Employee Set-up'!$B$1-1,1,1)&lt;&gt;0,OFFSET('Employee Set-up'!$A$1,ROW('Employee Set-up'!$A24)-1,'Employee Set-up'!$B$1-1,1,1),"---")</f>
        <v>----</v>
      </c>
      <c r="C29" s="179" t="str">
        <f ca="1">IF(OFFSET('Employee Set-up'!$A$1,ROW('Employee Set-up'!$A24)-1,'Employee Set-up'!$D$1-1,1,1)&lt;&gt;0,OFFSET('Employee Set-up'!$A$1,ROW('Employee Set-up'!$A24)-1,'Employee Set-up'!$D$1-1,1,1),"---")</f>
        <v>---</v>
      </c>
      <c r="D29" s="186">
        <v>0</v>
      </c>
      <c r="E29" s="236">
        <v>0</v>
      </c>
      <c r="F29" s="237">
        <v>0</v>
      </c>
      <c r="G29" s="237">
        <v>0</v>
      </c>
      <c r="H29" s="187">
        <v>0</v>
      </c>
      <c r="I29" s="186">
        <v>0</v>
      </c>
      <c r="J29" s="236">
        <v>0</v>
      </c>
      <c r="K29" s="237">
        <v>0</v>
      </c>
      <c r="L29" s="237">
        <v>0</v>
      </c>
      <c r="M29" s="187">
        <v>0</v>
      </c>
      <c r="N29" s="186">
        <v>0</v>
      </c>
      <c r="O29" s="236">
        <v>0</v>
      </c>
      <c r="P29" s="237">
        <v>0</v>
      </c>
      <c r="Q29" s="237">
        <v>0</v>
      </c>
      <c r="R29" s="187">
        <v>0</v>
      </c>
      <c r="S29" s="186">
        <v>0</v>
      </c>
      <c r="T29" s="236">
        <v>0</v>
      </c>
      <c r="U29" s="237">
        <v>0</v>
      </c>
      <c r="V29" s="237">
        <v>0</v>
      </c>
      <c r="W29" s="187">
        <v>0</v>
      </c>
      <c r="X29" s="186">
        <v>0</v>
      </c>
      <c r="Y29" s="236">
        <v>0</v>
      </c>
      <c r="Z29" s="237">
        <v>0</v>
      </c>
      <c r="AA29" s="237">
        <v>0</v>
      </c>
      <c r="AB29" s="187">
        <v>0</v>
      </c>
      <c r="AC29" s="186">
        <v>0</v>
      </c>
      <c r="AD29" s="236">
        <v>0</v>
      </c>
      <c r="AE29" s="237">
        <v>0</v>
      </c>
      <c r="AF29" s="237">
        <v>0</v>
      </c>
      <c r="AG29" s="187">
        <v>0</v>
      </c>
      <c r="AH29" s="186">
        <v>0</v>
      </c>
      <c r="AI29" s="236">
        <v>0</v>
      </c>
      <c r="AJ29" s="237">
        <v>0</v>
      </c>
      <c r="AK29" s="237">
        <v>0</v>
      </c>
      <c r="AL29" s="187">
        <v>0</v>
      </c>
      <c r="AM29" s="186">
        <v>0</v>
      </c>
      <c r="AN29" s="236">
        <v>0</v>
      </c>
      <c r="AO29" s="237">
        <v>0</v>
      </c>
      <c r="AP29" s="237">
        <v>0</v>
      </c>
      <c r="AQ29" s="187">
        <v>0</v>
      </c>
      <c r="AR29" s="186">
        <v>0</v>
      </c>
      <c r="AS29" s="236">
        <v>0</v>
      </c>
      <c r="AT29" s="237">
        <v>0</v>
      </c>
      <c r="AU29" s="237">
        <v>0</v>
      </c>
      <c r="AV29" s="187">
        <v>0</v>
      </c>
      <c r="AW29" s="186">
        <v>0</v>
      </c>
      <c r="AX29" s="236">
        <v>0</v>
      </c>
      <c r="AY29" s="237">
        <v>0</v>
      </c>
      <c r="AZ29" s="237">
        <v>0</v>
      </c>
      <c r="BA29" s="187">
        <v>0</v>
      </c>
      <c r="BB29" s="186">
        <v>0</v>
      </c>
      <c r="BC29" s="236">
        <v>0</v>
      </c>
      <c r="BD29" s="237">
        <v>0</v>
      </c>
      <c r="BE29" s="237">
        <v>0</v>
      </c>
      <c r="BF29" s="187">
        <v>0</v>
      </c>
      <c r="BG29" s="186">
        <v>0</v>
      </c>
      <c r="BH29" s="236">
        <v>0</v>
      </c>
      <c r="BI29" s="237">
        <v>0</v>
      </c>
      <c r="BJ29" s="237">
        <v>0</v>
      </c>
      <c r="BK29" s="187">
        <v>0</v>
      </c>
      <c r="BL29" s="186">
        <v>0</v>
      </c>
      <c r="BM29" s="236">
        <v>0</v>
      </c>
      <c r="BN29" s="237">
        <v>0</v>
      </c>
      <c r="BO29" s="237">
        <v>0</v>
      </c>
      <c r="BP29" s="187">
        <v>0</v>
      </c>
      <c r="BQ29" s="186">
        <v>0</v>
      </c>
      <c r="BR29" s="236">
        <v>0</v>
      </c>
      <c r="BS29" s="237">
        <v>0</v>
      </c>
      <c r="BT29" s="237">
        <v>0</v>
      </c>
      <c r="BU29" s="187">
        <v>0</v>
      </c>
      <c r="BV29" s="186">
        <v>0</v>
      </c>
      <c r="BW29" s="236">
        <v>0</v>
      </c>
      <c r="BX29" s="237">
        <v>0</v>
      </c>
      <c r="BY29" s="237">
        <v>0</v>
      </c>
      <c r="BZ29" s="187">
        <v>0</v>
      </c>
      <c r="CA29" s="186">
        <v>0</v>
      </c>
      <c r="CB29" s="236">
        <v>0</v>
      </c>
      <c r="CC29" s="237">
        <v>0</v>
      </c>
      <c r="CD29" s="237">
        <v>0</v>
      </c>
      <c r="CE29" s="187">
        <v>0</v>
      </c>
      <c r="CF29" s="186">
        <v>0</v>
      </c>
      <c r="CG29" s="236">
        <v>0</v>
      </c>
      <c r="CH29" s="237">
        <v>0</v>
      </c>
      <c r="CI29" s="237">
        <v>0</v>
      </c>
      <c r="CJ29" s="187">
        <v>0</v>
      </c>
      <c r="CK29" s="186">
        <v>0</v>
      </c>
      <c r="CL29" s="236">
        <v>0</v>
      </c>
      <c r="CM29" s="237">
        <v>0</v>
      </c>
      <c r="CN29" s="237">
        <v>0</v>
      </c>
      <c r="CO29" s="187">
        <v>0</v>
      </c>
      <c r="CP29" s="186">
        <v>0</v>
      </c>
      <c r="CQ29" s="236">
        <v>0</v>
      </c>
      <c r="CR29" s="237">
        <v>0</v>
      </c>
      <c r="CS29" s="237">
        <v>0</v>
      </c>
      <c r="CT29" s="187">
        <v>0</v>
      </c>
      <c r="CU29" s="186">
        <v>0</v>
      </c>
      <c r="CV29" s="236">
        <v>0</v>
      </c>
      <c r="CW29" s="237">
        <v>0</v>
      </c>
      <c r="CX29" s="237">
        <v>0</v>
      </c>
      <c r="CY29" s="187">
        <v>0</v>
      </c>
      <c r="CZ29" s="186">
        <v>0</v>
      </c>
      <c r="DA29" s="236">
        <v>0</v>
      </c>
      <c r="DB29" s="237">
        <v>0</v>
      </c>
      <c r="DC29" s="237">
        <v>0</v>
      </c>
      <c r="DD29" s="187">
        <v>0</v>
      </c>
      <c r="DE29" s="186">
        <v>0</v>
      </c>
      <c r="DF29" s="236">
        <v>0</v>
      </c>
      <c r="DG29" s="237">
        <v>0</v>
      </c>
      <c r="DH29" s="237">
        <v>0</v>
      </c>
      <c r="DI29" s="187">
        <v>0</v>
      </c>
      <c r="DJ29" s="186">
        <v>0</v>
      </c>
      <c r="DK29" s="236">
        <v>0</v>
      </c>
      <c r="DL29" s="237">
        <v>0</v>
      </c>
      <c r="DM29" s="237">
        <v>0</v>
      </c>
      <c r="DN29" s="187">
        <v>0</v>
      </c>
      <c r="DO29" s="186">
        <v>0</v>
      </c>
      <c r="DP29" s="236">
        <v>0</v>
      </c>
      <c r="DQ29" s="237">
        <v>0</v>
      </c>
      <c r="DR29" s="237">
        <v>0</v>
      </c>
      <c r="DS29" s="187">
        <v>0</v>
      </c>
      <c r="DT29" s="186">
        <v>0</v>
      </c>
      <c r="DU29" s="236">
        <v>0</v>
      </c>
      <c r="DV29" s="237">
        <v>0</v>
      </c>
      <c r="DW29" s="237">
        <v>0</v>
      </c>
      <c r="DX29" s="187">
        <v>0</v>
      </c>
      <c r="DY29" s="186">
        <v>0</v>
      </c>
      <c r="DZ29" s="236">
        <v>0</v>
      </c>
      <c r="EA29" s="237">
        <v>0</v>
      </c>
      <c r="EB29" s="237">
        <v>0</v>
      </c>
      <c r="EC29" s="187">
        <v>0</v>
      </c>
      <c r="ED29" s="186">
        <v>0</v>
      </c>
      <c r="EE29" s="236">
        <v>0</v>
      </c>
      <c r="EF29" s="237">
        <v>0</v>
      </c>
      <c r="EG29" s="237">
        <v>0</v>
      </c>
      <c r="EH29" s="187">
        <v>0</v>
      </c>
      <c r="EI29" s="186">
        <v>0</v>
      </c>
      <c r="EJ29" s="236">
        <v>0</v>
      </c>
      <c r="EK29" s="237">
        <v>0</v>
      </c>
      <c r="EL29" s="237">
        <v>0</v>
      </c>
      <c r="EM29" s="187">
        <v>0</v>
      </c>
      <c r="EN29" s="186">
        <v>0</v>
      </c>
      <c r="EO29" s="236">
        <v>0</v>
      </c>
      <c r="EP29" s="237">
        <v>0</v>
      </c>
      <c r="EQ29" s="237">
        <v>0</v>
      </c>
      <c r="ER29" s="187">
        <v>0</v>
      </c>
      <c r="ES29" s="186">
        <v>0</v>
      </c>
      <c r="ET29" s="236">
        <v>0</v>
      </c>
      <c r="EU29" s="237">
        <v>0</v>
      </c>
      <c r="EV29" s="237">
        <v>0</v>
      </c>
      <c r="EW29" s="187">
        <v>0</v>
      </c>
      <c r="EX29" s="186">
        <v>0</v>
      </c>
      <c r="EY29" s="236">
        <v>0</v>
      </c>
      <c r="EZ29" s="237">
        <v>0</v>
      </c>
      <c r="FA29" s="237">
        <v>0</v>
      </c>
      <c r="FB29" s="187">
        <v>0</v>
      </c>
      <c r="FD29" s="192">
        <f t="shared" si="7"/>
        <v>0</v>
      </c>
      <c r="FE29" s="234">
        <f t="shared" si="8"/>
        <v>0</v>
      </c>
      <c r="FF29" s="235">
        <f t="shared" si="6"/>
        <v>0</v>
      </c>
    </row>
    <row r="30" spans="1:162" x14ac:dyDescent="0.2">
      <c r="A30" s="155">
        <f>ROW()</f>
        <v>30</v>
      </c>
      <c r="B30" s="231" t="str">
        <f ca="1">IF(OFFSET('Employee Set-up'!$A$1,ROW('Employee Set-up'!$A25)-1,'Employee Set-up'!$B$1-1,1,1)&lt;&gt;0,OFFSET('Employee Set-up'!$A$1,ROW('Employee Set-up'!$A25)-1,'Employee Set-up'!$B$1-1,1,1),"---")</f>
        <v>----</v>
      </c>
      <c r="C30" s="179" t="str">
        <f ca="1">IF(OFFSET('Employee Set-up'!$A$1,ROW('Employee Set-up'!$A25)-1,'Employee Set-up'!$D$1-1,1,1)&lt;&gt;0,OFFSET('Employee Set-up'!$A$1,ROW('Employee Set-up'!$A25)-1,'Employee Set-up'!$D$1-1,1,1),"---")</f>
        <v>---</v>
      </c>
      <c r="D30" s="186">
        <v>0</v>
      </c>
      <c r="E30" s="236">
        <v>0</v>
      </c>
      <c r="F30" s="237">
        <v>0</v>
      </c>
      <c r="G30" s="237">
        <v>0</v>
      </c>
      <c r="H30" s="187">
        <v>0</v>
      </c>
      <c r="I30" s="186">
        <v>0</v>
      </c>
      <c r="J30" s="236">
        <v>0</v>
      </c>
      <c r="K30" s="237">
        <v>0</v>
      </c>
      <c r="L30" s="237">
        <v>0</v>
      </c>
      <c r="M30" s="187">
        <v>0</v>
      </c>
      <c r="N30" s="186">
        <v>0</v>
      </c>
      <c r="O30" s="236">
        <v>0</v>
      </c>
      <c r="P30" s="237">
        <v>0</v>
      </c>
      <c r="Q30" s="237">
        <v>0</v>
      </c>
      <c r="R30" s="187">
        <v>0</v>
      </c>
      <c r="S30" s="186">
        <v>0</v>
      </c>
      <c r="T30" s="236">
        <v>0</v>
      </c>
      <c r="U30" s="237">
        <v>0</v>
      </c>
      <c r="V30" s="237">
        <v>0</v>
      </c>
      <c r="W30" s="187">
        <v>0</v>
      </c>
      <c r="X30" s="186">
        <v>0</v>
      </c>
      <c r="Y30" s="236">
        <v>0</v>
      </c>
      <c r="Z30" s="237">
        <v>0</v>
      </c>
      <c r="AA30" s="237">
        <v>0</v>
      </c>
      <c r="AB30" s="187">
        <v>0</v>
      </c>
      <c r="AC30" s="186">
        <v>0</v>
      </c>
      <c r="AD30" s="236">
        <v>0</v>
      </c>
      <c r="AE30" s="237">
        <v>0</v>
      </c>
      <c r="AF30" s="237">
        <v>0</v>
      </c>
      <c r="AG30" s="187">
        <v>0</v>
      </c>
      <c r="AH30" s="186">
        <v>0</v>
      </c>
      <c r="AI30" s="236">
        <v>0</v>
      </c>
      <c r="AJ30" s="237">
        <v>0</v>
      </c>
      <c r="AK30" s="237">
        <v>0</v>
      </c>
      <c r="AL30" s="187">
        <v>0</v>
      </c>
      <c r="AM30" s="186">
        <v>0</v>
      </c>
      <c r="AN30" s="236">
        <v>0</v>
      </c>
      <c r="AO30" s="237">
        <v>0</v>
      </c>
      <c r="AP30" s="237">
        <v>0</v>
      </c>
      <c r="AQ30" s="187">
        <v>0</v>
      </c>
      <c r="AR30" s="186">
        <v>0</v>
      </c>
      <c r="AS30" s="236">
        <v>0</v>
      </c>
      <c r="AT30" s="237">
        <v>0</v>
      </c>
      <c r="AU30" s="237">
        <v>0</v>
      </c>
      <c r="AV30" s="187">
        <v>0</v>
      </c>
      <c r="AW30" s="186">
        <v>0</v>
      </c>
      <c r="AX30" s="236">
        <v>0</v>
      </c>
      <c r="AY30" s="237">
        <v>0</v>
      </c>
      <c r="AZ30" s="237">
        <v>0</v>
      </c>
      <c r="BA30" s="187">
        <v>0</v>
      </c>
      <c r="BB30" s="186">
        <v>0</v>
      </c>
      <c r="BC30" s="236">
        <v>0</v>
      </c>
      <c r="BD30" s="237">
        <v>0</v>
      </c>
      <c r="BE30" s="237">
        <v>0</v>
      </c>
      <c r="BF30" s="187">
        <v>0</v>
      </c>
      <c r="BG30" s="186">
        <v>0</v>
      </c>
      <c r="BH30" s="236">
        <v>0</v>
      </c>
      <c r="BI30" s="237">
        <v>0</v>
      </c>
      <c r="BJ30" s="237">
        <v>0</v>
      </c>
      <c r="BK30" s="187">
        <v>0</v>
      </c>
      <c r="BL30" s="186">
        <v>0</v>
      </c>
      <c r="BM30" s="236">
        <v>0</v>
      </c>
      <c r="BN30" s="237">
        <v>0</v>
      </c>
      <c r="BO30" s="237">
        <v>0</v>
      </c>
      <c r="BP30" s="187">
        <v>0</v>
      </c>
      <c r="BQ30" s="186">
        <v>0</v>
      </c>
      <c r="BR30" s="236">
        <v>0</v>
      </c>
      <c r="BS30" s="237">
        <v>0</v>
      </c>
      <c r="BT30" s="237">
        <v>0</v>
      </c>
      <c r="BU30" s="187">
        <v>0</v>
      </c>
      <c r="BV30" s="186">
        <v>0</v>
      </c>
      <c r="BW30" s="236">
        <v>0</v>
      </c>
      <c r="BX30" s="237">
        <v>0</v>
      </c>
      <c r="BY30" s="237">
        <v>0</v>
      </c>
      <c r="BZ30" s="187">
        <v>0</v>
      </c>
      <c r="CA30" s="186">
        <v>0</v>
      </c>
      <c r="CB30" s="236">
        <v>0</v>
      </c>
      <c r="CC30" s="237">
        <v>0</v>
      </c>
      <c r="CD30" s="237">
        <v>0</v>
      </c>
      <c r="CE30" s="187">
        <v>0</v>
      </c>
      <c r="CF30" s="186">
        <v>0</v>
      </c>
      <c r="CG30" s="236">
        <v>0</v>
      </c>
      <c r="CH30" s="237">
        <v>0</v>
      </c>
      <c r="CI30" s="237">
        <v>0</v>
      </c>
      <c r="CJ30" s="187">
        <v>0</v>
      </c>
      <c r="CK30" s="186">
        <v>0</v>
      </c>
      <c r="CL30" s="236">
        <v>0</v>
      </c>
      <c r="CM30" s="237">
        <v>0</v>
      </c>
      <c r="CN30" s="237">
        <v>0</v>
      </c>
      <c r="CO30" s="187">
        <v>0</v>
      </c>
      <c r="CP30" s="186">
        <v>0</v>
      </c>
      <c r="CQ30" s="236">
        <v>0</v>
      </c>
      <c r="CR30" s="237">
        <v>0</v>
      </c>
      <c r="CS30" s="237">
        <v>0</v>
      </c>
      <c r="CT30" s="187">
        <v>0</v>
      </c>
      <c r="CU30" s="186">
        <v>0</v>
      </c>
      <c r="CV30" s="236">
        <v>0</v>
      </c>
      <c r="CW30" s="237">
        <v>0</v>
      </c>
      <c r="CX30" s="237">
        <v>0</v>
      </c>
      <c r="CY30" s="187">
        <v>0</v>
      </c>
      <c r="CZ30" s="186">
        <v>0</v>
      </c>
      <c r="DA30" s="236">
        <v>0</v>
      </c>
      <c r="DB30" s="237">
        <v>0</v>
      </c>
      <c r="DC30" s="237">
        <v>0</v>
      </c>
      <c r="DD30" s="187">
        <v>0</v>
      </c>
      <c r="DE30" s="186">
        <v>0</v>
      </c>
      <c r="DF30" s="236">
        <v>0</v>
      </c>
      <c r="DG30" s="237">
        <v>0</v>
      </c>
      <c r="DH30" s="237">
        <v>0</v>
      </c>
      <c r="DI30" s="187">
        <v>0</v>
      </c>
      <c r="DJ30" s="186">
        <v>0</v>
      </c>
      <c r="DK30" s="236">
        <v>0</v>
      </c>
      <c r="DL30" s="237">
        <v>0</v>
      </c>
      <c r="DM30" s="237">
        <v>0</v>
      </c>
      <c r="DN30" s="187">
        <v>0</v>
      </c>
      <c r="DO30" s="186">
        <v>0</v>
      </c>
      <c r="DP30" s="236">
        <v>0</v>
      </c>
      <c r="DQ30" s="237">
        <v>0</v>
      </c>
      <c r="DR30" s="237">
        <v>0</v>
      </c>
      <c r="DS30" s="187">
        <v>0</v>
      </c>
      <c r="DT30" s="186">
        <v>0</v>
      </c>
      <c r="DU30" s="236">
        <v>0</v>
      </c>
      <c r="DV30" s="237">
        <v>0</v>
      </c>
      <c r="DW30" s="237">
        <v>0</v>
      </c>
      <c r="DX30" s="187">
        <v>0</v>
      </c>
      <c r="DY30" s="186">
        <v>0</v>
      </c>
      <c r="DZ30" s="236">
        <v>0</v>
      </c>
      <c r="EA30" s="237">
        <v>0</v>
      </c>
      <c r="EB30" s="237">
        <v>0</v>
      </c>
      <c r="EC30" s="187">
        <v>0</v>
      </c>
      <c r="ED30" s="186">
        <v>0</v>
      </c>
      <c r="EE30" s="236">
        <v>0</v>
      </c>
      <c r="EF30" s="237">
        <v>0</v>
      </c>
      <c r="EG30" s="237">
        <v>0</v>
      </c>
      <c r="EH30" s="187">
        <v>0</v>
      </c>
      <c r="EI30" s="186">
        <v>0</v>
      </c>
      <c r="EJ30" s="236">
        <v>0</v>
      </c>
      <c r="EK30" s="237">
        <v>0</v>
      </c>
      <c r="EL30" s="237">
        <v>0</v>
      </c>
      <c r="EM30" s="187">
        <v>0</v>
      </c>
      <c r="EN30" s="186">
        <v>0</v>
      </c>
      <c r="EO30" s="236">
        <v>0</v>
      </c>
      <c r="EP30" s="237">
        <v>0</v>
      </c>
      <c r="EQ30" s="237">
        <v>0</v>
      </c>
      <c r="ER30" s="187">
        <v>0</v>
      </c>
      <c r="ES30" s="186">
        <v>0</v>
      </c>
      <c r="ET30" s="236">
        <v>0</v>
      </c>
      <c r="EU30" s="237">
        <v>0</v>
      </c>
      <c r="EV30" s="237">
        <v>0</v>
      </c>
      <c r="EW30" s="187">
        <v>0</v>
      </c>
      <c r="EX30" s="186">
        <v>0</v>
      </c>
      <c r="EY30" s="236">
        <v>0</v>
      </c>
      <c r="EZ30" s="237">
        <v>0</v>
      </c>
      <c r="FA30" s="237">
        <v>0</v>
      </c>
      <c r="FB30" s="187">
        <v>0</v>
      </c>
      <c r="FD30" s="192">
        <f t="shared" si="7"/>
        <v>0</v>
      </c>
      <c r="FE30" s="234">
        <f t="shared" si="8"/>
        <v>0</v>
      </c>
      <c r="FF30" s="235">
        <f t="shared" si="6"/>
        <v>0</v>
      </c>
    </row>
    <row r="31" spans="1:162" x14ac:dyDescent="0.2">
      <c r="A31" s="155">
        <f>ROW()</f>
        <v>31</v>
      </c>
      <c r="B31" s="231" t="str">
        <f ca="1">IF(OFFSET('Employee Set-up'!$A$1,ROW('Employee Set-up'!$A26)-1,'Employee Set-up'!$B$1-1,1,1)&lt;&gt;0,OFFSET('Employee Set-up'!$A$1,ROW('Employee Set-up'!$A26)-1,'Employee Set-up'!$B$1-1,1,1),"---")</f>
        <v>----</v>
      </c>
      <c r="C31" s="179" t="str">
        <f ca="1">IF(OFFSET('Employee Set-up'!$A$1,ROW('Employee Set-up'!$A26)-1,'Employee Set-up'!$D$1-1,1,1)&lt;&gt;0,OFFSET('Employee Set-up'!$A$1,ROW('Employee Set-up'!$A26)-1,'Employee Set-up'!$D$1-1,1,1),"---")</f>
        <v>---</v>
      </c>
      <c r="D31" s="186">
        <v>0</v>
      </c>
      <c r="E31" s="236">
        <v>0</v>
      </c>
      <c r="F31" s="237">
        <v>0</v>
      </c>
      <c r="G31" s="237">
        <v>0</v>
      </c>
      <c r="H31" s="187">
        <v>0</v>
      </c>
      <c r="I31" s="186">
        <v>0</v>
      </c>
      <c r="J31" s="236">
        <v>0</v>
      </c>
      <c r="K31" s="237">
        <v>0</v>
      </c>
      <c r="L31" s="237">
        <v>0</v>
      </c>
      <c r="M31" s="187">
        <v>0</v>
      </c>
      <c r="N31" s="186">
        <v>0</v>
      </c>
      <c r="O31" s="236">
        <v>0</v>
      </c>
      <c r="P31" s="237">
        <v>0</v>
      </c>
      <c r="Q31" s="237">
        <v>0</v>
      </c>
      <c r="R31" s="187">
        <v>0</v>
      </c>
      <c r="S31" s="186">
        <v>0</v>
      </c>
      <c r="T31" s="236">
        <v>0</v>
      </c>
      <c r="U31" s="237">
        <v>0</v>
      </c>
      <c r="V31" s="237">
        <v>0</v>
      </c>
      <c r="W31" s="187">
        <v>0</v>
      </c>
      <c r="X31" s="186">
        <v>0</v>
      </c>
      <c r="Y31" s="236">
        <v>0</v>
      </c>
      <c r="Z31" s="237">
        <v>0</v>
      </c>
      <c r="AA31" s="237">
        <v>0</v>
      </c>
      <c r="AB31" s="187">
        <v>0</v>
      </c>
      <c r="AC31" s="186">
        <v>0</v>
      </c>
      <c r="AD31" s="236">
        <v>0</v>
      </c>
      <c r="AE31" s="237">
        <v>0</v>
      </c>
      <c r="AF31" s="237">
        <v>0</v>
      </c>
      <c r="AG31" s="187">
        <v>0</v>
      </c>
      <c r="AH31" s="186">
        <v>0</v>
      </c>
      <c r="AI31" s="236">
        <v>0</v>
      </c>
      <c r="AJ31" s="237">
        <v>0</v>
      </c>
      <c r="AK31" s="237">
        <v>0</v>
      </c>
      <c r="AL31" s="187">
        <v>0</v>
      </c>
      <c r="AM31" s="186">
        <v>0</v>
      </c>
      <c r="AN31" s="236">
        <v>0</v>
      </c>
      <c r="AO31" s="237">
        <v>0</v>
      </c>
      <c r="AP31" s="237">
        <v>0</v>
      </c>
      <c r="AQ31" s="187">
        <v>0</v>
      </c>
      <c r="AR31" s="186">
        <v>0</v>
      </c>
      <c r="AS31" s="236">
        <v>0</v>
      </c>
      <c r="AT31" s="237">
        <v>0</v>
      </c>
      <c r="AU31" s="237">
        <v>0</v>
      </c>
      <c r="AV31" s="187">
        <v>0</v>
      </c>
      <c r="AW31" s="186">
        <v>0</v>
      </c>
      <c r="AX31" s="236">
        <v>0</v>
      </c>
      <c r="AY31" s="237">
        <v>0</v>
      </c>
      <c r="AZ31" s="237">
        <v>0</v>
      </c>
      <c r="BA31" s="187">
        <v>0</v>
      </c>
      <c r="BB31" s="186">
        <v>0</v>
      </c>
      <c r="BC31" s="236">
        <v>0</v>
      </c>
      <c r="BD31" s="237">
        <v>0</v>
      </c>
      <c r="BE31" s="237">
        <v>0</v>
      </c>
      <c r="BF31" s="187">
        <v>0</v>
      </c>
      <c r="BG31" s="186">
        <v>0</v>
      </c>
      <c r="BH31" s="236">
        <v>0</v>
      </c>
      <c r="BI31" s="237">
        <v>0</v>
      </c>
      <c r="BJ31" s="237">
        <v>0</v>
      </c>
      <c r="BK31" s="187">
        <v>0</v>
      </c>
      <c r="BL31" s="186">
        <v>0</v>
      </c>
      <c r="BM31" s="236">
        <v>0</v>
      </c>
      <c r="BN31" s="237">
        <v>0</v>
      </c>
      <c r="BO31" s="237">
        <v>0</v>
      </c>
      <c r="BP31" s="187">
        <v>0</v>
      </c>
      <c r="BQ31" s="186">
        <v>0</v>
      </c>
      <c r="BR31" s="236">
        <v>0</v>
      </c>
      <c r="BS31" s="237">
        <v>0</v>
      </c>
      <c r="BT31" s="237">
        <v>0</v>
      </c>
      <c r="BU31" s="187">
        <v>0</v>
      </c>
      <c r="BV31" s="186">
        <v>0</v>
      </c>
      <c r="BW31" s="236">
        <v>0</v>
      </c>
      <c r="BX31" s="237">
        <v>0</v>
      </c>
      <c r="BY31" s="237">
        <v>0</v>
      </c>
      <c r="BZ31" s="187">
        <v>0</v>
      </c>
      <c r="CA31" s="186">
        <v>0</v>
      </c>
      <c r="CB31" s="236">
        <v>0</v>
      </c>
      <c r="CC31" s="237">
        <v>0</v>
      </c>
      <c r="CD31" s="237">
        <v>0</v>
      </c>
      <c r="CE31" s="187">
        <v>0</v>
      </c>
      <c r="CF31" s="186">
        <v>0</v>
      </c>
      <c r="CG31" s="236">
        <v>0</v>
      </c>
      <c r="CH31" s="237">
        <v>0</v>
      </c>
      <c r="CI31" s="237">
        <v>0</v>
      </c>
      <c r="CJ31" s="187">
        <v>0</v>
      </c>
      <c r="CK31" s="186">
        <v>0</v>
      </c>
      <c r="CL31" s="236">
        <v>0</v>
      </c>
      <c r="CM31" s="237">
        <v>0</v>
      </c>
      <c r="CN31" s="237">
        <v>0</v>
      </c>
      <c r="CO31" s="187">
        <v>0</v>
      </c>
      <c r="CP31" s="186">
        <v>0</v>
      </c>
      <c r="CQ31" s="236">
        <v>0</v>
      </c>
      <c r="CR31" s="237">
        <v>0</v>
      </c>
      <c r="CS31" s="237">
        <v>0</v>
      </c>
      <c r="CT31" s="187">
        <v>0</v>
      </c>
      <c r="CU31" s="186">
        <v>0</v>
      </c>
      <c r="CV31" s="236">
        <v>0</v>
      </c>
      <c r="CW31" s="237">
        <v>0</v>
      </c>
      <c r="CX31" s="237">
        <v>0</v>
      </c>
      <c r="CY31" s="187">
        <v>0</v>
      </c>
      <c r="CZ31" s="186">
        <v>0</v>
      </c>
      <c r="DA31" s="236">
        <v>0</v>
      </c>
      <c r="DB31" s="237">
        <v>0</v>
      </c>
      <c r="DC31" s="237">
        <v>0</v>
      </c>
      <c r="DD31" s="187">
        <v>0</v>
      </c>
      <c r="DE31" s="186">
        <v>0</v>
      </c>
      <c r="DF31" s="236">
        <v>0</v>
      </c>
      <c r="DG31" s="237">
        <v>0</v>
      </c>
      <c r="DH31" s="237">
        <v>0</v>
      </c>
      <c r="DI31" s="187">
        <v>0</v>
      </c>
      <c r="DJ31" s="186">
        <v>0</v>
      </c>
      <c r="DK31" s="236">
        <v>0</v>
      </c>
      <c r="DL31" s="237">
        <v>0</v>
      </c>
      <c r="DM31" s="237">
        <v>0</v>
      </c>
      <c r="DN31" s="187">
        <v>0</v>
      </c>
      <c r="DO31" s="186">
        <v>0</v>
      </c>
      <c r="DP31" s="236">
        <v>0</v>
      </c>
      <c r="DQ31" s="237">
        <v>0</v>
      </c>
      <c r="DR31" s="237">
        <v>0</v>
      </c>
      <c r="DS31" s="187">
        <v>0</v>
      </c>
      <c r="DT31" s="186">
        <v>0</v>
      </c>
      <c r="DU31" s="236">
        <v>0</v>
      </c>
      <c r="DV31" s="237">
        <v>0</v>
      </c>
      <c r="DW31" s="237">
        <v>0</v>
      </c>
      <c r="DX31" s="187">
        <v>0</v>
      </c>
      <c r="DY31" s="186">
        <v>0</v>
      </c>
      <c r="DZ31" s="236">
        <v>0</v>
      </c>
      <c r="EA31" s="237">
        <v>0</v>
      </c>
      <c r="EB31" s="237">
        <v>0</v>
      </c>
      <c r="EC31" s="187">
        <v>0</v>
      </c>
      <c r="ED31" s="186">
        <v>0</v>
      </c>
      <c r="EE31" s="236">
        <v>0</v>
      </c>
      <c r="EF31" s="237">
        <v>0</v>
      </c>
      <c r="EG31" s="237">
        <v>0</v>
      </c>
      <c r="EH31" s="187">
        <v>0</v>
      </c>
      <c r="EI31" s="186">
        <v>0</v>
      </c>
      <c r="EJ31" s="236">
        <v>0</v>
      </c>
      <c r="EK31" s="237">
        <v>0</v>
      </c>
      <c r="EL31" s="237">
        <v>0</v>
      </c>
      <c r="EM31" s="187">
        <v>0</v>
      </c>
      <c r="EN31" s="186">
        <v>0</v>
      </c>
      <c r="EO31" s="236">
        <v>0</v>
      </c>
      <c r="EP31" s="237">
        <v>0</v>
      </c>
      <c r="EQ31" s="237">
        <v>0</v>
      </c>
      <c r="ER31" s="187">
        <v>0</v>
      </c>
      <c r="ES31" s="186">
        <v>0</v>
      </c>
      <c r="ET31" s="236">
        <v>0</v>
      </c>
      <c r="EU31" s="237">
        <v>0</v>
      </c>
      <c r="EV31" s="237">
        <v>0</v>
      </c>
      <c r="EW31" s="187">
        <v>0</v>
      </c>
      <c r="EX31" s="186">
        <v>0</v>
      </c>
      <c r="EY31" s="236">
        <v>0</v>
      </c>
      <c r="EZ31" s="237">
        <v>0</v>
      </c>
      <c r="FA31" s="237">
        <v>0</v>
      </c>
      <c r="FB31" s="187">
        <v>0</v>
      </c>
      <c r="FD31" s="192">
        <f t="shared" si="7"/>
        <v>0</v>
      </c>
      <c r="FE31" s="234">
        <f t="shared" si="8"/>
        <v>0</v>
      </c>
      <c r="FF31" s="235">
        <f t="shared" si="6"/>
        <v>0</v>
      </c>
    </row>
    <row r="32" spans="1:162" x14ac:dyDescent="0.2">
      <c r="A32" s="155">
        <f>ROW()</f>
        <v>32</v>
      </c>
      <c r="B32" s="231" t="str">
        <f ca="1">IF(OFFSET('Employee Set-up'!$A$1,ROW('Employee Set-up'!$A27)-1,'Employee Set-up'!$B$1-1,1,1)&lt;&gt;0,OFFSET('Employee Set-up'!$A$1,ROW('Employee Set-up'!$A27)-1,'Employee Set-up'!$B$1-1,1,1),"---")</f>
        <v>----</v>
      </c>
      <c r="C32" s="179" t="str">
        <f ca="1">IF(OFFSET('Employee Set-up'!$A$1,ROW('Employee Set-up'!$A27)-1,'Employee Set-up'!$D$1-1,1,1)&lt;&gt;0,OFFSET('Employee Set-up'!$A$1,ROW('Employee Set-up'!$A27)-1,'Employee Set-up'!$D$1-1,1,1),"---")</f>
        <v>---</v>
      </c>
      <c r="D32" s="186">
        <v>0</v>
      </c>
      <c r="E32" s="236">
        <v>0</v>
      </c>
      <c r="F32" s="237">
        <v>0</v>
      </c>
      <c r="G32" s="237">
        <v>0</v>
      </c>
      <c r="H32" s="187">
        <v>0</v>
      </c>
      <c r="I32" s="186">
        <v>0</v>
      </c>
      <c r="J32" s="236">
        <v>0</v>
      </c>
      <c r="K32" s="237">
        <v>0</v>
      </c>
      <c r="L32" s="237">
        <v>0</v>
      </c>
      <c r="M32" s="187">
        <v>0</v>
      </c>
      <c r="N32" s="186">
        <v>0</v>
      </c>
      <c r="O32" s="236">
        <v>0</v>
      </c>
      <c r="P32" s="237">
        <v>0</v>
      </c>
      <c r="Q32" s="237">
        <v>0</v>
      </c>
      <c r="R32" s="187">
        <v>0</v>
      </c>
      <c r="S32" s="186">
        <v>0</v>
      </c>
      <c r="T32" s="236">
        <v>0</v>
      </c>
      <c r="U32" s="237">
        <v>0</v>
      </c>
      <c r="V32" s="237">
        <v>0</v>
      </c>
      <c r="W32" s="187">
        <v>0</v>
      </c>
      <c r="X32" s="186">
        <v>0</v>
      </c>
      <c r="Y32" s="236">
        <v>0</v>
      </c>
      <c r="Z32" s="237">
        <v>0</v>
      </c>
      <c r="AA32" s="237">
        <v>0</v>
      </c>
      <c r="AB32" s="187">
        <v>0</v>
      </c>
      <c r="AC32" s="186">
        <v>0</v>
      </c>
      <c r="AD32" s="236">
        <v>0</v>
      </c>
      <c r="AE32" s="237">
        <v>0</v>
      </c>
      <c r="AF32" s="237">
        <v>0</v>
      </c>
      <c r="AG32" s="187">
        <v>0</v>
      </c>
      <c r="AH32" s="186">
        <v>0</v>
      </c>
      <c r="AI32" s="236">
        <v>0</v>
      </c>
      <c r="AJ32" s="237">
        <v>0</v>
      </c>
      <c r="AK32" s="237">
        <v>0</v>
      </c>
      <c r="AL32" s="187">
        <v>0</v>
      </c>
      <c r="AM32" s="186">
        <v>0</v>
      </c>
      <c r="AN32" s="236">
        <v>0</v>
      </c>
      <c r="AO32" s="237">
        <v>0</v>
      </c>
      <c r="AP32" s="237">
        <v>0</v>
      </c>
      <c r="AQ32" s="187">
        <v>0</v>
      </c>
      <c r="AR32" s="186">
        <v>0</v>
      </c>
      <c r="AS32" s="236">
        <v>0</v>
      </c>
      <c r="AT32" s="237">
        <v>0</v>
      </c>
      <c r="AU32" s="237">
        <v>0</v>
      </c>
      <c r="AV32" s="187">
        <v>0</v>
      </c>
      <c r="AW32" s="186">
        <v>0</v>
      </c>
      <c r="AX32" s="236">
        <v>0</v>
      </c>
      <c r="AY32" s="237">
        <v>0</v>
      </c>
      <c r="AZ32" s="237">
        <v>0</v>
      </c>
      <c r="BA32" s="187">
        <v>0</v>
      </c>
      <c r="BB32" s="186">
        <v>0</v>
      </c>
      <c r="BC32" s="236">
        <v>0</v>
      </c>
      <c r="BD32" s="237">
        <v>0</v>
      </c>
      <c r="BE32" s="237">
        <v>0</v>
      </c>
      <c r="BF32" s="187">
        <v>0</v>
      </c>
      <c r="BG32" s="186">
        <v>0</v>
      </c>
      <c r="BH32" s="236">
        <v>0</v>
      </c>
      <c r="BI32" s="237">
        <v>0</v>
      </c>
      <c r="BJ32" s="237">
        <v>0</v>
      </c>
      <c r="BK32" s="187">
        <v>0</v>
      </c>
      <c r="BL32" s="186">
        <v>0</v>
      </c>
      <c r="BM32" s="236">
        <v>0</v>
      </c>
      <c r="BN32" s="237">
        <v>0</v>
      </c>
      <c r="BO32" s="237">
        <v>0</v>
      </c>
      <c r="BP32" s="187">
        <v>0</v>
      </c>
      <c r="BQ32" s="186">
        <v>0</v>
      </c>
      <c r="BR32" s="236">
        <v>0</v>
      </c>
      <c r="BS32" s="237">
        <v>0</v>
      </c>
      <c r="BT32" s="237">
        <v>0</v>
      </c>
      <c r="BU32" s="187">
        <v>0</v>
      </c>
      <c r="BV32" s="186">
        <v>0</v>
      </c>
      <c r="BW32" s="236">
        <v>0</v>
      </c>
      <c r="BX32" s="237">
        <v>0</v>
      </c>
      <c r="BY32" s="237">
        <v>0</v>
      </c>
      <c r="BZ32" s="187">
        <v>0</v>
      </c>
      <c r="CA32" s="186">
        <v>0</v>
      </c>
      <c r="CB32" s="236">
        <v>0</v>
      </c>
      <c r="CC32" s="237">
        <v>0</v>
      </c>
      <c r="CD32" s="237">
        <v>0</v>
      </c>
      <c r="CE32" s="187">
        <v>0</v>
      </c>
      <c r="CF32" s="186">
        <v>0</v>
      </c>
      <c r="CG32" s="236">
        <v>0</v>
      </c>
      <c r="CH32" s="237">
        <v>0</v>
      </c>
      <c r="CI32" s="237">
        <v>0</v>
      </c>
      <c r="CJ32" s="187">
        <v>0</v>
      </c>
      <c r="CK32" s="186">
        <v>0</v>
      </c>
      <c r="CL32" s="236">
        <v>0</v>
      </c>
      <c r="CM32" s="237">
        <v>0</v>
      </c>
      <c r="CN32" s="237">
        <v>0</v>
      </c>
      <c r="CO32" s="187">
        <v>0</v>
      </c>
      <c r="CP32" s="186">
        <v>0</v>
      </c>
      <c r="CQ32" s="236">
        <v>0</v>
      </c>
      <c r="CR32" s="237">
        <v>0</v>
      </c>
      <c r="CS32" s="237">
        <v>0</v>
      </c>
      <c r="CT32" s="187">
        <v>0</v>
      </c>
      <c r="CU32" s="186">
        <v>0</v>
      </c>
      <c r="CV32" s="236">
        <v>0</v>
      </c>
      <c r="CW32" s="237">
        <v>0</v>
      </c>
      <c r="CX32" s="237">
        <v>0</v>
      </c>
      <c r="CY32" s="187">
        <v>0</v>
      </c>
      <c r="CZ32" s="186">
        <v>0</v>
      </c>
      <c r="DA32" s="236">
        <v>0</v>
      </c>
      <c r="DB32" s="237">
        <v>0</v>
      </c>
      <c r="DC32" s="237">
        <v>0</v>
      </c>
      <c r="DD32" s="187">
        <v>0</v>
      </c>
      <c r="DE32" s="186">
        <v>0</v>
      </c>
      <c r="DF32" s="236">
        <v>0</v>
      </c>
      <c r="DG32" s="237">
        <v>0</v>
      </c>
      <c r="DH32" s="237">
        <v>0</v>
      </c>
      <c r="DI32" s="187">
        <v>0</v>
      </c>
      <c r="DJ32" s="186">
        <v>0</v>
      </c>
      <c r="DK32" s="236">
        <v>0</v>
      </c>
      <c r="DL32" s="237">
        <v>0</v>
      </c>
      <c r="DM32" s="237">
        <v>0</v>
      </c>
      <c r="DN32" s="187">
        <v>0</v>
      </c>
      <c r="DO32" s="186">
        <v>0</v>
      </c>
      <c r="DP32" s="236">
        <v>0</v>
      </c>
      <c r="DQ32" s="237">
        <v>0</v>
      </c>
      <c r="DR32" s="237">
        <v>0</v>
      </c>
      <c r="DS32" s="187">
        <v>0</v>
      </c>
      <c r="DT32" s="186">
        <v>0</v>
      </c>
      <c r="DU32" s="236">
        <v>0</v>
      </c>
      <c r="DV32" s="237">
        <v>0</v>
      </c>
      <c r="DW32" s="237">
        <v>0</v>
      </c>
      <c r="DX32" s="187">
        <v>0</v>
      </c>
      <c r="DY32" s="186">
        <v>0</v>
      </c>
      <c r="DZ32" s="236">
        <v>0</v>
      </c>
      <c r="EA32" s="237">
        <v>0</v>
      </c>
      <c r="EB32" s="237">
        <v>0</v>
      </c>
      <c r="EC32" s="187">
        <v>0</v>
      </c>
      <c r="ED32" s="186">
        <v>0</v>
      </c>
      <c r="EE32" s="236">
        <v>0</v>
      </c>
      <c r="EF32" s="237">
        <v>0</v>
      </c>
      <c r="EG32" s="237">
        <v>0</v>
      </c>
      <c r="EH32" s="187">
        <v>0</v>
      </c>
      <c r="EI32" s="186">
        <v>0</v>
      </c>
      <c r="EJ32" s="236">
        <v>0</v>
      </c>
      <c r="EK32" s="237">
        <v>0</v>
      </c>
      <c r="EL32" s="237">
        <v>0</v>
      </c>
      <c r="EM32" s="187">
        <v>0</v>
      </c>
      <c r="EN32" s="186">
        <v>0</v>
      </c>
      <c r="EO32" s="236">
        <v>0</v>
      </c>
      <c r="EP32" s="237">
        <v>0</v>
      </c>
      <c r="EQ32" s="237">
        <v>0</v>
      </c>
      <c r="ER32" s="187">
        <v>0</v>
      </c>
      <c r="ES32" s="186">
        <v>0</v>
      </c>
      <c r="ET32" s="236">
        <v>0</v>
      </c>
      <c r="EU32" s="237">
        <v>0</v>
      </c>
      <c r="EV32" s="237">
        <v>0</v>
      </c>
      <c r="EW32" s="187">
        <v>0</v>
      </c>
      <c r="EX32" s="186">
        <v>0</v>
      </c>
      <c r="EY32" s="236">
        <v>0</v>
      </c>
      <c r="EZ32" s="237">
        <v>0</v>
      </c>
      <c r="FA32" s="237">
        <v>0</v>
      </c>
      <c r="FB32" s="187">
        <v>0</v>
      </c>
      <c r="FD32" s="192">
        <f t="shared" si="7"/>
        <v>0</v>
      </c>
      <c r="FE32" s="234">
        <f t="shared" si="8"/>
        <v>0</v>
      </c>
      <c r="FF32" s="235">
        <f t="shared" si="6"/>
        <v>0</v>
      </c>
    </row>
    <row r="33" spans="1:162" x14ac:dyDescent="0.2">
      <c r="A33" s="155">
        <f>ROW()</f>
        <v>33</v>
      </c>
      <c r="B33" s="231" t="str">
        <f ca="1">IF(OFFSET('Employee Set-up'!$A$1,ROW('Employee Set-up'!$A28)-1,'Employee Set-up'!$B$1-1,1,1)&lt;&gt;0,OFFSET('Employee Set-up'!$A$1,ROW('Employee Set-up'!$A28)-1,'Employee Set-up'!$B$1-1,1,1),"---")</f>
        <v>----</v>
      </c>
      <c r="C33" s="179" t="str">
        <f ca="1">IF(OFFSET('Employee Set-up'!$A$1,ROW('Employee Set-up'!$A28)-1,'Employee Set-up'!$D$1-1,1,1)&lt;&gt;0,OFFSET('Employee Set-up'!$A$1,ROW('Employee Set-up'!$A28)-1,'Employee Set-up'!$D$1-1,1,1),"---")</f>
        <v>---</v>
      </c>
      <c r="D33" s="186">
        <v>0</v>
      </c>
      <c r="E33" s="236">
        <v>0</v>
      </c>
      <c r="F33" s="237">
        <v>0</v>
      </c>
      <c r="G33" s="237">
        <v>0</v>
      </c>
      <c r="H33" s="187">
        <v>0</v>
      </c>
      <c r="I33" s="186">
        <v>0</v>
      </c>
      <c r="J33" s="236">
        <v>0</v>
      </c>
      <c r="K33" s="237">
        <v>0</v>
      </c>
      <c r="L33" s="237">
        <v>0</v>
      </c>
      <c r="M33" s="187">
        <v>0</v>
      </c>
      <c r="N33" s="186">
        <v>0</v>
      </c>
      <c r="O33" s="236">
        <v>0</v>
      </c>
      <c r="P33" s="237">
        <v>0</v>
      </c>
      <c r="Q33" s="237">
        <v>0</v>
      </c>
      <c r="R33" s="187">
        <v>0</v>
      </c>
      <c r="S33" s="186">
        <v>0</v>
      </c>
      <c r="T33" s="236">
        <v>0</v>
      </c>
      <c r="U33" s="237">
        <v>0</v>
      </c>
      <c r="V33" s="237">
        <v>0</v>
      </c>
      <c r="W33" s="187">
        <v>0</v>
      </c>
      <c r="X33" s="186">
        <v>0</v>
      </c>
      <c r="Y33" s="236">
        <v>0</v>
      </c>
      <c r="Z33" s="237">
        <v>0</v>
      </c>
      <c r="AA33" s="237">
        <v>0</v>
      </c>
      <c r="AB33" s="187">
        <v>0</v>
      </c>
      <c r="AC33" s="186">
        <v>0</v>
      </c>
      <c r="AD33" s="236">
        <v>0</v>
      </c>
      <c r="AE33" s="237">
        <v>0</v>
      </c>
      <c r="AF33" s="237">
        <v>0</v>
      </c>
      <c r="AG33" s="187">
        <v>0</v>
      </c>
      <c r="AH33" s="186">
        <v>0</v>
      </c>
      <c r="AI33" s="236">
        <v>0</v>
      </c>
      <c r="AJ33" s="237">
        <v>0</v>
      </c>
      <c r="AK33" s="237">
        <v>0</v>
      </c>
      <c r="AL33" s="187">
        <v>0</v>
      </c>
      <c r="AM33" s="186">
        <v>0</v>
      </c>
      <c r="AN33" s="236">
        <v>0</v>
      </c>
      <c r="AO33" s="237">
        <v>0</v>
      </c>
      <c r="AP33" s="237">
        <v>0</v>
      </c>
      <c r="AQ33" s="187">
        <v>0</v>
      </c>
      <c r="AR33" s="186">
        <v>0</v>
      </c>
      <c r="AS33" s="236">
        <v>0</v>
      </c>
      <c r="AT33" s="237">
        <v>0</v>
      </c>
      <c r="AU33" s="237">
        <v>0</v>
      </c>
      <c r="AV33" s="187">
        <v>0</v>
      </c>
      <c r="AW33" s="186">
        <v>0</v>
      </c>
      <c r="AX33" s="236">
        <v>0</v>
      </c>
      <c r="AY33" s="237">
        <v>0</v>
      </c>
      <c r="AZ33" s="237">
        <v>0</v>
      </c>
      <c r="BA33" s="187">
        <v>0</v>
      </c>
      <c r="BB33" s="186">
        <v>0</v>
      </c>
      <c r="BC33" s="236">
        <v>0</v>
      </c>
      <c r="BD33" s="237">
        <v>0</v>
      </c>
      <c r="BE33" s="237">
        <v>0</v>
      </c>
      <c r="BF33" s="187">
        <v>0</v>
      </c>
      <c r="BG33" s="186">
        <v>0</v>
      </c>
      <c r="BH33" s="236">
        <v>0</v>
      </c>
      <c r="BI33" s="237">
        <v>0</v>
      </c>
      <c r="BJ33" s="237">
        <v>0</v>
      </c>
      <c r="BK33" s="187">
        <v>0</v>
      </c>
      <c r="BL33" s="186">
        <v>0</v>
      </c>
      <c r="BM33" s="236">
        <v>0</v>
      </c>
      <c r="BN33" s="237">
        <v>0</v>
      </c>
      <c r="BO33" s="237">
        <v>0</v>
      </c>
      <c r="BP33" s="187">
        <v>0</v>
      </c>
      <c r="BQ33" s="186">
        <v>0</v>
      </c>
      <c r="BR33" s="236">
        <v>0</v>
      </c>
      <c r="BS33" s="237">
        <v>0</v>
      </c>
      <c r="BT33" s="237">
        <v>0</v>
      </c>
      <c r="BU33" s="187">
        <v>0</v>
      </c>
      <c r="BV33" s="186">
        <v>0</v>
      </c>
      <c r="BW33" s="236">
        <v>0</v>
      </c>
      <c r="BX33" s="237">
        <v>0</v>
      </c>
      <c r="BY33" s="237">
        <v>0</v>
      </c>
      <c r="BZ33" s="187">
        <v>0</v>
      </c>
      <c r="CA33" s="186">
        <v>0</v>
      </c>
      <c r="CB33" s="236">
        <v>0</v>
      </c>
      <c r="CC33" s="237">
        <v>0</v>
      </c>
      <c r="CD33" s="237">
        <v>0</v>
      </c>
      <c r="CE33" s="187">
        <v>0</v>
      </c>
      <c r="CF33" s="186">
        <v>0</v>
      </c>
      <c r="CG33" s="236">
        <v>0</v>
      </c>
      <c r="CH33" s="237">
        <v>0</v>
      </c>
      <c r="CI33" s="237">
        <v>0</v>
      </c>
      <c r="CJ33" s="187">
        <v>0</v>
      </c>
      <c r="CK33" s="186">
        <v>0</v>
      </c>
      <c r="CL33" s="236">
        <v>0</v>
      </c>
      <c r="CM33" s="237">
        <v>0</v>
      </c>
      <c r="CN33" s="237">
        <v>0</v>
      </c>
      <c r="CO33" s="187">
        <v>0</v>
      </c>
      <c r="CP33" s="186">
        <v>0</v>
      </c>
      <c r="CQ33" s="236">
        <v>0</v>
      </c>
      <c r="CR33" s="237">
        <v>0</v>
      </c>
      <c r="CS33" s="237">
        <v>0</v>
      </c>
      <c r="CT33" s="187">
        <v>0</v>
      </c>
      <c r="CU33" s="186">
        <v>0</v>
      </c>
      <c r="CV33" s="236">
        <v>0</v>
      </c>
      <c r="CW33" s="237">
        <v>0</v>
      </c>
      <c r="CX33" s="237">
        <v>0</v>
      </c>
      <c r="CY33" s="187">
        <v>0</v>
      </c>
      <c r="CZ33" s="186">
        <v>0</v>
      </c>
      <c r="DA33" s="236">
        <v>0</v>
      </c>
      <c r="DB33" s="237">
        <v>0</v>
      </c>
      <c r="DC33" s="237">
        <v>0</v>
      </c>
      <c r="DD33" s="187">
        <v>0</v>
      </c>
      <c r="DE33" s="186">
        <v>0</v>
      </c>
      <c r="DF33" s="236">
        <v>0</v>
      </c>
      <c r="DG33" s="237">
        <v>0</v>
      </c>
      <c r="DH33" s="237">
        <v>0</v>
      </c>
      <c r="DI33" s="187">
        <v>0</v>
      </c>
      <c r="DJ33" s="186">
        <v>0</v>
      </c>
      <c r="DK33" s="236">
        <v>0</v>
      </c>
      <c r="DL33" s="237">
        <v>0</v>
      </c>
      <c r="DM33" s="237">
        <v>0</v>
      </c>
      <c r="DN33" s="187">
        <v>0</v>
      </c>
      <c r="DO33" s="186">
        <v>0</v>
      </c>
      <c r="DP33" s="236">
        <v>0</v>
      </c>
      <c r="DQ33" s="237">
        <v>0</v>
      </c>
      <c r="DR33" s="237">
        <v>0</v>
      </c>
      <c r="DS33" s="187">
        <v>0</v>
      </c>
      <c r="DT33" s="186">
        <v>0</v>
      </c>
      <c r="DU33" s="236">
        <v>0</v>
      </c>
      <c r="DV33" s="237">
        <v>0</v>
      </c>
      <c r="DW33" s="237">
        <v>0</v>
      </c>
      <c r="DX33" s="187">
        <v>0</v>
      </c>
      <c r="DY33" s="186">
        <v>0</v>
      </c>
      <c r="DZ33" s="236">
        <v>0</v>
      </c>
      <c r="EA33" s="237">
        <v>0</v>
      </c>
      <c r="EB33" s="237">
        <v>0</v>
      </c>
      <c r="EC33" s="187">
        <v>0</v>
      </c>
      <c r="ED33" s="186">
        <v>0</v>
      </c>
      <c r="EE33" s="236">
        <v>0</v>
      </c>
      <c r="EF33" s="237">
        <v>0</v>
      </c>
      <c r="EG33" s="237">
        <v>0</v>
      </c>
      <c r="EH33" s="187">
        <v>0</v>
      </c>
      <c r="EI33" s="186">
        <v>0</v>
      </c>
      <c r="EJ33" s="236">
        <v>0</v>
      </c>
      <c r="EK33" s="237">
        <v>0</v>
      </c>
      <c r="EL33" s="237">
        <v>0</v>
      </c>
      <c r="EM33" s="187">
        <v>0</v>
      </c>
      <c r="EN33" s="186">
        <v>0</v>
      </c>
      <c r="EO33" s="236">
        <v>0</v>
      </c>
      <c r="EP33" s="237">
        <v>0</v>
      </c>
      <c r="EQ33" s="237">
        <v>0</v>
      </c>
      <c r="ER33" s="187">
        <v>0</v>
      </c>
      <c r="ES33" s="186">
        <v>0</v>
      </c>
      <c r="ET33" s="236">
        <v>0</v>
      </c>
      <c r="EU33" s="237">
        <v>0</v>
      </c>
      <c r="EV33" s="237">
        <v>0</v>
      </c>
      <c r="EW33" s="187">
        <v>0</v>
      </c>
      <c r="EX33" s="186">
        <v>0</v>
      </c>
      <c r="EY33" s="236">
        <v>0</v>
      </c>
      <c r="EZ33" s="237">
        <v>0</v>
      </c>
      <c r="FA33" s="237">
        <v>0</v>
      </c>
      <c r="FB33" s="187">
        <v>0</v>
      </c>
      <c r="FD33" s="192">
        <f t="shared" si="7"/>
        <v>0</v>
      </c>
      <c r="FE33" s="234">
        <f t="shared" si="8"/>
        <v>0</v>
      </c>
      <c r="FF33" s="235">
        <f t="shared" si="6"/>
        <v>0</v>
      </c>
    </row>
    <row r="34" spans="1:162" x14ac:dyDescent="0.2">
      <c r="A34" s="155">
        <f>ROW()</f>
        <v>34</v>
      </c>
      <c r="B34" s="231" t="str">
        <f ca="1">IF(OFFSET('Employee Set-up'!$A$1,ROW('Employee Set-up'!$A29)-1,'Employee Set-up'!$B$1-1,1,1)&lt;&gt;0,OFFSET('Employee Set-up'!$A$1,ROW('Employee Set-up'!$A29)-1,'Employee Set-up'!$B$1-1,1,1),"---")</f>
        <v>----</v>
      </c>
      <c r="C34" s="179" t="str">
        <f ca="1">IF(OFFSET('Employee Set-up'!$A$1,ROW('Employee Set-up'!$A29)-1,'Employee Set-up'!$D$1-1,1,1)&lt;&gt;0,OFFSET('Employee Set-up'!$A$1,ROW('Employee Set-up'!$A29)-1,'Employee Set-up'!$D$1-1,1,1),"---")</f>
        <v>---</v>
      </c>
      <c r="D34" s="186">
        <v>0</v>
      </c>
      <c r="E34" s="236">
        <v>0</v>
      </c>
      <c r="F34" s="237">
        <v>0</v>
      </c>
      <c r="G34" s="237">
        <v>0</v>
      </c>
      <c r="H34" s="187">
        <v>0</v>
      </c>
      <c r="I34" s="186">
        <v>0</v>
      </c>
      <c r="J34" s="236">
        <v>0</v>
      </c>
      <c r="K34" s="237">
        <v>0</v>
      </c>
      <c r="L34" s="237">
        <v>0</v>
      </c>
      <c r="M34" s="187">
        <v>0</v>
      </c>
      <c r="N34" s="186">
        <v>0</v>
      </c>
      <c r="O34" s="236">
        <v>0</v>
      </c>
      <c r="P34" s="237">
        <v>0</v>
      </c>
      <c r="Q34" s="237">
        <v>0</v>
      </c>
      <c r="R34" s="187">
        <v>0</v>
      </c>
      <c r="S34" s="186">
        <v>0</v>
      </c>
      <c r="T34" s="236">
        <v>0</v>
      </c>
      <c r="U34" s="237">
        <v>0</v>
      </c>
      <c r="V34" s="237">
        <v>0</v>
      </c>
      <c r="W34" s="187">
        <v>0</v>
      </c>
      <c r="X34" s="186">
        <v>0</v>
      </c>
      <c r="Y34" s="236">
        <v>0</v>
      </c>
      <c r="Z34" s="237">
        <v>0</v>
      </c>
      <c r="AA34" s="237">
        <v>0</v>
      </c>
      <c r="AB34" s="187">
        <v>0</v>
      </c>
      <c r="AC34" s="186">
        <v>0</v>
      </c>
      <c r="AD34" s="236">
        <v>0</v>
      </c>
      <c r="AE34" s="237">
        <v>0</v>
      </c>
      <c r="AF34" s="237">
        <v>0</v>
      </c>
      <c r="AG34" s="187">
        <v>0</v>
      </c>
      <c r="AH34" s="186">
        <v>0</v>
      </c>
      <c r="AI34" s="236">
        <v>0</v>
      </c>
      <c r="AJ34" s="237">
        <v>0</v>
      </c>
      <c r="AK34" s="237">
        <v>0</v>
      </c>
      <c r="AL34" s="187">
        <v>0</v>
      </c>
      <c r="AM34" s="186">
        <v>0</v>
      </c>
      <c r="AN34" s="236">
        <v>0</v>
      </c>
      <c r="AO34" s="237">
        <v>0</v>
      </c>
      <c r="AP34" s="237">
        <v>0</v>
      </c>
      <c r="AQ34" s="187">
        <v>0</v>
      </c>
      <c r="AR34" s="186">
        <v>0</v>
      </c>
      <c r="AS34" s="236">
        <v>0</v>
      </c>
      <c r="AT34" s="237">
        <v>0</v>
      </c>
      <c r="AU34" s="237">
        <v>0</v>
      </c>
      <c r="AV34" s="187">
        <v>0</v>
      </c>
      <c r="AW34" s="186">
        <v>0</v>
      </c>
      <c r="AX34" s="236">
        <v>0</v>
      </c>
      <c r="AY34" s="237">
        <v>0</v>
      </c>
      <c r="AZ34" s="237">
        <v>0</v>
      </c>
      <c r="BA34" s="187">
        <v>0</v>
      </c>
      <c r="BB34" s="186">
        <v>0</v>
      </c>
      <c r="BC34" s="236">
        <v>0</v>
      </c>
      <c r="BD34" s="237">
        <v>0</v>
      </c>
      <c r="BE34" s="237">
        <v>0</v>
      </c>
      <c r="BF34" s="187">
        <v>0</v>
      </c>
      <c r="BG34" s="186">
        <v>0</v>
      </c>
      <c r="BH34" s="236">
        <v>0</v>
      </c>
      <c r="BI34" s="237">
        <v>0</v>
      </c>
      <c r="BJ34" s="237">
        <v>0</v>
      </c>
      <c r="BK34" s="187">
        <v>0</v>
      </c>
      <c r="BL34" s="186">
        <v>0</v>
      </c>
      <c r="BM34" s="236">
        <v>0</v>
      </c>
      <c r="BN34" s="237">
        <v>0</v>
      </c>
      <c r="BO34" s="237">
        <v>0</v>
      </c>
      <c r="BP34" s="187">
        <v>0</v>
      </c>
      <c r="BQ34" s="186">
        <v>0</v>
      </c>
      <c r="BR34" s="236">
        <v>0</v>
      </c>
      <c r="BS34" s="237">
        <v>0</v>
      </c>
      <c r="BT34" s="237">
        <v>0</v>
      </c>
      <c r="BU34" s="187">
        <v>0</v>
      </c>
      <c r="BV34" s="186">
        <v>0</v>
      </c>
      <c r="BW34" s="236">
        <v>0</v>
      </c>
      <c r="BX34" s="237">
        <v>0</v>
      </c>
      <c r="BY34" s="237">
        <v>0</v>
      </c>
      <c r="BZ34" s="187">
        <v>0</v>
      </c>
      <c r="CA34" s="186">
        <v>0</v>
      </c>
      <c r="CB34" s="236">
        <v>0</v>
      </c>
      <c r="CC34" s="237">
        <v>0</v>
      </c>
      <c r="CD34" s="237">
        <v>0</v>
      </c>
      <c r="CE34" s="187">
        <v>0</v>
      </c>
      <c r="CF34" s="186">
        <v>0</v>
      </c>
      <c r="CG34" s="236">
        <v>0</v>
      </c>
      <c r="CH34" s="237">
        <v>0</v>
      </c>
      <c r="CI34" s="237">
        <v>0</v>
      </c>
      <c r="CJ34" s="187">
        <v>0</v>
      </c>
      <c r="CK34" s="186">
        <v>0</v>
      </c>
      <c r="CL34" s="236">
        <v>0</v>
      </c>
      <c r="CM34" s="237">
        <v>0</v>
      </c>
      <c r="CN34" s="237">
        <v>0</v>
      </c>
      <c r="CO34" s="187">
        <v>0</v>
      </c>
      <c r="CP34" s="186">
        <v>0</v>
      </c>
      <c r="CQ34" s="236">
        <v>0</v>
      </c>
      <c r="CR34" s="237">
        <v>0</v>
      </c>
      <c r="CS34" s="237">
        <v>0</v>
      </c>
      <c r="CT34" s="187">
        <v>0</v>
      </c>
      <c r="CU34" s="186">
        <v>0</v>
      </c>
      <c r="CV34" s="236">
        <v>0</v>
      </c>
      <c r="CW34" s="237">
        <v>0</v>
      </c>
      <c r="CX34" s="237">
        <v>0</v>
      </c>
      <c r="CY34" s="187">
        <v>0</v>
      </c>
      <c r="CZ34" s="186">
        <v>0</v>
      </c>
      <c r="DA34" s="236">
        <v>0</v>
      </c>
      <c r="DB34" s="237">
        <v>0</v>
      </c>
      <c r="DC34" s="237">
        <v>0</v>
      </c>
      <c r="DD34" s="187">
        <v>0</v>
      </c>
      <c r="DE34" s="186">
        <v>0</v>
      </c>
      <c r="DF34" s="236">
        <v>0</v>
      </c>
      <c r="DG34" s="237">
        <v>0</v>
      </c>
      <c r="DH34" s="237">
        <v>0</v>
      </c>
      <c r="DI34" s="187">
        <v>0</v>
      </c>
      <c r="DJ34" s="186">
        <v>0</v>
      </c>
      <c r="DK34" s="236">
        <v>0</v>
      </c>
      <c r="DL34" s="237">
        <v>0</v>
      </c>
      <c r="DM34" s="237">
        <v>0</v>
      </c>
      <c r="DN34" s="187">
        <v>0</v>
      </c>
      <c r="DO34" s="186">
        <v>0</v>
      </c>
      <c r="DP34" s="236">
        <v>0</v>
      </c>
      <c r="DQ34" s="237">
        <v>0</v>
      </c>
      <c r="DR34" s="237">
        <v>0</v>
      </c>
      <c r="DS34" s="187">
        <v>0</v>
      </c>
      <c r="DT34" s="186">
        <v>0</v>
      </c>
      <c r="DU34" s="236">
        <v>0</v>
      </c>
      <c r="DV34" s="237">
        <v>0</v>
      </c>
      <c r="DW34" s="237">
        <v>0</v>
      </c>
      <c r="DX34" s="187">
        <v>0</v>
      </c>
      <c r="DY34" s="186">
        <v>0</v>
      </c>
      <c r="DZ34" s="236">
        <v>0</v>
      </c>
      <c r="EA34" s="237">
        <v>0</v>
      </c>
      <c r="EB34" s="237">
        <v>0</v>
      </c>
      <c r="EC34" s="187">
        <v>0</v>
      </c>
      <c r="ED34" s="186">
        <v>0</v>
      </c>
      <c r="EE34" s="236">
        <v>0</v>
      </c>
      <c r="EF34" s="237">
        <v>0</v>
      </c>
      <c r="EG34" s="237">
        <v>0</v>
      </c>
      <c r="EH34" s="187">
        <v>0</v>
      </c>
      <c r="EI34" s="186">
        <v>0</v>
      </c>
      <c r="EJ34" s="236">
        <v>0</v>
      </c>
      <c r="EK34" s="237">
        <v>0</v>
      </c>
      <c r="EL34" s="237">
        <v>0</v>
      </c>
      <c r="EM34" s="187">
        <v>0</v>
      </c>
      <c r="EN34" s="186">
        <v>0</v>
      </c>
      <c r="EO34" s="236">
        <v>0</v>
      </c>
      <c r="EP34" s="237">
        <v>0</v>
      </c>
      <c r="EQ34" s="237">
        <v>0</v>
      </c>
      <c r="ER34" s="187">
        <v>0</v>
      </c>
      <c r="ES34" s="186">
        <v>0</v>
      </c>
      <c r="ET34" s="236">
        <v>0</v>
      </c>
      <c r="EU34" s="237">
        <v>0</v>
      </c>
      <c r="EV34" s="237">
        <v>0</v>
      </c>
      <c r="EW34" s="187">
        <v>0</v>
      </c>
      <c r="EX34" s="186">
        <v>0</v>
      </c>
      <c r="EY34" s="236">
        <v>0</v>
      </c>
      <c r="EZ34" s="237">
        <v>0</v>
      </c>
      <c r="FA34" s="237">
        <v>0</v>
      </c>
      <c r="FB34" s="187">
        <v>0</v>
      </c>
      <c r="FD34" s="192">
        <f t="shared" si="7"/>
        <v>0</v>
      </c>
      <c r="FE34" s="234">
        <f t="shared" si="8"/>
        <v>0</v>
      </c>
      <c r="FF34" s="235">
        <f t="shared" si="6"/>
        <v>0</v>
      </c>
    </row>
    <row r="35" spans="1:162" x14ac:dyDescent="0.2">
      <c r="A35" s="155">
        <f>ROW()</f>
        <v>35</v>
      </c>
      <c r="B35" s="231" t="str">
        <f ca="1">IF(OFFSET('Employee Set-up'!$A$1,ROW('Employee Set-up'!$A30)-1,'Employee Set-up'!$B$1-1,1,1)&lt;&gt;0,OFFSET('Employee Set-up'!$A$1,ROW('Employee Set-up'!$A30)-1,'Employee Set-up'!$B$1-1,1,1),"---")</f>
        <v>----</v>
      </c>
      <c r="C35" s="179" t="str">
        <f ca="1">IF(OFFSET('Employee Set-up'!$A$1,ROW('Employee Set-up'!$A30)-1,'Employee Set-up'!$D$1-1,1,1)&lt;&gt;0,OFFSET('Employee Set-up'!$A$1,ROW('Employee Set-up'!$A30)-1,'Employee Set-up'!$D$1-1,1,1),"---")</f>
        <v>---</v>
      </c>
      <c r="D35" s="181">
        <v>0</v>
      </c>
      <c r="E35" s="238">
        <v>0</v>
      </c>
      <c r="F35" s="239">
        <v>0</v>
      </c>
      <c r="G35" s="239">
        <v>0</v>
      </c>
      <c r="H35" s="182">
        <v>0</v>
      </c>
      <c r="I35" s="181">
        <v>0</v>
      </c>
      <c r="J35" s="238">
        <v>0</v>
      </c>
      <c r="K35" s="239">
        <v>0</v>
      </c>
      <c r="L35" s="239">
        <v>0</v>
      </c>
      <c r="M35" s="182">
        <v>0</v>
      </c>
      <c r="N35" s="181">
        <v>0</v>
      </c>
      <c r="O35" s="238">
        <v>0</v>
      </c>
      <c r="P35" s="239">
        <v>0</v>
      </c>
      <c r="Q35" s="239">
        <v>0</v>
      </c>
      <c r="R35" s="182">
        <v>0</v>
      </c>
      <c r="S35" s="181">
        <v>0</v>
      </c>
      <c r="T35" s="238">
        <v>0</v>
      </c>
      <c r="U35" s="239">
        <v>0</v>
      </c>
      <c r="V35" s="239">
        <v>0</v>
      </c>
      <c r="W35" s="182">
        <v>0</v>
      </c>
      <c r="X35" s="181">
        <v>0</v>
      </c>
      <c r="Y35" s="238">
        <v>0</v>
      </c>
      <c r="Z35" s="239">
        <v>0</v>
      </c>
      <c r="AA35" s="239">
        <v>0</v>
      </c>
      <c r="AB35" s="182">
        <v>0</v>
      </c>
      <c r="AC35" s="181">
        <v>0</v>
      </c>
      <c r="AD35" s="238">
        <v>0</v>
      </c>
      <c r="AE35" s="239">
        <v>0</v>
      </c>
      <c r="AF35" s="239">
        <v>0</v>
      </c>
      <c r="AG35" s="182">
        <v>0</v>
      </c>
      <c r="AH35" s="181">
        <v>0</v>
      </c>
      <c r="AI35" s="238">
        <v>0</v>
      </c>
      <c r="AJ35" s="239">
        <v>0</v>
      </c>
      <c r="AK35" s="239">
        <v>0</v>
      </c>
      <c r="AL35" s="182">
        <v>0</v>
      </c>
      <c r="AM35" s="181">
        <v>0</v>
      </c>
      <c r="AN35" s="238">
        <v>0</v>
      </c>
      <c r="AO35" s="239">
        <v>0</v>
      </c>
      <c r="AP35" s="239">
        <v>0</v>
      </c>
      <c r="AQ35" s="182">
        <v>0</v>
      </c>
      <c r="AR35" s="181">
        <v>0</v>
      </c>
      <c r="AS35" s="238">
        <v>0</v>
      </c>
      <c r="AT35" s="239">
        <v>0</v>
      </c>
      <c r="AU35" s="239">
        <v>0</v>
      </c>
      <c r="AV35" s="182">
        <v>0</v>
      </c>
      <c r="AW35" s="181">
        <v>0</v>
      </c>
      <c r="AX35" s="238">
        <v>0</v>
      </c>
      <c r="AY35" s="239">
        <v>0</v>
      </c>
      <c r="AZ35" s="239">
        <v>0</v>
      </c>
      <c r="BA35" s="182">
        <v>0</v>
      </c>
      <c r="BB35" s="181">
        <v>0</v>
      </c>
      <c r="BC35" s="238">
        <v>0</v>
      </c>
      <c r="BD35" s="239">
        <v>0</v>
      </c>
      <c r="BE35" s="239">
        <v>0</v>
      </c>
      <c r="BF35" s="182">
        <v>0</v>
      </c>
      <c r="BG35" s="181">
        <v>0</v>
      </c>
      <c r="BH35" s="238">
        <v>0</v>
      </c>
      <c r="BI35" s="239">
        <v>0</v>
      </c>
      <c r="BJ35" s="239">
        <v>0</v>
      </c>
      <c r="BK35" s="182">
        <v>0</v>
      </c>
      <c r="BL35" s="181">
        <v>0</v>
      </c>
      <c r="BM35" s="238">
        <v>0</v>
      </c>
      <c r="BN35" s="239">
        <v>0</v>
      </c>
      <c r="BO35" s="239">
        <v>0</v>
      </c>
      <c r="BP35" s="182">
        <v>0</v>
      </c>
      <c r="BQ35" s="181">
        <v>0</v>
      </c>
      <c r="BR35" s="238">
        <v>0</v>
      </c>
      <c r="BS35" s="239">
        <v>0</v>
      </c>
      <c r="BT35" s="239">
        <v>0</v>
      </c>
      <c r="BU35" s="182">
        <v>0</v>
      </c>
      <c r="BV35" s="181">
        <v>0</v>
      </c>
      <c r="BW35" s="238">
        <v>0</v>
      </c>
      <c r="BX35" s="239">
        <v>0</v>
      </c>
      <c r="BY35" s="239">
        <v>0</v>
      </c>
      <c r="BZ35" s="182">
        <v>0</v>
      </c>
      <c r="CA35" s="181">
        <v>0</v>
      </c>
      <c r="CB35" s="238">
        <v>0</v>
      </c>
      <c r="CC35" s="239">
        <v>0</v>
      </c>
      <c r="CD35" s="239">
        <v>0</v>
      </c>
      <c r="CE35" s="182">
        <v>0</v>
      </c>
      <c r="CF35" s="181">
        <v>0</v>
      </c>
      <c r="CG35" s="238">
        <v>0</v>
      </c>
      <c r="CH35" s="239">
        <v>0</v>
      </c>
      <c r="CI35" s="239">
        <v>0</v>
      </c>
      <c r="CJ35" s="182">
        <v>0</v>
      </c>
      <c r="CK35" s="181">
        <v>0</v>
      </c>
      <c r="CL35" s="238">
        <v>0</v>
      </c>
      <c r="CM35" s="239">
        <v>0</v>
      </c>
      <c r="CN35" s="239">
        <v>0</v>
      </c>
      <c r="CO35" s="182">
        <v>0</v>
      </c>
      <c r="CP35" s="181">
        <v>0</v>
      </c>
      <c r="CQ35" s="238">
        <v>0</v>
      </c>
      <c r="CR35" s="239">
        <v>0</v>
      </c>
      <c r="CS35" s="239">
        <v>0</v>
      </c>
      <c r="CT35" s="182">
        <v>0</v>
      </c>
      <c r="CU35" s="181">
        <v>0</v>
      </c>
      <c r="CV35" s="238">
        <v>0</v>
      </c>
      <c r="CW35" s="239">
        <v>0</v>
      </c>
      <c r="CX35" s="239">
        <v>0</v>
      </c>
      <c r="CY35" s="182">
        <v>0</v>
      </c>
      <c r="CZ35" s="181">
        <v>0</v>
      </c>
      <c r="DA35" s="238">
        <v>0</v>
      </c>
      <c r="DB35" s="239">
        <v>0</v>
      </c>
      <c r="DC35" s="239">
        <v>0</v>
      </c>
      <c r="DD35" s="182">
        <v>0</v>
      </c>
      <c r="DE35" s="181">
        <v>0</v>
      </c>
      <c r="DF35" s="238">
        <v>0</v>
      </c>
      <c r="DG35" s="239">
        <v>0</v>
      </c>
      <c r="DH35" s="239">
        <v>0</v>
      </c>
      <c r="DI35" s="182">
        <v>0</v>
      </c>
      <c r="DJ35" s="181">
        <v>0</v>
      </c>
      <c r="DK35" s="238">
        <v>0</v>
      </c>
      <c r="DL35" s="239">
        <v>0</v>
      </c>
      <c r="DM35" s="239">
        <v>0</v>
      </c>
      <c r="DN35" s="182">
        <v>0</v>
      </c>
      <c r="DO35" s="181">
        <v>0</v>
      </c>
      <c r="DP35" s="238">
        <v>0</v>
      </c>
      <c r="DQ35" s="239">
        <v>0</v>
      </c>
      <c r="DR35" s="239">
        <v>0</v>
      </c>
      <c r="DS35" s="182">
        <v>0</v>
      </c>
      <c r="DT35" s="181">
        <v>0</v>
      </c>
      <c r="DU35" s="238">
        <v>0</v>
      </c>
      <c r="DV35" s="239">
        <v>0</v>
      </c>
      <c r="DW35" s="239">
        <v>0</v>
      </c>
      <c r="DX35" s="182">
        <v>0</v>
      </c>
      <c r="DY35" s="181">
        <v>0</v>
      </c>
      <c r="DZ35" s="238">
        <v>0</v>
      </c>
      <c r="EA35" s="239">
        <v>0</v>
      </c>
      <c r="EB35" s="239">
        <v>0</v>
      </c>
      <c r="EC35" s="182">
        <v>0</v>
      </c>
      <c r="ED35" s="181">
        <v>0</v>
      </c>
      <c r="EE35" s="238">
        <v>0</v>
      </c>
      <c r="EF35" s="239">
        <v>0</v>
      </c>
      <c r="EG35" s="239">
        <v>0</v>
      </c>
      <c r="EH35" s="182">
        <v>0</v>
      </c>
      <c r="EI35" s="181">
        <v>0</v>
      </c>
      <c r="EJ35" s="238">
        <v>0</v>
      </c>
      <c r="EK35" s="239">
        <v>0</v>
      </c>
      <c r="EL35" s="239">
        <v>0</v>
      </c>
      <c r="EM35" s="182">
        <v>0</v>
      </c>
      <c r="EN35" s="181">
        <v>0</v>
      </c>
      <c r="EO35" s="238">
        <v>0</v>
      </c>
      <c r="EP35" s="239">
        <v>0</v>
      </c>
      <c r="EQ35" s="239">
        <v>0</v>
      </c>
      <c r="ER35" s="182">
        <v>0</v>
      </c>
      <c r="ES35" s="181">
        <v>0</v>
      </c>
      <c r="ET35" s="238">
        <v>0</v>
      </c>
      <c r="EU35" s="239">
        <v>0</v>
      </c>
      <c r="EV35" s="239">
        <v>0</v>
      </c>
      <c r="EW35" s="182">
        <v>0</v>
      </c>
      <c r="EX35" s="181">
        <v>0</v>
      </c>
      <c r="EY35" s="238">
        <v>0</v>
      </c>
      <c r="EZ35" s="239">
        <v>0</v>
      </c>
      <c r="FA35" s="239">
        <v>0</v>
      </c>
      <c r="FB35" s="182">
        <v>0</v>
      </c>
      <c r="FD35" s="192">
        <f t="shared" si="7"/>
        <v>0</v>
      </c>
      <c r="FE35" s="234">
        <f t="shared" si="8"/>
        <v>0</v>
      </c>
      <c r="FF35" s="235">
        <f t="shared" si="6"/>
        <v>0</v>
      </c>
    </row>
    <row r="36" spans="1:162" x14ac:dyDescent="0.2">
      <c r="A36" s="155">
        <f>ROW()</f>
        <v>36</v>
      </c>
      <c r="B36" s="231" t="str">
        <f ca="1">IF(OFFSET('Employee Set-up'!$A$1,ROW('Employee Set-up'!$A31)-1,'Employee Set-up'!$B$1-1,1,1)&lt;&gt;0,OFFSET('Employee Set-up'!$A$1,ROW('Employee Set-up'!$A31)-1,'Employee Set-up'!$B$1-1,1,1),"---")</f>
        <v>----</v>
      </c>
      <c r="C36" s="179" t="str">
        <f ca="1">IF(OFFSET('Employee Set-up'!$A$1,ROW('Employee Set-up'!$A31)-1,'Employee Set-up'!$D$1-1,1,1)&lt;&gt;0,OFFSET('Employee Set-up'!$A$1,ROW('Employee Set-up'!$A31)-1,'Employee Set-up'!$D$1-1,1,1),"---")</f>
        <v>---</v>
      </c>
      <c r="D36" s="181">
        <v>0</v>
      </c>
      <c r="E36" s="238">
        <v>0</v>
      </c>
      <c r="F36" s="239">
        <v>0</v>
      </c>
      <c r="G36" s="239">
        <v>0</v>
      </c>
      <c r="H36" s="182">
        <v>0</v>
      </c>
      <c r="I36" s="181">
        <v>0</v>
      </c>
      <c r="J36" s="238">
        <v>0</v>
      </c>
      <c r="K36" s="239">
        <v>0</v>
      </c>
      <c r="L36" s="239">
        <v>0</v>
      </c>
      <c r="M36" s="182">
        <v>0</v>
      </c>
      <c r="N36" s="181">
        <v>0</v>
      </c>
      <c r="O36" s="238">
        <v>0</v>
      </c>
      <c r="P36" s="239">
        <v>0</v>
      </c>
      <c r="Q36" s="239">
        <v>0</v>
      </c>
      <c r="R36" s="182">
        <v>0</v>
      </c>
      <c r="S36" s="181">
        <v>0</v>
      </c>
      <c r="T36" s="238">
        <v>0</v>
      </c>
      <c r="U36" s="239">
        <v>0</v>
      </c>
      <c r="V36" s="239">
        <v>0</v>
      </c>
      <c r="W36" s="182">
        <v>0</v>
      </c>
      <c r="X36" s="181">
        <v>0</v>
      </c>
      <c r="Y36" s="238">
        <v>0</v>
      </c>
      <c r="Z36" s="239">
        <v>0</v>
      </c>
      <c r="AA36" s="239">
        <v>0</v>
      </c>
      <c r="AB36" s="182">
        <v>0</v>
      </c>
      <c r="AC36" s="181">
        <v>0</v>
      </c>
      <c r="AD36" s="238">
        <v>0</v>
      </c>
      <c r="AE36" s="239">
        <v>0</v>
      </c>
      <c r="AF36" s="239">
        <v>0</v>
      </c>
      <c r="AG36" s="182">
        <v>0</v>
      </c>
      <c r="AH36" s="181">
        <v>0</v>
      </c>
      <c r="AI36" s="238">
        <v>0</v>
      </c>
      <c r="AJ36" s="239">
        <v>0</v>
      </c>
      <c r="AK36" s="239">
        <v>0</v>
      </c>
      <c r="AL36" s="182">
        <v>0</v>
      </c>
      <c r="AM36" s="181">
        <v>0</v>
      </c>
      <c r="AN36" s="238">
        <v>0</v>
      </c>
      <c r="AO36" s="239">
        <v>0</v>
      </c>
      <c r="AP36" s="239">
        <v>0</v>
      </c>
      <c r="AQ36" s="182">
        <v>0</v>
      </c>
      <c r="AR36" s="181">
        <v>0</v>
      </c>
      <c r="AS36" s="238">
        <v>0</v>
      </c>
      <c r="AT36" s="239">
        <v>0</v>
      </c>
      <c r="AU36" s="239">
        <v>0</v>
      </c>
      <c r="AV36" s="182">
        <v>0</v>
      </c>
      <c r="AW36" s="181">
        <v>0</v>
      </c>
      <c r="AX36" s="238">
        <v>0</v>
      </c>
      <c r="AY36" s="239">
        <v>0</v>
      </c>
      <c r="AZ36" s="239">
        <v>0</v>
      </c>
      <c r="BA36" s="182">
        <v>0</v>
      </c>
      <c r="BB36" s="181">
        <v>0</v>
      </c>
      <c r="BC36" s="238">
        <v>0</v>
      </c>
      <c r="BD36" s="239">
        <v>0</v>
      </c>
      <c r="BE36" s="239">
        <v>0</v>
      </c>
      <c r="BF36" s="182">
        <v>0</v>
      </c>
      <c r="BG36" s="181">
        <v>0</v>
      </c>
      <c r="BH36" s="238">
        <v>0</v>
      </c>
      <c r="BI36" s="239">
        <v>0</v>
      </c>
      <c r="BJ36" s="239">
        <v>0</v>
      </c>
      <c r="BK36" s="182">
        <v>0</v>
      </c>
      <c r="BL36" s="181">
        <v>0</v>
      </c>
      <c r="BM36" s="238">
        <v>0</v>
      </c>
      <c r="BN36" s="239">
        <v>0</v>
      </c>
      <c r="BO36" s="239">
        <v>0</v>
      </c>
      <c r="BP36" s="182">
        <v>0</v>
      </c>
      <c r="BQ36" s="181">
        <v>0</v>
      </c>
      <c r="BR36" s="238">
        <v>0</v>
      </c>
      <c r="BS36" s="239">
        <v>0</v>
      </c>
      <c r="BT36" s="239">
        <v>0</v>
      </c>
      <c r="BU36" s="182">
        <v>0</v>
      </c>
      <c r="BV36" s="181">
        <v>0</v>
      </c>
      <c r="BW36" s="238">
        <v>0</v>
      </c>
      <c r="BX36" s="239">
        <v>0</v>
      </c>
      <c r="BY36" s="239">
        <v>0</v>
      </c>
      <c r="BZ36" s="182">
        <v>0</v>
      </c>
      <c r="CA36" s="181">
        <v>0</v>
      </c>
      <c r="CB36" s="238">
        <v>0</v>
      </c>
      <c r="CC36" s="239">
        <v>0</v>
      </c>
      <c r="CD36" s="239">
        <v>0</v>
      </c>
      <c r="CE36" s="182">
        <v>0</v>
      </c>
      <c r="CF36" s="181">
        <v>0</v>
      </c>
      <c r="CG36" s="238">
        <v>0</v>
      </c>
      <c r="CH36" s="239">
        <v>0</v>
      </c>
      <c r="CI36" s="239">
        <v>0</v>
      </c>
      <c r="CJ36" s="182">
        <v>0</v>
      </c>
      <c r="CK36" s="181">
        <v>0</v>
      </c>
      <c r="CL36" s="238">
        <v>0</v>
      </c>
      <c r="CM36" s="239">
        <v>0</v>
      </c>
      <c r="CN36" s="239">
        <v>0</v>
      </c>
      <c r="CO36" s="182">
        <v>0</v>
      </c>
      <c r="CP36" s="181">
        <v>0</v>
      </c>
      <c r="CQ36" s="238">
        <v>0</v>
      </c>
      <c r="CR36" s="239">
        <v>0</v>
      </c>
      <c r="CS36" s="239">
        <v>0</v>
      </c>
      <c r="CT36" s="182">
        <v>0</v>
      </c>
      <c r="CU36" s="181">
        <v>0</v>
      </c>
      <c r="CV36" s="238">
        <v>0</v>
      </c>
      <c r="CW36" s="239">
        <v>0</v>
      </c>
      <c r="CX36" s="239">
        <v>0</v>
      </c>
      <c r="CY36" s="182">
        <v>0</v>
      </c>
      <c r="CZ36" s="181">
        <v>0</v>
      </c>
      <c r="DA36" s="238">
        <v>0</v>
      </c>
      <c r="DB36" s="239">
        <v>0</v>
      </c>
      <c r="DC36" s="239">
        <v>0</v>
      </c>
      <c r="DD36" s="182">
        <v>0</v>
      </c>
      <c r="DE36" s="181">
        <v>0</v>
      </c>
      <c r="DF36" s="238">
        <v>0</v>
      </c>
      <c r="DG36" s="239">
        <v>0</v>
      </c>
      <c r="DH36" s="239">
        <v>0</v>
      </c>
      <c r="DI36" s="182">
        <v>0</v>
      </c>
      <c r="DJ36" s="181">
        <v>0</v>
      </c>
      <c r="DK36" s="238">
        <v>0</v>
      </c>
      <c r="DL36" s="239">
        <v>0</v>
      </c>
      <c r="DM36" s="239">
        <v>0</v>
      </c>
      <c r="DN36" s="182">
        <v>0</v>
      </c>
      <c r="DO36" s="181">
        <v>0</v>
      </c>
      <c r="DP36" s="238">
        <v>0</v>
      </c>
      <c r="DQ36" s="239">
        <v>0</v>
      </c>
      <c r="DR36" s="239">
        <v>0</v>
      </c>
      <c r="DS36" s="182">
        <v>0</v>
      </c>
      <c r="DT36" s="181">
        <v>0</v>
      </c>
      <c r="DU36" s="238">
        <v>0</v>
      </c>
      <c r="DV36" s="239">
        <v>0</v>
      </c>
      <c r="DW36" s="239">
        <v>0</v>
      </c>
      <c r="DX36" s="182">
        <v>0</v>
      </c>
      <c r="DY36" s="181">
        <v>0</v>
      </c>
      <c r="DZ36" s="238">
        <v>0</v>
      </c>
      <c r="EA36" s="239">
        <v>0</v>
      </c>
      <c r="EB36" s="239">
        <v>0</v>
      </c>
      <c r="EC36" s="182">
        <v>0</v>
      </c>
      <c r="ED36" s="181">
        <v>0</v>
      </c>
      <c r="EE36" s="238">
        <v>0</v>
      </c>
      <c r="EF36" s="239">
        <v>0</v>
      </c>
      <c r="EG36" s="239">
        <v>0</v>
      </c>
      <c r="EH36" s="182">
        <v>0</v>
      </c>
      <c r="EI36" s="181">
        <v>0</v>
      </c>
      <c r="EJ36" s="238">
        <v>0</v>
      </c>
      <c r="EK36" s="239">
        <v>0</v>
      </c>
      <c r="EL36" s="239">
        <v>0</v>
      </c>
      <c r="EM36" s="182">
        <v>0</v>
      </c>
      <c r="EN36" s="181">
        <v>0</v>
      </c>
      <c r="EO36" s="238">
        <v>0</v>
      </c>
      <c r="EP36" s="239">
        <v>0</v>
      </c>
      <c r="EQ36" s="239">
        <v>0</v>
      </c>
      <c r="ER36" s="182">
        <v>0</v>
      </c>
      <c r="ES36" s="181">
        <v>0</v>
      </c>
      <c r="ET36" s="238">
        <v>0</v>
      </c>
      <c r="EU36" s="239">
        <v>0</v>
      </c>
      <c r="EV36" s="239">
        <v>0</v>
      </c>
      <c r="EW36" s="182">
        <v>0</v>
      </c>
      <c r="EX36" s="181">
        <v>0</v>
      </c>
      <c r="EY36" s="238">
        <v>0</v>
      </c>
      <c r="EZ36" s="239">
        <v>0</v>
      </c>
      <c r="FA36" s="239">
        <v>0</v>
      </c>
      <c r="FB36" s="182">
        <v>0</v>
      </c>
      <c r="FD36" s="192">
        <f t="shared" si="7"/>
        <v>0</v>
      </c>
      <c r="FE36" s="234">
        <f t="shared" si="8"/>
        <v>0</v>
      </c>
      <c r="FF36" s="235">
        <f t="shared" si="6"/>
        <v>0</v>
      </c>
    </row>
    <row r="37" spans="1:162" x14ac:dyDescent="0.2">
      <c r="A37" s="155">
        <f>ROW()</f>
        <v>37</v>
      </c>
      <c r="B37" s="231" t="str">
        <f ca="1">IF(OFFSET('Employee Set-up'!$A$1,ROW('Employee Set-up'!$A32)-1,'Employee Set-up'!$B$1-1,1,1)&lt;&gt;0,OFFSET('Employee Set-up'!$A$1,ROW('Employee Set-up'!$A32)-1,'Employee Set-up'!$B$1-1,1,1),"---")</f>
        <v>----</v>
      </c>
      <c r="C37" s="179" t="str">
        <f ca="1">IF(OFFSET('Employee Set-up'!$A$1,ROW('Employee Set-up'!$A32)-1,'Employee Set-up'!$D$1-1,1,1)&lt;&gt;0,OFFSET('Employee Set-up'!$A$1,ROW('Employee Set-up'!$A32)-1,'Employee Set-up'!$D$1-1,1,1),"---")</f>
        <v>---</v>
      </c>
      <c r="D37" s="181">
        <v>0</v>
      </c>
      <c r="E37" s="238">
        <v>0</v>
      </c>
      <c r="F37" s="239">
        <v>0</v>
      </c>
      <c r="G37" s="239">
        <v>0</v>
      </c>
      <c r="H37" s="182">
        <v>0</v>
      </c>
      <c r="I37" s="181">
        <v>0</v>
      </c>
      <c r="J37" s="238">
        <v>0</v>
      </c>
      <c r="K37" s="239">
        <v>0</v>
      </c>
      <c r="L37" s="239">
        <v>0</v>
      </c>
      <c r="M37" s="182">
        <v>0</v>
      </c>
      <c r="N37" s="181">
        <v>0</v>
      </c>
      <c r="O37" s="238">
        <v>0</v>
      </c>
      <c r="P37" s="239">
        <v>0</v>
      </c>
      <c r="Q37" s="239">
        <v>0</v>
      </c>
      <c r="R37" s="182">
        <v>0</v>
      </c>
      <c r="S37" s="181">
        <v>0</v>
      </c>
      <c r="T37" s="238">
        <v>0</v>
      </c>
      <c r="U37" s="239">
        <v>0</v>
      </c>
      <c r="V37" s="239">
        <v>0</v>
      </c>
      <c r="W37" s="182">
        <v>0</v>
      </c>
      <c r="X37" s="181">
        <v>0</v>
      </c>
      <c r="Y37" s="238">
        <v>0</v>
      </c>
      <c r="Z37" s="239">
        <v>0</v>
      </c>
      <c r="AA37" s="239">
        <v>0</v>
      </c>
      <c r="AB37" s="182">
        <v>0</v>
      </c>
      <c r="AC37" s="181">
        <v>0</v>
      </c>
      <c r="AD37" s="238">
        <v>0</v>
      </c>
      <c r="AE37" s="239">
        <v>0</v>
      </c>
      <c r="AF37" s="239">
        <v>0</v>
      </c>
      <c r="AG37" s="182">
        <v>0</v>
      </c>
      <c r="AH37" s="181">
        <v>0</v>
      </c>
      <c r="AI37" s="238">
        <v>0</v>
      </c>
      <c r="AJ37" s="239">
        <v>0</v>
      </c>
      <c r="AK37" s="239">
        <v>0</v>
      </c>
      <c r="AL37" s="182">
        <v>0</v>
      </c>
      <c r="AM37" s="181">
        <v>0</v>
      </c>
      <c r="AN37" s="238">
        <v>0</v>
      </c>
      <c r="AO37" s="239">
        <v>0</v>
      </c>
      <c r="AP37" s="239">
        <v>0</v>
      </c>
      <c r="AQ37" s="182">
        <v>0</v>
      </c>
      <c r="AR37" s="181">
        <v>0</v>
      </c>
      <c r="AS37" s="238">
        <v>0</v>
      </c>
      <c r="AT37" s="239">
        <v>0</v>
      </c>
      <c r="AU37" s="239">
        <v>0</v>
      </c>
      <c r="AV37" s="182">
        <v>0</v>
      </c>
      <c r="AW37" s="181">
        <v>0</v>
      </c>
      <c r="AX37" s="238">
        <v>0</v>
      </c>
      <c r="AY37" s="239">
        <v>0</v>
      </c>
      <c r="AZ37" s="239">
        <v>0</v>
      </c>
      <c r="BA37" s="182">
        <v>0</v>
      </c>
      <c r="BB37" s="181">
        <v>0</v>
      </c>
      <c r="BC37" s="238">
        <v>0</v>
      </c>
      <c r="BD37" s="239">
        <v>0</v>
      </c>
      <c r="BE37" s="239">
        <v>0</v>
      </c>
      <c r="BF37" s="182">
        <v>0</v>
      </c>
      <c r="BG37" s="181">
        <v>0</v>
      </c>
      <c r="BH37" s="238">
        <v>0</v>
      </c>
      <c r="BI37" s="239">
        <v>0</v>
      </c>
      <c r="BJ37" s="239">
        <v>0</v>
      </c>
      <c r="BK37" s="182">
        <v>0</v>
      </c>
      <c r="BL37" s="181">
        <v>0</v>
      </c>
      <c r="BM37" s="238">
        <v>0</v>
      </c>
      <c r="BN37" s="239">
        <v>0</v>
      </c>
      <c r="BO37" s="239">
        <v>0</v>
      </c>
      <c r="BP37" s="182">
        <v>0</v>
      </c>
      <c r="BQ37" s="181">
        <v>0</v>
      </c>
      <c r="BR37" s="238">
        <v>0</v>
      </c>
      <c r="BS37" s="239">
        <v>0</v>
      </c>
      <c r="BT37" s="239">
        <v>0</v>
      </c>
      <c r="BU37" s="182">
        <v>0</v>
      </c>
      <c r="BV37" s="181">
        <v>0</v>
      </c>
      <c r="BW37" s="238">
        <v>0</v>
      </c>
      <c r="BX37" s="239">
        <v>0</v>
      </c>
      <c r="BY37" s="239">
        <v>0</v>
      </c>
      <c r="BZ37" s="182">
        <v>0</v>
      </c>
      <c r="CA37" s="181">
        <v>0</v>
      </c>
      <c r="CB37" s="238">
        <v>0</v>
      </c>
      <c r="CC37" s="239">
        <v>0</v>
      </c>
      <c r="CD37" s="239">
        <v>0</v>
      </c>
      <c r="CE37" s="182">
        <v>0</v>
      </c>
      <c r="CF37" s="181">
        <v>0</v>
      </c>
      <c r="CG37" s="238">
        <v>0</v>
      </c>
      <c r="CH37" s="239">
        <v>0</v>
      </c>
      <c r="CI37" s="239">
        <v>0</v>
      </c>
      <c r="CJ37" s="182">
        <v>0</v>
      </c>
      <c r="CK37" s="181">
        <v>0</v>
      </c>
      <c r="CL37" s="238">
        <v>0</v>
      </c>
      <c r="CM37" s="239">
        <v>0</v>
      </c>
      <c r="CN37" s="239">
        <v>0</v>
      </c>
      <c r="CO37" s="182">
        <v>0</v>
      </c>
      <c r="CP37" s="181">
        <v>0</v>
      </c>
      <c r="CQ37" s="238">
        <v>0</v>
      </c>
      <c r="CR37" s="239">
        <v>0</v>
      </c>
      <c r="CS37" s="239">
        <v>0</v>
      </c>
      <c r="CT37" s="182">
        <v>0</v>
      </c>
      <c r="CU37" s="181">
        <v>0</v>
      </c>
      <c r="CV37" s="238">
        <v>0</v>
      </c>
      <c r="CW37" s="239">
        <v>0</v>
      </c>
      <c r="CX37" s="239">
        <v>0</v>
      </c>
      <c r="CY37" s="182">
        <v>0</v>
      </c>
      <c r="CZ37" s="181">
        <v>0</v>
      </c>
      <c r="DA37" s="238">
        <v>0</v>
      </c>
      <c r="DB37" s="239">
        <v>0</v>
      </c>
      <c r="DC37" s="239">
        <v>0</v>
      </c>
      <c r="DD37" s="182">
        <v>0</v>
      </c>
      <c r="DE37" s="181">
        <v>0</v>
      </c>
      <c r="DF37" s="238">
        <v>0</v>
      </c>
      <c r="DG37" s="239">
        <v>0</v>
      </c>
      <c r="DH37" s="239">
        <v>0</v>
      </c>
      <c r="DI37" s="182">
        <v>0</v>
      </c>
      <c r="DJ37" s="181">
        <v>0</v>
      </c>
      <c r="DK37" s="238">
        <v>0</v>
      </c>
      <c r="DL37" s="239">
        <v>0</v>
      </c>
      <c r="DM37" s="239">
        <v>0</v>
      </c>
      <c r="DN37" s="182">
        <v>0</v>
      </c>
      <c r="DO37" s="181">
        <v>0</v>
      </c>
      <c r="DP37" s="238">
        <v>0</v>
      </c>
      <c r="DQ37" s="239">
        <v>0</v>
      </c>
      <c r="DR37" s="239">
        <v>0</v>
      </c>
      <c r="DS37" s="182">
        <v>0</v>
      </c>
      <c r="DT37" s="181">
        <v>0</v>
      </c>
      <c r="DU37" s="238">
        <v>0</v>
      </c>
      <c r="DV37" s="239">
        <v>0</v>
      </c>
      <c r="DW37" s="239">
        <v>0</v>
      </c>
      <c r="DX37" s="182">
        <v>0</v>
      </c>
      <c r="DY37" s="181">
        <v>0</v>
      </c>
      <c r="DZ37" s="238">
        <v>0</v>
      </c>
      <c r="EA37" s="239">
        <v>0</v>
      </c>
      <c r="EB37" s="239">
        <v>0</v>
      </c>
      <c r="EC37" s="182">
        <v>0</v>
      </c>
      <c r="ED37" s="181">
        <v>0</v>
      </c>
      <c r="EE37" s="238">
        <v>0</v>
      </c>
      <c r="EF37" s="239">
        <v>0</v>
      </c>
      <c r="EG37" s="239">
        <v>0</v>
      </c>
      <c r="EH37" s="182">
        <v>0</v>
      </c>
      <c r="EI37" s="181">
        <v>0</v>
      </c>
      <c r="EJ37" s="238">
        <v>0</v>
      </c>
      <c r="EK37" s="239">
        <v>0</v>
      </c>
      <c r="EL37" s="239">
        <v>0</v>
      </c>
      <c r="EM37" s="182">
        <v>0</v>
      </c>
      <c r="EN37" s="181">
        <v>0</v>
      </c>
      <c r="EO37" s="238">
        <v>0</v>
      </c>
      <c r="EP37" s="239">
        <v>0</v>
      </c>
      <c r="EQ37" s="239">
        <v>0</v>
      </c>
      <c r="ER37" s="182">
        <v>0</v>
      </c>
      <c r="ES37" s="181">
        <v>0</v>
      </c>
      <c r="ET37" s="238">
        <v>0</v>
      </c>
      <c r="EU37" s="239">
        <v>0</v>
      </c>
      <c r="EV37" s="239">
        <v>0</v>
      </c>
      <c r="EW37" s="182">
        <v>0</v>
      </c>
      <c r="EX37" s="181">
        <v>0</v>
      </c>
      <c r="EY37" s="238">
        <v>0</v>
      </c>
      <c r="EZ37" s="239">
        <v>0</v>
      </c>
      <c r="FA37" s="239">
        <v>0</v>
      </c>
      <c r="FB37" s="182">
        <v>0</v>
      </c>
      <c r="FD37" s="192">
        <f t="shared" si="7"/>
        <v>0</v>
      </c>
      <c r="FE37" s="234">
        <f t="shared" si="8"/>
        <v>0</v>
      </c>
      <c r="FF37" s="235">
        <f t="shared" si="6"/>
        <v>0</v>
      </c>
    </row>
    <row r="38" spans="1:162" x14ac:dyDescent="0.2">
      <c r="A38" s="155">
        <f>ROW()</f>
        <v>38</v>
      </c>
      <c r="B38" s="231" t="str">
        <f ca="1">IF(OFFSET('Employee Set-up'!$A$1,ROW('Employee Set-up'!$A33)-1,'Employee Set-up'!$B$1-1,1,1)&lt;&gt;0,OFFSET('Employee Set-up'!$A$1,ROW('Employee Set-up'!$A33)-1,'Employee Set-up'!$B$1-1,1,1),"---")</f>
        <v>----</v>
      </c>
      <c r="C38" s="179" t="str">
        <f ca="1">IF(OFFSET('Employee Set-up'!$A$1,ROW('Employee Set-up'!$A33)-1,'Employee Set-up'!$D$1-1,1,1)&lt;&gt;0,OFFSET('Employee Set-up'!$A$1,ROW('Employee Set-up'!$A33)-1,'Employee Set-up'!$D$1-1,1,1),"---")</f>
        <v>---</v>
      </c>
      <c r="D38" s="181">
        <v>0</v>
      </c>
      <c r="E38" s="238">
        <v>0</v>
      </c>
      <c r="F38" s="239">
        <v>0</v>
      </c>
      <c r="G38" s="239">
        <v>0</v>
      </c>
      <c r="H38" s="182">
        <v>0</v>
      </c>
      <c r="I38" s="181">
        <v>0</v>
      </c>
      <c r="J38" s="238">
        <v>0</v>
      </c>
      <c r="K38" s="239">
        <v>0</v>
      </c>
      <c r="L38" s="239">
        <v>0</v>
      </c>
      <c r="M38" s="182">
        <v>0</v>
      </c>
      <c r="N38" s="181">
        <v>0</v>
      </c>
      <c r="O38" s="238">
        <v>0</v>
      </c>
      <c r="P38" s="239">
        <v>0</v>
      </c>
      <c r="Q38" s="239">
        <v>0</v>
      </c>
      <c r="R38" s="182">
        <v>0</v>
      </c>
      <c r="S38" s="181">
        <v>0</v>
      </c>
      <c r="T38" s="238">
        <v>0</v>
      </c>
      <c r="U38" s="239">
        <v>0</v>
      </c>
      <c r="V38" s="239">
        <v>0</v>
      </c>
      <c r="W38" s="182">
        <v>0</v>
      </c>
      <c r="X38" s="181">
        <v>0</v>
      </c>
      <c r="Y38" s="238">
        <v>0</v>
      </c>
      <c r="Z38" s="239">
        <v>0</v>
      </c>
      <c r="AA38" s="239">
        <v>0</v>
      </c>
      <c r="AB38" s="182">
        <v>0</v>
      </c>
      <c r="AC38" s="181">
        <v>0</v>
      </c>
      <c r="AD38" s="238">
        <v>0</v>
      </c>
      <c r="AE38" s="239">
        <v>0</v>
      </c>
      <c r="AF38" s="239">
        <v>0</v>
      </c>
      <c r="AG38" s="182">
        <v>0</v>
      </c>
      <c r="AH38" s="181">
        <v>0</v>
      </c>
      <c r="AI38" s="238">
        <v>0</v>
      </c>
      <c r="AJ38" s="239">
        <v>0</v>
      </c>
      <c r="AK38" s="239">
        <v>0</v>
      </c>
      <c r="AL38" s="182">
        <v>0</v>
      </c>
      <c r="AM38" s="181">
        <v>0</v>
      </c>
      <c r="AN38" s="238">
        <v>0</v>
      </c>
      <c r="AO38" s="239">
        <v>0</v>
      </c>
      <c r="AP38" s="239">
        <v>0</v>
      </c>
      <c r="AQ38" s="182">
        <v>0</v>
      </c>
      <c r="AR38" s="181">
        <v>0</v>
      </c>
      <c r="AS38" s="238">
        <v>0</v>
      </c>
      <c r="AT38" s="239">
        <v>0</v>
      </c>
      <c r="AU38" s="239">
        <v>0</v>
      </c>
      <c r="AV38" s="182">
        <v>0</v>
      </c>
      <c r="AW38" s="181">
        <v>0</v>
      </c>
      <c r="AX38" s="238">
        <v>0</v>
      </c>
      <c r="AY38" s="239">
        <v>0</v>
      </c>
      <c r="AZ38" s="239">
        <v>0</v>
      </c>
      <c r="BA38" s="182">
        <v>0</v>
      </c>
      <c r="BB38" s="181">
        <v>0</v>
      </c>
      <c r="BC38" s="238">
        <v>0</v>
      </c>
      <c r="BD38" s="239">
        <v>0</v>
      </c>
      <c r="BE38" s="239">
        <v>0</v>
      </c>
      <c r="BF38" s="182">
        <v>0</v>
      </c>
      <c r="BG38" s="181">
        <v>0</v>
      </c>
      <c r="BH38" s="238">
        <v>0</v>
      </c>
      <c r="BI38" s="239">
        <v>0</v>
      </c>
      <c r="BJ38" s="239">
        <v>0</v>
      </c>
      <c r="BK38" s="182">
        <v>0</v>
      </c>
      <c r="BL38" s="181">
        <v>0</v>
      </c>
      <c r="BM38" s="238">
        <v>0</v>
      </c>
      <c r="BN38" s="239">
        <v>0</v>
      </c>
      <c r="BO38" s="239">
        <v>0</v>
      </c>
      <c r="BP38" s="182">
        <v>0</v>
      </c>
      <c r="BQ38" s="181">
        <v>0</v>
      </c>
      <c r="BR38" s="238">
        <v>0</v>
      </c>
      <c r="BS38" s="239">
        <v>0</v>
      </c>
      <c r="BT38" s="239">
        <v>0</v>
      </c>
      <c r="BU38" s="182">
        <v>0</v>
      </c>
      <c r="BV38" s="181">
        <v>0</v>
      </c>
      <c r="BW38" s="238">
        <v>0</v>
      </c>
      <c r="BX38" s="239">
        <v>0</v>
      </c>
      <c r="BY38" s="239">
        <v>0</v>
      </c>
      <c r="BZ38" s="182">
        <v>0</v>
      </c>
      <c r="CA38" s="181">
        <v>0</v>
      </c>
      <c r="CB38" s="238">
        <v>0</v>
      </c>
      <c r="CC38" s="239">
        <v>0</v>
      </c>
      <c r="CD38" s="239">
        <v>0</v>
      </c>
      <c r="CE38" s="182">
        <v>0</v>
      </c>
      <c r="CF38" s="181">
        <v>0</v>
      </c>
      <c r="CG38" s="238">
        <v>0</v>
      </c>
      <c r="CH38" s="239">
        <v>0</v>
      </c>
      <c r="CI38" s="239">
        <v>0</v>
      </c>
      <c r="CJ38" s="182">
        <v>0</v>
      </c>
      <c r="CK38" s="181">
        <v>0</v>
      </c>
      <c r="CL38" s="238">
        <v>0</v>
      </c>
      <c r="CM38" s="239">
        <v>0</v>
      </c>
      <c r="CN38" s="239">
        <v>0</v>
      </c>
      <c r="CO38" s="182">
        <v>0</v>
      </c>
      <c r="CP38" s="181">
        <v>0</v>
      </c>
      <c r="CQ38" s="238">
        <v>0</v>
      </c>
      <c r="CR38" s="239">
        <v>0</v>
      </c>
      <c r="CS38" s="239">
        <v>0</v>
      </c>
      <c r="CT38" s="182">
        <v>0</v>
      </c>
      <c r="CU38" s="181">
        <v>0</v>
      </c>
      <c r="CV38" s="238">
        <v>0</v>
      </c>
      <c r="CW38" s="239">
        <v>0</v>
      </c>
      <c r="CX38" s="239">
        <v>0</v>
      </c>
      <c r="CY38" s="182">
        <v>0</v>
      </c>
      <c r="CZ38" s="181">
        <v>0</v>
      </c>
      <c r="DA38" s="238">
        <v>0</v>
      </c>
      <c r="DB38" s="239">
        <v>0</v>
      </c>
      <c r="DC38" s="239">
        <v>0</v>
      </c>
      <c r="DD38" s="182">
        <v>0</v>
      </c>
      <c r="DE38" s="181">
        <v>0</v>
      </c>
      <c r="DF38" s="238">
        <v>0</v>
      </c>
      <c r="DG38" s="239">
        <v>0</v>
      </c>
      <c r="DH38" s="239">
        <v>0</v>
      </c>
      <c r="DI38" s="182">
        <v>0</v>
      </c>
      <c r="DJ38" s="181">
        <v>0</v>
      </c>
      <c r="DK38" s="238">
        <v>0</v>
      </c>
      <c r="DL38" s="239">
        <v>0</v>
      </c>
      <c r="DM38" s="239">
        <v>0</v>
      </c>
      <c r="DN38" s="182">
        <v>0</v>
      </c>
      <c r="DO38" s="181">
        <v>0</v>
      </c>
      <c r="DP38" s="238">
        <v>0</v>
      </c>
      <c r="DQ38" s="239">
        <v>0</v>
      </c>
      <c r="DR38" s="239">
        <v>0</v>
      </c>
      <c r="DS38" s="182">
        <v>0</v>
      </c>
      <c r="DT38" s="181">
        <v>0</v>
      </c>
      <c r="DU38" s="238">
        <v>0</v>
      </c>
      <c r="DV38" s="239">
        <v>0</v>
      </c>
      <c r="DW38" s="239">
        <v>0</v>
      </c>
      <c r="DX38" s="182">
        <v>0</v>
      </c>
      <c r="DY38" s="181">
        <v>0</v>
      </c>
      <c r="DZ38" s="238">
        <v>0</v>
      </c>
      <c r="EA38" s="239">
        <v>0</v>
      </c>
      <c r="EB38" s="239">
        <v>0</v>
      </c>
      <c r="EC38" s="182">
        <v>0</v>
      </c>
      <c r="ED38" s="181">
        <v>0</v>
      </c>
      <c r="EE38" s="238">
        <v>0</v>
      </c>
      <c r="EF38" s="239">
        <v>0</v>
      </c>
      <c r="EG38" s="239">
        <v>0</v>
      </c>
      <c r="EH38" s="182">
        <v>0</v>
      </c>
      <c r="EI38" s="181">
        <v>0</v>
      </c>
      <c r="EJ38" s="238">
        <v>0</v>
      </c>
      <c r="EK38" s="239">
        <v>0</v>
      </c>
      <c r="EL38" s="239">
        <v>0</v>
      </c>
      <c r="EM38" s="182">
        <v>0</v>
      </c>
      <c r="EN38" s="181">
        <v>0</v>
      </c>
      <c r="EO38" s="238">
        <v>0</v>
      </c>
      <c r="EP38" s="239">
        <v>0</v>
      </c>
      <c r="EQ38" s="239">
        <v>0</v>
      </c>
      <c r="ER38" s="182">
        <v>0</v>
      </c>
      <c r="ES38" s="181">
        <v>0</v>
      </c>
      <c r="ET38" s="238">
        <v>0</v>
      </c>
      <c r="EU38" s="239">
        <v>0</v>
      </c>
      <c r="EV38" s="239">
        <v>0</v>
      </c>
      <c r="EW38" s="182">
        <v>0</v>
      </c>
      <c r="EX38" s="181">
        <v>0</v>
      </c>
      <c r="EY38" s="238">
        <v>0</v>
      </c>
      <c r="EZ38" s="239">
        <v>0</v>
      </c>
      <c r="FA38" s="239">
        <v>0</v>
      </c>
      <c r="FB38" s="182">
        <v>0</v>
      </c>
      <c r="FD38" s="192">
        <f t="shared" si="7"/>
        <v>0</v>
      </c>
      <c r="FE38" s="234">
        <f t="shared" si="8"/>
        <v>0</v>
      </c>
      <c r="FF38" s="235">
        <f t="shared" si="6"/>
        <v>0</v>
      </c>
    </row>
    <row r="39" spans="1:162" x14ac:dyDescent="0.2">
      <c r="A39" s="155">
        <f>ROW()</f>
        <v>39</v>
      </c>
      <c r="B39" s="231" t="str">
        <f ca="1">IF(OFFSET('Employee Set-up'!$A$1,ROW('Employee Set-up'!$A34)-1,'Employee Set-up'!$B$1-1,1,1)&lt;&gt;0,OFFSET('Employee Set-up'!$A$1,ROW('Employee Set-up'!$A34)-1,'Employee Set-up'!$B$1-1,1,1),"---")</f>
        <v>----</v>
      </c>
      <c r="C39" s="179" t="str">
        <f ca="1">IF(OFFSET('Employee Set-up'!$A$1,ROW('Employee Set-up'!$A34)-1,'Employee Set-up'!$D$1-1,1,1)&lt;&gt;0,OFFSET('Employee Set-up'!$A$1,ROW('Employee Set-up'!$A34)-1,'Employee Set-up'!$D$1-1,1,1),"---")</f>
        <v>---</v>
      </c>
      <c r="D39" s="181">
        <v>0</v>
      </c>
      <c r="E39" s="238">
        <v>0</v>
      </c>
      <c r="F39" s="239">
        <v>0</v>
      </c>
      <c r="G39" s="239">
        <v>0</v>
      </c>
      <c r="H39" s="182">
        <v>0</v>
      </c>
      <c r="I39" s="181">
        <v>0</v>
      </c>
      <c r="J39" s="238">
        <v>0</v>
      </c>
      <c r="K39" s="239">
        <v>0</v>
      </c>
      <c r="L39" s="239">
        <v>0</v>
      </c>
      <c r="M39" s="182">
        <v>0</v>
      </c>
      <c r="N39" s="181">
        <v>0</v>
      </c>
      <c r="O39" s="238">
        <v>0</v>
      </c>
      <c r="P39" s="239">
        <v>0</v>
      </c>
      <c r="Q39" s="239">
        <v>0</v>
      </c>
      <c r="R39" s="182">
        <v>0</v>
      </c>
      <c r="S39" s="181">
        <v>0</v>
      </c>
      <c r="T39" s="238">
        <v>0</v>
      </c>
      <c r="U39" s="239">
        <v>0</v>
      </c>
      <c r="V39" s="239">
        <v>0</v>
      </c>
      <c r="W39" s="182">
        <v>0</v>
      </c>
      <c r="X39" s="181">
        <v>0</v>
      </c>
      <c r="Y39" s="238">
        <v>0</v>
      </c>
      <c r="Z39" s="239">
        <v>0</v>
      </c>
      <c r="AA39" s="239">
        <v>0</v>
      </c>
      <c r="AB39" s="182">
        <v>0</v>
      </c>
      <c r="AC39" s="181">
        <v>0</v>
      </c>
      <c r="AD39" s="238">
        <v>0</v>
      </c>
      <c r="AE39" s="239">
        <v>0</v>
      </c>
      <c r="AF39" s="239">
        <v>0</v>
      </c>
      <c r="AG39" s="182">
        <v>0</v>
      </c>
      <c r="AH39" s="181">
        <v>0</v>
      </c>
      <c r="AI39" s="238">
        <v>0</v>
      </c>
      <c r="AJ39" s="239">
        <v>0</v>
      </c>
      <c r="AK39" s="239">
        <v>0</v>
      </c>
      <c r="AL39" s="182">
        <v>0</v>
      </c>
      <c r="AM39" s="181">
        <v>0</v>
      </c>
      <c r="AN39" s="238">
        <v>0</v>
      </c>
      <c r="AO39" s="239">
        <v>0</v>
      </c>
      <c r="AP39" s="239">
        <v>0</v>
      </c>
      <c r="AQ39" s="182">
        <v>0</v>
      </c>
      <c r="AR39" s="181">
        <v>0</v>
      </c>
      <c r="AS39" s="238">
        <v>0</v>
      </c>
      <c r="AT39" s="239">
        <v>0</v>
      </c>
      <c r="AU39" s="239">
        <v>0</v>
      </c>
      <c r="AV39" s="182">
        <v>0</v>
      </c>
      <c r="AW39" s="181">
        <v>0</v>
      </c>
      <c r="AX39" s="238">
        <v>0</v>
      </c>
      <c r="AY39" s="239">
        <v>0</v>
      </c>
      <c r="AZ39" s="239">
        <v>0</v>
      </c>
      <c r="BA39" s="182">
        <v>0</v>
      </c>
      <c r="BB39" s="181">
        <v>0</v>
      </c>
      <c r="BC39" s="238">
        <v>0</v>
      </c>
      <c r="BD39" s="239">
        <v>0</v>
      </c>
      <c r="BE39" s="239">
        <v>0</v>
      </c>
      <c r="BF39" s="182">
        <v>0</v>
      </c>
      <c r="BG39" s="181">
        <v>0</v>
      </c>
      <c r="BH39" s="238">
        <v>0</v>
      </c>
      <c r="BI39" s="239">
        <v>0</v>
      </c>
      <c r="BJ39" s="239">
        <v>0</v>
      </c>
      <c r="BK39" s="182">
        <v>0</v>
      </c>
      <c r="BL39" s="181">
        <v>0</v>
      </c>
      <c r="BM39" s="238">
        <v>0</v>
      </c>
      <c r="BN39" s="239">
        <v>0</v>
      </c>
      <c r="BO39" s="239">
        <v>0</v>
      </c>
      <c r="BP39" s="182">
        <v>0</v>
      </c>
      <c r="BQ39" s="181">
        <v>0</v>
      </c>
      <c r="BR39" s="238">
        <v>0</v>
      </c>
      <c r="BS39" s="239">
        <v>0</v>
      </c>
      <c r="BT39" s="239">
        <v>0</v>
      </c>
      <c r="BU39" s="182">
        <v>0</v>
      </c>
      <c r="BV39" s="181">
        <v>0</v>
      </c>
      <c r="BW39" s="238">
        <v>0</v>
      </c>
      <c r="BX39" s="239">
        <v>0</v>
      </c>
      <c r="BY39" s="239">
        <v>0</v>
      </c>
      <c r="BZ39" s="182">
        <v>0</v>
      </c>
      <c r="CA39" s="181">
        <v>0</v>
      </c>
      <c r="CB39" s="238">
        <v>0</v>
      </c>
      <c r="CC39" s="239">
        <v>0</v>
      </c>
      <c r="CD39" s="239">
        <v>0</v>
      </c>
      <c r="CE39" s="182">
        <v>0</v>
      </c>
      <c r="CF39" s="181">
        <v>0</v>
      </c>
      <c r="CG39" s="238">
        <v>0</v>
      </c>
      <c r="CH39" s="239">
        <v>0</v>
      </c>
      <c r="CI39" s="239">
        <v>0</v>
      </c>
      <c r="CJ39" s="182">
        <v>0</v>
      </c>
      <c r="CK39" s="181">
        <v>0</v>
      </c>
      <c r="CL39" s="238">
        <v>0</v>
      </c>
      <c r="CM39" s="239">
        <v>0</v>
      </c>
      <c r="CN39" s="239">
        <v>0</v>
      </c>
      <c r="CO39" s="182">
        <v>0</v>
      </c>
      <c r="CP39" s="181">
        <v>0</v>
      </c>
      <c r="CQ39" s="238">
        <v>0</v>
      </c>
      <c r="CR39" s="239">
        <v>0</v>
      </c>
      <c r="CS39" s="239">
        <v>0</v>
      </c>
      <c r="CT39" s="182">
        <v>0</v>
      </c>
      <c r="CU39" s="181">
        <v>0</v>
      </c>
      <c r="CV39" s="238">
        <v>0</v>
      </c>
      <c r="CW39" s="239">
        <v>0</v>
      </c>
      <c r="CX39" s="239">
        <v>0</v>
      </c>
      <c r="CY39" s="182">
        <v>0</v>
      </c>
      <c r="CZ39" s="181">
        <v>0</v>
      </c>
      <c r="DA39" s="238">
        <v>0</v>
      </c>
      <c r="DB39" s="239">
        <v>0</v>
      </c>
      <c r="DC39" s="239">
        <v>0</v>
      </c>
      <c r="DD39" s="182">
        <v>0</v>
      </c>
      <c r="DE39" s="181">
        <v>0</v>
      </c>
      <c r="DF39" s="238">
        <v>0</v>
      </c>
      <c r="DG39" s="239">
        <v>0</v>
      </c>
      <c r="DH39" s="239">
        <v>0</v>
      </c>
      <c r="DI39" s="182">
        <v>0</v>
      </c>
      <c r="DJ39" s="181">
        <v>0</v>
      </c>
      <c r="DK39" s="238">
        <v>0</v>
      </c>
      <c r="DL39" s="239">
        <v>0</v>
      </c>
      <c r="DM39" s="239">
        <v>0</v>
      </c>
      <c r="DN39" s="182">
        <v>0</v>
      </c>
      <c r="DO39" s="181">
        <v>0</v>
      </c>
      <c r="DP39" s="238">
        <v>0</v>
      </c>
      <c r="DQ39" s="239">
        <v>0</v>
      </c>
      <c r="DR39" s="239">
        <v>0</v>
      </c>
      <c r="DS39" s="182">
        <v>0</v>
      </c>
      <c r="DT39" s="181">
        <v>0</v>
      </c>
      <c r="DU39" s="238">
        <v>0</v>
      </c>
      <c r="DV39" s="239">
        <v>0</v>
      </c>
      <c r="DW39" s="239">
        <v>0</v>
      </c>
      <c r="DX39" s="182">
        <v>0</v>
      </c>
      <c r="DY39" s="181">
        <v>0</v>
      </c>
      <c r="DZ39" s="238">
        <v>0</v>
      </c>
      <c r="EA39" s="239">
        <v>0</v>
      </c>
      <c r="EB39" s="239">
        <v>0</v>
      </c>
      <c r="EC39" s="182">
        <v>0</v>
      </c>
      <c r="ED39" s="181">
        <v>0</v>
      </c>
      <c r="EE39" s="238">
        <v>0</v>
      </c>
      <c r="EF39" s="239">
        <v>0</v>
      </c>
      <c r="EG39" s="239">
        <v>0</v>
      </c>
      <c r="EH39" s="182">
        <v>0</v>
      </c>
      <c r="EI39" s="181">
        <v>0</v>
      </c>
      <c r="EJ39" s="238">
        <v>0</v>
      </c>
      <c r="EK39" s="239">
        <v>0</v>
      </c>
      <c r="EL39" s="239">
        <v>0</v>
      </c>
      <c r="EM39" s="182">
        <v>0</v>
      </c>
      <c r="EN39" s="181">
        <v>0</v>
      </c>
      <c r="EO39" s="238">
        <v>0</v>
      </c>
      <c r="EP39" s="239">
        <v>0</v>
      </c>
      <c r="EQ39" s="239">
        <v>0</v>
      </c>
      <c r="ER39" s="182">
        <v>0</v>
      </c>
      <c r="ES39" s="181">
        <v>0</v>
      </c>
      <c r="ET39" s="238">
        <v>0</v>
      </c>
      <c r="EU39" s="239">
        <v>0</v>
      </c>
      <c r="EV39" s="239">
        <v>0</v>
      </c>
      <c r="EW39" s="182">
        <v>0</v>
      </c>
      <c r="EX39" s="181">
        <v>0</v>
      </c>
      <c r="EY39" s="238">
        <v>0</v>
      </c>
      <c r="EZ39" s="239">
        <v>0</v>
      </c>
      <c r="FA39" s="239">
        <v>0</v>
      </c>
      <c r="FB39" s="182">
        <v>0</v>
      </c>
      <c r="FD39" s="192">
        <f t="shared" si="7"/>
        <v>0</v>
      </c>
      <c r="FE39" s="234">
        <f t="shared" si="8"/>
        <v>0</v>
      </c>
      <c r="FF39" s="235">
        <f t="shared" si="6"/>
        <v>0</v>
      </c>
    </row>
    <row r="40" spans="1:162" x14ac:dyDescent="0.2">
      <c r="A40" s="155">
        <f>ROW()</f>
        <v>40</v>
      </c>
      <c r="B40" s="231" t="str">
        <f ca="1">IF(OFFSET('Employee Set-up'!$A$1,ROW('Employee Set-up'!$A35)-1,'Employee Set-up'!$B$1-1,1,1)&lt;&gt;0,OFFSET('Employee Set-up'!$A$1,ROW('Employee Set-up'!$A35)-1,'Employee Set-up'!$B$1-1,1,1),"---")</f>
        <v>----</v>
      </c>
      <c r="C40" s="179" t="str">
        <f ca="1">IF(OFFSET('Employee Set-up'!$A$1,ROW('Employee Set-up'!$A35)-1,'Employee Set-up'!$D$1-1,1,1)&lt;&gt;0,OFFSET('Employee Set-up'!$A$1,ROW('Employee Set-up'!$A35)-1,'Employee Set-up'!$D$1-1,1,1),"---")</f>
        <v>---</v>
      </c>
      <c r="D40" s="181">
        <v>0</v>
      </c>
      <c r="E40" s="238">
        <v>0</v>
      </c>
      <c r="F40" s="239">
        <v>0</v>
      </c>
      <c r="G40" s="239">
        <v>0</v>
      </c>
      <c r="H40" s="182">
        <v>0</v>
      </c>
      <c r="I40" s="181">
        <v>0</v>
      </c>
      <c r="J40" s="238">
        <v>0</v>
      </c>
      <c r="K40" s="239">
        <v>0</v>
      </c>
      <c r="L40" s="239">
        <v>0</v>
      </c>
      <c r="M40" s="182">
        <v>0</v>
      </c>
      <c r="N40" s="181">
        <v>0</v>
      </c>
      <c r="O40" s="238">
        <v>0</v>
      </c>
      <c r="P40" s="239">
        <v>0</v>
      </c>
      <c r="Q40" s="239">
        <v>0</v>
      </c>
      <c r="R40" s="182">
        <v>0</v>
      </c>
      <c r="S40" s="181">
        <v>0</v>
      </c>
      <c r="T40" s="238">
        <v>0</v>
      </c>
      <c r="U40" s="239">
        <v>0</v>
      </c>
      <c r="V40" s="239">
        <v>0</v>
      </c>
      <c r="W40" s="182">
        <v>0</v>
      </c>
      <c r="X40" s="181">
        <v>0</v>
      </c>
      <c r="Y40" s="238">
        <v>0</v>
      </c>
      <c r="Z40" s="239">
        <v>0</v>
      </c>
      <c r="AA40" s="239">
        <v>0</v>
      </c>
      <c r="AB40" s="182">
        <v>0</v>
      </c>
      <c r="AC40" s="181">
        <v>0</v>
      </c>
      <c r="AD40" s="238">
        <v>0</v>
      </c>
      <c r="AE40" s="239">
        <v>0</v>
      </c>
      <c r="AF40" s="239">
        <v>0</v>
      </c>
      <c r="AG40" s="182">
        <v>0</v>
      </c>
      <c r="AH40" s="181">
        <v>0</v>
      </c>
      <c r="AI40" s="238">
        <v>0</v>
      </c>
      <c r="AJ40" s="239">
        <v>0</v>
      </c>
      <c r="AK40" s="239">
        <v>0</v>
      </c>
      <c r="AL40" s="182">
        <v>0</v>
      </c>
      <c r="AM40" s="181">
        <v>0</v>
      </c>
      <c r="AN40" s="238">
        <v>0</v>
      </c>
      <c r="AO40" s="239">
        <v>0</v>
      </c>
      <c r="AP40" s="239">
        <v>0</v>
      </c>
      <c r="AQ40" s="182">
        <v>0</v>
      </c>
      <c r="AR40" s="181">
        <v>0</v>
      </c>
      <c r="AS40" s="238">
        <v>0</v>
      </c>
      <c r="AT40" s="239">
        <v>0</v>
      </c>
      <c r="AU40" s="239">
        <v>0</v>
      </c>
      <c r="AV40" s="182">
        <v>0</v>
      </c>
      <c r="AW40" s="181">
        <v>0</v>
      </c>
      <c r="AX40" s="238">
        <v>0</v>
      </c>
      <c r="AY40" s="239">
        <v>0</v>
      </c>
      <c r="AZ40" s="239">
        <v>0</v>
      </c>
      <c r="BA40" s="182">
        <v>0</v>
      </c>
      <c r="BB40" s="181">
        <v>0</v>
      </c>
      <c r="BC40" s="238">
        <v>0</v>
      </c>
      <c r="BD40" s="239">
        <v>0</v>
      </c>
      <c r="BE40" s="239">
        <v>0</v>
      </c>
      <c r="BF40" s="182">
        <v>0</v>
      </c>
      <c r="BG40" s="181">
        <v>0</v>
      </c>
      <c r="BH40" s="238">
        <v>0</v>
      </c>
      <c r="BI40" s="239">
        <v>0</v>
      </c>
      <c r="BJ40" s="239">
        <v>0</v>
      </c>
      <c r="BK40" s="182">
        <v>0</v>
      </c>
      <c r="BL40" s="181">
        <v>0</v>
      </c>
      <c r="BM40" s="238">
        <v>0</v>
      </c>
      <c r="BN40" s="239">
        <v>0</v>
      </c>
      <c r="BO40" s="239">
        <v>0</v>
      </c>
      <c r="BP40" s="182">
        <v>0</v>
      </c>
      <c r="BQ40" s="181">
        <v>0</v>
      </c>
      <c r="BR40" s="238">
        <v>0</v>
      </c>
      <c r="BS40" s="239">
        <v>0</v>
      </c>
      <c r="BT40" s="239">
        <v>0</v>
      </c>
      <c r="BU40" s="182">
        <v>0</v>
      </c>
      <c r="BV40" s="181">
        <v>0</v>
      </c>
      <c r="BW40" s="238">
        <v>0</v>
      </c>
      <c r="BX40" s="239">
        <v>0</v>
      </c>
      <c r="BY40" s="239">
        <v>0</v>
      </c>
      <c r="BZ40" s="182">
        <v>0</v>
      </c>
      <c r="CA40" s="181">
        <v>0</v>
      </c>
      <c r="CB40" s="238">
        <v>0</v>
      </c>
      <c r="CC40" s="239">
        <v>0</v>
      </c>
      <c r="CD40" s="239">
        <v>0</v>
      </c>
      <c r="CE40" s="182">
        <v>0</v>
      </c>
      <c r="CF40" s="181">
        <v>0</v>
      </c>
      <c r="CG40" s="238">
        <v>0</v>
      </c>
      <c r="CH40" s="239">
        <v>0</v>
      </c>
      <c r="CI40" s="239">
        <v>0</v>
      </c>
      <c r="CJ40" s="182">
        <v>0</v>
      </c>
      <c r="CK40" s="181">
        <v>0</v>
      </c>
      <c r="CL40" s="238">
        <v>0</v>
      </c>
      <c r="CM40" s="239">
        <v>0</v>
      </c>
      <c r="CN40" s="239">
        <v>0</v>
      </c>
      <c r="CO40" s="182">
        <v>0</v>
      </c>
      <c r="CP40" s="181">
        <v>0</v>
      </c>
      <c r="CQ40" s="238">
        <v>0</v>
      </c>
      <c r="CR40" s="239">
        <v>0</v>
      </c>
      <c r="CS40" s="239">
        <v>0</v>
      </c>
      <c r="CT40" s="182">
        <v>0</v>
      </c>
      <c r="CU40" s="181">
        <v>0</v>
      </c>
      <c r="CV40" s="238">
        <v>0</v>
      </c>
      <c r="CW40" s="239">
        <v>0</v>
      </c>
      <c r="CX40" s="239">
        <v>0</v>
      </c>
      <c r="CY40" s="182">
        <v>0</v>
      </c>
      <c r="CZ40" s="181">
        <v>0</v>
      </c>
      <c r="DA40" s="238">
        <v>0</v>
      </c>
      <c r="DB40" s="239">
        <v>0</v>
      </c>
      <c r="DC40" s="239">
        <v>0</v>
      </c>
      <c r="DD40" s="182">
        <v>0</v>
      </c>
      <c r="DE40" s="181">
        <v>0</v>
      </c>
      <c r="DF40" s="238">
        <v>0</v>
      </c>
      <c r="DG40" s="239">
        <v>0</v>
      </c>
      <c r="DH40" s="239">
        <v>0</v>
      </c>
      <c r="DI40" s="182">
        <v>0</v>
      </c>
      <c r="DJ40" s="181">
        <v>0</v>
      </c>
      <c r="DK40" s="238">
        <v>0</v>
      </c>
      <c r="DL40" s="239">
        <v>0</v>
      </c>
      <c r="DM40" s="239">
        <v>0</v>
      </c>
      <c r="DN40" s="182">
        <v>0</v>
      </c>
      <c r="DO40" s="181">
        <v>0</v>
      </c>
      <c r="DP40" s="238">
        <v>0</v>
      </c>
      <c r="DQ40" s="239">
        <v>0</v>
      </c>
      <c r="DR40" s="239">
        <v>0</v>
      </c>
      <c r="DS40" s="182">
        <v>0</v>
      </c>
      <c r="DT40" s="181">
        <v>0</v>
      </c>
      <c r="DU40" s="238">
        <v>0</v>
      </c>
      <c r="DV40" s="239">
        <v>0</v>
      </c>
      <c r="DW40" s="239">
        <v>0</v>
      </c>
      <c r="DX40" s="182">
        <v>0</v>
      </c>
      <c r="DY40" s="181">
        <v>0</v>
      </c>
      <c r="DZ40" s="238">
        <v>0</v>
      </c>
      <c r="EA40" s="239">
        <v>0</v>
      </c>
      <c r="EB40" s="239">
        <v>0</v>
      </c>
      <c r="EC40" s="182">
        <v>0</v>
      </c>
      <c r="ED40" s="181">
        <v>0</v>
      </c>
      <c r="EE40" s="238">
        <v>0</v>
      </c>
      <c r="EF40" s="239">
        <v>0</v>
      </c>
      <c r="EG40" s="239">
        <v>0</v>
      </c>
      <c r="EH40" s="182">
        <v>0</v>
      </c>
      <c r="EI40" s="181">
        <v>0</v>
      </c>
      <c r="EJ40" s="238">
        <v>0</v>
      </c>
      <c r="EK40" s="239">
        <v>0</v>
      </c>
      <c r="EL40" s="239">
        <v>0</v>
      </c>
      <c r="EM40" s="182">
        <v>0</v>
      </c>
      <c r="EN40" s="181">
        <v>0</v>
      </c>
      <c r="EO40" s="238">
        <v>0</v>
      </c>
      <c r="EP40" s="239">
        <v>0</v>
      </c>
      <c r="EQ40" s="239">
        <v>0</v>
      </c>
      <c r="ER40" s="182">
        <v>0</v>
      </c>
      <c r="ES40" s="181">
        <v>0</v>
      </c>
      <c r="ET40" s="238">
        <v>0</v>
      </c>
      <c r="EU40" s="239">
        <v>0</v>
      </c>
      <c r="EV40" s="239">
        <v>0</v>
      </c>
      <c r="EW40" s="182">
        <v>0</v>
      </c>
      <c r="EX40" s="181">
        <v>0</v>
      </c>
      <c r="EY40" s="238">
        <v>0</v>
      </c>
      <c r="EZ40" s="239">
        <v>0</v>
      </c>
      <c r="FA40" s="239">
        <v>0</v>
      </c>
      <c r="FB40" s="182">
        <v>0</v>
      </c>
      <c r="FD40" s="192">
        <f t="shared" si="7"/>
        <v>0</v>
      </c>
      <c r="FE40" s="234">
        <f t="shared" si="8"/>
        <v>0</v>
      </c>
      <c r="FF40" s="235">
        <f t="shared" si="6"/>
        <v>0</v>
      </c>
    </row>
    <row r="41" spans="1:162" x14ac:dyDescent="0.2">
      <c r="A41" s="155">
        <f>ROW()</f>
        <v>41</v>
      </c>
      <c r="B41" s="231" t="str">
        <f ca="1">IF(OFFSET('Employee Set-up'!$A$1,ROW('Employee Set-up'!$A36)-1,'Employee Set-up'!$B$1-1,1,1)&lt;&gt;0,OFFSET('Employee Set-up'!$A$1,ROW('Employee Set-up'!$A36)-1,'Employee Set-up'!$B$1-1,1,1),"---")</f>
        <v>----</v>
      </c>
      <c r="C41" s="179" t="str">
        <f ca="1">IF(OFFSET('Employee Set-up'!$A$1,ROW('Employee Set-up'!$A36)-1,'Employee Set-up'!$D$1-1,1,1)&lt;&gt;0,OFFSET('Employee Set-up'!$A$1,ROW('Employee Set-up'!$A36)-1,'Employee Set-up'!$D$1-1,1,1),"---")</f>
        <v>---</v>
      </c>
      <c r="D41" s="181">
        <v>0</v>
      </c>
      <c r="E41" s="238">
        <v>0</v>
      </c>
      <c r="F41" s="239">
        <v>0</v>
      </c>
      <c r="G41" s="239">
        <v>0</v>
      </c>
      <c r="H41" s="182">
        <v>0</v>
      </c>
      <c r="I41" s="181">
        <v>0</v>
      </c>
      <c r="J41" s="238">
        <v>0</v>
      </c>
      <c r="K41" s="239">
        <v>0</v>
      </c>
      <c r="L41" s="239">
        <v>0</v>
      </c>
      <c r="M41" s="182">
        <v>0</v>
      </c>
      <c r="N41" s="181">
        <v>0</v>
      </c>
      <c r="O41" s="238">
        <v>0</v>
      </c>
      <c r="P41" s="239">
        <v>0</v>
      </c>
      <c r="Q41" s="239">
        <v>0</v>
      </c>
      <c r="R41" s="182">
        <v>0</v>
      </c>
      <c r="S41" s="181">
        <v>0</v>
      </c>
      <c r="T41" s="238">
        <v>0</v>
      </c>
      <c r="U41" s="239">
        <v>0</v>
      </c>
      <c r="V41" s="239">
        <v>0</v>
      </c>
      <c r="W41" s="182">
        <v>0</v>
      </c>
      <c r="X41" s="181">
        <v>0</v>
      </c>
      <c r="Y41" s="238">
        <v>0</v>
      </c>
      <c r="Z41" s="239">
        <v>0</v>
      </c>
      <c r="AA41" s="239">
        <v>0</v>
      </c>
      <c r="AB41" s="182">
        <v>0</v>
      </c>
      <c r="AC41" s="181">
        <v>0</v>
      </c>
      <c r="AD41" s="238">
        <v>0</v>
      </c>
      <c r="AE41" s="239">
        <v>0</v>
      </c>
      <c r="AF41" s="239">
        <v>0</v>
      </c>
      <c r="AG41" s="182">
        <v>0</v>
      </c>
      <c r="AH41" s="181">
        <v>0</v>
      </c>
      <c r="AI41" s="238">
        <v>0</v>
      </c>
      <c r="AJ41" s="239">
        <v>0</v>
      </c>
      <c r="AK41" s="239">
        <v>0</v>
      </c>
      <c r="AL41" s="182">
        <v>0</v>
      </c>
      <c r="AM41" s="181">
        <v>0</v>
      </c>
      <c r="AN41" s="238">
        <v>0</v>
      </c>
      <c r="AO41" s="239">
        <v>0</v>
      </c>
      <c r="AP41" s="239">
        <v>0</v>
      </c>
      <c r="AQ41" s="182">
        <v>0</v>
      </c>
      <c r="AR41" s="181">
        <v>0</v>
      </c>
      <c r="AS41" s="238">
        <v>0</v>
      </c>
      <c r="AT41" s="239">
        <v>0</v>
      </c>
      <c r="AU41" s="239">
        <v>0</v>
      </c>
      <c r="AV41" s="182">
        <v>0</v>
      </c>
      <c r="AW41" s="181">
        <v>0</v>
      </c>
      <c r="AX41" s="238">
        <v>0</v>
      </c>
      <c r="AY41" s="239">
        <v>0</v>
      </c>
      <c r="AZ41" s="239">
        <v>0</v>
      </c>
      <c r="BA41" s="182">
        <v>0</v>
      </c>
      <c r="BB41" s="181">
        <v>0</v>
      </c>
      <c r="BC41" s="238">
        <v>0</v>
      </c>
      <c r="BD41" s="239">
        <v>0</v>
      </c>
      <c r="BE41" s="239">
        <v>0</v>
      </c>
      <c r="BF41" s="182">
        <v>0</v>
      </c>
      <c r="BG41" s="181">
        <v>0</v>
      </c>
      <c r="BH41" s="238">
        <v>0</v>
      </c>
      <c r="BI41" s="239">
        <v>0</v>
      </c>
      <c r="BJ41" s="239">
        <v>0</v>
      </c>
      <c r="BK41" s="182">
        <v>0</v>
      </c>
      <c r="BL41" s="181">
        <v>0</v>
      </c>
      <c r="BM41" s="238">
        <v>0</v>
      </c>
      <c r="BN41" s="239">
        <v>0</v>
      </c>
      <c r="BO41" s="239">
        <v>0</v>
      </c>
      <c r="BP41" s="182">
        <v>0</v>
      </c>
      <c r="BQ41" s="181">
        <v>0</v>
      </c>
      <c r="BR41" s="238">
        <v>0</v>
      </c>
      <c r="BS41" s="239">
        <v>0</v>
      </c>
      <c r="BT41" s="239">
        <v>0</v>
      </c>
      <c r="BU41" s="182">
        <v>0</v>
      </c>
      <c r="BV41" s="181">
        <v>0</v>
      </c>
      <c r="BW41" s="238">
        <v>0</v>
      </c>
      <c r="BX41" s="239">
        <v>0</v>
      </c>
      <c r="BY41" s="239">
        <v>0</v>
      </c>
      <c r="BZ41" s="182">
        <v>0</v>
      </c>
      <c r="CA41" s="181">
        <v>0</v>
      </c>
      <c r="CB41" s="238">
        <v>0</v>
      </c>
      <c r="CC41" s="239">
        <v>0</v>
      </c>
      <c r="CD41" s="239">
        <v>0</v>
      </c>
      <c r="CE41" s="182">
        <v>0</v>
      </c>
      <c r="CF41" s="181">
        <v>0</v>
      </c>
      <c r="CG41" s="238">
        <v>0</v>
      </c>
      <c r="CH41" s="239">
        <v>0</v>
      </c>
      <c r="CI41" s="239">
        <v>0</v>
      </c>
      <c r="CJ41" s="182">
        <v>0</v>
      </c>
      <c r="CK41" s="181">
        <v>0</v>
      </c>
      <c r="CL41" s="238">
        <v>0</v>
      </c>
      <c r="CM41" s="239">
        <v>0</v>
      </c>
      <c r="CN41" s="239">
        <v>0</v>
      </c>
      <c r="CO41" s="182">
        <v>0</v>
      </c>
      <c r="CP41" s="181">
        <v>0</v>
      </c>
      <c r="CQ41" s="238">
        <v>0</v>
      </c>
      <c r="CR41" s="239">
        <v>0</v>
      </c>
      <c r="CS41" s="239">
        <v>0</v>
      </c>
      <c r="CT41" s="182">
        <v>0</v>
      </c>
      <c r="CU41" s="181">
        <v>0</v>
      </c>
      <c r="CV41" s="238">
        <v>0</v>
      </c>
      <c r="CW41" s="239">
        <v>0</v>
      </c>
      <c r="CX41" s="239">
        <v>0</v>
      </c>
      <c r="CY41" s="182">
        <v>0</v>
      </c>
      <c r="CZ41" s="181">
        <v>0</v>
      </c>
      <c r="DA41" s="238">
        <v>0</v>
      </c>
      <c r="DB41" s="239">
        <v>0</v>
      </c>
      <c r="DC41" s="239">
        <v>0</v>
      </c>
      <c r="DD41" s="182">
        <v>0</v>
      </c>
      <c r="DE41" s="181">
        <v>0</v>
      </c>
      <c r="DF41" s="238">
        <v>0</v>
      </c>
      <c r="DG41" s="239">
        <v>0</v>
      </c>
      <c r="DH41" s="239">
        <v>0</v>
      </c>
      <c r="DI41" s="182">
        <v>0</v>
      </c>
      <c r="DJ41" s="181">
        <v>0</v>
      </c>
      <c r="DK41" s="238">
        <v>0</v>
      </c>
      <c r="DL41" s="239">
        <v>0</v>
      </c>
      <c r="DM41" s="239">
        <v>0</v>
      </c>
      <c r="DN41" s="182">
        <v>0</v>
      </c>
      <c r="DO41" s="181">
        <v>0</v>
      </c>
      <c r="DP41" s="238">
        <v>0</v>
      </c>
      <c r="DQ41" s="239">
        <v>0</v>
      </c>
      <c r="DR41" s="239">
        <v>0</v>
      </c>
      <c r="DS41" s="182">
        <v>0</v>
      </c>
      <c r="DT41" s="181">
        <v>0</v>
      </c>
      <c r="DU41" s="238">
        <v>0</v>
      </c>
      <c r="DV41" s="239">
        <v>0</v>
      </c>
      <c r="DW41" s="239">
        <v>0</v>
      </c>
      <c r="DX41" s="182">
        <v>0</v>
      </c>
      <c r="DY41" s="181">
        <v>0</v>
      </c>
      <c r="DZ41" s="238">
        <v>0</v>
      </c>
      <c r="EA41" s="239">
        <v>0</v>
      </c>
      <c r="EB41" s="239">
        <v>0</v>
      </c>
      <c r="EC41" s="182">
        <v>0</v>
      </c>
      <c r="ED41" s="181">
        <v>0</v>
      </c>
      <c r="EE41" s="238">
        <v>0</v>
      </c>
      <c r="EF41" s="239">
        <v>0</v>
      </c>
      <c r="EG41" s="239">
        <v>0</v>
      </c>
      <c r="EH41" s="182">
        <v>0</v>
      </c>
      <c r="EI41" s="181">
        <v>0</v>
      </c>
      <c r="EJ41" s="238">
        <v>0</v>
      </c>
      <c r="EK41" s="239">
        <v>0</v>
      </c>
      <c r="EL41" s="239">
        <v>0</v>
      </c>
      <c r="EM41" s="182">
        <v>0</v>
      </c>
      <c r="EN41" s="181">
        <v>0</v>
      </c>
      <c r="EO41" s="238">
        <v>0</v>
      </c>
      <c r="EP41" s="239">
        <v>0</v>
      </c>
      <c r="EQ41" s="239">
        <v>0</v>
      </c>
      <c r="ER41" s="182">
        <v>0</v>
      </c>
      <c r="ES41" s="181">
        <v>0</v>
      </c>
      <c r="ET41" s="238">
        <v>0</v>
      </c>
      <c r="EU41" s="239">
        <v>0</v>
      </c>
      <c r="EV41" s="239">
        <v>0</v>
      </c>
      <c r="EW41" s="182">
        <v>0</v>
      </c>
      <c r="EX41" s="181">
        <v>0</v>
      </c>
      <c r="EY41" s="238">
        <v>0</v>
      </c>
      <c r="EZ41" s="239">
        <v>0</v>
      </c>
      <c r="FA41" s="239">
        <v>0</v>
      </c>
      <c r="FB41" s="182">
        <v>0</v>
      </c>
      <c r="FD41" s="192">
        <f t="shared" si="7"/>
        <v>0</v>
      </c>
      <c r="FE41" s="234">
        <f t="shared" si="8"/>
        <v>0</v>
      </c>
      <c r="FF41" s="235">
        <f t="shared" si="6"/>
        <v>0</v>
      </c>
    </row>
    <row r="42" spans="1:162" x14ac:dyDescent="0.2">
      <c r="A42" s="155">
        <f>ROW()</f>
        <v>42</v>
      </c>
      <c r="B42" s="231" t="str">
        <f ca="1">IF(OFFSET('Employee Set-up'!$A$1,ROW('Employee Set-up'!$A37)-1,'Employee Set-up'!$B$1-1,1,1)&lt;&gt;0,OFFSET('Employee Set-up'!$A$1,ROW('Employee Set-up'!$A37)-1,'Employee Set-up'!$B$1-1,1,1),"---")</f>
        <v>----</v>
      </c>
      <c r="C42" s="179" t="str">
        <f ca="1">IF(OFFSET('Employee Set-up'!$A$1,ROW('Employee Set-up'!$A37)-1,'Employee Set-up'!$D$1-1,1,1)&lt;&gt;0,OFFSET('Employee Set-up'!$A$1,ROW('Employee Set-up'!$A37)-1,'Employee Set-up'!$D$1-1,1,1),"---")</f>
        <v>---</v>
      </c>
      <c r="D42" s="181">
        <v>0</v>
      </c>
      <c r="E42" s="238">
        <v>0</v>
      </c>
      <c r="F42" s="239">
        <v>0</v>
      </c>
      <c r="G42" s="239">
        <v>0</v>
      </c>
      <c r="H42" s="182">
        <v>0</v>
      </c>
      <c r="I42" s="181">
        <v>0</v>
      </c>
      <c r="J42" s="238">
        <v>0</v>
      </c>
      <c r="K42" s="239">
        <v>0</v>
      </c>
      <c r="L42" s="239">
        <v>0</v>
      </c>
      <c r="M42" s="182">
        <v>0</v>
      </c>
      <c r="N42" s="181">
        <v>0</v>
      </c>
      <c r="O42" s="238">
        <v>0</v>
      </c>
      <c r="P42" s="239">
        <v>0</v>
      </c>
      <c r="Q42" s="239">
        <v>0</v>
      </c>
      <c r="R42" s="182">
        <v>0</v>
      </c>
      <c r="S42" s="181">
        <v>0</v>
      </c>
      <c r="T42" s="238">
        <v>0</v>
      </c>
      <c r="U42" s="239">
        <v>0</v>
      </c>
      <c r="V42" s="239">
        <v>0</v>
      </c>
      <c r="W42" s="182">
        <v>0</v>
      </c>
      <c r="X42" s="181">
        <v>0</v>
      </c>
      <c r="Y42" s="238">
        <v>0</v>
      </c>
      <c r="Z42" s="239">
        <v>0</v>
      </c>
      <c r="AA42" s="239">
        <v>0</v>
      </c>
      <c r="AB42" s="182">
        <v>0</v>
      </c>
      <c r="AC42" s="181">
        <v>0</v>
      </c>
      <c r="AD42" s="238">
        <v>0</v>
      </c>
      <c r="AE42" s="239">
        <v>0</v>
      </c>
      <c r="AF42" s="239">
        <v>0</v>
      </c>
      <c r="AG42" s="182">
        <v>0</v>
      </c>
      <c r="AH42" s="181">
        <v>0</v>
      </c>
      <c r="AI42" s="238">
        <v>0</v>
      </c>
      <c r="AJ42" s="239">
        <v>0</v>
      </c>
      <c r="AK42" s="239">
        <v>0</v>
      </c>
      <c r="AL42" s="182">
        <v>0</v>
      </c>
      <c r="AM42" s="181">
        <v>0</v>
      </c>
      <c r="AN42" s="238">
        <v>0</v>
      </c>
      <c r="AO42" s="239">
        <v>0</v>
      </c>
      <c r="AP42" s="239">
        <v>0</v>
      </c>
      <c r="AQ42" s="182">
        <v>0</v>
      </c>
      <c r="AR42" s="181">
        <v>0</v>
      </c>
      <c r="AS42" s="238">
        <v>0</v>
      </c>
      <c r="AT42" s="239">
        <v>0</v>
      </c>
      <c r="AU42" s="239">
        <v>0</v>
      </c>
      <c r="AV42" s="182">
        <v>0</v>
      </c>
      <c r="AW42" s="181">
        <v>0</v>
      </c>
      <c r="AX42" s="238">
        <v>0</v>
      </c>
      <c r="AY42" s="239">
        <v>0</v>
      </c>
      <c r="AZ42" s="239">
        <v>0</v>
      </c>
      <c r="BA42" s="182">
        <v>0</v>
      </c>
      <c r="BB42" s="181">
        <v>0</v>
      </c>
      <c r="BC42" s="238">
        <v>0</v>
      </c>
      <c r="BD42" s="239">
        <v>0</v>
      </c>
      <c r="BE42" s="239">
        <v>0</v>
      </c>
      <c r="BF42" s="182">
        <v>0</v>
      </c>
      <c r="BG42" s="181">
        <v>0</v>
      </c>
      <c r="BH42" s="238">
        <v>0</v>
      </c>
      <c r="BI42" s="239">
        <v>0</v>
      </c>
      <c r="BJ42" s="239">
        <v>0</v>
      </c>
      <c r="BK42" s="182">
        <v>0</v>
      </c>
      <c r="BL42" s="181">
        <v>0</v>
      </c>
      <c r="BM42" s="238">
        <v>0</v>
      </c>
      <c r="BN42" s="239">
        <v>0</v>
      </c>
      <c r="BO42" s="239">
        <v>0</v>
      </c>
      <c r="BP42" s="182">
        <v>0</v>
      </c>
      <c r="BQ42" s="181">
        <v>0</v>
      </c>
      <c r="BR42" s="238">
        <v>0</v>
      </c>
      <c r="BS42" s="239">
        <v>0</v>
      </c>
      <c r="BT42" s="239">
        <v>0</v>
      </c>
      <c r="BU42" s="182">
        <v>0</v>
      </c>
      <c r="BV42" s="181">
        <v>0</v>
      </c>
      <c r="BW42" s="238">
        <v>0</v>
      </c>
      <c r="BX42" s="239">
        <v>0</v>
      </c>
      <c r="BY42" s="239">
        <v>0</v>
      </c>
      <c r="BZ42" s="182">
        <v>0</v>
      </c>
      <c r="CA42" s="181">
        <v>0</v>
      </c>
      <c r="CB42" s="238">
        <v>0</v>
      </c>
      <c r="CC42" s="239">
        <v>0</v>
      </c>
      <c r="CD42" s="239">
        <v>0</v>
      </c>
      <c r="CE42" s="182">
        <v>0</v>
      </c>
      <c r="CF42" s="181">
        <v>0</v>
      </c>
      <c r="CG42" s="238">
        <v>0</v>
      </c>
      <c r="CH42" s="239">
        <v>0</v>
      </c>
      <c r="CI42" s="239">
        <v>0</v>
      </c>
      <c r="CJ42" s="182">
        <v>0</v>
      </c>
      <c r="CK42" s="181">
        <v>0</v>
      </c>
      <c r="CL42" s="238">
        <v>0</v>
      </c>
      <c r="CM42" s="239">
        <v>0</v>
      </c>
      <c r="CN42" s="239">
        <v>0</v>
      </c>
      <c r="CO42" s="182">
        <v>0</v>
      </c>
      <c r="CP42" s="181">
        <v>0</v>
      </c>
      <c r="CQ42" s="238">
        <v>0</v>
      </c>
      <c r="CR42" s="239">
        <v>0</v>
      </c>
      <c r="CS42" s="239">
        <v>0</v>
      </c>
      <c r="CT42" s="182">
        <v>0</v>
      </c>
      <c r="CU42" s="181">
        <v>0</v>
      </c>
      <c r="CV42" s="238">
        <v>0</v>
      </c>
      <c r="CW42" s="239">
        <v>0</v>
      </c>
      <c r="CX42" s="239">
        <v>0</v>
      </c>
      <c r="CY42" s="182">
        <v>0</v>
      </c>
      <c r="CZ42" s="181">
        <v>0</v>
      </c>
      <c r="DA42" s="238">
        <v>0</v>
      </c>
      <c r="DB42" s="239">
        <v>0</v>
      </c>
      <c r="DC42" s="239">
        <v>0</v>
      </c>
      <c r="DD42" s="182">
        <v>0</v>
      </c>
      <c r="DE42" s="181">
        <v>0</v>
      </c>
      <c r="DF42" s="238">
        <v>0</v>
      </c>
      <c r="DG42" s="239">
        <v>0</v>
      </c>
      <c r="DH42" s="239">
        <v>0</v>
      </c>
      <c r="DI42" s="182">
        <v>0</v>
      </c>
      <c r="DJ42" s="181">
        <v>0</v>
      </c>
      <c r="DK42" s="238">
        <v>0</v>
      </c>
      <c r="DL42" s="239">
        <v>0</v>
      </c>
      <c r="DM42" s="239">
        <v>0</v>
      </c>
      <c r="DN42" s="182">
        <v>0</v>
      </c>
      <c r="DO42" s="181">
        <v>0</v>
      </c>
      <c r="DP42" s="238">
        <v>0</v>
      </c>
      <c r="DQ42" s="239">
        <v>0</v>
      </c>
      <c r="DR42" s="239">
        <v>0</v>
      </c>
      <c r="DS42" s="182">
        <v>0</v>
      </c>
      <c r="DT42" s="181">
        <v>0</v>
      </c>
      <c r="DU42" s="238">
        <v>0</v>
      </c>
      <c r="DV42" s="239">
        <v>0</v>
      </c>
      <c r="DW42" s="239">
        <v>0</v>
      </c>
      <c r="DX42" s="182">
        <v>0</v>
      </c>
      <c r="DY42" s="181">
        <v>0</v>
      </c>
      <c r="DZ42" s="238">
        <v>0</v>
      </c>
      <c r="EA42" s="239">
        <v>0</v>
      </c>
      <c r="EB42" s="239">
        <v>0</v>
      </c>
      <c r="EC42" s="182">
        <v>0</v>
      </c>
      <c r="ED42" s="181">
        <v>0</v>
      </c>
      <c r="EE42" s="238">
        <v>0</v>
      </c>
      <c r="EF42" s="239">
        <v>0</v>
      </c>
      <c r="EG42" s="239">
        <v>0</v>
      </c>
      <c r="EH42" s="182">
        <v>0</v>
      </c>
      <c r="EI42" s="181">
        <v>0</v>
      </c>
      <c r="EJ42" s="238">
        <v>0</v>
      </c>
      <c r="EK42" s="239">
        <v>0</v>
      </c>
      <c r="EL42" s="239">
        <v>0</v>
      </c>
      <c r="EM42" s="182">
        <v>0</v>
      </c>
      <c r="EN42" s="181">
        <v>0</v>
      </c>
      <c r="EO42" s="238">
        <v>0</v>
      </c>
      <c r="EP42" s="239">
        <v>0</v>
      </c>
      <c r="EQ42" s="239">
        <v>0</v>
      </c>
      <c r="ER42" s="182">
        <v>0</v>
      </c>
      <c r="ES42" s="181">
        <v>0</v>
      </c>
      <c r="ET42" s="238">
        <v>0</v>
      </c>
      <c r="EU42" s="239">
        <v>0</v>
      </c>
      <c r="EV42" s="239">
        <v>0</v>
      </c>
      <c r="EW42" s="182">
        <v>0</v>
      </c>
      <c r="EX42" s="181">
        <v>0</v>
      </c>
      <c r="EY42" s="238">
        <v>0</v>
      </c>
      <c r="EZ42" s="239">
        <v>0</v>
      </c>
      <c r="FA42" s="239">
        <v>0</v>
      </c>
      <c r="FB42" s="182">
        <v>0</v>
      </c>
      <c r="FD42" s="192">
        <f t="shared" si="7"/>
        <v>0</v>
      </c>
      <c r="FE42" s="234">
        <f t="shared" si="8"/>
        <v>0</v>
      </c>
      <c r="FF42" s="235">
        <f t="shared" si="6"/>
        <v>0</v>
      </c>
    </row>
    <row r="43" spans="1:162" x14ac:dyDescent="0.2">
      <c r="A43" s="155">
        <f>ROW()</f>
        <v>43</v>
      </c>
      <c r="B43" s="231" t="str">
        <f ca="1">IF(OFFSET('Employee Set-up'!$A$1,ROW('Employee Set-up'!$A38)-1,'Employee Set-up'!$B$1-1,1,1)&lt;&gt;0,OFFSET('Employee Set-up'!$A$1,ROW('Employee Set-up'!$A38)-1,'Employee Set-up'!$B$1-1,1,1),"---")</f>
        <v>----</v>
      </c>
      <c r="C43" s="179" t="str">
        <f ca="1">IF(OFFSET('Employee Set-up'!$A$1,ROW('Employee Set-up'!$A38)-1,'Employee Set-up'!$D$1-1,1,1)&lt;&gt;0,OFFSET('Employee Set-up'!$A$1,ROW('Employee Set-up'!$A38)-1,'Employee Set-up'!$D$1-1,1,1),"---")</f>
        <v>---</v>
      </c>
      <c r="D43" s="181">
        <v>0</v>
      </c>
      <c r="E43" s="238">
        <v>0</v>
      </c>
      <c r="F43" s="239">
        <v>0</v>
      </c>
      <c r="G43" s="239">
        <v>0</v>
      </c>
      <c r="H43" s="182">
        <v>0</v>
      </c>
      <c r="I43" s="181">
        <v>0</v>
      </c>
      <c r="J43" s="238">
        <v>0</v>
      </c>
      <c r="K43" s="239">
        <v>0</v>
      </c>
      <c r="L43" s="239">
        <v>0</v>
      </c>
      <c r="M43" s="182">
        <v>0</v>
      </c>
      <c r="N43" s="181">
        <v>0</v>
      </c>
      <c r="O43" s="238">
        <v>0</v>
      </c>
      <c r="P43" s="239">
        <v>0</v>
      </c>
      <c r="Q43" s="239">
        <v>0</v>
      </c>
      <c r="R43" s="182">
        <v>0</v>
      </c>
      <c r="S43" s="181">
        <v>0</v>
      </c>
      <c r="T43" s="238">
        <v>0</v>
      </c>
      <c r="U43" s="239">
        <v>0</v>
      </c>
      <c r="V43" s="239">
        <v>0</v>
      </c>
      <c r="W43" s="182">
        <v>0</v>
      </c>
      <c r="X43" s="181">
        <v>0</v>
      </c>
      <c r="Y43" s="238">
        <v>0</v>
      </c>
      <c r="Z43" s="239">
        <v>0</v>
      </c>
      <c r="AA43" s="239">
        <v>0</v>
      </c>
      <c r="AB43" s="182">
        <v>0</v>
      </c>
      <c r="AC43" s="181">
        <v>0</v>
      </c>
      <c r="AD43" s="238">
        <v>0</v>
      </c>
      <c r="AE43" s="239">
        <v>0</v>
      </c>
      <c r="AF43" s="239">
        <v>0</v>
      </c>
      <c r="AG43" s="182">
        <v>0</v>
      </c>
      <c r="AH43" s="181">
        <v>0</v>
      </c>
      <c r="AI43" s="238">
        <v>0</v>
      </c>
      <c r="AJ43" s="239">
        <v>0</v>
      </c>
      <c r="AK43" s="239">
        <v>0</v>
      </c>
      <c r="AL43" s="182">
        <v>0</v>
      </c>
      <c r="AM43" s="181">
        <v>0</v>
      </c>
      <c r="AN43" s="238">
        <v>0</v>
      </c>
      <c r="AO43" s="239">
        <v>0</v>
      </c>
      <c r="AP43" s="239">
        <v>0</v>
      </c>
      <c r="AQ43" s="182">
        <v>0</v>
      </c>
      <c r="AR43" s="181">
        <v>0</v>
      </c>
      <c r="AS43" s="238">
        <v>0</v>
      </c>
      <c r="AT43" s="239">
        <v>0</v>
      </c>
      <c r="AU43" s="239">
        <v>0</v>
      </c>
      <c r="AV43" s="182">
        <v>0</v>
      </c>
      <c r="AW43" s="181">
        <v>0</v>
      </c>
      <c r="AX43" s="238">
        <v>0</v>
      </c>
      <c r="AY43" s="239">
        <v>0</v>
      </c>
      <c r="AZ43" s="239">
        <v>0</v>
      </c>
      <c r="BA43" s="182">
        <v>0</v>
      </c>
      <c r="BB43" s="181">
        <v>0</v>
      </c>
      <c r="BC43" s="238">
        <v>0</v>
      </c>
      <c r="BD43" s="239">
        <v>0</v>
      </c>
      <c r="BE43" s="239">
        <v>0</v>
      </c>
      <c r="BF43" s="182">
        <v>0</v>
      </c>
      <c r="BG43" s="181">
        <v>0</v>
      </c>
      <c r="BH43" s="238">
        <v>0</v>
      </c>
      <c r="BI43" s="239">
        <v>0</v>
      </c>
      <c r="BJ43" s="239">
        <v>0</v>
      </c>
      <c r="BK43" s="182">
        <v>0</v>
      </c>
      <c r="BL43" s="181">
        <v>0</v>
      </c>
      <c r="BM43" s="238">
        <v>0</v>
      </c>
      <c r="BN43" s="239">
        <v>0</v>
      </c>
      <c r="BO43" s="239">
        <v>0</v>
      </c>
      <c r="BP43" s="182">
        <v>0</v>
      </c>
      <c r="BQ43" s="181">
        <v>0</v>
      </c>
      <c r="BR43" s="238">
        <v>0</v>
      </c>
      <c r="BS43" s="239">
        <v>0</v>
      </c>
      <c r="BT43" s="239">
        <v>0</v>
      </c>
      <c r="BU43" s="182">
        <v>0</v>
      </c>
      <c r="BV43" s="181">
        <v>0</v>
      </c>
      <c r="BW43" s="238">
        <v>0</v>
      </c>
      <c r="BX43" s="239">
        <v>0</v>
      </c>
      <c r="BY43" s="239">
        <v>0</v>
      </c>
      <c r="BZ43" s="182">
        <v>0</v>
      </c>
      <c r="CA43" s="181">
        <v>0</v>
      </c>
      <c r="CB43" s="238">
        <v>0</v>
      </c>
      <c r="CC43" s="239">
        <v>0</v>
      </c>
      <c r="CD43" s="239">
        <v>0</v>
      </c>
      <c r="CE43" s="182">
        <v>0</v>
      </c>
      <c r="CF43" s="181">
        <v>0</v>
      </c>
      <c r="CG43" s="238">
        <v>0</v>
      </c>
      <c r="CH43" s="239">
        <v>0</v>
      </c>
      <c r="CI43" s="239">
        <v>0</v>
      </c>
      <c r="CJ43" s="182">
        <v>0</v>
      </c>
      <c r="CK43" s="181">
        <v>0</v>
      </c>
      <c r="CL43" s="238">
        <v>0</v>
      </c>
      <c r="CM43" s="239">
        <v>0</v>
      </c>
      <c r="CN43" s="239">
        <v>0</v>
      </c>
      <c r="CO43" s="182">
        <v>0</v>
      </c>
      <c r="CP43" s="181">
        <v>0</v>
      </c>
      <c r="CQ43" s="238">
        <v>0</v>
      </c>
      <c r="CR43" s="239">
        <v>0</v>
      </c>
      <c r="CS43" s="239">
        <v>0</v>
      </c>
      <c r="CT43" s="182">
        <v>0</v>
      </c>
      <c r="CU43" s="181">
        <v>0</v>
      </c>
      <c r="CV43" s="238">
        <v>0</v>
      </c>
      <c r="CW43" s="239">
        <v>0</v>
      </c>
      <c r="CX43" s="239">
        <v>0</v>
      </c>
      <c r="CY43" s="182">
        <v>0</v>
      </c>
      <c r="CZ43" s="181">
        <v>0</v>
      </c>
      <c r="DA43" s="238">
        <v>0</v>
      </c>
      <c r="DB43" s="239">
        <v>0</v>
      </c>
      <c r="DC43" s="239">
        <v>0</v>
      </c>
      <c r="DD43" s="182">
        <v>0</v>
      </c>
      <c r="DE43" s="181">
        <v>0</v>
      </c>
      <c r="DF43" s="238">
        <v>0</v>
      </c>
      <c r="DG43" s="239">
        <v>0</v>
      </c>
      <c r="DH43" s="239">
        <v>0</v>
      </c>
      <c r="DI43" s="182">
        <v>0</v>
      </c>
      <c r="DJ43" s="181">
        <v>0</v>
      </c>
      <c r="DK43" s="238">
        <v>0</v>
      </c>
      <c r="DL43" s="239">
        <v>0</v>
      </c>
      <c r="DM43" s="239">
        <v>0</v>
      </c>
      <c r="DN43" s="182">
        <v>0</v>
      </c>
      <c r="DO43" s="181">
        <v>0</v>
      </c>
      <c r="DP43" s="238">
        <v>0</v>
      </c>
      <c r="DQ43" s="239">
        <v>0</v>
      </c>
      <c r="DR43" s="239">
        <v>0</v>
      </c>
      <c r="DS43" s="182">
        <v>0</v>
      </c>
      <c r="DT43" s="181">
        <v>0</v>
      </c>
      <c r="DU43" s="238">
        <v>0</v>
      </c>
      <c r="DV43" s="239">
        <v>0</v>
      </c>
      <c r="DW43" s="239">
        <v>0</v>
      </c>
      <c r="DX43" s="182">
        <v>0</v>
      </c>
      <c r="DY43" s="181">
        <v>0</v>
      </c>
      <c r="DZ43" s="238">
        <v>0</v>
      </c>
      <c r="EA43" s="239">
        <v>0</v>
      </c>
      <c r="EB43" s="239">
        <v>0</v>
      </c>
      <c r="EC43" s="182">
        <v>0</v>
      </c>
      <c r="ED43" s="181">
        <v>0</v>
      </c>
      <c r="EE43" s="238">
        <v>0</v>
      </c>
      <c r="EF43" s="239">
        <v>0</v>
      </c>
      <c r="EG43" s="239">
        <v>0</v>
      </c>
      <c r="EH43" s="182">
        <v>0</v>
      </c>
      <c r="EI43" s="181">
        <v>0</v>
      </c>
      <c r="EJ43" s="238">
        <v>0</v>
      </c>
      <c r="EK43" s="239">
        <v>0</v>
      </c>
      <c r="EL43" s="239">
        <v>0</v>
      </c>
      <c r="EM43" s="182">
        <v>0</v>
      </c>
      <c r="EN43" s="181">
        <v>0</v>
      </c>
      <c r="EO43" s="238">
        <v>0</v>
      </c>
      <c r="EP43" s="239">
        <v>0</v>
      </c>
      <c r="EQ43" s="239">
        <v>0</v>
      </c>
      <c r="ER43" s="182">
        <v>0</v>
      </c>
      <c r="ES43" s="181">
        <v>0</v>
      </c>
      <c r="ET43" s="238">
        <v>0</v>
      </c>
      <c r="EU43" s="239">
        <v>0</v>
      </c>
      <c r="EV43" s="239">
        <v>0</v>
      </c>
      <c r="EW43" s="182">
        <v>0</v>
      </c>
      <c r="EX43" s="181">
        <v>0</v>
      </c>
      <c r="EY43" s="238">
        <v>0</v>
      </c>
      <c r="EZ43" s="239">
        <v>0</v>
      </c>
      <c r="FA43" s="239">
        <v>0</v>
      </c>
      <c r="FB43" s="182">
        <v>0</v>
      </c>
      <c r="FD43" s="192">
        <f t="shared" si="7"/>
        <v>0</v>
      </c>
      <c r="FE43" s="234">
        <f t="shared" si="8"/>
        <v>0</v>
      </c>
      <c r="FF43" s="235">
        <f t="shared" si="6"/>
        <v>0</v>
      </c>
    </row>
    <row r="44" spans="1:162" x14ac:dyDescent="0.2">
      <c r="A44" s="155">
        <f>ROW()</f>
        <v>44</v>
      </c>
      <c r="B44" s="231" t="str">
        <f ca="1">IF(OFFSET('Employee Set-up'!$A$1,ROW('Employee Set-up'!$A39)-1,'Employee Set-up'!$B$1-1,1,1)&lt;&gt;0,OFFSET('Employee Set-up'!$A$1,ROW('Employee Set-up'!$A39)-1,'Employee Set-up'!$B$1-1,1,1),"---")</f>
        <v>----</v>
      </c>
      <c r="C44" s="179" t="str">
        <f ca="1">IF(OFFSET('Employee Set-up'!$A$1,ROW('Employee Set-up'!$A39)-1,'Employee Set-up'!$D$1-1,1,1)&lt;&gt;0,OFFSET('Employee Set-up'!$A$1,ROW('Employee Set-up'!$A39)-1,'Employee Set-up'!$D$1-1,1,1),"---")</f>
        <v>---</v>
      </c>
      <c r="D44" s="181">
        <v>0</v>
      </c>
      <c r="E44" s="238">
        <v>0</v>
      </c>
      <c r="F44" s="239">
        <v>0</v>
      </c>
      <c r="G44" s="239">
        <v>0</v>
      </c>
      <c r="H44" s="182">
        <v>0</v>
      </c>
      <c r="I44" s="181">
        <v>0</v>
      </c>
      <c r="J44" s="238">
        <v>0</v>
      </c>
      <c r="K44" s="239">
        <v>0</v>
      </c>
      <c r="L44" s="239">
        <v>0</v>
      </c>
      <c r="M44" s="182">
        <v>0</v>
      </c>
      <c r="N44" s="181">
        <v>0</v>
      </c>
      <c r="O44" s="238">
        <v>0</v>
      </c>
      <c r="P44" s="239">
        <v>0</v>
      </c>
      <c r="Q44" s="239">
        <v>0</v>
      </c>
      <c r="R44" s="182">
        <v>0</v>
      </c>
      <c r="S44" s="181">
        <v>0</v>
      </c>
      <c r="T44" s="238">
        <v>0</v>
      </c>
      <c r="U44" s="239">
        <v>0</v>
      </c>
      <c r="V44" s="239">
        <v>0</v>
      </c>
      <c r="W44" s="182">
        <v>0</v>
      </c>
      <c r="X44" s="181">
        <v>0</v>
      </c>
      <c r="Y44" s="238">
        <v>0</v>
      </c>
      <c r="Z44" s="239">
        <v>0</v>
      </c>
      <c r="AA44" s="239">
        <v>0</v>
      </c>
      <c r="AB44" s="182">
        <v>0</v>
      </c>
      <c r="AC44" s="181">
        <v>0</v>
      </c>
      <c r="AD44" s="238">
        <v>0</v>
      </c>
      <c r="AE44" s="239">
        <v>0</v>
      </c>
      <c r="AF44" s="239">
        <v>0</v>
      </c>
      <c r="AG44" s="182">
        <v>0</v>
      </c>
      <c r="AH44" s="181">
        <v>0</v>
      </c>
      <c r="AI44" s="238">
        <v>0</v>
      </c>
      <c r="AJ44" s="239">
        <v>0</v>
      </c>
      <c r="AK44" s="239">
        <v>0</v>
      </c>
      <c r="AL44" s="182">
        <v>0</v>
      </c>
      <c r="AM44" s="181">
        <v>0</v>
      </c>
      <c r="AN44" s="238">
        <v>0</v>
      </c>
      <c r="AO44" s="239">
        <v>0</v>
      </c>
      <c r="AP44" s="239">
        <v>0</v>
      </c>
      <c r="AQ44" s="182">
        <v>0</v>
      </c>
      <c r="AR44" s="181">
        <v>0</v>
      </c>
      <c r="AS44" s="238">
        <v>0</v>
      </c>
      <c r="AT44" s="239">
        <v>0</v>
      </c>
      <c r="AU44" s="239">
        <v>0</v>
      </c>
      <c r="AV44" s="182">
        <v>0</v>
      </c>
      <c r="AW44" s="181">
        <v>0</v>
      </c>
      <c r="AX44" s="238">
        <v>0</v>
      </c>
      <c r="AY44" s="239">
        <v>0</v>
      </c>
      <c r="AZ44" s="239">
        <v>0</v>
      </c>
      <c r="BA44" s="182">
        <v>0</v>
      </c>
      <c r="BB44" s="181">
        <v>0</v>
      </c>
      <c r="BC44" s="238">
        <v>0</v>
      </c>
      <c r="BD44" s="239">
        <v>0</v>
      </c>
      <c r="BE44" s="239">
        <v>0</v>
      </c>
      <c r="BF44" s="182">
        <v>0</v>
      </c>
      <c r="BG44" s="181">
        <v>0</v>
      </c>
      <c r="BH44" s="238">
        <v>0</v>
      </c>
      <c r="BI44" s="239">
        <v>0</v>
      </c>
      <c r="BJ44" s="239">
        <v>0</v>
      </c>
      <c r="BK44" s="182">
        <v>0</v>
      </c>
      <c r="BL44" s="181">
        <v>0</v>
      </c>
      <c r="BM44" s="238">
        <v>0</v>
      </c>
      <c r="BN44" s="239">
        <v>0</v>
      </c>
      <c r="BO44" s="239">
        <v>0</v>
      </c>
      <c r="BP44" s="182">
        <v>0</v>
      </c>
      <c r="BQ44" s="181">
        <v>0</v>
      </c>
      <c r="BR44" s="238">
        <v>0</v>
      </c>
      <c r="BS44" s="239">
        <v>0</v>
      </c>
      <c r="BT44" s="239">
        <v>0</v>
      </c>
      <c r="BU44" s="182">
        <v>0</v>
      </c>
      <c r="BV44" s="181">
        <v>0</v>
      </c>
      <c r="BW44" s="238">
        <v>0</v>
      </c>
      <c r="BX44" s="239">
        <v>0</v>
      </c>
      <c r="BY44" s="239">
        <v>0</v>
      </c>
      <c r="BZ44" s="182">
        <v>0</v>
      </c>
      <c r="CA44" s="181">
        <v>0</v>
      </c>
      <c r="CB44" s="238">
        <v>0</v>
      </c>
      <c r="CC44" s="239">
        <v>0</v>
      </c>
      <c r="CD44" s="239">
        <v>0</v>
      </c>
      <c r="CE44" s="182">
        <v>0</v>
      </c>
      <c r="CF44" s="181">
        <v>0</v>
      </c>
      <c r="CG44" s="238">
        <v>0</v>
      </c>
      <c r="CH44" s="239">
        <v>0</v>
      </c>
      <c r="CI44" s="239">
        <v>0</v>
      </c>
      <c r="CJ44" s="182">
        <v>0</v>
      </c>
      <c r="CK44" s="181">
        <v>0</v>
      </c>
      <c r="CL44" s="238">
        <v>0</v>
      </c>
      <c r="CM44" s="239">
        <v>0</v>
      </c>
      <c r="CN44" s="239">
        <v>0</v>
      </c>
      <c r="CO44" s="182">
        <v>0</v>
      </c>
      <c r="CP44" s="181">
        <v>0</v>
      </c>
      <c r="CQ44" s="238">
        <v>0</v>
      </c>
      <c r="CR44" s="239">
        <v>0</v>
      </c>
      <c r="CS44" s="239">
        <v>0</v>
      </c>
      <c r="CT44" s="182">
        <v>0</v>
      </c>
      <c r="CU44" s="181">
        <v>0</v>
      </c>
      <c r="CV44" s="238">
        <v>0</v>
      </c>
      <c r="CW44" s="239">
        <v>0</v>
      </c>
      <c r="CX44" s="239">
        <v>0</v>
      </c>
      <c r="CY44" s="182">
        <v>0</v>
      </c>
      <c r="CZ44" s="181">
        <v>0</v>
      </c>
      <c r="DA44" s="238">
        <v>0</v>
      </c>
      <c r="DB44" s="239">
        <v>0</v>
      </c>
      <c r="DC44" s="239">
        <v>0</v>
      </c>
      <c r="DD44" s="182">
        <v>0</v>
      </c>
      <c r="DE44" s="181">
        <v>0</v>
      </c>
      <c r="DF44" s="238">
        <v>0</v>
      </c>
      <c r="DG44" s="239">
        <v>0</v>
      </c>
      <c r="DH44" s="239">
        <v>0</v>
      </c>
      <c r="DI44" s="182">
        <v>0</v>
      </c>
      <c r="DJ44" s="181">
        <v>0</v>
      </c>
      <c r="DK44" s="238">
        <v>0</v>
      </c>
      <c r="DL44" s="239">
        <v>0</v>
      </c>
      <c r="DM44" s="239">
        <v>0</v>
      </c>
      <c r="DN44" s="182">
        <v>0</v>
      </c>
      <c r="DO44" s="181">
        <v>0</v>
      </c>
      <c r="DP44" s="238">
        <v>0</v>
      </c>
      <c r="DQ44" s="239">
        <v>0</v>
      </c>
      <c r="DR44" s="239">
        <v>0</v>
      </c>
      <c r="DS44" s="182">
        <v>0</v>
      </c>
      <c r="DT44" s="181">
        <v>0</v>
      </c>
      <c r="DU44" s="238">
        <v>0</v>
      </c>
      <c r="DV44" s="239">
        <v>0</v>
      </c>
      <c r="DW44" s="239">
        <v>0</v>
      </c>
      <c r="DX44" s="182">
        <v>0</v>
      </c>
      <c r="DY44" s="181">
        <v>0</v>
      </c>
      <c r="DZ44" s="238">
        <v>0</v>
      </c>
      <c r="EA44" s="239">
        <v>0</v>
      </c>
      <c r="EB44" s="239">
        <v>0</v>
      </c>
      <c r="EC44" s="182">
        <v>0</v>
      </c>
      <c r="ED44" s="181">
        <v>0</v>
      </c>
      <c r="EE44" s="238">
        <v>0</v>
      </c>
      <c r="EF44" s="239">
        <v>0</v>
      </c>
      <c r="EG44" s="239">
        <v>0</v>
      </c>
      <c r="EH44" s="182">
        <v>0</v>
      </c>
      <c r="EI44" s="181">
        <v>0</v>
      </c>
      <c r="EJ44" s="238">
        <v>0</v>
      </c>
      <c r="EK44" s="239">
        <v>0</v>
      </c>
      <c r="EL44" s="239">
        <v>0</v>
      </c>
      <c r="EM44" s="182">
        <v>0</v>
      </c>
      <c r="EN44" s="181">
        <v>0</v>
      </c>
      <c r="EO44" s="238">
        <v>0</v>
      </c>
      <c r="EP44" s="239">
        <v>0</v>
      </c>
      <c r="EQ44" s="239">
        <v>0</v>
      </c>
      <c r="ER44" s="182">
        <v>0</v>
      </c>
      <c r="ES44" s="181">
        <v>0</v>
      </c>
      <c r="ET44" s="238">
        <v>0</v>
      </c>
      <c r="EU44" s="239">
        <v>0</v>
      </c>
      <c r="EV44" s="239">
        <v>0</v>
      </c>
      <c r="EW44" s="182">
        <v>0</v>
      </c>
      <c r="EX44" s="181">
        <v>0</v>
      </c>
      <c r="EY44" s="238">
        <v>0</v>
      </c>
      <c r="EZ44" s="239">
        <v>0</v>
      </c>
      <c r="FA44" s="239">
        <v>0</v>
      </c>
      <c r="FB44" s="182">
        <v>0</v>
      </c>
      <c r="FD44" s="192">
        <f t="shared" si="7"/>
        <v>0</v>
      </c>
      <c r="FE44" s="234">
        <f t="shared" si="8"/>
        <v>0</v>
      </c>
      <c r="FF44" s="235">
        <f t="shared" si="6"/>
        <v>0</v>
      </c>
    </row>
    <row r="45" spans="1:162" x14ac:dyDescent="0.2">
      <c r="A45" s="155">
        <f>ROW()</f>
        <v>45</v>
      </c>
      <c r="B45" s="231" t="str">
        <f ca="1">IF(OFFSET('Employee Set-up'!$A$1,ROW('Employee Set-up'!$A40)-1,'Employee Set-up'!$B$1-1,1,1)&lt;&gt;0,OFFSET('Employee Set-up'!$A$1,ROW('Employee Set-up'!$A40)-1,'Employee Set-up'!$B$1-1,1,1),"---")</f>
        <v>----</v>
      </c>
      <c r="C45" s="179" t="str">
        <f ca="1">IF(OFFSET('Employee Set-up'!$A$1,ROW('Employee Set-up'!$A40)-1,'Employee Set-up'!$D$1-1,1,1)&lt;&gt;0,OFFSET('Employee Set-up'!$A$1,ROW('Employee Set-up'!$A40)-1,'Employee Set-up'!$D$1-1,1,1),"---")</f>
        <v>---</v>
      </c>
      <c r="D45" s="181">
        <v>0</v>
      </c>
      <c r="E45" s="238">
        <v>0</v>
      </c>
      <c r="F45" s="239">
        <v>0</v>
      </c>
      <c r="G45" s="239">
        <v>0</v>
      </c>
      <c r="H45" s="182">
        <v>0</v>
      </c>
      <c r="I45" s="181">
        <v>0</v>
      </c>
      <c r="J45" s="238">
        <v>0</v>
      </c>
      <c r="K45" s="239">
        <v>0</v>
      </c>
      <c r="L45" s="239">
        <v>0</v>
      </c>
      <c r="M45" s="182">
        <v>0</v>
      </c>
      <c r="N45" s="181">
        <v>0</v>
      </c>
      <c r="O45" s="238">
        <v>0</v>
      </c>
      <c r="P45" s="239">
        <v>0</v>
      </c>
      <c r="Q45" s="239">
        <v>0</v>
      </c>
      <c r="R45" s="182">
        <v>0</v>
      </c>
      <c r="S45" s="181">
        <v>0</v>
      </c>
      <c r="T45" s="238">
        <v>0</v>
      </c>
      <c r="U45" s="239">
        <v>0</v>
      </c>
      <c r="V45" s="239">
        <v>0</v>
      </c>
      <c r="W45" s="182">
        <v>0</v>
      </c>
      <c r="X45" s="181">
        <v>0</v>
      </c>
      <c r="Y45" s="238">
        <v>0</v>
      </c>
      <c r="Z45" s="239">
        <v>0</v>
      </c>
      <c r="AA45" s="239">
        <v>0</v>
      </c>
      <c r="AB45" s="182">
        <v>0</v>
      </c>
      <c r="AC45" s="181">
        <v>0</v>
      </c>
      <c r="AD45" s="238">
        <v>0</v>
      </c>
      <c r="AE45" s="239">
        <v>0</v>
      </c>
      <c r="AF45" s="239">
        <v>0</v>
      </c>
      <c r="AG45" s="182">
        <v>0</v>
      </c>
      <c r="AH45" s="181">
        <v>0</v>
      </c>
      <c r="AI45" s="238">
        <v>0</v>
      </c>
      <c r="AJ45" s="239">
        <v>0</v>
      </c>
      <c r="AK45" s="239">
        <v>0</v>
      </c>
      <c r="AL45" s="182">
        <v>0</v>
      </c>
      <c r="AM45" s="181">
        <v>0</v>
      </c>
      <c r="AN45" s="238">
        <v>0</v>
      </c>
      <c r="AO45" s="239">
        <v>0</v>
      </c>
      <c r="AP45" s="239">
        <v>0</v>
      </c>
      <c r="AQ45" s="182">
        <v>0</v>
      </c>
      <c r="AR45" s="181">
        <v>0</v>
      </c>
      <c r="AS45" s="238">
        <v>0</v>
      </c>
      <c r="AT45" s="239">
        <v>0</v>
      </c>
      <c r="AU45" s="239">
        <v>0</v>
      </c>
      <c r="AV45" s="182">
        <v>0</v>
      </c>
      <c r="AW45" s="181">
        <v>0</v>
      </c>
      <c r="AX45" s="238">
        <v>0</v>
      </c>
      <c r="AY45" s="239">
        <v>0</v>
      </c>
      <c r="AZ45" s="239">
        <v>0</v>
      </c>
      <c r="BA45" s="182">
        <v>0</v>
      </c>
      <c r="BB45" s="181">
        <v>0</v>
      </c>
      <c r="BC45" s="238">
        <v>0</v>
      </c>
      <c r="BD45" s="239">
        <v>0</v>
      </c>
      <c r="BE45" s="239">
        <v>0</v>
      </c>
      <c r="BF45" s="182">
        <v>0</v>
      </c>
      <c r="BG45" s="181">
        <v>0</v>
      </c>
      <c r="BH45" s="238">
        <v>0</v>
      </c>
      <c r="BI45" s="239">
        <v>0</v>
      </c>
      <c r="BJ45" s="239">
        <v>0</v>
      </c>
      <c r="BK45" s="182">
        <v>0</v>
      </c>
      <c r="BL45" s="181">
        <v>0</v>
      </c>
      <c r="BM45" s="238">
        <v>0</v>
      </c>
      <c r="BN45" s="239">
        <v>0</v>
      </c>
      <c r="BO45" s="239">
        <v>0</v>
      </c>
      <c r="BP45" s="182">
        <v>0</v>
      </c>
      <c r="BQ45" s="181">
        <v>0</v>
      </c>
      <c r="BR45" s="238">
        <v>0</v>
      </c>
      <c r="BS45" s="239">
        <v>0</v>
      </c>
      <c r="BT45" s="239">
        <v>0</v>
      </c>
      <c r="BU45" s="182">
        <v>0</v>
      </c>
      <c r="BV45" s="181">
        <v>0</v>
      </c>
      <c r="BW45" s="238">
        <v>0</v>
      </c>
      <c r="BX45" s="239">
        <v>0</v>
      </c>
      <c r="BY45" s="239">
        <v>0</v>
      </c>
      <c r="BZ45" s="182">
        <v>0</v>
      </c>
      <c r="CA45" s="181">
        <v>0</v>
      </c>
      <c r="CB45" s="238">
        <v>0</v>
      </c>
      <c r="CC45" s="239">
        <v>0</v>
      </c>
      <c r="CD45" s="239">
        <v>0</v>
      </c>
      <c r="CE45" s="182">
        <v>0</v>
      </c>
      <c r="CF45" s="181">
        <v>0</v>
      </c>
      <c r="CG45" s="238">
        <v>0</v>
      </c>
      <c r="CH45" s="239">
        <v>0</v>
      </c>
      <c r="CI45" s="239">
        <v>0</v>
      </c>
      <c r="CJ45" s="182">
        <v>0</v>
      </c>
      <c r="CK45" s="181">
        <v>0</v>
      </c>
      <c r="CL45" s="238">
        <v>0</v>
      </c>
      <c r="CM45" s="239">
        <v>0</v>
      </c>
      <c r="CN45" s="239">
        <v>0</v>
      </c>
      <c r="CO45" s="182">
        <v>0</v>
      </c>
      <c r="CP45" s="181">
        <v>0</v>
      </c>
      <c r="CQ45" s="238">
        <v>0</v>
      </c>
      <c r="CR45" s="239">
        <v>0</v>
      </c>
      <c r="CS45" s="239">
        <v>0</v>
      </c>
      <c r="CT45" s="182">
        <v>0</v>
      </c>
      <c r="CU45" s="181">
        <v>0</v>
      </c>
      <c r="CV45" s="238">
        <v>0</v>
      </c>
      <c r="CW45" s="239">
        <v>0</v>
      </c>
      <c r="CX45" s="239">
        <v>0</v>
      </c>
      <c r="CY45" s="182">
        <v>0</v>
      </c>
      <c r="CZ45" s="181">
        <v>0</v>
      </c>
      <c r="DA45" s="238">
        <v>0</v>
      </c>
      <c r="DB45" s="239">
        <v>0</v>
      </c>
      <c r="DC45" s="239">
        <v>0</v>
      </c>
      <c r="DD45" s="182">
        <v>0</v>
      </c>
      <c r="DE45" s="181">
        <v>0</v>
      </c>
      <c r="DF45" s="238">
        <v>0</v>
      </c>
      <c r="DG45" s="239">
        <v>0</v>
      </c>
      <c r="DH45" s="239">
        <v>0</v>
      </c>
      <c r="DI45" s="182">
        <v>0</v>
      </c>
      <c r="DJ45" s="181">
        <v>0</v>
      </c>
      <c r="DK45" s="238">
        <v>0</v>
      </c>
      <c r="DL45" s="239">
        <v>0</v>
      </c>
      <c r="DM45" s="239">
        <v>0</v>
      </c>
      <c r="DN45" s="182">
        <v>0</v>
      </c>
      <c r="DO45" s="181">
        <v>0</v>
      </c>
      <c r="DP45" s="238">
        <v>0</v>
      </c>
      <c r="DQ45" s="239">
        <v>0</v>
      </c>
      <c r="DR45" s="239">
        <v>0</v>
      </c>
      <c r="DS45" s="182">
        <v>0</v>
      </c>
      <c r="DT45" s="181">
        <v>0</v>
      </c>
      <c r="DU45" s="238">
        <v>0</v>
      </c>
      <c r="DV45" s="239">
        <v>0</v>
      </c>
      <c r="DW45" s="239">
        <v>0</v>
      </c>
      <c r="DX45" s="182">
        <v>0</v>
      </c>
      <c r="DY45" s="181">
        <v>0</v>
      </c>
      <c r="DZ45" s="238">
        <v>0</v>
      </c>
      <c r="EA45" s="239">
        <v>0</v>
      </c>
      <c r="EB45" s="239">
        <v>0</v>
      </c>
      <c r="EC45" s="182">
        <v>0</v>
      </c>
      <c r="ED45" s="181">
        <v>0</v>
      </c>
      <c r="EE45" s="238">
        <v>0</v>
      </c>
      <c r="EF45" s="239">
        <v>0</v>
      </c>
      <c r="EG45" s="239">
        <v>0</v>
      </c>
      <c r="EH45" s="182">
        <v>0</v>
      </c>
      <c r="EI45" s="181">
        <v>0</v>
      </c>
      <c r="EJ45" s="238">
        <v>0</v>
      </c>
      <c r="EK45" s="239">
        <v>0</v>
      </c>
      <c r="EL45" s="239">
        <v>0</v>
      </c>
      <c r="EM45" s="182">
        <v>0</v>
      </c>
      <c r="EN45" s="181">
        <v>0</v>
      </c>
      <c r="EO45" s="238">
        <v>0</v>
      </c>
      <c r="EP45" s="239">
        <v>0</v>
      </c>
      <c r="EQ45" s="239">
        <v>0</v>
      </c>
      <c r="ER45" s="182">
        <v>0</v>
      </c>
      <c r="ES45" s="181">
        <v>0</v>
      </c>
      <c r="ET45" s="238">
        <v>0</v>
      </c>
      <c r="EU45" s="239">
        <v>0</v>
      </c>
      <c r="EV45" s="239">
        <v>0</v>
      </c>
      <c r="EW45" s="182">
        <v>0</v>
      </c>
      <c r="EX45" s="181">
        <v>0</v>
      </c>
      <c r="EY45" s="238">
        <v>0</v>
      </c>
      <c r="EZ45" s="239">
        <v>0</v>
      </c>
      <c r="FA45" s="239">
        <v>0</v>
      </c>
      <c r="FB45" s="182">
        <v>0</v>
      </c>
      <c r="FD45" s="192">
        <f t="shared" si="7"/>
        <v>0</v>
      </c>
      <c r="FE45" s="234">
        <f t="shared" si="8"/>
        <v>0</v>
      </c>
      <c r="FF45" s="235">
        <f t="shared" si="6"/>
        <v>0</v>
      </c>
    </row>
    <row r="46" spans="1:162" x14ac:dyDescent="0.2">
      <c r="A46" s="155">
        <f>ROW()</f>
        <v>46</v>
      </c>
      <c r="B46" s="231" t="str">
        <f ca="1">IF(OFFSET('Employee Set-up'!$A$1,ROW('Employee Set-up'!$A41)-1,'Employee Set-up'!$B$1-1,1,1)&lt;&gt;0,OFFSET('Employee Set-up'!$A$1,ROW('Employee Set-up'!$A41)-1,'Employee Set-up'!$B$1-1,1,1),"---")</f>
        <v>----</v>
      </c>
      <c r="C46" s="179" t="str">
        <f ca="1">IF(OFFSET('Employee Set-up'!$A$1,ROW('Employee Set-up'!$A41)-1,'Employee Set-up'!$D$1-1,1,1)&lt;&gt;0,OFFSET('Employee Set-up'!$A$1,ROW('Employee Set-up'!$A41)-1,'Employee Set-up'!$D$1-1,1,1),"---")</f>
        <v>---</v>
      </c>
      <c r="D46" s="181">
        <v>0</v>
      </c>
      <c r="E46" s="238">
        <v>0</v>
      </c>
      <c r="F46" s="239">
        <v>0</v>
      </c>
      <c r="G46" s="239">
        <v>0</v>
      </c>
      <c r="H46" s="182">
        <v>0</v>
      </c>
      <c r="I46" s="181">
        <v>0</v>
      </c>
      <c r="J46" s="238">
        <v>0</v>
      </c>
      <c r="K46" s="239">
        <v>0</v>
      </c>
      <c r="L46" s="239">
        <v>0</v>
      </c>
      <c r="M46" s="182">
        <v>0</v>
      </c>
      <c r="N46" s="181">
        <v>0</v>
      </c>
      <c r="O46" s="238">
        <v>0</v>
      </c>
      <c r="P46" s="239">
        <v>0</v>
      </c>
      <c r="Q46" s="239">
        <v>0</v>
      </c>
      <c r="R46" s="182">
        <v>0</v>
      </c>
      <c r="S46" s="181">
        <v>0</v>
      </c>
      <c r="T46" s="238">
        <v>0</v>
      </c>
      <c r="U46" s="239">
        <v>0</v>
      </c>
      <c r="V46" s="239">
        <v>0</v>
      </c>
      <c r="W46" s="182">
        <v>0</v>
      </c>
      <c r="X46" s="181">
        <v>0</v>
      </c>
      <c r="Y46" s="238">
        <v>0</v>
      </c>
      <c r="Z46" s="239">
        <v>0</v>
      </c>
      <c r="AA46" s="239">
        <v>0</v>
      </c>
      <c r="AB46" s="182">
        <v>0</v>
      </c>
      <c r="AC46" s="181">
        <v>0</v>
      </c>
      <c r="AD46" s="238">
        <v>0</v>
      </c>
      <c r="AE46" s="239">
        <v>0</v>
      </c>
      <c r="AF46" s="239">
        <v>0</v>
      </c>
      <c r="AG46" s="182">
        <v>0</v>
      </c>
      <c r="AH46" s="181">
        <v>0</v>
      </c>
      <c r="AI46" s="238">
        <v>0</v>
      </c>
      <c r="AJ46" s="239">
        <v>0</v>
      </c>
      <c r="AK46" s="239">
        <v>0</v>
      </c>
      <c r="AL46" s="182">
        <v>0</v>
      </c>
      <c r="AM46" s="181">
        <v>0</v>
      </c>
      <c r="AN46" s="238">
        <v>0</v>
      </c>
      <c r="AO46" s="239">
        <v>0</v>
      </c>
      <c r="AP46" s="239">
        <v>0</v>
      </c>
      <c r="AQ46" s="182">
        <v>0</v>
      </c>
      <c r="AR46" s="181">
        <v>0</v>
      </c>
      <c r="AS46" s="238">
        <v>0</v>
      </c>
      <c r="AT46" s="239">
        <v>0</v>
      </c>
      <c r="AU46" s="239">
        <v>0</v>
      </c>
      <c r="AV46" s="182">
        <v>0</v>
      </c>
      <c r="AW46" s="181">
        <v>0</v>
      </c>
      <c r="AX46" s="238">
        <v>0</v>
      </c>
      <c r="AY46" s="239">
        <v>0</v>
      </c>
      <c r="AZ46" s="239">
        <v>0</v>
      </c>
      <c r="BA46" s="182">
        <v>0</v>
      </c>
      <c r="BB46" s="181">
        <v>0</v>
      </c>
      <c r="BC46" s="238">
        <v>0</v>
      </c>
      <c r="BD46" s="239">
        <v>0</v>
      </c>
      <c r="BE46" s="239">
        <v>0</v>
      </c>
      <c r="BF46" s="182">
        <v>0</v>
      </c>
      <c r="BG46" s="181">
        <v>0</v>
      </c>
      <c r="BH46" s="238">
        <v>0</v>
      </c>
      <c r="BI46" s="239">
        <v>0</v>
      </c>
      <c r="BJ46" s="239">
        <v>0</v>
      </c>
      <c r="BK46" s="182">
        <v>0</v>
      </c>
      <c r="BL46" s="181">
        <v>0</v>
      </c>
      <c r="BM46" s="238">
        <v>0</v>
      </c>
      <c r="BN46" s="239">
        <v>0</v>
      </c>
      <c r="BO46" s="239">
        <v>0</v>
      </c>
      <c r="BP46" s="182">
        <v>0</v>
      </c>
      <c r="BQ46" s="181">
        <v>0</v>
      </c>
      <c r="BR46" s="238">
        <v>0</v>
      </c>
      <c r="BS46" s="239">
        <v>0</v>
      </c>
      <c r="BT46" s="239">
        <v>0</v>
      </c>
      <c r="BU46" s="182">
        <v>0</v>
      </c>
      <c r="BV46" s="181">
        <v>0</v>
      </c>
      <c r="BW46" s="238">
        <v>0</v>
      </c>
      <c r="BX46" s="239">
        <v>0</v>
      </c>
      <c r="BY46" s="239">
        <v>0</v>
      </c>
      <c r="BZ46" s="182">
        <v>0</v>
      </c>
      <c r="CA46" s="181">
        <v>0</v>
      </c>
      <c r="CB46" s="238">
        <v>0</v>
      </c>
      <c r="CC46" s="239">
        <v>0</v>
      </c>
      <c r="CD46" s="239">
        <v>0</v>
      </c>
      <c r="CE46" s="182">
        <v>0</v>
      </c>
      <c r="CF46" s="181">
        <v>0</v>
      </c>
      <c r="CG46" s="238">
        <v>0</v>
      </c>
      <c r="CH46" s="239">
        <v>0</v>
      </c>
      <c r="CI46" s="239">
        <v>0</v>
      </c>
      <c r="CJ46" s="182">
        <v>0</v>
      </c>
      <c r="CK46" s="181">
        <v>0</v>
      </c>
      <c r="CL46" s="238">
        <v>0</v>
      </c>
      <c r="CM46" s="239">
        <v>0</v>
      </c>
      <c r="CN46" s="239">
        <v>0</v>
      </c>
      <c r="CO46" s="182">
        <v>0</v>
      </c>
      <c r="CP46" s="181">
        <v>0</v>
      </c>
      <c r="CQ46" s="238">
        <v>0</v>
      </c>
      <c r="CR46" s="239">
        <v>0</v>
      </c>
      <c r="CS46" s="239">
        <v>0</v>
      </c>
      <c r="CT46" s="182">
        <v>0</v>
      </c>
      <c r="CU46" s="181">
        <v>0</v>
      </c>
      <c r="CV46" s="238">
        <v>0</v>
      </c>
      <c r="CW46" s="239">
        <v>0</v>
      </c>
      <c r="CX46" s="239">
        <v>0</v>
      </c>
      <c r="CY46" s="182">
        <v>0</v>
      </c>
      <c r="CZ46" s="181">
        <v>0</v>
      </c>
      <c r="DA46" s="238">
        <v>0</v>
      </c>
      <c r="DB46" s="239">
        <v>0</v>
      </c>
      <c r="DC46" s="239">
        <v>0</v>
      </c>
      <c r="DD46" s="182">
        <v>0</v>
      </c>
      <c r="DE46" s="181">
        <v>0</v>
      </c>
      <c r="DF46" s="238">
        <v>0</v>
      </c>
      <c r="DG46" s="239">
        <v>0</v>
      </c>
      <c r="DH46" s="239">
        <v>0</v>
      </c>
      <c r="DI46" s="182">
        <v>0</v>
      </c>
      <c r="DJ46" s="181">
        <v>0</v>
      </c>
      <c r="DK46" s="238">
        <v>0</v>
      </c>
      <c r="DL46" s="239">
        <v>0</v>
      </c>
      <c r="DM46" s="239">
        <v>0</v>
      </c>
      <c r="DN46" s="182">
        <v>0</v>
      </c>
      <c r="DO46" s="181">
        <v>0</v>
      </c>
      <c r="DP46" s="238">
        <v>0</v>
      </c>
      <c r="DQ46" s="239">
        <v>0</v>
      </c>
      <c r="DR46" s="239">
        <v>0</v>
      </c>
      <c r="DS46" s="182">
        <v>0</v>
      </c>
      <c r="DT46" s="181">
        <v>0</v>
      </c>
      <c r="DU46" s="238">
        <v>0</v>
      </c>
      <c r="DV46" s="239">
        <v>0</v>
      </c>
      <c r="DW46" s="239">
        <v>0</v>
      </c>
      <c r="DX46" s="182">
        <v>0</v>
      </c>
      <c r="DY46" s="181">
        <v>0</v>
      </c>
      <c r="DZ46" s="238">
        <v>0</v>
      </c>
      <c r="EA46" s="239">
        <v>0</v>
      </c>
      <c r="EB46" s="239">
        <v>0</v>
      </c>
      <c r="EC46" s="182">
        <v>0</v>
      </c>
      <c r="ED46" s="181">
        <v>0</v>
      </c>
      <c r="EE46" s="238">
        <v>0</v>
      </c>
      <c r="EF46" s="239">
        <v>0</v>
      </c>
      <c r="EG46" s="239">
        <v>0</v>
      </c>
      <c r="EH46" s="182">
        <v>0</v>
      </c>
      <c r="EI46" s="181">
        <v>0</v>
      </c>
      <c r="EJ46" s="238">
        <v>0</v>
      </c>
      <c r="EK46" s="239">
        <v>0</v>
      </c>
      <c r="EL46" s="239">
        <v>0</v>
      </c>
      <c r="EM46" s="182">
        <v>0</v>
      </c>
      <c r="EN46" s="181">
        <v>0</v>
      </c>
      <c r="EO46" s="238">
        <v>0</v>
      </c>
      <c r="EP46" s="239">
        <v>0</v>
      </c>
      <c r="EQ46" s="239">
        <v>0</v>
      </c>
      <c r="ER46" s="182">
        <v>0</v>
      </c>
      <c r="ES46" s="181">
        <v>0</v>
      </c>
      <c r="ET46" s="238">
        <v>0</v>
      </c>
      <c r="EU46" s="239">
        <v>0</v>
      </c>
      <c r="EV46" s="239">
        <v>0</v>
      </c>
      <c r="EW46" s="182">
        <v>0</v>
      </c>
      <c r="EX46" s="181">
        <v>0</v>
      </c>
      <c r="EY46" s="238">
        <v>0</v>
      </c>
      <c r="EZ46" s="239">
        <v>0</v>
      </c>
      <c r="FA46" s="239">
        <v>0</v>
      </c>
      <c r="FB46" s="182">
        <v>0</v>
      </c>
      <c r="FD46" s="192">
        <f t="shared" si="7"/>
        <v>0</v>
      </c>
      <c r="FE46" s="234">
        <f t="shared" si="8"/>
        <v>0</v>
      </c>
      <c r="FF46" s="235">
        <f t="shared" si="6"/>
        <v>0</v>
      </c>
    </row>
    <row r="47" spans="1:162" x14ac:dyDescent="0.2">
      <c r="A47" s="155">
        <f>ROW()</f>
        <v>47</v>
      </c>
      <c r="B47" s="231" t="str">
        <f ca="1">IF(OFFSET('Employee Set-up'!$A$1,ROW('Employee Set-up'!$A42)-1,'Employee Set-up'!$B$1-1,1,1)&lt;&gt;0,OFFSET('Employee Set-up'!$A$1,ROW('Employee Set-up'!$A42)-1,'Employee Set-up'!$B$1-1,1,1),"---")</f>
        <v>----</v>
      </c>
      <c r="C47" s="179" t="str">
        <f ca="1">IF(OFFSET('Employee Set-up'!$A$1,ROW('Employee Set-up'!$A42)-1,'Employee Set-up'!$D$1-1,1,1)&lt;&gt;0,OFFSET('Employee Set-up'!$A$1,ROW('Employee Set-up'!$A42)-1,'Employee Set-up'!$D$1-1,1,1),"---")</f>
        <v>---</v>
      </c>
      <c r="D47" s="181">
        <v>0</v>
      </c>
      <c r="E47" s="238">
        <v>0</v>
      </c>
      <c r="F47" s="239">
        <v>0</v>
      </c>
      <c r="G47" s="239">
        <v>0</v>
      </c>
      <c r="H47" s="182">
        <v>0</v>
      </c>
      <c r="I47" s="181">
        <v>0</v>
      </c>
      <c r="J47" s="238">
        <v>0</v>
      </c>
      <c r="K47" s="239">
        <v>0</v>
      </c>
      <c r="L47" s="239">
        <v>0</v>
      </c>
      <c r="M47" s="182">
        <v>0</v>
      </c>
      <c r="N47" s="181">
        <v>0</v>
      </c>
      <c r="O47" s="238">
        <v>0</v>
      </c>
      <c r="P47" s="239">
        <v>0</v>
      </c>
      <c r="Q47" s="239">
        <v>0</v>
      </c>
      <c r="R47" s="182">
        <v>0</v>
      </c>
      <c r="S47" s="181">
        <v>0</v>
      </c>
      <c r="T47" s="238">
        <v>0</v>
      </c>
      <c r="U47" s="239">
        <v>0</v>
      </c>
      <c r="V47" s="239">
        <v>0</v>
      </c>
      <c r="W47" s="182">
        <v>0</v>
      </c>
      <c r="X47" s="181">
        <v>0</v>
      </c>
      <c r="Y47" s="238">
        <v>0</v>
      </c>
      <c r="Z47" s="239">
        <v>0</v>
      </c>
      <c r="AA47" s="239">
        <v>0</v>
      </c>
      <c r="AB47" s="182">
        <v>0</v>
      </c>
      <c r="AC47" s="181">
        <v>0</v>
      </c>
      <c r="AD47" s="238">
        <v>0</v>
      </c>
      <c r="AE47" s="239">
        <v>0</v>
      </c>
      <c r="AF47" s="239">
        <v>0</v>
      </c>
      <c r="AG47" s="182">
        <v>0</v>
      </c>
      <c r="AH47" s="181">
        <v>0</v>
      </c>
      <c r="AI47" s="238">
        <v>0</v>
      </c>
      <c r="AJ47" s="239">
        <v>0</v>
      </c>
      <c r="AK47" s="239">
        <v>0</v>
      </c>
      <c r="AL47" s="182">
        <v>0</v>
      </c>
      <c r="AM47" s="181">
        <v>0</v>
      </c>
      <c r="AN47" s="238">
        <v>0</v>
      </c>
      <c r="AO47" s="239">
        <v>0</v>
      </c>
      <c r="AP47" s="239">
        <v>0</v>
      </c>
      <c r="AQ47" s="182">
        <v>0</v>
      </c>
      <c r="AR47" s="181">
        <v>0</v>
      </c>
      <c r="AS47" s="238">
        <v>0</v>
      </c>
      <c r="AT47" s="239">
        <v>0</v>
      </c>
      <c r="AU47" s="239">
        <v>0</v>
      </c>
      <c r="AV47" s="182">
        <v>0</v>
      </c>
      <c r="AW47" s="181">
        <v>0</v>
      </c>
      <c r="AX47" s="238">
        <v>0</v>
      </c>
      <c r="AY47" s="239">
        <v>0</v>
      </c>
      <c r="AZ47" s="239">
        <v>0</v>
      </c>
      <c r="BA47" s="182">
        <v>0</v>
      </c>
      <c r="BB47" s="181">
        <v>0</v>
      </c>
      <c r="BC47" s="238">
        <v>0</v>
      </c>
      <c r="BD47" s="239">
        <v>0</v>
      </c>
      <c r="BE47" s="239">
        <v>0</v>
      </c>
      <c r="BF47" s="182">
        <v>0</v>
      </c>
      <c r="BG47" s="181">
        <v>0</v>
      </c>
      <c r="BH47" s="238">
        <v>0</v>
      </c>
      <c r="BI47" s="239">
        <v>0</v>
      </c>
      <c r="BJ47" s="239">
        <v>0</v>
      </c>
      <c r="BK47" s="182">
        <v>0</v>
      </c>
      <c r="BL47" s="181">
        <v>0</v>
      </c>
      <c r="BM47" s="238">
        <v>0</v>
      </c>
      <c r="BN47" s="239">
        <v>0</v>
      </c>
      <c r="BO47" s="239">
        <v>0</v>
      </c>
      <c r="BP47" s="182">
        <v>0</v>
      </c>
      <c r="BQ47" s="181">
        <v>0</v>
      </c>
      <c r="BR47" s="238">
        <v>0</v>
      </c>
      <c r="BS47" s="239">
        <v>0</v>
      </c>
      <c r="BT47" s="239">
        <v>0</v>
      </c>
      <c r="BU47" s="182">
        <v>0</v>
      </c>
      <c r="BV47" s="181">
        <v>0</v>
      </c>
      <c r="BW47" s="238">
        <v>0</v>
      </c>
      <c r="BX47" s="239">
        <v>0</v>
      </c>
      <c r="BY47" s="239">
        <v>0</v>
      </c>
      <c r="BZ47" s="182">
        <v>0</v>
      </c>
      <c r="CA47" s="181">
        <v>0</v>
      </c>
      <c r="CB47" s="238">
        <v>0</v>
      </c>
      <c r="CC47" s="239">
        <v>0</v>
      </c>
      <c r="CD47" s="239">
        <v>0</v>
      </c>
      <c r="CE47" s="182">
        <v>0</v>
      </c>
      <c r="CF47" s="181">
        <v>0</v>
      </c>
      <c r="CG47" s="238">
        <v>0</v>
      </c>
      <c r="CH47" s="239">
        <v>0</v>
      </c>
      <c r="CI47" s="239">
        <v>0</v>
      </c>
      <c r="CJ47" s="182">
        <v>0</v>
      </c>
      <c r="CK47" s="181">
        <v>0</v>
      </c>
      <c r="CL47" s="238">
        <v>0</v>
      </c>
      <c r="CM47" s="239">
        <v>0</v>
      </c>
      <c r="CN47" s="239">
        <v>0</v>
      </c>
      <c r="CO47" s="182">
        <v>0</v>
      </c>
      <c r="CP47" s="181">
        <v>0</v>
      </c>
      <c r="CQ47" s="238">
        <v>0</v>
      </c>
      <c r="CR47" s="239">
        <v>0</v>
      </c>
      <c r="CS47" s="239">
        <v>0</v>
      </c>
      <c r="CT47" s="182">
        <v>0</v>
      </c>
      <c r="CU47" s="181">
        <v>0</v>
      </c>
      <c r="CV47" s="238">
        <v>0</v>
      </c>
      <c r="CW47" s="239">
        <v>0</v>
      </c>
      <c r="CX47" s="239">
        <v>0</v>
      </c>
      <c r="CY47" s="182">
        <v>0</v>
      </c>
      <c r="CZ47" s="181">
        <v>0</v>
      </c>
      <c r="DA47" s="238">
        <v>0</v>
      </c>
      <c r="DB47" s="239">
        <v>0</v>
      </c>
      <c r="DC47" s="239">
        <v>0</v>
      </c>
      <c r="DD47" s="182">
        <v>0</v>
      </c>
      <c r="DE47" s="181">
        <v>0</v>
      </c>
      <c r="DF47" s="238">
        <v>0</v>
      </c>
      <c r="DG47" s="239">
        <v>0</v>
      </c>
      <c r="DH47" s="239">
        <v>0</v>
      </c>
      <c r="DI47" s="182">
        <v>0</v>
      </c>
      <c r="DJ47" s="181">
        <v>0</v>
      </c>
      <c r="DK47" s="238">
        <v>0</v>
      </c>
      <c r="DL47" s="239">
        <v>0</v>
      </c>
      <c r="DM47" s="239">
        <v>0</v>
      </c>
      <c r="DN47" s="182">
        <v>0</v>
      </c>
      <c r="DO47" s="181">
        <v>0</v>
      </c>
      <c r="DP47" s="238">
        <v>0</v>
      </c>
      <c r="DQ47" s="239">
        <v>0</v>
      </c>
      <c r="DR47" s="239">
        <v>0</v>
      </c>
      <c r="DS47" s="182">
        <v>0</v>
      </c>
      <c r="DT47" s="181">
        <v>0</v>
      </c>
      <c r="DU47" s="238">
        <v>0</v>
      </c>
      <c r="DV47" s="239">
        <v>0</v>
      </c>
      <c r="DW47" s="239">
        <v>0</v>
      </c>
      <c r="DX47" s="182">
        <v>0</v>
      </c>
      <c r="DY47" s="181">
        <v>0</v>
      </c>
      <c r="DZ47" s="238">
        <v>0</v>
      </c>
      <c r="EA47" s="239">
        <v>0</v>
      </c>
      <c r="EB47" s="239">
        <v>0</v>
      </c>
      <c r="EC47" s="182">
        <v>0</v>
      </c>
      <c r="ED47" s="181">
        <v>0</v>
      </c>
      <c r="EE47" s="238">
        <v>0</v>
      </c>
      <c r="EF47" s="239">
        <v>0</v>
      </c>
      <c r="EG47" s="239">
        <v>0</v>
      </c>
      <c r="EH47" s="182">
        <v>0</v>
      </c>
      <c r="EI47" s="181">
        <v>0</v>
      </c>
      <c r="EJ47" s="238">
        <v>0</v>
      </c>
      <c r="EK47" s="239">
        <v>0</v>
      </c>
      <c r="EL47" s="239">
        <v>0</v>
      </c>
      <c r="EM47" s="182">
        <v>0</v>
      </c>
      <c r="EN47" s="181">
        <v>0</v>
      </c>
      <c r="EO47" s="238">
        <v>0</v>
      </c>
      <c r="EP47" s="239">
        <v>0</v>
      </c>
      <c r="EQ47" s="239">
        <v>0</v>
      </c>
      <c r="ER47" s="182">
        <v>0</v>
      </c>
      <c r="ES47" s="181">
        <v>0</v>
      </c>
      <c r="ET47" s="238">
        <v>0</v>
      </c>
      <c r="EU47" s="239">
        <v>0</v>
      </c>
      <c r="EV47" s="239">
        <v>0</v>
      </c>
      <c r="EW47" s="182">
        <v>0</v>
      </c>
      <c r="EX47" s="181">
        <v>0</v>
      </c>
      <c r="EY47" s="238">
        <v>0</v>
      </c>
      <c r="EZ47" s="239">
        <v>0</v>
      </c>
      <c r="FA47" s="239">
        <v>0</v>
      </c>
      <c r="FB47" s="182">
        <v>0</v>
      </c>
      <c r="FD47" s="192">
        <f t="shared" si="7"/>
        <v>0</v>
      </c>
      <c r="FE47" s="234">
        <f t="shared" si="8"/>
        <v>0</v>
      </c>
      <c r="FF47" s="235">
        <f t="shared" si="6"/>
        <v>0</v>
      </c>
    </row>
    <row r="48" spans="1:162" x14ac:dyDescent="0.2">
      <c r="A48" s="155">
        <f>ROW()</f>
        <v>48</v>
      </c>
      <c r="B48" s="231" t="str">
        <f ca="1">IF(OFFSET('Employee Set-up'!$A$1,ROW('Employee Set-up'!$A43)-1,'Employee Set-up'!$B$1-1,1,1)&lt;&gt;0,OFFSET('Employee Set-up'!$A$1,ROW('Employee Set-up'!$A43)-1,'Employee Set-up'!$B$1-1,1,1),"---")</f>
        <v>----</v>
      </c>
      <c r="C48" s="179" t="str">
        <f ca="1">IF(OFFSET('Employee Set-up'!$A$1,ROW('Employee Set-up'!$A43)-1,'Employee Set-up'!$D$1-1,1,1)&lt;&gt;0,OFFSET('Employee Set-up'!$A$1,ROW('Employee Set-up'!$A43)-1,'Employee Set-up'!$D$1-1,1,1),"---")</f>
        <v>---</v>
      </c>
      <c r="D48" s="181">
        <v>0</v>
      </c>
      <c r="E48" s="238">
        <v>0</v>
      </c>
      <c r="F48" s="239">
        <v>0</v>
      </c>
      <c r="G48" s="239">
        <v>0</v>
      </c>
      <c r="H48" s="182">
        <v>0</v>
      </c>
      <c r="I48" s="181">
        <v>0</v>
      </c>
      <c r="J48" s="238">
        <v>0</v>
      </c>
      <c r="K48" s="239">
        <v>0</v>
      </c>
      <c r="L48" s="239">
        <v>0</v>
      </c>
      <c r="M48" s="182">
        <v>0</v>
      </c>
      <c r="N48" s="181">
        <v>0</v>
      </c>
      <c r="O48" s="238">
        <v>0</v>
      </c>
      <c r="P48" s="239">
        <v>0</v>
      </c>
      <c r="Q48" s="239">
        <v>0</v>
      </c>
      <c r="R48" s="182">
        <v>0</v>
      </c>
      <c r="S48" s="181">
        <v>0</v>
      </c>
      <c r="T48" s="238">
        <v>0</v>
      </c>
      <c r="U48" s="239">
        <v>0</v>
      </c>
      <c r="V48" s="239">
        <v>0</v>
      </c>
      <c r="W48" s="182">
        <v>0</v>
      </c>
      <c r="X48" s="181">
        <v>0</v>
      </c>
      <c r="Y48" s="238">
        <v>0</v>
      </c>
      <c r="Z48" s="239">
        <v>0</v>
      </c>
      <c r="AA48" s="239">
        <v>0</v>
      </c>
      <c r="AB48" s="182">
        <v>0</v>
      </c>
      <c r="AC48" s="181">
        <v>0</v>
      </c>
      <c r="AD48" s="238">
        <v>0</v>
      </c>
      <c r="AE48" s="239">
        <v>0</v>
      </c>
      <c r="AF48" s="239">
        <v>0</v>
      </c>
      <c r="AG48" s="182">
        <v>0</v>
      </c>
      <c r="AH48" s="181">
        <v>0</v>
      </c>
      <c r="AI48" s="238">
        <v>0</v>
      </c>
      <c r="AJ48" s="239">
        <v>0</v>
      </c>
      <c r="AK48" s="239">
        <v>0</v>
      </c>
      <c r="AL48" s="182">
        <v>0</v>
      </c>
      <c r="AM48" s="181">
        <v>0</v>
      </c>
      <c r="AN48" s="238">
        <v>0</v>
      </c>
      <c r="AO48" s="239">
        <v>0</v>
      </c>
      <c r="AP48" s="239">
        <v>0</v>
      </c>
      <c r="AQ48" s="182">
        <v>0</v>
      </c>
      <c r="AR48" s="181">
        <v>0</v>
      </c>
      <c r="AS48" s="238">
        <v>0</v>
      </c>
      <c r="AT48" s="239">
        <v>0</v>
      </c>
      <c r="AU48" s="239">
        <v>0</v>
      </c>
      <c r="AV48" s="182">
        <v>0</v>
      </c>
      <c r="AW48" s="181">
        <v>0</v>
      </c>
      <c r="AX48" s="238">
        <v>0</v>
      </c>
      <c r="AY48" s="239">
        <v>0</v>
      </c>
      <c r="AZ48" s="239">
        <v>0</v>
      </c>
      <c r="BA48" s="182">
        <v>0</v>
      </c>
      <c r="BB48" s="181">
        <v>0</v>
      </c>
      <c r="BC48" s="238">
        <v>0</v>
      </c>
      <c r="BD48" s="239">
        <v>0</v>
      </c>
      <c r="BE48" s="239">
        <v>0</v>
      </c>
      <c r="BF48" s="182">
        <v>0</v>
      </c>
      <c r="BG48" s="181">
        <v>0</v>
      </c>
      <c r="BH48" s="238">
        <v>0</v>
      </c>
      <c r="BI48" s="239">
        <v>0</v>
      </c>
      <c r="BJ48" s="239">
        <v>0</v>
      </c>
      <c r="BK48" s="182">
        <v>0</v>
      </c>
      <c r="BL48" s="181">
        <v>0</v>
      </c>
      <c r="BM48" s="238">
        <v>0</v>
      </c>
      <c r="BN48" s="239">
        <v>0</v>
      </c>
      <c r="BO48" s="239">
        <v>0</v>
      </c>
      <c r="BP48" s="182">
        <v>0</v>
      </c>
      <c r="BQ48" s="181">
        <v>0</v>
      </c>
      <c r="BR48" s="238">
        <v>0</v>
      </c>
      <c r="BS48" s="239">
        <v>0</v>
      </c>
      <c r="BT48" s="239">
        <v>0</v>
      </c>
      <c r="BU48" s="182">
        <v>0</v>
      </c>
      <c r="BV48" s="181">
        <v>0</v>
      </c>
      <c r="BW48" s="238">
        <v>0</v>
      </c>
      <c r="BX48" s="239">
        <v>0</v>
      </c>
      <c r="BY48" s="239">
        <v>0</v>
      </c>
      <c r="BZ48" s="182">
        <v>0</v>
      </c>
      <c r="CA48" s="181">
        <v>0</v>
      </c>
      <c r="CB48" s="238">
        <v>0</v>
      </c>
      <c r="CC48" s="239">
        <v>0</v>
      </c>
      <c r="CD48" s="239">
        <v>0</v>
      </c>
      <c r="CE48" s="182">
        <v>0</v>
      </c>
      <c r="CF48" s="181">
        <v>0</v>
      </c>
      <c r="CG48" s="238">
        <v>0</v>
      </c>
      <c r="CH48" s="239">
        <v>0</v>
      </c>
      <c r="CI48" s="239">
        <v>0</v>
      </c>
      <c r="CJ48" s="182">
        <v>0</v>
      </c>
      <c r="CK48" s="181">
        <v>0</v>
      </c>
      <c r="CL48" s="238">
        <v>0</v>
      </c>
      <c r="CM48" s="239">
        <v>0</v>
      </c>
      <c r="CN48" s="239">
        <v>0</v>
      </c>
      <c r="CO48" s="182">
        <v>0</v>
      </c>
      <c r="CP48" s="181">
        <v>0</v>
      </c>
      <c r="CQ48" s="238">
        <v>0</v>
      </c>
      <c r="CR48" s="239">
        <v>0</v>
      </c>
      <c r="CS48" s="239">
        <v>0</v>
      </c>
      <c r="CT48" s="182">
        <v>0</v>
      </c>
      <c r="CU48" s="181">
        <v>0</v>
      </c>
      <c r="CV48" s="238">
        <v>0</v>
      </c>
      <c r="CW48" s="239">
        <v>0</v>
      </c>
      <c r="CX48" s="239">
        <v>0</v>
      </c>
      <c r="CY48" s="182">
        <v>0</v>
      </c>
      <c r="CZ48" s="181">
        <v>0</v>
      </c>
      <c r="DA48" s="238">
        <v>0</v>
      </c>
      <c r="DB48" s="239">
        <v>0</v>
      </c>
      <c r="DC48" s="239">
        <v>0</v>
      </c>
      <c r="DD48" s="182">
        <v>0</v>
      </c>
      <c r="DE48" s="181">
        <v>0</v>
      </c>
      <c r="DF48" s="238">
        <v>0</v>
      </c>
      <c r="DG48" s="239">
        <v>0</v>
      </c>
      <c r="DH48" s="239">
        <v>0</v>
      </c>
      <c r="DI48" s="182">
        <v>0</v>
      </c>
      <c r="DJ48" s="181">
        <v>0</v>
      </c>
      <c r="DK48" s="238">
        <v>0</v>
      </c>
      <c r="DL48" s="239">
        <v>0</v>
      </c>
      <c r="DM48" s="239">
        <v>0</v>
      </c>
      <c r="DN48" s="182">
        <v>0</v>
      </c>
      <c r="DO48" s="181">
        <v>0</v>
      </c>
      <c r="DP48" s="238">
        <v>0</v>
      </c>
      <c r="DQ48" s="239">
        <v>0</v>
      </c>
      <c r="DR48" s="239">
        <v>0</v>
      </c>
      <c r="DS48" s="182">
        <v>0</v>
      </c>
      <c r="DT48" s="181">
        <v>0</v>
      </c>
      <c r="DU48" s="238">
        <v>0</v>
      </c>
      <c r="DV48" s="239">
        <v>0</v>
      </c>
      <c r="DW48" s="239">
        <v>0</v>
      </c>
      <c r="DX48" s="182">
        <v>0</v>
      </c>
      <c r="DY48" s="181">
        <v>0</v>
      </c>
      <c r="DZ48" s="238">
        <v>0</v>
      </c>
      <c r="EA48" s="239">
        <v>0</v>
      </c>
      <c r="EB48" s="239">
        <v>0</v>
      </c>
      <c r="EC48" s="182">
        <v>0</v>
      </c>
      <c r="ED48" s="181">
        <v>0</v>
      </c>
      <c r="EE48" s="238">
        <v>0</v>
      </c>
      <c r="EF48" s="239">
        <v>0</v>
      </c>
      <c r="EG48" s="239">
        <v>0</v>
      </c>
      <c r="EH48" s="182">
        <v>0</v>
      </c>
      <c r="EI48" s="181">
        <v>0</v>
      </c>
      <c r="EJ48" s="238">
        <v>0</v>
      </c>
      <c r="EK48" s="239">
        <v>0</v>
      </c>
      <c r="EL48" s="239">
        <v>0</v>
      </c>
      <c r="EM48" s="182">
        <v>0</v>
      </c>
      <c r="EN48" s="181">
        <v>0</v>
      </c>
      <c r="EO48" s="238">
        <v>0</v>
      </c>
      <c r="EP48" s="239">
        <v>0</v>
      </c>
      <c r="EQ48" s="239">
        <v>0</v>
      </c>
      <c r="ER48" s="182">
        <v>0</v>
      </c>
      <c r="ES48" s="181">
        <v>0</v>
      </c>
      <c r="ET48" s="238">
        <v>0</v>
      </c>
      <c r="EU48" s="239">
        <v>0</v>
      </c>
      <c r="EV48" s="239">
        <v>0</v>
      </c>
      <c r="EW48" s="182">
        <v>0</v>
      </c>
      <c r="EX48" s="181">
        <v>0</v>
      </c>
      <c r="EY48" s="238">
        <v>0</v>
      </c>
      <c r="EZ48" s="239">
        <v>0</v>
      </c>
      <c r="FA48" s="239">
        <v>0</v>
      </c>
      <c r="FB48" s="182">
        <v>0</v>
      </c>
      <c r="FD48" s="192">
        <f t="shared" si="7"/>
        <v>0</v>
      </c>
      <c r="FE48" s="234">
        <f t="shared" si="8"/>
        <v>0</v>
      </c>
      <c r="FF48" s="235">
        <f t="shared" si="6"/>
        <v>0</v>
      </c>
    </row>
    <row r="49" spans="1:162" x14ac:dyDescent="0.2">
      <c r="A49" s="155">
        <f>ROW()</f>
        <v>49</v>
      </c>
      <c r="B49" s="231" t="str">
        <f ca="1">IF(OFFSET('Employee Set-up'!$A$1,ROW('Employee Set-up'!$A44)-1,'Employee Set-up'!$B$1-1,1,1)&lt;&gt;0,OFFSET('Employee Set-up'!$A$1,ROW('Employee Set-up'!$A44)-1,'Employee Set-up'!$B$1-1,1,1),"---")</f>
        <v>----</v>
      </c>
      <c r="C49" s="179" t="str">
        <f ca="1">IF(OFFSET('Employee Set-up'!$A$1,ROW('Employee Set-up'!$A44)-1,'Employee Set-up'!$D$1-1,1,1)&lt;&gt;0,OFFSET('Employee Set-up'!$A$1,ROW('Employee Set-up'!$A44)-1,'Employee Set-up'!$D$1-1,1,1),"---")</f>
        <v>---</v>
      </c>
      <c r="D49" s="181">
        <v>0</v>
      </c>
      <c r="E49" s="238">
        <v>0</v>
      </c>
      <c r="F49" s="239">
        <v>0</v>
      </c>
      <c r="G49" s="239">
        <v>0</v>
      </c>
      <c r="H49" s="182">
        <v>0</v>
      </c>
      <c r="I49" s="181">
        <v>0</v>
      </c>
      <c r="J49" s="238">
        <v>0</v>
      </c>
      <c r="K49" s="239">
        <v>0</v>
      </c>
      <c r="L49" s="239">
        <v>0</v>
      </c>
      <c r="M49" s="182">
        <v>0</v>
      </c>
      <c r="N49" s="181">
        <v>0</v>
      </c>
      <c r="O49" s="238">
        <v>0</v>
      </c>
      <c r="P49" s="239">
        <v>0</v>
      </c>
      <c r="Q49" s="239">
        <v>0</v>
      </c>
      <c r="R49" s="182">
        <v>0</v>
      </c>
      <c r="S49" s="181">
        <v>0</v>
      </c>
      <c r="T49" s="238">
        <v>0</v>
      </c>
      <c r="U49" s="239">
        <v>0</v>
      </c>
      <c r="V49" s="239">
        <v>0</v>
      </c>
      <c r="W49" s="182">
        <v>0</v>
      </c>
      <c r="X49" s="181">
        <v>0</v>
      </c>
      <c r="Y49" s="238">
        <v>0</v>
      </c>
      <c r="Z49" s="239">
        <v>0</v>
      </c>
      <c r="AA49" s="239">
        <v>0</v>
      </c>
      <c r="AB49" s="182">
        <v>0</v>
      </c>
      <c r="AC49" s="181">
        <v>0</v>
      </c>
      <c r="AD49" s="238">
        <v>0</v>
      </c>
      <c r="AE49" s="239">
        <v>0</v>
      </c>
      <c r="AF49" s="239">
        <v>0</v>
      </c>
      <c r="AG49" s="182">
        <v>0</v>
      </c>
      <c r="AH49" s="181">
        <v>0</v>
      </c>
      <c r="AI49" s="238">
        <v>0</v>
      </c>
      <c r="AJ49" s="239">
        <v>0</v>
      </c>
      <c r="AK49" s="239">
        <v>0</v>
      </c>
      <c r="AL49" s="182">
        <v>0</v>
      </c>
      <c r="AM49" s="181">
        <v>0</v>
      </c>
      <c r="AN49" s="238">
        <v>0</v>
      </c>
      <c r="AO49" s="239">
        <v>0</v>
      </c>
      <c r="AP49" s="239">
        <v>0</v>
      </c>
      <c r="AQ49" s="182">
        <v>0</v>
      </c>
      <c r="AR49" s="181">
        <v>0</v>
      </c>
      <c r="AS49" s="238">
        <v>0</v>
      </c>
      <c r="AT49" s="239">
        <v>0</v>
      </c>
      <c r="AU49" s="239">
        <v>0</v>
      </c>
      <c r="AV49" s="182">
        <v>0</v>
      </c>
      <c r="AW49" s="181">
        <v>0</v>
      </c>
      <c r="AX49" s="238">
        <v>0</v>
      </c>
      <c r="AY49" s="239">
        <v>0</v>
      </c>
      <c r="AZ49" s="239">
        <v>0</v>
      </c>
      <c r="BA49" s="182">
        <v>0</v>
      </c>
      <c r="BB49" s="181">
        <v>0</v>
      </c>
      <c r="BC49" s="238">
        <v>0</v>
      </c>
      <c r="BD49" s="239">
        <v>0</v>
      </c>
      <c r="BE49" s="239">
        <v>0</v>
      </c>
      <c r="BF49" s="182">
        <v>0</v>
      </c>
      <c r="BG49" s="181">
        <v>0</v>
      </c>
      <c r="BH49" s="238">
        <v>0</v>
      </c>
      <c r="BI49" s="239">
        <v>0</v>
      </c>
      <c r="BJ49" s="239">
        <v>0</v>
      </c>
      <c r="BK49" s="182">
        <v>0</v>
      </c>
      <c r="BL49" s="181">
        <v>0</v>
      </c>
      <c r="BM49" s="238">
        <v>0</v>
      </c>
      <c r="BN49" s="239">
        <v>0</v>
      </c>
      <c r="BO49" s="239">
        <v>0</v>
      </c>
      <c r="BP49" s="182">
        <v>0</v>
      </c>
      <c r="BQ49" s="181">
        <v>0</v>
      </c>
      <c r="BR49" s="238">
        <v>0</v>
      </c>
      <c r="BS49" s="239">
        <v>0</v>
      </c>
      <c r="BT49" s="239">
        <v>0</v>
      </c>
      <c r="BU49" s="182">
        <v>0</v>
      </c>
      <c r="BV49" s="181">
        <v>0</v>
      </c>
      <c r="BW49" s="238">
        <v>0</v>
      </c>
      <c r="BX49" s="239">
        <v>0</v>
      </c>
      <c r="BY49" s="239">
        <v>0</v>
      </c>
      <c r="BZ49" s="182">
        <v>0</v>
      </c>
      <c r="CA49" s="181">
        <v>0</v>
      </c>
      <c r="CB49" s="238">
        <v>0</v>
      </c>
      <c r="CC49" s="239">
        <v>0</v>
      </c>
      <c r="CD49" s="239">
        <v>0</v>
      </c>
      <c r="CE49" s="182">
        <v>0</v>
      </c>
      <c r="CF49" s="181">
        <v>0</v>
      </c>
      <c r="CG49" s="238">
        <v>0</v>
      </c>
      <c r="CH49" s="239">
        <v>0</v>
      </c>
      <c r="CI49" s="239">
        <v>0</v>
      </c>
      <c r="CJ49" s="182">
        <v>0</v>
      </c>
      <c r="CK49" s="181">
        <v>0</v>
      </c>
      <c r="CL49" s="238">
        <v>0</v>
      </c>
      <c r="CM49" s="239">
        <v>0</v>
      </c>
      <c r="CN49" s="239">
        <v>0</v>
      </c>
      <c r="CO49" s="182">
        <v>0</v>
      </c>
      <c r="CP49" s="181">
        <v>0</v>
      </c>
      <c r="CQ49" s="238">
        <v>0</v>
      </c>
      <c r="CR49" s="239">
        <v>0</v>
      </c>
      <c r="CS49" s="239">
        <v>0</v>
      </c>
      <c r="CT49" s="182">
        <v>0</v>
      </c>
      <c r="CU49" s="181">
        <v>0</v>
      </c>
      <c r="CV49" s="238">
        <v>0</v>
      </c>
      <c r="CW49" s="239">
        <v>0</v>
      </c>
      <c r="CX49" s="239">
        <v>0</v>
      </c>
      <c r="CY49" s="182">
        <v>0</v>
      </c>
      <c r="CZ49" s="181">
        <v>0</v>
      </c>
      <c r="DA49" s="238">
        <v>0</v>
      </c>
      <c r="DB49" s="239">
        <v>0</v>
      </c>
      <c r="DC49" s="239">
        <v>0</v>
      </c>
      <c r="DD49" s="182">
        <v>0</v>
      </c>
      <c r="DE49" s="181">
        <v>0</v>
      </c>
      <c r="DF49" s="238">
        <v>0</v>
      </c>
      <c r="DG49" s="239">
        <v>0</v>
      </c>
      <c r="DH49" s="239">
        <v>0</v>
      </c>
      <c r="DI49" s="182">
        <v>0</v>
      </c>
      <c r="DJ49" s="181">
        <v>0</v>
      </c>
      <c r="DK49" s="238">
        <v>0</v>
      </c>
      <c r="DL49" s="239">
        <v>0</v>
      </c>
      <c r="DM49" s="239">
        <v>0</v>
      </c>
      <c r="DN49" s="182">
        <v>0</v>
      </c>
      <c r="DO49" s="181">
        <v>0</v>
      </c>
      <c r="DP49" s="238">
        <v>0</v>
      </c>
      <c r="DQ49" s="239">
        <v>0</v>
      </c>
      <c r="DR49" s="239">
        <v>0</v>
      </c>
      <c r="DS49" s="182">
        <v>0</v>
      </c>
      <c r="DT49" s="181">
        <v>0</v>
      </c>
      <c r="DU49" s="238">
        <v>0</v>
      </c>
      <c r="DV49" s="239">
        <v>0</v>
      </c>
      <c r="DW49" s="239">
        <v>0</v>
      </c>
      <c r="DX49" s="182">
        <v>0</v>
      </c>
      <c r="DY49" s="181">
        <v>0</v>
      </c>
      <c r="DZ49" s="238">
        <v>0</v>
      </c>
      <c r="EA49" s="239">
        <v>0</v>
      </c>
      <c r="EB49" s="239">
        <v>0</v>
      </c>
      <c r="EC49" s="182">
        <v>0</v>
      </c>
      <c r="ED49" s="181">
        <v>0</v>
      </c>
      <c r="EE49" s="238">
        <v>0</v>
      </c>
      <c r="EF49" s="239">
        <v>0</v>
      </c>
      <c r="EG49" s="239">
        <v>0</v>
      </c>
      <c r="EH49" s="182">
        <v>0</v>
      </c>
      <c r="EI49" s="181">
        <v>0</v>
      </c>
      <c r="EJ49" s="238">
        <v>0</v>
      </c>
      <c r="EK49" s="239">
        <v>0</v>
      </c>
      <c r="EL49" s="239">
        <v>0</v>
      </c>
      <c r="EM49" s="182">
        <v>0</v>
      </c>
      <c r="EN49" s="181">
        <v>0</v>
      </c>
      <c r="EO49" s="238">
        <v>0</v>
      </c>
      <c r="EP49" s="239">
        <v>0</v>
      </c>
      <c r="EQ49" s="239">
        <v>0</v>
      </c>
      <c r="ER49" s="182">
        <v>0</v>
      </c>
      <c r="ES49" s="181">
        <v>0</v>
      </c>
      <c r="ET49" s="238">
        <v>0</v>
      </c>
      <c r="EU49" s="239">
        <v>0</v>
      </c>
      <c r="EV49" s="239">
        <v>0</v>
      </c>
      <c r="EW49" s="182">
        <v>0</v>
      </c>
      <c r="EX49" s="181">
        <v>0</v>
      </c>
      <c r="EY49" s="238">
        <v>0</v>
      </c>
      <c r="EZ49" s="239">
        <v>0</v>
      </c>
      <c r="FA49" s="239">
        <v>0</v>
      </c>
      <c r="FB49" s="182">
        <v>0</v>
      </c>
      <c r="FD49" s="192">
        <f t="shared" si="7"/>
        <v>0</v>
      </c>
      <c r="FE49" s="234">
        <f t="shared" si="8"/>
        <v>0</v>
      </c>
      <c r="FF49" s="235">
        <f t="shared" si="6"/>
        <v>0</v>
      </c>
    </row>
    <row r="50" spans="1:162" x14ac:dyDescent="0.2">
      <c r="A50" s="155">
        <f>ROW()</f>
        <v>50</v>
      </c>
      <c r="B50" s="231" t="str">
        <f ca="1">IF(OFFSET('Employee Set-up'!$A$1,ROW('Employee Set-up'!$A45)-1,'Employee Set-up'!$B$1-1,1,1)&lt;&gt;0,OFFSET('Employee Set-up'!$A$1,ROW('Employee Set-up'!$A45)-1,'Employee Set-up'!$B$1-1,1,1),"---")</f>
        <v>----</v>
      </c>
      <c r="C50" s="179" t="str">
        <f ca="1">IF(OFFSET('Employee Set-up'!$A$1,ROW('Employee Set-up'!$A45)-1,'Employee Set-up'!$D$1-1,1,1)&lt;&gt;0,OFFSET('Employee Set-up'!$A$1,ROW('Employee Set-up'!$A45)-1,'Employee Set-up'!$D$1-1,1,1),"---")</f>
        <v>---</v>
      </c>
      <c r="D50" s="181">
        <v>0</v>
      </c>
      <c r="E50" s="238">
        <v>0</v>
      </c>
      <c r="F50" s="239">
        <v>0</v>
      </c>
      <c r="G50" s="239">
        <v>0</v>
      </c>
      <c r="H50" s="182">
        <v>0</v>
      </c>
      <c r="I50" s="181">
        <v>0</v>
      </c>
      <c r="J50" s="238">
        <v>0</v>
      </c>
      <c r="K50" s="239">
        <v>0</v>
      </c>
      <c r="L50" s="239">
        <v>0</v>
      </c>
      <c r="M50" s="182">
        <v>0</v>
      </c>
      <c r="N50" s="181">
        <v>0</v>
      </c>
      <c r="O50" s="238">
        <v>0</v>
      </c>
      <c r="P50" s="239">
        <v>0</v>
      </c>
      <c r="Q50" s="239">
        <v>0</v>
      </c>
      <c r="R50" s="182">
        <v>0</v>
      </c>
      <c r="S50" s="181">
        <v>0</v>
      </c>
      <c r="T50" s="238">
        <v>0</v>
      </c>
      <c r="U50" s="239">
        <v>0</v>
      </c>
      <c r="V50" s="239">
        <v>0</v>
      </c>
      <c r="W50" s="182">
        <v>0</v>
      </c>
      <c r="X50" s="181">
        <v>0</v>
      </c>
      <c r="Y50" s="238">
        <v>0</v>
      </c>
      <c r="Z50" s="239">
        <v>0</v>
      </c>
      <c r="AA50" s="239">
        <v>0</v>
      </c>
      <c r="AB50" s="182">
        <v>0</v>
      </c>
      <c r="AC50" s="181">
        <v>0</v>
      </c>
      <c r="AD50" s="238">
        <v>0</v>
      </c>
      <c r="AE50" s="239">
        <v>0</v>
      </c>
      <c r="AF50" s="239">
        <v>0</v>
      </c>
      <c r="AG50" s="182">
        <v>0</v>
      </c>
      <c r="AH50" s="181">
        <v>0</v>
      </c>
      <c r="AI50" s="238">
        <v>0</v>
      </c>
      <c r="AJ50" s="239">
        <v>0</v>
      </c>
      <c r="AK50" s="239">
        <v>0</v>
      </c>
      <c r="AL50" s="182">
        <v>0</v>
      </c>
      <c r="AM50" s="181">
        <v>0</v>
      </c>
      <c r="AN50" s="238">
        <v>0</v>
      </c>
      <c r="AO50" s="239">
        <v>0</v>
      </c>
      <c r="AP50" s="239">
        <v>0</v>
      </c>
      <c r="AQ50" s="182">
        <v>0</v>
      </c>
      <c r="AR50" s="181">
        <v>0</v>
      </c>
      <c r="AS50" s="238">
        <v>0</v>
      </c>
      <c r="AT50" s="239">
        <v>0</v>
      </c>
      <c r="AU50" s="239">
        <v>0</v>
      </c>
      <c r="AV50" s="182">
        <v>0</v>
      </c>
      <c r="AW50" s="181">
        <v>0</v>
      </c>
      <c r="AX50" s="238">
        <v>0</v>
      </c>
      <c r="AY50" s="239">
        <v>0</v>
      </c>
      <c r="AZ50" s="239">
        <v>0</v>
      </c>
      <c r="BA50" s="182">
        <v>0</v>
      </c>
      <c r="BB50" s="181">
        <v>0</v>
      </c>
      <c r="BC50" s="238">
        <v>0</v>
      </c>
      <c r="BD50" s="239">
        <v>0</v>
      </c>
      <c r="BE50" s="239">
        <v>0</v>
      </c>
      <c r="BF50" s="182">
        <v>0</v>
      </c>
      <c r="BG50" s="181">
        <v>0</v>
      </c>
      <c r="BH50" s="238">
        <v>0</v>
      </c>
      <c r="BI50" s="239">
        <v>0</v>
      </c>
      <c r="BJ50" s="239">
        <v>0</v>
      </c>
      <c r="BK50" s="182">
        <v>0</v>
      </c>
      <c r="BL50" s="181">
        <v>0</v>
      </c>
      <c r="BM50" s="238">
        <v>0</v>
      </c>
      <c r="BN50" s="239">
        <v>0</v>
      </c>
      <c r="BO50" s="239">
        <v>0</v>
      </c>
      <c r="BP50" s="182">
        <v>0</v>
      </c>
      <c r="BQ50" s="181">
        <v>0</v>
      </c>
      <c r="BR50" s="238">
        <v>0</v>
      </c>
      <c r="BS50" s="239">
        <v>0</v>
      </c>
      <c r="BT50" s="239">
        <v>0</v>
      </c>
      <c r="BU50" s="182">
        <v>0</v>
      </c>
      <c r="BV50" s="181">
        <v>0</v>
      </c>
      <c r="BW50" s="238">
        <v>0</v>
      </c>
      <c r="BX50" s="239">
        <v>0</v>
      </c>
      <c r="BY50" s="239">
        <v>0</v>
      </c>
      <c r="BZ50" s="182">
        <v>0</v>
      </c>
      <c r="CA50" s="181">
        <v>0</v>
      </c>
      <c r="CB50" s="238">
        <v>0</v>
      </c>
      <c r="CC50" s="239">
        <v>0</v>
      </c>
      <c r="CD50" s="239">
        <v>0</v>
      </c>
      <c r="CE50" s="182">
        <v>0</v>
      </c>
      <c r="CF50" s="181">
        <v>0</v>
      </c>
      <c r="CG50" s="238">
        <v>0</v>
      </c>
      <c r="CH50" s="239">
        <v>0</v>
      </c>
      <c r="CI50" s="239">
        <v>0</v>
      </c>
      <c r="CJ50" s="182">
        <v>0</v>
      </c>
      <c r="CK50" s="181">
        <v>0</v>
      </c>
      <c r="CL50" s="238">
        <v>0</v>
      </c>
      <c r="CM50" s="239">
        <v>0</v>
      </c>
      <c r="CN50" s="239">
        <v>0</v>
      </c>
      <c r="CO50" s="182">
        <v>0</v>
      </c>
      <c r="CP50" s="181">
        <v>0</v>
      </c>
      <c r="CQ50" s="238">
        <v>0</v>
      </c>
      <c r="CR50" s="239">
        <v>0</v>
      </c>
      <c r="CS50" s="239">
        <v>0</v>
      </c>
      <c r="CT50" s="182">
        <v>0</v>
      </c>
      <c r="CU50" s="181">
        <v>0</v>
      </c>
      <c r="CV50" s="238">
        <v>0</v>
      </c>
      <c r="CW50" s="239">
        <v>0</v>
      </c>
      <c r="CX50" s="239">
        <v>0</v>
      </c>
      <c r="CY50" s="182">
        <v>0</v>
      </c>
      <c r="CZ50" s="181">
        <v>0</v>
      </c>
      <c r="DA50" s="238">
        <v>0</v>
      </c>
      <c r="DB50" s="239">
        <v>0</v>
      </c>
      <c r="DC50" s="239">
        <v>0</v>
      </c>
      <c r="DD50" s="182">
        <v>0</v>
      </c>
      <c r="DE50" s="181">
        <v>0</v>
      </c>
      <c r="DF50" s="238">
        <v>0</v>
      </c>
      <c r="DG50" s="239">
        <v>0</v>
      </c>
      <c r="DH50" s="239">
        <v>0</v>
      </c>
      <c r="DI50" s="182">
        <v>0</v>
      </c>
      <c r="DJ50" s="181">
        <v>0</v>
      </c>
      <c r="DK50" s="238">
        <v>0</v>
      </c>
      <c r="DL50" s="239">
        <v>0</v>
      </c>
      <c r="DM50" s="239">
        <v>0</v>
      </c>
      <c r="DN50" s="182">
        <v>0</v>
      </c>
      <c r="DO50" s="181">
        <v>0</v>
      </c>
      <c r="DP50" s="238">
        <v>0</v>
      </c>
      <c r="DQ50" s="239">
        <v>0</v>
      </c>
      <c r="DR50" s="239">
        <v>0</v>
      </c>
      <c r="DS50" s="182">
        <v>0</v>
      </c>
      <c r="DT50" s="181">
        <v>0</v>
      </c>
      <c r="DU50" s="238">
        <v>0</v>
      </c>
      <c r="DV50" s="239">
        <v>0</v>
      </c>
      <c r="DW50" s="239">
        <v>0</v>
      </c>
      <c r="DX50" s="182">
        <v>0</v>
      </c>
      <c r="DY50" s="181">
        <v>0</v>
      </c>
      <c r="DZ50" s="238">
        <v>0</v>
      </c>
      <c r="EA50" s="239">
        <v>0</v>
      </c>
      <c r="EB50" s="239">
        <v>0</v>
      </c>
      <c r="EC50" s="182">
        <v>0</v>
      </c>
      <c r="ED50" s="181">
        <v>0</v>
      </c>
      <c r="EE50" s="238">
        <v>0</v>
      </c>
      <c r="EF50" s="239">
        <v>0</v>
      </c>
      <c r="EG50" s="239">
        <v>0</v>
      </c>
      <c r="EH50" s="182">
        <v>0</v>
      </c>
      <c r="EI50" s="181">
        <v>0</v>
      </c>
      <c r="EJ50" s="238">
        <v>0</v>
      </c>
      <c r="EK50" s="239">
        <v>0</v>
      </c>
      <c r="EL50" s="239">
        <v>0</v>
      </c>
      <c r="EM50" s="182">
        <v>0</v>
      </c>
      <c r="EN50" s="181">
        <v>0</v>
      </c>
      <c r="EO50" s="238">
        <v>0</v>
      </c>
      <c r="EP50" s="239">
        <v>0</v>
      </c>
      <c r="EQ50" s="239">
        <v>0</v>
      </c>
      <c r="ER50" s="182">
        <v>0</v>
      </c>
      <c r="ES50" s="181">
        <v>0</v>
      </c>
      <c r="ET50" s="238">
        <v>0</v>
      </c>
      <c r="EU50" s="239">
        <v>0</v>
      </c>
      <c r="EV50" s="239">
        <v>0</v>
      </c>
      <c r="EW50" s="182">
        <v>0</v>
      </c>
      <c r="EX50" s="181">
        <v>0</v>
      </c>
      <c r="EY50" s="238">
        <v>0</v>
      </c>
      <c r="EZ50" s="239">
        <v>0</v>
      </c>
      <c r="FA50" s="239">
        <v>0</v>
      </c>
      <c r="FB50" s="182">
        <v>0</v>
      </c>
      <c r="FD50" s="192">
        <f t="shared" si="7"/>
        <v>0</v>
      </c>
      <c r="FE50" s="234">
        <f t="shared" si="8"/>
        <v>0</v>
      </c>
      <c r="FF50" s="235">
        <f t="shared" si="6"/>
        <v>0</v>
      </c>
    </row>
    <row r="51" spans="1:162" ht="15" thickBot="1" x14ac:dyDescent="0.25">
      <c r="A51" s="155">
        <f>ROW()</f>
        <v>51</v>
      </c>
      <c r="B51" s="240" t="str">
        <f ca="1">IF(OFFSET('Employee Set-up'!$A$1,ROW('Employee Set-up'!$A46)-1,'Employee Set-up'!$B$1-1,1,1)&lt;&gt;0,OFFSET('Employee Set-up'!$A$1,ROW('Employee Set-up'!$A46)-1,'Employee Set-up'!$B$1-1,1,1),"---")</f>
        <v>----</v>
      </c>
      <c r="C51" s="241" t="str">
        <f ca="1">IF(OFFSET('Employee Set-up'!$A$1,ROW('Employee Set-up'!$A46)-1,'Employee Set-up'!$D$1-1,1,1)&lt;&gt;0,OFFSET('Employee Set-up'!$A$1,ROW('Employee Set-up'!$A46)-1,'Employee Set-up'!$D$1-1,1,1),"---")</f>
        <v>---</v>
      </c>
      <c r="D51" s="242">
        <v>0</v>
      </c>
      <c r="E51" s="243">
        <v>0</v>
      </c>
      <c r="F51" s="244">
        <v>0</v>
      </c>
      <c r="G51" s="244">
        <v>0</v>
      </c>
      <c r="H51" s="245">
        <v>0</v>
      </c>
      <c r="I51" s="242">
        <v>0</v>
      </c>
      <c r="J51" s="243">
        <v>0</v>
      </c>
      <c r="K51" s="244">
        <v>0</v>
      </c>
      <c r="L51" s="244">
        <v>0</v>
      </c>
      <c r="M51" s="245">
        <v>0</v>
      </c>
      <c r="N51" s="242">
        <v>0</v>
      </c>
      <c r="O51" s="243">
        <v>0</v>
      </c>
      <c r="P51" s="244">
        <v>0</v>
      </c>
      <c r="Q51" s="244">
        <v>0</v>
      </c>
      <c r="R51" s="245">
        <v>0</v>
      </c>
      <c r="S51" s="242">
        <v>0</v>
      </c>
      <c r="T51" s="243">
        <v>0</v>
      </c>
      <c r="U51" s="244">
        <v>0</v>
      </c>
      <c r="V51" s="244">
        <v>0</v>
      </c>
      <c r="W51" s="245">
        <v>0</v>
      </c>
      <c r="X51" s="242">
        <v>0</v>
      </c>
      <c r="Y51" s="243">
        <v>0</v>
      </c>
      <c r="Z51" s="244">
        <v>0</v>
      </c>
      <c r="AA51" s="244">
        <v>0</v>
      </c>
      <c r="AB51" s="245">
        <v>0</v>
      </c>
      <c r="AC51" s="242">
        <v>0</v>
      </c>
      <c r="AD51" s="243">
        <v>0</v>
      </c>
      <c r="AE51" s="244">
        <v>0</v>
      </c>
      <c r="AF51" s="244">
        <v>0</v>
      </c>
      <c r="AG51" s="245">
        <v>0</v>
      </c>
      <c r="AH51" s="242">
        <v>0</v>
      </c>
      <c r="AI51" s="243">
        <v>0</v>
      </c>
      <c r="AJ51" s="244">
        <v>0</v>
      </c>
      <c r="AK51" s="244">
        <v>0</v>
      </c>
      <c r="AL51" s="245">
        <v>0</v>
      </c>
      <c r="AM51" s="242">
        <v>0</v>
      </c>
      <c r="AN51" s="243">
        <v>0</v>
      </c>
      <c r="AO51" s="244">
        <v>0</v>
      </c>
      <c r="AP51" s="244">
        <v>0</v>
      </c>
      <c r="AQ51" s="245">
        <v>0</v>
      </c>
      <c r="AR51" s="242">
        <v>0</v>
      </c>
      <c r="AS51" s="243">
        <v>0</v>
      </c>
      <c r="AT51" s="244">
        <v>0</v>
      </c>
      <c r="AU51" s="244">
        <v>0</v>
      </c>
      <c r="AV51" s="245">
        <v>0</v>
      </c>
      <c r="AW51" s="242">
        <v>0</v>
      </c>
      <c r="AX51" s="243">
        <v>0</v>
      </c>
      <c r="AY51" s="244">
        <v>0</v>
      </c>
      <c r="AZ51" s="244">
        <v>0</v>
      </c>
      <c r="BA51" s="245">
        <v>0</v>
      </c>
      <c r="BB51" s="242">
        <v>0</v>
      </c>
      <c r="BC51" s="243">
        <v>0</v>
      </c>
      <c r="BD51" s="244">
        <v>0</v>
      </c>
      <c r="BE51" s="244">
        <v>0</v>
      </c>
      <c r="BF51" s="245">
        <v>0</v>
      </c>
      <c r="BG51" s="242">
        <v>0</v>
      </c>
      <c r="BH51" s="243">
        <v>0</v>
      </c>
      <c r="BI51" s="244">
        <v>0</v>
      </c>
      <c r="BJ51" s="244">
        <v>0</v>
      </c>
      <c r="BK51" s="245">
        <v>0</v>
      </c>
      <c r="BL51" s="242">
        <v>0</v>
      </c>
      <c r="BM51" s="243">
        <v>0</v>
      </c>
      <c r="BN51" s="244">
        <v>0</v>
      </c>
      <c r="BO51" s="244">
        <v>0</v>
      </c>
      <c r="BP51" s="245">
        <v>0</v>
      </c>
      <c r="BQ51" s="242">
        <v>0</v>
      </c>
      <c r="BR51" s="243">
        <v>0</v>
      </c>
      <c r="BS51" s="244">
        <v>0</v>
      </c>
      <c r="BT51" s="244">
        <v>0</v>
      </c>
      <c r="BU51" s="245">
        <v>0</v>
      </c>
      <c r="BV51" s="242">
        <v>0</v>
      </c>
      <c r="BW51" s="243">
        <v>0</v>
      </c>
      <c r="BX51" s="244">
        <v>0</v>
      </c>
      <c r="BY51" s="244">
        <v>0</v>
      </c>
      <c r="BZ51" s="245">
        <v>0</v>
      </c>
      <c r="CA51" s="242">
        <v>0</v>
      </c>
      <c r="CB51" s="243">
        <v>0</v>
      </c>
      <c r="CC51" s="244">
        <v>0</v>
      </c>
      <c r="CD51" s="244">
        <v>0</v>
      </c>
      <c r="CE51" s="245">
        <v>0</v>
      </c>
      <c r="CF51" s="242">
        <v>0</v>
      </c>
      <c r="CG51" s="243">
        <v>0</v>
      </c>
      <c r="CH51" s="244">
        <v>0</v>
      </c>
      <c r="CI51" s="244">
        <v>0</v>
      </c>
      <c r="CJ51" s="245">
        <v>0</v>
      </c>
      <c r="CK51" s="242">
        <v>0</v>
      </c>
      <c r="CL51" s="243">
        <v>0</v>
      </c>
      <c r="CM51" s="244">
        <v>0</v>
      </c>
      <c r="CN51" s="244">
        <v>0</v>
      </c>
      <c r="CO51" s="245">
        <v>0</v>
      </c>
      <c r="CP51" s="242">
        <v>0</v>
      </c>
      <c r="CQ51" s="243">
        <v>0</v>
      </c>
      <c r="CR51" s="244">
        <v>0</v>
      </c>
      <c r="CS51" s="244">
        <v>0</v>
      </c>
      <c r="CT51" s="245">
        <v>0</v>
      </c>
      <c r="CU51" s="242">
        <v>0</v>
      </c>
      <c r="CV51" s="243">
        <v>0</v>
      </c>
      <c r="CW51" s="244">
        <v>0</v>
      </c>
      <c r="CX51" s="244">
        <v>0</v>
      </c>
      <c r="CY51" s="245">
        <v>0</v>
      </c>
      <c r="CZ51" s="242">
        <v>0</v>
      </c>
      <c r="DA51" s="243">
        <v>0</v>
      </c>
      <c r="DB51" s="244">
        <v>0</v>
      </c>
      <c r="DC51" s="244">
        <v>0</v>
      </c>
      <c r="DD51" s="245">
        <v>0</v>
      </c>
      <c r="DE51" s="242">
        <v>0</v>
      </c>
      <c r="DF51" s="243">
        <v>0</v>
      </c>
      <c r="DG51" s="244">
        <v>0</v>
      </c>
      <c r="DH51" s="244">
        <v>0</v>
      </c>
      <c r="DI51" s="245">
        <v>0</v>
      </c>
      <c r="DJ51" s="242">
        <v>0</v>
      </c>
      <c r="DK51" s="243">
        <v>0</v>
      </c>
      <c r="DL51" s="244">
        <v>0</v>
      </c>
      <c r="DM51" s="244">
        <v>0</v>
      </c>
      <c r="DN51" s="245">
        <v>0</v>
      </c>
      <c r="DO51" s="242">
        <v>0</v>
      </c>
      <c r="DP51" s="243">
        <v>0</v>
      </c>
      <c r="DQ51" s="244">
        <v>0</v>
      </c>
      <c r="DR51" s="244">
        <v>0</v>
      </c>
      <c r="DS51" s="245">
        <v>0</v>
      </c>
      <c r="DT51" s="242">
        <v>0</v>
      </c>
      <c r="DU51" s="243">
        <v>0</v>
      </c>
      <c r="DV51" s="244">
        <v>0</v>
      </c>
      <c r="DW51" s="244">
        <v>0</v>
      </c>
      <c r="DX51" s="245">
        <v>0</v>
      </c>
      <c r="DY51" s="242">
        <v>0</v>
      </c>
      <c r="DZ51" s="243">
        <v>0</v>
      </c>
      <c r="EA51" s="244">
        <v>0</v>
      </c>
      <c r="EB51" s="244">
        <v>0</v>
      </c>
      <c r="EC51" s="245">
        <v>0</v>
      </c>
      <c r="ED51" s="242">
        <v>0</v>
      </c>
      <c r="EE51" s="243">
        <v>0</v>
      </c>
      <c r="EF51" s="244">
        <v>0</v>
      </c>
      <c r="EG51" s="244">
        <v>0</v>
      </c>
      <c r="EH51" s="245">
        <v>0</v>
      </c>
      <c r="EI51" s="242">
        <v>0</v>
      </c>
      <c r="EJ51" s="243">
        <v>0</v>
      </c>
      <c r="EK51" s="244">
        <v>0</v>
      </c>
      <c r="EL51" s="244">
        <v>0</v>
      </c>
      <c r="EM51" s="245">
        <v>0</v>
      </c>
      <c r="EN51" s="242">
        <v>0</v>
      </c>
      <c r="EO51" s="243">
        <v>0</v>
      </c>
      <c r="EP51" s="244">
        <v>0</v>
      </c>
      <c r="EQ51" s="244">
        <v>0</v>
      </c>
      <c r="ER51" s="245">
        <v>0</v>
      </c>
      <c r="ES51" s="242">
        <v>0</v>
      </c>
      <c r="ET51" s="243">
        <v>0</v>
      </c>
      <c r="EU51" s="244">
        <v>0</v>
      </c>
      <c r="EV51" s="244">
        <v>0</v>
      </c>
      <c r="EW51" s="245">
        <v>0</v>
      </c>
      <c r="EX51" s="242">
        <v>0</v>
      </c>
      <c r="EY51" s="243">
        <v>0</v>
      </c>
      <c r="EZ51" s="244">
        <v>0</v>
      </c>
      <c r="FA51" s="244">
        <v>0</v>
      </c>
      <c r="FB51" s="245">
        <v>0</v>
      </c>
      <c r="FD51" s="246">
        <f t="shared" si="7"/>
        <v>0</v>
      </c>
      <c r="FE51" s="247">
        <f t="shared" si="8"/>
        <v>0</v>
      </c>
      <c r="FF51" s="248">
        <f t="shared" si="6"/>
        <v>0</v>
      </c>
    </row>
  </sheetData>
  <sheetProtection algorithmName="SHA-512" hashValue="xRLJQ/zARWlVieao/cxW6b0dyAbifdtMpXUzhUKdYTQNOMR/wJbROOpNXH4xpQK760IH6iiZpgyZ+Cz81RnZqg==" saltValue="dWg5ifcr+T5JpLJS9Ny1Vw==" spinCount="100000" sheet="1" objects="1" scenarios="1" formatColumns="0"/>
  <dataValidations count="1">
    <dataValidation type="decimal" operator="lessThanOrEqual" showErrorMessage="1" errorTitle="Invalid entry" error="Must enter a number less than 1,000. No blank cells allowed." sqref="D10:FB51" xr:uid="{DDA94AF8-6CE7-44D3-B976-A744456FE87B}">
      <formula1>1000</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FBC7-E209-4D5B-B741-6570FEEC9DB9}">
  <sheetPr>
    <tabColor theme="1" tint="4.9989318521683403E-2"/>
  </sheetPr>
  <dimension ref="A1:AG221"/>
  <sheetViews>
    <sheetView showGridLines="0" workbookViewId="0"/>
  </sheetViews>
  <sheetFormatPr baseColWidth="10" defaultColWidth="9" defaultRowHeight="14" x14ac:dyDescent="0.2"/>
  <cols>
    <col min="1" max="1" width="19.83203125" style="160" customWidth="1"/>
    <col min="2" max="2" width="20.6640625" style="160" customWidth="1"/>
    <col min="3" max="6" width="11.1640625" style="160" customWidth="1"/>
    <col min="7" max="7" width="10.33203125" style="160" customWidth="1"/>
    <col min="8" max="19" width="11.1640625" style="160" customWidth="1"/>
    <col min="20" max="29" width="11.33203125" style="160" customWidth="1"/>
    <col min="30" max="32" width="11.1640625" style="160" customWidth="1"/>
    <col min="33" max="33" width="9.83203125" style="160" customWidth="1"/>
    <col min="34" max="16384" width="9" style="160"/>
  </cols>
  <sheetData>
    <row r="1" spans="1:33" s="249" customFormat="1" ht="27" x14ac:dyDescent="0.2">
      <c r="C1" s="1319" t="s">
        <v>582</v>
      </c>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c r="AD1" s="1319"/>
      <c r="AE1" s="1319"/>
      <c r="AF1" s="1319"/>
      <c r="AG1" s="1319"/>
    </row>
    <row r="2" spans="1:33" s="251" customFormat="1" x14ac:dyDescent="0.2">
      <c r="C2" s="1320" t="str">
        <f>"Store #"&amp;TEXT('Report Set-up'!$B$6,"0")&amp;", "&amp;'Report Set-up'!$B$7&amp;", "&amp;TEXT(DATE('Report Set-up'!$B$12,'Report Set-up'!$B$11,1),"mmmm yyyy")</f>
        <v>Store #999, Sample Store, June 2025</v>
      </c>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row>
    <row r="3" spans="1:33" s="251" customFormat="1" x14ac:dyDescent="0.2">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row>
    <row r="4" spans="1:33" s="251" customFormat="1" x14ac:dyDescent="0.2">
      <c r="C4" s="252"/>
      <c r="D4" s="252"/>
      <c r="E4" s="252"/>
      <c r="F4" s="252"/>
      <c r="G4" s="252"/>
      <c r="H4" s="252"/>
      <c r="I4" s="252"/>
      <c r="J4" s="252"/>
      <c r="K4" s="252"/>
      <c r="L4" s="252"/>
      <c r="M4" s="252"/>
      <c r="N4" s="252"/>
      <c r="O4" s="252"/>
      <c r="P4" s="252"/>
      <c r="Q4" s="252"/>
      <c r="R4" s="252"/>
      <c r="S4" s="252"/>
      <c r="T4" s="252"/>
      <c r="U4" s="252"/>
      <c r="V4" s="252"/>
      <c r="W4" s="252"/>
      <c r="X4" s="252"/>
      <c r="Y4" s="252"/>
      <c r="Z4" s="252"/>
      <c r="AA4" s="252"/>
      <c r="AB4" s="252"/>
      <c r="AC4" s="252"/>
      <c r="AD4" s="252"/>
      <c r="AE4" s="252"/>
      <c r="AF4" s="252"/>
      <c r="AG4" s="252"/>
    </row>
    <row r="5" spans="1:33" s="251" customFormat="1" x14ac:dyDescent="0.2">
      <c r="C5" s="252"/>
      <c r="D5" s="252"/>
      <c r="E5" s="252"/>
      <c r="F5" s="252"/>
      <c r="G5" s="252"/>
      <c r="H5" s="252"/>
      <c r="I5" s="252"/>
      <c r="J5" s="252"/>
      <c r="K5" s="252"/>
      <c r="L5" s="252"/>
      <c r="M5" s="252"/>
      <c r="N5" s="252"/>
      <c r="O5" s="252"/>
      <c r="P5" s="252"/>
      <c r="Q5" s="252"/>
      <c r="R5" s="252"/>
      <c r="S5" s="252"/>
      <c r="T5" s="252"/>
      <c r="U5" s="252"/>
      <c r="V5" s="252"/>
      <c r="W5" s="252"/>
      <c r="X5" s="252"/>
      <c r="Y5" s="252"/>
      <c r="Z5" s="252"/>
      <c r="AA5" s="252"/>
      <c r="AB5" s="252"/>
      <c r="AC5" s="252"/>
      <c r="AD5" s="252"/>
      <c r="AE5" s="252"/>
      <c r="AF5" s="252"/>
      <c r="AG5" s="252"/>
    </row>
    <row r="6" spans="1:33" s="251" customFormat="1" ht="15" thickBot="1" x14ac:dyDescent="0.25">
      <c r="A6" s="252"/>
      <c r="B6" s="252"/>
      <c r="C6" s="252"/>
      <c r="D6" s="252"/>
      <c r="E6" s="252"/>
      <c r="F6" s="252"/>
      <c r="G6" s="252"/>
      <c r="H6" s="252"/>
      <c r="I6" s="252"/>
      <c r="J6" s="252"/>
      <c r="K6" s="252"/>
      <c r="L6" s="252"/>
      <c r="M6" s="253"/>
      <c r="N6" s="253"/>
      <c r="O6" s="253"/>
      <c r="P6" s="253"/>
      <c r="Q6" s="253"/>
      <c r="R6" s="253"/>
      <c r="S6" s="253"/>
      <c r="T6" s="253"/>
      <c r="U6" s="253"/>
      <c r="V6" s="253"/>
      <c r="W6" s="253"/>
      <c r="X6" s="253"/>
      <c r="Y6" s="253"/>
      <c r="Z6" s="253"/>
      <c r="AA6" s="253"/>
      <c r="AB6" s="253"/>
      <c r="AC6" s="253"/>
      <c r="AD6" s="253"/>
      <c r="AE6" s="253"/>
      <c r="AF6" s="253"/>
      <c r="AG6" s="253"/>
    </row>
    <row r="7" spans="1:33" x14ac:dyDescent="0.2">
      <c r="B7" s="254" t="s">
        <v>439</v>
      </c>
      <c r="C7" s="255">
        <f>IF(C$8&lt;='Report Set-up'!$B$15,VLOOKUP(C$8,'Sales Report (printable)'!$A$5:$B$41,2,FALSE),"---")</f>
        <v>1</v>
      </c>
      <c r="D7" s="256">
        <f>IF(D$8&lt;='Report Set-up'!$B$15,VLOOKUP(D$8,'Sales Report (printable)'!$A$5:$B$41,2,FALSE),"---")</f>
        <v>2</v>
      </c>
      <c r="E7" s="256">
        <f>IF(E$8&lt;='Report Set-up'!$B$15,VLOOKUP(E$8,'Sales Report (printable)'!$A$5:$B$41,2,FALSE),"---")</f>
        <v>3</v>
      </c>
      <c r="F7" s="256">
        <f>IF(F$8&lt;='Report Set-up'!$B$15,VLOOKUP(F$8,'Sales Report (printable)'!$A$5:$B$41,2,FALSE),"---")</f>
        <v>4</v>
      </c>
      <c r="G7" s="256">
        <f>IF(G$8&lt;='Report Set-up'!$B$15,VLOOKUP(G$8,'Sales Report (printable)'!$A$5:$B$41,2,FALSE),"---")</f>
        <v>5</v>
      </c>
      <c r="H7" s="256">
        <f>IF(H$8&lt;='Report Set-up'!$B$15,VLOOKUP(H$8,'Sales Report (printable)'!$A$5:$B$41,2,FALSE),"---")</f>
        <v>6</v>
      </c>
      <c r="I7" s="256">
        <f>IF(I$8&lt;='Report Set-up'!$B$15,VLOOKUP(I$8,'Sales Report (printable)'!$A$5:$B$41,2,FALSE),"---")</f>
        <v>7</v>
      </c>
      <c r="J7" s="256">
        <f>IF(J$8&lt;='Report Set-up'!$B$15,VLOOKUP(J$8,'Sales Report (printable)'!$A$5:$B$41,2,FALSE),"---")</f>
        <v>1</v>
      </c>
      <c r="K7" s="256">
        <f>IF(K$8&lt;='Report Set-up'!$B$15,VLOOKUP(K$8,'Sales Report (printable)'!$A$5:$B$41,2,FALSE),"---")</f>
        <v>2</v>
      </c>
      <c r="L7" s="256">
        <f>IF(L$8&lt;='Report Set-up'!$B$15,VLOOKUP(L$8,'Sales Report (printable)'!$A$5:$B$41,2,FALSE),"---")</f>
        <v>3</v>
      </c>
      <c r="M7" s="256">
        <f>IF(M$8&lt;='Report Set-up'!$B$15,VLOOKUP(M$8,'Sales Report (printable)'!$A$5:$B$41,2,FALSE),"---")</f>
        <v>4</v>
      </c>
      <c r="N7" s="256">
        <f>IF(N$8&lt;='Report Set-up'!$B$15,VLOOKUP(N$8,'Sales Report (printable)'!$A$5:$B$41,2,FALSE),"---")</f>
        <v>5</v>
      </c>
      <c r="O7" s="256">
        <f>IF(O$8&lt;='Report Set-up'!$B$15,VLOOKUP(O$8,'Sales Report (printable)'!$A$5:$B$41,2,FALSE),"---")</f>
        <v>6</v>
      </c>
      <c r="P7" s="256">
        <f>IF(P$8&lt;='Report Set-up'!$B$15,VLOOKUP(P$8,'Sales Report (printable)'!$A$5:$B$41,2,FALSE),"---")</f>
        <v>7</v>
      </c>
      <c r="Q7" s="256">
        <f>IF(Q$8&lt;='Report Set-up'!$B$15,VLOOKUP(Q$8,'Sales Report (printable)'!$A$5:$B$41,2,FALSE),"---")</f>
        <v>1</v>
      </c>
      <c r="R7" s="257">
        <f>IF(R$8&lt;='Report Set-up'!$B$15,VLOOKUP(R$8,'Sales Report (printable)'!$A$5:$B$41,2,FALSE),"---")</f>
        <v>2</v>
      </c>
      <c r="S7" s="257">
        <f>IF(S$8&lt;='Report Set-up'!$B$15,VLOOKUP(S$8,'Sales Report (printable)'!$A$5:$B$41,2,FALSE),"---")</f>
        <v>3</v>
      </c>
      <c r="T7" s="257">
        <f>IF(T$8&lt;='Report Set-up'!$B$15,VLOOKUP(T$8,'Sales Report (printable)'!$A$5:$B$41,2,FALSE),"---")</f>
        <v>4</v>
      </c>
      <c r="U7" s="257">
        <f>IF(U$8&lt;='Report Set-up'!$B$15,VLOOKUP(U$8,'Sales Report (printable)'!$A$5:$B$41,2,FALSE),"---")</f>
        <v>5</v>
      </c>
      <c r="V7" s="257">
        <f>IF(V$8&lt;='Report Set-up'!$B$15,VLOOKUP(V$8,'Sales Report (printable)'!$A$5:$B$41,2,FALSE),"---")</f>
        <v>6</v>
      </c>
      <c r="W7" s="257">
        <f>IF(W$8&lt;='Report Set-up'!$B$15,VLOOKUP(W$8,'Sales Report (printable)'!$A$5:$B$41,2,FALSE),"---")</f>
        <v>7</v>
      </c>
      <c r="X7" s="257">
        <f>IF(X$8&lt;='Report Set-up'!$B$15,VLOOKUP(X$8,'Sales Report (printable)'!$A$5:$B$41,2,FALSE),"---")</f>
        <v>1</v>
      </c>
      <c r="Y7" s="257">
        <f>IF(Y$8&lt;='Report Set-up'!$B$15,VLOOKUP(Y$8,'Sales Report (printable)'!$A$5:$B$41,2,FALSE),"---")</f>
        <v>2</v>
      </c>
      <c r="Z7" s="257">
        <f>IF(Z$8&lt;='Report Set-up'!$B$15,VLOOKUP(Z$8,'Sales Report (printable)'!$A$5:$B$41,2,FALSE),"---")</f>
        <v>3</v>
      </c>
      <c r="AA7" s="257">
        <f>IF(AA$8&lt;='Report Set-up'!$B$15,VLOOKUP(AA$8,'Sales Report (printable)'!$A$5:$B$41,2,FALSE),"---")</f>
        <v>4</v>
      </c>
      <c r="AB7" s="257">
        <f>IF(AB$8&lt;='Report Set-up'!$B$15,VLOOKUP(AB$8,'Sales Report (printable)'!$A$5:$B$41,2,FALSE),"---")</f>
        <v>5</v>
      </c>
      <c r="AC7" s="257">
        <f>IF(AC$8&lt;='Report Set-up'!$B$15,VLOOKUP(AC$8,'Sales Report (printable)'!$A$5:$B$41,2,FALSE),"---")</f>
        <v>6</v>
      </c>
      <c r="AD7" s="257">
        <f>IF(AD$8&lt;='Report Set-up'!$B$15,VLOOKUP(AD$8,'Sales Report (printable)'!$A$5:$B$41,2,FALSE),"---")</f>
        <v>7</v>
      </c>
      <c r="AE7" s="257">
        <f>IF(AE$8&lt;='Report Set-up'!$B$15,VLOOKUP(AE$8,'Sales Report (printable)'!$A$5:$B$41,2,FALSE),"---")</f>
        <v>1</v>
      </c>
      <c r="AF7" s="257">
        <f>IF(AF$8&lt;='Report Set-up'!$B$15,VLOOKUP(AF$8,'Sales Report (printable)'!$A$5:$B$41,2,FALSE),"---")</f>
        <v>2</v>
      </c>
      <c r="AG7" s="258" t="str">
        <f>IF(AG$8&lt;='Report Set-up'!$B$15,VLOOKUP(AG$8,'Sales Report (printable)'!$A$5:$B$41,2,FALSE),"---")</f>
        <v>---</v>
      </c>
    </row>
    <row r="8" spans="1:33" s="212" customFormat="1" ht="15" thickBot="1" x14ac:dyDescent="0.25">
      <c r="A8" s="259"/>
      <c r="B8" s="260" t="s">
        <v>441</v>
      </c>
      <c r="C8" s="261">
        <v>1</v>
      </c>
      <c r="D8" s="262">
        <v>2</v>
      </c>
      <c r="E8" s="262">
        <v>3</v>
      </c>
      <c r="F8" s="262">
        <v>4</v>
      </c>
      <c r="G8" s="262">
        <v>5</v>
      </c>
      <c r="H8" s="262">
        <v>6</v>
      </c>
      <c r="I8" s="262">
        <v>7</v>
      </c>
      <c r="J8" s="262">
        <v>8</v>
      </c>
      <c r="K8" s="262">
        <v>9</v>
      </c>
      <c r="L8" s="262">
        <v>10</v>
      </c>
      <c r="M8" s="262">
        <v>11</v>
      </c>
      <c r="N8" s="262">
        <v>12</v>
      </c>
      <c r="O8" s="262">
        <v>13</v>
      </c>
      <c r="P8" s="262">
        <v>14</v>
      </c>
      <c r="Q8" s="262">
        <v>15</v>
      </c>
      <c r="R8" s="263">
        <v>16</v>
      </c>
      <c r="S8" s="263">
        <v>17</v>
      </c>
      <c r="T8" s="263">
        <v>18</v>
      </c>
      <c r="U8" s="263">
        <v>19</v>
      </c>
      <c r="V8" s="263">
        <v>20</v>
      </c>
      <c r="W8" s="263">
        <v>21</v>
      </c>
      <c r="X8" s="263">
        <v>22</v>
      </c>
      <c r="Y8" s="263">
        <v>23</v>
      </c>
      <c r="Z8" s="263">
        <v>24</v>
      </c>
      <c r="AA8" s="263">
        <v>25</v>
      </c>
      <c r="AB8" s="263">
        <v>26</v>
      </c>
      <c r="AC8" s="263">
        <v>27</v>
      </c>
      <c r="AD8" s="263">
        <v>28</v>
      </c>
      <c r="AE8" s="263">
        <v>29</v>
      </c>
      <c r="AF8" s="263">
        <v>30</v>
      </c>
      <c r="AG8" s="264">
        <v>31</v>
      </c>
    </row>
    <row r="9" spans="1:33" ht="34.5" customHeight="1" thickBot="1" x14ac:dyDescent="0.25">
      <c r="A9" s="265" t="s">
        <v>583</v>
      </c>
      <c r="B9" s="265"/>
      <c r="C9" s="266" t="s">
        <v>584</v>
      </c>
      <c r="D9" s="267" t="s">
        <v>584</v>
      </c>
      <c r="E9" s="267" t="s">
        <v>584</v>
      </c>
      <c r="F9" s="267" t="s">
        <v>584</v>
      </c>
      <c r="G9" s="267" t="s">
        <v>584</v>
      </c>
      <c r="H9" s="267" t="s">
        <v>584</v>
      </c>
      <c r="I9" s="267" t="s">
        <v>584</v>
      </c>
      <c r="J9" s="267" t="s">
        <v>584</v>
      </c>
      <c r="K9" s="267" t="s">
        <v>584</v>
      </c>
      <c r="L9" s="267" t="s">
        <v>584</v>
      </c>
      <c r="M9" s="267" t="s">
        <v>584</v>
      </c>
      <c r="N9" s="267" t="s">
        <v>584</v>
      </c>
      <c r="O9" s="267" t="s">
        <v>584</v>
      </c>
      <c r="P9" s="267" t="s">
        <v>584</v>
      </c>
      <c r="Q9" s="267" t="s">
        <v>584</v>
      </c>
      <c r="R9" s="267" t="s">
        <v>584</v>
      </c>
      <c r="S9" s="267" t="s">
        <v>584</v>
      </c>
      <c r="T9" s="267" t="s">
        <v>584</v>
      </c>
      <c r="U9" s="267" t="s">
        <v>584</v>
      </c>
      <c r="V9" s="267" t="s">
        <v>584</v>
      </c>
      <c r="W9" s="267" t="s">
        <v>584</v>
      </c>
      <c r="X9" s="267" t="s">
        <v>584</v>
      </c>
      <c r="Y9" s="267" t="s">
        <v>584</v>
      </c>
      <c r="Z9" s="267" t="s">
        <v>584</v>
      </c>
      <c r="AA9" s="267" t="s">
        <v>584</v>
      </c>
      <c r="AB9" s="267" t="s">
        <v>584</v>
      </c>
      <c r="AC9" s="267" t="s">
        <v>584</v>
      </c>
      <c r="AD9" s="267" t="s">
        <v>584</v>
      </c>
      <c r="AE9" s="267" t="s">
        <v>584</v>
      </c>
      <c r="AF9" s="267" t="s">
        <v>584</v>
      </c>
      <c r="AG9" s="268" t="s">
        <v>584</v>
      </c>
    </row>
    <row r="10" spans="1:33" x14ac:dyDescent="0.2">
      <c r="A10" s="269" t="str">
        <f ca="1">OFFSET('Labour Entry'!$C$1,'Labour Entry'!$A10-1,0,1,1)</f>
        <v>Manager</v>
      </c>
      <c r="B10" s="270" t="s">
        <v>585</v>
      </c>
      <c r="C10" s="271">
        <f ca="1">OFFSET('Labour Entry'!$C$1,'Labour Entry'!$A$10-1,C$8*5-4,1,1)</f>
        <v>0</v>
      </c>
      <c r="D10" s="272">
        <f ca="1">OFFSET('Labour Entry'!$C$1,'Labour Entry'!$A$10-1,D$8*5-4,1,1)</f>
        <v>0</v>
      </c>
      <c r="E10" s="272">
        <f ca="1">OFFSET('Labour Entry'!$C$1,'Labour Entry'!$A$10-1,E$8*5-4,1,1)</f>
        <v>0</v>
      </c>
      <c r="F10" s="272">
        <f ca="1">OFFSET('Labour Entry'!$C$1,'Labour Entry'!$A$10-1,F$8*5-4,1,1)</f>
        <v>0</v>
      </c>
      <c r="G10" s="272">
        <f ca="1">OFFSET('Labour Entry'!$C$1,'Labour Entry'!$A$10-1,G$8*5-4,1,1)</f>
        <v>0</v>
      </c>
      <c r="H10" s="272">
        <f ca="1">OFFSET('Labour Entry'!$C$1,'Labour Entry'!$A$10-1,H$8*5-4,1,1)</f>
        <v>0</v>
      </c>
      <c r="I10" s="272">
        <f ca="1">OFFSET('Labour Entry'!$C$1,'Labour Entry'!$A$10-1,I$8*5-4,1,1)</f>
        <v>0</v>
      </c>
      <c r="J10" s="272">
        <f ca="1">OFFSET('Labour Entry'!$C$1,'Labour Entry'!$A$10-1,J$8*5-4,1,1)</f>
        <v>0</v>
      </c>
      <c r="K10" s="272">
        <f ca="1">OFFSET('Labour Entry'!$C$1,'Labour Entry'!$A$10-1,K$8*5-4,1,1)</f>
        <v>0</v>
      </c>
      <c r="L10" s="272">
        <f ca="1">OFFSET('Labour Entry'!$C$1,'Labour Entry'!$A$10-1,L$8*5-4,1,1)</f>
        <v>0</v>
      </c>
      <c r="M10" s="272">
        <f ca="1">OFFSET('Labour Entry'!$C$1,'Labour Entry'!$A$10-1,M$8*5-4,1,1)</f>
        <v>0</v>
      </c>
      <c r="N10" s="272">
        <f ca="1">OFFSET('Labour Entry'!$C$1,'Labour Entry'!$A$10-1,N$8*5-4,1,1)</f>
        <v>0</v>
      </c>
      <c r="O10" s="272">
        <f ca="1">OFFSET('Labour Entry'!$C$1,'Labour Entry'!$A$10-1,O$8*5-4,1,1)</f>
        <v>0</v>
      </c>
      <c r="P10" s="272">
        <f ca="1">OFFSET('Labour Entry'!$C$1,'Labour Entry'!$A$10-1,P$8*5-4,1,1)</f>
        <v>0</v>
      </c>
      <c r="Q10" s="272">
        <f ca="1">OFFSET('Labour Entry'!$C$1,'Labour Entry'!$A$10-1,Q$8*5-4,1,1)</f>
        <v>0</v>
      </c>
      <c r="R10" s="272">
        <f ca="1">OFFSET('Labour Entry'!$C$1,'Labour Entry'!$A$10-1,R$8*5-4,1,1)</f>
        <v>0</v>
      </c>
      <c r="S10" s="272">
        <f ca="1">OFFSET('Labour Entry'!$C$1,'Labour Entry'!$A$10-1,S$8*5-4,1,1)</f>
        <v>0</v>
      </c>
      <c r="T10" s="272">
        <f ca="1">OFFSET('Labour Entry'!$C$1,'Labour Entry'!$A$10-1,T$8*5-4,1,1)</f>
        <v>0</v>
      </c>
      <c r="U10" s="272">
        <f ca="1">OFFSET('Labour Entry'!$C$1,'Labour Entry'!$A$10-1,U$8*5-4,1,1)</f>
        <v>0</v>
      </c>
      <c r="V10" s="272">
        <f ca="1">OFFSET('Labour Entry'!$C$1,'Labour Entry'!$A$10-1,V$8*5-4,1,1)</f>
        <v>0</v>
      </c>
      <c r="W10" s="272">
        <f ca="1">OFFSET('Labour Entry'!$C$1,'Labour Entry'!$A$10-1,W$8*5-4,1,1)</f>
        <v>0</v>
      </c>
      <c r="X10" s="272">
        <f ca="1">OFFSET('Labour Entry'!$C$1,'Labour Entry'!$A$10-1,X$8*5-4,1,1)</f>
        <v>0</v>
      </c>
      <c r="Y10" s="272">
        <f ca="1">OFFSET('Labour Entry'!$C$1,'Labour Entry'!$A$10-1,Y$8*5-4,1,1)</f>
        <v>0</v>
      </c>
      <c r="Z10" s="272">
        <f ca="1">OFFSET('Labour Entry'!$C$1,'Labour Entry'!$A$10-1,Z$8*5-4,1,1)</f>
        <v>0</v>
      </c>
      <c r="AA10" s="272">
        <f ca="1">OFFSET('Labour Entry'!$C$1,'Labour Entry'!$A$10-1,AA$8*5-4,1,1)</f>
        <v>0</v>
      </c>
      <c r="AB10" s="272">
        <f ca="1">OFFSET('Labour Entry'!$C$1,'Labour Entry'!$A$10-1,AB$8*5-4,1,1)</f>
        <v>0</v>
      </c>
      <c r="AC10" s="272">
        <f ca="1">OFFSET('Labour Entry'!$C$1,'Labour Entry'!$A$10-1,AC$8*5-4,1,1)</f>
        <v>0</v>
      </c>
      <c r="AD10" s="272">
        <f ca="1">OFFSET('Labour Entry'!$C$1,'Labour Entry'!$A$10-1,AD$8*5-4,1,1)</f>
        <v>0</v>
      </c>
      <c r="AE10" s="272">
        <f ca="1">OFFSET('Labour Entry'!$C$1,'Labour Entry'!$A$10-1,AE$8*5-4,1,1)</f>
        <v>0</v>
      </c>
      <c r="AF10" s="272">
        <f ca="1">OFFSET('Labour Entry'!$C$1,'Labour Entry'!$A$10-1,AF$8*5-4,1,1)</f>
        <v>0</v>
      </c>
      <c r="AG10" s="273">
        <f ca="1">OFFSET('Labour Entry'!$C$1,'Labour Entry'!$A$10-1,AG$8*5-4,1,1)</f>
        <v>0</v>
      </c>
    </row>
    <row r="11" spans="1:33" x14ac:dyDescent="0.2">
      <c r="A11" s="274"/>
      <c r="B11" s="275" t="s">
        <v>586</v>
      </c>
      <c r="C11" s="276">
        <f ca="1">OFFSET('Labour Entry'!$C$1,'Labour Entry'!$A$10-1,C$8*5-3,1,1)</f>
        <v>0</v>
      </c>
      <c r="D11" s="277">
        <f ca="1">OFFSET('Labour Entry'!$C$1,'Labour Entry'!$A$10-1,D$8*5-3,1,1)</f>
        <v>7.5</v>
      </c>
      <c r="E11" s="277">
        <f ca="1">OFFSET('Labour Entry'!$C$1,'Labour Entry'!$A$10-1,E$8*5-3,1,1)</f>
        <v>0</v>
      </c>
      <c r="F11" s="277">
        <f ca="1">OFFSET('Labour Entry'!$C$1,'Labour Entry'!$A$10-1,F$8*5-3,1,1)</f>
        <v>8</v>
      </c>
      <c r="G11" s="277">
        <f ca="1">OFFSET('Labour Entry'!$C$1,'Labour Entry'!$A$10-1,G$8*5-3,1,1)</f>
        <v>0</v>
      </c>
      <c r="H11" s="277">
        <f ca="1">OFFSET('Labour Entry'!$C$1,'Labour Entry'!$A$10-1,H$8*5-3,1,1)</f>
        <v>0</v>
      </c>
      <c r="I11" s="277">
        <f ca="1">OFFSET('Labour Entry'!$C$1,'Labour Entry'!$A$10-1,I$8*5-3,1,1)</f>
        <v>8</v>
      </c>
      <c r="J11" s="277">
        <f ca="1">OFFSET('Labour Entry'!$C$1,'Labour Entry'!$A$10-1,J$8*5-3,1,1)</f>
        <v>7</v>
      </c>
      <c r="K11" s="277">
        <f ca="1">OFFSET('Labour Entry'!$C$1,'Labour Entry'!$A$10-1,K$8*5-3,1,1)</f>
        <v>0</v>
      </c>
      <c r="L11" s="277">
        <f ca="1">OFFSET('Labour Entry'!$C$1,'Labour Entry'!$A$10-1,L$8*5-3,1,1)</f>
        <v>0</v>
      </c>
      <c r="M11" s="277">
        <f ca="1">OFFSET('Labour Entry'!$C$1,'Labour Entry'!$A$10-1,M$8*5-3,1,1)</f>
        <v>8</v>
      </c>
      <c r="N11" s="277">
        <f ca="1">OFFSET('Labour Entry'!$C$1,'Labour Entry'!$A$10-1,N$8*5-3,1,1)</f>
        <v>0</v>
      </c>
      <c r="O11" s="277">
        <f ca="1">OFFSET('Labour Entry'!$C$1,'Labour Entry'!$A$10-1,O$8*5-3,1,1)</f>
        <v>3.5</v>
      </c>
      <c r="P11" s="277">
        <f ca="1">OFFSET('Labour Entry'!$C$1,'Labour Entry'!$A$10-1,P$8*5-3,1,1)</f>
        <v>8</v>
      </c>
      <c r="Q11" s="277">
        <f ca="1">OFFSET('Labour Entry'!$C$1,'Labour Entry'!$A$10-1,Q$8*5-3,1,1)</f>
        <v>0</v>
      </c>
      <c r="R11" s="277">
        <f ca="1">OFFSET('Labour Entry'!$C$1,'Labour Entry'!$A$10-1,R$8*5-3,1,1)</f>
        <v>7.5</v>
      </c>
      <c r="S11" s="277">
        <f ca="1">OFFSET('Labour Entry'!$C$1,'Labour Entry'!$A$10-1,S$8*5-3,1,1)</f>
        <v>0</v>
      </c>
      <c r="T11" s="277">
        <f ca="1">OFFSET('Labour Entry'!$C$1,'Labour Entry'!$A$10-1,T$8*5-3,1,1)</f>
        <v>8</v>
      </c>
      <c r="U11" s="277">
        <f ca="1">OFFSET('Labour Entry'!$C$1,'Labour Entry'!$A$10-1,U$8*5-3,1,1)</f>
        <v>8</v>
      </c>
      <c r="V11" s="277">
        <f ca="1">OFFSET('Labour Entry'!$C$1,'Labour Entry'!$A$10-1,V$8*5-3,1,1)</f>
        <v>0</v>
      </c>
      <c r="W11" s="277">
        <f ca="1">OFFSET('Labour Entry'!$C$1,'Labour Entry'!$A$10-1,W$8*5-3,1,1)</f>
        <v>8</v>
      </c>
      <c r="X11" s="277">
        <f ca="1">OFFSET('Labour Entry'!$C$1,'Labour Entry'!$A$10-1,X$8*5-3,1,1)</f>
        <v>3</v>
      </c>
      <c r="Y11" s="277">
        <f ca="1">OFFSET('Labour Entry'!$C$1,'Labour Entry'!$A$10-1,Y$8*5-3,1,1)</f>
        <v>7.5</v>
      </c>
      <c r="Z11" s="277">
        <f ca="1">OFFSET('Labour Entry'!$C$1,'Labour Entry'!$A$10-1,Z$8*5-3,1,1)</f>
        <v>0</v>
      </c>
      <c r="AA11" s="277">
        <f ca="1">OFFSET('Labour Entry'!$C$1,'Labour Entry'!$A$10-1,AA$8*5-3,1,1)</f>
        <v>8</v>
      </c>
      <c r="AB11" s="277">
        <f ca="1">OFFSET('Labour Entry'!$C$1,'Labour Entry'!$A$10-1,AB$8*5-3,1,1)</f>
        <v>0</v>
      </c>
      <c r="AC11" s="277">
        <f ca="1">OFFSET('Labour Entry'!$C$1,'Labour Entry'!$A$10-1,AC$8*5-3,1,1)</f>
        <v>8</v>
      </c>
      <c r="AD11" s="277">
        <f ca="1">OFFSET('Labour Entry'!$C$1,'Labour Entry'!$A$10-1,AD$8*5-3,1,1)</f>
        <v>8</v>
      </c>
      <c r="AE11" s="277">
        <f ca="1">OFFSET('Labour Entry'!$C$1,'Labour Entry'!$A$10-1,AE$8*5-3,1,1)</f>
        <v>0</v>
      </c>
      <c r="AF11" s="277">
        <f ca="1">OFFSET('Labour Entry'!$C$1,'Labour Entry'!$A$10-1,AF$8*5-3,1,1)</f>
        <v>7.5</v>
      </c>
      <c r="AG11" s="278">
        <f ca="1">OFFSET('Labour Entry'!$C$1,'Labour Entry'!$A$10-1,AG$8*5-3,1,1)</f>
        <v>0</v>
      </c>
    </row>
    <row r="12" spans="1:33" x14ac:dyDescent="0.2">
      <c r="A12" s="274"/>
      <c r="B12" s="275" t="s">
        <v>587</v>
      </c>
      <c r="C12" s="276">
        <f ca="1">OFFSET('Labour Entry'!$C$1,'Labour Entry'!$A$10-1,C$8*5-2,1,1)</f>
        <v>0</v>
      </c>
      <c r="D12" s="277">
        <f ca="1">OFFSET('Labour Entry'!$C$1,'Labour Entry'!$A$10-1,D$8*5-2,1,1)</f>
        <v>0</v>
      </c>
      <c r="E12" s="277">
        <f ca="1">OFFSET('Labour Entry'!$C$1,'Labour Entry'!$A$10-1,E$8*5-2,1,1)</f>
        <v>0</v>
      </c>
      <c r="F12" s="277">
        <f ca="1">OFFSET('Labour Entry'!$C$1,'Labour Entry'!$A$10-1,F$8*5-2,1,1)</f>
        <v>0</v>
      </c>
      <c r="G12" s="277">
        <f ca="1">OFFSET('Labour Entry'!$C$1,'Labour Entry'!$A$10-1,G$8*5-2,1,1)</f>
        <v>0</v>
      </c>
      <c r="H12" s="277">
        <f ca="1">OFFSET('Labour Entry'!$C$1,'Labour Entry'!$A$10-1,H$8*5-2,1,1)</f>
        <v>0</v>
      </c>
      <c r="I12" s="277">
        <f ca="1">OFFSET('Labour Entry'!$C$1,'Labour Entry'!$A$10-1,I$8*5-2,1,1)</f>
        <v>0</v>
      </c>
      <c r="J12" s="277">
        <f ca="1">OFFSET('Labour Entry'!$C$1,'Labour Entry'!$A$10-1,J$8*5-2,1,1)</f>
        <v>0</v>
      </c>
      <c r="K12" s="277">
        <f ca="1">OFFSET('Labour Entry'!$C$1,'Labour Entry'!$A$10-1,K$8*5-2,1,1)</f>
        <v>0</v>
      </c>
      <c r="L12" s="277">
        <f ca="1">OFFSET('Labour Entry'!$C$1,'Labour Entry'!$A$10-1,L$8*5-2,1,1)</f>
        <v>0</v>
      </c>
      <c r="M12" s="277">
        <f ca="1">OFFSET('Labour Entry'!$C$1,'Labour Entry'!$A$10-1,M$8*5-2,1,1)</f>
        <v>0</v>
      </c>
      <c r="N12" s="277">
        <f ca="1">OFFSET('Labour Entry'!$C$1,'Labour Entry'!$A$10-1,N$8*5-2,1,1)</f>
        <v>0</v>
      </c>
      <c r="O12" s="277">
        <f ca="1">OFFSET('Labour Entry'!$C$1,'Labour Entry'!$A$10-1,O$8*5-2,1,1)</f>
        <v>0</v>
      </c>
      <c r="P12" s="277">
        <f ca="1">OFFSET('Labour Entry'!$C$1,'Labour Entry'!$A$10-1,P$8*5-2,1,1)</f>
        <v>0</v>
      </c>
      <c r="Q12" s="277">
        <f ca="1">OFFSET('Labour Entry'!$C$1,'Labour Entry'!$A$10-1,Q$8*5-2,1,1)</f>
        <v>0</v>
      </c>
      <c r="R12" s="277">
        <f ca="1">OFFSET('Labour Entry'!$C$1,'Labour Entry'!$A$10-1,R$8*5-2,1,1)</f>
        <v>0</v>
      </c>
      <c r="S12" s="277">
        <f ca="1">OFFSET('Labour Entry'!$C$1,'Labour Entry'!$A$10-1,S$8*5-2,1,1)</f>
        <v>0</v>
      </c>
      <c r="T12" s="277">
        <f ca="1">OFFSET('Labour Entry'!$C$1,'Labour Entry'!$A$10-1,T$8*5-2,1,1)</f>
        <v>0</v>
      </c>
      <c r="U12" s="277">
        <f ca="1">OFFSET('Labour Entry'!$C$1,'Labour Entry'!$A$10-1,U$8*5-2,1,1)</f>
        <v>0</v>
      </c>
      <c r="V12" s="277">
        <f ca="1">OFFSET('Labour Entry'!$C$1,'Labour Entry'!$A$10-1,V$8*5-2,1,1)</f>
        <v>0</v>
      </c>
      <c r="W12" s="277">
        <f ca="1">OFFSET('Labour Entry'!$C$1,'Labour Entry'!$A$10-1,W$8*5-2,1,1)</f>
        <v>0</v>
      </c>
      <c r="X12" s="277">
        <f ca="1">OFFSET('Labour Entry'!$C$1,'Labour Entry'!$A$10-1,X$8*5-2,1,1)</f>
        <v>0</v>
      </c>
      <c r="Y12" s="277">
        <f ca="1">OFFSET('Labour Entry'!$C$1,'Labour Entry'!$A$10-1,Y$8*5-2,1,1)</f>
        <v>0</v>
      </c>
      <c r="Z12" s="277">
        <f ca="1">OFFSET('Labour Entry'!$C$1,'Labour Entry'!$A$10-1,Z$8*5-2,1,1)</f>
        <v>0</v>
      </c>
      <c r="AA12" s="277">
        <f ca="1">OFFSET('Labour Entry'!$C$1,'Labour Entry'!$A$10-1,AA$8*5-2,1,1)</f>
        <v>0</v>
      </c>
      <c r="AB12" s="277">
        <f ca="1">OFFSET('Labour Entry'!$C$1,'Labour Entry'!$A$10-1,AB$8*5-2,1,1)</f>
        <v>0</v>
      </c>
      <c r="AC12" s="277">
        <f ca="1">OFFSET('Labour Entry'!$C$1,'Labour Entry'!$A$10-1,AC$8*5-2,1,1)</f>
        <v>0</v>
      </c>
      <c r="AD12" s="277">
        <f ca="1">OFFSET('Labour Entry'!$C$1,'Labour Entry'!$A$10-1,AD$8*5-2,1,1)</f>
        <v>0</v>
      </c>
      <c r="AE12" s="277">
        <f ca="1">OFFSET('Labour Entry'!$C$1,'Labour Entry'!$A$10-1,AE$8*5-2,1,1)</f>
        <v>0</v>
      </c>
      <c r="AF12" s="277">
        <f ca="1">OFFSET('Labour Entry'!$C$1,'Labour Entry'!$A$10-1,AF$8*5-2,1,1)</f>
        <v>0</v>
      </c>
      <c r="AG12" s="278">
        <f ca="1">OFFSET('Labour Entry'!$C$1,'Labour Entry'!$A$10-1,AG$8*5-2,1,1)</f>
        <v>0</v>
      </c>
    </row>
    <row r="13" spans="1:33" x14ac:dyDescent="0.2">
      <c r="A13" s="274"/>
      <c r="B13" s="279" t="s">
        <v>588</v>
      </c>
      <c r="C13" s="280">
        <f ca="1">OFFSET('Labour Entry'!$C$1,'Labour Entry'!$A$10-1,C$8*5-1,1,1)</f>
        <v>0</v>
      </c>
      <c r="D13" s="281">
        <f ca="1">OFFSET('Labour Entry'!$C$1,'Labour Entry'!$A$10-1,D$8*5-1,1,1)</f>
        <v>0</v>
      </c>
      <c r="E13" s="281">
        <f ca="1">OFFSET('Labour Entry'!$C$1,'Labour Entry'!$A$10-1,E$8*5-1,1,1)</f>
        <v>0</v>
      </c>
      <c r="F13" s="281">
        <f ca="1">OFFSET('Labour Entry'!$C$1,'Labour Entry'!$A$10-1,F$8*5-1,1,1)</f>
        <v>0</v>
      </c>
      <c r="G13" s="281">
        <f ca="1">OFFSET('Labour Entry'!$C$1,'Labour Entry'!$A$10-1,G$8*5-1,1,1)</f>
        <v>0</v>
      </c>
      <c r="H13" s="281">
        <f ca="1">OFFSET('Labour Entry'!$C$1,'Labour Entry'!$A$10-1,H$8*5-1,1,1)</f>
        <v>0</v>
      </c>
      <c r="I13" s="281">
        <f ca="1">OFFSET('Labour Entry'!$C$1,'Labour Entry'!$A$10-1,I$8*5-1,1,1)</f>
        <v>0</v>
      </c>
      <c r="J13" s="281">
        <f ca="1">OFFSET('Labour Entry'!$C$1,'Labour Entry'!$A$10-1,J$8*5-1,1,1)</f>
        <v>0</v>
      </c>
      <c r="K13" s="281">
        <f ca="1">OFFSET('Labour Entry'!$C$1,'Labour Entry'!$A$10-1,K$8*5-1,1,1)</f>
        <v>0</v>
      </c>
      <c r="L13" s="281">
        <f ca="1">OFFSET('Labour Entry'!$C$1,'Labour Entry'!$A$10-1,L$8*5-1,1,1)</f>
        <v>0</v>
      </c>
      <c r="M13" s="281">
        <f ca="1">OFFSET('Labour Entry'!$C$1,'Labour Entry'!$A$10-1,M$8*5-1,1,1)</f>
        <v>0</v>
      </c>
      <c r="N13" s="281">
        <f ca="1">OFFSET('Labour Entry'!$C$1,'Labour Entry'!$A$10-1,N$8*5-1,1,1)</f>
        <v>0</v>
      </c>
      <c r="O13" s="281">
        <f ca="1">OFFSET('Labour Entry'!$C$1,'Labour Entry'!$A$10-1,O$8*5-1,1,1)</f>
        <v>0</v>
      </c>
      <c r="P13" s="281">
        <f ca="1">OFFSET('Labour Entry'!$C$1,'Labour Entry'!$A$10-1,P$8*5-1,1,1)</f>
        <v>0</v>
      </c>
      <c r="Q13" s="281">
        <f ca="1">OFFSET('Labour Entry'!$C$1,'Labour Entry'!$A$10-1,Q$8*5-1,1,1)</f>
        <v>0</v>
      </c>
      <c r="R13" s="281">
        <f ca="1">OFFSET('Labour Entry'!$C$1,'Labour Entry'!$A$10-1,R$8*5-1,1,1)</f>
        <v>0</v>
      </c>
      <c r="S13" s="281">
        <f ca="1">OFFSET('Labour Entry'!$C$1,'Labour Entry'!$A$10-1,S$8*5-1,1,1)</f>
        <v>0</v>
      </c>
      <c r="T13" s="281">
        <f ca="1">OFFSET('Labour Entry'!$C$1,'Labour Entry'!$A$10-1,T$8*5-1,1,1)</f>
        <v>0</v>
      </c>
      <c r="U13" s="281">
        <f ca="1">OFFSET('Labour Entry'!$C$1,'Labour Entry'!$A$10-1,U$8*5-1,1,1)</f>
        <v>0</v>
      </c>
      <c r="V13" s="281">
        <f ca="1">OFFSET('Labour Entry'!$C$1,'Labour Entry'!$A$10-1,V$8*5-1,1,1)</f>
        <v>0</v>
      </c>
      <c r="W13" s="281">
        <f ca="1">OFFSET('Labour Entry'!$C$1,'Labour Entry'!$A$10-1,W$8*5-1,1,1)</f>
        <v>0</v>
      </c>
      <c r="X13" s="281">
        <f ca="1">OFFSET('Labour Entry'!$C$1,'Labour Entry'!$A$10-1,X$8*5-1,1,1)</f>
        <v>0</v>
      </c>
      <c r="Y13" s="281">
        <f ca="1">OFFSET('Labour Entry'!$C$1,'Labour Entry'!$A$10-1,Y$8*5-1,1,1)</f>
        <v>0</v>
      </c>
      <c r="Z13" s="281">
        <f ca="1">OFFSET('Labour Entry'!$C$1,'Labour Entry'!$A$10-1,Z$8*5-1,1,1)</f>
        <v>0</v>
      </c>
      <c r="AA13" s="281">
        <f ca="1">OFFSET('Labour Entry'!$C$1,'Labour Entry'!$A$10-1,AA$8*5-1,1,1)</f>
        <v>0</v>
      </c>
      <c r="AB13" s="281">
        <f ca="1">OFFSET('Labour Entry'!$C$1,'Labour Entry'!$A$10-1,AB$8*5-1,1,1)</f>
        <v>0</v>
      </c>
      <c r="AC13" s="281">
        <f ca="1">OFFSET('Labour Entry'!$C$1,'Labour Entry'!$A$10-1,AC$8*5-1,1,1)</f>
        <v>0</v>
      </c>
      <c r="AD13" s="281">
        <f ca="1">OFFSET('Labour Entry'!$C$1,'Labour Entry'!$A$10-1,AD$8*5-1,1,1)</f>
        <v>0</v>
      </c>
      <c r="AE13" s="281">
        <f ca="1">OFFSET('Labour Entry'!$C$1,'Labour Entry'!$A$10-1,AE$8*5-1,1,1)</f>
        <v>0</v>
      </c>
      <c r="AF13" s="281">
        <f ca="1">OFFSET('Labour Entry'!$C$1,'Labour Entry'!$A$10-1,AF$8*5-1,1,1)</f>
        <v>0</v>
      </c>
      <c r="AG13" s="282">
        <f ca="1">OFFSET('Labour Entry'!$C$1,'Labour Entry'!$A$10-1,AG$8*5-1,1,1)</f>
        <v>0</v>
      </c>
    </row>
    <row r="14" spans="1:33" ht="15" thickBot="1" x14ac:dyDescent="0.25">
      <c r="A14" s="283"/>
      <c r="B14" s="284" t="s">
        <v>589</v>
      </c>
      <c r="C14" s="285">
        <f ca="1">OFFSET('Labour Entry'!$C$1,'Labour Entry'!$A$10-1,C$8*5,1,1)</f>
        <v>0</v>
      </c>
      <c r="D14" s="286">
        <f ca="1">OFFSET('Labour Entry'!$C$1,'Labour Entry'!$A$10-1,D$8*5,1,1)</f>
        <v>0</v>
      </c>
      <c r="E14" s="286">
        <f ca="1">OFFSET('Labour Entry'!$C$1,'Labour Entry'!$A$10-1,E$8*5,1,1)</f>
        <v>0</v>
      </c>
      <c r="F14" s="286">
        <f ca="1">OFFSET('Labour Entry'!$C$1,'Labour Entry'!$A$10-1,F$8*5,1,1)</f>
        <v>0</v>
      </c>
      <c r="G14" s="286">
        <f ca="1">OFFSET('Labour Entry'!$C$1,'Labour Entry'!$A$10-1,G$8*5,1,1)</f>
        <v>0</v>
      </c>
      <c r="H14" s="286">
        <f ca="1">OFFSET('Labour Entry'!$C$1,'Labour Entry'!$A$10-1,H$8*5,1,1)</f>
        <v>0</v>
      </c>
      <c r="I14" s="286">
        <f ca="1">OFFSET('Labour Entry'!$C$1,'Labour Entry'!$A$10-1,I$8*5,1,1)</f>
        <v>0</v>
      </c>
      <c r="J14" s="286">
        <f ca="1">OFFSET('Labour Entry'!$C$1,'Labour Entry'!$A$10-1,J$8*5,1,1)</f>
        <v>0</v>
      </c>
      <c r="K14" s="286">
        <f ca="1">OFFSET('Labour Entry'!$C$1,'Labour Entry'!$A$10-1,K$8*5,1,1)</f>
        <v>0</v>
      </c>
      <c r="L14" s="286">
        <f ca="1">OFFSET('Labour Entry'!$C$1,'Labour Entry'!$A$10-1,L$8*5,1,1)</f>
        <v>0</v>
      </c>
      <c r="M14" s="286">
        <f ca="1">OFFSET('Labour Entry'!$C$1,'Labour Entry'!$A$10-1,M$8*5,1,1)</f>
        <v>0</v>
      </c>
      <c r="N14" s="286">
        <f ca="1">OFFSET('Labour Entry'!$C$1,'Labour Entry'!$A$10-1,N$8*5,1,1)</f>
        <v>0</v>
      </c>
      <c r="O14" s="286">
        <f ca="1">OFFSET('Labour Entry'!$C$1,'Labour Entry'!$A$10-1,O$8*5,1,1)</f>
        <v>0</v>
      </c>
      <c r="P14" s="286">
        <f ca="1">OFFSET('Labour Entry'!$C$1,'Labour Entry'!$A$10-1,P$8*5,1,1)</f>
        <v>0</v>
      </c>
      <c r="Q14" s="286">
        <f ca="1">OFFSET('Labour Entry'!$C$1,'Labour Entry'!$A$10-1,Q$8*5,1,1)</f>
        <v>0</v>
      </c>
      <c r="R14" s="286">
        <f ca="1">OFFSET('Labour Entry'!$C$1,'Labour Entry'!$A$10-1,R$8*5,1,1)</f>
        <v>0</v>
      </c>
      <c r="S14" s="286">
        <f ca="1">OFFSET('Labour Entry'!$C$1,'Labour Entry'!$A$10-1,S$8*5,1,1)</f>
        <v>0</v>
      </c>
      <c r="T14" s="286">
        <f ca="1">OFFSET('Labour Entry'!$C$1,'Labour Entry'!$A$10-1,T$8*5,1,1)</f>
        <v>0</v>
      </c>
      <c r="U14" s="286">
        <f ca="1">OFFSET('Labour Entry'!$C$1,'Labour Entry'!$A$10-1,U$8*5,1,1)</f>
        <v>0</v>
      </c>
      <c r="V14" s="286">
        <f ca="1">OFFSET('Labour Entry'!$C$1,'Labour Entry'!$A$10-1,V$8*5,1,1)</f>
        <v>0</v>
      </c>
      <c r="W14" s="286">
        <f ca="1">OFFSET('Labour Entry'!$C$1,'Labour Entry'!$A$10-1,W$8*5,1,1)</f>
        <v>0</v>
      </c>
      <c r="X14" s="286">
        <f ca="1">OFFSET('Labour Entry'!$C$1,'Labour Entry'!$A$10-1,X$8*5,1,1)</f>
        <v>0</v>
      </c>
      <c r="Y14" s="286">
        <f ca="1">OFFSET('Labour Entry'!$C$1,'Labour Entry'!$A$10-1,Y$8*5,1,1)</f>
        <v>0</v>
      </c>
      <c r="Z14" s="286">
        <f ca="1">OFFSET('Labour Entry'!$C$1,'Labour Entry'!$A$10-1,Z$8*5,1,1)</f>
        <v>0</v>
      </c>
      <c r="AA14" s="286">
        <f ca="1">OFFSET('Labour Entry'!$C$1,'Labour Entry'!$A$10-1,AA$8*5,1,1)</f>
        <v>0</v>
      </c>
      <c r="AB14" s="286">
        <f ca="1">OFFSET('Labour Entry'!$C$1,'Labour Entry'!$A$10-1,AB$8*5,1,1)</f>
        <v>0</v>
      </c>
      <c r="AC14" s="286">
        <f ca="1">OFFSET('Labour Entry'!$C$1,'Labour Entry'!$A$10-1,AC$8*5,1,1)</f>
        <v>0</v>
      </c>
      <c r="AD14" s="286">
        <f ca="1">OFFSET('Labour Entry'!$C$1,'Labour Entry'!$A$10-1,AD$8*5,1,1)</f>
        <v>0</v>
      </c>
      <c r="AE14" s="286">
        <f ca="1">OFFSET('Labour Entry'!$C$1,'Labour Entry'!$A$10-1,AE$8*5,1,1)</f>
        <v>0</v>
      </c>
      <c r="AF14" s="286">
        <f ca="1">OFFSET('Labour Entry'!$C$1,'Labour Entry'!$A$10-1,AF$8*5,1,1)</f>
        <v>0</v>
      </c>
      <c r="AG14" s="287">
        <f ca="1">OFFSET('Labour Entry'!$C$1,'Labour Entry'!$A$10-1,AG$8*5,1,1)</f>
        <v>0</v>
      </c>
    </row>
    <row r="15" spans="1:33" x14ac:dyDescent="0.2">
      <c r="A15" s="269" t="str">
        <f ca="1">OFFSET('Labour Entry'!$C$1,'Labour Entry'!$A11-1,0,1,1)</f>
        <v>Cook 1</v>
      </c>
      <c r="B15" s="270" t="s">
        <v>585</v>
      </c>
      <c r="C15" s="271">
        <f ca="1">OFFSET('Labour Entry'!$C$1,'Labour Entry'!$A$11-1,C$8*5-4,1,1)</f>
        <v>0</v>
      </c>
      <c r="D15" s="272">
        <f ca="1">OFFSET('Labour Entry'!$C$1,'Labour Entry'!$A$11-1,D$8*5-4,1,1)</f>
        <v>0</v>
      </c>
      <c r="E15" s="272">
        <f ca="1">OFFSET('Labour Entry'!$C$1,'Labour Entry'!$A$11-1,E$8*5-4,1,1)</f>
        <v>0</v>
      </c>
      <c r="F15" s="272">
        <f ca="1">OFFSET('Labour Entry'!$C$1,'Labour Entry'!$A$11-1,F$8*5-4,1,1)</f>
        <v>0</v>
      </c>
      <c r="G15" s="272">
        <f ca="1">OFFSET('Labour Entry'!$C$1,'Labour Entry'!$A$11-1,G$8*5-4,1,1)</f>
        <v>0</v>
      </c>
      <c r="H15" s="272">
        <f ca="1">OFFSET('Labour Entry'!$C$1,'Labour Entry'!$A$11-1,H$8*5-4,1,1)</f>
        <v>0</v>
      </c>
      <c r="I15" s="272">
        <f ca="1">OFFSET('Labour Entry'!$C$1,'Labour Entry'!$A$11-1,I$8*5-4,1,1)</f>
        <v>0</v>
      </c>
      <c r="J15" s="272">
        <f ca="1">OFFSET('Labour Entry'!$C$1,'Labour Entry'!$A$11-1,J$8*5-4,1,1)</f>
        <v>0</v>
      </c>
      <c r="K15" s="272">
        <f ca="1">OFFSET('Labour Entry'!$C$1,'Labour Entry'!$A$11-1,K$8*5-4,1,1)</f>
        <v>0</v>
      </c>
      <c r="L15" s="272">
        <f ca="1">OFFSET('Labour Entry'!$C$1,'Labour Entry'!$A$11-1,L$8*5-4,1,1)</f>
        <v>0</v>
      </c>
      <c r="M15" s="272">
        <f ca="1">OFFSET('Labour Entry'!$C$1,'Labour Entry'!$A$11-1,M$8*5-4,1,1)</f>
        <v>0</v>
      </c>
      <c r="N15" s="272">
        <f ca="1">OFFSET('Labour Entry'!$C$1,'Labour Entry'!$A$11-1,N$8*5-4,1,1)</f>
        <v>0</v>
      </c>
      <c r="O15" s="272">
        <f ca="1">OFFSET('Labour Entry'!$C$1,'Labour Entry'!$A$11-1,O$8*5-4,1,1)</f>
        <v>0</v>
      </c>
      <c r="P15" s="272">
        <f ca="1">OFFSET('Labour Entry'!$C$1,'Labour Entry'!$A$11-1,P$8*5-4,1,1)</f>
        <v>0</v>
      </c>
      <c r="Q15" s="272">
        <f ca="1">OFFSET('Labour Entry'!$C$1,'Labour Entry'!$A$11-1,Q$8*5-4,1,1)</f>
        <v>0</v>
      </c>
      <c r="R15" s="272">
        <f ca="1">OFFSET('Labour Entry'!$C$1,'Labour Entry'!$A$11-1,R$8*5-4,1,1)</f>
        <v>0</v>
      </c>
      <c r="S15" s="272">
        <f ca="1">OFFSET('Labour Entry'!$C$1,'Labour Entry'!$A$11-1,S$8*5-4,1,1)</f>
        <v>0</v>
      </c>
      <c r="T15" s="272">
        <f ca="1">OFFSET('Labour Entry'!$C$1,'Labour Entry'!$A$11-1,T$8*5-4,1,1)</f>
        <v>0</v>
      </c>
      <c r="U15" s="272">
        <f ca="1">OFFSET('Labour Entry'!$C$1,'Labour Entry'!$A$11-1,U$8*5-4,1,1)</f>
        <v>0</v>
      </c>
      <c r="V15" s="272">
        <f ca="1">OFFSET('Labour Entry'!$C$1,'Labour Entry'!$A$11-1,V$8*5-4,1,1)</f>
        <v>0</v>
      </c>
      <c r="W15" s="272">
        <f ca="1">OFFSET('Labour Entry'!$C$1,'Labour Entry'!$A$11-1,W$8*5-4,1,1)</f>
        <v>0</v>
      </c>
      <c r="X15" s="272">
        <f ca="1">OFFSET('Labour Entry'!$C$1,'Labour Entry'!$A$11-1,X$8*5-4,1,1)</f>
        <v>0</v>
      </c>
      <c r="Y15" s="272">
        <f ca="1">OFFSET('Labour Entry'!$C$1,'Labour Entry'!$A$11-1,Y$8*5-4,1,1)</f>
        <v>0</v>
      </c>
      <c r="Z15" s="272">
        <f ca="1">OFFSET('Labour Entry'!$C$1,'Labour Entry'!$A$11-1,Z$8*5-4,1,1)</f>
        <v>0</v>
      </c>
      <c r="AA15" s="272">
        <f ca="1">OFFSET('Labour Entry'!$C$1,'Labour Entry'!$A$11-1,AA$8*5-4,1,1)</f>
        <v>0</v>
      </c>
      <c r="AB15" s="272">
        <f ca="1">OFFSET('Labour Entry'!$C$1,'Labour Entry'!$A$11-1,AB$8*5-4,1,1)</f>
        <v>0</v>
      </c>
      <c r="AC15" s="272">
        <f ca="1">OFFSET('Labour Entry'!$C$1,'Labour Entry'!$A$11-1,AC$8*5-4,1,1)</f>
        <v>0</v>
      </c>
      <c r="AD15" s="272">
        <f ca="1">OFFSET('Labour Entry'!$C$1,'Labour Entry'!$A$11-1,AD$8*5-4,1,1)</f>
        <v>0</v>
      </c>
      <c r="AE15" s="272">
        <f ca="1">OFFSET('Labour Entry'!$C$1,'Labour Entry'!$A$11-1,AE$8*5-4,1,1)</f>
        <v>0</v>
      </c>
      <c r="AF15" s="272">
        <f ca="1">OFFSET('Labour Entry'!$C$1,'Labour Entry'!$A$11-1,AF$8*5-4,1,1)</f>
        <v>0</v>
      </c>
      <c r="AG15" s="273">
        <f ca="1">OFFSET('Labour Entry'!$C$1,'Labour Entry'!$A$11-1,AG$8*5-4,1,1)</f>
        <v>0</v>
      </c>
    </row>
    <row r="16" spans="1:33" x14ac:dyDescent="0.2">
      <c r="A16" s="274"/>
      <c r="B16" s="275" t="s">
        <v>590</v>
      </c>
      <c r="C16" s="276">
        <f ca="1">OFFSET('Labour Entry'!$C$1,'Labour Entry'!$A$11-1,C$8*5-3,1,1)</f>
        <v>7</v>
      </c>
      <c r="D16" s="277">
        <f ca="1">OFFSET('Labour Entry'!$C$1,'Labour Entry'!$A$11-1,D$8*5-3,1,1)</f>
        <v>0</v>
      </c>
      <c r="E16" s="277">
        <f ca="1">OFFSET('Labour Entry'!$C$1,'Labour Entry'!$A$11-1,E$8*5-3,1,1)</f>
        <v>7</v>
      </c>
      <c r="F16" s="277">
        <f ca="1">OFFSET('Labour Entry'!$C$1,'Labour Entry'!$A$11-1,F$8*5-3,1,1)</f>
        <v>0</v>
      </c>
      <c r="G16" s="277">
        <f ca="1">OFFSET('Labour Entry'!$C$1,'Labour Entry'!$A$11-1,G$8*5-3,1,1)</f>
        <v>8</v>
      </c>
      <c r="H16" s="277">
        <f ca="1">OFFSET('Labour Entry'!$C$1,'Labour Entry'!$A$11-1,H$8*5-3,1,1)</f>
        <v>0</v>
      </c>
      <c r="I16" s="277">
        <f ca="1">OFFSET('Labour Entry'!$C$1,'Labour Entry'!$A$11-1,I$8*5-3,1,1)</f>
        <v>0</v>
      </c>
      <c r="J16" s="277">
        <f ca="1">OFFSET('Labour Entry'!$C$1,'Labour Entry'!$A$11-1,J$8*5-3,1,1)</f>
        <v>0</v>
      </c>
      <c r="K16" s="277">
        <f ca="1">OFFSET('Labour Entry'!$C$1,'Labour Entry'!$A$11-1,K$8*5-3,1,1)</f>
        <v>7</v>
      </c>
      <c r="L16" s="277">
        <f ca="1">OFFSET('Labour Entry'!$C$1,'Labour Entry'!$A$11-1,L$8*5-3,1,1)</f>
        <v>7</v>
      </c>
      <c r="M16" s="277">
        <f ca="1">OFFSET('Labour Entry'!$C$1,'Labour Entry'!$A$11-1,M$8*5-3,1,1)</f>
        <v>0</v>
      </c>
      <c r="N16" s="277">
        <f ca="1">OFFSET('Labour Entry'!$C$1,'Labour Entry'!$A$11-1,N$8*5-3,1,1)</f>
        <v>8</v>
      </c>
      <c r="O16" s="277">
        <f ca="1">OFFSET('Labour Entry'!$C$1,'Labour Entry'!$A$11-1,O$8*5-3,1,1)</f>
        <v>0</v>
      </c>
      <c r="P16" s="277">
        <f ca="1">OFFSET('Labour Entry'!$C$1,'Labour Entry'!$A$11-1,P$8*5-3,1,1)</f>
        <v>8</v>
      </c>
      <c r="Q16" s="277">
        <f ca="1">OFFSET('Labour Entry'!$C$1,'Labour Entry'!$A$11-1,Q$8*5-3,1,1)</f>
        <v>0</v>
      </c>
      <c r="R16" s="277">
        <f ca="1">OFFSET('Labour Entry'!$C$1,'Labour Entry'!$A$11-1,R$8*5-3,1,1)</f>
        <v>0</v>
      </c>
      <c r="S16" s="277">
        <f ca="1">OFFSET('Labour Entry'!$C$1,'Labour Entry'!$A$11-1,S$8*5-3,1,1)</f>
        <v>7</v>
      </c>
      <c r="T16" s="277">
        <f ca="1">OFFSET('Labour Entry'!$C$1,'Labour Entry'!$A$11-1,T$8*5-3,1,1)</f>
        <v>8</v>
      </c>
      <c r="U16" s="277">
        <f ca="1">OFFSET('Labour Entry'!$C$1,'Labour Entry'!$A$11-1,U$8*5-3,1,1)</f>
        <v>3</v>
      </c>
      <c r="V16" s="277">
        <f ca="1">OFFSET('Labour Entry'!$C$1,'Labour Entry'!$A$11-1,V$8*5-3,1,1)</f>
        <v>0</v>
      </c>
      <c r="W16" s="277">
        <f ca="1">OFFSET('Labour Entry'!$C$1,'Labour Entry'!$A$11-1,W$8*5-3,1,1)</f>
        <v>3.5</v>
      </c>
      <c r="X16" s="277">
        <f ca="1">OFFSET('Labour Entry'!$C$1,'Labour Entry'!$A$11-1,X$8*5-3,1,1)</f>
        <v>8</v>
      </c>
      <c r="Y16" s="277">
        <f ca="1">OFFSET('Labour Entry'!$C$1,'Labour Entry'!$A$11-1,Y$8*5-3,1,1)</f>
        <v>0</v>
      </c>
      <c r="Z16" s="277">
        <f ca="1">OFFSET('Labour Entry'!$C$1,'Labour Entry'!$A$11-1,Z$8*5-3,1,1)</f>
        <v>0</v>
      </c>
      <c r="AA16" s="277">
        <f ca="1">OFFSET('Labour Entry'!$C$1,'Labour Entry'!$A$11-1,AA$8*5-3,1,1)</f>
        <v>0</v>
      </c>
      <c r="AB16" s="277">
        <f ca="1">OFFSET('Labour Entry'!$C$1,'Labour Entry'!$A$11-1,AB$8*5-3,1,1)</f>
        <v>8</v>
      </c>
      <c r="AC16" s="277">
        <f ca="1">OFFSET('Labour Entry'!$C$1,'Labour Entry'!$A$11-1,AC$8*5-3,1,1)</f>
        <v>0</v>
      </c>
      <c r="AD16" s="277">
        <f ca="1">OFFSET('Labour Entry'!$C$1,'Labour Entry'!$A$11-1,AD$8*5-3,1,1)</f>
        <v>8</v>
      </c>
      <c r="AE16" s="277">
        <f ca="1">OFFSET('Labour Entry'!$C$1,'Labour Entry'!$A$11-1,AE$8*5-3,1,1)</f>
        <v>7</v>
      </c>
      <c r="AF16" s="277">
        <f ca="1">OFFSET('Labour Entry'!$C$1,'Labour Entry'!$A$11-1,AF$8*5-3,1,1)</f>
        <v>0</v>
      </c>
      <c r="AG16" s="278">
        <f ca="1">OFFSET('Labour Entry'!$C$1,'Labour Entry'!$A$11-1,AG$8*5-3,1,1)</f>
        <v>0</v>
      </c>
    </row>
    <row r="17" spans="1:33" x14ac:dyDescent="0.2">
      <c r="A17" s="274"/>
      <c r="B17" s="275" t="s">
        <v>591</v>
      </c>
      <c r="C17" s="276">
        <f ca="1">OFFSET('Labour Entry'!$C$1,'Labour Entry'!$A$11-1,C$8*5-2,1,1)</f>
        <v>0</v>
      </c>
      <c r="D17" s="277">
        <f ca="1">OFFSET('Labour Entry'!$C$1,'Labour Entry'!$A$11-1,D$8*5-2,1,1)</f>
        <v>0</v>
      </c>
      <c r="E17" s="277">
        <f ca="1">OFFSET('Labour Entry'!$C$1,'Labour Entry'!$A$11-1,E$8*5-2,1,1)</f>
        <v>0</v>
      </c>
      <c r="F17" s="277">
        <f ca="1">OFFSET('Labour Entry'!$C$1,'Labour Entry'!$A$11-1,F$8*5-2,1,1)</f>
        <v>0</v>
      </c>
      <c r="G17" s="277">
        <f ca="1">OFFSET('Labour Entry'!$C$1,'Labour Entry'!$A$11-1,G$8*5-2,1,1)</f>
        <v>0</v>
      </c>
      <c r="H17" s="277">
        <f ca="1">OFFSET('Labour Entry'!$C$1,'Labour Entry'!$A$11-1,H$8*5-2,1,1)</f>
        <v>0</v>
      </c>
      <c r="I17" s="277">
        <f ca="1">OFFSET('Labour Entry'!$C$1,'Labour Entry'!$A$11-1,I$8*5-2,1,1)</f>
        <v>0</v>
      </c>
      <c r="J17" s="277">
        <f ca="1">OFFSET('Labour Entry'!$C$1,'Labour Entry'!$A$11-1,J$8*5-2,1,1)</f>
        <v>0</v>
      </c>
      <c r="K17" s="277">
        <f ca="1">OFFSET('Labour Entry'!$C$1,'Labour Entry'!$A$11-1,K$8*5-2,1,1)</f>
        <v>0</v>
      </c>
      <c r="L17" s="277">
        <f ca="1">OFFSET('Labour Entry'!$C$1,'Labour Entry'!$A$11-1,L$8*5-2,1,1)</f>
        <v>0</v>
      </c>
      <c r="M17" s="277">
        <f ca="1">OFFSET('Labour Entry'!$C$1,'Labour Entry'!$A$11-1,M$8*5-2,1,1)</f>
        <v>0</v>
      </c>
      <c r="N17" s="277">
        <f ca="1">OFFSET('Labour Entry'!$C$1,'Labour Entry'!$A$11-1,N$8*5-2,1,1)</f>
        <v>0</v>
      </c>
      <c r="O17" s="277">
        <f ca="1">OFFSET('Labour Entry'!$C$1,'Labour Entry'!$A$11-1,O$8*5-2,1,1)</f>
        <v>0</v>
      </c>
      <c r="P17" s="277">
        <f ca="1">OFFSET('Labour Entry'!$C$1,'Labour Entry'!$A$11-1,P$8*5-2,1,1)</f>
        <v>0</v>
      </c>
      <c r="Q17" s="277">
        <f ca="1">OFFSET('Labour Entry'!$C$1,'Labour Entry'!$A$11-1,Q$8*5-2,1,1)</f>
        <v>0</v>
      </c>
      <c r="R17" s="277">
        <f ca="1">OFFSET('Labour Entry'!$C$1,'Labour Entry'!$A$11-1,R$8*5-2,1,1)</f>
        <v>0</v>
      </c>
      <c r="S17" s="277">
        <f ca="1">OFFSET('Labour Entry'!$C$1,'Labour Entry'!$A$11-1,S$8*5-2,1,1)</f>
        <v>0</v>
      </c>
      <c r="T17" s="277">
        <f ca="1">OFFSET('Labour Entry'!$C$1,'Labour Entry'!$A$11-1,T$8*5-2,1,1)</f>
        <v>0</v>
      </c>
      <c r="U17" s="277">
        <f ca="1">OFFSET('Labour Entry'!$C$1,'Labour Entry'!$A$11-1,U$8*5-2,1,1)</f>
        <v>0</v>
      </c>
      <c r="V17" s="277">
        <f ca="1">OFFSET('Labour Entry'!$C$1,'Labour Entry'!$A$11-1,V$8*5-2,1,1)</f>
        <v>0</v>
      </c>
      <c r="W17" s="277">
        <f ca="1">OFFSET('Labour Entry'!$C$1,'Labour Entry'!$A$11-1,W$8*5-2,1,1)</f>
        <v>0</v>
      </c>
      <c r="X17" s="277">
        <f ca="1">OFFSET('Labour Entry'!$C$1,'Labour Entry'!$A$11-1,X$8*5-2,1,1)</f>
        <v>0</v>
      </c>
      <c r="Y17" s="277">
        <f ca="1">OFFSET('Labour Entry'!$C$1,'Labour Entry'!$A$11-1,Y$8*5-2,1,1)</f>
        <v>0</v>
      </c>
      <c r="Z17" s="277">
        <f ca="1">OFFSET('Labour Entry'!$C$1,'Labour Entry'!$A$11-1,Z$8*5-2,1,1)</f>
        <v>0</v>
      </c>
      <c r="AA17" s="277">
        <f ca="1">OFFSET('Labour Entry'!$C$1,'Labour Entry'!$A$11-1,AA$8*5-2,1,1)</f>
        <v>0</v>
      </c>
      <c r="AB17" s="277">
        <f ca="1">OFFSET('Labour Entry'!$C$1,'Labour Entry'!$A$11-1,AB$8*5-2,1,1)</f>
        <v>0</v>
      </c>
      <c r="AC17" s="277">
        <f ca="1">OFFSET('Labour Entry'!$C$1,'Labour Entry'!$A$11-1,AC$8*5-2,1,1)</f>
        <v>0</v>
      </c>
      <c r="AD17" s="277">
        <f ca="1">OFFSET('Labour Entry'!$C$1,'Labour Entry'!$A$11-1,AD$8*5-2,1,1)</f>
        <v>0</v>
      </c>
      <c r="AE17" s="277">
        <f ca="1">OFFSET('Labour Entry'!$C$1,'Labour Entry'!$A$11-1,AE$8*5-2,1,1)</f>
        <v>0</v>
      </c>
      <c r="AF17" s="277">
        <f ca="1">OFFSET('Labour Entry'!$C$1,'Labour Entry'!$A$11-1,AF$8*5-2,1,1)</f>
        <v>0</v>
      </c>
      <c r="AG17" s="278">
        <f ca="1">OFFSET('Labour Entry'!$C$1,'Labour Entry'!$A$11-1,AG$8*5-2,1,1)</f>
        <v>0</v>
      </c>
    </row>
    <row r="18" spans="1:33" x14ac:dyDescent="0.2">
      <c r="A18" s="274"/>
      <c r="B18" s="279" t="s">
        <v>592</v>
      </c>
      <c r="C18" s="280">
        <f ca="1">OFFSET('Labour Entry'!$C$1,'Labour Entry'!$A$11-1,C$8*5-1,1,1)</f>
        <v>0</v>
      </c>
      <c r="D18" s="281">
        <f ca="1">OFFSET('Labour Entry'!$C$1,'Labour Entry'!$A$11-1,D$8*5-1,1,1)</f>
        <v>0</v>
      </c>
      <c r="E18" s="281">
        <f ca="1">OFFSET('Labour Entry'!$C$1,'Labour Entry'!$A$11-1,E$8*5-1,1,1)</f>
        <v>0</v>
      </c>
      <c r="F18" s="281">
        <f ca="1">OFFSET('Labour Entry'!$C$1,'Labour Entry'!$A$11-1,F$8*5-1,1,1)</f>
        <v>0</v>
      </c>
      <c r="G18" s="281">
        <f ca="1">OFFSET('Labour Entry'!$C$1,'Labour Entry'!$A$11-1,G$8*5-1,1,1)</f>
        <v>0</v>
      </c>
      <c r="H18" s="281">
        <f ca="1">OFFSET('Labour Entry'!$C$1,'Labour Entry'!$A$11-1,H$8*5-1,1,1)</f>
        <v>0</v>
      </c>
      <c r="I18" s="281">
        <f ca="1">OFFSET('Labour Entry'!$C$1,'Labour Entry'!$A$11-1,I$8*5-1,1,1)</f>
        <v>0</v>
      </c>
      <c r="J18" s="281">
        <f ca="1">OFFSET('Labour Entry'!$C$1,'Labour Entry'!$A$11-1,J$8*5-1,1,1)</f>
        <v>0</v>
      </c>
      <c r="K18" s="281">
        <f ca="1">OFFSET('Labour Entry'!$C$1,'Labour Entry'!$A$11-1,K$8*5-1,1,1)</f>
        <v>0</v>
      </c>
      <c r="L18" s="281">
        <f ca="1">OFFSET('Labour Entry'!$C$1,'Labour Entry'!$A$11-1,L$8*5-1,1,1)</f>
        <v>0</v>
      </c>
      <c r="M18" s="281">
        <f ca="1">OFFSET('Labour Entry'!$C$1,'Labour Entry'!$A$11-1,M$8*5-1,1,1)</f>
        <v>0</v>
      </c>
      <c r="N18" s="281">
        <f ca="1">OFFSET('Labour Entry'!$C$1,'Labour Entry'!$A$11-1,N$8*5-1,1,1)</f>
        <v>0</v>
      </c>
      <c r="O18" s="281">
        <f ca="1">OFFSET('Labour Entry'!$C$1,'Labour Entry'!$A$11-1,O$8*5-1,1,1)</f>
        <v>0</v>
      </c>
      <c r="P18" s="281">
        <f ca="1">OFFSET('Labour Entry'!$C$1,'Labour Entry'!$A$11-1,P$8*5-1,1,1)</f>
        <v>0</v>
      </c>
      <c r="Q18" s="281">
        <f ca="1">OFFSET('Labour Entry'!$C$1,'Labour Entry'!$A$11-1,Q$8*5-1,1,1)</f>
        <v>0</v>
      </c>
      <c r="R18" s="281">
        <f ca="1">OFFSET('Labour Entry'!$C$1,'Labour Entry'!$A$11-1,R$8*5-1,1,1)</f>
        <v>0</v>
      </c>
      <c r="S18" s="281">
        <f ca="1">OFFSET('Labour Entry'!$C$1,'Labour Entry'!$A$11-1,S$8*5-1,1,1)</f>
        <v>0</v>
      </c>
      <c r="T18" s="281">
        <f ca="1">OFFSET('Labour Entry'!$C$1,'Labour Entry'!$A$11-1,T$8*5-1,1,1)</f>
        <v>0</v>
      </c>
      <c r="U18" s="281">
        <f ca="1">OFFSET('Labour Entry'!$C$1,'Labour Entry'!$A$11-1,U$8*5-1,1,1)</f>
        <v>0</v>
      </c>
      <c r="V18" s="281">
        <f ca="1">OFFSET('Labour Entry'!$C$1,'Labour Entry'!$A$11-1,V$8*5-1,1,1)</f>
        <v>0</v>
      </c>
      <c r="W18" s="281">
        <f ca="1">OFFSET('Labour Entry'!$C$1,'Labour Entry'!$A$11-1,W$8*5-1,1,1)</f>
        <v>0</v>
      </c>
      <c r="X18" s="281">
        <f ca="1">OFFSET('Labour Entry'!$C$1,'Labour Entry'!$A$11-1,X$8*5-1,1,1)</f>
        <v>0</v>
      </c>
      <c r="Y18" s="281">
        <f ca="1">OFFSET('Labour Entry'!$C$1,'Labour Entry'!$A$11-1,Y$8*5-1,1,1)</f>
        <v>0</v>
      </c>
      <c r="Z18" s="281">
        <f ca="1">OFFSET('Labour Entry'!$C$1,'Labour Entry'!$A$11-1,Z$8*5-1,1,1)</f>
        <v>0</v>
      </c>
      <c r="AA18" s="281">
        <f ca="1">OFFSET('Labour Entry'!$C$1,'Labour Entry'!$A$11-1,AA$8*5-1,1,1)</f>
        <v>0</v>
      </c>
      <c r="AB18" s="281">
        <f ca="1">OFFSET('Labour Entry'!$C$1,'Labour Entry'!$A$11-1,AB$8*5-1,1,1)</f>
        <v>0</v>
      </c>
      <c r="AC18" s="281">
        <f ca="1">OFFSET('Labour Entry'!$C$1,'Labour Entry'!$A$11-1,AC$8*5-1,1,1)</f>
        <v>0</v>
      </c>
      <c r="AD18" s="281">
        <f ca="1">OFFSET('Labour Entry'!$C$1,'Labour Entry'!$A$11-1,AD$8*5-1,1,1)</f>
        <v>0</v>
      </c>
      <c r="AE18" s="281">
        <f ca="1">OFFSET('Labour Entry'!$C$1,'Labour Entry'!$A$11-1,AE$8*5-1,1,1)</f>
        <v>0</v>
      </c>
      <c r="AF18" s="281">
        <f ca="1">OFFSET('Labour Entry'!$C$1,'Labour Entry'!$A$11-1,AF$8*5-1,1,1)</f>
        <v>0</v>
      </c>
      <c r="AG18" s="282">
        <f ca="1">OFFSET('Labour Entry'!$C$1,'Labour Entry'!$A$11-1,AG$8*5-1,1,1)</f>
        <v>0</v>
      </c>
    </row>
    <row r="19" spans="1:33" ht="15" thickBot="1" x14ac:dyDescent="0.25">
      <c r="A19" s="283"/>
      <c r="B19" s="284" t="s">
        <v>593</v>
      </c>
      <c r="C19" s="285">
        <f ca="1">OFFSET('Labour Entry'!$C$1,'Labour Entry'!$A$11-1,C$8*5,1,1)</f>
        <v>0</v>
      </c>
      <c r="D19" s="286">
        <f ca="1">OFFSET('Labour Entry'!$C$1,'Labour Entry'!$A$11-1,D$8*5,1,1)</f>
        <v>0</v>
      </c>
      <c r="E19" s="286">
        <f ca="1">OFFSET('Labour Entry'!$C$1,'Labour Entry'!$A$11-1,E$8*5,1,1)</f>
        <v>0</v>
      </c>
      <c r="F19" s="286">
        <f ca="1">OFFSET('Labour Entry'!$C$1,'Labour Entry'!$A$11-1,F$8*5,1,1)</f>
        <v>0</v>
      </c>
      <c r="G19" s="286">
        <f ca="1">OFFSET('Labour Entry'!$C$1,'Labour Entry'!$A$11-1,G$8*5,1,1)</f>
        <v>0</v>
      </c>
      <c r="H19" s="286">
        <f ca="1">OFFSET('Labour Entry'!$C$1,'Labour Entry'!$A$11-1,H$8*5,1,1)</f>
        <v>0</v>
      </c>
      <c r="I19" s="286">
        <f ca="1">OFFSET('Labour Entry'!$C$1,'Labour Entry'!$A$11-1,I$8*5,1,1)</f>
        <v>0</v>
      </c>
      <c r="J19" s="286">
        <f ca="1">OFFSET('Labour Entry'!$C$1,'Labour Entry'!$A$11-1,J$8*5,1,1)</f>
        <v>0</v>
      </c>
      <c r="K19" s="286">
        <f ca="1">OFFSET('Labour Entry'!$C$1,'Labour Entry'!$A$11-1,K$8*5,1,1)</f>
        <v>0</v>
      </c>
      <c r="L19" s="286">
        <f ca="1">OFFSET('Labour Entry'!$C$1,'Labour Entry'!$A$11-1,L$8*5,1,1)</f>
        <v>0</v>
      </c>
      <c r="M19" s="286">
        <f ca="1">OFFSET('Labour Entry'!$C$1,'Labour Entry'!$A$11-1,M$8*5,1,1)</f>
        <v>0</v>
      </c>
      <c r="N19" s="286">
        <f ca="1">OFFSET('Labour Entry'!$C$1,'Labour Entry'!$A$11-1,N$8*5,1,1)</f>
        <v>0</v>
      </c>
      <c r="O19" s="286">
        <f ca="1">OFFSET('Labour Entry'!$C$1,'Labour Entry'!$A$11-1,O$8*5,1,1)</f>
        <v>0</v>
      </c>
      <c r="P19" s="286">
        <f ca="1">OFFSET('Labour Entry'!$C$1,'Labour Entry'!$A$11-1,P$8*5,1,1)</f>
        <v>0</v>
      </c>
      <c r="Q19" s="286">
        <f ca="1">OFFSET('Labour Entry'!$C$1,'Labour Entry'!$A$11-1,Q$8*5,1,1)</f>
        <v>0</v>
      </c>
      <c r="R19" s="286">
        <f ca="1">OFFSET('Labour Entry'!$C$1,'Labour Entry'!$A$11-1,R$8*5,1,1)</f>
        <v>0</v>
      </c>
      <c r="S19" s="286">
        <f ca="1">OFFSET('Labour Entry'!$C$1,'Labour Entry'!$A$11-1,S$8*5,1,1)</f>
        <v>0</v>
      </c>
      <c r="T19" s="286">
        <f ca="1">OFFSET('Labour Entry'!$C$1,'Labour Entry'!$A$11-1,T$8*5,1,1)</f>
        <v>0</v>
      </c>
      <c r="U19" s="286">
        <f ca="1">OFFSET('Labour Entry'!$C$1,'Labour Entry'!$A$11-1,U$8*5,1,1)</f>
        <v>0</v>
      </c>
      <c r="V19" s="286">
        <f ca="1">OFFSET('Labour Entry'!$C$1,'Labour Entry'!$A$11-1,V$8*5,1,1)</f>
        <v>0</v>
      </c>
      <c r="W19" s="286">
        <f ca="1">OFFSET('Labour Entry'!$C$1,'Labour Entry'!$A$11-1,W$8*5,1,1)</f>
        <v>0</v>
      </c>
      <c r="X19" s="286">
        <f ca="1">OFFSET('Labour Entry'!$C$1,'Labour Entry'!$A$11-1,X$8*5,1,1)</f>
        <v>0</v>
      </c>
      <c r="Y19" s="286">
        <f ca="1">OFFSET('Labour Entry'!$C$1,'Labour Entry'!$A$11-1,Y$8*5,1,1)</f>
        <v>0</v>
      </c>
      <c r="Z19" s="286">
        <f ca="1">OFFSET('Labour Entry'!$C$1,'Labour Entry'!$A$11-1,Z$8*5,1,1)</f>
        <v>0</v>
      </c>
      <c r="AA19" s="286">
        <f ca="1">OFFSET('Labour Entry'!$C$1,'Labour Entry'!$A$11-1,AA$8*5,1,1)</f>
        <v>0</v>
      </c>
      <c r="AB19" s="286">
        <f ca="1">OFFSET('Labour Entry'!$C$1,'Labour Entry'!$A$11-1,AB$8*5,1,1)</f>
        <v>0</v>
      </c>
      <c r="AC19" s="286">
        <f ca="1">OFFSET('Labour Entry'!$C$1,'Labour Entry'!$A$11-1,AC$8*5,1,1)</f>
        <v>0</v>
      </c>
      <c r="AD19" s="286">
        <f ca="1">OFFSET('Labour Entry'!$C$1,'Labour Entry'!$A$11-1,AD$8*5,1,1)</f>
        <v>0</v>
      </c>
      <c r="AE19" s="286">
        <f ca="1">OFFSET('Labour Entry'!$C$1,'Labour Entry'!$A$11-1,AE$8*5,1,1)</f>
        <v>0</v>
      </c>
      <c r="AF19" s="286">
        <f ca="1">OFFSET('Labour Entry'!$C$1,'Labour Entry'!$A$11-1,AF$8*5,1,1)</f>
        <v>0</v>
      </c>
      <c r="AG19" s="287">
        <f ca="1">OFFSET('Labour Entry'!$C$1,'Labour Entry'!$A$11-1,AG$8*5,1,1)</f>
        <v>0</v>
      </c>
    </row>
    <row r="20" spans="1:33" x14ac:dyDescent="0.2">
      <c r="A20" s="269" t="str">
        <f ca="1">OFFSET('Labour Entry'!$C$1,'Labour Entry'!$A12-1,0,1,1)</f>
        <v>Cook 2</v>
      </c>
      <c r="B20" s="270" t="s">
        <v>585</v>
      </c>
      <c r="C20" s="271">
        <f ca="1">OFFSET('Labour Entry'!$C$1,'Labour Entry'!$A$12-1,C$8*5-4,1,1)</f>
        <v>0</v>
      </c>
      <c r="D20" s="272">
        <f ca="1">OFFSET('Labour Entry'!$C$1,'Labour Entry'!$A$12-1,D$8*5-4,1,1)</f>
        <v>0</v>
      </c>
      <c r="E20" s="272">
        <f ca="1">OFFSET('Labour Entry'!$C$1,'Labour Entry'!$A$12-1,E$8*5-4,1,1)</f>
        <v>0</v>
      </c>
      <c r="F20" s="272">
        <f ca="1">OFFSET('Labour Entry'!$C$1,'Labour Entry'!$A$12-1,F$8*5-4,1,1)</f>
        <v>0</v>
      </c>
      <c r="G20" s="272">
        <f ca="1">OFFSET('Labour Entry'!$C$1,'Labour Entry'!$A$12-1,G$8*5-4,1,1)</f>
        <v>0</v>
      </c>
      <c r="H20" s="272">
        <f ca="1">OFFSET('Labour Entry'!$C$1,'Labour Entry'!$A$12-1,H$8*5-4,1,1)</f>
        <v>0</v>
      </c>
      <c r="I20" s="272">
        <f ca="1">OFFSET('Labour Entry'!$C$1,'Labour Entry'!$A$12-1,I$8*5-4,1,1)</f>
        <v>0</v>
      </c>
      <c r="J20" s="272">
        <f ca="1">OFFSET('Labour Entry'!$C$1,'Labour Entry'!$A$12-1,J$8*5-4,1,1)</f>
        <v>0</v>
      </c>
      <c r="K20" s="272">
        <f ca="1">OFFSET('Labour Entry'!$C$1,'Labour Entry'!$A$12-1,K$8*5-4,1,1)</f>
        <v>0</v>
      </c>
      <c r="L20" s="272">
        <f ca="1">OFFSET('Labour Entry'!$C$1,'Labour Entry'!$A$12-1,L$8*5-4,1,1)</f>
        <v>0</v>
      </c>
      <c r="M20" s="272">
        <f ca="1">OFFSET('Labour Entry'!$C$1,'Labour Entry'!$A$12-1,M$8*5-4,1,1)</f>
        <v>0</v>
      </c>
      <c r="N20" s="272">
        <f ca="1">OFFSET('Labour Entry'!$C$1,'Labour Entry'!$A$12-1,N$8*5-4,1,1)</f>
        <v>0</v>
      </c>
      <c r="O20" s="272">
        <f ca="1">OFFSET('Labour Entry'!$C$1,'Labour Entry'!$A$12-1,O$8*5-4,1,1)</f>
        <v>0</v>
      </c>
      <c r="P20" s="272">
        <f ca="1">OFFSET('Labour Entry'!$C$1,'Labour Entry'!$A$12-1,P$8*5-4,1,1)</f>
        <v>0</v>
      </c>
      <c r="Q20" s="272">
        <f ca="1">OFFSET('Labour Entry'!$C$1,'Labour Entry'!$A$12-1,Q$8*5-4,1,1)</f>
        <v>0</v>
      </c>
      <c r="R20" s="272">
        <f ca="1">OFFSET('Labour Entry'!$C$1,'Labour Entry'!$A$12-1,R$8*5-4,1,1)</f>
        <v>0</v>
      </c>
      <c r="S20" s="272">
        <f ca="1">OFFSET('Labour Entry'!$C$1,'Labour Entry'!$A$12-1,S$8*5-4,1,1)</f>
        <v>0</v>
      </c>
      <c r="T20" s="272">
        <f ca="1">OFFSET('Labour Entry'!$C$1,'Labour Entry'!$A$12-1,T$8*5-4,1,1)</f>
        <v>0</v>
      </c>
      <c r="U20" s="272">
        <f ca="1">OFFSET('Labour Entry'!$C$1,'Labour Entry'!$A$12-1,U$8*5-4,1,1)</f>
        <v>0</v>
      </c>
      <c r="V20" s="272">
        <f ca="1">OFFSET('Labour Entry'!$C$1,'Labour Entry'!$A$12-1,V$8*5-4,1,1)</f>
        <v>0</v>
      </c>
      <c r="W20" s="272">
        <f ca="1">OFFSET('Labour Entry'!$C$1,'Labour Entry'!$A$12-1,W$8*5-4,1,1)</f>
        <v>0</v>
      </c>
      <c r="X20" s="272">
        <f ca="1">OFFSET('Labour Entry'!$C$1,'Labour Entry'!$A$12-1,X$8*5-4,1,1)</f>
        <v>0</v>
      </c>
      <c r="Y20" s="272">
        <f ca="1">OFFSET('Labour Entry'!$C$1,'Labour Entry'!$A$12-1,Y$8*5-4,1,1)</f>
        <v>0</v>
      </c>
      <c r="Z20" s="272">
        <f ca="1">OFFSET('Labour Entry'!$C$1,'Labour Entry'!$A$12-1,Z$8*5-4,1,1)</f>
        <v>0</v>
      </c>
      <c r="AA20" s="272">
        <f ca="1">OFFSET('Labour Entry'!$C$1,'Labour Entry'!$A$12-1,AA$8*5-4,1,1)</f>
        <v>0</v>
      </c>
      <c r="AB20" s="272">
        <f ca="1">OFFSET('Labour Entry'!$C$1,'Labour Entry'!$A$12-1,AB$8*5-4,1,1)</f>
        <v>0</v>
      </c>
      <c r="AC20" s="272">
        <f ca="1">OFFSET('Labour Entry'!$C$1,'Labour Entry'!$A$12-1,AC$8*5-4,1,1)</f>
        <v>0</v>
      </c>
      <c r="AD20" s="272">
        <f ca="1">OFFSET('Labour Entry'!$C$1,'Labour Entry'!$A$12-1,AD$8*5-4,1,1)</f>
        <v>0</v>
      </c>
      <c r="AE20" s="272">
        <f ca="1">OFFSET('Labour Entry'!$C$1,'Labour Entry'!$A$12-1,AE$8*5-4,1,1)</f>
        <v>0</v>
      </c>
      <c r="AF20" s="272">
        <f ca="1">OFFSET('Labour Entry'!$C$1,'Labour Entry'!$A$12-1,AF$8*5-4,1,1)</f>
        <v>0</v>
      </c>
      <c r="AG20" s="273">
        <f ca="1">OFFSET('Labour Entry'!$C$1,'Labour Entry'!$A$12-1,AG$8*5-4,1,1)</f>
        <v>0</v>
      </c>
    </row>
    <row r="21" spans="1:33" x14ac:dyDescent="0.2">
      <c r="A21" s="274"/>
      <c r="B21" s="275" t="s">
        <v>590</v>
      </c>
      <c r="C21" s="276">
        <f ca="1">OFFSET('Labour Entry'!$C$1,'Labour Entry'!$A$12-1,C$8*5-3,1,1)</f>
        <v>0</v>
      </c>
      <c r="D21" s="277">
        <f ca="1">OFFSET('Labour Entry'!$C$1,'Labour Entry'!$A$12-1,D$8*5-3,1,1)</f>
        <v>0</v>
      </c>
      <c r="E21" s="277">
        <f ca="1">OFFSET('Labour Entry'!$C$1,'Labour Entry'!$A$12-1,E$8*5-3,1,1)</f>
        <v>0</v>
      </c>
      <c r="F21" s="277">
        <f ca="1">OFFSET('Labour Entry'!$C$1,'Labour Entry'!$A$12-1,F$8*5-3,1,1)</f>
        <v>0</v>
      </c>
      <c r="G21" s="277">
        <f ca="1">OFFSET('Labour Entry'!$C$1,'Labour Entry'!$A$12-1,G$8*5-3,1,1)</f>
        <v>0</v>
      </c>
      <c r="H21" s="277">
        <f ca="1">OFFSET('Labour Entry'!$C$1,'Labour Entry'!$A$12-1,H$8*5-3,1,1)</f>
        <v>8</v>
      </c>
      <c r="I21" s="277">
        <f ca="1">OFFSET('Labour Entry'!$C$1,'Labour Entry'!$A$12-1,I$8*5-3,1,1)</f>
        <v>4</v>
      </c>
      <c r="J21" s="277">
        <f ca="1">OFFSET('Labour Entry'!$C$1,'Labour Entry'!$A$12-1,J$8*5-3,1,1)</f>
        <v>3</v>
      </c>
      <c r="K21" s="277">
        <f ca="1">OFFSET('Labour Entry'!$C$1,'Labour Entry'!$A$12-1,K$8*5-3,1,1)</f>
        <v>0</v>
      </c>
      <c r="L21" s="277">
        <f ca="1">OFFSET('Labour Entry'!$C$1,'Labour Entry'!$A$12-1,L$8*5-3,1,1)</f>
        <v>0</v>
      </c>
      <c r="M21" s="277">
        <f ca="1">OFFSET('Labour Entry'!$C$1,'Labour Entry'!$A$12-1,M$8*5-3,1,1)</f>
        <v>0</v>
      </c>
      <c r="N21" s="277">
        <f ca="1">OFFSET('Labour Entry'!$C$1,'Labour Entry'!$A$12-1,N$8*5-3,1,1)</f>
        <v>0</v>
      </c>
      <c r="O21" s="277">
        <f ca="1">OFFSET('Labour Entry'!$C$1,'Labour Entry'!$A$12-1,O$8*5-3,1,1)</f>
        <v>4.5</v>
      </c>
      <c r="P21" s="277">
        <f ca="1">OFFSET('Labour Entry'!$C$1,'Labour Entry'!$A$12-1,P$8*5-3,1,1)</f>
        <v>0</v>
      </c>
      <c r="Q21" s="277">
        <f ca="1">OFFSET('Labour Entry'!$C$1,'Labour Entry'!$A$12-1,Q$8*5-3,1,1)</f>
        <v>7</v>
      </c>
      <c r="R21" s="277">
        <f ca="1">OFFSET('Labour Entry'!$C$1,'Labour Entry'!$A$12-1,R$8*5-3,1,1)</f>
        <v>0</v>
      </c>
      <c r="S21" s="277">
        <f ca="1">OFFSET('Labour Entry'!$C$1,'Labour Entry'!$A$12-1,S$8*5-3,1,1)</f>
        <v>0</v>
      </c>
      <c r="T21" s="277">
        <f ca="1">OFFSET('Labour Entry'!$C$1,'Labour Entry'!$A$12-1,T$8*5-3,1,1)</f>
        <v>0</v>
      </c>
      <c r="U21" s="277">
        <f ca="1">OFFSET('Labour Entry'!$C$1,'Labour Entry'!$A$12-1,U$8*5-3,1,1)</f>
        <v>0</v>
      </c>
      <c r="V21" s="277">
        <f ca="1">OFFSET('Labour Entry'!$C$1,'Labour Entry'!$A$12-1,V$8*5-3,1,1)</f>
        <v>8</v>
      </c>
      <c r="W21" s="277">
        <f ca="1">OFFSET('Labour Entry'!$C$1,'Labour Entry'!$A$12-1,W$8*5-3,1,1)</f>
        <v>8</v>
      </c>
      <c r="X21" s="277">
        <f ca="1">OFFSET('Labour Entry'!$C$1,'Labour Entry'!$A$12-1,X$8*5-3,1,1)</f>
        <v>0</v>
      </c>
      <c r="Y21" s="277">
        <f ca="1">OFFSET('Labour Entry'!$C$1,'Labour Entry'!$A$12-1,Y$8*5-3,1,1)</f>
        <v>0</v>
      </c>
      <c r="Z21" s="277">
        <f ca="1">OFFSET('Labour Entry'!$C$1,'Labour Entry'!$A$12-1,Z$8*5-3,1,1)</f>
        <v>7</v>
      </c>
      <c r="AA21" s="277">
        <f ca="1">OFFSET('Labour Entry'!$C$1,'Labour Entry'!$A$12-1,AA$8*5-3,1,1)</f>
        <v>0</v>
      </c>
      <c r="AB21" s="277">
        <f ca="1">OFFSET('Labour Entry'!$C$1,'Labour Entry'!$A$12-1,AB$8*5-3,1,1)</f>
        <v>0</v>
      </c>
      <c r="AC21" s="277">
        <f ca="1">OFFSET('Labour Entry'!$C$1,'Labour Entry'!$A$12-1,AC$8*5-3,1,1)</f>
        <v>0</v>
      </c>
      <c r="AD21" s="277">
        <f ca="1">OFFSET('Labour Entry'!$C$1,'Labour Entry'!$A$12-1,AD$8*5-3,1,1)</f>
        <v>0</v>
      </c>
      <c r="AE21" s="277">
        <f ca="1">OFFSET('Labour Entry'!$C$1,'Labour Entry'!$A$12-1,AE$8*5-3,1,1)</f>
        <v>0</v>
      </c>
      <c r="AF21" s="277">
        <f ca="1">OFFSET('Labour Entry'!$C$1,'Labour Entry'!$A$12-1,AF$8*5-3,1,1)</f>
        <v>0</v>
      </c>
      <c r="AG21" s="278">
        <f ca="1">OFFSET('Labour Entry'!$C$1,'Labour Entry'!$A$12-1,AG$8*5-3,1,1)</f>
        <v>0</v>
      </c>
    </row>
    <row r="22" spans="1:33" x14ac:dyDescent="0.2">
      <c r="A22" s="274"/>
      <c r="B22" s="275" t="s">
        <v>591</v>
      </c>
      <c r="C22" s="276">
        <f ca="1">OFFSET('Labour Entry'!$C$1,'Labour Entry'!$A$12-1,C$8*5-2,1,1)</f>
        <v>0</v>
      </c>
      <c r="D22" s="277">
        <f ca="1">OFFSET('Labour Entry'!$C$1,'Labour Entry'!$A$12-1,D$8*5-2,1,1)</f>
        <v>0</v>
      </c>
      <c r="E22" s="277">
        <f ca="1">OFFSET('Labour Entry'!$C$1,'Labour Entry'!$A$12-1,E$8*5-2,1,1)</f>
        <v>0</v>
      </c>
      <c r="F22" s="277">
        <f ca="1">OFFSET('Labour Entry'!$C$1,'Labour Entry'!$A$12-1,F$8*5-2,1,1)</f>
        <v>0</v>
      </c>
      <c r="G22" s="277">
        <f ca="1">OFFSET('Labour Entry'!$C$1,'Labour Entry'!$A$12-1,G$8*5-2,1,1)</f>
        <v>0</v>
      </c>
      <c r="H22" s="277">
        <f ca="1">OFFSET('Labour Entry'!$C$1,'Labour Entry'!$A$12-1,H$8*5-2,1,1)</f>
        <v>0</v>
      </c>
      <c r="I22" s="277">
        <f ca="1">OFFSET('Labour Entry'!$C$1,'Labour Entry'!$A$12-1,I$8*5-2,1,1)</f>
        <v>0</v>
      </c>
      <c r="J22" s="277">
        <f ca="1">OFFSET('Labour Entry'!$C$1,'Labour Entry'!$A$12-1,J$8*5-2,1,1)</f>
        <v>0</v>
      </c>
      <c r="K22" s="277">
        <f ca="1">OFFSET('Labour Entry'!$C$1,'Labour Entry'!$A$12-1,K$8*5-2,1,1)</f>
        <v>0</v>
      </c>
      <c r="L22" s="277">
        <f ca="1">OFFSET('Labour Entry'!$C$1,'Labour Entry'!$A$12-1,L$8*5-2,1,1)</f>
        <v>0</v>
      </c>
      <c r="M22" s="277">
        <f ca="1">OFFSET('Labour Entry'!$C$1,'Labour Entry'!$A$12-1,M$8*5-2,1,1)</f>
        <v>0</v>
      </c>
      <c r="N22" s="277">
        <f ca="1">OFFSET('Labour Entry'!$C$1,'Labour Entry'!$A$12-1,N$8*5-2,1,1)</f>
        <v>0</v>
      </c>
      <c r="O22" s="277">
        <f ca="1">OFFSET('Labour Entry'!$C$1,'Labour Entry'!$A$12-1,O$8*5-2,1,1)</f>
        <v>0</v>
      </c>
      <c r="P22" s="277">
        <f ca="1">OFFSET('Labour Entry'!$C$1,'Labour Entry'!$A$12-1,P$8*5-2,1,1)</f>
        <v>0</v>
      </c>
      <c r="Q22" s="277">
        <f ca="1">OFFSET('Labour Entry'!$C$1,'Labour Entry'!$A$12-1,Q$8*5-2,1,1)</f>
        <v>0</v>
      </c>
      <c r="R22" s="277">
        <f ca="1">OFFSET('Labour Entry'!$C$1,'Labour Entry'!$A$12-1,R$8*5-2,1,1)</f>
        <v>0</v>
      </c>
      <c r="S22" s="277">
        <f ca="1">OFFSET('Labour Entry'!$C$1,'Labour Entry'!$A$12-1,S$8*5-2,1,1)</f>
        <v>0</v>
      </c>
      <c r="T22" s="277">
        <f ca="1">OFFSET('Labour Entry'!$C$1,'Labour Entry'!$A$12-1,T$8*5-2,1,1)</f>
        <v>0</v>
      </c>
      <c r="U22" s="277">
        <f ca="1">OFFSET('Labour Entry'!$C$1,'Labour Entry'!$A$12-1,U$8*5-2,1,1)</f>
        <v>0</v>
      </c>
      <c r="V22" s="277">
        <f ca="1">OFFSET('Labour Entry'!$C$1,'Labour Entry'!$A$12-1,V$8*5-2,1,1)</f>
        <v>0</v>
      </c>
      <c r="W22" s="277">
        <f ca="1">OFFSET('Labour Entry'!$C$1,'Labour Entry'!$A$12-1,W$8*5-2,1,1)</f>
        <v>0</v>
      </c>
      <c r="X22" s="277">
        <f ca="1">OFFSET('Labour Entry'!$C$1,'Labour Entry'!$A$12-1,X$8*5-2,1,1)</f>
        <v>0</v>
      </c>
      <c r="Y22" s="277">
        <f ca="1">OFFSET('Labour Entry'!$C$1,'Labour Entry'!$A$12-1,Y$8*5-2,1,1)</f>
        <v>0</v>
      </c>
      <c r="Z22" s="277">
        <f ca="1">OFFSET('Labour Entry'!$C$1,'Labour Entry'!$A$12-1,Z$8*5-2,1,1)</f>
        <v>0</v>
      </c>
      <c r="AA22" s="277">
        <f ca="1">OFFSET('Labour Entry'!$C$1,'Labour Entry'!$A$12-1,AA$8*5-2,1,1)</f>
        <v>0</v>
      </c>
      <c r="AB22" s="277">
        <f ca="1">OFFSET('Labour Entry'!$C$1,'Labour Entry'!$A$12-1,AB$8*5-2,1,1)</f>
        <v>0</v>
      </c>
      <c r="AC22" s="277">
        <f ca="1">OFFSET('Labour Entry'!$C$1,'Labour Entry'!$A$12-1,AC$8*5-2,1,1)</f>
        <v>0</v>
      </c>
      <c r="AD22" s="277">
        <f ca="1">OFFSET('Labour Entry'!$C$1,'Labour Entry'!$A$12-1,AD$8*5-2,1,1)</f>
        <v>0</v>
      </c>
      <c r="AE22" s="277">
        <f ca="1">OFFSET('Labour Entry'!$C$1,'Labour Entry'!$A$12-1,AE$8*5-2,1,1)</f>
        <v>0</v>
      </c>
      <c r="AF22" s="277">
        <f ca="1">OFFSET('Labour Entry'!$C$1,'Labour Entry'!$A$12-1,AF$8*5-2,1,1)</f>
        <v>0</v>
      </c>
      <c r="AG22" s="278">
        <f ca="1">OFFSET('Labour Entry'!$C$1,'Labour Entry'!$A$12-1,AG$8*5-2,1,1)</f>
        <v>0</v>
      </c>
    </row>
    <row r="23" spans="1:33" x14ac:dyDescent="0.2">
      <c r="A23" s="274"/>
      <c r="B23" s="279" t="s">
        <v>592</v>
      </c>
      <c r="C23" s="280">
        <f ca="1">OFFSET('Labour Entry'!$C$1,'Labour Entry'!$A$12-1,C$8*5-1,1,1)</f>
        <v>0</v>
      </c>
      <c r="D23" s="281">
        <f ca="1">OFFSET('Labour Entry'!$C$1,'Labour Entry'!$A$12-1,D$8*5-1,1,1)</f>
        <v>0</v>
      </c>
      <c r="E23" s="281">
        <f ca="1">OFFSET('Labour Entry'!$C$1,'Labour Entry'!$A$12-1,E$8*5-1,1,1)</f>
        <v>0</v>
      </c>
      <c r="F23" s="281">
        <f ca="1">OFFSET('Labour Entry'!$C$1,'Labour Entry'!$A$12-1,F$8*5-1,1,1)</f>
        <v>0</v>
      </c>
      <c r="G23" s="281">
        <f ca="1">OFFSET('Labour Entry'!$C$1,'Labour Entry'!$A$12-1,G$8*5-1,1,1)</f>
        <v>0</v>
      </c>
      <c r="H23" s="281">
        <f ca="1">OFFSET('Labour Entry'!$C$1,'Labour Entry'!$A$12-1,H$8*5-1,1,1)</f>
        <v>0</v>
      </c>
      <c r="I23" s="281">
        <f ca="1">OFFSET('Labour Entry'!$C$1,'Labour Entry'!$A$12-1,I$8*5-1,1,1)</f>
        <v>0</v>
      </c>
      <c r="J23" s="281">
        <f ca="1">OFFSET('Labour Entry'!$C$1,'Labour Entry'!$A$12-1,J$8*5-1,1,1)</f>
        <v>0</v>
      </c>
      <c r="K23" s="281">
        <f ca="1">OFFSET('Labour Entry'!$C$1,'Labour Entry'!$A$12-1,K$8*5-1,1,1)</f>
        <v>0</v>
      </c>
      <c r="L23" s="281">
        <f ca="1">OFFSET('Labour Entry'!$C$1,'Labour Entry'!$A$12-1,L$8*5-1,1,1)</f>
        <v>0</v>
      </c>
      <c r="M23" s="281">
        <f ca="1">OFFSET('Labour Entry'!$C$1,'Labour Entry'!$A$12-1,M$8*5-1,1,1)</f>
        <v>0</v>
      </c>
      <c r="N23" s="281">
        <f ca="1">OFFSET('Labour Entry'!$C$1,'Labour Entry'!$A$12-1,N$8*5-1,1,1)</f>
        <v>0</v>
      </c>
      <c r="O23" s="281">
        <f ca="1">OFFSET('Labour Entry'!$C$1,'Labour Entry'!$A$12-1,O$8*5-1,1,1)</f>
        <v>0</v>
      </c>
      <c r="P23" s="281">
        <f ca="1">OFFSET('Labour Entry'!$C$1,'Labour Entry'!$A$12-1,P$8*5-1,1,1)</f>
        <v>0</v>
      </c>
      <c r="Q23" s="281">
        <f ca="1">OFFSET('Labour Entry'!$C$1,'Labour Entry'!$A$12-1,Q$8*5-1,1,1)</f>
        <v>0</v>
      </c>
      <c r="R23" s="281">
        <f ca="1">OFFSET('Labour Entry'!$C$1,'Labour Entry'!$A$12-1,R$8*5-1,1,1)</f>
        <v>0</v>
      </c>
      <c r="S23" s="281">
        <f ca="1">OFFSET('Labour Entry'!$C$1,'Labour Entry'!$A$12-1,S$8*5-1,1,1)</f>
        <v>0</v>
      </c>
      <c r="T23" s="281">
        <f ca="1">OFFSET('Labour Entry'!$C$1,'Labour Entry'!$A$12-1,T$8*5-1,1,1)</f>
        <v>0</v>
      </c>
      <c r="U23" s="281">
        <f ca="1">OFFSET('Labour Entry'!$C$1,'Labour Entry'!$A$12-1,U$8*5-1,1,1)</f>
        <v>0</v>
      </c>
      <c r="V23" s="281">
        <f ca="1">OFFSET('Labour Entry'!$C$1,'Labour Entry'!$A$12-1,V$8*5-1,1,1)</f>
        <v>0</v>
      </c>
      <c r="W23" s="281">
        <f ca="1">OFFSET('Labour Entry'!$C$1,'Labour Entry'!$A$12-1,W$8*5-1,1,1)</f>
        <v>0</v>
      </c>
      <c r="X23" s="281">
        <f ca="1">OFFSET('Labour Entry'!$C$1,'Labour Entry'!$A$12-1,X$8*5-1,1,1)</f>
        <v>0</v>
      </c>
      <c r="Y23" s="281">
        <f ca="1">OFFSET('Labour Entry'!$C$1,'Labour Entry'!$A$12-1,Y$8*5-1,1,1)</f>
        <v>0</v>
      </c>
      <c r="Z23" s="281">
        <f ca="1">OFFSET('Labour Entry'!$C$1,'Labour Entry'!$A$12-1,Z$8*5-1,1,1)</f>
        <v>0</v>
      </c>
      <c r="AA23" s="281">
        <f ca="1">OFFSET('Labour Entry'!$C$1,'Labour Entry'!$A$12-1,AA$8*5-1,1,1)</f>
        <v>0</v>
      </c>
      <c r="AB23" s="281">
        <f ca="1">OFFSET('Labour Entry'!$C$1,'Labour Entry'!$A$12-1,AB$8*5-1,1,1)</f>
        <v>0</v>
      </c>
      <c r="AC23" s="281">
        <f ca="1">OFFSET('Labour Entry'!$C$1,'Labour Entry'!$A$12-1,AC$8*5-1,1,1)</f>
        <v>0</v>
      </c>
      <c r="AD23" s="281">
        <f ca="1">OFFSET('Labour Entry'!$C$1,'Labour Entry'!$A$12-1,AD$8*5-1,1,1)</f>
        <v>0</v>
      </c>
      <c r="AE23" s="281">
        <f ca="1">OFFSET('Labour Entry'!$C$1,'Labour Entry'!$A$12-1,AE$8*5-1,1,1)</f>
        <v>0</v>
      </c>
      <c r="AF23" s="281">
        <f ca="1">OFFSET('Labour Entry'!$C$1,'Labour Entry'!$A$12-1,AF$8*5-1,1,1)</f>
        <v>0</v>
      </c>
      <c r="AG23" s="282">
        <f ca="1">OFFSET('Labour Entry'!$C$1,'Labour Entry'!$A$12-1,AG$8*5-1,1,1)</f>
        <v>0</v>
      </c>
    </row>
    <row r="24" spans="1:33" ht="15" thickBot="1" x14ac:dyDescent="0.25">
      <c r="A24" s="283"/>
      <c r="B24" s="284" t="s">
        <v>593</v>
      </c>
      <c r="C24" s="285">
        <f ca="1">OFFSET('Labour Entry'!$C$1,'Labour Entry'!$A$12-1,C$8*5,1,1)</f>
        <v>0</v>
      </c>
      <c r="D24" s="286">
        <f ca="1">OFFSET('Labour Entry'!$C$1,'Labour Entry'!$A$12-1,D$8*5,1,1)</f>
        <v>0</v>
      </c>
      <c r="E24" s="286">
        <f ca="1">OFFSET('Labour Entry'!$C$1,'Labour Entry'!$A$12-1,E$8*5,1,1)</f>
        <v>0</v>
      </c>
      <c r="F24" s="286">
        <f ca="1">OFFSET('Labour Entry'!$C$1,'Labour Entry'!$A$12-1,F$8*5,1,1)</f>
        <v>0</v>
      </c>
      <c r="G24" s="286">
        <f ca="1">OFFSET('Labour Entry'!$C$1,'Labour Entry'!$A$12-1,G$8*5,1,1)</f>
        <v>0</v>
      </c>
      <c r="H24" s="286">
        <f ca="1">OFFSET('Labour Entry'!$C$1,'Labour Entry'!$A$12-1,H$8*5,1,1)</f>
        <v>0</v>
      </c>
      <c r="I24" s="286">
        <f ca="1">OFFSET('Labour Entry'!$C$1,'Labour Entry'!$A$12-1,I$8*5,1,1)</f>
        <v>0</v>
      </c>
      <c r="J24" s="286">
        <f ca="1">OFFSET('Labour Entry'!$C$1,'Labour Entry'!$A$12-1,J$8*5,1,1)</f>
        <v>0</v>
      </c>
      <c r="K24" s="286">
        <f ca="1">OFFSET('Labour Entry'!$C$1,'Labour Entry'!$A$12-1,K$8*5,1,1)</f>
        <v>0</v>
      </c>
      <c r="L24" s="286">
        <f ca="1">OFFSET('Labour Entry'!$C$1,'Labour Entry'!$A$12-1,L$8*5,1,1)</f>
        <v>0</v>
      </c>
      <c r="M24" s="286">
        <f ca="1">OFFSET('Labour Entry'!$C$1,'Labour Entry'!$A$12-1,M$8*5,1,1)</f>
        <v>0</v>
      </c>
      <c r="N24" s="286">
        <f ca="1">OFFSET('Labour Entry'!$C$1,'Labour Entry'!$A$12-1,N$8*5,1,1)</f>
        <v>0</v>
      </c>
      <c r="O24" s="286">
        <f ca="1">OFFSET('Labour Entry'!$C$1,'Labour Entry'!$A$12-1,O$8*5,1,1)</f>
        <v>0</v>
      </c>
      <c r="P24" s="286">
        <f ca="1">OFFSET('Labour Entry'!$C$1,'Labour Entry'!$A$12-1,P$8*5,1,1)</f>
        <v>0</v>
      </c>
      <c r="Q24" s="286">
        <f ca="1">OFFSET('Labour Entry'!$C$1,'Labour Entry'!$A$12-1,Q$8*5,1,1)</f>
        <v>0</v>
      </c>
      <c r="R24" s="286">
        <f ca="1">OFFSET('Labour Entry'!$C$1,'Labour Entry'!$A$12-1,R$8*5,1,1)</f>
        <v>0</v>
      </c>
      <c r="S24" s="286">
        <f ca="1">OFFSET('Labour Entry'!$C$1,'Labour Entry'!$A$12-1,S$8*5,1,1)</f>
        <v>0</v>
      </c>
      <c r="T24" s="286">
        <f ca="1">OFFSET('Labour Entry'!$C$1,'Labour Entry'!$A$12-1,T$8*5,1,1)</f>
        <v>0</v>
      </c>
      <c r="U24" s="286">
        <f ca="1">OFFSET('Labour Entry'!$C$1,'Labour Entry'!$A$12-1,U$8*5,1,1)</f>
        <v>0</v>
      </c>
      <c r="V24" s="286">
        <f ca="1">OFFSET('Labour Entry'!$C$1,'Labour Entry'!$A$12-1,V$8*5,1,1)</f>
        <v>0</v>
      </c>
      <c r="W24" s="286">
        <f ca="1">OFFSET('Labour Entry'!$C$1,'Labour Entry'!$A$12-1,W$8*5,1,1)</f>
        <v>0</v>
      </c>
      <c r="X24" s="286">
        <f ca="1">OFFSET('Labour Entry'!$C$1,'Labour Entry'!$A$12-1,X$8*5,1,1)</f>
        <v>0</v>
      </c>
      <c r="Y24" s="286">
        <f ca="1">OFFSET('Labour Entry'!$C$1,'Labour Entry'!$A$12-1,Y$8*5,1,1)</f>
        <v>0</v>
      </c>
      <c r="Z24" s="286">
        <f ca="1">OFFSET('Labour Entry'!$C$1,'Labour Entry'!$A$12-1,Z$8*5,1,1)</f>
        <v>0</v>
      </c>
      <c r="AA24" s="286">
        <f ca="1">OFFSET('Labour Entry'!$C$1,'Labour Entry'!$A$12-1,AA$8*5,1,1)</f>
        <v>0</v>
      </c>
      <c r="AB24" s="286">
        <f ca="1">OFFSET('Labour Entry'!$C$1,'Labour Entry'!$A$12-1,AB$8*5,1,1)</f>
        <v>0</v>
      </c>
      <c r="AC24" s="286">
        <f ca="1">OFFSET('Labour Entry'!$C$1,'Labour Entry'!$A$12-1,AC$8*5,1,1)</f>
        <v>0</v>
      </c>
      <c r="AD24" s="286">
        <f ca="1">OFFSET('Labour Entry'!$C$1,'Labour Entry'!$A$12-1,AD$8*5,1,1)</f>
        <v>0</v>
      </c>
      <c r="AE24" s="286">
        <f ca="1">OFFSET('Labour Entry'!$C$1,'Labour Entry'!$A$12-1,AE$8*5,1,1)</f>
        <v>0</v>
      </c>
      <c r="AF24" s="286">
        <f ca="1">OFFSET('Labour Entry'!$C$1,'Labour Entry'!$A$12-1,AF$8*5,1,1)</f>
        <v>0</v>
      </c>
      <c r="AG24" s="287">
        <f ca="1">OFFSET('Labour Entry'!$C$1,'Labour Entry'!$A$12-1,AG$8*5,1,1)</f>
        <v>0</v>
      </c>
    </row>
    <row r="25" spans="1:33" x14ac:dyDescent="0.2">
      <c r="A25" s="269" t="str">
        <f ca="1">OFFSET('Labour Entry'!$C$1,'Labour Entry'!$A13-1,0,1,1)</f>
        <v>Cook 3</v>
      </c>
      <c r="B25" s="270" t="s">
        <v>585</v>
      </c>
      <c r="C25" s="271">
        <f ca="1">OFFSET('Labour Entry'!$C$1,'Labour Entry'!$A$13-1,C$8*5-4,1,1)</f>
        <v>0</v>
      </c>
      <c r="D25" s="272">
        <f ca="1">OFFSET('Labour Entry'!$C$1,'Labour Entry'!$A$13-1,D$8*5-4,1,1)</f>
        <v>0</v>
      </c>
      <c r="E25" s="272">
        <f ca="1">OFFSET('Labour Entry'!$C$1,'Labour Entry'!$A$13-1,E$8*5-4,1,1)</f>
        <v>0</v>
      </c>
      <c r="F25" s="272">
        <f ca="1">OFFSET('Labour Entry'!$C$1,'Labour Entry'!$A$13-1,F$8*5-4,1,1)</f>
        <v>0</v>
      </c>
      <c r="G25" s="272">
        <f ca="1">OFFSET('Labour Entry'!$C$1,'Labour Entry'!$A$13-1,G$8*5-4,1,1)</f>
        <v>0</v>
      </c>
      <c r="H25" s="272">
        <f ca="1">OFFSET('Labour Entry'!$C$1,'Labour Entry'!$A$13-1,H$8*5-4,1,1)</f>
        <v>0</v>
      </c>
      <c r="I25" s="272">
        <f ca="1">OFFSET('Labour Entry'!$C$1,'Labour Entry'!$A$13-1,I$8*5-4,1,1)</f>
        <v>0</v>
      </c>
      <c r="J25" s="272">
        <f ca="1">OFFSET('Labour Entry'!$C$1,'Labour Entry'!$A$13-1,J$8*5-4,1,1)</f>
        <v>0</v>
      </c>
      <c r="K25" s="272">
        <f ca="1">OFFSET('Labour Entry'!$C$1,'Labour Entry'!$A$13-1,K$8*5-4,1,1)</f>
        <v>0</v>
      </c>
      <c r="L25" s="272">
        <f ca="1">OFFSET('Labour Entry'!$C$1,'Labour Entry'!$A$13-1,L$8*5-4,1,1)</f>
        <v>0</v>
      </c>
      <c r="M25" s="272">
        <f ca="1">OFFSET('Labour Entry'!$C$1,'Labour Entry'!$A$13-1,M$8*5-4,1,1)</f>
        <v>0</v>
      </c>
      <c r="N25" s="272">
        <f ca="1">OFFSET('Labour Entry'!$C$1,'Labour Entry'!$A$13-1,N$8*5-4,1,1)</f>
        <v>0</v>
      </c>
      <c r="O25" s="272">
        <f ca="1">OFFSET('Labour Entry'!$C$1,'Labour Entry'!$A$13-1,O$8*5-4,1,1)</f>
        <v>0</v>
      </c>
      <c r="P25" s="272">
        <f ca="1">OFFSET('Labour Entry'!$C$1,'Labour Entry'!$A$13-1,P$8*5-4,1,1)</f>
        <v>0</v>
      </c>
      <c r="Q25" s="272">
        <f ca="1">OFFSET('Labour Entry'!$C$1,'Labour Entry'!$A$13-1,Q$8*5-4,1,1)</f>
        <v>0</v>
      </c>
      <c r="R25" s="272">
        <f ca="1">OFFSET('Labour Entry'!$C$1,'Labour Entry'!$A$13-1,R$8*5-4,1,1)</f>
        <v>0</v>
      </c>
      <c r="S25" s="272">
        <f ca="1">OFFSET('Labour Entry'!$C$1,'Labour Entry'!$A$13-1,S$8*5-4,1,1)</f>
        <v>0</v>
      </c>
      <c r="T25" s="272">
        <f ca="1">OFFSET('Labour Entry'!$C$1,'Labour Entry'!$A$13-1,T$8*5-4,1,1)</f>
        <v>0</v>
      </c>
      <c r="U25" s="272">
        <f ca="1">OFFSET('Labour Entry'!$C$1,'Labour Entry'!$A$13-1,U$8*5-4,1,1)</f>
        <v>0</v>
      </c>
      <c r="V25" s="272">
        <f ca="1">OFFSET('Labour Entry'!$C$1,'Labour Entry'!$A$13-1,V$8*5-4,1,1)</f>
        <v>0</v>
      </c>
      <c r="W25" s="272">
        <f ca="1">OFFSET('Labour Entry'!$C$1,'Labour Entry'!$A$13-1,W$8*5-4,1,1)</f>
        <v>0</v>
      </c>
      <c r="X25" s="272">
        <f ca="1">OFFSET('Labour Entry'!$C$1,'Labour Entry'!$A$13-1,X$8*5-4,1,1)</f>
        <v>0</v>
      </c>
      <c r="Y25" s="272">
        <f ca="1">OFFSET('Labour Entry'!$C$1,'Labour Entry'!$A$13-1,Y$8*5-4,1,1)</f>
        <v>0</v>
      </c>
      <c r="Z25" s="272">
        <f ca="1">OFFSET('Labour Entry'!$C$1,'Labour Entry'!$A$13-1,Z$8*5-4,1,1)</f>
        <v>0</v>
      </c>
      <c r="AA25" s="272">
        <f ca="1">OFFSET('Labour Entry'!$C$1,'Labour Entry'!$A$13-1,AA$8*5-4,1,1)</f>
        <v>0</v>
      </c>
      <c r="AB25" s="272">
        <f ca="1">OFFSET('Labour Entry'!$C$1,'Labour Entry'!$A$13-1,AB$8*5-4,1,1)</f>
        <v>0</v>
      </c>
      <c r="AC25" s="272">
        <f ca="1">OFFSET('Labour Entry'!$C$1,'Labour Entry'!$A$13-1,AC$8*5-4,1,1)</f>
        <v>0</v>
      </c>
      <c r="AD25" s="272">
        <f ca="1">OFFSET('Labour Entry'!$C$1,'Labour Entry'!$A$13-1,AD$8*5-4,1,1)</f>
        <v>0</v>
      </c>
      <c r="AE25" s="272">
        <f ca="1">OFFSET('Labour Entry'!$C$1,'Labour Entry'!$A$13-1,AE$8*5-4,1,1)</f>
        <v>0</v>
      </c>
      <c r="AF25" s="272">
        <f ca="1">OFFSET('Labour Entry'!$C$1,'Labour Entry'!$A$13-1,AF$8*5-4,1,1)</f>
        <v>0</v>
      </c>
      <c r="AG25" s="273">
        <f ca="1">OFFSET('Labour Entry'!$C$1,'Labour Entry'!$A$13-1,AG$8*5-4,1,1)</f>
        <v>0</v>
      </c>
    </row>
    <row r="26" spans="1:33" x14ac:dyDescent="0.2">
      <c r="A26" s="274"/>
      <c r="B26" s="275" t="s">
        <v>590</v>
      </c>
      <c r="C26" s="276">
        <f ca="1">OFFSET('Labour Entry'!$C$1,'Labour Entry'!$A$13-1,C$8*5-3,1,1)</f>
        <v>7</v>
      </c>
      <c r="D26" s="277">
        <f ca="1">OFFSET('Labour Entry'!$C$1,'Labour Entry'!$A$13-1,D$8*5-3,1,1)</f>
        <v>0</v>
      </c>
      <c r="E26" s="277">
        <f ca="1">OFFSET('Labour Entry'!$C$1,'Labour Entry'!$A$13-1,E$8*5-3,1,1)</f>
        <v>7</v>
      </c>
      <c r="F26" s="277">
        <f ca="1">OFFSET('Labour Entry'!$C$1,'Labour Entry'!$A$13-1,F$8*5-3,1,1)</f>
        <v>0</v>
      </c>
      <c r="G26" s="277">
        <f ca="1">OFFSET('Labour Entry'!$C$1,'Labour Entry'!$A$13-1,G$8*5-3,1,1)</f>
        <v>0</v>
      </c>
      <c r="H26" s="277">
        <f ca="1">OFFSET('Labour Entry'!$C$1,'Labour Entry'!$A$13-1,H$8*5-3,1,1)</f>
        <v>8</v>
      </c>
      <c r="I26" s="277">
        <f ca="1">OFFSET('Labour Entry'!$C$1,'Labour Entry'!$A$13-1,I$8*5-3,1,1)</f>
        <v>0</v>
      </c>
      <c r="J26" s="277">
        <f ca="1">OFFSET('Labour Entry'!$C$1,'Labour Entry'!$A$13-1,J$8*5-3,1,1)</f>
        <v>8</v>
      </c>
      <c r="K26" s="277">
        <f ca="1">OFFSET('Labour Entry'!$C$1,'Labour Entry'!$A$13-1,K$8*5-3,1,1)</f>
        <v>7</v>
      </c>
      <c r="L26" s="277">
        <f ca="1">OFFSET('Labour Entry'!$C$1,'Labour Entry'!$A$13-1,L$8*5-3,1,1)</f>
        <v>7</v>
      </c>
      <c r="M26" s="277">
        <f ca="1">OFFSET('Labour Entry'!$C$1,'Labour Entry'!$A$13-1,M$8*5-3,1,1)</f>
        <v>0</v>
      </c>
      <c r="N26" s="277">
        <f ca="1">OFFSET('Labour Entry'!$C$1,'Labour Entry'!$A$13-1,N$8*5-3,1,1)</f>
        <v>0</v>
      </c>
      <c r="O26" s="277">
        <f ca="1">OFFSET('Labour Entry'!$C$1,'Labour Entry'!$A$13-1,O$8*5-3,1,1)</f>
        <v>8</v>
      </c>
      <c r="P26" s="277">
        <f ca="1">OFFSET('Labour Entry'!$C$1,'Labour Entry'!$A$13-1,P$8*5-3,1,1)</f>
        <v>0</v>
      </c>
      <c r="Q26" s="277">
        <f ca="1">OFFSET('Labour Entry'!$C$1,'Labour Entry'!$A$13-1,Q$8*5-3,1,1)</f>
        <v>0</v>
      </c>
      <c r="R26" s="277">
        <f ca="1">OFFSET('Labour Entry'!$C$1,'Labour Entry'!$A$13-1,R$8*5-3,1,1)</f>
        <v>0</v>
      </c>
      <c r="S26" s="277">
        <f ca="1">OFFSET('Labour Entry'!$C$1,'Labour Entry'!$A$13-1,S$8*5-3,1,1)</f>
        <v>0</v>
      </c>
      <c r="T26" s="277">
        <f ca="1">OFFSET('Labour Entry'!$C$1,'Labour Entry'!$A$13-1,T$8*5-3,1,1)</f>
        <v>8</v>
      </c>
      <c r="U26" s="277">
        <f ca="1">OFFSET('Labour Entry'!$C$1,'Labour Entry'!$A$13-1,U$8*5-3,1,1)</f>
        <v>0</v>
      </c>
      <c r="V26" s="277">
        <f ca="1">OFFSET('Labour Entry'!$C$1,'Labour Entry'!$A$13-1,V$8*5-3,1,1)</f>
        <v>8</v>
      </c>
      <c r="W26" s="277">
        <f ca="1">OFFSET('Labour Entry'!$C$1,'Labour Entry'!$A$13-1,W$8*5-3,1,1)</f>
        <v>0</v>
      </c>
      <c r="X26" s="277">
        <f ca="1">OFFSET('Labour Entry'!$C$1,'Labour Entry'!$A$13-1,X$8*5-3,1,1)</f>
        <v>0</v>
      </c>
      <c r="Y26" s="277">
        <f ca="1">OFFSET('Labour Entry'!$C$1,'Labour Entry'!$A$13-1,Y$8*5-3,1,1)</f>
        <v>0</v>
      </c>
      <c r="Z26" s="277">
        <f ca="1">OFFSET('Labour Entry'!$C$1,'Labour Entry'!$A$13-1,Z$8*5-3,1,1)</f>
        <v>7</v>
      </c>
      <c r="AA26" s="277">
        <f ca="1">OFFSET('Labour Entry'!$C$1,'Labour Entry'!$A$13-1,AA$8*5-3,1,1)</f>
        <v>0</v>
      </c>
      <c r="AB26" s="277">
        <f ca="1">OFFSET('Labour Entry'!$C$1,'Labour Entry'!$A$13-1,AB$8*5-3,1,1)</f>
        <v>0</v>
      </c>
      <c r="AC26" s="277">
        <f ca="1">OFFSET('Labour Entry'!$C$1,'Labour Entry'!$A$13-1,AC$8*5-3,1,1)</f>
        <v>8</v>
      </c>
      <c r="AD26" s="277">
        <f ca="1">OFFSET('Labour Entry'!$C$1,'Labour Entry'!$A$13-1,AD$8*5-3,1,1)</f>
        <v>0</v>
      </c>
      <c r="AE26" s="277">
        <f ca="1">OFFSET('Labour Entry'!$C$1,'Labour Entry'!$A$13-1,AE$8*5-3,1,1)</f>
        <v>0</v>
      </c>
      <c r="AF26" s="277">
        <f ca="1">OFFSET('Labour Entry'!$C$1,'Labour Entry'!$A$13-1,AF$8*5-3,1,1)</f>
        <v>0</v>
      </c>
      <c r="AG26" s="278">
        <f ca="1">OFFSET('Labour Entry'!$C$1,'Labour Entry'!$A$13-1,AG$8*5-3,1,1)</f>
        <v>0</v>
      </c>
    </row>
    <row r="27" spans="1:33" x14ac:dyDescent="0.2">
      <c r="A27" s="274"/>
      <c r="B27" s="275" t="s">
        <v>591</v>
      </c>
      <c r="C27" s="276">
        <f ca="1">OFFSET('Labour Entry'!$C$1,'Labour Entry'!$A$13-1,C$8*5-2,1,1)</f>
        <v>0</v>
      </c>
      <c r="D27" s="277">
        <f ca="1">OFFSET('Labour Entry'!$C$1,'Labour Entry'!$A$13-1,D$8*5-2,1,1)</f>
        <v>0</v>
      </c>
      <c r="E27" s="277">
        <f ca="1">OFFSET('Labour Entry'!$C$1,'Labour Entry'!$A$13-1,E$8*5-2,1,1)</f>
        <v>0</v>
      </c>
      <c r="F27" s="277">
        <f ca="1">OFFSET('Labour Entry'!$C$1,'Labour Entry'!$A$13-1,F$8*5-2,1,1)</f>
        <v>0</v>
      </c>
      <c r="G27" s="277">
        <f ca="1">OFFSET('Labour Entry'!$C$1,'Labour Entry'!$A$13-1,G$8*5-2,1,1)</f>
        <v>0</v>
      </c>
      <c r="H27" s="277">
        <f ca="1">OFFSET('Labour Entry'!$C$1,'Labour Entry'!$A$13-1,H$8*5-2,1,1)</f>
        <v>0</v>
      </c>
      <c r="I27" s="277">
        <f ca="1">OFFSET('Labour Entry'!$C$1,'Labour Entry'!$A$13-1,I$8*5-2,1,1)</f>
        <v>0</v>
      </c>
      <c r="J27" s="277">
        <f ca="1">OFFSET('Labour Entry'!$C$1,'Labour Entry'!$A$13-1,J$8*5-2,1,1)</f>
        <v>0</v>
      </c>
      <c r="K27" s="277">
        <f ca="1">OFFSET('Labour Entry'!$C$1,'Labour Entry'!$A$13-1,K$8*5-2,1,1)</f>
        <v>0</v>
      </c>
      <c r="L27" s="277">
        <f ca="1">OFFSET('Labour Entry'!$C$1,'Labour Entry'!$A$13-1,L$8*5-2,1,1)</f>
        <v>0</v>
      </c>
      <c r="M27" s="277">
        <f ca="1">OFFSET('Labour Entry'!$C$1,'Labour Entry'!$A$13-1,M$8*5-2,1,1)</f>
        <v>0</v>
      </c>
      <c r="N27" s="277">
        <f ca="1">OFFSET('Labour Entry'!$C$1,'Labour Entry'!$A$13-1,N$8*5-2,1,1)</f>
        <v>0</v>
      </c>
      <c r="O27" s="277">
        <f ca="1">OFFSET('Labour Entry'!$C$1,'Labour Entry'!$A$13-1,O$8*5-2,1,1)</f>
        <v>0</v>
      </c>
      <c r="P27" s="277">
        <f ca="1">OFFSET('Labour Entry'!$C$1,'Labour Entry'!$A$13-1,P$8*5-2,1,1)</f>
        <v>0</v>
      </c>
      <c r="Q27" s="277">
        <f ca="1">OFFSET('Labour Entry'!$C$1,'Labour Entry'!$A$13-1,Q$8*5-2,1,1)</f>
        <v>0</v>
      </c>
      <c r="R27" s="277">
        <f ca="1">OFFSET('Labour Entry'!$C$1,'Labour Entry'!$A$13-1,R$8*5-2,1,1)</f>
        <v>0</v>
      </c>
      <c r="S27" s="277">
        <f ca="1">OFFSET('Labour Entry'!$C$1,'Labour Entry'!$A$13-1,S$8*5-2,1,1)</f>
        <v>0</v>
      </c>
      <c r="T27" s="277">
        <f ca="1">OFFSET('Labour Entry'!$C$1,'Labour Entry'!$A$13-1,T$8*5-2,1,1)</f>
        <v>0</v>
      </c>
      <c r="U27" s="277">
        <f ca="1">OFFSET('Labour Entry'!$C$1,'Labour Entry'!$A$13-1,U$8*5-2,1,1)</f>
        <v>0</v>
      </c>
      <c r="V27" s="277">
        <f ca="1">OFFSET('Labour Entry'!$C$1,'Labour Entry'!$A$13-1,V$8*5-2,1,1)</f>
        <v>0</v>
      </c>
      <c r="W27" s="277">
        <f ca="1">OFFSET('Labour Entry'!$C$1,'Labour Entry'!$A$13-1,W$8*5-2,1,1)</f>
        <v>0</v>
      </c>
      <c r="X27" s="277">
        <f ca="1">OFFSET('Labour Entry'!$C$1,'Labour Entry'!$A$13-1,X$8*5-2,1,1)</f>
        <v>0</v>
      </c>
      <c r="Y27" s="277">
        <f ca="1">OFFSET('Labour Entry'!$C$1,'Labour Entry'!$A$13-1,Y$8*5-2,1,1)</f>
        <v>0</v>
      </c>
      <c r="Z27" s="277">
        <f ca="1">OFFSET('Labour Entry'!$C$1,'Labour Entry'!$A$13-1,Z$8*5-2,1,1)</f>
        <v>0</v>
      </c>
      <c r="AA27" s="277">
        <f ca="1">OFFSET('Labour Entry'!$C$1,'Labour Entry'!$A$13-1,AA$8*5-2,1,1)</f>
        <v>0</v>
      </c>
      <c r="AB27" s="277">
        <f ca="1">OFFSET('Labour Entry'!$C$1,'Labour Entry'!$A$13-1,AB$8*5-2,1,1)</f>
        <v>0</v>
      </c>
      <c r="AC27" s="277">
        <f ca="1">OFFSET('Labour Entry'!$C$1,'Labour Entry'!$A$13-1,AC$8*5-2,1,1)</f>
        <v>0</v>
      </c>
      <c r="AD27" s="277">
        <f ca="1">OFFSET('Labour Entry'!$C$1,'Labour Entry'!$A$13-1,AD$8*5-2,1,1)</f>
        <v>0</v>
      </c>
      <c r="AE27" s="277">
        <f ca="1">OFFSET('Labour Entry'!$C$1,'Labour Entry'!$A$13-1,AE$8*5-2,1,1)</f>
        <v>0</v>
      </c>
      <c r="AF27" s="277">
        <f ca="1">OFFSET('Labour Entry'!$C$1,'Labour Entry'!$A$13-1,AF$8*5-2,1,1)</f>
        <v>0</v>
      </c>
      <c r="AG27" s="278">
        <f ca="1">OFFSET('Labour Entry'!$C$1,'Labour Entry'!$A$13-1,AG$8*5-2,1,1)</f>
        <v>0</v>
      </c>
    </row>
    <row r="28" spans="1:33" x14ac:dyDescent="0.2">
      <c r="A28" s="274"/>
      <c r="B28" s="279" t="s">
        <v>592</v>
      </c>
      <c r="C28" s="280">
        <f ca="1">OFFSET('Labour Entry'!$C$1,'Labour Entry'!$A$13-1,C$8*5-1,1,1)</f>
        <v>0</v>
      </c>
      <c r="D28" s="281">
        <f ca="1">OFFSET('Labour Entry'!$C$1,'Labour Entry'!$A$13-1,D$8*5-1,1,1)</f>
        <v>0</v>
      </c>
      <c r="E28" s="281">
        <f ca="1">OFFSET('Labour Entry'!$C$1,'Labour Entry'!$A$13-1,E$8*5-1,1,1)</f>
        <v>0</v>
      </c>
      <c r="F28" s="281">
        <f ca="1">OFFSET('Labour Entry'!$C$1,'Labour Entry'!$A$13-1,F$8*5-1,1,1)</f>
        <v>0</v>
      </c>
      <c r="G28" s="281">
        <f ca="1">OFFSET('Labour Entry'!$C$1,'Labour Entry'!$A$13-1,G$8*5-1,1,1)</f>
        <v>0</v>
      </c>
      <c r="H28" s="281">
        <f ca="1">OFFSET('Labour Entry'!$C$1,'Labour Entry'!$A$13-1,H$8*5-1,1,1)</f>
        <v>0</v>
      </c>
      <c r="I28" s="281">
        <f ca="1">OFFSET('Labour Entry'!$C$1,'Labour Entry'!$A$13-1,I$8*5-1,1,1)</f>
        <v>0</v>
      </c>
      <c r="J28" s="281">
        <f ca="1">OFFSET('Labour Entry'!$C$1,'Labour Entry'!$A$13-1,J$8*5-1,1,1)</f>
        <v>0</v>
      </c>
      <c r="K28" s="281">
        <f ca="1">OFFSET('Labour Entry'!$C$1,'Labour Entry'!$A$13-1,K$8*5-1,1,1)</f>
        <v>0</v>
      </c>
      <c r="L28" s="281">
        <f ca="1">OFFSET('Labour Entry'!$C$1,'Labour Entry'!$A$13-1,L$8*5-1,1,1)</f>
        <v>0</v>
      </c>
      <c r="M28" s="281">
        <f ca="1">OFFSET('Labour Entry'!$C$1,'Labour Entry'!$A$13-1,M$8*5-1,1,1)</f>
        <v>0</v>
      </c>
      <c r="N28" s="281">
        <f ca="1">OFFSET('Labour Entry'!$C$1,'Labour Entry'!$A$13-1,N$8*5-1,1,1)</f>
        <v>0</v>
      </c>
      <c r="O28" s="281">
        <f ca="1">OFFSET('Labour Entry'!$C$1,'Labour Entry'!$A$13-1,O$8*5-1,1,1)</f>
        <v>0</v>
      </c>
      <c r="P28" s="281">
        <f ca="1">OFFSET('Labour Entry'!$C$1,'Labour Entry'!$A$13-1,P$8*5-1,1,1)</f>
        <v>0</v>
      </c>
      <c r="Q28" s="281">
        <f ca="1">OFFSET('Labour Entry'!$C$1,'Labour Entry'!$A$13-1,Q$8*5-1,1,1)</f>
        <v>0</v>
      </c>
      <c r="R28" s="281">
        <f ca="1">OFFSET('Labour Entry'!$C$1,'Labour Entry'!$A$13-1,R$8*5-1,1,1)</f>
        <v>0</v>
      </c>
      <c r="S28" s="281">
        <f ca="1">OFFSET('Labour Entry'!$C$1,'Labour Entry'!$A$13-1,S$8*5-1,1,1)</f>
        <v>0</v>
      </c>
      <c r="T28" s="281">
        <f ca="1">OFFSET('Labour Entry'!$C$1,'Labour Entry'!$A$13-1,T$8*5-1,1,1)</f>
        <v>0</v>
      </c>
      <c r="U28" s="281">
        <f ca="1">OFFSET('Labour Entry'!$C$1,'Labour Entry'!$A$13-1,U$8*5-1,1,1)</f>
        <v>0</v>
      </c>
      <c r="V28" s="281">
        <f ca="1">OFFSET('Labour Entry'!$C$1,'Labour Entry'!$A$13-1,V$8*5-1,1,1)</f>
        <v>0</v>
      </c>
      <c r="W28" s="281">
        <f ca="1">OFFSET('Labour Entry'!$C$1,'Labour Entry'!$A$13-1,W$8*5-1,1,1)</f>
        <v>0</v>
      </c>
      <c r="X28" s="281">
        <f ca="1">OFFSET('Labour Entry'!$C$1,'Labour Entry'!$A$13-1,X$8*5-1,1,1)</f>
        <v>0</v>
      </c>
      <c r="Y28" s="281">
        <f ca="1">OFFSET('Labour Entry'!$C$1,'Labour Entry'!$A$13-1,Y$8*5-1,1,1)</f>
        <v>0</v>
      </c>
      <c r="Z28" s="281">
        <f ca="1">OFFSET('Labour Entry'!$C$1,'Labour Entry'!$A$13-1,Z$8*5-1,1,1)</f>
        <v>0</v>
      </c>
      <c r="AA28" s="281">
        <f ca="1">OFFSET('Labour Entry'!$C$1,'Labour Entry'!$A$13-1,AA$8*5-1,1,1)</f>
        <v>0</v>
      </c>
      <c r="AB28" s="281">
        <f ca="1">OFFSET('Labour Entry'!$C$1,'Labour Entry'!$A$13-1,AB$8*5-1,1,1)</f>
        <v>0</v>
      </c>
      <c r="AC28" s="281">
        <f ca="1">OFFSET('Labour Entry'!$C$1,'Labour Entry'!$A$13-1,AC$8*5-1,1,1)</f>
        <v>0</v>
      </c>
      <c r="AD28" s="281">
        <f ca="1">OFFSET('Labour Entry'!$C$1,'Labour Entry'!$A$13-1,AD$8*5-1,1,1)</f>
        <v>0</v>
      </c>
      <c r="AE28" s="281">
        <f ca="1">OFFSET('Labour Entry'!$C$1,'Labour Entry'!$A$13-1,AE$8*5-1,1,1)</f>
        <v>0</v>
      </c>
      <c r="AF28" s="281">
        <f ca="1">OFFSET('Labour Entry'!$C$1,'Labour Entry'!$A$13-1,AF$8*5-1,1,1)</f>
        <v>0</v>
      </c>
      <c r="AG28" s="282">
        <f ca="1">OFFSET('Labour Entry'!$C$1,'Labour Entry'!$A$13-1,AG$8*5-1,1,1)</f>
        <v>0</v>
      </c>
    </row>
    <row r="29" spans="1:33" ht="15" thickBot="1" x14ac:dyDescent="0.25">
      <c r="A29" s="283"/>
      <c r="B29" s="284" t="s">
        <v>593</v>
      </c>
      <c r="C29" s="285">
        <f ca="1">OFFSET('Labour Entry'!$C$1,'Labour Entry'!$A$13-1,C$8*5,1,1)</f>
        <v>0</v>
      </c>
      <c r="D29" s="286">
        <f ca="1">OFFSET('Labour Entry'!$C$1,'Labour Entry'!$A$13-1,D$8*5,1,1)</f>
        <v>0</v>
      </c>
      <c r="E29" s="286">
        <f ca="1">OFFSET('Labour Entry'!$C$1,'Labour Entry'!$A$13-1,E$8*5,1,1)</f>
        <v>0</v>
      </c>
      <c r="F29" s="286">
        <f ca="1">OFFSET('Labour Entry'!$C$1,'Labour Entry'!$A$13-1,F$8*5,1,1)</f>
        <v>0</v>
      </c>
      <c r="G29" s="286">
        <f ca="1">OFFSET('Labour Entry'!$C$1,'Labour Entry'!$A$13-1,G$8*5,1,1)</f>
        <v>0</v>
      </c>
      <c r="H29" s="286">
        <f ca="1">OFFSET('Labour Entry'!$C$1,'Labour Entry'!$A$13-1,H$8*5,1,1)</f>
        <v>0</v>
      </c>
      <c r="I29" s="286">
        <f ca="1">OFFSET('Labour Entry'!$C$1,'Labour Entry'!$A$13-1,I$8*5,1,1)</f>
        <v>0</v>
      </c>
      <c r="J29" s="286">
        <f ca="1">OFFSET('Labour Entry'!$C$1,'Labour Entry'!$A$13-1,J$8*5,1,1)</f>
        <v>0</v>
      </c>
      <c r="K29" s="286">
        <f ca="1">OFFSET('Labour Entry'!$C$1,'Labour Entry'!$A$13-1,K$8*5,1,1)</f>
        <v>0</v>
      </c>
      <c r="L29" s="286">
        <f ca="1">OFFSET('Labour Entry'!$C$1,'Labour Entry'!$A$13-1,L$8*5,1,1)</f>
        <v>0</v>
      </c>
      <c r="M29" s="286">
        <f ca="1">OFFSET('Labour Entry'!$C$1,'Labour Entry'!$A$13-1,M$8*5,1,1)</f>
        <v>0</v>
      </c>
      <c r="N29" s="286">
        <f ca="1">OFFSET('Labour Entry'!$C$1,'Labour Entry'!$A$13-1,N$8*5,1,1)</f>
        <v>0</v>
      </c>
      <c r="O29" s="286">
        <f ca="1">OFFSET('Labour Entry'!$C$1,'Labour Entry'!$A$13-1,O$8*5,1,1)</f>
        <v>0</v>
      </c>
      <c r="P29" s="286">
        <f ca="1">OFFSET('Labour Entry'!$C$1,'Labour Entry'!$A$13-1,P$8*5,1,1)</f>
        <v>0</v>
      </c>
      <c r="Q29" s="286">
        <f ca="1">OFFSET('Labour Entry'!$C$1,'Labour Entry'!$A$13-1,Q$8*5,1,1)</f>
        <v>0</v>
      </c>
      <c r="R29" s="286">
        <f ca="1">OFFSET('Labour Entry'!$C$1,'Labour Entry'!$A$13-1,R$8*5,1,1)</f>
        <v>0</v>
      </c>
      <c r="S29" s="286">
        <f ca="1">OFFSET('Labour Entry'!$C$1,'Labour Entry'!$A$13-1,S$8*5,1,1)</f>
        <v>0</v>
      </c>
      <c r="T29" s="286">
        <f ca="1">OFFSET('Labour Entry'!$C$1,'Labour Entry'!$A$13-1,T$8*5,1,1)</f>
        <v>0</v>
      </c>
      <c r="U29" s="286">
        <f ca="1">OFFSET('Labour Entry'!$C$1,'Labour Entry'!$A$13-1,U$8*5,1,1)</f>
        <v>0</v>
      </c>
      <c r="V29" s="286">
        <f ca="1">OFFSET('Labour Entry'!$C$1,'Labour Entry'!$A$13-1,V$8*5,1,1)</f>
        <v>0</v>
      </c>
      <c r="W29" s="286">
        <f ca="1">OFFSET('Labour Entry'!$C$1,'Labour Entry'!$A$13-1,W$8*5,1,1)</f>
        <v>0</v>
      </c>
      <c r="X29" s="286">
        <f ca="1">OFFSET('Labour Entry'!$C$1,'Labour Entry'!$A$13-1,X$8*5,1,1)</f>
        <v>0</v>
      </c>
      <c r="Y29" s="286">
        <f ca="1">OFFSET('Labour Entry'!$C$1,'Labour Entry'!$A$13-1,Y$8*5,1,1)</f>
        <v>0</v>
      </c>
      <c r="Z29" s="286">
        <f ca="1">OFFSET('Labour Entry'!$C$1,'Labour Entry'!$A$13-1,Z$8*5,1,1)</f>
        <v>0</v>
      </c>
      <c r="AA29" s="286">
        <f ca="1">OFFSET('Labour Entry'!$C$1,'Labour Entry'!$A$13-1,AA$8*5,1,1)</f>
        <v>0</v>
      </c>
      <c r="AB29" s="286">
        <f ca="1">OFFSET('Labour Entry'!$C$1,'Labour Entry'!$A$13-1,AB$8*5,1,1)</f>
        <v>0</v>
      </c>
      <c r="AC29" s="286">
        <f ca="1">OFFSET('Labour Entry'!$C$1,'Labour Entry'!$A$13-1,AC$8*5,1,1)</f>
        <v>0</v>
      </c>
      <c r="AD29" s="286">
        <f ca="1">OFFSET('Labour Entry'!$C$1,'Labour Entry'!$A$13-1,AD$8*5,1,1)</f>
        <v>0</v>
      </c>
      <c r="AE29" s="286">
        <f ca="1">OFFSET('Labour Entry'!$C$1,'Labour Entry'!$A$13-1,AE$8*5,1,1)</f>
        <v>0</v>
      </c>
      <c r="AF29" s="286">
        <f ca="1">OFFSET('Labour Entry'!$C$1,'Labour Entry'!$A$13-1,AF$8*5,1,1)</f>
        <v>0</v>
      </c>
      <c r="AG29" s="287">
        <f ca="1">OFFSET('Labour Entry'!$C$1,'Labour Entry'!$A$13-1,AG$8*5,1,1)</f>
        <v>0</v>
      </c>
    </row>
    <row r="30" spans="1:33" x14ac:dyDescent="0.2">
      <c r="A30" s="269" t="str">
        <f ca="1">OFFSET('Labour Entry'!$C$1,'Labour Entry'!$A14-1,0,1,1)</f>
        <v>Cook 4</v>
      </c>
      <c r="B30" s="270" t="s">
        <v>585</v>
      </c>
      <c r="C30" s="271">
        <f ca="1">OFFSET('Labour Entry'!$C$1,'Labour Entry'!$A$14-1,C$8*5-4,1,1)</f>
        <v>0</v>
      </c>
      <c r="D30" s="272">
        <f ca="1">OFFSET('Labour Entry'!$C$1,'Labour Entry'!$A$14-1,D$8*5-4,1,1)</f>
        <v>0</v>
      </c>
      <c r="E30" s="272">
        <f ca="1">OFFSET('Labour Entry'!$C$1,'Labour Entry'!$A$14-1,E$8*5-4,1,1)</f>
        <v>0</v>
      </c>
      <c r="F30" s="272">
        <f ca="1">OFFSET('Labour Entry'!$C$1,'Labour Entry'!$A$14-1,F$8*5-4,1,1)</f>
        <v>0</v>
      </c>
      <c r="G30" s="272">
        <f ca="1">OFFSET('Labour Entry'!$C$1,'Labour Entry'!$A$14-1,G$8*5-4,1,1)</f>
        <v>0</v>
      </c>
      <c r="H30" s="272">
        <f ca="1">OFFSET('Labour Entry'!$C$1,'Labour Entry'!$A$14-1,H$8*5-4,1,1)</f>
        <v>0</v>
      </c>
      <c r="I30" s="272">
        <f ca="1">OFFSET('Labour Entry'!$C$1,'Labour Entry'!$A$14-1,I$8*5-4,1,1)</f>
        <v>0</v>
      </c>
      <c r="J30" s="272">
        <f ca="1">OFFSET('Labour Entry'!$C$1,'Labour Entry'!$A$14-1,J$8*5-4,1,1)</f>
        <v>0</v>
      </c>
      <c r="K30" s="272">
        <f ca="1">OFFSET('Labour Entry'!$C$1,'Labour Entry'!$A$14-1,K$8*5-4,1,1)</f>
        <v>0</v>
      </c>
      <c r="L30" s="272">
        <f ca="1">OFFSET('Labour Entry'!$C$1,'Labour Entry'!$A$14-1,L$8*5-4,1,1)</f>
        <v>0</v>
      </c>
      <c r="M30" s="272">
        <f ca="1">OFFSET('Labour Entry'!$C$1,'Labour Entry'!$A$14-1,M$8*5-4,1,1)</f>
        <v>0</v>
      </c>
      <c r="N30" s="272">
        <f ca="1">OFFSET('Labour Entry'!$C$1,'Labour Entry'!$A$14-1,N$8*5-4,1,1)</f>
        <v>0</v>
      </c>
      <c r="O30" s="272">
        <f ca="1">OFFSET('Labour Entry'!$C$1,'Labour Entry'!$A$14-1,O$8*5-4,1,1)</f>
        <v>0</v>
      </c>
      <c r="P30" s="272">
        <f ca="1">OFFSET('Labour Entry'!$C$1,'Labour Entry'!$A$14-1,P$8*5-4,1,1)</f>
        <v>0</v>
      </c>
      <c r="Q30" s="272">
        <f ca="1">OFFSET('Labour Entry'!$C$1,'Labour Entry'!$A$14-1,Q$8*5-4,1,1)</f>
        <v>0</v>
      </c>
      <c r="R30" s="272">
        <f ca="1">OFFSET('Labour Entry'!$C$1,'Labour Entry'!$A$14-1,R$8*5-4,1,1)</f>
        <v>0</v>
      </c>
      <c r="S30" s="272">
        <f ca="1">OFFSET('Labour Entry'!$C$1,'Labour Entry'!$A$14-1,S$8*5-4,1,1)</f>
        <v>0</v>
      </c>
      <c r="T30" s="272">
        <f ca="1">OFFSET('Labour Entry'!$C$1,'Labour Entry'!$A$14-1,T$8*5-4,1,1)</f>
        <v>0</v>
      </c>
      <c r="U30" s="272">
        <f ca="1">OFFSET('Labour Entry'!$C$1,'Labour Entry'!$A$14-1,U$8*5-4,1,1)</f>
        <v>0</v>
      </c>
      <c r="V30" s="272">
        <f ca="1">OFFSET('Labour Entry'!$C$1,'Labour Entry'!$A$14-1,V$8*5-4,1,1)</f>
        <v>0</v>
      </c>
      <c r="W30" s="272">
        <f ca="1">OFFSET('Labour Entry'!$C$1,'Labour Entry'!$A$14-1,W$8*5-4,1,1)</f>
        <v>0</v>
      </c>
      <c r="X30" s="272">
        <f ca="1">OFFSET('Labour Entry'!$C$1,'Labour Entry'!$A$14-1,X$8*5-4,1,1)</f>
        <v>0</v>
      </c>
      <c r="Y30" s="272">
        <f ca="1">OFFSET('Labour Entry'!$C$1,'Labour Entry'!$A$14-1,Y$8*5-4,1,1)</f>
        <v>0</v>
      </c>
      <c r="Z30" s="272">
        <f ca="1">OFFSET('Labour Entry'!$C$1,'Labour Entry'!$A$14-1,Z$8*5-4,1,1)</f>
        <v>0</v>
      </c>
      <c r="AA30" s="272">
        <f ca="1">OFFSET('Labour Entry'!$C$1,'Labour Entry'!$A$14-1,AA$8*5-4,1,1)</f>
        <v>0</v>
      </c>
      <c r="AB30" s="272">
        <f ca="1">OFFSET('Labour Entry'!$C$1,'Labour Entry'!$A$14-1,AB$8*5-4,1,1)</f>
        <v>0</v>
      </c>
      <c r="AC30" s="272">
        <f ca="1">OFFSET('Labour Entry'!$C$1,'Labour Entry'!$A$14-1,AC$8*5-4,1,1)</f>
        <v>0</v>
      </c>
      <c r="AD30" s="272">
        <f ca="1">OFFSET('Labour Entry'!$C$1,'Labour Entry'!$A$14-1,AD$8*5-4,1,1)</f>
        <v>0</v>
      </c>
      <c r="AE30" s="272">
        <f ca="1">OFFSET('Labour Entry'!$C$1,'Labour Entry'!$A$14-1,AE$8*5-4,1,1)</f>
        <v>0</v>
      </c>
      <c r="AF30" s="272">
        <f ca="1">OFFSET('Labour Entry'!$C$1,'Labour Entry'!$A$14-1,AF$8*5-4,1,1)</f>
        <v>0</v>
      </c>
      <c r="AG30" s="273">
        <f ca="1">OFFSET('Labour Entry'!$C$1,'Labour Entry'!$A$14-1,AG$8*5-4,1,1)</f>
        <v>0</v>
      </c>
    </row>
    <row r="31" spans="1:33" x14ac:dyDescent="0.2">
      <c r="A31" s="274"/>
      <c r="B31" s="275" t="s">
        <v>590</v>
      </c>
      <c r="C31" s="276">
        <f ca="1">OFFSET('Labour Entry'!$C$1,'Labour Entry'!$A$14-1,C$8*5-3,1,1)</f>
        <v>3</v>
      </c>
      <c r="D31" s="277">
        <f ca="1">OFFSET('Labour Entry'!$C$1,'Labour Entry'!$A$14-1,D$8*5-3,1,1)</f>
        <v>0</v>
      </c>
      <c r="E31" s="277">
        <f ca="1">OFFSET('Labour Entry'!$C$1,'Labour Entry'!$A$14-1,E$8*5-3,1,1)</f>
        <v>3</v>
      </c>
      <c r="F31" s="277">
        <f ca="1">OFFSET('Labour Entry'!$C$1,'Labour Entry'!$A$14-1,F$8*5-3,1,1)</f>
        <v>0</v>
      </c>
      <c r="G31" s="277">
        <f ca="1">OFFSET('Labour Entry'!$C$1,'Labour Entry'!$A$14-1,G$8*5-3,1,1)</f>
        <v>0</v>
      </c>
      <c r="H31" s="277">
        <f ca="1">OFFSET('Labour Entry'!$C$1,'Labour Entry'!$A$14-1,H$8*5-3,1,1)</f>
        <v>4</v>
      </c>
      <c r="I31" s="277">
        <f ca="1">OFFSET('Labour Entry'!$C$1,'Labour Entry'!$A$14-1,I$8*5-3,1,1)</f>
        <v>8</v>
      </c>
      <c r="J31" s="277">
        <f ca="1">OFFSET('Labour Entry'!$C$1,'Labour Entry'!$A$14-1,J$8*5-3,1,1)</f>
        <v>0</v>
      </c>
      <c r="K31" s="277">
        <f ca="1">OFFSET('Labour Entry'!$C$1,'Labour Entry'!$A$14-1,K$8*5-3,1,1)</f>
        <v>0</v>
      </c>
      <c r="L31" s="277">
        <f ca="1">OFFSET('Labour Entry'!$C$1,'Labour Entry'!$A$14-1,L$8*5-3,1,1)</f>
        <v>3</v>
      </c>
      <c r="M31" s="277">
        <f ca="1">OFFSET('Labour Entry'!$C$1,'Labour Entry'!$A$14-1,M$8*5-3,1,1)</f>
        <v>0</v>
      </c>
      <c r="N31" s="277">
        <f ca="1">OFFSET('Labour Entry'!$C$1,'Labour Entry'!$A$14-1,N$8*5-3,1,1)</f>
        <v>0</v>
      </c>
      <c r="O31" s="277">
        <f ca="1">OFFSET('Labour Entry'!$C$1,'Labour Entry'!$A$14-1,O$8*5-3,1,1)</f>
        <v>0</v>
      </c>
      <c r="P31" s="277">
        <f ca="1">OFFSET('Labour Entry'!$C$1,'Labour Entry'!$A$14-1,P$8*5-3,1,1)</f>
        <v>4</v>
      </c>
      <c r="Q31" s="277">
        <f ca="1">OFFSET('Labour Entry'!$C$1,'Labour Entry'!$A$14-1,Q$8*5-3,1,1)</f>
        <v>3</v>
      </c>
      <c r="R31" s="277">
        <f ca="1">OFFSET('Labour Entry'!$C$1,'Labour Entry'!$A$14-1,R$8*5-3,1,1)</f>
        <v>0</v>
      </c>
      <c r="S31" s="277">
        <f ca="1">OFFSET('Labour Entry'!$C$1,'Labour Entry'!$A$14-1,S$8*5-3,1,1)</f>
        <v>0</v>
      </c>
      <c r="T31" s="277">
        <f ca="1">OFFSET('Labour Entry'!$C$1,'Labour Entry'!$A$14-1,T$8*5-3,1,1)</f>
        <v>0</v>
      </c>
      <c r="U31" s="277">
        <f ca="1">OFFSET('Labour Entry'!$C$1,'Labour Entry'!$A$14-1,U$8*5-3,1,1)</f>
        <v>0</v>
      </c>
      <c r="V31" s="277">
        <f ca="1">OFFSET('Labour Entry'!$C$1,'Labour Entry'!$A$14-1,V$8*5-3,1,1)</f>
        <v>4</v>
      </c>
      <c r="W31" s="277">
        <f ca="1">OFFSET('Labour Entry'!$C$1,'Labour Entry'!$A$14-1,W$8*5-3,1,1)</f>
        <v>0</v>
      </c>
      <c r="X31" s="277">
        <f ca="1">OFFSET('Labour Entry'!$C$1,'Labour Entry'!$A$14-1,X$8*5-3,1,1)</f>
        <v>0</v>
      </c>
      <c r="Y31" s="277">
        <f ca="1">OFFSET('Labour Entry'!$C$1,'Labour Entry'!$A$14-1,Y$8*5-3,1,1)</f>
        <v>0</v>
      </c>
      <c r="Z31" s="277">
        <f ca="1">OFFSET('Labour Entry'!$C$1,'Labour Entry'!$A$14-1,Z$8*5-3,1,1)</f>
        <v>0</v>
      </c>
      <c r="AA31" s="277">
        <f ca="1">OFFSET('Labour Entry'!$C$1,'Labour Entry'!$A$14-1,AA$8*5-3,1,1)</f>
        <v>0</v>
      </c>
      <c r="AB31" s="277">
        <f ca="1">OFFSET('Labour Entry'!$C$1,'Labour Entry'!$A$14-1,AB$8*5-3,1,1)</f>
        <v>0</v>
      </c>
      <c r="AC31" s="277">
        <f ca="1">OFFSET('Labour Entry'!$C$1,'Labour Entry'!$A$14-1,AC$8*5-3,1,1)</f>
        <v>4</v>
      </c>
      <c r="AD31" s="277">
        <f ca="1">OFFSET('Labour Entry'!$C$1,'Labour Entry'!$A$14-1,AD$8*5-3,1,1)</f>
        <v>4</v>
      </c>
      <c r="AE31" s="277">
        <f ca="1">OFFSET('Labour Entry'!$C$1,'Labour Entry'!$A$14-1,AE$8*5-3,1,1)</f>
        <v>3</v>
      </c>
      <c r="AF31" s="277">
        <f ca="1">OFFSET('Labour Entry'!$C$1,'Labour Entry'!$A$14-1,AF$8*5-3,1,1)</f>
        <v>0</v>
      </c>
      <c r="AG31" s="278">
        <f ca="1">OFFSET('Labour Entry'!$C$1,'Labour Entry'!$A$14-1,AG$8*5-3,1,1)</f>
        <v>0</v>
      </c>
    </row>
    <row r="32" spans="1:33" x14ac:dyDescent="0.2">
      <c r="A32" s="274"/>
      <c r="B32" s="275" t="s">
        <v>591</v>
      </c>
      <c r="C32" s="276">
        <f ca="1">OFFSET('Labour Entry'!$C$1,'Labour Entry'!$A$14-1,C$8*5-2,1,1)</f>
        <v>0</v>
      </c>
      <c r="D32" s="277">
        <f ca="1">OFFSET('Labour Entry'!$C$1,'Labour Entry'!$A$14-1,D$8*5-2,1,1)</f>
        <v>0</v>
      </c>
      <c r="E32" s="277">
        <f ca="1">OFFSET('Labour Entry'!$C$1,'Labour Entry'!$A$14-1,E$8*5-2,1,1)</f>
        <v>0</v>
      </c>
      <c r="F32" s="277">
        <f ca="1">OFFSET('Labour Entry'!$C$1,'Labour Entry'!$A$14-1,F$8*5-2,1,1)</f>
        <v>0</v>
      </c>
      <c r="G32" s="277">
        <f ca="1">OFFSET('Labour Entry'!$C$1,'Labour Entry'!$A$14-1,G$8*5-2,1,1)</f>
        <v>0</v>
      </c>
      <c r="H32" s="277">
        <f ca="1">OFFSET('Labour Entry'!$C$1,'Labour Entry'!$A$14-1,H$8*5-2,1,1)</f>
        <v>0</v>
      </c>
      <c r="I32" s="277">
        <f ca="1">OFFSET('Labour Entry'!$C$1,'Labour Entry'!$A$14-1,I$8*5-2,1,1)</f>
        <v>0</v>
      </c>
      <c r="J32" s="277">
        <f ca="1">OFFSET('Labour Entry'!$C$1,'Labour Entry'!$A$14-1,J$8*5-2,1,1)</f>
        <v>0</v>
      </c>
      <c r="K32" s="277">
        <f ca="1">OFFSET('Labour Entry'!$C$1,'Labour Entry'!$A$14-1,K$8*5-2,1,1)</f>
        <v>0</v>
      </c>
      <c r="L32" s="277">
        <f ca="1">OFFSET('Labour Entry'!$C$1,'Labour Entry'!$A$14-1,L$8*5-2,1,1)</f>
        <v>0</v>
      </c>
      <c r="M32" s="277">
        <f ca="1">OFFSET('Labour Entry'!$C$1,'Labour Entry'!$A$14-1,M$8*5-2,1,1)</f>
        <v>0</v>
      </c>
      <c r="N32" s="277">
        <f ca="1">OFFSET('Labour Entry'!$C$1,'Labour Entry'!$A$14-1,N$8*5-2,1,1)</f>
        <v>0</v>
      </c>
      <c r="O32" s="277">
        <f ca="1">OFFSET('Labour Entry'!$C$1,'Labour Entry'!$A$14-1,O$8*5-2,1,1)</f>
        <v>0</v>
      </c>
      <c r="P32" s="277">
        <f ca="1">OFFSET('Labour Entry'!$C$1,'Labour Entry'!$A$14-1,P$8*5-2,1,1)</f>
        <v>0</v>
      </c>
      <c r="Q32" s="277">
        <f ca="1">OFFSET('Labour Entry'!$C$1,'Labour Entry'!$A$14-1,Q$8*5-2,1,1)</f>
        <v>0</v>
      </c>
      <c r="R32" s="277">
        <f ca="1">OFFSET('Labour Entry'!$C$1,'Labour Entry'!$A$14-1,R$8*5-2,1,1)</f>
        <v>0</v>
      </c>
      <c r="S32" s="277">
        <f ca="1">OFFSET('Labour Entry'!$C$1,'Labour Entry'!$A$14-1,S$8*5-2,1,1)</f>
        <v>0</v>
      </c>
      <c r="T32" s="277">
        <f ca="1">OFFSET('Labour Entry'!$C$1,'Labour Entry'!$A$14-1,T$8*5-2,1,1)</f>
        <v>0</v>
      </c>
      <c r="U32" s="277">
        <f ca="1">OFFSET('Labour Entry'!$C$1,'Labour Entry'!$A$14-1,U$8*5-2,1,1)</f>
        <v>0</v>
      </c>
      <c r="V32" s="277">
        <f ca="1">OFFSET('Labour Entry'!$C$1,'Labour Entry'!$A$14-1,V$8*5-2,1,1)</f>
        <v>0</v>
      </c>
      <c r="W32" s="277">
        <f ca="1">OFFSET('Labour Entry'!$C$1,'Labour Entry'!$A$14-1,W$8*5-2,1,1)</f>
        <v>0</v>
      </c>
      <c r="X32" s="277">
        <f ca="1">OFFSET('Labour Entry'!$C$1,'Labour Entry'!$A$14-1,X$8*5-2,1,1)</f>
        <v>0</v>
      </c>
      <c r="Y32" s="277">
        <f ca="1">OFFSET('Labour Entry'!$C$1,'Labour Entry'!$A$14-1,Y$8*5-2,1,1)</f>
        <v>0</v>
      </c>
      <c r="Z32" s="277">
        <f ca="1">OFFSET('Labour Entry'!$C$1,'Labour Entry'!$A$14-1,Z$8*5-2,1,1)</f>
        <v>0</v>
      </c>
      <c r="AA32" s="277">
        <f ca="1">OFFSET('Labour Entry'!$C$1,'Labour Entry'!$A$14-1,AA$8*5-2,1,1)</f>
        <v>0</v>
      </c>
      <c r="AB32" s="277">
        <f ca="1">OFFSET('Labour Entry'!$C$1,'Labour Entry'!$A$14-1,AB$8*5-2,1,1)</f>
        <v>0</v>
      </c>
      <c r="AC32" s="277">
        <f ca="1">OFFSET('Labour Entry'!$C$1,'Labour Entry'!$A$14-1,AC$8*5-2,1,1)</f>
        <v>0</v>
      </c>
      <c r="AD32" s="277">
        <f ca="1">OFFSET('Labour Entry'!$C$1,'Labour Entry'!$A$14-1,AD$8*5-2,1,1)</f>
        <v>0</v>
      </c>
      <c r="AE32" s="277">
        <f ca="1">OFFSET('Labour Entry'!$C$1,'Labour Entry'!$A$14-1,AE$8*5-2,1,1)</f>
        <v>0</v>
      </c>
      <c r="AF32" s="277">
        <f ca="1">OFFSET('Labour Entry'!$C$1,'Labour Entry'!$A$14-1,AF$8*5-2,1,1)</f>
        <v>0</v>
      </c>
      <c r="AG32" s="278">
        <f ca="1">OFFSET('Labour Entry'!$C$1,'Labour Entry'!$A$14-1,AG$8*5-2,1,1)</f>
        <v>0</v>
      </c>
    </row>
    <row r="33" spans="1:33" x14ac:dyDescent="0.2">
      <c r="A33" s="274"/>
      <c r="B33" s="279" t="s">
        <v>592</v>
      </c>
      <c r="C33" s="280">
        <f ca="1">OFFSET('Labour Entry'!$C$1,'Labour Entry'!$A$14-1,C$8*5-1,1,1)</f>
        <v>0</v>
      </c>
      <c r="D33" s="281">
        <f ca="1">OFFSET('Labour Entry'!$C$1,'Labour Entry'!$A$14-1,D$8*5-1,1,1)</f>
        <v>0</v>
      </c>
      <c r="E33" s="281">
        <f ca="1">OFFSET('Labour Entry'!$C$1,'Labour Entry'!$A$14-1,E$8*5-1,1,1)</f>
        <v>0</v>
      </c>
      <c r="F33" s="281">
        <f ca="1">OFFSET('Labour Entry'!$C$1,'Labour Entry'!$A$14-1,F$8*5-1,1,1)</f>
        <v>0</v>
      </c>
      <c r="G33" s="281">
        <f ca="1">OFFSET('Labour Entry'!$C$1,'Labour Entry'!$A$14-1,G$8*5-1,1,1)</f>
        <v>0</v>
      </c>
      <c r="H33" s="281">
        <f ca="1">OFFSET('Labour Entry'!$C$1,'Labour Entry'!$A$14-1,H$8*5-1,1,1)</f>
        <v>0</v>
      </c>
      <c r="I33" s="281">
        <f ca="1">OFFSET('Labour Entry'!$C$1,'Labour Entry'!$A$14-1,I$8*5-1,1,1)</f>
        <v>0</v>
      </c>
      <c r="J33" s="281">
        <f ca="1">OFFSET('Labour Entry'!$C$1,'Labour Entry'!$A$14-1,J$8*5-1,1,1)</f>
        <v>0</v>
      </c>
      <c r="K33" s="281">
        <f ca="1">OFFSET('Labour Entry'!$C$1,'Labour Entry'!$A$14-1,K$8*5-1,1,1)</f>
        <v>0</v>
      </c>
      <c r="L33" s="281">
        <f ca="1">OFFSET('Labour Entry'!$C$1,'Labour Entry'!$A$14-1,L$8*5-1,1,1)</f>
        <v>0</v>
      </c>
      <c r="M33" s="281">
        <f ca="1">OFFSET('Labour Entry'!$C$1,'Labour Entry'!$A$14-1,M$8*5-1,1,1)</f>
        <v>0</v>
      </c>
      <c r="N33" s="281">
        <f ca="1">OFFSET('Labour Entry'!$C$1,'Labour Entry'!$A$14-1,N$8*5-1,1,1)</f>
        <v>0</v>
      </c>
      <c r="O33" s="281">
        <f ca="1">OFFSET('Labour Entry'!$C$1,'Labour Entry'!$A$14-1,O$8*5-1,1,1)</f>
        <v>0</v>
      </c>
      <c r="P33" s="281">
        <f ca="1">OFFSET('Labour Entry'!$C$1,'Labour Entry'!$A$14-1,P$8*5-1,1,1)</f>
        <v>0</v>
      </c>
      <c r="Q33" s="281">
        <f ca="1">OFFSET('Labour Entry'!$C$1,'Labour Entry'!$A$14-1,Q$8*5-1,1,1)</f>
        <v>0</v>
      </c>
      <c r="R33" s="281">
        <f ca="1">OFFSET('Labour Entry'!$C$1,'Labour Entry'!$A$14-1,R$8*5-1,1,1)</f>
        <v>0</v>
      </c>
      <c r="S33" s="281">
        <f ca="1">OFFSET('Labour Entry'!$C$1,'Labour Entry'!$A$14-1,S$8*5-1,1,1)</f>
        <v>0</v>
      </c>
      <c r="T33" s="281">
        <f ca="1">OFFSET('Labour Entry'!$C$1,'Labour Entry'!$A$14-1,T$8*5-1,1,1)</f>
        <v>0</v>
      </c>
      <c r="U33" s="281">
        <f ca="1">OFFSET('Labour Entry'!$C$1,'Labour Entry'!$A$14-1,U$8*5-1,1,1)</f>
        <v>0</v>
      </c>
      <c r="V33" s="281">
        <f ca="1">OFFSET('Labour Entry'!$C$1,'Labour Entry'!$A$14-1,V$8*5-1,1,1)</f>
        <v>0</v>
      </c>
      <c r="W33" s="281">
        <f ca="1">OFFSET('Labour Entry'!$C$1,'Labour Entry'!$A$14-1,W$8*5-1,1,1)</f>
        <v>0</v>
      </c>
      <c r="X33" s="281">
        <f ca="1">OFFSET('Labour Entry'!$C$1,'Labour Entry'!$A$14-1,X$8*5-1,1,1)</f>
        <v>0</v>
      </c>
      <c r="Y33" s="281">
        <f ca="1">OFFSET('Labour Entry'!$C$1,'Labour Entry'!$A$14-1,Y$8*5-1,1,1)</f>
        <v>0</v>
      </c>
      <c r="Z33" s="281">
        <f ca="1">OFFSET('Labour Entry'!$C$1,'Labour Entry'!$A$14-1,Z$8*5-1,1,1)</f>
        <v>0</v>
      </c>
      <c r="AA33" s="281">
        <f ca="1">OFFSET('Labour Entry'!$C$1,'Labour Entry'!$A$14-1,AA$8*5-1,1,1)</f>
        <v>0</v>
      </c>
      <c r="AB33" s="281">
        <f ca="1">OFFSET('Labour Entry'!$C$1,'Labour Entry'!$A$14-1,AB$8*5-1,1,1)</f>
        <v>0</v>
      </c>
      <c r="AC33" s="281">
        <f ca="1">OFFSET('Labour Entry'!$C$1,'Labour Entry'!$A$14-1,AC$8*5-1,1,1)</f>
        <v>0</v>
      </c>
      <c r="AD33" s="281">
        <f ca="1">OFFSET('Labour Entry'!$C$1,'Labour Entry'!$A$14-1,AD$8*5-1,1,1)</f>
        <v>0</v>
      </c>
      <c r="AE33" s="281">
        <f ca="1">OFFSET('Labour Entry'!$C$1,'Labour Entry'!$A$14-1,AE$8*5-1,1,1)</f>
        <v>0</v>
      </c>
      <c r="AF33" s="281">
        <f ca="1">OFFSET('Labour Entry'!$C$1,'Labour Entry'!$A$14-1,AF$8*5-1,1,1)</f>
        <v>0</v>
      </c>
      <c r="AG33" s="282">
        <f ca="1">OFFSET('Labour Entry'!$C$1,'Labour Entry'!$A$14-1,AG$8*5-1,1,1)</f>
        <v>0</v>
      </c>
    </row>
    <row r="34" spans="1:33" ht="15" thickBot="1" x14ac:dyDescent="0.25">
      <c r="A34" s="283"/>
      <c r="B34" s="284" t="s">
        <v>593</v>
      </c>
      <c r="C34" s="285">
        <f ca="1">OFFSET('Labour Entry'!$C$1,'Labour Entry'!$A$14-1,C$8*5,1,1)</f>
        <v>0</v>
      </c>
      <c r="D34" s="286">
        <f ca="1">OFFSET('Labour Entry'!$C$1,'Labour Entry'!$A$14-1,D$8*5,1,1)</f>
        <v>0</v>
      </c>
      <c r="E34" s="286">
        <f ca="1">OFFSET('Labour Entry'!$C$1,'Labour Entry'!$A$14-1,E$8*5,1,1)</f>
        <v>0</v>
      </c>
      <c r="F34" s="286">
        <f ca="1">OFFSET('Labour Entry'!$C$1,'Labour Entry'!$A$14-1,F$8*5,1,1)</f>
        <v>0</v>
      </c>
      <c r="G34" s="286">
        <f ca="1">OFFSET('Labour Entry'!$C$1,'Labour Entry'!$A$14-1,G$8*5,1,1)</f>
        <v>0</v>
      </c>
      <c r="H34" s="286">
        <f ca="1">OFFSET('Labour Entry'!$C$1,'Labour Entry'!$A$14-1,H$8*5,1,1)</f>
        <v>0</v>
      </c>
      <c r="I34" s="286">
        <f ca="1">OFFSET('Labour Entry'!$C$1,'Labour Entry'!$A$14-1,I$8*5,1,1)</f>
        <v>0</v>
      </c>
      <c r="J34" s="286">
        <f ca="1">OFFSET('Labour Entry'!$C$1,'Labour Entry'!$A$14-1,J$8*5,1,1)</f>
        <v>0</v>
      </c>
      <c r="K34" s="286">
        <f ca="1">OFFSET('Labour Entry'!$C$1,'Labour Entry'!$A$14-1,K$8*5,1,1)</f>
        <v>0</v>
      </c>
      <c r="L34" s="286">
        <f ca="1">OFFSET('Labour Entry'!$C$1,'Labour Entry'!$A$14-1,L$8*5,1,1)</f>
        <v>0</v>
      </c>
      <c r="M34" s="286">
        <f ca="1">OFFSET('Labour Entry'!$C$1,'Labour Entry'!$A$14-1,M$8*5,1,1)</f>
        <v>0</v>
      </c>
      <c r="N34" s="286">
        <f ca="1">OFFSET('Labour Entry'!$C$1,'Labour Entry'!$A$14-1,N$8*5,1,1)</f>
        <v>0</v>
      </c>
      <c r="O34" s="286">
        <f ca="1">OFFSET('Labour Entry'!$C$1,'Labour Entry'!$A$14-1,O$8*5,1,1)</f>
        <v>0</v>
      </c>
      <c r="P34" s="286">
        <f ca="1">OFFSET('Labour Entry'!$C$1,'Labour Entry'!$A$14-1,P$8*5,1,1)</f>
        <v>0</v>
      </c>
      <c r="Q34" s="286">
        <f ca="1">OFFSET('Labour Entry'!$C$1,'Labour Entry'!$A$14-1,Q$8*5,1,1)</f>
        <v>0</v>
      </c>
      <c r="R34" s="286">
        <f ca="1">OFFSET('Labour Entry'!$C$1,'Labour Entry'!$A$14-1,R$8*5,1,1)</f>
        <v>0</v>
      </c>
      <c r="S34" s="286">
        <f ca="1">OFFSET('Labour Entry'!$C$1,'Labour Entry'!$A$14-1,S$8*5,1,1)</f>
        <v>0</v>
      </c>
      <c r="T34" s="286">
        <f ca="1">OFFSET('Labour Entry'!$C$1,'Labour Entry'!$A$14-1,T$8*5,1,1)</f>
        <v>0</v>
      </c>
      <c r="U34" s="286">
        <f ca="1">OFFSET('Labour Entry'!$C$1,'Labour Entry'!$A$14-1,U$8*5,1,1)</f>
        <v>0</v>
      </c>
      <c r="V34" s="286">
        <f ca="1">OFFSET('Labour Entry'!$C$1,'Labour Entry'!$A$14-1,V$8*5,1,1)</f>
        <v>0</v>
      </c>
      <c r="W34" s="286">
        <f ca="1">OFFSET('Labour Entry'!$C$1,'Labour Entry'!$A$14-1,W$8*5,1,1)</f>
        <v>0</v>
      </c>
      <c r="X34" s="286">
        <f ca="1">OFFSET('Labour Entry'!$C$1,'Labour Entry'!$A$14-1,X$8*5,1,1)</f>
        <v>0</v>
      </c>
      <c r="Y34" s="286">
        <f ca="1">OFFSET('Labour Entry'!$C$1,'Labour Entry'!$A$14-1,Y$8*5,1,1)</f>
        <v>0</v>
      </c>
      <c r="Z34" s="286">
        <f ca="1">OFFSET('Labour Entry'!$C$1,'Labour Entry'!$A$14-1,Z$8*5,1,1)</f>
        <v>0</v>
      </c>
      <c r="AA34" s="286">
        <f ca="1">OFFSET('Labour Entry'!$C$1,'Labour Entry'!$A$14-1,AA$8*5,1,1)</f>
        <v>0</v>
      </c>
      <c r="AB34" s="286">
        <f ca="1">OFFSET('Labour Entry'!$C$1,'Labour Entry'!$A$14-1,AB$8*5,1,1)</f>
        <v>0</v>
      </c>
      <c r="AC34" s="286">
        <f ca="1">OFFSET('Labour Entry'!$C$1,'Labour Entry'!$A$14-1,AC$8*5,1,1)</f>
        <v>0</v>
      </c>
      <c r="AD34" s="286">
        <f ca="1">OFFSET('Labour Entry'!$C$1,'Labour Entry'!$A$14-1,AD$8*5,1,1)</f>
        <v>0</v>
      </c>
      <c r="AE34" s="286">
        <f ca="1">OFFSET('Labour Entry'!$C$1,'Labour Entry'!$A$14-1,AE$8*5,1,1)</f>
        <v>0</v>
      </c>
      <c r="AF34" s="286">
        <f ca="1">OFFSET('Labour Entry'!$C$1,'Labour Entry'!$A$14-1,AF$8*5,1,1)</f>
        <v>0</v>
      </c>
      <c r="AG34" s="287">
        <f ca="1">OFFSET('Labour Entry'!$C$1,'Labour Entry'!$A$14-1,AG$8*5,1,1)</f>
        <v>0</v>
      </c>
    </row>
    <row r="35" spans="1:33" x14ac:dyDescent="0.2">
      <c r="A35" s="269" t="str">
        <f ca="1">OFFSET('Labour Entry'!$C$1,'Labour Entry'!$A15-1,0,1,1)</f>
        <v>Cook 5</v>
      </c>
      <c r="B35" s="270" t="s">
        <v>585</v>
      </c>
      <c r="C35" s="271">
        <f ca="1">OFFSET('Labour Entry'!$C$1,'Labour Entry'!$A$15-1,C$8*5-4,1,1)</f>
        <v>0</v>
      </c>
      <c r="D35" s="272">
        <f ca="1">OFFSET('Labour Entry'!$C$1,'Labour Entry'!$A$15-1,D$8*5-4,1,1)</f>
        <v>0</v>
      </c>
      <c r="E35" s="272">
        <f ca="1">OFFSET('Labour Entry'!$C$1,'Labour Entry'!$A$15-1,E$8*5-4,1,1)</f>
        <v>0</v>
      </c>
      <c r="F35" s="272">
        <f ca="1">OFFSET('Labour Entry'!$C$1,'Labour Entry'!$A$15-1,F$8*5-4,1,1)</f>
        <v>0</v>
      </c>
      <c r="G35" s="272">
        <f ca="1">OFFSET('Labour Entry'!$C$1,'Labour Entry'!$A$15-1,G$8*5-4,1,1)</f>
        <v>0</v>
      </c>
      <c r="H35" s="272">
        <f ca="1">OFFSET('Labour Entry'!$C$1,'Labour Entry'!$A$15-1,H$8*5-4,1,1)</f>
        <v>0</v>
      </c>
      <c r="I35" s="272">
        <f ca="1">OFFSET('Labour Entry'!$C$1,'Labour Entry'!$A$15-1,I$8*5-4,1,1)</f>
        <v>0</v>
      </c>
      <c r="J35" s="272">
        <f ca="1">OFFSET('Labour Entry'!$C$1,'Labour Entry'!$A$15-1,J$8*5-4,1,1)</f>
        <v>0</v>
      </c>
      <c r="K35" s="272">
        <f ca="1">OFFSET('Labour Entry'!$C$1,'Labour Entry'!$A$15-1,K$8*5-4,1,1)</f>
        <v>0</v>
      </c>
      <c r="L35" s="272">
        <f ca="1">OFFSET('Labour Entry'!$C$1,'Labour Entry'!$A$15-1,L$8*5-4,1,1)</f>
        <v>0</v>
      </c>
      <c r="M35" s="272">
        <f ca="1">OFFSET('Labour Entry'!$C$1,'Labour Entry'!$A$15-1,M$8*5-4,1,1)</f>
        <v>0</v>
      </c>
      <c r="N35" s="272">
        <f ca="1">OFFSET('Labour Entry'!$C$1,'Labour Entry'!$A$15-1,N$8*5-4,1,1)</f>
        <v>0</v>
      </c>
      <c r="O35" s="272">
        <f ca="1">OFFSET('Labour Entry'!$C$1,'Labour Entry'!$A$15-1,O$8*5-4,1,1)</f>
        <v>0</v>
      </c>
      <c r="P35" s="272">
        <f ca="1">OFFSET('Labour Entry'!$C$1,'Labour Entry'!$A$15-1,P$8*5-4,1,1)</f>
        <v>0</v>
      </c>
      <c r="Q35" s="272">
        <f ca="1">OFFSET('Labour Entry'!$C$1,'Labour Entry'!$A$15-1,Q$8*5-4,1,1)</f>
        <v>0</v>
      </c>
      <c r="R35" s="272">
        <f ca="1">OFFSET('Labour Entry'!$C$1,'Labour Entry'!$A$15-1,R$8*5-4,1,1)</f>
        <v>0</v>
      </c>
      <c r="S35" s="272">
        <f ca="1">OFFSET('Labour Entry'!$C$1,'Labour Entry'!$A$15-1,S$8*5-4,1,1)</f>
        <v>0</v>
      </c>
      <c r="T35" s="272">
        <f ca="1">OFFSET('Labour Entry'!$C$1,'Labour Entry'!$A$15-1,T$8*5-4,1,1)</f>
        <v>0</v>
      </c>
      <c r="U35" s="272">
        <f ca="1">OFFSET('Labour Entry'!$C$1,'Labour Entry'!$A$15-1,U$8*5-4,1,1)</f>
        <v>0</v>
      </c>
      <c r="V35" s="272">
        <f ca="1">OFFSET('Labour Entry'!$C$1,'Labour Entry'!$A$15-1,V$8*5-4,1,1)</f>
        <v>0</v>
      </c>
      <c r="W35" s="272">
        <f ca="1">OFFSET('Labour Entry'!$C$1,'Labour Entry'!$A$15-1,W$8*5-4,1,1)</f>
        <v>0</v>
      </c>
      <c r="X35" s="272">
        <f ca="1">OFFSET('Labour Entry'!$C$1,'Labour Entry'!$A$15-1,X$8*5-4,1,1)</f>
        <v>0</v>
      </c>
      <c r="Y35" s="272">
        <f ca="1">OFFSET('Labour Entry'!$C$1,'Labour Entry'!$A$15-1,Y$8*5-4,1,1)</f>
        <v>0</v>
      </c>
      <c r="Z35" s="272">
        <f ca="1">OFFSET('Labour Entry'!$C$1,'Labour Entry'!$A$15-1,Z$8*5-4,1,1)</f>
        <v>0</v>
      </c>
      <c r="AA35" s="272">
        <f ca="1">OFFSET('Labour Entry'!$C$1,'Labour Entry'!$A$15-1,AA$8*5-4,1,1)</f>
        <v>0</v>
      </c>
      <c r="AB35" s="272">
        <f ca="1">OFFSET('Labour Entry'!$C$1,'Labour Entry'!$A$15-1,AB$8*5-4,1,1)</f>
        <v>0</v>
      </c>
      <c r="AC35" s="272">
        <f ca="1">OFFSET('Labour Entry'!$C$1,'Labour Entry'!$A$15-1,AC$8*5-4,1,1)</f>
        <v>0</v>
      </c>
      <c r="AD35" s="272">
        <f ca="1">OFFSET('Labour Entry'!$C$1,'Labour Entry'!$A$15-1,AD$8*5-4,1,1)</f>
        <v>0</v>
      </c>
      <c r="AE35" s="272">
        <f ca="1">OFFSET('Labour Entry'!$C$1,'Labour Entry'!$A$15-1,AE$8*5-4,1,1)</f>
        <v>0</v>
      </c>
      <c r="AF35" s="272">
        <f ca="1">OFFSET('Labour Entry'!$C$1,'Labour Entry'!$A$15-1,AF$8*5-4,1,1)</f>
        <v>0</v>
      </c>
      <c r="AG35" s="273">
        <f ca="1">OFFSET('Labour Entry'!$C$1,'Labour Entry'!$A$15-1,AG$8*5-4,1,1)</f>
        <v>0</v>
      </c>
    </row>
    <row r="36" spans="1:33" x14ac:dyDescent="0.2">
      <c r="A36" s="274"/>
      <c r="B36" s="275" t="s">
        <v>590</v>
      </c>
      <c r="C36" s="276">
        <f ca="1">OFFSET('Labour Entry'!$C$1,'Labour Entry'!$A$15-1,C$8*5-3,1,1)</f>
        <v>0</v>
      </c>
      <c r="D36" s="277">
        <f ca="1">OFFSET('Labour Entry'!$C$1,'Labour Entry'!$A$15-1,D$8*5-3,1,1)</f>
        <v>0</v>
      </c>
      <c r="E36" s="277">
        <f ca="1">OFFSET('Labour Entry'!$C$1,'Labour Entry'!$A$15-1,E$8*5-3,1,1)</f>
        <v>0</v>
      </c>
      <c r="F36" s="277">
        <f ca="1">OFFSET('Labour Entry'!$C$1,'Labour Entry'!$A$15-1,F$8*5-3,1,1)</f>
        <v>0</v>
      </c>
      <c r="G36" s="277">
        <f ca="1">OFFSET('Labour Entry'!$C$1,'Labour Entry'!$A$15-1,G$8*5-3,1,1)</f>
        <v>0</v>
      </c>
      <c r="H36" s="277">
        <f ca="1">OFFSET('Labour Entry'!$C$1,'Labour Entry'!$A$15-1,H$8*5-3,1,1)</f>
        <v>0</v>
      </c>
      <c r="I36" s="277">
        <f ca="1">OFFSET('Labour Entry'!$C$1,'Labour Entry'!$A$15-1,I$8*5-3,1,1)</f>
        <v>0</v>
      </c>
      <c r="J36" s="277">
        <f ca="1">OFFSET('Labour Entry'!$C$1,'Labour Entry'!$A$15-1,J$8*5-3,1,1)</f>
        <v>0</v>
      </c>
      <c r="K36" s="277">
        <f ca="1">OFFSET('Labour Entry'!$C$1,'Labour Entry'!$A$15-1,K$8*5-3,1,1)</f>
        <v>0</v>
      </c>
      <c r="L36" s="277">
        <f ca="1">OFFSET('Labour Entry'!$C$1,'Labour Entry'!$A$15-1,L$8*5-3,1,1)</f>
        <v>0</v>
      </c>
      <c r="M36" s="277">
        <f ca="1">OFFSET('Labour Entry'!$C$1,'Labour Entry'!$A$15-1,M$8*5-3,1,1)</f>
        <v>0</v>
      </c>
      <c r="N36" s="277">
        <f ca="1">OFFSET('Labour Entry'!$C$1,'Labour Entry'!$A$15-1,N$8*5-3,1,1)</f>
        <v>0</v>
      </c>
      <c r="O36" s="277">
        <f ca="1">OFFSET('Labour Entry'!$C$1,'Labour Entry'!$A$15-1,O$8*5-3,1,1)</f>
        <v>0</v>
      </c>
      <c r="P36" s="277">
        <f ca="1">OFFSET('Labour Entry'!$C$1,'Labour Entry'!$A$15-1,P$8*5-3,1,1)</f>
        <v>0</v>
      </c>
      <c r="Q36" s="277">
        <f ca="1">OFFSET('Labour Entry'!$C$1,'Labour Entry'!$A$15-1,Q$8*5-3,1,1)</f>
        <v>0</v>
      </c>
      <c r="R36" s="277">
        <f ca="1">OFFSET('Labour Entry'!$C$1,'Labour Entry'!$A$15-1,R$8*5-3,1,1)</f>
        <v>0</v>
      </c>
      <c r="S36" s="277">
        <f ca="1">OFFSET('Labour Entry'!$C$1,'Labour Entry'!$A$15-1,S$8*5-3,1,1)</f>
        <v>0</v>
      </c>
      <c r="T36" s="277">
        <f ca="1">OFFSET('Labour Entry'!$C$1,'Labour Entry'!$A$15-1,T$8*5-3,1,1)</f>
        <v>0</v>
      </c>
      <c r="U36" s="277">
        <f ca="1">OFFSET('Labour Entry'!$C$1,'Labour Entry'!$A$15-1,U$8*5-3,1,1)</f>
        <v>3</v>
      </c>
      <c r="V36" s="277">
        <f ca="1">OFFSET('Labour Entry'!$C$1,'Labour Entry'!$A$15-1,V$8*5-3,1,1)</f>
        <v>3</v>
      </c>
      <c r="W36" s="277">
        <f ca="1">OFFSET('Labour Entry'!$C$1,'Labour Entry'!$A$15-1,W$8*5-3,1,1)</f>
        <v>0</v>
      </c>
      <c r="X36" s="277">
        <f ca="1">OFFSET('Labour Entry'!$C$1,'Labour Entry'!$A$15-1,X$8*5-3,1,1)</f>
        <v>0</v>
      </c>
      <c r="Y36" s="277">
        <f ca="1">OFFSET('Labour Entry'!$C$1,'Labour Entry'!$A$15-1,Y$8*5-3,1,1)</f>
        <v>0</v>
      </c>
      <c r="Z36" s="277">
        <f ca="1">OFFSET('Labour Entry'!$C$1,'Labour Entry'!$A$15-1,Z$8*5-3,1,1)</f>
        <v>0</v>
      </c>
      <c r="AA36" s="277">
        <f ca="1">OFFSET('Labour Entry'!$C$1,'Labour Entry'!$A$15-1,AA$8*5-3,1,1)</f>
        <v>0</v>
      </c>
      <c r="AB36" s="277">
        <f ca="1">OFFSET('Labour Entry'!$C$1,'Labour Entry'!$A$15-1,AB$8*5-3,1,1)</f>
        <v>3</v>
      </c>
      <c r="AC36" s="277">
        <f ca="1">OFFSET('Labour Entry'!$C$1,'Labour Entry'!$A$15-1,AC$8*5-3,1,1)</f>
        <v>3</v>
      </c>
      <c r="AD36" s="277">
        <f ca="1">OFFSET('Labour Entry'!$C$1,'Labour Entry'!$A$15-1,AD$8*5-3,1,1)</f>
        <v>0</v>
      </c>
      <c r="AE36" s="277">
        <f ca="1">OFFSET('Labour Entry'!$C$1,'Labour Entry'!$A$15-1,AE$8*5-3,1,1)</f>
        <v>0</v>
      </c>
      <c r="AF36" s="277">
        <f ca="1">OFFSET('Labour Entry'!$C$1,'Labour Entry'!$A$15-1,AF$8*5-3,1,1)</f>
        <v>0</v>
      </c>
      <c r="AG36" s="278">
        <f ca="1">OFFSET('Labour Entry'!$C$1,'Labour Entry'!$A$15-1,AG$8*5-3,1,1)</f>
        <v>0</v>
      </c>
    </row>
    <row r="37" spans="1:33" x14ac:dyDescent="0.2">
      <c r="A37" s="274"/>
      <c r="B37" s="275" t="s">
        <v>591</v>
      </c>
      <c r="C37" s="276">
        <f ca="1">OFFSET('Labour Entry'!$C$1,'Labour Entry'!$A$15-1,C$8*5-2,1,1)</f>
        <v>0</v>
      </c>
      <c r="D37" s="277">
        <f ca="1">OFFSET('Labour Entry'!$C$1,'Labour Entry'!$A$15-1,D$8*5-2,1,1)</f>
        <v>0</v>
      </c>
      <c r="E37" s="277">
        <f ca="1">OFFSET('Labour Entry'!$C$1,'Labour Entry'!$A$15-1,E$8*5-2,1,1)</f>
        <v>0</v>
      </c>
      <c r="F37" s="277">
        <f ca="1">OFFSET('Labour Entry'!$C$1,'Labour Entry'!$A$15-1,F$8*5-2,1,1)</f>
        <v>0</v>
      </c>
      <c r="G37" s="277">
        <f ca="1">OFFSET('Labour Entry'!$C$1,'Labour Entry'!$A$15-1,G$8*5-2,1,1)</f>
        <v>0</v>
      </c>
      <c r="H37" s="277">
        <f ca="1">OFFSET('Labour Entry'!$C$1,'Labour Entry'!$A$15-1,H$8*5-2,1,1)</f>
        <v>0</v>
      </c>
      <c r="I37" s="277">
        <f ca="1">OFFSET('Labour Entry'!$C$1,'Labour Entry'!$A$15-1,I$8*5-2,1,1)</f>
        <v>0</v>
      </c>
      <c r="J37" s="277">
        <f ca="1">OFFSET('Labour Entry'!$C$1,'Labour Entry'!$A$15-1,J$8*5-2,1,1)</f>
        <v>0</v>
      </c>
      <c r="K37" s="277">
        <f ca="1">OFFSET('Labour Entry'!$C$1,'Labour Entry'!$A$15-1,K$8*5-2,1,1)</f>
        <v>0</v>
      </c>
      <c r="L37" s="277">
        <f ca="1">OFFSET('Labour Entry'!$C$1,'Labour Entry'!$A$15-1,L$8*5-2,1,1)</f>
        <v>0</v>
      </c>
      <c r="M37" s="277">
        <f ca="1">OFFSET('Labour Entry'!$C$1,'Labour Entry'!$A$15-1,M$8*5-2,1,1)</f>
        <v>0</v>
      </c>
      <c r="N37" s="277">
        <f ca="1">OFFSET('Labour Entry'!$C$1,'Labour Entry'!$A$15-1,N$8*5-2,1,1)</f>
        <v>0</v>
      </c>
      <c r="O37" s="277">
        <f ca="1">OFFSET('Labour Entry'!$C$1,'Labour Entry'!$A$15-1,O$8*5-2,1,1)</f>
        <v>0</v>
      </c>
      <c r="P37" s="277">
        <f ca="1">OFFSET('Labour Entry'!$C$1,'Labour Entry'!$A$15-1,P$8*5-2,1,1)</f>
        <v>0</v>
      </c>
      <c r="Q37" s="277">
        <f ca="1">OFFSET('Labour Entry'!$C$1,'Labour Entry'!$A$15-1,Q$8*5-2,1,1)</f>
        <v>0</v>
      </c>
      <c r="R37" s="277">
        <f ca="1">OFFSET('Labour Entry'!$C$1,'Labour Entry'!$A$15-1,R$8*5-2,1,1)</f>
        <v>0</v>
      </c>
      <c r="S37" s="277">
        <f ca="1">OFFSET('Labour Entry'!$C$1,'Labour Entry'!$A$15-1,S$8*5-2,1,1)</f>
        <v>0</v>
      </c>
      <c r="T37" s="277">
        <f ca="1">OFFSET('Labour Entry'!$C$1,'Labour Entry'!$A$15-1,T$8*5-2,1,1)</f>
        <v>0</v>
      </c>
      <c r="U37" s="277">
        <f ca="1">OFFSET('Labour Entry'!$C$1,'Labour Entry'!$A$15-1,U$8*5-2,1,1)</f>
        <v>0</v>
      </c>
      <c r="V37" s="277">
        <f ca="1">OFFSET('Labour Entry'!$C$1,'Labour Entry'!$A$15-1,V$8*5-2,1,1)</f>
        <v>0</v>
      </c>
      <c r="W37" s="277">
        <f ca="1">OFFSET('Labour Entry'!$C$1,'Labour Entry'!$A$15-1,W$8*5-2,1,1)</f>
        <v>0</v>
      </c>
      <c r="X37" s="277">
        <f ca="1">OFFSET('Labour Entry'!$C$1,'Labour Entry'!$A$15-1,X$8*5-2,1,1)</f>
        <v>0</v>
      </c>
      <c r="Y37" s="277">
        <f ca="1">OFFSET('Labour Entry'!$C$1,'Labour Entry'!$A$15-1,Y$8*5-2,1,1)</f>
        <v>0</v>
      </c>
      <c r="Z37" s="277">
        <f ca="1">OFFSET('Labour Entry'!$C$1,'Labour Entry'!$A$15-1,Z$8*5-2,1,1)</f>
        <v>0</v>
      </c>
      <c r="AA37" s="277">
        <f ca="1">OFFSET('Labour Entry'!$C$1,'Labour Entry'!$A$15-1,AA$8*5-2,1,1)</f>
        <v>0</v>
      </c>
      <c r="AB37" s="277">
        <f ca="1">OFFSET('Labour Entry'!$C$1,'Labour Entry'!$A$15-1,AB$8*5-2,1,1)</f>
        <v>0</v>
      </c>
      <c r="AC37" s="277">
        <f ca="1">OFFSET('Labour Entry'!$C$1,'Labour Entry'!$A$15-1,AC$8*5-2,1,1)</f>
        <v>0</v>
      </c>
      <c r="AD37" s="277">
        <f ca="1">OFFSET('Labour Entry'!$C$1,'Labour Entry'!$A$15-1,AD$8*5-2,1,1)</f>
        <v>0</v>
      </c>
      <c r="AE37" s="277">
        <f ca="1">OFFSET('Labour Entry'!$C$1,'Labour Entry'!$A$15-1,AE$8*5-2,1,1)</f>
        <v>0</v>
      </c>
      <c r="AF37" s="277">
        <f ca="1">OFFSET('Labour Entry'!$C$1,'Labour Entry'!$A$15-1,AF$8*5-2,1,1)</f>
        <v>0</v>
      </c>
      <c r="AG37" s="278">
        <f ca="1">OFFSET('Labour Entry'!$C$1,'Labour Entry'!$A$15-1,AG$8*5-2,1,1)</f>
        <v>0</v>
      </c>
    </row>
    <row r="38" spans="1:33" x14ac:dyDescent="0.2">
      <c r="A38" s="274"/>
      <c r="B38" s="279" t="s">
        <v>592</v>
      </c>
      <c r="C38" s="280">
        <f ca="1">OFFSET('Labour Entry'!$C$1,'Labour Entry'!$A$15-1,C$8*5-1,1,1)</f>
        <v>0</v>
      </c>
      <c r="D38" s="281">
        <f ca="1">OFFSET('Labour Entry'!$C$1,'Labour Entry'!$A$15-1,D$8*5-1,1,1)</f>
        <v>0</v>
      </c>
      <c r="E38" s="281">
        <f ca="1">OFFSET('Labour Entry'!$C$1,'Labour Entry'!$A$15-1,E$8*5-1,1,1)</f>
        <v>0</v>
      </c>
      <c r="F38" s="281">
        <f ca="1">OFFSET('Labour Entry'!$C$1,'Labour Entry'!$A$15-1,F$8*5-1,1,1)</f>
        <v>0</v>
      </c>
      <c r="G38" s="281">
        <f ca="1">OFFSET('Labour Entry'!$C$1,'Labour Entry'!$A$15-1,G$8*5-1,1,1)</f>
        <v>0</v>
      </c>
      <c r="H38" s="281">
        <f ca="1">OFFSET('Labour Entry'!$C$1,'Labour Entry'!$A$15-1,H$8*5-1,1,1)</f>
        <v>0</v>
      </c>
      <c r="I38" s="281">
        <f ca="1">OFFSET('Labour Entry'!$C$1,'Labour Entry'!$A$15-1,I$8*5-1,1,1)</f>
        <v>0</v>
      </c>
      <c r="J38" s="281">
        <f ca="1">OFFSET('Labour Entry'!$C$1,'Labour Entry'!$A$15-1,J$8*5-1,1,1)</f>
        <v>0</v>
      </c>
      <c r="K38" s="281">
        <f ca="1">OFFSET('Labour Entry'!$C$1,'Labour Entry'!$A$15-1,K$8*5-1,1,1)</f>
        <v>0</v>
      </c>
      <c r="L38" s="281">
        <f ca="1">OFFSET('Labour Entry'!$C$1,'Labour Entry'!$A$15-1,L$8*5-1,1,1)</f>
        <v>0</v>
      </c>
      <c r="M38" s="281">
        <f ca="1">OFFSET('Labour Entry'!$C$1,'Labour Entry'!$A$15-1,M$8*5-1,1,1)</f>
        <v>0</v>
      </c>
      <c r="N38" s="281">
        <f ca="1">OFFSET('Labour Entry'!$C$1,'Labour Entry'!$A$15-1,N$8*5-1,1,1)</f>
        <v>0</v>
      </c>
      <c r="O38" s="281">
        <f ca="1">OFFSET('Labour Entry'!$C$1,'Labour Entry'!$A$15-1,O$8*5-1,1,1)</f>
        <v>0</v>
      </c>
      <c r="P38" s="281">
        <f ca="1">OFFSET('Labour Entry'!$C$1,'Labour Entry'!$A$15-1,P$8*5-1,1,1)</f>
        <v>0</v>
      </c>
      <c r="Q38" s="281">
        <f ca="1">OFFSET('Labour Entry'!$C$1,'Labour Entry'!$A$15-1,Q$8*5-1,1,1)</f>
        <v>0</v>
      </c>
      <c r="R38" s="281">
        <f ca="1">OFFSET('Labour Entry'!$C$1,'Labour Entry'!$A$15-1,R$8*5-1,1,1)</f>
        <v>0</v>
      </c>
      <c r="S38" s="281">
        <f ca="1">OFFSET('Labour Entry'!$C$1,'Labour Entry'!$A$15-1,S$8*5-1,1,1)</f>
        <v>0</v>
      </c>
      <c r="T38" s="281">
        <f ca="1">OFFSET('Labour Entry'!$C$1,'Labour Entry'!$A$15-1,T$8*5-1,1,1)</f>
        <v>0</v>
      </c>
      <c r="U38" s="281">
        <f ca="1">OFFSET('Labour Entry'!$C$1,'Labour Entry'!$A$15-1,U$8*5-1,1,1)</f>
        <v>0</v>
      </c>
      <c r="V38" s="281">
        <f ca="1">OFFSET('Labour Entry'!$C$1,'Labour Entry'!$A$15-1,V$8*5-1,1,1)</f>
        <v>0</v>
      </c>
      <c r="W38" s="281">
        <f ca="1">OFFSET('Labour Entry'!$C$1,'Labour Entry'!$A$15-1,W$8*5-1,1,1)</f>
        <v>0</v>
      </c>
      <c r="X38" s="281">
        <f ca="1">OFFSET('Labour Entry'!$C$1,'Labour Entry'!$A$15-1,X$8*5-1,1,1)</f>
        <v>0</v>
      </c>
      <c r="Y38" s="281">
        <f ca="1">OFFSET('Labour Entry'!$C$1,'Labour Entry'!$A$15-1,Y$8*5-1,1,1)</f>
        <v>0</v>
      </c>
      <c r="Z38" s="281">
        <f ca="1">OFFSET('Labour Entry'!$C$1,'Labour Entry'!$A$15-1,Z$8*5-1,1,1)</f>
        <v>0</v>
      </c>
      <c r="AA38" s="281">
        <f ca="1">OFFSET('Labour Entry'!$C$1,'Labour Entry'!$A$15-1,AA$8*5-1,1,1)</f>
        <v>0</v>
      </c>
      <c r="AB38" s="281">
        <f ca="1">OFFSET('Labour Entry'!$C$1,'Labour Entry'!$A$15-1,AB$8*5-1,1,1)</f>
        <v>0</v>
      </c>
      <c r="AC38" s="281">
        <f ca="1">OFFSET('Labour Entry'!$C$1,'Labour Entry'!$A$15-1,AC$8*5-1,1,1)</f>
        <v>0</v>
      </c>
      <c r="AD38" s="281">
        <f ca="1">OFFSET('Labour Entry'!$C$1,'Labour Entry'!$A$15-1,AD$8*5-1,1,1)</f>
        <v>0</v>
      </c>
      <c r="AE38" s="281">
        <f ca="1">OFFSET('Labour Entry'!$C$1,'Labour Entry'!$A$15-1,AE$8*5-1,1,1)</f>
        <v>0</v>
      </c>
      <c r="AF38" s="281">
        <f ca="1">OFFSET('Labour Entry'!$C$1,'Labour Entry'!$A$15-1,AF$8*5-1,1,1)</f>
        <v>0</v>
      </c>
      <c r="AG38" s="282">
        <f ca="1">OFFSET('Labour Entry'!$C$1,'Labour Entry'!$A$15-1,AG$8*5-1,1,1)</f>
        <v>0</v>
      </c>
    </row>
    <row r="39" spans="1:33" ht="15" thickBot="1" x14ac:dyDescent="0.25">
      <c r="A39" s="283"/>
      <c r="B39" s="284" t="s">
        <v>593</v>
      </c>
      <c r="C39" s="285">
        <f ca="1">OFFSET('Labour Entry'!$C$1,'Labour Entry'!$A$15-1,C$8*5,1,1)</f>
        <v>0</v>
      </c>
      <c r="D39" s="286">
        <f ca="1">OFFSET('Labour Entry'!$C$1,'Labour Entry'!$A$15-1,D$8*5,1,1)</f>
        <v>0</v>
      </c>
      <c r="E39" s="286">
        <f ca="1">OFFSET('Labour Entry'!$C$1,'Labour Entry'!$A$15-1,E$8*5,1,1)</f>
        <v>0</v>
      </c>
      <c r="F39" s="286">
        <f ca="1">OFFSET('Labour Entry'!$C$1,'Labour Entry'!$A$15-1,F$8*5,1,1)</f>
        <v>0</v>
      </c>
      <c r="G39" s="286">
        <f ca="1">OFFSET('Labour Entry'!$C$1,'Labour Entry'!$A$15-1,G$8*5,1,1)</f>
        <v>0</v>
      </c>
      <c r="H39" s="286">
        <f ca="1">OFFSET('Labour Entry'!$C$1,'Labour Entry'!$A$15-1,H$8*5,1,1)</f>
        <v>0</v>
      </c>
      <c r="I39" s="286">
        <f ca="1">OFFSET('Labour Entry'!$C$1,'Labour Entry'!$A$15-1,I$8*5,1,1)</f>
        <v>0</v>
      </c>
      <c r="J39" s="286">
        <f ca="1">OFFSET('Labour Entry'!$C$1,'Labour Entry'!$A$15-1,J$8*5,1,1)</f>
        <v>0</v>
      </c>
      <c r="K39" s="286">
        <f ca="1">OFFSET('Labour Entry'!$C$1,'Labour Entry'!$A$15-1,K$8*5,1,1)</f>
        <v>0</v>
      </c>
      <c r="L39" s="286">
        <f ca="1">OFFSET('Labour Entry'!$C$1,'Labour Entry'!$A$15-1,L$8*5,1,1)</f>
        <v>0</v>
      </c>
      <c r="M39" s="286">
        <f ca="1">OFFSET('Labour Entry'!$C$1,'Labour Entry'!$A$15-1,M$8*5,1,1)</f>
        <v>0</v>
      </c>
      <c r="N39" s="286">
        <f ca="1">OFFSET('Labour Entry'!$C$1,'Labour Entry'!$A$15-1,N$8*5,1,1)</f>
        <v>0</v>
      </c>
      <c r="O39" s="286">
        <f ca="1">OFFSET('Labour Entry'!$C$1,'Labour Entry'!$A$15-1,O$8*5,1,1)</f>
        <v>0</v>
      </c>
      <c r="P39" s="286">
        <f ca="1">OFFSET('Labour Entry'!$C$1,'Labour Entry'!$A$15-1,P$8*5,1,1)</f>
        <v>0</v>
      </c>
      <c r="Q39" s="286">
        <f ca="1">OFFSET('Labour Entry'!$C$1,'Labour Entry'!$A$15-1,Q$8*5,1,1)</f>
        <v>0</v>
      </c>
      <c r="R39" s="286">
        <f ca="1">OFFSET('Labour Entry'!$C$1,'Labour Entry'!$A$15-1,R$8*5,1,1)</f>
        <v>0</v>
      </c>
      <c r="S39" s="286">
        <f ca="1">OFFSET('Labour Entry'!$C$1,'Labour Entry'!$A$15-1,S$8*5,1,1)</f>
        <v>0</v>
      </c>
      <c r="T39" s="286">
        <f ca="1">OFFSET('Labour Entry'!$C$1,'Labour Entry'!$A$15-1,T$8*5,1,1)</f>
        <v>0</v>
      </c>
      <c r="U39" s="286">
        <f ca="1">OFFSET('Labour Entry'!$C$1,'Labour Entry'!$A$15-1,U$8*5,1,1)</f>
        <v>0</v>
      </c>
      <c r="V39" s="286">
        <f ca="1">OFFSET('Labour Entry'!$C$1,'Labour Entry'!$A$15-1,V$8*5,1,1)</f>
        <v>0</v>
      </c>
      <c r="W39" s="286">
        <f ca="1">OFFSET('Labour Entry'!$C$1,'Labour Entry'!$A$15-1,W$8*5,1,1)</f>
        <v>0</v>
      </c>
      <c r="X39" s="286">
        <f ca="1">OFFSET('Labour Entry'!$C$1,'Labour Entry'!$A$15-1,X$8*5,1,1)</f>
        <v>0</v>
      </c>
      <c r="Y39" s="286">
        <f ca="1">OFFSET('Labour Entry'!$C$1,'Labour Entry'!$A$15-1,Y$8*5,1,1)</f>
        <v>0</v>
      </c>
      <c r="Z39" s="286">
        <f ca="1">OFFSET('Labour Entry'!$C$1,'Labour Entry'!$A$15-1,Z$8*5,1,1)</f>
        <v>0</v>
      </c>
      <c r="AA39" s="286">
        <f ca="1">OFFSET('Labour Entry'!$C$1,'Labour Entry'!$A$15-1,AA$8*5,1,1)</f>
        <v>0</v>
      </c>
      <c r="AB39" s="286">
        <f ca="1">OFFSET('Labour Entry'!$C$1,'Labour Entry'!$A$15-1,AB$8*5,1,1)</f>
        <v>0</v>
      </c>
      <c r="AC39" s="286">
        <f ca="1">OFFSET('Labour Entry'!$C$1,'Labour Entry'!$A$15-1,AC$8*5,1,1)</f>
        <v>0</v>
      </c>
      <c r="AD39" s="286">
        <f ca="1">OFFSET('Labour Entry'!$C$1,'Labour Entry'!$A$15-1,AD$8*5,1,1)</f>
        <v>0</v>
      </c>
      <c r="AE39" s="286">
        <f ca="1">OFFSET('Labour Entry'!$C$1,'Labour Entry'!$A$15-1,AE$8*5,1,1)</f>
        <v>0</v>
      </c>
      <c r="AF39" s="286">
        <f ca="1">OFFSET('Labour Entry'!$C$1,'Labour Entry'!$A$15-1,AF$8*5,1,1)</f>
        <v>0</v>
      </c>
      <c r="AG39" s="287">
        <f ca="1">OFFSET('Labour Entry'!$C$1,'Labour Entry'!$A$15-1,AG$8*5,1,1)</f>
        <v>0</v>
      </c>
    </row>
    <row r="40" spans="1:33" x14ac:dyDescent="0.2">
      <c r="A40" s="269" t="str">
        <f ca="1">OFFSET('Labour Entry'!$C$1,'Labour Entry'!$A16-1,0,1,1)</f>
        <v>---</v>
      </c>
      <c r="B40" s="270" t="s">
        <v>585</v>
      </c>
      <c r="C40" s="271">
        <f ca="1">OFFSET('Labour Entry'!$C$1,'Labour Entry'!$A$16-1,C$8*5-4,1,1)</f>
        <v>0</v>
      </c>
      <c r="D40" s="272">
        <f ca="1">OFFSET('Labour Entry'!$C$1,'Labour Entry'!$A$16-1,D$8*5-4,1,1)</f>
        <v>0</v>
      </c>
      <c r="E40" s="272">
        <f ca="1">OFFSET('Labour Entry'!$C$1,'Labour Entry'!$A$16-1,E$8*5-4,1,1)</f>
        <v>0</v>
      </c>
      <c r="F40" s="272">
        <f ca="1">OFFSET('Labour Entry'!$C$1,'Labour Entry'!$A$16-1,F$8*5-4,1,1)</f>
        <v>0</v>
      </c>
      <c r="G40" s="272">
        <f ca="1">OFFSET('Labour Entry'!$C$1,'Labour Entry'!$A$16-1,G$8*5-4,1,1)</f>
        <v>0</v>
      </c>
      <c r="H40" s="272">
        <f ca="1">OFFSET('Labour Entry'!$C$1,'Labour Entry'!$A$16-1,H$8*5-4,1,1)</f>
        <v>0</v>
      </c>
      <c r="I40" s="272">
        <f ca="1">OFFSET('Labour Entry'!$C$1,'Labour Entry'!$A$16-1,I$8*5-4,1,1)</f>
        <v>0</v>
      </c>
      <c r="J40" s="272">
        <f ca="1">OFFSET('Labour Entry'!$C$1,'Labour Entry'!$A$16-1,J$8*5-4,1,1)</f>
        <v>0</v>
      </c>
      <c r="K40" s="272">
        <f ca="1">OFFSET('Labour Entry'!$C$1,'Labour Entry'!$A$16-1,K$8*5-4,1,1)</f>
        <v>0</v>
      </c>
      <c r="L40" s="272">
        <f ca="1">OFFSET('Labour Entry'!$C$1,'Labour Entry'!$A$16-1,L$8*5-4,1,1)</f>
        <v>0</v>
      </c>
      <c r="M40" s="272">
        <f ca="1">OFFSET('Labour Entry'!$C$1,'Labour Entry'!$A$16-1,M$8*5-4,1,1)</f>
        <v>0</v>
      </c>
      <c r="N40" s="272">
        <f ca="1">OFFSET('Labour Entry'!$C$1,'Labour Entry'!$A$16-1,N$8*5-4,1,1)</f>
        <v>0</v>
      </c>
      <c r="O40" s="272">
        <f ca="1">OFFSET('Labour Entry'!$C$1,'Labour Entry'!$A$16-1,O$8*5-4,1,1)</f>
        <v>0</v>
      </c>
      <c r="P40" s="272">
        <f ca="1">OFFSET('Labour Entry'!$C$1,'Labour Entry'!$A$16-1,P$8*5-4,1,1)</f>
        <v>0</v>
      </c>
      <c r="Q40" s="272">
        <f ca="1">OFFSET('Labour Entry'!$C$1,'Labour Entry'!$A$16-1,Q$8*5-4,1,1)</f>
        <v>0</v>
      </c>
      <c r="R40" s="272">
        <f ca="1">OFFSET('Labour Entry'!$C$1,'Labour Entry'!$A$16-1,R$8*5-4,1,1)</f>
        <v>0</v>
      </c>
      <c r="S40" s="272">
        <f ca="1">OFFSET('Labour Entry'!$C$1,'Labour Entry'!$A$16-1,S$8*5-4,1,1)</f>
        <v>0</v>
      </c>
      <c r="T40" s="272">
        <f ca="1">OFFSET('Labour Entry'!$C$1,'Labour Entry'!$A$16-1,T$8*5-4,1,1)</f>
        <v>0</v>
      </c>
      <c r="U40" s="272">
        <f ca="1">OFFSET('Labour Entry'!$C$1,'Labour Entry'!$A$16-1,U$8*5-4,1,1)</f>
        <v>0</v>
      </c>
      <c r="V40" s="272">
        <f ca="1">OFFSET('Labour Entry'!$C$1,'Labour Entry'!$A$16-1,V$8*5-4,1,1)</f>
        <v>0</v>
      </c>
      <c r="W40" s="272">
        <f ca="1">OFFSET('Labour Entry'!$C$1,'Labour Entry'!$A$16-1,W$8*5-4,1,1)</f>
        <v>0</v>
      </c>
      <c r="X40" s="272">
        <f ca="1">OFFSET('Labour Entry'!$C$1,'Labour Entry'!$A$16-1,X$8*5-4,1,1)</f>
        <v>0</v>
      </c>
      <c r="Y40" s="272">
        <f ca="1">OFFSET('Labour Entry'!$C$1,'Labour Entry'!$A$16-1,Y$8*5-4,1,1)</f>
        <v>0</v>
      </c>
      <c r="Z40" s="272">
        <f ca="1">OFFSET('Labour Entry'!$C$1,'Labour Entry'!$A$16-1,Z$8*5-4,1,1)</f>
        <v>0</v>
      </c>
      <c r="AA40" s="272">
        <f ca="1">OFFSET('Labour Entry'!$C$1,'Labour Entry'!$A$16-1,AA$8*5-4,1,1)</f>
        <v>0</v>
      </c>
      <c r="AB40" s="272">
        <f ca="1">OFFSET('Labour Entry'!$C$1,'Labour Entry'!$A$16-1,AB$8*5-4,1,1)</f>
        <v>0</v>
      </c>
      <c r="AC40" s="272">
        <f ca="1">OFFSET('Labour Entry'!$C$1,'Labour Entry'!$A$16-1,AC$8*5-4,1,1)</f>
        <v>0</v>
      </c>
      <c r="AD40" s="272">
        <f ca="1">OFFSET('Labour Entry'!$C$1,'Labour Entry'!$A$16-1,AD$8*5-4,1,1)</f>
        <v>0</v>
      </c>
      <c r="AE40" s="272">
        <f ca="1">OFFSET('Labour Entry'!$C$1,'Labour Entry'!$A$16-1,AE$8*5-4,1,1)</f>
        <v>0</v>
      </c>
      <c r="AF40" s="272">
        <f ca="1">OFFSET('Labour Entry'!$C$1,'Labour Entry'!$A$16-1,AF$8*5-4,1,1)</f>
        <v>0</v>
      </c>
      <c r="AG40" s="273">
        <f ca="1">OFFSET('Labour Entry'!$C$1,'Labour Entry'!$A$16-1,AG$8*5-4,1,1)</f>
        <v>0</v>
      </c>
    </row>
    <row r="41" spans="1:33" x14ac:dyDescent="0.2">
      <c r="A41" s="274"/>
      <c r="B41" s="275" t="s">
        <v>590</v>
      </c>
      <c r="C41" s="276">
        <f ca="1">OFFSET('Labour Entry'!$C$1,'Labour Entry'!$A$16-1,C$8*5-3,1,1)</f>
        <v>0</v>
      </c>
      <c r="D41" s="277">
        <f ca="1">OFFSET('Labour Entry'!$C$1,'Labour Entry'!$A$16-1,D$8*5-3,1,1)</f>
        <v>0</v>
      </c>
      <c r="E41" s="277">
        <f ca="1">OFFSET('Labour Entry'!$C$1,'Labour Entry'!$A$16-1,E$8*5-3,1,1)</f>
        <v>0</v>
      </c>
      <c r="F41" s="277">
        <f ca="1">OFFSET('Labour Entry'!$C$1,'Labour Entry'!$A$16-1,F$8*5-3,1,1)</f>
        <v>0</v>
      </c>
      <c r="G41" s="277">
        <f ca="1">OFFSET('Labour Entry'!$C$1,'Labour Entry'!$A$16-1,G$8*5-3,1,1)</f>
        <v>0</v>
      </c>
      <c r="H41" s="277">
        <f ca="1">OFFSET('Labour Entry'!$C$1,'Labour Entry'!$A$16-1,H$8*5-3,1,1)</f>
        <v>0</v>
      </c>
      <c r="I41" s="277">
        <f ca="1">OFFSET('Labour Entry'!$C$1,'Labour Entry'!$A$16-1,I$8*5-3,1,1)</f>
        <v>0</v>
      </c>
      <c r="J41" s="277">
        <f ca="1">OFFSET('Labour Entry'!$C$1,'Labour Entry'!$A$16-1,J$8*5-3,1,1)</f>
        <v>0</v>
      </c>
      <c r="K41" s="277">
        <f ca="1">OFFSET('Labour Entry'!$C$1,'Labour Entry'!$A$16-1,K$8*5-3,1,1)</f>
        <v>0</v>
      </c>
      <c r="L41" s="277">
        <f ca="1">OFFSET('Labour Entry'!$C$1,'Labour Entry'!$A$16-1,L$8*5-3,1,1)</f>
        <v>0</v>
      </c>
      <c r="M41" s="277">
        <f ca="1">OFFSET('Labour Entry'!$C$1,'Labour Entry'!$A$16-1,M$8*5-3,1,1)</f>
        <v>0</v>
      </c>
      <c r="N41" s="277">
        <f ca="1">OFFSET('Labour Entry'!$C$1,'Labour Entry'!$A$16-1,N$8*5-3,1,1)</f>
        <v>0</v>
      </c>
      <c r="O41" s="277">
        <f ca="1">OFFSET('Labour Entry'!$C$1,'Labour Entry'!$A$16-1,O$8*5-3,1,1)</f>
        <v>0</v>
      </c>
      <c r="P41" s="277">
        <f ca="1">OFFSET('Labour Entry'!$C$1,'Labour Entry'!$A$16-1,P$8*5-3,1,1)</f>
        <v>0</v>
      </c>
      <c r="Q41" s="277">
        <f ca="1">OFFSET('Labour Entry'!$C$1,'Labour Entry'!$A$16-1,Q$8*5-3,1,1)</f>
        <v>0</v>
      </c>
      <c r="R41" s="277">
        <f ca="1">OFFSET('Labour Entry'!$C$1,'Labour Entry'!$A$16-1,R$8*5-3,1,1)</f>
        <v>0</v>
      </c>
      <c r="S41" s="277">
        <f ca="1">OFFSET('Labour Entry'!$C$1,'Labour Entry'!$A$16-1,S$8*5-3,1,1)</f>
        <v>0</v>
      </c>
      <c r="T41" s="277">
        <f ca="1">OFFSET('Labour Entry'!$C$1,'Labour Entry'!$A$16-1,T$8*5-3,1,1)</f>
        <v>0</v>
      </c>
      <c r="U41" s="277">
        <f ca="1">OFFSET('Labour Entry'!$C$1,'Labour Entry'!$A$16-1,U$8*5-3,1,1)</f>
        <v>0</v>
      </c>
      <c r="V41" s="277">
        <f ca="1">OFFSET('Labour Entry'!$C$1,'Labour Entry'!$A$16-1,V$8*5-3,1,1)</f>
        <v>0</v>
      </c>
      <c r="W41" s="277">
        <f ca="1">OFFSET('Labour Entry'!$C$1,'Labour Entry'!$A$16-1,W$8*5-3,1,1)</f>
        <v>0</v>
      </c>
      <c r="X41" s="277">
        <f ca="1">OFFSET('Labour Entry'!$C$1,'Labour Entry'!$A$16-1,X$8*5-3,1,1)</f>
        <v>0</v>
      </c>
      <c r="Y41" s="277">
        <f ca="1">OFFSET('Labour Entry'!$C$1,'Labour Entry'!$A$16-1,Y$8*5-3,1,1)</f>
        <v>0</v>
      </c>
      <c r="Z41" s="277">
        <f ca="1">OFFSET('Labour Entry'!$C$1,'Labour Entry'!$A$16-1,Z$8*5-3,1,1)</f>
        <v>0</v>
      </c>
      <c r="AA41" s="277">
        <f ca="1">OFFSET('Labour Entry'!$C$1,'Labour Entry'!$A$16-1,AA$8*5-3,1,1)</f>
        <v>0</v>
      </c>
      <c r="AB41" s="277">
        <f ca="1">OFFSET('Labour Entry'!$C$1,'Labour Entry'!$A$16-1,AB$8*5-3,1,1)</f>
        <v>0</v>
      </c>
      <c r="AC41" s="277">
        <f ca="1">OFFSET('Labour Entry'!$C$1,'Labour Entry'!$A$16-1,AC$8*5-3,1,1)</f>
        <v>0</v>
      </c>
      <c r="AD41" s="277">
        <f ca="1">OFFSET('Labour Entry'!$C$1,'Labour Entry'!$A$16-1,AD$8*5-3,1,1)</f>
        <v>0</v>
      </c>
      <c r="AE41" s="277">
        <f ca="1">OFFSET('Labour Entry'!$C$1,'Labour Entry'!$A$16-1,AE$8*5-3,1,1)</f>
        <v>0</v>
      </c>
      <c r="AF41" s="277">
        <f ca="1">OFFSET('Labour Entry'!$C$1,'Labour Entry'!$A$16-1,AF$8*5-3,1,1)</f>
        <v>0</v>
      </c>
      <c r="AG41" s="278">
        <f ca="1">OFFSET('Labour Entry'!$C$1,'Labour Entry'!$A$16-1,AG$8*5-3,1,1)</f>
        <v>0</v>
      </c>
    </row>
    <row r="42" spans="1:33" x14ac:dyDescent="0.2">
      <c r="A42" s="274"/>
      <c r="B42" s="275" t="s">
        <v>591</v>
      </c>
      <c r="C42" s="276">
        <f ca="1">OFFSET('Labour Entry'!$C$1,'Labour Entry'!$A$16-1,C$8*5-2,1,1)</f>
        <v>0</v>
      </c>
      <c r="D42" s="277">
        <f ca="1">OFFSET('Labour Entry'!$C$1,'Labour Entry'!$A$16-1,D$8*5-2,1,1)</f>
        <v>0</v>
      </c>
      <c r="E42" s="277">
        <f ca="1">OFFSET('Labour Entry'!$C$1,'Labour Entry'!$A$16-1,E$8*5-2,1,1)</f>
        <v>0</v>
      </c>
      <c r="F42" s="277">
        <f ca="1">OFFSET('Labour Entry'!$C$1,'Labour Entry'!$A$16-1,F$8*5-2,1,1)</f>
        <v>0</v>
      </c>
      <c r="G42" s="277">
        <f ca="1">OFFSET('Labour Entry'!$C$1,'Labour Entry'!$A$16-1,G$8*5-2,1,1)</f>
        <v>0</v>
      </c>
      <c r="H42" s="277">
        <f ca="1">OFFSET('Labour Entry'!$C$1,'Labour Entry'!$A$16-1,H$8*5-2,1,1)</f>
        <v>0</v>
      </c>
      <c r="I42" s="277">
        <f ca="1">OFFSET('Labour Entry'!$C$1,'Labour Entry'!$A$16-1,I$8*5-2,1,1)</f>
        <v>0</v>
      </c>
      <c r="J42" s="277">
        <f ca="1">OFFSET('Labour Entry'!$C$1,'Labour Entry'!$A$16-1,J$8*5-2,1,1)</f>
        <v>0</v>
      </c>
      <c r="K42" s="277">
        <f ca="1">OFFSET('Labour Entry'!$C$1,'Labour Entry'!$A$16-1,K$8*5-2,1,1)</f>
        <v>0</v>
      </c>
      <c r="L42" s="277">
        <f ca="1">OFFSET('Labour Entry'!$C$1,'Labour Entry'!$A$16-1,L$8*5-2,1,1)</f>
        <v>0</v>
      </c>
      <c r="M42" s="277">
        <f ca="1">OFFSET('Labour Entry'!$C$1,'Labour Entry'!$A$16-1,M$8*5-2,1,1)</f>
        <v>0</v>
      </c>
      <c r="N42" s="277">
        <f ca="1">OFFSET('Labour Entry'!$C$1,'Labour Entry'!$A$16-1,N$8*5-2,1,1)</f>
        <v>0</v>
      </c>
      <c r="O42" s="277">
        <f ca="1">OFFSET('Labour Entry'!$C$1,'Labour Entry'!$A$16-1,O$8*5-2,1,1)</f>
        <v>0</v>
      </c>
      <c r="P42" s="277">
        <f ca="1">OFFSET('Labour Entry'!$C$1,'Labour Entry'!$A$16-1,P$8*5-2,1,1)</f>
        <v>0</v>
      </c>
      <c r="Q42" s="277">
        <f ca="1">OFFSET('Labour Entry'!$C$1,'Labour Entry'!$A$16-1,Q$8*5-2,1,1)</f>
        <v>0</v>
      </c>
      <c r="R42" s="277">
        <f ca="1">OFFSET('Labour Entry'!$C$1,'Labour Entry'!$A$16-1,R$8*5-2,1,1)</f>
        <v>0</v>
      </c>
      <c r="S42" s="277">
        <f ca="1">OFFSET('Labour Entry'!$C$1,'Labour Entry'!$A$16-1,S$8*5-2,1,1)</f>
        <v>0</v>
      </c>
      <c r="T42" s="277">
        <f ca="1">OFFSET('Labour Entry'!$C$1,'Labour Entry'!$A$16-1,T$8*5-2,1,1)</f>
        <v>0</v>
      </c>
      <c r="U42" s="277">
        <f ca="1">OFFSET('Labour Entry'!$C$1,'Labour Entry'!$A$16-1,U$8*5-2,1,1)</f>
        <v>0</v>
      </c>
      <c r="V42" s="277">
        <f ca="1">OFFSET('Labour Entry'!$C$1,'Labour Entry'!$A$16-1,V$8*5-2,1,1)</f>
        <v>0</v>
      </c>
      <c r="W42" s="277">
        <f ca="1">OFFSET('Labour Entry'!$C$1,'Labour Entry'!$A$16-1,W$8*5-2,1,1)</f>
        <v>0</v>
      </c>
      <c r="X42" s="277">
        <f ca="1">OFFSET('Labour Entry'!$C$1,'Labour Entry'!$A$16-1,X$8*5-2,1,1)</f>
        <v>0</v>
      </c>
      <c r="Y42" s="277">
        <f ca="1">OFFSET('Labour Entry'!$C$1,'Labour Entry'!$A$16-1,Y$8*5-2,1,1)</f>
        <v>0</v>
      </c>
      <c r="Z42" s="277">
        <f ca="1">OFFSET('Labour Entry'!$C$1,'Labour Entry'!$A$16-1,Z$8*5-2,1,1)</f>
        <v>0</v>
      </c>
      <c r="AA42" s="277">
        <f ca="1">OFFSET('Labour Entry'!$C$1,'Labour Entry'!$A$16-1,AA$8*5-2,1,1)</f>
        <v>0</v>
      </c>
      <c r="AB42" s="277">
        <f ca="1">OFFSET('Labour Entry'!$C$1,'Labour Entry'!$A$16-1,AB$8*5-2,1,1)</f>
        <v>0</v>
      </c>
      <c r="AC42" s="277">
        <f ca="1">OFFSET('Labour Entry'!$C$1,'Labour Entry'!$A$16-1,AC$8*5-2,1,1)</f>
        <v>0</v>
      </c>
      <c r="AD42" s="277">
        <f ca="1">OFFSET('Labour Entry'!$C$1,'Labour Entry'!$A$16-1,AD$8*5-2,1,1)</f>
        <v>0</v>
      </c>
      <c r="AE42" s="277">
        <f ca="1">OFFSET('Labour Entry'!$C$1,'Labour Entry'!$A$16-1,AE$8*5-2,1,1)</f>
        <v>0</v>
      </c>
      <c r="AF42" s="277">
        <f ca="1">OFFSET('Labour Entry'!$C$1,'Labour Entry'!$A$16-1,AF$8*5-2,1,1)</f>
        <v>0</v>
      </c>
      <c r="AG42" s="278">
        <f ca="1">OFFSET('Labour Entry'!$C$1,'Labour Entry'!$A$16-1,AG$8*5-2,1,1)</f>
        <v>0</v>
      </c>
    </row>
    <row r="43" spans="1:33" x14ac:dyDescent="0.2">
      <c r="A43" s="274"/>
      <c r="B43" s="279" t="s">
        <v>592</v>
      </c>
      <c r="C43" s="280">
        <f ca="1">OFFSET('Labour Entry'!$C$1,'Labour Entry'!$A$16-1,C$8*5-1,1,1)</f>
        <v>0</v>
      </c>
      <c r="D43" s="281">
        <f ca="1">OFFSET('Labour Entry'!$C$1,'Labour Entry'!$A$16-1,D$8*5-1,1,1)</f>
        <v>0</v>
      </c>
      <c r="E43" s="281">
        <f ca="1">OFFSET('Labour Entry'!$C$1,'Labour Entry'!$A$16-1,E$8*5-1,1,1)</f>
        <v>0</v>
      </c>
      <c r="F43" s="281">
        <f ca="1">OFFSET('Labour Entry'!$C$1,'Labour Entry'!$A$16-1,F$8*5-1,1,1)</f>
        <v>0</v>
      </c>
      <c r="G43" s="281">
        <f ca="1">OFFSET('Labour Entry'!$C$1,'Labour Entry'!$A$16-1,G$8*5-1,1,1)</f>
        <v>0</v>
      </c>
      <c r="H43" s="281">
        <f ca="1">OFFSET('Labour Entry'!$C$1,'Labour Entry'!$A$16-1,H$8*5-1,1,1)</f>
        <v>0</v>
      </c>
      <c r="I43" s="281">
        <f ca="1">OFFSET('Labour Entry'!$C$1,'Labour Entry'!$A$16-1,I$8*5-1,1,1)</f>
        <v>0</v>
      </c>
      <c r="J43" s="281">
        <f ca="1">OFFSET('Labour Entry'!$C$1,'Labour Entry'!$A$16-1,J$8*5-1,1,1)</f>
        <v>0</v>
      </c>
      <c r="K43" s="281">
        <f ca="1">OFFSET('Labour Entry'!$C$1,'Labour Entry'!$A$16-1,K$8*5-1,1,1)</f>
        <v>0</v>
      </c>
      <c r="L43" s="281">
        <f ca="1">OFFSET('Labour Entry'!$C$1,'Labour Entry'!$A$16-1,L$8*5-1,1,1)</f>
        <v>0</v>
      </c>
      <c r="M43" s="281">
        <f ca="1">OFFSET('Labour Entry'!$C$1,'Labour Entry'!$A$16-1,M$8*5-1,1,1)</f>
        <v>0</v>
      </c>
      <c r="N43" s="281">
        <f ca="1">OFFSET('Labour Entry'!$C$1,'Labour Entry'!$A$16-1,N$8*5-1,1,1)</f>
        <v>0</v>
      </c>
      <c r="O43" s="281">
        <f ca="1">OFFSET('Labour Entry'!$C$1,'Labour Entry'!$A$16-1,O$8*5-1,1,1)</f>
        <v>0</v>
      </c>
      <c r="P43" s="281">
        <f ca="1">OFFSET('Labour Entry'!$C$1,'Labour Entry'!$A$16-1,P$8*5-1,1,1)</f>
        <v>0</v>
      </c>
      <c r="Q43" s="281">
        <f ca="1">OFFSET('Labour Entry'!$C$1,'Labour Entry'!$A$16-1,Q$8*5-1,1,1)</f>
        <v>0</v>
      </c>
      <c r="R43" s="281">
        <f ca="1">OFFSET('Labour Entry'!$C$1,'Labour Entry'!$A$16-1,R$8*5-1,1,1)</f>
        <v>0</v>
      </c>
      <c r="S43" s="281">
        <f ca="1">OFFSET('Labour Entry'!$C$1,'Labour Entry'!$A$16-1,S$8*5-1,1,1)</f>
        <v>0</v>
      </c>
      <c r="T43" s="281">
        <f ca="1">OFFSET('Labour Entry'!$C$1,'Labour Entry'!$A$16-1,T$8*5-1,1,1)</f>
        <v>0</v>
      </c>
      <c r="U43" s="281">
        <f ca="1">OFFSET('Labour Entry'!$C$1,'Labour Entry'!$A$16-1,U$8*5-1,1,1)</f>
        <v>0</v>
      </c>
      <c r="V43" s="281">
        <f ca="1">OFFSET('Labour Entry'!$C$1,'Labour Entry'!$A$16-1,V$8*5-1,1,1)</f>
        <v>0</v>
      </c>
      <c r="W43" s="281">
        <f ca="1">OFFSET('Labour Entry'!$C$1,'Labour Entry'!$A$16-1,W$8*5-1,1,1)</f>
        <v>0</v>
      </c>
      <c r="X43" s="281">
        <f ca="1">OFFSET('Labour Entry'!$C$1,'Labour Entry'!$A$16-1,X$8*5-1,1,1)</f>
        <v>0</v>
      </c>
      <c r="Y43" s="281">
        <f ca="1">OFFSET('Labour Entry'!$C$1,'Labour Entry'!$A$16-1,Y$8*5-1,1,1)</f>
        <v>0</v>
      </c>
      <c r="Z43" s="281">
        <f ca="1">OFFSET('Labour Entry'!$C$1,'Labour Entry'!$A$16-1,Z$8*5-1,1,1)</f>
        <v>0</v>
      </c>
      <c r="AA43" s="281">
        <f ca="1">OFFSET('Labour Entry'!$C$1,'Labour Entry'!$A$16-1,AA$8*5-1,1,1)</f>
        <v>0</v>
      </c>
      <c r="AB43" s="281">
        <f ca="1">OFFSET('Labour Entry'!$C$1,'Labour Entry'!$A$16-1,AB$8*5-1,1,1)</f>
        <v>0</v>
      </c>
      <c r="AC43" s="281">
        <f ca="1">OFFSET('Labour Entry'!$C$1,'Labour Entry'!$A$16-1,AC$8*5-1,1,1)</f>
        <v>0</v>
      </c>
      <c r="AD43" s="281">
        <f ca="1">OFFSET('Labour Entry'!$C$1,'Labour Entry'!$A$16-1,AD$8*5-1,1,1)</f>
        <v>0</v>
      </c>
      <c r="AE43" s="281">
        <f ca="1">OFFSET('Labour Entry'!$C$1,'Labour Entry'!$A$16-1,AE$8*5-1,1,1)</f>
        <v>0</v>
      </c>
      <c r="AF43" s="281">
        <f ca="1">OFFSET('Labour Entry'!$C$1,'Labour Entry'!$A$16-1,AF$8*5-1,1,1)</f>
        <v>0</v>
      </c>
      <c r="AG43" s="282">
        <f ca="1">OFFSET('Labour Entry'!$C$1,'Labour Entry'!$A$16-1,AG$8*5-1,1,1)</f>
        <v>0</v>
      </c>
    </row>
    <row r="44" spans="1:33" ht="15" thickBot="1" x14ac:dyDescent="0.25">
      <c r="A44" s="283"/>
      <c r="B44" s="284" t="s">
        <v>593</v>
      </c>
      <c r="C44" s="285">
        <f ca="1">OFFSET('Labour Entry'!$C$1,'Labour Entry'!$A$16-1,C$8*5,1,1)</f>
        <v>0</v>
      </c>
      <c r="D44" s="286">
        <f ca="1">OFFSET('Labour Entry'!$C$1,'Labour Entry'!$A$16-1,D$8*5,1,1)</f>
        <v>0</v>
      </c>
      <c r="E44" s="286">
        <f ca="1">OFFSET('Labour Entry'!$C$1,'Labour Entry'!$A$16-1,E$8*5,1,1)</f>
        <v>0</v>
      </c>
      <c r="F44" s="286">
        <f ca="1">OFFSET('Labour Entry'!$C$1,'Labour Entry'!$A$16-1,F$8*5,1,1)</f>
        <v>0</v>
      </c>
      <c r="G44" s="286">
        <f ca="1">OFFSET('Labour Entry'!$C$1,'Labour Entry'!$A$16-1,G$8*5,1,1)</f>
        <v>0</v>
      </c>
      <c r="H44" s="286">
        <f ca="1">OFFSET('Labour Entry'!$C$1,'Labour Entry'!$A$16-1,H$8*5,1,1)</f>
        <v>0</v>
      </c>
      <c r="I44" s="286">
        <f ca="1">OFFSET('Labour Entry'!$C$1,'Labour Entry'!$A$16-1,I$8*5,1,1)</f>
        <v>0</v>
      </c>
      <c r="J44" s="286">
        <f ca="1">OFFSET('Labour Entry'!$C$1,'Labour Entry'!$A$16-1,J$8*5,1,1)</f>
        <v>0</v>
      </c>
      <c r="K44" s="286">
        <f ca="1">OFFSET('Labour Entry'!$C$1,'Labour Entry'!$A$16-1,K$8*5,1,1)</f>
        <v>0</v>
      </c>
      <c r="L44" s="286">
        <f ca="1">OFFSET('Labour Entry'!$C$1,'Labour Entry'!$A$16-1,L$8*5,1,1)</f>
        <v>0</v>
      </c>
      <c r="M44" s="286">
        <f ca="1">OFFSET('Labour Entry'!$C$1,'Labour Entry'!$A$16-1,M$8*5,1,1)</f>
        <v>0</v>
      </c>
      <c r="N44" s="286">
        <f ca="1">OFFSET('Labour Entry'!$C$1,'Labour Entry'!$A$16-1,N$8*5,1,1)</f>
        <v>0</v>
      </c>
      <c r="O44" s="286">
        <f ca="1">OFFSET('Labour Entry'!$C$1,'Labour Entry'!$A$16-1,O$8*5,1,1)</f>
        <v>0</v>
      </c>
      <c r="P44" s="286">
        <f ca="1">OFFSET('Labour Entry'!$C$1,'Labour Entry'!$A$16-1,P$8*5,1,1)</f>
        <v>0</v>
      </c>
      <c r="Q44" s="286">
        <f ca="1">OFFSET('Labour Entry'!$C$1,'Labour Entry'!$A$16-1,Q$8*5,1,1)</f>
        <v>0</v>
      </c>
      <c r="R44" s="286">
        <f ca="1">OFFSET('Labour Entry'!$C$1,'Labour Entry'!$A$16-1,R$8*5,1,1)</f>
        <v>0</v>
      </c>
      <c r="S44" s="286">
        <f ca="1">OFFSET('Labour Entry'!$C$1,'Labour Entry'!$A$16-1,S$8*5,1,1)</f>
        <v>0</v>
      </c>
      <c r="T44" s="286">
        <f ca="1">OFFSET('Labour Entry'!$C$1,'Labour Entry'!$A$16-1,T$8*5,1,1)</f>
        <v>0</v>
      </c>
      <c r="U44" s="286">
        <f ca="1">OFFSET('Labour Entry'!$C$1,'Labour Entry'!$A$16-1,U$8*5,1,1)</f>
        <v>0</v>
      </c>
      <c r="V44" s="286">
        <f ca="1">OFFSET('Labour Entry'!$C$1,'Labour Entry'!$A$16-1,V$8*5,1,1)</f>
        <v>0</v>
      </c>
      <c r="W44" s="286">
        <f ca="1">OFFSET('Labour Entry'!$C$1,'Labour Entry'!$A$16-1,W$8*5,1,1)</f>
        <v>0</v>
      </c>
      <c r="X44" s="286">
        <f ca="1">OFFSET('Labour Entry'!$C$1,'Labour Entry'!$A$16-1,X$8*5,1,1)</f>
        <v>0</v>
      </c>
      <c r="Y44" s="286">
        <f ca="1">OFFSET('Labour Entry'!$C$1,'Labour Entry'!$A$16-1,Y$8*5,1,1)</f>
        <v>0</v>
      </c>
      <c r="Z44" s="286">
        <f ca="1">OFFSET('Labour Entry'!$C$1,'Labour Entry'!$A$16-1,Z$8*5,1,1)</f>
        <v>0</v>
      </c>
      <c r="AA44" s="286">
        <f ca="1">OFFSET('Labour Entry'!$C$1,'Labour Entry'!$A$16-1,AA$8*5,1,1)</f>
        <v>0</v>
      </c>
      <c r="AB44" s="286">
        <f ca="1">OFFSET('Labour Entry'!$C$1,'Labour Entry'!$A$16-1,AB$8*5,1,1)</f>
        <v>0</v>
      </c>
      <c r="AC44" s="286">
        <f ca="1">OFFSET('Labour Entry'!$C$1,'Labour Entry'!$A$16-1,AC$8*5,1,1)</f>
        <v>0</v>
      </c>
      <c r="AD44" s="286">
        <f ca="1">OFFSET('Labour Entry'!$C$1,'Labour Entry'!$A$16-1,AD$8*5,1,1)</f>
        <v>0</v>
      </c>
      <c r="AE44" s="286">
        <f ca="1">OFFSET('Labour Entry'!$C$1,'Labour Entry'!$A$16-1,AE$8*5,1,1)</f>
        <v>0</v>
      </c>
      <c r="AF44" s="286">
        <f ca="1">OFFSET('Labour Entry'!$C$1,'Labour Entry'!$A$16-1,AF$8*5,1,1)</f>
        <v>0</v>
      </c>
      <c r="AG44" s="287">
        <f ca="1">OFFSET('Labour Entry'!$C$1,'Labour Entry'!$A$16-1,AG$8*5,1,1)</f>
        <v>0</v>
      </c>
    </row>
    <row r="45" spans="1:33" x14ac:dyDescent="0.2">
      <c r="A45" s="269" t="str">
        <f ca="1">OFFSET('Labour Entry'!$C$1,'Labour Entry'!$A17-1,0,1,1)</f>
        <v>---</v>
      </c>
      <c r="B45" s="270" t="s">
        <v>585</v>
      </c>
      <c r="C45" s="271">
        <f ca="1">OFFSET('Labour Entry'!$C$1,'Labour Entry'!$A$17-1,C$8*5-4,1,1)</f>
        <v>0</v>
      </c>
      <c r="D45" s="272">
        <f ca="1">OFFSET('Labour Entry'!$C$1,'Labour Entry'!$A$17-1,D$8*5-4,1,1)</f>
        <v>0</v>
      </c>
      <c r="E45" s="272">
        <f ca="1">OFFSET('Labour Entry'!$C$1,'Labour Entry'!$A$17-1,E$8*5-4,1,1)</f>
        <v>0</v>
      </c>
      <c r="F45" s="272">
        <f ca="1">OFFSET('Labour Entry'!$C$1,'Labour Entry'!$A$17-1,F$8*5-4,1,1)</f>
        <v>0</v>
      </c>
      <c r="G45" s="272">
        <f ca="1">OFFSET('Labour Entry'!$C$1,'Labour Entry'!$A$17-1,G$8*5-4,1,1)</f>
        <v>0</v>
      </c>
      <c r="H45" s="272">
        <f ca="1">OFFSET('Labour Entry'!$C$1,'Labour Entry'!$A$17-1,H$8*5-4,1,1)</f>
        <v>0</v>
      </c>
      <c r="I45" s="272">
        <f ca="1">OFFSET('Labour Entry'!$C$1,'Labour Entry'!$A$17-1,I$8*5-4,1,1)</f>
        <v>0</v>
      </c>
      <c r="J45" s="272">
        <f ca="1">OFFSET('Labour Entry'!$C$1,'Labour Entry'!$A$17-1,J$8*5-4,1,1)</f>
        <v>0</v>
      </c>
      <c r="K45" s="272">
        <f ca="1">OFFSET('Labour Entry'!$C$1,'Labour Entry'!$A$17-1,K$8*5-4,1,1)</f>
        <v>0</v>
      </c>
      <c r="L45" s="272">
        <f ca="1">OFFSET('Labour Entry'!$C$1,'Labour Entry'!$A$17-1,L$8*5-4,1,1)</f>
        <v>0</v>
      </c>
      <c r="M45" s="272">
        <f ca="1">OFFSET('Labour Entry'!$C$1,'Labour Entry'!$A$17-1,M$8*5-4,1,1)</f>
        <v>0</v>
      </c>
      <c r="N45" s="272">
        <f ca="1">OFFSET('Labour Entry'!$C$1,'Labour Entry'!$A$17-1,N$8*5-4,1,1)</f>
        <v>0</v>
      </c>
      <c r="O45" s="272">
        <f ca="1">OFFSET('Labour Entry'!$C$1,'Labour Entry'!$A$17-1,O$8*5-4,1,1)</f>
        <v>0</v>
      </c>
      <c r="P45" s="272">
        <f ca="1">OFFSET('Labour Entry'!$C$1,'Labour Entry'!$A$17-1,P$8*5-4,1,1)</f>
        <v>0</v>
      </c>
      <c r="Q45" s="272">
        <f ca="1">OFFSET('Labour Entry'!$C$1,'Labour Entry'!$A$17-1,Q$8*5-4,1,1)</f>
        <v>0</v>
      </c>
      <c r="R45" s="272">
        <f ca="1">OFFSET('Labour Entry'!$C$1,'Labour Entry'!$A$17-1,R$8*5-4,1,1)</f>
        <v>0</v>
      </c>
      <c r="S45" s="272">
        <f ca="1">OFFSET('Labour Entry'!$C$1,'Labour Entry'!$A$17-1,S$8*5-4,1,1)</f>
        <v>0</v>
      </c>
      <c r="T45" s="272">
        <f ca="1">OFFSET('Labour Entry'!$C$1,'Labour Entry'!$A$17-1,T$8*5-4,1,1)</f>
        <v>0</v>
      </c>
      <c r="U45" s="272">
        <f ca="1">OFFSET('Labour Entry'!$C$1,'Labour Entry'!$A$17-1,U$8*5-4,1,1)</f>
        <v>0</v>
      </c>
      <c r="V45" s="272">
        <f ca="1">OFFSET('Labour Entry'!$C$1,'Labour Entry'!$A$17-1,V$8*5-4,1,1)</f>
        <v>0</v>
      </c>
      <c r="W45" s="272">
        <f ca="1">OFFSET('Labour Entry'!$C$1,'Labour Entry'!$A$17-1,W$8*5-4,1,1)</f>
        <v>0</v>
      </c>
      <c r="X45" s="272">
        <f ca="1">OFFSET('Labour Entry'!$C$1,'Labour Entry'!$A$17-1,X$8*5-4,1,1)</f>
        <v>0</v>
      </c>
      <c r="Y45" s="272">
        <f ca="1">OFFSET('Labour Entry'!$C$1,'Labour Entry'!$A$17-1,Y$8*5-4,1,1)</f>
        <v>0</v>
      </c>
      <c r="Z45" s="272">
        <f ca="1">OFFSET('Labour Entry'!$C$1,'Labour Entry'!$A$17-1,Z$8*5-4,1,1)</f>
        <v>0</v>
      </c>
      <c r="AA45" s="272">
        <f ca="1">OFFSET('Labour Entry'!$C$1,'Labour Entry'!$A$17-1,AA$8*5-4,1,1)</f>
        <v>0</v>
      </c>
      <c r="AB45" s="272">
        <f ca="1">OFFSET('Labour Entry'!$C$1,'Labour Entry'!$A$17-1,AB$8*5-4,1,1)</f>
        <v>0</v>
      </c>
      <c r="AC45" s="272">
        <f ca="1">OFFSET('Labour Entry'!$C$1,'Labour Entry'!$A$17-1,AC$8*5-4,1,1)</f>
        <v>0</v>
      </c>
      <c r="AD45" s="272">
        <f ca="1">OFFSET('Labour Entry'!$C$1,'Labour Entry'!$A$17-1,AD$8*5-4,1,1)</f>
        <v>0</v>
      </c>
      <c r="AE45" s="272">
        <f ca="1">OFFSET('Labour Entry'!$C$1,'Labour Entry'!$A$17-1,AE$8*5-4,1,1)</f>
        <v>0</v>
      </c>
      <c r="AF45" s="272">
        <f ca="1">OFFSET('Labour Entry'!$C$1,'Labour Entry'!$A$17-1,AF$8*5-4,1,1)</f>
        <v>0</v>
      </c>
      <c r="AG45" s="273">
        <f ca="1">OFFSET('Labour Entry'!$C$1,'Labour Entry'!$A$17-1,AG$8*5-4,1,1)</f>
        <v>0</v>
      </c>
    </row>
    <row r="46" spans="1:33" x14ac:dyDescent="0.2">
      <c r="A46" s="274"/>
      <c r="B46" s="275" t="s">
        <v>590</v>
      </c>
      <c r="C46" s="276">
        <f ca="1">OFFSET('Labour Entry'!$C$1,'Labour Entry'!$A$17-1,C$8*5-3,1,1)</f>
        <v>0</v>
      </c>
      <c r="D46" s="277">
        <f ca="1">OFFSET('Labour Entry'!$C$1,'Labour Entry'!$A$17-1,D$8*5-3,1,1)</f>
        <v>0</v>
      </c>
      <c r="E46" s="277">
        <f ca="1">OFFSET('Labour Entry'!$C$1,'Labour Entry'!$A$17-1,E$8*5-3,1,1)</f>
        <v>0</v>
      </c>
      <c r="F46" s="277">
        <f ca="1">OFFSET('Labour Entry'!$C$1,'Labour Entry'!$A$17-1,F$8*5-3,1,1)</f>
        <v>0</v>
      </c>
      <c r="G46" s="277">
        <f ca="1">OFFSET('Labour Entry'!$C$1,'Labour Entry'!$A$17-1,G$8*5-3,1,1)</f>
        <v>0</v>
      </c>
      <c r="H46" s="277">
        <f ca="1">OFFSET('Labour Entry'!$C$1,'Labour Entry'!$A$17-1,H$8*5-3,1,1)</f>
        <v>0</v>
      </c>
      <c r="I46" s="277">
        <f ca="1">OFFSET('Labour Entry'!$C$1,'Labour Entry'!$A$17-1,I$8*5-3,1,1)</f>
        <v>0</v>
      </c>
      <c r="J46" s="277">
        <f ca="1">OFFSET('Labour Entry'!$C$1,'Labour Entry'!$A$17-1,J$8*5-3,1,1)</f>
        <v>0</v>
      </c>
      <c r="K46" s="277">
        <f ca="1">OFFSET('Labour Entry'!$C$1,'Labour Entry'!$A$17-1,K$8*5-3,1,1)</f>
        <v>0</v>
      </c>
      <c r="L46" s="277">
        <f ca="1">OFFSET('Labour Entry'!$C$1,'Labour Entry'!$A$17-1,L$8*5-3,1,1)</f>
        <v>0</v>
      </c>
      <c r="M46" s="277">
        <f ca="1">OFFSET('Labour Entry'!$C$1,'Labour Entry'!$A$17-1,M$8*5-3,1,1)</f>
        <v>0</v>
      </c>
      <c r="N46" s="277">
        <f ca="1">OFFSET('Labour Entry'!$C$1,'Labour Entry'!$A$17-1,N$8*5-3,1,1)</f>
        <v>0</v>
      </c>
      <c r="O46" s="277">
        <f ca="1">OFFSET('Labour Entry'!$C$1,'Labour Entry'!$A$17-1,O$8*5-3,1,1)</f>
        <v>0</v>
      </c>
      <c r="P46" s="277">
        <f ca="1">OFFSET('Labour Entry'!$C$1,'Labour Entry'!$A$17-1,P$8*5-3,1,1)</f>
        <v>0</v>
      </c>
      <c r="Q46" s="277">
        <f ca="1">OFFSET('Labour Entry'!$C$1,'Labour Entry'!$A$17-1,Q$8*5-3,1,1)</f>
        <v>0</v>
      </c>
      <c r="R46" s="277">
        <f ca="1">OFFSET('Labour Entry'!$C$1,'Labour Entry'!$A$17-1,R$8*5-3,1,1)</f>
        <v>0</v>
      </c>
      <c r="S46" s="277">
        <f ca="1">OFFSET('Labour Entry'!$C$1,'Labour Entry'!$A$17-1,S$8*5-3,1,1)</f>
        <v>0</v>
      </c>
      <c r="T46" s="277">
        <f ca="1">OFFSET('Labour Entry'!$C$1,'Labour Entry'!$A$17-1,T$8*5-3,1,1)</f>
        <v>0</v>
      </c>
      <c r="U46" s="277">
        <f ca="1">OFFSET('Labour Entry'!$C$1,'Labour Entry'!$A$17-1,U$8*5-3,1,1)</f>
        <v>0</v>
      </c>
      <c r="V46" s="277">
        <f ca="1">OFFSET('Labour Entry'!$C$1,'Labour Entry'!$A$17-1,V$8*5-3,1,1)</f>
        <v>0</v>
      </c>
      <c r="W46" s="277">
        <f ca="1">OFFSET('Labour Entry'!$C$1,'Labour Entry'!$A$17-1,W$8*5-3,1,1)</f>
        <v>0</v>
      </c>
      <c r="X46" s="277">
        <f ca="1">OFFSET('Labour Entry'!$C$1,'Labour Entry'!$A$17-1,X$8*5-3,1,1)</f>
        <v>0</v>
      </c>
      <c r="Y46" s="277">
        <f ca="1">OFFSET('Labour Entry'!$C$1,'Labour Entry'!$A$17-1,Y$8*5-3,1,1)</f>
        <v>0</v>
      </c>
      <c r="Z46" s="277">
        <f ca="1">OFFSET('Labour Entry'!$C$1,'Labour Entry'!$A$17-1,Z$8*5-3,1,1)</f>
        <v>0</v>
      </c>
      <c r="AA46" s="277">
        <f ca="1">OFFSET('Labour Entry'!$C$1,'Labour Entry'!$A$17-1,AA$8*5-3,1,1)</f>
        <v>0</v>
      </c>
      <c r="AB46" s="277">
        <f ca="1">OFFSET('Labour Entry'!$C$1,'Labour Entry'!$A$17-1,AB$8*5-3,1,1)</f>
        <v>0</v>
      </c>
      <c r="AC46" s="277">
        <f ca="1">OFFSET('Labour Entry'!$C$1,'Labour Entry'!$A$17-1,AC$8*5-3,1,1)</f>
        <v>0</v>
      </c>
      <c r="AD46" s="277">
        <f ca="1">OFFSET('Labour Entry'!$C$1,'Labour Entry'!$A$17-1,AD$8*5-3,1,1)</f>
        <v>0</v>
      </c>
      <c r="AE46" s="277">
        <f ca="1">OFFSET('Labour Entry'!$C$1,'Labour Entry'!$A$17-1,AE$8*5-3,1,1)</f>
        <v>0</v>
      </c>
      <c r="AF46" s="277">
        <f ca="1">OFFSET('Labour Entry'!$C$1,'Labour Entry'!$A$17-1,AF$8*5-3,1,1)</f>
        <v>0</v>
      </c>
      <c r="AG46" s="278">
        <f ca="1">OFFSET('Labour Entry'!$C$1,'Labour Entry'!$A$17-1,AG$8*5-3,1,1)</f>
        <v>0</v>
      </c>
    </row>
    <row r="47" spans="1:33" x14ac:dyDescent="0.2">
      <c r="A47" s="274"/>
      <c r="B47" s="275" t="s">
        <v>591</v>
      </c>
      <c r="C47" s="276">
        <f ca="1">OFFSET('Labour Entry'!$C$1,'Labour Entry'!$A$17-1,C$8*5-2,1,1)</f>
        <v>0</v>
      </c>
      <c r="D47" s="277">
        <f ca="1">OFFSET('Labour Entry'!$C$1,'Labour Entry'!$A$17-1,D$8*5-2,1,1)</f>
        <v>0</v>
      </c>
      <c r="E47" s="277">
        <f ca="1">OFFSET('Labour Entry'!$C$1,'Labour Entry'!$A$17-1,E$8*5-2,1,1)</f>
        <v>0</v>
      </c>
      <c r="F47" s="277">
        <f ca="1">OFFSET('Labour Entry'!$C$1,'Labour Entry'!$A$17-1,F$8*5-2,1,1)</f>
        <v>0</v>
      </c>
      <c r="G47" s="277">
        <f ca="1">OFFSET('Labour Entry'!$C$1,'Labour Entry'!$A$17-1,G$8*5-2,1,1)</f>
        <v>0</v>
      </c>
      <c r="H47" s="277">
        <f ca="1">OFFSET('Labour Entry'!$C$1,'Labour Entry'!$A$17-1,H$8*5-2,1,1)</f>
        <v>0</v>
      </c>
      <c r="I47" s="277">
        <f ca="1">OFFSET('Labour Entry'!$C$1,'Labour Entry'!$A$17-1,I$8*5-2,1,1)</f>
        <v>0</v>
      </c>
      <c r="J47" s="277">
        <f ca="1">OFFSET('Labour Entry'!$C$1,'Labour Entry'!$A$17-1,J$8*5-2,1,1)</f>
        <v>0</v>
      </c>
      <c r="K47" s="277">
        <f ca="1">OFFSET('Labour Entry'!$C$1,'Labour Entry'!$A$17-1,K$8*5-2,1,1)</f>
        <v>0</v>
      </c>
      <c r="L47" s="277">
        <f ca="1">OFFSET('Labour Entry'!$C$1,'Labour Entry'!$A$17-1,L$8*5-2,1,1)</f>
        <v>0</v>
      </c>
      <c r="M47" s="277">
        <f ca="1">OFFSET('Labour Entry'!$C$1,'Labour Entry'!$A$17-1,M$8*5-2,1,1)</f>
        <v>0</v>
      </c>
      <c r="N47" s="277">
        <f ca="1">OFFSET('Labour Entry'!$C$1,'Labour Entry'!$A$17-1,N$8*5-2,1,1)</f>
        <v>0</v>
      </c>
      <c r="O47" s="277">
        <f ca="1">OFFSET('Labour Entry'!$C$1,'Labour Entry'!$A$17-1,O$8*5-2,1,1)</f>
        <v>0</v>
      </c>
      <c r="P47" s="277">
        <f ca="1">OFFSET('Labour Entry'!$C$1,'Labour Entry'!$A$17-1,P$8*5-2,1,1)</f>
        <v>0</v>
      </c>
      <c r="Q47" s="277">
        <f ca="1">OFFSET('Labour Entry'!$C$1,'Labour Entry'!$A$17-1,Q$8*5-2,1,1)</f>
        <v>0</v>
      </c>
      <c r="R47" s="277">
        <f ca="1">OFFSET('Labour Entry'!$C$1,'Labour Entry'!$A$17-1,R$8*5-2,1,1)</f>
        <v>0</v>
      </c>
      <c r="S47" s="277">
        <f ca="1">OFFSET('Labour Entry'!$C$1,'Labour Entry'!$A$17-1,S$8*5-2,1,1)</f>
        <v>0</v>
      </c>
      <c r="T47" s="277">
        <f ca="1">OFFSET('Labour Entry'!$C$1,'Labour Entry'!$A$17-1,T$8*5-2,1,1)</f>
        <v>0</v>
      </c>
      <c r="U47" s="277">
        <f ca="1">OFFSET('Labour Entry'!$C$1,'Labour Entry'!$A$17-1,U$8*5-2,1,1)</f>
        <v>0</v>
      </c>
      <c r="V47" s="277">
        <f ca="1">OFFSET('Labour Entry'!$C$1,'Labour Entry'!$A$17-1,V$8*5-2,1,1)</f>
        <v>0</v>
      </c>
      <c r="W47" s="277">
        <f ca="1">OFFSET('Labour Entry'!$C$1,'Labour Entry'!$A$17-1,W$8*5-2,1,1)</f>
        <v>0</v>
      </c>
      <c r="X47" s="277">
        <f ca="1">OFFSET('Labour Entry'!$C$1,'Labour Entry'!$A$17-1,X$8*5-2,1,1)</f>
        <v>0</v>
      </c>
      <c r="Y47" s="277">
        <f ca="1">OFFSET('Labour Entry'!$C$1,'Labour Entry'!$A$17-1,Y$8*5-2,1,1)</f>
        <v>0</v>
      </c>
      <c r="Z47" s="277">
        <f ca="1">OFFSET('Labour Entry'!$C$1,'Labour Entry'!$A$17-1,Z$8*5-2,1,1)</f>
        <v>0</v>
      </c>
      <c r="AA47" s="277">
        <f ca="1">OFFSET('Labour Entry'!$C$1,'Labour Entry'!$A$17-1,AA$8*5-2,1,1)</f>
        <v>0</v>
      </c>
      <c r="AB47" s="277">
        <f ca="1">OFFSET('Labour Entry'!$C$1,'Labour Entry'!$A$17-1,AB$8*5-2,1,1)</f>
        <v>0</v>
      </c>
      <c r="AC47" s="277">
        <f ca="1">OFFSET('Labour Entry'!$C$1,'Labour Entry'!$A$17-1,AC$8*5-2,1,1)</f>
        <v>0</v>
      </c>
      <c r="AD47" s="277">
        <f ca="1">OFFSET('Labour Entry'!$C$1,'Labour Entry'!$A$17-1,AD$8*5-2,1,1)</f>
        <v>0</v>
      </c>
      <c r="AE47" s="277">
        <f ca="1">OFFSET('Labour Entry'!$C$1,'Labour Entry'!$A$17-1,AE$8*5-2,1,1)</f>
        <v>0</v>
      </c>
      <c r="AF47" s="277">
        <f ca="1">OFFSET('Labour Entry'!$C$1,'Labour Entry'!$A$17-1,AF$8*5-2,1,1)</f>
        <v>0</v>
      </c>
      <c r="AG47" s="278">
        <f ca="1">OFFSET('Labour Entry'!$C$1,'Labour Entry'!$A$17-1,AG$8*5-2,1,1)</f>
        <v>0</v>
      </c>
    </row>
    <row r="48" spans="1:33" x14ac:dyDescent="0.2">
      <c r="A48" s="274"/>
      <c r="B48" s="279" t="s">
        <v>592</v>
      </c>
      <c r="C48" s="280">
        <f ca="1">OFFSET('Labour Entry'!$C$1,'Labour Entry'!$A$17-1,C$8*5-1,1,1)</f>
        <v>0</v>
      </c>
      <c r="D48" s="281">
        <f ca="1">OFFSET('Labour Entry'!$C$1,'Labour Entry'!$A$17-1,D$8*5-1,1,1)</f>
        <v>0</v>
      </c>
      <c r="E48" s="281">
        <f ca="1">OFFSET('Labour Entry'!$C$1,'Labour Entry'!$A$17-1,E$8*5-1,1,1)</f>
        <v>0</v>
      </c>
      <c r="F48" s="281">
        <f ca="1">OFFSET('Labour Entry'!$C$1,'Labour Entry'!$A$17-1,F$8*5-1,1,1)</f>
        <v>0</v>
      </c>
      <c r="G48" s="281">
        <f ca="1">OFFSET('Labour Entry'!$C$1,'Labour Entry'!$A$17-1,G$8*5-1,1,1)</f>
        <v>0</v>
      </c>
      <c r="H48" s="281">
        <f ca="1">OFFSET('Labour Entry'!$C$1,'Labour Entry'!$A$17-1,H$8*5-1,1,1)</f>
        <v>0</v>
      </c>
      <c r="I48" s="281">
        <f ca="1">OFFSET('Labour Entry'!$C$1,'Labour Entry'!$A$17-1,I$8*5-1,1,1)</f>
        <v>0</v>
      </c>
      <c r="J48" s="281">
        <f ca="1">OFFSET('Labour Entry'!$C$1,'Labour Entry'!$A$17-1,J$8*5-1,1,1)</f>
        <v>0</v>
      </c>
      <c r="K48" s="281">
        <f ca="1">OFFSET('Labour Entry'!$C$1,'Labour Entry'!$A$17-1,K$8*5-1,1,1)</f>
        <v>0</v>
      </c>
      <c r="L48" s="281">
        <f ca="1">OFFSET('Labour Entry'!$C$1,'Labour Entry'!$A$17-1,L$8*5-1,1,1)</f>
        <v>0</v>
      </c>
      <c r="M48" s="281">
        <f ca="1">OFFSET('Labour Entry'!$C$1,'Labour Entry'!$A$17-1,M$8*5-1,1,1)</f>
        <v>0</v>
      </c>
      <c r="N48" s="281">
        <f ca="1">OFFSET('Labour Entry'!$C$1,'Labour Entry'!$A$17-1,N$8*5-1,1,1)</f>
        <v>0</v>
      </c>
      <c r="O48" s="281">
        <f ca="1">OFFSET('Labour Entry'!$C$1,'Labour Entry'!$A$17-1,O$8*5-1,1,1)</f>
        <v>0</v>
      </c>
      <c r="P48" s="281">
        <f ca="1">OFFSET('Labour Entry'!$C$1,'Labour Entry'!$A$17-1,P$8*5-1,1,1)</f>
        <v>0</v>
      </c>
      <c r="Q48" s="281">
        <f ca="1">OFFSET('Labour Entry'!$C$1,'Labour Entry'!$A$17-1,Q$8*5-1,1,1)</f>
        <v>0</v>
      </c>
      <c r="R48" s="281">
        <f ca="1">OFFSET('Labour Entry'!$C$1,'Labour Entry'!$A$17-1,R$8*5-1,1,1)</f>
        <v>0</v>
      </c>
      <c r="S48" s="281">
        <f ca="1">OFFSET('Labour Entry'!$C$1,'Labour Entry'!$A$17-1,S$8*5-1,1,1)</f>
        <v>0</v>
      </c>
      <c r="T48" s="281">
        <f ca="1">OFFSET('Labour Entry'!$C$1,'Labour Entry'!$A$17-1,T$8*5-1,1,1)</f>
        <v>0</v>
      </c>
      <c r="U48" s="281">
        <f ca="1">OFFSET('Labour Entry'!$C$1,'Labour Entry'!$A$17-1,U$8*5-1,1,1)</f>
        <v>0</v>
      </c>
      <c r="V48" s="281">
        <f ca="1">OFFSET('Labour Entry'!$C$1,'Labour Entry'!$A$17-1,V$8*5-1,1,1)</f>
        <v>0</v>
      </c>
      <c r="W48" s="281">
        <f ca="1">OFFSET('Labour Entry'!$C$1,'Labour Entry'!$A$17-1,W$8*5-1,1,1)</f>
        <v>0</v>
      </c>
      <c r="X48" s="281">
        <f ca="1">OFFSET('Labour Entry'!$C$1,'Labour Entry'!$A$17-1,X$8*5-1,1,1)</f>
        <v>0</v>
      </c>
      <c r="Y48" s="281">
        <f ca="1">OFFSET('Labour Entry'!$C$1,'Labour Entry'!$A$17-1,Y$8*5-1,1,1)</f>
        <v>0</v>
      </c>
      <c r="Z48" s="281">
        <f ca="1">OFFSET('Labour Entry'!$C$1,'Labour Entry'!$A$17-1,Z$8*5-1,1,1)</f>
        <v>0</v>
      </c>
      <c r="AA48" s="281">
        <f ca="1">OFFSET('Labour Entry'!$C$1,'Labour Entry'!$A$17-1,AA$8*5-1,1,1)</f>
        <v>0</v>
      </c>
      <c r="AB48" s="281">
        <f ca="1">OFFSET('Labour Entry'!$C$1,'Labour Entry'!$A$17-1,AB$8*5-1,1,1)</f>
        <v>0</v>
      </c>
      <c r="AC48" s="281">
        <f ca="1">OFFSET('Labour Entry'!$C$1,'Labour Entry'!$A$17-1,AC$8*5-1,1,1)</f>
        <v>0</v>
      </c>
      <c r="AD48" s="281">
        <f ca="1">OFFSET('Labour Entry'!$C$1,'Labour Entry'!$A$17-1,AD$8*5-1,1,1)</f>
        <v>0</v>
      </c>
      <c r="AE48" s="281">
        <f ca="1">OFFSET('Labour Entry'!$C$1,'Labour Entry'!$A$17-1,AE$8*5-1,1,1)</f>
        <v>0</v>
      </c>
      <c r="AF48" s="281">
        <f ca="1">OFFSET('Labour Entry'!$C$1,'Labour Entry'!$A$17-1,AF$8*5-1,1,1)</f>
        <v>0</v>
      </c>
      <c r="AG48" s="282">
        <f ca="1">OFFSET('Labour Entry'!$C$1,'Labour Entry'!$A$17-1,AG$8*5-1,1,1)</f>
        <v>0</v>
      </c>
    </row>
    <row r="49" spans="1:33" ht="15" thickBot="1" x14ac:dyDescent="0.25">
      <c r="A49" s="283"/>
      <c r="B49" s="284" t="s">
        <v>593</v>
      </c>
      <c r="C49" s="285">
        <f ca="1">OFFSET('Labour Entry'!$C$1,'Labour Entry'!$A$17-1,C$8*5,1,1)</f>
        <v>0</v>
      </c>
      <c r="D49" s="286">
        <f ca="1">OFFSET('Labour Entry'!$C$1,'Labour Entry'!$A$17-1,D$8*5,1,1)</f>
        <v>0</v>
      </c>
      <c r="E49" s="286">
        <f ca="1">OFFSET('Labour Entry'!$C$1,'Labour Entry'!$A$17-1,E$8*5,1,1)</f>
        <v>0</v>
      </c>
      <c r="F49" s="286">
        <f ca="1">OFFSET('Labour Entry'!$C$1,'Labour Entry'!$A$17-1,F$8*5,1,1)</f>
        <v>0</v>
      </c>
      <c r="G49" s="286">
        <f ca="1">OFFSET('Labour Entry'!$C$1,'Labour Entry'!$A$17-1,G$8*5,1,1)</f>
        <v>0</v>
      </c>
      <c r="H49" s="286">
        <f ca="1">OFFSET('Labour Entry'!$C$1,'Labour Entry'!$A$17-1,H$8*5,1,1)</f>
        <v>0</v>
      </c>
      <c r="I49" s="286">
        <f ca="1">OFFSET('Labour Entry'!$C$1,'Labour Entry'!$A$17-1,I$8*5,1,1)</f>
        <v>0</v>
      </c>
      <c r="J49" s="286">
        <f ca="1">OFFSET('Labour Entry'!$C$1,'Labour Entry'!$A$17-1,J$8*5,1,1)</f>
        <v>0</v>
      </c>
      <c r="K49" s="286">
        <f ca="1">OFFSET('Labour Entry'!$C$1,'Labour Entry'!$A$17-1,K$8*5,1,1)</f>
        <v>0</v>
      </c>
      <c r="L49" s="286">
        <f ca="1">OFFSET('Labour Entry'!$C$1,'Labour Entry'!$A$17-1,L$8*5,1,1)</f>
        <v>0</v>
      </c>
      <c r="M49" s="286">
        <f ca="1">OFFSET('Labour Entry'!$C$1,'Labour Entry'!$A$17-1,M$8*5,1,1)</f>
        <v>0</v>
      </c>
      <c r="N49" s="286">
        <f ca="1">OFFSET('Labour Entry'!$C$1,'Labour Entry'!$A$17-1,N$8*5,1,1)</f>
        <v>0</v>
      </c>
      <c r="O49" s="286">
        <f ca="1">OFFSET('Labour Entry'!$C$1,'Labour Entry'!$A$17-1,O$8*5,1,1)</f>
        <v>0</v>
      </c>
      <c r="P49" s="286">
        <f ca="1">OFFSET('Labour Entry'!$C$1,'Labour Entry'!$A$17-1,P$8*5,1,1)</f>
        <v>0</v>
      </c>
      <c r="Q49" s="286">
        <f ca="1">OFFSET('Labour Entry'!$C$1,'Labour Entry'!$A$17-1,Q$8*5,1,1)</f>
        <v>0</v>
      </c>
      <c r="R49" s="286">
        <f ca="1">OFFSET('Labour Entry'!$C$1,'Labour Entry'!$A$17-1,R$8*5,1,1)</f>
        <v>0</v>
      </c>
      <c r="S49" s="286">
        <f ca="1">OFFSET('Labour Entry'!$C$1,'Labour Entry'!$A$17-1,S$8*5,1,1)</f>
        <v>0</v>
      </c>
      <c r="T49" s="286">
        <f ca="1">OFFSET('Labour Entry'!$C$1,'Labour Entry'!$A$17-1,T$8*5,1,1)</f>
        <v>0</v>
      </c>
      <c r="U49" s="286">
        <f ca="1">OFFSET('Labour Entry'!$C$1,'Labour Entry'!$A$17-1,U$8*5,1,1)</f>
        <v>0</v>
      </c>
      <c r="V49" s="286">
        <f ca="1">OFFSET('Labour Entry'!$C$1,'Labour Entry'!$A$17-1,V$8*5,1,1)</f>
        <v>0</v>
      </c>
      <c r="W49" s="286">
        <f ca="1">OFFSET('Labour Entry'!$C$1,'Labour Entry'!$A$17-1,W$8*5,1,1)</f>
        <v>0</v>
      </c>
      <c r="X49" s="286">
        <f ca="1">OFFSET('Labour Entry'!$C$1,'Labour Entry'!$A$17-1,X$8*5,1,1)</f>
        <v>0</v>
      </c>
      <c r="Y49" s="286">
        <f ca="1">OFFSET('Labour Entry'!$C$1,'Labour Entry'!$A$17-1,Y$8*5,1,1)</f>
        <v>0</v>
      </c>
      <c r="Z49" s="286">
        <f ca="1">OFFSET('Labour Entry'!$C$1,'Labour Entry'!$A$17-1,Z$8*5,1,1)</f>
        <v>0</v>
      </c>
      <c r="AA49" s="286">
        <f ca="1">OFFSET('Labour Entry'!$C$1,'Labour Entry'!$A$17-1,AA$8*5,1,1)</f>
        <v>0</v>
      </c>
      <c r="AB49" s="286">
        <f ca="1">OFFSET('Labour Entry'!$C$1,'Labour Entry'!$A$17-1,AB$8*5,1,1)</f>
        <v>0</v>
      </c>
      <c r="AC49" s="286">
        <f ca="1">OFFSET('Labour Entry'!$C$1,'Labour Entry'!$A$17-1,AC$8*5,1,1)</f>
        <v>0</v>
      </c>
      <c r="AD49" s="286">
        <f ca="1">OFFSET('Labour Entry'!$C$1,'Labour Entry'!$A$17-1,AD$8*5,1,1)</f>
        <v>0</v>
      </c>
      <c r="AE49" s="286">
        <f ca="1">OFFSET('Labour Entry'!$C$1,'Labour Entry'!$A$17-1,AE$8*5,1,1)</f>
        <v>0</v>
      </c>
      <c r="AF49" s="286">
        <f ca="1">OFFSET('Labour Entry'!$C$1,'Labour Entry'!$A$17-1,AF$8*5,1,1)</f>
        <v>0</v>
      </c>
      <c r="AG49" s="287">
        <f ca="1">OFFSET('Labour Entry'!$C$1,'Labour Entry'!$A$17-1,AG$8*5,1,1)</f>
        <v>0</v>
      </c>
    </row>
    <row r="50" spans="1:33" x14ac:dyDescent="0.2">
      <c r="A50" s="269" t="str">
        <f ca="1">OFFSET('Labour Entry'!$C$1,'Labour Entry'!$A18-1,0,1,1)</f>
        <v>---</v>
      </c>
      <c r="B50" s="270" t="s">
        <v>585</v>
      </c>
      <c r="C50" s="271">
        <f ca="1">OFFSET('Labour Entry'!$C$1,'Labour Entry'!$A$18-1,C$8*5-4,1,1)</f>
        <v>0</v>
      </c>
      <c r="D50" s="272">
        <f ca="1">OFFSET('Labour Entry'!$C$1,'Labour Entry'!$A$18-1,D$8*5-4,1,1)</f>
        <v>0</v>
      </c>
      <c r="E50" s="272">
        <f ca="1">OFFSET('Labour Entry'!$C$1,'Labour Entry'!$A$18-1,E$8*5-4,1,1)</f>
        <v>0</v>
      </c>
      <c r="F50" s="272">
        <f ca="1">OFFSET('Labour Entry'!$C$1,'Labour Entry'!$A$18-1,F$8*5-4,1,1)</f>
        <v>0</v>
      </c>
      <c r="G50" s="272">
        <f ca="1">OFFSET('Labour Entry'!$C$1,'Labour Entry'!$A$18-1,G$8*5-4,1,1)</f>
        <v>0</v>
      </c>
      <c r="H50" s="272">
        <f ca="1">OFFSET('Labour Entry'!$C$1,'Labour Entry'!$A$18-1,H$8*5-4,1,1)</f>
        <v>0</v>
      </c>
      <c r="I50" s="272">
        <f ca="1">OFFSET('Labour Entry'!$C$1,'Labour Entry'!$A$18-1,I$8*5-4,1,1)</f>
        <v>0</v>
      </c>
      <c r="J50" s="272">
        <f ca="1">OFFSET('Labour Entry'!$C$1,'Labour Entry'!$A$18-1,J$8*5-4,1,1)</f>
        <v>0</v>
      </c>
      <c r="K50" s="272">
        <f ca="1">OFFSET('Labour Entry'!$C$1,'Labour Entry'!$A$18-1,K$8*5-4,1,1)</f>
        <v>0</v>
      </c>
      <c r="L50" s="272">
        <f ca="1">OFFSET('Labour Entry'!$C$1,'Labour Entry'!$A$18-1,L$8*5-4,1,1)</f>
        <v>0</v>
      </c>
      <c r="M50" s="272">
        <f ca="1">OFFSET('Labour Entry'!$C$1,'Labour Entry'!$A$18-1,M$8*5-4,1,1)</f>
        <v>0</v>
      </c>
      <c r="N50" s="272">
        <f ca="1">OFFSET('Labour Entry'!$C$1,'Labour Entry'!$A$18-1,N$8*5-4,1,1)</f>
        <v>0</v>
      </c>
      <c r="O50" s="272">
        <f ca="1">OFFSET('Labour Entry'!$C$1,'Labour Entry'!$A$18-1,O$8*5-4,1,1)</f>
        <v>0</v>
      </c>
      <c r="P50" s="272">
        <f ca="1">OFFSET('Labour Entry'!$C$1,'Labour Entry'!$A$18-1,P$8*5-4,1,1)</f>
        <v>0</v>
      </c>
      <c r="Q50" s="272">
        <f ca="1">OFFSET('Labour Entry'!$C$1,'Labour Entry'!$A$18-1,Q$8*5-4,1,1)</f>
        <v>0</v>
      </c>
      <c r="R50" s="272">
        <f ca="1">OFFSET('Labour Entry'!$C$1,'Labour Entry'!$A$18-1,R$8*5-4,1,1)</f>
        <v>0</v>
      </c>
      <c r="S50" s="272">
        <f ca="1">OFFSET('Labour Entry'!$C$1,'Labour Entry'!$A$18-1,S$8*5-4,1,1)</f>
        <v>0</v>
      </c>
      <c r="T50" s="272">
        <f ca="1">OFFSET('Labour Entry'!$C$1,'Labour Entry'!$A$18-1,T$8*5-4,1,1)</f>
        <v>0</v>
      </c>
      <c r="U50" s="272">
        <f ca="1">OFFSET('Labour Entry'!$C$1,'Labour Entry'!$A$18-1,U$8*5-4,1,1)</f>
        <v>0</v>
      </c>
      <c r="V50" s="272">
        <f ca="1">OFFSET('Labour Entry'!$C$1,'Labour Entry'!$A$18-1,V$8*5-4,1,1)</f>
        <v>0</v>
      </c>
      <c r="W50" s="272">
        <f ca="1">OFFSET('Labour Entry'!$C$1,'Labour Entry'!$A$18-1,W$8*5-4,1,1)</f>
        <v>0</v>
      </c>
      <c r="X50" s="272">
        <f ca="1">OFFSET('Labour Entry'!$C$1,'Labour Entry'!$A$18-1,X$8*5-4,1,1)</f>
        <v>0</v>
      </c>
      <c r="Y50" s="272">
        <f ca="1">OFFSET('Labour Entry'!$C$1,'Labour Entry'!$A$18-1,Y$8*5-4,1,1)</f>
        <v>0</v>
      </c>
      <c r="Z50" s="272">
        <f ca="1">OFFSET('Labour Entry'!$C$1,'Labour Entry'!$A$18-1,Z$8*5-4,1,1)</f>
        <v>0</v>
      </c>
      <c r="AA50" s="272">
        <f ca="1">OFFSET('Labour Entry'!$C$1,'Labour Entry'!$A$18-1,AA$8*5-4,1,1)</f>
        <v>0</v>
      </c>
      <c r="AB50" s="272">
        <f ca="1">OFFSET('Labour Entry'!$C$1,'Labour Entry'!$A$18-1,AB$8*5-4,1,1)</f>
        <v>0</v>
      </c>
      <c r="AC50" s="272">
        <f ca="1">OFFSET('Labour Entry'!$C$1,'Labour Entry'!$A$18-1,AC$8*5-4,1,1)</f>
        <v>0</v>
      </c>
      <c r="AD50" s="272">
        <f ca="1">OFFSET('Labour Entry'!$C$1,'Labour Entry'!$A$18-1,AD$8*5-4,1,1)</f>
        <v>0</v>
      </c>
      <c r="AE50" s="272">
        <f ca="1">OFFSET('Labour Entry'!$C$1,'Labour Entry'!$A$18-1,AE$8*5-4,1,1)</f>
        <v>0</v>
      </c>
      <c r="AF50" s="272">
        <f ca="1">OFFSET('Labour Entry'!$C$1,'Labour Entry'!$A$18-1,AF$8*5-4,1,1)</f>
        <v>0</v>
      </c>
      <c r="AG50" s="273">
        <f ca="1">OFFSET('Labour Entry'!$C$1,'Labour Entry'!$A$18-1,AG$8*5-4,1,1)</f>
        <v>0</v>
      </c>
    </row>
    <row r="51" spans="1:33" x14ac:dyDescent="0.2">
      <c r="A51" s="274"/>
      <c r="B51" s="275" t="s">
        <v>586</v>
      </c>
      <c r="C51" s="276">
        <f ca="1">OFFSET('Labour Entry'!$C$1,'Labour Entry'!$A$18-1,C$8*5-3,1,1)</f>
        <v>0</v>
      </c>
      <c r="D51" s="277">
        <f ca="1">OFFSET('Labour Entry'!$C$1,'Labour Entry'!$A$18-1,D$8*5-3,1,1)</f>
        <v>0</v>
      </c>
      <c r="E51" s="277">
        <f ca="1">OFFSET('Labour Entry'!$C$1,'Labour Entry'!$A$18-1,E$8*5-3,1,1)</f>
        <v>0</v>
      </c>
      <c r="F51" s="277">
        <f ca="1">OFFSET('Labour Entry'!$C$1,'Labour Entry'!$A$18-1,F$8*5-3,1,1)</f>
        <v>0</v>
      </c>
      <c r="G51" s="277">
        <f ca="1">OFFSET('Labour Entry'!$C$1,'Labour Entry'!$A$18-1,G$8*5-3,1,1)</f>
        <v>0</v>
      </c>
      <c r="H51" s="277">
        <f ca="1">OFFSET('Labour Entry'!$C$1,'Labour Entry'!$A$18-1,H$8*5-3,1,1)</f>
        <v>0</v>
      </c>
      <c r="I51" s="277">
        <f ca="1">OFFSET('Labour Entry'!$C$1,'Labour Entry'!$A$18-1,I$8*5-3,1,1)</f>
        <v>0</v>
      </c>
      <c r="J51" s="277">
        <f ca="1">OFFSET('Labour Entry'!$C$1,'Labour Entry'!$A$18-1,J$8*5-3,1,1)</f>
        <v>0</v>
      </c>
      <c r="K51" s="277">
        <f ca="1">OFFSET('Labour Entry'!$C$1,'Labour Entry'!$A$18-1,K$8*5-3,1,1)</f>
        <v>0</v>
      </c>
      <c r="L51" s="277">
        <f ca="1">OFFSET('Labour Entry'!$C$1,'Labour Entry'!$A$18-1,L$8*5-3,1,1)</f>
        <v>0</v>
      </c>
      <c r="M51" s="277">
        <f ca="1">OFFSET('Labour Entry'!$C$1,'Labour Entry'!$A$18-1,M$8*5-3,1,1)</f>
        <v>0</v>
      </c>
      <c r="N51" s="277">
        <f ca="1">OFFSET('Labour Entry'!$C$1,'Labour Entry'!$A$18-1,N$8*5-3,1,1)</f>
        <v>0</v>
      </c>
      <c r="O51" s="277">
        <f ca="1">OFFSET('Labour Entry'!$C$1,'Labour Entry'!$A$18-1,O$8*5-3,1,1)</f>
        <v>0</v>
      </c>
      <c r="P51" s="277">
        <f ca="1">OFFSET('Labour Entry'!$C$1,'Labour Entry'!$A$18-1,P$8*5-3,1,1)</f>
        <v>0</v>
      </c>
      <c r="Q51" s="277">
        <f ca="1">OFFSET('Labour Entry'!$C$1,'Labour Entry'!$A$18-1,Q$8*5-3,1,1)</f>
        <v>0</v>
      </c>
      <c r="R51" s="277">
        <f ca="1">OFFSET('Labour Entry'!$C$1,'Labour Entry'!$A$18-1,R$8*5-3,1,1)</f>
        <v>0</v>
      </c>
      <c r="S51" s="277">
        <f ca="1">OFFSET('Labour Entry'!$C$1,'Labour Entry'!$A$18-1,S$8*5-3,1,1)</f>
        <v>0</v>
      </c>
      <c r="T51" s="277">
        <f ca="1">OFFSET('Labour Entry'!$C$1,'Labour Entry'!$A$18-1,T$8*5-3,1,1)</f>
        <v>0</v>
      </c>
      <c r="U51" s="277">
        <f ca="1">OFFSET('Labour Entry'!$C$1,'Labour Entry'!$A$18-1,U$8*5-3,1,1)</f>
        <v>0</v>
      </c>
      <c r="V51" s="277">
        <f ca="1">OFFSET('Labour Entry'!$C$1,'Labour Entry'!$A$18-1,V$8*5-3,1,1)</f>
        <v>0</v>
      </c>
      <c r="W51" s="277">
        <f ca="1">OFFSET('Labour Entry'!$C$1,'Labour Entry'!$A$18-1,W$8*5-3,1,1)</f>
        <v>0</v>
      </c>
      <c r="X51" s="277">
        <f ca="1">OFFSET('Labour Entry'!$C$1,'Labour Entry'!$A$18-1,X$8*5-3,1,1)</f>
        <v>0</v>
      </c>
      <c r="Y51" s="277">
        <f ca="1">OFFSET('Labour Entry'!$C$1,'Labour Entry'!$A$18-1,Y$8*5-3,1,1)</f>
        <v>0</v>
      </c>
      <c r="Z51" s="277">
        <f ca="1">OFFSET('Labour Entry'!$C$1,'Labour Entry'!$A$18-1,Z$8*5-3,1,1)</f>
        <v>0</v>
      </c>
      <c r="AA51" s="277">
        <f ca="1">OFFSET('Labour Entry'!$C$1,'Labour Entry'!$A$18-1,AA$8*5-3,1,1)</f>
        <v>0</v>
      </c>
      <c r="AB51" s="277">
        <f ca="1">OFFSET('Labour Entry'!$C$1,'Labour Entry'!$A$18-1,AB$8*5-3,1,1)</f>
        <v>0</v>
      </c>
      <c r="AC51" s="277">
        <f ca="1">OFFSET('Labour Entry'!$C$1,'Labour Entry'!$A$18-1,AC$8*5-3,1,1)</f>
        <v>0</v>
      </c>
      <c r="AD51" s="277">
        <f ca="1">OFFSET('Labour Entry'!$C$1,'Labour Entry'!$A$18-1,AD$8*5-3,1,1)</f>
        <v>0</v>
      </c>
      <c r="AE51" s="277">
        <f ca="1">OFFSET('Labour Entry'!$C$1,'Labour Entry'!$A$18-1,AE$8*5-3,1,1)</f>
        <v>0</v>
      </c>
      <c r="AF51" s="277">
        <f ca="1">OFFSET('Labour Entry'!$C$1,'Labour Entry'!$A$18-1,AF$8*5-3,1,1)</f>
        <v>0</v>
      </c>
      <c r="AG51" s="278">
        <f ca="1">OFFSET('Labour Entry'!$C$1,'Labour Entry'!$A$18-1,AG$8*5-3,1,1)</f>
        <v>0</v>
      </c>
    </row>
    <row r="52" spans="1:33" x14ac:dyDescent="0.2">
      <c r="A52" s="274"/>
      <c r="B52" s="275" t="s">
        <v>587</v>
      </c>
      <c r="C52" s="276">
        <f ca="1">OFFSET('Labour Entry'!$C$1,'Labour Entry'!$A$18-1,C$8*5-2,1,1)</f>
        <v>0</v>
      </c>
      <c r="D52" s="277">
        <f ca="1">OFFSET('Labour Entry'!$C$1,'Labour Entry'!$A$18-1,D$8*5-2,1,1)</f>
        <v>0</v>
      </c>
      <c r="E52" s="277">
        <f ca="1">OFFSET('Labour Entry'!$C$1,'Labour Entry'!$A$18-1,E$8*5-2,1,1)</f>
        <v>0</v>
      </c>
      <c r="F52" s="277">
        <f ca="1">OFFSET('Labour Entry'!$C$1,'Labour Entry'!$A$18-1,F$8*5-2,1,1)</f>
        <v>0</v>
      </c>
      <c r="G52" s="277">
        <f ca="1">OFFSET('Labour Entry'!$C$1,'Labour Entry'!$A$18-1,G$8*5-2,1,1)</f>
        <v>0</v>
      </c>
      <c r="H52" s="277">
        <f ca="1">OFFSET('Labour Entry'!$C$1,'Labour Entry'!$A$18-1,H$8*5-2,1,1)</f>
        <v>0</v>
      </c>
      <c r="I52" s="277">
        <f ca="1">OFFSET('Labour Entry'!$C$1,'Labour Entry'!$A$18-1,I$8*5-2,1,1)</f>
        <v>0</v>
      </c>
      <c r="J52" s="277">
        <f ca="1">OFFSET('Labour Entry'!$C$1,'Labour Entry'!$A$18-1,J$8*5-2,1,1)</f>
        <v>0</v>
      </c>
      <c r="K52" s="277">
        <f ca="1">OFFSET('Labour Entry'!$C$1,'Labour Entry'!$A$18-1,K$8*5-2,1,1)</f>
        <v>0</v>
      </c>
      <c r="L52" s="277">
        <f ca="1">OFFSET('Labour Entry'!$C$1,'Labour Entry'!$A$18-1,L$8*5-2,1,1)</f>
        <v>0</v>
      </c>
      <c r="M52" s="277">
        <f ca="1">OFFSET('Labour Entry'!$C$1,'Labour Entry'!$A$18-1,M$8*5-2,1,1)</f>
        <v>0</v>
      </c>
      <c r="N52" s="277">
        <f ca="1">OFFSET('Labour Entry'!$C$1,'Labour Entry'!$A$18-1,N$8*5-2,1,1)</f>
        <v>0</v>
      </c>
      <c r="O52" s="277">
        <f ca="1">OFFSET('Labour Entry'!$C$1,'Labour Entry'!$A$18-1,O$8*5-2,1,1)</f>
        <v>0</v>
      </c>
      <c r="P52" s="277">
        <f ca="1">OFFSET('Labour Entry'!$C$1,'Labour Entry'!$A$18-1,P$8*5-2,1,1)</f>
        <v>0</v>
      </c>
      <c r="Q52" s="277">
        <f ca="1">OFFSET('Labour Entry'!$C$1,'Labour Entry'!$A$18-1,Q$8*5-2,1,1)</f>
        <v>0</v>
      </c>
      <c r="R52" s="277">
        <f ca="1">OFFSET('Labour Entry'!$C$1,'Labour Entry'!$A$18-1,R$8*5-2,1,1)</f>
        <v>0</v>
      </c>
      <c r="S52" s="277">
        <f ca="1">OFFSET('Labour Entry'!$C$1,'Labour Entry'!$A$18-1,S$8*5-2,1,1)</f>
        <v>0</v>
      </c>
      <c r="T52" s="277">
        <f ca="1">OFFSET('Labour Entry'!$C$1,'Labour Entry'!$A$18-1,T$8*5-2,1,1)</f>
        <v>0</v>
      </c>
      <c r="U52" s="277">
        <f ca="1">OFFSET('Labour Entry'!$C$1,'Labour Entry'!$A$18-1,U$8*5-2,1,1)</f>
        <v>0</v>
      </c>
      <c r="V52" s="277">
        <f ca="1">OFFSET('Labour Entry'!$C$1,'Labour Entry'!$A$18-1,V$8*5-2,1,1)</f>
        <v>0</v>
      </c>
      <c r="W52" s="277">
        <f ca="1">OFFSET('Labour Entry'!$C$1,'Labour Entry'!$A$18-1,W$8*5-2,1,1)</f>
        <v>0</v>
      </c>
      <c r="X52" s="277">
        <f ca="1">OFFSET('Labour Entry'!$C$1,'Labour Entry'!$A$18-1,X$8*5-2,1,1)</f>
        <v>0</v>
      </c>
      <c r="Y52" s="277">
        <f ca="1">OFFSET('Labour Entry'!$C$1,'Labour Entry'!$A$18-1,Y$8*5-2,1,1)</f>
        <v>0</v>
      </c>
      <c r="Z52" s="277">
        <f ca="1">OFFSET('Labour Entry'!$C$1,'Labour Entry'!$A$18-1,Z$8*5-2,1,1)</f>
        <v>0</v>
      </c>
      <c r="AA52" s="277">
        <f ca="1">OFFSET('Labour Entry'!$C$1,'Labour Entry'!$A$18-1,AA$8*5-2,1,1)</f>
        <v>0</v>
      </c>
      <c r="AB52" s="277">
        <f ca="1">OFFSET('Labour Entry'!$C$1,'Labour Entry'!$A$18-1,AB$8*5-2,1,1)</f>
        <v>0</v>
      </c>
      <c r="AC52" s="277">
        <f ca="1">OFFSET('Labour Entry'!$C$1,'Labour Entry'!$A$18-1,AC$8*5-2,1,1)</f>
        <v>0</v>
      </c>
      <c r="AD52" s="277">
        <f ca="1">OFFSET('Labour Entry'!$C$1,'Labour Entry'!$A$18-1,AD$8*5-2,1,1)</f>
        <v>0</v>
      </c>
      <c r="AE52" s="277">
        <f ca="1">OFFSET('Labour Entry'!$C$1,'Labour Entry'!$A$18-1,AE$8*5-2,1,1)</f>
        <v>0</v>
      </c>
      <c r="AF52" s="277">
        <f ca="1">OFFSET('Labour Entry'!$C$1,'Labour Entry'!$A$18-1,AF$8*5-2,1,1)</f>
        <v>0</v>
      </c>
      <c r="AG52" s="278">
        <f ca="1">OFFSET('Labour Entry'!$C$1,'Labour Entry'!$A$18-1,AG$8*5-2,1,1)</f>
        <v>0</v>
      </c>
    </row>
    <row r="53" spans="1:33" x14ac:dyDescent="0.2">
      <c r="A53" s="274"/>
      <c r="B53" s="279" t="s">
        <v>588</v>
      </c>
      <c r="C53" s="280">
        <f ca="1">OFFSET('Labour Entry'!$C$1,'Labour Entry'!$A$18-1,C$8*5-1,1,1)</f>
        <v>0</v>
      </c>
      <c r="D53" s="281">
        <f ca="1">OFFSET('Labour Entry'!$C$1,'Labour Entry'!$A$18-1,D$8*5-1,1,1)</f>
        <v>0</v>
      </c>
      <c r="E53" s="281">
        <f ca="1">OFFSET('Labour Entry'!$C$1,'Labour Entry'!$A$18-1,E$8*5-1,1,1)</f>
        <v>0</v>
      </c>
      <c r="F53" s="281">
        <f ca="1">OFFSET('Labour Entry'!$C$1,'Labour Entry'!$A$18-1,F$8*5-1,1,1)</f>
        <v>0</v>
      </c>
      <c r="G53" s="281">
        <f ca="1">OFFSET('Labour Entry'!$C$1,'Labour Entry'!$A$18-1,G$8*5-1,1,1)</f>
        <v>0</v>
      </c>
      <c r="H53" s="281">
        <f ca="1">OFFSET('Labour Entry'!$C$1,'Labour Entry'!$A$18-1,H$8*5-1,1,1)</f>
        <v>0</v>
      </c>
      <c r="I53" s="281">
        <f ca="1">OFFSET('Labour Entry'!$C$1,'Labour Entry'!$A$18-1,I$8*5-1,1,1)</f>
        <v>0</v>
      </c>
      <c r="J53" s="281">
        <f ca="1">OFFSET('Labour Entry'!$C$1,'Labour Entry'!$A$18-1,J$8*5-1,1,1)</f>
        <v>0</v>
      </c>
      <c r="K53" s="281">
        <f ca="1">OFFSET('Labour Entry'!$C$1,'Labour Entry'!$A$18-1,K$8*5-1,1,1)</f>
        <v>0</v>
      </c>
      <c r="L53" s="281">
        <f ca="1">OFFSET('Labour Entry'!$C$1,'Labour Entry'!$A$18-1,L$8*5-1,1,1)</f>
        <v>0</v>
      </c>
      <c r="M53" s="281">
        <f ca="1">OFFSET('Labour Entry'!$C$1,'Labour Entry'!$A$18-1,M$8*5-1,1,1)</f>
        <v>0</v>
      </c>
      <c r="N53" s="281">
        <f ca="1">OFFSET('Labour Entry'!$C$1,'Labour Entry'!$A$18-1,N$8*5-1,1,1)</f>
        <v>0</v>
      </c>
      <c r="O53" s="281">
        <f ca="1">OFFSET('Labour Entry'!$C$1,'Labour Entry'!$A$18-1,O$8*5-1,1,1)</f>
        <v>0</v>
      </c>
      <c r="P53" s="281">
        <f ca="1">OFFSET('Labour Entry'!$C$1,'Labour Entry'!$A$18-1,P$8*5-1,1,1)</f>
        <v>0</v>
      </c>
      <c r="Q53" s="281">
        <f ca="1">OFFSET('Labour Entry'!$C$1,'Labour Entry'!$A$18-1,Q$8*5-1,1,1)</f>
        <v>0</v>
      </c>
      <c r="R53" s="281">
        <f ca="1">OFFSET('Labour Entry'!$C$1,'Labour Entry'!$A$18-1,R$8*5-1,1,1)</f>
        <v>0</v>
      </c>
      <c r="S53" s="281">
        <f ca="1">OFFSET('Labour Entry'!$C$1,'Labour Entry'!$A$18-1,S$8*5-1,1,1)</f>
        <v>0</v>
      </c>
      <c r="T53" s="281">
        <f ca="1">OFFSET('Labour Entry'!$C$1,'Labour Entry'!$A$18-1,T$8*5-1,1,1)</f>
        <v>0</v>
      </c>
      <c r="U53" s="281">
        <f ca="1">OFFSET('Labour Entry'!$C$1,'Labour Entry'!$A$18-1,U$8*5-1,1,1)</f>
        <v>0</v>
      </c>
      <c r="V53" s="281">
        <f ca="1">OFFSET('Labour Entry'!$C$1,'Labour Entry'!$A$18-1,V$8*5-1,1,1)</f>
        <v>0</v>
      </c>
      <c r="W53" s="281">
        <f ca="1">OFFSET('Labour Entry'!$C$1,'Labour Entry'!$A$18-1,W$8*5-1,1,1)</f>
        <v>0</v>
      </c>
      <c r="X53" s="281">
        <f ca="1">OFFSET('Labour Entry'!$C$1,'Labour Entry'!$A$18-1,X$8*5-1,1,1)</f>
        <v>0</v>
      </c>
      <c r="Y53" s="281">
        <f ca="1">OFFSET('Labour Entry'!$C$1,'Labour Entry'!$A$18-1,Y$8*5-1,1,1)</f>
        <v>0</v>
      </c>
      <c r="Z53" s="281">
        <f ca="1">OFFSET('Labour Entry'!$C$1,'Labour Entry'!$A$18-1,Z$8*5-1,1,1)</f>
        <v>0</v>
      </c>
      <c r="AA53" s="281">
        <f ca="1">OFFSET('Labour Entry'!$C$1,'Labour Entry'!$A$18-1,AA$8*5-1,1,1)</f>
        <v>0</v>
      </c>
      <c r="AB53" s="281">
        <f ca="1">OFFSET('Labour Entry'!$C$1,'Labour Entry'!$A$18-1,AB$8*5-1,1,1)</f>
        <v>0</v>
      </c>
      <c r="AC53" s="281">
        <f ca="1">OFFSET('Labour Entry'!$C$1,'Labour Entry'!$A$18-1,AC$8*5-1,1,1)</f>
        <v>0</v>
      </c>
      <c r="AD53" s="281">
        <f ca="1">OFFSET('Labour Entry'!$C$1,'Labour Entry'!$A$18-1,AD$8*5-1,1,1)</f>
        <v>0</v>
      </c>
      <c r="AE53" s="281">
        <f ca="1">OFFSET('Labour Entry'!$C$1,'Labour Entry'!$A$18-1,AE$8*5-1,1,1)</f>
        <v>0</v>
      </c>
      <c r="AF53" s="281">
        <f ca="1">OFFSET('Labour Entry'!$C$1,'Labour Entry'!$A$18-1,AF$8*5-1,1,1)</f>
        <v>0</v>
      </c>
      <c r="AG53" s="282">
        <f ca="1">OFFSET('Labour Entry'!$C$1,'Labour Entry'!$A$18-1,AG$8*5-1,1,1)</f>
        <v>0</v>
      </c>
    </row>
    <row r="54" spans="1:33" ht="15" thickBot="1" x14ac:dyDescent="0.25">
      <c r="A54" s="283"/>
      <c r="B54" s="284" t="s">
        <v>589</v>
      </c>
      <c r="C54" s="285">
        <f ca="1">OFFSET('Labour Entry'!$C$1,'Labour Entry'!$A$18-1,C$8*5,1,1)</f>
        <v>0</v>
      </c>
      <c r="D54" s="286">
        <f ca="1">OFFSET('Labour Entry'!$C$1,'Labour Entry'!$A$18-1,D$8*5,1,1)</f>
        <v>0</v>
      </c>
      <c r="E54" s="286">
        <f ca="1">OFFSET('Labour Entry'!$C$1,'Labour Entry'!$A$18-1,E$8*5,1,1)</f>
        <v>0</v>
      </c>
      <c r="F54" s="286">
        <f ca="1">OFFSET('Labour Entry'!$C$1,'Labour Entry'!$A$18-1,F$8*5,1,1)</f>
        <v>0</v>
      </c>
      <c r="G54" s="286">
        <f ca="1">OFFSET('Labour Entry'!$C$1,'Labour Entry'!$A$18-1,G$8*5,1,1)</f>
        <v>0</v>
      </c>
      <c r="H54" s="286">
        <f ca="1">OFFSET('Labour Entry'!$C$1,'Labour Entry'!$A$18-1,H$8*5,1,1)</f>
        <v>0</v>
      </c>
      <c r="I54" s="286">
        <f ca="1">OFFSET('Labour Entry'!$C$1,'Labour Entry'!$A$18-1,I$8*5,1,1)</f>
        <v>0</v>
      </c>
      <c r="J54" s="286">
        <f ca="1">OFFSET('Labour Entry'!$C$1,'Labour Entry'!$A$18-1,J$8*5,1,1)</f>
        <v>0</v>
      </c>
      <c r="K54" s="286">
        <f ca="1">OFFSET('Labour Entry'!$C$1,'Labour Entry'!$A$18-1,K$8*5,1,1)</f>
        <v>0</v>
      </c>
      <c r="L54" s="286">
        <f ca="1">OFFSET('Labour Entry'!$C$1,'Labour Entry'!$A$18-1,L$8*5,1,1)</f>
        <v>0</v>
      </c>
      <c r="M54" s="286">
        <f ca="1">OFFSET('Labour Entry'!$C$1,'Labour Entry'!$A$18-1,M$8*5,1,1)</f>
        <v>0</v>
      </c>
      <c r="N54" s="286">
        <f ca="1">OFFSET('Labour Entry'!$C$1,'Labour Entry'!$A$18-1,N$8*5,1,1)</f>
        <v>0</v>
      </c>
      <c r="O54" s="286">
        <f ca="1">OFFSET('Labour Entry'!$C$1,'Labour Entry'!$A$18-1,O$8*5,1,1)</f>
        <v>0</v>
      </c>
      <c r="P54" s="286">
        <f ca="1">OFFSET('Labour Entry'!$C$1,'Labour Entry'!$A$18-1,P$8*5,1,1)</f>
        <v>0</v>
      </c>
      <c r="Q54" s="286">
        <f ca="1">OFFSET('Labour Entry'!$C$1,'Labour Entry'!$A$18-1,Q$8*5,1,1)</f>
        <v>0</v>
      </c>
      <c r="R54" s="286">
        <f ca="1">OFFSET('Labour Entry'!$C$1,'Labour Entry'!$A$18-1,R$8*5,1,1)</f>
        <v>0</v>
      </c>
      <c r="S54" s="286">
        <f ca="1">OFFSET('Labour Entry'!$C$1,'Labour Entry'!$A$18-1,S$8*5,1,1)</f>
        <v>0</v>
      </c>
      <c r="T54" s="286">
        <f ca="1">OFFSET('Labour Entry'!$C$1,'Labour Entry'!$A$18-1,T$8*5,1,1)</f>
        <v>0</v>
      </c>
      <c r="U54" s="286">
        <f ca="1">OFFSET('Labour Entry'!$C$1,'Labour Entry'!$A$18-1,U$8*5,1,1)</f>
        <v>0</v>
      </c>
      <c r="V54" s="286">
        <f ca="1">OFFSET('Labour Entry'!$C$1,'Labour Entry'!$A$18-1,V$8*5,1,1)</f>
        <v>0</v>
      </c>
      <c r="W54" s="286">
        <f ca="1">OFFSET('Labour Entry'!$C$1,'Labour Entry'!$A$18-1,W$8*5,1,1)</f>
        <v>0</v>
      </c>
      <c r="X54" s="286">
        <f ca="1">OFFSET('Labour Entry'!$C$1,'Labour Entry'!$A$18-1,X$8*5,1,1)</f>
        <v>0</v>
      </c>
      <c r="Y54" s="286">
        <f ca="1">OFFSET('Labour Entry'!$C$1,'Labour Entry'!$A$18-1,Y$8*5,1,1)</f>
        <v>0</v>
      </c>
      <c r="Z54" s="286">
        <f ca="1">OFFSET('Labour Entry'!$C$1,'Labour Entry'!$A$18-1,Z$8*5,1,1)</f>
        <v>0</v>
      </c>
      <c r="AA54" s="286">
        <f ca="1">OFFSET('Labour Entry'!$C$1,'Labour Entry'!$A$18-1,AA$8*5,1,1)</f>
        <v>0</v>
      </c>
      <c r="AB54" s="286">
        <f ca="1">OFFSET('Labour Entry'!$C$1,'Labour Entry'!$A$18-1,AB$8*5,1,1)</f>
        <v>0</v>
      </c>
      <c r="AC54" s="286">
        <f ca="1">OFFSET('Labour Entry'!$C$1,'Labour Entry'!$A$18-1,AC$8*5,1,1)</f>
        <v>0</v>
      </c>
      <c r="AD54" s="286">
        <f ca="1">OFFSET('Labour Entry'!$C$1,'Labour Entry'!$A$18-1,AD$8*5,1,1)</f>
        <v>0</v>
      </c>
      <c r="AE54" s="286">
        <f ca="1">OFFSET('Labour Entry'!$C$1,'Labour Entry'!$A$18-1,AE$8*5,1,1)</f>
        <v>0</v>
      </c>
      <c r="AF54" s="286">
        <f ca="1">OFFSET('Labour Entry'!$C$1,'Labour Entry'!$A$18-1,AF$8*5,1,1)</f>
        <v>0</v>
      </c>
      <c r="AG54" s="287">
        <f ca="1">OFFSET('Labour Entry'!$C$1,'Labour Entry'!$A$18-1,AG$8*5,1,1)</f>
        <v>0</v>
      </c>
    </row>
    <row r="55" spans="1:33" x14ac:dyDescent="0.2">
      <c r="A55" s="269" t="str">
        <f ca="1">OFFSET('Labour Entry'!$C$1,'Labour Entry'!$A19-1,0,1,1)</f>
        <v>Driver 1</v>
      </c>
      <c r="B55" s="270" t="s">
        <v>585</v>
      </c>
      <c r="C55" s="271">
        <f ca="1">OFFSET('Labour Entry'!$C$1,'Labour Entry'!$A$19-1,C$8*5-4,1,1)</f>
        <v>0</v>
      </c>
      <c r="D55" s="272">
        <f ca="1">OFFSET('Labour Entry'!$C$1,'Labour Entry'!$A$19-1,D$8*5-4,1,1)</f>
        <v>0</v>
      </c>
      <c r="E55" s="272">
        <f ca="1">OFFSET('Labour Entry'!$C$1,'Labour Entry'!$A$19-1,E$8*5-4,1,1)</f>
        <v>0</v>
      </c>
      <c r="F55" s="272">
        <f ca="1">OFFSET('Labour Entry'!$C$1,'Labour Entry'!$A$19-1,F$8*5-4,1,1)</f>
        <v>0</v>
      </c>
      <c r="G55" s="272">
        <f ca="1">OFFSET('Labour Entry'!$C$1,'Labour Entry'!$A$19-1,G$8*5-4,1,1)</f>
        <v>0</v>
      </c>
      <c r="H55" s="272">
        <f ca="1">OFFSET('Labour Entry'!$C$1,'Labour Entry'!$A$19-1,H$8*5-4,1,1)</f>
        <v>0</v>
      </c>
      <c r="I55" s="272">
        <f ca="1">OFFSET('Labour Entry'!$C$1,'Labour Entry'!$A$19-1,I$8*5-4,1,1)</f>
        <v>4</v>
      </c>
      <c r="J55" s="272">
        <f ca="1">OFFSET('Labour Entry'!$C$1,'Labour Entry'!$A$19-1,J$8*5-4,1,1)</f>
        <v>0</v>
      </c>
      <c r="K55" s="272">
        <f ca="1">OFFSET('Labour Entry'!$C$1,'Labour Entry'!$A$19-1,K$8*5-4,1,1)</f>
        <v>0</v>
      </c>
      <c r="L55" s="272">
        <f ca="1">OFFSET('Labour Entry'!$C$1,'Labour Entry'!$A$19-1,L$8*5-4,1,1)</f>
        <v>0</v>
      </c>
      <c r="M55" s="272">
        <f ca="1">OFFSET('Labour Entry'!$C$1,'Labour Entry'!$A$19-1,M$8*5-4,1,1)</f>
        <v>0</v>
      </c>
      <c r="N55" s="272">
        <f ca="1">OFFSET('Labour Entry'!$C$1,'Labour Entry'!$A$19-1,N$8*5-4,1,1)</f>
        <v>0</v>
      </c>
      <c r="O55" s="272">
        <f ca="1">OFFSET('Labour Entry'!$C$1,'Labour Entry'!$A$19-1,O$8*5-4,1,1)</f>
        <v>0</v>
      </c>
      <c r="P55" s="272">
        <f ca="1">OFFSET('Labour Entry'!$C$1,'Labour Entry'!$A$19-1,P$8*5-4,1,1)</f>
        <v>3</v>
      </c>
      <c r="Q55" s="272">
        <f ca="1">OFFSET('Labour Entry'!$C$1,'Labour Entry'!$A$19-1,Q$8*5-4,1,1)</f>
        <v>0</v>
      </c>
      <c r="R55" s="272">
        <f ca="1">OFFSET('Labour Entry'!$C$1,'Labour Entry'!$A$19-1,R$8*5-4,1,1)</f>
        <v>0</v>
      </c>
      <c r="S55" s="272">
        <f ca="1">OFFSET('Labour Entry'!$C$1,'Labour Entry'!$A$19-1,S$8*5-4,1,1)</f>
        <v>0</v>
      </c>
      <c r="T55" s="272">
        <f ca="1">OFFSET('Labour Entry'!$C$1,'Labour Entry'!$A$19-1,T$8*5-4,1,1)</f>
        <v>0</v>
      </c>
      <c r="U55" s="272">
        <f ca="1">OFFSET('Labour Entry'!$C$1,'Labour Entry'!$A$19-1,U$8*5-4,1,1)</f>
        <v>0</v>
      </c>
      <c r="V55" s="272">
        <f ca="1">OFFSET('Labour Entry'!$C$1,'Labour Entry'!$A$19-1,V$8*5-4,1,1)</f>
        <v>0</v>
      </c>
      <c r="W55" s="272">
        <f ca="1">OFFSET('Labour Entry'!$C$1,'Labour Entry'!$A$19-1,W$8*5-4,1,1)</f>
        <v>0</v>
      </c>
      <c r="X55" s="272">
        <f ca="1">OFFSET('Labour Entry'!$C$1,'Labour Entry'!$A$19-1,X$8*5-4,1,1)</f>
        <v>0</v>
      </c>
      <c r="Y55" s="272">
        <f ca="1">OFFSET('Labour Entry'!$C$1,'Labour Entry'!$A$19-1,Y$8*5-4,1,1)</f>
        <v>0</v>
      </c>
      <c r="Z55" s="272">
        <f ca="1">OFFSET('Labour Entry'!$C$1,'Labour Entry'!$A$19-1,Z$8*5-4,1,1)</f>
        <v>0</v>
      </c>
      <c r="AA55" s="272">
        <f ca="1">OFFSET('Labour Entry'!$C$1,'Labour Entry'!$A$19-1,AA$8*5-4,1,1)</f>
        <v>0</v>
      </c>
      <c r="AB55" s="272">
        <f ca="1">OFFSET('Labour Entry'!$C$1,'Labour Entry'!$A$19-1,AB$8*5-4,1,1)</f>
        <v>0</v>
      </c>
      <c r="AC55" s="272">
        <f ca="1">OFFSET('Labour Entry'!$C$1,'Labour Entry'!$A$19-1,AC$8*5-4,1,1)</f>
        <v>0</v>
      </c>
      <c r="AD55" s="272">
        <f ca="1">OFFSET('Labour Entry'!$C$1,'Labour Entry'!$A$19-1,AD$8*5-4,1,1)</f>
        <v>4</v>
      </c>
      <c r="AE55" s="272">
        <f ca="1">OFFSET('Labour Entry'!$C$1,'Labour Entry'!$A$19-1,AE$8*5-4,1,1)</f>
        <v>0</v>
      </c>
      <c r="AF55" s="272">
        <f ca="1">OFFSET('Labour Entry'!$C$1,'Labour Entry'!$A$19-1,AF$8*5-4,1,1)</f>
        <v>0</v>
      </c>
      <c r="AG55" s="273">
        <f ca="1">OFFSET('Labour Entry'!$C$1,'Labour Entry'!$A$19-1,AG$8*5-4,1,1)</f>
        <v>0</v>
      </c>
    </row>
    <row r="56" spans="1:33" x14ac:dyDescent="0.2">
      <c r="A56" s="274"/>
      <c r="B56" s="275" t="s">
        <v>590</v>
      </c>
      <c r="C56" s="276">
        <f ca="1">OFFSET('Labour Entry'!$C$1,'Labour Entry'!$A$19-1,C$8*5-3,1,1)</f>
        <v>0</v>
      </c>
      <c r="D56" s="277">
        <f ca="1">OFFSET('Labour Entry'!$C$1,'Labour Entry'!$A$19-1,D$8*5-3,1,1)</f>
        <v>0</v>
      </c>
      <c r="E56" s="277">
        <f ca="1">OFFSET('Labour Entry'!$C$1,'Labour Entry'!$A$19-1,E$8*5-3,1,1)</f>
        <v>0</v>
      </c>
      <c r="F56" s="277">
        <f ca="1">OFFSET('Labour Entry'!$C$1,'Labour Entry'!$A$19-1,F$8*5-3,1,1)</f>
        <v>0</v>
      </c>
      <c r="G56" s="277">
        <f ca="1">OFFSET('Labour Entry'!$C$1,'Labour Entry'!$A$19-1,G$8*5-3,1,1)</f>
        <v>0</v>
      </c>
      <c r="H56" s="277">
        <f ca="1">OFFSET('Labour Entry'!$C$1,'Labour Entry'!$A$19-1,H$8*5-3,1,1)</f>
        <v>0</v>
      </c>
      <c r="I56" s="277">
        <f ca="1">OFFSET('Labour Entry'!$C$1,'Labour Entry'!$A$19-1,I$8*5-3,1,1)</f>
        <v>3</v>
      </c>
      <c r="J56" s="277">
        <f ca="1">OFFSET('Labour Entry'!$C$1,'Labour Entry'!$A$19-1,J$8*5-3,1,1)</f>
        <v>0</v>
      </c>
      <c r="K56" s="277">
        <f ca="1">OFFSET('Labour Entry'!$C$1,'Labour Entry'!$A$19-1,K$8*5-3,1,1)</f>
        <v>0</v>
      </c>
      <c r="L56" s="277">
        <f ca="1">OFFSET('Labour Entry'!$C$1,'Labour Entry'!$A$19-1,L$8*5-3,1,1)</f>
        <v>0</v>
      </c>
      <c r="M56" s="277">
        <f ca="1">OFFSET('Labour Entry'!$C$1,'Labour Entry'!$A$19-1,M$8*5-3,1,1)</f>
        <v>0</v>
      </c>
      <c r="N56" s="277">
        <f ca="1">OFFSET('Labour Entry'!$C$1,'Labour Entry'!$A$19-1,N$8*5-3,1,1)</f>
        <v>0</v>
      </c>
      <c r="O56" s="277">
        <f ca="1">OFFSET('Labour Entry'!$C$1,'Labour Entry'!$A$19-1,O$8*5-3,1,1)</f>
        <v>0</v>
      </c>
      <c r="P56" s="277">
        <f ca="1">OFFSET('Labour Entry'!$C$1,'Labour Entry'!$A$19-1,P$8*5-3,1,1)</f>
        <v>3.1</v>
      </c>
      <c r="Q56" s="277">
        <f ca="1">OFFSET('Labour Entry'!$C$1,'Labour Entry'!$A$19-1,Q$8*5-3,1,1)</f>
        <v>0</v>
      </c>
      <c r="R56" s="277">
        <f ca="1">OFFSET('Labour Entry'!$C$1,'Labour Entry'!$A$19-1,R$8*5-3,1,1)</f>
        <v>0</v>
      </c>
      <c r="S56" s="277">
        <f ca="1">OFFSET('Labour Entry'!$C$1,'Labour Entry'!$A$19-1,S$8*5-3,1,1)</f>
        <v>0</v>
      </c>
      <c r="T56" s="277">
        <f ca="1">OFFSET('Labour Entry'!$C$1,'Labour Entry'!$A$19-1,T$8*5-3,1,1)</f>
        <v>0</v>
      </c>
      <c r="U56" s="277">
        <f ca="1">OFFSET('Labour Entry'!$C$1,'Labour Entry'!$A$19-1,U$8*5-3,1,1)</f>
        <v>0</v>
      </c>
      <c r="V56" s="277">
        <f ca="1">OFFSET('Labour Entry'!$C$1,'Labour Entry'!$A$19-1,V$8*5-3,1,1)</f>
        <v>0</v>
      </c>
      <c r="W56" s="277">
        <f ca="1">OFFSET('Labour Entry'!$C$1,'Labour Entry'!$A$19-1,W$8*5-3,1,1)</f>
        <v>0</v>
      </c>
      <c r="X56" s="277">
        <f ca="1">OFFSET('Labour Entry'!$C$1,'Labour Entry'!$A$19-1,X$8*5-3,1,1)</f>
        <v>0</v>
      </c>
      <c r="Y56" s="277">
        <f ca="1">OFFSET('Labour Entry'!$C$1,'Labour Entry'!$A$19-1,Y$8*5-3,1,1)</f>
        <v>0</v>
      </c>
      <c r="Z56" s="277">
        <f ca="1">OFFSET('Labour Entry'!$C$1,'Labour Entry'!$A$19-1,Z$8*5-3,1,1)</f>
        <v>0</v>
      </c>
      <c r="AA56" s="277">
        <f ca="1">OFFSET('Labour Entry'!$C$1,'Labour Entry'!$A$19-1,AA$8*5-3,1,1)</f>
        <v>0</v>
      </c>
      <c r="AB56" s="277">
        <f ca="1">OFFSET('Labour Entry'!$C$1,'Labour Entry'!$A$19-1,AB$8*5-3,1,1)</f>
        <v>0</v>
      </c>
      <c r="AC56" s="277">
        <f ca="1">OFFSET('Labour Entry'!$C$1,'Labour Entry'!$A$19-1,AC$8*5-3,1,1)</f>
        <v>0</v>
      </c>
      <c r="AD56" s="277">
        <f ca="1">OFFSET('Labour Entry'!$C$1,'Labour Entry'!$A$19-1,AD$8*5-3,1,1)</f>
        <v>3</v>
      </c>
      <c r="AE56" s="277">
        <f ca="1">OFFSET('Labour Entry'!$C$1,'Labour Entry'!$A$19-1,AE$8*5-3,1,1)</f>
        <v>0</v>
      </c>
      <c r="AF56" s="277">
        <f ca="1">OFFSET('Labour Entry'!$C$1,'Labour Entry'!$A$19-1,AF$8*5-3,1,1)</f>
        <v>0</v>
      </c>
      <c r="AG56" s="278">
        <f ca="1">OFFSET('Labour Entry'!$C$1,'Labour Entry'!$A$19-1,AG$8*5-3,1,1)</f>
        <v>0</v>
      </c>
    </row>
    <row r="57" spans="1:33" x14ac:dyDescent="0.2">
      <c r="A57" s="274"/>
      <c r="B57" s="275" t="s">
        <v>591</v>
      </c>
      <c r="C57" s="276">
        <f ca="1">OFFSET('Labour Entry'!$C$1,'Labour Entry'!$A$19-1,C$8*5-2,1,1)</f>
        <v>0</v>
      </c>
      <c r="D57" s="277">
        <f ca="1">OFFSET('Labour Entry'!$C$1,'Labour Entry'!$A$19-1,D$8*5-2,1,1)</f>
        <v>0</v>
      </c>
      <c r="E57" s="277">
        <f ca="1">OFFSET('Labour Entry'!$C$1,'Labour Entry'!$A$19-1,E$8*5-2,1,1)</f>
        <v>0</v>
      </c>
      <c r="F57" s="277">
        <f ca="1">OFFSET('Labour Entry'!$C$1,'Labour Entry'!$A$19-1,F$8*5-2,1,1)</f>
        <v>0</v>
      </c>
      <c r="G57" s="277">
        <f ca="1">OFFSET('Labour Entry'!$C$1,'Labour Entry'!$A$19-1,G$8*5-2,1,1)</f>
        <v>0</v>
      </c>
      <c r="H57" s="277">
        <f ca="1">OFFSET('Labour Entry'!$C$1,'Labour Entry'!$A$19-1,H$8*5-2,1,1)</f>
        <v>0</v>
      </c>
      <c r="I57" s="277">
        <f ca="1">OFFSET('Labour Entry'!$C$1,'Labour Entry'!$A$19-1,I$8*5-2,1,1)</f>
        <v>0</v>
      </c>
      <c r="J57" s="277">
        <f ca="1">OFFSET('Labour Entry'!$C$1,'Labour Entry'!$A$19-1,J$8*5-2,1,1)</f>
        <v>0</v>
      </c>
      <c r="K57" s="277">
        <f ca="1">OFFSET('Labour Entry'!$C$1,'Labour Entry'!$A$19-1,K$8*5-2,1,1)</f>
        <v>0</v>
      </c>
      <c r="L57" s="277">
        <f ca="1">OFFSET('Labour Entry'!$C$1,'Labour Entry'!$A$19-1,L$8*5-2,1,1)</f>
        <v>0</v>
      </c>
      <c r="M57" s="277">
        <f ca="1">OFFSET('Labour Entry'!$C$1,'Labour Entry'!$A$19-1,M$8*5-2,1,1)</f>
        <v>0</v>
      </c>
      <c r="N57" s="277">
        <f ca="1">OFFSET('Labour Entry'!$C$1,'Labour Entry'!$A$19-1,N$8*5-2,1,1)</f>
        <v>0</v>
      </c>
      <c r="O57" s="277">
        <f ca="1">OFFSET('Labour Entry'!$C$1,'Labour Entry'!$A$19-1,O$8*5-2,1,1)</f>
        <v>0</v>
      </c>
      <c r="P57" s="277">
        <f ca="1">OFFSET('Labour Entry'!$C$1,'Labour Entry'!$A$19-1,P$8*5-2,1,1)</f>
        <v>0</v>
      </c>
      <c r="Q57" s="277">
        <f ca="1">OFFSET('Labour Entry'!$C$1,'Labour Entry'!$A$19-1,Q$8*5-2,1,1)</f>
        <v>0</v>
      </c>
      <c r="R57" s="277">
        <f ca="1">OFFSET('Labour Entry'!$C$1,'Labour Entry'!$A$19-1,R$8*5-2,1,1)</f>
        <v>0</v>
      </c>
      <c r="S57" s="277">
        <f ca="1">OFFSET('Labour Entry'!$C$1,'Labour Entry'!$A$19-1,S$8*5-2,1,1)</f>
        <v>0</v>
      </c>
      <c r="T57" s="277">
        <f ca="1">OFFSET('Labour Entry'!$C$1,'Labour Entry'!$A$19-1,T$8*5-2,1,1)</f>
        <v>0</v>
      </c>
      <c r="U57" s="277">
        <f ca="1">OFFSET('Labour Entry'!$C$1,'Labour Entry'!$A$19-1,U$8*5-2,1,1)</f>
        <v>0</v>
      </c>
      <c r="V57" s="277">
        <f ca="1">OFFSET('Labour Entry'!$C$1,'Labour Entry'!$A$19-1,V$8*5-2,1,1)</f>
        <v>0</v>
      </c>
      <c r="W57" s="277">
        <f ca="1">OFFSET('Labour Entry'!$C$1,'Labour Entry'!$A$19-1,W$8*5-2,1,1)</f>
        <v>0</v>
      </c>
      <c r="X57" s="277">
        <f ca="1">OFFSET('Labour Entry'!$C$1,'Labour Entry'!$A$19-1,X$8*5-2,1,1)</f>
        <v>0</v>
      </c>
      <c r="Y57" s="277">
        <f ca="1">OFFSET('Labour Entry'!$C$1,'Labour Entry'!$A$19-1,Y$8*5-2,1,1)</f>
        <v>0</v>
      </c>
      <c r="Z57" s="277">
        <f ca="1">OFFSET('Labour Entry'!$C$1,'Labour Entry'!$A$19-1,Z$8*5-2,1,1)</f>
        <v>0</v>
      </c>
      <c r="AA57" s="277">
        <f ca="1">OFFSET('Labour Entry'!$C$1,'Labour Entry'!$A$19-1,AA$8*5-2,1,1)</f>
        <v>0</v>
      </c>
      <c r="AB57" s="277">
        <f ca="1">OFFSET('Labour Entry'!$C$1,'Labour Entry'!$A$19-1,AB$8*5-2,1,1)</f>
        <v>0</v>
      </c>
      <c r="AC57" s="277">
        <f ca="1">OFFSET('Labour Entry'!$C$1,'Labour Entry'!$A$19-1,AC$8*5-2,1,1)</f>
        <v>0</v>
      </c>
      <c r="AD57" s="277">
        <f ca="1">OFFSET('Labour Entry'!$C$1,'Labour Entry'!$A$19-1,AD$8*5-2,1,1)</f>
        <v>0</v>
      </c>
      <c r="AE57" s="277">
        <f ca="1">OFFSET('Labour Entry'!$C$1,'Labour Entry'!$A$19-1,AE$8*5-2,1,1)</f>
        <v>0</v>
      </c>
      <c r="AF57" s="277">
        <f ca="1">OFFSET('Labour Entry'!$C$1,'Labour Entry'!$A$19-1,AF$8*5-2,1,1)</f>
        <v>0</v>
      </c>
      <c r="AG57" s="278">
        <f ca="1">OFFSET('Labour Entry'!$C$1,'Labour Entry'!$A$19-1,AG$8*5-2,1,1)</f>
        <v>0</v>
      </c>
    </row>
    <row r="58" spans="1:33" x14ac:dyDescent="0.2">
      <c r="A58" s="274"/>
      <c r="B58" s="279" t="s">
        <v>592</v>
      </c>
      <c r="C58" s="280">
        <f ca="1">OFFSET('Labour Entry'!$C$1,'Labour Entry'!$A$19-1,C$8*5-1,1,1)</f>
        <v>0</v>
      </c>
      <c r="D58" s="281">
        <f ca="1">OFFSET('Labour Entry'!$C$1,'Labour Entry'!$A$19-1,D$8*5-1,1,1)</f>
        <v>0</v>
      </c>
      <c r="E58" s="281">
        <f ca="1">OFFSET('Labour Entry'!$C$1,'Labour Entry'!$A$19-1,E$8*5-1,1,1)</f>
        <v>0</v>
      </c>
      <c r="F58" s="281">
        <f ca="1">OFFSET('Labour Entry'!$C$1,'Labour Entry'!$A$19-1,F$8*5-1,1,1)</f>
        <v>0</v>
      </c>
      <c r="G58" s="281">
        <f ca="1">OFFSET('Labour Entry'!$C$1,'Labour Entry'!$A$19-1,G$8*5-1,1,1)</f>
        <v>0</v>
      </c>
      <c r="H58" s="281">
        <f ca="1">OFFSET('Labour Entry'!$C$1,'Labour Entry'!$A$19-1,H$8*5-1,1,1)</f>
        <v>0</v>
      </c>
      <c r="I58" s="281">
        <f ca="1">OFFSET('Labour Entry'!$C$1,'Labour Entry'!$A$19-1,I$8*5-1,1,1)</f>
        <v>0</v>
      </c>
      <c r="J58" s="281">
        <f ca="1">OFFSET('Labour Entry'!$C$1,'Labour Entry'!$A$19-1,J$8*5-1,1,1)</f>
        <v>0</v>
      </c>
      <c r="K58" s="281">
        <f ca="1">OFFSET('Labour Entry'!$C$1,'Labour Entry'!$A$19-1,K$8*5-1,1,1)</f>
        <v>0</v>
      </c>
      <c r="L58" s="281">
        <f ca="1">OFFSET('Labour Entry'!$C$1,'Labour Entry'!$A$19-1,L$8*5-1,1,1)</f>
        <v>0</v>
      </c>
      <c r="M58" s="281">
        <f ca="1">OFFSET('Labour Entry'!$C$1,'Labour Entry'!$A$19-1,M$8*5-1,1,1)</f>
        <v>0</v>
      </c>
      <c r="N58" s="281">
        <f ca="1">OFFSET('Labour Entry'!$C$1,'Labour Entry'!$A$19-1,N$8*5-1,1,1)</f>
        <v>0</v>
      </c>
      <c r="O58" s="281">
        <f ca="1">OFFSET('Labour Entry'!$C$1,'Labour Entry'!$A$19-1,O$8*5-1,1,1)</f>
        <v>0</v>
      </c>
      <c r="P58" s="281">
        <f ca="1">OFFSET('Labour Entry'!$C$1,'Labour Entry'!$A$19-1,P$8*5-1,1,1)</f>
        <v>0</v>
      </c>
      <c r="Q58" s="281">
        <f ca="1">OFFSET('Labour Entry'!$C$1,'Labour Entry'!$A$19-1,Q$8*5-1,1,1)</f>
        <v>0</v>
      </c>
      <c r="R58" s="281">
        <f ca="1">OFFSET('Labour Entry'!$C$1,'Labour Entry'!$A$19-1,R$8*5-1,1,1)</f>
        <v>0</v>
      </c>
      <c r="S58" s="281">
        <f ca="1">OFFSET('Labour Entry'!$C$1,'Labour Entry'!$A$19-1,S$8*5-1,1,1)</f>
        <v>0</v>
      </c>
      <c r="T58" s="281">
        <f ca="1">OFFSET('Labour Entry'!$C$1,'Labour Entry'!$A$19-1,T$8*5-1,1,1)</f>
        <v>0</v>
      </c>
      <c r="U58" s="281">
        <f ca="1">OFFSET('Labour Entry'!$C$1,'Labour Entry'!$A$19-1,U$8*5-1,1,1)</f>
        <v>0</v>
      </c>
      <c r="V58" s="281">
        <f ca="1">OFFSET('Labour Entry'!$C$1,'Labour Entry'!$A$19-1,V$8*5-1,1,1)</f>
        <v>0</v>
      </c>
      <c r="W58" s="281">
        <f ca="1">OFFSET('Labour Entry'!$C$1,'Labour Entry'!$A$19-1,W$8*5-1,1,1)</f>
        <v>0</v>
      </c>
      <c r="X58" s="281">
        <f ca="1">OFFSET('Labour Entry'!$C$1,'Labour Entry'!$A$19-1,X$8*5-1,1,1)</f>
        <v>0</v>
      </c>
      <c r="Y58" s="281">
        <f ca="1">OFFSET('Labour Entry'!$C$1,'Labour Entry'!$A$19-1,Y$8*5-1,1,1)</f>
        <v>0</v>
      </c>
      <c r="Z58" s="281">
        <f ca="1">OFFSET('Labour Entry'!$C$1,'Labour Entry'!$A$19-1,Z$8*5-1,1,1)</f>
        <v>0</v>
      </c>
      <c r="AA58" s="281">
        <f ca="1">OFFSET('Labour Entry'!$C$1,'Labour Entry'!$A$19-1,AA$8*5-1,1,1)</f>
        <v>0</v>
      </c>
      <c r="AB58" s="281">
        <f ca="1">OFFSET('Labour Entry'!$C$1,'Labour Entry'!$A$19-1,AB$8*5-1,1,1)</f>
        <v>0</v>
      </c>
      <c r="AC58" s="281">
        <f ca="1">OFFSET('Labour Entry'!$C$1,'Labour Entry'!$A$19-1,AC$8*5-1,1,1)</f>
        <v>0</v>
      </c>
      <c r="AD58" s="281">
        <f ca="1">OFFSET('Labour Entry'!$C$1,'Labour Entry'!$A$19-1,AD$8*5-1,1,1)</f>
        <v>0</v>
      </c>
      <c r="AE58" s="281">
        <f ca="1">OFFSET('Labour Entry'!$C$1,'Labour Entry'!$A$19-1,AE$8*5-1,1,1)</f>
        <v>0</v>
      </c>
      <c r="AF58" s="281">
        <f ca="1">OFFSET('Labour Entry'!$C$1,'Labour Entry'!$A$19-1,AF$8*5-1,1,1)</f>
        <v>0</v>
      </c>
      <c r="AG58" s="282">
        <f ca="1">OFFSET('Labour Entry'!$C$1,'Labour Entry'!$A$19-1,AG$8*5-1,1,1)</f>
        <v>0</v>
      </c>
    </row>
    <row r="59" spans="1:33" ht="15" thickBot="1" x14ac:dyDescent="0.25">
      <c r="A59" s="283"/>
      <c r="B59" s="284" t="s">
        <v>593</v>
      </c>
      <c r="C59" s="285">
        <f ca="1">OFFSET('Labour Entry'!$C$1,'Labour Entry'!$A$19-1,C$8*5,1,1)</f>
        <v>0</v>
      </c>
      <c r="D59" s="286">
        <f ca="1">OFFSET('Labour Entry'!$C$1,'Labour Entry'!$A$19-1,D$8*5,1,1)</f>
        <v>0</v>
      </c>
      <c r="E59" s="286">
        <f ca="1">OFFSET('Labour Entry'!$C$1,'Labour Entry'!$A$19-1,E$8*5,1,1)</f>
        <v>0</v>
      </c>
      <c r="F59" s="286">
        <f ca="1">OFFSET('Labour Entry'!$C$1,'Labour Entry'!$A$19-1,F$8*5,1,1)</f>
        <v>0</v>
      </c>
      <c r="G59" s="286">
        <f ca="1">OFFSET('Labour Entry'!$C$1,'Labour Entry'!$A$19-1,G$8*5,1,1)</f>
        <v>0</v>
      </c>
      <c r="H59" s="286">
        <f ca="1">OFFSET('Labour Entry'!$C$1,'Labour Entry'!$A$19-1,H$8*5,1,1)</f>
        <v>0</v>
      </c>
      <c r="I59" s="286">
        <f ca="1">OFFSET('Labour Entry'!$C$1,'Labour Entry'!$A$19-1,I$8*5,1,1)</f>
        <v>0</v>
      </c>
      <c r="J59" s="286">
        <f ca="1">OFFSET('Labour Entry'!$C$1,'Labour Entry'!$A$19-1,J$8*5,1,1)</f>
        <v>0</v>
      </c>
      <c r="K59" s="286">
        <f ca="1">OFFSET('Labour Entry'!$C$1,'Labour Entry'!$A$19-1,K$8*5,1,1)</f>
        <v>0</v>
      </c>
      <c r="L59" s="286">
        <f ca="1">OFFSET('Labour Entry'!$C$1,'Labour Entry'!$A$19-1,L$8*5,1,1)</f>
        <v>0</v>
      </c>
      <c r="M59" s="286">
        <f ca="1">OFFSET('Labour Entry'!$C$1,'Labour Entry'!$A$19-1,M$8*5,1,1)</f>
        <v>0</v>
      </c>
      <c r="N59" s="286">
        <f ca="1">OFFSET('Labour Entry'!$C$1,'Labour Entry'!$A$19-1,N$8*5,1,1)</f>
        <v>0</v>
      </c>
      <c r="O59" s="286">
        <f ca="1">OFFSET('Labour Entry'!$C$1,'Labour Entry'!$A$19-1,O$8*5,1,1)</f>
        <v>0</v>
      </c>
      <c r="P59" s="286">
        <f ca="1">OFFSET('Labour Entry'!$C$1,'Labour Entry'!$A$19-1,P$8*5,1,1)</f>
        <v>0</v>
      </c>
      <c r="Q59" s="286">
        <f ca="1">OFFSET('Labour Entry'!$C$1,'Labour Entry'!$A$19-1,Q$8*5,1,1)</f>
        <v>0</v>
      </c>
      <c r="R59" s="286">
        <f ca="1">OFFSET('Labour Entry'!$C$1,'Labour Entry'!$A$19-1,R$8*5,1,1)</f>
        <v>0</v>
      </c>
      <c r="S59" s="286">
        <f ca="1">OFFSET('Labour Entry'!$C$1,'Labour Entry'!$A$19-1,S$8*5,1,1)</f>
        <v>0</v>
      </c>
      <c r="T59" s="286">
        <f ca="1">OFFSET('Labour Entry'!$C$1,'Labour Entry'!$A$19-1,T$8*5,1,1)</f>
        <v>0</v>
      </c>
      <c r="U59" s="286">
        <f ca="1">OFFSET('Labour Entry'!$C$1,'Labour Entry'!$A$19-1,U$8*5,1,1)</f>
        <v>0</v>
      </c>
      <c r="V59" s="286">
        <f ca="1">OFFSET('Labour Entry'!$C$1,'Labour Entry'!$A$19-1,V$8*5,1,1)</f>
        <v>0</v>
      </c>
      <c r="W59" s="286">
        <f ca="1">OFFSET('Labour Entry'!$C$1,'Labour Entry'!$A$19-1,W$8*5,1,1)</f>
        <v>0</v>
      </c>
      <c r="X59" s="286">
        <f ca="1">OFFSET('Labour Entry'!$C$1,'Labour Entry'!$A$19-1,X$8*5,1,1)</f>
        <v>0</v>
      </c>
      <c r="Y59" s="286">
        <f ca="1">OFFSET('Labour Entry'!$C$1,'Labour Entry'!$A$19-1,Y$8*5,1,1)</f>
        <v>0</v>
      </c>
      <c r="Z59" s="286">
        <f ca="1">OFFSET('Labour Entry'!$C$1,'Labour Entry'!$A$19-1,Z$8*5,1,1)</f>
        <v>0</v>
      </c>
      <c r="AA59" s="286">
        <f ca="1">OFFSET('Labour Entry'!$C$1,'Labour Entry'!$A$19-1,AA$8*5,1,1)</f>
        <v>0</v>
      </c>
      <c r="AB59" s="286">
        <f ca="1">OFFSET('Labour Entry'!$C$1,'Labour Entry'!$A$19-1,AB$8*5,1,1)</f>
        <v>0</v>
      </c>
      <c r="AC59" s="286">
        <f ca="1">OFFSET('Labour Entry'!$C$1,'Labour Entry'!$A$19-1,AC$8*5,1,1)</f>
        <v>0</v>
      </c>
      <c r="AD59" s="286">
        <f ca="1">OFFSET('Labour Entry'!$C$1,'Labour Entry'!$A$19-1,AD$8*5,1,1)</f>
        <v>0</v>
      </c>
      <c r="AE59" s="286">
        <f ca="1">OFFSET('Labour Entry'!$C$1,'Labour Entry'!$A$19-1,AE$8*5,1,1)</f>
        <v>0</v>
      </c>
      <c r="AF59" s="286">
        <f ca="1">OFFSET('Labour Entry'!$C$1,'Labour Entry'!$A$19-1,AF$8*5,1,1)</f>
        <v>0</v>
      </c>
      <c r="AG59" s="287">
        <f ca="1">OFFSET('Labour Entry'!$C$1,'Labour Entry'!$A$19-1,AG$8*5,1,1)</f>
        <v>0</v>
      </c>
    </row>
    <row r="60" spans="1:33" x14ac:dyDescent="0.2">
      <c r="A60" s="269" t="str">
        <f ca="1">OFFSET('Labour Entry'!$C$1,'Labour Entry'!$A20-1,0,1,1)</f>
        <v>Driver 2</v>
      </c>
      <c r="B60" s="270" t="s">
        <v>585</v>
      </c>
      <c r="C60" s="271">
        <f ca="1">OFFSET('Labour Entry'!$C$1,'Labour Entry'!$A$20-1,C$8*5-4,1,1)</f>
        <v>9</v>
      </c>
      <c r="D60" s="272">
        <f ca="1">OFFSET('Labour Entry'!$C$1,'Labour Entry'!$A$20-1,D$8*5-4,1,1)</f>
        <v>3</v>
      </c>
      <c r="E60" s="272">
        <f ca="1">OFFSET('Labour Entry'!$C$1,'Labour Entry'!$A$20-1,E$8*5-4,1,1)</f>
        <v>0</v>
      </c>
      <c r="F60" s="272">
        <f ca="1">OFFSET('Labour Entry'!$C$1,'Labour Entry'!$A$20-1,F$8*5-4,1,1)</f>
        <v>8</v>
      </c>
      <c r="G60" s="272">
        <f ca="1">OFFSET('Labour Entry'!$C$1,'Labour Entry'!$A$20-1,G$8*5-4,1,1)</f>
        <v>5</v>
      </c>
      <c r="H60" s="272">
        <f ca="1">OFFSET('Labour Entry'!$C$1,'Labour Entry'!$A$20-1,H$8*5-4,1,1)</f>
        <v>4</v>
      </c>
      <c r="I60" s="272">
        <f ca="1">OFFSET('Labour Entry'!$C$1,'Labour Entry'!$A$20-1,I$8*5-4,1,1)</f>
        <v>0</v>
      </c>
      <c r="J60" s="272">
        <f ca="1">OFFSET('Labour Entry'!$C$1,'Labour Entry'!$A$20-1,J$8*5-4,1,1)</f>
        <v>0</v>
      </c>
      <c r="K60" s="272">
        <f ca="1">OFFSET('Labour Entry'!$C$1,'Labour Entry'!$A$20-1,K$8*5-4,1,1)</f>
        <v>10</v>
      </c>
      <c r="L60" s="272">
        <f ca="1">OFFSET('Labour Entry'!$C$1,'Labour Entry'!$A$20-1,L$8*5-4,1,1)</f>
        <v>0</v>
      </c>
      <c r="M60" s="272">
        <f ca="1">OFFSET('Labour Entry'!$C$1,'Labour Entry'!$A$20-1,M$8*5-4,1,1)</f>
        <v>4</v>
      </c>
      <c r="N60" s="272">
        <f ca="1">OFFSET('Labour Entry'!$C$1,'Labour Entry'!$A$20-1,N$8*5-4,1,1)</f>
        <v>7</v>
      </c>
      <c r="O60" s="272">
        <f ca="1">OFFSET('Labour Entry'!$C$1,'Labour Entry'!$A$20-1,O$8*5-4,1,1)</f>
        <v>17</v>
      </c>
      <c r="P60" s="272">
        <f ca="1">OFFSET('Labour Entry'!$C$1,'Labour Entry'!$A$20-1,P$8*5-4,1,1)</f>
        <v>4</v>
      </c>
      <c r="Q60" s="272">
        <f ca="1">OFFSET('Labour Entry'!$C$1,'Labour Entry'!$A$20-1,Q$8*5-4,1,1)</f>
        <v>10</v>
      </c>
      <c r="R60" s="272">
        <f ca="1">OFFSET('Labour Entry'!$C$1,'Labour Entry'!$A$20-1,R$8*5-4,1,1)</f>
        <v>6</v>
      </c>
      <c r="S60" s="272">
        <f ca="1">OFFSET('Labour Entry'!$C$1,'Labour Entry'!$A$20-1,S$8*5-4,1,1)</f>
        <v>0</v>
      </c>
      <c r="T60" s="272">
        <f ca="1">OFFSET('Labour Entry'!$C$1,'Labour Entry'!$A$20-1,T$8*5-4,1,1)</f>
        <v>14</v>
      </c>
      <c r="U60" s="272">
        <f ca="1">OFFSET('Labour Entry'!$C$1,'Labour Entry'!$A$20-1,U$8*5-4,1,1)</f>
        <v>1</v>
      </c>
      <c r="V60" s="272">
        <f ca="1">OFFSET('Labour Entry'!$C$1,'Labour Entry'!$A$20-1,V$8*5-4,1,1)</f>
        <v>10</v>
      </c>
      <c r="W60" s="272">
        <f ca="1">OFFSET('Labour Entry'!$C$1,'Labour Entry'!$A$20-1,W$8*5-4,1,1)</f>
        <v>0</v>
      </c>
      <c r="X60" s="272">
        <f ca="1">OFFSET('Labour Entry'!$C$1,'Labour Entry'!$A$20-1,X$8*5-4,1,1)</f>
        <v>0</v>
      </c>
      <c r="Y60" s="272">
        <f ca="1">OFFSET('Labour Entry'!$C$1,'Labour Entry'!$A$20-1,Y$8*5-4,1,1)</f>
        <v>11</v>
      </c>
      <c r="Z60" s="272">
        <f ca="1">OFFSET('Labour Entry'!$C$1,'Labour Entry'!$A$20-1,Z$8*5-4,1,1)</f>
        <v>0</v>
      </c>
      <c r="AA60" s="272">
        <f ca="1">OFFSET('Labour Entry'!$C$1,'Labour Entry'!$A$20-1,AA$8*5-4,1,1)</f>
        <v>8</v>
      </c>
      <c r="AB60" s="272">
        <f ca="1">OFFSET('Labour Entry'!$C$1,'Labour Entry'!$A$20-1,AB$8*5-4,1,1)</f>
        <v>6</v>
      </c>
      <c r="AC60" s="272">
        <f ca="1">OFFSET('Labour Entry'!$C$1,'Labour Entry'!$A$20-1,AC$8*5-4,1,1)</f>
        <v>4</v>
      </c>
      <c r="AD60" s="272">
        <f ca="1">OFFSET('Labour Entry'!$C$1,'Labour Entry'!$A$20-1,AD$8*5-4,1,1)</f>
        <v>0</v>
      </c>
      <c r="AE60" s="272">
        <f ca="1">OFFSET('Labour Entry'!$C$1,'Labour Entry'!$A$20-1,AE$8*5-4,1,1)</f>
        <v>0</v>
      </c>
      <c r="AF60" s="272">
        <f ca="1">OFFSET('Labour Entry'!$C$1,'Labour Entry'!$A$20-1,AF$8*5-4,1,1)</f>
        <v>7</v>
      </c>
      <c r="AG60" s="273">
        <f ca="1">OFFSET('Labour Entry'!$C$1,'Labour Entry'!$A$20-1,AG$8*5-4,1,1)</f>
        <v>0</v>
      </c>
    </row>
    <row r="61" spans="1:33" x14ac:dyDescent="0.2">
      <c r="A61" s="274"/>
      <c r="B61" s="275" t="s">
        <v>590</v>
      </c>
      <c r="C61" s="276">
        <f ca="1">OFFSET('Labour Entry'!$C$1,'Labour Entry'!$A$20-1,C$8*5-3,1,1)</f>
        <v>8</v>
      </c>
      <c r="D61" s="277">
        <f ca="1">OFFSET('Labour Entry'!$C$1,'Labour Entry'!$A$20-1,D$8*5-3,1,1)</f>
        <v>8</v>
      </c>
      <c r="E61" s="277">
        <f ca="1">OFFSET('Labour Entry'!$C$1,'Labour Entry'!$A$20-1,E$8*5-3,1,1)</f>
        <v>0</v>
      </c>
      <c r="F61" s="277">
        <f ca="1">OFFSET('Labour Entry'!$C$1,'Labour Entry'!$A$20-1,F$8*5-3,1,1)</f>
        <v>8</v>
      </c>
      <c r="G61" s="277">
        <f ca="1">OFFSET('Labour Entry'!$C$1,'Labour Entry'!$A$20-1,G$8*5-3,1,1)</f>
        <v>6</v>
      </c>
      <c r="H61" s="277">
        <f ca="1">OFFSET('Labour Entry'!$C$1,'Labour Entry'!$A$20-1,H$8*5-3,1,1)</f>
        <v>6.66</v>
      </c>
      <c r="I61" s="277">
        <f ca="1">OFFSET('Labour Entry'!$C$1,'Labour Entry'!$A$20-1,I$8*5-3,1,1)</f>
        <v>0</v>
      </c>
      <c r="J61" s="277">
        <f ca="1">OFFSET('Labour Entry'!$C$1,'Labour Entry'!$A$20-1,J$8*5-3,1,1)</f>
        <v>0</v>
      </c>
      <c r="K61" s="277">
        <f ca="1">OFFSET('Labour Entry'!$C$1,'Labour Entry'!$A$20-1,K$8*5-3,1,1)</f>
        <v>8</v>
      </c>
      <c r="L61" s="277">
        <f ca="1">OFFSET('Labour Entry'!$C$1,'Labour Entry'!$A$20-1,L$8*5-3,1,1)</f>
        <v>0</v>
      </c>
      <c r="M61" s="277">
        <f ca="1">OFFSET('Labour Entry'!$C$1,'Labour Entry'!$A$20-1,M$8*5-3,1,1)</f>
        <v>8</v>
      </c>
      <c r="N61" s="277">
        <f ca="1">OFFSET('Labour Entry'!$C$1,'Labour Entry'!$A$20-1,N$8*5-3,1,1)</f>
        <v>8</v>
      </c>
      <c r="O61" s="277">
        <f ca="1">OFFSET('Labour Entry'!$C$1,'Labour Entry'!$A$20-1,O$8*5-3,1,1)</f>
        <v>8</v>
      </c>
      <c r="P61" s="277">
        <f ca="1">OFFSET('Labour Entry'!$C$1,'Labour Entry'!$A$20-1,P$8*5-3,1,1)</f>
        <v>7</v>
      </c>
      <c r="Q61" s="277">
        <f ca="1">OFFSET('Labour Entry'!$C$1,'Labour Entry'!$A$20-1,Q$8*5-3,1,1)</f>
        <v>8</v>
      </c>
      <c r="R61" s="277">
        <f ca="1">OFFSET('Labour Entry'!$C$1,'Labour Entry'!$A$20-1,R$8*5-3,1,1)</f>
        <v>8</v>
      </c>
      <c r="S61" s="277">
        <f ca="1">OFFSET('Labour Entry'!$C$1,'Labour Entry'!$A$20-1,S$8*5-3,1,1)</f>
        <v>0</v>
      </c>
      <c r="T61" s="277">
        <f ca="1">OFFSET('Labour Entry'!$C$1,'Labour Entry'!$A$20-1,T$8*5-3,1,1)</f>
        <v>8</v>
      </c>
      <c r="U61" s="277">
        <f ca="1">OFFSET('Labour Entry'!$C$1,'Labour Entry'!$A$20-1,U$8*5-3,1,1)</f>
        <v>6</v>
      </c>
      <c r="V61" s="277">
        <f ca="1">OFFSET('Labour Entry'!$C$1,'Labour Entry'!$A$20-1,V$8*5-3,1,1)</f>
        <v>6.5</v>
      </c>
      <c r="W61" s="277">
        <f ca="1">OFFSET('Labour Entry'!$C$1,'Labour Entry'!$A$20-1,W$8*5-3,1,1)</f>
        <v>0</v>
      </c>
      <c r="X61" s="277">
        <f ca="1">OFFSET('Labour Entry'!$C$1,'Labour Entry'!$A$20-1,X$8*5-3,1,1)</f>
        <v>0</v>
      </c>
      <c r="Y61" s="277">
        <f ca="1">OFFSET('Labour Entry'!$C$1,'Labour Entry'!$A$20-1,Y$8*5-3,1,1)</f>
        <v>8</v>
      </c>
      <c r="Z61" s="277">
        <f ca="1">OFFSET('Labour Entry'!$C$1,'Labour Entry'!$A$20-1,Z$8*5-3,1,1)</f>
        <v>0</v>
      </c>
      <c r="AA61" s="277">
        <f ca="1">OFFSET('Labour Entry'!$C$1,'Labour Entry'!$A$20-1,AA$8*5-3,1,1)</f>
        <v>8</v>
      </c>
      <c r="AB61" s="277">
        <f ca="1">OFFSET('Labour Entry'!$C$1,'Labour Entry'!$A$20-1,AB$8*5-3,1,1)</f>
        <v>6</v>
      </c>
      <c r="AC61" s="277">
        <f ca="1">OFFSET('Labour Entry'!$C$1,'Labour Entry'!$A$20-1,AC$8*5-3,1,1)</f>
        <v>6</v>
      </c>
      <c r="AD61" s="277">
        <f ca="1">OFFSET('Labour Entry'!$C$1,'Labour Entry'!$A$20-1,AD$8*5-3,1,1)</f>
        <v>0</v>
      </c>
      <c r="AE61" s="277">
        <f ca="1">OFFSET('Labour Entry'!$C$1,'Labour Entry'!$A$20-1,AE$8*5-3,1,1)</f>
        <v>0</v>
      </c>
      <c r="AF61" s="277">
        <f ca="1">OFFSET('Labour Entry'!$C$1,'Labour Entry'!$A$20-1,AF$8*5-3,1,1)</f>
        <v>8</v>
      </c>
      <c r="AG61" s="278">
        <f ca="1">OFFSET('Labour Entry'!$C$1,'Labour Entry'!$A$20-1,AG$8*5-3,1,1)</f>
        <v>0</v>
      </c>
    </row>
    <row r="62" spans="1:33" x14ac:dyDescent="0.2">
      <c r="A62" s="274"/>
      <c r="B62" s="275" t="s">
        <v>591</v>
      </c>
      <c r="C62" s="276">
        <f ca="1">OFFSET('Labour Entry'!$C$1,'Labour Entry'!$A$20-1,C$8*5-2,1,1)</f>
        <v>0</v>
      </c>
      <c r="D62" s="277">
        <f ca="1">OFFSET('Labour Entry'!$C$1,'Labour Entry'!$A$20-1,D$8*5-2,1,1)</f>
        <v>0</v>
      </c>
      <c r="E62" s="277">
        <f ca="1">OFFSET('Labour Entry'!$C$1,'Labour Entry'!$A$20-1,E$8*5-2,1,1)</f>
        <v>0</v>
      </c>
      <c r="F62" s="277">
        <f ca="1">OFFSET('Labour Entry'!$C$1,'Labour Entry'!$A$20-1,F$8*5-2,1,1)</f>
        <v>0</v>
      </c>
      <c r="G62" s="277">
        <f ca="1">OFFSET('Labour Entry'!$C$1,'Labour Entry'!$A$20-1,G$8*5-2,1,1)</f>
        <v>0</v>
      </c>
      <c r="H62" s="277">
        <f ca="1">OFFSET('Labour Entry'!$C$1,'Labour Entry'!$A$20-1,H$8*5-2,1,1)</f>
        <v>0</v>
      </c>
      <c r="I62" s="277">
        <f ca="1">OFFSET('Labour Entry'!$C$1,'Labour Entry'!$A$20-1,I$8*5-2,1,1)</f>
        <v>0</v>
      </c>
      <c r="J62" s="277">
        <f ca="1">OFFSET('Labour Entry'!$C$1,'Labour Entry'!$A$20-1,J$8*5-2,1,1)</f>
        <v>0</v>
      </c>
      <c r="K62" s="277">
        <f ca="1">OFFSET('Labour Entry'!$C$1,'Labour Entry'!$A$20-1,K$8*5-2,1,1)</f>
        <v>0</v>
      </c>
      <c r="L62" s="277">
        <f ca="1">OFFSET('Labour Entry'!$C$1,'Labour Entry'!$A$20-1,L$8*5-2,1,1)</f>
        <v>0</v>
      </c>
      <c r="M62" s="277">
        <f ca="1">OFFSET('Labour Entry'!$C$1,'Labour Entry'!$A$20-1,M$8*5-2,1,1)</f>
        <v>0</v>
      </c>
      <c r="N62" s="277">
        <f ca="1">OFFSET('Labour Entry'!$C$1,'Labour Entry'!$A$20-1,N$8*5-2,1,1)</f>
        <v>0.25</v>
      </c>
      <c r="O62" s="277">
        <f ca="1">OFFSET('Labour Entry'!$C$1,'Labour Entry'!$A$20-1,O$8*5-2,1,1)</f>
        <v>0</v>
      </c>
      <c r="P62" s="277">
        <f ca="1">OFFSET('Labour Entry'!$C$1,'Labour Entry'!$A$20-1,P$8*5-2,1,1)</f>
        <v>0</v>
      </c>
      <c r="Q62" s="277">
        <f ca="1">OFFSET('Labour Entry'!$C$1,'Labour Entry'!$A$20-1,Q$8*5-2,1,1)</f>
        <v>0</v>
      </c>
      <c r="R62" s="277">
        <f ca="1">OFFSET('Labour Entry'!$C$1,'Labour Entry'!$A$20-1,R$8*5-2,1,1)</f>
        <v>0</v>
      </c>
      <c r="S62" s="277">
        <f ca="1">OFFSET('Labour Entry'!$C$1,'Labour Entry'!$A$20-1,S$8*5-2,1,1)</f>
        <v>0</v>
      </c>
      <c r="T62" s="277">
        <f ca="1">OFFSET('Labour Entry'!$C$1,'Labour Entry'!$A$20-1,T$8*5-2,1,1)</f>
        <v>0.5</v>
      </c>
      <c r="U62" s="277">
        <f ca="1">OFFSET('Labour Entry'!$C$1,'Labour Entry'!$A$20-1,U$8*5-2,1,1)</f>
        <v>0</v>
      </c>
      <c r="V62" s="277">
        <f ca="1">OFFSET('Labour Entry'!$C$1,'Labour Entry'!$A$20-1,V$8*5-2,1,1)</f>
        <v>0</v>
      </c>
      <c r="W62" s="277">
        <f ca="1">OFFSET('Labour Entry'!$C$1,'Labour Entry'!$A$20-1,W$8*5-2,1,1)</f>
        <v>0</v>
      </c>
      <c r="X62" s="277">
        <f ca="1">OFFSET('Labour Entry'!$C$1,'Labour Entry'!$A$20-1,X$8*5-2,1,1)</f>
        <v>0</v>
      </c>
      <c r="Y62" s="277">
        <f ca="1">OFFSET('Labour Entry'!$C$1,'Labour Entry'!$A$20-1,Y$8*5-2,1,1)</f>
        <v>0</v>
      </c>
      <c r="Z62" s="277">
        <f ca="1">OFFSET('Labour Entry'!$C$1,'Labour Entry'!$A$20-1,Z$8*5-2,1,1)</f>
        <v>0</v>
      </c>
      <c r="AA62" s="277">
        <f ca="1">OFFSET('Labour Entry'!$C$1,'Labour Entry'!$A$20-1,AA$8*5-2,1,1)</f>
        <v>0</v>
      </c>
      <c r="AB62" s="277">
        <f ca="1">OFFSET('Labour Entry'!$C$1,'Labour Entry'!$A$20-1,AB$8*5-2,1,1)</f>
        <v>0</v>
      </c>
      <c r="AC62" s="277">
        <f ca="1">OFFSET('Labour Entry'!$C$1,'Labour Entry'!$A$20-1,AC$8*5-2,1,1)</f>
        <v>0</v>
      </c>
      <c r="AD62" s="277">
        <f ca="1">OFFSET('Labour Entry'!$C$1,'Labour Entry'!$A$20-1,AD$8*5-2,1,1)</f>
        <v>0</v>
      </c>
      <c r="AE62" s="277">
        <f ca="1">OFFSET('Labour Entry'!$C$1,'Labour Entry'!$A$20-1,AE$8*5-2,1,1)</f>
        <v>0</v>
      </c>
      <c r="AF62" s="277">
        <f ca="1">OFFSET('Labour Entry'!$C$1,'Labour Entry'!$A$20-1,AF$8*5-2,1,1)</f>
        <v>0</v>
      </c>
      <c r="AG62" s="278">
        <f ca="1">OFFSET('Labour Entry'!$C$1,'Labour Entry'!$A$20-1,AG$8*5-2,1,1)</f>
        <v>0</v>
      </c>
    </row>
    <row r="63" spans="1:33" x14ac:dyDescent="0.2">
      <c r="A63" s="274"/>
      <c r="B63" s="279" t="s">
        <v>592</v>
      </c>
      <c r="C63" s="280">
        <f ca="1">OFFSET('Labour Entry'!$C$1,'Labour Entry'!$A$20-1,C$8*5-1,1,1)</f>
        <v>0</v>
      </c>
      <c r="D63" s="281">
        <f ca="1">OFFSET('Labour Entry'!$C$1,'Labour Entry'!$A$20-1,D$8*5-1,1,1)</f>
        <v>0</v>
      </c>
      <c r="E63" s="281">
        <f ca="1">OFFSET('Labour Entry'!$C$1,'Labour Entry'!$A$20-1,E$8*5-1,1,1)</f>
        <v>0</v>
      </c>
      <c r="F63" s="281">
        <f ca="1">OFFSET('Labour Entry'!$C$1,'Labour Entry'!$A$20-1,F$8*5-1,1,1)</f>
        <v>0</v>
      </c>
      <c r="G63" s="281">
        <f ca="1">OFFSET('Labour Entry'!$C$1,'Labour Entry'!$A$20-1,G$8*5-1,1,1)</f>
        <v>0</v>
      </c>
      <c r="H63" s="281">
        <f ca="1">OFFSET('Labour Entry'!$C$1,'Labour Entry'!$A$20-1,H$8*5-1,1,1)</f>
        <v>0</v>
      </c>
      <c r="I63" s="281">
        <f ca="1">OFFSET('Labour Entry'!$C$1,'Labour Entry'!$A$20-1,I$8*5-1,1,1)</f>
        <v>0</v>
      </c>
      <c r="J63" s="281">
        <f ca="1">OFFSET('Labour Entry'!$C$1,'Labour Entry'!$A$20-1,J$8*5-1,1,1)</f>
        <v>0</v>
      </c>
      <c r="K63" s="281">
        <f ca="1">OFFSET('Labour Entry'!$C$1,'Labour Entry'!$A$20-1,K$8*5-1,1,1)</f>
        <v>0</v>
      </c>
      <c r="L63" s="281">
        <f ca="1">OFFSET('Labour Entry'!$C$1,'Labour Entry'!$A$20-1,L$8*5-1,1,1)</f>
        <v>0</v>
      </c>
      <c r="M63" s="281">
        <f ca="1">OFFSET('Labour Entry'!$C$1,'Labour Entry'!$A$20-1,M$8*5-1,1,1)</f>
        <v>0</v>
      </c>
      <c r="N63" s="281">
        <f ca="1">OFFSET('Labour Entry'!$C$1,'Labour Entry'!$A$20-1,N$8*5-1,1,1)</f>
        <v>0</v>
      </c>
      <c r="O63" s="281">
        <f ca="1">OFFSET('Labour Entry'!$C$1,'Labour Entry'!$A$20-1,O$8*5-1,1,1)</f>
        <v>0</v>
      </c>
      <c r="P63" s="281">
        <f ca="1">OFFSET('Labour Entry'!$C$1,'Labour Entry'!$A$20-1,P$8*5-1,1,1)</f>
        <v>0</v>
      </c>
      <c r="Q63" s="281">
        <f ca="1">OFFSET('Labour Entry'!$C$1,'Labour Entry'!$A$20-1,Q$8*5-1,1,1)</f>
        <v>0</v>
      </c>
      <c r="R63" s="281">
        <f ca="1">OFFSET('Labour Entry'!$C$1,'Labour Entry'!$A$20-1,R$8*5-1,1,1)</f>
        <v>0</v>
      </c>
      <c r="S63" s="281">
        <f ca="1">OFFSET('Labour Entry'!$C$1,'Labour Entry'!$A$20-1,S$8*5-1,1,1)</f>
        <v>0</v>
      </c>
      <c r="T63" s="281">
        <f ca="1">OFFSET('Labour Entry'!$C$1,'Labour Entry'!$A$20-1,T$8*5-1,1,1)</f>
        <v>0</v>
      </c>
      <c r="U63" s="281">
        <f ca="1">OFFSET('Labour Entry'!$C$1,'Labour Entry'!$A$20-1,U$8*5-1,1,1)</f>
        <v>0</v>
      </c>
      <c r="V63" s="281">
        <f ca="1">OFFSET('Labour Entry'!$C$1,'Labour Entry'!$A$20-1,V$8*5-1,1,1)</f>
        <v>0</v>
      </c>
      <c r="W63" s="281">
        <f ca="1">OFFSET('Labour Entry'!$C$1,'Labour Entry'!$A$20-1,W$8*5-1,1,1)</f>
        <v>0</v>
      </c>
      <c r="X63" s="281">
        <f ca="1">OFFSET('Labour Entry'!$C$1,'Labour Entry'!$A$20-1,X$8*5-1,1,1)</f>
        <v>0</v>
      </c>
      <c r="Y63" s="281">
        <f ca="1">OFFSET('Labour Entry'!$C$1,'Labour Entry'!$A$20-1,Y$8*5-1,1,1)</f>
        <v>0</v>
      </c>
      <c r="Z63" s="281">
        <f ca="1">OFFSET('Labour Entry'!$C$1,'Labour Entry'!$A$20-1,Z$8*5-1,1,1)</f>
        <v>0</v>
      </c>
      <c r="AA63" s="281">
        <f ca="1">OFFSET('Labour Entry'!$C$1,'Labour Entry'!$A$20-1,AA$8*5-1,1,1)</f>
        <v>0</v>
      </c>
      <c r="AB63" s="281">
        <f ca="1">OFFSET('Labour Entry'!$C$1,'Labour Entry'!$A$20-1,AB$8*5-1,1,1)</f>
        <v>0</v>
      </c>
      <c r="AC63" s="281">
        <f ca="1">OFFSET('Labour Entry'!$C$1,'Labour Entry'!$A$20-1,AC$8*5-1,1,1)</f>
        <v>0</v>
      </c>
      <c r="AD63" s="281">
        <f ca="1">OFFSET('Labour Entry'!$C$1,'Labour Entry'!$A$20-1,AD$8*5-1,1,1)</f>
        <v>0</v>
      </c>
      <c r="AE63" s="281">
        <f ca="1">OFFSET('Labour Entry'!$C$1,'Labour Entry'!$A$20-1,AE$8*5-1,1,1)</f>
        <v>0</v>
      </c>
      <c r="AF63" s="281">
        <f ca="1">OFFSET('Labour Entry'!$C$1,'Labour Entry'!$A$20-1,AF$8*5-1,1,1)</f>
        <v>0</v>
      </c>
      <c r="AG63" s="282">
        <f ca="1">OFFSET('Labour Entry'!$C$1,'Labour Entry'!$A$20-1,AG$8*5-1,1,1)</f>
        <v>0</v>
      </c>
    </row>
    <row r="64" spans="1:33" ht="15" thickBot="1" x14ac:dyDescent="0.25">
      <c r="A64" s="283"/>
      <c r="B64" s="284" t="s">
        <v>593</v>
      </c>
      <c r="C64" s="285">
        <f ca="1">OFFSET('Labour Entry'!$C$1,'Labour Entry'!$A$20-1,C$8*5,1,1)</f>
        <v>0</v>
      </c>
      <c r="D64" s="286">
        <f ca="1">OFFSET('Labour Entry'!$C$1,'Labour Entry'!$A$20-1,D$8*5,1,1)</f>
        <v>0</v>
      </c>
      <c r="E64" s="286">
        <f ca="1">OFFSET('Labour Entry'!$C$1,'Labour Entry'!$A$20-1,E$8*5,1,1)</f>
        <v>0</v>
      </c>
      <c r="F64" s="286">
        <f ca="1">OFFSET('Labour Entry'!$C$1,'Labour Entry'!$A$20-1,F$8*5,1,1)</f>
        <v>0</v>
      </c>
      <c r="G64" s="286">
        <f ca="1">OFFSET('Labour Entry'!$C$1,'Labour Entry'!$A$20-1,G$8*5,1,1)</f>
        <v>0</v>
      </c>
      <c r="H64" s="286">
        <f ca="1">OFFSET('Labour Entry'!$C$1,'Labour Entry'!$A$20-1,H$8*5,1,1)</f>
        <v>0</v>
      </c>
      <c r="I64" s="286">
        <f ca="1">OFFSET('Labour Entry'!$C$1,'Labour Entry'!$A$20-1,I$8*5,1,1)</f>
        <v>0</v>
      </c>
      <c r="J64" s="286">
        <f ca="1">OFFSET('Labour Entry'!$C$1,'Labour Entry'!$A$20-1,J$8*5,1,1)</f>
        <v>0</v>
      </c>
      <c r="K64" s="286">
        <f ca="1">OFFSET('Labour Entry'!$C$1,'Labour Entry'!$A$20-1,K$8*5,1,1)</f>
        <v>0</v>
      </c>
      <c r="L64" s="286">
        <f ca="1">OFFSET('Labour Entry'!$C$1,'Labour Entry'!$A$20-1,L$8*5,1,1)</f>
        <v>0</v>
      </c>
      <c r="M64" s="286">
        <f ca="1">OFFSET('Labour Entry'!$C$1,'Labour Entry'!$A$20-1,M$8*5,1,1)</f>
        <v>0</v>
      </c>
      <c r="N64" s="286">
        <f ca="1">OFFSET('Labour Entry'!$C$1,'Labour Entry'!$A$20-1,N$8*5,1,1)</f>
        <v>0</v>
      </c>
      <c r="O64" s="286">
        <f ca="1">OFFSET('Labour Entry'!$C$1,'Labour Entry'!$A$20-1,O$8*5,1,1)</f>
        <v>0</v>
      </c>
      <c r="P64" s="286">
        <f ca="1">OFFSET('Labour Entry'!$C$1,'Labour Entry'!$A$20-1,P$8*5,1,1)</f>
        <v>0</v>
      </c>
      <c r="Q64" s="286">
        <f ca="1">OFFSET('Labour Entry'!$C$1,'Labour Entry'!$A$20-1,Q$8*5,1,1)</f>
        <v>0</v>
      </c>
      <c r="R64" s="286">
        <f ca="1">OFFSET('Labour Entry'!$C$1,'Labour Entry'!$A$20-1,R$8*5,1,1)</f>
        <v>0</v>
      </c>
      <c r="S64" s="286">
        <f ca="1">OFFSET('Labour Entry'!$C$1,'Labour Entry'!$A$20-1,S$8*5,1,1)</f>
        <v>0</v>
      </c>
      <c r="T64" s="286">
        <f ca="1">OFFSET('Labour Entry'!$C$1,'Labour Entry'!$A$20-1,T$8*5,1,1)</f>
        <v>0</v>
      </c>
      <c r="U64" s="286">
        <f ca="1">OFFSET('Labour Entry'!$C$1,'Labour Entry'!$A$20-1,U$8*5,1,1)</f>
        <v>0</v>
      </c>
      <c r="V64" s="286">
        <f ca="1">OFFSET('Labour Entry'!$C$1,'Labour Entry'!$A$20-1,V$8*5,1,1)</f>
        <v>0</v>
      </c>
      <c r="W64" s="286">
        <f ca="1">OFFSET('Labour Entry'!$C$1,'Labour Entry'!$A$20-1,W$8*5,1,1)</f>
        <v>0</v>
      </c>
      <c r="X64" s="286">
        <f ca="1">OFFSET('Labour Entry'!$C$1,'Labour Entry'!$A$20-1,X$8*5,1,1)</f>
        <v>0</v>
      </c>
      <c r="Y64" s="286">
        <f ca="1">OFFSET('Labour Entry'!$C$1,'Labour Entry'!$A$20-1,Y$8*5,1,1)</f>
        <v>0</v>
      </c>
      <c r="Z64" s="286">
        <f ca="1">OFFSET('Labour Entry'!$C$1,'Labour Entry'!$A$20-1,Z$8*5,1,1)</f>
        <v>0</v>
      </c>
      <c r="AA64" s="286">
        <f ca="1">OFFSET('Labour Entry'!$C$1,'Labour Entry'!$A$20-1,AA$8*5,1,1)</f>
        <v>0</v>
      </c>
      <c r="AB64" s="286">
        <f ca="1">OFFSET('Labour Entry'!$C$1,'Labour Entry'!$A$20-1,AB$8*5,1,1)</f>
        <v>0</v>
      </c>
      <c r="AC64" s="286">
        <f ca="1">OFFSET('Labour Entry'!$C$1,'Labour Entry'!$A$20-1,AC$8*5,1,1)</f>
        <v>0</v>
      </c>
      <c r="AD64" s="286">
        <f ca="1">OFFSET('Labour Entry'!$C$1,'Labour Entry'!$A$20-1,AD$8*5,1,1)</f>
        <v>0</v>
      </c>
      <c r="AE64" s="286">
        <f ca="1">OFFSET('Labour Entry'!$C$1,'Labour Entry'!$A$20-1,AE$8*5,1,1)</f>
        <v>0</v>
      </c>
      <c r="AF64" s="286">
        <f ca="1">OFFSET('Labour Entry'!$C$1,'Labour Entry'!$A$20-1,AF$8*5,1,1)</f>
        <v>0</v>
      </c>
      <c r="AG64" s="287">
        <f ca="1">OFFSET('Labour Entry'!$C$1,'Labour Entry'!$A$20-1,AG$8*5,1,1)</f>
        <v>0</v>
      </c>
    </row>
    <row r="65" spans="1:33" x14ac:dyDescent="0.2">
      <c r="A65" s="269" t="str">
        <f ca="1">OFFSET('Labour Entry'!$C$1,'Labour Entry'!$A21-1,0,1,1)</f>
        <v>Driver 3</v>
      </c>
      <c r="B65" s="270" t="s">
        <v>585</v>
      </c>
      <c r="C65" s="271">
        <f ca="1">OFFSET('Labour Entry'!$C$1,'Labour Entry'!$A$21-1,C$8*5-4,1,1)</f>
        <v>0</v>
      </c>
      <c r="D65" s="272">
        <f ca="1">OFFSET('Labour Entry'!$C$1,'Labour Entry'!$A$21-1,D$8*5-4,1,1)</f>
        <v>8</v>
      </c>
      <c r="E65" s="272">
        <f ca="1">OFFSET('Labour Entry'!$C$1,'Labour Entry'!$A$21-1,E$8*5-4,1,1)</f>
        <v>0</v>
      </c>
      <c r="F65" s="272">
        <f ca="1">OFFSET('Labour Entry'!$C$1,'Labour Entry'!$A$21-1,F$8*5-4,1,1)</f>
        <v>0</v>
      </c>
      <c r="G65" s="272">
        <f ca="1">OFFSET('Labour Entry'!$C$1,'Labour Entry'!$A$21-1,G$8*5-4,1,1)</f>
        <v>10</v>
      </c>
      <c r="H65" s="272">
        <f ca="1">OFFSET('Labour Entry'!$C$1,'Labour Entry'!$A$21-1,H$8*5-4,1,1)</f>
        <v>0</v>
      </c>
      <c r="I65" s="272">
        <f ca="1">OFFSET('Labour Entry'!$C$1,'Labour Entry'!$A$21-1,I$8*5-4,1,1)</f>
        <v>3</v>
      </c>
      <c r="J65" s="272">
        <f ca="1">OFFSET('Labour Entry'!$C$1,'Labour Entry'!$A$21-1,J$8*5-4,1,1)</f>
        <v>0</v>
      </c>
      <c r="K65" s="272">
        <f ca="1">OFFSET('Labour Entry'!$C$1,'Labour Entry'!$A$21-1,K$8*5-4,1,1)</f>
        <v>8</v>
      </c>
      <c r="L65" s="272">
        <f ca="1">OFFSET('Labour Entry'!$C$1,'Labour Entry'!$A$21-1,L$8*5-4,1,1)</f>
        <v>0</v>
      </c>
      <c r="M65" s="272">
        <f ca="1">OFFSET('Labour Entry'!$C$1,'Labour Entry'!$A$21-1,M$8*5-4,1,1)</f>
        <v>0</v>
      </c>
      <c r="N65" s="272">
        <f ca="1">OFFSET('Labour Entry'!$C$1,'Labour Entry'!$A$21-1,N$8*5-4,1,1)</f>
        <v>0</v>
      </c>
      <c r="O65" s="272">
        <f ca="1">OFFSET('Labour Entry'!$C$1,'Labour Entry'!$A$21-1,O$8*5-4,1,1)</f>
        <v>0</v>
      </c>
      <c r="P65" s="272">
        <f ca="1">OFFSET('Labour Entry'!$C$1,'Labour Entry'!$A$21-1,P$8*5-4,1,1)</f>
        <v>8</v>
      </c>
      <c r="Q65" s="272">
        <f ca="1">OFFSET('Labour Entry'!$C$1,'Labour Entry'!$A$21-1,Q$8*5-4,1,1)</f>
        <v>12</v>
      </c>
      <c r="R65" s="272">
        <f ca="1">OFFSET('Labour Entry'!$C$1,'Labour Entry'!$A$21-1,R$8*5-4,1,1)</f>
        <v>7</v>
      </c>
      <c r="S65" s="272">
        <f ca="1">OFFSET('Labour Entry'!$C$1,'Labour Entry'!$A$21-1,S$8*5-4,1,1)</f>
        <v>0</v>
      </c>
      <c r="T65" s="272">
        <f ca="1">OFFSET('Labour Entry'!$C$1,'Labour Entry'!$A$21-1,T$8*5-4,1,1)</f>
        <v>0</v>
      </c>
      <c r="U65" s="272">
        <f ca="1">OFFSET('Labour Entry'!$C$1,'Labour Entry'!$A$21-1,U$8*5-4,1,1)</f>
        <v>0</v>
      </c>
      <c r="V65" s="272">
        <f ca="1">OFFSET('Labour Entry'!$C$1,'Labour Entry'!$A$21-1,V$8*5-4,1,1)</f>
        <v>7</v>
      </c>
      <c r="W65" s="272">
        <f ca="1">OFFSET('Labour Entry'!$C$1,'Labour Entry'!$A$21-1,W$8*5-4,1,1)</f>
        <v>8</v>
      </c>
      <c r="X65" s="272">
        <f ca="1">OFFSET('Labour Entry'!$C$1,'Labour Entry'!$A$21-1,X$8*5-4,1,1)</f>
        <v>0</v>
      </c>
      <c r="Y65" s="272">
        <f ca="1">OFFSET('Labour Entry'!$C$1,'Labour Entry'!$A$21-1,Y$8*5-4,1,1)</f>
        <v>10</v>
      </c>
      <c r="Z65" s="272">
        <f ca="1">OFFSET('Labour Entry'!$C$1,'Labour Entry'!$A$21-1,Z$8*5-4,1,1)</f>
        <v>0</v>
      </c>
      <c r="AA65" s="272">
        <f ca="1">OFFSET('Labour Entry'!$C$1,'Labour Entry'!$A$21-1,AA$8*5-4,1,1)</f>
        <v>0</v>
      </c>
      <c r="AB65" s="272">
        <f ca="1">OFFSET('Labour Entry'!$C$1,'Labour Entry'!$A$21-1,AB$8*5-4,1,1)</f>
        <v>0</v>
      </c>
      <c r="AC65" s="272">
        <f ca="1">OFFSET('Labour Entry'!$C$1,'Labour Entry'!$A$21-1,AC$8*5-4,1,1)</f>
        <v>0</v>
      </c>
      <c r="AD65" s="272">
        <f ca="1">OFFSET('Labour Entry'!$C$1,'Labour Entry'!$A$21-1,AD$8*5-4,1,1)</f>
        <v>6</v>
      </c>
      <c r="AE65" s="272">
        <f ca="1">OFFSET('Labour Entry'!$C$1,'Labour Entry'!$A$21-1,AE$8*5-4,1,1)</f>
        <v>8</v>
      </c>
      <c r="AF65" s="272">
        <f ca="1">OFFSET('Labour Entry'!$C$1,'Labour Entry'!$A$21-1,AF$8*5-4,1,1)</f>
        <v>14</v>
      </c>
      <c r="AG65" s="273">
        <f ca="1">OFFSET('Labour Entry'!$C$1,'Labour Entry'!$A$21-1,AG$8*5-4,1,1)</f>
        <v>0</v>
      </c>
    </row>
    <row r="66" spans="1:33" x14ac:dyDescent="0.2">
      <c r="A66" s="274"/>
      <c r="B66" s="275" t="s">
        <v>590</v>
      </c>
      <c r="C66" s="276">
        <f ca="1">OFFSET('Labour Entry'!$C$1,'Labour Entry'!$A$21-1,C$8*5-3,1,1)</f>
        <v>0</v>
      </c>
      <c r="D66" s="277">
        <f ca="1">OFFSET('Labour Entry'!$C$1,'Labour Entry'!$A$21-1,D$8*5-3,1,1)</f>
        <v>6.75</v>
      </c>
      <c r="E66" s="277">
        <f ca="1">OFFSET('Labour Entry'!$C$1,'Labour Entry'!$A$21-1,E$8*5-3,1,1)</f>
        <v>0</v>
      </c>
      <c r="F66" s="277">
        <f ca="1">OFFSET('Labour Entry'!$C$1,'Labour Entry'!$A$21-1,F$8*5-3,1,1)</f>
        <v>0</v>
      </c>
      <c r="G66" s="277">
        <f ca="1">OFFSET('Labour Entry'!$C$1,'Labour Entry'!$A$21-1,G$8*5-3,1,1)</f>
        <v>7</v>
      </c>
      <c r="H66" s="277">
        <f ca="1">OFFSET('Labour Entry'!$C$1,'Labour Entry'!$A$21-1,H$8*5-3,1,1)</f>
        <v>0</v>
      </c>
      <c r="I66" s="277">
        <f ca="1">OFFSET('Labour Entry'!$C$1,'Labour Entry'!$A$21-1,I$8*5-3,1,1)</f>
        <v>5.45</v>
      </c>
      <c r="J66" s="277">
        <f ca="1">OFFSET('Labour Entry'!$C$1,'Labour Entry'!$A$21-1,J$8*5-3,1,1)</f>
        <v>0</v>
      </c>
      <c r="K66" s="277">
        <f ca="1">OFFSET('Labour Entry'!$C$1,'Labour Entry'!$A$21-1,K$8*5-3,1,1)</f>
        <v>6.75</v>
      </c>
      <c r="L66" s="277">
        <f ca="1">OFFSET('Labour Entry'!$C$1,'Labour Entry'!$A$21-1,L$8*5-3,1,1)</f>
        <v>0</v>
      </c>
      <c r="M66" s="277">
        <f ca="1">OFFSET('Labour Entry'!$C$1,'Labour Entry'!$A$21-1,M$8*5-3,1,1)</f>
        <v>0</v>
      </c>
      <c r="N66" s="277">
        <f ca="1">OFFSET('Labour Entry'!$C$1,'Labour Entry'!$A$21-1,N$8*5-3,1,1)</f>
        <v>0</v>
      </c>
      <c r="O66" s="277">
        <f ca="1">OFFSET('Labour Entry'!$C$1,'Labour Entry'!$A$21-1,O$8*5-3,1,1)</f>
        <v>0</v>
      </c>
      <c r="P66" s="277">
        <f ca="1">OFFSET('Labour Entry'!$C$1,'Labour Entry'!$A$21-1,P$8*5-3,1,1)</f>
        <v>6</v>
      </c>
      <c r="Q66" s="277">
        <f ca="1">OFFSET('Labour Entry'!$C$1,'Labour Entry'!$A$21-1,Q$8*5-3,1,1)</f>
        <v>7</v>
      </c>
      <c r="R66" s="277">
        <f ca="1">OFFSET('Labour Entry'!$C$1,'Labour Entry'!$A$21-1,R$8*5-3,1,1)</f>
        <v>6.75</v>
      </c>
      <c r="S66" s="277">
        <f ca="1">OFFSET('Labour Entry'!$C$1,'Labour Entry'!$A$21-1,S$8*5-3,1,1)</f>
        <v>0</v>
      </c>
      <c r="T66" s="277">
        <f ca="1">OFFSET('Labour Entry'!$C$1,'Labour Entry'!$A$21-1,T$8*5-3,1,1)</f>
        <v>0</v>
      </c>
      <c r="U66" s="277">
        <f ca="1">OFFSET('Labour Entry'!$C$1,'Labour Entry'!$A$21-1,U$8*5-3,1,1)</f>
        <v>0</v>
      </c>
      <c r="V66" s="277">
        <f ca="1">OFFSET('Labour Entry'!$C$1,'Labour Entry'!$A$21-1,V$8*5-3,1,1)</f>
        <v>2.75</v>
      </c>
      <c r="W66" s="277">
        <f ca="1">OFFSET('Labour Entry'!$C$1,'Labour Entry'!$A$21-1,W$8*5-3,1,1)</f>
        <v>6</v>
      </c>
      <c r="X66" s="277">
        <f ca="1">OFFSET('Labour Entry'!$C$1,'Labour Entry'!$A$21-1,X$8*5-3,1,1)</f>
        <v>0</v>
      </c>
      <c r="Y66" s="277">
        <f ca="1">OFFSET('Labour Entry'!$C$1,'Labour Entry'!$A$21-1,Y$8*5-3,1,1)</f>
        <v>6.75</v>
      </c>
      <c r="Z66" s="277">
        <f ca="1">OFFSET('Labour Entry'!$C$1,'Labour Entry'!$A$21-1,Z$8*5-3,1,1)</f>
        <v>0</v>
      </c>
      <c r="AA66" s="277">
        <f ca="1">OFFSET('Labour Entry'!$C$1,'Labour Entry'!$A$21-1,AA$8*5-3,1,1)</f>
        <v>0</v>
      </c>
      <c r="AB66" s="277">
        <f ca="1">OFFSET('Labour Entry'!$C$1,'Labour Entry'!$A$21-1,AB$8*5-3,1,1)</f>
        <v>0</v>
      </c>
      <c r="AC66" s="277">
        <f ca="1">OFFSET('Labour Entry'!$C$1,'Labour Entry'!$A$21-1,AC$8*5-3,1,1)</f>
        <v>0</v>
      </c>
      <c r="AD66" s="277">
        <f ca="1">OFFSET('Labour Entry'!$C$1,'Labour Entry'!$A$21-1,AD$8*5-3,1,1)</f>
        <v>6</v>
      </c>
      <c r="AE66" s="277">
        <f ca="1">OFFSET('Labour Entry'!$C$1,'Labour Entry'!$A$21-1,AE$8*5-3,1,1)</f>
        <v>7</v>
      </c>
      <c r="AF66" s="277">
        <f ca="1">OFFSET('Labour Entry'!$C$1,'Labour Entry'!$A$21-1,AF$8*5-3,1,1)</f>
        <v>6.75</v>
      </c>
      <c r="AG66" s="278">
        <f ca="1">OFFSET('Labour Entry'!$C$1,'Labour Entry'!$A$21-1,AG$8*5-3,1,1)</f>
        <v>0</v>
      </c>
    </row>
    <row r="67" spans="1:33" x14ac:dyDescent="0.2">
      <c r="A67" s="274"/>
      <c r="B67" s="275" t="s">
        <v>591</v>
      </c>
      <c r="C67" s="276">
        <f ca="1">OFFSET('Labour Entry'!$C$1,'Labour Entry'!$A$21-1,C$8*5-2,1,1)</f>
        <v>0</v>
      </c>
      <c r="D67" s="277">
        <f ca="1">OFFSET('Labour Entry'!$C$1,'Labour Entry'!$A$21-1,D$8*5-2,1,1)</f>
        <v>0</v>
      </c>
      <c r="E67" s="277">
        <f ca="1">OFFSET('Labour Entry'!$C$1,'Labour Entry'!$A$21-1,E$8*5-2,1,1)</f>
        <v>0</v>
      </c>
      <c r="F67" s="277">
        <f ca="1">OFFSET('Labour Entry'!$C$1,'Labour Entry'!$A$21-1,F$8*5-2,1,1)</f>
        <v>0</v>
      </c>
      <c r="G67" s="277">
        <f ca="1">OFFSET('Labour Entry'!$C$1,'Labour Entry'!$A$21-1,G$8*5-2,1,1)</f>
        <v>0</v>
      </c>
      <c r="H67" s="277">
        <f ca="1">OFFSET('Labour Entry'!$C$1,'Labour Entry'!$A$21-1,H$8*5-2,1,1)</f>
        <v>0</v>
      </c>
      <c r="I67" s="277">
        <f ca="1">OFFSET('Labour Entry'!$C$1,'Labour Entry'!$A$21-1,I$8*5-2,1,1)</f>
        <v>0</v>
      </c>
      <c r="J67" s="277">
        <f ca="1">OFFSET('Labour Entry'!$C$1,'Labour Entry'!$A$21-1,J$8*5-2,1,1)</f>
        <v>0</v>
      </c>
      <c r="K67" s="277">
        <f ca="1">OFFSET('Labour Entry'!$C$1,'Labour Entry'!$A$21-1,K$8*5-2,1,1)</f>
        <v>0</v>
      </c>
      <c r="L67" s="277">
        <f ca="1">OFFSET('Labour Entry'!$C$1,'Labour Entry'!$A$21-1,L$8*5-2,1,1)</f>
        <v>0</v>
      </c>
      <c r="M67" s="277">
        <f ca="1">OFFSET('Labour Entry'!$C$1,'Labour Entry'!$A$21-1,M$8*5-2,1,1)</f>
        <v>0</v>
      </c>
      <c r="N67" s="277">
        <f ca="1">OFFSET('Labour Entry'!$C$1,'Labour Entry'!$A$21-1,N$8*5-2,1,1)</f>
        <v>0</v>
      </c>
      <c r="O67" s="277">
        <f ca="1">OFFSET('Labour Entry'!$C$1,'Labour Entry'!$A$21-1,O$8*5-2,1,1)</f>
        <v>0</v>
      </c>
      <c r="P67" s="277">
        <f ca="1">OFFSET('Labour Entry'!$C$1,'Labour Entry'!$A$21-1,P$8*5-2,1,1)</f>
        <v>0</v>
      </c>
      <c r="Q67" s="277">
        <f ca="1">OFFSET('Labour Entry'!$C$1,'Labour Entry'!$A$21-1,Q$8*5-2,1,1)</f>
        <v>0</v>
      </c>
      <c r="R67" s="277">
        <f ca="1">OFFSET('Labour Entry'!$C$1,'Labour Entry'!$A$21-1,R$8*5-2,1,1)</f>
        <v>0</v>
      </c>
      <c r="S67" s="277">
        <f ca="1">OFFSET('Labour Entry'!$C$1,'Labour Entry'!$A$21-1,S$8*5-2,1,1)</f>
        <v>0</v>
      </c>
      <c r="T67" s="277">
        <f ca="1">OFFSET('Labour Entry'!$C$1,'Labour Entry'!$A$21-1,T$8*5-2,1,1)</f>
        <v>0</v>
      </c>
      <c r="U67" s="277">
        <f ca="1">OFFSET('Labour Entry'!$C$1,'Labour Entry'!$A$21-1,U$8*5-2,1,1)</f>
        <v>0</v>
      </c>
      <c r="V67" s="277">
        <f ca="1">OFFSET('Labour Entry'!$C$1,'Labour Entry'!$A$21-1,V$8*5-2,1,1)</f>
        <v>0</v>
      </c>
      <c r="W67" s="277">
        <f ca="1">OFFSET('Labour Entry'!$C$1,'Labour Entry'!$A$21-1,W$8*5-2,1,1)</f>
        <v>0</v>
      </c>
      <c r="X67" s="277">
        <f ca="1">OFFSET('Labour Entry'!$C$1,'Labour Entry'!$A$21-1,X$8*5-2,1,1)</f>
        <v>0</v>
      </c>
      <c r="Y67" s="277">
        <f ca="1">OFFSET('Labour Entry'!$C$1,'Labour Entry'!$A$21-1,Y$8*5-2,1,1)</f>
        <v>0</v>
      </c>
      <c r="Z67" s="277">
        <f ca="1">OFFSET('Labour Entry'!$C$1,'Labour Entry'!$A$21-1,Z$8*5-2,1,1)</f>
        <v>0</v>
      </c>
      <c r="AA67" s="277">
        <f ca="1">OFFSET('Labour Entry'!$C$1,'Labour Entry'!$A$21-1,AA$8*5-2,1,1)</f>
        <v>0</v>
      </c>
      <c r="AB67" s="277">
        <f ca="1">OFFSET('Labour Entry'!$C$1,'Labour Entry'!$A$21-1,AB$8*5-2,1,1)</f>
        <v>0</v>
      </c>
      <c r="AC67" s="277">
        <f ca="1">OFFSET('Labour Entry'!$C$1,'Labour Entry'!$A$21-1,AC$8*5-2,1,1)</f>
        <v>0</v>
      </c>
      <c r="AD67" s="277">
        <f ca="1">OFFSET('Labour Entry'!$C$1,'Labour Entry'!$A$21-1,AD$8*5-2,1,1)</f>
        <v>0</v>
      </c>
      <c r="AE67" s="277">
        <f ca="1">OFFSET('Labour Entry'!$C$1,'Labour Entry'!$A$21-1,AE$8*5-2,1,1)</f>
        <v>0</v>
      </c>
      <c r="AF67" s="277">
        <f ca="1">OFFSET('Labour Entry'!$C$1,'Labour Entry'!$A$21-1,AF$8*5-2,1,1)</f>
        <v>0</v>
      </c>
      <c r="AG67" s="278">
        <f ca="1">OFFSET('Labour Entry'!$C$1,'Labour Entry'!$A$21-1,AG$8*5-2,1,1)</f>
        <v>0</v>
      </c>
    </row>
    <row r="68" spans="1:33" x14ac:dyDescent="0.2">
      <c r="A68" s="274"/>
      <c r="B68" s="279" t="s">
        <v>592</v>
      </c>
      <c r="C68" s="280">
        <f ca="1">OFFSET('Labour Entry'!$C$1,'Labour Entry'!$A$21-1,C$8*5-1,1,1)</f>
        <v>0</v>
      </c>
      <c r="D68" s="281">
        <f ca="1">OFFSET('Labour Entry'!$C$1,'Labour Entry'!$A$21-1,D$8*5-1,1,1)</f>
        <v>0</v>
      </c>
      <c r="E68" s="281">
        <f ca="1">OFFSET('Labour Entry'!$C$1,'Labour Entry'!$A$21-1,E$8*5-1,1,1)</f>
        <v>0</v>
      </c>
      <c r="F68" s="281">
        <f ca="1">OFFSET('Labour Entry'!$C$1,'Labour Entry'!$A$21-1,F$8*5-1,1,1)</f>
        <v>0</v>
      </c>
      <c r="G68" s="281">
        <f ca="1">OFFSET('Labour Entry'!$C$1,'Labour Entry'!$A$21-1,G$8*5-1,1,1)</f>
        <v>0</v>
      </c>
      <c r="H68" s="281">
        <f ca="1">OFFSET('Labour Entry'!$C$1,'Labour Entry'!$A$21-1,H$8*5-1,1,1)</f>
        <v>0</v>
      </c>
      <c r="I68" s="281">
        <f ca="1">OFFSET('Labour Entry'!$C$1,'Labour Entry'!$A$21-1,I$8*5-1,1,1)</f>
        <v>0</v>
      </c>
      <c r="J68" s="281">
        <f ca="1">OFFSET('Labour Entry'!$C$1,'Labour Entry'!$A$21-1,J$8*5-1,1,1)</f>
        <v>0</v>
      </c>
      <c r="K68" s="281">
        <f ca="1">OFFSET('Labour Entry'!$C$1,'Labour Entry'!$A$21-1,K$8*5-1,1,1)</f>
        <v>0</v>
      </c>
      <c r="L68" s="281">
        <f ca="1">OFFSET('Labour Entry'!$C$1,'Labour Entry'!$A$21-1,L$8*5-1,1,1)</f>
        <v>0</v>
      </c>
      <c r="M68" s="281">
        <f ca="1">OFFSET('Labour Entry'!$C$1,'Labour Entry'!$A$21-1,M$8*5-1,1,1)</f>
        <v>0</v>
      </c>
      <c r="N68" s="281">
        <f ca="1">OFFSET('Labour Entry'!$C$1,'Labour Entry'!$A$21-1,N$8*5-1,1,1)</f>
        <v>0</v>
      </c>
      <c r="O68" s="281">
        <f ca="1">OFFSET('Labour Entry'!$C$1,'Labour Entry'!$A$21-1,O$8*5-1,1,1)</f>
        <v>0</v>
      </c>
      <c r="P68" s="281">
        <f ca="1">OFFSET('Labour Entry'!$C$1,'Labour Entry'!$A$21-1,P$8*5-1,1,1)</f>
        <v>0</v>
      </c>
      <c r="Q68" s="281">
        <f ca="1">OFFSET('Labour Entry'!$C$1,'Labour Entry'!$A$21-1,Q$8*5-1,1,1)</f>
        <v>0</v>
      </c>
      <c r="R68" s="281">
        <f ca="1">OFFSET('Labour Entry'!$C$1,'Labour Entry'!$A$21-1,R$8*5-1,1,1)</f>
        <v>0</v>
      </c>
      <c r="S68" s="281">
        <f ca="1">OFFSET('Labour Entry'!$C$1,'Labour Entry'!$A$21-1,S$8*5-1,1,1)</f>
        <v>0</v>
      </c>
      <c r="T68" s="281">
        <f ca="1">OFFSET('Labour Entry'!$C$1,'Labour Entry'!$A$21-1,T$8*5-1,1,1)</f>
        <v>0</v>
      </c>
      <c r="U68" s="281">
        <f ca="1">OFFSET('Labour Entry'!$C$1,'Labour Entry'!$A$21-1,U$8*5-1,1,1)</f>
        <v>0</v>
      </c>
      <c r="V68" s="281">
        <f ca="1">OFFSET('Labour Entry'!$C$1,'Labour Entry'!$A$21-1,V$8*5-1,1,1)</f>
        <v>0</v>
      </c>
      <c r="W68" s="281">
        <f ca="1">OFFSET('Labour Entry'!$C$1,'Labour Entry'!$A$21-1,W$8*5-1,1,1)</f>
        <v>0</v>
      </c>
      <c r="X68" s="281">
        <f ca="1">OFFSET('Labour Entry'!$C$1,'Labour Entry'!$A$21-1,X$8*5-1,1,1)</f>
        <v>0</v>
      </c>
      <c r="Y68" s="281">
        <f ca="1">OFFSET('Labour Entry'!$C$1,'Labour Entry'!$A$21-1,Y$8*5-1,1,1)</f>
        <v>0</v>
      </c>
      <c r="Z68" s="281">
        <f ca="1">OFFSET('Labour Entry'!$C$1,'Labour Entry'!$A$21-1,Z$8*5-1,1,1)</f>
        <v>0</v>
      </c>
      <c r="AA68" s="281">
        <f ca="1">OFFSET('Labour Entry'!$C$1,'Labour Entry'!$A$21-1,AA$8*5-1,1,1)</f>
        <v>0</v>
      </c>
      <c r="AB68" s="281">
        <f ca="1">OFFSET('Labour Entry'!$C$1,'Labour Entry'!$A$21-1,AB$8*5-1,1,1)</f>
        <v>0</v>
      </c>
      <c r="AC68" s="281">
        <f ca="1">OFFSET('Labour Entry'!$C$1,'Labour Entry'!$A$21-1,AC$8*5-1,1,1)</f>
        <v>0</v>
      </c>
      <c r="AD68" s="281">
        <f ca="1">OFFSET('Labour Entry'!$C$1,'Labour Entry'!$A$21-1,AD$8*5-1,1,1)</f>
        <v>0</v>
      </c>
      <c r="AE68" s="281">
        <f ca="1">OFFSET('Labour Entry'!$C$1,'Labour Entry'!$A$21-1,AE$8*5-1,1,1)</f>
        <v>0</v>
      </c>
      <c r="AF68" s="281">
        <f ca="1">OFFSET('Labour Entry'!$C$1,'Labour Entry'!$A$21-1,AF$8*5-1,1,1)</f>
        <v>0</v>
      </c>
      <c r="AG68" s="282">
        <f ca="1">OFFSET('Labour Entry'!$C$1,'Labour Entry'!$A$21-1,AG$8*5-1,1,1)</f>
        <v>0</v>
      </c>
    </row>
    <row r="69" spans="1:33" ht="15" thickBot="1" x14ac:dyDescent="0.25">
      <c r="A69" s="283"/>
      <c r="B69" s="284" t="s">
        <v>593</v>
      </c>
      <c r="C69" s="285">
        <f ca="1">OFFSET('Labour Entry'!$C$1,'Labour Entry'!$A$21-1,C$8*5,1,1)</f>
        <v>0</v>
      </c>
      <c r="D69" s="286">
        <f ca="1">OFFSET('Labour Entry'!$C$1,'Labour Entry'!$A$21-1,D$8*5,1,1)</f>
        <v>0</v>
      </c>
      <c r="E69" s="286">
        <f ca="1">OFFSET('Labour Entry'!$C$1,'Labour Entry'!$A$21-1,E$8*5,1,1)</f>
        <v>0</v>
      </c>
      <c r="F69" s="286">
        <f ca="1">OFFSET('Labour Entry'!$C$1,'Labour Entry'!$A$21-1,F$8*5,1,1)</f>
        <v>0</v>
      </c>
      <c r="G69" s="286">
        <f ca="1">OFFSET('Labour Entry'!$C$1,'Labour Entry'!$A$21-1,G$8*5,1,1)</f>
        <v>0</v>
      </c>
      <c r="H69" s="286">
        <f ca="1">OFFSET('Labour Entry'!$C$1,'Labour Entry'!$A$21-1,H$8*5,1,1)</f>
        <v>0</v>
      </c>
      <c r="I69" s="286">
        <f ca="1">OFFSET('Labour Entry'!$C$1,'Labour Entry'!$A$21-1,I$8*5,1,1)</f>
        <v>0</v>
      </c>
      <c r="J69" s="286">
        <f ca="1">OFFSET('Labour Entry'!$C$1,'Labour Entry'!$A$21-1,J$8*5,1,1)</f>
        <v>0</v>
      </c>
      <c r="K69" s="286">
        <f ca="1">OFFSET('Labour Entry'!$C$1,'Labour Entry'!$A$21-1,K$8*5,1,1)</f>
        <v>0</v>
      </c>
      <c r="L69" s="286">
        <f ca="1">OFFSET('Labour Entry'!$C$1,'Labour Entry'!$A$21-1,L$8*5,1,1)</f>
        <v>0</v>
      </c>
      <c r="M69" s="286">
        <f ca="1">OFFSET('Labour Entry'!$C$1,'Labour Entry'!$A$21-1,M$8*5,1,1)</f>
        <v>0</v>
      </c>
      <c r="N69" s="286">
        <f ca="1">OFFSET('Labour Entry'!$C$1,'Labour Entry'!$A$21-1,N$8*5,1,1)</f>
        <v>0</v>
      </c>
      <c r="O69" s="286">
        <f ca="1">OFFSET('Labour Entry'!$C$1,'Labour Entry'!$A$21-1,O$8*5,1,1)</f>
        <v>0</v>
      </c>
      <c r="P69" s="286">
        <f ca="1">OFFSET('Labour Entry'!$C$1,'Labour Entry'!$A$21-1,P$8*5,1,1)</f>
        <v>0</v>
      </c>
      <c r="Q69" s="286">
        <f ca="1">OFFSET('Labour Entry'!$C$1,'Labour Entry'!$A$21-1,Q$8*5,1,1)</f>
        <v>0</v>
      </c>
      <c r="R69" s="286">
        <f ca="1">OFFSET('Labour Entry'!$C$1,'Labour Entry'!$A$21-1,R$8*5,1,1)</f>
        <v>0</v>
      </c>
      <c r="S69" s="286">
        <f ca="1">OFFSET('Labour Entry'!$C$1,'Labour Entry'!$A$21-1,S$8*5,1,1)</f>
        <v>0</v>
      </c>
      <c r="T69" s="286">
        <f ca="1">OFFSET('Labour Entry'!$C$1,'Labour Entry'!$A$21-1,T$8*5,1,1)</f>
        <v>0</v>
      </c>
      <c r="U69" s="286">
        <f ca="1">OFFSET('Labour Entry'!$C$1,'Labour Entry'!$A$21-1,U$8*5,1,1)</f>
        <v>0</v>
      </c>
      <c r="V69" s="286">
        <f ca="1">OFFSET('Labour Entry'!$C$1,'Labour Entry'!$A$21-1,V$8*5,1,1)</f>
        <v>0</v>
      </c>
      <c r="W69" s="286">
        <f ca="1">OFFSET('Labour Entry'!$C$1,'Labour Entry'!$A$21-1,W$8*5,1,1)</f>
        <v>0</v>
      </c>
      <c r="X69" s="286">
        <f ca="1">OFFSET('Labour Entry'!$C$1,'Labour Entry'!$A$21-1,X$8*5,1,1)</f>
        <v>0</v>
      </c>
      <c r="Y69" s="286">
        <f ca="1">OFFSET('Labour Entry'!$C$1,'Labour Entry'!$A$21-1,Y$8*5,1,1)</f>
        <v>0</v>
      </c>
      <c r="Z69" s="286">
        <f ca="1">OFFSET('Labour Entry'!$C$1,'Labour Entry'!$A$21-1,Z$8*5,1,1)</f>
        <v>0</v>
      </c>
      <c r="AA69" s="286">
        <f ca="1">OFFSET('Labour Entry'!$C$1,'Labour Entry'!$A$21-1,AA$8*5,1,1)</f>
        <v>0</v>
      </c>
      <c r="AB69" s="286">
        <f ca="1">OFFSET('Labour Entry'!$C$1,'Labour Entry'!$A$21-1,AB$8*5,1,1)</f>
        <v>0</v>
      </c>
      <c r="AC69" s="286">
        <f ca="1">OFFSET('Labour Entry'!$C$1,'Labour Entry'!$A$21-1,AC$8*5,1,1)</f>
        <v>0</v>
      </c>
      <c r="AD69" s="286">
        <f ca="1">OFFSET('Labour Entry'!$C$1,'Labour Entry'!$A$21-1,AD$8*5,1,1)</f>
        <v>0</v>
      </c>
      <c r="AE69" s="286">
        <f ca="1">OFFSET('Labour Entry'!$C$1,'Labour Entry'!$A$21-1,AE$8*5,1,1)</f>
        <v>0</v>
      </c>
      <c r="AF69" s="286">
        <f ca="1">OFFSET('Labour Entry'!$C$1,'Labour Entry'!$A$21-1,AF$8*5,1,1)</f>
        <v>0</v>
      </c>
      <c r="AG69" s="287">
        <f ca="1">OFFSET('Labour Entry'!$C$1,'Labour Entry'!$A$21-1,AG$8*5,1,1)</f>
        <v>0</v>
      </c>
    </row>
    <row r="70" spans="1:33" x14ac:dyDescent="0.2">
      <c r="A70" s="269" t="str">
        <f ca="1">OFFSET('Labour Entry'!$C$1,'Labour Entry'!$A22-1,0,1,1)</f>
        <v>Driver 4</v>
      </c>
      <c r="B70" s="270" t="s">
        <v>585</v>
      </c>
      <c r="C70" s="271">
        <f ca="1">OFFSET('Labour Entry'!$C$1,'Labour Entry'!$A$22-1,C$8*5-4,1,1)</f>
        <v>13</v>
      </c>
      <c r="D70" s="272">
        <f ca="1">OFFSET('Labour Entry'!$C$1,'Labour Entry'!$A$22-1,D$8*5-4,1,1)</f>
        <v>0</v>
      </c>
      <c r="E70" s="272">
        <f ca="1">OFFSET('Labour Entry'!$C$1,'Labour Entry'!$A$22-1,E$8*5-4,1,1)</f>
        <v>7</v>
      </c>
      <c r="F70" s="272">
        <f ca="1">OFFSET('Labour Entry'!$C$1,'Labour Entry'!$A$22-1,F$8*5-4,1,1)</f>
        <v>9</v>
      </c>
      <c r="G70" s="272">
        <f ca="1">OFFSET('Labour Entry'!$C$1,'Labour Entry'!$A$22-1,G$8*5-4,1,1)</f>
        <v>0</v>
      </c>
      <c r="H70" s="272">
        <f ca="1">OFFSET('Labour Entry'!$C$1,'Labour Entry'!$A$22-1,H$8*5-4,1,1)</f>
        <v>8</v>
      </c>
      <c r="I70" s="272">
        <f ca="1">OFFSET('Labour Entry'!$C$1,'Labour Entry'!$A$22-1,I$8*5-4,1,1)</f>
        <v>7</v>
      </c>
      <c r="J70" s="272">
        <f ca="1">OFFSET('Labour Entry'!$C$1,'Labour Entry'!$A$22-1,J$8*5-4,1,1)</f>
        <v>8</v>
      </c>
      <c r="K70" s="272">
        <f ca="1">OFFSET('Labour Entry'!$C$1,'Labour Entry'!$A$22-1,K$8*5-4,1,1)</f>
        <v>0</v>
      </c>
      <c r="L70" s="272">
        <f ca="1">OFFSET('Labour Entry'!$C$1,'Labour Entry'!$A$22-1,L$8*5-4,1,1)</f>
        <v>8</v>
      </c>
      <c r="M70" s="272">
        <f ca="1">OFFSET('Labour Entry'!$C$1,'Labour Entry'!$A$22-1,M$8*5-4,1,1)</f>
        <v>13</v>
      </c>
      <c r="N70" s="272">
        <f ca="1">OFFSET('Labour Entry'!$C$1,'Labour Entry'!$A$22-1,N$8*5-4,1,1)</f>
        <v>11</v>
      </c>
      <c r="O70" s="272">
        <f ca="1">OFFSET('Labour Entry'!$C$1,'Labour Entry'!$A$22-1,O$8*5-4,1,1)</f>
        <v>14</v>
      </c>
      <c r="P70" s="272">
        <f ca="1">OFFSET('Labour Entry'!$C$1,'Labour Entry'!$A$22-1,P$8*5-4,1,1)</f>
        <v>9</v>
      </c>
      <c r="Q70" s="272">
        <f ca="1">OFFSET('Labour Entry'!$C$1,'Labour Entry'!$A$22-1,Q$8*5-4,1,1)</f>
        <v>0</v>
      </c>
      <c r="R70" s="272">
        <f ca="1">OFFSET('Labour Entry'!$C$1,'Labour Entry'!$A$22-1,R$8*5-4,1,1)</f>
        <v>0</v>
      </c>
      <c r="S70" s="272">
        <f ca="1">OFFSET('Labour Entry'!$C$1,'Labour Entry'!$A$22-1,S$8*5-4,1,1)</f>
        <v>14</v>
      </c>
      <c r="T70" s="272">
        <f ca="1">OFFSET('Labour Entry'!$C$1,'Labour Entry'!$A$22-1,T$8*5-4,1,1)</f>
        <v>13</v>
      </c>
      <c r="U70" s="272">
        <f ca="1">OFFSET('Labour Entry'!$C$1,'Labour Entry'!$A$22-1,U$8*5-4,1,1)</f>
        <v>5</v>
      </c>
      <c r="V70" s="272">
        <f ca="1">OFFSET('Labour Entry'!$C$1,'Labour Entry'!$A$22-1,V$8*5-4,1,1)</f>
        <v>10</v>
      </c>
      <c r="W70" s="272">
        <f ca="1">OFFSET('Labour Entry'!$C$1,'Labour Entry'!$A$22-1,W$8*5-4,1,1)</f>
        <v>7</v>
      </c>
      <c r="X70" s="272">
        <f ca="1">OFFSET('Labour Entry'!$C$1,'Labour Entry'!$A$22-1,X$8*5-4,1,1)</f>
        <v>9</v>
      </c>
      <c r="Y70" s="272">
        <f ca="1">OFFSET('Labour Entry'!$C$1,'Labour Entry'!$A$22-1,Y$8*5-4,1,1)</f>
        <v>0</v>
      </c>
      <c r="Z70" s="272">
        <f ca="1">OFFSET('Labour Entry'!$C$1,'Labour Entry'!$A$22-1,Z$8*5-4,1,1)</f>
        <v>10</v>
      </c>
      <c r="AA70" s="272">
        <f ca="1">OFFSET('Labour Entry'!$C$1,'Labour Entry'!$A$22-1,AA$8*5-4,1,1)</f>
        <v>12</v>
      </c>
      <c r="AB70" s="272">
        <f ca="1">OFFSET('Labour Entry'!$C$1,'Labour Entry'!$A$22-1,AB$8*5-4,1,1)</f>
        <v>14</v>
      </c>
      <c r="AC70" s="272">
        <f ca="1">OFFSET('Labour Entry'!$C$1,'Labour Entry'!$A$22-1,AC$8*5-4,1,1)</f>
        <v>9</v>
      </c>
      <c r="AD70" s="272">
        <f ca="1">OFFSET('Labour Entry'!$C$1,'Labour Entry'!$A$22-1,AD$8*5-4,1,1)</f>
        <v>8</v>
      </c>
      <c r="AE70" s="272">
        <f ca="1">OFFSET('Labour Entry'!$C$1,'Labour Entry'!$A$22-1,AE$8*5-4,1,1)</f>
        <v>0</v>
      </c>
      <c r="AF70" s="272">
        <f ca="1">OFFSET('Labour Entry'!$C$1,'Labour Entry'!$A$22-1,AF$8*5-4,1,1)</f>
        <v>0</v>
      </c>
      <c r="AG70" s="273">
        <f ca="1">OFFSET('Labour Entry'!$C$1,'Labour Entry'!$A$22-1,AG$8*5-4,1,1)</f>
        <v>0</v>
      </c>
    </row>
    <row r="71" spans="1:33" x14ac:dyDescent="0.2">
      <c r="A71" s="274"/>
      <c r="B71" s="275" t="s">
        <v>590</v>
      </c>
      <c r="C71" s="276">
        <f ca="1">OFFSET('Labour Entry'!$C$1,'Labour Entry'!$A$22-1,C$8*5-3,1,1)</f>
        <v>7</v>
      </c>
      <c r="D71" s="277">
        <f ca="1">OFFSET('Labour Entry'!$C$1,'Labour Entry'!$A$22-1,D$8*5-3,1,1)</f>
        <v>0</v>
      </c>
      <c r="E71" s="277">
        <f ca="1">OFFSET('Labour Entry'!$C$1,'Labour Entry'!$A$22-1,E$8*5-3,1,1)</f>
        <v>8</v>
      </c>
      <c r="F71" s="277">
        <f ca="1">OFFSET('Labour Entry'!$C$1,'Labour Entry'!$A$22-1,F$8*5-3,1,1)</f>
        <v>7.5</v>
      </c>
      <c r="G71" s="277">
        <f ca="1">OFFSET('Labour Entry'!$C$1,'Labour Entry'!$A$22-1,G$8*5-3,1,1)</f>
        <v>0</v>
      </c>
      <c r="H71" s="277">
        <f ca="1">OFFSET('Labour Entry'!$C$1,'Labour Entry'!$A$22-1,H$8*5-3,1,1)</f>
        <v>6</v>
      </c>
      <c r="I71" s="277">
        <f ca="1">OFFSET('Labour Entry'!$C$1,'Labour Entry'!$A$22-1,I$8*5-3,1,1)</f>
        <v>8</v>
      </c>
      <c r="J71" s="277">
        <f ca="1">OFFSET('Labour Entry'!$C$1,'Labour Entry'!$A$22-1,J$8*5-3,1,1)</f>
        <v>7</v>
      </c>
      <c r="K71" s="277">
        <f ca="1">OFFSET('Labour Entry'!$C$1,'Labour Entry'!$A$22-1,K$8*5-3,1,1)</f>
        <v>0</v>
      </c>
      <c r="L71" s="277">
        <f ca="1">OFFSET('Labour Entry'!$C$1,'Labour Entry'!$A$22-1,L$8*5-3,1,1)</f>
        <v>8</v>
      </c>
      <c r="M71" s="277">
        <f ca="1">OFFSET('Labour Entry'!$C$1,'Labour Entry'!$A$22-1,M$8*5-3,1,1)</f>
        <v>7.5</v>
      </c>
      <c r="N71" s="277">
        <f ca="1">OFFSET('Labour Entry'!$C$1,'Labour Entry'!$A$22-1,N$8*5-3,1,1)</f>
        <v>8</v>
      </c>
      <c r="O71" s="277">
        <f ca="1">OFFSET('Labour Entry'!$C$1,'Labour Entry'!$A$22-1,O$8*5-3,1,1)</f>
        <v>6.5</v>
      </c>
      <c r="P71" s="277">
        <f ca="1">OFFSET('Labour Entry'!$C$1,'Labour Entry'!$A$22-1,P$8*5-3,1,1)</f>
        <v>8</v>
      </c>
      <c r="Q71" s="277">
        <f ca="1">OFFSET('Labour Entry'!$C$1,'Labour Entry'!$A$22-1,Q$8*5-3,1,1)</f>
        <v>0</v>
      </c>
      <c r="R71" s="277">
        <f ca="1">OFFSET('Labour Entry'!$C$1,'Labour Entry'!$A$22-1,R$8*5-3,1,1)</f>
        <v>0</v>
      </c>
      <c r="S71" s="277">
        <f ca="1">OFFSET('Labour Entry'!$C$1,'Labour Entry'!$A$22-1,S$8*5-3,1,1)</f>
        <v>8</v>
      </c>
      <c r="T71" s="277">
        <f ca="1">OFFSET('Labour Entry'!$C$1,'Labour Entry'!$A$22-1,T$8*5-3,1,1)</f>
        <v>7.5</v>
      </c>
      <c r="U71" s="277">
        <f ca="1">OFFSET('Labour Entry'!$C$1,'Labour Entry'!$A$22-1,U$8*5-3,1,1)</f>
        <v>7</v>
      </c>
      <c r="V71" s="277">
        <f ca="1">OFFSET('Labour Entry'!$C$1,'Labour Entry'!$A$22-1,V$8*5-3,1,1)</f>
        <v>6.5</v>
      </c>
      <c r="W71" s="277">
        <f ca="1">OFFSET('Labour Entry'!$C$1,'Labour Entry'!$A$22-1,W$8*5-3,1,1)</f>
        <v>8</v>
      </c>
      <c r="X71" s="277">
        <f ca="1">OFFSET('Labour Entry'!$C$1,'Labour Entry'!$A$22-1,X$8*5-3,1,1)</f>
        <v>7</v>
      </c>
      <c r="Y71" s="277">
        <f ca="1">OFFSET('Labour Entry'!$C$1,'Labour Entry'!$A$22-1,Y$8*5-3,1,1)</f>
        <v>0</v>
      </c>
      <c r="Z71" s="277">
        <f ca="1">OFFSET('Labour Entry'!$C$1,'Labour Entry'!$A$22-1,Z$8*5-3,1,1)</f>
        <v>8</v>
      </c>
      <c r="AA71" s="277">
        <f ca="1">OFFSET('Labour Entry'!$C$1,'Labour Entry'!$A$22-1,AA$8*5-3,1,1)</f>
        <v>7.5</v>
      </c>
      <c r="AB71" s="277">
        <f ca="1">OFFSET('Labour Entry'!$C$1,'Labour Entry'!$A$22-1,AB$8*5-3,1,1)</f>
        <v>7</v>
      </c>
      <c r="AC71" s="277">
        <f ca="1">OFFSET('Labour Entry'!$C$1,'Labour Entry'!$A$22-1,AC$8*5-3,1,1)</f>
        <v>6</v>
      </c>
      <c r="AD71" s="277">
        <f ca="1">OFFSET('Labour Entry'!$C$1,'Labour Entry'!$A$22-1,AD$8*5-3,1,1)</f>
        <v>8</v>
      </c>
      <c r="AE71" s="277">
        <f ca="1">OFFSET('Labour Entry'!$C$1,'Labour Entry'!$A$22-1,AE$8*5-3,1,1)</f>
        <v>0</v>
      </c>
      <c r="AF71" s="277">
        <f ca="1">OFFSET('Labour Entry'!$C$1,'Labour Entry'!$A$22-1,AF$8*5-3,1,1)</f>
        <v>0</v>
      </c>
      <c r="AG71" s="278">
        <f ca="1">OFFSET('Labour Entry'!$C$1,'Labour Entry'!$A$22-1,AG$8*5-3,1,1)</f>
        <v>0</v>
      </c>
    </row>
    <row r="72" spans="1:33" x14ac:dyDescent="0.2">
      <c r="A72" s="274"/>
      <c r="B72" s="275" t="s">
        <v>591</v>
      </c>
      <c r="C72" s="276">
        <f ca="1">OFFSET('Labour Entry'!$C$1,'Labour Entry'!$A$22-1,C$8*5-2,1,1)</f>
        <v>0</v>
      </c>
      <c r="D72" s="277">
        <f ca="1">OFFSET('Labour Entry'!$C$1,'Labour Entry'!$A$22-1,D$8*5-2,1,1)</f>
        <v>0</v>
      </c>
      <c r="E72" s="277">
        <f ca="1">OFFSET('Labour Entry'!$C$1,'Labour Entry'!$A$22-1,E$8*5-2,1,1)</f>
        <v>0</v>
      </c>
      <c r="F72" s="277">
        <f ca="1">OFFSET('Labour Entry'!$C$1,'Labour Entry'!$A$22-1,F$8*5-2,1,1)</f>
        <v>0</v>
      </c>
      <c r="G72" s="277">
        <f ca="1">OFFSET('Labour Entry'!$C$1,'Labour Entry'!$A$22-1,G$8*5-2,1,1)</f>
        <v>0</v>
      </c>
      <c r="H72" s="277">
        <f ca="1">OFFSET('Labour Entry'!$C$1,'Labour Entry'!$A$22-1,H$8*5-2,1,1)</f>
        <v>0</v>
      </c>
      <c r="I72" s="277">
        <f ca="1">OFFSET('Labour Entry'!$C$1,'Labour Entry'!$A$22-1,I$8*5-2,1,1)</f>
        <v>0</v>
      </c>
      <c r="J72" s="277">
        <f ca="1">OFFSET('Labour Entry'!$C$1,'Labour Entry'!$A$22-1,J$8*5-2,1,1)</f>
        <v>0</v>
      </c>
      <c r="K72" s="277">
        <f ca="1">OFFSET('Labour Entry'!$C$1,'Labour Entry'!$A$22-1,K$8*5-2,1,1)</f>
        <v>0</v>
      </c>
      <c r="L72" s="277">
        <f ca="1">OFFSET('Labour Entry'!$C$1,'Labour Entry'!$A$22-1,L$8*5-2,1,1)</f>
        <v>0</v>
      </c>
      <c r="M72" s="277">
        <f ca="1">OFFSET('Labour Entry'!$C$1,'Labour Entry'!$A$22-1,M$8*5-2,1,1)</f>
        <v>0</v>
      </c>
      <c r="N72" s="277">
        <f ca="1">OFFSET('Labour Entry'!$C$1,'Labour Entry'!$A$22-1,N$8*5-2,1,1)</f>
        <v>0</v>
      </c>
      <c r="O72" s="277">
        <f ca="1">OFFSET('Labour Entry'!$C$1,'Labour Entry'!$A$22-1,O$8*5-2,1,1)</f>
        <v>0</v>
      </c>
      <c r="P72" s="277">
        <f ca="1">OFFSET('Labour Entry'!$C$1,'Labour Entry'!$A$22-1,P$8*5-2,1,1)</f>
        <v>0</v>
      </c>
      <c r="Q72" s="277">
        <f ca="1">OFFSET('Labour Entry'!$C$1,'Labour Entry'!$A$22-1,Q$8*5-2,1,1)</f>
        <v>0</v>
      </c>
      <c r="R72" s="277">
        <f ca="1">OFFSET('Labour Entry'!$C$1,'Labour Entry'!$A$22-1,R$8*5-2,1,1)</f>
        <v>0</v>
      </c>
      <c r="S72" s="277">
        <f ca="1">OFFSET('Labour Entry'!$C$1,'Labour Entry'!$A$22-1,S$8*5-2,1,1)</f>
        <v>0</v>
      </c>
      <c r="T72" s="277">
        <f ca="1">OFFSET('Labour Entry'!$C$1,'Labour Entry'!$A$22-1,T$8*5-2,1,1)</f>
        <v>0</v>
      </c>
      <c r="U72" s="277">
        <f ca="1">OFFSET('Labour Entry'!$C$1,'Labour Entry'!$A$22-1,U$8*5-2,1,1)</f>
        <v>0</v>
      </c>
      <c r="V72" s="277">
        <f ca="1">OFFSET('Labour Entry'!$C$1,'Labour Entry'!$A$22-1,V$8*5-2,1,1)</f>
        <v>0</v>
      </c>
      <c r="W72" s="277">
        <f ca="1">OFFSET('Labour Entry'!$C$1,'Labour Entry'!$A$22-1,W$8*5-2,1,1)</f>
        <v>0</v>
      </c>
      <c r="X72" s="277">
        <f ca="1">OFFSET('Labour Entry'!$C$1,'Labour Entry'!$A$22-1,X$8*5-2,1,1)</f>
        <v>0</v>
      </c>
      <c r="Y72" s="277">
        <f ca="1">OFFSET('Labour Entry'!$C$1,'Labour Entry'!$A$22-1,Y$8*5-2,1,1)</f>
        <v>0</v>
      </c>
      <c r="Z72" s="277">
        <f ca="1">OFFSET('Labour Entry'!$C$1,'Labour Entry'!$A$22-1,Z$8*5-2,1,1)</f>
        <v>0</v>
      </c>
      <c r="AA72" s="277">
        <f ca="1">OFFSET('Labour Entry'!$C$1,'Labour Entry'!$A$22-1,AA$8*5-2,1,1)</f>
        <v>0</v>
      </c>
      <c r="AB72" s="277">
        <f ca="1">OFFSET('Labour Entry'!$C$1,'Labour Entry'!$A$22-1,AB$8*5-2,1,1)</f>
        <v>0</v>
      </c>
      <c r="AC72" s="277">
        <f ca="1">OFFSET('Labour Entry'!$C$1,'Labour Entry'!$A$22-1,AC$8*5-2,1,1)</f>
        <v>0</v>
      </c>
      <c r="AD72" s="277">
        <f ca="1">OFFSET('Labour Entry'!$C$1,'Labour Entry'!$A$22-1,AD$8*5-2,1,1)</f>
        <v>0</v>
      </c>
      <c r="AE72" s="277">
        <f ca="1">OFFSET('Labour Entry'!$C$1,'Labour Entry'!$A$22-1,AE$8*5-2,1,1)</f>
        <v>0</v>
      </c>
      <c r="AF72" s="277">
        <f ca="1">OFFSET('Labour Entry'!$C$1,'Labour Entry'!$A$22-1,AF$8*5-2,1,1)</f>
        <v>0</v>
      </c>
      <c r="AG72" s="278">
        <f ca="1">OFFSET('Labour Entry'!$C$1,'Labour Entry'!$A$22-1,AG$8*5-2,1,1)</f>
        <v>0</v>
      </c>
    </row>
    <row r="73" spans="1:33" x14ac:dyDescent="0.2">
      <c r="A73" s="274"/>
      <c r="B73" s="279" t="s">
        <v>592</v>
      </c>
      <c r="C73" s="280">
        <f ca="1">OFFSET('Labour Entry'!$C$1,'Labour Entry'!$A$22-1,C$8*5-1,1,1)</f>
        <v>0</v>
      </c>
      <c r="D73" s="281">
        <f ca="1">OFFSET('Labour Entry'!$C$1,'Labour Entry'!$A$22-1,D$8*5-1,1,1)</f>
        <v>0</v>
      </c>
      <c r="E73" s="281">
        <f ca="1">OFFSET('Labour Entry'!$C$1,'Labour Entry'!$A$22-1,E$8*5-1,1,1)</f>
        <v>0</v>
      </c>
      <c r="F73" s="281">
        <f ca="1">OFFSET('Labour Entry'!$C$1,'Labour Entry'!$A$22-1,F$8*5-1,1,1)</f>
        <v>0</v>
      </c>
      <c r="G73" s="281">
        <f ca="1">OFFSET('Labour Entry'!$C$1,'Labour Entry'!$A$22-1,G$8*5-1,1,1)</f>
        <v>0</v>
      </c>
      <c r="H73" s="281">
        <f ca="1">OFFSET('Labour Entry'!$C$1,'Labour Entry'!$A$22-1,H$8*5-1,1,1)</f>
        <v>0</v>
      </c>
      <c r="I73" s="281">
        <f ca="1">OFFSET('Labour Entry'!$C$1,'Labour Entry'!$A$22-1,I$8*5-1,1,1)</f>
        <v>0</v>
      </c>
      <c r="J73" s="281">
        <f ca="1">OFFSET('Labour Entry'!$C$1,'Labour Entry'!$A$22-1,J$8*5-1,1,1)</f>
        <v>0</v>
      </c>
      <c r="K73" s="281">
        <f ca="1">OFFSET('Labour Entry'!$C$1,'Labour Entry'!$A$22-1,K$8*5-1,1,1)</f>
        <v>0</v>
      </c>
      <c r="L73" s="281">
        <f ca="1">OFFSET('Labour Entry'!$C$1,'Labour Entry'!$A$22-1,L$8*5-1,1,1)</f>
        <v>0</v>
      </c>
      <c r="M73" s="281">
        <f ca="1">OFFSET('Labour Entry'!$C$1,'Labour Entry'!$A$22-1,M$8*5-1,1,1)</f>
        <v>0</v>
      </c>
      <c r="N73" s="281">
        <f ca="1">OFFSET('Labour Entry'!$C$1,'Labour Entry'!$A$22-1,N$8*5-1,1,1)</f>
        <v>0</v>
      </c>
      <c r="O73" s="281">
        <f ca="1">OFFSET('Labour Entry'!$C$1,'Labour Entry'!$A$22-1,O$8*5-1,1,1)</f>
        <v>0</v>
      </c>
      <c r="P73" s="281">
        <f ca="1">OFFSET('Labour Entry'!$C$1,'Labour Entry'!$A$22-1,P$8*5-1,1,1)</f>
        <v>0</v>
      </c>
      <c r="Q73" s="281">
        <f ca="1">OFFSET('Labour Entry'!$C$1,'Labour Entry'!$A$22-1,Q$8*5-1,1,1)</f>
        <v>0</v>
      </c>
      <c r="R73" s="281">
        <f ca="1">OFFSET('Labour Entry'!$C$1,'Labour Entry'!$A$22-1,R$8*5-1,1,1)</f>
        <v>0</v>
      </c>
      <c r="S73" s="281">
        <f ca="1">OFFSET('Labour Entry'!$C$1,'Labour Entry'!$A$22-1,S$8*5-1,1,1)</f>
        <v>0</v>
      </c>
      <c r="T73" s="281">
        <f ca="1">OFFSET('Labour Entry'!$C$1,'Labour Entry'!$A$22-1,T$8*5-1,1,1)</f>
        <v>0</v>
      </c>
      <c r="U73" s="281">
        <f ca="1">OFFSET('Labour Entry'!$C$1,'Labour Entry'!$A$22-1,U$8*5-1,1,1)</f>
        <v>0</v>
      </c>
      <c r="V73" s="281">
        <f ca="1">OFFSET('Labour Entry'!$C$1,'Labour Entry'!$A$22-1,V$8*5-1,1,1)</f>
        <v>0</v>
      </c>
      <c r="W73" s="281">
        <f ca="1">OFFSET('Labour Entry'!$C$1,'Labour Entry'!$A$22-1,W$8*5-1,1,1)</f>
        <v>0</v>
      </c>
      <c r="X73" s="281">
        <f ca="1">OFFSET('Labour Entry'!$C$1,'Labour Entry'!$A$22-1,X$8*5-1,1,1)</f>
        <v>0</v>
      </c>
      <c r="Y73" s="281">
        <f ca="1">OFFSET('Labour Entry'!$C$1,'Labour Entry'!$A$22-1,Y$8*5-1,1,1)</f>
        <v>0</v>
      </c>
      <c r="Z73" s="281">
        <f ca="1">OFFSET('Labour Entry'!$C$1,'Labour Entry'!$A$22-1,Z$8*5-1,1,1)</f>
        <v>0</v>
      </c>
      <c r="AA73" s="281">
        <f ca="1">OFFSET('Labour Entry'!$C$1,'Labour Entry'!$A$22-1,AA$8*5-1,1,1)</f>
        <v>0</v>
      </c>
      <c r="AB73" s="281">
        <f ca="1">OFFSET('Labour Entry'!$C$1,'Labour Entry'!$A$22-1,AB$8*5-1,1,1)</f>
        <v>0</v>
      </c>
      <c r="AC73" s="281">
        <f ca="1">OFFSET('Labour Entry'!$C$1,'Labour Entry'!$A$22-1,AC$8*5-1,1,1)</f>
        <v>0</v>
      </c>
      <c r="AD73" s="281">
        <f ca="1">OFFSET('Labour Entry'!$C$1,'Labour Entry'!$A$22-1,AD$8*5-1,1,1)</f>
        <v>0</v>
      </c>
      <c r="AE73" s="281">
        <f ca="1">OFFSET('Labour Entry'!$C$1,'Labour Entry'!$A$22-1,AE$8*5-1,1,1)</f>
        <v>0</v>
      </c>
      <c r="AF73" s="281">
        <f ca="1">OFFSET('Labour Entry'!$C$1,'Labour Entry'!$A$22-1,AF$8*5-1,1,1)</f>
        <v>0</v>
      </c>
      <c r="AG73" s="282">
        <f ca="1">OFFSET('Labour Entry'!$C$1,'Labour Entry'!$A$22-1,AG$8*5-1,1,1)</f>
        <v>0</v>
      </c>
    </row>
    <row r="74" spans="1:33" ht="15" thickBot="1" x14ac:dyDescent="0.25">
      <c r="A74" s="283"/>
      <c r="B74" s="284" t="s">
        <v>593</v>
      </c>
      <c r="C74" s="285">
        <f ca="1">OFFSET('Labour Entry'!$C$1,'Labour Entry'!$A$22-1,C$8*5,1,1)</f>
        <v>0</v>
      </c>
      <c r="D74" s="286">
        <f ca="1">OFFSET('Labour Entry'!$C$1,'Labour Entry'!$A$22-1,D$8*5,1,1)</f>
        <v>0</v>
      </c>
      <c r="E74" s="286">
        <f ca="1">OFFSET('Labour Entry'!$C$1,'Labour Entry'!$A$22-1,E$8*5,1,1)</f>
        <v>0</v>
      </c>
      <c r="F74" s="286">
        <f ca="1">OFFSET('Labour Entry'!$C$1,'Labour Entry'!$A$22-1,F$8*5,1,1)</f>
        <v>0</v>
      </c>
      <c r="G74" s="286">
        <f ca="1">OFFSET('Labour Entry'!$C$1,'Labour Entry'!$A$22-1,G$8*5,1,1)</f>
        <v>0</v>
      </c>
      <c r="H74" s="286">
        <f ca="1">OFFSET('Labour Entry'!$C$1,'Labour Entry'!$A$22-1,H$8*5,1,1)</f>
        <v>0</v>
      </c>
      <c r="I74" s="286">
        <f ca="1">OFFSET('Labour Entry'!$C$1,'Labour Entry'!$A$22-1,I$8*5,1,1)</f>
        <v>0</v>
      </c>
      <c r="J74" s="286">
        <f ca="1">OFFSET('Labour Entry'!$C$1,'Labour Entry'!$A$22-1,J$8*5,1,1)</f>
        <v>0</v>
      </c>
      <c r="K74" s="286">
        <f ca="1">OFFSET('Labour Entry'!$C$1,'Labour Entry'!$A$22-1,K$8*5,1,1)</f>
        <v>0</v>
      </c>
      <c r="L74" s="286">
        <f ca="1">OFFSET('Labour Entry'!$C$1,'Labour Entry'!$A$22-1,L$8*5,1,1)</f>
        <v>0</v>
      </c>
      <c r="M74" s="286">
        <f ca="1">OFFSET('Labour Entry'!$C$1,'Labour Entry'!$A$22-1,M$8*5,1,1)</f>
        <v>0</v>
      </c>
      <c r="N74" s="286">
        <f ca="1">OFFSET('Labour Entry'!$C$1,'Labour Entry'!$A$22-1,N$8*5,1,1)</f>
        <v>0</v>
      </c>
      <c r="O74" s="286">
        <f ca="1">OFFSET('Labour Entry'!$C$1,'Labour Entry'!$A$22-1,O$8*5,1,1)</f>
        <v>0</v>
      </c>
      <c r="P74" s="286">
        <f ca="1">OFFSET('Labour Entry'!$C$1,'Labour Entry'!$A$22-1,P$8*5,1,1)</f>
        <v>0</v>
      </c>
      <c r="Q74" s="286">
        <f ca="1">OFFSET('Labour Entry'!$C$1,'Labour Entry'!$A$22-1,Q$8*5,1,1)</f>
        <v>0</v>
      </c>
      <c r="R74" s="286">
        <f ca="1">OFFSET('Labour Entry'!$C$1,'Labour Entry'!$A$22-1,R$8*5,1,1)</f>
        <v>0</v>
      </c>
      <c r="S74" s="286">
        <f ca="1">OFFSET('Labour Entry'!$C$1,'Labour Entry'!$A$22-1,S$8*5,1,1)</f>
        <v>0</v>
      </c>
      <c r="T74" s="286">
        <f ca="1">OFFSET('Labour Entry'!$C$1,'Labour Entry'!$A$22-1,T$8*5,1,1)</f>
        <v>0</v>
      </c>
      <c r="U74" s="286">
        <f ca="1">OFFSET('Labour Entry'!$C$1,'Labour Entry'!$A$22-1,U$8*5,1,1)</f>
        <v>0</v>
      </c>
      <c r="V74" s="286">
        <f ca="1">OFFSET('Labour Entry'!$C$1,'Labour Entry'!$A$22-1,V$8*5,1,1)</f>
        <v>0</v>
      </c>
      <c r="W74" s="286">
        <f ca="1">OFFSET('Labour Entry'!$C$1,'Labour Entry'!$A$22-1,W$8*5,1,1)</f>
        <v>0</v>
      </c>
      <c r="X74" s="286">
        <f ca="1">OFFSET('Labour Entry'!$C$1,'Labour Entry'!$A$22-1,X$8*5,1,1)</f>
        <v>0</v>
      </c>
      <c r="Y74" s="286">
        <f ca="1">OFFSET('Labour Entry'!$C$1,'Labour Entry'!$A$22-1,Y$8*5,1,1)</f>
        <v>0</v>
      </c>
      <c r="Z74" s="286">
        <f ca="1">OFFSET('Labour Entry'!$C$1,'Labour Entry'!$A$22-1,Z$8*5,1,1)</f>
        <v>0</v>
      </c>
      <c r="AA74" s="286">
        <f ca="1">OFFSET('Labour Entry'!$C$1,'Labour Entry'!$A$22-1,AA$8*5,1,1)</f>
        <v>0</v>
      </c>
      <c r="AB74" s="286">
        <f ca="1">OFFSET('Labour Entry'!$C$1,'Labour Entry'!$A$22-1,AB$8*5,1,1)</f>
        <v>0</v>
      </c>
      <c r="AC74" s="286">
        <f ca="1">OFFSET('Labour Entry'!$C$1,'Labour Entry'!$A$22-1,AC$8*5,1,1)</f>
        <v>0</v>
      </c>
      <c r="AD74" s="286">
        <f ca="1">OFFSET('Labour Entry'!$C$1,'Labour Entry'!$A$22-1,AD$8*5,1,1)</f>
        <v>0</v>
      </c>
      <c r="AE74" s="286">
        <f ca="1">OFFSET('Labour Entry'!$C$1,'Labour Entry'!$A$22-1,AE$8*5,1,1)</f>
        <v>0</v>
      </c>
      <c r="AF74" s="286">
        <f ca="1">OFFSET('Labour Entry'!$C$1,'Labour Entry'!$A$22-1,AF$8*5,1,1)</f>
        <v>0</v>
      </c>
      <c r="AG74" s="287">
        <f ca="1">OFFSET('Labour Entry'!$C$1,'Labour Entry'!$A$22-1,AG$8*5,1,1)</f>
        <v>0</v>
      </c>
    </row>
    <row r="75" spans="1:33" x14ac:dyDescent="0.2">
      <c r="A75" s="269" t="str">
        <f ca="1">OFFSET('Labour Entry'!$C$1,'Labour Entry'!$A23-1,0,1,1)</f>
        <v>Driver 5</v>
      </c>
      <c r="B75" s="270" t="s">
        <v>585</v>
      </c>
      <c r="C75" s="271">
        <f ca="1">OFFSET('Labour Entry'!$C$1,'Labour Entry'!$A$23-1,C$8*5-4,1,1)</f>
        <v>0</v>
      </c>
      <c r="D75" s="272">
        <f ca="1">OFFSET('Labour Entry'!$C$1,'Labour Entry'!$A$23-1,D$8*5-4,1,1)</f>
        <v>0</v>
      </c>
      <c r="E75" s="272">
        <f ca="1">OFFSET('Labour Entry'!$C$1,'Labour Entry'!$A$23-1,E$8*5-4,1,1)</f>
        <v>0</v>
      </c>
      <c r="F75" s="272">
        <f ca="1">OFFSET('Labour Entry'!$C$1,'Labour Entry'!$A$23-1,F$8*5-4,1,1)</f>
        <v>0</v>
      </c>
      <c r="G75" s="272">
        <f ca="1">OFFSET('Labour Entry'!$C$1,'Labour Entry'!$A$23-1,G$8*5-4,1,1)</f>
        <v>0</v>
      </c>
      <c r="H75" s="272">
        <f ca="1">OFFSET('Labour Entry'!$C$1,'Labour Entry'!$A$23-1,H$8*5-4,1,1)</f>
        <v>9</v>
      </c>
      <c r="I75" s="272">
        <f ca="1">OFFSET('Labour Entry'!$C$1,'Labour Entry'!$A$23-1,I$8*5-4,1,1)</f>
        <v>5</v>
      </c>
      <c r="J75" s="272">
        <f ca="1">OFFSET('Labour Entry'!$C$1,'Labour Entry'!$A$23-1,J$8*5-4,1,1)</f>
        <v>8</v>
      </c>
      <c r="K75" s="272">
        <f ca="1">OFFSET('Labour Entry'!$C$1,'Labour Entry'!$A$23-1,K$8*5-4,1,1)</f>
        <v>0</v>
      </c>
      <c r="L75" s="272">
        <f ca="1">OFFSET('Labour Entry'!$C$1,'Labour Entry'!$A$23-1,L$8*5-4,1,1)</f>
        <v>0</v>
      </c>
      <c r="M75" s="272">
        <f ca="1">OFFSET('Labour Entry'!$C$1,'Labour Entry'!$A$23-1,M$8*5-4,1,1)</f>
        <v>0</v>
      </c>
      <c r="N75" s="272">
        <f ca="1">OFFSET('Labour Entry'!$C$1,'Labour Entry'!$A$23-1,N$8*5-4,1,1)</f>
        <v>0</v>
      </c>
      <c r="O75" s="272">
        <f ca="1">OFFSET('Labour Entry'!$C$1,'Labour Entry'!$A$23-1,O$8*5-4,1,1)</f>
        <v>11</v>
      </c>
      <c r="P75" s="272">
        <f ca="1">OFFSET('Labour Entry'!$C$1,'Labour Entry'!$A$23-1,P$8*5-4,1,1)</f>
        <v>0</v>
      </c>
      <c r="Q75" s="272">
        <f ca="1">OFFSET('Labour Entry'!$C$1,'Labour Entry'!$A$23-1,Q$8*5-4,1,1)</f>
        <v>0</v>
      </c>
      <c r="R75" s="272">
        <f ca="1">OFFSET('Labour Entry'!$C$1,'Labour Entry'!$A$23-1,R$8*5-4,1,1)</f>
        <v>0</v>
      </c>
      <c r="S75" s="272">
        <f ca="1">OFFSET('Labour Entry'!$C$1,'Labour Entry'!$A$23-1,S$8*5-4,1,1)</f>
        <v>0</v>
      </c>
      <c r="T75" s="272">
        <f ca="1">OFFSET('Labour Entry'!$C$1,'Labour Entry'!$A$23-1,T$8*5-4,1,1)</f>
        <v>0</v>
      </c>
      <c r="U75" s="272">
        <f ca="1">OFFSET('Labour Entry'!$C$1,'Labour Entry'!$A$23-1,U$8*5-4,1,1)</f>
        <v>0</v>
      </c>
      <c r="V75" s="272">
        <f ca="1">OFFSET('Labour Entry'!$C$1,'Labour Entry'!$A$23-1,V$8*5-4,1,1)</f>
        <v>9</v>
      </c>
      <c r="W75" s="272">
        <f ca="1">OFFSET('Labour Entry'!$C$1,'Labour Entry'!$A$23-1,W$8*5-4,1,1)</f>
        <v>8</v>
      </c>
      <c r="X75" s="272">
        <f ca="1">OFFSET('Labour Entry'!$C$1,'Labour Entry'!$A$23-1,X$8*5-4,1,1)</f>
        <v>0</v>
      </c>
      <c r="Y75" s="272">
        <f ca="1">OFFSET('Labour Entry'!$C$1,'Labour Entry'!$A$23-1,Y$8*5-4,1,1)</f>
        <v>0</v>
      </c>
      <c r="Z75" s="272">
        <f ca="1">OFFSET('Labour Entry'!$C$1,'Labour Entry'!$A$23-1,Z$8*5-4,1,1)</f>
        <v>0</v>
      </c>
      <c r="AA75" s="272">
        <f ca="1">OFFSET('Labour Entry'!$C$1,'Labour Entry'!$A$23-1,AA$8*5-4,1,1)</f>
        <v>0</v>
      </c>
      <c r="AB75" s="272">
        <f ca="1">OFFSET('Labour Entry'!$C$1,'Labour Entry'!$A$23-1,AB$8*5-4,1,1)</f>
        <v>0</v>
      </c>
      <c r="AC75" s="272">
        <f ca="1">OFFSET('Labour Entry'!$C$1,'Labour Entry'!$A$23-1,AC$8*5-4,1,1)</f>
        <v>17</v>
      </c>
      <c r="AD75" s="272">
        <f ca="1">OFFSET('Labour Entry'!$C$1,'Labour Entry'!$A$23-1,AD$8*5-4,1,1)</f>
        <v>3</v>
      </c>
      <c r="AE75" s="272">
        <f ca="1">OFFSET('Labour Entry'!$C$1,'Labour Entry'!$A$23-1,AE$8*5-4,1,1)</f>
        <v>6</v>
      </c>
      <c r="AF75" s="272">
        <f ca="1">OFFSET('Labour Entry'!$C$1,'Labour Entry'!$A$23-1,AF$8*5-4,1,1)</f>
        <v>0</v>
      </c>
      <c r="AG75" s="273">
        <f ca="1">OFFSET('Labour Entry'!$C$1,'Labour Entry'!$A$23-1,AG$8*5-4,1,1)</f>
        <v>0</v>
      </c>
    </row>
    <row r="76" spans="1:33" x14ac:dyDescent="0.2">
      <c r="A76" s="274"/>
      <c r="B76" s="275" t="s">
        <v>590</v>
      </c>
      <c r="C76" s="276">
        <f ca="1">OFFSET('Labour Entry'!$C$1,'Labour Entry'!$A$23-1,C$8*5-3,1,1)</f>
        <v>0</v>
      </c>
      <c r="D76" s="277">
        <f ca="1">OFFSET('Labour Entry'!$C$1,'Labour Entry'!$A$23-1,D$8*5-3,1,1)</f>
        <v>0</v>
      </c>
      <c r="E76" s="277">
        <f ca="1">OFFSET('Labour Entry'!$C$1,'Labour Entry'!$A$23-1,E$8*5-3,1,1)</f>
        <v>0</v>
      </c>
      <c r="F76" s="277">
        <f ca="1">OFFSET('Labour Entry'!$C$1,'Labour Entry'!$A$23-1,F$8*5-3,1,1)</f>
        <v>0</v>
      </c>
      <c r="G76" s="277">
        <f ca="1">OFFSET('Labour Entry'!$C$1,'Labour Entry'!$A$23-1,G$8*5-3,1,1)</f>
        <v>0</v>
      </c>
      <c r="H76" s="277">
        <f ca="1">OFFSET('Labour Entry'!$C$1,'Labour Entry'!$A$23-1,H$8*5-3,1,1)</f>
        <v>8</v>
      </c>
      <c r="I76" s="277">
        <f ca="1">OFFSET('Labour Entry'!$C$1,'Labour Entry'!$A$23-1,I$8*5-3,1,1)</f>
        <v>7</v>
      </c>
      <c r="J76" s="277">
        <f ca="1">OFFSET('Labour Entry'!$C$1,'Labour Entry'!$A$23-1,J$8*5-3,1,1)</f>
        <v>8</v>
      </c>
      <c r="K76" s="277">
        <f ca="1">OFFSET('Labour Entry'!$C$1,'Labour Entry'!$A$23-1,K$8*5-3,1,1)</f>
        <v>0</v>
      </c>
      <c r="L76" s="277">
        <f ca="1">OFFSET('Labour Entry'!$C$1,'Labour Entry'!$A$23-1,L$8*5-3,1,1)</f>
        <v>0</v>
      </c>
      <c r="M76" s="277">
        <f ca="1">OFFSET('Labour Entry'!$C$1,'Labour Entry'!$A$23-1,M$8*5-3,1,1)</f>
        <v>0</v>
      </c>
      <c r="N76" s="277">
        <f ca="1">OFFSET('Labour Entry'!$C$1,'Labour Entry'!$A$23-1,N$8*5-3,1,1)</f>
        <v>0</v>
      </c>
      <c r="O76" s="277">
        <f ca="1">OFFSET('Labour Entry'!$C$1,'Labour Entry'!$A$23-1,O$8*5-3,1,1)</f>
        <v>8</v>
      </c>
      <c r="P76" s="277">
        <f ca="1">OFFSET('Labour Entry'!$C$1,'Labour Entry'!$A$23-1,P$8*5-3,1,1)</f>
        <v>0</v>
      </c>
      <c r="Q76" s="277">
        <f ca="1">OFFSET('Labour Entry'!$C$1,'Labour Entry'!$A$23-1,Q$8*5-3,1,1)</f>
        <v>0</v>
      </c>
      <c r="R76" s="277">
        <f ca="1">OFFSET('Labour Entry'!$C$1,'Labour Entry'!$A$23-1,R$8*5-3,1,1)</f>
        <v>0</v>
      </c>
      <c r="S76" s="277">
        <f ca="1">OFFSET('Labour Entry'!$C$1,'Labour Entry'!$A$23-1,S$8*5-3,1,1)</f>
        <v>0</v>
      </c>
      <c r="T76" s="277">
        <f ca="1">OFFSET('Labour Entry'!$C$1,'Labour Entry'!$A$23-1,T$8*5-3,1,1)</f>
        <v>0</v>
      </c>
      <c r="U76" s="277">
        <f ca="1">OFFSET('Labour Entry'!$C$1,'Labour Entry'!$A$23-1,U$8*5-3,1,1)</f>
        <v>0</v>
      </c>
      <c r="V76" s="277">
        <f ca="1">OFFSET('Labour Entry'!$C$1,'Labour Entry'!$A$23-1,V$8*5-3,1,1)</f>
        <v>8</v>
      </c>
      <c r="W76" s="277">
        <f ca="1">OFFSET('Labour Entry'!$C$1,'Labour Entry'!$A$23-1,W$8*5-3,1,1)</f>
        <v>8</v>
      </c>
      <c r="X76" s="277">
        <f ca="1">OFFSET('Labour Entry'!$C$1,'Labour Entry'!$A$23-1,X$8*5-3,1,1)</f>
        <v>0</v>
      </c>
      <c r="Y76" s="277">
        <f ca="1">OFFSET('Labour Entry'!$C$1,'Labour Entry'!$A$23-1,Y$8*5-3,1,1)</f>
        <v>0</v>
      </c>
      <c r="Z76" s="277">
        <f ca="1">OFFSET('Labour Entry'!$C$1,'Labour Entry'!$A$23-1,Z$8*5-3,1,1)</f>
        <v>0</v>
      </c>
      <c r="AA76" s="277">
        <f ca="1">OFFSET('Labour Entry'!$C$1,'Labour Entry'!$A$23-1,AA$8*5-3,1,1)</f>
        <v>0</v>
      </c>
      <c r="AB76" s="277">
        <f ca="1">OFFSET('Labour Entry'!$C$1,'Labour Entry'!$A$23-1,AB$8*5-3,1,1)</f>
        <v>0</v>
      </c>
      <c r="AC76" s="277">
        <f ca="1">OFFSET('Labour Entry'!$C$1,'Labour Entry'!$A$23-1,AC$8*5-3,1,1)</f>
        <v>8</v>
      </c>
      <c r="AD76" s="277">
        <f ca="1">OFFSET('Labour Entry'!$C$1,'Labour Entry'!$A$23-1,AD$8*5-3,1,1)</f>
        <v>7</v>
      </c>
      <c r="AE76" s="277">
        <f ca="1">OFFSET('Labour Entry'!$C$1,'Labour Entry'!$A$23-1,AE$8*5-3,1,1)</f>
        <v>8</v>
      </c>
      <c r="AF76" s="277">
        <f ca="1">OFFSET('Labour Entry'!$C$1,'Labour Entry'!$A$23-1,AF$8*5-3,1,1)</f>
        <v>0</v>
      </c>
      <c r="AG76" s="278">
        <f ca="1">OFFSET('Labour Entry'!$C$1,'Labour Entry'!$A$23-1,AG$8*5-3,1,1)</f>
        <v>0</v>
      </c>
    </row>
    <row r="77" spans="1:33" x14ac:dyDescent="0.2">
      <c r="A77" s="274"/>
      <c r="B77" s="275" t="s">
        <v>591</v>
      </c>
      <c r="C77" s="276">
        <f ca="1">OFFSET('Labour Entry'!$C$1,'Labour Entry'!$A$23-1,C$8*5-2,1,1)</f>
        <v>0</v>
      </c>
      <c r="D77" s="277">
        <f ca="1">OFFSET('Labour Entry'!$C$1,'Labour Entry'!$A$23-1,D$8*5-2,1,1)</f>
        <v>0</v>
      </c>
      <c r="E77" s="277">
        <f ca="1">OFFSET('Labour Entry'!$C$1,'Labour Entry'!$A$23-1,E$8*5-2,1,1)</f>
        <v>0</v>
      </c>
      <c r="F77" s="277">
        <f ca="1">OFFSET('Labour Entry'!$C$1,'Labour Entry'!$A$23-1,F$8*5-2,1,1)</f>
        <v>0</v>
      </c>
      <c r="G77" s="277">
        <f ca="1">OFFSET('Labour Entry'!$C$1,'Labour Entry'!$A$23-1,G$8*5-2,1,1)</f>
        <v>0</v>
      </c>
      <c r="H77" s="277">
        <f ca="1">OFFSET('Labour Entry'!$C$1,'Labour Entry'!$A$23-1,H$8*5-2,1,1)</f>
        <v>0</v>
      </c>
      <c r="I77" s="277">
        <f ca="1">OFFSET('Labour Entry'!$C$1,'Labour Entry'!$A$23-1,I$8*5-2,1,1)</f>
        <v>0</v>
      </c>
      <c r="J77" s="277">
        <f ca="1">OFFSET('Labour Entry'!$C$1,'Labour Entry'!$A$23-1,J$8*5-2,1,1)</f>
        <v>0</v>
      </c>
      <c r="K77" s="277">
        <f ca="1">OFFSET('Labour Entry'!$C$1,'Labour Entry'!$A$23-1,K$8*5-2,1,1)</f>
        <v>0</v>
      </c>
      <c r="L77" s="277">
        <f ca="1">OFFSET('Labour Entry'!$C$1,'Labour Entry'!$A$23-1,L$8*5-2,1,1)</f>
        <v>0</v>
      </c>
      <c r="M77" s="277">
        <f ca="1">OFFSET('Labour Entry'!$C$1,'Labour Entry'!$A$23-1,M$8*5-2,1,1)</f>
        <v>0</v>
      </c>
      <c r="N77" s="277">
        <f ca="1">OFFSET('Labour Entry'!$C$1,'Labour Entry'!$A$23-1,N$8*5-2,1,1)</f>
        <v>0</v>
      </c>
      <c r="O77" s="277">
        <f ca="1">OFFSET('Labour Entry'!$C$1,'Labour Entry'!$A$23-1,O$8*5-2,1,1)</f>
        <v>0</v>
      </c>
      <c r="P77" s="277">
        <f ca="1">OFFSET('Labour Entry'!$C$1,'Labour Entry'!$A$23-1,P$8*5-2,1,1)</f>
        <v>0</v>
      </c>
      <c r="Q77" s="277">
        <f ca="1">OFFSET('Labour Entry'!$C$1,'Labour Entry'!$A$23-1,Q$8*5-2,1,1)</f>
        <v>0</v>
      </c>
      <c r="R77" s="277">
        <f ca="1">OFFSET('Labour Entry'!$C$1,'Labour Entry'!$A$23-1,R$8*5-2,1,1)</f>
        <v>0</v>
      </c>
      <c r="S77" s="277">
        <f ca="1">OFFSET('Labour Entry'!$C$1,'Labour Entry'!$A$23-1,S$8*5-2,1,1)</f>
        <v>0</v>
      </c>
      <c r="T77" s="277">
        <f ca="1">OFFSET('Labour Entry'!$C$1,'Labour Entry'!$A$23-1,T$8*5-2,1,1)</f>
        <v>0</v>
      </c>
      <c r="U77" s="277">
        <f ca="1">OFFSET('Labour Entry'!$C$1,'Labour Entry'!$A$23-1,U$8*5-2,1,1)</f>
        <v>0</v>
      </c>
      <c r="V77" s="277">
        <f ca="1">OFFSET('Labour Entry'!$C$1,'Labour Entry'!$A$23-1,V$8*5-2,1,1)</f>
        <v>0</v>
      </c>
      <c r="W77" s="277">
        <f ca="1">OFFSET('Labour Entry'!$C$1,'Labour Entry'!$A$23-1,W$8*5-2,1,1)</f>
        <v>0</v>
      </c>
      <c r="X77" s="277">
        <f ca="1">OFFSET('Labour Entry'!$C$1,'Labour Entry'!$A$23-1,X$8*5-2,1,1)</f>
        <v>0</v>
      </c>
      <c r="Y77" s="277">
        <f ca="1">OFFSET('Labour Entry'!$C$1,'Labour Entry'!$A$23-1,Y$8*5-2,1,1)</f>
        <v>0</v>
      </c>
      <c r="Z77" s="277">
        <f ca="1">OFFSET('Labour Entry'!$C$1,'Labour Entry'!$A$23-1,Z$8*5-2,1,1)</f>
        <v>0</v>
      </c>
      <c r="AA77" s="277">
        <f ca="1">OFFSET('Labour Entry'!$C$1,'Labour Entry'!$A$23-1,AA$8*5-2,1,1)</f>
        <v>0</v>
      </c>
      <c r="AB77" s="277">
        <f ca="1">OFFSET('Labour Entry'!$C$1,'Labour Entry'!$A$23-1,AB$8*5-2,1,1)</f>
        <v>0</v>
      </c>
      <c r="AC77" s="277">
        <f ca="1">OFFSET('Labour Entry'!$C$1,'Labour Entry'!$A$23-1,AC$8*5-2,1,1)</f>
        <v>0</v>
      </c>
      <c r="AD77" s="277">
        <f ca="1">OFFSET('Labour Entry'!$C$1,'Labour Entry'!$A$23-1,AD$8*5-2,1,1)</f>
        <v>0</v>
      </c>
      <c r="AE77" s="277">
        <f ca="1">OFFSET('Labour Entry'!$C$1,'Labour Entry'!$A$23-1,AE$8*5-2,1,1)</f>
        <v>0</v>
      </c>
      <c r="AF77" s="277">
        <f ca="1">OFFSET('Labour Entry'!$C$1,'Labour Entry'!$A$23-1,AF$8*5-2,1,1)</f>
        <v>0</v>
      </c>
      <c r="AG77" s="278">
        <f ca="1">OFFSET('Labour Entry'!$C$1,'Labour Entry'!$A$23-1,AG$8*5-2,1,1)</f>
        <v>0</v>
      </c>
    </row>
    <row r="78" spans="1:33" x14ac:dyDescent="0.2">
      <c r="A78" s="274"/>
      <c r="B78" s="279" t="s">
        <v>592</v>
      </c>
      <c r="C78" s="280">
        <f ca="1">OFFSET('Labour Entry'!$C$1,'Labour Entry'!$A$23-1,C$8*5-1,1,1)</f>
        <v>0</v>
      </c>
      <c r="D78" s="281">
        <f ca="1">OFFSET('Labour Entry'!$C$1,'Labour Entry'!$A$23-1,D$8*5-1,1,1)</f>
        <v>0</v>
      </c>
      <c r="E78" s="281">
        <f ca="1">OFFSET('Labour Entry'!$C$1,'Labour Entry'!$A$23-1,E$8*5-1,1,1)</f>
        <v>0</v>
      </c>
      <c r="F78" s="281">
        <f ca="1">OFFSET('Labour Entry'!$C$1,'Labour Entry'!$A$23-1,F$8*5-1,1,1)</f>
        <v>0</v>
      </c>
      <c r="G78" s="281">
        <f ca="1">OFFSET('Labour Entry'!$C$1,'Labour Entry'!$A$23-1,G$8*5-1,1,1)</f>
        <v>0</v>
      </c>
      <c r="H78" s="281">
        <f ca="1">OFFSET('Labour Entry'!$C$1,'Labour Entry'!$A$23-1,H$8*5-1,1,1)</f>
        <v>0</v>
      </c>
      <c r="I78" s="281">
        <f ca="1">OFFSET('Labour Entry'!$C$1,'Labour Entry'!$A$23-1,I$8*5-1,1,1)</f>
        <v>0</v>
      </c>
      <c r="J78" s="281">
        <f ca="1">OFFSET('Labour Entry'!$C$1,'Labour Entry'!$A$23-1,J$8*5-1,1,1)</f>
        <v>0</v>
      </c>
      <c r="K78" s="281">
        <f ca="1">OFFSET('Labour Entry'!$C$1,'Labour Entry'!$A$23-1,K$8*5-1,1,1)</f>
        <v>0</v>
      </c>
      <c r="L78" s="281">
        <f ca="1">OFFSET('Labour Entry'!$C$1,'Labour Entry'!$A$23-1,L$8*5-1,1,1)</f>
        <v>0</v>
      </c>
      <c r="M78" s="281">
        <f ca="1">OFFSET('Labour Entry'!$C$1,'Labour Entry'!$A$23-1,M$8*5-1,1,1)</f>
        <v>0</v>
      </c>
      <c r="N78" s="281">
        <f ca="1">OFFSET('Labour Entry'!$C$1,'Labour Entry'!$A$23-1,N$8*5-1,1,1)</f>
        <v>0</v>
      </c>
      <c r="O78" s="281">
        <f ca="1">OFFSET('Labour Entry'!$C$1,'Labour Entry'!$A$23-1,O$8*5-1,1,1)</f>
        <v>0</v>
      </c>
      <c r="P78" s="281">
        <f ca="1">OFFSET('Labour Entry'!$C$1,'Labour Entry'!$A$23-1,P$8*5-1,1,1)</f>
        <v>0</v>
      </c>
      <c r="Q78" s="281">
        <f ca="1">OFFSET('Labour Entry'!$C$1,'Labour Entry'!$A$23-1,Q$8*5-1,1,1)</f>
        <v>0</v>
      </c>
      <c r="R78" s="281">
        <f ca="1">OFFSET('Labour Entry'!$C$1,'Labour Entry'!$A$23-1,R$8*5-1,1,1)</f>
        <v>0</v>
      </c>
      <c r="S78" s="281">
        <f ca="1">OFFSET('Labour Entry'!$C$1,'Labour Entry'!$A$23-1,S$8*5-1,1,1)</f>
        <v>0</v>
      </c>
      <c r="T78" s="281">
        <f ca="1">OFFSET('Labour Entry'!$C$1,'Labour Entry'!$A$23-1,T$8*5-1,1,1)</f>
        <v>0</v>
      </c>
      <c r="U78" s="281">
        <f ca="1">OFFSET('Labour Entry'!$C$1,'Labour Entry'!$A$23-1,U$8*5-1,1,1)</f>
        <v>0</v>
      </c>
      <c r="V78" s="281">
        <f ca="1">OFFSET('Labour Entry'!$C$1,'Labour Entry'!$A$23-1,V$8*5-1,1,1)</f>
        <v>0</v>
      </c>
      <c r="W78" s="281">
        <f ca="1">OFFSET('Labour Entry'!$C$1,'Labour Entry'!$A$23-1,W$8*5-1,1,1)</f>
        <v>0</v>
      </c>
      <c r="X78" s="281">
        <f ca="1">OFFSET('Labour Entry'!$C$1,'Labour Entry'!$A$23-1,X$8*5-1,1,1)</f>
        <v>0</v>
      </c>
      <c r="Y78" s="281">
        <f ca="1">OFFSET('Labour Entry'!$C$1,'Labour Entry'!$A$23-1,Y$8*5-1,1,1)</f>
        <v>0</v>
      </c>
      <c r="Z78" s="281">
        <f ca="1">OFFSET('Labour Entry'!$C$1,'Labour Entry'!$A$23-1,Z$8*5-1,1,1)</f>
        <v>0</v>
      </c>
      <c r="AA78" s="281">
        <f ca="1">OFFSET('Labour Entry'!$C$1,'Labour Entry'!$A$23-1,AA$8*5-1,1,1)</f>
        <v>0</v>
      </c>
      <c r="AB78" s="281">
        <f ca="1">OFFSET('Labour Entry'!$C$1,'Labour Entry'!$A$23-1,AB$8*5-1,1,1)</f>
        <v>0</v>
      </c>
      <c r="AC78" s="281">
        <f ca="1">OFFSET('Labour Entry'!$C$1,'Labour Entry'!$A$23-1,AC$8*5-1,1,1)</f>
        <v>0</v>
      </c>
      <c r="AD78" s="281">
        <f ca="1">OFFSET('Labour Entry'!$C$1,'Labour Entry'!$A$23-1,AD$8*5-1,1,1)</f>
        <v>0</v>
      </c>
      <c r="AE78" s="281">
        <f ca="1">OFFSET('Labour Entry'!$C$1,'Labour Entry'!$A$23-1,AE$8*5-1,1,1)</f>
        <v>0</v>
      </c>
      <c r="AF78" s="281">
        <f ca="1">OFFSET('Labour Entry'!$C$1,'Labour Entry'!$A$23-1,AF$8*5-1,1,1)</f>
        <v>0</v>
      </c>
      <c r="AG78" s="282">
        <f ca="1">OFFSET('Labour Entry'!$C$1,'Labour Entry'!$A$23-1,AG$8*5-1,1,1)</f>
        <v>0</v>
      </c>
    </row>
    <row r="79" spans="1:33" ht="15" thickBot="1" x14ac:dyDescent="0.25">
      <c r="A79" s="283"/>
      <c r="B79" s="284" t="s">
        <v>593</v>
      </c>
      <c r="C79" s="285">
        <f ca="1">OFFSET('Labour Entry'!$C$1,'Labour Entry'!$A$23-1,C$8*5,1,1)</f>
        <v>0</v>
      </c>
      <c r="D79" s="286">
        <f ca="1">OFFSET('Labour Entry'!$C$1,'Labour Entry'!$A$23-1,D$8*5,1,1)</f>
        <v>0</v>
      </c>
      <c r="E79" s="286">
        <f ca="1">OFFSET('Labour Entry'!$C$1,'Labour Entry'!$A$23-1,E$8*5,1,1)</f>
        <v>0</v>
      </c>
      <c r="F79" s="286">
        <f ca="1">OFFSET('Labour Entry'!$C$1,'Labour Entry'!$A$23-1,F$8*5,1,1)</f>
        <v>0</v>
      </c>
      <c r="G79" s="286">
        <f ca="1">OFFSET('Labour Entry'!$C$1,'Labour Entry'!$A$23-1,G$8*5,1,1)</f>
        <v>0</v>
      </c>
      <c r="H79" s="286">
        <f ca="1">OFFSET('Labour Entry'!$C$1,'Labour Entry'!$A$23-1,H$8*5,1,1)</f>
        <v>0</v>
      </c>
      <c r="I79" s="286">
        <f ca="1">OFFSET('Labour Entry'!$C$1,'Labour Entry'!$A$23-1,I$8*5,1,1)</f>
        <v>0</v>
      </c>
      <c r="J79" s="286">
        <f ca="1">OFFSET('Labour Entry'!$C$1,'Labour Entry'!$A$23-1,J$8*5,1,1)</f>
        <v>0</v>
      </c>
      <c r="K79" s="286">
        <f ca="1">OFFSET('Labour Entry'!$C$1,'Labour Entry'!$A$23-1,K$8*5,1,1)</f>
        <v>0</v>
      </c>
      <c r="L79" s="286">
        <f ca="1">OFFSET('Labour Entry'!$C$1,'Labour Entry'!$A$23-1,L$8*5,1,1)</f>
        <v>0</v>
      </c>
      <c r="M79" s="286">
        <f ca="1">OFFSET('Labour Entry'!$C$1,'Labour Entry'!$A$23-1,M$8*5,1,1)</f>
        <v>0</v>
      </c>
      <c r="N79" s="286">
        <f ca="1">OFFSET('Labour Entry'!$C$1,'Labour Entry'!$A$23-1,N$8*5,1,1)</f>
        <v>0</v>
      </c>
      <c r="O79" s="286">
        <f ca="1">OFFSET('Labour Entry'!$C$1,'Labour Entry'!$A$23-1,O$8*5,1,1)</f>
        <v>0</v>
      </c>
      <c r="P79" s="286">
        <f ca="1">OFFSET('Labour Entry'!$C$1,'Labour Entry'!$A$23-1,P$8*5,1,1)</f>
        <v>0</v>
      </c>
      <c r="Q79" s="286">
        <f ca="1">OFFSET('Labour Entry'!$C$1,'Labour Entry'!$A$23-1,Q$8*5,1,1)</f>
        <v>0</v>
      </c>
      <c r="R79" s="286">
        <f ca="1">OFFSET('Labour Entry'!$C$1,'Labour Entry'!$A$23-1,R$8*5,1,1)</f>
        <v>0</v>
      </c>
      <c r="S79" s="286">
        <f ca="1">OFFSET('Labour Entry'!$C$1,'Labour Entry'!$A$23-1,S$8*5,1,1)</f>
        <v>0</v>
      </c>
      <c r="T79" s="286">
        <f ca="1">OFFSET('Labour Entry'!$C$1,'Labour Entry'!$A$23-1,T$8*5,1,1)</f>
        <v>0</v>
      </c>
      <c r="U79" s="286">
        <f ca="1">OFFSET('Labour Entry'!$C$1,'Labour Entry'!$A$23-1,U$8*5,1,1)</f>
        <v>0</v>
      </c>
      <c r="V79" s="286">
        <f ca="1">OFFSET('Labour Entry'!$C$1,'Labour Entry'!$A$23-1,V$8*5,1,1)</f>
        <v>0</v>
      </c>
      <c r="W79" s="286">
        <f ca="1">OFFSET('Labour Entry'!$C$1,'Labour Entry'!$A$23-1,W$8*5,1,1)</f>
        <v>0</v>
      </c>
      <c r="X79" s="286">
        <f ca="1">OFFSET('Labour Entry'!$C$1,'Labour Entry'!$A$23-1,X$8*5,1,1)</f>
        <v>0</v>
      </c>
      <c r="Y79" s="286">
        <f ca="1">OFFSET('Labour Entry'!$C$1,'Labour Entry'!$A$23-1,Y$8*5,1,1)</f>
        <v>0</v>
      </c>
      <c r="Z79" s="286">
        <f ca="1">OFFSET('Labour Entry'!$C$1,'Labour Entry'!$A$23-1,Z$8*5,1,1)</f>
        <v>0</v>
      </c>
      <c r="AA79" s="286">
        <f ca="1">OFFSET('Labour Entry'!$C$1,'Labour Entry'!$A$23-1,AA$8*5,1,1)</f>
        <v>0</v>
      </c>
      <c r="AB79" s="286">
        <f ca="1">OFFSET('Labour Entry'!$C$1,'Labour Entry'!$A$23-1,AB$8*5,1,1)</f>
        <v>0</v>
      </c>
      <c r="AC79" s="286">
        <f ca="1">OFFSET('Labour Entry'!$C$1,'Labour Entry'!$A$23-1,AC$8*5,1,1)</f>
        <v>0</v>
      </c>
      <c r="AD79" s="286">
        <f ca="1">OFFSET('Labour Entry'!$C$1,'Labour Entry'!$A$23-1,AD$8*5,1,1)</f>
        <v>0</v>
      </c>
      <c r="AE79" s="286">
        <f ca="1">OFFSET('Labour Entry'!$C$1,'Labour Entry'!$A$23-1,AE$8*5,1,1)</f>
        <v>0</v>
      </c>
      <c r="AF79" s="286">
        <f ca="1">OFFSET('Labour Entry'!$C$1,'Labour Entry'!$A$23-1,AF$8*5,1,1)</f>
        <v>0</v>
      </c>
      <c r="AG79" s="287">
        <f ca="1">OFFSET('Labour Entry'!$C$1,'Labour Entry'!$A$23-1,AG$8*5,1,1)</f>
        <v>0</v>
      </c>
    </row>
    <row r="80" spans="1:33" x14ac:dyDescent="0.2">
      <c r="A80" s="269" t="str">
        <f ca="1">OFFSET('Labour Entry'!$C$1,'Labour Entry'!$A24-1,0,1,1)</f>
        <v>Driver 6</v>
      </c>
      <c r="B80" s="270" t="s">
        <v>585</v>
      </c>
      <c r="C80" s="271">
        <f ca="1">OFFSET('Labour Entry'!$C$1,'Labour Entry'!$A$24-1,C$8*5-4,1,1)</f>
        <v>0</v>
      </c>
      <c r="D80" s="272">
        <f ca="1">OFFSET('Labour Entry'!$C$1,'Labour Entry'!$A$24-1,D$8*5-4,1,1)</f>
        <v>0</v>
      </c>
      <c r="E80" s="272">
        <f ca="1">OFFSET('Labour Entry'!$C$1,'Labour Entry'!$A$24-1,E$8*5-4,1,1)</f>
        <v>6</v>
      </c>
      <c r="F80" s="272">
        <f ca="1">OFFSET('Labour Entry'!$C$1,'Labour Entry'!$A$24-1,F$8*5-4,1,1)</f>
        <v>0</v>
      </c>
      <c r="G80" s="272">
        <f ca="1">OFFSET('Labour Entry'!$C$1,'Labour Entry'!$A$24-1,G$8*5-4,1,1)</f>
        <v>5</v>
      </c>
      <c r="H80" s="272">
        <f ca="1">OFFSET('Labour Entry'!$C$1,'Labour Entry'!$A$24-1,H$8*5-4,1,1)</f>
        <v>7</v>
      </c>
      <c r="I80" s="272">
        <f ca="1">OFFSET('Labour Entry'!$C$1,'Labour Entry'!$A$24-1,I$8*5-4,1,1)</f>
        <v>0</v>
      </c>
      <c r="J80" s="272">
        <f ca="1">OFFSET('Labour Entry'!$C$1,'Labour Entry'!$A$24-1,J$8*5-4,1,1)</f>
        <v>0</v>
      </c>
      <c r="K80" s="272">
        <f ca="1">OFFSET('Labour Entry'!$C$1,'Labour Entry'!$A$24-1,K$8*5-4,1,1)</f>
        <v>0</v>
      </c>
      <c r="L80" s="272">
        <f ca="1">OFFSET('Labour Entry'!$C$1,'Labour Entry'!$A$24-1,L$8*5-4,1,1)</f>
        <v>6</v>
      </c>
      <c r="M80" s="272">
        <f ca="1">OFFSET('Labour Entry'!$C$1,'Labour Entry'!$A$24-1,M$8*5-4,1,1)</f>
        <v>0</v>
      </c>
      <c r="N80" s="272">
        <f ca="1">OFFSET('Labour Entry'!$C$1,'Labour Entry'!$A$24-1,N$8*5-4,1,1)</f>
        <v>0</v>
      </c>
      <c r="O80" s="272">
        <f ca="1">OFFSET('Labour Entry'!$C$1,'Labour Entry'!$A$24-1,O$8*5-4,1,1)</f>
        <v>0</v>
      </c>
      <c r="P80" s="272">
        <f ca="1">OFFSET('Labour Entry'!$C$1,'Labour Entry'!$A$24-1,P$8*5-4,1,1)</f>
        <v>0</v>
      </c>
      <c r="Q80" s="272">
        <f ca="1">OFFSET('Labour Entry'!$C$1,'Labour Entry'!$A$24-1,Q$8*5-4,1,1)</f>
        <v>0</v>
      </c>
      <c r="R80" s="272">
        <f ca="1">OFFSET('Labour Entry'!$C$1,'Labour Entry'!$A$24-1,R$8*5-4,1,1)</f>
        <v>0</v>
      </c>
      <c r="S80" s="272">
        <f ca="1">OFFSET('Labour Entry'!$C$1,'Labour Entry'!$A$24-1,S$8*5-4,1,1)</f>
        <v>8</v>
      </c>
      <c r="T80" s="272">
        <f ca="1">OFFSET('Labour Entry'!$C$1,'Labour Entry'!$A$24-1,T$8*5-4,1,1)</f>
        <v>0</v>
      </c>
      <c r="U80" s="272">
        <f ca="1">OFFSET('Labour Entry'!$C$1,'Labour Entry'!$A$24-1,U$8*5-4,1,1)</f>
        <v>3</v>
      </c>
      <c r="V80" s="272">
        <f ca="1">OFFSET('Labour Entry'!$C$1,'Labour Entry'!$A$24-1,V$8*5-4,1,1)</f>
        <v>0</v>
      </c>
      <c r="W80" s="272">
        <f ca="1">OFFSET('Labour Entry'!$C$1,'Labour Entry'!$A$24-1,W$8*5-4,1,1)</f>
        <v>0</v>
      </c>
      <c r="X80" s="272">
        <f ca="1">OFFSET('Labour Entry'!$C$1,'Labour Entry'!$A$24-1,X$8*5-4,1,1)</f>
        <v>11</v>
      </c>
      <c r="Y80" s="272">
        <f ca="1">OFFSET('Labour Entry'!$C$1,'Labour Entry'!$A$24-1,Y$8*5-4,1,1)</f>
        <v>0</v>
      </c>
      <c r="Z80" s="272">
        <f ca="1">OFFSET('Labour Entry'!$C$1,'Labour Entry'!$A$24-1,Z$8*5-4,1,1)</f>
        <v>8</v>
      </c>
      <c r="AA80" s="272">
        <f ca="1">OFFSET('Labour Entry'!$C$1,'Labour Entry'!$A$24-1,AA$8*5-4,1,1)</f>
        <v>0</v>
      </c>
      <c r="AB80" s="272">
        <f ca="1">OFFSET('Labour Entry'!$C$1,'Labour Entry'!$A$24-1,AB$8*5-4,1,1)</f>
        <v>7</v>
      </c>
      <c r="AC80" s="272">
        <f ca="1">OFFSET('Labour Entry'!$C$1,'Labour Entry'!$A$24-1,AC$8*5-4,1,1)</f>
        <v>6</v>
      </c>
      <c r="AD80" s="272">
        <f ca="1">OFFSET('Labour Entry'!$C$1,'Labour Entry'!$A$24-1,AD$8*5-4,1,1)</f>
        <v>0</v>
      </c>
      <c r="AE80" s="272">
        <f ca="1">OFFSET('Labour Entry'!$C$1,'Labour Entry'!$A$24-1,AE$8*5-4,1,1)</f>
        <v>0</v>
      </c>
      <c r="AF80" s="272">
        <f ca="1">OFFSET('Labour Entry'!$C$1,'Labour Entry'!$A$24-1,AF$8*5-4,1,1)</f>
        <v>0</v>
      </c>
      <c r="AG80" s="273">
        <f ca="1">OFFSET('Labour Entry'!$C$1,'Labour Entry'!$A$24-1,AG$8*5-4,1,1)</f>
        <v>0</v>
      </c>
    </row>
    <row r="81" spans="1:33" x14ac:dyDescent="0.2">
      <c r="A81" s="274"/>
      <c r="B81" s="275" t="s">
        <v>590</v>
      </c>
      <c r="C81" s="276">
        <f ca="1">OFFSET('Labour Entry'!$C$1,'Labour Entry'!$A$24-1,C$8*5-3,1,1)</f>
        <v>0</v>
      </c>
      <c r="D81" s="277">
        <f ca="1">OFFSET('Labour Entry'!$C$1,'Labour Entry'!$A$24-1,D$8*5-3,1,1)</f>
        <v>0</v>
      </c>
      <c r="E81" s="277">
        <f ca="1">OFFSET('Labour Entry'!$C$1,'Labour Entry'!$A$24-1,E$8*5-3,1,1)</f>
        <v>8</v>
      </c>
      <c r="F81" s="277">
        <f ca="1">OFFSET('Labour Entry'!$C$1,'Labour Entry'!$A$24-1,F$8*5-3,1,1)</f>
        <v>0</v>
      </c>
      <c r="G81" s="277">
        <f ca="1">OFFSET('Labour Entry'!$C$1,'Labour Entry'!$A$24-1,G$8*5-3,1,1)</f>
        <v>4</v>
      </c>
      <c r="H81" s="277">
        <f ca="1">OFFSET('Labour Entry'!$C$1,'Labour Entry'!$A$24-1,H$8*5-3,1,1)</f>
        <v>3.5</v>
      </c>
      <c r="I81" s="277">
        <f ca="1">OFFSET('Labour Entry'!$C$1,'Labour Entry'!$A$24-1,I$8*5-3,1,1)</f>
        <v>0</v>
      </c>
      <c r="J81" s="277">
        <f ca="1">OFFSET('Labour Entry'!$C$1,'Labour Entry'!$A$24-1,J$8*5-3,1,1)</f>
        <v>0</v>
      </c>
      <c r="K81" s="277">
        <f ca="1">OFFSET('Labour Entry'!$C$1,'Labour Entry'!$A$24-1,K$8*5-3,1,1)</f>
        <v>0</v>
      </c>
      <c r="L81" s="277">
        <f ca="1">OFFSET('Labour Entry'!$C$1,'Labour Entry'!$A$24-1,L$8*5-3,1,1)</f>
        <v>8</v>
      </c>
      <c r="M81" s="277">
        <f ca="1">OFFSET('Labour Entry'!$C$1,'Labour Entry'!$A$24-1,M$8*5-3,1,1)</f>
        <v>0</v>
      </c>
      <c r="N81" s="277">
        <f ca="1">OFFSET('Labour Entry'!$C$1,'Labour Entry'!$A$24-1,N$8*5-3,1,1)</f>
        <v>0</v>
      </c>
      <c r="O81" s="277">
        <f ca="1">OFFSET('Labour Entry'!$C$1,'Labour Entry'!$A$24-1,O$8*5-3,1,1)</f>
        <v>0</v>
      </c>
      <c r="P81" s="277">
        <f ca="1">OFFSET('Labour Entry'!$C$1,'Labour Entry'!$A$24-1,P$8*5-3,1,1)</f>
        <v>0</v>
      </c>
      <c r="Q81" s="277">
        <f ca="1">OFFSET('Labour Entry'!$C$1,'Labour Entry'!$A$24-1,Q$8*5-3,1,1)</f>
        <v>0</v>
      </c>
      <c r="R81" s="277">
        <f ca="1">OFFSET('Labour Entry'!$C$1,'Labour Entry'!$A$24-1,R$8*5-3,1,1)</f>
        <v>0</v>
      </c>
      <c r="S81" s="277">
        <f ca="1">OFFSET('Labour Entry'!$C$1,'Labour Entry'!$A$24-1,S$8*5-3,1,1)</f>
        <v>8</v>
      </c>
      <c r="T81" s="277">
        <f ca="1">OFFSET('Labour Entry'!$C$1,'Labour Entry'!$A$24-1,T$8*5-3,1,1)</f>
        <v>0</v>
      </c>
      <c r="U81" s="277">
        <f ca="1">OFFSET('Labour Entry'!$C$1,'Labour Entry'!$A$24-1,U$8*5-3,1,1)</f>
        <v>3</v>
      </c>
      <c r="V81" s="277">
        <f ca="1">OFFSET('Labour Entry'!$C$1,'Labour Entry'!$A$24-1,V$8*5-3,1,1)</f>
        <v>0</v>
      </c>
      <c r="W81" s="277">
        <f ca="1">OFFSET('Labour Entry'!$C$1,'Labour Entry'!$A$24-1,W$8*5-3,1,1)</f>
        <v>0</v>
      </c>
      <c r="X81" s="277">
        <f ca="1">OFFSET('Labour Entry'!$C$1,'Labour Entry'!$A$24-1,X$8*5-3,1,1)</f>
        <v>8</v>
      </c>
      <c r="Y81" s="277">
        <f ca="1">OFFSET('Labour Entry'!$C$1,'Labour Entry'!$A$24-1,Y$8*5-3,1,1)</f>
        <v>0</v>
      </c>
      <c r="Z81" s="277">
        <f ca="1">OFFSET('Labour Entry'!$C$1,'Labour Entry'!$A$24-1,Z$8*5-3,1,1)</f>
        <v>8</v>
      </c>
      <c r="AA81" s="277">
        <f ca="1">OFFSET('Labour Entry'!$C$1,'Labour Entry'!$A$24-1,AA$8*5-3,1,1)</f>
        <v>0</v>
      </c>
      <c r="AB81" s="277">
        <f ca="1">OFFSET('Labour Entry'!$C$1,'Labour Entry'!$A$24-1,AB$8*5-3,1,1)</f>
        <v>3.5</v>
      </c>
      <c r="AC81" s="277">
        <f ca="1">OFFSET('Labour Entry'!$C$1,'Labour Entry'!$A$24-1,AC$8*5-3,1,1)</f>
        <v>3.5</v>
      </c>
      <c r="AD81" s="277">
        <f ca="1">OFFSET('Labour Entry'!$C$1,'Labour Entry'!$A$24-1,AD$8*5-3,1,1)</f>
        <v>0</v>
      </c>
      <c r="AE81" s="277">
        <f ca="1">OFFSET('Labour Entry'!$C$1,'Labour Entry'!$A$24-1,AE$8*5-3,1,1)</f>
        <v>0</v>
      </c>
      <c r="AF81" s="277">
        <f ca="1">OFFSET('Labour Entry'!$C$1,'Labour Entry'!$A$24-1,AF$8*5-3,1,1)</f>
        <v>0</v>
      </c>
      <c r="AG81" s="278">
        <f ca="1">OFFSET('Labour Entry'!$C$1,'Labour Entry'!$A$24-1,AG$8*5-3,1,1)</f>
        <v>0</v>
      </c>
    </row>
    <row r="82" spans="1:33" x14ac:dyDescent="0.2">
      <c r="A82" s="274"/>
      <c r="B82" s="275" t="s">
        <v>591</v>
      </c>
      <c r="C82" s="276">
        <f ca="1">OFFSET('Labour Entry'!$C$1,'Labour Entry'!$A$24-1,C$8*5-2,1,1)</f>
        <v>0</v>
      </c>
      <c r="D82" s="277">
        <f ca="1">OFFSET('Labour Entry'!$C$1,'Labour Entry'!$A$24-1,D$8*5-2,1,1)</f>
        <v>0</v>
      </c>
      <c r="E82" s="277">
        <f ca="1">OFFSET('Labour Entry'!$C$1,'Labour Entry'!$A$24-1,E$8*5-2,1,1)</f>
        <v>0</v>
      </c>
      <c r="F82" s="277">
        <f ca="1">OFFSET('Labour Entry'!$C$1,'Labour Entry'!$A$24-1,F$8*5-2,1,1)</f>
        <v>0</v>
      </c>
      <c r="G82" s="277">
        <f ca="1">OFFSET('Labour Entry'!$C$1,'Labour Entry'!$A$24-1,G$8*5-2,1,1)</f>
        <v>0</v>
      </c>
      <c r="H82" s="277">
        <f ca="1">OFFSET('Labour Entry'!$C$1,'Labour Entry'!$A$24-1,H$8*5-2,1,1)</f>
        <v>0</v>
      </c>
      <c r="I82" s="277">
        <f ca="1">OFFSET('Labour Entry'!$C$1,'Labour Entry'!$A$24-1,I$8*5-2,1,1)</f>
        <v>0</v>
      </c>
      <c r="J82" s="277">
        <f ca="1">OFFSET('Labour Entry'!$C$1,'Labour Entry'!$A$24-1,J$8*5-2,1,1)</f>
        <v>0</v>
      </c>
      <c r="K82" s="277">
        <f ca="1">OFFSET('Labour Entry'!$C$1,'Labour Entry'!$A$24-1,K$8*5-2,1,1)</f>
        <v>0</v>
      </c>
      <c r="L82" s="277">
        <f ca="1">OFFSET('Labour Entry'!$C$1,'Labour Entry'!$A$24-1,L$8*5-2,1,1)</f>
        <v>0</v>
      </c>
      <c r="M82" s="277">
        <f ca="1">OFFSET('Labour Entry'!$C$1,'Labour Entry'!$A$24-1,M$8*5-2,1,1)</f>
        <v>0</v>
      </c>
      <c r="N82" s="277">
        <f ca="1">OFFSET('Labour Entry'!$C$1,'Labour Entry'!$A$24-1,N$8*5-2,1,1)</f>
        <v>0</v>
      </c>
      <c r="O82" s="277">
        <f ca="1">OFFSET('Labour Entry'!$C$1,'Labour Entry'!$A$24-1,O$8*5-2,1,1)</f>
        <v>0</v>
      </c>
      <c r="P82" s="277">
        <f ca="1">OFFSET('Labour Entry'!$C$1,'Labour Entry'!$A$24-1,P$8*5-2,1,1)</f>
        <v>0</v>
      </c>
      <c r="Q82" s="277">
        <f ca="1">OFFSET('Labour Entry'!$C$1,'Labour Entry'!$A$24-1,Q$8*5-2,1,1)</f>
        <v>0</v>
      </c>
      <c r="R82" s="277">
        <f ca="1">OFFSET('Labour Entry'!$C$1,'Labour Entry'!$A$24-1,R$8*5-2,1,1)</f>
        <v>0</v>
      </c>
      <c r="S82" s="277">
        <f ca="1">OFFSET('Labour Entry'!$C$1,'Labour Entry'!$A$24-1,S$8*5-2,1,1)</f>
        <v>0.1</v>
      </c>
      <c r="T82" s="277">
        <f ca="1">OFFSET('Labour Entry'!$C$1,'Labour Entry'!$A$24-1,T$8*5-2,1,1)</f>
        <v>0</v>
      </c>
      <c r="U82" s="277">
        <f ca="1">OFFSET('Labour Entry'!$C$1,'Labour Entry'!$A$24-1,U$8*5-2,1,1)</f>
        <v>0</v>
      </c>
      <c r="V82" s="277">
        <f ca="1">OFFSET('Labour Entry'!$C$1,'Labour Entry'!$A$24-1,V$8*5-2,1,1)</f>
        <v>0</v>
      </c>
      <c r="W82" s="277">
        <f ca="1">OFFSET('Labour Entry'!$C$1,'Labour Entry'!$A$24-1,W$8*5-2,1,1)</f>
        <v>0</v>
      </c>
      <c r="X82" s="277">
        <f ca="1">OFFSET('Labour Entry'!$C$1,'Labour Entry'!$A$24-1,X$8*5-2,1,1)</f>
        <v>0</v>
      </c>
      <c r="Y82" s="277">
        <f ca="1">OFFSET('Labour Entry'!$C$1,'Labour Entry'!$A$24-1,Y$8*5-2,1,1)</f>
        <v>0</v>
      </c>
      <c r="Z82" s="277">
        <f ca="1">OFFSET('Labour Entry'!$C$1,'Labour Entry'!$A$24-1,Z$8*5-2,1,1)</f>
        <v>0</v>
      </c>
      <c r="AA82" s="277">
        <f ca="1">OFFSET('Labour Entry'!$C$1,'Labour Entry'!$A$24-1,AA$8*5-2,1,1)</f>
        <v>0</v>
      </c>
      <c r="AB82" s="277">
        <f ca="1">OFFSET('Labour Entry'!$C$1,'Labour Entry'!$A$24-1,AB$8*5-2,1,1)</f>
        <v>0</v>
      </c>
      <c r="AC82" s="277">
        <f ca="1">OFFSET('Labour Entry'!$C$1,'Labour Entry'!$A$24-1,AC$8*5-2,1,1)</f>
        <v>0</v>
      </c>
      <c r="AD82" s="277">
        <f ca="1">OFFSET('Labour Entry'!$C$1,'Labour Entry'!$A$24-1,AD$8*5-2,1,1)</f>
        <v>0</v>
      </c>
      <c r="AE82" s="277">
        <f ca="1">OFFSET('Labour Entry'!$C$1,'Labour Entry'!$A$24-1,AE$8*5-2,1,1)</f>
        <v>0</v>
      </c>
      <c r="AF82" s="277">
        <f ca="1">OFFSET('Labour Entry'!$C$1,'Labour Entry'!$A$24-1,AF$8*5-2,1,1)</f>
        <v>0</v>
      </c>
      <c r="AG82" s="278">
        <f ca="1">OFFSET('Labour Entry'!$C$1,'Labour Entry'!$A$24-1,AG$8*5-2,1,1)</f>
        <v>0</v>
      </c>
    </row>
    <row r="83" spans="1:33" x14ac:dyDescent="0.2">
      <c r="A83" s="274"/>
      <c r="B83" s="279" t="s">
        <v>592</v>
      </c>
      <c r="C83" s="280">
        <f ca="1">OFFSET('Labour Entry'!$C$1,'Labour Entry'!$A$24-1,C$8*5-1,1,1)</f>
        <v>0</v>
      </c>
      <c r="D83" s="281">
        <f ca="1">OFFSET('Labour Entry'!$C$1,'Labour Entry'!$A$24-1,D$8*5-1,1,1)</f>
        <v>0</v>
      </c>
      <c r="E83" s="281">
        <f ca="1">OFFSET('Labour Entry'!$C$1,'Labour Entry'!$A$24-1,E$8*5-1,1,1)</f>
        <v>0</v>
      </c>
      <c r="F83" s="281">
        <f ca="1">OFFSET('Labour Entry'!$C$1,'Labour Entry'!$A$24-1,F$8*5-1,1,1)</f>
        <v>0</v>
      </c>
      <c r="G83" s="281">
        <f ca="1">OFFSET('Labour Entry'!$C$1,'Labour Entry'!$A$24-1,G$8*5-1,1,1)</f>
        <v>0</v>
      </c>
      <c r="H83" s="281">
        <f ca="1">OFFSET('Labour Entry'!$C$1,'Labour Entry'!$A$24-1,H$8*5-1,1,1)</f>
        <v>0</v>
      </c>
      <c r="I83" s="281">
        <f ca="1">OFFSET('Labour Entry'!$C$1,'Labour Entry'!$A$24-1,I$8*5-1,1,1)</f>
        <v>0</v>
      </c>
      <c r="J83" s="281">
        <f ca="1">OFFSET('Labour Entry'!$C$1,'Labour Entry'!$A$24-1,J$8*5-1,1,1)</f>
        <v>0</v>
      </c>
      <c r="K83" s="281">
        <f ca="1">OFFSET('Labour Entry'!$C$1,'Labour Entry'!$A$24-1,K$8*5-1,1,1)</f>
        <v>0</v>
      </c>
      <c r="L83" s="281">
        <f ca="1">OFFSET('Labour Entry'!$C$1,'Labour Entry'!$A$24-1,L$8*5-1,1,1)</f>
        <v>0</v>
      </c>
      <c r="M83" s="281">
        <f ca="1">OFFSET('Labour Entry'!$C$1,'Labour Entry'!$A$24-1,M$8*5-1,1,1)</f>
        <v>0</v>
      </c>
      <c r="N83" s="281">
        <f ca="1">OFFSET('Labour Entry'!$C$1,'Labour Entry'!$A$24-1,N$8*5-1,1,1)</f>
        <v>0</v>
      </c>
      <c r="O83" s="281">
        <f ca="1">OFFSET('Labour Entry'!$C$1,'Labour Entry'!$A$24-1,O$8*5-1,1,1)</f>
        <v>0</v>
      </c>
      <c r="P83" s="281">
        <f ca="1">OFFSET('Labour Entry'!$C$1,'Labour Entry'!$A$24-1,P$8*5-1,1,1)</f>
        <v>0</v>
      </c>
      <c r="Q83" s="281">
        <f ca="1">OFFSET('Labour Entry'!$C$1,'Labour Entry'!$A$24-1,Q$8*5-1,1,1)</f>
        <v>0</v>
      </c>
      <c r="R83" s="281">
        <f ca="1">OFFSET('Labour Entry'!$C$1,'Labour Entry'!$A$24-1,R$8*5-1,1,1)</f>
        <v>0</v>
      </c>
      <c r="S83" s="281">
        <f ca="1">OFFSET('Labour Entry'!$C$1,'Labour Entry'!$A$24-1,S$8*5-1,1,1)</f>
        <v>0</v>
      </c>
      <c r="T83" s="281">
        <f ca="1">OFFSET('Labour Entry'!$C$1,'Labour Entry'!$A$24-1,T$8*5-1,1,1)</f>
        <v>0</v>
      </c>
      <c r="U83" s="281">
        <f ca="1">OFFSET('Labour Entry'!$C$1,'Labour Entry'!$A$24-1,U$8*5-1,1,1)</f>
        <v>0</v>
      </c>
      <c r="V83" s="281">
        <f ca="1">OFFSET('Labour Entry'!$C$1,'Labour Entry'!$A$24-1,V$8*5-1,1,1)</f>
        <v>0</v>
      </c>
      <c r="W83" s="281">
        <f ca="1">OFFSET('Labour Entry'!$C$1,'Labour Entry'!$A$24-1,W$8*5-1,1,1)</f>
        <v>0</v>
      </c>
      <c r="X83" s="281">
        <f ca="1">OFFSET('Labour Entry'!$C$1,'Labour Entry'!$A$24-1,X$8*5-1,1,1)</f>
        <v>0</v>
      </c>
      <c r="Y83" s="281">
        <f ca="1">OFFSET('Labour Entry'!$C$1,'Labour Entry'!$A$24-1,Y$8*5-1,1,1)</f>
        <v>0</v>
      </c>
      <c r="Z83" s="281">
        <f ca="1">OFFSET('Labour Entry'!$C$1,'Labour Entry'!$A$24-1,Z$8*5-1,1,1)</f>
        <v>0</v>
      </c>
      <c r="AA83" s="281">
        <f ca="1">OFFSET('Labour Entry'!$C$1,'Labour Entry'!$A$24-1,AA$8*5-1,1,1)</f>
        <v>0</v>
      </c>
      <c r="AB83" s="281">
        <f ca="1">OFFSET('Labour Entry'!$C$1,'Labour Entry'!$A$24-1,AB$8*5-1,1,1)</f>
        <v>0</v>
      </c>
      <c r="AC83" s="281">
        <f ca="1">OFFSET('Labour Entry'!$C$1,'Labour Entry'!$A$24-1,AC$8*5-1,1,1)</f>
        <v>0</v>
      </c>
      <c r="AD83" s="281">
        <f ca="1">OFFSET('Labour Entry'!$C$1,'Labour Entry'!$A$24-1,AD$8*5-1,1,1)</f>
        <v>0</v>
      </c>
      <c r="AE83" s="281">
        <f ca="1">OFFSET('Labour Entry'!$C$1,'Labour Entry'!$A$24-1,AE$8*5-1,1,1)</f>
        <v>0</v>
      </c>
      <c r="AF83" s="281">
        <f ca="1">OFFSET('Labour Entry'!$C$1,'Labour Entry'!$A$24-1,AF$8*5-1,1,1)</f>
        <v>0</v>
      </c>
      <c r="AG83" s="282">
        <f ca="1">OFFSET('Labour Entry'!$C$1,'Labour Entry'!$A$24-1,AG$8*5-1,1,1)</f>
        <v>0</v>
      </c>
    </row>
    <row r="84" spans="1:33" ht="15" thickBot="1" x14ac:dyDescent="0.25">
      <c r="A84" s="283"/>
      <c r="B84" s="284" t="s">
        <v>593</v>
      </c>
      <c r="C84" s="285">
        <f ca="1">OFFSET('Labour Entry'!$C$1,'Labour Entry'!$A$24-1,C$8*5,1,1)</f>
        <v>0</v>
      </c>
      <c r="D84" s="286">
        <f ca="1">OFFSET('Labour Entry'!$C$1,'Labour Entry'!$A$24-1,D$8*5,1,1)</f>
        <v>0</v>
      </c>
      <c r="E84" s="286">
        <f ca="1">OFFSET('Labour Entry'!$C$1,'Labour Entry'!$A$24-1,E$8*5,1,1)</f>
        <v>0</v>
      </c>
      <c r="F84" s="286">
        <f ca="1">OFFSET('Labour Entry'!$C$1,'Labour Entry'!$A$24-1,F$8*5,1,1)</f>
        <v>0</v>
      </c>
      <c r="G84" s="286">
        <f ca="1">OFFSET('Labour Entry'!$C$1,'Labour Entry'!$A$24-1,G$8*5,1,1)</f>
        <v>0</v>
      </c>
      <c r="H84" s="286">
        <f ca="1">OFFSET('Labour Entry'!$C$1,'Labour Entry'!$A$24-1,H$8*5,1,1)</f>
        <v>0</v>
      </c>
      <c r="I84" s="286">
        <f ca="1">OFFSET('Labour Entry'!$C$1,'Labour Entry'!$A$24-1,I$8*5,1,1)</f>
        <v>0</v>
      </c>
      <c r="J84" s="286">
        <f ca="1">OFFSET('Labour Entry'!$C$1,'Labour Entry'!$A$24-1,J$8*5,1,1)</f>
        <v>0</v>
      </c>
      <c r="K84" s="286">
        <f ca="1">OFFSET('Labour Entry'!$C$1,'Labour Entry'!$A$24-1,K$8*5,1,1)</f>
        <v>0</v>
      </c>
      <c r="L84" s="286">
        <f ca="1">OFFSET('Labour Entry'!$C$1,'Labour Entry'!$A$24-1,L$8*5,1,1)</f>
        <v>0</v>
      </c>
      <c r="M84" s="286">
        <f ca="1">OFFSET('Labour Entry'!$C$1,'Labour Entry'!$A$24-1,M$8*5,1,1)</f>
        <v>0</v>
      </c>
      <c r="N84" s="286">
        <f ca="1">OFFSET('Labour Entry'!$C$1,'Labour Entry'!$A$24-1,N$8*5,1,1)</f>
        <v>0</v>
      </c>
      <c r="O84" s="286">
        <f ca="1">OFFSET('Labour Entry'!$C$1,'Labour Entry'!$A$24-1,O$8*5,1,1)</f>
        <v>0</v>
      </c>
      <c r="P84" s="286">
        <f ca="1">OFFSET('Labour Entry'!$C$1,'Labour Entry'!$A$24-1,P$8*5,1,1)</f>
        <v>0</v>
      </c>
      <c r="Q84" s="286">
        <f ca="1">OFFSET('Labour Entry'!$C$1,'Labour Entry'!$A$24-1,Q$8*5,1,1)</f>
        <v>0</v>
      </c>
      <c r="R84" s="286">
        <f ca="1">OFFSET('Labour Entry'!$C$1,'Labour Entry'!$A$24-1,R$8*5,1,1)</f>
        <v>0</v>
      </c>
      <c r="S84" s="286">
        <f ca="1">OFFSET('Labour Entry'!$C$1,'Labour Entry'!$A$24-1,S$8*5,1,1)</f>
        <v>0</v>
      </c>
      <c r="T84" s="286">
        <f ca="1">OFFSET('Labour Entry'!$C$1,'Labour Entry'!$A$24-1,T$8*5,1,1)</f>
        <v>0</v>
      </c>
      <c r="U84" s="286">
        <f ca="1">OFFSET('Labour Entry'!$C$1,'Labour Entry'!$A$24-1,U$8*5,1,1)</f>
        <v>0</v>
      </c>
      <c r="V84" s="286">
        <f ca="1">OFFSET('Labour Entry'!$C$1,'Labour Entry'!$A$24-1,V$8*5,1,1)</f>
        <v>0</v>
      </c>
      <c r="W84" s="286">
        <f ca="1">OFFSET('Labour Entry'!$C$1,'Labour Entry'!$A$24-1,W$8*5,1,1)</f>
        <v>0</v>
      </c>
      <c r="X84" s="286">
        <f ca="1">OFFSET('Labour Entry'!$C$1,'Labour Entry'!$A$24-1,X$8*5,1,1)</f>
        <v>0</v>
      </c>
      <c r="Y84" s="286">
        <f ca="1">OFFSET('Labour Entry'!$C$1,'Labour Entry'!$A$24-1,Y$8*5,1,1)</f>
        <v>0</v>
      </c>
      <c r="Z84" s="286">
        <f ca="1">OFFSET('Labour Entry'!$C$1,'Labour Entry'!$A$24-1,Z$8*5,1,1)</f>
        <v>0</v>
      </c>
      <c r="AA84" s="286">
        <f ca="1">OFFSET('Labour Entry'!$C$1,'Labour Entry'!$A$24-1,AA$8*5,1,1)</f>
        <v>0</v>
      </c>
      <c r="AB84" s="286">
        <f ca="1">OFFSET('Labour Entry'!$C$1,'Labour Entry'!$A$24-1,AB$8*5,1,1)</f>
        <v>0</v>
      </c>
      <c r="AC84" s="286">
        <f ca="1">OFFSET('Labour Entry'!$C$1,'Labour Entry'!$A$24-1,AC$8*5,1,1)</f>
        <v>0</v>
      </c>
      <c r="AD84" s="286">
        <f ca="1">OFFSET('Labour Entry'!$C$1,'Labour Entry'!$A$24-1,AD$8*5,1,1)</f>
        <v>0</v>
      </c>
      <c r="AE84" s="286">
        <f ca="1">OFFSET('Labour Entry'!$C$1,'Labour Entry'!$A$24-1,AE$8*5,1,1)</f>
        <v>0</v>
      </c>
      <c r="AF84" s="286">
        <f ca="1">OFFSET('Labour Entry'!$C$1,'Labour Entry'!$A$24-1,AF$8*5,1,1)</f>
        <v>0</v>
      </c>
      <c r="AG84" s="287">
        <f ca="1">OFFSET('Labour Entry'!$C$1,'Labour Entry'!$A$24-1,AG$8*5,1,1)</f>
        <v>0</v>
      </c>
    </row>
    <row r="85" spans="1:33" x14ac:dyDescent="0.2">
      <c r="A85" s="269" t="str">
        <f ca="1">OFFSET('Labour Entry'!$C$1,'Labour Entry'!$A25-1,0,1,1)</f>
        <v>---</v>
      </c>
      <c r="B85" s="270" t="s">
        <v>585</v>
      </c>
      <c r="C85" s="271">
        <f ca="1">OFFSET('Labour Entry'!$C$1,'Labour Entry'!$A$25-1,C$8*5-4,1,1)</f>
        <v>0</v>
      </c>
      <c r="D85" s="272">
        <f ca="1">OFFSET('Labour Entry'!$C$1,'Labour Entry'!$A$25-1,D$8*5-4,1,1)</f>
        <v>0</v>
      </c>
      <c r="E85" s="272">
        <f ca="1">OFFSET('Labour Entry'!$C$1,'Labour Entry'!$A$25-1,E$8*5-4,1,1)</f>
        <v>0</v>
      </c>
      <c r="F85" s="272">
        <f ca="1">OFFSET('Labour Entry'!$C$1,'Labour Entry'!$A$25-1,F$8*5-4,1,1)</f>
        <v>0</v>
      </c>
      <c r="G85" s="272">
        <f ca="1">OFFSET('Labour Entry'!$C$1,'Labour Entry'!$A$25-1,G$8*5-4,1,1)</f>
        <v>0</v>
      </c>
      <c r="H85" s="272">
        <f ca="1">OFFSET('Labour Entry'!$C$1,'Labour Entry'!$A$25-1,H$8*5-4,1,1)</f>
        <v>0</v>
      </c>
      <c r="I85" s="272">
        <f ca="1">OFFSET('Labour Entry'!$C$1,'Labour Entry'!$A$25-1,I$8*5-4,1,1)</f>
        <v>0</v>
      </c>
      <c r="J85" s="272">
        <f ca="1">OFFSET('Labour Entry'!$C$1,'Labour Entry'!$A$25-1,J$8*5-4,1,1)</f>
        <v>0</v>
      </c>
      <c r="K85" s="272">
        <f ca="1">OFFSET('Labour Entry'!$C$1,'Labour Entry'!$A$25-1,K$8*5-4,1,1)</f>
        <v>0</v>
      </c>
      <c r="L85" s="272">
        <f ca="1">OFFSET('Labour Entry'!$C$1,'Labour Entry'!$A$25-1,L$8*5-4,1,1)</f>
        <v>0</v>
      </c>
      <c r="M85" s="272">
        <f ca="1">OFFSET('Labour Entry'!$C$1,'Labour Entry'!$A$25-1,M$8*5-4,1,1)</f>
        <v>0</v>
      </c>
      <c r="N85" s="272">
        <f ca="1">OFFSET('Labour Entry'!$C$1,'Labour Entry'!$A$25-1,N$8*5-4,1,1)</f>
        <v>0</v>
      </c>
      <c r="O85" s="272">
        <f ca="1">OFFSET('Labour Entry'!$C$1,'Labour Entry'!$A$25-1,O$8*5-4,1,1)</f>
        <v>0</v>
      </c>
      <c r="P85" s="272">
        <f ca="1">OFFSET('Labour Entry'!$C$1,'Labour Entry'!$A$25-1,P$8*5-4,1,1)</f>
        <v>0</v>
      </c>
      <c r="Q85" s="272">
        <f ca="1">OFFSET('Labour Entry'!$C$1,'Labour Entry'!$A$25-1,Q$8*5-4,1,1)</f>
        <v>0</v>
      </c>
      <c r="R85" s="272">
        <f ca="1">OFFSET('Labour Entry'!$C$1,'Labour Entry'!$A$25-1,R$8*5-4,1,1)</f>
        <v>0</v>
      </c>
      <c r="S85" s="272">
        <f ca="1">OFFSET('Labour Entry'!$C$1,'Labour Entry'!$A$25-1,S$8*5-4,1,1)</f>
        <v>0</v>
      </c>
      <c r="T85" s="272">
        <f ca="1">OFFSET('Labour Entry'!$C$1,'Labour Entry'!$A$25-1,T$8*5-4,1,1)</f>
        <v>0</v>
      </c>
      <c r="U85" s="272">
        <f ca="1">OFFSET('Labour Entry'!$C$1,'Labour Entry'!$A$25-1,U$8*5-4,1,1)</f>
        <v>0</v>
      </c>
      <c r="V85" s="272">
        <f ca="1">OFFSET('Labour Entry'!$C$1,'Labour Entry'!$A$25-1,V$8*5-4,1,1)</f>
        <v>0</v>
      </c>
      <c r="W85" s="272">
        <f ca="1">OFFSET('Labour Entry'!$C$1,'Labour Entry'!$A$25-1,W$8*5-4,1,1)</f>
        <v>0</v>
      </c>
      <c r="X85" s="272">
        <f ca="1">OFFSET('Labour Entry'!$C$1,'Labour Entry'!$A$25-1,X$8*5-4,1,1)</f>
        <v>0</v>
      </c>
      <c r="Y85" s="272">
        <f ca="1">OFFSET('Labour Entry'!$C$1,'Labour Entry'!$A$25-1,Y$8*5-4,1,1)</f>
        <v>0</v>
      </c>
      <c r="Z85" s="272">
        <f ca="1">OFFSET('Labour Entry'!$C$1,'Labour Entry'!$A$25-1,Z$8*5-4,1,1)</f>
        <v>0</v>
      </c>
      <c r="AA85" s="272">
        <f ca="1">OFFSET('Labour Entry'!$C$1,'Labour Entry'!$A$25-1,AA$8*5-4,1,1)</f>
        <v>0</v>
      </c>
      <c r="AB85" s="272">
        <f ca="1">OFFSET('Labour Entry'!$C$1,'Labour Entry'!$A$25-1,AB$8*5-4,1,1)</f>
        <v>0</v>
      </c>
      <c r="AC85" s="272">
        <f ca="1">OFFSET('Labour Entry'!$C$1,'Labour Entry'!$A$25-1,AC$8*5-4,1,1)</f>
        <v>0</v>
      </c>
      <c r="AD85" s="272">
        <f ca="1">OFFSET('Labour Entry'!$C$1,'Labour Entry'!$A$25-1,AD$8*5-4,1,1)</f>
        <v>0</v>
      </c>
      <c r="AE85" s="272">
        <f ca="1">OFFSET('Labour Entry'!$C$1,'Labour Entry'!$A$25-1,AE$8*5-4,1,1)</f>
        <v>0</v>
      </c>
      <c r="AF85" s="272">
        <f ca="1">OFFSET('Labour Entry'!$C$1,'Labour Entry'!$A$25-1,AF$8*5-4,1,1)</f>
        <v>0</v>
      </c>
      <c r="AG85" s="273">
        <f ca="1">OFFSET('Labour Entry'!$C$1,'Labour Entry'!$A$25-1,AG$8*5-4,1,1)</f>
        <v>0</v>
      </c>
    </row>
    <row r="86" spans="1:33" x14ac:dyDescent="0.2">
      <c r="A86" s="274"/>
      <c r="B86" s="275" t="s">
        <v>590</v>
      </c>
      <c r="C86" s="276">
        <f ca="1">OFFSET('Labour Entry'!$C$1,'Labour Entry'!$A$25-1,C$8*5-3,1,1)</f>
        <v>0</v>
      </c>
      <c r="D86" s="277">
        <f ca="1">OFFSET('Labour Entry'!$C$1,'Labour Entry'!$A$25-1,D$8*5-3,1,1)</f>
        <v>0</v>
      </c>
      <c r="E86" s="277">
        <f ca="1">OFFSET('Labour Entry'!$C$1,'Labour Entry'!$A$25-1,E$8*5-3,1,1)</f>
        <v>0</v>
      </c>
      <c r="F86" s="277">
        <f ca="1">OFFSET('Labour Entry'!$C$1,'Labour Entry'!$A$25-1,F$8*5-3,1,1)</f>
        <v>0</v>
      </c>
      <c r="G86" s="277">
        <f ca="1">OFFSET('Labour Entry'!$C$1,'Labour Entry'!$A$25-1,G$8*5-3,1,1)</f>
        <v>0</v>
      </c>
      <c r="H86" s="277">
        <f ca="1">OFFSET('Labour Entry'!$C$1,'Labour Entry'!$A$25-1,H$8*5-3,1,1)</f>
        <v>0</v>
      </c>
      <c r="I86" s="277">
        <f ca="1">OFFSET('Labour Entry'!$C$1,'Labour Entry'!$A$25-1,I$8*5-3,1,1)</f>
        <v>0</v>
      </c>
      <c r="J86" s="277">
        <f ca="1">OFFSET('Labour Entry'!$C$1,'Labour Entry'!$A$25-1,J$8*5-3,1,1)</f>
        <v>0</v>
      </c>
      <c r="K86" s="277">
        <f ca="1">OFFSET('Labour Entry'!$C$1,'Labour Entry'!$A$25-1,K$8*5-3,1,1)</f>
        <v>0</v>
      </c>
      <c r="L86" s="277">
        <f ca="1">OFFSET('Labour Entry'!$C$1,'Labour Entry'!$A$25-1,L$8*5-3,1,1)</f>
        <v>0</v>
      </c>
      <c r="M86" s="277">
        <f ca="1">OFFSET('Labour Entry'!$C$1,'Labour Entry'!$A$25-1,M$8*5-3,1,1)</f>
        <v>0</v>
      </c>
      <c r="N86" s="277">
        <f ca="1">OFFSET('Labour Entry'!$C$1,'Labour Entry'!$A$25-1,N$8*5-3,1,1)</f>
        <v>0</v>
      </c>
      <c r="O86" s="277">
        <f ca="1">OFFSET('Labour Entry'!$C$1,'Labour Entry'!$A$25-1,O$8*5-3,1,1)</f>
        <v>0</v>
      </c>
      <c r="P86" s="277">
        <f ca="1">OFFSET('Labour Entry'!$C$1,'Labour Entry'!$A$25-1,P$8*5-3,1,1)</f>
        <v>0</v>
      </c>
      <c r="Q86" s="277">
        <f ca="1">OFFSET('Labour Entry'!$C$1,'Labour Entry'!$A$25-1,Q$8*5-3,1,1)</f>
        <v>0</v>
      </c>
      <c r="R86" s="277">
        <f ca="1">OFFSET('Labour Entry'!$C$1,'Labour Entry'!$A$25-1,R$8*5-3,1,1)</f>
        <v>0</v>
      </c>
      <c r="S86" s="277">
        <f ca="1">OFFSET('Labour Entry'!$C$1,'Labour Entry'!$A$25-1,S$8*5-3,1,1)</f>
        <v>0</v>
      </c>
      <c r="T86" s="277">
        <f ca="1">OFFSET('Labour Entry'!$C$1,'Labour Entry'!$A$25-1,T$8*5-3,1,1)</f>
        <v>0</v>
      </c>
      <c r="U86" s="277">
        <f ca="1">OFFSET('Labour Entry'!$C$1,'Labour Entry'!$A$25-1,U$8*5-3,1,1)</f>
        <v>0</v>
      </c>
      <c r="V86" s="277">
        <f ca="1">OFFSET('Labour Entry'!$C$1,'Labour Entry'!$A$25-1,V$8*5-3,1,1)</f>
        <v>0</v>
      </c>
      <c r="W86" s="277">
        <f ca="1">OFFSET('Labour Entry'!$C$1,'Labour Entry'!$A$25-1,W$8*5-3,1,1)</f>
        <v>0</v>
      </c>
      <c r="X86" s="277">
        <f ca="1">OFFSET('Labour Entry'!$C$1,'Labour Entry'!$A$25-1,X$8*5-3,1,1)</f>
        <v>0</v>
      </c>
      <c r="Y86" s="277">
        <f ca="1">OFFSET('Labour Entry'!$C$1,'Labour Entry'!$A$25-1,Y$8*5-3,1,1)</f>
        <v>0</v>
      </c>
      <c r="Z86" s="277">
        <f ca="1">OFFSET('Labour Entry'!$C$1,'Labour Entry'!$A$25-1,Z$8*5-3,1,1)</f>
        <v>0</v>
      </c>
      <c r="AA86" s="277">
        <f ca="1">OFFSET('Labour Entry'!$C$1,'Labour Entry'!$A$25-1,AA$8*5-3,1,1)</f>
        <v>0</v>
      </c>
      <c r="AB86" s="277">
        <f ca="1">OFFSET('Labour Entry'!$C$1,'Labour Entry'!$A$25-1,AB$8*5-3,1,1)</f>
        <v>0</v>
      </c>
      <c r="AC86" s="277">
        <f ca="1">OFFSET('Labour Entry'!$C$1,'Labour Entry'!$A$25-1,AC$8*5-3,1,1)</f>
        <v>0</v>
      </c>
      <c r="AD86" s="277">
        <f ca="1">OFFSET('Labour Entry'!$C$1,'Labour Entry'!$A$25-1,AD$8*5-3,1,1)</f>
        <v>0</v>
      </c>
      <c r="AE86" s="277">
        <f ca="1">OFFSET('Labour Entry'!$C$1,'Labour Entry'!$A$25-1,AE$8*5-3,1,1)</f>
        <v>0</v>
      </c>
      <c r="AF86" s="277">
        <f ca="1">OFFSET('Labour Entry'!$C$1,'Labour Entry'!$A$25-1,AF$8*5-3,1,1)</f>
        <v>0</v>
      </c>
      <c r="AG86" s="278">
        <f ca="1">OFFSET('Labour Entry'!$C$1,'Labour Entry'!$A$25-1,AG$8*5-3,1,1)</f>
        <v>0</v>
      </c>
    </row>
    <row r="87" spans="1:33" x14ac:dyDescent="0.2">
      <c r="A87" s="274"/>
      <c r="B87" s="275" t="s">
        <v>591</v>
      </c>
      <c r="C87" s="276">
        <f ca="1">OFFSET('Labour Entry'!$C$1,'Labour Entry'!$A$25-1,C$8*5-2,1,1)</f>
        <v>0</v>
      </c>
      <c r="D87" s="277">
        <f ca="1">OFFSET('Labour Entry'!$C$1,'Labour Entry'!$A$25-1,D$8*5-2,1,1)</f>
        <v>0</v>
      </c>
      <c r="E87" s="277">
        <f ca="1">OFFSET('Labour Entry'!$C$1,'Labour Entry'!$A$25-1,E$8*5-2,1,1)</f>
        <v>0</v>
      </c>
      <c r="F87" s="277">
        <f ca="1">OFFSET('Labour Entry'!$C$1,'Labour Entry'!$A$25-1,F$8*5-2,1,1)</f>
        <v>0</v>
      </c>
      <c r="G87" s="277">
        <f ca="1">OFFSET('Labour Entry'!$C$1,'Labour Entry'!$A$25-1,G$8*5-2,1,1)</f>
        <v>0</v>
      </c>
      <c r="H87" s="277">
        <f ca="1">OFFSET('Labour Entry'!$C$1,'Labour Entry'!$A$25-1,H$8*5-2,1,1)</f>
        <v>0</v>
      </c>
      <c r="I87" s="277">
        <f ca="1">OFFSET('Labour Entry'!$C$1,'Labour Entry'!$A$25-1,I$8*5-2,1,1)</f>
        <v>0</v>
      </c>
      <c r="J87" s="277">
        <f ca="1">OFFSET('Labour Entry'!$C$1,'Labour Entry'!$A$25-1,J$8*5-2,1,1)</f>
        <v>0</v>
      </c>
      <c r="K87" s="277">
        <f ca="1">OFFSET('Labour Entry'!$C$1,'Labour Entry'!$A$25-1,K$8*5-2,1,1)</f>
        <v>0</v>
      </c>
      <c r="L87" s="277">
        <f ca="1">OFFSET('Labour Entry'!$C$1,'Labour Entry'!$A$25-1,L$8*5-2,1,1)</f>
        <v>0</v>
      </c>
      <c r="M87" s="277">
        <f ca="1">OFFSET('Labour Entry'!$C$1,'Labour Entry'!$A$25-1,M$8*5-2,1,1)</f>
        <v>0</v>
      </c>
      <c r="N87" s="277">
        <f ca="1">OFFSET('Labour Entry'!$C$1,'Labour Entry'!$A$25-1,N$8*5-2,1,1)</f>
        <v>0</v>
      </c>
      <c r="O87" s="277">
        <f ca="1">OFFSET('Labour Entry'!$C$1,'Labour Entry'!$A$25-1,O$8*5-2,1,1)</f>
        <v>0</v>
      </c>
      <c r="P87" s="277">
        <f ca="1">OFFSET('Labour Entry'!$C$1,'Labour Entry'!$A$25-1,P$8*5-2,1,1)</f>
        <v>0</v>
      </c>
      <c r="Q87" s="277">
        <f ca="1">OFFSET('Labour Entry'!$C$1,'Labour Entry'!$A$25-1,Q$8*5-2,1,1)</f>
        <v>0</v>
      </c>
      <c r="R87" s="277">
        <f ca="1">OFFSET('Labour Entry'!$C$1,'Labour Entry'!$A$25-1,R$8*5-2,1,1)</f>
        <v>0</v>
      </c>
      <c r="S87" s="277">
        <f ca="1">OFFSET('Labour Entry'!$C$1,'Labour Entry'!$A$25-1,S$8*5-2,1,1)</f>
        <v>0</v>
      </c>
      <c r="T87" s="277">
        <f ca="1">OFFSET('Labour Entry'!$C$1,'Labour Entry'!$A$25-1,T$8*5-2,1,1)</f>
        <v>0</v>
      </c>
      <c r="U87" s="277">
        <f ca="1">OFFSET('Labour Entry'!$C$1,'Labour Entry'!$A$25-1,U$8*5-2,1,1)</f>
        <v>0</v>
      </c>
      <c r="V87" s="277">
        <f ca="1">OFFSET('Labour Entry'!$C$1,'Labour Entry'!$A$25-1,V$8*5-2,1,1)</f>
        <v>0</v>
      </c>
      <c r="W87" s="277">
        <f ca="1">OFFSET('Labour Entry'!$C$1,'Labour Entry'!$A$25-1,W$8*5-2,1,1)</f>
        <v>0</v>
      </c>
      <c r="X87" s="277">
        <f ca="1">OFFSET('Labour Entry'!$C$1,'Labour Entry'!$A$25-1,X$8*5-2,1,1)</f>
        <v>0</v>
      </c>
      <c r="Y87" s="277">
        <f ca="1">OFFSET('Labour Entry'!$C$1,'Labour Entry'!$A$25-1,Y$8*5-2,1,1)</f>
        <v>0</v>
      </c>
      <c r="Z87" s="277">
        <f ca="1">OFFSET('Labour Entry'!$C$1,'Labour Entry'!$A$25-1,Z$8*5-2,1,1)</f>
        <v>0</v>
      </c>
      <c r="AA87" s="277">
        <f ca="1">OFFSET('Labour Entry'!$C$1,'Labour Entry'!$A$25-1,AA$8*5-2,1,1)</f>
        <v>0</v>
      </c>
      <c r="AB87" s="277">
        <f ca="1">OFFSET('Labour Entry'!$C$1,'Labour Entry'!$A$25-1,AB$8*5-2,1,1)</f>
        <v>0</v>
      </c>
      <c r="AC87" s="277">
        <f ca="1">OFFSET('Labour Entry'!$C$1,'Labour Entry'!$A$25-1,AC$8*5-2,1,1)</f>
        <v>0</v>
      </c>
      <c r="AD87" s="277">
        <f ca="1">OFFSET('Labour Entry'!$C$1,'Labour Entry'!$A$25-1,AD$8*5-2,1,1)</f>
        <v>0</v>
      </c>
      <c r="AE87" s="277">
        <f ca="1">OFFSET('Labour Entry'!$C$1,'Labour Entry'!$A$25-1,AE$8*5-2,1,1)</f>
        <v>0</v>
      </c>
      <c r="AF87" s="277">
        <f ca="1">OFFSET('Labour Entry'!$C$1,'Labour Entry'!$A$25-1,AF$8*5-2,1,1)</f>
        <v>0</v>
      </c>
      <c r="AG87" s="278">
        <f ca="1">OFFSET('Labour Entry'!$C$1,'Labour Entry'!$A$25-1,AG$8*5-2,1,1)</f>
        <v>0</v>
      </c>
    </row>
    <row r="88" spans="1:33" x14ac:dyDescent="0.2">
      <c r="A88" s="274"/>
      <c r="B88" s="279" t="s">
        <v>592</v>
      </c>
      <c r="C88" s="280">
        <f ca="1">OFFSET('Labour Entry'!$C$1,'Labour Entry'!$A$25-1,C$8*5-1,1,1)</f>
        <v>0</v>
      </c>
      <c r="D88" s="281">
        <f ca="1">OFFSET('Labour Entry'!$C$1,'Labour Entry'!$A$25-1,D$8*5-1,1,1)</f>
        <v>0</v>
      </c>
      <c r="E88" s="281">
        <f ca="1">OFFSET('Labour Entry'!$C$1,'Labour Entry'!$A$25-1,E$8*5-1,1,1)</f>
        <v>0</v>
      </c>
      <c r="F88" s="281">
        <f ca="1">OFFSET('Labour Entry'!$C$1,'Labour Entry'!$A$25-1,F$8*5-1,1,1)</f>
        <v>0</v>
      </c>
      <c r="G88" s="281">
        <f ca="1">OFFSET('Labour Entry'!$C$1,'Labour Entry'!$A$25-1,G$8*5-1,1,1)</f>
        <v>0</v>
      </c>
      <c r="H88" s="281">
        <f ca="1">OFFSET('Labour Entry'!$C$1,'Labour Entry'!$A$25-1,H$8*5-1,1,1)</f>
        <v>0</v>
      </c>
      <c r="I88" s="281">
        <f ca="1">OFFSET('Labour Entry'!$C$1,'Labour Entry'!$A$25-1,I$8*5-1,1,1)</f>
        <v>0</v>
      </c>
      <c r="J88" s="281">
        <f ca="1">OFFSET('Labour Entry'!$C$1,'Labour Entry'!$A$25-1,J$8*5-1,1,1)</f>
        <v>0</v>
      </c>
      <c r="K88" s="281">
        <f ca="1">OFFSET('Labour Entry'!$C$1,'Labour Entry'!$A$25-1,K$8*5-1,1,1)</f>
        <v>0</v>
      </c>
      <c r="L88" s="281">
        <f ca="1">OFFSET('Labour Entry'!$C$1,'Labour Entry'!$A$25-1,L$8*5-1,1,1)</f>
        <v>0</v>
      </c>
      <c r="M88" s="281">
        <f ca="1">OFFSET('Labour Entry'!$C$1,'Labour Entry'!$A$25-1,M$8*5-1,1,1)</f>
        <v>0</v>
      </c>
      <c r="N88" s="281">
        <f ca="1">OFFSET('Labour Entry'!$C$1,'Labour Entry'!$A$25-1,N$8*5-1,1,1)</f>
        <v>0</v>
      </c>
      <c r="O88" s="281">
        <f ca="1">OFFSET('Labour Entry'!$C$1,'Labour Entry'!$A$25-1,O$8*5-1,1,1)</f>
        <v>0</v>
      </c>
      <c r="P88" s="281">
        <f ca="1">OFFSET('Labour Entry'!$C$1,'Labour Entry'!$A$25-1,P$8*5-1,1,1)</f>
        <v>0</v>
      </c>
      <c r="Q88" s="281">
        <f ca="1">OFFSET('Labour Entry'!$C$1,'Labour Entry'!$A$25-1,Q$8*5-1,1,1)</f>
        <v>0</v>
      </c>
      <c r="R88" s="281">
        <f ca="1">OFFSET('Labour Entry'!$C$1,'Labour Entry'!$A$25-1,R$8*5-1,1,1)</f>
        <v>0</v>
      </c>
      <c r="S88" s="281">
        <f ca="1">OFFSET('Labour Entry'!$C$1,'Labour Entry'!$A$25-1,S$8*5-1,1,1)</f>
        <v>0</v>
      </c>
      <c r="T88" s="281">
        <f ca="1">OFFSET('Labour Entry'!$C$1,'Labour Entry'!$A$25-1,T$8*5-1,1,1)</f>
        <v>0</v>
      </c>
      <c r="U88" s="281">
        <f ca="1">OFFSET('Labour Entry'!$C$1,'Labour Entry'!$A$25-1,U$8*5-1,1,1)</f>
        <v>0</v>
      </c>
      <c r="V88" s="281">
        <f ca="1">OFFSET('Labour Entry'!$C$1,'Labour Entry'!$A$25-1,V$8*5-1,1,1)</f>
        <v>0</v>
      </c>
      <c r="W88" s="281">
        <f ca="1">OFFSET('Labour Entry'!$C$1,'Labour Entry'!$A$25-1,W$8*5-1,1,1)</f>
        <v>0</v>
      </c>
      <c r="X88" s="281">
        <f ca="1">OFFSET('Labour Entry'!$C$1,'Labour Entry'!$A$25-1,X$8*5-1,1,1)</f>
        <v>0</v>
      </c>
      <c r="Y88" s="281">
        <f ca="1">OFFSET('Labour Entry'!$C$1,'Labour Entry'!$A$25-1,Y$8*5-1,1,1)</f>
        <v>0</v>
      </c>
      <c r="Z88" s="281">
        <f ca="1">OFFSET('Labour Entry'!$C$1,'Labour Entry'!$A$25-1,Z$8*5-1,1,1)</f>
        <v>0</v>
      </c>
      <c r="AA88" s="281">
        <f ca="1">OFFSET('Labour Entry'!$C$1,'Labour Entry'!$A$25-1,AA$8*5-1,1,1)</f>
        <v>0</v>
      </c>
      <c r="AB88" s="281">
        <f ca="1">OFFSET('Labour Entry'!$C$1,'Labour Entry'!$A$25-1,AB$8*5-1,1,1)</f>
        <v>0</v>
      </c>
      <c r="AC88" s="281">
        <f ca="1">OFFSET('Labour Entry'!$C$1,'Labour Entry'!$A$25-1,AC$8*5-1,1,1)</f>
        <v>0</v>
      </c>
      <c r="AD88" s="281">
        <f ca="1">OFFSET('Labour Entry'!$C$1,'Labour Entry'!$A$25-1,AD$8*5-1,1,1)</f>
        <v>0</v>
      </c>
      <c r="AE88" s="281">
        <f ca="1">OFFSET('Labour Entry'!$C$1,'Labour Entry'!$A$25-1,AE$8*5-1,1,1)</f>
        <v>0</v>
      </c>
      <c r="AF88" s="281">
        <f ca="1">OFFSET('Labour Entry'!$C$1,'Labour Entry'!$A$25-1,AF$8*5-1,1,1)</f>
        <v>0</v>
      </c>
      <c r="AG88" s="282">
        <f ca="1">OFFSET('Labour Entry'!$C$1,'Labour Entry'!$A$25-1,AG$8*5-1,1,1)</f>
        <v>0</v>
      </c>
    </row>
    <row r="89" spans="1:33" ht="15" thickBot="1" x14ac:dyDescent="0.25">
      <c r="A89" s="283"/>
      <c r="B89" s="284" t="s">
        <v>593</v>
      </c>
      <c r="C89" s="285">
        <f ca="1">OFFSET('Labour Entry'!$C$1,'Labour Entry'!$A$25-1,C$8*5,1,1)</f>
        <v>0</v>
      </c>
      <c r="D89" s="286">
        <f ca="1">OFFSET('Labour Entry'!$C$1,'Labour Entry'!$A$25-1,D$8*5,1,1)</f>
        <v>0</v>
      </c>
      <c r="E89" s="286">
        <f ca="1">OFFSET('Labour Entry'!$C$1,'Labour Entry'!$A$25-1,E$8*5,1,1)</f>
        <v>0</v>
      </c>
      <c r="F89" s="286">
        <f ca="1">OFFSET('Labour Entry'!$C$1,'Labour Entry'!$A$25-1,F$8*5,1,1)</f>
        <v>0</v>
      </c>
      <c r="G89" s="286">
        <f ca="1">OFFSET('Labour Entry'!$C$1,'Labour Entry'!$A$25-1,G$8*5,1,1)</f>
        <v>0</v>
      </c>
      <c r="H89" s="286">
        <f ca="1">OFFSET('Labour Entry'!$C$1,'Labour Entry'!$A$25-1,H$8*5,1,1)</f>
        <v>0</v>
      </c>
      <c r="I89" s="286">
        <f ca="1">OFFSET('Labour Entry'!$C$1,'Labour Entry'!$A$25-1,I$8*5,1,1)</f>
        <v>0</v>
      </c>
      <c r="J89" s="286">
        <f ca="1">OFFSET('Labour Entry'!$C$1,'Labour Entry'!$A$25-1,J$8*5,1,1)</f>
        <v>0</v>
      </c>
      <c r="K89" s="286">
        <f ca="1">OFFSET('Labour Entry'!$C$1,'Labour Entry'!$A$25-1,K$8*5,1,1)</f>
        <v>0</v>
      </c>
      <c r="L89" s="286">
        <f ca="1">OFFSET('Labour Entry'!$C$1,'Labour Entry'!$A$25-1,L$8*5,1,1)</f>
        <v>0</v>
      </c>
      <c r="M89" s="286">
        <f ca="1">OFFSET('Labour Entry'!$C$1,'Labour Entry'!$A$25-1,M$8*5,1,1)</f>
        <v>0</v>
      </c>
      <c r="N89" s="286">
        <f ca="1">OFFSET('Labour Entry'!$C$1,'Labour Entry'!$A$25-1,N$8*5,1,1)</f>
        <v>0</v>
      </c>
      <c r="O89" s="286">
        <f ca="1">OFFSET('Labour Entry'!$C$1,'Labour Entry'!$A$25-1,O$8*5,1,1)</f>
        <v>0</v>
      </c>
      <c r="P89" s="286">
        <f ca="1">OFFSET('Labour Entry'!$C$1,'Labour Entry'!$A$25-1,P$8*5,1,1)</f>
        <v>0</v>
      </c>
      <c r="Q89" s="286">
        <f ca="1">OFFSET('Labour Entry'!$C$1,'Labour Entry'!$A$25-1,Q$8*5,1,1)</f>
        <v>0</v>
      </c>
      <c r="R89" s="286">
        <f ca="1">OFFSET('Labour Entry'!$C$1,'Labour Entry'!$A$25-1,R$8*5,1,1)</f>
        <v>0</v>
      </c>
      <c r="S89" s="286">
        <f ca="1">OFFSET('Labour Entry'!$C$1,'Labour Entry'!$A$25-1,S$8*5,1,1)</f>
        <v>0</v>
      </c>
      <c r="T89" s="286">
        <f ca="1">OFFSET('Labour Entry'!$C$1,'Labour Entry'!$A$25-1,T$8*5,1,1)</f>
        <v>0</v>
      </c>
      <c r="U89" s="286">
        <f ca="1">OFFSET('Labour Entry'!$C$1,'Labour Entry'!$A$25-1,U$8*5,1,1)</f>
        <v>0</v>
      </c>
      <c r="V89" s="286">
        <f ca="1">OFFSET('Labour Entry'!$C$1,'Labour Entry'!$A$25-1,V$8*5,1,1)</f>
        <v>0</v>
      </c>
      <c r="W89" s="286">
        <f ca="1">OFFSET('Labour Entry'!$C$1,'Labour Entry'!$A$25-1,W$8*5,1,1)</f>
        <v>0</v>
      </c>
      <c r="X89" s="286">
        <f ca="1">OFFSET('Labour Entry'!$C$1,'Labour Entry'!$A$25-1,X$8*5,1,1)</f>
        <v>0</v>
      </c>
      <c r="Y89" s="286">
        <f ca="1">OFFSET('Labour Entry'!$C$1,'Labour Entry'!$A$25-1,Y$8*5,1,1)</f>
        <v>0</v>
      </c>
      <c r="Z89" s="286">
        <f ca="1">OFFSET('Labour Entry'!$C$1,'Labour Entry'!$A$25-1,Z$8*5,1,1)</f>
        <v>0</v>
      </c>
      <c r="AA89" s="286">
        <f ca="1">OFFSET('Labour Entry'!$C$1,'Labour Entry'!$A$25-1,AA$8*5,1,1)</f>
        <v>0</v>
      </c>
      <c r="AB89" s="286">
        <f ca="1">OFFSET('Labour Entry'!$C$1,'Labour Entry'!$A$25-1,AB$8*5,1,1)</f>
        <v>0</v>
      </c>
      <c r="AC89" s="286">
        <f ca="1">OFFSET('Labour Entry'!$C$1,'Labour Entry'!$A$25-1,AC$8*5,1,1)</f>
        <v>0</v>
      </c>
      <c r="AD89" s="286">
        <f ca="1">OFFSET('Labour Entry'!$C$1,'Labour Entry'!$A$25-1,AD$8*5,1,1)</f>
        <v>0</v>
      </c>
      <c r="AE89" s="286">
        <f ca="1">OFFSET('Labour Entry'!$C$1,'Labour Entry'!$A$25-1,AE$8*5,1,1)</f>
        <v>0</v>
      </c>
      <c r="AF89" s="286">
        <f ca="1">OFFSET('Labour Entry'!$C$1,'Labour Entry'!$A$25-1,AF$8*5,1,1)</f>
        <v>0</v>
      </c>
      <c r="AG89" s="287">
        <f ca="1">OFFSET('Labour Entry'!$C$1,'Labour Entry'!$A$25-1,AG$8*5,1,1)</f>
        <v>0</v>
      </c>
    </row>
    <row r="90" spans="1:33" x14ac:dyDescent="0.2">
      <c r="A90" s="269" t="str">
        <f ca="1">OFFSET('Labour Entry'!$C$1,'Labour Entry'!$A26-1,0,1,1)</f>
        <v>---</v>
      </c>
      <c r="B90" s="270" t="s">
        <v>585</v>
      </c>
      <c r="C90" s="271">
        <f ca="1">OFFSET('Labour Entry'!$C$1,'Labour Entry'!$A$26-1,C$8*5-4,1,1)</f>
        <v>0</v>
      </c>
      <c r="D90" s="272">
        <f ca="1">OFFSET('Labour Entry'!$C$1,'Labour Entry'!$A$26-1,D$8*5-4,1,1)</f>
        <v>0</v>
      </c>
      <c r="E90" s="272">
        <f ca="1">OFFSET('Labour Entry'!$C$1,'Labour Entry'!$A$26-1,E$8*5-4,1,1)</f>
        <v>0</v>
      </c>
      <c r="F90" s="272">
        <f ca="1">OFFSET('Labour Entry'!$C$1,'Labour Entry'!$A$26-1,F$8*5-4,1,1)</f>
        <v>0</v>
      </c>
      <c r="G90" s="272">
        <f ca="1">OFFSET('Labour Entry'!$C$1,'Labour Entry'!$A$26-1,G$8*5-4,1,1)</f>
        <v>0</v>
      </c>
      <c r="H90" s="272">
        <f ca="1">OFFSET('Labour Entry'!$C$1,'Labour Entry'!$A$26-1,H$8*5-4,1,1)</f>
        <v>0</v>
      </c>
      <c r="I90" s="272">
        <f ca="1">OFFSET('Labour Entry'!$C$1,'Labour Entry'!$A$26-1,I$8*5-4,1,1)</f>
        <v>0</v>
      </c>
      <c r="J90" s="272">
        <f ca="1">OFFSET('Labour Entry'!$C$1,'Labour Entry'!$A$26-1,J$8*5-4,1,1)</f>
        <v>0</v>
      </c>
      <c r="K90" s="272">
        <f ca="1">OFFSET('Labour Entry'!$C$1,'Labour Entry'!$A$26-1,K$8*5-4,1,1)</f>
        <v>0</v>
      </c>
      <c r="L90" s="272">
        <f ca="1">OFFSET('Labour Entry'!$C$1,'Labour Entry'!$A$26-1,L$8*5-4,1,1)</f>
        <v>0</v>
      </c>
      <c r="M90" s="272">
        <f ca="1">OFFSET('Labour Entry'!$C$1,'Labour Entry'!$A$26-1,M$8*5-4,1,1)</f>
        <v>0</v>
      </c>
      <c r="N90" s="272">
        <f ca="1">OFFSET('Labour Entry'!$C$1,'Labour Entry'!$A$26-1,N$8*5-4,1,1)</f>
        <v>0</v>
      </c>
      <c r="O90" s="272">
        <f ca="1">OFFSET('Labour Entry'!$C$1,'Labour Entry'!$A$26-1,O$8*5-4,1,1)</f>
        <v>0</v>
      </c>
      <c r="P90" s="272">
        <f ca="1">OFFSET('Labour Entry'!$C$1,'Labour Entry'!$A$26-1,P$8*5-4,1,1)</f>
        <v>0</v>
      </c>
      <c r="Q90" s="272">
        <f ca="1">OFFSET('Labour Entry'!$C$1,'Labour Entry'!$A$26-1,Q$8*5-4,1,1)</f>
        <v>0</v>
      </c>
      <c r="R90" s="272">
        <f ca="1">OFFSET('Labour Entry'!$C$1,'Labour Entry'!$A$26-1,R$8*5-4,1,1)</f>
        <v>0</v>
      </c>
      <c r="S90" s="272">
        <f ca="1">OFFSET('Labour Entry'!$C$1,'Labour Entry'!$A$26-1,S$8*5-4,1,1)</f>
        <v>0</v>
      </c>
      <c r="T90" s="272">
        <f ca="1">OFFSET('Labour Entry'!$C$1,'Labour Entry'!$A$26-1,T$8*5-4,1,1)</f>
        <v>0</v>
      </c>
      <c r="U90" s="272">
        <f ca="1">OFFSET('Labour Entry'!$C$1,'Labour Entry'!$A$26-1,U$8*5-4,1,1)</f>
        <v>0</v>
      </c>
      <c r="V90" s="272">
        <f ca="1">OFFSET('Labour Entry'!$C$1,'Labour Entry'!$A$26-1,V$8*5-4,1,1)</f>
        <v>0</v>
      </c>
      <c r="W90" s="272">
        <f ca="1">OFFSET('Labour Entry'!$C$1,'Labour Entry'!$A$26-1,W$8*5-4,1,1)</f>
        <v>0</v>
      </c>
      <c r="X90" s="272">
        <f ca="1">OFFSET('Labour Entry'!$C$1,'Labour Entry'!$A$26-1,X$8*5-4,1,1)</f>
        <v>0</v>
      </c>
      <c r="Y90" s="272">
        <f ca="1">OFFSET('Labour Entry'!$C$1,'Labour Entry'!$A$26-1,Y$8*5-4,1,1)</f>
        <v>0</v>
      </c>
      <c r="Z90" s="272">
        <f ca="1">OFFSET('Labour Entry'!$C$1,'Labour Entry'!$A$26-1,Z$8*5-4,1,1)</f>
        <v>0</v>
      </c>
      <c r="AA90" s="272">
        <f ca="1">OFFSET('Labour Entry'!$C$1,'Labour Entry'!$A$26-1,AA$8*5-4,1,1)</f>
        <v>0</v>
      </c>
      <c r="AB90" s="272">
        <f ca="1">OFFSET('Labour Entry'!$C$1,'Labour Entry'!$A$26-1,AB$8*5-4,1,1)</f>
        <v>0</v>
      </c>
      <c r="AC90" s="272">
        <f ca="1">OFFSET('Labour Entry'!$C$1,'Labour Entry'!$A$26-1,AC$8*5-4,1,1)</f>
        <v>0</v>
      </c>
      <c r="AD90" s="272">
        <f ca="1">OFFSET('Labour Entry'!$C$1,'Labour Entry'!$A$26-1,AD$8*5-4,1,1)</f>
        <v>0</v>
      </c>
      <c r="AE90" s="272">
        <f ca="1">OFFSET('Labour Entry'!$C$1,'Labour Entry'!$A$26-1,AE$8*5-4,1,1)</f>
        <v>0</v>
      </c>
      <c r="AF90" s="272">
        <f ca="1">OFFSET('Labour Entry'!$C$1,'Labour Entry'!$A$26-1,AF$8*5-4,1,1)</f>
        <v>0</v>
      </c>
      <c r="AG90" s="273">
        <f ca="1">OFFSET('Labour Entry'!$C$1,'Labour Entry'!$A$26-1,AG$8*5-4,1,1)</f>
        <v>0</v>
      </c>
    </row>
    <row r="91" spans="1:33" x14ac:dyDescent="0.2">
      <c r="A91" s="274"/>
      <c r="B91" s="275" t="s">
        <v>586</v>
      </c>
      <c r="C91" s="276">
        <f ca="1">OFFSET('Labour Entry'!$C$1,'Labour Entry'!$A$26-1,C$8*5-3,1,1)</f>
        <v>0</v>
      </c>
      <c r="D91" s="277">
        <f ca="1">OFFSET('Labour Entry'!$C$1,'Labour Entry'!$A$26-1,D$8*5-3,1,1)</f>
        <v>0</v>
      </c>
      <c r="E91" s="277">
        <f ca="1">OFFSET('Labour Entry'!$C$1,'Labour Entry'!$A$26-1,E$8*5-3,1,1)</f>
        <v>0</v>
      </c>
      <c r="F91" s="277">
        <f ca="1">OFFSET('Labour Entry'!$C$1,'Labour Entry'!$A$26-1,F$8*5-3,1,1)</f>
        <v>0</v>
      </c>
      <c r="G91" s="277">
        <f ca="1">OFFSET('Labour Entry'!$C$1,'Labour Entry'!$A$26-1,G$8*5-3,1,1)</f>
        <v>0</v>
      </c>
      <c r="H91" s="277">
        <f ca="1">OFFSET('Labour Entry'!$C$1,'Labour Entry'!$A$26-1,H$8*5-3,1,1)</f>
        <v>0</v>
      </c>
      <c r="I91" s="277">
        <f ca="1">OFFSET('Labour Entry'!$C$1,'Labour Entry'!$A$26-1,I$8*5-3,1,1)</f>
        <v>0</v>
      </c>
      <c r="J91" s="277">
        <f ca="1">OFFSET('Labour Entry'!$C$1,'Labour Entry'!$A$26-1,J$8*5-3,1,1)</f>
        <v>0</v>
      </c>
      <c r="K91" s="277">
        <f ca="1">OFFSET('Labour Entry'!$C$1,'Labour Entry'!$A$26-1,K$8*5-3,1,1)</f>
        <v>0</v>
      </c>
      <c r="L91" s="277">
        <f ca="1">OFFSET('Labour Entry'!$C$1,'Labour Entry'!$A$26-1,L$8*5-3,1,1)</f>
        <v>0</v>
      </c>
      <c r="M91" s="277">
        <f ca="1">OFFSET('Labour Entry'!$C$1,'Labour Entry'!$A$26-1,M$8*5-3,1,1)</f>
        <v>0</v>
      </c>
      <c r="N91" s="277">
        <f ca="1">OFFSET('Labour Entry'!$C$1,'Labour Entry'!$A$26-1,N$8*5-3,1,1)</f>
        <v>0</v>
      </c>
      <c r="O91" s="277">
        <f ca="1">OFFSET('Labour Entry'!$C$1,'Labour Entry'!$A$26-1,O$8*5-3,1,1)</f>
        <v>0</v>
      </c>
      <c r="P91" s="277">
        <f ca="1">OFFSET('Labour Entry'!$C$1,'Labour Entry'!$A$26-1,P$8*5-3,1,1)</f>
        <v>0</v>
      </c>
      <c r="Q91" s="277">
        <f ca="1">OFFSET('Labour Entry'!$C$1,'Labour Entry'!$A$26-1,Q$8*5-3,1,1)</f>
        <v>0</v>
      </c>
      <c r="R91" s="277">
        <f ca="1">OFFSET('Labour Entry'!$C$1,'Labour Entry'!$A$26-1,R$8*5-3,1,1)</f>
        <v>0</v>
      </c>
      <c r="S91" s="277">
        <f ca="1">OFFSET('Labour Entry'!$C$1,'Labour Entry'!$A$26-1,S$8*5-3,1,1)</f>
        <v>0</v>
      </c>
      <c r="T91" s="277">
        <f ca="1">OFFSET('Labour Entry'!$C$1,'Labour Entry'!$A$26-1,T$8*5-3,1,1)</f>
        <v>0</v>
      </c>
      <c r="U91" s="277">
        <f ca="1">OFFSET('Labour Entry'!$C$1,'Labour Entry'!$A$26-1,U$8*5-3,1,1)</f>
        <v>0</v>
      </c>
      <c r="V91" s="277">
        <f ca="1">OFFSET('Labour Entry'!$C$1,'Labour Entry'!$A$26-1,V$8*5-3,1,1)</f>
        <v>0</v>
      </c>
      <c r="W91" s="277">
        <f ca="1">OFFSET('Labour Entry'!$C$1,'Labour Entry'!$A$26-1,W$8*5-3,1,1)</f>
        <v>0</v>
      </c>
      <c r="X91" s="277">
        <f ca="1">OFFSET('Labour Entry'!$C$1,'Labour Entry'!$A$26-1,X$8*5-3,1,1)</f>
        <v>0</v>
      </c>
      <c r="Y91" s="277">
        <f ca="1">OFFSET('Labour Entry'!$C$1,'Labour Entry'!$A$26-1,Y$8*5-3,1,1)</f>
        <v>0</v>
      </c>
      <c r="Z91" s="277">
        <f ca="1">OFFSET('Labour Entry'!$C$1,'Labour Entry'!$A$26-1,Z$8*5-3,1,1)</f>
        <v>0</v>
      </c>
      <c r="AA91" s="277">
        <f ca="1">OFFSET('Labour Entry'!$C$1,'Labour Entry'!$A$26-1,AA$8*5-3,1,1)</f>
        <v>0</v>
      </c>
      <c r="AB91" s="277">
        <f ca="1">OFFSET('Labour Entry'!$C$1,'Labour Entry'!$A$26-1,AB$8*5-3,1,1)</f>
        <v>0</v>
      </c>
      <c r="AC91" s="277">
        <f ca="1">OFFSET('Labour Entry'!$C$1,'Labour Entry'!$A$26-1,AC$8*5-3,1,1)</f>
        <v>0</v>
      </c>
      <c r="AD91" s="277">
        <f ca="1">OFFSET('Labour Entry'!$C$1,'Labour Entry'!$A$26-1,AD$8*5-3,1,1)</f>
        <v>0</v>
      </c>
      <c r="AE91" s="277">
        <f ca="1">OFFSET('Labour Entry'!$C$1,'Labour Entry'!$A$26-1,AE$8*5-3,1,1)</f>
        <v>0</v>
      </c>
      <c r="AF91" s="277">
        <f ca="1">OFFSET('Labour Entry'!$C$1,'Labour Entry'!$A$26-1,AF$8*5-3,1,1)</f>
        <v>0</v>
      </c>
      <c r="AG91" s="278">
        <f ca="1">OFFSET('Labour Entry'!$C$1,'Labour Entry'!$A$26-1,AG$8*5-3,1,1)</f>
        <v>0</v>
      </c>
    </row>
    <row r="92" spans="1:33" x14ac:dyDescent="0.2">
      <c r="A92" s="274"/>
      <c r="B92" s="275" t="s">
        <v>587</v>
      </c>
      <c r="C92" s="276">
        <f ca="1">OFFSET('Labour Entry'!$C$1,'Labour Entry'!$A$26-1,C$8*5-2,1,1)</f>
        <v>0</v>
      </c>
      <c r="D92" s="277">
        <f ca="1">OFFSET('Labour Entry'!$C$1,'Labour Entry'!$A$26-1,D$8*5-2,1,1)</f>
        <v>0</v>
      </c>
      <c r="E92" s="277">
        <f ca="1">OFFSET('Labour Entry'!$C$1,'Labour Entry'!$A$26-1,E$8*5-2,1,1)</f>
        <v>0</v>
      </c>
      <c r="F92" s="277">
        <f ca="1">OFFSET('Labour Entry'!$C$1,'Labour Entry'!$A$26-1,F$8*5-2,1,1)</f>
        <v>0</v>
      </c>
      <c r="G92" s="277">
        <f ca="1">OFFSET('Labour Entry'!$C$1,'Labour Entry'!$A$26-1,G$8*5-2,1,1)</f>
        <v>0</v>
      </c>
      <c r="H92" s="277">
        <f ca="1">OFFSET('Labour Entry'!$C$1,'Labour Entry'!$A$26-1,H$8*5-2,1,1)</f>
        <v>0</v>
      </c>
      <c r="I92" s="277">
        <f ca="1">OFFSET('Labour Entry'!$C$1,'Labour Entry'!$A$26-1,I$8*5-2,1,1)</f>
        <v>0</v>
      </c>
      <c r="J92" s="277">
        <f ca="1">OFFSET('Labour Entry'!$C$1,'Labour Entry'!$A$26-1,J$8*5-2,1,1)</f>
        <v>0</v>
      </c>
      <c r="K92" s="277">
        <f ca="1">OFFSET('Labour Entry'!$C$1,'Labour Entry'!$A$26-1,K$8*5-2,1,1)</f>
        <v>0</v>
      </c>
      <c r="L92" s="277">
        <f ca="1">OFFSET('Labour Entry'!$C$1,'Labour Entry'!$A$26-1,L$8*5-2,1,1)</f>
        <v>0</v>
      </c>
      <c r="M92" s="277">
        <f ca="1">OFFSET('Labour Entry'!$C$1,'Labour Entry'!$A$26-1,M$8*5-2,1,1)</f>
        <v>0</v>
      </c>
      <c r="N92" s="277">
        <f ca="1">OFFSET('Labour Entry'!$C$1,'Labour Entry'!$A$26-1,N$8*5-2,1,1)</f>
        <v>0</v>
      </c>
      <c r="O92" s="277">
        <f ca="1">OFFSET('Labour Entry'!$C$1,'Labour Entry'!$A$26-1,O$8*5-2,1,1)</f>
        <v>0</v>
      </c>
      <c r="P92" s="277">
        <f ca="1">OFFSET('Labour Entry'!$C$1,'Labour Entry'!$A$26-1,P$8*5-2,1,1)</f>
        <v>0</v>
      </c>
      <c r="Q92" s="277">
        <f ca="1">OFFSET('Labour Entry'!$C$1,'Labour Entry'!$A$26-1,Q$8*5-2,1,1)</f>
        <v>0</v>
      </c>
      <c r="R92" s="277">
        <f ca="1">OFFSET('Labour Entry'!$C$1,'Labour Entry'!$A$26-1,R$8*5-2,1,1)</f>
        <v>0</v>
      </c>
      <c r="S92" s="277">
        <f ca="1">OFFSET('Labour Entry'!$C$1,'Labour Entry'!$A$26-1,S$8*5-2,1,1)</f>
        <v>0</v>
      </c>
      <c r="T92" s="277">
        <f ca="1">OFFSET('Labour Entry'!$C$1,'Labour Entry'!$A$26-1,T$8*5-2,1,1)</f>
        <v>0</v>
      </c>
      <c r="U92" s="277">
        <f ca="1">OFFSET('Labour Entry'!$C$1,'Labour Entry'!$A$26-1,U$8*5-2,1,1)</f>
        <v>0</v>
      </c>
      <c r="V92" s="277">
        <f ca="1">OFFSET('Labour Entry'!$C$1,'Labour Entry'!$A$26-1,V$8*5-2,1,1)</f>
        <v>0</v>
      </c>
      <c r="W92" s="277">
        <f ca="1">OFFSET('Labour Entry'!$C$1,'Labour Entry'!$A$26-1,W$8*5-2,1,1)</f>
        <v>0</v>
      </c>
      <c r="X92" s="277">
        <f ca="1">OFFSET('Labour Entry'!$C$1,'Labour Entry'!$A$26-1,X$8*5-2,1,1)</f>
        <v>0</v>
      </c>
      <c r="Y92" s="277">
        <f ca="1">OFFSET('Labour Entry'!$C$1,'Labour Entry'!$A$26-1,Y$8*5-2,1,1)</f>
        <v>0</v>
      </c>
      <c r="Z92" s="277">
        <f ca="1">OFFSET('Labour Entry'!$C$1,'Labour Entry'!$A$26-1,Z$8*5-2,1,1)</f>
        <v>0</v>
      </c>
      <c r="AA92" s="277">
        <f ca="1">OFFSET('Labour Entry'!$C$1,'Labour Entry'!$A$26-1,AA$8*5-2,1,1)</f>
        <v>0</v>
      </c>
      <c r="AB92" s="277">
        <f ca="1">OFFSET('Labour Entry'!$C$1,'Labour Entry'!$A$26-1,AB$8*5-2,1,1)</f>
        <v>0</v>
      </c>
      <c r="AC92" s="277">
        <f ca="1">OFFSET('Labour Entry'!$C$1,'Labour Entry'!$A$26-1,AC$8*5-2,1,1)</f>
        <v>0</v>
      </c>
      <c r="AD92" s="277">
        <f ca="1">OFFSET('Labour Entry'!$C$1,'Labour Entry'!$A$26-1,AD$8*5-2,1,1)</f>
        <v>0</v>
      </c>
      <c r="AE92" s="277">
        <f ca="1">OFFSET('Labour Entry'!$C$1,'Labour Entry'!$A$26-1,AE$8*5-2,1,1)</f>
        <v>0</v>
      </c>
      <c r="AF92" s="277">
        <f ca="1">OFFSET('Labour Entry'!$C$1,'Labour Entry'!$A$26-1,AF$8*5-2,1,1)</f>
        <v>0</v>
      </c>
      <c r="AG92" s="278">
        <f ca="1">OFFSET('Labour Entry'!$C$1,'Labour Entry'!$A$26-1,AG$8*5-2,1,1)</f>
        <v>0</v>
      </c>
    </row>
    <row r="93" spans="1:33" x14ac:dyDescent="0.2">
      <c r="A93" s="274"/>
      <c r="B93" s="279" t="s">
        <v>588</v>
      </c>
      <c r="C93" s="280">
        <f ca="1">OFFSET('Labour Entry'!$C$1,'Labour Entry'!$A$26-1,C$8*5-1,1,1)</f>
        <v>0</v>
      </c>
      <c r="D93" s="281">
        <f ca="1">OFFSET('Labour Entry'!$C$1,'Labour Entry'!$A$26-1,D$8*5-1,1,1)</f>
        <v>0</v>
      </c>
      <c r="E93" s="281">
        <f ca="1">OFFSET('Labour Entry'!$C$1,'Labour Entry'!$A$26-1,E$8*5-1,1,1)</f>
        <v>0</v>
      </c>
      <c r="F93" s="281">
        <f ca="1">OFFSET('Labour Entry'!$C$1,'Labour Entry'!$A$26-1,F$8*5-1,1,1)</f>
        <v>0</v>
      </c>
      <c r="G93" s="281">
        <f ca="1">OFFSET('Labour Entry'!$C$1,'Labour Entry'!$A$26-1,G$8*5-1,1,1)</f>
        <v>0</v>
      </c>
      <c r="H93" s="281">
        <f ca="1">OFFSET('Labour Entry'!$C$1,'Labour Entry'!$A$26-1,H$8*5-1,1,1)</f>
        <v>0</v>
      </c>
      <c r="I93" s="281">
        <f ca="1">OFFSET('Labour Entry'!$C$1,'Labour Entry'!$A$26-1,I$8*5-1,1,1)</f>
        <v>0</v>
      </c>
      <c r="J93" s="281">
        <f ca="1">OFFSET('Labour Entry'!$C$1,'Labour Entry'!$A$26-1,J$8*5-1,1,1)</f>
        <v>0</v>
      </c>
      <c r="K93" s="281">
        <f ca="1">OFFSET('Labour Entry'!$C$1,'Labour Entry'!$A$26-1,K$8*5-1,1,1)</f>
        <v>0</v>
      </c>
      <c r="L93" s="281">
        <f ca="1">OFFSET('Labour Entry'!$C$1,'Labour Entry'!$A$26-1,L$8*5-1,1,1)</f>
        <v>0</v>
      </c>
      <c r="M93" s="281">
        <f ca="1">OFFSET('Labour Entry'!$C$1,'Labour Entry'!$A$26-1,M$8*5-1,1,1)</f>
        <v>0</v>
      </c>
      <c r="N93" s="281">
        <f ca="1">OFFSET('Labour Entry'!$C$1,'Labour Entry'!$A$26-1,N$8*5-1,1,1)</f>
        <v>0</v>
      </c>
      <c r="O93" s="281">
        <f ca="1">OFFSET('Labour Entry'!$C$1,'Labour Entry'!$A$26-1,O$8*5-1,1,1)</f>
        <v>0</v>
      </c>
      <c r="P93" s="281">
        <f ca="1">OFFSET('Labour Entry'!$C$1,'Labour Entry'!$A$26-1,P$8*5-1,1,1)</f>
        <v>0</v>
      </c>
      <c r="Q93" s="281">
        <f ca="1">OFFSET('Labour Entry'!$C$1,'Labour Entry'!$A$26-1,Q$8*5-1,1,1)</f>
        <v>0</v>
      </c>
      <c r="R93" s="281">
        <f ca="1">OFFSET('Labour Entry'!$C$1,'Labour Entry'!$A$26-1,R$8*5-1,1,1)</f>
        <v>0</v>
      </c>
      <c r="S93" s="281">
        <f ca="1">OFFSET('Labour Entry'!$C$1,'Labour Entry'!$A$26-1,S$8*5-1,1,1)</f>
        <v>0</v>
      </c>
      <c r="T93" s="281">
        <f ca="1">OFFSET('Labour Entry'!$C$1,'Labour Entry'!$A$26-1,T$8*5-1,1,1)</f>
        <v>0</v>
      </c>
      <c r="U93" s="281">
        <f ca="1">OFFSET('Labour Entry'!$C$1,'Labour Entry'!$A$26-1,U$8*5-1,1,1)</f>
        <v>0</v>
      </c>
      <c r="V93" s="281">
        <f ca="1">OFFSET('Labour Entry'!$C$1,'Labour Entry'!$A$26-1,V$8*5-1,1,1)</f>
        <v>0</v>
      </c>
      <c r="W93" s="281">
        <f ca="1">OFFSET('Labour Entry'!$C$1,'Labour Entry'!$A$26-1,W$8*5-1,1,1)</f>
        <v>0</v>
      </c>
      <c r="X93" s="281">
        <f ca="1">OFFSET('Labour Entry'!$C$1,'Labour Entry'!$A$26-1,X$8*5-1,1,1)</f>
        <v>0</v>
      </c>
      <c r="Y93" s="281">
        <f ca="1">OFFSET('Labour Entry'!$C$1,'Labour Entry'!$A$26-1,Y$8*5-1,1,1)</f>
        <v>0</v>
      </c>
      <c r="Z93" s="281">
        <f ca="1">OFFSET('Labour Entry'!$C$1,'Labour Entry'!$A$26-1,Z$8*5-1,1,1)</f>
        <v>0</v>
      </c>
      <c r="AA93" s="281">
        <f ca="1">OFFSET('Labour Entry'!$C$1,'Labour Entry'!$A$26-1,AA$8*5-1,1,1)</f>
        <v>0</v>
      </c>
      <c r="AB93" s="281">
        <f ca="1">OFFSET('Labour Entry'!$C$1,'Labour Entry'!$A$26-1,AB$8*5-1,1,1)</f>
        <v>0</v>
      </c>
      <c r="AC93" s="281">
        <f ca="1">OFFSET('Labour Entry'!$C$1,'Labour Entry'!$A$26-1,AC$8*5-1,1,1)</f>
        <v>0</v>
      </c>
      <c r="AD93" s="281">
        <f ca="1">OFFSET('Labour Entry'!$C$1,'Labour Entry'!$A$26-1,AD$8*5-1,1,1)</f>
        <v>0</v>
      </c>
      <c r="AE93" s="281">
        <f ca="1">OFFSET('Labour Entry'!$C$1,'Labour Entry'!$A$26-1,AE$8*5-1,1,1)</f>
        <v>0</v>
      </c>
      <c r="AF93" s="281">
        <f ca="1">OFFSET('Labour Entry'!$C$1,'Labour Entry'!$A$26-1,AF$8*5-1,1,1)</f>
        <v>0</v>
      </c>
      <c r="AG93" s="282">
        <f ca="1">OFFSET('Labour Entry'!$C$1,'Labour Entry'!$A$26-1,AG$8*5-1,1,1)</f>
        <v>0</v>
      </c>
    </row>
    <row r="94" spans="1:33" ht="15" thickBot="1" x14ac:dyDescent="0.25">
      <c r="A94" s="283"/>
      <c r="B94" s="284" t="s">
        <v>589</v>
      </c>
      <c r="C94" s="285">
        <f ca="1">OFFSET('Labour Entry'!$C$1,'Labour Entry'!$A$26-1,C$8*5,1,1)</f>
        <v>0</v>
      </c>
      <c r="D94" s="286">
        <f ca="1">OFFSET('Labour Entry'!$C$1,'Labour Entry'!$A$26-1,D$8*5,1,1)</f>
        <v>0</v>
      </c>
      <c r="E94" s="286">
        <f ca="1">OFFSET('Labour Entry'!$C$1,'Labour Entry'!$A$26-1,E$8*5,1,1)</f>
        <v>0</v>
      </c>
      <c r="F94" s="286">
        <f ca="1">OFFSET('Labour Entry'!$C$1,'Labour Entry'!$A$26-1,F$8*5,1,1)</f>
        <v>0</v>
      </c>
      <c r="G94" s="286">
        <f ca="1">OFFSET('Labour Entry'!$C$1,'Labour Entry'!$A$26-1,G$8*5,1,1)</f>
        <v>0</v>
      </c>
      <c r="H94" s="286">
        <f ca="1">OFFSET('Labour Entry'!$C$1,'Labour Entry'!$A$26-1,H$8*5,1,1)</f>
        <v>0</v>
      </c>
      <c r="I94" s="286">
        <f ca="1">OFFSET('Labour Entry'!$C$1,'Labour Entry'!$A$26-1,I$8*5,1,1)</f>
        <v>0</v>
      </c>
      <c r="J94" s="286">
        <f ca="1">OFFSET('Labour Entry'!$C$1,'Labour Entry'!$A$26-1,J$8*5,1,1)</f>
        <v>0</v>
      </c>
      <c r="K94" s="286">
        <f ca="1">OFFSET('Labour Entry'!$C$1,'Labour Entry'!$A$26-1,K$8*5,1,1)</f>
        <v>0</v>
      </c>
      <c r="L94" s="286">
        <f ca="1">OFFSET('Labour Entry'!$C$1,'Labour Entry'!$A$26-1,L$8*5,1,1)</f>
        <v>0</v>
      </c>
      <c r="M94" s="286">
        <f ca="1">OFFSET('Labour Entry'!$C$1,'Labour Entry'!$A$26-1,M$8*5,1,1)</f>
        <v>0</v>
      </c>
      <c r="N94" s="286">
        <f ca="1">OFFSET('Labour Entry'!$C$1,'Labour Entry'!$A$26-1,N$8*5,1,1)</f>
        <v>0</v>
      </c>
      <c r="O94" s="286">
        <f ca="1">OFFSET('Labour Entry'!$C$1,'Labour Entry'!$A$26-1,O$8*5,1,1)</f>
        <v>0</v>
      </c>
      <c r="P94" s="286">
        <f ca="1">OFFSET('Labour Entry'!$C$1,'Labour Entry'!$A$26-1,P$8*5,1,1)</f>
        <v>0</v>
      </c>
      <c r="Q94" s="286">
        <f ca="1">OFFSET('Labour Entry'!$C$1,'Labour Entry'!$A$26-1,Q$8*5,1,1)</f>
        <v>0</v>
      </c>
      <c r="R94" s="286">
        <f ca="1">OFFSET('Labour Entry'!$C$1,'Labour Entry'!$A$26-1,R$8*5,1,1)</f>
        <v>0</v>
      </c>
      <c r="S94" s="286">
        <f ca="1">OFFSET('Labour Entry'!$C$1,'Labour Entry'!$A$26-1,S$8*5,1,1)</f>
        <v>0</v>
      </c>
      <c r="T94" s="286">
        <f ca="1">OFFSET('Labour Entry'!$C$1,'Labour Entry'!$A$26-1,T$8*5,1,1)</f>
        <v>0</v>
      </c>
      <c r="U94" s="286">
        <f ca="1">OFFSET('Labour Entry'!$C$1,'Labour Entry'!$A$26-1,U$8*5,1,1)</f>
        <v>0</v>
      </c>
      <c r="V94" s="286">
        <f ca="1">OFFSET('Labour Entry'!$C$1,'Labour Entry'!$A$26-1,V$8*5,1,1)</f>
        <v>0</v>
      </c>
      <c r="W94" s="286">
        <f ca="1">OFFSET('Labour Entry'!$C$1,'Labour Entry'!$A$26-1,W$8*5,1,1)</f>
        <v>0</v>
      </c>
      <c r="X94" s="286">
        <f ca="1">OFFSET('Labour Entry'!$C$1,'Labour Entry'!$A$26-1,X$8*5,1,1)</f>
        <v>0</v>
      </c>
      <c r="Y94" s="286">
        <f ca="1">OFFSET('Labour Entry'!$C$1,'Labour Entry'!$A$26-1,Y$8*5,1,1)</f>
        <v>0</v>
      </c>
      <c r="Z94" s="286">
        <f ca="1">OFFSET('Labour Entry'!$C$1,'Labour Entry'!$A$26-1,Z$8*5,1,1)</f>
        <v>0</v>
      </c>
      <c r="AA94" s="286">
        <f ca="1">OFFSET('Labour Entry'!$C$1,'Labour Entry'!$A$26-1,AA$8*5,1,1)</f>
        <v>0</v>
      </c>
      <c r="AB94" s="286">
        <f ca="1">OFFSET('Labour Entry'!$C$1,'Labour Entry'!$A$26-1,AB$8*5,1,1)</f>
        <v>0</v>
      </c>
      <c r="AC94" s="286">
        <f ca="1">OFFSET('Labour Entry'!$C$1,'Labour Entry'!$A$26-1,AC$8*5,1,1)</f>
        <v>0</v>
      </c>
      <c r="AD94" s="286">
        <f ca="1">OFFSET('Labour Entry'!$C$1,'Labour Entry'!$A$26-1,AD$8*5,1,1)</f>
        <v>0</v>
      </c>
      <c r="AE94" s="286">
        <f ca="1">OFFSET('Labour Entry'!$C$1,'Labour Entry'!$A$26-1,AE$8*5,1,1)</f>
        <v>0</v>
      </c>
      <c r="AF94" s="286">
        <f ca="1">OFFSET('Labour Entry'!$C$1,'Labour Entry'!$A$26-1,AF$8*5,1,1)</f>
        <v>0</v>
      </c>
      <c r="AG94" s="287">
        <f ca="1">OFFSET('Labour Entry'!$C$1,'Labour Entry'!$A$26-1,AG$8*5,1,1)</f>
        <v>0</v>
      </c>
    </row>
    <row r="95" spans="1:33" x14ac:dyDescent="0.2">
      <c r="A95" s="269" t="str">
        <f ca="1">OFFSET('Labour Entry'!$C$1,'Labour Entry'!$A27-1,0,1,1)</f>
        <v>---</v>
      </c>
      <c r="B95" s="270" t="s">
        <v>585</v>
      </c>
      <c r="C95" s="271">
        <f ca="1">OFFSET('Labour Entry'!$C$1,'Labour Entry'!$A$27-1,C$8*5-4,1,1)</f>
        <v>0</v>
      </c>
      <c r="D95" s="272">
        <f ca="1">OFFSET('Labour Entry'!$C$1,'Labour Entry'!$A$27-1,D$8*5-4,1,1)</f>
        <v>0</v>
      </c>
      <c r="E95" s="272">
        <f ca="1">OFFSET('Labour Entry'!$C$1,'Labour Entry'!$A$27-1,E$8*5-4,1,1)</f>
        <v>0</v>
      </c>
      <c r="F95" s="272">
        <f ca="1">OFFSET('Labour Entry'!$C$1,'Labour Entry'!$A$27-1,F$8*5-4,1,1)</f>
        <v>0</v>
      </c>
      <c r="G95" s="272">
        <f ca="1">OFFSET('Labour Entry'!$C$1,'Labour Entry'!$A$27-1,G$8*5-4,1,1)</f>
        <v>0</v>
      </c>
      <c r="H95" s="272">
        <f ca="1">OFFSET('Labour Entry'!$C$1,'Labour Entry'!$A$27-1,H$8*5-4,1,1)</f>
        <v>0</v>
      </c>
      <c r="I95" s="272">
        <f ca="1">OFFSET('Labour Entry'!$C$1,'Labour Entry'!$A$27-1,I$8*5-4,1,1)</f>
        <v>0</v>
      </c>
      <c r="J95" s="272">
        <f ca="1">OFFSET('Labour Entry'!$C$1,'Labour Entry'!$A$27-1,J$8*5-4,1,1)</f>
        <v>0</v>
      </c>
      <c r="K95" s="272">
        <f ca="1">OFFSET('Labour Entry'!$C$1,'Labour Entry'!$A$27-1,K$8*5-4,1,1)</f>
        <v>0</v>
      </c>
      <c r="L95" s="272">
        <f ca="1">OFFSET('Labour Entry'!$C$1,'Labour Entry'!$A$27-1,L$8*5-4,1,1)</f>
        <v>0</v>
      </c>
      <c r="M95" s="272">
        <f ca="1">OFFSET('Labour Entry'!$C$1,'Labour Entry'!$A$27-1,M$8*5-4,1,1)</f>
        <v>0</v>
      </c>
      <c r="N95" s="272">
        <f ca="1">OFFSET('Labour Entry'!$C$1,'Labour Entry'!$A$27-1,N$8*5-4,1,1)</f>
        <v>0</v>
      </c>
      <c r="O95" s="272">
        <f ca="1">OFFSET('Labour Entry'!$C$1,'Labour Entry'!$A$27-1,O$8*5-4,1,1)</f>
        <v>0</v>
      </c>
      <c r="P95" s="272">
        <f ca="1">OFFSET('Labour Entry'!$C$1,'Labour Entry'!$A$27-1,P$8*5-4,1,1)</f>
        <v>0</v>
      </c>
      <c r="Q95" s="272">
        <f ca="1">OFFSET('Labour Entry'!$C$1,'Labour Entry'!$A$27-1,Q$8*5-4,1,1)</f>
        <v>0</v>
      </c>
      <c r="R95" s="272">
        <f ca="1">OFFSET('Labour Entry'!$C$1,'Labour Entry'!$A$27-1,R$8*5-4,1,1)</f>
        <v>0</v>
      </c>
      <c r="S95" s="272">
        <f ca="1">OFFSET('Labour Entry'!$C$1,'Labour Entry'!$A$27-1,S$8*5-4,1,1)</f>
        <v>0</v>
      </c>
      <c r="T95" s="272">
        <f ca="1">OFFSET('Labour Entry'!$C$1,'Labour Entry'!$A$27-1,T$8*5-4,1,1)</f>
        <v>0</v>
      </c>
      <c r="U95" s="272">
        <f ca="1">OFFSET('Labour Entry'!$C$1,'Labour Entry'!$A$27-1,U$8*5-4,1,1)</f>
        <v>0</v>
      </c>
      <c r="V95" s="272">
        <f ca="1">OFFSET('Labour Entry'!$C$1,'Labour Entry'!$A$27-1,V$8*5-4,1,1)</f>
        <v>0</v>
      </c>
      <c r="W95" s="272">
        <f ca="1">OFFSET('Labour Entry'!$C$1,'Labour Entry'!$A$27-1,W$8*5-4,1,1)</f>
        <v>0</v>
      </c>
      <c r="X95" s="272">
        <f ca="1">OFFSET('Labour Entry'!$C$1,'Labour Entry'!$A$27-1,X$8*5-4,1,1)</f>
        <v>0</v>
      </c>
      <c r="Y95" s="272">
        <f ca="1">OFFSET('Labour Entry'!$C$1,'Labour Entry'!$A$27-1,Y$8*5-4,1,1)</f>
        <v>0</v>
      </c>
      <c r="Z95" s="272">
        <f ca="1">OFFSET('Labour Entry'!$C$1,'Labour Entry'!$A$27-1,Z$8*5-4,1,1)</f>
        <v>0</v>
      </c>
      <c r="AA95" s="272">
        <f ca="1">OFFSET('Labour Entry'!$C$1,'Labour Entry'!$A$27-1,AA$8*5-4,1,1)</f>
        <v>0</v>
      </c>
      <c r="AB95" s="272">
        <f ca="1">OFFSET('Labour Entry'!$C$1,'Labour Entry'!$A$27-1,AB$8*5-4,1,1)</f>
        <v>0</v>
      </c>
      <c r="AC95" s="272">
        <f ca="1">OFFSET('Labour Entry'!$C$1,'Labour Entry'!$A$27-1,AC$8*5-4,1,1)</f>
        <v>0</v>
      </c>
      <c r="AD95" s="272">
        <f ca="1">OFFSET('Labour Entry'!$C$1,'Labour Entry'!$A$27-1,AD$8*5-4,1,1)</f>
        <v>0</v>
      </c>
      <c r="AE95" s="272">
        <f ca="1">OFFSET('Labour Entry'!$C$1,'Labour Entry'!$A$27-1,AE$8*5-4,1,1)</f>
        <v>0</v>
      </c>
      <c r="AF95" s="272">
        <f ca="1">OFFSET('Labour Entry'!$C$1,'Labour Entry'!$A$27-1,AF$8*5-4,1,1)</f>
        <v>0</v>
      </c>
      <c r="AG95" s="273">
        <f ca="1">OFFSET('Labour Entry'!$C$1,'Labour Entry'!$A$27-1,AG$8*5-4,1,1)</f>
        <v>0</v>
      </c>
    </row>
    <row r="96" spans="1:33" x14ac:dyDescent="0.2">
      <c r="A96" s="274"/>
      <c r="B96" s="275" t="s">
        <v>590</v>
      </c>
      <c r="C96" s="276">
        <f ca="1">OFFSET('Labour Entry'!$C$1,'Labour Entry'!$A$27-1,C$8*5-3,1,1)</f>
        <v>0</v>
      </c>
      <c r="D96" s="277">
        <f ca="1">OFFSET('Labour Entry'!$C$1,'Labour Entry'!$A$27-1,D$8*5-3,1,1)</f>
        <v>0</v>
      </c>
      <c r="E96" s="277">
        <f ca="1">OFFSET('Labour Entry'!$C$1,'Labour Entry'!$A$27-1,E$8*5-3,1,1)</f>
        <v>0</v>
      </c>
      <c r="F96" s="277">
        <f ca="1">OFFSET('Labour Entry'!$C$1,'Labour Entry'!$A$27-1,F$8*5-3,1,1)</f>
        <v>0</v>
      </c>
      <c r="G96" s="277">
        <f ca="1">OFFSET('Labour Entry'!$C$1,'Labour Entry'!$A$27-1,G$8*5-3,1,1)</f>
        <v>0</v>
      </c>
      <c r="H96" s="277">
        <f ca="1">OFFSET('Labour Entry'!$C$1,'Labour Entry'!$A$27-1,H$8*5-3,1,1)</f>
        <v>0</v>
      </c>
      <c r="I96" s="277">
        <f ca="1">OFFSET('Labour Entry'!$C$1,'Labour Entry'!$A$27-1,I$8*5-3,1,1)</f>
        <v>0</v>
      </c>
      <c r="J96" s="277">
        <f ca="1">OFFSET('Labour Entry'!$C$1,'Labour Entry'!$A$27-1,J$8*5-3,1,1)</f>
        <v>0</v>
      </c>
      <c r="K96" s="277">
        <f ca="1">OFFSET('Labour Entry'!$C$1,'Labour Entry'!$A$27-1,K$8*5-3,1,1)</f>
        <v>0</v>
      </c>
      <c r="L96" s="277">
        <f ca="1">OFFSET('Labour Entry'!$C$1,'Labour Entry'!$A$27-1,L$8*5-3,1,1)</f>
        <v>0</v>
      </c>
      <c r="M96" s="277">
        <f ca="1">OFFSET('Labour Entry'!$C$1,'Labour Entry'!$A$27-1,M$8*5-3,1,1)</f>
        <v>0</v>
      </c>
      <c r="N96" s="277">
        <f ca="1">OFFSET('Labour Entry'!$C$1,'Labour Entry'!$A$27-1,N$8*5-3,1,1)</f>
        <v>0</v>
      </c>
      <c r="O96" s="277">
        <f ca="1">OFFSET('Labour Entry'!$C$1,'Labour Entry'!$A$27-1,O$8*5-3,1,1)</f>
        <v>0</v>
      </c>
      <c r="P96" s="277">
        <f ca="1">OFFSET('Labour Entry'!$C$1,'Labour Entry'!$A$27-1,P$8*5-3,1,1)</f>
        <v>0</v>
      </c>
      <c r="Q96" s="277">
        <f ca="1">OFFSET('Labour Entry'!$C$1,'Labour Entry'!$A$27-1,Q$8*5-3,1,1)</f>
        <v>0</v>
      </c>
      <c r="R96" s="277">
        <f ca="1">OFFSET('Labour Entry'!$C$1,'Labour Entry'!$A$27-1,R$8*5-3,1,1)</f>
        <v>0</v>
      </c>
      <c r="S96" s="277">
        <f ca="1">OFFSET('Labour Entry'!$C$1,'Labour Entry'!$A$27-1,S$8*5-3,1,1)</f>
        <v>0</v>
      </c>
      <c r="T96" s="277">
        <f ca="1">OFFSET('Labour Entry'!$C$1,'Labour Entry'!$A$27-1,T$8*5-3,1,1)</f>
        <v>0</v>
      </c>
      <c r="U96" s="277">
        <f ca="1">OFFSET('Labour Entry'!$C$1,'Labour Entry'!$A$27-1,U$8*5-3,1,1)</f>
        <v>0</v>
      </c>
      <c r="V96" s="277">
        <f ca="1">OFFSET('Labour Entry'!$C$1,'Labour Entry'!$A$27-1,V$8*5-3,1,1)</f>
        <v>0</v>
      </c>
      <c r="W96" s="277">
        <f ca="1">OFFSET('Labour Entry'!$C$1,'Labour Entry'!$A$27-1,W$8*5-3,1,1)</f>
        <v>0</v>
      </c>
      <c r="X96" s="277">
        <f ca="1">OFFSET('Labour Entry'!$C$1,'Labour Entry'!$A$27-1,X$8*5-3,1,1)</f>
        <v>0</v>
      </c>
      <c r="Y96" s="277">
        <f ca="1">OFFSET('Labour Entry'!$C$1,'Labour Entry'!$A$27-1,Y$8*5-3,1,1)</f>
        <v>0</v>
      </c>
      <c r="Z96" s="277">
        <f ca="1">OFFSET('Labour Entry'!$C$1,'Labour Entry'!$A$27-1,Z$8*5-3,1,1)</f>
        <v>0</v>
      </c>
      <c r="AA96" s="277">
        <f ca="1">OFFSET('Labour Entry'!$C$1,'Labour Entry'!$A$27-1,AA$8*5-3,1,1)</f>
        <v>0</v>
      </c>
      <c r="AB96" s="277">
        <f ca="1">OFFSET('Labour Entry'!$C$1,'Labour Entry'!$A$27-1,AB$8*5-3,1,1)</f>
        <v>0</v>
      </c>
      <c r="AC96" s="277">
        <f ca="1">OFFSET('Labour Entry'!$C$1,'Labour Entry'!$A$27-1,AC$8*5-3,1,1)</f>
        <v>0</v>
      </c>
      <c r="AD96" s="277">
        <f ca="1">OFFSET('Labour Entry'!$C$1,'Labour Entry'!$A$27-1,AD$8*5-3,1,1)</f>
        <v>0</v>
      </c>
      <c r="AE96" s="277">
        <f ca="1">OFFSET('Labour Entry'!$C$1,'Labour Entry'!$A$27-1,AE$8*5-3,1,1)</f>
        <v>0</v>
      </c>
      <c r="AF96" s="277">
        <f ca="1">OFFSET('Labour Entry'!$C$1,'Labour Entry'!$A$27-1,AF$8*5-3,1,1)</f>
        <v>0</v>
      </c>
      <c r="AG96" s="278">
        <f ca="1">OFFSET('Labour Entry'!$C$1,'Labour Entry'!$A$27-1,AG$8*5-3,1,1)</f>
        <v>0</v>
      </c>
    </row>
    <row r="97" spans="1:33" x14ac:dyDescent="0.2">
      <c r="A97" s="274"/>
      <c r="B97" s="275" t="s">
        <v>591</v>
      </c>
      <c r="C97" s="276">
        <f ca="1">OFFSET('Labour Entry'!$C$1,'Labour Entry'!$A$27-1,C$8*5-2,1,1)</f>
        <v>0</v>
      </c>
      <c r="D97" s="277">
        <f ca="1">OFFSET('Labour Entry'!$C$1,'Labour Entry'!$A$27-1,D$8*5-2,1,1)</f>
        <v>0</v>
      </c>
      <c r="E97" s="277">
        <f ca="1">OFFSET('Labour Entry'!$C$1,'Labour Entry'!$A$27-1,E$8*5-2,1,1)</f>
        <v>0</v>
      </c>
      <c r="F97" s="277">
        <f ca="1">OFFSET('Labour Entry'!$C$1,'Labour Entry'!$A$27-1,F$8*5-2,1,1)</f>
        <v>0</v>
      </c>
      <c r="G97" s="277">
        <f ca="1">OFFSET('Labour Entry'!$C$1,'Labour Entry'!$A$27-1,G$8*5-2,1,1)</f>
        <v>0</v>
      </c>
      <c r="H97" s="277">
        <f ca="1">OFFSET('Labour Entry'!$C$1,'Labour Entry'!$A$27-1,H$8*5-2,1,1)</f>
        <v>0</v>
      </c>
      <c r="I97" s="277">
        <f ca="1">OFFSET('Labour Entry'!$C$1,'Labour Entry'!$A$27-1,I$8*5-2,1,1)</f>
        <v>0</v>
      </c>
      <c r="J97" s="277">
        <f ca="1">OFFSET('Labour Entry'!$C$1,'Labour Entry'!$A$27-1,J$8*5-2,1,1)</f>
        <v>0</v>
      </c>
      <c r="K97" s="277">
        <f ca="1">OFFSET('Labour Entry'!$C$1,'Labour Entry'!$A$27-1,K$8*5-2,1,1)</f>
        <v>0</v>
      </c>
      <c r="L97" s="277">
        <f ca="1">OFFSET('Labour Entry'!$C$1,'Labour Entry'!$A$27-1,L$8*5-2,1,1)</f>
        <v>0</v>
      </c>
      <c r="M97" s="277">
        <f ca="1">OFFSET('Labour Entry'!$C$1,'Labour Entry'!$A$27-1,M$8*5-2,1,1)</f>
        <v>0</v>
      </c>
      <c r="N97" s="277">
        <f ca="1">OFFSET('Labour Entry'!$C$1,'Labour Entry'!$A$27-1,N$8*5-2,1,1)</f>
        <v>0</v>
      </c>
      <c r="O97" s="277">
        <f ca="1">OFFSET('Labour Entry'!$C$1,'Labour Entry'!$A$27-1,O$8*5-2,1,1)</f>
        <v>0</v>
      </c>
      <c r="P97" s="277">
        <f ca="1">OFFSET('Labour Entry'!$C$1,'Labour Entry'!$A$27-1,P$8*5-2,1,1)</f>
        <v>0</v>
      </c>
      <c r="Q97" s="277">
        <f ca="1">OFFSET('Labour Entry'!$C$1,'Labour Entry'!$A$27-1,Q$8*5-2,1,1)</f>
        <v>0</v>
      </c>
      <c r="R97" s="277">
        <f ca="1">OFFSET('Labour Entry'!$C$1,'Labour Entry'!$A$27-1,R$8*5-2,1,1)</f>
        <v>0</v>
      </c>
      <c r="S97" s="277">
        <f ca="1">OFFSET('Labour Entry'!$C$1,'Labour Entry'!$A$27-1,S$8*5-2,1,1)</f>
        <v>0</v>
      </c>
      <c r="T97" s="277">
        <f ca="1">OFFSET('Labour Entry'!$C$1,'Labour Entry'!$A$27-1,T$8*5-2,1,1)</f>
        <v>0</v>
      </c>
      <c r="U97" s="277">
        <f ca="1">OFFSET('Labour Entry'!$C$1,'Labour Entry'!$A$27-1,U$8*5-2,1,1)</f>
        <v>0</v>
      </c>
      <c r="V97" s="277">
        <f ca="1">OFFSET('Labour Entry'!$C$1,'Labour Entry'!$A$27-1,V$8*5-2,1,1)</f>
        <v>0</v>
      </c>
      <c r="W97" s="277">
        <f ca="1">OFFSET('Labour Entry'!$C$1,'Labour Entry'!$A$27-1,W$8*5-2,1,1)</f>
        <v>0</v>
      </c>
      <c r="X97" s="277">
        <f ca="1">OFFSET('Labour Entry'!$C$1,'Labour Entry'!$A$27-1,X$8*5-2,1,1)</f>
        <v>0</v>
      </c>
      <c r="Y97" s="277">
        <f ca="1">OFFSET('Labour Entry'!$C$1,'Labour Entry'!$A$27-1,Y$8*5-2,1,1)</f>
        <v>0</v>
      </c>
      <c r="Z97" s="277">
        <f ca="1">OFFSET('Labour Entry'!$C$1,'Labour Entry'!$A$27-1,Z$8*5-2,1,1)</f>
        <v>0</v>
      </c>
      <c r="AA97" s="277">
        <f ca="1">OFFSET('Labour Entry'!$C$1,'Labour Entry'!$A$27-1,AA$8*5-2,1,1)</f>
        <v>0</v>
      </c>
      <c r="AB97" s="277">
        <f ca="1">OFFSET('Labour Entry'!$C$1,'Labour Entry'!$A$27-1,AB$8*5-2,1,1)</f>
        <v>0</v>
      </c>
      <c r="AC97" s="277">
        <f ca="1">OFFSET('Labour Entry'!$C$1,'Labour Entry'!$A$27-1,AC$8*5-2,1,1)</f>
        <v>0</v>
      </c>
      <c r="AD97" s="277">
        <f ca="1">OFFSET('Labour Entry'!$C$1,'Labour Entry'!$A$27-1,AD$8*5-2,1,1)</f>
        <v>0</v>
      </c>
      <c r="AE97" s="277">
        <f ca="1">OFFSET('Labour Entry'!$C$1,'Labour Entry'!$A$27-1,AE$8*5-2,1,1)</f>
        <v>0</v>
      </c>
      <c r="AF97" s="277">
        <f ca="1">OFFSET('Labour Entry'!$C$1,'Labour Entry'!$A$27-1,AF$8*5-2,1,1)</f>
        <v>0</v>
      </c>
      <c r="AG97" s="278">
        <f ca="1">OFFSET('Labour Entry'!$C$1,'Labour Entry'!$A$27-1,AG$8*5-2,1,1)</f>
        <v>0</v>
      </c>
    </row>
    <row r="98" spans="1:33" x14ac:dyDescent="0.2">
      <c r="A98" s="274"/>
      <c r="B98" s="279" t="s">
        <v>592</v>
      </c>
      <c r="C98" s="280">
        <f ca="1">OFFSET('Labour Entry'!$C$1,'Labour Entry'!$A$27-1,C$8*5-1,1,1)</f>
        <v>0</v>
      </c>
      <c r="D98" s="281">
        <f ca="1">OFFSET('Labour Entry'!$C$1,'Labour Entry'!$A$27-1,D$8*5-1,1,1)</f>
        <v>0</v>
      </c>
      <c r="E98" s="281">
        <f ca="1">OFFSET('Labour Entry'!$C$1,'Labour Entry'!$A$27-1,E$8*5-1,1,1)</f>
        <v>0</v>
      </c>
      <c r="F98" s="281">
        <f ca="1">OFFSET('Labour Entry'!$C$1,'Labour Entry'!$A$27-1,F$8*5-1,1,1)</f>
        <v>0</v>
      </c>
      <c r="G98" s="281">
        <f ca="1">OFFSET('Labour Entry'!$C$1,'Labour Entry'!$A$27-1,G$8*5-1,1,1)</f>
        <v>0</v>
      </c>
      <c r="H98" s="281">
        <f ca="1">OFFSET('Labour Entry'!$C$1,'Labour Entry'!$A$27-1,H$8*5-1,1,1)</f>
        <v>0</v>
      </c>
      <c r="I98" s="281">
        <f ca="1">OFFSET('Labour Entry'!$C$1,'Labour Entry'!$A$27-1,I$8*5-1,1,1)</f>
        <v>0</v>
      </c>
      <c r="J98" s="281">
        <f ca="1">OFFSET('Labour Entry'!$C$1,'Labour Entry'!$A$27-1,J$8*5-1,1,1)</f>
        <v>0</v>
      </c>
      <c r="K98" s="281">
        <f ca="1">OFFSET('Labour Entry'!$C$1,'Labour Entry'!$A$27-1,K$8*5-1,1,1)</f>
        <v>0</v>
      </c>
      <c r="L98" s="281">
        <f ca="1">OFFSET('Labour Entry'!$C$1,'Labour Entry'!$A$27-1,L$8*5-1,1,1)</f>
        <v>0</v>
      </c>
      <c r="M98" s="281">
        <f ca="1">OFFSET('Labour Entry'!$C$1,'Labour Entry'!$A$27-1,M$8*5-1,1,1)</f>
        <v>0</v>
      </c>
      <c r="N98" s="281">
        <f ca="1">OFFSET('Labour Entry'!$C$1,'Labour Entry'!$A$27-1,N$8*5-1,1,1)</f>
        <v>0</v>
      </c>
      <c r="O98" s="281">
        <f ca="1">OFFSET('Labour Entry'!$C$1,'Labour Entry'!$A$27-1,O$8*5-1,1,1)</f>
        <v>0</v>
      </c>
      <c r="P98" s="281">
        <f ca="1">OFFSET('Labour Entry'!$C$1,'Labour Entry'!$A$27-1,P$8*5-1,1,1)</f>
        <v>0</v>
      </c>
      <c r="Q98" s="281">
        <f ca="1">OFFSET('Labour Entry'!$C$1,'Labour Entry'!$A$27-1,Q$8*5-1,1,1)</f>
        <v>0</v>
      </c>
      <c r="R98" s="281">
        <f ca="1">OFFSET('Labour Entry'!$C$1,'Labour Entry'!$A$27-1,R$8*5-1,1,1)</f>
        <v>0</v>
      </c>
      <c r="S98" s="281">
        <f ca="1">OFFSET('Labour Entry'!$C$1,'Labour Entry'!$A$27-1,S$8*5-1,1,1)</f>
        <v>0</v>
      </c>
      <c r="T98" s="281">
        <f ca="1">OFFSET('Labour Entry'!$C$1,'Labour Entry'!$A$27-1,T$8*5-1,1,1)</f>
        <v>0</v>
      </c>
      <c r="U98" s="281">
        <f ca="1">OFFSET('Labour Entry'!$C$1,'Labour Entry'!$A$27-1,U$8*5-1,1,1)</f>
        <v>0</v>
      </c>
      <c r="V98" s="281">
        <f ca="1">OFFSET('Labour Entry'!$C$1,'Labour Entry'!$A$27-1,V$8*5-1,1,1)</f>
        <v>0</v>
      </c>
      <c r="W98" s="281">
        <f ca="1">OFFSET('Labour Entry'!$C$1,'Labour Entry'!$A$27-1,W$8*5-1,1,1)</f>
        <v>0</v>
      </c>
      <c r="X98" s="281">
        <f ca="1">OFFSET('Labour Entry'!$C$1,'Labour Entry'!$A$27-1,X$8*5-1,1,1)</f>
        <v>0</v>
      </c>
      <c r="Y98" s="281">
        <f ca="1">OFFSET('Labour Entry'!$C$1,'Labour Entry'!$A$27-1,Y$8*5-1,1,1)</f>
        <v>0</v>
      </c>
      <c r="Z98" s="281">
        <f ca="1">OFFSET('Labour Entry'!$C$1,'Labour Entry'!$A$27-1,Z$8*5-1,1,1)</f>
        <v>0</v>
      </c>
      <c r="AA98" s="281">
        <f ca="1">OFFSET('Labour Entry'!$C$1,'Labour Entry'!$A$27-1,AA$8*5-1,1,1)</f>
        <v>0</v>
      </c>
      <c r="AB98" s="281">
        <f ca="1">OFFSET('Labour Entry'!$C$1,'Labour Entry'!$A$27-1,AB$8*5-1,1,1)</f>
        <v>0</v>
      </c>
      <c r="AC98" s="281">
        <f ca="1">OFFSET('Labour Entry'!$C$1,'Labour Entry'!$A$27-1,AC$8*5-1,1,1)</f>
        <v>0</v>
      </c>
      <c r="AD98" s="281">
        <f ca="1">OFFSET('Labour Entry'!$C$1,'Labour Entry'!$A$27-1,AD$8*5-1,1,1)</f>
        <v>0</v>
      </c>
      <c r="AE98" s="281">
        <f ca="1">OFFSET('Labour Entry'!$C$1,'Labour Entry'!$A$27-1,AE$8*5-1,1,1)</f>
        <v>0</v>
      </c>
      <c r="AF98" s="281">
        <f ca="1">OFFSET('Labour Entry'!$C$1,'Labour Entry'!$A$27-1,AF$8*5-1,1,1)</f>
        <v>0</v>
      </c>
      <c r="AG98" s="282">
        <f ca="1">OFFSET('Labour Entry'!$C$1,'Labour Entry'!$A$27-1,AG$8*5-1,1,1)</f>
        <v>0</v>
      </c>
    </row>
    <row r="99" spans="1:33" ht="15" thickBot="1" x14ac:dyDescent="0.25">
      <c r="A99" s="283"/>
      <c r="B99" s="284" t="s">
        <v>593</v>
      </c>
      <c r="C99" s="285">
        <f ca="1">OFFSET('Labour Entry'!$C$1,'Labour Entry'!$A$27-1,C$8*5,1,1)</f>
        <v>0</v>
      </c>
      <c r="D99" s="286">
        <f ca="1">OFFSET('Labour Entry'!$C$1,'Labour Entry'!$A$27-1,D$8*5,1,1)</f>
        <v>0</v>
      </c>
      <c r="E99" s="286">
        <f ca="1">OFFSET('Labour Entry'!$C$1,'Labour Entry'!$A$27-1,E$8*5,1,1)</f>
        <v>0</v>
      </c>
      <c r="F99" s="286">
        <f ca="1">OFFSET('Labour Entry'!$C$1,'Labour Entry'!$A$27-1,F$8*5,1,1)</f>
        <v>0</v>
      </c>
      <c r="G99" s="286">
        <f ca="1">OFFSET('Labour Entry'!$C$1,'Labour Entry'!$A$27-1,G$8*5,1,1)</f>
        <v>0</v>
      </c>
      <c r="H99" s="286">
        <f ca="1">OFFSET('Labour Entry'!$C$1,'Labour Entry'!$A$27-1,H$8*5,1,1)</f>
        <v>0</v>
      </c>
      <c r="I99" s="286">
        <f ca="1">OFFSET('Labour Entry'!$C$1,'Labour Entry'!$A$27-1,I$8*5,1,1)</f>
        <v>0</v>
      </c>
      <c r="J99" s="286">
        <f ca="1">OFFSET('Labour Entry'!$C$1,'Labour Entry'!$A$27-1,J$8*5,1,1)</f>
        <v>0</v>
      </c>
      <c r="K99" s="286">
        <f ca="1">OFFSET('Labour Entry'!$C$1,'Labour Entry'!$A$27-1,K$8*5,1,1)</f>
        <v>0</v>
      </c>
      <c r="L99" s="286">
        <f ca="1">OFFSET('Labour Entry'!$C$1,'Labour Entry'!$A$27-1,L$8*5,1,1)</f>
        <v>0</v>
      </c>
      <c r="M99" s="286">
        <f ca="1">OFFSET('Labour Entry'!$C$1,'Labour Entry'!$A$27-1,M$8*5,1,1)</f>
        <v>0</v>
      </c>
      <c r="N99" s="286">
        <f ca="1">OFFSET('Labour Entry'!$C$1,'Labour Entry'!$A$27-1,N$8*5,1,1)</f>
        <v>0</v>
      </c>
      <c r="O99" s="286">
        <f ca="1">OFFSET('Labour Entry'!$C$1,'Labour Entry'!$A$27-1,O$8*5,1,1)</f>
        <v>0</v>
      </c>
      <c r="P99" s="286">
        <f ca="1">OFFSET('Labour Entry'!$C$1,'Labour Entry'!$A$27-1,P$8*5,1,1)</f>
        <v>0</v>
      </c>
      <c r="Q99" s="286">
        <f ca="1">OFFSET('Labour Entry'!$C$1,'Labour Entry'!$A$27-1,Q$8*5,1,1)</f>
        <v>0</v>
      </c>
      <c r="R99" s="286">
        <f ca="1">OFFSET('Labour Entry'!$C$1,'Labour Entry'!$A$27-1,R$8*5,1,1)</f>
        <v>0</v>
      </c>
      <c r="S99" s="286">
        <f ca="1">OFFSET('Labour Entry'!$C$1,'Labour Entry'!$A$27-1,S$8*5,1,1)</f>
        <v>0</v>
      </c>
      <c r="T99" s="286">
        <f ca="1">OFFSET('Labour Entry'!$C$1,'Labour Entry'!$A$27-1,T$8*5,1,1)</f>
        <v>0</v>
      </c>
      <c r="U99" s="286">
        <f ca="1">OFFSET('Labour Entry'!$C$1,'Labour Entry'!$A$27-1,U$8*5,1,1)</f>
        <v>0</v>
      </c>
      <c r="V99" s="286">
        <f ca="1">OFFSET('Labour Entry'!$C$1,'Labour Entry'!$A$27-1,V$8*5,1,1)</f>
        <v>0</v>
      </c>
      <c r="W99" s="286">
        <f ca="1">OFFSET('Labour Entry'!$C$1,'Labour Entry'!$A$27-1,W$8*5,1,1)</f>
        <v>0</v>
      </c>
      <c r="X99" s="286">
        <f ca="1">OFFSET('Labour Entry'!$C$1,'Labour Entry'!$A$27-1,X$8*5,1,1)</f>
        <v>0</v>
      </c>
      <c r="Y99" s="286">
        <f ca="1">OFFSET('Labour Entry'!$C$1,'Labour Entry'!$A$27-1,Y$8*5,1,1)</f>
        <v>0</v>
      </c>
      <c r="Z99" s="286">
        <f ca="1">OFFSET('Labour Entry'!$C$1,'Labour Entry'!$A$27-1,Z$8*5,1,1)</f>
        <v>0</v>
      </c>
      <c r="AA99" s="286">
        <f ca="1">OFFSET('Labour Entry'!$C$1,'Labour Entry'!$A$27-1,AA$8*5,1,1)</f>
        <v>0</v>
      </c>
      <c r="AB99" s="286">
        <f ca="1">OFFSET('Labour Entry'!$C$1,'Labour Entry'!$A$27-1,AB$8*5,1,1)</f>
        <v>0</v>
      </c>
      <c r="AC99" s="286">
        <f ca="1">OFFSET('Labour Entry'!$C$1,'Labour Entry'!$A$27-1,AC$8*5,1,1)</f>
        <v>0</v>
      </c>
      <c r="AD99" s="286">
        <f ca="1">OFFSET('Labour Entry'!$C$1,'Labour Entry'!$A$27-1,AD$8*5,1,1)</f>
        <v>0</v>
      </c>
      <c r="AE99" s="286">
        <f ca="1">OFFSET('Labour Entry'!$C$1,'Labour Entry'!$A$27-1,AE$8*5,1,1)</f>
        <v>0</v>
      </c>
      <c r="AF99" s="286">
        <f ca="1">OFFSET('Labour Entry'!$C$1,'Labour Entry'!$A$27-1,AF$8*5,1,1)</f>
        <v>0</v>
      </c>
      <c r="AG99" s="287">
        <f ca="1">OFFSET('Labour Entry'!$C$1,'Labour Entry'!$A$27-1,AG$8*5,1,1)</f>
        <v>0</v>
      </c>
    </row>
    <row r="100" spans="1:33" x14ac:dyDescent="0.2">
      <c r="A100" s="269" t="str">
        <f ca="1">OFFSET('Labour Entry'!$C$1,'Labour Entry'!$A28-1,0,1,1)</f>
        <v>---</v>
      </c>
      <c r="B100" s="270" t="s">
        <v>585</v>
      </c>
      <c r="C100" s="271">
        <f ca="1">OFFSET('Labour Entry'!$C$1,'Labour Entry'!$A$28-1,C$8*5-4,1,1)</f>
        <v>0</v>
      </c>
      <c r="D100" s="272">
        <f ca="1">OFFSET('Labour Entry'!$C$1,'Labour Entry'!$A$28-1,D$8*5-4,1,1)</f>
        <v>0</v>
      </c>
      <c r="E100" s="272">
        <f ca="1">OFFSET('Labour Entry'!$C$1,'Labour Entry'!$A$28-1,E$8*5-4,1,1)</f>
        <v>0</v>
      </c>
      <c r="F100" s="272">
        <f ca="1">OFFSET('Labour Entry'!$C$1,'Labour Entry'!$A$28-1,F$8*5-4,1,1)</f>
        <v>0</v>
      </c>
      <c r="G100" s="272">
        <f ca="1">OFFSET('Labour Entry'!$C$1,'Labour Entry'!$A$28-1,G$8*5-4,1,1)</f>
        <v>0</v>
      </c>
      <c r="H100" s="272">
        <f ca="1">OFFSET('Labour Entry'!$C$1,'Labour Entry'!$A$28-1,H$8*5-4,1,1)</f>
        <v>0</v>
      </c>
      <c r="I100" s="272">
        <f ca="1">OFFSET('Labour Entry'!$C$1,'Labour Entry'!$A$28-1,I$8*5-4,1,1)</f>
        <v>0</v>
      </c>
      <c r="J100" s="272">
        <f ca="1">OFFSET('Labour Entry'!$C$1,'Labour Entry'!$A$28-1,J$8*5-4,1,1)</f>
        <v>0</v>
      </c>
      <c r="K100" s="272">
        <f ca="1">OFFSET('Labour Entry'!$C$1,'Labour Entry'!$A$28-1,K$8*5-4,1,1)</f>
        <v>0</v>
      </c>
      <c r="L100" s="272">
        <f ca="1">OFFSET('Labour Entry'!$C$1,'Labour Entry'!$A$28-1,L$8*5-4,1,1)</f>
        <v>0</v>
      </c>
      <c r="M100" s="272">
        <f ca="1">OFFSET('Labour Entry'!$C$1,'Labour Entry'!$A$28-1,M$8*5-4,1,1)</f>
        <v>0</v>
      </c>
      <c r="N100" s="272">
        <f ca="1">OFFSET('Labour Entry'!$C$1,'Labour Entry'!$A$28-1,N$8*5-4,1,1)</f>
        <v>0</v>
      </c>
      <c r="O100" s="272">
        <f ca="1">OFFSET('Labour Entry'!$C$1,'Labour Entry'!$A$28-1,O$8*5-4,1,1)</f>
        <v>0</v>
      </c>
      <c r="P100" s="272">
        <f ca="1">OFFSET('Labour Entry'!$C$1,'Labour Entry'!$A$28-1,P$8*5-4,1,1)</f>
        <v>0</v>
      </c>
      <c r="Q100" s="272">
        <f ca="1">OFFSET('Labour Entry'!$C$1,'Labour Entry'!$A$28-1,Q$8*5-4,1,1)</f>
        <v>0</v>
      </c>
      <c r="R100" s="272">
        <f ca="1">OFFSET('Labour Entry'!$C$1,'Labour Entry'!$A$28-1,R$8*5-4,1,1)</f>
        <v>0</v>
      </c>
      <c r="S100" s="272">
        <f ca="1">OFFSET('Labour Entry'!$C$1,'Labour Entry'!$A$28-1,S$8*5-4,1,1)</f>
        <v>0</v>
      </c>
      <c r="T100" s="272">
        <f ca="1">OFFSET('Labour Entry'!$C$1,'Labour Entry'!$A$28-1,T$8*5-4,1,1)</f>
        <v>0</v>
      </c>
      <c r="U100" s="272">
        <f ca="1">OFFSET('Labour Entry'!$C$1,'Labour Entry'!$A$28-1,U$8*5-4,1,1)</f>
        <v>0</v>
      </c>
      <c r="V100" s="272">
        <f ca="1">OFFSET('Labour Entry'!$C$1,'Labour Entry'!$A$28-1,V$8*5-4,1,1)</f>
        <v>0</v>
      </c>
      <c r="W100" s="272">
        <f ca="1">OFFSET('Labour Entry'!$C$1,'Labour Entry'!$A$28-1,W$8*5-4,1,1)</f>
        <v>0</v>
      </c>
      <c r="X100" s="272">
        <f ca="1">OFFSET('Labour Entry'!$C$1,'Labour Entry'!$A$28-1,X$8*5-4,1,1)</f>
        <v>0</v>
      </c>
      <c r="Y100" s="272">
        <f ca="1">OFFSET('Labour Entry'!$C$1,'Labour Entry'!$A$28-1,Y$8*5-4,1,1)</f>
        <v>0</v>
      </c>
      <c r="Z100" s="272">
        <f ca="1">OFFSET('Labour Entry'!$C$1,'Labour Entry'!$A$28-1,Z$8*5-4,1,1)</f>
        <v>0</v>
      </c>
      <c r="AA100" s="272">
        <f ca="1">OFFSET('Labour Entry'!$C$1,'Labour Entry'!$A$28-1,AA$8*5-4,1,1)</f>
        <v>0</v>
      </c>
      <c r="AB100" s="272">
        <f ca="1">OFFSET('Labour Entry'!$C$1,'Labour Entry'!$A$28-1,AB$8*5-4,1,1)</f>
        <v>0</v>
      </c>
      <c r="AC100" s="272">
        <f ca="1">OFFSET('Labour Entry'!$C$1,'Labour Entry'!$A$28-1,AC$8*5-4,1,1)</f>
        <v>0</v>
      </c>
      <c r="AD100" s="272">
        <f ca="1">OFFSET('Labour Entry'!$C$1,'Labour Entry'!$A$28-1,AD$8*5-4,1,1)</f>
        <v>0</v>
      </c>
      <c r="AE100" s="272">
        <f ca="1">OFFSET('Labour Entry'!$C$1,'Labour Entry'!$A$28-1,AE$8*5-4,1,1)</f>
        <v>0</v>
      </c>
      <c r="AF100" s="272">
        <f ca="1">OFFSET('Labour Entry'!$C$1,'Labour Entry'!$A$28-1,AF$8*5-4,1,1)</f>
        <v>0</v>
      </c>
      <c r="AG100" s="273">
        <f ca="1">OFFSET('Labour Entry'!$C$1,'Labour Entry'!$A$28-1,AG$8*5-4,1,1)</f>
        <v>0</v>
      </c>
    </row>
    <row r="101" spans="1:33" x14ac:dyDescent="0.2">
      <c r="A101" s="274"/>
      <c r="B101" s="275" t="s">
        <v>590</v>
      </c>
      <c r="C101" s="276">
        <f ca="1">OFFSET('Labour Entry'!$C$1,'Labour Entry'!$A$28-1,C$8*5-3,1,1)</f>
        <v>0</v>
      </c>
      <c r="D101" s="277">
        <f ca="1">OFFSET('Labour Entry'!$C$1,'Labour Entry'!$A$28-1,D$8*5-3,1,1)</f>
        <v>0</v>
      </c>
      <c r="E101" s="277">
        <f ca="1">OFFSET('Labour Entry'!$C$1,'Labour Entry'!$A$28-1,E$8*5-3,1,1)</f>
        <v>0</v>
      </c>
      <c r="F101" s="277">
        <f ca="1">OFFSET('Labour Entry'!$C$1,'Labour Entry'!$A$28-1,F$8*5-3,1,1)</f>
        <v>0</v>
      </c>
      <c r="G101" s="277">
        <f ca="1">OFFSET('Labour Entry'!$C$1,'Labour Entry'!$A$28-1,G$8*5-3,1,1)</f>
        <v>0</v>
      </c>
      <c r="H101" s="277">
        <f ca="1">OFFSET('Labour Entry'!$C$1,'Labour Entry'!$A$28-1,H$8*5-3,1,1)</f>
        <v>0</v>
      </c>
      <c r="I101" s="277">
        <f ca="1">OFFSET('Labour Entry'!$C$1,'Labour Entry'!$A$28-1,I$8*5-3,1,1)</f>
        <v>0</v>
      </c>
      <c r="J101" s="277">
        <f ca="1">OFFSET('Labour Entry'!$C$1,'Labour Entry'!$A$28-1,J$8*5-3,1,1)</f>
        <v>0</v>
      </c>
      <c r="K101" s="277">
        <f ca="1">OFFSET('Labour Entry'!$C$1,'Labour Entry'!$A$28-1,K$8*5-3,1,1)</f>
        <v>0</v>
      </c>
      <c r="L101" s="277">
        <f ca="1">OFFSET('Labour Entry'!$C$1,'Labour Entry'!$A$28-1,L$8*5-3,1,1)</f>
        <v>0</v>
      </c>
      <c r="M101" s="277">
        <f ca="1">OFFSET('Labour Entry'!$C$1,'Labour Entry'!$A$28-1,M$8*5-3,1,1)</f>
        <v>0</v>
      </c>
      <c r="N101" s="277">
        <f ca="1">OFFSET('Labour Entry'!$C$1,'Labour Entry'!$A$28-1,N$8*5-3,1,1)</f>
        <v>0</v>
      </c>
      <c r="O101" s="277">
        <f ca="1">OFFSET('Labour Entry'!$C$1,'Labour Entry'!$A$28-1,O$8*5-3,1,1)</f>
        <v>0</v>
      </c>
      <c r="P101" s="277">
        <f ca="1">OFFSET('Labour Entry'!$C$1,'Labour Entry'!$A$28-1,P$8*5-3,1,1)</f>
        <v>0</v>
      </c>
      <c r="Q101" s="277">
        <f ca="1">OFFSET('Labour Entry'!$C$1,'Labour Entry'!$A$28-1,Q$8*5-3,1,1)</f>
        <v>0</v>
      </c>
      <c r="R101" s="277">
        <f ca="1">OFFSET('Labour Entry'!$C$1,'Labour Entry'!$A$28-1,R$8*5-3,1,1)</f>
        <v>0</v>
      </c>
      <c r="S101" s="277">
        <f ca="1">OFFSET('Labour Entry'!$C$1,'Labour Entry'!$A$28-1,S$8*5-3,1,1)</f>
        <v>0</v>
      </c>
      <c r="T101" s="277">
        <f ca="1">OFFSET('Labour Entry'!$C$1,'Labour Entry'!$A$28-1,T$8*5-3,1,1)</f>
        <v>0</v>
      </c>
      <c r="U101" s="277">
        <f ca="1">OFFSET('Labour Entry'!$C$1,'Labour Entry'!$A$28-1,U$8*5-3,1,1)</f>
        <v>0</v>
      </c>
      <c r="V101" s="277">
        <f ca="1">OFFSET('Labour Entry'!$C$1,'Labour Entry'!$A$28-1,V$8*5-3,1,1)</f>
        <v>0</v>
      </c>
      <c r="W101" s="277">
        <f ca="1">OFFSET('Labour Entry'!$C$1,'Labour Entry'!$A$28-1,W$8*5-3,1,1)</f>
        <v>0</v>
      </c>
      <c r="X101" s="277">
        <f ca="1">OFFSET('Labour Entry'!$C$1,'Labour Entry'!$A$28-1,X$8*5-3,1,1)</f>
        <v>0</v>
      </c>
      <c r="Y101" s="277">
        <f ca="1">OFFSET('Labour Entry'!$C$1,'Labour Entry'!$A$28-1,Y$8*5-3,1,1)</f>
        <v>0</v>
      </c>
      <c r="Z101" s="277">
        <f ca="1">OFFSET('Labour Entry'!$C$1,'Labour Entry'!$A$28-1,Z$8*5-3,1,1)</f>
        <v>0</v>
      </c>
      <c r="AA101" s="277">
        <f ca="1">OFFSET('Labour Entry'!$C$1,'Labour Entry'!$A$28-1,AA$8*5-3,1,1)</f>
        <v>0</v>
      </c>
      <c r="AB101" s="277">
        <f ca="1">OFFSET('Labour Entry'!$C$1,'Labour Entry'!$A$28-1,AB$8*5-3,1,1)</f>
        <v>0</v>
      </c>
      <c r="AC101" s="277">
        <f ca="1">OFFSET('Labour Entry'!$C$1,'Labour Entry'!$A$28-1,AC$8*5-3,1,1)</f>
        <v>0</v>
      </c>
      <c r="AD101" s="277">
        <f ca="1">OFFSET('Labour Entry'!$C$1,'Labour Entry'!$A$28-1,AD$8*5-3,1,1)</f>
        <v>0</v>
      </c>
      <c r="AE101" s="277">
        <f ca="1">OFFSET('Labour Entry'!$C$1,'Labour Entry'!$A$28-1,AE$8*5-3,1,1)</f>
        <v>0</v>
      </c>
      <c r="AF101" s="277">
        <f ca="1">OFFSET('Labour Entry'!$C$1,'Labour Entry'!$A$28-1,AF$8*5-3,1,1)</f>
        <v>0</v>
      </c>
      <c r="AG101" s="278">
        <f ca="1">OFFSET('Labour Entry'!$C$1,'Labour Entry'!$A$28-1,AG$8*5-3,1,1)</f>
        <v>0</v>
      </c>
    </row>
    <row r="102" spans="1:33" x14ac:dyDescent="0.2">
      <c r="A102" s="274"/>
      <c r="B102" s="275" t="s">
        <v>591</v>
      </c>
      <c r="C102" s="276">
        <f ca="1">OFFSET('Labour Entry'!$C$1,'Labour Entry'!$A$28-1,C$8*5-2,1,1)</f>
        <v>0</v>
      </c>
      <c r="D102" s="277">
        <f ca="1">OFFSET('Labour Entry'!$C$1,'Labour Entry'!$A$28-1,D$8*5-2,1,1)</f>
        <v>0</v>
      </c>
      <c r="E102" s="277">
        <f ca="1">OFFSET('Labour Entry'!$C$1,'Labour Entry'!$A$28-1,E$8*5-2,1,1)</f>
        <v>0</v>
      </c>
      <c r="F102" s="277">
        <f ca="1">OFFSET('Labour Entry'!$C$1,'Labour Entry'!$A$28-1,F$8*5-2,1,1)</f>
        <v>0</v>
      </c>
      <c r="G102" s="277">
        <f ca="1">OFFSET('Labour Entry'!$C$1,'Labour Entry'!$A$28-1,G$8*5-2,1,1)</f>
        <v>0</v>
      </c>
      <c r="H102" s="277">
        <f ca="1">OFFSET('Labour Entry'!$C$1,'Labour Entry'!$A$28-1,H$8*5-2,1,1)</f>
        <v>0</v>
      </c>
      <c r="I102" s="277">
        <f ca="1">OFFSET('Labour Entry'!$C$1,'Labour Entry'!$A$28-1,I$8*5-2,1,1)</f>
        <v>0</v>
      </c>
      <c r="J102" s="277">
        <f ca="1">OFFSET('Labour Entry'!$C$1,'Labour Entry'!$A$28-1,J$8*5-2,1,1)</f>
        <v>0</v>
      </c>
      <c r="K102" s="277">
        <f ca="1">OFFSET('Labour Entry'!$C$1,'Labour Entry'!$A$28-1,K$8*5-2,1,1)</f>
        <v>0</v>
      </c>
      <c r="L102" s="277">
        <f ca="1">OFFSET('Labour Entry'!$C$1,'Labour Entry'!$A$28-1,L$8*5-2,1,1)</f>
        <v>0</v>
      </c>
      <c r="M102" s="277">
        <f ca="1">OFFSET('Labour Entry'!$C$1,'Labour Entry'!$A$28-1,M$8*5-2,1,1)</f>
        <v>0</v>
      </c>
      <c r="N102" s="277">
        <f ca="1">OFFSET('Labour Entry'!$C$1,'Labour Entry'!$A$28-1,N$8*5-2,1,1)</f>
        <v>0</v>
      </c>
      <c r="O102" s="277">
        <f ca="1">OFFSET('Labour Entry'!$C$1,'Labour Entry'!$A$28-1,O$8*5-2,1,1)</f>
        <v>0</v>
      </c>
      <c r="P102" s="277">
        <f ca="1">OFFSET('Labour Entry'!$C$1,'Labour Entry'!$A$28-1,P$8*5-2,1,1)</f>
        <v>0</v>
      </c>
      <c r="Q102" s="277">
        <f ca="1">OFFSET('Labour Entry'!$C$1,'Labour Entry'!$A$28-1,Q$8*5-2,1,1)</f>
        <v>0</v>
      </c>
      <c r="R102" s="277">
        <f ca="1">OFFSET('Labour Entry'!$C$1,'Labour Entry'!$A$28-1,R$8*5-2,1,1)</f>
        <v>0</v>
      </c>
      <c r="S102" s="277">
        <f ca="1">OFFSET('Labour Entry'!$C$1,'Labour Entry'!$A$28-1,S$8*5-2,1,1)</f>
        <v>0</v>
      </c>
      <c r="T102" s="277">
        <f ca="1">OFFSET('Labour Entry'!$C$1,'Labour Entry'!$A$28-1,T$8*5-2,1,1)</f>
        <v>0</v>
      </c>
      <c r="U102" s="277">
        <f ca="1">OFFSET('Labour Entry'!$C$1,'Labour Entry'!$A$28-1,U$8*5-2,1,1)</f>
        <v>0</v>
      </c>
      <c r="V102" s="277">
        <f ca="1">OFFSET('Labour Entry'!$C$1,'Labour Entry'!$A$28-1,V$8*5-2,1,1)</f>
        <v>0</v>
      </c>
      <c r="W102" s="277">
        <f ca="1">OFFSET('Labour Entry'!$C$1,'Labour Entry'!$A$28-1,W$8*5-2,1,1)</f>
        <v>0</v>
      </c>
      <c r="X102" s="277">
        <f ca="1">OFFSET('Labour Entry'!$C$1,'Labour Entry'!$A$28-1,X$8*5-2,1,1)</f>
        <v>0</v>
      </c>
      <c r="Y102" s="277">
        <f ca="1">OFFSET('Labour Entry'!$C$1,'Labour Entry'!$A$28-1,Y$8*5-2,1,1)</f>
        <v>0</v>
      </c>
      <c r="Z102" s="277">
        <f ca="1">OFFSET('Labour Entry'!$C$1,'Labour Entry'!$A$28-1,Z$8*5-2,1,1)</f>
        <v>0</v>
      </c>
      <c r="AA102" s="277">
        <f ca="1">OFFSET('Labour Entry'!$C$1,'Labour Entry'!$A$28-1,AA$8*5-2,1,1)</f>
        <v>0</v>
      </c>
      <c r="AB102" s="277">
        <f ca="1">OFFSET('Labour Entry'!$C$1,'Labour Entry'!$A$28-1,AB$8*5-2,1,1)</f>
        <v>0</v>
      </c>
      <c r="AC102" s="277">
        <f ca="1">OFFSET('Labour Entry'!$C$1,'Labour Entry'!$A$28-1,AC$8*5-2,1,1)</f>
        <v>0</v>
      </c>
      <c r="AD102" s="277">
        <f ca="1">OFFSET('Labour Entry'!$C$1,'Labour Entry'!$A$28-1,AD$8*5-2,1,1)</f>
        <v>0</v>
      </c>
      <c r="AE102" s="277">
        <f ca="1">OFFSET('Labour Entry'!$C$1,'Labour Entry'!$A$28-1,AE$8*5-2,1,1)</f>
        <v>0</v>
      </c>
      <c r="AF102" s="277">
        <f ca="1">OFFSET('Labour Entry'!$C$1,'Labour Entry'!$A$28-1,AF$8*5-2,1,1)</f>
        <v>0</v>
      </c>
      <c r="AG102" s="278">
        <f ca="1">OFFSET('Labour Entry'!$C$1,'Labour Entry'!$A$28-1,AG$8*5-2,1,1)</f>
        <v>0</v>
      </c>
    </row>
    <row r="103" spans="1:33" x14ac:dyDescent="0.2">
      <c r="A103" s="274"/>
      <c r="B103" s="279" t="s">
        <v>592</v>
      </c>
      <c r="C103" s="280">
        <f ca="1">OFFSET('Labour Entry'!$C$1,'Labour Entry'!$A$28-1,C$8*5-1,1,1)</f>
        <v>0</v>
      </c>
      <c r="D103" s="281">
        <f ca="1">OFFSET('Labour Entry'!$C$1,'Labour Entry'!$A$28-1,D$8*5-1,1,1)</f>
        <v>0</v>
      </c>
      <c r="E103" s="281">
        <f ca="1">OFFSET('Labour Entry'!$C$1,'Labour Entry'!$A$28-1,E$8*5-1,1,1)</f>
        <v>0</v>
      </c>
      <c r="F103" s="281">
        <f ca="1">OFFSET('Labour Entry'!$C$1,'Labour Entry'!$A$28-1,F$8*5-1,1,1)</f>
        <v>0</v>
      </c>
      <c r="G103" s="281">
        <f ca="1">OFFSET('Labour Entry'!$C$1,'Labour Entry'!$A$28-1,G$8*5-1,1,1)</f>
        <v>0</v>
      </c>
      <c r="H103" s="281">
        <f ca="1">OFFSET('Labour Entry'!$C$1,'Labour Entry'!$A$28-1,H$8*5-1,1,1)</f>
        <v>0</v>
      </c>
      <c r="I103" s="281">
        <f ca="1">OFFSET('Labour Entry'!$C$1,'Labour Entry'!$A$28-1,I$8*5-1,1,1)</f>
        <v>0</v>
      </c>
      <c r="J103" s="281">
        <f ca="1">OFFSET('Labour Entry'!$C$1,'Labour Entry'!$A$28-1,J$8*5-1,1,1)</f>
        <v>0</v>
      </c>
      <c r="K103" s="281">
        <f ca="1">OFFSET('Labour Entry'!$C$1,'Labour Entry'!$A$28-1,K$8*5-1,1,1)</f>
        <v>0</v>
      </c>
      <c r="L103" s="281">
        <f ca="1">OFFSET('Labour Entry'!$C$1,'Labour Entry'!$A$28-1,L$8*5-1,1,1)</f>
        <v>0</v>
      </c>
      <c r="M103" s="281">
        <f ca="1">OFFSET('Labour Entry'!$C$1,'Labour Entry'!$A$28-1,M$8*5-1,1,1)</f>
        <v>0</v>
      </c>
      <c r="N103" s="281">
        <f ca="1">OFFSET('Labour Entry'!$C$1,'Labour Entry'!$A$28-1,N$8*5-1,1,1)</f>
        <v>0</v>
      </c>
      <c r="O103" s="281">
        <f ca="1">OFFSET('Labour Entry'!$C$1,'Labour Entry'!$A$28-1,O$8*5-1,1,1)</f>
        <v>0</v>
      </c>
      <c r="P103" s="281">
        <f ca="1">OFFSET('Labour Entry'!$C$1,'Labour Entry'!$A$28-1,P$8*5-1,1,1)</f>
        <v>0</v>
      </c>
      <c r="Q103" s="281">
        <f ca="1">OFFSET('Labour Entry'!$C$1,'Labour Entry'!$A$28-1,Q$8*5-1,1,1)</f>
        <v>0</v>
      </c>
      <c r="R103" s="281">
        <f ca="1">OFFSET('Labour Entry'!$C$1,'Labour Entry'!$A$28-1,R$8*5-1,1,1)</f>
        <v>0</v>
      </c>
      <c r="S103" s="281">
        <f ca="1">OFFSET('Labour Entry'!$C$1,'Labour Entry'!$A$28-1,S$8*5-1,1,1)</f>
        <v>0</v>
      </c>
      <c r="T103" s="281">
        <f ca="1">OFFSET('Labour Entry'!$C$1,'Labour Entry'!$A$28-1,T$8*5-1,1,1)</f>
        <v>0</v>
      </c>
      <c r="U103" s="281">
        <f ca="1">OFFSET('Labour Entry'!$C$1,'Labour Entry'!$A$28-1,U$8*5-1,1,1)</f>
        <v>0</v>
      </c>
      <c r="V103" s="281">
        <f ca="1">OFFSET('Labour Entry'!$C$1,'Labour Entry'!$A$28-1,V$8*5-1,1,1)</f>
        <v>0</v>
      </c>
      <c r="W103" s="281">
        <f ca="1">OFFSET('Labour Entry'!$C$1,'Labour Entry'!$A$28-1,W$8*5-1,1,1)</f>
        <v>0</v>
      </c>
      <c r="X103" s="281">
        <f ca="1">OFFSET('Labour Entry'!$C$1,'Labour Entry'!$A$28-1,X$8*5-1,1,1)</f>
        <v>0</v>
      </c>
      <c r="Y103" s="281">
        <f ca="1">OFFSET('Labour Entry'!$C$1,'Labour Entry'!$A$28-1,Y$8*5-1,1,1)</f>
        <v>0</v>
      </c>
      <c r="Z103" s="281">
        <f ca="1">OFFSET('Labour Entry'!$C$1,'Labour Entry'!$A$28-1,Z$8*5-1,1,1)</f>
        <v>0</v>
      </c>
      <c r="AA103" s="281">
        <f ca="1">OFFSET('Labour Entry'!$C$1,'Labour Entry'!$A$28-1,AA$8*5-1,1,1)</f>
        <v>0</v>
      </c>
      <c r="AB103" s="281">
        <f ca="1">OFFSET('Labour Entry'!$C$1,'Labour Entry'!$A$28-1,AB$8*5-1,1,1)</f>
        <v>0</v>
      </c>
      <c r="AC103" s="281">
        <f ca="1">OFFSET('Labour Entry'!$C$1,'Labour Entry'!$A$28-1,AC$8*5-1,1,1)</f>
        <v>0</v>
      </c>
      <c r="AD103" s="281">
        <f ca="1">OFFSET('Labour Entry'!$C$1,'Labour Entry'!$A$28-1,AD$8*5-1,1,1)</f>
        <v>0</v>
      </c>
      <c r="AE103" s="281">
        <f ca="1">OFFSET('Labour Entry'!$C$1,'Labour Entry'!$A$28-1,AE$8*5-1,1,1)</f>
        <v>0</v>
      </c>
      <c r="AF103" s="281">
        <f ca="1">OFFSET('Labour Entry'!$C$1,'Labour Entry'!$A$28-1,AF$8*5-1,1,1)</f>
        <v>0</v>
      </c>
      <c r="AG103" s="282">
        <f ca="1">OFFSET('Labour Entry'!$C$1,'Labour Entry'!$A$28-1,AG$8*5-1,1,1)</f>
        <v>0</v>
      </c>
    </row>
    <row r="104" spans="1:33" ht="15" thickBot="1" x14ac:dyDescent="0.25">
      <c r="A104" s="283"/>
      <c r="B104" s="284" t="s">
        <v>593</v>
      </c>
      <c r="C104" s="285">
        <f ca="1">OFFSET('Labour Entry'!$C$1,'Labour Entry'!$A$28-1,C$8*5,1,1)</f>
        <v>0</v>
      </c>
      <c r="D104" s="286">
        <f ca="1">OFFSET('Labour Entry'!$C$1,'Labour Entry'!$A$28-1,D$8*5,1,1)</f>
        <v>0</v>
      </c>
      <c r="E104" s="286">
        <f ca="1">OFFSET('Labour Entry'!$C$1,'Labour Entry'!$A$28-1,E$8*5,1,1)</f>
        <v>0</v>
      </c>
      <c r="F104" s="286">
        <f ca="1">OFFSET('Labour Entry'!$C$1,'Labour Entry'!$A$28-1,F$8*5,1,1)</f>
        <v>0</v>
      </c>
      <c r="G104" s="286">
        <f ca="1">OFFSET('Labour Entry'!$C$1,'Labour Entry'!$A$28-1,G$8*5,1,1)</f>
        <v>0</v>
      </c>
      <c r="H104" s="286">
        <f ca="1">OFFSET('Labour Entry'!$C$1,'Labour Entry'!$A$28-1,H$8*5,1,1)</f>
        <v>0</v>
      </c>
      <c r="I104" s="286">
        <f ca="1">OFFSET('Labour Entry'!$C$1,'Labour Entry'!$A$28-1,I$8*5,1,1)</f>
        <v>0</v>
      </c>
      <c r="J104" s="286">
        <f ca="1">OFFSET('Labour Entry'!$C$1,'Labour Entry'!$A$28-1,J$8*5,1,1)</f>
        <v>0</v>
      </c>
      <c r="K104" s="286">
        <f ca="1">OFFSET('Labour Entry'!$C$1,'Labour Entry'!$A$28-1,K$8*5,1,1)</f>
        <v>0</v>
      </c>
      <c r="L104" s="286">
        <f ca="1">OFFSET('Labour Entry'!$C$1,'Labour Entry'!$A$28-1,L$8*5,1,1)</f>
        <v>0</v>
      </c>
      <c r="M104" s="286">
        <f ca="1">OFFSET('Labour Entry'!$C$1,'Labour Entry'!$A$28-1,M$8*5,1,1)</f>
        <v>0</v>
      </c>
      <c r="N104" s="286">
        <f ca="1">OFFSET('Labour Entry'!$C$1,'Labour Entry'!$A$28-1,N$8*5,1,1)</f>
        <v>0</v>
      </c>
      <c r="O104" s="286">
        <f ca="1">OFFSET('Labour Entry'!$C$1,'Labour Entry'!$A$28-1,O$8*5,1,1)</f>
        <v>0</v>
      </c>
      <c r="P104" s="286">
        <f ca="1">OFFSET('Labour Entry'!$C$1,'Labour Entry'!$A$28-1,P$8*5,1,1)</f>
        <v>0</v>
      </c>
      <c r="Q104" s="286">
        <f ca="1">OFFSET('Labour Entry'!$C$1,'Labour Entry'!$A$28-1,Q$8*5,1,1)</f>
        <v>0</v>
      </c>
      <c r="R104" s="286">
        <f ca="1">OFFSET('Labour Entry'!$C$1,'Labour Entry'!$A$28-1,R$8*5,1,1)</f>
        <v>0</v>
      </c>
      <c r="S104" s="286">
        <f ca="1">OFFSET('Labour Entry'!$C$1,'Labour Entry'!$A$28-1,S$8*5,1,1)</f>
        <v>0</v>
      </c>
      <c r="T104" s="286">
        <f ca="1">OFFSET('Labour Entry'!$C$1,'Labour Entry'!$A$28-1,T$8*5,1,1)</f>
        <v>0</v>
      </c>
      <c r="U104" s="286">
        <f ca="1">OFFSET('Labour Entry'!$C$1,'Labour Entry'!$A$28-1,U$8*5,1,1)</f>
        <v>0</v>
      </c>
      <c r="V104" s="286">
        <f ca="1">OFFSET('Labour Entry'!$C$1,'Labour Entry'!$A$28-1,V$8*5,1,1)</f>
        <v>0</v>
      </c>
      <c r="W104" s="286">
        <f ca="1">OFFSET('Labour Entry'!$C$1,'Labour Entry'!$A$28-1,W$8*5,1,1)</f>
        <v>0</v>
      </c>
      <c r="X104" s="286">
        <f ca="1">OFFSET('Labour Entry'!$C$1,'Labour Entry'!$A$28-1,X$8*5,1,1)</f>
        <v>0</v>
      </c>
      <c r="Y104" s="286">
        <f ca="1">OFFSET('Labour Entry'!$C$1,'Labour Entry'!$A$28-1,Y$8*5,1,1)</f>
        <v>0</v>
      </c>
      <c r="Z104" s="286">
        <f ca="1">OFFSET('Labour Entry'!$C$1,'Labour Entry'!$A$28-1,Z$8*5,1,1)</f>
        <v>0</v>
      </c>
      <c r="AA104" s="286">
        <f ca="1">OFFSET('Labour Entry'!$C$1,'Labour Entry'!$A$28-1,AA$8*5,1,1)</f>
        <v>0</v>
      </c>
      <c r="AB104" s="286">
        <f ca="1">OFFSET('Labour Entry'!$C$1,'Labour Entry'!$A$28-1,AB$8*5,1,1)</f>
        <v>0</v>
      </c>
      <c r="AC104" s="286">
        <f ca="1">OFFSET('Labour Entry'!$C$1,'Labour Entry'!$A$28-1,AC$8*5,1,1)</f>
        <v>0</v>
      </c>
      <c r="AD104" s="286">
        <f ca="1">OFFSET('Labour Entry'!$C$1,'Labour Entry'!$A$28-1,AD$8*5,1,1)</f>
        <v>0</v>
      </c>
      <c r="AE104" s="286">
        <f ca="1">OFFSET('Labour Entry'!$C$1,'Labour Entry'!$A$28-1,AE$8*5,1,1)</f>
        <v>0</v>
      </c>
      <c r="AF104" s="286">
        <f ca="1">OFFSET('Labour Entry'!$C$1,'Labour Entry'!$A$28-1,AF$8*5,1,1)</f>
        <v>0</v>
      </c>
      <c r="AG104" s="287">
        <f ca="1">OFFSET('Labour Entry'!$C$1,'Labour Entry'!$A$28-1,AG$8*5,1,1)</f>
        <v>0</v>
      </c>
    </row>
    <row r="105" spans="1:33" x14ac:dyDescent="0.2">
      <c r="A105" s="269" t="str">
        <f ca="1">OFFSET('Labour Entry'!$C$1,'Labour Entry'!$A29-1,0,1,1)</f>
        <v>---</v>
      </c>
      <c r="B105" s="270" t="s">
        <v>585</v>
      </c>
      <c r="C105" s="271">
        <f ca="1">OFFSET('Labour Entry'!$C$1,'Labour Entry'!$A$29-1,C$8*5-4,1,1)</f>
        <v>0</v>
      </c>
      <c r="D105" s="272">
        <f ca="1">OFFSET('Labour Entry'!$C$1,'Labour Entry'!$A$29-1,D$8*5-4,1,1)</f>
        <v>0</v>
      </c>
      <c r="E105" s="272">
        <f ca="1">OFFSET('Labour Entry'!$C$1,'Labour Entry'!$A$29-1,E$8*5-4,1,1)</f>
        <v>0</v>
      </c>
      <c r="F105" s="272">
        <f ca="1">OFFSET('Labour Entry'!$C$1,'Labour Entry'!$A$29-1,F$8*5-4,1,1)</f>
        <v>0</v>
      </c>
      <c r="G105" s="272">
        <f ca="1">OFFSET('Labour Entry'!$C$1,'Labour Entry'!$A$29-1,G$8*5-4,1,1)</f>
        <v>0</v>
      </c>
      <c r="H105" s="272">
        <f ca="1">OFFSET('Labour Entry'!$C$1,'Labour Entry'!$A$29-1,H$8*5-4,1,1)</f>
        <v>0</v>
      </c>
      <c r="I105" s="272">
        <f ca="1">OFFSET('Labour Entry'!$C$1,'Labour Entry'!$A$29-1,I$8*5-4,1,1)</f>
        <v>0</v>
      </c>
      <c r="J105" s="272">
        <f ca="1">OFFSET('Labour Entry'!$C$1,'Labour Entry'!$A$29-1,J$8*5-4,1,1)</f>
        <v>0</v>
      </c>
      <c r="K105" s="272">
        <f ca="1">OFFSET('Labour Entry'!$C$1,'Labour Entry'!$A$29-1,K$8*5-4,1,1)</f>
        <v>0</v>
      </c>
      <c r="L105" s="272">
        <f ca="1">OFFSET('Labour Entry'!$C$1,'Labour Entry'!$A$29-1,L$8*5-4,1,1)</f>
        <v>0</v>
      </c>
      <c r="M105" s="272">
        <f ca="1">OFFSET('Labour Entry'!$C$1,'Labour Entry'!$A$29-1,M$8*5-4,1,1)</f>
        <v>0</v>
      </c>
      <c r="N105" s="272">
        <f ca="1">OFFSET('Labour Entry'!$C$1,'Labour Entry'!$A$29-1,N$8*5-4,1,1)</f>
        <v>0</v>
      </c>
      <c r="O105" s="272">
        <f ca="1">OFFSET('Labour Entry'!$C$1,'Labour Entry'!$A$29-1,O$8*5-4,1,1)</f>
        <v>0</v>
      </c>
      <c r="P105" s="272">
        <f ca="1">OFFSET('Labour Entry'!$C$1,'Labour Entry'!$A$29-1,P$8*5-4,1,1)</f>
        <v>0</v>
      </c>
      <c r="Q105" s="272">
        <f ca="1">OFFSET('Labour Entry'!$C$1,'Labour Entry'!$A$29-1,Q$8*5-4,1,1)</f>
        <v>0</v>
      </c>
      <c r="R105" s="272">
        <f ca="1">OFFSET('Labour Entry'!$C$1,'Labour Entry'!$A$29-1,R$8*5-4,1,1)</f>
        <v>0</v>
      </c>
      <c r="S105" s="272">
        <f ca="1">OFFSET('Labour Entry'!$C$1,'Labour Entry'!$A$29-1,S$8*5-4,1,1)</f>
        <v>0</v>
      </c>
      <c r="T105" s="272">
        <f ca="1">OFFSET('Labour Entry'!$C$1,'Labour Entry'!$A$29-1,T$8*5-4,1,1)</f>
        <v>0</v>
      </c>
      <c r="U105" s="272">
        <f ca="1">OFFSET('Labour Entry'!$C$1,'Labour Entry'!$A$29-1,U$8*5-4,1,1)</f>
        <v>0</v>
      </c>
      <c r="V105" s="272">
        <f ca="1">OFFSET('Labour Entry'!$C$1,'Labour Entry'!$A$29-1,V$8*5-4,1,1)</f>
        <v>0</v>
      </c>
      <c r="W105" s="272">
        <f ca="1">OFFSET('Labour Entry'!$C$1,'Labour Entry'!$A$29-1,W$8*5-4,1,1)</f>
        <v>0</v>
      </c>
      <c r="X105" s="272">
        <f ca="1">OFFSET('Labour Entry'!$C$1,'Labour Entry'!$A$29-1,X$8*5-4,1,1)</f>
        <v>0</v>
      </c>
      <c r="Y105" s="272">
        <f ca="1">OFFSET('Labour Entry'!$C$1,'Labour Entry'!$A$29-1,Y$8*5-4,1,1)</f>
        <v>0</v>
      </c>
      <c r="Z105" s="272">
        <f ca="1">OFFSET('Labour Entry'!$C$1,'Labour Entry'!$A$29-1,Z$8*5-4,1,1)</f>
        <v>0</v>
      </c>
      <c r="AA105" s="272">
        <f ca="1">OFFSET('Labour Entry'!$C$1,'Labour Entry'!$A$29-1,AA$8*5-4,1,1)</f>
        <v>0</v>
      </c>
      <c r="AB105" s="272">
        <f ca="1">OFFSET('Labour Entry'!$C$1,'Labour Entry'!$A$29-1,AB$8*5-4,1,1)</f>
        <v>0</v>
      </c>
      <c r="AC105" s="272">
        <f ca="1">OFFSET('Labour Entry'!$C$1,'Labour Entry'!$A$29-1,AC$8*5-4,1,1)</f>
        <v>0</v>
      </c>
      <c r="AD105" s="272">
        <f ca="1">OFFSET('Labour Entry'!$C$1,'Labour Entry'!$A$29-1,AD$8*5-4,1,1)</f>
        <v>0</v>
      </c>
      <c r="AE105" s="272">
        <f ca="1">OFFSET('Labour Entry'!$C$1,'Labour Entry'!$A$29-1,AE$8*5-4,1,1)</f>
        <v>0</v>
      </c>
      <c r="AF105" s="272">
        <f ca="1">OFFSET('Labour Entry'!$C$1,'Labour Entry'!$A$29-1,AF$8*5-4,1,1)</f>
        <v>0</v>
      </c>
      <c r="AG105" s="273">
        <f ca="1">OFFSET('Labour Entry'!$C$1,'Labour Entry'!$A$29-1,AG$8*5-4,1,1)</f>
        <v>0</v>
      </c>
    </row>
    <row r="106" spans="1:33" x14ac:dyDescent="0.2">
      <c r="A106" s="274"/>
      <c r="B106" s="275" t="s">
        <v>590</v>
      </c>
      <c r="C106" s="276">
        <f ca="1">OFFSET('Labour Entry'!$C$1,'Labour Entry'!$A$29-1,C$8*5-3,1,1)</f>
        <v>0</v>
      </c>
      <c r="D106" s="277">
        <f ca="1">OFFSET('Labour Entry'!$C$1,'Labour Entry'!$A$29-1,D$8*5-3,1,1)</f>
        <v>0</v>
      </c>
      <c r="E106" s="277">
        <f ca="1">OFFSET('Labour Entry'!$C$1,'Labour Entry'!$A$29-1,E$8*5-3,1,1)</f>
        <v>0</v>
      </c>
      <c r="F106" s="277">
        <f ca="1">OFFSET('Labour Entry'!$C$1,'Labour Entry'!$A$29-1,F$8*5-3,1,1)</f>
        <v>0</v>
      </c>
      <c r="G106" s="277">
        <f ca="1">OFFSET('Labour Entry'!$C$1,'Labour Entry'!$A$29-1,G$8*5-3,1,1)</f>
        <v>0</v>
      </c>
      <c r="H106" s="277">
        <f ca="1">OFFSET('Labour Entry'!$C$1,'Labour Entry'!$A$29-1,H$8*5-3,1,1)</f>
        <v>0</v>
      </c>
      <c r="I106" s="277">
        <f ca="1">OFFSET('Labour Entry'!$C$1,'Labour Entry'!$A$29-1,I$8*5-3,1,1)</f>
        <v>0</v>
      </c>
      <c r="J106" s="277">
        <f ca="1">OFFSET('Labour Entry'!$C$1,'Labour Entry'!$A$29-1,J$8*5-3,1,1)</f>
        <v>0</v>
      </c>
      <c r="K106" s="277">
        <f ca="1">OFFSET('Labour Entry'!$C$1,'Labour Entry'!$A$29-1,K$8*5-3,1,1)</f>
        <v>0</v>
      </c>
      <c r="L106" s="277">
        <f ca="1">OFFSET('Labour Entry'!$C$1,'Labour Entry'!$A$29-1,L$8*5-3,1,1)</f>
        <v>0</v>
      </c>
      <c r="M106" s="277">
        <f ca="1">OFFSET('Labour Entry'!$C$1,'Labour Entry'!$A$29-1,M$8*5-3,1,1)</f>
        <v>0</v>
      </c>
      <c r="N106" s="277">
        <f ca="1">OFFSET('Labour Entry'!$C$1,'Labour Entry'!$A$29-1,N$8*5-3,1,1)</f>
        <v>0</v>
      </c>
      <c r="O106" s="277">
        <f ca="1">OFFSET('Labour Entry'!$C$1,'Labour Entry'!$A$29-1,O$8*5-3,1,1)</f>
        <v>0</v>
      </c>
      <c r="P106" s="277">
        <f ca="1">OFFSET('Labour Entry'!$C$1,'Labour Entry'!$A$29-1,P$8*5-3,1,1)</f>
        <v>0</v>
      </c>
      <c r="Q106" s="277">
        <f ca="1">OFFSET('Labour Entry'!$C$1,'Labour Entry'!$A$29-1,Q$8*5-3,1,1)</f>
        <v>0</v>
      </c>
      <c r="R106" s="277">
        <f ca="1">OFFSET('Labour Entry'!$C$1,'Labour Entry'!$A$29-1,R$8*5-3,1,1)</f>
        <v>0</v>
      </c>
      <c r="S106" s="277">
        <f ca="1">OFFSET('Labour Entry'!$C$1,'Labour Entry'!$A$29-1,S$8*5-3,1,1)</f>
        <v>0</v>
      </c>
      <c r="T106" s="277">
        <f ca="1">OFFSET('Labour Entry'!$C$1,'Labour Entry'!$A$29-1,T$8*5-3,1,1)</f>
        <v>0</v>
      </c>
      <c r="U106" s="277">
        <f ca="1">OFFSET('Labour Entry'!$C$1,'Labour Entry'!$A$29-1,U$8*5-3,1,1)</f>
        <v>0</v>
      </c>
      <c r="V106" s="277">
        <f ca="1">OFFSET('Labour Entry'!$C$1,'Labour Entry'!$A$29-1,V$8*5-3,1,1)</f>
        <v>0</v>
      </c>
      <c r="W106" s="277">
        <f ca="1">OFFSET('Labour Entry'!$C$1,'Labour Entry'!$A$29-1,W$8*5-3,1,1)</f>
        <v>0</v>
      </c>
      <c r="X106" s="277">
        <f ca="1">OFFSET('Labour Entry'!$C$1,'Labour Entry'!$A$29-1,X$8*5-3,1,1)</f>
        <v>0</v>
      </c>
      <c r="Y106" s="277">
        <f ca="1">OFFSET('Labour Entry'!$C$1,'Labour Entry'!$A$29-1,Y$8*5-3,1,1)</f>
        <v>0</v>
      </c>
      <c r="Z106" s="277">
        <f ca="1">OFFSET('Labour Entry'!$C$1,'Labour Entry'!$A$29-1,Z$8*5-3,1,1)</f>
        <v>0</v>
      </c>
      <c r="AA106" s="277">
        <f ca="1">OFFSET('Labour Entry'!$C$1,'Labour Entry'!$A$29-1,AA$8*5-3,1,1)</f>
        <v>0</v>
      </c>
      <c r="AB106" s="277">
        <f ca="1">OFFSET('Labour Entry'!$C$1,'Labour Entry'!$A$29-1,AB$8*5-3,1,1)</f>
        <v>0</v>
      </c>
      <c r="AC106" s="277">
        <f ca="1">OFFSET('Labour Entry'!$C$1,'Labour Entry'!$A$29-1,AC$8*5-3,1,1)</f>
        <v>0</v>
      </c>
      <c r="AD106" s="277">
        <f ca="1">OFFSET('Labour Entry'!$C$1,'Labour Entry'!$A$29-1,AD$8*5-3,1,1)</f>
        <v>0</v>
      </c>
      <c r="AE106" s="277">
        <f ca="1">OFFSET('Labour Entry'!$C$1,'Labour Entry'!$A$29-1,AE$8*5-3,1,1)</f>
        <v>0</v>
      </c>
      <c r="AF106" s="277">
        <f ca="1">OFFSET('Labour Entry'!$C$1,'Labour Entry'!$A$29-1,AF$8*5-3,1,1)</f>
        <v>0</v>
      </c>
      <c r="AG106" s="278">
        <f ca="1">OFFSET('Labour Entry'!$C$1,'Labour Entry'!$A$29-1,AG$8*5-3,1,1)</f>
        <v>0</v>
      </c>
    </row>
    <row r="107" spans="1:33" x14ac:dyDescent="0.2">
      <c r="A107" s="274"/>
      <c r="B107" s="275" t="s">
        <v>591</v>
      </c>
      <c r="C107" s="276">
        <f ca="1">OFFSET('Labour Entry'!$C$1,'Labour Entry'!$A$29-1,C$8*5-2,1,1)</f>
        <v>0</v>
      </c>
      <c r="D107" s="277">
        <f ca="1">OFFSET('Labour Entry'!$C$1,'Labour Entry'!$A$29-1,D$8*5-2,1,1)</f>
        <v>0</v>
      </c>
      <c r="E107" s="277">
        <f ca="1">OFFSET('Labour Entry'!$C$1,'Labour Entry'!$A$29-1,E$8*5-2,1,1)</f>
        <v>0</v>
      </c>
      <c r="F107" s="277">
        <f ca="1">OFFSET('Labour Entry'!$C$1,'Labour Entry'!$A$29-1,F$8*5-2,1,1)</f>
        <v>0</v>
      </c>
      <c r="G107" s="277">
        <f ca="1">OFFSET('Labour Entry'!$C$1,'Labour Entry'!$A$29-1,G$8*5-2,1,1)</f>
        <v>0</v>
      </c>
      <c r="H107" s="277">
        <f ca="1">OFFSET('Labour Entry'!$C$1,'Labour Entry'!$A$29-1,H$8*5-2,1,1)</f>
        <v>0</v>
      </c>
      <c r="I107" s="277">
        <f ca="1">OFFSET('Labour Entry'!$C$1,'Labour Entry'!$A$29-1,I$8*5-2,1,1)</f>
        <v>0</v>
      </c>
      <c r="J107" s="277">
        <f ca="1">OFFSET('Labour Entry'!$C$1,'Labour Entry'!$A$29-1,J$8*5-2,1,1)</f>
        <v>0</v>
      </c>
      <c r="K107" s="277">
        <f ca="1">OFFSET('Labour Entry'!$C$1,'Labour Entry'!$A$29-1,K$8*5-2,1,1)</f>
        <v>0</v>
      </c>
      <c r="L107" s="277">
        <f ca="1">OFFSET('Labour Entry'!$C$1,'Labour Entry'!$A$29-1,L$8*5-2,1,1)</f>
        <v>0</v>
      </c>
      <c r="M107" s="277">
        <f ca="1">OFFSET('Labour Entry'!$C$1,'Labour Entry'!$A$29-1,M$8*5-2,1,1)</f>
        <v>0</v>
      </c>
      <c r="N107" s="277">
        <f ca="1">OFFSET('Labour Entry'!$C$1,'Labour Entry'!$A$29-1,N$8*5-2,1,1)</f>
        <v>0</v>
      </c>
      <c r="O107" s="277">
        <f ca="1">OFFSET('Labour Entry'!$C$1,'Labour Entry'!$A$29-1,O$8*5-2,1,1)</f>
        <v>0</v>
      </c>
      <c r="P107" s="277">
        <f ca="1">OFFSET('Labour Entry'!$C$1,'Labour Entry'!$A$29-1,P$8*5-2,1,1)</f>
        <v>0</v>
      </c>
      <c r="Q107" s="277">
        <f ca="1">OFFSET('Labour Entry'!$C$1,'Labour Entry'!$A$29-1,Q$8*5-2,1,1)</f>
        <v>0</v>
      </c>
      <c r="R107" s="277">
        <f ca="1">OFFSET('Labour Entry'!$C$1,'Labour Entry'!$A$29-1,R$8*5-2,1,1)</f>
        <v>0</v>
      </c>
      <c r="S107" s="277">
        <f ca="1">OFFSET('Labour Entry'!$C$1,'Labour Entry'!$A$29-1,S$8*5-2,1,1)</f>
        <v>0</v>
      </c>
      <c r="T107" s="277">
        <f ca="1">OFFSET('Labour Entry'!$C$1,'Labour Entry'!$A$29-1,T$8*5-2,1,1)</f>
        <v>0</v>
      </c>
      <c r="U107" s="277">
        <f ca="1">OFFSET('Labour Entry'!$C$1,'Labour Entry'!$A$29-1,U$8*5-2,1,1)</f>
        <v>0</v>
      </c>
      <c r="V107" s="277">
        <f ca="1">OFFSET('Labour Entry'!$C$1,'Labour Entry'!$A$29-1,V$8*5-2,1,1)</f>
        <v>0</v>
      </c>
      <c r="W107" s="277">
        <f ca="1">OFFSET('Labour Entry'!$C$1,'Labour Entry'!$A$29-1,W$8*5-2,1,1)</f>
        <v>0</v>
      </c>
      <c r="X107" s="277">
        <f ca="1">OFFSET('Labour Entry'!$C$1,'Labour Entry'!$A$29-1,X$8*5-2,1,1)</f>
        <v>0</v>
      </c>
      <c r="Y107" s="277">
        <f ca="1">OFFSET('Labour Entry'!$C$1,'Labour Entry'!$A$29-1,Y$8*5-2,1,1)</f>
        <v>0</v>
      </c>
      <c r="Z107" s="277">
        <f ca="1">OFFSET('Labour Entry'!$C$1,'Labour Entry'!$A$29-1,Z$8*5-2,1,1)</f>
        <v>0</v>
      </c>
      <c r="AA107" s="277">
        <f ca="1">OFFSET('Labour Entry'!$C$1,'Labour Entry'!$A$29-1,AA$8*5-2,1,1)</f>
        <v>0</v>
      </c>
      <c r="AB107" s="277">
        <f ca="1">OFFSET('Labour Entry'!$C$1,'Labour Entry'!$A$29-1,AB$8*5-2,1,1)</f>
        <v>0</v>
      </c>
      <c r="AC107" s="277">
        <f ca="1">OFFSET('Labour Entry'!$C$1,'Labour Entry'!$A$29-1,AC$8*5-2,1,1)</f>
        <v>0</v>
      </c>
      <c r="AD107" s="277">
        <f ca="1">OFFSET('Labour Entry'!$C$1,'Labour Entry'!$A$29-1,AD$8*5-2,1,1)</f>
        <v>0</v>
      </c>
      <c r="AE107" s="277">
        <f ca="1">OFFSET('Labour Entry'!$C$1,'Labour Entry'!$A$29-1,AE$8*5-2,1,1)</f>
        <v>0</v>
      </c>
      <c r="AF107" s="277">
        <f ca="1">OFFSET('Labour Entry'!$C$1,'Labour Entry'!$A$29-1,AF$8*5-2,1,1)</f>
        <v>0</v>
      </c>
      <c r="AG107" s="278">
        <f ca="1">OFFSET('Labour Entry'!$C$1,'Labour Entry'!$A$29-1,AG$8*5-2,1,1)</f>
        <v>0</v>
      </c>
    </row>
    <row r="108" spans="1:33" x14ac:dyDescent="0.2">
      <c r="A108" s="274"/>
      <c r="B108" s="279" t="s">
        <v>592</v>
      </c>
      <c r="C108" s="280">
        <f ca="1">OFFSET('Labour Entry'!$C$1,'Labour Entry'!$A$29-1,C$8*5-1,1,1)</f>
        <v>0</v>
      </c>
      <c r="D108" s="281">
        <f ca="1">OFFSET('Labour Entry'!$C$1,'Labour Entry'!$A$29-1,D$8*5-1,1,1)</f>
        <v>0</v>
      </c>
      <c r="E108" s="281">
        <f ca="1">OFFSET('Labour Entry'!$C$1,'Labour Entry'!$A$29-1,E$8*5-1,1,1)</f>
        <v>0</v>
      </c>
      <c r="F108" s="281">
        <f ca="1">OFFSET('Labour Entry'!$C$1,'Labour Entry'!$A$29-1,F$8*5-1,1,1)</f>
        <v>0</v>
      </c>
      <c r="G108" s="281">
        <f ca="1">OFFSET('Labour Entry'!$C$1,'Labour Entry'!$A$29-1,G$8*5-1,1,1)</f>
        <v>0</v>
      </c>
      <c r="H108" s="281">
        <f ca="1">OFFSET('Labour Entry'!$C$1,'Labour Entry'!$A$29-1,H$8*5-1,1,1)</f>
        <v>0</v>
      </c>
      <c r="I108" s="281">
        <f ca="1">OFFSET('Labour Entry'!$C$1,'Labour Entry'!$A$29-1,I$8*5-1,1,1)</f>
        <v>0</v>
      </c>
      <c r="J108" s="281">
        <f ca="1">OFFSET('Labour Entry'!$C$1,'Labour Entry'!$A$29-1,J$8*5-1,1,1)</f>
        <v>0</v>
      </c>
      <c r="K108" s="281">
        <f ca="1">OFFSET('Labour Entry'!$C$1,'Labour Entry'!$A$29-1,K$8*5-1,1,1)</f>
        <v>0</v>
      </c>
      <c r="L108" s="281">
        <f ca="1">OFFSET('Labour Entry'!$C$1,'Labour Entry'!$A$29-1,L$8*5-1,1,1)</f>
        <v>0</v>
      </c>
      <c r="M108" s="281">
        <f ca="1">OFFSET('Labour Entry'!$C$1,'Labour Entry'!$A$29-1,M$8*5-1,1,1)</f>
        <v>0</v>
      </c>
      <c r="N108" s="281">
        <f ca="1">OFFSET('Labour Entry'!$C$1,'Labour Entry'!$A$29-1,N$8*5-1,1,1)</f>
        <v>0</v>
      </c>
      <c r="O108" s="281">
        <f ca="1">OFFSET('Labour Entry'!$C$1,'Labour Entry'!$A$29-1,O$8*5-1,1,1)</f>
        <v>0</v>
      </c>
      <c r="P108" s="281">
        <f ca="1">OFFSET('Labour Entry'!$C$1,'Labour Entry'!$A$29-1,P$8*5-1,1,1)</f>
        <v>0</v>
      </c>
      <c r="Q108" s="281">
        <f ca="1">OFFSET('Labour Entry'!$C$1,'Labour Entry'!$A$29-1,Q$8*5-1,1,1)</f>
        <v>0</v>
      </c>
      <c r="R108" s="281">
        <f ca="1">OFFSET('Labour Entry'!$C$1,'Labour Entry'!$A$29-1,R$8*5-1,1,1)</f>
        <v>0</v>
      </c>
      <c r="S108" s="281">
        <f ca="1">OFFSET('Labour Entry'!$C$1,'Labour Entry'!$A$29-1,S$8*5-1,1,1)</f>
        <v>0</v>
      </c>
      <c r="T108" s="281">
        <f ca="1">OFFSET('Labour Entry'!$C$1,'Labour Entry'!$A$29-1,T$8*5-1,1,1)</f>
        <v>0</v>
      </c>
      <c r="U108" s="281">
        <f ca="1">OFFSET('Labour Entry'!$C$1,'Labour Entry'!$A$29-1,U$8*5-1,1,1)</f>
        <v>0</v>
      </c>
      <c r="V108" s="281">
        <f ca="1">OFFSET('Labour Entry'!$C$1,'Labour Entry'!$A$29-1,V$8*5-1,1,1)</f>
        <v>0</v>
      </c>
      <c r="W108" s="281">
        <f ca="1">OFFSET('Labour Entry'!$C$1,'Labour Entry'!$A$29-1,W$8*5-1,1,1)</f>
        <v>0</v>
      </c>
      <c r="X108" s="281">
        <f ca="1">OFFSET('Labour Entry'!$C$1,'Labour Entry'!$A$29-1,X$8*5-1,1,1)</f>
        <v>0</v>
      </c>
      <c r="Y108" s="281">
        <f ca="1">OFFSET('Labour Entry'!$C$1,'Labour Entry'!$A$29-1,Y$8*5-1,1,1)</f>
        <v>0</v>
      </c>
      <c r="Z108" s="281">
        <f ca="1">OFFSET('Labour Entry'!$C$1,'Labour Entry'!$A$29-1,Z$8*5-1,1,1)</f>
        <v>0</v>
      </c>
      <c r="AA108" s="281">
        <f ca="1">OFFSET('Labour Entry'!$C$1,'Labour Entry'!$A$29-1,AA$8*5-1,1,1)</f>
        <v>0</v>
      </c>
      <c r="AB108" s="281">
        <f ca="1">OFFSET('Labour Entry'!$C$1,'Labour Entry'!$A$29-1,AB$8*5-1,1,1)</f>
        <v>0</v>
      </c>
      <c r="AC108" s="281">
        <f ca="1">OFFSET('Labour Entry'!$C$1,'Labour Entry'!$A$29-1,AC$8*5-1,1,1)</f>
        <v>0</v>
      </c>
      <c r="AD108" s="281">
        <f ca="1">OFFSET('Labour Entry'!$C$1,'Labour Entry'!$A$29-1,AD$8*5-1,1,1)</f>
        <v>0</v>
      </c>
      <c r="AE108" s="281">
        <f ca="1">OFFSET('Labour Entry'!$C$1,'Labour Entry'!$A$29-1,AE$8*5-1,1,1)</f>
        <v>0</v>
      </c>
      <c r="AF108" s="281">
        <f ca="1">OFFSET('Labour Entry'!$C$1,'Labour Entry'!$A$29-1,AF$8*5-1,1,1)</f>
        <v>0</v>
      </c>
      <c r="AG108" s="282">
        <f ca="1">OFFSET('Labour Entry'!$C$1,'Labour Entry'!$A$29-1,AG$8*5-1,1,1)</f>
        <v>0</v>
      </c>
    </row>
    <row r="109" spans="1:33" ht="15" thickBot="1" x14ac:dyDescent="0.25">
      <c r="A109" s="283"/>
      <c r="B109" s="284" t="s">
        <v>593</v>
      </c>
      <c r="C109" s="285">
        <f ca="1">OFFSET('Labour Entry'!$C$1,'Labour Entry'!$A$29-1,C$8*5,1,1)</f>
        <v>0</v>
      </c>
      <c r="D109" s="286">
        <f ca="1">OFFSET('Labour Entry'!$C$1,'Labour Entry'!$A$29-1,D$8*5,1,1)</f>
        <v>0</v>
      </c>
      <c r="E109" s="286">
        <f ca="1">OFFSET('Labour Entry'!$C$1,'Labour Entry'!$A$29-1,E$8*5,1,1)</f>
        <v>0</v>
      </c>
      <c r="F109" s="286">
        <f ca="1">OFFSET('Labour Entry'!$C$1,'Labour Entry'!$A$29-1,F$8*5,1,1)</f>
        <v>0</v>
      </c>
      <c r="G109" s="286">
        <f ca="1">OFFSET('Labour Entry'!$C$1,'Labour Entry'!$A$29-1,G$8*5,1,1)</f>
        <v>0</v>
      </c>
      <c r="H109" s="286">
        <f ca="1">OFFSET('Labour Entry'!$C$1,'Labour Entry'!$A$29-1,H$8*5,1,1)</f>
        <v>0</v>
      </c>
      <c r="I109" s="286">
        <f ca="1">OFFSET('Labour Entry'!$C$1,'Labour Entry'!$A$29-1,I$8*5,1,1)</f>
        <v>0</v>
      </c>
      <c r="J109" s="286">
        <f ca="1">OFFSET('Labour Entry'!$C$1,'Labour Entry'!$A$29-1,J$8*5,1,1)</f>
        <v>0</v>
      </c>
      <c r="K109" s="286">
        <f ca="1">OFFSET('Labour Entry'!$C$1,'Labour Entry'!$A$29-1,K$8*5,1,1)</f>
        <v>0</v>
      </c>
      <c r="L109" s="286">
        <f ca="1">OFFSET('Labour Entry'!$C$1,'Labour Entry'!$A$29-1,L$8*5,1,1)</f>
        <v>0</v>
      </c>
      <c r="M109" s="286">
        <f ca="1">OFFSET('Labour Entry'!$C$1,'Labour Entry'!$A$29-1,M$8*5,1,1)</f>
        <v>0</v>
      </c>
      <c r="N109" s="286">
        <f ca="1">OFFSET('Labour Entry'!$C$1,'Labour Entry'!$A$29-1,N$8*5,1,1)</f>
        <v>0</v>
      </c>
      <c r="O109" s="286">
        <f ca="1">OFFSET('Labour Entry'!$C$1,'Labour Entry'!$A$29-1,O$8*5,1,1)</f>
        <v>0</v>
      </c>
      <c r="P109" s="286">
        <f ca="1">OFFSET('Labour Entry'!$C$1,'Labour Entry'!$A$29-1,P$8*5,1,1)</f>
        <v>0</v>
      </c>
      <c r="Q109" s="286">
        <f ca="1">OFFSET('Labour Entry'!$C$1,'Labour Entry'!$A$29-1,Q$8*5,1,1)</f>
        <v>0</v>
      </c>
      <c r="R109" s="286">
        <f ca="1">OFFSET('Labour Entry'!$C$1,'Labour Entry'!$A$29-1,R$8*5,1,1)</f>
        <v>0</v>
      </c>
      <c r="S109" s="286">
        <f ca="1">OFFSET('Labour Entry'!$C$1,'Labour Entry'!$A$29-1,S$8*5,1,1)</f>
        <v>0</v>
      </c>
      <c r="T109" s="286">
        <f ca="1">OFFSET('Labour Entry'!$C$1,'Labour Entry'!$A$29-1,T$8*5,1,1)</f>
        <v>0</v>
      </c>
      <c r="U109" s="286">
        <f ca="1">OFFSET('Labour Entry'!$C$1,'Labour Entry'!$A$29-1,U$8*5,1,1)</f>
        <v>0</v>
      </c>
      <c r="V109" s="286">
        <f ca="1">OFFSET('Labour Entry'!$C$1,'Labour Entry'!$A$29-1,V$8*5,1,1)</f>
        <v>0</v>
      </c>
      <c r="W109" s="286">
        <f ca="1">OFFSET('Labour Entry'!$C$1,'Labour Entry'!$A$29-1,W$8*5,1,1)</f>
        <v>0</v>
      </c>
      <c r="X109" s="286">
        <f ca="1">OFFSET('Labour Entry'!$C$1,'Labour Entry'!$A$29-1,X$8*5,1,1)</f>
        <v>0</v>
      </c>
      <c r="Y109" s="286">
        <f ca="1">OFFSET('Labour Entry'!$C$1,'Labour Entry'!$A$29-1,Y$8*5,1,1)</f>
        <v>0</v>
      </c>
      <c r="Z109" s="286">
        <f ca="1">OFFSET('Labour Entry'!$C$1,'Labour Entry'!$A$29-1,Z$8*5,1,1)</f>
        <v>0</v>
      </c>
      <c r="AA109" s="286">
        <f ca="1">OFFSET('Labour Entry'!$C$1,'Labour Entry'!$A$29-1,AA$8*5,1,1)</f>
        <v>0</v>
      </c>
      <c r="AB109" s="286">
        <f ca="1">OFFSET('Labour Entry'!$C$1,'Labour Entry'!$A$29-1,AB$8*5,1,1)</f>
        <v>0</v>
      </c>
      <c r="AC109" s="286">
        <f ca="1">OFFSET('Labour Entry'!$C$1,'Labour Entry'!$A$29-1,AC$8*5,1,1)</f>
        <v>0</v>
      </c>
      <c r="AD109" s="286">
        <f ca="1">OFFSET('Labour Entry'!$C$1,'Labour Entry'!$A$29-1,AD$8*5,1,1)</f>
        <v>0</v>
      </c>
      <c r="AE109" s="286">
        <f ca="1">OFFSET('Labour Entry'!$C$1,'Labour Entry'!$A$29-1,AE$8*5,1,1)</f>
        <v>0</v>
      </c>
      <c r="AF109" s="286">
        <f ca="1">OFFSET('Labour Entry'!$C$1,'Labour Entry'!$A$29-1,AF$8*5,1,1)</f>
        <v>0</v>
      </c>
      <c r="AG109" s="287">
        <f ca="1">OFFSET('Labour Entry'!$C$1,'Labour Entry'!$A$29-1,AG$8*5,1,1)</f>
        <v>0</v>
      </c>
    </row>
    <row r="110" spans="1:33" x14ac:dyDescent="0.2">
      <c r="A110" s="269" t="str">
        <f ca="1">OFFSET('Labour Entry'!$C$1,'Labour Entry'!$A30-1,0,1,1)</f>
        <v>---</v>
      </c>
      <c r="B110" s="270" t="s">
        <v>585</v>
      </c>
      <c r="C110" s="271">
        <f ca="1">OFFSET('Labour Entry'!$C$1,'Labour Entry'!$A$30-1,C$8*5-4,1,1)</f>
        <v>0</v>
      </c>
      <c r="D110" s="272">
        <f ca="1">OFFSET('Labour Entry'!$C$1,'Labour Entry'!$A$30-1,D$8*5-4,1,1)</f>
        <v>0</v>
      </c>
      <c r="E110" s="272">
        <f ca="1">OFFSET('Labour Entry'!$C$1,'Labour Entry'!$A$30-1,E$8*5-4,1,1)</f>
        <v>0</v>
      </c>
      <c r="F110" s="272">
        <f ca="1">OFFSET('Labour Entry'!$C$1,'Labour Entry'!$A$30-1,F$8*5-4,1,1)</f>
        <v>0</v>
      </c>
      <c r="G110" s="272">
        <f ca="1">OFFSET('Labour Entry'!$C$1,'Labour Entry'!$A$30-1,G$8*5-4,1,1)</f>
        <v>0</v>
      </c>
      <c r="H110" s="272">
        <f ca="1">OFFSET('Labour Entry'!$C$1,'Labour Entry'!$A$30-1,H$8*5-4,1,1)</f>
        <v>0</v>
      </c>
      <c r="I110" s="272">
        <f ca="1">OFFSET('Labour Entry'!$C$1,'Labour Entry'!$A$30-1,I$8*5-4,1,1)</f>
        <v>0</v>
      </c>
      <c r="J110" s="272">
        <f ca="1">OFFSET('Labour Entry'!$C$1,'Labour Entry'!$A$30-1,J$8*5-4,1,1)</f>
        <v>0</v>
      </c>
      <c r="K110" s="272">
        <f ca="1">OFFSET('Labour Entry'!$C$1,'Labour Entry'!$A$30-1,K$8*5-4,1,1)</f>
        <v>0</v>
      </c>
      <c r="L110" s="272">
        <f ca="1">OFFSET('Labour Entry'!$C$1,'Labour Entry'!$A$30-1,L$8*5-4,1,1)</f>
        <v>0</v>
      </c>
      <c r="M110" s="272">
        <f ca="1">OFFSET('Labour Entry'!$C$1,'Labour Entry'!$A$30-1,M$8*5-4,1,1)</f>
        <v>0</v>
      </c>
      <c r="N110" s="272">
        <f ca="1">OFFSET('Labour Entry'!$C$1,'Labour Entry'!$A$30-1,N$8*5-4,1,1)</f>
        <v>0</v>
      </c>
      <c r="O110" s="272">
        <f ca="1">OFFSET('Labour Entry'!$C$1,'Labour Entry'!$A$30-1,O$8*5-4,1,1)</f>
        <v>0</v>
      </c>
      <c r="P110" s="272">
        <f ca="1">OFFSET('Labour Entry'!$C$1,'Labour Entry'!$A$30-1,P$8*5-4,1,1)</f>
        <v>0</v>
      </c>
      <c r="Q110" s="272">
        <f ca="1">OFFSET('Labour Entry'!$C$1,'Labour Entry'!$A$30-1,Q$8*5-4,1,1)</f>
        <v>0</v>
      </c>
      <c r="R110" s="272">
        <f ca="1">OFFSET('Labour Entry'!$C$1,'Labour Entry'!$A$30-1,R$8*5-4,1,1)</f>
        <v>0</v>
      </c>
      <c r="S110" s="272">
        <f ca="1">OFFSET('Labour Entry'!$C$1,'Labour Entry'!$A$30-1,S$8*5-4,1,1)</f>
        <v>0</v>
      </c>
      <c r="T110" s="272">
        <f ca="1">OFFSET('Labour Entry'!$C$1,'Labour Entry'!$A$30-1,T$8*5-4,1,1)</f>
        <v>0</v>
      </c>
      <c r="U110" s="272">
        <f ca="1">OFFSET('Labour Entry'!$C$1,'Labour Entry'!$A$30-1,U$8*5-4,1,1)</f>
        <v>0</v>
      </c>
      <c r="V110" s="272">
        <f ca="1">OFFSET('Labour Entry'!$C$1,'Labour Entry'!$A$30-1,V$8*5-4,1,1)</f>
        <v>0</v>
      </c>
      <c r="W110" s="272">
        <f ca="1">OFFSET('Labour Entry'!$C$1,'Labour Entry'!$A$30-1,W$8*5-4,1,1)</f>
        <v>0</v>
      </c>
      <c r="X110" s="272">
        <f ca="1">OFFSET('Labour Entry'!$C$1,'Labour Entry'!$A$30-1,X$8*5-4,1,1)</f>
        <v>0</v>
      </c>
      <c r="Y110" s="272">
        <f ca="1">OFFSET('Labour Entry'!$C$1,'Labour Entry'!$A$30-1,Y$8*5-4,1,1)</f>
        <v>0</v>
      </c>
      <c r="Z110" s="272">
        <f ca="1">OFFSET('Labour Entry'!$C$1,'Labour Entry'!$A$30-1,Z$8*5-4,1,1)</f>
        <v>0</v>
      </c>
      <c r="AA110" s="272">
        <f ca="1">OFFSET('Labour Entry'!$C$1,'Labour Entry'!$A$30-1,AA$8*5-4,1,1)</f>
        <v>0</v>
      </c>
      <c r="AB110" s="272">
        <f ca="1">OFFSET('Labour Entry'!$C$1,'Labour Entry'!$A$30-1,AB$8*5-4,1,1)</f>
        <v>0</v>
      </c>
      <c r="AC110" s="272">
        <f ca="1">OFFSET('Labour Entry'!$C$1,'Labour Entry'!$A$30-1,AC$8*5-4,1,1)</f>
        <v>0</v>
      </c>
      <c r="AD110" s="272">
        <f ca="1">OFFSET('Labour Entry'!$C$1,'Labour Entry'!$A$30-1,AD$8*5-4,1,1)</f>
        <v>0</v>
      </c>
      <c r="AE110" s="272">
        <f ca="1">OFFSET('Labour Entry'!$C$1,'Labour Entry'!$A$30-1,AE$8*5-4,1,1)</f>
        <v>0</v>
      </c>
      <c r="AF110" s="272">
        <f ca="1">OFFSET('Labour Entry'!$C$1,'Labour Entry'!$A$30-1,AF$8*5-4,1,1)</f>
        <v>0</v>
      </c>
      <c r="AG110" s="273">
        <f ca="1">OFFSET('Labour Entry'!$C$1,'Labour Entry'!$A$30-1,AG$8*5-4,1,1)</f>
        <v>0</v>
      </c>
    </row>
    <row r="111" spans="1:33" x14ac:dyDescent="0.2">
      <c r="A111" s="274"/>
      <c r="B111" s="275" t="s">
        <v>590</v>
      </c>
      <c r="C111" s="276">
        <f ca="1">OFFSET('Labour Entry'!$C$1,'Labour Entry'!$A$30-1,C$8*5-3,1,1)</f>
        <v>0</v>
      </c>
      <c r="D111" s="277">
        <f ca="1">OFFSET('Labour Entry'!$C$1,'Labour Entry'!$A$30-1,D$8*5-3,1,1)</f>
        <v>0</v>
      </c>
      <c r="E111" s="277">
        <f ca="1">OFFSET('Labour Entry'!$C$1,'Labour Entry'!$A$30-1,E$8*5-3,1,1)</f>
        <v>0</v>
      </c>
      <c r="F111" s="277">
        <f ca="1">OFFSET('Labour Entry'!$C$1,'Labour Entry'!$A$30-1,F$8*5-3,1,1)</f>
        <v>0</v>
      </c>
      <c r="G111" s="277">
        <f ca="1">OFFSET('Labour Entry'!$C$1,'Labour Entry'!$A$30-1,G$8*5-3,1,1)</f>
        <v>0</v>
      </c>
      <c r="H111" s="277">
        <f ca="1">OFFSET('Labour Entry'!$C$1,'Labour Entry'!$A$30-1,H$8*5-3,1,1)</f>
        <v>0</v>
      </c>
      <c r="I111" s="277">
        <f ca="1">OFFSET('Labour Entry'!$C$1,'Labour Entry'!$A$30-1,I$8*5-3,1,1)</f>
        <v>0</v>
      </c>
      <c r="J111" s="277">
        <f ca="1">OFFSET('Labour Entry'!$C$1,'Labour Entry'!$A$30-1,J$8*5-3,1,1)</f>
        <v>0</v>
      </c>
      <c r="K111" s="277">
        <f ca="1">OFFSET('Labour Entry'!$C$1,'Labour Entry'!$A$30-1,K$8*5-3,1,1)</f>
        <v>0</v>
      </c>
      <c r="L111" s="277">
        <f ca="1">OFFSET('Labour Entry'!$C$1,'Labour Entry'!$A$30-1,L$8*5-3,1,1)</f>
        <v>0</v>
      </c>
      <c r="M111" s="277">
        <f ca="1">OFFSET('Labour Entry'!$C$1,'Labour Entry'!$A$30-1,M$8*5-3,1,1)</f>
        <v>0</v>
      </c>
      <c r="N111" s="277">
        <f ca="1">OFFSET('Labour Entry'!$C$1,'Labour Entry'!$A$30-1,N$8*5-3,1,1)</f>
        <v>0</v>
      </c>
      <c r="O111" s="277">
        <f ca="1">OFFSET('Labour Entry'!$C$1,'Labour Entry'!$A$30-1,O$8*5-3,1,1)</f>
        <v>0</v>
      </c>
      <c r="P111" s="277">
        <f ca="1">OFFSET('Labour Entry'!$C$1,'Labour Entry'!$A$30-1,P$8*5-3,1,1)</f>
        <v>0</v>
      </c>
      <c r="Q111" s="277">
        <f ca="1">OFFSET('Labour Entry'!$C$1,'Labour Entry'!$A$30-1,Q$8*5-3,1,1)</f>
        <v>0</v>
      </c>
      <c r="R111" s="277">
        <f ca="1">OFFSET('Labour Entry'!$C$1,'Labour Entry'!$A$30-1,R$8*5-3,1,1)</f>
        <v>0</v>
      </c>
      <c r="S111" s="277">
        <f ca="1">OFFSET('Labour Entry'!$C$1,'Labour Entry'!$A$30-1,S$8*5-3,1,1)</f>
        <v>0</v>
      </c>
      <c r="T111" s="277">
        <f ca="1">OFFSET('Labour Entry'!$C$1,'Labour Entry'!$A$30-1,T$8*5-3,1,1)</f>
        <v>0</v>
      </c>
      <c r="U111" s="277">
        <f ca="1">OFFSET('Labour Entry'!$C$1,'Labour Entry'!$A$30-1,U$8*5-3,1,1)</f>
        <v>0</v>
      </c>
      <c r="V111" s="277">
        <f ca="1">OFFSET('Labour Entry'!$C$1,'Labour Entry'!$A$30-1,V$8*5-3,1,1)</f>
        <v>0</v>
      </c>
      <c r="W111" s="277">
        <f ca="1">OFFSET('Labour Entry'!$C$1,'Labour Entry'!$A$30-1,W$8*5-3,1,1)</f>
        <v>0</v>
      </c>
      <c r="X111" s="277">
        <f ca="1">OFFSET('Labour Entry'!$C$1,'Labour Entry'!$A$30-1,X$8*5-3,1,1)</f>
        <v>0</v>
      </c>
      <c r="Y111" s="277">
        <f ca="1">OFFSET('Labour Entry'!$C$1,'Labour Entry'!$A$30-1,Y$8*5-3,1,1)</f>
        <v>0</v>
      </c>
      <c r="Z111" s="277">
        <f ca="1">OFFSET('Labour Entry'!$C$1,'Labour Entry'!$A$30-1,Z$8*5-3,1,1)</f>
        <v>0</v>
      </c>
      <c r="AA111" s="277">
        <f ca="1">OFFSET('Labour Entry'!$C$1,'Labour Entry'!$A$30-1,AA$8*5-3,1,1)</f>
        <v>0</v>
      </c>
      <c r="AB111" s="277">
        <f ca="1">OFFSET('Labour Entry'!$C$1,'Labour Entry'!$A$30-1,AB$8*5-3,1,1)</f>
        <v>0</v>
      </c>
      <c r="AC111" s="277">
        <f ca="1">OFFSET('Labour Entry'!$C$1,'Labour Entry'!$A$30-1,AC$8*5-3,1,1)</f>
        <v>0</v>
      </c>
      <c r="AD111" s="277">
        <f ca="1">OFFSET('Labour Entry'!$C$1,'Labour Entry'!$A$30-1,AD$8*5-3,1,1)</f>
        <v>0</v>
      </c>
      <c r="AE111" s="277">
        <f ca="1">OFFSET('Labour Entry'!$C$1,'Labour Entry'!$A$30-1,AE$8*5-3,1,1)</f>
        <v>0</v>
      </c>
      <c r="AF111" s="277">
        <f ca="1">OFFSET('Labour Entry'!$C$1,'Labour Entry'!$A$30-1,AF$8*5-3,1,1)</f>
        <v>0</v>
      </c>
      <c r="AG111" s="278">
        <f ca="1">OFFSET('Labour Entry'!$C$1,'Labour Entry'!$A$30-1,AG$8*5-3,1,1)</f>
        <v>0</v>
      </c>
    </row>
    <row r="112" spans="1:33" x14ac:dyDescent="0.2">
      <c r="A112" s="274"/>
      <c r="B112" s="275" t="s">
        <v>591</v>
      </c>
      <c r="C112" s="276">
        <f ca="1">OFFSET('Labour Entry'!$C$1,'Labour Entry'!$A$30-1,C$8*5-2,1,1)</f>
        <v>0</v>
      </c>
      <c r="D112" s="277">
        <f ca="1">OFFSET('Labour Entry'!$C$1,'Labour Entry'!$A$30-1,D$8*5-2,1,1)</f>
        <v>0</v>
      </c>
      <c r="E112" s="277">
        <f ca="1">OFFSET('Labour Entry'!$C$1,'Labour Entry'!$A$30-1,E$8*5-2,1,1)</f>
        <v>0</v>
      </c>
      <c r="F112" s="277">
        <f ca="1">OFFSET('Labour Entry'!$C$1,'Labour Entry'!$A$30-1,F$8*5-2,1,1)</f>
        <v>0</v>
      </c>
      <c r="G112" s="277">
        <f ca="1">OFFSET('Labour Entry'!$C$1,'Labour Entry'!$A$30-1,G$8*5-2,1,1)</f>
        <v>0</v>
      </c>
      <c r="H112" s="277">
        <f ca="1">OFFSET('Labour Entry'!$C$1,'Labour Entry'!$A$30-1,H$8*5-2,1,1)</f>
        <v>0</v>
      </c>
      <c r="I112" s="277">
        <f ca="1">OFFSET('Labour Entry'!$C$1,'Labour Entry'!$A$30-1,I$8*5-2,1,1)</f>
        <v>0</v>
      </c>
      <c r="J112" s="277">
        <f ca="1">OFFSET('Labour Entry'!$C$1,'Labour Entry'!$A$30-1,J$8*5-2,1,1)</f>
        <v>0</v>
      </c>
      <c r="K112" s="277">
        <f ca="1">OFFSET('Labour Entry'!$C$1,'Labour Entry'!$A$30-1,K$8*5-2,1,1)</f>
        <v>0</v>
      </c>
      <c r="L112" s="277">
        <f ca="1">OFFSET('Labour Entry'!$C$1,'Labour Entry'!$A$30-1,L$8*5-2,1,1)</f>
        <v>0</v>
      </c>
      <c r="M112" s="277">
        <f ca="1">OFFSET('Labour Entry'!$C$1,'Labour Entry'!$A$30-1,M$8*5-2,1,1)</f>
        <v>0</v>
      </c>
      <c r="N112" s="277">
        <f ca="1">OFFSET('Labour Entry'!$C$1,'Labour Entry'!$A$30-1,N$8*5-2,1,1)</f>
        <v>0</v>
      </c>
      <c r="O112" s="277">
        <f ca="1">OFFSET('Labour Entry'!$C$1,'Labour Entry'!$A$30-1,O$8*5-2,1,1)</f>
        <v>0</v>
      </c>
      <c r="P112" s="277">
        <f ca="1">OFFSET('Labour Entry'!$C$1,'Labour Entry'!$A$30-1,P$8*5-2,1,1)</f>
        <v>0</v>
      </c>
      <c r="Q112" s="277">
        <f ca="1">OFFSET('Labour Entry'!$C$1,'Labour Entry'!$A$30-1,Q$8*5-2,1,1)</f>
        <v>0</v>
      </c>
      <c r="R112" s="277">
        <f ca="1">OFFSET('Labour Entry'!$C$1,'Labour Entry'!$A$30-1,R$8*5-2,1,1)</f>
        <v>0</v>
      </c>
      <c r="S112" s="277">
        <f ca="1">OFFSET('Labour Entry'!$C$1,'Labour Entry'!$A$30-1,S$8*5-2,1,1)</f>
        <v>0</v>
      </c>
      <c r="T112" s="277">
        <f ca="1">OFFSET('Labour Entry'!$C$1,'Labour Entry'!$A$30-1,T$8*5-2,1,1)</f>
        <v>0</v>
      </c>
      <c r="U112" s="277">
        <f ca="1">OFFSET('Labour Entry'!$C$1,'Labour Entry'!$A$30-1,U$8*5-2,1,1)</f>
        <v>0</v>
      </c>
      <c r="V112" s="277">
        <f ca="1">OFFSET('Labour Entry'!$C$1,'Labour Entry'!$A$30-1,V$8*5-2,1,1)</f>
        <v>0</v>
      </c>
      <c r="W112" s="277">
        <f ca="1">OFFSET('Labour Entry'!$C$1,'Labour Entry'!$A$30-1,W$8*5-2,1,1)</f>
        <v>0</v>
      </c>
      <c r="X112" s="277">
        <f ca="1">OFFSET('Labour Entry'!$C$1,'Labour Entry'!$A$30-1,X$8*5-2,1,1)</f>
        <v>0</v>
      </c>
      <c r="Y112" s="277">
        <f ca="1">OFFSET('Labour Entry'!$C$1,'Labour Entry'!$A$30-1,Y$8*5-2,1,1)</f>
        <v>0</v>
      </c>
      <c r="Z112" s="277">
        <f ca="1">OFFSET('Labour Entry'!$C$1,'Labour Entry'!$A$30-1,Z$8*5-2,1,1)</f>
        <v>0</v>
      </c>
      <c r="AA112" s="277">
        <f ca="1">OFFSET('Labour Entry'!$C$1,'Labour Entry'!$A$30-1,AA$8*5-2,1,1)</f>
        <v>0</v>
      </c>
      <c r="AB112" s="277">
        <f ca="1">OFFSET('Labour Entry'!$C$1,'Labour Entry'!$A$30-1,AB$8*5-2,1,1)</f>
        <v>0</v>
      </c>
      <c r="AC112" s="277">
        <f ca="1">OFFSET('Labour Entry'!$C$1,'Labour Entry'!$A$30-1,AC$8*5-2,1,1)</f>
        <v>0</v>
      </c>
      <c r="AD112" s="277">
        <f ca="1">OFFSET('Labour Entry'!$C$1,'Labour Entry'!$A$30-1,AD$8*5-2,1,1)</f>
        <v>0</v>
      </c>
      <c r="AE112" s="277">
        <f ca="1">OFFSET('Labour Entry'!$C$1,'Labour Entry'!$A$30-1,AE$8*5-2,1,1)</f>
        <v>0</v>
      </c>
      <c r="AF112" s="277">
        <f ca="1">OFFSET('Labour Entry'!$C$1,'Labour Entry'!$A$30-1,AF$8*5-2,1,1)</f>
        <v>0</v>
      </c>
      <c r="AG112" s="278">
        <f ca="1">OFFSET('Labour Entry'!$C$1,'Labour Entry'!$A$30-1,AG$8*5-2,1,1)</f>
        <v>0</v>
      </c>
    </row>
    <row r="113" spans="1:33" x14ac:dyDescent="0.2">
      <c r="A113" s="274"/>
      <c r="B113" s="279" t="s">
        <v>592</v>
      </c>
      <c r="C113" s="280">
        <f ca="1">OFFSET('Labour Entry'!$C$1,'Labour Entry'!$A$30-1,C$8*5-1,1,1)</f>
        <v>0</v>
      </c>
      <c r="D113" s="281">
        <f ca="1">OFFSET('Labour Entry'!$C$1,'Labour Entry'!$A$30-1,D$8*5-1,1,1)</f>
        <v>0</v>
      </c>
      <c r="E113" s="281">
        <f ca="1">OFFSET('Labour Entry'!$C$1,'Labour Entry'!$A$30-1,E$8*5-1,1,1)</f>
        <v>0</v>
      </c>
      <c r="F113" s="281">
        <f ca="1">OFFSET('Labour Entry'!$C$1,'Labour Entry'!$A$30-1,F$8*5-1,1,1)</f>
        <v>0</v>
      </c>
      <c r="G113" s="281">
        <f ca="1">OFFSET('Labour Entry'!$C$1,'Labour Entry'!$A$30-1,G$8*5-1,1,1)</f>
        <v>0</v>
      </c>
      <c r="H113" s="281">
        <f ca="1">OFFSET('Labour Entry'!$C$1,'Labour Entry'!$A$30-1,H$8*5-1,1,1)</f>
        <v>0</v>
      </c>
      <c r="I113" s="281">
        <f ca="1">OFFSET('Labour Entry'!$C$1,'Labour Entry'!$A$30-1,I$8*5-1,1,1)</f>
        <v>0</v>
      </c>
      <c r="J113" s="281">
        <f ca="1">OFFSET('Labour Entry'!$C$1,'Labour Entry'!$A$30-1,J$8*5-1,1,1)</f>
        <v>0</v>
      </c>
      <c r="K113" s="281">
        <f ca="1">OFFSET('Labour Entry'!$C$1,'Labour Entry'!$A$30-1,K$8*5-1,1,1)</f>
        <v>0</v>
      </c>
      <c r="L113" s="281">
        <f ca="1">OFFSET('Labour Entry'!$C$1,'Labour Entry'!$A$30-1,L$8*5-1,1,1)</f>
        <v>0</v>
      </c>
      <c r="M113" s="281">
        <f ca="1">OFFSET('Labour Entry'!$C$1,'Labour Entry'!$A$30-1,M$8*5-1,1,1)</f>
        <v>0</v>
      </c>
      <c r="N113" s="281">
        <f ca="1">OFFSET('Labour Entry'!$C$1,'Labour Entry'!$A$30-1,N$8*5-1,1,1)</f>
        <v>0</v>
      </c>
      <c r="O113" s="281">
        <f ca="1">OFFSET('Labour Entry'!$C$1,'Labour Entry'!$A$30-1,O$8*5-1,1,1)</f>
        <v>0</v>
      </c>
      <c r="P113" s="281">
        <f ca="1">OFFSET('Labour Entry'!$C$1,'Labour Entry'!$A$30-1,P$8*5-1,1,1)</f>
        <v>0</v>
      </c>
      <c r="Q113" s="281">
        <f ca="1">OFFSET('Labour Entry'!$C$1,'Labour Entry'!$A$30-1,Q$8*5-1,1,1)</f>
        <v>0</v>
      </c>
      <c r="R113" s="281">
        <f ca="1">OFFSET('Labour Entry'!$C$1,'Labour Entry'!$A$30-1,R$8*5-1,1,1)</f>
        <v>0</v>
      </c>
      <c r="S113" s="281">
        <f ca="1">OFFSET('Labour Entry'!$C$1,'Labour Entry'!$A$30-1,S$8*5-1,1,1)</f>
        <v>0</v>
      </c>
      <c r="T113" s="281">
        <f ca="1">OFFSET('Labour Entry'!$C$1,'Labour Entry'!$A$30-1,T$8*5-1,1,1)</f>
        <v>0</v>
      </c>
      <c r="U113" s="281">
        <f ca="1">OFFSET('Labour Entry'!$C$1,'Labour Entry'!$A$30-1,U$8*5-1,1,1)</f>
        <v>0</v>
      </c>
      <c r="V113" s="281">
        <f ca="1">OFFSET('Labour Entry'!$C$1,'Labour Entry'!$A$30-1,V$8*5-1,1,1)</f>
        <v>0</v>
      </c>
      <c r="W113" s="281">
        <f ca="1">OFFSET('Labour Entry'!$C$1,'Labour Entry'!$A$30-1,W$8*5-1,1,1)</f>
        <v>0</v>
      </c>
      <c r="X113" s="281">
        <f ca="1">OFFSET('Labour Entry'!$C$1,'Labour Entry'!$A$30-1,X$8*5-1,1,1)</f>
        <v>0</v>
      </c>
      <c r="Y113" s="281">
        <f ca="1">OFFSET('Labour Entry'!$C$1,'Labour Entry'!$A$30-1,Y$8*5-1,1,1)</f>
        <v>0</v>
      </c>
      <c r="Z113" s="281">
        <f ca="1">OFFSET('Labour Entry'!$C$1,'Labour Entry'!$A$30-1,Z$8*5-1,1,1)</f>
        <v>0</v>
      </c>
      <c r="AA113" s="281">
        <f ca="1">OFFSET('Labour Entry'!$C$1,'Labour Entry'!$A$30-1,AA$8*5-1,1,1)</f>
        <v>0</v>
      </c>
      <c r="AB113" s="281">
        <f ca="1">OFFSET('Labour Entry'!$C$1,'Labour Entry'!$A$30-1,AB$8*5-1,1,1)</f>
        <v>0</v>
      </c>
      <c r="AC113" s="281">
        <f ca="1">OFFSET('Labour Entry'!$C$1,'Labour Entry'!$A$30-1,AC$8*5-1,1,1)</f>
        <v>0</v>
      </c>
      <c r="AD113" s="281">
        <f ca="1">OFFSET('Labour Entry'!$C$1,'Labour Entry'!$A$30-1,AD$8*5-1,1,1)</f>
        <v>0</v>
      </c>
      <c r="AE113" s="281">
        <f ca="1">OFFSET('Labour Entry'!$C$1,'Labour Entry'!$A$30-1,AE$8*5-1,1,1)</f>
        <v>0</v>
      </c>
      <c r="AF113" s="281">
        <f ca="1">OFFSET('Labour Entry'!$C$1,'Labour Entry'!$A$30-1,AF$8*5-1,1,1)</f>
        <v>0</v>
      </c>
      <c r="AG113" s="282">
        <f ca="1">OFFSET('Labour Entry'!$C$1,'Labour Entry'!$A$30-1,AG$8*5-1,1,1)</f>
        <v>0</v>
      </c>
    </row>
    <row r="114" spans="1:33" ht="15" thickBot="1" x14ac:dyDescent="0.25">
      <c r="A114" s="283"/>
      <c r="B114" s="284" t="s">
        <v>593</v>
      </c>
      <c r="C114" s="285">
        <f ca="1">OFFSET('Labour Entry'!$C$1,'Labour Entry'!$A$30-1,C$8*5,1,1)</f>
        <v>0</v>
      </c>
      <c r="D114" s="286">
        <f ca="1">OFFSET('Labour Entry'!$C$1,'Labour Entry'!$A$30-1,D$8*5,1,1)</f>
        <v>0</v>
      </c>
      <c r="E114" s="286">
        <f ca="1">OFFSET('Labour Entry'!$C$1,'Labour Entry'!$A$30-1,E$8*5,1,1)</f>
        <v>0</v>
      </c>
      <c r="F114" s="286">
        <f ca="1">OFFSET('Labour Entry'!$C$1,'Labour Entry'!$A$30-1,F$8*5,1,1)</f>
        <v>0</v>
      </c>
      <c r="G114" s="286">
        <f ca="1">OFFSET('Labour Entry'!$C$1,'Labour Entry'!$A$30-1,G$8*5,1,1)</f>
        <v>0</v>
      </c>
      <c r="H114" s="286">
        <f ca="1">OFFSET('Labour Entry'!$C$1,'Labour Entry'!$A$30-1,H$8*5,1,1)</f>
        <v>0</v>
      </c>
      <c r="I114" s="286">
        <f ca="1">OFFSET('Labour Entry'!$C$1,'Labour Entry'!$A$30-1,I$8*5,1,1)</f>
        <v>0</v>
      </c>
      <c r="J114" s="286">
        <f ca="1">OFFSET('Labour Entry'!$C$1,'Labour Entry'!$A$30-1,J$8*5,1,1)</f>
        <v>0</v>
      </c>
      <c r="K114" s="286">
        <f ca="1">OFFSET('Labour Entry'!$C$1,'Labour Entry'!$A$30-1,K$8*5,1,1)</f>
        <v>0</v>
      </c>
      <c r="L114" s="286">
        <f ca="1">OFFSET('Labour Entry'!$C$1,'Labour Entry'!$A$30-1,L$8*5,1,1)</f>
        <v>0</v>
      </c>
      <c r="M114" s="286">
        <f ca="1">OFFSET('Labour Entry'!$C$1,'Labour Entry'!$A$30-1,M$8*5,1,1)</f>
        <v>0</v>
      </c>
      <c r="N114" s="286">
        <f ca="1">OFFSET('Labour Entry'!$C$1,'Labour Entry'!$A$30-1,N$8*5,1,1)</f>
        <v>0</v>
      </c>
      <c r="O114" s="286">
        <f ca="1">OFFSET('Labour Entry'!$C$1,'Labour Entry'!$A$30-1,O$8*5,1,1)</f>
        <v>0</v>
      </c>
      <c r="P114" s="286">
        <f ca="1">OFFSET('Labour Entry'!$C$1,'Labour Entry'!$A$30-1,P$8*5,1,1)</f>
        <v>0</v>
      </c>
      <c r="Q114" s="286">
        <f ca="1">OFFSET('Labour Entry'!$C$1,'Labour Entry'!$A$30-1,Q$8*5,1,1)</f>
        <v>0</v>
      </c>
      <c r="R114" s="286">
        <f ca="1">OFFSET('Labour Entry'!$C$1,'Labour Entry'!$A$30-1,R$8*5,1,1)</f>
        <v>0</v>
      </c>
      <c r="S114" s="286">
        <f ca="1">OFFSET('Labour Entry'!$C$1,'Labour Entry'!$A$30-1,S$8*5,1,1)</f>
        <v>0</v>
      </c>
      <c r="T114" s="286">
        <f ca="1">OFFSET('Labour Entry'!$C$1,'Labour Entry'!$A$30-1,T$8*5,1,1)</f>
        <v>0</v>
      </c>
      <c r="U114" s="286">
        <f ca="1">OFFSET('Labour Entry'!$C$1,'Labour Entry'!$A$30-1,U$8*5,1,1)</f>
        <v>0</v>
      </c>
      <c r="V114" s="286">
        <f ca="1">OFFSET('Labour Entry'!$C$1,'Labour Entry'!$A$30-1,V$8*5,1,1)</f>
        <v>0</v>
      </c>
      <c r="W114" s="286">
        <f ca="1">OFFSET('Labour Entry'!$C$1,'Labour Entry'!$A$30-1,W$8*5,1,1)</f>
        <v>0</v>
      </c>
      <c r="X114" s="286">
        <f ca="1">OFFSET('Labour Entry'!$C$1,'Labour Entry'!$A$30-1,X$8*5,1,1)</f>
        <v>0</v>
      </c>
      <c r="Y114" s="286">
        <f ca="1">OFFSET('Labour Entry'!$C$1,'Labour Entry'!$A$30-1,Y$8*5,1,1)</f>
        <v>0</v>
      </c>
      <c r="Z114" s="286">
        <f ca="1">OFFSET('Labour Entry'!$C$1,'Labour Entry'!$A$30-1,Z$8*5,1,1)</f>
        <v>0</v>
      </c>
      <c r="AA114" s="286">
        <f ca="1">OFFSET('Labour Entry'!$C$1,'Labour Entry'!$A$30-1,AA$8*5,1,1)</f>
        <v>0</v>
      </c>
      <c r="AB114" s="286">
        <f ca="1">OFFSET('Labour Entry'!$C$1,'Labour Entry'!$A$30-1,AB$8*5,1,1)</f>
        <v>0</v>
      </c>
      <c r="AC114" s="286">
        <f ca="1">OFFSET('Labour Entry'!$C$1,'Labour Entry'!$A$30-1,AC$8*5,1,1)</f>
        <v>0</v>
      </c>
      <c r="AD114" s="286">
        <f ca="1">OFFSET('Labour Entry'!$C$1,'Labour Entry'!$A$30-1,AD$8*5,1,1)</f>
        <v>0</v>
      </c>
      <c r="AE114" s="286">
        <f ca="1">OFFSET('Labour Entry'!$C$1,'Labour Entry'!$A$30-1,AE$8*5,1,1)</f>
        <v>0</v>
      </c>
      <c r="AF114" s="286">
        <f ca="1">OFFSET('Labour Entry'!$C$1,'Labour Entry'!$A$30-1,AF$8*5,1,1)</f>
        <v>0</v>
      </c>
      <c r="AG114" s="287">
        <f ca="1">OFFSET('Labour Entry'!$C$1,'Labour Entry'!$A$30-1,AG$8*5,1,1)</f>
        <v>0</v>
      </c>
    </row>
    <row r="115" spans="1:33" x14ac:dyDescent="0.2">
      <c r="A115" s="269" t="str">
        <f ca="1">OFFSET('Labour Entry'!$C$1,'Labour Entry'!$A31-1,0,1,1)</f>
        <v>---</v>
      </c>
      <c r="B115" s="270" t="s">
        <v>585</v>
      </c>
      <c r="C115" s="271">
        <f ca="1">OFFSET('Labour Entry'!$C$1,'Labour Entry'!$A$31-1,C$8*5-4,1,1)</f>
        <v>0</v>
      </c>
      <c r="D115" s="272">
        <f ca="1">OFFSET('Labour Entry'!$C$1,'Labour Entry'!$A$31-1,D$8*5-4,1,1)</f>
        <v>0</v>
      </c>
      <c r="E115" s="272">
        <f ca="1">OFFSET('Labour Entry'!$C$1,'Labour Entry'!$A$31-1,E$8*5-4,1,1)</f>
        <v>0</v>
      </c>
      <c r="F115" s="272">
        <f ca="1">OFFSET('Labour Entry'!$C$1,'Labour Entry'!$A$31-1,F$8*5-4,1,1)</f>
        <v>0</v>
      </c>
      <c r="G115" s="272">
        <f ca="1">OFFSET('Labour Entry'!$C$1,'Labour Entry'!$A$31-1,G$8*5-4,1,1)</f>
        <v>0</v>
      </c>
      <c r="H115" s="272">
        <f ca="1">OFFSET('Labour Entry'!$C$1,'Labour Entry'!$A$31-1,H$8*5-4,1,1)</f>
        <v>0</v>
      </c>
      <c r="I115" s="272">
        <f ca="1">OFFSET('Labour Entry'!$C$1,'Labour Entry'!$A$31-1,I$8*5-4,1,1)</f>
        <v>0</v>
      </c>
      <c r="J115" s="272">
        <f ca="1">OFFSET('Labour Entry'!$C$1,'Labour Entry'!$A$31-1,J$8*5-4,1,1)</f>
        <v>0</v>
      </c>
      <c r="K115" s="272">
        <f ca="1">OFFSET('Labour Entry'!$C$1,'Labour Entry'!$A$31-1,K$8*5-4,1,1)</f>
        <v>0</v>
      </c>
      <c r="L115" s="272">
        <f ca="1">OFFSET('Labour Entry'!$C$1,'Labour Entry'!$A$31-1,L$8*5-4,1,1)</f>
        <v>0</v>
      </c>
      <c r="M115" s="272">
        <f ca="1">OFFSET('Labour Entry'!$C$1,'Labour Entry'!$A$31-1,M$8*5-4,1,1)</f>
        <v>0</v>
      </c>
      <c r="N115" s="272">
        <f ca="1">OFFSET('Labour Entry'!$C$1,'Labour Entry'!$A$31-1,N$8*5-4,1,1)</f>
        <v>0</v>
      </c>
      <c r="O115" s="272">
        <f ca="1">OFFSET('Labour Entry'!$C$1,'Labour Entry'!$A$31-1,O$8*5-4,1,1)</f>
        <v>0</v>
      </c>
      <c r="P115" s="272">
        <f ca="1">OFFSET('Labour Entry'!$C$1,'Labour Entry'!$A$31-1,P$8*5-4,1,1)</f>
        <v>0</v>
      </c>
      <c r="Q115" s="272">
        <f ca="1">OFFSET('Labour Entry'!$C$1,'Labour Entry'!$A$31-1,Q$8*5-4,1,1)</f>
        <v>0</v>
      </c>
      <c r="R115" s="272">
        <f ca="1">OFFSET('Labour Entry'!$C$1,'Labour Entry'!$A$31-1,R$8*5-4,1,1)</f>
        <v>0</v>
      </c>
      <c r="S115" s="272">
        <f ca="1">OFFSET('Labour Entry'!$C$1,'Labour Entry'!$A$31-1,S$8*5-4,1,1)</f>
        <v>0</v>
      </c>
      <c r="T115" s="272">
        <f ca="1">OFFSET('Labour Entry'!$C$1,'Labour Entry'!$A$31-1,T$8*5-4,1,1)</f>
        <v>0</v>
      </c>
      <c r="U115" s="272">
        <f ca="1">OFFSET('Labour Entry'!$C$1,'Labour Entry'!$A$31-1,U$8*5-4,1,1)</f>
        <v>0</v>
      </c>
      <c r="V115" s="272">
        <f ca="1">OFFSET('Labour Entry'!$C$1,'Labour Entry'!$A$31-1,V$8*5-4,1,1)</f>
        <v>0</v>
      </c>
      <c r="W115" s="272">
        <f ca="1">OFFSET('Labour Entry'!$C$1,'Labour Entry'!$A$31-1,W$8*5-4,1,1)</f>
        <v>0</v>
      </c>
      <c r="X115" s="272">
        <f ca="1">OFFSET('Labour Entry'!$C$1,'Labour Entry'!$A$31-1,X$8*5-4,1,1)</f>
        <v>0</v>
      </c>
      <c r="Y115" s="272">
        <f ca="1">OFFSET('Labour Entry'!$C$1,'Labour Entry'!$A$31-1,Y$8*5-4,1,1)</f>
        <v>0</v>
      </c>
      <c r="Z115" s="272">
        <f ca="1">OFFSET('Labour Entry'!$C$1,'Labour Entry'!$A$31-1,Z$8*5-4,1,1)</f>
        <v>0</v>
      </c>
      <c r="AA115" s="272">
        <f ca="1">OFFSET('Labour Entry'!$C$1,'Labour Entry'!$A$31-1,AA$8*5-4,1,1)</f>
        <v>0</v>
      </c>
      <c r="AB115" s="272">
        <f ca="1">OFFSET('Labour Entry'!$C$1,'Labour Entry'!$A$31-1,AB$8*5-4,1,1)</f>
        <v>0</v>
      </c>
      <c r="AC115" s="272">
        <f ca="1">OFFSET('Labour Entry'!$C$1,'Labour Entry'!$A$31-1,AC$8*5-4,1,1)</f>
        <v>0</v>
      </c>
      <c r="AD115" s="272">
        <f ca="1">OFFSET('Labour Entry'!$C$1,'Labour Entry'!$A$31-1,AD$8*5-4,1,1)</f>
        <v>0</v>
      </c>
      <c r="AE115" s="272">
        <f ca="1">OFFSET('Labour Entry'!$C$1,'Labour Entry'!$A$31-1,AE$8*5-4,1,1)</f>
        <v>0</v>
      </c>
      <c r="AF115" s="272">
        <f ca="1">OFFSET('Labour Entry'!$C$1,'Labour Entry'!$A$31-1,AF$8*5-4,1,1)</f>
        <v>0</v>
      </c>
      <c r="AG115" s="273">
        <f ca="1">OFFSET('Labour Entry'!$C$1,'Labour Entry'!$A$31-1,AG$8*5-4,1,1)</f>
        <v>0</v>
      </c>
    </row>
    <row r="116" spans="1:33" x14ac:dyDescent="0.2">
      <c r="A116" s="274"/>
      <c r="B116" s="275" t="s">
        <v>590</v>
      </c>
      <c r="C116" s="276">
        <f ca="1">OFFSET('Labour Entry'!$C$1,'Labour Entry'!$A$31-1,C$8*5-3,1,1)</f>
        <v>0</v>
      </c>
      <c r="D116" s="277">
        <f ca="1">OFFSET('Labour Entry'!$C$1,'Labour Entry'!$A$31-1,D$8*5-3,1,1)</f>
        <v>0</v>
      </c>
      <c r="E116" s="277">
        <f ca="1">OFFSET('Labour Entry'!$C$1,'Labour Entry'!$A$31-1,E$8*5-3,1,1)</f>
        <v>0</v>
      </c>
      <c r="F116" s="277">
        <f ca="1">OFFSET('Labour Entry'!$C$1,'Labour Entry'!$A$31-1,F$8*5-3,1,1)</f>
        <v>0</v>
      </c>
      <c r="G116" s="277">
        <f ca="1">OFFSET('Labour Entry'!$C$1,'Labour Entry'!$A$31-1,G$8*5-3,1,1)</f>
        <v>0</v>
      </c>
      <c r="H116" s="277">
        <f ca="1">OFFSET('Labour Entry'!$C$1,'Labour Entry'!$A$31-1,H$8*5-3,1,1)</f>
        <v>0</v>
      </c>
      <c r="I116" s="277">
        <f ca="1">OFFSET('Labour Entry'!$C$1,'Labour Entry'!$A$31-1,I$8*5-3,1,1)</f>
        <v>0</v>
      </c>
      <c r="J116" s="277">
        <f ca="1">OFFSET('Labour Entry'!$C$1,'Labour Entry'!$A$31-1,J$8*5-3,1,1)</f>
        <v>0</v>
      </c>
      <c r="K116" s="277">
        <f ca="1">OFFSET('Labour Entry'!$C$1,'Labour Entry'!$A$31-1,K$8*5-3,1,1)</f>
        <v>0</v>
      </c>
      <c r="L116" s="277">
        <f ca="1">OFFSET('Labour Entry'!$C$1,'Labour Entry'!$A$31-1,L$8*5-3,1,1)</f>
        <v>0</v>
      </c>
      <c r="M116" s="277">
        <f ca="1">OFFSET('Labour Entry'!$C$1,'Labour Entry'!$A$31-1,M$8*5-3,1,1)</f>
        <v>0</v>
      </c>
      <c r="N116" s="277">
        <f ca="1">OFFSET('Labour Entry'!$C$1,'Labour Entry'!$A$31-1,N$8*5-3,1,1)</f>
        <v>0</v>
      </c>
      <c r="O116" s="277">
        <f ca="1">OFFSET('Labour Entry'!$C$1,'Labour Entry'!$A$31-1,O$8*5-3,1,1)</f>
        <v>0</v>
      </c>
      <c r="P116" s="277">
        <f ca="1">OFFSET('Labour Entry'!$C$1,'Labour Entry'!$A$31-1,P$8*5-3,1,1)</f>
        <v>0</v>
      </c>
      <c r="Q116" s="277">
        <f ca="1">OFFSET('Labour Entry'!$C$1,'Labour Entry'!$A$31-1,Q$8*5-3,1,1)</f>
        <v>0</v>
      </c>
      <c r="R116" s="277">
        <f ca="1">OFFSET('Labour Entry'!$C$1,'Labour Entry'!$A$31-1,R$8*5-3,1,1)</f>
        <v>0</v>
      </c>
      <c r="S116" s="277">
        <f ca="1">OFFSET('Labour Entry'!$C$1,'Labour Entry'!$A$31-1,S$8*5-3,1,1)</f>
        <v>0</v>
      </c>
      <c r="T116" s="277">
        <f ca="1">OFFSET('Labour Entry'!$C$1,'Labour Entry'!$A$31-1,T$8*5-3,1,1)</f>
        <v>0</v>
      </c>
      <c r="U116" s="277">
        <f ca="1">OFFSET('Labour Entry'!$C$1,'Labour Entry'!$A$31-1,U$8*5-3,1,1)</f>
        <v>0</v>
      </c>
      <c r="V116" s="277">
        <f ca="1">OFFSET('Labour Entry'!$C$1,'Labour Entry'!$A$31-1,V$8*5-3,1,1)</f>
        <v>0</v>
      </c>
      <c r="W116" s="277">
        <f ca="1">OFFSET('Labour Entry'!$C$1,'Labour Entry'!$A$31-1,W$8*5-3,1,1)</f>
        <v>0</v>
      </c>
      <c r="X116" s="277">
        <f ca="1">OFFSET('Labour Entry'!$C$1,'Labour Entry'!$A$31-1,X$8*5-3,1,1)</f>
        <v>0</v>
      </c>
      <c r="Y116" s="277">
        <f ca="1">OFFSET('Labour Entry'!$C$1,'Labour Entry'!$A$31-1,Y$8*5-3,1,1)</f>
        <v>0</v>
      </c>
      <c r="Z116" s="277">
        <f ca="1">OFFSET('Labour Entry'!$C$1,'Labour Entry'!$A$31-1,Z$8*5-3,1,1)</f>
        <v>0</v>
      </c>
      <c r="AA116" s="277">
        <f ca="1">OFFSET('Labour Entry'!$C$1,'Labour Entry'!$A$31-1,AA$8*5-3,1,1)</f>
        <v>0</v>
      </c>
      <c r="AB116" s="277">
        <f ca="1">OFFSET('Labour Entry'!$C$1,'Labour Entry'!$A$31-1,AB$8*5-3,1,1)</f>
        <v>0</v>
      </c>
      <c r="AC116" s="277">
        <f ca="1">OFFSET('Labour Entry'!$C$1,'Labour Entry'!$A$31-1,AC$8*5-3,1,1)</f>
        <v>0</v>
      </c>
      <c r="AD116" s="277">
        <f ca="1">OFFSET('Labour Entry'!$C$1,'Labour Entry'!$A$31-1,AD$8*5-3,1,1)</f>
        <v>0</v>
      </c>
      <c r="AE116" s="277">
        <f ca="1">OFFSET('Labour Entry'!$C$1,'Labour Entry'!$A$31-1,AE$8*5-3,1,1)</f>
        <v>0</v>
      </c>
      <c r="AF116" s="277">
        <f ca="1">OFFSET('Labour Entry'!$C$1,'Labour Entry'!$A$31-1,AF$8*5-3,1,1)</f>
        <v>0</v>
      </c>
      <c r="AG116" s="278">
        <f ca="1">OFFSET('Labour Entry'!$C$1,'Labour Entry'!$A$31-1,AG$8*5-3,1,1)</f>
        <v>0</v>
      </c>
    </row>
    <row r="117" spans="1:33" x14ac:dyDescent="0.2">
      <c r="A117" s="274"/>
      <c r="B117" s="275" t="s">
        <v>591</v>
      </c>
      <c r="C117" s="276">
        <f ca="1">OFFSET('Labour Entry'!$C$1,'Labour Entry'!$A$31-1,C$8*5-2,1,1)</f>
        <v>0</v>
      </c>
      <c r="D117" s="277">
        <f ca="1">OFFSET('Labour Entry'!$C$1,'Labour Entry'!$A$31-1,D$8*5-2,1,1)</f>
        <v>0</v>
      </c>
      <c r="E117" s="277">
        <f ca="1">OFFSET('Labour Entry'!$C$1,'Labour Entry'!$A$31-1,E$8*5-2,1,1)</f>
        <v>0</v>
      </c>
      <c r="F117" s="277">
        <f ca="1">OFFSET('Labour Entry'!$C$1,'Labour Entry'!$A$31-1,F$8*5-2,1,1)</f>
        <v>0</v>
      </c>
      <c r="G117" s="277">
        <f ca="1">OFFSET('Labour Entry'!$C$1,'Labour Entry'!$A$31-1,G$8*5-2,1,1)</f>
        <v>0</v>
      </c>
      <c r="H117" s="277">
        <f ca="1">OFFSET('Labour Entry'!$C$1,'Labour Entry'!$A$31-1,H$8*5-2,1,1)</f>
        <v>0</v>
      </c>
      <c r="I117" s="277">
        <f ca="1">OFFSET('Labour Entry'!$C$1,'Labour Entry'!$A$31-1,I$8*5-2,1,1)</f>
        <v>0</v>
      </c>
      <c r="J117" s="277">
        <f ca="1">OFFSET('Labour Entry'!$C$1,'Labour Entry'!$A$31-1,J$8*5-2,1,1)</f>
        <v>0</v>
      </c>
      <c r="K117" s="277">
        <f ca="1">OFFSET('Labour Entry'!$C$1,'Labour Entry'!$A$31-1,K$8*5-2,1,1)</f>
        <v>0</v>
      </c>
      <c r="L117" s="277">
        <f ca="1">OFFSET('Labour Entry'!$C$1,'Labour Entry'!$A$31-1,L$8*5-2,1,1)</f>
        <v>0</v>
      </c>
      <c r="M117" s="277">
        <f ca="1">OFFSET('Labour Entry'!$C$1,'Labour Entry'!$A$31-1,M$8*5-2,1,1)</f>
        <v>0</v>
      </c>
      <c r="N117" s="277">
        <f ca="1">OFFSET('Labour Entry'!$C$1,'Labour Entry'!$A$31-1,N$8*5-2,1,1)</f>
        <v>0</v>
      </c>
      <c r="O117" s="277">
        <f ca="1">OFFSET('Labour Entry'!$C$1,'Labour Entry'!$A$31-1,O$8*5-2,1,1)</f>
        <v>0</v>
      </c>
      <c r="P117" s="277">
        <f ca="1">OFFSET('Labour Entry'!$C$1,'Labour Entry'!$A$31-1,P$8*5-2,1,1)</f>
        <v>0</v>
      </c>
      <c r="Q117" s="277">
        <f ca="1">OFFSET('Labour Entry'!$C$1,'Labour Entry'!$A$31-1,Q$8*5-2,1,1)</f>
        <v>0</v>
      </c>
      <c r="R117" s="277">
        <f ca="1">OFFSET('Labour Entry'!$C$1,'Labour Entry'!$A$31-1,R$8*5-2,1,1)</f>
        <v>0</v>
      </c>
      <c r="S117" s="277">
        <f ca="1">OFFSET('Labour Entry'!$C$1,'Labour Entry'!$A$31-1,S$8*5-2,1,1)</f>
        <v>0</v>
      </c>
      <c r="T117" s="277">
        <f ca="1">OFFSET('Labour Entry'!$C$1,'Labour Entry'!$A$31-1,T$8*5-2,1,1)</f>
        <v>0</v>
      </c>
      <c r="U117" s="277">
        <f ca="1">OFFSET('Labour Entry'!$C$1,'Labour Entry'!$A$31-1,U$8*5-2,1,1)</f>
        <v>0</v>
      </c>
      <c r="V117" s="277">
        <f ca="1">OFFSET('Labour Entry'!$C$1,'Labour Entry'!$A$31-1,V$8*5-2,1,1)</f>
        <v>0</v>
      </c>
      <c r="W117" s="277">
        <f ca="1">OFFSET('Labour Entry'!$C$1,'Labour Entry'!$A$31-1,W$8*5-2,1,1)</f>
        <v>0</v>
      </c>
      <c r="X117" s="277">
        <f ca="1">OFFSET('Labour Entry'!$C$1,'Labour Entry'!$A$31-1,X$8*5-2,1,1)</f>
        <v>0</v>
      </c>
      <c r="Y117" s="277">
        <f ca="1">OFFSET('Labour Entry'!$C$1,'Labour Entry'!$A$31-1,Y$8*5-2,1,1)</f>
        <v>0</v>
      </c>
      <c r="Z117" s="277">
        <f ca="1">OFFSET('Labour Entry'!$C$1,'Labour Entry'!$A$31-1,Z$8*5-2,1,1)</f>
        <v>0</v>
      </c>
      <c r="AA117" s="277">
        <f ca="1">OFFSET('Labour Entry'!$C$1,'Labour Entry'!$A$31-1,AA$8*5-2,1,1)</f>
        <v>0</v>
      </c>
      <c r="AB117" s="277">
        <f ca="1">OFFSET('Labour Entry'!$C$1,'Labour Entry'!$A$31-1,AB$8*5-2,1,1)</f>
        <v>0</v>
      </c>
      <c r="AC117" s="277">
        <f ca="1">OFFSET('Labour Entry'!$C$1,'Labour Entry'!$A$31-1,AC$8*5-2,1,1)</f>
        <v>0</v>
      </c>
      <c r="AD117" s="277">
        <f ca="1">OFFSET('Labour Entry'!$C$1,'Labour Entry'!$A$31-1,AD$8*5-2,1,1)</f>
        <v>0</v>
      </c>
      <c r="AE117" s="277">
        <f ca="1">OFFSET('Labour Entry'!$C$1,'Labour Entry'!$A$31-1,AE$8*5-2,1,1)</f>
        <v>0</v>
      </c>
      <c r="AF117" s="277">
        <f ca="1">OFFSET('Labour Entry'!$C$1,'Labour Entry'!$A$31-1,AF$8*5-2,1,1)</f>
        <v>0</v>
      </c>
      <c r="AG117" s="278">
        <f ca="1">OFFSET('Labour Entry'!$C$1,'Labour Entry'!$A$31-1,AG$8*5-2,1,1)</f>
        <v>0</v>
      </c>
    </row>
    <row r="118" spans="1:33" x14ac:dyDescent="0.2">
      <c r="A118" s="274"/>
      <c r="B118" s="279" t="s">
        <v>592</v>
      </c>
      <c r="C118" s="280">
        <f ca="1">OFFSET('Labour Entry'!$C$1,'Labour Entry'!$A$31-1,C$8*5-1,1,1)</f>
        <v>0</v>
      </c>
      <c r="D118" s="281">
        <f ca="1">OFFSET('Labour Entry'!$C$1,'Labour Entry'!$A$31-1,D$8*5-1,1,1)</f>
        <v>0</v>
      </c>
      <c r="E118" s="281">
        <f ca="1">OFFSET('Labour Entry'!$C$1,'Labour Entry'!$A$31-1,E$8*5-1,1,1)</f>
        <v>0</v>
      </c>
      <c r="F118" s="281">
        <f ca="1">OFFSET('Labour Entry'!$C$1,'Labour Entry'!$A$31-1,F$8*5-1,1,1)</f>
        <v>0</v>
      </c>
      <c r="G118" s="281">
        <f ca="1">OFFSET('Labour Entry'!$C$1,'Labour Entry'!$A$31-1,G$8*5-1,1,1)</f>
        <v>0</v>
      </c>
      <c r="H118" s="281">
        <f ca="1">OFFSET('Labour Entry'!$C$1,'Labour Entry'!$A$31-1,H$8*5-1,1,1)</f>
        <v>0</v>
      </c>
      <c r="I118" s="281">
        <f ca="1">OFFSET('Labour Entry'!$C$1,'Labour Entry'!$A$31-1,I$8*5-1,1,1)</f>
        <v>0</v>
      </c>
      <c r="J118" s="281">
        <f ca="1">OFFSET('Labour Entry'!$C$1,'Labour Entry'!$A$31-1,J$8*5-1,1,1)</f>
        <v>0</v>
      </c>
      <c r="K118" s="281">
        <f ca="1">OFFSET('Labour Entry'!$C$1,'Labour Entry'!$A$31-1,K$8*5-1,1,1)</f>
        <v>0</v>
      </c>
      <c r="L118" s="281">
        <f ca="1">OFFSET('Labour Entry'!$C$1,'Labour Entry'!$A$31-1,L$8*5-1,1,1)</f>
        <v>0</v>
      </c>
      <c r="M118" s="281">
        <f ca="1">OFFSET('Labour Entry'!$C$1,'Labour Entry'!$A$31-1,M$8*5-1,1,1)</f>
        <v>0</v>
      </c>
      <c r="N118" s="281">
        <f ca="1">OFFSET('Labour Entry'!$C$1,'Labour Entry'!$A$31-1,N$8*5-1,1,1)</f>
        <v>0</v>
      </c>
      <c r="O118" s="281">
        <f ca="1">OFFSET('Labour Entry'!$C$1,'Labour Entry'!$A$31-1,O$8*5-1,1,1)</f>
        <v>0</v>
      </c>
      <c r="P118" s="281">
        <f ca="1">OFFSET('Labour Entry'!$C$1,'Labour Entry'!$A$31-1,P$8*5-1,1,1)</f>
        <v>0</v>
      </c>
      <c r="Q118" s="281">
        <f ca="1">OFFSET('Labour Entry'!$C$1,'Labour Entry'!$A$31-1,Q$8*5-1,1,1)</f>
        <v>0</v>
      </c>
      <c r="R118" s="281">
        <f ca="1">OFFSET('Labour Entry'!$C$1,'Labour Entry'!$A$31-1,R$8*5-1,1,1)</f>
        <v>0</v>
      </c>
      <c r="S118" s="281">
        <f ca="1">OFFSET('Labour Entry'!$C$1,'Labour Entry'!$A$31-1,S$8*5-1,1,1)</f>
        <v>0</v>
      </c>
      <c r="T118" s="281">
        <f ca="1">OFFSET('Labour Entry'!$C$1,'Labour Entry'!$A$31-1,T$8*5-1,1,1)</f>
        <v>0</v>
      </c>
      <c r="U118" s="281">
        <f ca="1">OFFSET('Labour Entry'!$C$1,'Labour Entry'!$A$31-1,U$8*5-1,1,1)</f>
        <v>0</v>
      </c>
      <c r="V118" s="281">
        <f ca="1">OFFSET('Labour Entry'!$C$1,'Labour Entry'!$A$31-1,V$8*5-1,1,1)</f>
        <v>0</v>
      </c>
      <c r="W118" s="281">
        <f ca="1">OFFSET('Labour Entry'!$C$1,'Labour Entry'!$A$31-1,W$8*5-1,1,1)</f>
        <v>0</v>
      </c>
      <c r="X118" s="281">
        <f ca="1">OFFSET('Labour Entry'!$C$1,'Labour Entry'!$A$31-1,X$8*5-1,1,1)</f>
        <v>0</v>
      </c>
      <c r="Y118" s="281">
        <f ca="1">OFFSET('Labour Entry'!$C$1,'Labour Entry'!$A$31-1,Y$8*5-1,1,1)</f>
        <v>0</v>
      </c>
      <c r="Z118" s="281">
        <f ca="1">OFFSET('Labour Entry'!$C$1,'Labour Entry'!$A$31-1,Z$8*5-1,1,1)</f>
        <v>0</v>
      </c>
      <c r="AA118" s="281">
        <f ca="1">OFFSET('Labour Entry'!$C$1,'Labour Entry'!$A$31-1,AA$8*5-1,1,1)</f>
        <v>0</v>
      </c>
      <c r="AB118" s="281">
        <f ca="1">OFFSET('Labour Entry'!$C$1,'Labour Entry'!$A$31-1,AB$8*5-1,1,1)</f>
        <v>0</v>
      </c>
      <c r="AC118" s="281">
        <f ca="1">OFFSET('Labour Entry'!$C$1,'Labour Entry'!$A$31-1,AC$8*5-1,1,1)</f>
        <v>0</v>
      </c>
      <c r="AD118" s="281">
        <f ca="1">OFFSET('Labour Entry'!$C$1,'Labour Entry'!$A$31-1,AD$8*5-1,1,1)</f>
        <v>0</v>
      </c>
      <c r="AE118" s="281">
        <f ca="1">OFFSET('Labour Entry'!$C$1,'Labour Entry'!$A$31-1,AE$8*5-1,1,1)</f>
        <v>0</v>
      </c>
      <c r="AF118" s="281">
        <f ca="1">OFFSET('Labour Entry'!$C$1,'Labour Entry'!$A$31-1,AF$8*5-1,1,1)</f>
        <v>0</v>
      </c>
      <c r="AG118" s="282">
        <f ca="1">OFFSET('Labour Entry'!$C$1,'Labour Entry'!$A$31-1,AG$8*5-1,1,1)</f>
        <v>0</v>
      </c>
    </row>
    <row r="119" spans="1:33" ht="15" thickBot="1" x14ac:dyDescent="0.25">
      <c r="A119" s="283"/>
      <c r="B119" s="284" t="s">
        <v>593</v>
      </c>
      <c r="C119" s="285">
        <f ca="1">OFFSET('Labour Entry'!$C$1,'Labour Entry'!$A$31-1,C$8*5,1,1)</f>
        <v>0</v>
      </c>
      <c r="D119" s="286">
        <f ca="1">OFFSET('Labour Entry'!$C$1,'Labour Entry'!$A$31-1,D$8*5,1,1)</f>
        <v>0</v>
      </c>
      <c r="E119" s="286">
        <f ca="1">OFFSET('Labour Entry'!$C$1,'Labour Entry'!$A$31-1,E$8*5,1,1)</f>
        <v>0</v>
      </c>
      <c r="F119" s="286">
        <f ca="1">OFFSET('Labour Entry'!$C$1,'Labour Entry'!$A$31-1,F$8*5,1,1)</f>
        <v>0</v>
      </c>
      <c r="G119" s="286">
        <f ca="1">OFFSET('Labour Entry'!$C$1,'Labour Entry'!$A$31-1,G$8*5,1,1)</f>
        <v>0</v>
      </c>
      <c r="H119" s="286">
        <f ca="1">OFFSET('Labour Entry'!$C$1,'Labour Entry'!$A$31-1,H$8*5,1,1)</f>
        <v>0</v>
      </c>
      <c r="I119" s="286">
        <f ca="1">OFFSET('Labour Entry'!$C$1,'Labour Entry'!$A$31-1,I$8*5,1,1)</f>
        <v>0</v>
      </c>
      <c r="J119" s="286">
        <f ca="1">OFFSET('Labour Entry'!$C$1,'Labour Entry'!$A$31-1,J$8*5,1,1)</f>
        <v>0</v>
      </c>
      <c r="K119" s="286">
        <f ca="1">OFFSET('Labour Entry'!$C$1,'Labour Entry'!$A$31-1,K$8*5,1,1)</f>
        <v>0</v>
      </c>
      <c r="L119" s="286">
        <f ca="1">OFFSET('Labour Entry'!$C$1,'Labour Entry'!$A$31-1,L$8*5,1,1)</f>
        <v>0</v>
      </c>
      <c r="M119" s="286">
        <f ca="1">OFFSET('Labour Entry'!$C$1,'Labour Entry'!$A$31-1,M$8*5,1,1)</f>
        <v>0</v>
      </c>
      <c r="N119" s="286">
        <f ca="1">OFFSET('Labour Entry'!$C$1,'Labour Entry'!$A$31-1,N$8*5,1,1)</f>
        <v>0</v>
      </c>
      <c r="O119" s="286">
        <f ca="1">OFFSET('Labour Entry'!$C$1,'Labour Entry'!$A$31-1,O$8*5,1,1)</f>
        <v>0</v>
      </c>
      <c r="P119" s="286">
        <f ca="1">OFFSET('Labour Entry'!$C$1,'Labour Entry'!$A$31-1,P$8*5,1,1)</f>
        <v>0</v>
      </c>
      <c r="Q119" s="286">
        <f ca="1">OFFSET('Labour Entry'!$C$1,'Labour Entry'!$A$31-1,Q$8*5,1,1)</f>
        <v>0</v>
      </c>
      <c r="R119" s="286">
        <f ca="1">OFFSET('Labour Entry'!$C$1,'Labour Entry'!$A$31-1,R$8*5,1,1)</f>
        <v>0</v>
      </c>
      <c r="S119" s="286">
        <f ca="1">OFFSET('Labour Entry'!$C$1,'Labour Entry'!$A$31-1,S$8*5,1,1)</f>
        <v>0</v>
      </c>
      <c r="T119" s="286">
        <f ca="1">OFFSET('Labour Entry'!$C$1,'Labour Entry'!$A$31-1,T$8*5,1,1)</f>
        <v>0</v>
      </c>
      <c r="U119" s="286">
        <f ca="1">OFFSET('Labour Entry'!$C$1,'Labour Entry'!$A$31-1,U$8*5,1,1)</f>
        <v>0</v>
      </c>
      <c r="V119" s="286">
        <f ca="1">OFFSET('Labour Entry'!$C$1,'Labour Entry'!$A$31-1,V$8*5,1,1)</f>
        <v>0</v>
      </c>
      <c r="W119" s="286">
        <f ca="1">OFFSET('Labour Entry'!$C$1,'Labour Entry'!$A$31-1,W$8*5,1,1)</f>
        <v>0</v>
      </c>
      <c r="X119" s="286">
        <f ca="1">OFFSET('Labour Entry'!$C$1,'Labour Entry'!$A$31-1,X$8*5,1,1)</f>
        <v>0</v>
      </c>
      <c r="Y119" s="286">
        <f ca="1">OFFSET('Labour Entry'!$C$1,'Labour Entry'!$A$31-1,Y$8*5,1,1)</f>
        <v>0</v>
      </c>
      <c r="Z119" s="286">
        <f ca="1">OFFSET('Labour Entry'!$C$1,'Labour Entry'!$A$31-1,Z$8*5,1,1)</f>
        <v>0</v>
      </c>
      <c r="AA119" s="286">
        <f ca="1">OFFSET('Labour Entry'!$C$1,'Labour Entry'!$A$31-1,AA$8*5,1,1)</f>
        <v>0</v>
      </c>
      <c r="AB119" s="286">
        <f ca="1">OFFSET('Labour Entry'!$C$1,'Labour Entry'!$A$31-1,AB$8*5,1,1)</f>
        <v>0</v>
      </c>
      <c r="AC119" s="286">
        <f ca="1">OFFSET('Labour Entry'!$C$1,'Labour Entry'!$A$31-1,AC$8*5,1,1)</f>
        <v>0</v>
      </c>
      <c r="AD119" s="286">
        <f ca="1">OFFSET('Labour Entry'!$C$1,'Labour Entry'!$A$31-1,AD$8*5,1,1)</f>
        <v>0</v>
      </c>
      <c r="AE119" s="286">
        <f ca="1">OFFSET('Labour Entry'!$C$1,'Labour Entry'!$A$31-1,AE$8*5,1,1)</f>
        <v>0</v>
      </c>
      <c r="AF119" s="286">
        <f ca="1">OFFSET('Labour Entry'!$C$1,'Labour Entry'!$A$31-1,AF$8*5,1,1)</f>
        <v>0</v>
      </c>
      <c r="AG119" s="287">
        <f ca="1">OFFSET('Labour Entry'!$C$1,'Labour Entry'!$A$31-1,AG$8*5,1,1)</f>
        <v>0</v>
      </c>
    </row>
    <row r="120" spans="1:33" x14ac:dyDescent="0.2">
      <c r="A120" s="269" t="str">
        <f ca="1">OFFSET('Labour Entry'!$C$1,'Labour Entry'!$A32-1,0,1,1)</f>
        <v>---</v>
      </c>
      <c r="B120" s="270" t="s">
        <v>585</v>
      </c>
      <c r="C120" s="271">
        <f ca="1">OFFSET('Labour Entry'!$C$1,'Labour Entry'!$A$32-1,C$8*5-4,1,1)</f>
        <v>0</v>
      </c>
      <c r="D120" s="272">
        <f ca="1">OFFSET('Labour Entry'!$C$1,'Labour Entry'!$A$32-1,D$8*5-4,1,1)</f>
        <v>0</v>
      </c>
      <c r="E120" s="272">
        <f ca="1">OFFSET('Labour Entry'!$C$1,'Labour Entry'!$A$32-1,E$8*5-4,1,1)</f>
        <v>0</v>
      </c>
      <c r="F120" s="272">
        <f ca="1">OFFSET('Labour Entry'!$C$1,'Labour Entry'!$A$32-1,F$8*5-4,1,1)</f>
        <v>0</v>
      </c>
      <c r="G120" s="272">
        <f ca="1">OFFSET('Labour Entry'!$C$1,'Labour Entry'!$A$32-1,G$8*5-4,1,1)</f>
        <v>0</v>
      </c>
      <c r="H120" s="272">
        <f ca="1">OFFSET('Labour Entry'!$C$1,'Labour Entry'!$A$32-1,H$8*5-4,1,1)</f>
        <v>0</v>
      </c>
      <c r="I120" s="272">
        <f ca="1">OFFSET('Labour Entry'!$C$1,'Labour Entry'!$A$32-1,I$8*5-4,1,1)</f>
        <v>0</v>
      </c>
      <c r="J120" s="272">
        <f ca="1">OFFSET('Labour Entry'!$C$1,'Labour Entry'!$A$32-1,J$8*5-4,1,1)</f>
        <v>0</v>
      </c>
      <c r="K120" s="272">
        <f ca="1">OFFSET('Labour Entry'!$C$1,'Labour Entry'!$A$32-1,K$8*5-4,1,1)</f>
        <v>0</v>
      </c>
      <c r="L120" s="272">
        <f ca="1">OFFSET('Labour Entry'!$C$1,'Labour Entry'!$A$32-1,L$8*5-4,1,1)</f>
        <v>0</v>
      </c>
      <c r="M120" s="272">
        <f ca="1">OFFSET('Labour Entry'!$C$1,'Labour Entry'!$A$32-1,M$8*5-4,1,1)</f>
        <v>0</v>
      </c>
      <c r="N120" s="272">
        <f ca="1">OFFSET('Labour Entry'!$C$1,'Labour Entry'!$A$32-1,N$8*5-4,1,1)</f>
        <v>0</v>
      </c>
      <c r="O120" s="272">
        <f ca="1">OFFSET('Labour Entry'!$C$1,'Labour Entry'!$A$32-1,O$8*5-4,1,1)</f>
        <v>0</v>
      </c>
      <c r="P120" s="272">
        <f ca="1">OFFSET('Labour Entry'!$C$1,'Labour Entry'!$A$32-1,P$8*5-4,1,1)</f>
        <v>0</v>
      </c>
      <c r="Q120" s="272">
        <f ca="1">OFFSET('Labour Entry'!$C$1,'Labour Entry'!$A$32-1,Q$8*5-4,1,1)</f>
        <v>0</v>
      </c>
      <c r="R120" s="272">
        <f ca="1">OFFSET('Labour Entry'!$C$1,'Labour Entry'!$A$32-1,R$8*5-4,1,1)</f>
        <v>0</v>
      </c>
      <c r="S120" s="272">
        <f ca="1">OFFSET('Labour Entry'!$C$1,'Labour Entry'!$A$32-1,S$8*5-4,1,1)</f>
        <v>0</v>
      </c>
      <c r="T120" s="272">
        <f ca="1">OFFSET('Labour Entry'!$C$1,'Labour Entry'!$A$32-1,T$8*5-4,1,1)</f>
        <v>0</v>
      </c>
      <c r="U120" s="272">
        <f ca="1">OFFSET('Labour Entry'!$C$1,'Labour Entry'!$A$32-1,U$8*5-4,1,1)</f>
        <v>0</v>
      </c>
      <c r="V120" s="272">
        <f ca="1">OFFSET('Labour Entry'!$C$1,'Labour Entry'!$A$32-1,V$8*5-4,1,1)</f>
        <v>0</v>
      </c>
      <c r="W120" s="272">
        <f ca="1">OFFSET('Labour Entry'!$C$1,'Labour Entry'!$A$32-1,W$8*5-4,1,1)</f>
        <v>0</v>
      </c>
      <c r="X120" s="272">
        <f ca="1">OFFSET('Labour Entry'!$C$1,'Labour Entry'!$A$32-1,X$8*5-4,1,1)</f>
        <v>0</v>
      </c>
      <c r="Y120" s="272">
        <f ca="1">OFFSET('Labour Entry'!$C$1,'Labour Entry'!$A$32-1,Y$8*5-4,1,1)</f>
        <v>0</v>
      </c>
      <c r="Z120" s="272">
        <f ca="1">OFFSET('Labour Entry'!$C$1,'Labour Entry'!$A$32-1,Z$8*5-4,1,1)</f>
        <v>0</v>
      </c>
      <c r="AA120" s="272">
        <f ca="1">OFFSET('Labour Entry'!$C$1,'Labour Entry'!$A$32-1,AA$8*5-4,1,1)</f>
        <v>0</v>
      </c>
      <c r="AB120" s="272">
        <f ca="1">OFFSET('Labour Entry'!$C$1,'Labour Entry'!$A$32-1,AB$8*5-4,1,1)</f>
        <v>0</v>
      </c>
      <c r="AC120" s="272">
        <f ca="1">OFFSET('Labour Entry'!$C$1,'Labour Entry'!$A$32-1,AC$8*5-4,1,1)</f>
        <v>0</v>
      </c>
      <c r="AD120" s="272">
        <f ca="1">OFFSET('Labour Entry'!$C$1,'Labour Entry'!$A$32-1,AD$8*5-4,1,1)</f>
        <v>0</v>
      </c>
      <c r="AE120" s="272">
        <f ca="1">OFFSET('Labour Entry'!$C$1,'Labour Entry'!$A$32-1,AE$8*5-4,1,1)</f>
        <v>0</v>
      </c>
      <c r="AF120" s="272">
        <f ca="1">OFFSET('Labour Entry'!$C$1,'Labour Entry'!$A$32-1,AF$8*5-4,1,1)</f>
        <v>0</v>
      </c>
      <c r="AG120" s="273">
        <f ca="1">OFFSET('Labour Entry'!$C$1,'Labour Entry'!$A$32-1,AG$8*5-4,1,1)</f>
        <v>0</v>
      </c>
    </row>
    <row r="121" spans="1:33" x14ac:dyDescent="0.2">
      <c r="A121" s="274"/>
      <c r="B121" s="275" t="s">
        <v>590</v>
      </c>
      <c r="C121" s="276">
        <f ca="1">OFFSET('Labour Entry'!$C$1,'Labour Entry'!$A$32-1,C$8*5-3,1,1)</f>
        <v>0</v>
      </c>
      <c r="D121" s="277">
        <f ca="1">OFFSET('Labour Entry'!$C$1,'Labour Entry'!$A$32-1,D$8*5-3,1,1)</f>
        <v>0</v>
      </c>
      <c r="E121" s="277">
        <f ca="1">OFFSET('Labour Entry'!$C$1,'Labour Entry'!$A$32-1,E$8*5-3,1,1)</f>
        <v>0</v>
      </c>
      <c r="F121" s="277">
        <f ca="1">OFFSET('Labour Entry'!$C$1,'Labour Entry'!$A$32-1,F$8*5-3,1,1)</f>
        <v>0</v>
      </c>
      <c r="G121" s="277">
        <f ca="1">OFFSET('Labour Entry'!$C$1,'Labour Entry'!$A$32-1,G$8*5-3,1,1)</f>
        <v>0</v>
      </c>
      <c r="H121" s="277">
        <f ca="1">OFFSET('Labour Entry'!$C$1,'Labour Entry'!$A$32-1,H$8*5-3,1,1)</f>
        <v>0</v>
      </c>
      <c r="I121" s="277">
        <f ca="1">OFFSET('Labour Entry'!$C$1,'Labour Entry'!$A$32-1,I$8*5-3,1,1)</f>
        <v>0</v>
      </c>
      <c r="J121" s="277">
        <f ca="1">OFFSET('Labour Entry'!$C$1,'Labour Entry'!$A$32-1,J$8*5-3,1,1)</f>
        <v>0</v>
      </c>
      <c r="K121" s="277">
        <f ca="1">OFFSET('Labour Entry'!$C$1,'Labour Entry'!$A$32-1,K$8*5-3,1,1)</f>
        <v>0</v>
      </c>
      <c r="L121" s="277">
        <f ca="1">OFFSET('Labour Entry'!$C$1,'Labour Entry'!$A$32-1,L$8*5-3,1,1)</f>
        <v>0</v>
      </c>
      <c r="M121" s="277">
        <f ca="1">OFFSET('Labour Entry'!$C$1,'Labour Entry'!$A$32-1,M$8*5-3,1,1)</f>
        <v>0</v>
      </c>
      <c r="N121" s="277">
        <f ca="1">OFFSET('Labour Entry'!$C$1,'Labour Entry'!$A$32-1,N$8*5-3,1,1)</f>
        <v>0</v>
      </c>
      <c r="O121" s="277">
        <f ca="1">OFFSET('Labour Entry'!$C$1,'Labour Entry'!$A$32-1,O$8*5-3,1,1)</f>
        <v>0</v>
      </c>
      <c r="P121" s="277">
        <f ca="1">OFFSET('Labour Entry'!$C$1,'Labour Entry'!$A$32-1,P$8*5-3,1,1)</f>
        <v>0</v>
      </c>
      <c r="Q121" s="277">
        <f ca="1">OFFSET('Labour Entry'!$C$1,'Labour Entry'!$A$32-1,Q$8*5-3,1,1)</f>
        <v>0</v>
      </c>
      <c r="R121" s="277">
        <f ca="1">OFFSET('Labour Entry'!$C$1,'Labour Entry'!$A$32-1,R$8*5-3,1,1)</f>
        <v>0</v>
      </c>
      <c r="S121" s="277">
        <f ca="1">OFFSET('Labour Entry'!$C$1,'Labour Entry'!$A$32-1,S$8*5-3,1,1)</f>
        <v>0</v>
      </c>
      <c r="T121" s="277">
        <f ca="1">OFFSET('Labour Entry'!$C$1,'Labour Entry'!$A$32-1,T$8*5-3,1,1)</f>
        <v>0</v>
      </c>
      <c r="U121" s="277">
        <f ca="1">OFFSET('Labour Entry'!$C$1,'Labour Entry'!$A$32-1,U$8*5-3,1,1)</f>
        <v>0</v>
      </c>
      <c r="V121" s="277">
        <f ca="1">OFFSET('Labour Entry'!$C$1,'Labour Entry'!$A$32-1,V$8*5-3,1,1)</f>
        <v>0</v>
      </c>
      <c r="W121" s="277">
        <f ca="1">OFFSET('Labour Entry'!$C$1,'Labour Entry'!$A$32-1,W$8*5-3,1,1)</f>
        <v>0</v>
      </c>
      <c r="X121" s="277">
        <f ca="1">OFFSET('Labour Entry'!$C$1,'Labour Entry'!$A$32-1,X$8*5-3,1,1)</f>
        <v>0</v>
      </c>
      <c r="Y121" s="277">
        <f ca="1">OFFSET('Labour Entry'!$C$1,'Labour Entry'!$A$32-1,Y$8*5-3,1,1)</f>
        <v>0</v>
      </c>
      <c r="Z121" s="277">
        <f ca="1">OFFSET('Labour Entry'!$C$1,'Labour Entry'!$A$32-1,Z$8*5-3,1,1)</f>
        <v>0</v>
      </c>
      <c r="AA121" s="277">
        <f ca="1">OFFSET('Labour Entry'!$C$1,'Labour Entry'!$A$32-1,AA$8*5-3,1,1)</f>
        <v>0</v>
      </c>
      <c r="AB121" s="277">
        <f ca="1">OFFSET('Labour Entry'!$C$1,'Labour Entry'!$A$32-1,AB$8*5-3,1,1)</f>
        <v>0</v>
      </c>
      <c r="AC121" s="277">
        <f ca="1">OFFSET('Labour Entry'!$C$1,'Labour Entry'!$A$32-1,AC$8*5-3,1,1)</f>
        <v>0</v>
      </c>
      <c r="AD121" s="277">
        <f ca="1">OFFSET('Labour Entry'!$C$1,'Labour Entry'!$A$32-1,AD$8*5-3,1,1)</f>
        <v>0</v>
      </c>
      <c r="AE121" s="277">
        <f ca="1">OFFSET('Labour Entry'!$C$1,'Labour Entry'!$A$32-1,AE$8*5-3,1,1)</f>
        <v>0</v>
      </c>
      <c r="AF121" s="277">
        <f ca="1">OFFSET('Labour Entry'!$C$1,'Labour Entry'!$A$32-1,AF$8*5-3,1,1)</f>
        <v>0</v>
      </c>
      <c r="AG121" s="278">
        <f ca="1">OFFSET('Labour Entry'!$C$1,'Labour Entry'!$A$32-1,AG$8*5-3,1,1)</f>
        <v>0</v>
      </c>
    </row>
    <row r="122" spans="1:33" x14ac:dyDescent="0.2">
      <c r="A122" s="274"/>
      <c r="B122" s="275" t="s">
        <v>591</v>
      </c>
      <c r="C122" s="276">
        <f ca="1">OFFSET('Labour Entry'!$C$1,'Labour Entry'!$A$32-1,C$8*5-2,1,1)</f>
        <v>0</v>
      </c>
      <c r="D122" s="277">
        <f ca="1">OFFSET('Labour Entry'!$C$1,'Labour Entry'!$A$32-1,D$8*5-2,1,1)</f>
        <v>0</v>
      </c>
      <c r="E122" s="277">
        <f ca="1">OFFSET('Labour Entry'!$C$1,'Labour Entry'!$A$32-1,E$8*5-2,1,1)</f>
        <v>0</v>
      </c>
      <c r="F122" s="277">
        <f ca="1">OFFSET('Labour Entry'!$C$1,'Labour Entry'!$A$32-1,F$8*5-2,1,1)</f>
        <v>0</v>
      </c>
      <c r="G122" s="277">
        <f ca="1">OFFSET('Labour Entry'!$C$1,'Labour Entry'!$A$32-1,G$8*5-2,1,1)</f>
        <v>0</v>
      </c>
      <c r="H122" s="277">
        <f ca="1">OFFSET('Labour Entry'!$C$1,'Labour Entry'!$A$32-1,H$8*5-2,1,1)</f>
        <v>0</v>
      </c>
      <c r="I122" s="277">
        <f ca="1">OFFSET('Labour Entry'!$C$1,'Labour Entry'!$A$32-1,I$8*5-2,1,1)</f>
        <v>0</v>
      </c>
      <c r="J122" s="277">
        <f ca="1">OFFSET('Labour Entry'!$C$1,'Labour Entry'!$A$32-1,J$8*5-2,1,1)</f>
        <v>0</v>
      </c>
      <c r="K122" s="277">
        <f ca="1">OFFSET('Labour Entry'!$C$1,'Labour Entry'!$A$32-1,K$8*5-2,1,1)</f>
        <v>0</v>
      </c>
      <c r="L122" s="277">
        <f ca="1">OFFSET('Labour Entry'!$C$1,'Labour Entry'!$A$32-1,L$8*5-2,1,1)</f>
        <v>0</v>
      </c>
      <c r="M122" s="277">
        <f ca="1">OFFSET('Labour Entry'!$C$1,'Labour Entry'!$A$32-1,M$8*5-2,1,1)</f>
        <v>0</v>
      </c>
      <c r="N122" s="277">
        <f ca="1">OFFSET('Labour Entry'!$C$1,'Labour Entry'!$A$32-1,N$8*5-2,1,1)</f>
        <v>0</v>
      </c>
      <c r="O122" s="277">
        <f ca="1">OFFSET('Labour Entry'!$C$1,'Labour Entry'!$A$32-1,O$8*5-2,1,1)</f>
        <v>0</v>
      </c>
      <c r="P122" s="277">
        <f ca="1">OFFSET('Labour Entry'!$C$1,'Labour Entry'!$A$32-1,P$8*5-2,1,1)</f>
        <v>0</v>
      </c>
      <c r="Q122" s="277">
        <f ca="1">OFFSET('Labour Entry'!$C$1,'Labour Entry'!$A$32-1,Q$8*5-2,1,1)</f>
        <v>0</v>
      </c>
      <c r="R122" s="277">
        <f ca="1">OFFSET('Labour Entry'!$C$1,'Labour Entry'!$A$32-1,R$8*5-2,1,1)</f>
        <v>0</v>
      </c>
      <c r="S122" s="277">
        <f ca="1">OFFSET('Labour Entry'!$C$1,'Labour Entry'!$A$32-1,S$8*5-2,1,1)</f>
        <v>0</v>
      </c>
      <c r="T122" s="277">
        <f ca="1">OFFSET('Labour Entry'!$C$1,'Labour Entry'!$A$32-1,T$8*5-2,1,1)</f>
        <v>0</v>
      </c>
      <c r="U122" s="277">
        <f ca="1">OFFSET('Labour Entry'!$C$1,'Labour Entry'!$A$32-1,U$8*5-2,1,1)</f>
        <v>0</v>
      </c>
      <c r="V122" s="277">
        <f ca="1">OFFSET('Labour Entry'!$C$1,'Labour Entry'!$A$32-1,V$8*5-2,1,1)</f>
        <v>0</v>
      </c>
      <c r="W122" s="277">
        <f ca="1">OFFSET('Labour Entry'!$C$1,'Labour Entry'!$A$32-1,W$8*5-2,1,1)</f>
        <v>0</v>
      </c>
      <c r="X122" s="277">
        <f ca="1">OFFSET('Labour Entry'!$C$1,'Labour Entry'!$A$32-1,X$8*5-2,1,1)</f>
        <v>0</v>
      </c>
      <c r="Y122" s="277">
        <f ca="1">OFFSET('Labour Entry'!$C$1,'Labour Entry'!$A$32-1,Y$8*5-2,1,1)</f>
        <v>0</v>
      </c>
      <c r="Z122" s="277">
        <f ca="1">OFFSET('Labour Entry'!$C$1,'Labour Entry'!$A$32-1,Z$8*5-2,1,1)</f>
        <v>0</v>
      </c>
      <c r="AA122" s="277">
        <f ca="1">OFFSET('Labour Entry'!$C$1,'Labour Entry'!$A$32-1,AA$8*5-2,1,1)</f>
        <v>0</v>
      </c>
      <c r="AB122" s="277">
        <f ca="1">OFFSET('Labour Entry'!$C$1,'Labour Entry'!$A$32-1,AB$8*5-2,1,1)</f>
        <v>0</v>
      </c>
      <c r="AC122" s="277">
        <f ca="1">OFFSET('Labour Entry'!$C$1,'Labour Entry'!$A$32-1,AC$8*5-2,1,1)</f>
        <v>0</v>
      </c>
      <c r="AD122" s="277">
        <f ca="1">OFFSET('Labour Entry'!$C$1,'Labour Entry'!$A$32-1,AD$8*5-2,1,1)</f>
        <v>0</v>
      </c>
      <c r="AE122" s="277">
        <f ca="1">OFFSET('Labour Entry'!$C$1,'Labour Entry'!$A$32-1,AE$8*5-2,1,1)</f>
        <v>0</v>
      </c>
      <c r="AF122" s="277">
        <f ca="1">OFFSET('Labour Entry'!$C$1,'Labour Entry'!$A$32-1,AF$8*5-2,1,1)</f>
        <v>0</v>
      </c>
      <c r="AG122" s="278">
        <f ca="1">OFFSET('Labour Entry'!$C$1,'Labour Entry'!$A$32-1,AG$8*5-2,1,1)</f>
        <v>0</v>
      </c>
    </row>
    <row r="123" spans="1:33" x14ac:dyDescent="0.2">
      <c r="A123" s="274"/>
      <c r="B123" s="279" t="s">
        <v>592</v>
      </c>
      <c r="C123" s="280">
        <f ca="1">OFFSET('Labour Entry'!$C$1,'Labour Entry'!$A$32-1,C$8*5-1,1,1)</f>
        <v>0</v>
      </c>
      <c r="D123" s="281">
        <f ca="1">OFFSET('Labour Entry'!$C$1,'Labour Entry'!$A$32-1,D$8*5-1,1,1)</f>
        <v>0</v>
      </c>
      <c r="E123" s="281">
        <f ca="1">OFFSET('Labour Entry'!$C$1,'Labour Entry'!$A$32-1,E$8*5-1,1,1)</f>
        <v>0</v>
      </c>
      <c r="F123" s="281">
        <f ca="1">OFFSET('Labour Entry'!$C$1,'Labour Entry'!$A$32-1,F$8*5-1,1,1)</f>
        <v>0</v>
      </c>
      <c r="G123" s="281">
        <f ca="1">OFFSET('Labour Entry'!$C$1,'Labour Entry'!$A$32-1,G$8*5-1,1,1)</f>
        <v>0</v>
      </c>
      <c r="H123" s="281">
        <f ca="1">OFFSET('Labour Entry'!$C$1,'Labour Entry'!$A$32-1,H$8*5-1,1,1)</f>
        <v>0</v>
      </c>
      <c r="I123" s="281">
        <f ca="1">OFFSET('Labour Entry'!$C$1,'Labour Entry'!$A$32-1,I$8*5-1,1,1)</f>
        <v>0</v>
      </c>
      <c r="J123" s="281">
        <f ca="1">OFFSET('Labour Entry'!$C$1,'Labour Entry'!$A$32-1,J$8*5-1,1,1)</f>
        <v>0</v>
      </c>
      <c r="K123" s="281">
        <f ca="1">OFFSET('Labour Entry'!$C$1,'Labour Entry'!$A$32-1,K$8*5-1,1,1)</f>
        <v>0</v>
      </c>
      <c r="L123" s="281">
        <f ca="1">OFFSET('Labour Entry'!$C$1,'Labour Entry'!$A$32-1,L$8*5-1,1,1)</f>
        <v>0</v>
      </c>
      <c r="M123" s="281">
        <f ca="1">OFFSET('Labour Entry'!$C$1,'Labour Entry'!$A$32-1,M$8*5-1,1,1)</f>
        <v>0</v>
      </c>
      <c r="N123" s="281">
        <f ca="1">OFFSET('Labour Entry'!$C$1,'Labour Entry'!$A$32-1,N$8*5-1,1,1)</f>
        <v>0</v>
      </c>
      <c r="O123" s="281">
        <f ca="1">OFFSET('Labour Entry'!$C$1,'Labour Entry'!$A$32-1,O$8*5-1,1,1)</f>
        <v>0</v>
      </c>
      <c r="P123" s="281">
        <f ca="1">OFFSET('Labour Entry'!$C$1,'Labour Entry'!$A$32-1,P$8*5-1,1,1)</f>
        <v>0</v>
      </c>
      <c r="Q123" s="281">
        <f ca="1">OFFSET('Labour Entry'!$C$1,'Labour Entry'!$A$32-1,Q$8*5-1,1,1)</f>
        <v>0</v>
      </c>
      <c r="R123" s="281">
        <f ca="1">OFFSET('Labour Entry'!$C$1,'Labour Entry'!$A$32-1,R$8*5-1,1,1)</f>
        <v>0</v>
      </c>
      <c r="S123" s="281">
        <f ca="1">OFFSET('Labour Entry'!$C$1,'Labour Entry'!$A$32-1,S$8*5-1,1,1)</f>
        <v>0</v>
      </c>
      <c r="T123" s="281">
        <f ca="1">OFFSET('Labour Entry'!$C$1,'Labour Entry'!$A$32-1,T$8*5-1,1,1)</f>
        <v>0</v>
      </c>
      <c r="U123" s="281">
        <f ca="1">OFFSET('Labour Entry'!$C$1,'Labour Entry'!$A$32-1,U$8*5-1,1,1)</f>
        <v>0</v>
      </c>
      <c r="V123" s="281">
        <f ca="1">OFFSET('Labour Entry'!$C$1,'Labour Entry'!$A$32-1,V$8*5-1,1,1)</f>
        <v>0</v>
      </c>
      <c r="W123" s="281">
        <f ca="1">OFFSET('Labour Entry'!$C$1,'Labour Entry'!$A$32-1,W$8*5-1,1,1)</f>
        <v>0</v>
      </c>
      <c r="X123" s="281">
        <f ca="1">OFFSET('Labour Entry'!$C$1,'Labour Entry'!$A$32-1,X$8*5-1,1,1)</f>
        <v>0</v>
      </c>
      <c r="Y123" s="281">
        <f ca="1">OFFSET('Labour Entry'!$C$1,'Labour Entry'!$A$32-1,Y$8*5-1,1,1)</f>
        <v>0</v>
      </c>
      <c r="Z123" s="281">
        <f ca="1">OFFSET('Labour Entry'!$C$1,'Labour Entry'!$A$32-1,Z$8*5-1,1,1)</f>
        <v>0</v>
      </c>
      <c r="AA123" s="281">
        <f ca="1">OFFSET('Labour Entry'!$C$1,'Labour Entry'!$A$32-1,AA$8*5-1,1,1)</f>
        <v>0</v>
      </c>
      <c r="AB123" s="281">
        <f ca="1">OFFSET('Labour Entry'!$C$1,'Labour Entry'!$A$32-1,AB$8*5-1,1,1)</f>
        <v>0</v>
      </c>
      <c r="AC123" s="281">
        <f ca="1">OFFSET('Labour Entry'!$C$1,'Labour Entry'!$A$32-1,AC$8*5-1,1,1)</f>
        <v>0</v>
      </c>
      <c r="AD123" s="281">
        <f ca="1">OFFSET('Labour Entry'!$C$1,'Labour Entry'!$A$32-1,AD$8*5-1,1,1)</f>
        <v>0</v>
      </c>
      <c r="AE123" s="281">
        <f ca="1">OFFSET('Labour Entry'!$C$1,'Labour Entry'!$A$32-1,AE$8*5-1,1,1)</f>
        <v>0</v>
      </c>
      <c r="AF123" s="281">
        <f ca="1">OFFSET('Labour Entry'!$C$1,'Labour Entry'!$A$32-1,AF$8*5-1,1,1)</f>
        <v>0</v>
      </c>
      <c r="AG123" s="282">
        <f ca="1">OFFSET('Labour Entry'!$C$1,'Labour Entry'!$A$32-1,AG$8*5-1,1,1)</f>
        <v>0</v>
      </c>
    </row>
    <row r="124" spans="1:33" ht="15" thickBot="1" x14ac:dyDescent="0.25">
      <c r="A124" s="283"/>
      <c r="B124" s="284" t="s">
        <v>593</v>
      </c>
      <c r="C124" s="285">
        <f ca="1">OFFSET('Labour Entry'!$C$1,'Labour Entry'!$A$32-1,C$8*5,1,1)</f>
        <v>0</v>
      </c>
      <c r="D124" s="286">
        <f ca="1">OFFSET('Labour Entry'!$C$1,'Labour Entry'!$A$32-1,D$8*5,1,1)</f>
        <v>0</v>
      </c>
      <c r="E124" s="286">
        <f ca="1">OFFSET('Labour Entry'!$C$1,'Labour Entry'!$A$32-1,E$8*5,1,1)</f>
        <v>0</v>
      </c>
      <c r="F124" s="286">
        <f ca="1">OFFSET('Labour Entry'!$C$1,'Labour Entry'!$A$32-1,F$8*5,1,1)</f>
        <v>0</v>
      </c>
      <c r="G124" s="286">
        <f ca="1">OFFSET('Labour Entry'!$C$1,'Labour Entry'!$A$32-1,G$8*5,1,1)</f>
        <v>0</v>
      </c>
      <c r="H124" s="286">
        <f ca="1">OFFSET('Labour Entry'!$C$1,'Labour Entry'!$A$32-1,H$8*5,1,1)</f>
        <v>0</v>
      </c>
      <c r="I124" s="286">
        <f ca="1">OFFSET('Labour Entry'!$C$1,'Labour Entry'!$A$32-1,I$8*5,1,1)</f>
        <v>0</v>
      </c>
      <c r="J124" s="286">
        <f ca="1">OFFSET('Labour Entry'!$C$1,'Labour Entry'!$A$32-1,J$8*5,1,1)</f>
        <v>0</v>
      </c>
      <c r="K124" s="286">
        <f ca="1">OFFSET('Labour Entry'!$C$1,'Labour Entry'!$A$32-1,K$8*5,1,1)</f>
        <v>0</v>
      </c>
      <c r="L124" s="286">
        <f ca="1">OFFSET('Labour Entry'!$C$1,'Labour Entry'!$A$32-1,L$8*5,1,1)</f>
        <v>0</v>
      </c>
      <c r="M124" s="286">
        <f ca="1">OFFSET('Labour Entry'!$C$1,'Labour Entry'!$A$32-1,M$8*5,1,1)</f>
        <v>0</v>
      </c>
      <c r="N124" s="286">
        <f ca="1">OFFSET('Labour Entry'!$C$1,'Labour Entry'!$A$32-1,N$8*5,1,1)</f>
        <v>0</v>
      </c>
      <c r="O124" s="286">
        <f ca="1">OFFSET('Labour Entry'!$C$1,'Labour Entry'!$A$32-1,O$8*5,1,1)</f>
        <v>0</v>
      </c>
      <c r="P124" s="286">
        <f ca="1">OFFSET('Labour Entry'!$C$1,'Labour Entry'!$A$32-1,P$8*5,1,1)</f>
        <v>0</v>
      </c>
      <c r="Q124" s="286">
        <f ca="1">OFFSET('Labour Entry'!$C$1,'Labour Entry'!$A$32-1,Q$8*5,1,1)</f>
        <v>0</v>
      </c>
      <c r="R124" s="286">
        <f ca="1">OFFSET('Labour Entry'!$C$1,'Labour Entry'!$A$32-1,R$8*5,1,1)</f>
        <v>0</v>
      </c>
      <c r="S124" s="286">
        <f ca="1">OFFSET('Labour Entry'!$C$1,'Labour Entry'!$A$32-1,S$8*5,1,1)</f>
        <v>0</v>
      </c>
      <c r="T124" s="286">
        <f ca="1">OFFSET('Labour Entry'!$C$1,'Labour Entry'!$A$32-1,T$8*5,1,1)</f>
        <v>0</v>
      </c>
      <c r="U124" s="286">
        <f ca="1">OFFSET('Labour Entry'!$C$1,'Labour Entry'!$A$32-1,U$8*5,1,1)</f>
        <v>0</v>
      </c>
      <c r="V124" s="286">
        <f ca="1">OFFSET('Labour Entry'!$C$1,'Labour Entry'!$A$32-1,V$8*5,1,1)</f>
        <v>0</v>
      </c>
      <c r="W124" s="286">
        <f ca="1">OFFSET('Labour Entry'!$C$1,'Labour Entry'!$A$32-1,W$8*5,1,1)</f>
        <v>0</v>
      </c>
      <c r="X124" s="286">
        <f ca="1">OFFSET('Labour Entry'!$C$1,'Labour Entry'!$A$32-1,X$8*5,1,1)</f>
        <v>0</v>
      </c>
      <c r="Y124" s="286">
        <f ca="1">OFFSET('Labour Entry'!$C$1,'Labour Entry'!$A$32-1,Y$8*5,1,1)</f>
        <v>0</v>
      </c>
      <c r="Z124" s="286">
        <f ca="1">OFFSET('Labour Entry'!$C$1,'Labour Entry'!$A$32-1,Z$8*5,1,1)</f>
        <v>0</v>
      </c>
      <c r="AA124" s="286">
        <f ca="1">OFFSET('Labour Entry'!$C$1,'Labour Entry'!$A$32-1,AA$8*5,1,1)</f>
        <v>0</v>
      </c>
      <c r="AB124" s="286">
        <f ca="1">OFFSET('Labour Entry'!$C$1,'Labour Entry'!$A$32-1,AB$8*5,1,1)</f>
        <v>0</v>
      </c>
      <c r="AC124" s="286">
        <f ca="1">OFFSET('Labour Entry'!$C$1,'Labour Entry'!$A$32-1,AC$8*5,1,1)</f>
        <v>0</v>
      </c>
      <c r="AD124" s="286">
        <f ca="1">OFFSET('Labour Entry'!$C$1,'Labour Entry'!$A$32-1,AD$8*5,1,1)</f>
        <v>0</v>
      </c>
      <c r="AE124" s="286">
        <f ca="1">OFFSET('Labour Entry'!$C$1,'Labour Entry'!$A$32-1,AE$8*5,1,1)</f>
        <v>0</v>
      </c>
      <c r="AF124" s="286">
        <f ca="1">OFFSET('Labour Entry'!$C$1,'Labour Entry'!$A$32-1,AF$8*5,1,1)</f>
        <v>0</v>
      </c>
      <c r="AG124" s="287">
        <f ca="1">OFFSET('Labour Entry'!$C$1,'Labour Entry'!$A$32-1,AG$8*5,1,1)</f>
        <v>0</v>
      </c>
    </row>
    <row r="125" spans="1:33" x14ac:dyDescent="0.2">
      <c r="A125" s="269" t="str">
        <f ca="1">OFFSET('Labour Entry'!$C$1,'Labour Entry'!$A33-1,0,1,1)</f>
        <v>---</v>
      </c>
      <c r="B125" s="270" t="s">
        <v>585</v>
      </c>
      <c r="C125" s="271">
        <f ca="1">OFFSET('Labour Entry'!$C$1,'Labour Entry'!$A$33-1,C$8*5-4,1,1)</f>
        <v>0</v>
      </c>
      <c r="D125" s="272">
        <f ca="1">OFFSET('Labour Entry'!$C$1,'Labour Entry'!$A$33-1,D$8*5-4,1,1)</f>
        <v>0</v>
      </c>
      <c r="E125" s="272">
        <f ca="1">OFFSET('Labour Entry'!$C$1,'Labour Entry'!$A$33-1,E$8*5-4,1,1)</f>
        <v>0</v>
      </c>
      <c r="F125" s="272">
        <f ca="1">OFFSET('Labour Entry'!$C$1,'Labour Entry'!$A$33-1,F$8*5-4,1,1)</f>
        <v>0</v>
      </c>
      <c r="G125" s="272">
        <f ca="1">OFFSET('Labour Entry'!$C$1,'Labour Entry'!$A$33-1,G$8*5-4,1,1)</f>
        <v>0</v>
      </c>
      <c r="H125" s="272">
        <f ca="1">OFFSET('Labour Entry'!$C$1,'Labour Entry'!$A$33-1,H$8*5-4,1,1)</f>
        <v>0</v>
      </c>
      <c r="I125" s="272">
        <f ca="1">OFFSET('Labour Entry'!$C$1,'Labour Entry'!$A$33-1,I$8*5-4,1,1)</f>
        <v>0</v>
      </c>
      <c r="J125" s="272">
        <f ca="1">OFFSET('Labour Entry'!$C$1,'Labour Entry'!$A$33-1,J$8*5-4,1,1)</f>
        <v>0</v>
      </c>
      <c r="K125" s="272">
        <f ca="1">OFFSET('Labour Entry'!$C$1,'Labour Entry'!$A$33-1,K$8*5-4,1,1)</f>
        <v>0</v>
      </c>
      <c r="L125" s="272">
        <f ca="1">OFFSET('Labour Entry'!$C$1,'Labour Entry'!$A$33-1,L$8*5-4,1,1)</f>
        <v>0</v>
      </c>
      <c r="M125" s="272">
        <f ca="1">OFFSET('Labour Entry'!$C$1,'Labour Entry'!$A$33-1,M$8*5-4,1,1)</f>
        <v>0</v>
      </c>
      <c r="N125" s="272">
        <f ca="1">OFFSET('Labour Entry'!$C$1,'Labour Entry'!$A$33-1,N$8*5-4,1,1)</f>
        <v>0</v>
      </c>
      <c r="O125" s="272">
        <f ca="1">OFFSET('Labour Entry'!$C$1,'Labour Entry'!$A$33-1,O$8*5-4,1,1)</f>
        <v>0</v>
      </c>
      <c r="P125" s="272">
        <f ca="1">OFFSET('Labour Entry'!$C$1,'Labour Entry'!$A$33-1,P$8*5-4,1,1)</f>
        <v>0</v>
      </c>
      <c r="Q125" s="272">
        <f ca="1">OFFSET('Labour Entry'!$C$1,'Labour Entry'!$A$33-1,Q$8*5-4,1,1)</f>
        <v>0</v>
      </c>
      <c r="R125" s="272">
        <f ca="1">OFFSET('Labour Entry'!$C$1,'Labour Entry'!$A$33-1,R$8*5-4,1,1)</f>
        <v>0</v>
      </c>
      <c r="S125" s="272">
        <f ca="1">OFFSET('Labour Entry'!$C$1,'Labour Entry'!$A$33-1,S$8*5-4,1,1)</f>
        <v>0</v>
      </c>
      <c r="T125" s="272">
        <f ca="1">OFFSET('Labour Entry'!$C$1,'Labour Entry'!$A$33-1,T$8*5-4,1,1)</f>
        <v>0</v>
      </c>
      <c r="U125" s="272">
        <f ca="1">OFFSET('Labour Entry'!$C$1,'Labour Entry'!$A$33-1,U$8*5-4,1,1)</f>
        <v>0</v>
      </c>
      <c r="V125" s="272">
        <f ca="1">OFFSET('Labour Entry'!$C$1,'Labour Entry'!$A$33-1,V$8*5-4,1,1)</f>
        <v>0</v>
      </c>
      <c r="W125" s="272">
        <f ca="1">OFFSET('Labour Entry'!$C$1,'Labour Entry'!$A$33-1,W$8*5-4,1,1)</f>
        <v>0</v>
      </c>
      <c r="X125" s="272">
        <f ca="1">OFFSET('Labour Entry'!$C$1,'Labour Entry'!$A$33-1,X$8*5-4,1,1)</f>
        <v>0</v>
      </c>
      <c r="Y125" s="272">
        <f ca="1">OFFSET('Labour Entry'!$C$1,'Labour Entry'!$A$33-1,Y$8*5-4,1,1)</f>
        <v>0</v>
      </c>
      <c r="Z125" s="272">
        <f ca="1">OFFSET('Labour Entry'!$C$1,'Labour Entry'!$A$33-1,Z$8*5-4,1,1)</f>
        <v>0</v>
      </c>
      <c r="AA125" s="272">
        <f ca="1">OFFSET('Labour Entry'!$C$1,'Labour Entry'!$A$33-1,AA$8*5-4,1,1)</f>
        <v>0</v>
      </c>
      <c r="AB125" s="272">
        <f ca="1">OFFSET('Labour Entry'!$C$1,'Labour Entry'!$A$33-1,AB$8*5-4,1,1)</f>
        <v>0</v>
      </c>
      <c r="AC125" s="272">
        <f ca="1">OFFSET('Labour Entry'!$C$1,'Labour Entry'!$A$33-1,AC$8*5-4,1,1)</f>
        <v>0</v>
      </c>
      <c r="AD125" s="272">
        <f ca="1">OFFSET('Labour Entry'!$C$1,'Labour Entry'!$A$33-1,AD$8*5-4,1,1)</f>
        <v>0</v>
      </c>
      <c r="AE125" s="272">
        <f ca="1">OFFSET('Labour Entry'!$C$1,'Labour Entry'!$A$33-1,AE$8*5-4,1,1)</f>
        <v>0</v>
      </c>
      <c r="AF125" s="272">
        <f ca="1">OFFSET('Labour Entry'!$C$1,'Labour Entry'!$A$33-1,AF$8*5-4,1,1)</f>
        <v>0</v>
      </c>
      <c r="AG125" s="273">
        <f ca="1">OFFSET('Labour Entry'!$C$1,'Labour Entry'!$A$33-1,AG$8*5-4,1,1)</f>
        <v>0</v>
      </c>
    </row>
    <row r="126" spans="1:33" x14ac:dyDescent="0.2">
      <c r="A126" s="274"/>
      <c r="B126" s="275" t="s">
        <v>590</v>
      </c>
      <c r="C126" s="276">
        <f ca="1">OFFSET('Labour Entry'!$C$1,'Labour Entry'!$A$33-1,C$8*5-3,1,1)</f>
        <v>0</v>
      </c>
      <c r="D126" s="277">
        <f ca="1">OFFSET('Labour Entry'!$C$1,'Labour Entry'!$A$33-1,D$8*5-3,1,1)</f>
        <v>0</v>
      </c>
      <c r="E126" s="277">
        <f ca="1">OFFSET('Labour Entry'!$C$1,'Labour Entry'!$A$33-1,E$8*5-3,1,1)</f>
        <v>0</v>
      </c>
      <c r="F126" s="277">
        <f ca="1">OFFSET('Labour Entry'!$C$1,'Labour Entry'!$A$33-1,F$8*5-3,1,1)</f>
        <v>0</v>
      </c>
      <c r="G126" s="277">
        <f ca="1">OFFSET('Labour Entry'!$C$1,'Labour Entry'!$A$33-1,G$8*5-3,1,1)</f>
        <v>0</v>
      </c>
      <c r="H126" s="277">
        <f ca="1">OFFSET('Labour Entry'!$C$1,'Labour Entry'!$A$33-1,H$8*5-3,1,1)</f>
        <v>0</v>
      </c>
      <c r="I126" s="277">
        <f ca="1">OFFSET('Labour Entry'!$C$1,'Labour Entry'!$A$33-1,I$8*5-3,1,1)</f>
        <v>0</v>
      </c>
      <c r="J126" s="277">
        <f ca="1">OFFSET('Labour Entry'!$C$1,'Labour Entry'!$A$33-1,J$8*5-3,1,1)</f>
        <v>0</v>
      </c>
      <c r="K126" s="277">
        <f ca="1">OFFSET('Labour Entry'!$C$1,'Labour Entry'!$A$33-1,K$8*5-3,1,1)</f>
        <v>0</v>
      </c>
      <c r="L126" s="277">
        <f ca="1">OFFSET('Labour Entry'!$C$1,'Labour Entry'!$A$33-1,L$8*5-3,1,1)</f>
        <v>0</v>
      </c>
      <c r="M126" s="277">
        <f ca="1">OFFSET('Labour Entry'!$C$1,'Labour Entry'!$A$33-1,M$8*5-3,1,1)</f>
        <v>0</v>
      </c>
      <c r="N126" s="277">
        <f ca="1">OFFSET('Labour Entry'!$C$1,'Labour Entry'!$A$33-1,N$8*5-3,1,1)</f>
        <v>0</v>
      </c>
      <c r="O126" s="277">
        <f ca="1">OFFSET('Labour Entry'!$C$1,'Labour Entry'!$A$33-1,O$8*5-3,1,1)</f>
        <v>0</v>
      </c>
      <c r="P126" s="277">
        <f ca="1">OFFSET('Labour Entry'!$C$1,'Labour Entry'!$A$33-1,P$8*5-3,1,1)</f>
        <v>0</v>
      </c>
      <c r="Q126" s="277">
        <f ca="1">OFFSET('Labour Entry'!$C$1,'Labour Entry'!$A$33-1,Q$8*5-3,1,1)</f>
        <v>0</v>
      </c>
      <c r="R126" s="277">
        <f ca="1">OFFSET('Labour Entry'!$C$1,'Labour Entry'!$A$33-1,R$8*5-3,1,1)</f>
        <v>0</v>
      </c>
      <c r="S126" s="277">
        <f ca="1">OFFSET('Labour Entry'!$C$1,'Labour Entry'!$A$33-1,S$8*5-3,1,1)</f>
        <v>0</v>
      </c>
      <c r="T126" s="277">
        <f ca="1">OFFSET('Labour Entry'!$C$1,'Labour Entry'!$A$33-1,T$8*5-3,1,1)</f>
        <v>0</v>
      </c>
      <c r="U126" s="277">
        <f ca="1">OFFSET('Labour Entry'!$C$1,'Labour Entry'!$A$33-1,U$8*5-3,1,1)</f>
        <v>0</v>
      </c>
      <c r="V126" s="277">
        <f ca="1">OFFSET('Labour Entry'!$C$1,'Labour Entry'!$A$33-1,V$8*5-3,1,1)</f>
        <v>0</v>
      </c>
      <c r="W126" s="277">
        <f ca="1">OFFSET('Labour Entry'!$C$1,'Labour Entry'!$A$33-1,W$8*5-3,1,1)</f>
        <v>0</v>
      </c>
      <c r="X126" s="277">
        <f ca="1">OFFSET('Labour Entry'!$C$1,'Labour Entry'!$A$33-1,X$8*5-3,1,1)</f>
        <v>0</v>
      </c>
      <c r="Y126" s="277">
        <f ca="1">OFFSET('Labour Entry'!$C$1,'Labour Entry'!$A$33-1,Y$8*5-3,1,1)</f>
        <v>0</v>
      </c>
      <c r="Z126" s="277">
        <f ca="1">OFFSET('Labour Entry'!$C$1,'Labour Entry'!$A$33-1,Z$8*5-3,1,1)</f>
        <v>0</v>
      </c>
      <c r="AA126" s="277">
        <f ca="1">OFFSET('Labour Entry'!$C$1,'Labour Entry'!$A$33-1,AA$8*5-3,1,1)</f>
        <v>0</v>
      </c>
      <c r="AB126" s="277">
        <f ca="1">OFFSET('Labour Entry'!$C$1,'Labour Entry'!$A$33-1,AB$8*5-3,1,1)</f>
        <v>0</v>
      </c>
      <c r="AC126" s="277">
        <f ca="1">OFFSET('Labour Entry'!$C$1,'Labour Entry'!$A$33-1,AC$8*5-3,1,1)</f>
        <v>0</v>
      </c>
      <c r="AD126" s="277">
        <f ca="1">OFFSET('Labour Entry'!$C$1,'Labour Entry'!$A$33-1,AD$8*5-3,1,1)</f>
        <v>0</v>
      </c>
      <c r="AE126" s="277">
        <f ca="1">OFFSET('Labour Entry'!$C$1,'Labour Entry'!$A$33-1,AE$8*5-3,1,1)</f>
        <v>0</v>
      </c>
      <c r="AF126" s="277">
        <f ca="1">OFFSET('Labour Entry'!$C$1,'Labour Entry'!$A$33-1,AF$8*5-3,1,1)</f>
        <v>0</v>
      </c>
      <c r="AG126" s="278">
        <f ca="1">OFFSET('Labour Entry'!$C$1,'Labour Entry'!$A$33-1,AG$8*5-3,1,1)</f>
        <v>0</v>
      </c>
    </row>
    <row r="127" spans="1:33" x14ac:dyDescent="0.2">
      <c r="A127" s="274"/>
      <c r="B127" s="275" t="s">
        <v>591</v>
      </c>
      <c r="C127" s="276">
        <f ca="1">OFFSET('Labour Entry'!$C$1,'Labour Entry'!$A$33-1,C$8*5-2,1,1)</f>
        <v>0</v>
      </c>
      <c r="D127" s="277">
        <f ca="1">OFFSET('Labour Entry'!$C$1,'Labour Entry'!$A$33-1,D$8*5-2,1,1)</f>
        <v>0</v>
      </c>
      <c r="E127" s="277">
        <f ca="1">OFFSET('Labour Entry'!$C$1,'Labour Entry'!$A$33-1,E$8*5-2,1,1)</f>
        <v>0</v>
      </c>
      <c r="F127" s="277">
        <f ca="1">OFFSET('Labour Entry'!$C$1,'Labour Entry'!$A$33-1,F$8*5-2,1,1)</f>
        <v>0</v>
      </c>
      <c r="G127" s="277">
        <f ca="1">OFFSET('Labour Entry'!$C$1,'Labour Entry'!$A$33-1,G$8*5-2,1,1)</f>
        <v>0</v>
      </c>
      <c r="H127" s="277">
        <f ca="1">OFFSET('Labour Entry'!$C$1,'Labour Entry'!$A$33-1,H$8*5-2,1,1)</f>
        <v>0</v>
      </c>
      <c r="I127" s="277">
        <f ca="1">OFFSET('Labour Entry'!$C$1,'Labour Entry'!$A$33-1,I$8*5-2,1,1)</f>
        <v>0</v>
      </c>
      <c r="J127" s="277">
        <f ca="1">OFFSET('Labour Entry'!$C$1,'Labour Entry'!$A$33-1,J$8*5-2,1,1)</f>
        <v>0</v>
      </c>
      <c r="K127" s="277">
        <f ca="1">OFFSET('Labour Entry'!$C$1,'Labour Entry'!$A$33-1,K$8*5-2,1,1)</f>
        <v>0</v>
      </c>
      <c r="L127" s="277">
        <f ca="1">OFFSET('Labour Entry'!$C$1,'Labour Entry'!$A$33-1,L$8*5-2,1,1)</f>
        <v>0</v>
      </c>
      <c r="M127" s="277">
        <f ca="1">OFFSET('Labour Entry'!$C$1,'Labour Entry'!$A$33-1,M$8*5-2,1,1)</f>
        <v>0</v>
      </c>
      <c r="N127" s="277">
        <f ca="1">OFFSET('Labour Entry'!$C$1,'Labour Entry'!$A$33-1,N$8*5-2,1,1)</f>
        <v>0</v>
      </c>
      <c r="O127" s="277">
        <f ca="1">OFFSET('Labour Entry'!$C$1,'Labour Entry'!$A$33-1,O$8*5-2,1,1)</f>
        <v>0</v>
      </c>
      <c r="P127" s="277">
        <f ca="1">OFFSET('Labour Entry'!$C$1,'Labour Entry'!$A$33-1,P$8*5-2,1,1)</f>
        <v>0</v>
      </c>
      <c r="Q127" s="277">
        <f ca="1">OFFSET('Labour Entry'!$C$1,'Labour Entry'!$A$33-1,Q$8*5-2,1,1)</f>
        <v>0</v>
      </c>
      <c r="R127" s="277">
        <f ca="1">OFFSET('Labour Entry'!$C$1,'Labour Entry'!$A$33-1,R$8*5-2,1,1)</f>
        <v>0</v>
      </c>
      <c r="S127" s="277">
        <f ca="1">OFFSET('Labour Entry'!$C$1,'Labour Entry'!$A$33-1,S$8*5-2,1,1)</f>
        <v>0</v>
      </c>
      <c r="T127" s="277">
        <f ca="1">OFFSET('Labour Entry'!$C$1,'Labour Entry'!$A$33-1,T$8*5-2,1,1)</f>
        <v>0</v>
      </c>
      <c r="U127" s="277">
        <f ca="1">OFFSET('Labour Entry'!$C$1,'Labour Entry'!$A$33-1,U$8*5-2,1,1)</f>
        <v>0</v>
      </c>
      <c r="V127" s="277">
        <f ca="1">OFFSET('Labour Entry'!$C$1,'Labour Entry'!$A$33-1,V$8*5-2,1,1)</f>
        <v>0</v>
      </c>
      <c r="W127" s="277">
        <f ca="1">OFFSET('Labour Entry'!$C$1,'Labour Entry'!$A$33-1,W$8*5-2,1,1)</f>
        <v>0</v>
      </c>
      <c r="X127" s="277">
        <f ca="1">OFFSET('Labour Entry'!$C$1,'Labour Entry'!$A$33-1,X$8*5-2,1,1)</f>
        <v>0</v>
      </c>
      <c r="Y127" s="277">
        <f ca="1">OFFSET('Labour Entry'!$C$1,'Labour Entry'!$A$33-1,Y$8*5-2,1,1)</f>
        <v>0</v>
      </c>
      <c r="Z127" s="277">
        <f ca="1">OFFSET('Labour Entry'!$C$1,'Labour Entry'!$A$33-1,Z$8*5-2,1,1)</f>
        <v>0</v>
      </c>
      <c r="AA127" s="277">
        <f ca="1">OFFSET('Labour Entry'!$C$1,'Labour Entry'!$A$33-1,AA$8*5-2,1,1)</f>
        <v>0</v>
      </c>
      <c r="AB127" s="277">
        <f ca="1">OFFSET('Labour Entry'!$C$1,'Labour Entry'!$A$33-1,AB$8*5-2,1,1)</f>
        <v>0</v>
      </c>
      <c r="AC127" s="277">
        <f ca="1">OFFSET('Labour Entry'!$C$1,'Labour Entry'!$A$33-1,AC$8*5-2,1,1)</f>
        <v>0</v>
      </c>
      <c r="AD127" s="277">
        <f ca="1">OFFSET('Labour Entry'!$C$1,'Labour Entry'!$A$33-1,AD$8*5-2,1,1)</f>
        <v>0</v>
      </c>
      <c r="AE127" s="277">
        <f ca="1">OFFSET('Labour Entry'!$C$1,'Labour Entry'!$A$33-1,AE$8*5-2,1,1)</f>
        <v>0</v>
      </c>
      <c r="AF127" s="277">
        <f ca="1">OFFSET('Labour Entry'!$C$1,'Labour Entry'!$A$33-1,AF$8*5-2,1,1)</f>
        <v>0</v>
      </c>
      <c r="AG127" s="278">
        <f ca="1">OFFSET('Labour Entry'!$C$1,'Labour Entry'!$A$33-1,AG$8*5-2,1,1)</f>
        <v>0</v>
      </c>
    </row>
    <row r="128" spans="1:33" x14ac:dyDescent="0.2">
      <c r="A128" s="274"/>
      <c r="B128" s="279" t="s">
        <v>592</v>
      </c>
      <c r="C128" s="280">
        <f ca="1">OFFSET('Labour Entry'!$C$1,'Labour Entry'!$A$33-1,C$8*5-1,1,1)</f>
        <v>0</v>
      </c>
      <c r="D128" s="281">
        <f ca="1">OFFSET('Labour Entry'!$C$1,'Labour Entry'!$A$33-1,D$8*5-1,1,1)</f>
        <v>0</v>
      </c>
      <c r="E128" s="281">
        <f ca="1">OFFSET('Labour Entry'!$C$1,'Labour Entry'!$A$33-1,E$8*5-1,1,1)</f>
        <v>0</v>
      </c>
      <c r="F128" s="281">
        <f ca="1">OFFSET('Labour Entry'!$C$1,'Labour Entry'!$A$33-1,F$8*5-1,1,1)</f>
        <v>0</v>
      </c>
      <c r="G128" s="281">
        <f ca="1">OFFSET('Labour Entry'!$C$1,'Labour Entry'!$A$33-1,G$8*5-1,1,1)</f>
        <v>0</v>
      </c>
      <c r="H128" s="281">
        <f ca="1">OFFSET('Labour Entry'!$C$1,'Labour Entry'!$A$33-1,H$8*5-1,1,1)</f>
        <v>0</v>
      </c>
      <c r="I128" s="281">
        <f ca="1">OFFSET('Labour Entry'!$C$1,'Labour Entry'!$A$33-1,I$8*5-1,1,1)</f>
        <v>0</v>
      </c>
      <c r="J128" s="281">
        <f ca="1">OFFSET('Labour Entry'!$C$1,'Labour Entry'!$A$33-1,J$8*5-1,1,1)</f>
        <v>0</v>
      </c>
      <c r="K128" s="281">
        <f ca="1">OFFSET('Labour Entry'!$C$1,'Labour Entry'!$A$33-1,K$8*5-1,1,1)</f>
        <v>0</v>
      </c>
      <c r="L128" s="281">
        <f ca="1">OFFSET('Labour Entry'!$C$1,'Labour Entry'!$A$33-1,L$8*5-1,1,1)</f>
        <v>0</v>
      </c>
      <c r="M128" s="281">
        <f ca="1">OFFSET('Labour Entry'!$C$1,'Labour Entry'!$A$33-1,M$8*5-1,1,1)</f>
        <v>0</v>
      </c>
      <c r="N128" s="281">
        <f ca="1">OFFSET('Labour Entry'!$C$1,'Labour Entry'!$A$33-1,N$8*5-1,1,1)</f>
        <v>0</v>
      </c>
      <c r="O128" s="281">
        <f ca="1">OFFSET('Labour Entry'!$C$1,'Labour Entry'!$A$33-1,O$8*5-1,1,1)</f>
        <v>0</v>
      </c>
      <c r="P128" s="281">
        <f ca="1">OFFSET('Labour Entry'!$C$1,'Labour Entry'!$A$33-1,P$8*5-1,1,1)</f>
        <v>0</v>
      </c>
      <c r="Q128" s="281">
        <f ca="1">OFFSET('Labour Entry'!$C$1,'Labour Entry'!$A$33-1,Q$8*5-1,1,1)</f>
        <v>0</v>
      </c>
      <c r="R128" s="281">
        <f ca="1">OFFSET('Labour Entry'!$C$1,'Labour Entry'!$A$33-1,R$8*5-1,1,1)</f>
        <v>0</v>
      </c>
      <c r="S128" s="281">
        <f ca="1">OFFSET('Labour Entry'!$C$1,'Labour Entry'!$A$33-1,S$8*5-1,1,1)</f>
        <v>0</v>
      </c>
      <c r="T128" s="281">
        <f ca="1">OFFSET('Labour Entry'!$C$1,'Labour Entry'!$A$33-1,T$8*5-1,1,1)</f>
        <v>0</v>
      </c>
      <c r="U128" s="281">
        <f ca="1">OFFSET('Labour Entry'!$C$1,'Labour Entry'!$A$33-1,U$8*5-1,1,1)</f>
        <v>0</v>
      </c>
      <c r="V128" s="281">
        <f ca="1">OFFSET('Labour Entry'!$C$1,'Labour Entry'!$A$33-1,V$8*5-1,1,1)</f>
        <v>0</v>
      </c>
      <c r="W128" s="281">
        <f ca="1">OFFSET('Labour Entry'!$C$1,'Labour Entry'!$A$33-1,W$8*5-1,1,1)</f>
        <v>0</v>
      </c>
      <c r="X128" s="281">
        <f ca="1">OFFSET('Labour Entry'!$C$1,'Labour Entry'!$A$33-1,X$8*5-1,1,1)</f>
        <v>0</v>
      </c>
      <c r="Y128" s="281">
        <f ca="1">OFFSET('Labour Entry'!$C$1,'Labour Entry'!$A$33-1,Y$8*5-1,1,1)</f>
        <v>0</v>
      </c>
      <c r="Z128" s="281">
        <f ca="1">OFFSET('Labour Entry'!$C$1,'Labour Entry'!$A$33-1,Z$8*5-1,1,1)</f>
        <v>0</v>
      </c>
      <c r="AA128" s="281">
        <f ca="1">OFFSET('Labour Entry'!$C$1,'Labour Entry'!$A$33-1,AA$8*5-1,1,1)</f>
        <v>0</v>
      </c>
      <c r="AB128" s="281">
        <f ca="1">OFFSET('Labour Entry'!$C$1,'Labour Entry'!$A$33-1,AB$8*5-1,1,1)</f>
        <v>0</v>
      </c>
      <c r="AC128" s="281">
        <f ca="1">OFFSET('Labour Entry'!$C$1,'Labour Entry'!$A$33-1,AC$8*5-1,1,1)</f>
        <v>0</v>
      </c>
      <c r="AD128" s="281">
        <f ca="1">OFFSET('Labour Entry'!$C$1,'Labour Entry'!$A$33-1,AD$8*5-1,1,1)</f>
        <v>0</v>
      </c>
      <c r="AE128" s="281">
        <f ca="1">OFFSET('Labour Entry'!$C$1,'Labour Entry'!$A$33-1,AE$8*5-1,1,1)</f>
        <v>0</v>
      </c>
      <c r="AF128" s="281">
        <f ca="1">OFFSET('Labour Entry'!$C$1,'Labour Entry'!$A$33-1,AF$8*5-1,1,1)</f>
        <v>0</v>
      </c>
      <c r="AG128" s="282">
        <f ca="1">OFFSET('Labour Entry'!$C$1,'Labour Entry'!$A$33-1,AG$8*5-1,1,1)</f>
        <v>0</v>
      </c>
    </row>
    <row r="129" spans="1:33" ht="15" thickBot="1" x14ac:dyDescent="0.25">
      <c r="A129" s="283"/>
      <c r="B129" s="284" t="s">
        <v>593</v>
      </c>
      <c r="C129" s="285">
        <f ca="1">OFFSET('Labour Entry'!$C$1,'Labour Entry'!$A$33-1,C$8*5,1,1)</f>
        <v>0</v>
      </c>
      <c r="D129" s="286">
        <f ca="1">OFFSET('Labour Entry'!$C$1,'Labour Entry'!$A$33-1,D$8*5,1,1)</f>
        <v>0</v>
      </c>
      <c r="E129" s="286">
        <f ca="1">OFFSET('Labour Entry'!$C$1,'Labour Entry'!$A$33-1,E$8*5,1,1)</f>
        <v>0</v>
      </c>
      <c r="F129" s="286">
        <f ca="1">OFFSET('Labour Entry'!$C$1,'Labour Entry'!$A$33-1,F$8*5,1,1)</f>
        <v>0</v>
      </c>
      <c r="G129" s="286">
        <f ca="1">OFFSET('Labour Entry'!$C$1,'Labour Entry'!$A$33-1,G$8*5,1,1)</f>
        <v>0</v>
      </c>
      <c r="H129" s="286">
        <f ca="1">OFFSET('Labour Entry'!$C$1,'Labour Entry'!$A$33-1,H$8*5,1,1)</f>
        <v>0</v>
      </c>
      <c r="I129" s="286">
        <f ca="1">OFFSET('Labour Entry'!$C$1,'Labour Entry'!$A$33-1,I$8*5,1,1)</f>
        <v>0</v>
      </c>
      <c r="J129" s="286">
        <f ca="1">OFFSET('Labour Entry'!$C$1,'Labour Entry'!$A$33-1,J$8*5,1,1)</f>
        <v>0</v>
      </c>
      <c r="K129" s="286">
        <f ca="1">OFFSET('Labour Entry'!$C$1,'Labour Entry'!$A$33-1,K$8*5,1,1)</f>
        <v>0</v>
      </c>
      <c r="L129" s="286">
        <f ca="1">OFFSET('Labour Entry'!$C$1,'Labour Entry'!$A$33-1,L$8*5,1,1)</f>
        <v>0</v>
      </c>
      <c r="M129" s="286">
        <f ca="1">OFFSET('Labour Entry'!$C$1,'Labour Entry'!$A$33-1,M$8*5,1,1)</f>
        <v>0</v>
      </c>
      <c r="N129" s="286">
        <f ca="1">OFFSET('Labour Entry'!$C$1,'Labour Entry'!$A$33-1,N$8*5,1,1)</f>
        <v>0</v>
      </c>
      <c r="O129" s="286">
        <f ca="1">OFFSET('Labour Entry'!$C$1,'Labour Entry'!$A$33-1,O$8*5,1,1)</f>
        <v>0</v>
      </c>
      <c r="P129" s="286">
        <f ca="1">OFFSET('Labour Entry'!$C$1,'Labour Entry'!$A$33-1,P$8*5,1,1)</f>
        <v>0</v>
      </c>
      <c r="Q129" s="286">
        <f ca="1">OFFSET('Labour Entry'!$C$1,'Labour Entry'!$A$33-1,Q$8*5,1,1)</f>
        <v>0</v>
      </c>
      <c r="R129" s="286">
        <f ca="1">OFFSET('Labour Entry'!$C$1,'Labour Entry'!$A$33-1,R$8*5,1,1)</f>
        <v>0</v>
      </c>
      <c r="S129" s="286">
        <f ca="1">OFFSET('Labour Entry'!$C$1,'Labour Entry'!$A$33-1,S$8*5,1,1)</f>
        <v>0</v>
      </c>
      <c r="T129" s="286">
        <f ca="1">OFFSET('Labour Entry'!$C$1,'Labour Entry'!$A$33-1,T$8*5,1,1)</f>
        <v>0</v>
      </c>
      <c r="U129" s="286">
        <f ca="1">OFFSET('Labour Entry'!$C$1,'Labour Entry'!$A$33-1,U$8*5,1,1)</f>
        <v>0</v>
      </c>
      <c r="V129" s="286">
        <f ca="1">OFFSET('Labour Entry'!$C$1,'Labour Entry'!$A$33-1,V$8*5,1,1)</f>
        <v>0</v>
      </c>
      <c r="W129" s="286">
        <f ca="1">OFFSET('Labour Entry'!$C$1,'Labour Entry'!$A$33-1,W$8*5,1,1)</f>
        <v>0</v>
      </c>
      <c r="X129" s="286">
        <f ca="1">OFFSET('Labour Entry'!$C$1,'Labour Entry'!$A$33-1,X$8*5,1,1)</f>
        <v>0</v>
      </c>
      <c r="Y129" s="286">
        <f ca="1">OFFSET('Labour Entry'!$C$1,'Labour Entry'!$A$33-1,Y$8*5,1,1)</f>
        <v>0</v>
      </c>
      <c r="Z129" s="286">
        <f ca="1">OFFSET('Labour Entry'!$C$1,'Labour Entry'!$A$33-1,Z$8*5,1,1)</f>
        <v>0</v>
      </c>
      <c r="AA129" s="286">
        <f ca="1">OFFSET('Labour Entry'!$C$1,'Labour Entry'!$A$33-1,AA$8*5,1,1)</f>
        <v>0</v>
      </c>
      <c r="AB129" s="286">
        <f ca="1">OFFSET('Labour Entry'!$C$1,'Labour Entry'!$A$33-1,AB$8*5,1,1)</f>
        <v>0</v>
      </c>
      <c r="AC129" s="286">
        <f ca="1">OFFSET('Labour Entry'!$C$1,'Labour Entry'!$A$33-1,AC$8*5,1,1)</f>
        <v>0</v>
      </c>
      <c r="AD129" s="286">
        <f ca="1">OFFSET('Labour Entry'!$C$1,'Labour Entry'!$A$33-1,AD$8*5,1,1)</f>
        <v>0</v>
      </c>
      <c r="AE129" s="286">
        <f ca="1">OFFSET('Labour Entry'!$C$1,'Labour Entry'!$A$33-1,AE$8*5,1,1)</f>
        <v>0</v>
      </c>
      <c r="AF129" s="286">
        <f ca="1">OFFSET('Labour Entry'!$C$1,'Labour Entry'!$A$33-1,AF$8*5,1,1)</f>
        <v>0</v>
      </c>
      <c r="AG129" s="287">
        <f ca="1">OFFSET('Labour Entry'!$C$1,'Labour Entry'!$A$33-1,AG$8*5,1,1)</f>
        <v>0</v>
      </c>
    </row>
    <row r="130" spans="1:33" x14ac:dyDescent="0.2">
      <c r="A130" s="269" t="str">
        <f ca="1">OFFSET('Labour Entry'!$C$1,'Labour Entry'!$A34-1,0,1,1)</f>
        <v>---</v>
      </c>
      <c r="B130" s="270" t="s">
        <v>585</v>
      </c>
      <c r="C130" s="271">
        <f ca="1">OFFSET('Labour Entry'!$C$1,'Labour Entry'!$A$34-1,C$8*5-4,1,1)</f>
        <v>0</v>
      </c>
      <c r="D130" s="272">
        <f ca="1">OFFSET('Labour Entry'!$C$1,'Labour Entry'!$A$34-1,D$8*5-4,1,1)</f>
        <v>0</v>
      </c>
      <c r="E130" s="272">
        <f ca="1">OFFSET('Labour Entry'!$C$1,'Labour Entry'!$A$34-1,E$8*5-4,1,1)</f>
        <v>0</v>
      </c>
      <c r="F130" s="272">
        <f ca="1">OFFSET('Labour Entry'!$C$1,'Labour Entry'!$A$34-1,F$8*5-4,1,1)</f>
        <v>0</v>
      </c>
      <c r="G130" s="272">
        <f ca="1">OFFSET('Labour Entry'!$C$1,'Labour Entry'!$A$34-1,G$8*5-4,1,1)</f>
        <v>0</v>
      </c>
      <c r="H130" s="272">
        <f ca="1">OFFSET('Labour Entry'!$C$1,'Labour Entry'!$A$34-1,H$8*5-4,1,1)</f>
        <v>0</v>
      </c>
      <c r="I130" s="272">
        <f ca="1">OFFSET('Labour Entry'!$C$1,'Labour Entry'!$A$34-1,I$8*5-4,1,1)</f>
        <v>0</v>
      </c>
      <c r="J130" s="272">
        <f ca="1">OFFSET('Labour Entry'!$C$1,'Labour Entry'!$A$34-1,J$8*5-4,1,1)</f>
        <v>0</v>
      </c>
      <c r="K130" s="272">
        <f ca="1">OFFSET('Labour Entry'!$C$1,'Labour Entry'!$A$34-1,K$8*5-4,1,1)</f>
        <v>0</v>
      </c>
      <c r="L130" s="272">
        <f ca="1">OFFSET('Labour Entry'!$C$1,'Labour Entry'!$A$34-1,L$8*5-4,1,1)</f>
        <v>0</v>
      </c>
      <c r="M130" s="272">
        <f ca="1">OFFSET('Labour Entry'!$C$1,'Labour Entry'!$A$34-1,M$8*5-4,1,1)</f>
        <v>0</v>
      </c>
      <c r="N130" s="272">
        <f ca="1">OFFSET('Labour Entry'!$C$1,'Labour Entry'!$A$34-1,N$8*5-4,1,1)</f>
        <v>0</v>
      </c>
      <c r="O130" s="272">
        <f ca="1">OFFSET('Labour Entry'!$C$1,'Labour Entry'!$A$34-1,O$8*5-4,1,1)</f>
        <v>0</v>
      </c>
      <c r="P130" s="272">
        <f ca="1">OFFSET('Labour Entry'!$C$1,'Labour Entry'!$A$34-1,P$8*5-4,1,1)</f>
        <v>0</v>
      </c>
      <c r="Q130" s="272">
        <f ca="1">OFFSET('Labour Entry'!$C$1,'Labour Entry'!$A$34-1,Q$8*5-4,1,1)</f>
        <v>0</v>
      </c>
      <c r="R130" s="272">
        <f ca="1">OFFSET('Labour Entry'!$C$1,'Labour Entry'!$A$34-1,R$8*5-4,1,1)</f>
        <v>0</v>
      </c>
      <c r="S130" s="272">
        <f ca="1">OFFSET('Labour Entry'!$C$1,'Labour Entry'!$A$34-1,S$8*5-4,1,1)</f>
        <v>0</v>
      </c>
      <c r="T130" s="272">
        <f ca="1">OFFSET('Labour Entry'!$C$1,'Labour Entry'!$A$34-1,T$8*5-4,1,1)</f>
        <v>0</v>
      </c>
      <c r="U130" s="272">
        <f ca="1">OFFSET('Labour Entry'!$C$1,'Labour Entry'!$A$34-1,U$8*5-4,1,1)</f>
        <v>0</v>
      </c>
      <c r="V130" s="272">
        <f ca="1">OFFSET('Labour Entry'!$C$1,'Labour Entry'!$A$34-1,V$8*5-4,1,1)</f>
        <v>0</v>
      </c>
      <c r="W130" s="272">
        <f ca="1">OFFSET('Labour Entry'!$C$1,'Labour Entry'!$A$34-1,W$8*5-4,1,1)</f>
        <v>0</v>
      </c>
      <c r="X130" s="272">
        <f ca="1">OFFSET('Labour Entry'!$C$1,'Labour Entry'!$A$34-1,X$8*5-4,1,1)</f>
        <v>0</v>
      </c>
      <c r="Y130" s="272">
        <f ca="1">OFFSET('Labour Entry'!$C$1,'Labour Entry'!$A$34-1,Y$8*5-4,1,1)</f>
        <v>0</v>
      </c>
      <c r="Z130" s="272">
        <f ca="1">OFFSET('Labour Entry'!$C$1,'Labour Entry'!$A$34-1,Z$8*5-4,1,1)</f>
        <v>0</v>
      </c>
      <c r="AA130" s="272">
        <f ca="1">OFFSET('Labour Entry'!$C$1,'Labour Entry'!$A$34-1,AA$8*5-4,1,1)</f>
        <v>0</v>
      </c>
      <c r="AB130" s="272">
        <f ca="1">OFFSET('Labour Entry'!$C$1,'Labour Entry'!$A$34-1,AB$8*5-4,1,1)</f>
        <v>0</v>
      </c>
      <c r="AC130" s="272">
        <f ca="1">OFFSET('Labour Entry'!$C$1,'Labour Entry'!$A$34-1,AC$8*5-4,1,1)</f>
        <v>0</v>
      </c>
      <c r="AD130" s="272">
        <f ca="1">OFFSET('Labour Entry'!$C$1,'Labour Entry'!$A$34-1,AD$8*5-4,1,1)</f>
        <v>0</v>
      </c>
      <c r="AE130" s="272">
        <f ca="1">OFFSET('Labour Entry'!$C$1,'Labour Entry'!$A$34-1,AE$8*5-4,1,1)</f>
        <v>0</v>
      </c>
      <c r="AF130" s="272">
        <f ca="1">OFFSET('Labour Entry'!$C$1,'Labour Entry'!$A$34-1,AF$8*5-4,1,1)</f>
        <v>0</v>
      </c>
      <c r="AG130" s="273">
        <f ca="1">OFFSET('Labour Entry'!$C$1,'Labour Entry'!$A$34-1,AG$8*5-4,1,1)</f>
        <v>0</v>
      </c>
    </row>
    <row r="131" spans="1:33" x14ac:dyDescent="0.2">
      <c r="A131" s="274"/>
      <c r="B131" s="275" t="s">
        <v>586</v>
      </c>
      <c r="C131" s="276">
        <f ca="1">OFFSET('Labour Entry'!$C$1,'Labour Entry'!$A$34-1,C$8*5-3,1,1)</f>
        <v>0</v>
      </c>
      <c r="D131" s="277">
        <f ca="1">OFFSET('Labour Entry'!$C$1,'Labour Entry'!$A$34-1,D$8*5-3,1,1)</f>
        <v>0</v>
      </c>
      <c r="E131" s="277">
        <f ca="1">OFFSET('Labour Entry'!$C$1,'Labour Entry'!$A$34-1,E$8*5-3,1,1)</f>
        <v>0</v>
      </c>
      <c r="F131" s="277">
        <f ca="1">OFFSET('Labour Entry'!$C$1,'Labour Entry'!$A$34-1,F$8*5-3,1,1)</f>
        <v>0</v>
      </c>
      <c r="G131" s="277">
        <f ca="1">OFFSET('Labour Entry'!$C$1,'Labour Entry'!$A$34-1,G$8*5-3,1,1)</f>
        <v>0</v>
      </c>
      <c r="H131" s="277">
        <f ca="1">OFFSET('Labour Entry'!$C$1,'Labour Entry'!$A$34-1,H$8*5-3,1,1)</f>
        <v>0</v>
      </c>
      <c r="I131" s="277">
        <f ca="1">OFFSET('Labour Entry'!$C$1,'Labour Entry'!$A$34-1,I$8*5-3,1,1)</f>
        <v>0</v>
      </c>
      <c r="J131" s="277">
        <f ca="1">OFFSET('Labour Entry'!$C$1,'Labour Entry'!$A$34-1,J$8*5-3,1,1)</f>
        <v>0</v>
      </c>
      <c r="K131" s="277">
        <f ca="1">OFFSET('Labour Entry'!$C$1,'Labour Entry'!$A$34-1,K$8*5-3,1,1)</f>
        <v>0</v>
      </c>
      <c r="L131" s="277">
        <f ca="1">OFFSET('Labour Entry'!$C$1,'Labour Entry'!$A$34-1,L$8*5-3,1,1)</f>
        <v>0</v>
      </c>
      <c r="M131" s="277">
        <f ca="1">OFFSET('Labour Entry'!$C$1,'Labour Entry'!$A$34-1,M$8*5-3,1,1)</f>
        <v>0</v>
      </c>
      <c r="N131" s="277">
        <f ca="1">OFFSET('Labour Entry'!$C$1,'Labour Entry'!$A$34-1,N$8*5-3,1,1)</f>
        <v>0</v>
      </c>
      <c r="O131" s="277">
        <f ca="1">OFFSET('Labour Entry'!$C$1,'Labour Entry'!$A$34-1,O$8*5-3,1,1)</f>
        <v>0</v>
      </c>
      <c r="P131" s="277">
        <f ca="1">OFFSET('Labour Entry'!$C$1,'Labour Entry'!$A$34-1,P$8*5-3,1,1)</f>
        <v>0</v>
      </c>
      <c r="Q131" s="277">
        <f ca="1">OFFSET('Labour Entry'!$C$1,'Labour Entry'!$A$34-1,Q$8*5-3,1,1)</f>
        <v>0</v>
      </c>
      <c r="R131" s="277">
        <f ca="1">OFFSET('Labour Entry'!$C$1,'Labour Entry'!$A$34-1,R$8*5-3,1,1)</f>
        <v>0</v>
      </c>
      <c r="S131" s="277">
        <f ca="1">OFFSET('Labour Entry'!$C$1,'Labour Entry'!$A$34-1,S$8*5-3,1,1)</f>
        <v>0</v>
      </c>
      <c r="T131" s="277">
        <f ca="1">OFFSET('Labour Entry'!$C$1,'Labour Entry'!$A$34-1,T$8*5-3,1,1)</f>
        <v>0</v>
      </c>
      <c r="U131" s="277">
        <f ca="1">OFFSET('Labour Entry'!$C$1,'Labour Entry'!$A$34-1,U$8*5-3,1,1)</f>
        <v>0</v>
      </c>
      <c r="V131" s="277">
        <f ca="1">OFFSET('Labour Entry'!$C$1,'Labour Entry'!$A$34-1,V$8*5-3,1,1)</f>
        <v>0</v>
      </c>
      <c r="W131" s="277">
        <f ca="1">OFFSET('Labour Entry'!$C$1,'Labour Entry'!$A$34-1,W$8*5-3,1,1)</f>
        <v>0</v>
      </c>
      <c r="X131" s="277">
        <f ca="1">OFFSET('Labour Entry'!$C$1,'Labour Entry'!$A$34-1,X$8*5-3,1,1)</f>
        <v>0</v>
      </c>
      <c r="Y131" s="277">
        <f ca="1">OFFSET('Labour Entry'!$C$1,'Labour Entry'!$A$34-1,Y$8*5-3,1,1)</f>
        <v>0</v>
      </c>
      <c r="Z131" s="277">
        <f ca="1">OFFSET('Labour Entry'!$C$1,'Labour Entry'!$A$34-1,Z$8*5-3,1,1)</f>
        <v>0</v>
      </c>
      <c r="AA131" s="277">
        <f ca="1">OFFSET('Labour Entry'!$C$1,'Labour Entry'!$A$34-1,AA$8*5-3,1,1)</f>
        <v>0</v>
      </c>
      <c r="AB131" s="277">
        <f ca="1">OFFSET('Labour Entry'!$C$1,'Labour Entry'!$A$34-1,AB$8*5-3,1,1)</f>
        <v>0</v>
      </c>
      <c r="AC131" s="277">
        <f ca="1">OFFSET('Labour Entry'!$C$1,'Labour Entry'!$A$34-1,AC$8*5-3,1,1)</f>
        <v>0</v>
      </c>
      <c r="AD131" s="277">
        <f ca="1">OFFSET('Labour Entry'!$C$1,'Labour Entry'!$A$34-1,AD$8*5-3,1,1)</f>
        <v>0</v>
      </c>
      <c r="AE131" s="277">
        <f ca="1">OFFSET('Labour Entry'!$C$1,'Labour Entry'!$A$34-1,AE$8*5-3,1,1)</f>
        <v>0</v>
      </c>
      <c r="AF131" s="277">
        <f ca="1">OFFSET('Labour Entry'!$C$1,'Labour Entry'!$A$34-1,AF$8*5-3,1,1)</f>
        <v>0</v>
      </c>
      <c r="AG131" s="278">
        <f ca="1">OFFSET('Labour Entry'!$C$1,'Labour Entry'!$A$34-1,AG$8*5-3,1,1)</f>
        <v>0</v>
      </c>
    </row>
    <row r="132" spans="1:33" x14ac:dyDescent="0.2">
      <c r="A132" s="274"/>
      <c r="B132" s="275" t="s">
        <v>587</v>
      </c>
      <c r="C132" s="276">
        <f ca="1">OFFSET('Labour Entry'!$C$1,'Labour Entry'!$A$34-1,C$8*5-2,1,1)</f>
        <v>0</v>
      </c>
      <c r="D132" s="277">
        <f ca="1">OFFSET('Labour Entry'!$C$1,'Labour Entry'!$A$34-1,D$8*5-2,1,1)</f>
        <v>0</v>
      </c>
      <c r="E132" s="277">
        <f ca="1">OFFSET('Labour Entry'!$C$1,'Labour Entry'!$A$34-1,E$8*5-2,1,1)</f>
        <v>0</v>
      </c>
      <c r="F132" s="277">
        <f ca="1">OFFSET('Labour Entry'!$C$1,'Labour Entry'!$A$34-1,F$8*5-2,1,1)</f>
        <v>0</v>
      </c>
      <c r="G132" s="277">
        <f ca="1">OFFSET('Labour Entry'!$C$1,'Labour Entry'!$A$34-1,G$8*5-2,1,1)</f>
        <v>0</v>
      </c>
      <c r="H132" s="277">
        <f ca="1">OFFSET('Labour Entry'!$C$1,'Labour Entry'!$A$34-1,H$8*5-2,1,1)</f>
        <v>0</v>
      </c>
      <c r="I132" s="277">
        <f ca="1">OFFSET('Labour Entry'!$C$1,'Labour Entry'!$A$34-1,I$8*5-2,1,1)</f>
        <v>0</v>
      </c>
      <c r="J132" s="277">
        <f ca="1">OFFSET('Labour Entry'!$C$1,'Labour Entry'!$A$34-1,J$8*5-2,1,1)</f>
        <v>0</v>
      </c>
      <c r="K132" s="277">
        <f ca="1">OFFSET('Labour Entry'!$C$1,'Labour Entry'!$A$34-1,K$8*5-2,1,1)</f>
        <v>0</v>
      </c>
      <c r="L132" s="277">
        <f ca="1">OFFSET('Labour Entry'!$C$1,'Labour Entry'!$A$34-1,L$8*5-2,1,1)</f>
        <v>0</v>
      </c>
      <c r="M132" s="277">
        <f ca="1">OFFSET('Labour Entry'!$C$1,'Labour Entry'!$A$34-1,M$8*5-2,1,1)</f>
        <v>0</v>
      </c>
      <c r="N132" s="277">
        <f ca="1">OFFSET('Labour Entry'!$C$1,'Labour Entry'!$A$34-1,N$8*5-2,1,1)</f>
        <v>0</v>
      </c>
      <c r="O132" s="277">
        <f ca="1">OFFSET('Labour Entry'!$C$1,'Labour Entry'!$A$34-1,O$8*5-2,1,1)</f>
        <v>0</v>
      </c>
      <c r="P132" s="277">
        <f ca="1">OFFSET('Labour Entry'!$C$1,'Labour Entry'!$A$34-1,P$8*5-2,1,1)</f>
        <v>0</v>
      </c>
      <c r="Q132" s="277">
        <f ca="1">OFFSET('Labour Entry'!$C$1,'Labour Entry'!$A$34-1,Q$8*5-2,1,1)</f>
        <v>0</v>
      </c>
      <c r="R132" s="277">
        <f ca="1">OFFSET('Labour Entry'!$C$1,'Labour Entry'!$A$34-1,R$8*5-2,1,1)</f>
        <v>0</v>
      </c>
      <c r="S132" s="277">
        <f ca="1">OFFSET('Labour Entry'!$C$1,'Labour Entry'!$A$34-1,S$8*5-2,1,1)</f>
        <v>0</v>
      </c>
      <c r="T132" s="277">
        <f ca="1">OFFSET('Labour Entry'!$C$1,'Labour Entry'!$A$34-1,T$8*5-2,1,1)</f>
        <v>0</v>
      </c>
      <c r="U132" s="277">
        <f ca="1">OFFSET('Labour Entry'!$C$1,'Labour Entry'!$A$34-1,U$8*5-2,1,1)</f>
        <v>0</v>
      </c>
      <c r="V132" s="277">
        <f ca="1">OFFSET('Labour Entry'!$C$1,'Labour Entry'!$A$34-1,V$8*5-2,1,1)</f>
        <v>0</v>
      </c>
      <c r="W132" s="277">
        <f ca="1">OFFSET('Labour Entry'!$C$1,'Labour Entry'!$A$34-1,W$8*5-2,1,1)</f>
        <v>0</v>
      </c>
      <c r="X132" s="277">
        <f ca="1">OFFSET('Labour Entry'!$C$1,'Labour Entry'!$A$34-1,X$8*5-2,1,1)</f>
        <v>0</v>
      </c>
      <c r="Y132" s="277">
        <f ca="1">OFFSET('Labour Entry'!$C$1,'Labour Entry'!$A$34-1,Y$8*5-2,1,1)</f>
        <v>0</v>
      </c>
      <c r="Z132" s="277">
        <f ca="1">OFFSET('Labour Entry'!$C$1,'Labour Entry'!$A$34-1,Z$8*5-2,1,1)</f>
        <v>0</v>
      </c>
      <c r="AA132" s="277">
        <f ca="1">OFFSET('Labour Entry'!$C$1,'Labour Entry'!$A$34-1,AA$8*5-2,1,1)</f>
        <v>0</v>
      </c>
      <c r="AB132" s="277">
        <f ca="1">OFFSET('Labour Entry'!$C$1,'Labour Entry'!$A$34-1,AB$8*5-2,1,1)</f>
        <v>0</v>
      </c>
      <c r="AC132" s="277">
        <f ca="1">OFFSET('Labour Entry'!$C$1,'Labour Entry'!$A$34-1,AC$8*5-2,1,1)</f>
        <v>0</v>
      </c>
      <c r="AD132" s="277">
        <f ca="1">OFFSET('Labour Entry'!$C$1,'Labour Entry'!$A$34-1,AD$8*5-2,1,1)</f>
        <v>0</v>
      </c>
      <c r="AE132" s="277">
        <f ca="1">OFFSET('Labour Entry'!$C$1,'Labour Entry'!$A$34-1,AE$8*5-2,1,1)</f>
        <v>0</v>
      </c>
      <c r="AF132" s="277">
        <f ca="1">OFFSET('Labour Entry'!$C$1,'Labour Entry'!$A$34-1,AF$8*5-2,1,1)</f>
        <v>0</v>
      </c>
      <c r="AG132" s="278">
        <f ca="1">OFFSET('Labour Entry'!$C$1,'Labour Entry'!$A$34-1,AG$8*5-2,1,1)</f>
        <v>0</v>
      </c>
    </row>
    <row r="133" spans="1:33" x14ac:dyDescent="0.2">
      <c r="A133" s="274"/>
      <c r="B133" s="279" t="s">
        <v>588</v>
      </c>
      <c r="C133" s="280">
        <f ca="1">OFFSET('Labour Entry'!$C$1,'Labour Entry'!$A$34-1,C$8*5-1,1,1)</f>
        <v>0</v>
      </c>
      <c r="D133" s="281">
        <f ca="1">OFFSET('Labour Entry'!$C$1,'Labour Entry'!$A$34-1,D$8*5-1,1,1)</f>
        <v>0</v>
      </c>
      <c r="E133" s="281">
        <f ca="1">OFFSET('Labour Entry'!$C$1,'Labour Entry'!$A$34-1,E$8*5-1,1,1)</f>
        <v>0</v>
      </c>
      <c r="F133" s="281">
        <f ca="1">OFFSET('Labour Entry'!$C$1,'Labour Entry'!$A$34-1,F$8*5-1,1,1)</f>
        <v>0</v>
      </c>
      <c r="G133" s="281">
        <f ca="1">OFFSET('Labour Entry'!$C$1,'Labour Entry'!$A$34-1,G$8*5-1,1,1)</f>
        <v>0</v>
      </c>
      <c r="H133" s="281">
        <f ca="1">OFFSET('Labour Entry'!$C$1,'Labour Entry'!$A$34-1,H$8*5-1,1,1)</f>
        <v>0</v>
      </c>
      <c r="I133" s="281">
        <f ca="1">OFFSET('Labour Entry'!$C$1,'Labour Entry'!$A$34-1,I$8*5-1,1,1)</f>
        <v>0</v>
      </c>
      <c r="J133" s="281">
        <f ca="1">OFFSET('Labour Entry'!$C$1,'Labour Entry'!$A$34-1,J$8*5-1,1,1)</f>
        <v>0</v>
      </c>
      <c r="K133" s="281">
        <f ca="1">OFFSET('Labour Entry'!$C$1,'Labour Entry'!$A$34-1,K$8*5-1,1,1)</f>
        <v>0</v>
      </c>
      <c r="L133" s="281">
        <f ca="1">OFFSET('Labour Entry'!$C$1,'Labour Entry'!$A$34-1,L$8*5-1,1,1)</f>
        <v>0</v>
      </c>
      <c r="M133" s="281">
        <f ca="1">OFFSET('Labour Entry'!$C$1,'Labour Entry'!$A$34-1,M$8*5-1,1,1)</f>
        <v>0</v>
      </c>
      <c r="N133" s="281">
        <f ca="1">OFFSET('Labour Entry'!$C$1,'Labour Entry'!$A$34-1,N$8*5-1,1,1)</f>
        <v>0</v>
      </c>
      <c r="O133" s="281">
        <f ca="1">OFFSET('Labour Entry'!$C$1,'Labour Entry'!$A$34-1,O$8*5-1,1,1)</f>
        <v>0</v>
      </c>
      <c r="P133" s="281">
        <f ca="1">OFFSET('Labour Entry'!$C$1,'Labour Entry'!$A$34-1,P$8*5-1,1,1)</f>
        <v>0</v>
      </c>
      <c r="Q133" s="281">
        <f ca="1">OFFSET('Labour Entry'!$C$1,'Labour Entry'!$A$34-1,Q$8*5-1,1,1)</f>
        <v>0</v>
      </c>
      <c r="R133" s="281">
        <f ca="1">OFFSET('Labour Entry'!$C$1,'Labour Entry'!$A$34-1,R$8*5-1,1,1)</f>
        <v>0</v>
      </c>
      <c r="S133" s="281">
        <f ca="1">OFFSET('Labour Entry'!$C$1,'Labour Entry'!$A$34-1,S$8*5-1,1,1)</f>
        <v>0</v>
      </c>
      <c r="T133" s="281">
        <f ca="1">OFFSET('Labour Entry'!$C$1,'Labour Entry'!$A$34-1,T$8*5-1,1,1)</f>
        <v>0</v>
      </c>
      <c r="U133" s="281">
        <f ca="1">OFFSET('Labour Entry'!$C$1,'Labour Entry'!$A$34-1,U$8*5-1,1,1)</f>
        <v>0</v>
      </c>
      <c r="V133" s="281">
        <f ca="1">OFFSET('Labour Entry'!$C$1,'Labour Entry'!$A$34-1,V$8*5-1,1,1)</f>
        <v>0</v>
      </c>
      <c r="W133" s="281">
        <f ca="1">OFFSET('Labour Entry'!$C$1,'Labour Entry'!$A$34-1,W$8*5-1,1,1)</f>
        <v>0</v>
      </c>
      <c r="X133" s="281">
        <f ca="1">OFFSET('Labour Entry'!$C$1,'Labour Entry'!$A$34-1,X$8*5-1,1,1)</f>
        <v>0</v>
      </c>
      <c r="Y133" s="281">
        <f ca="1">OFFSET('Labour Entry'!$C$1,'Labour Entry'!$A$34-1,Y$8*5-1,1,1)</f>
        <v>0</v>
      </c>
      <c r="Z133" s="281">
        <f ca="1">OFFSET('Labour Entry'!$C$1,'Labour Entry'!$A$34-1,Z$8*5-1,1,1)</f>
        <v>0</v>
      </c>
      <c r="AA133" s="281">
        <f ca="1">OFFSET('Labour Entry'!$C$1,'Labour Entry'!$A$34-1,AA$8*5-1,1,1)</f>
        <v>0</v>
      </c>
      <c r="AB133" s="281">
        <f ca="1">OFFSET('Labour Entry'!$C$1,'Labour Entry'!$A$34-1,AB$8*5-1,1,1)</f>
        <v>0</v>
      </c>
      <c r="AC133" s="281">
        <f ca="1">OFFSET('Labour Entry'!$C$1,'Labour Entry'!$A$34-1,AC$8*5-1,1,1)</f>
        <v>0</v>
      </c>
      <c r="AD133" s="281">
        <f ca="1">OFFSET('Labour Entry'!$C$1,'Labour Entry'!$A$34-1,AD$8*5-1,1,1)</f>
        <v>0</v>
      </c>
      <c r="AE133" s="281">
        <f ca="1">OFFSET('Labour Entry'!$C$1,'Labour Entry'!$A$34-1,AE$8*5-1,1,1)</f>
        <v>0</v>
      </c>
      <c r="AF133" s="281">
        <f ca="1">OFFSET('Labour Entry'!$C$1,'Labour Entry'!$A$34-1,AF$8*5-1,1,1)</f>
        <v>0</v>
      </c>
      <c r="AG133" s="282">
        <f ca="1">OFFSET('Labour Entry'!$C$1,'Labour Entry'!$A$34-1,AG$8*5-1,1,1)</f>
        <v>0</v>
      </c>
    </row>
    <row r="134" spans="1:33" ht="15" thickBot="1" x14ac:dyDescent="0.25">
      <c r="A134" s="283"/>
      <c r="B134" s="284" t="s">
        <v>589</v>
      </c>
      <c r="C134" s="285">
        <f ca="1">OFFSET('Labour Entry'!$C$1,'Labour Entry'!$A$34-1,C$8*5,1,1)</f>
        <v>0</v>
      </c>
      <c r="D134" s="286">
        <f ca="1">OFFSET('Labour Entry'!$C$1,'Labour Entry'!$A$34-1,D$8*5,1,1)</f>
        <v>0</v>
      </c>
      <c r="E134" s="286">
        <f ca="1">OFFSET('Labour Entry'!$C$1,'Labour Entry'!$A$34-1,E$8*5,1,1)</f>
        <v>0</v>
      </c>
      <c r="F134" s="286">
        <f ca="1">OFFSET('Labour Entry'!$C$1,'Labour Entry'!$A$34-1,F$8*5,1,1)</f>
        <v>0</v>
      </c>
      <c r="G134" s="286">
        <f ca="1">OFFSET('Labour Entry'!$C$1,'Labour Entry'!$A$34-1,G$8*5,1,1)</f>
        <v>0</v>
      </c>
      <c r="H134" s="286">
        <f ca="1">OFFSET('Labour Entry'!$C$1,'Labour Entry'!$A$34-1,H$8*5,1,1)</f>
        <v>0</v>
      </c>
      <c r="I134" s="286">
        <f ca="1">OFFSET('Labour Entry'!$C$1,'Labour Entry'!$A$34-1,I$8*5,1,1)</f>
        <v>0</v>
      </c>
      <c r="J134" s="286">
        <f ca="1">OFFSET('Labour Entry'!$C$1,'Labour Entry'!$A$34-1,J$8*5,1,1)</f>
        <v>0</v>
      </c>
      <c r="K134" s="286">
        <f ca="1">OFFSET('Labour Entry'!$C$1,'Labour Entry'!$A$34-1,K$8*5,1,1)</f>
        <v>0</v>
      </c>
      <c r="L134" s="286">
        <f ca="1">OFFSET('Labour Entry'!$C$1,'Labour Entry'!$A$34-1,L$8*5,1,1)</f>
        <v>0</v>
      </c>
      <c r="M134" s="286">
        <f ca="1">OFFSET('Labour Entry'!$C$1,'Labour Entry'!$A$34-1,M$8*5,1,1)</f>
        <v>0</v>
      </c>
      <c r="N134" s="286">
        <f ca="1">OFFSET('Labour Entry'!$C$1,'Labour Entry'!$A$34-1,N$8*5,1,1)</f>
        <v>0</v>
      </c>
      <c r="O134" s="286">
        <f ca="1">OFFSET('Labour Entry'!$C$1,'Labour Entry'!$A$34-1,O$8*5,1,1)</f>
        <v>0</v>
      </c>
      <c r="P134" s="286">
        <f ca="1">OFFSET('Labour Entry'!$C$1,'Labour Entry'!$A$34-1,P$8*5,1,1)</f>
        <v>0</v>
      </c>
      <c r="Q134" s="286">
        <f ca="1">OFFSET('Labour Entry'!$C$1,'Labour Entry'!$A$34-1,Q$8*5,1,1)</f>
        <v>0</v>
      </c>
      <c r="R134" s="286">
        <f ca="1">OFFSET('Labour Entry'!$C$1,'Labour Entry'!$A$34-1,R$8*5,1,1)</f>
        <v>0</v>
      </c>
      <c r="S134" s="286">
        <f ca="1">OFFSET('Labour Entry'!$C$1,'Labour Entry'!$A$34-1,S$8*5,1,1)</f>
        <v>0</v>
      </c>
      <c r="T134" s="286">
        <f ca="1">OFFSET('Labour Entry'!$C$1,'Labour Entry'!$A$34-1,T$8*5,1,1)</f>
        <v>0</v>
      </c>
      <c r="U134" s="286">
        <f ca="1">OFFSET('Labour Entry'!$C$1,'Labour Entry'!$A$34-1,U$8*5,1,1)</f>
        <v>0</v>
      </c>
      <c r="V134" s="286">
        <f ca="1">OFFSET('Labour Entry'!$C$1,'Labour Entry'!$A$34-1,V$8*5,1,1)</f>
        <v>0</v>
      </c>
      <c r="W134" s="286">
        <f ca="1">OFFSET('Labour Entry'!$C$1,'Labour Entry'!$A$34-1,W$8*5,1,1)</f>
        <v>0</v>
      </c>
      <c r="X134" s="286">
        <f ca="1">OFFSET('Labour Entry'!$C$1,'Labour Entry'!$A$34-1,X$8*5,1,1)</f>
        <v>0</v>
      </c>
      <c r="Y134" s="286">
        <f ca="1">OFFSET('Labour Entry'!$C$1,'Labour Entry'!$A$34-1,Y$8*5,1,1)</f>
        <v>0</v>
      </c>
      <c r="Z134" s="286">
        <f ca="1">OFFSET('Labour Entry'!$C$1,'Labour Entry'!$A$34-1,Z$8*5,1,1)</f>
        <v>0</v>
      </c>
      <c r="AA134" s="286">
        <f ca="1">OFFSET('Labour Entry'!$C$1,'Labour Entry'!$A$34-1,AA$8*5,1,1)</f>
        <v>0</v>
      </c>
      <c r="AB134" s="286">
        <f ca="1">OFFSET('Labour Entry'!$C$1,'Labour Entry'!$A$34-1,AB$8*5,1,1)</f>
        <v>0</v>
      </c>
      <c r="AC134" s="286">
        <f ca="1">OFFSET('Labour Entry'!$C$1,'Labour Entry'!$A$34-1,AC$8*5,1,1)</f>
        <v>0</v>
      </c>
      <c r="AD134" s="286">
        <f ca="1">OFFSET('Labour Entry'!$C$1,'Labour Entry'!$A$34-1,AD$8*5,1,1)</f>
        <v>0</v>
      </c>
      <c r="AE134" s="286">
        <f ca="1">OFFSET('Labour Entry'!$C$1,'Labour Entry'!$A$34-1,AE$8*5,1,1)</f>
        <v>0</v>
      </c>
      <c r="AF134" s="286">
        <f ca="1">OFFSET('Labour Entry'!$C$1,'Labour Entry'!$A$34-1,AF$8*5,1,1)</f>
        <v>0</v>
      </c>
      <c r="AG134" s="287">
        <f ca="1">OFFSET('Labour Entry'!$C$1,'Labour Entry'!$A$34-1,AG$8*5,1,1)</f>
        <v>0</v>
      </c>
    </row>
    <row r="135" spans="1:33" x14ac:dyDescent="0.2">
      <c r="A135" s="269" t="str">
        <f ca="1">OFFSET('Labour Entry'!$C$1,'Labour Entry'!$A35-1,0,1,1)</f>
        <v>---</v>
      </c>
      <c r="B135" s="270" t="s">
        <v>585</v>
      </c>
      <c r="C135" s="271">
        <f ca="1">OFFSET('Labour Entry'!$C$1,'Labour Entry'!$A$35-1,C$8*5-4,1,1)</f>
        <v>0</v>
      </c>
      <c r="D135" s="272">
        <f ca="1">OFFSET('Labour Entry'!$C$1,'Labour Entry'!$A$35-1,D$8*5-4,1,1)</f>
        <v>0</v>
      </c>
      <c r="E135" s="272">
        <f ca="1">OFFSET('Labour Entry'!$C$1,'Labour Entry'!$A$35-1,E$8*5-4,1,1)</f>
        <v>0</v>
      </c>
      <c r="F135" s="272">
        <f ca="1">OFFSET('Labour Entry'!$C$1,'Labour Entry'!$A$35-1,F$8*5-4,1,1)</f>
        <v>0</v>
      </c>
      <c r="G135" s="272">
        <f ca="1">OFFSET('Labour Entry'!$C$1,'Labour Entry'!$A$35-1,G$8*5-4,1,1)</f>
        <v>0</v>
      </c>
      <c r="H135" s="272">
        <f ca="1">OFFSET('Labour Entry'!$C$1,'Labour Entry'!$A$35-1,H$8*5-4,1,1)</f>
        <v>0</v>
      </c>
      <c r="I135" s="272">
        <f ca="1">OFFSET('Labour Entry'!$C$1,'Labour Entry'!$A$35-1,I$8*5-4,1,1)</f>
        <v>0</v>
      </c>
      <c r="J135" s="272">
        <f ca="1">OFFSET('Labour Entry'!$C$1,'Labour Entry'!$A$35-1,J$8*5-4,1,1)</f>
        <v>0</v>
      </c>
      <c r="K135" s="272">
        <f ca="1">OFFSET('Labour Entry'!$C$1,'Labour Entry'!$A$35-1,K$8*5-4,1,1)</f>
        <v>0</v>
      </c>
      <c r="L135" s="272">
        <f ca="1">OFFSET('Labour Entry'!$C$1,'Labour Entry'!$A$35-1,L$8*5-4,1,1)</f>
        <v>0</v>
      </c>
      <c r="M135" s="272">
        <f ca="1">OFFSET('Labour Entry'!$C$1,'Labour Entry'!$A$35-1,M$8*5-4,1,1)</f>
        <v>0</v>
      </c>
      <c r="N135" s="272">
        <f ca="1">OFFSET('Labour Entry'!$C$1,'Labour Entry'!$A$35-1,N$8*5-4,1,1)</f>
        <v>0</v>
      </c>
      <c r="O135" s="272">
        <f ca="1">OFFSET('Labour Entry'!$C$1,'Labour Entry'!$A$35-1,O$8*5-4,1,1)</f>
        <v>0</v>
      </c>
      <c r="P135" s="272">
        <f ca="1">OFFSET('Labour Entry'!$C$1,'Labour Entry'!$A$35-1,P$8*5-4,1,1)</f>
        <v>0</v>
      </c>
      <c r="Q135" s="272">
        <f ca="1">OFFSET('Labour Entry'!$C$1,'Labour Entry'!$A$35-1,Q$8*5-4,1,1)</f>
        <v>0</v>
      </c>
      <c r="R135" s="272">
        <f ca="1">OFFSET('Labour Entry'!$C$1,'Labour Entry'!$A$35-1,R$8*5-4,1,1)</f>
        <v>0</v>
      </c>
      <c r="S135" s="272">
        <f ca="1">OFFSET('Labour Entry'!$C$1,'Labour Entry'!$A$35-1,S$8*5-4,1,1)</f>
        <v>0</v>
      </c>
      <c r="T135" s="272">
        <f ca="1">OFFSET('Labour Entry'!$C$1,'Labour Entry'!$A$35-1,T$8*5-4,1,1)</f>
        <v>0</v>
      </c>
      <c r="U135" s="272">
        <f ca="1">OFFSET('Labour Entry'!$C$1,'Labour Entry'!$A$35-1,U$8*5-4,1,1)</f>
        <v>0</v>
      </c>
      <c r="V135" s="272">
        <f ca="1">OFFSET('Labour Entry'!$C$1,'Labour Entry'!$A$35-1,V$8*5-4,1,1)</f>
        <v>0</v>
      </c>
      <c r="W135" s="272">
        <f ca="1">OFFSET('Labour Entry'!$C$1,'Labour Entry'!$A$35-1,W$8*5-4,1,1)</f>
        <v>0</v>
      </c>
      <c r="X135" s="272">
        <f ca="1">OFFSET('Labour Entry'!$C$1,'Labour Entry'!$A$35-1,X$8*5-4,1,1)</f>
        <v>0</v>
      </c>
      <c r="Y135" s="272">
        <f ca="1">OFFSET('Labour Entry'!$C$1,'Labour Entry'!$A$35-1,Y$8*5-4,1,1)</f>
        <v>0</v>
      </c>
      <c r="Z135" s="272">
        <f ca="1">OFFSET('Labour Entry'!$C$1,'Labour Entry'!$A$35-1,Z$8*5-4,1,1)</f>
        <v>0</v>
      </c>
      <c r="AA135" s="272">
        <f ca="1">OFFSET('Labour Entry'!$C$1,'Labour Entry'!$A$35-1,AA$8*5-4,1,1)</f>
        <v>0</v>
      </c>
      <c r="AB135" s="272">
        <f ca="1">OFFSET('Labour Entry'!$C$1,'Labour Entry'!$A$35-1,AB$8*5-4,1,1)</f>
        <v>0</v>
      </c>
      <c r="AC135" s="272">
        <f ca="1">OFFSET('Labour Entry'!$C$1,'Labour Entry'!$A$35-1,AC$8*5-4,1,1)</f>
        <v>0</v>
      </c>
      <c r="AD135" s="272">
        <f ca="1">OFFSET('Labour Entry'!$C$1,'Labour Entry'!$A$35-1,AD$8*5-4,1,1)</f>
        <v>0</v>
      </c>
      <c r="AE135" s="272">
        <f ca="1">OFFSET('Labour Entry'!$C$1,'Labour Entry'!$A$35-1,AE$8*5-4,1,1)</f>
        <v>0</v>
      </c>
      <c r="AF135" s="272">
        <f ca="1">OFFSET('Labour Entry'!$C$1,'Labour Entry'!$A$35-1,AF$8*5-4,1,1)</f>
        <v>0</v>
      </c>
      <c r="AG135" s="273">
        <f ca="1">OFFSET('Labour Entry'!$C$1,'Labour Entry'!$A$35-1,AG$8*5-4,1,1)</f>
        <v>0</v>
      </c>
    </row>
    <row r="136" spans="1:33" x14ac:dyDescent="0.2">
      <c r="A136" s="274"/>
      <c r="B136" s="275" t="s">
        <v>590</v>
      </c>
      <c r="C136" s="276">
        <f ca="1">OFFSET('Labour Entry'!$C$1,'Labour Entry'!$A$35-1,C$8*5-3,1,1)</f>
        <v>0</v>
      </c>
      <c r="D136" s="277">
        <f ca="1">OFFSET('Labour Entry'!$C$1,'Labour Entry'!$A$35-1,D$8*5-3,1,1)</f>
        <v>0</v>
      </c>
      <c r="E136" s="277">
        <f ca="1">OFFSET('Labour Entry'!$C$1,'Labour Entry'!$A$35-1,E$8*5-3,1,1)</f>
        <v>0</v>
      </c>
      <c r="F136" s="277">
        <f ca="1">OFFSET('Labour Entry'!$C$1,'Labour Entry'!$A$35-1,F$8*5-3,1,1)</f>
        <v>0</v>
      </c>
      <c r="G136" s="277">
        <f ca="1">OFFSET('Labour Entry'!$C$1,'Labour Entry'!$A$35-1,G$8*5-3,1,1)</f>
        <v>0</v>
      </c>
      <c r="H136" s="277">
        <f ca="1">OFFSET('Labour Entry'!$C$1,'Labour Entry'!$A$35-1,H$8*5-3,1,1)</f>
        <v>0</v>
      </c>
      <c r="I136" s="277">
        <f ca="1">OFFSET('Labour Entry'!$C$1,'Labour Entry'!$A$35-1,I$8*5-3,1,1)</f>
        <v>0</v>
      </c>
      <c r="J136" s="277">
        <f ca="1">OFFSET('Labour Entry'!$C$1,'Labour Entry'!$A$35-1,J$8*5-3,1,1)</f>
        <v>0</v>
      </c>
      <c r="K136" s="277">
        <f ca="1">OFFSET('Labour Entry'!$C$1,'Labour Entry'!$A$35-1,K$8*5-3,1,1)</f>
        <v>0</v>
      </c>
      <c r="L136" s="277">
        <f ca="1">OFFSET('Labour Entry'!$C$1,'Labour Entry'!$A$35-1,L$8*5-3,1,1)</f>
        <v>0</v>
      </c>
      <c r="M136" s="277">
        <f ca="1">OFFSET('Labour Entry'!$C$1,'Labour Entry'!$A$35-1,M$8*5-3,1,1)</f>
        <v>0</v>
      </c>
      <c r="N136" s="277">
        <f ca="1">OFFSET('Labour Entry'!$C$1,'Labour Entry'!$A$35-1,N$8*5-3,1,1)</f>
        <v>0</v>
      </c>
      <c r="O136" s="277">
        <f ca="1">OFFSET('Labour Entry'!$C$1,'Labour Entry'!$A$35-1,O$8*5-3,1,1)</f>
        <v>0</v>
      </c>
      <c r="P136" s="277">
        <f ca="1">OFFSET('Labour Entry'!$C$1,'Labour Entry'!$A$35-1,P$8*5-3,1,1)</f>
        <v>0</v>
      </c>
      <c r="Q136" s="277">
        <f ca="1">OFFSET('Labour Entry'!$C$1,'Labour Entry'!$A$35-1,Q$8*5-3,1,1)</f>
        <v>0</v>
      </c>
      <c r="R136" s="277">
        <f ca="1">OFFSET('Labour Entry'!$C$1,'Labour Entry'!$A$35-1,R$8*5-3,1,1)</f>
        <v>0</v>
      </c>
      <c r="S136" s="277">
        <f ca="1">OFFSET('Labour Entry'!$C$1,'Labour Entry'!$A$35-1,S$8*5-3,1,1)</f>
        <v>0</v>
      </c>
      <c r="T136" s="277">
        <f ca="1">OFFSET('Labour Entry'!$C$1,'Labour Entry'!$A$35-1,T$8*5-3,1,1)</f>
        <v>0</v>
      </c>
      <c r="U136" s="277">
        <f ca="1">OFFSET('Labour Entry'!$C$1,'Labour Entry'!$A$35-1,U$8*5-3,1,1)</f>
        <v>0</v>
      </c>
      <c r="V136" s="277">
        <f ca="1">OFFSET('Labour Entry'!$C$1,'Labour Entry'!$A$35-1,V$8*5-3,1,1)</f>
        <v>0</v>
      </c>
      <c r="W136" s="277">
        <f ca="1">OFFSET('Labour Entry'!$C$1,'Labour Entry'!$A$35-1,W$8*5-3,1,1)</f>
        <v>0</v>
      </c>
      <c r="X136" s="277">
        <f ca="1">OFFSET('Labour Entry'!$C$1,'Labour Entry'!$A$35-1,X$8*5-3,1,1)</f>
        <v>0</v>
      </c>
      <c r="Y136" s="277">
        <f ca="1">OFFSET('Labour Entry'!$C$1,'Labour Entry'!$A$35-1,Y$8*5-3,1,1)</f>
        <v>0</v>
      </c>
      <c r="Z136" s="277">
        <f ca="1">OFFSET('Labour Entry'!$C$1,'Labour Entry'!$A$35-1,Z$8*5-3,1,1)</f>
        <v>0</v>
      </c>
      <c r="AA136" s="277">
        <f ca="1">OFFSET('Labour Entry'!$C$1,'Labour Entry'!$A$35-1,AA$8*5-3,1,1)</f>
        <v>0</v>
      </c>
      <c r="AB136" s="277">
        <f ca="1">OFFSET('Labour Entry'!$C$1,'Labour Entry'!$A$35-1,AB$8*5-3,1,1)</f>
        <v>0</v>
      </c>
      <c r="AC136" s="277">
        <f ca="1">OFFSET('Labour Entry'!$C$1,'Labour Entry'!$A$35-1,AC$8*5-3,1,1)</f>
        <v>0</v>
      </c>
      <c r="AD136" s="277">
        <f ca="1">OFFSET('Labour Entry'!$C$1,'Labour Entry'!$A$35-1,AD$8*5-3,1,1)</f>
        <v>0</v>
      </c>
      <c r="AE136" s="277">
        <f ca="1">OFFSET('Labour Entry'!$C$1,'Labour Entry'!$A$35-1,AE$8*5-3,1,1)</f>
        <v>0</v>
      </c>
      <c r="AF136" s="277">
        <f ca="1">OFFSET('Labour Entry'!$C$1,'Labour Entry'!$A$35-1,AF$8*5-3,1,1)</f>
        <v>0</v>
      </c>
      <c r="AG136" s="278">
        <f ca="1">OFFSET('Labour Entry'!$C$1,'Labour Entry'!$A$35-1,AG$8*5-3,1,1)</f>
        <v>0</v>
      </c>
    </row>
    <row r="137" spans="1:33" x14ac:dyDescent="0.2">
      <c r="A137" s="274"/>
      <c r="B137" s="275" t="s">
        <v>591</v>
      </c>
      <c r="C137" s="276">
        <f ca="1">OFFSET('Labour Entry'!$C$1,'Labour Entry'!$A$35-1,C$8*5-2,1,1)</f>
        <v>0</v>
      </c>
      <c r="D137" s="277">
        <f ca="1">OFFSET('Labour Entry'!$C$1,'Labour Entry'!$A$35-1,D$8*5-2,1,1)</f>
        <v>0</v>
      </c>
      <c r="E137" s="277">
        <f ca="1">OFFSET('Labour Entry'!$C$1,'Labour Entry'!$A$35-1,E$8*5-2,1,1)</f>
        <v>0</v>
      </c>
      <c r="F137" s="277">
        <f ca="1">OFFSET('Labour Entry'!$C$1,'Labour Entry'!$A$35-1,F$8*5-2,1,1)</f>
        <v>0</v>
      </c>
      <c r="G137" s="277">
        <f ca="1">OFFSET('Labour Entry'!$C$1,'Labour Entry'!$A$35-1,G$8*5-2,1,1)</f>
        <v>0</v>
      </c>
      <c r="H137" s="277">
        <f ca="1">OFFSET('Labour Entry'!$C$1,'Labour Entry'!$A$35-1,H$8*5-2,1,1)</f>
        <v>0</v>
      </c>
      <c r="I137" s="277">
        <f ca="1">OFFSET('Labour Entry'!$C$1,'Labour Entry'!$A$35-1,I$8*5-2,1,1)</f>
        <v>0</v>
      </c>
      <c r="J137" s="277">
        <f ca="1">OFFSET('Labour Entry'!$C$1,'Labour Entry'!$A$35-1,J$8*5-2,1,1)</f>
        <v>0</v>
      </c>
      <c r="K137" s="277">
        <f ca="1">OFFSET('Labour Entry'!$C$1,'Labour Entry'!$A$35-1,K$8*5-2,1,1)</f>
        <v>0</v>
      </c>
      <c r="L137" s="277">
        <f ca="1">OFFSET('Labour Entry'!$C$1,'Labour Entry'!$A$35-1,L$8*5-2,1,1)</f>
        <v>0</v>
      </c>
      <c r="M137" s="277">
        <f ca="1">OFFSET('Labour Entry'!$C$1,'Labour Entry'!$A$35-1,M$8*5-2,1,1)</f>
        <v>0</v>
      </c>
      <c r="N137" s="277">
        <f ca="1">OFFSET('Labour Entry'!$C$1,'Labour Entry'!$A$35-1,N$8*5-2,1,1)</f>
        <v>0</v>
      </c>
      <c r="O137" s="277">
        <f ca="1">OFFSET('Labour Entry'!$C$1,'Labour Entry'!$A$35-1,O$8*5-2,1,1)</f>
        <v>0</v>
      </c>
      <c r="P137" s="277">
        <f ca="1">OFFSET('Labour Entry'!$C$1,'Labour Entry'!$A$35-1,P$8*5-2,1,1)</f>
        <v>0</v>
      </c>
      <c r="Q137" s="277">
        <f ca="1">OFFSET('Labour Entry'!$C$1,'Labour Entry'!$A$35-1,Q$8*5-2,1,1)</f>
        <v>0</v>
      </c>
      <c r="R137" s="277">
        <f ca="1">OFFSET('Labour Entry'!$C$1,'Labour Entry'!$A$35-1,R$8*5-2,1,1)</f>
        <v>0</v>
      </c>
      <c r="S137" s="277">
        <f ca="1">OFFSET('Labour Entry'!$C$1,'Labour Entry'!$A$35-1,S$8*5-2,1,1)</f>
        <v>0</v>
      </c>
      <c r="T137" s="277">
        <f ca="1">OFFSET('Labour Entry'!$C$1,'Labour Entry'!$A$35-1,T$8*5-2,1,1)</f>
        <v>0</v>
      </c>
      <c r="U137" s="277">
        <f ca="1">OFFSET('Labour Entry'!$C$1,'Labour Entry'!$A$35-1,U$8*5-2,1,1)</f>
        <v>0</v>
      </c>
      <c r="V137" s="277">
        <f ca="1">OFFSET('Labour Entry'!$C$1,'Labour Entry'!$A$35-1,V$8*5-2,1,1)</f>
        <v>0</v>
      </c>
      <c r="W137" s="277">
        <f ca="1">OFFSET('Labour Entry'!$C$1,'Labour Entry'!$A$35-1,W$8*5-2,1,1)</f>
        <v>0</v>
      </c>
      <c r="X137" s="277">
        <f ca="1">OFFSET('Labour Entry'!$C$1,'Labour Entry'!$A$35-1,X$8*5-2,1,1)</f>
        <v>0</v>
      </c>
      <c r="Y137" s="277">
        <f ca="1">OFFSET('Labour Entry'!$C$1,'Labour Entry'!$A$35-1,Y$8*5-2,1,1)</f>
        <v>0</v>
      </c>
      <c r="Z137" s="277">
        <f ca="1">OFFSET('Labour Entry'!$C$1,'Labour Entry'!$A$35-1,Z$8*5-2,1,1)</f>
        <v>0</v>
      </c>
      <c r="AA137" s="277">
        <f ca="1">OFFSET('Labour Entry'!$C$1,'Labour Entry'!$A$35-1,AA$8*5-2,1,1)</f>
        <v>0</v>
      </c>
      <c r="AB137" s="277">
        <f ca="1">OFFSET('Labour Entry'!$C$1,'Labour Entry'!$A$35-1,AB$8*5-2,1,1)</f>
        <v>0</v>
      </c>
      <c r="AC137" s="277">
        <f ca="1">OFFSET('Labour Entry'!$C$1,'Labour Entry'!$A$35-1,AC$8*5-2,1,1)</f>
        <v>0</v>
      </c>
      <c r="AD137" s="277">
        <f ca="1">OFFSET('Labour Entry'!$C$1,'Labour Entry'!$A$35-1,AD$8*5-2,1,1)</f>
        <v>0</v>
      </c>
      <c r="AE137" s="277">
        <f ca="1">OFFSET('Labour Entry'!$C$1,'Labour Entry'!$A$35-1,AE$8*5-2,1,1)</f>
        <v>0</v>
      </c>
      <c r="AF137" s="277">
        <f ca="1">OFFSET('Labour Entry'!$C$1,'Labour Entry'!$A$35-1,AF$8*5-2,1,1)</f>
        <v>0</v>
      </c>
      <c r="AG137" s="278">
        <f ca="1">OFFSET('Labour Entry'!$C$1,'Labour Entry'!$A$35-1,AG$8*5-2,1,1)</f>
        <v>0</v>
      </c>
    </row>
    <row r="138" spans="1:33" x14ac:dyDescent="0.2">
      <c r="A138" s="274"/>
      <c r="B138" s="279" t="s">
        <v>592</v>
      </c>
      <c r="C138" s="280">
        <f ca="1">OFFSET('Labour Entry'!$C$1,'Labour Entry'!$A$35-1,C$8*5-1,1,1)</f>
        <v>0</v>
      </c>
      <c r="D138" s="281">
        <f ca="1">OFFSET('Labour Entry'!$C$1,'Labour Entry'!$A$35-1,D$8*5-1,1,1)</f>
        <v>0</v>
      </c>
      <c r="E138" s="281">
        <f ca="1">OFFSET('Labour Entry'!$C$1,'Labour Entry'!$A$35-1,E$8*5-1,1,1)</f>
        <v>0</v>
      </c>
      <c r="F138" s="281">
        <f ca="1">OFFSET('Labour Entry'!$C$1,'Labour Entry'!$A$35-1,F$8*5-1,1,1)</f>
        <v>0</v>
      </c>
      <c r="G138" s="281">
        <f ca="1">OFFSET('Labour Entry'!$C$1,'Labour Entry'!$A$35-1,G$8*5-1,1,1)</f>
        <v>0</v>
      </c>
      <c r="H138" s="281">
        <f ca="1">OFFSET('Labour Entry'!$C$1,'Labour Entry'!$A$35-1,H$8*5-1,1,1)</f>
        <v>0</v>
      </c>
      <c r="I138" s="281">
        <f ca="1">OFFSET('Labour Entry'!$C$1,'Labour Entry'!$A$35-1,I$8*5-1,1,1)</f>
        <v>0</v>
      </c>
      <c r="J138" s="281">
        <f ca="1">OFFSET('Labour Entry'!$C$1,'Labour Entry'!$A$35-1,J$8*5-1,1,1)</f>
        <v>0</v>
      </c>
      <c r="K138" s="281">
        <f ca="1">OFFSET('Labour Entry'!$C$1,'Labour Entry'!$A$35-1,K$8*5-1,1,1)</f>
        <v>0</v>
      </c>
      <c r="L138" s="281">
        <f ca="1">OFFSET('Labour Entry'!$C$1,'Labour Entry'!$A$35-1,L$8*5-1,1,1)</f>
        <v>0</v>
      </c>
      <c r="M138" s="281">
        <f ca="1">OFFSET('Labour Entry'!$C$1,'Labour Entry'!$A$35-1,M$8*5-1,1,1)</f>
        <v>0</v>
      </c>
      <c r="N138" s="281">
        <f ca="1">OFFSET('Labour Entry'!$C$1,'Labour Entry'!$A$35-1,N$8*5-1,1,1)</f>
        <v>0</v>
      </c>
      <c r="O138" s="281">
        <f ca="1">OFFSET('Labour Entry'!$C$1,'Labour Entry'!$A$35-1,O$8*5-1,1,1)</f>
        <v>0</v>
      </c>
      <c r="P138" s="281">
        <f ca="1">OFFSET('Labour Entry'!$C$1,'Labour Entry'!$A$35-1,P$8*5-1,1,1)</f>
        <v>0</v>
      </c>
      <c r="Q138" s="281">
        <f ca="1">OFFSET('Labour Entry'!$C$1,'Labour Entry'!$A$35-1,Q$8*5-1,1,1)</f>
        <v>0</v>
      </c>
      <c r="R138" s="281">
        <f ca="1">OFFSET('Labour Entry'!$C$1,'Labour Entry'!$A$35-1,R$8*5-1,1,1)</f>
        <v>0</v>
      </c>
      <c r="S138" s="281">
        <f ca="1">OFFSET('Labour Entry'!$C$1,'Labour Entry'!$A$35-1,S$8*5-1,1,1)</f>
        <v>0</v>
      </c>
      <c r="T138" s="281">
        <f ca="1">OFFSET('Labour Entry'!$C$1,'Labour Entry'!$A$35-1,T$8*5-1,1,1)</f>
        <v>0</v>
      </c>
      <c r="U138" s="281">
        <f ca="1">OFFSET('Labour Entry'!$C$1,'Labour Entry'!$A$35-1,U$8*5-1,1,1)</f>
        <v>0</v>
      </c>
      <c r="V138" s="281">
        <f ca="1">OFFSET('Labour Entry'!$C$1,'Labour Entry'!$A$35-1,V$8*5-1,1,1)</f>
        <v>0</v>
      </c>
      <c r="W138" s="281">
        <f ca="1">OFFSET('Labour Entry'!$C$1,'Labour Entry'!$A$35-1,W$8*5-1,1,1)</f>
        <v>0</v>
      </c>
      <c r="X138" s="281">
        <f ca="1">OFFSET('Labour Entry'!$C$1,'Labour Entry'!$A$35-1,X$8*5-1,1,1)</f>
        <v>0</v>
      </c>
      <c r="Y138" s="281">
        <f ca="1">OFFSET('Labour Entry'!$C$1,'Labour Entry'!$A$35-1,Y$8*5-1,1,1)</f>
        <v>0</v>
      </c>
      <c r="Z138" s="281">
        <f ca="1">OFFSET('Labour Entry'!$C$1,'Labour Entry'!$A$35-1,Z$8*5-1,1,1)</f>
        <v>0</v>
      </c>
      <c r="AA138" s="281">
        <f ca="1">OFFSET('Labour Entry'!$C$1,'Labour Entry'!$A$35-1,AA$8*5-1,1,1)</f>
        <v>0</v>
      </c>
      <c r="AB138" s="281">
        <f ca="1">OFFSET('Labour Entry'!$C$1,'Labour Entry'!$A$35-1,AB$8*5-1,1,1)</f>
        <v>0</v>
      </c>
      <c r="AC138" s="281">
        <f ca="1">OFFSET('Labour Entry'!$C$1,'Labour Entry'!$A$35-1,AC$8*5-1,1,1)</f>
        <v>0</v>
      </c>
      <c r="AD138" s="281">
        <f ca="1">OFFSET('Labour Entry'!$C$1,'Labour Entry'!$A$35-1,AD$8*5-1,1,1)</f>
        <v>0</v>
      </c>
      <c r="AE138" s="281">
        <f ca="1">OFFSET('Labour Entry'!$C$1,'Labour Entry'!$A$35-1,AE$8*5-1,1,1)</f>
        <v>0</v>
      </c>
      <c r="AF138" s="281">
        <f ca="1">OFFSET('Labour Entry'!$C$1,'Labour Entry'!$A$35-1,AF$8*5-1,1,1)</f>
        <v>0</v>
      </c>
      <c r="AG138" s="282">
        <f ca="1">OFFSET('Labour Entry'!$C$1,'Labour Entry'!$A$35-1,AG$8*5-1,1,1)</f>
        <v>0</v>
      </c>
    </row>
    <row r="139" spans="1:33" ht="15" thickBot="1" x14ac:dyDescent="0.25">
      <c r="A139" s="283"/>
      <c r="B139" s="284" t="s">
        <v>593</v>
      </c>
      <c r="C139" s="285">
        <f ca="1">OFFSET('Labour Entry'!$C$1,'Labour Entry'!$A$35-1,C$8*5,1,1)</f>
        <v>0</v>
      </c>
      <c r="D139" s="286">
        <f ca="1">OFFSET('Labour Entry'!$C$1,'Labour Entry'!$A$35-1,D$8*5,1,1)</f>
        <v>0</v>
      </c>
      <c r="E139" s="286">
        <f ca="1">OFFSET('Labour Entry'!$C$1,'Labour Entry'!$A$35-1,E$8*5,1,1)</f>
        <v>0</v>
      </c>
      <c r="F139" s="286">
        <f ca="1">OFFSET('Labour Entry'!$C$1,'Labour Entry'!$A$35-1,F$8*5,1,1)</f>
        <v>0</v>
      </c>
      <c r="G139" s="286">
        <f ca="1">OFFSET('Labour Entry'!$C$1,'Labour Entry'!$A$35-1,G$8*5,1,1)</f>
        <v>0</v>
      </c>
      <c r="H139" s="286">
        <f ca="1">OFFSET('Labour Entry'!$C$1,'Labour Entry'!$A$35-1,H$8*5,1,1)</f>
        <v>0</v>
      </c>
      <c r="I139" s="286">
        <f ca="1">OFFSET('Labour Entry'!$C$1,'Labour Entry'!$A$35-1,I$8*5,1,1)</f>
        <v>0</v>
      </c>
      <c r="J139" s="286">
        <f ca="1">OFFSET('Labour Entry'!$C$1,'Labour Entry'!$A$35-1,J$8*5,1,1)</f>
        <v>0</v>
      </c>
      <c r="K139" s="286">
        <f ca="1">OFFSET('Labour Entry'!$C$1,'Labour Entry'!$A$35-1,K$8*5,1,1)</f>
        <v>0</v>
      </c>
      <c r="L139" s="286">
        <f ca="1">OFFSET('Labour Entry'!$C$1,'Labour Entry'!$A$35-1,L$8*5,1,1)</f>
        <v>0</v>
      </c>
      <c r="M139" s="286">
        <f ca="1">OFFSET('Labour Entry'!$C$1,'Labour Entry'!$A$35-1,M$8*5,1,1)</f>
        <v>0</v>
      </c>
      <c r="N139" s="286">
        <f ca="1">OFFSET('Labour Entry'!$C$1,'Labour Entry'!$A$35-1,N$8*5,1,1)</f>
        <v>0</v>
      </c>
      <c r="O139" s="286">
        <f ca="1">OFFSET('Labour Entry'!$C$1,'Labour Entry'!$A$35-1,O$8*5,1,1)</f>
        <v>0</v>
      </c>
      <c r="P139" s="286">
        <f ca="1">OFFSET('Labour Entry'!$C$1,'Labour Entry'!$A$35-1,P$8*5,1,1)</f>
        <v>0</v>
      </c>
      <c r="Q139" s="286">
        <f ca="1">OFFSET('Labour Entry'!$C$1,'Labour Entry'!$A$35-1,Q$8*5,1,1)</f>
        <v>0</v>
      </c>
      <c r="R139" s="286">
        <f ca="1">OFFSET('Labour Entry'!$C$1,'Labour Entry'!$A$35-1,R$8*5,1,1)</f>
        <v>0</v>
      </c>
      <c r="S139" s="286">
        <f ca="1">OFFSET('Labour Entry'!$C$1,'Labour Entry'!$A$35-1,S$8*5,1,1)</f>
        <v>0</v>
      </c>
      <c r="T139" s="286">
        <f ca="1">OFFSET('Labour Entry'!$C$1,'Labour Entry'!$A$35-1,T$8*5,1,1)</f>
        <v>0</v>
      </c>
      <c r="U139" s="286">
        <f ca="1">OFFSET('Labour Entry'!$C$1,'Labour Entry'!$A$35-1,U$8*5,1,1)</f>
        <v>0</v>
      </c>
      <c r="V139" s="286">
        <f ca="1">OFFSET('Labour Entry'!$C$1,'Labour Entry'!$A$35-1,V$8*5,1,1)</f>
        <v>0</v>
      </c>
      <c r="W139" s="286">
        <f ca="1">OFFSET('Labour Entry'!$C$1,'Labour Entry'!$A$35-1,W$8*5,1,1)</f>
        <v>0</v>
      </c>
      <c r="X139" s="286">
        <f ca="1">OFFSET('Labour Entry'!$C$1,'Labour Entry'!$A$35-1,X$8*5,1,1)</f>
        <v>0</v>
      </c>
      <c r="Y139" s="286">
        <f ca="1">OFFSET('Labour Entry'!$C$1,'Labour Entry'!$A$35-1,Y$8*5,1,1)</f>
        <v>0</v>
      </c>
      <c r="Z139" s="286">
        <f ca="1">OFFSET('Labour Entry'!$C$1,'Labour Entry'!$A$35-1,Z$8*5,1,1)</f>
        <v>0</v>
      </c>
      <c r="AA139" s="286">
        <f ca="1">OFFSET('Labour Entry'!$C$1,'Labour Entry'!$A$35-1,AA$8*5,1,1)</f>
        <v>0</v>
      </c>
      <c r="AB139" s="286">
        <f ca="1">OFFSET('Labour Entry'!$C$1,'Labour Entry'!$A$35-1,AB$8*5,1,1)</f>
        <v>0</v>
      </c>
      <c r="AC139" s="286">
        <f ca="1">OFFSET('Labour Entry'!$C$1,'Labour Entry'!$A$35-1,AC$8*5,1,1)</f>
        <v>0</v>
      </c>
      <c r="AD139" s="286">
        <f ca="1">OFFSET('Labour Entry'!$C$1,'Labour Entry'!$A$35-1,AD$8*5,1,1)</f>
        <v>0</v>
      </c>
      <c r="AE139" s="286">
        <f ca="1">OFFSET('Labour Entry'!$C$1,'Labour Entry'!$A$35-1,AE$8*5,1,1)</f>
        <v>0</v>
      </c>
      <c r="AF139" s="286">
        <f ca="1">OFFSET('Labour Entry'!$C$1,'Labour Entry'!$A$35-1,AF$8*5,1,1)</f>
        <v>0</v>
      </c>
      <c r="AG139" s="287">
        <f ca="1">OFFSET('Labour Entry'!$C$1,'Labour Entry'!$A$35-1,AG$8*5,1,1)</f>
        <v>0</v>
      </c>
    </row>
    <row r="140" spans="1:33" x14ac:dyDescent="0.2">
      <c r="A140" s="269" t="str">
        <f ca="1">OFFSET('Labour Entry'!$C$1,'Labour Entry'!$A36-1,0,1,1)</f>
        <v>---</v>
      </c>
      <c r="B140" s="270" t="s">
        <v>585</v>
      </c>
      <c r="C140" s="271">
        <f ca="1">OFFSET('Labour Entry'!$C$1,'Labour Entry'!$A$36-1,C$8*5-4,1,1)</f>
        <v>0</v>
      </c>
      <c r="D140" s="272">
        <f ca="1">OFFSET('Labour Entry'!$C$1,'Labour Entry'!$A$36-1,D$8*5-4,1,1)</f>
        <v>0</v>
      </c>
      <c r="E140" s="272">
        <f ca="1">OFFSET('Labour Entry'!$C$1,'Labour Entry'!$A$36-1,E$8*5-4,1,1)</f>
        <v>0</v>
      </c>
      <c r="F140" s="272">
        <f ca="1">OFFSET('Labour Entry'!$C$1,'Labour Entry'!$A$36-1,F$8*5-4,1,1)</f>
        <v>0</v>
      </c>
      <c r="G140" s="272">
        <f ca="1">OFFSET('Labour Entry'!$C$1,'Labour Entry'!$A$36-1,G$8*5-4,1,1)</f>
        <v>0</v>
      </c>
      <c r="H140" s="272">
        <f ca="1">OFFSET('Labour Entry'!$C$1,'Labour Entry'!$A$36-1,H$8*5-4,1,1)</f>
        <v>0</v>
      </c>
      <c r="I140" s="272">
        <f ca="1">OFFSET('Labour Entry'!$C$1,'Labour Entry'!$A$36-1,I$8*5-4,1,1)</f>
        <v>0</v>
      </c>
      <c r="J140" s="272">
        <f ca="1">OFFSET('Labour Entry'!$C$1,'Labour Entry'!$A$36-1,J$8*5-4,1,1)</f>
        <v>0</v>
      </c>
      <c r="K140" s="272">
        <f ca="1">OFFSET('Labour Entry'!$C$1,'Labour Entry'!$A$36-1,K$8*5-4,1,1)</f>
        <v>0</v>
      </c>
      <c r="L140" s="272">
        <f ca="1">OFFSET('Labour Entry'!$C$1,'Labour Entry'!$A$36-1,L$8*5-4,1,1)</f>
        <v>0</v>
      </c>
      <c r="M140" s="272">
        <f ca="1">OFFSET('Labour Entry'!$C$1,'Labour Entry'!$A$36-1,M$8*5-4,1,1)</f>
        <v>0</v>
      </c>
      <c r="N140" s="272">
        <f ca="1">OFFSET('Labour Entry'!$C$1,'Labour Entry'!$A$36-1,N$8*5-4,1,1)</f>
        <v>0</v>
      </c>
      <c r="O140" s="272">
        <f ca="1">OFFSET('Labour Entry'!$C$1,'Labour Entry'!$A$36-1,O$8*5-4,1,1)</f>
        <v>0</v>
      </c>
      <c r="P140" s="272">
        <f ca="1">OFFSET('Labour Entry'!$C$1,'Labour Entry'!$A$36-1,P$8*5-4,1,1)</f>
        <v>0</v>
      </c>
      <c r="Q140" s="272">
        <f ca="1">OFFSET('Labour Entry'!$C$1,'Labour Entry'!$A$36-1,Q$8*5-4,1,1)</f>
        <v>0</v>
      </c>
      <c r="R140" s="272">
        <f ca="1">OFFSET('Labour Entry'!$C$1,'Labour Entry'!$A$36-1,R$8*5-4,1,1)</f>
        <v>0</v>
      </c>
      <c r="S140" s="272">
        <f ca="1">OFFSET('Labour Entry'!$C$1,'Labour Entry'!$A$36-1,S$8*5-4,1,1)</f>
        <v>0</v>
      </c>
      <c r="T140" s="272">
        <f ca="1">OFFSET('Labour Entry'!$C$1,'Labour Entry'!$A$36-1,T$8*5-4,1,1)</f>
        <v>0</v>
      </c>
      <c r="U140" s="272">
        <f ca="1">OFFSET('Labour Entry'!$C$1,'Labour Entry'!$A$36-1,U$8*5-4,1,1)</f>
        <v>0</v>
      </c>
      <c r="V140" s="272">
        <f ca="1">OFFSET('Labour Entry'!$C$1,'Labour Entry'!$A$36-1,V$8*5-4,1,1)</f>
        <v>0</v>
      </c>
      <c r="W140" s="272">
        <f ca="1">OFFSET('Labour Entry'!$C$1,'Labour Entry'!$A$36-1,W$8*5-4,1,1)</f>
        <v>0</v>
      </c>
      <c r="X140" s="272">
        <f ca="1">OFFSET('Labour Entry'!$C$1,'Labour Entry'!$A$36-1,X$8*5-4,1,1)</f>
        <v>0</v>
      </c>
      <c r="Y140" s="272">
        <f ca="1">OFFSET('Labour Entry'!$C$1,'Labour Entry'!$A$36-1,Y$8*5-4,1,1)</f>
        <v>0</v>
      </c>
      <c r="Z140" s="272">
        <f ca="1">OFFSET('Labour Entry'!$C$1,'Labour Entry'!$A$36-1,Z$8*5-4,1,1)</f>
        <v>0</v>
      </c>
      <c r="AA140" s="272">
        <f ca="1">OFFSET('Labour Entry'!$C$1,'Labour Entry'!$A$36-1,AA$8*5-4,1,1)</f>
        <v>0</v>
      </c>
      <c r="AB140" s="272">
        <f ca="1">OFFSET('Labour Entry'!$C$1,'Labour Entry'!$A$36-1,AB$8*5-4,1,1)</f>
        <v>0</v>
      </c>
      <c r="AC140" s="272">
        <f ca="1">OFFSET('Labour Entry'!$C$1,'Labour Entry'!$A$36-1,AC$8*5-4,1,1)</f>
        <v>0</v>
      </c>
      <c r="AD140" s="272">
        <f ca="1">OFFSET('Labour Entry'!$C$1,'Labour Entry'!$A$36-1,AD$8*5-4,1,1)</f>
        <v>0</v>
      </c>
      <c r="AE140" s="272">
        <f ca="1">OFFSET('Labour Entry'!$C$1,'Labour Entry'!$A$36-1,AE$8*5-4,1,1)</f>
        <v>0</v>
      </c>
      <c r="AF140" s="272">
        <f ca="1">OFFSET('Labour Entry'!$C$1,'Labour Entry'!$A$36-1,AF$8*5-4,1,1)</f>
        <v>0</v>
      </c>
      <c r="AG140" s="273">
        <f ca="1">OFFSET('Labour Entry'!$C$1,'Labour Entry'!$A$36-1,AG$8*5-4,1,1)</f>
        <v>0</v>
      </c>
    </row>
    <row r="141" spans="1:33" x14ac:dyDescent="0.2">
      <c r="A141" s="274"/>
      <c r="B141" s="275" t="s">
        <v>590</v>
      </c>
      <c r="C141" s="276">
        <f ca="1">OFFSET('Labour Entry'!$C$1,'Labour Entry'!$A$36-1,C$8*5-3,1,1)</f>
        <v>0</v>
      </c>
      <c r="D141" s="277">
        <f ca="1">OFFSET('Labour Entry'!$C$1,'Labour Entry'!$A$36-1,D$8*5-3,1,1)</f>
        <v>0</v>
      </c>
      <c r="E141" s="277">
        <f ca="1">OFFSET('Labour Entry'!$C$1,'Labour Entry'!$A$36-1,E$8*5-3,1,1)</f>
        <v>0</v>
      </c>
      <c r="F141" s="277">
        <f ca="1">OFFSET('Labour Entry'!$C$1,'Labour Entry'!$A$36-1,F$8*5-3,1,1)</f>
        <v>0</v>
      </c>
      <c r="G141" s="277">
        <f ca="1">OFFSET('Labour Entry'!$C$1,'Labour Entry'!$A$36-1,G$8*5-3,1,1)</f>
        <v>0</v>
      </c>
      <c r="H141" s="277">
        <f ca="1">OFFSET('Labour Entry'!$C$1,'Labour Entry'!$A$36-1,H$8*5-3,1,1)</f>
        <v>0</v>
      </c>
      <c r="I141" s="277">
        <f ca="1">OFFSET('Labour Entry'!$C$1,'Labour Entry'!$A$36-1,I$8*5-3,1,1)</f>
        <v>0</v>
      </c>
      <c r="J141" s="277">
        <f ca="1">OFFSET('Labour Entry'!$C$1,'Labour Entry'!$A$36-1,J$8*5-3,1,1)</f>
        <v>0</v>
      </c>
      <c r="K141" s="277">
        <f ca="1">OFFSET('Labour Entry'!$C$1,'Labour Entry'!$A$36-1,K$8*5-3,1,1)</f>
        <v>0</v>
      </c>
      <c r="L141" s="277">
        <f ca="1">OFFSET('Labour Entry'!$C$1,'Labour Entry'!$A$36-1,L$8*5-3,1,1)</f>
        <v>0</v>
      </c>
      <c r="M141" s="277">
        <f ca="1">OFFSET('Labour Entry'!$C$1,'Labour Entry'!$A$36-1,M$8*5-3,1,1)</f>
        <v>0</v>
      </c>
      <c r="N141" s="277">
        <f ca="1">OFFSET('Labour Entry'!$C$1,'Labour Entry'!$A$36-1,N$8*5-3,1,1)</f>
        <v>0</v>
      </c>
      <c r="O141" s="277">
        <f ca="1">OFFSET('Labour Entry'!$C$1,'Labour Entry'!$A$36-1,O$8*5-3,1,1)</f>
        <v>0</v>
      </c>
      <c r="P141" s="277">
        <f ca="1">OFFSET('Labour Entry'!$C$1,'Labour Entry'!$A$36-1,P$8*5-3,1,1)</f>
        <v>0</v>
      </c>
      <c r="Q141" s="277">
        <f ca="1">OFFSET('Labour Entry'!$C$1,'Labour Entry'!$A$36-1,Q$8*5-3,1,1)</f>
        <v>0</v>
      </c>
      <c r="R141" s="277">
        <f ca="1">OFFSET('Labour Entry'!$C$1,'Labour Entry'!$A$36-1,R$8*5-3,1,1)</f>
        <v>0</v>
      </c>
      <c r="S141" s="277">
        <f ca="1">OFFSET('Labour Entry'!$C$1,'Labour Entry'!$A$36-1,S$8*5-3,1,1)</f>
        <v>0</v>
      </c>
      <c r="T141" s="277">
        <f ca="1">OFFSET('Labour Entry'!$C$1,'Labour Entry'!$A$36-1,T$8*5-3,1,1)</f>
        <v>0</v>
      </c>
      <c r="U141" s="277">
        <f ca="1">OFFSET('Labour Entry'!$C$1,'Labour Entry'!$A$36-1,U$8*5-3,1,1)</f>
        <v>0</v>
      </c>
      <c r="V141" s="277">
        <f ca="1">OFFSET('Labour Entry'!$C$1,'Labour Entry'!$A$36-1,V$8*5-3,1,1)</f>
        <v>0</v>
      </c>
      <c r="W141" s="277">
        <f ca="1">OFFSET('Labour Entry'!$C$1,'Labour Entry'!$A$36-1,W$8*5-3,1,1)</f>
        <v>0</v>
      </c>
      <c r="X141" s="277">
        <f ca="1">OFFSET('Labour Entry'!$C$1,'Labour Entry'!$A$36-1,X$8*5-3,1,1)</f>
        <v>0</v>
      </c>
      <c r="Y141" s="277">
        <f ca="1">OFFSET('Labour Entry'!$C$1,'Labour Entry'!$A$36-1,Y$8*5-3,1,1)</f>
        <v>0</v>
      </c>
      <c r="Z141" s="277">
        <f ca="1">OFFSET('Labour Entry'!$C$1,'Labour Entry'!$A$36-1,Z$8*5-3,1,1)</f>
        <v>0</v>
      </c>
      <c r="AA141" s="277">
        <f ca="1">OFFSET('Labour Entry'!$C$1,'Labour Entry'!$A$36-1,AA$8*5-3,1,1)</f>
        <v>0</v>
      </c>
      <c r="AB141" s="277">
        <f ca="1">OFFSET('Labour Entry'!$C$1,'Labour Entry'!$A$36-1,AB$8*5-3,1,1)</f>
        <v>0</v>
      </c>
      <c r="AC141" s="277">
        <f ca="1">OFFSET('Labour Entry'!$C$1,'Labour Entry'!$A$36-1,AC$8*5-3,1,1)</f>
        <v>0</v>
      </c>
      <c r="AD141" s="277">
        <f ca="1">OFFSET('Labour Entry'!$C$1,'Labour Entry'!$A$36-1,AD$8*5-3,1,1)</f>
        <v>0</v>
      </c>
      <c r="AE141" s="277">
        <f ca="1">OFFSET('Labour Entry'!$C$1,'Labour Entry'!$A$36-1,AE$8*5-3,1,1)</f>
        <v>0</v>
      </c>
      <c r="AF141" s="277">
        <f ca="1">OFFSET('Labour Entry'!$C$1,'Labour Entry'!$A$36-1,AF$8*5-3,1,1)</f>
        <v>0</v>
      </c>
      <c r="AG141" s="278">
        <f ca="1">OFFSET('Labour Entry'!$C$1,'Labour Entry'!$A$36-1,AG$8*5-3,1,1)</f>
        <v>0</v>
      </c>
    </row>
    <row r="142" spans="1:33" x14ac:dyDescent="0.2">
      <c r="A142" s="274"/>
      <c r="B142" s="275" t="s">
        <v>591</v>
      </c>
      <c r="C142" s="276">
        <f ca="1">OFFSET('Labour Entry'!$C$1,'Labour Entry'!$A$36-1,C$8*5-2,1,1)</f>
        <v>0</v>
      </c>
      <c r="D142" s="277">
        <f ca="1">OFFSET('Labour Entry'!$C$1,'Labour Entry'!$A$36-1,D$8*5-2,1,1)</f>
        <v>0</v>
      </c>
      <c r="E142" s="277">
        <f ca="1">OFFSET('Labour Entry'!$C$1,'Labour Entry'!$A$36-1,E$8*5-2,1,1)</f>
        <v>0</v>
      </c>
      <c r="F142" s="277">
        <f ca="1">OFFSET('Labour Entry'!$C$1,'Labour Entry'!$A$36-1,F$8*5-2,1,1)</f>
        <v>0</v>
      </c>
      <c r="G142" s="277">
        <f ca="1">OFFSET('Labour Entry'!$C$1,'Labour Entry'!$A$36-1,G$8*5-2,1,1)</f>
        <v>0</v>
      </c>
      <c r="H142" s="277">
        <f ca="1">OFFSET('Labour Entry'!$C$1,'Labour Entry'!$A$36-1,H$8*5-2,1,1)</f>
        <v>0</v>
      </c>
      <c r="I142" s="277">
        <f ca="1">OFFSET('Labour Entry'!$C$1,'Labour Entry'!$A$36-1,I$8*5-2,1,1)</f>
        <v>0</v>
      </c>
      <c r="J142" s="277">
        <f ca="1">OFFSET('Labour Entry'!$C$1,'Labour Entry'!$A$36-1,J$8*5-2,1,1)</f>
        <v>0</v>
      </c>
      <c r="K142" s="277">
        <f ca="1">OFFSET('Labour Entry'!$C$1,'Labour Entry'!$A$36-1,K$8*5-2,1,1)</f>
        <v>0</v>
      </c>
      <c r="L142" s="277">
        <f ca="1">OFFSET('Labour Entry'!$C$1,'Labour Entry'!$A$36-1,L$8*5-2,1,1)</f>
        <v>0</v>
      </c>
      <c r="M142" s="277">
        <f ca="1">OFFSET('Labour Entry'!$C$1,'Labour Entry'!$A$36-1,M$8*5-2,1,1)</f>
        <v>0</v>
      </c>
      <c r="N142" s="277">
        <f ca="1">OFFSET('Labour Entry'!$C$1,'Labour Entry'!$A$36-1,N$8*5-2,1,1)</f>
        <v>0</v>
      </c>
      <c r="O142" s="277">
        <f ca="1">OFFSET('Labour Entry'!$C$1,'Labour Entry'!$A$36-1,O$8*5-2,1,1)</f>
        <v>0</v>
      </c>
      <c r="P142" s="277">
        <f ca="1">OFFSET('Labour Entry'!$C$1,'Labour Entry'!$A$36-1,P$8*5-2,1,1)</f>
        <v>0</v>
      </c>
      <c r="Q142" s="277">
        <f ca="1">OFFSET('Labour Entry'!$C$1,'Labour Entry'!$A$36-1,Q$8*5-2,1,1)</f>
        <v>0</v>
      </c>
      <c r="R142" s="277">
        <f ca="1">OFFSET('Labour Entry'!$C$1,'Labour Entry'!$A$36-1,R$8*5-2,1,1)</f>
        <v>0</v>
      </c>
      <c r="S142" s="277">
        <f ca="1">OFFSET('Labour Entry'!$C$1,'Labour Entry'!$A$36-1,S$8*5-2,1,1)</f>
        <v>0</v>
      </c>
      <c r="T142" s="277">
        <f ca="1">OFFSET('Labour Entry'!$C$1,'Labour Entry'!$A$36-1,T$8*5-2,1,1)</f>
        <v>0</v>
      </c>
      <c r="U142" s="277">
        <f ca="1">OFFSET('Labour Entry'!$C$1,'Labour Entry'!$A$36-1,U$8*5-2,1,1)</f>
        <v>0</v>
      </c>
      <c r="V142" s="277">
        <f ca="1">OFFSET('Labour Entry'!$C$1,'Labour Entry'!$A$36-1,V$8*5-2,1,1)</f>
        <v>0</v>
      </c>
      <c r="W142" s="277">
        <f ca="1">OFFSET('Labour Entry'!$C$1,'Labour Entry'!$A$36-1,W$8*5-2,1,1)</f>
        <v>0</v>
      </c>
      <c r="X142" s="277">
        <f ca="1">OFFSET('Labour Entry'!$C$1,'Labour Entry'!$A$36-1,X$8*5-2,1,1)</f>
        <v>0</v>
      </c>
      <c r="Y142" s="277">
        <f ca="1">OFFSET('Labour Entry'!$C$1,'Labour Entry'!$A$36-1,Y$8*5-2,1,1)</f>
        <v>0</v>
      </c>
      <c r="Z142" s="277">
        <f ca="1">OFFSET('Labour Entry'!$C$1,'Labour Entry'!$A$36-1,Z$8*5-2,1,1)</f>
        <v>0</v>
      </c>
      <c r="AA142" s="277">
        <f ca="1">OFFSET('Labour Entry'!$C$1,'Labour Entry'!$A$36-1,AA$8*5-2,1,1)</f>
        <v>0</v>
      </c>
      <c r="AB142" s="277">
        <f ca="1">OFFSET('Labour Entry'!$C$1,'Labour Entry'!$A$36-1,AB$8*5-2,1,1)</f>
        <v>0</v>
      </c>
      <c r="AC142" s="277">
        <f ca="1">OFFSET('Labour Entry'!$C$1,'Labour Entry'!$A$36-1,AC$8*5-2,1,1)</f>
        <v>0</v>
      </c>
      <c r="AD142" s="277">
        <f ca="1">OFFSET('Labour Entry'!$C$1,'Labour Entry'!$A$36-1,AD$8*5-2,1,1)</f>
        <v>0</v>
      </c>
      <c r="AE142" s="277">
        <f ca="1">OFFSET('Labour Entry'!$C$1,'Labour Entry'!$A$36-1,AE$8*5-2,1,1)</f>
        <v>0</v>
      </c>
      <c r="AF142" s="277">
        <f ca="1">OFFSET('Labour Entry'!$C$1,'Labour Entry'!$A$36-1,AF$8*5-2,1,1)</f>
        <v>0</v>
      </c>
      <c r="AG142" s="278">
        <f ca="1">OFFSET('Labour Entry'!$C$1,'Labour Entry'!$A$36-1,AG$8*5-2,1,1)</f>
        <v>0</v>
      </c>
    </row>
    <row r="143" spans="1:33" x14ac:dyDescent="0.2">
      <c r="A143" s="274"/>
      <c r="B143" s="279" t="s">
        <v>592</v>
      </c>
      <c r="C143" s="280">
        <f ca="1">OFFSET('Labour Entry'!$C$1,'Labour Entry'!$A$36-1,C$8*5-1,1,1)</f>
        <v>0</v>
      </c>
      <c r="D143" s="281">
        <f ca="1">OFFSET('Labour Entry'!$C$1,'Labour Entry'!$A$36-1,D$8*5-1,1,1)</f>
        <v>0</v>
      </c>
      <c r="E143" s="281">
        <f ca="1">OFFSET('Labour Entry'!$C$1,'Labour Entry'!$A$36-1,E$8*5-1,1,1)</f>
        <v>0</v>
      </c>
      <c r="F143" s="281">
        <f ca="1">OFFSET('Labour Entry'!$C$1,'Labour Entry'!$A$36-1,F$8*5-1,1,1)</f>
        <v>0</v>
      </c>
      <c r="G143" s="281">
        <f ca="1">OFFSET('Labour Entry'!$C$1,'Labour Entry'!$A$36-1,G$8*5-1,1,1)</f>
        <v>0</v>
      </c>
      <c r="H143" s="281">
        <f ca="1">OFFSET('Labour Entry'!$C$1,'Labour Entry'!$A$36-1,H$8*5-1,1,1)</f>
        <v>0</v>
      </c>
      <c r="I143" s="281">
        <f ca="1">OFFSET('Labour Entry'!$C$1,'Labour Entry'!$A$36-1,I$8*5-1,1,1)</f>
        <v>0</v>
      </c>
      <c r="J143" s="281">
        <f ca="1">OFFSET('Labour Entry'!$C$1,'Labour Entry'!$A$36-1,J$8*5-1,1,1)</f>
        <v>0</v>
      </c>
      <c r="K143" s="281">
        <f ca="1">OFFSET('Labour Entry'!$C$1,'Labour Entry'!$A$36-1,K$8*5-1,1,1)</f>
        <v>0</v>
      </c>
      <c r="L143" s="281">
        <f ca="1">OFFSET('Labour Entry'!$C$1,'Labour Entry'!$A$36-1,L$8*5-1,1,1)</f>
        <v>0</v>
      </c>
      <c r="M143" s="281">
        <f ca="1">OFFSET('Labour Entry'!$C$1,'Labour Entry'!$A$36-1,M$8*5-1,1,1)</f>
        <v>0</v>
      </c>
      <c r="N143" s="281">
        <f ca="1">OFFSET('Labour Entry'!$C$1,'Labour Entry'!$A$36-1,N$8*5-1,1,1)</f>
        <v>0</v>
      </c>
      <c r="O143" s="281">
        <f ca="1">OFFSET('Labour Entry'!$C$1,'Labour Entry'!$A$36-1,O$8*5-1,1,1)</f>
        <v>0</v>
      </c>
      <c r="P143" s="281">
        <f ca="1">OFFSET('Labour Entry'!$C$1,'Labour Entry'!$A$36-1,P$8*5-1,1,1)</f>
        <v>0</v>
      </c>
      <c r="Q143" s="281">
        <f ca="1">OFFSET('Labour Entry'!$C$1,'Labour Entry'!$A$36-1,Q$8*5-1,1,1)</f>
        <v>0</v>
      </c>
      <c r="R143" s="281">
        <f ca="1">OFFSET('Labour Entry'!$C$1,'Labour Entry'!$A$36-1,R$8*5-1,1,1)</f>
        <v>0</v>
      </c>
      <c r="S143" s="281">
        <f ca="1">OFFSET('Labour Entry'!$C$1,'Labour Entry'!$A$36-1,S$8*5-1,1,1)</f>
        <v>0</v>
      </c>
      <c r="T143" s="281">
        <f ca="1">OFFSET('Labour Entry'!$C$1,'Labour Entry'!$A$36-1,T$8*5-1,1,1)</f>
        <v>0</v>
      </c>
      <c r="U143" s="281">
        <f ca="1">OFFSET('Labour Entry'!$C$1,'Labour Entry'!$A$36-1,U$8*5-1,1,1)</f>
        <v>0</v>
      </c>
      <c r="V143" s="281">
        <f ca="1">OFFSET('Labour Entry'!$C$1,'Labour Entry'!$A$36-1,V$8*5-1,1,1)</f>
        <v>0</v>
      </c>
      <c r="W143" s="281">
        <f ca="1">OFFSET('Labour Entry'!$C$1,'Labour Entry'!$A$36-1,W$8*5-1,1,1)</f>
        <v>0</v>
      </c>
      <c r="X143" s="281">
        <f ca="1">OFFSET('Labour Entry'!$C$1,'Labour Entry'!$A$36-1,X$8*5-1,1,1)</f>
        <v>0</v>
      </c>
      <c r="Y143" s="281">
        <f ca="1">OFFSET('Labour Entry'!$C$1,'Labour Entry'!$A$36-1,Y$8*5-1,1,1)</f>
        <v>0</v>
      </c>
      <c r="Z143" s="281">
        <f ca="1">OFFSET('Labour Entry'!$C$1,'Labour Entry'!$A$36-1,Z$8*5-1,1,1)</f>
        <v>0</v>
      </c>
      <c r="AA143" s="281">
        <f ca="1">OFFSET('Labour Entry'!$C$1,'Labour Entry'!$A$36-1,AA$8*5-1,1,1)</f>
        <v>0</v>
      </c>
      <c r="AB143" s="281">
        <f ca="1">OFFSET('Labour Entry'!$C$1,'Labour Entry'!$A$36-1,AB$8*5-1,1,1)</f>
        <v>0</v>
      </c>
      <c r="AC143" s="281">
        <f ca="1">OFFSET('Labour Entry'!$C$1,'Labour Entry'!$A$36-1,AC$8*5-1,1,1)</f>
        <v>0</v>
      </c>
      <c r="AD143" s="281">
        <f ca="1">OFFSET('Labour Entry'!$C$1,'Labour Entry'!$A$36-1,AD$8*5-1,1,1)</f>
        <v>0</v>
      </c>
      <c r="AE143" s="281">
        <f ca="1">OFFSET('Labour Entry'!$C$1,'Labour Entry'!$A$36-1,AE$8*5-1,1,1)</f>
        <v>0</v>
      </c>
      <c r="AF143" s="281">
        <f ca="1">OFFSET('Labour Entry'!$C$1,'Labour Entry'!$A$36-1,AF$8*5-1,1,1)</f>
        <v>0</v>
      </c>
      <c r="AG143" s="282">
        <f ca="1">OFFSET('Labour Entry'!$C$1,'Labour Entry'!$A$36-1,AG$8*5-1,1,1)</f>
        <v>0</v>
      </c>
    </row>
    <row r="144" spans="1:33" ht="15" thickBot="1" x14ac:dyDescent="0.25">
      <c r="A144" s="283"/>
      <c r="B144" s="284" t="s">
        <v>593</v>
      </c>
      <c r="C144" s="285">
        <f ca="1">OFFSET('Labour Entry'!$C$1,'Labour Entry'!$A$36-1,C$8*5,1,1)</f>
        <v>0</v>
      </c>
      <c r="D144" s="286">
        <f ca="1">OFFSET('Labour Entry'!$C$1,'Labour Entry'!$A$36-1,D$8*5,1,1)</f>
        <v>0</v>
      </c>
      <c r="E144" s="286">
        <f ca="1">OFFSET('Labour Entry'!$C$1,'Labour Entry'!$A$36-1,E$8*5,1,1)</f>
        <v>0</v>
      </c>
      <c r="F144" s="286">
        <f ca="1">OFFSET('Labour Entry'!$C$1,'Labour Entry'!$A$36-1,F$8*5,1,1)</f>
        <v>0</v>
      </c>
      <c r="G144" s="286">
        <f ca="1">OFFSET('Labour Entry'!$C$1,'Labour Entry'!$A$36-1,G$8*5,1,1)</f>
        <v>0</v>
      </c>
      <c r="H144" s="286">
        <f ca="1">OFFSET('Labour Entry'!$C$1,'Labour Entry'!$A$36-1,H$8*5,1,1)</f>
        <v>0</v>
      </c>
      <c r="I144" s="286">
        <f ca="1">OFFSET('Labour Entry'!$C$1,'Labour Entry'!$A$36-1,I$8*5,1,1)</f>
        <v>0</v>
      </c>
      <c r="J144" s="286">
        <f ca="1">OFFSET('Labour Entry'!$C$1,'Labour Entry'!$A$36-1,J$8*5,1,1)</f>
        <v>0</v>
      </c>
      <c r="K144" s="286">
        <f ca="1">OFFSET('Labour Entry'!$C$1,'Labour Entry'!$A$36-1,K$8*5,1,1)</f>
        <v>0</v>
      </c>
      <c r="L144" s="286">
        <f ca="1">OFFSET('Labour Entry'!$C$1,'Labour Entry'!$A$36-1,L$8*5,1,1)</f>
        <v>0</v>
      </c>
      <c r="M144" s="286">
        <f ca="1">OFFSET('Labour Entry'!$C$1,'Labour Entry'!$A$36-1,M$8*5,1,1)</f>
        <v>0</v>
      </c>
      <c r="N144" s="286">
        <f ca="1">OFFSET('Labour Entry'!$C$1,'Labour Entry'!$A$36-1,N$8*5,1,1)</f>
        <v>0</v>
      </c>
      <c r="O144" s="286">
        <f ca="1">OFFSET('Labour Entry'!$C$1,'Labour Entry'!$A$36-1,O$8*5,1,1)</f>
        <v>0</v>
      </c>
      <c r="P144" s="286">
        <f ca="1">OFFSET('Labour Entry'!$C$1,'Labour Entry'!$A$36-1,P$8*5,1,1)</f>
        <v>0</v>
      </c>
      <c r="Q144" s="286">
        <f ca="1">OFFSET('Labour Entry'!$C$1,'Labour Entry'!$A$36-1,Q$8*5,1,1)</f>
        <v>0</v>
      </c>
      <c r="R144" s="286">
        <f ca="1">OFFSET('Labour Entry'!$C$1,'Labour Entry'!$A$36-1,R$8*5,1,1)</f>
        <v>0</v>
      </c>
      <c r="S144" s="286">
        <f ca="1">OFFSET('Labour Entry'!$C$1,'Labour Entry'!$A$36-1,S$8*5,1,1)</f>
        <v>0</v>
      </c>
      <c r="T144" s="286">
        <f ca="1">OFFSET('Labour Entry'!$C$1,'Labour Entry'!$A$36-1,T$8*5,1,1)</f>
        <v>0</v>
      </c>
      <c r="U144" s="286">
        <f ca="1">OFFSET('Labour Entry'!$C$1,'Labour Entry'!$A$36-1,U$8*5,1,1)</f>
        <v>0</v>
      </c>
      <c r="V144" s="286">
        <f ca="1">OFFSET('Labour Entry'!$C$1,'Labour Entry'!$A$36-1,V$8*5,1,1)</f>
        <v>0</v>
      </c>
      <c r="W144" s="286">
        <f ca="1">OFFSET('Labour Entry'!$C$1,'Labour Entry'!$A$36-1,W$8*5,1,1)</f>
        <v>0</v>
      </c>
      <c r="X144" s="286">
        <f ca="1">OFFSET('Labour Entry'!$C$1,'Labour Entry'!$A$36-1,X$8*5,1,1)</f>
        <v>0</v>
      </c>
      <c r="Y144" s="286">
        <f ca="1">OFFSET('Labour Entry'!$C$1,'Labour Entry'!$A$36-1,Y$8*5,1,1)</f>
        <v>0</v>
      </c>
      <c r="Z144" s="286">
        <f ca="1">OFFSET('Labour Entry'!$C$1,'Labour Entry'!$A$36-1,Z$8*5,1,1)</f>
        <v>0</v>
      </c>
      <c r="AA144" s="286">
        <f ca="1">OFFSET('Labour Entry'!$C$1,'Labour Entry'!$A$36-1,AA$8*5,1,1)</f>
        <v>0</v>
      </c>
      <c r="AB144" s="286">
        <f ca="1">OFFSET('Labour Entry'!$C$1,'Labour Entry'!$A$36-1,AB$8*5,1,1)</f>
        <v>0</v>
      </c>
      <c r="AC144" s="286">
        <f ca="1">OFFSET('Labour Entry'!$C$1,'Labour Entry'!$A$36-1,AC$8*5,1,1)</f>
        <v>0</v>
      </c>
      <c r="AD144" s="286">
        <f ca="1">OFFSET('Labour Entry'!$C$1,'Labour Entry'!$A$36-1,AD$8*5,1,1)</f>
        <v>0</v>
      </c>
      <c r="AE144" s="286">
        <f ca="1">OFFSET('Labour Entry'!$C$1,'Labour Entry'!$A$36-1,AE$8*5,1,1)</f>
        <v>0</v>
      </c>
      <c r="AF144" s="286">
        <f ca="1">OFFSET('Labour Entry'!$C$1,'Labour Entry'!$A$36-1,AF$8*5,1,1)</f>
        <v>0</v>
      </c>
      <c r="AG144" s="287">
        <f ca="1">OFFSET('Labour Entry'!$C$1,'Labour Entry'!$A$36-1,AG$8*5,1,1)</f>
        <v>0</v>
      </c>
    </row>
    <row r="145" spans="1:33" x14ac:dyDescent="0.2">
      <c r="A145" s="269" t="str">
        <f ca="1">OFFSET('Labour Entry'!$C$1,'Labour Entry'!$A37-1,0,1,1)</f>
        <v>---</v>
      </c>
      <c r="B145" s="270" t="s">
        <v>585</v>
      </c>
      <c r="C145" s="271">
        <f ca="1">OFFSET('Labour Entry'!$C$1,'Labour Entry'!$A$37-1,C$8*5-4,1,1)</f>
        <v>0</v>
      </c>
      <c r="D145" s="272">
        <f ca="1">OFFSET('Labour Entry'!$C$1,'Labour Entry'!$A$37-1,D$8*5-4,1,1)</f>
        <v>0</v>
      </c>
      <c r="E145" s="272">
        <f ca="1">OFFSET('Labour Entry'!$C$1,'Labour Entry'!$A$37-1,E$8*5-4,1,1)</f>
        <v>0</v>
      </c>
      <c r="F145" s="272">
        <f ca="1">OFFSET('Labour Entry'!$C$1,'Labour Entry'!$A$37-1,F$8*5-4,1,1)</f>
        <v>0</v>
      </c>
      <c r="G145" s="272">
        <f ca="1">OFFSET('Labour Entry'!$C$1,'Labour Entry'!$A$37-1,G$8*5-4,1,1)</f>
        <v>0</v>
      </c>
      <c r="H145" s="272">
        <f ca="1">OFFSET('Labour Entry'!$C$1,'Labour Entry'!$A$37-1,H$8*5-4,1,1)</f>
        <v>0</v>
      </c>
      <c r="I145" s="272">
        <f ca="1">OFFSET('Labour Entry'!$C$1,'Labour Entry'!$A$37-1,I$8*5-4,1,1)</f>
        <v>0</v>
      </c>
      <c r="J145" s="272">
        <f ca="1">OFFSET('Labour Entry'!$C$1,'Labour Entry'!$A$37-1,J$8*5-4,1,1)</f>
        <v>0</v>
      </c>
      <c r="K145" s="272">
        <f ca="1">OFFSET('Labour Entry'!$C$1,'Labour Entry'!$A$37-1,K$8*5-4,1,1)</f>
        <v>0</v>
      </c>
      <c r="L145" s="272">
        <f ca="1">OFFSET('Labour Entry'!$C$1,'Labour Entry'!$A$37-1,L$8*5-4,1,1)</f>
        <v>0</v>
      </c>
      <c r="M145" s="272">
        <f ca="1">OFFSET('Labour Entry'!$C$1,'Labour Entry'!$A$37-1,M$8*5-4,1,1)</f>
        <v>0</v>
      </c>
      <c r="N145" s="272">
        <f ca="1">OFFSET('Labour Entry'!$C$1,'Labour Entry'!$A$37-1,N$8*5-4,1,1)</f>
        <v>0</v>
      </c>
      <c r="O145" s="272">
        <f ca="1">OFFSET('Labour Entry'!$C$1,'Labour Entry'!$A$37-1,O$8*5-4,1,1)</f>
        <v>0</v>
      </c>
      <c r="P145" s="272">
        <f ca="1">OFFSET('Labour Entry'!$C$1,'Labour Entry'!$A$37-1,P$8*5-4,1,1)</f>
        <v>0</v>
      </c>
      <c r="Q145" s="272">
        <f ca="1">OFFSET('Labour Entry'!$C$1,'Labour Entry'!$A$37-1,Q$8*5-4,1,1)</f>
        <v>0</v>
      </c>
      <c r="R145" s="272">
        <f ca="1">OFFSET('Labour Entry'!$C$1,'Labour Entry'!$A$37-1,R$8*5-4,1,1)</f>
        <v>0</v>
      </c>
      <c r="S145" s="272">
        <f ca="1">OFFSET('Labour Entry'!$C$1,'Labour Entry'!$A$37-1,S$8*5-4,1,1)</f>
        <v>0</v>
      </c>
      <c r="T145" s="272">
        <f ca="1">OFFSET('Labour Entry'!$C$1,'Labour Entry'!$A$37-1,T$8*5-4,1,1)</f>
        <v>0</v>
      </c>
      <c r="U145" s="272">
        <f ca="1">OFFSET('Labour Entry'!$C$1,'Labour Entry'!$A$37-1,U$8*5-4,1,1)</f>
        <v>0</v>
      </c>
      <c r="V145" s="272">
        <f ca="1">OFFSET('Labour Entry'!$C$1,'Labour Entry'!$A$37-1,V$8*5-4,1,1)</f>
        <v>0</v>
      </c>
      <c r="W145" s="272">
        <f ca="1">OFFSET('Labour Entry'!$C$1,'Labour Entry'!$A$37-1,W$8*5-4,1,1)</f>
        <v>0</v>
      </c>
      <c r="X145" s="272">
        <f ca="1">OFFSET('Labour Entry'!$C$1,'Labour Entry'!$A$37-1,X$8*5-4,1,1)</f>
        <v>0</v>
      </c>
      <c r="Y145" s="272">
        <f ca="1">OFFSET('Labour Entry'!$C$1,'Labour Entry'!$A$37-1,Y$8*5-4,1,1)</f>
        <v>0</v>
      </c>
      <c r="Z145" s="272">
        <f ca="1">OFFSET('Labour Entry'!$C$1,'Labour Entry'!$A$37-1,Z$8*5-4,1,1)</f>
        <v>0</v>
      </c>
      <c r="AA145" s="272">
        <f ca="1">OFFSET('Labour Entry'!$C$1,'Labour Entry'!$A$37-1,AA$8*5-4,1,1)</f>
        <v>0</v>
      </c>
      <c r="AB145" s="272">
        <f ca="1">OFFSET('Labour Entry'!$C$1,'Labour Entry'!$A$37-1,AB$8*5-4,1,1)</f>
        <v>0</v>
      </c>
      <c r="AC145" s="272">
        <f ca="1">OFFSET('Labour Entry'!$C$1,'Labour Entry'!$A$37-1,AC$8*5-4,1,1)</f>
        <v>0</v>
      </c>
      <c r="AD145" s="272">
        <f ca="1">OFFSET('Labour Entry'!$C$1,'Labour Entry'!$A$37-1,AD$8*5-4,1,1)</f>
        <v>0</v>
      </c>
      <c r="AE145" s="272">
        <f ca="1">OFFSET('Labour Entry'!$C$1,'Labour Entry'!$A$37-1,AE$8*5-4,1,1)</f>
        <v>0</v>
      </c>
      <c r="AF145" s="272">
        <f ca="1">OFFSET('Labour Entry'!$C$1,'Labour Entry'!$A$37-1,AF$8*5-4,1,1)</f>
        <v>0</v>
      </c>
      <c r="AG145" s="273">
        <f ca="1">OFFSET('Labour Entry'!$C$1,'Labour Entry'!$A$37-1,AG$8*5-4,1,1)</f>
        <v>0</v>
      </c>
    </row>
    <row r="146" spans="1:33" x14ac:dyDescent="0.2">
      <c r="A146" s="274"/>
      <c r="B146" s="275" t="s">
        <v>590</v>
      </c>
      <c r="C146" s="276">
        <f ca="1">OFFSET('Labour Entry'!$C$1,'Labour Entry'!$A$37-1,C$8*5-3,1,1)</f>
        <v>0</v>
      </c>
      <c r="D146" s="277">
        <f ca="1">OFFSET('Labour Entry'!$C$1,'Labour Entry'!$A$37-1,D$8*5-3,1,1)</f>
        <v>0</v>
      </c>
      <c r="E146" s="277">
        <f ca="1">OFFSET('Labour Entry'!$C$1,'Labour Entry'!$A$37-1,E$8*5-3,1,1)</f>
        <v>0</v>
      </c>
      <c r="F146" s="277">
        <f ca="1">OFFSET('Labour Entry'!$C$1,'Labour Entry'!$A$37-1,F$8*5-3,1,1)</f>
        <v>0</v>
      </c>
      <c r="G146" s="277">
        <f ca="1">OFFSET('Labour Entry'!$C$1,'Labour Entry'!$A$37-1,G$8*5-3,1,1)</f>
        <v>0</v>
      </c>
      <c r="H146" s="277">
        <f ca="1">OFFSET('Labour Entry'!$C$1,'Labour Entry'!$A$37-1,H$8*5-3,1,1)</f>
        <v>0</v>
      </c>
      <c r="I146" s="277">
        <f ca="1">OFFSET('Labour Entry'!$C$1,'Labour Entry'!$A$37-1,I$8*5-3,1,1)</f>
        <v>0</v>
      </c>
      <c r="J146" s="277">
        <f ca="1">OFFSET('Labour Entry'!$C$1,'Labour Entry'!$A$37-1,J$8*5-3,1,1)</f>
        <v>0</v>
      </c>
      <c r="K146" s="277">
        <f ca="1">OFFSET('Labour Entry'!$C$1,'Labour Entry'!$A$37-1,K$8*5-3,1,1)</f>
        <v>0</v>
      </c>
      <c r="L146" s="277">
        <f ca="1">OFFSET('Labour Entry'!$C$1,'Labour Entry'!$A$37-1,L$8*5-3,1,1)</f>
        <v>0</v>
      </c>
      <c r="M146" s="277">
        <f ca="1">OFFSET('Labour Entry'!$C$1,'Labour Entry'!$A$37-1,M$8*5-3,1,1)</f>
        <v>0</v>
      </c>
      <c r="N146" s="277">
        <f ca="1">OFFSET('Labour Entry'!$C$1,'Labour Entry'!$A$37-1,N$8*5-3,1,1)</f>
        <v>0</v>
      </c>
      <c r="O146" s="277">
        <f ca="1">OFFSET('Labour Entry'!$C$1,'Labour Entry'!$A$37-1,O$8*5-3,1,1)</f>
        <v>0</v>
      </c>
      <c r="P146" s="277">
        <f ca="1">OFFSET('Labour Entry'!$C$1,'Labour Entry'!$A$37-1,P$8*5-3,1,1)</f>
        <v>0</v>
      </c>
      <c r="Q146" s="277">
        <f ca="1">OFFSET('Labour Entry'!$C$1,'Labour Entry'!$A$37-1,Q$8*5-3,1,1)</f>
        <v>0</v>
      </c>
      <c r="R146" s="277">
        <f ca="1">OFFSET('Labour Entry'!$C$1,'Labour Entry'!$A$37-1,R$8*5-3,1,1)</f>
        <v>0</v>
      </c>
      <c r="S146" s="277">
        <f ca="1">OFFSET('Labour Entry'!$C$1,'Labour Entry'!$A$37-1,S$8*5-3,1,1)</f>
        <v>0</v>
      </c>
      <c r="T146" s="277">
        <f ca="1">OFFSET('Labour Entry'!$C$1,'Labour Entry'!$A$37-1,T$8*5-3,1,1)</f>
        <v>0</v>
      </c>
      <c r="U146" s="277">
        <f ca="1">OFFSET('Labour Entry'!$C$1,'Labour Entry'!$A$37-1,U$8*5-3,1,1)</f>
        <v>0</v>
      </c>
      <c r="V146" s="277">
        <f ca="1">OFFSET('Labour Entry'!$C$1,'Labour Entry'!$A$37-1,V$8*5-3,1,1)</f>
        <v>0</v>
      </c>
      <c r="W146" s="277">
        <f ca="1">OFFSET('Labour Entry'!$C$1,'Labour Entry'!$A$37-1,W$8*5-3,1,1)</f>
        <v>0</v>
      </c>
      <c r="X146" s="277">
        <f ca="1">OFFSET('Labour Entry'!$C$1,'Labour Entry'!$A$37-1,X$8*5-3,1,1)</f>
        <v>0</v>
      </c>
      <c r="Y146" s="277">
        <f ca="1">OFFSET('Labour Entry'!$C$1,'Labour Entry'!$A$37-1,Y$8*5-3,1,1)</f>
        <v>0</v>
      </c>
      <c r="Z146" s="277">
        <f ca="1">OFFSET('Labour Entry'!$C$1,'Labour Entry'!$A$37-1,Z$8*5-3,1,1)</f>
        <v>0</v>
      </c>
      <c r="AA146" s="277">
        <f ca="1">OFFSET('Labour Entry'!$C$1,'Labour Entry'!$A$37-1,AA$8*5-3,1,1)</f>
        <v>0</v>
      </c>
      <c r="AB146" s="277">
        <f ca="1">OFFSET('Labour Entry'!$C$1,'Labour Entry'!$A$37-1,AB$8*5-3,1,1)</f>
        <v>0</v>
      </c>
      <c r="AC146" s="277">
        <f ca="1">OFFSET('Labour Entry'!$C$1,'Labour Entry'!$A$37-1,AC$8*5-3,1,1)</f>
        <v>0</v>
      </c>
      <c r="AD146" s="277">
        <f ca="1">OFFSET('Labour Entry'!$C$1,'Labour Entry'!$A$37-1,AD$8*5-3,1,1)</f>
        <v>0</v>
      </c>
      <c r="AE146" s="277">
        <f ca="1">OFFSET('Labour Entry'!$C$1,'Labour Entry'!$A$37-1,AE$8*5-3,1,1)</f>
        <v>0</v>
      </c>
      <c r="AF146" s="277">
        <f ca="1">OFFSET('Labour Entry'!$C$1,'Labour Entry'!$A$37-1,AF$8*5-3,1,1)</f>
        <v>0</v>
      </c>
      <c r="AG146" s="278">
        <f ca="1">OFFSET('Labour Entry'!$C$1,'Labour Entry'!$A$37-1,AG$8*5-3,1,1)</f>
        <v>0</v>
      </c>
    </row>
    <row r="147" spans="1:33" x14ac:dyDescent="0.2">
      <c r="A147" s="274"/>
      <c r="B147" s="275" t="s">
        <v>591</v>
      </c>
      <c r="C147" s="276">
        <f ca="1">OFFSET('Labour Entry'!$C$1,'Labour Entry'!$A$37-1,C$8*5-2,1,1)</f>
        <v>0</v>
      </c>
      <c r="D147" s="277">
        <f ca="1">OFFSET('Labour Entry'!$C$1,'Labour Entry'!$A$37-1,D$8*5-2,1,1)</f>
        <v>0</v>
      </c>
      <c r="E147" s="277">
        <f ca="1">OFFSET('Labour Entry'!$C$1,'Labour Entry'!$A$37-1,E$8*5-2,1,1)</f>
        <v>0</v>
      </c>
      <c r="F147" s="277">
        <f ca="1">OFFSET('Labour Entry'!$C$1,'Labour Entry'!$A$37-1,F$8*5-2,1,1)</f>
        <v>0</v>
      </c>
      <c r="G147" s="277">
        <f ca="1">OFFSET('Labour Entry'!$C$1,'Labour Entry'!$A$37-1,G$8*5-2,1,1)</f>
        <v>0</v>
      </c>
      <c r="H147" s="277">
        <f ca="1">OFFSET('Labour Entry'!$C$1,'Labour Entry'!$A$37-1,H$8*5-2,1,1)</f>
        <v>0</v>
      </c>
      <c r="I147" s="277">
        <f ca="1">OFFSET('Labour Entry'!$C$1,'Labour Entry'!$A$37-1,I$8*5-2,1,1)</f>
        <v>0</v>
      </c>
      <c r="J147" s="277">
        <f ca="1">OFFSET('Labour Entry'!$C$1,'Labour Entry'!$A$37-1,J$8*5-2,1,1)</f>
        <v>0</v>
      </c>
      <c r="K147" s="277">
        <f ca="1">OFFSET('Labour Entry'!$C$1,'Labour Entry'!$A$37-1,K$8*5-2,1,1)</f>
        <v>0</v>
      </c>
      <c r="L147" s="277">
        <f ca="1">OFFSET('Labour Entry'!$C$1,'Labour Entry'!$A$37-1,L$8*5-2,1,1)</f>
        <v>0</v>
      </c>
      <c r="M147" s="277">
        <f ca="1">OFFSET('Labour Entry'!$C$1,'Labour Entry'!$A$37-1,M$8*5-2,1,1)</f>
        <v>0</v>
      </c>
      <c r="N147" s="277">
        <f ca="1">OFFSET('Labour Entry'!$C$1,'Labour Entry'!$A$37-1,N$8*5-2,1,1)</f>
        <v>0</v>
      </c>
      <c r="O147" s="277">
        <f ca="1">OFFSET('Labour Entry'!$C$1,'Labour Entry'!$A$37-1,O$8*5-2,1,1)</f>
        <v>0</v>
      </c>
      <c r="P147" s="277">
        <f ca="1">OFFSET('Labour Entry'!$C$1,'Labour Entry'!$A$37-1,P$8*5-2,1,1)</f>
        <v>0</v>
      </c>
      <c r="Q147" s="277">
        <f ca="1">OFFSET('Labour Entry'!$C$1,'Labour Entry'!$A$37-1,Q$8*5-2,1,1)</f>
        <v>0</v>
      </c>
      <c r="R147" s="277">
        <f ca="1">OFFSET('Labour Entry'!$C$1,'Labour Entry'!$A$37-1,R$8*5-2,1,1)</f>
        <v>0</v>
      </c>
      <c r="S147" s="277">
        <f ca="1">OFFSET('Labour Entry'!$C$1,'Labour Entry'!$A$37-1,S$8*5-2,1,1)</f>
        <v>0</v>
      </c>
      <c r="T147" s="277">
        <f ca="1">OFFSET('Labour Entry'!$C$1,'Labour Entry'!$A$37-1,T$8*5-2,1,1)</f>
        <v>0</v>
      </c>
      <c r="U147" s="277">
        <f ca="1">OFFSET('Labour Entry'!$C$1,'Labour Entry'!$A$37-1,U$8*5-2,1,1)</f>
        <v>0</v>
      </c>
      <c r="V147" s="277">
        <f ca="1">OFFSET('Labour Entry'!$C$1,'Labour Entry'!$A$37-1,V$8*5-2,1,1)</f>
        <v>0</v>
      </c>
      <c r="W147" s="277">
        <f ca="1">OFFSET('Labour Entry'!$C$1,'Labour Entry'!$A$37-1,W$8*5-2,1,1)</f>
        <v>0</v>
      </c>
      <c r="X147" s="277">
        <f ca="1">OFFSET('Labour Entry'!$C$1,'Labour Entry'!$A$37-1,X$8*5-2,1,1)</f>
        <v>0</v>
      </c>
      <c r="Y147" s="277">
        <f ca="1">OFFSET('Labour Entry'!$C$1,'Labour Entry'!$A$37-1,Y$8*5-2,1,1)</f>
        <v>0</v>
      </c>
      <c r="Z147" s="277">
        <f ca="1">OFFSET('Labour Entry'!$C$1,'Labour Entry'!$A$37-1,Z$8*5-2,1,1)</f>
        <v>0</v>
      </c>
      <c r="AA147" s="277">
        <f ca="1">OFFSET('Labour Entry'!$C$1,'Labour Entry'!$A$37-1,AA$8*5-2,1,1)</f>
        <v>0</v>
      </c>
      <c r="AB147" s="277">
        <f ca="1">OFFSET('Labour Entry'!$C$1,'Labour Entry'!$A$37-1,AB$8*5-2,1,1)</f>
        <v>0</v>
      </c>
      <c r="AC147" s="277">
        <f ca="1">OFFSET('Labour Entry'!$C$1,'Labour Entry'!$A$37-1,AC$8*5-2,1,1)</f>
        <v>0</v>
      </c>
      <c r="AD147" s="277">
        <f ca="1">OFFSET('Labour Entry'!$C$1,'Labour Entry'!$A$37-1,AD$8*5-2,1,1)</f>
        <v>0</v>
      </c>
      <c r="AE147" s="277">
        <f ca="1">OFFSET('Labour Entry'!$C$1,'Labour Entry'!$A$37-1,AE$8*5-2,1,1)</f>
        <v>0</v>
      </c>
      <c r="AF147" s="277">
        <f ca="1">OFFSET('Labour Entry'!$C$1,'Labour Entry'!$A$37-1,AF$8*5-2,1,1)</f>
        <v>0</v>
      </c>
      <c r="AG147" s="278">
        <f ca="1">OFFSET('Labour Entry'!$C$1,'Labour Entry'!$A$37-1,AG$8*5-2,1,1)</f>
        <v>0</v>
      </c>
    </row>
    <row r="148" spans="1:33" x14ac:dyDescent="0.2">
      <c r="A148" s="274"/>
      <c r="B148" s="279" t="s">
        <v>592</v>
      </c>
      <c r="C148" s="280">
        <f ca="1">OFFSET('Labour Entry'!$C$1,'Labour Entry'!$A$37-1,C$8*5-1,1,1)</f>
        <v>0</v>
      </c>
      <c r="D148" s="281">
        <f ca="1">OFFSET('Labour Entry'!$C$1,'Labour Entry'!$A$37-1,D$8*5-1,1,1)</f>
        <v>0</v>
      </c>
      <c r="E148" s="281">
        <f ca="1">OFFSET('Labour Entry'!$C$1,'Labour Entry'!$A$37-1,E$8*5-1,1,1)</f>
        <v>0</v>
      </c>
      <c r="F148" s="281">
        <f ca="1">OFFSET('Labour Entry'!$C$1,'Labour Entry'!$A$37-1,F$8*5-1,1,1)</f>
        <v>0</v>
      </c>
      <c r="G148" s="281">
        <f ca="1">OFFSET('Labour Entry'!$C$1,'Labour Entry'!$A$37-1,G$8*5-1,1,1)</f>
        <v>0</v>
      </c>
      <c r="H148" s="281">
        <f ca="1">OFFSET('Labour Entry'!$C$1,'Labour Entry'!$A$37-1,H$8*5-1,1,1)</f>
        <v>0</v>
      </c>
      <c r="I148" s="281">
        <f ca="1">OFFSET('Labour Entry'!$C$1,'Labour Entry'!$A$37-1,I$8*5-1,1,1)</f>
        <v>0</v>
      </c>
      <c r="J148" s="281">
        <f ca="1">OFFSET('Labour Entry'!$C$1,'Labour Entry'!$A$37-1,J$8*5-1,1,1)</f>
        <v>0</v>
      </c>
      <c r="K148" s="281">
        <f ca="1">OFFSET('Labour Entry'!$C$1,'Labour Entry'!$A$37-1,K$8*5-1,1,1)</f>
        <v>0</v>
      </c>
      <c r="L148" s="281">
        <f ca="1">OFFSET('Labour Entry'!$C$1,'Labour Entry'!$A$37-1,L$8*5-1,1,1)</f>
        <v>0</v>
      </c>
      <c r="M148" s="281">
        <f ca="1">OFFSET('Labour Entry'!$C$1,'Labour Entry'!$A$37-1,M$8*5-1,1,1)</f>
        <v>0</v>
      </c>
      <c r="N148" s="281">
        <f ca="1">OFFSET('Labour Entry'!$C$1,'Labour Entry'!$A$37-1,N$8*5-1,1,1)</f>
        <v>0</v>
      </c>
      <c r="O148" s="281">
        <f ca="1">OFFSET('Labour Entry'!$C$1,'Labour Entry'!$A$37-1,O$8*5-1,1,1)</f>
        <v>0</v>
      </c>
      <c r="P148" s="281">
        <f ca="1">OFFSET('Labour Entry'!$C$1,'Labour Entry'!$A$37-1,P$8*5-1,1,1)</f>
        <v>0</v>
      </c>
      <c r="Q148" s="281">
        <f ca="1">OFFSET('Labour Entry'!$C$1,'Labour Entry'!$A$37-1,Q$8*5-1,1,1)</f>
        <v>0</v>
      </c>
      <c r="R148" s="281">
        <f ca="1">OFFSET('Labour Entry'!$C$1,'Labour Entry'!$A$37-1,R$8*5-1,1,1)</f>
        <v>0</v>
      </c>
      <c r="S148" s="281">
        <f ca="1">OFFSET('Labour Entry'!$C$1,'Labour Entry'!$A$37-1,S$8*5-1,1,1)</f>
        <v>0</v>
      </c>
      <c r="T148" s="281">
        <f ca="1">OFFSET('Labour Entry'!$C$1,'Labour Entry'!$A$37-1,T$8*5-1,1,1)</f>
        <v>0</v>
      </c>
      <c r="U148" s="281">
        <f ca="1">OFFSET('Labour Entry'!$C$1,'Labour Entry'!$A$37-1,U$8*5-1,1,1)</f>
        <v>0</v>
      </c>
      <c r="V148" s="281">
        <f ca="1">OFFSET('Labour Entry'!$C$1,'Labour Entry'!$A$37-1,V$8*5-1,1,1)</f>
        <v>0</v>
      </c>
      <c r="W148" s="281">
        <f ca="1">OFFSET('Labour Entry'!$C$1,'Labour Entry'!$A$37-1,W$8*5-1,1,1)</f>
        <v>0</v>
      </c>
      <c r="X148" s="281">
        <f ca="1">OFFSET('Labour Entry'!$C$1,'Labour Entry'!$A$37-1,X$8*5-1,1,1)</f>
        <v>0</v>
      </c>
      <c r="Y148" s="281">
        <f ca="1">OFFSET('Labour Entry'!$C$1,'Labour Entry'!$A$37-1,Y$8*5-1,1,1)</f>
        <v>0</v>
      </c>
      <c r="Z148" s="281">
        <f ca="1">OFFSET('Labour Entry'!$C$1,'Labour Entry'!$A$37-1,Z$8*5-1,1,1)</f>
        <v>0</v>
      </c>
      <c r="AA148" s="281">
        <f ca="1">OFFSET('Labour Entry'!$C$1,'Labour Entry'!$A$37-1,AA$8*5-1,1,1)</f>
        <v>0</v>
      </c>
      <c r="AB148" s="281">
        <f ca="1">OFFSET('Labour Entry'!$C$1,'Labour Entry'!$A$37-1,AB$8*5-1,1,1)</f>
        <v>0</v>
      </c>
      <c r="AC148" s="281">
        <f ca="1">OFFSET('Labour Entry'!$C$1,'Labour Entry'!$A$37-1,AC$8*5-1,1,1)</f>
        <v>0</v>
      </c>
      <c r="AD148" s="281">
        <f ca="1">OFFSET('Labour Entry'!$C$1,'Labour Entry'!$A$37-1,AD$8*5-1,1,1)</f>
        <v>0</v>
      </c>
      <c r="AE148" s="281">
        <f ca="1">OFFSET('Labour Entry'!$C$1,'Labour Entry'!$A$37-1,AE$8*5-1,1,1)</f>
        <v>0</v>
      </c>
      <c r="AF148" s="281">
        <f ca="1">OFFSET('Labour Entry'!$C$1,'Labour Entry'!$A$37-1,AF$8*5-1,1,1)</f>
        <v>0</v>
      </c>
      <c r="AG148" s="282">
        <f ca="1">OFFSET('Labour Entry'!$C$1,'Labour Entry'!$A$37-1,AG$8*5-1,1,1)</f>
        <v>0</v>
      </c>
    </row>
    <row r="149" spans="1:33" ht="15" thickBot="1" x14ac:dyDescent="0.25">
      <c r="A149" s="283"/>
      <c r="B149" s="284" t="s">
        <v>593</v>
      </c>
      <c r="C149" s="285">
        <f ca="1">OFFSET('Labour Entry'!$C$1,'Labour Entry'!$A$37-1,C$8*5,1,1)</f>
        <v>0</v>
      </c>
      <c r="D149" s="286">
        <f ca="1">OFFSET('Labour Entry'!$C$1,'Labour Entry'!$A$37-1,D$8*5,1,1)</f>
        <v>0</v>
      </c>
      <c r="E149" s="286">
        <f ca="1">OFFSET('Labour Entry'!$C$1,'Labour Entry'!$A$37-1,E$8*5,1,1)</f>
        <v>0</v>
      </c>
      <c r="F149" s="286">
        <f ca="1">OFFSET('Labour Entry'!$C$1,'Labour Entry'!$A$37-1,F$8*5,1,1)</f>
        <v>0</v>
      </c>
      <c r="G149" s="286">
        <f ca="1">OFFSET('Labour Entry'!$C$1,'Labour Entry'!$A$37-1,G$8*5,1,1)</f>
        <v>0</v>
      </c>
      <c r="H149" s="286">
        <f ca="1">OFFSET('Labour Entry'!$C$1,'Labour Entry'!$A$37-1,H$8*5,1,1)</f>
        <v>0</v>
      </c>
      <c r="I149" s="286">
        <f ca="1">OFFSET('Labour Entry'!$C$1,'Labour Entry'!$A$37-1,I$8*5,1,1)</f>
        <v>0</v>
      </c>
      <c r="J149" s="286">
        <f ca="1">OFFSET('Labour Entry'!$C$1,'Labour Entry'!$A$37-1,J$8*5,1,1)</f>
        <v>0</v>
      </c>
      <c r="K149" s="286">
        <f ca="1">OFFSET('Labour Entry'!$C$1,'Labour Entry'!$A$37-1,K$8*5,1,1)</f>
        <v>0</v>
      </c>
      <c r="L149" s="286">
        <f ca="1">OFFSET('Labour Entry'!$C$1,'Labour Entry'!$A$37-1,L$8*5,1,1)</f>
        <v>0</v>
      </c>
      <c r="M149" s="286">
        <f ca="1">OFFSET('Labour Entry'!$C$1,'Labour Entry'!$A$37-1,M$8*5,1,1)</f>
        <v>0</v>
      </c>
      <c r="N149" s="286">
        <f ca="1">OFFSET('Labour Entry'!$C$1,'Labour Entry'!$A$37-1,N$8*5,1,1)</f>
        <v>0</v>
      </c>
      <c r="O149" s="286">
        <f ca="1">OFFSET('Labour Entry'!$C$1,'Labour Entry'!$A$37-1,O$8*5,1,1)</f>
        <v>0</v>
      </c>
      <c r="P149" s="286">
        <f ca="1">OFFSET('Labour Entry'!$C$1,'Labour Entry'!$A$37-1,P$8*5,1,1)</f>
        <v>0</v>
      </c>
      <c r="Q149" s="286">
        <f ca="1">OFFSET('Labour Entry'!$C$1,'Labour Entry'!$A$37-1,Q$8*5,1,1)</f>
        <v>0</v>
      </c>
      <c r="R149" s="286">
        <f ca="1">OFFSET('Labour Entry'!$C$1,'Labour Entry'!$A$37-1,R$8*5,1,1)</f>
        <v>0</v>
      </c>
      <c r="S149" s="286">
        <f ca="1">OFFSET('Labour Entry'!$C$1,'Labour Entry'!$A$37-1,S$8*5,1,1)</f>
        <v>0</v>
      </c>
      <c r="T149" s="286">
        <f ca="1">OFFSET('Labour Entry'!$C$1,'Labour Entry'!$A$37-1,T$8*5,1,1)</f>
        <v>0</v>
      </c>
      <c r="U149" s="286">
        <f ca="1">OFFSET('Labour Entry'!$C$1,'Labour Entry'!$A$37-1,U$8*5,1,1)</f>
        <v>0</v>
      </c>
      <c r="V149" s="286">
        <f ca="1">OFFSET('Labour Entry'!$C$1,'Labour Entry'!$A$37-1,V$8*5,1,1)</f>
        <v>0</v>
      </c>
      <c r="W149" s="286">
        <f ca="1">OFFSET('Labour Entry'!$C$1,'Labour Entry'!$A$37-1,W$8*5,1,1)</f>
        <v>0</v>
      </c>
      <c r="X149" s="286">
        <f ca="1">OFFSET('Labour Entry'!$C$1,'Labour Entry'!$A$37-1,X$8*5,1,1)</f>
        <v>0</v>
      </c>
      <c r="Y149" s="286">
        <f ca="1">OFFSET('Labour Entry'!$C$1,'Labour Entry'!$A$37-1,Y$8*5,1,1)</f>
        <v>0</v>
      </c>
      <c r="Z149" s="286">
        <f ca="1">OFFSET('Labour Entry'!$C$1,'Labour Entry'!$A$37-1,Z$8*5,1,1)</f>
        <v>0</v>
      </c>
      <c r="AA149" s="286">
        <f ca="1">OFFSET('Labour Entry'!$C$1,'Labour Entry'!$A$37-1,AA$8*5,1,1)</f>
        <v>0</v>
      </c>
      <c r="AB149" s="286">
        <f ca="1">OFFSET('Labour Entry'!$C$1,'Labour Entry'!$A$37-1,AB$8*5,1,1)</f>
        <v>0</v>
      </c>
      <c r="AC149" s="286">
        <f ca="1">OFFSET('Labour Entry'!$C$1,'Labour Entry'!$A$37-1,AC$8*5,1,1)</f>
        <v>0</v>
      </c>
      <c r="AD149" s="286">
        <f ca="1">OFFSET('Labour Entry'!$C$1,'Labour Entry'!$A$37-1,AD$8*5,1,1)</f>
        <v>0</v>
      </c>
      <c r="AE149" s="286">
        <f ca="1">OFFSET('Labour Entry'!$C$1,'Labour Entry'!$A$37-1,AE$8*5,1,1)</f>
        <v>0</v>
      </c>
      <c r="AF149" s="286">
        <f ca="1">OFFSET('Labour Entry'!$C$1,'Labour Entry'!$A$37-1,AF$8*5,1,1)</f>
        <v>0</v>
      </c>
      <c r="AG149" s="287">
        <f ca="1">OFFSET('Labour Entry'!$C$1,'Labour Entry'!$A$37-1,AG$8*5,1,1)</f>
        <v>0</v>
      </c>
    </row>
    <row r="150" spans="1:33" x14ac:dyDescent="0.2">
      <c r="A150" s="269" t="str">
        <f ca="1">OFFSET('Labour Entry'!$C$1,'Labour Entry'!$A38-1,0,1,1)</f>
        <v>---</v>
      </c>
      <c r="B150" s="270" t="s">
        <v>585</v>
      </c>
      <c r="C150" s="271">
        <f ca="1">OFFSET('Labour Entry'!$C$1,'Labour Entry'!$A$38-1,C$8*5-4,1,1)</f>
        <v>0</v>
      </c>
      <c r="D150" s="272">
        <f ca="1">OFFSET('Labour Entry'!$C$1,'Labour Entry'!$A$38-1,D$8*5-4,1,1)</f>
        <v>0</v>
      </c>
      <c r="E150" s="272">
        <f ca="1">OFFSET('Labour Entry'!$C$1,'Labour Entry'!$A$38-1,E$8*5-4,1,1)</f>
        <v>0</v>
      </c>
      <c r="F150" s="272">
        <f ca="1">OFFSET('Labour Entry'!$C$1,'Labour Entry'!$A$38-1,F$8*5-4,1,1)</f>
        <v>0</v>
      </c>
      <c r="G150" s="272">
        <f ca="1">OFFSET('Labour Entry'!$C$1,'Labour Entry'!$A$38-1,G$8*5-4,1,1)</f>
        <v>0</v>
      </c>
      <c r="H150" s="272">
        <f ca="1">OFFSET('Labour Entry'!$C$1,'Labour Entry'!$A$38-1,H$8*5-4,1,1)</f>
        <v>0</v>
      </c>
      <c r="I150" s="272">
        <f ca="1">OFFSET('Labour Entry'!$C$1,'Labour Entry'!$A$38-1,I$8*5-4,1,1)</f>
        <v>0</v>
      </c>
      <c r="J150" s="272">
        <f ca="1">OFFSET('Labour Entry'!$C$1,'Labour Entry'!$A$38-1,J$8*5-4,1,1)</f>
        <v>0</v>
      </c>
      <c r="K150" s="272">
        <f ca="1">OFFSET('Labour Entry'!$C$1,'Labour Entry'!$A$38-1,K$8*5-4,1,1)</f>
        <v>0</v>
      </c>
      <c r="L150" s="272">
        <f ca="1">OFFSET('Labour Entry'!$C$1,'Labour Entry'!$A$38-1,L$8*5-4,1,1)</f>
        <v>0</v>
      </c>
      <c r="M150" s="272">
        <f ca="1">OFFSET('Labour Entry'!$C$1,'Labour Entry'!$A$38-1,M$8*5-4,1,1)</f>
        <v>0</v>
      </c>
      <c r="N150" s="272">
        <f ca="1">OFFSET('Labour Entry'!$C$1,'Labour Entry'!$A$38-1,N$8*5-4,1,1)</f>
        <v>0</v>
      </c>
      <c r="O150" s="272">
        <f ca="1">OFFSET('Labour Entry'!$C$1,'Labour Entry'!$A$38-1,O$8*5-4,1,1)</f>
        <v>0</v>
      </c>
      <c r="P150" s="272">
        <f ca="1">OFFSET('Labour Entry'!$C$1,'Labour Entry'!$A$38-1,P$8*5-4,1,1)</f>
        <v>0</v>
      </c>
      <c r="Q150" s="272">
        <f ca="1">OFFSET('Labour Entry'!$C$1,'Labour Entry'!$A$38-1,Q$8*5-4,1,1)</f>
        <v>0</v>
      </c>
      <c r="R150" s="272">
        <f ca="1">OFFSET('Labour Entry'!$C$1,'Labour Entry'!$A$38-1,R$8*5-4,1,1)</f>
        <v>0</v>
      </c>
      <c r="S150" s="272">
        <f ca="1">OFFSET('Labour Entry'!$C$1,'Labour Entry'!$A$38-1,S$8*5-4,1,1)</f>
        <v>0</v>
      </c>
      <c r="T150" s="272">
        <f ca="1">OFFSET('Labour Entry'!$C$1,'Labour Entry'!$A$38-1,T$8*5-4,1,1)</f>
        <v>0</v>
      </c>
      <c r="U150" s="272">
        <f ca="1">OFFSET('Labour Entry'!$C$1,'Labour Entry'!$A$38-1,U$8*5-4,1,1)</f>
        <v>0</v>
      </c>
      <c r="V150" s="272">
        <f ca="1">OFFSET('Labour Entry'!$C$1,'Labour Entry'!$A$38-1,V$8*5-4,1,1)</f>
        <v>0</v>
      </c>
      <c r="W150" s="272">
        <f ca="1">OFFSET('Labour Entry'!$C$1,'Labour Entry'!$A$38-1,W$8*5-4,1,1)</f>
        <v>0</v>
      </c>
      <c r="X150" s="272">
        <f ca="1">OFFSET('Labour Entry'!$C$1,'Labour Entry'!$A$38-1,X$8*5-4,1,1)</f>
        <v>0</v>
      </c>
      <c r="Y150" s="272">
        <f ca="1">OFFSET('Labour Entry'!$C$1,'Labour Entry'!$A$38-1,Y$8*5-4,1,1)</f>
        <v>0</v>
      </c>
      <c r="Z150" s="272">
        <f ca="1">OFFSET('Labour Entry'!$C$1,'Labour Entry'!$A$38-1,Z$8*5-4,1,1)</f>
        <v>0</v>
      </c>
      <c r="AA150" s="272">
        <f ca="1">OFFSET('Labour Entry'!$C$1,'Labour Entry'!$A$38-1,AA$8*5-4,1,1)</f>
        <v>0</v>
      </c>
      <c r="AB150" s="272">
        <f ca="1">OFFSET('Labour Entry'!$C$1,'Labour Entry'!$A$38-1,AB$8*5-4,1,1)</f>
        <v>0</v>
      </c>
      <c r="AC150" s="272">
        <f ca="1">OFFSET('Labour Entry'!$C$1,'Labour Entry'!$A$38-1,AC$8*5-4,1,1)</f>
        <v>0</v>
      </c>
      <c r="AD150" s="272">
        <f ca="1">OFFSET('Labour Entry'!$C$1,'Labour Entry'!$A$38-1,AD$8*5-4,1,1)</f>
        <v>0</v>
      </c>
      <c r="AE150" s="272">
        <f ca="1">OFFSET('Labour Entry'!$C$1,'Labour Entry'!$A$38-1,AE$8*5-4,1,1)</f>
        <v>0</v>
      </c>
      <c r="AF150" s="272">
        <f ca="1">OFFSET('Labour Entry'!$C$1,'Labour Entry'!$A$38-1,AF$8*5-4,1,1)</f>
        <v>0</v>
      </c>
      <c r="AG150" s="273">
        <f ca="1">OFFSET('Labour Entry'!$C$1,'Labour Entry'!$A$38-1,AG$8*5-4,1,1)</f>
        <v>0</v>
      </c>
    </row>
    <row r="151" spans="1:33" x14ac:dyDescent="0.2">
      <c r="A151" s="274"/>
      <c r="B151" s="275" t="s">
        <v>590</v>
      </c>
      <c r="C151" s="276">
        <f ca="1">OFFSET('Labour Entry'!$C$1,'Labour Entry'!$A$38-1,C$8*5-3,1,1)</f>
        <v>0</v>
      </c>
      <c r="D151" s="277">
        <f ca="1">OFFSET('Labour Entry'!$C$1,'Labour Entry'!$A$38-1,D$8*5-3,1,1)</f>
        <v>0</v>
      </c>
      <c r="E151" s="277">
        <f ca="1">OFFSET('Labour Entry'!$C$1,'Labour Entry'!$A$38-1,E$8*5-3,1,1)</f>
        <v>0</v>
      </c>
      <c r="F151" s="277">
        <f ca="1">OFFSET('Labour Entry'!$C$1,'Labour Entry'!$A$38-1,F$8*5-3,1,1)</f>
        <v>0</v>
      </c>
      <c r="G151" s="277">
        <f ca="1">OFFSET('Labour Entry'!$C$1,'Labour Entry'!$A$38-1,G$8*5-3,1,1)</f>
        <v>0</v>
      </c>
      <c r="H151" s="277">
        <f ca="1">OFFSET('Labour Entry'!$C$1,'Labour Entry'!$A$38-1,H$8*5-3,1,1)</f>
        <v>0</v>
      </c>
      <c r="I151" s="277">
        <f ca="1">OFFSET('Labour Entry'!$C$1,'Labour Entry'!$A$38-1,I$8*5-3,1,1)</f>
        <v>0</v>
      </c>
      <c r="J151" s="277">
        <f ca="1">OFFSET('Labour Entry'!$C$1,'Labour Entry'!$A$38-1,J$8*5-3,1,1)</f>
        <v>0</v>
      </c>
      <c r="K151" s="277">
        <f ca="1">OFFSET('Labour Entry'!$C$1,'Labour Entry'!$A$38-1,K$8*5-3,1,1)</f>
        <v>0</v>
      </c>
      <c r="L151" s="277">
        <f ca="1">OFFSET('Labour Entry'!$C$1,'Labour Entry'!$A$38-1,L$8*5-3,1,1)</f>
        <v>0</v>
      </c>
      <c r="M151" s="277">
        <f ca="1">OFFSET('Labour Entry'!$C$1,'Labour Entry'!$A$38-1,M$8*5-3,1,1)</f>
        <v>0</v>
      </c>
      <c r="N151" s="277">
        <f ca="1">OFFSET('Labour Entry'!$C$1,'Labour Entry'!$A$38-1,N$8*5-3,1,1)</f>
        <v>0</v>
      </c>
      <c r="O151" s="277">
        <f ca="1">OFFSET('Labour Entry'!$C$1,'Labour Entry'!$A$38-1,O$8*5-3,1,1)</f>
        <v>0</v>
      </c>
      <c r="P151" s="277">
        <f ca="1">OFFSET('Labour Entry'!$C$1,'Labour Entry'!$A$38-1,P$8*5-3,1,1)</f>
        <v>0</v>
      </c>
      <c r="Q151" s="277">
        <f ca="1">OFFSET('Labour Entry'!$C$1,'Labour Entry'!$A$38-1,Q$8*5-3,1,1)</f>
        <v>0</v>
      </c>
      <c r="R151" s="277">
        <f ca="1">OFFSET('Labour Entry'!$C$1,'Labour Entry'!$A$38-1,R$8*5-3,1,1)</f>
        <v>0</v>
      </c>
      <c r="S151" s="277">
        <f ca="1">OFFSET('Labour Entry'!$C$1,'Labour Entry'!$A$38-1,S$8*5-3,1,1)</f>
        <v>0</v>
      </c>
      <c r="T151" s="277">
        <f ca="1">OFFSET('Labour Entry'!$C$1,'Labour Entry'!$A$38-1,T$8*5-3,1,1)</f>
        <v>0</v>
      </c>
      <c r="U151" s="277">
        <f ca="1">OFFSET('Labour Entry'!$C$1,'Labour Entry'!$A$38-1,U$8*5-3,1,1)</f>
        <v>0</v>
      </c>
      <c r="V151" s="277">
        <f ca="1">OFFSET('Labour Entry'!$C$1,'Labour Entry'!$A$38-1,V$8*5-3,1,1)</f>
        <v>0</v>
      </c>
      <c r="W151" s="277">
        <f ca="1">OFFSET('Labour Entry'!$C$1,'Labour Entry'!$A$38-1,W$8*5-3,1,1)</f>
        <v>0</v>
      </c>
      <c r="X151" s="277">
        <f ca="1">OFFSET('Labour Entry'!$C$1,'Labour Entry'!$A$38-1,X$8*5-3,1,1)</f>
        <v>0</v>
      </c>
      <c r="Y151" s="277">
        <f ca="1">OFFSET('Labour Entry'!$C$1,'Labour Entry'!$A$38-1,Y$8*5-3,1,1)</f>
        <v>0</v>
      </c>
      <c r="Z151" s="277">
        <f ca="1">OFFSET('Labour Entry'!$C$1,'Labour Entry'!$A$38-1,Z$8*5-3,1,1)</f>
        <v>0</v>
      </c>
      <c r="AA151" s="277">
        <f ca="1">OFFSET('Labour Entry'!$C$1,'Labour Entry'!$A$38-1,AA$8*5-3,1,1)</f>
        <v>0</v>
      </c>
      <c r="AB151" s="277">
        <f ca="1">OFFSET('Labour Entry'!$C$1,'Labour Entry'!$A$38-1,AB$8*5-3,1,1)</f>
        <v>0</v>
      </c>
      <c r="AC151" s="277">
        <f ca="1">OFFSET('Labour Entry'!$C$1,'Labour Entry'!$A$38-1,AC$8*5-3,1,1)</f>
        <v>0</v>
      </c>
      <c r="AD151" s="277">
        <f ca="1">OFFSET('Labour Entry'!$C$1,'Labour Entry'!$A$38-1,AD$8*5-3,1,1)</f>
        <v>0</v>
      </c>
      <c r="AE151" s="277">
        <f ca="1">OFFSET('Labour Entry'!$C$1,'Labour Entry'!$A$38-1,AE$8*5-3,1,1)</f>
        <v>0</v>
      </c>
      <c r="AF151" s="277">
        <f ca="1">OFFSET('Labour Entry'!$C$1,'Labour Entry'!$A$38-1,AF$8*5-3,1,1)</f>
        <v>0</v>
      </c>
      <c r="AG151" s="278">
        <f ca="1">OFFSET('Labour Entry'!$C$1,'Labour Entry'!$A$38-1,AG$8*5-3,1,1)</f>
        <v>0</v>
      </c>
    </row>
    <row r="152" spans="1:33" x14ac:dyDescent="0.2">
      <c r="A152" s="274"/>
      <c r="B152" s="275" t="s">
        <v>591</v>
      </c>
      <c r="C152" s="276">
        <f ca="1">OFFSET('Labour Entry'!$C$1,'Labour Entry'!$A$38-1,C$8*5-2,1,1)</f>
        <v>0</v>
      </c>
      <c r="D152" s="277">
        <f ca="1">OFFSET('Labour Entry'!$C$1,'Labour Entry'!$A$38-1,D$8*5-2,1,1)</f>
        <v>0</v>
      </c>
      <c r="E152" s="277">
        <f ca="1">OFFSET('Labour Entry'!$C$1,'Labour Entry'!$A$38-1,E$8*5-2,1,1)</f>
        <v>0</v>
      </c>
      <c r="F152" s="277">
        <f ca="1">OFFSET('Labour Entry'!$C$1,'Labour Entry'!$A$38-1,F$8*5-2,1,1)</f>
        <v>0</v>
      </c>
      <c r="G152" s="277">
        <f ca="1">OFFSET('Labour Entry'!$C$1,'Labour Entry'!$A$38-1,G$8*5-2,1,1)</f>
        <v>0</v>
      </c>
      <c r="H152" s="277">
        <f ca="1">OFFSET('Labour Entry'!$C$1,'Labour Entry'!$A$38-1,H$8*5-2,1,1)</f>
        <v>0</v>
      </c>
      <c r="I152" s="277">
        <f ca="1">OFFSET('Labour Entry'!$C$1,'Labour Entry'!$A$38-1,I$8*5-2,1,1)</f>
        <v>0</v>
      </c>
      <c r="J152" s="277">
        <f ca="1">OFFSET('Labour Entry'!$C$1,'Labour Entry'!$A$38-1,J$8*5-2,1,1)</f>
        <v>0</v>
      </c>
      <c r="K152" s="277">
        <f ca="1">OFFSET('Labour Entry'!$C$1,'Labour Entry'!$A$38-1,K$8*5-2,1,1)</f>
        <v>0</v>
      </c>
      <c r="L152" s="277">
        <f ca="1">OFFSET('Labour Entry'!$C$1,'Labour Entry'!$A$38-1,L$8*5-2,1,1)</f>
        <v>0</v>
      </c>
      <c r="M152" s="277">
        <f ca="1">OFFSET('Labour Entry'!$C$1,'Labour Entry'!$A$38-1,M$8*5-2,1,1)</f>
        <v>0</v>
      </c>
      <c r="N152" s="277">
        <f ca="1">OFFSET('Labour Entry'!$C$1,'Labour Entry'!$A$38-1,N$8*5-2,1,1)</f>
        <v>0</v>
      </c>
      <c r="O152" s="277">
        <f ca="1">OFFSET('Labour Entry'!$C$1,'Labour Entry'!$A$38-1,O$8*5-2,1,1)</f>
        <v>0</v>
      </c>
      <c r="P152" s="277">
        <f ca="1">OFFSET('Labour Entry'!$C$1,'Labour Entry'!$A$38-1,P$8*5-2,1,1)</f>
        <v>0</v>
      </c>
      <c r="Q152" s="277">
        <f ca="1">OFFSET('Labour Entry'!$C$1,'Labour Entry'!$A$38-1,Q$8*5-2,1,1)</f>
        <v>0</v>
      </c>
      <c r="R152" s="277">
        <f ca="1">OFFSET('Labour Entry'!$C$1,'Labour Entry'!$A$38-1,R$8*5-2,1,1)</f>
        <v>0</v>
      </c>
      <c r="S152" s="277">
        <f ca="1">OFFSET('Labour Entry'!$C$1,'Labour Entry'!$A$38-1,S$8*5-2,1,1)</f>
        <v>0</v>
      </c>
      <c r="T152" s="277">
        <f ca="1">OFFSET('Labour Entry'!$C$1,'Labour Entry'!$A$38-1,T$8*5-2,1,1)</f>
        <v>0</v>
      </c>
      <c r="U152" s="277">
        <f ca="1">OFFSET('Labour Entry'!$C$1,'Labour Entry'!$A$38-1,U$8*5-2,1,1)</f>
        <v>0</v>
      </c>
      <c r="V152" s="277">
        <f ca="1">OFFSET('Labour Entry'!$C$1,'Labour Entry'!$A$38-1,V$8*5-2,1,1)</f>
        <v>0</v>
      </c>
      <c r="W152" s="277">
        <f ca="1">OFFSET('Labour Entry'!$C$1,'Labour Entry'!$A$38-1,W$8*5-2,1,1)</f>
        <v>0</v>
      </c>
      <c r="X152" s="277">
        <f ca="1">OFFSET('Labour Entry'!$C$1,'Labour Entry'!$A$38-1,X$8*5-2,1,1)</f>
        <v>0</v>
      </c>
      <c r="Y152" s="277">
        <f ca="1">OFFSET('Labour Entry'!$C$1,'Labour Entry'!$A$38-1,Y$8*5-2,1,1)</f>
        <v>0</v>
      </c>
      <c r="Z152" s="277">
        <f ca="1">OFFSET('Labour Entry'!$C$1,'Labour Entry'!$A$38-1,Z$8*5-2,1,1)</f>
        <v>0</v>
      </c>
      <c r="AA152" s="277">
        <f ca="1">OFFSET('Labour Entry'!$C$1,'Labour Entry'!$A$38-1,AA$8*5-2,1,1)</f>
        <v>0</v>
      </c>
      <c r="AB152" s="277">
        <f ca="1">OFFSET('Labour Entry'!$C$1,'Labour Entry'!$A$38-1,AB$8*5-2,1,1)</f>
        <v>0</v>
      </c>
      <c r="AC152" s="277">
        <f ca="1">OFFSET('Labour Entry'!$C$1,'Labour Entry'!$A$38-1,AC$8*5-2,1,1)</f>
        <v>0</v>
      </c>
      <c r="AD152" s="277">
        <f ca="1">OFFSET('Labour Entry'!$C$1,'Labour Entry'!$A$38-1,AD$8*5-2,1,1)</f>
        <v>0</v>
      </c>
      <c r="AE152" s="277">
        <f ca="1">OFFSET('Labour Entry'!$C$1,'Labour Entry'!$A$38-1,AE$8*5-2,1,1)</f>
        <v>0</v>
      </c>
      <c r="AF152" s="277">
        <f ca="1">OFFSET('Labour Entry'!$C$1,'Labour Entry'!$A$38-1,AF$8*5-2,1,1)</f>
        <v>0</v>
      </c>
      <c r="AG152" s="278">
        <f ca="1">OFFSET('Labour Entry'!$C$1,'Labour Entry'!$A$38-1,AG$8*5-2,1,1)</f>
        <v>0</v>
      </c>
    </row>
    <row r="153" spans="1:33" x14ac:dyDescent="0.2">
      <c r="A153" s="274"/>
      <c r="B153" s="279" t="s">
        <v>592</v>
      </c>
      <c r="C153" s="280">
        <f ca="1">OFFSET('Labour Entry'!$C$1,'Labour Entry'!$A$38-1,C$8*5-1,1,1)</f>
        <v>0</v>
      </c>
      <c r="D153" s="281">
        <f ca="1">OFFSET('Labour Entry'!$C$1,'Labour Entry'!$A$38-1,D$8*5-1,1,1)</f>
        <v>0</v>
      </c>
      <c r="E153" s="281">
        <f ca="1">OFFSET('Labour Entry'!$C$1,'Labour Entry'!$A$38-1,E$8*5-1,1,1)</f>
        <v>0</v>
      </c>
      <c r="F153" s="281">
        <f ca="1">OFFSET('Labour Entry'!$C$1,'Labour Entry'!$A$38-1,F$8*5-1,1,1)</f>
        <v>0</v>
      </c>
      <c r="G153" s="281">
        <f ca="1">OFFSET('Labour Entry'!$C$1,'Labour Entry'!$A$38-1,G$8*5-1,1,1)</f>
        <v>0</v>
      </c>
      <c r="H153" s="281">
        <f ca="1">OFFSET('Labour Entry'!$C$1,'Labour Entry'!$A$38-1,H$8*5-1,1,1)</f>
        <v>0</v>
      </c>
      <c r="I153" s="281">
        <f ca="1">OFFSET('Labour Entry'!$C$1,'Labour Entry'!$A$38-1,I$8*5-1,1,1)</f>
        <v>0</v>
      </c>
      <c r="J153" s="281">
        <f ca="1">OFFSET('Labour Entry'!$C$1,'Labour Entry'!$A$38-1,J$8*5-1,1,1)</f>
        <v>0</v>
      </c>
      <c r="K153" s="281">
        <f ca="1">OFFSET('Labour Entry'!$C$1,'Labour Entry'!$A$38-1,K$8*5-1,1,1)</f>
        <v>0</v>
      </c>
      <c r="L153" s="281">
        <f ca="1">OFFSET('Labour Entry'!$C$1,'Labour Entry'!$A$38-1,L$8*5-1,1,1)</f>
        <v>0</v>
      </c>
      <c r="M153" s="281">
        <f ca="1">OFFSET('Labour Entry'!$C$1,'Labour Entry'!$A$38-1,M$8*5-1,1,1)</f>
        <v>0</v>
      </c>
      <c r="N153" s="281">
        <f ca="1">OFFSET('Labour Entry'!$C$1,'Labour Entry'!$A$38-1,N$8*5-1,1,1)</f>
        <v>0</v>
      </c>
      <c r="O153" s="281">
        <f ca="1">OFFSET('Labour Entry'!$C$1,'Labour Entry'!$A$38-1,O$8*5-1,1,1)</f>
        <v>0</v>
      </c>
      <c r="P153" s="281">
        <f ca="1">OFFSET('Labour Entry'!$C$1,'Labour Entry'!$A$38-1,P$8*5-1,1,1)</f>
        <v>0</v>
      </c>
      <c r="Q153" s="281">
        <f ca="1">OFFSET('Labour Entry'!$C$1,'Labour Entry'!$A$38-1,Q$8*5-1,1,1)</f>
        <v>0</v>
      </c>
      <c r="R153" s="281">
        <f ca="1">OFFSET('Labour Entry'!$C$1,'Labour Entry'!$A$38-1,R$8*5-1,1,1)</f>
        <v>0</v>
      </c>
      <c r="S153" s="281">
        <f ca="1">OFFSET('Labour Entry'!$C$1,'Labour Entry'!$A$38-1,S$8*5-1,1,1)</f>
        <v>0</v>
      </c>
      <c r="T153" s="281">
        <f ca="1">OFFSET('Labour Entry'!$C$1,'Labour Entry'!$A$38-1,T$8*5-1,1,1)</f>
        <v>0</v>
      </c>
      <c r="U153" s="281">
        <f ca="1">OFFSET('Labour Entry'!$C$1,'Labour Entry'!$A$38-1,U$8*5-1,1,1)</f>
        <v>0</v>
      </c>
      <c r="V153" s="281">
        <f ca="1">OFFSET('Labour Entry'!$C$1,'Labour Entry'!$A$38-1,V$8*5-1,1,1)</f>
        <v>0</v>
      </c>
      <c r="W153" s="281">
        <f ca="1">OFFSET('Labour Entry'!$C$1,'Labour Entry'!$A$38-1,W$8*5-1,1,1)</f>
        <v>0</v>
      </c>
      <c r="X153" s="281">
        <f ca="1">OFFSET('Labour Entry'!$C$1,'Labour Entry'!$A$38-1,X$8*5-1,1,1)</f>
        <v>0</v>
      </c>
      <c r="Y153" s="281">
        <f ca="1">OFFSET('Labour Entry'!$C$1,'Labour Entry'!$A$38-1,Y$8*5-1,1,1)</f>
        <v>0</v>
      </c>
      <c r="Z153" s="281">
        <f ca="1">OFFSET('Labour Entry'!$C$1,'Labour Entry'!$A$38-1,Z$8*5-1,1,1)</f>
        <v>0</v>
      </c>
      <c r="AA153" s="281">
        <f ca="1">OFFSET('Labour Entry'!$C$1,'Labour Entry'!$A$38-1,AA$8*5-1,1,1)</f>
        <v>0</v>
      </c>
      <c r="AB153" s="281">
        <f ca="1">OFFSET('Labour Entry'!$C$1,'Labour Entry'!$A$38-1,AB$8*5-1,1,1)</f>
        <v>0</v>
      </c>
      <c r="AC153" s="281">
        <f ca="1">OFFSET('Labour Entry'!$C$1,'Labour Entry'!$A$38-1,AC$8*5-1,1,1)</f>
        <v>0</v>
      </c>
      <c r="AD153" s="281">
        <f ca="1">OFFSET('Labour Entry'!$C$1,'Labour Entry'!$A$38-1,AD$8*5-1,1,1)</f>
        <v>0</v>
      </c>
      <c r="AE153" s="281">
        <f ca="1">OFFSET('Labour Entry'!$C$1,'Labour Entry'!$A$38-1,AE$8*5-1,1,1)</f>
        <v>0</v>
      </c>
      <c r="AF153" s="281">
        <f ca="1">OFFSET('Labour Entry'!$C$1,'Labour Entry'!$A$38-1,AF$8*5-1,1,1)</f>
        <v>0</v>
      </c>
      <c r="AG153" s="282">
        <f ca="1">OFFSET('Labour Entry'!$C$1,'Labour Entry'!$A$38-1,AG$8*5-1,1,1)</f>
        <v>0</v>
      </c>
    </row>
    <row r="154" spans="1:33" ht="15" thickBot="1" x14ac:dyDescent="0.25">
      <c r="A154" s="283"/>
      <c r="B154" s="284" t="s">
        <v>593</v>
      </c>
      <c r="C154" s="285">
        <f ca="1">OFFSET('Labour Entry'!$C$1,'Labour Entry'!$A$38-1,C$8*5,1,1)</f>
        <v>0</v>
      </c>
      <c r="D154" s="286">
        <f ca="1">OFFSET('Labour Entry'!$C$1,'Labour Entry'!$A$38-1,D$8*5,1,1)</f>
        <v>0</v>
      </c>
      <c r="E154" s="286">
        <f ca="1">OFFSET('Labour Entry'!$C$1,'Labour Entry'!$A$38-1,E$8*5,1,1)</f>
        <v>0</v>
      </c>
      <c r="F154" s="286">
        <f ca="1">OFFSET('Labour Entry'!$C$1,'Labour Entry'!$A$38-1,F$8*5,1,1)</f>
        <v>0</v>
      </c>
      <c r="G154" s="286">
        <f ca="1">OFFSET('Labour Entry'!$C$1,'Labour Entry'!$A$38-1,G$8*5,1,1)</f>
        <v>0</v>
      </c>
      <c r="H154" s="286">
        <f ca="1">OFFSET('Labour Entry'!$C$1,'Labour Entry'!$A$38-1,H$8*5,1,1)</f>
        <v>0</v>
      </c>
      <c r="I154" s="286">
        <f ca="1">OFFSET('Labour Entry'!$C$1,'Labour Entry'!$A$38-1,I$8*5,1,1)</f>
        <v>0</v>
      </c>
      <c r="J154" s="286">
        <f ca="1">OFFSET('Labour Entry'!$C$1,'Labour Entry'!$A$38-1,J$8*5,1,1)</f>
        <v>0</v>
      </c>
      <c r="K154" s="286">
        <f ca="1">OFFSET('Labour Entry'!$C$1,'Labour Entry'!$A$38-1,K$8*5,1,1)</f>
        <v>0</v>
      </c>
      <c r="L154" s="286">
        <f ca="1">OFFSET('Labour Entry'!$C$1,'Labour Entry'!$A$38-1,L$8*5,1,1)</f>
        <v>0</v>
      </c>
      <c r="M154" s="286">
        <f ca="1">OFFSET('Labour Entry'!$C$1,'Labour Entry'!$A$38-1,M$8*5,1,1)</f>
        <v>0</v>
      </c>
      <c r="N154" s="286">
        <f ca="1">OFFSET('Labour Entry'!$C$1,'Labour Entry'!$A$38-1,N$8*5,1,1)</f>
        <v>0</v>
      </c>
      <c r="O154" s="286">
        <f ca="1">OFFSET('Labour Entry'!$C$1,'Labour Entry'!$A$38-1,O$8*5,1,1)</f>
        <v>0</v>
      </c>
      <c r="P154" s="286">
        <f ca="1">OFFSET('Labour Entry'!$C$1,'Labour Entry'!$A$38-1,P$8*5,1,1)</f>
        <v>0</v>
      </c>
      <c r="Q154" s="286">
        <f ca="1">OFFSET('Labour Entry'!$C$1,'Labour Entry'!$A$38-1,Q$8*5,1,1)</f>
        <v>0</v>
      </c>
      <c r="R154" s="286">
        <f ca="1">OFFSET('Labour Entry'!$C$1,'Labour Entry'!$A$38-1,R$8*5,1,1)</f>
        <v>0</v>
      </c>
      <c r="S154" s="286">
        <f ca="1">OFFSET('Labour Entry'!$C$1,'Labour Entry'!$A$38-1,S$8*5,1,1)</f>
        <v>0</v>
      </c>
      <c r="T154" s="286">
        <f ca="1">OFFSET('Labour Entry'!$C$1,'Labour Entry'!$A$38-1,T$8*5,1,1)</f>
        <v>0</v>
      </c>
      <c r="U154" s="286">
        <f ca="1">OFFSET('Labour Entry'!$C$1,'Labour Entry'!$A$38-1,U$8*5,1,1)</f>
        <v>0</v>
      </c>
      <c r="V154" s="286">
        <f ca="1">OFFSET('Labour Entry'!$C$1,'Labour Entry'!$A$38-1,V$8*5,1,1)</f>
        <v>0</v>
      </c>
      <c r="W154" s="286">
        <f ca="1">OFFSET('Labour Entry'!$C$1,'Labour Entry'!$A$38-1,W$8*5,1,1)</f>
        <v>0</v>
      </c>
      <c r="X154" s="286">
        <f ca="1">OFFSET('Labour Entry'!$C$1,'Labour Entry'!$A$38-1,X$8*5,1,1)</f>
        <v>0</v>
      </c>
      <c r="Y154" s="286">
        <f ca="1">OFFSET('Labour Entry'!$C$1,'Labour Entry'!$A$38-1,Y$8*5,1,1)</f>
        <v>0</v>
      </c>
      <c r="Z154" s="286">
        <f ca="1">OFFSET('Labour Entry'!$C$1,'Labour Entry'!$A$38-1,Z$8*5,1,1)</f>
        <v>0</v>
      </c>
      <c r="AA154" s="286">
        <f ca="1">OFFSET('Labour Entry'!$C$1,'Labour Entry'!$A$38-1,AA$8*5,1,1)</f>
        <v>0</v>
      </c>
      <c r="AB154" s="286">
        <f ca="1">OFFSET('Labour Entry'!$C$1,'Labour Entry'!$A$38-1,AB$8*5,1,1)</f>
        <v>0</v>
      </c>
      <c r="AC154" s="286">
        <f ca="1">OFFSET('Labour Entry'!$C$1,'Labour Entry'!$A$38-1,AC$8*5,1,1)</f>
        <v>0</v>
      </c>
      <c r="AD154" s="286">
        <f ca="1">OFFSET('Labour Entry'!$C$1,'Labour Entry'!$A$38-1,AD$8*5,1,1)</f>
        <v>0</v>
      </c>
      <c r="AE154" s="286">
        <f ca="1">OFFSET('Labour Entry'!$C$1,'Labour Entry'!$A$38-1,AE$8*5,1,1)</f>
        <v>0</v>
      </c>
      <c r="AF154" s="286">
        <f ca="1">OFFSET('Labour Entry'!$C$1,'Labour Entry'!$A$38-1,AF$8*5,1,1)</f>
        <v>0</v>
      </c>
      <c r="AG154" s="287">
        <f ca="1">OFFSET('Labour Entry'!$C$1,'Labour Entry'!$A$38-1,AG$8*5,1,1)</f>
        <v>0</v>
      </c>
    </row>
    <row r="155" spans="1:33" x14ac:dyDescent="0.2">
      <c r="A155" s="269" t="str">
        <f ca="1">OFFSET('Labour Entry'!$C$1,'Labour Entry'!$A39-1,0,1,1)</f>
        <v>---</v>
      </c>
      <c r="B155" s="270" t="s">
        <v>585</v>
      </c>
      <c r="C155" s="271">
        <f ca="1">OFFSET('Labour Entry'!$C$1,'Labour Entry'!$A$39-1,C$8*5-4,1,1)</f>
        <v>0</v>
      </c>
      <c r="D155" s="272">
        <f ca="1">OFFSET('Labour Entry'!$C$1,'Labour Entry'!$A$39-1,D$8*5-4,1,1)</f>
        <v>0</v>
      </c>
      <c r="E155" s="272">
        <f ca="1">OFFSET('Labour Entry'!$C$1,'Labour Entry'!$A$39-1,E$8*5-4,1,1)</f>
        <v>0</v>
      </c>
      <c r="F155" s="272">
        <f ca="1">OFFSET('Labour Entry'!$C$1,'Labour Entry'!$A$39-1,F$8*5-4,1,1)</f>
        <v>0</v>
      </c>
      <c r="G155" s="272">
        <f ca="1">OFFSET('Labour Entry'!$C$1,'Labour Entry'!$A$39-1,G$8*5-4,1,1)</f>
        <v>0</v>
      </c>
      <c r="H155" s="272">
        <f ca="1">OFFSET('Labour Entry'!$C$1,'Labour Entry'!$A$39-1,H$8*5-4,1,1)</f>
        <v>0</v>
      </c>
      <c r="I155" s="272">
        <f ca="1">OFFSET('Labour Entry'!$C$1,'Labour Entry'!$A$39-1,I$8*5-4,1,1)</f>
        <v>0</v>
      </c>
      <c r="J155" s="272">
        <f ca="1">OFFSET('Labour Entry'!$C$1,'Labour Entry'!$A$39-1,J$8*5-4,1,1)</f>
        <v>0</v>
      </c>
      <c r="K155" s="272">
        <f ca="1">OFFSET('Labour Entry'!$C$1,'Labour Entry'!$A$39-1,K$8*5-4,1,1)</f>
        <v>0</v>
      </c>
      <c r="L155" s="272">
        <f ca="1">OFFSET('Labour Entry'!$C$1,'Labour Entry'!$A$39-1,L$8*5-4,1,1)</f>
        <v>0</v>
      </c>
      <c r="M155" s="272">
        <f ca="1">OFFSET('Labour Entry'!$C$1,'Labour Entry'!$A$39-1,M$8*5-4,1,1)</f>
        <v>0</v>
      </c>
      <c r="N155" s="272">
        <f ca="1">OFFSET('Labour Entry'!$C$1,'Labour Entry'!$A$39-1,N$8*5-4,1,1)</f>
        <v>0</v>
      </c>
      <c r="O155" s="272">
        <f ca="1">OFFSET('Labour Entry'!$C$1,'Labour Entry'!$A$39-1,O$8*5-4,1,1)</f>
        <v>0</v>
      </c>
      <c r="P155" s="272">
        <f ca="1">OFFSET('Labour Entry'!$C$1,'Labour Entry'!$A$39-1,P$8*5-4,1,1)</f>
        <v>0</v>
      </c>
      <c r="Q155" s="272">
        <f ca="1">OFFSET('Labour Entry'!$C$1,'Labour Entry'!$A$39-1,Q$8*5-4,1,1)</f>
        <v>0</v>
      </c>
      <c r="R155" s="272">
        <f ca="1">OFFSET('Labour Entry'!$C$1,'Labour Entry'!$A$39-1,R$8*5-4,1,1)</f>
        <v>0</v>
      </c>
      <c r="S155" s="272">
        <f ca="1">OFFSET('Labour Entry'!$C$1,'Labour Entry'!$A$39-1,S$8*5-4,1,1)</f>
        <v>0</v>
      </c>
      <c r="T155" s="272">
        <f ca="1">OFFSET('Labour Entry'!$C$1,'Labour Entry'!$A$39-1,T$8*5-4,1,1)</f>
        <v>0</v>
      </c>
      <c r="U155" s="272">
        <f ca="1">OFFSET('Labour Entry'!$C$1,'Labour Entry'!$A$39-1,U$8*5-4,1,1)</f>
        <v>0</v>
      </c>
      <c r="V155" s="272">
        <f ca="1">OFFSET('Labour Entry'!$C$1,'Labour Entry'!$A$39-1,V$8*5-4,1,1)</f>
        <v>0</v>
      </c>
      <c r="W155" s="272">
        <f ca="1">OFFSET('Labour Entry'!$C$1,'Labour Entry'!$A$39-1,W$8*5-4,1,1)</f>
        <v>0</v>
      </c>
      <c r="X155" s="272">
        <f ca="1">OFFSET('Labour Entry'!$C$1,'Labour Entry'!$A$39-1,X$8*5-4,1,1)</f>
        <v>0</v>
      </c>
      <c r="Y155" s="272">
        <f ca="1">OFFSET('Labour Entry'!$C$1,'Labour Entry'!$A$39-1,Y$8*5-4,1,1)</f>
        <v>0</v>
      </c>
      <c r="Z155" s="272">
        <f ca="1">OFFSET('Labour Entry'!$C$1,'Labour Entry'!$A$39-1,Z$8*5-4,1,1)</f>
        <v>0</v>
      </c>
      <c r="AA155" s="272">
        <f ca="1">OFFSET('Labour Entry'!$C$1,'Labour Entry'!$A$39-1,AA$8*5-4,1,1)</f>
        <v>0</v>
      </c>
      <c r="AB155" s="272">
        <f ca="1">OFFSET('Labour Entry'!$C$1,'Labour Entry'!$A$39-1,AB$8*5-4,1,1)</f>
        <v>0</v>
      </c>
      <c r="AC155" s="272">
        <f ca="1">OFFSET('Labour Entry'!$C$1,'Labour Entry'!$A$39-1,AC$8*5-4,1,1)</f>
        <v>0</v>
      </c>
      <c r="AD155" s="272">
        <f ca="1">OFFSET('Labour Entry'!$C$1,'Labour Entry'!$A$39-1,AD$8*5-4,1,1)</f>
        <v>0</v>
      </c>
      <c r="AE155" s="272">
        <f ca="1">OFFSET('Labour Entry'!$C$1,'Labour Entry'!$A$39-1,AE$8*5-4,1,1)</f>
        <v>0</v>
      </c>
      <c r="AF155" s="272">
        <f ca="1">OFFSET('Labour Entry'!$C$1,'Labour Entry'!$A$39-1,AF$8*5-4,1,1)</f>
        <v>0</v>
      </c>
      <c r="AG155" s="273">
        <f ca="1">OFFSET('Labour Entry'!$C$1,'Labour Entry'!$A$39-1,AG$8*5-4,1,1)</f>
        <v>0</v>
      </c>
    </row>
    <row r="156" spans="1:33" x14ac:dyDescent="0.2">
      <c r="A156" s="274"/>
      <c r="B156" s="275" t="s">
        <v>590</v>
      </c>
      <c r="C156" s="276">
        <f ca="1">OFFSET('Labour Entry'!$C$1,'Labour Entry'!$A$39-1,C$8*5-3,1,1)</f>
        <v>0</v>
      </c>
      <c r="D156" s="277">
        <f ca="1">OFFSET('Labour Entry'!$C$1,'Labour Entry'!$A$39-1,D$8*5-3,1,1)</f>
        <v>0</v>
      </c>
      <c r="E156" s="277">
        <f ca="1">OFFSET('Labour Entry'!$C$1,'Labour Entry'!$A$39-1,E$8*5-3,1,1)</f>
        <v>0</v>
      </c>
      <c r="F156" s="277">
        <f ca="1">OFFSET('Labour Entry'!$C$1,'Labour Entry'!$A$39-1,F$8*5-3,1,1)</f>
        <v>0</v>
      </c>
      <c r="G156" s="277">
        <f ca="1">OFFSET('Labour Entry'!$C$1,'Labour Entry'!$A$39-1,G$8*5-3,1,1)</f>
        <v>0</v>
      </c>
      <c r="H156" s="277">
        <f ca="1">OFFSET('Labour Entry'!$C$1,'Labour Entry'!$A$39-1,H$8*5-3,1,1)</f>
        <v>0</v>
      </c>
      <c r="I156" s="277">
        <f ca="1">OFFSET('Labour Entry'!$C$1,'Labour Entry'!$A$39-1,I$8*5-3,1,1)</f>
        <v>0</v>
      </c>
      <c r="J156" s="277">
        <f ca="1">OFFSET('Labour Entry'!$C$1,'Labour Entry'!$A$39-1,J$8*5-3,1,1)</f>
        <v>0</v>
      </c>
      <c r="K156" s="277">
        <f ca="1">OFFSET('Labour Entry'!$C$1,'Labour Entry'!$A$39-1,K$8*5-3,1,1)</f>
        <v>0</v>
      </c>
      <c r="L156" s="277">
        <f ca="1">OFFSET('Labour Entry'!$C$1,'Labour Entry'!$A$39-1,L$8*5-3,1,1)</f>
        <v>0</v>
      </c>
      <c r="M156" s="277">
        <f ca="1">OFFSET('Labour Entry'!$C$1,'Labour Entry'!$A$39-1,M$8*5-3,1,1)</f>
        <v>0</v>
      </c>
      <c r="N156" s="277">
        <f ca="1">OFFSET('Labour Entry'!$C$1,'Labour Entry'!$A$39-1,N$8*5-3,1,1)</f>
        <v>0</v>
      </c>
      <c r="O156" s="277">
        <f ca="1">OFFSET('Labour Entry'!$C$1,'Labour Entry'!$A$39-1,O$8*5-3,1,1)</f>
        <v>0</v>
      </c>
      <c r="P156" s="277">
        <f ca="1">OFFSET('Labour Entry'!$C$1,'Labour Entry'!$A$39-1,P$8*5-3,1,1)</f>
        <v>0</v>
      </c>
      <c r="Q156" s="277">
        <f ca="1">OFFSET('Labour Entry'!$C$1,'Labour Entry'!$A$39-1,Q$8*5-3,1,1)</f>
        <v>0</v>
      </c>
      <c r="R156" s="277">
        <f ca="1">OFFSET('Labour Entry'!$C$1,'Labour Entry'!$A$39-1,R$8*5-3,1,1)</f>
        <v>0</v>
      </c>
      <c r="S156" s="277">
        <f ca="1">OFFSET('Labour Entry'!$C$1,'Labour Entry'!$A$39-1,S$8*5-3,1,1)</f>
        <v>0</v>
      </c>
      <c r="T156" s="277">
        <f ca="1">OFFSET('Labour Entry'!$C$1,'Labour Entry'!$A$39-1,T$8*5-3,1,1)</f>
        <v>0</v>
      </c>
      <c r="U156" s="277">
        <f ca="1">OFFSET('Labour Entry'!$C$1,'Labour Entry'!$A$39-1,U$8*5-3,1,1)</f>
        <v>0</v>
      </c>
      <c r="V156" s="277">
        <f ca="1">OFFSET('Labour Entry'!$C$1,'Labour Entry'!$A$39-1,V$8*5-3,1,1)</f>
        <v>0</v>
      </c>
      <c r="W156" s="277">
        <f ca="1">OFFSET('Labour Entry'!$C$1,'Labour Entry'!$A$39-1,W$8*5-3,1,1)</f>
        <v>0</v>
      </c>
      <c r="X156" s="277">
        <f ca="1">OFFSET('Labour Entry'!$C$1,'Labour Entry'!$A$39-1,X$8*5-3,1,1)</f>
        <v>0</v>
      </c>
      <c r="Y156" s="277">
        <f ca="1">OFFSET('Labour Entry'!$C$1,'Labour Entry'!$A$39-1,Y$8*5-3,1,1)</f>
        <v>0</v>
      </c>
      <c r="Z156" s="277">
        <f ca="1">OFFSET('Labour Entry'!$C$1,'Labour Entry'!$A$39-1,Z$8*5-3,1,1)</f>
        <v>0</v>
      </c>
      <c r="AA156" s="277">
        <f ca="1">OFFSET('Labour Entry'!$C$1,'Labour Entry'!$A$39-1,AA$8*5-3,1,1)</f>
        <v>0</v>
      </c>
      <c r="AB156" s="277">
        <f ca="1">OFFSET('Labour Entry'!$C$1,'Labour Entry'!$A$39-1,AB$8*5-3,1,1)</f>
        <v>0</v>
      </c>
      <c r="AC156" s="277">
        <f ca="1">OFFSET('Labour Entry'!$C$1,'Labour Entry'!$A$39-1,AC$8*5-3,1,1)</f>
        <v>0</v>
      </c>
      <c r="AD156" s="277">
        <f ca="1">OFFSET('Labour Entry'!$C$1,'Labour Entry'!$A$39-1,AD$8*5-3,1,1)</f>
        <v>0</v>
      </c>
      <c r="AE156" s="277">
        <f ca="1">OFFSET('Labour Entry'!$C$1,'Labour Entry'!$A$39-1,AE$8*5-3,1,1)</f>
        <v>0</v>
      </c>
      <c r="AF156" s="277">
        <f ca="1">OFFSET('Labour Entry'!$C$1,'Labour Entry'!$A$39-1,AF$8*5-3,1,1)</f>
        <v>0</v>
      </c>
      <c r="AG156" s="278">
        <f ca="1">OFFSET('Labour Entry'!$C$1,'Labour Entry'!$A$39-1,AG$8*5-3,1,1)</f>
        <v>0</v>
      </c>
    </row>
    <row r="157" spans="1:33" x14ac:dyDescent="0.2">
      <c r="A157" s="274"/>
      <c r="B157" s="275" t="s">
        <v>591</v>
      </c>
      <c r="C157" s="276">
        <f ca="1">OFFSET('Labour Entry'!$C$1,'Labour Entry'!$A$39-1,C$8*5-2,1,1)</f>
        <v>0</v>
      </c>
      <c r="D157" s="277">
        <f ca="1">OFFSET('Labour Entry'!$C$1,'Labour Entry'!$A$39-1,D$8*5-2,1,1)</f>
        <v>0</v>
      </c>
      <c r="E157" s="277">
        <f ca="1">OFFSET('Labour Entry'!$C$1,'Labour Entry'!$A$39-1,E$8*5-2,1,1)</f>
        <v>0</v>
      </c>
      <c r="F157" s="277">
        <f ca="1">OFFSET('Labour Entry'!$C$1,'Labour Entry'!$A$39-1,F$8*5-2,1,1)</f>
        <v>0</v>
      </c>
      <c r="G157" s="277">
        <f ca="1">OFFSET('Labour Entry'!$C$1,'Labour Entry'!$A$39-1,G$8*5-2,1,1)</f>
        <v>0</v>
      </c>
      <c r="H157" s="277">
        <f ca="1">OFFSET('Labour Entry'!$C$1,'Labour Entry'!$A$39-1,H$8*5-2,1,1)</f>
        <v>0</v>
      </c>
      <c r="I157" s="277">
        <f ca="1">OFFSET('Labour Entry'!$C$1,'Labour Entry'!$A$39-1,I$8*5-2,1,1)</f>
        <v>0</v>
      </c>
      <c r="J157" s="277">
        <f ca="1">OFFSET('Labour Entry'!$C$1,'Labour Entry'!$A$39-1,J$8*5-2,1,1)</f>
        <v>0</v>
      </c>
      <c r="K157" s="277">
        <f ca="1">OFFSET('Labour Entry'!$C$1,'Labour Entry'!$A$39-1,K$8*5-2,1,1)</f>
        <v>0</v>
      </c>
      <c r="L157" s="277">
        <f ca="1">OFFSET('Labour Entry'!$C$1,'Labour Entry'!$A$39-1,L$8*5-2,1,1)</f>
        <v>0</v>
      </c>
      <c r="M157" s="277">
        <f ca="1">OFFSET('Labour Entry'!$C$1,'Labour Entry'!$A$39-1,M$8*5-2,1,1)</f>
        <v>0</v>
      </c>
      <c r="N157" s="277">
        <f ca="1">OFFSET('Labour Entry'!$C$1,'Labour Entry'!$A$39-1,N$8*5-2,1,1)</f>
        <v>0</v>
      </c>
      <c r="O157" s="277">
        <f ca="1">OFFSET('Labour Entry'!$C$1,'Labour Entry'!$A$39-1,O$8*5-2,1,1)</f>
        <v>0</v>
      </c>
      <c r="P157" s="277">
        <f ca="1">OFFSET('Labour Entry'!$C$1,'Labour Entry'!$A$39-1,P$8*5-2,1,1)</f>
        <v>0</v>
      </c>
      <c r="Q157" s="277">
        <f ca="1">OFFSET('Labour Entry'!$C$1,'Labour Entry'!$A$39-1,Q$8*5-2,1,1)</f>
        <v>0</v>
      </c>
      <c r="R157" s="277">
        <f ca="1">OFFSET('Labour Entry'!$C$1,'Labour Entry'!$A$39-1,R$8*5-2,1,1)</f>
        <v>0</v>
      </c>
      <c r="S157" s="277">
        <f ca="1">OFFSET('Labour Entry'!$C$1,'Labour Entry'!$A$39-1,S$8*5-2,1,1)</f>
        <v>0</v>
      </c>
      <c r="T157" s="277">
        <f ca="1">OFFSET('Labour Entry'!$C$1,'Labour Entry'!$A$39-1,T$8*5-2,1,1)</f>
        <v>0</v>
      </c>
      <c r="U157" s="277">
        <f ca="1">OFFSET('Labour Entry'!$C$1,'Labour Entry'!$A$39-1,U$8*5-2,1,1)</f>
        <v>0</v>
      </c>
      <c r="V157" s="277">
        <f ca="1">OFFSET('Labour Entry'!$C$1,'Labour Entry'!$A$39-1,V$8*5-2,1,1)</f>
        <v>0</v>
      </c>
      <c r="W157" s="277">
        <f ca="1">OFFSET('Labour Entry'!$C$1,'Labour Entry'!$A$39-1,W$8*5-2,1,1)</f>
        <v>0</v>
      </c>
      <c r="X157" s="277">
        <f ca="1">OFFSET('Labour Entry'!$C$1,'Labour Entry'!$A$39-1,X$8*5-2,1,1)</f>
        <v>0</v>
      </c>
      <c r="Y157" s="277">
        <f ca="1">OFFSET('Labour Entry'!$C$1,'Labour Entry'!$A$39-1,Y$8*5-2,1,1)</f>
        <v>0</v>
      </c>
      <c r="Z157" s="277">
        <f ca="1">OFFSET('Labour Entry'!$C$1,'Labour Entry'!$A$39-1,Z$8*5-2,1,1)</f>
        <v>0</v>
      </c>
      <c r="AA157" s="277">
        <f ca="1">OFFSET('Labour Entry'!$C$1,'Labour Entry'!$A$39-1,AA$8*5-2,1,1)</f>
        <v>0</v>
      </c>
      <c r="AB157" s="277">
        <f ca="1">OFFSET('Labour Entry'!$C$1,'Labour Entry'!$A$39-1,AB$8*5-2,1,1)</f>
        <v>0</v>
      </c>
      <c r="AC157" s="277">
        <f ca="1">OFFSET('Labour Entry'!$C$1,'Labour Entry'!$A$39-1,AC$8*5-2,1,1)</f>
        <v>0</v>
      </c>
      <c r="AD157" s="277">
        <f ca="1">OFFSET('Labour Entry'!$C$1,'Labour Entry'!$A$39-1,AD$8*5-2,1,1)</f>
        <v>0</v>
      </c>
      <c r="AE157" s="277">
        <f ca="1">OFFSET('Labour Entry'!$C$1,'Labour Entry'!$A$39-1,AE$8*5-2,1,1)</f>
        <v>0</v>
      </c>
      <c r="AF157" s="277">
        <f ca="1">OFFSET('Labour Entry'!$C$1,'Labour Entry'!$A$39-1,AF$8*5-2,1,1)</f>
        <v>0</v>
      </c>
      <c r="AG157" s="278">
        <f ca="1">OFFSET('Labour Entry'!$C$1,'Labour Entry'!$A$39-1,AG$8*5-2,1,1)</f>
        <v>0</v>
      </c>
    </row>
    <row r="158" spans="1:33" x14ac:dyDescent="0.2">
      <c r="A158" s="274"/>
      <c r="B158" s="279" t="s">
        <v>592</v>
      </c>
      <c r="C158" s="280">
        <f ca="1">OFFSET('Labour Entry'!$C$1,'Labour Entry'!$A$39-1,C$8*5-1,1,1)</f>
        <v>0</v>
      </c>
      <c r="D158" s="281">
        <f ca="1">OFFSET('Labour Entry'!$C$1,'Labour Entry'!$A$39-1,D$8*5-1,1,1)</f>
        <v>0</v>
      </c>
      <c r="E158" s="281">
        <f ca="1">OFFSET('Labour Entry'!$C$1,'Labour Entry'!$A$39-1,E$8*5-1,1,1)</f>
        <v>0</v>
      </c>
      <c r="F158" s="281">
        <f ca="1">OFFSET('Labour Entry'!$C$1,'Labour Entry'!$A$39-1,F$8*5-1,1,1)</f>
        <v>0</v>
      </c>
      <c r="G158" s="281">
        <f ca="1">OFFSET('Labour Entry'!$C$1,'Labour Entry'!$A$39-1,G$8*5-1,1,1)</f>
        <v>0</v>
      </c>
      <c r="H158" s="281">
        <f ca="1">OFFSET('Labour Entry'!$C$1,'Labour Entry'!$A$39-1,H$8*5-1,1,1)</f>
        <v>0</v>
      </c>
      <c r="I158" s="281">
        <f ca="1">OFFSET('Labour Entry'!$C$1,'Labour Entry'!$A$39-1,I$8*5-1,1,1)</f>
        <v>0</v>
      </c>
      <c r="J158" s="281">
        <f ca="1">OFFSET('Labour Entry'!$C$1,'Labour Entry'!$A$39-1,J$8*5-1,1,1)</f>
        <v>0</v>
      </c>
      <c r="K158" s="281">
        <f ca="1">OFFSET('Labour Entry'!$C$1,'Labour Entry'!$A$39-1,K$8*5-1,1,1)</f>
        <v>0</v>
      </c>
      <c r="L158" s="281">
        <f ca="1">OFFSET('Labour Entry'!$C$1,'Labour Entry'!$A$39-1,L$8*5-1,1,1)</f>
        <v>0</v>
      </c>
      <c r="M158" s="281">
        <f ca="1">OFFSET('Labour Entry'!$C$1,'Labour Entry'!$A$39-1,M$8*5-1,1,1)</f>
        <v>0</v>
      </c>
      <c r="N158" s="281">
        <f ca="1">OFFSET('Labour Entry'!$C$1,'Labour Entry'!$A$39-1,N$8*5-1,1,1)</f>
        <v>0</v>
      </c>
      <c r="O158" s="281">
        <f ca="1">OFFSET('Labour Entry'!$C$1,'Labour Entry'!$A$39-1,O$8*5-1,1,1)</f>
        <v>0</v>
      </c>
      <c r="P158" s="281">
        <f ca="1">OFFSET('Labour Entry'!$C$1,'Labour Entry'!$A$39-1,P$8*5-1,1,1)</f>
        <v>0</v>
      </c>
      <c r="Q158" s="281">
        <f ca="1">OFFSET('Labour Entry'!$C$1,'Labour Entry'!$A$39-1,Q$8*5-1,1,1)</f>
        <v>0</v>
      </c>
      <c r="R158" s="281">
        <f ca="1">OFFSET('Labour Entry'!$C$1,'Labour Entry'!$A$39-1,R$8*5-1,1,1)</f>
        <v>0</v>
      </c>
      <c r="S158" s="281">
        <f ca="1">OFFSET('Labour Entry'!$C$1,'Labour Entry'!$A$39-1,S$8*5-1,1,1)</f>
        <v>0</v>
      </c>
      <c r="T158" s="281">
        <f ca="1">OFFSET('Labour Entry'!$C$1,'Labour Entry'!$A$39-1,T$8*5-1,1,1)</f>
        <v>0</v>
      </c>
      <c r="U158" s="281">
        <f ca="1">OFFSET('Labour Entry'!$C$1,'Labour Entry'!$A$39-1,U$8*5-1,1,1)</f>
        <v>0</v>
      </c>
      <c r="V158" s="281">
        <f ca="1">OFFSET('Labour Entry'!$C$1,'Labour Entry'!$A$39-1,V$8*5-1,1,1)</f>
        <v>0</v>
      </c>
      <c r="W158" s="281">
        <f ca="1">OFFSET('Labour Entry'!$C$1,'Labour Entry'!$A$39-1,W$8*5-1,1,1)</f>
        <v>0</v>
      </c>
      <c r="X158" s="281">
        <f ca="1">OFFSET('Labour Entry'!$C$1,'Labour Entry'!$A$39-1,X$8*5-1,1,1)</f>
        <v>0</v>
      </c>
      <c r="Y158" s="281">
        <f ca="1">OFFSET('Labour Entry'!$C$1,'Labour Entry'!$A$39-1,Y$8*5-1,1,1)</f>
        <v>0</v>
      </c>
      <c r="Z158" s="281">
        <f ca="1">OFFSET('Labour Entry'!$C$1,'Labour Entry'!$A$39-1,Z$8*5-1,1,1)</f>
        <v>0</v>
      </c>
      <c r="AA158" s="281">
        <f ca="1">OFFSET('Labour Entry'!$C$1,'Labour Entry'!$A$39-1,AA$8*5-1,1,1)</f>
        <v>0</v>
      </c>
      <c r="AB158" s="281">
        <f ca="1">OFFSET('Labour Entry'!$C$1,'Labour Entry'!$A$39-1,AB$8*5-1,1,1)</f>
        <v>0</v>
      </c>
      <c r="AC158" s="281">
        <f ca="1">OFFSET('Labour Entry'!$C$1,'Labour Entry'!$A$39-1,AC$8*5-1,1,1)</f>
        <v>0</v>
      </c>
      <c r="AD158" s="281">
        <f ca="1">OFFSET('Labour Entry'!$C$1,'Labour Entry'!$A$39-1,AD$8*5-1,1,1)</f>
        <v>0</v>
      </c>
      <c r="AE158" s="281">
        <f ca="1">OFFSET('Labour Entry'!$C$1,'Labour Entry'!$A$39-1,AE$8*5-1,1,1)</f>
        <v>0</v>
      </c>
      <c r="AF158" s="281">
        <f ca="1">OFFSET('Labour Entry'!$C$1,'Labour Entry'!$A$39-1,AF$8*5-1,1,1)</f>
        <v>0</v>
      </c>
      <c r="AG158" s="282">
        <f ca="1">OFFSET('Labour Entry'!$C$1,'Labour Entry'!$A$39-1,AG$8*5-1,1,1)</f>
        <v>0</v>
      </c>
    </row>
    <row r="159" spans="1:33" ht="15" thickBot="1" x14ac:dyDescent="0.25">
      <c r="A159" s="283"/>
      <c r="B159" s="284" t="s">
        <v>593</v>
      </c>
      <c r="C159" s="285">
        <f ca="1">OFFSET('Labour Entry'!$C$1,'Labour Entry'!$A$39-1,C$8*5,1,1)</f>
        <v>0</v>
      </c>
      <c r="D159" s="286">
        <f ca="1">OFFSET('Labour Entry'!$C$1,'Labour Entry'!$A$39-1,D$8*5,1,1)</f>
        <v>0</v>
      </c>
      <c r="E159" s="286">
        <f ca="1">OFFSET('Labour Entry'!$C$1,'Labour Entry'!$A$39-1,E$8*5,1,1)</f>
        <v>0</v>
      </c>
      <c r="F159" s="286">
        <f ca="1">OFFSET('Labour Entry'!$C$1,'Labour Entry'!$A$39-1,F$8*5,1,1)</f>
        <v>0</v>
      </c>
      <c r="G159" s="286">
        <f ca="1">OFFSET('Labour Entry'!$C$1,'Labour Entry'!$A$39-1,G$8*5,1,1)</f>
        <v>0</v>
      </c>
      <c r="H159" s="286">
        <f ca="1">OFFSET('Labour Entry'!$C$1,'Labour Entry'!$A$39-1,H$8*5,1,1)</f>
        <v>0</v>
      </c>
      <c r="I159" s="286">
        <f ca="1">OFFSET('Labour Entry'!$C$1,'Labour Entry'!$A$39-1,I$8*5,1,1)</f>
        <v>0</v>
      </c>
      <c r="J159" s="286">
        <f ca="1">OFFSET('Labour Entry'!$C$1,'Labour Entry'!$A$39-1,J$8*5,1,1)</f>
        <v>0</v>
      </c>
      <c r="K159" s="286">
        <f ca="1">OFFSET('Labour Entry'!$C$1,'Labour Entry'!$A$39-1,K$8*5,1,1)</f>
        <v>0</v>
      </c>
      <c r="L159" s="286">
        <f ca="1">OFFSET('Labour Entry'!$C$1,'Labour Entry'!$A$39-1,L$8*5,1,1)</f>
        <v>0</v>
      </c>
      <c r="M159" s="286">
        <f ca="1">OFFSET('Labour Entry'!$C$1,'Labour Entry'!$A$39-1,M$8*5,1,1)</f>
        <v>0</v>
      </c>
      <c r="N159" s="286">
        <f ca="1">OFFSET('Labour Entry'!$C$1,'Labour Entry'!$A$39-1,N$8*5,1,1)</f>
        <v>0</v>
      </c>
      <c r="O159" s="286">
        <f ca="1">OFFSET('Labour Entry'!$C$1,'Labour Entry'!$A$39-1,O$8*5,1,1)</f>
        <v>0</v>
      </c>
      <c r="P159" s="286">
        <f ca="1">OFFSET('Labour Entry'!$C$1,'Labour Entry'!$A$39-1,P$8*5,1,1)</f>
        <v>0</v>
      </c>
      <c r="Q159" s="286">
        <f ca="1">OFFSET('Labour Entry'!$C$1,'Labour Entry'!$A$39-1,Q$8*5,1,1)</f>
        <v>0</v>
      </c>
      <c r="R159" s="286">
        <f ca="1">OFFSET('Labour Entry'!$C$1,'Labour Entry'!$A$39-1,R$8*5,1,1)</f>
        <v>0</v>
      </c>
      <c r="S159" s="286">
        <f ca="1">OFFSET('Labour Entry'!$C$1,'Labour Entry'!$A$39-1,S$8*5,1,1)</f>
        <v>0</v>
      </c>
      <c r="T159" s="286">
        <f ca="1">OFFSET('Labour Entry'!$C$1,'Labour Entry'!$A$39-1,T$8*5,1,1)</f>
        <v>0</v>
      </c>
      <c r="U159" s="286">
        <f ca="1">OFFSET('Labour Entry'!$C$1,'Labour Entry'!$A$39-1,U$8*5,1,1)</f>
        <v>0</v>
      </c>
      <c r="V159" s="286">
        <f ca="1">OFFSET('Labour Entry'!$C$1,'Labour Entry'!$A$39-1,V$8*5,1,1)</f>
        <v>0</v>
      </c>
      <c r="W159" s="286">
        <f ca="1">OFFSET('Labour Entry'!$C$1,'Labour Entry'!$A$39-1,W$8*5,1,1)</f>
        <v>0</v>
      </c>
      <c r="X159" s="286">
        <f ca="1">OFFSET('Labour Entry'!$C$1,'Labour Entry'!$A$39-1,X$8*5,1,1)</f>
        <v>0</v>
      </c>
      <c r="Y159" s="286">
        <f ca="1">OFFSET('Labour Entry'!$C$1,'Labour Entry'!$A$39-1,Y$8*5,1,1)</f>
        <v>0</v>
      </c>
      <c r="Z159" s="286">
        <f ca="1">OFFSET('Labour Entry'!$C$1,'Labour Entry'!$A$39-1,Z$8*5,1,1)</f>
        <v>0</v>
      </c>
      <c r="AA159" s="286">
        <f ca="1">OFFSET('Labour Entry'!$C$1,'Labour Entry'!$A$39-1,AA$8*5,1,1)</f>
        <v>0</v>
      </c>
      <c r="AB159" s="286">
        <f ca="1">OFFSET('Labour Entry'!$C$1,'Labour Entry'!$A$39-1,AB$8*5,1,1)</f>
        <v>0</v>
      </c>
      <c r="AC159" s="286">
        <f ca="1">OFFSET('Labour Entry'!$C$1,'Labour Entry'!$A$39-1,AC$8*5,1,1)</f>
        <v>0</v>
      </c>
      <c r="AD159" s="286">
        <f ca="1">OFFSET('Labour Entry'!$C$1,'Labour Entry'!$A$39-1,AD$8*5,1,1)</f>
        <v>0</v>
      </c>
      <c r="AE159" s="286">
        <f ca="1">OFFSET('Labour Entry'!$C$1,'Labour Entry'!$A$39-1,AE$8*5,1,1)</f>
        <v>0</v>
      </c>
      <c r="AF159" s="286">
        <f ca="1">OFFSET('Labour Entry'!$C$1,'Labour Entry'!$A$39-1,AF$8*5,1,1)</f>
        <v>0</v>
      </c>
      <c r="AG159" s="287">
        <f ca="1">OFFSET('Labour Entry'!$C$1,'Labour Entry'!$A$39-1,AG$8*5,1,1)</f>
        <v>0</v>
      </c>
    </row>
    <row r="160" spans="1:33" x14ac:dyDescent="0.2">
      <c r="A160" s="269" t="str">
        <f ca="1">OFFSET('Labour Entry'!$C$1,'Labour Entry'!$A40-1,0,1,1)</f>
        <v>---</v>
      </c>
      <c r="B160" s="270" t="s">
        <v>585</v>
      </c>
      <c r="C160" s="271">
        <f ca="1">OFFSET('Labour Entry'!$C$1,'Labour Entry'!$A$40-1,C$8*5-4,1,1)</f>
        <v>0</v>
      </c>
      <c r="D160" s="272">
        <f ca="1">OFFSET('Labour Entry'!$C$1,'Labour Entry'!$A$40-1,D$8*5-4,1,1)</f>
        <v>0</v>
      </c>
      <c r="E160" s="272">
        <f ca="1">OFFSET('Labour Entry'!$C$1,'Labour Entry'!$A$40-1,E$8*5-4,1,1)</f>
        <v>0</v>
      </c>
      <c r="F160" s="272">
        <f ca="1">OFFSET('Labour Entry'!$C$1,'Labour Entry'!$A$40-1,F$8*5-4,1,1)</f>
        <v>0</v>
      </c>
      <c r="G160" s="272">
        <f ca="1">OFFSET('Labour Entry'!$C$1,'Labour Entry'!$A$40-1,G$8*5-4,1,1)</f>
        <v>0</v>
      </c>
      <c r="H160" s="272">
        <f ca="1">OFFSET('Labour Entry'!$C$1,'Labour Entry'!$A$40-1,H$8*5-4,1,1)</f>
        <v>0</v>
      </c>
      <c r="I160" s="272">
        <f ca="1">OFFSET('Labour Entry'!$C$1,'Labour Entry'!$A$40-1,I$8*5-4,1,1)</f>
        <v>0</v>
      </c>
      <c r="J160" s="272">
        <f ca="1">OFFSET('Labour Entry'!$C$1,'Labour Entry'!$A$40-1,J$8*5-4,1,1)</f>
        <v>0</v>
      </c>
      <c r="K160" s="272">
        <f ca="1">OFFSET('Labour Entry'!$C$1,'Labour Entry'!$A$40-1,K$8*5-4,1,1)</f>
        <v>0</v>
      </c>
      <c r="L160" s="272">
        <f ca="1">OFFSET('Labour Entry'!$C$1,'Labour Entry'!$A$40-1,L$8*5-4,1,1)</f>
        <v>0</v>
      </c>
      <c r="M160" s="272">
        <f ca="1">OFFSET('Labour Entry'!$C$1,'Labour Entry'!$A$40-1,M$8*5-4,1,1)</f>
        <v>0</v>
      </c>
      <c r="N160" s="272">
        <f ca="1">OFFSET('Labour Entry'!$C$1,'Labour Entry'!$A$40-1,N$8*5-4,1,1)</f>
        <v>0</v>
      </c>
      <c r="O160" s="272">
        <f ca="1">OFFSET('Labour Entry'!$C$1,'Labour Entry'!$A$40-1,O$8*5-4,1,1)</f>
        <v>0</v>
      </c>
      <c r="P160" s="272">
        <f ca="1">OFFSET('Labour Entry'!$C$1,'Labour Entry'!$A$40-1,P$8*5-4,1,1)</f>
        <v>0</v>
      </c>
      <c r="Q160" s="272">
        <f ca="1">OFFSET('Labour Entry'!$C$1,'Labour Entry'!$A$40-1,Q$8*5-4,1,1)</f>
        <v>0</v>
      </c>
      <c r="R160" s="272">
        <f ca="1">OFFSET('Labour Entry'!$C$1,'Labour Entry'!$A$40-1,R$8*5-4,1,1)</f>
        <v>0</v>
      </c>
      <c r="S160" s="272">
        <f ca="1">OFFSET('Labour Entry'!$C$1,'Labour Entry'!$A$40-1,S$8*5-4,1,1)</f>
        <v>0</v>
      </c>
      <c r="T160" s="272">
        <f ca="1">OFFSET('Labour Entry'!$C$1,'Labour Entry'!$A$40-1,T$8*5-4,1,1)</f>
        <v>0</v>
      </c>
      <c r="U160" s="272">
        <f ca="1">OFFSET('Labour Entry'!$C$1,'Labour Entry'!$A$40-1,U$8*5-4,1,1)</f>
        <v>0</v>
      </c>
      <c r="V160" s="272">
        <f ca="1">OFFSET('Labour Entry'!$C$1,'Labour Entry'!$A$40-1,V$8*5-4,1,1)</f>
        <v>0</v>
      </c>
      <c r="W160" s="272">
        <f ca="1">OFFSET('Labour Entry'!$C$1,'Labour Entry'!$A$40-1,W$8*5-4,1,1)</f>
        <v>0</v>
      </c>
      <c r="X160" s="272">
        <f ca="1">OFFSET('Labour Entry'!$C$1,'Labour Entry'!$A$40-1,X$8*5-4,1,1)</f>
        <v>0</v>
      </c>
      <c r="Y160" s="272">
        <f ca="1">OFFSET('Labour Entry'!$C$1,'Labour Entry'!$A$40-1,Y$8*5-4,1,1)</f>
        <v>0</v>
      </c>
      <c r="Z160" s="272">
        <f ca="1">OFFSET('Labour Entry'!$C$1,'Labour Entry'!$A$40-1,Z$8*5-4,1,1)</f>
        <v>0</v>
      </c>
      <c r="AA160" s="272">
        <f ca="1">OFFSET('Labour Entry'!$C$1,'Labour Entry'!$A$40-1,AA$8*5-4,1,1)</f>
        <v>0</v>
      </c>
      <c r="AB160" s="272">
        <f ca="1">OFFSET('Labour Entry'!$C$1,'Labour Entry'!$A$40-1,AB$8*5-4,1,1)</f>
        <v>0</v>
      </c>
      <c r="AC160" s="272">
        <f ca="1">OFFSET('Labour Entry'!$C$1,'Labour Entry'!$A$40-1,AC$8*5-4,1,1)</f>
        <v>0</v>
      </c>
      <c r="AD160" s="272">
        <f ca="1">OFFSET('Labour Entry'!$C$1,'Labour Entry'!$A$40-1,AD$8*5-4,1,1)</f>
        <v>0</v>
      </c>
      <c r="AE160" s="272">
        <f ca="1">OFFSET('Labour Entry'!$C$1,'Labour Entry'!$A$40-1,AE$8*5-4,1,1)</f>
        <v>0</v>
      </c>
      <c r="AF160" s="272">
        <f ca="1">OFFSET('Labour Entry'!$C$1,'Labour Entry'!$A$40-1,AF$8*5-4,1,1)</f>
        <v>0</v>
      </c>
      <c r="AG160" s="273">
        <f ca="1">OFFSET('Labour Entry'!$C$1,'Labour Entry'!$A$40-1,AG$8*5-4,1,1)</f>
        <v>0</v>
      </c>
    </row>
    <row r="161" spans="1:33" x14ac:dyDescent="0.2">
      <c r="A161" s="274"/>
      <c r="B161" s="275" t="s">
        <v>590</v>
      </c>
      <c r="C161" s="276">
        <f ca="1">OFFSET('Labour Entry'!$C$1,'Labour Entry'!$A$40-1,C$8*5-3,1,1)</f>
        <v>0</v>
      </c>
      <c r="D161" s="277">
        <f ca="1">OFFSET('Labour Entry'!$C$1,'Labour Entry'!$A$40-1,D$8*5-3,1,1)</f>
        <v>0</v>
      </c>
      <c r="E161" s="277">
        <f ca="1">OFFSET('Labour Entry'!$C$1,'Labour Entry'!$A$40-1,E$8*5-3,1,1)</f>
        <v>0</v>
      </c>
      <c r="F161" s="277">
        <f ca="1">OFFSET('Labour Entry'!$C$1,'Labour Entry'!$A$40-1,F$8*5-3,1,1)</f>
        <v>0</v>
      </c>
      <c r="G161" s="277">
        <f ca="1">OFFSET('Labour Entry'!$C$1,'Labour Entry'!$A$40-1,G$8*5-3,1,1)</f>
        <v>0</v>
      </c>
      <c r="H161" s="277">
        <f ca="1">OFFSET('Labour Entry'!$C$1,'Labour Entry'!$A$40-1,H$8*5-3,1,1)</f>
        <v>0</v>
      </c>
      <c r="I161" s="277">
        <f ca="1">OFFSET('Labour Entry'!$C$1,'Labour Entry'!$A$40-1,I$8*5-3,1,1)</f>
        <v>0</v>
      </c>
      <c r="J161" s="277">
        <f ca="1">OFFSET('Labour Entry'!$C$1,'Labour Entry'!$A$40-1,J$8*5-3,1,1)</f>
        <v>0</v>
      </c>
      <c r="K161" s="277">
        <f ca="1">OFFSET('Labour Entry'!$C$1,'Labour Entry'!$A$40-1,K$8*5-3,1,1)</f>
        <v>0</v>
      </c>
      <c r="L161" s="277">
        <f ca="1">OFFSET('Labour Entry'!$C$1,'Labour Entry'!$A$40-1,L$8*5-3,1,1)</f>
        <v>0</v>
      </c>
      <c r="M161" s="277">
        <f ca="1">OFFSET('Labour Entry'!$C$1,'Labour Entry'!$A$40-1,M$8*5-3,1,1)</f>
        <v>0</v>
      </c>
      <c r="N161" s="277">
        <f ca="1">OFFSET('Labour Entry'!$C$1,'Labour Entry'!$A$40-1,N$8*5-3,1,1)</f>
        <v>0</v>
      </c>
      <c r="O161" s="277">
        <f ca="1">OFFSET('Labour Entry'!$C$1,'Labour Entry'!$A$40-1,O$8*5-3,1,1)</f>
        <v>0</v>
      </c>
      <c r="P161" s="277">
        <f ca="1">OFFSET('Labour Entry'!$C$1,'Labour Entry'!$A$40-1,P$8*5-3,1,1)</f>
        <v>0</v>
      </c>
      <c r="Q161" s="277">
        <f ca="1">OFFSET('Labour Entry'!$C$1,'Labour Entry'!$A$40-1,Q$8*5-3,1,1)</f>
        <v>0</v>
      </c>
      <c r="R161" s="277">
        <f ca="1">OFFSET('Labour Entry'!$C$1,'Labour Entry'!$A$40-1,R$8*5-3,1,1)</f>
        <v>0</v>
      </c>
      <c r="S161" s="277">
        <f ca="1">OFFSET('Labour Entry'!$C$1,'Labour Entry'!$A$40-1,S$8*5-3,1,1)</f>
        <v>0</v>
      </c>
      <c r="T161" s="277">
        <f ca="1">OFFSET('Labour Entry'!$C$1,'Labour Entry'!$A$40-1,T$8*5-3,1,1)</f>
        <v>0</v>
      </c>
      <c r="U161" s="277">
        <f ca="1">OFFSET('Labour Entry'!$C$1,'Labour Entry'!$A$40-1,U$8*5-3,1,1)</f>
        <v>0</v>
      </c>
      <c r="V161" s="277">
        <f ca="1">OFFSET('Labour Entry'!$C$1,'Labour Entry'!$A$40-1,V$8*5-3,1,1)</f>
        <v>0</v>
      </c>
      <c r="W161" s="277">
        <f ca="1">OFFSET('Labour Entry'!$C$1,'Labour Entry'!$A$40-1,W$8*5-3,1,1)</f>
        <v>0</v>
      </c>
      <c r="X161" s="277">
        <f ca="1">OFFSET('Labour Entry'!$C$1,'Labour Entry'!$A$40-1,X$8*5-3,1,1)</f>
        <v>0</v>
      </c>
      <c r="Y161" s="277">
        <f ca="1">OFFSET('Labour Entry'!$C$1,'Labour Entry'!$A$40-1,Y$8*5-3,1,1)</f>
        <v>0</v>
      </c>
      <c r="Z161" s="277">
        <f ca="1">OFFSET('Labour Entry'!$C$1,'Labour Entry'!$A$40-1,Z$8*5-3,1,1)</f>
        <v>0</v>
      </c>
      <c r="AA161" s="277">
        <f ca="1">OFFSET('Labour Entry'!$C$1,'Labour Entry'!$A$40-1,AA$8*5-3,1,1)</f>
        <v>0</v>
      </c>
      <c r="AB161" s="277">
        <f ca="1">OFFSET('Labour Entry'!$C$1,'Labour Entry'!$A$40-1,AB$8*5-3,1,1)</f>
        <v>0</v>
      </c>
      <c r="AC161" s="277">
        <f ca="1">OFFSET('Labour Entry'!$C$1,'Labour Entry'!$A$40-1,AC$8*5-3,1,1)</f>
        <v>0</v>
      </c>
      <c r="AD161" s="277">
        <f ca="1">OFFSET('Labour Entry'!$C$1,'Labour Entry'!$A$40-1,AD$8*5-3,1,1)</f>
        <v>0</v>
      </c>
      <c r="AE161" s="277">
        <f ca="1">OFFSET('Labour Entry'!$C$1,'Labour Entry'!$A$40-1,AE$8*5-3,1,1)</f>
        <v>0</v>
      </c>
      <c r="AF161" s="277">
        <f ca="1">OFFSET('Labour Entry'!$C$1,'Labour Entry'!$A$40-1,AF$8*5-3,1,1)</f>
        <v>0</v>
      </c>
      <c r="AG161" s="278">
        <f ca="1">OFFSET('Labour Entry'!$C$1,'Labour Entry'!$A$40-1,AG$8*5-3,1,1)</f>
        <v>0</v>
      </c>
    </row>
    <row r="162" spans="1:33" x14ac:dyDescent="0.2">
      <c r="A162" s="274"/>
      <c r="B162" s="275" t="s">
        <v>591</v>
      </c>
      <c r="C162" s="276">
        <f ca="1">OFFSET('Labour Entry'!$C$1,'Labour Entry'!$A$40-1,C$8*5-2,1,1)</f>
        <v>0</v>
      </c>
      <c r="D162" s="277">
        <f ca="1">OFFSET('Labour Entry'!$C$1,'Labour Entry'!$A$40-1,D$8*5-2,1,1)</f>
        <v>0</v>
      </c>
      <c r="E162" s="277">
        <f ca="1">OFFSET('Labour Entry'!$C$1,'Labour Entry'!$A$40-1,E$8*5-2,1,1)</f>
        <v>0</v>
      </c>
      <c r="F162" s="277">
        <f ca="1">OFFSET('Labour Entry'!$C$1,'Labour Entry'!$A$40-1,F$8*5-2,1,1)</f>
        <v>0</v>
      </c>
      <c r="G162" s="277">
        <f ca="1">OFFSET('Labour Entry'!$C$1,'Labour Entry'!$A$40-1,G$8*5-2,1,1)</f>
        <v>0</v>
      </c>
      <c r="H162" s="277">
        <f ca="1">OFFSET('Labour Entry'!$C$1,'Labour Entry'!$A$40-1,H$8*5-2,1,1)</f>
        <v>0</v>
      </c>
      <c r="I162" s="277">
        <f ca="1">OFFSET('Labour Entry'!$C$1,'Labour Entry'!$A$40-1,I$8*5-2,1,1)</f>
        <v>0</v>
      </c>
      <c r="J162" s="277">
        <f ca="1">OFFSET('Labour Entry'!$C$1,'Labour Entry'!$A$40-1,J$8*5-2,1,1)</f>
        <v>0</v>
      </c>
      <c r="K162" s="277">
        <f ca="1">OFFSET('Labour Entry'!$C$1,'Labour Entry'!$A$40-1,K$8*5-2,1,1)</f>
        <v>0</v>
      </c>
      <c r="L162" s="277">
        <f ca="1">OFFSET('Labour Entry'!$C$1,'Labour Entry'!$A$40-1,L$8*5-2,1,1)</f>
        <v>0</v>
      </c>
      <c r="M162" s="277">
        <f ca="1">OFFSET('Labour Entry'!$C$1,'Labour Entry'!$A$40-1,M$8*5-2,1,1)</f>
        <v>0</v>
      </c>
      <c r="N162" s="277">
        <f ca="1">OFFSET('Labour Entry'!$C$1,'Labour Entry'!$A$40-1,N$8*5-2,1,1)</f>
        <v>0</v>
      </c>
      <c r="O162" s="277">
        <f ca="1">OFFSET('Labour Entry'!$C$1,'Labour Entry'!$A$40-1,O$8*5-2,1,1)</f>
        <v>0</v>
      </c>
      <c r="P162" s="277">
        <f ca="1">OFFSET('Labour Entry'!$C$1,'Labour Entry'!$A$40-1,P$8*5-2,1,1)</f>
        <v>0</v>
      </c>
      <c r="Q162" s="277">
        <f ca="1">OFFSET('Labour Entry'!$C$1,'Labour Entry'!$A$40-1,Q$8*5-2,1,1)</f>
        <v>0</v>
      </c>
      <c r="R162" s="277">
        <f ca="1">OFFSET('Labour Entry'!$C$1,'Labour Entry'!$A$40-1,R$8*5-2,1,1)</f>
        <v>0</v>
      </c>
      <c r="S162" s="277">
        <f ca="1">OFFSET('Labour Entry'!$C$1,'Labour Entry'!$A$40-1,S$8*5-2,1,1)</f>
        <v>0</v>
      </c>
      <c r="T162" s="277">
        <f ca="1">OFFSET('Labour Entry'!$C$1,'Labour Entry'!$A$40-1,T$8*5-2,1,1)</f>
        <v>0</v>
      </c>
      <c r="U162" s="277">
        <f ca="1">OFFSET('Labour Entry'!$C$1,'Labour Entry'!$A$40-1,U$8*5-2,1,1)</f>
        <v>0</v>
      </c>
      <c r="V162" s="277">
        <f ca="1">OFFSET('Labour Entry'!$C$1,'Labour Entry'!$A$40-1,V$8*5-2,1,1)</f>
        <v>0</v>
      </c>
      <c r="W162" s="277">
        <f ca="1">OFFSET('Labour Entry'!$C$1,'Labour Entry'!$A$40-1,W$8*5-2,1,1)</f>
        <v>0</v>
      </c>
      <c r="X162" s="277">
        <f ca="1">OFFSET('Labour Entry'!$C$1,'Labour Entry'!$A$40-1,X$8*5-2,1,1)</f>
        <v>0</v>
      </c>
      <c r="Y162" s="277">
        <f ca="1">OFFSET('Labour Entry'!$C$1,'Labour Entry'!$A$40-1,Y$8*5-2,1,1)</f>
        <v>0</v>
      </c>
      <c r="Z162" s="277">
        <f ca="1">OFFSET('Labour Entry'!$C$1,'Labour Entry'!$A$40-1,Z$8*5-2,1,1)</f>
        <v>0</v>
      </c>
      <c r="AA162" s="277">
        <f ca="1">OFFSET('Labour Entry'!$C$1,'Labour Entry'!$A$40-1,AA$8*5-2,1,1)</f>
        <v>0</v>
      </c>
      <c r="AB162" s="277">
        <f ca="1">OFFSET('Labour Entry'!$C$1,'Labour Entry'!$A$40-1,AB$8*5-2,1,1)</f>
        <v>0</v>
      </c>
      <c r="AC162" s="277">
        <f ca="1">OFFSET('Labour Entry'!$C$1,'Labour Entry'!$A$40-1,AC$8*5-2,1,1)</f>
        <v>0</v>
      </c>
      <c r="AD162" s="277">
        <f ca="1">OFFSET('Labour Entry'!$C$1,'Labour Entry'!$A$40-1,AD$8*5-2,1,1)</f>
        <v>0</v>
      </c>
      <c r="AE162" s="277">
        <f ca="1">OFFSET('Labour Entry'!$C$1,'Labour Entry'!$A$40-1,AE$8*5-2,1,1)</f>
        <v>0</v>
      </c>
      <c r="AF162" s="277">
        <f ca="1">OFFSET('Labour Entry'!$C$1,'Labour Entry'!$A$40-1,AF$8*5-2,1,1)</f>
        <v>0</v>
      </c>
      <c r="AG162" s="278">
        <f ca="1">OFFSET('Labour Entry'!$C$1,'Labour Entry'!$A$40-1,AG$8*5-2,1,1)</f>
        <v>0</v>
      </c>
    </row>
    <row r="163" spans="1:33" x14ac:dyDescent="0.2">
      <c r="A163" s="274"/>
      <c r="B163" s="279" t="s">
        <v>592</v>
      </c>
      <c r="C163" s="280">
        <f ca="1">OFFSET('Labour Entry'!$C$1,'Labour Entry'!$A$40-1,C$8*5-1,1,1)</f>
        <v>0</v>
      </c>
      <c r="D163" s="281">
        <f ca="1">OFFSET('Labour Entry'!$C$1,'Labour Entry'!$A$40-1,D$8*5-1,1,1)</f>
        <v>0</v>
      </c>
      <c r="E163" s="281">
        <f ca="1">OFFSET('Labour Entry'!$C$1,'Labour Entry'!$A$40-1,E$8*5-1,1,1)</f>
        <v>0</v>
      </c>
      <c r="F163" s="281">
        <f ca="1">OFFSET('Labour Entry'!$C$1,'Labour Entry'!$A$40-1,F$8*5-1,1,1)</f>
        <v>0</v>
      </c>
      <c r="G163" s="281">
        <f ca="1">OFFSET('Labour Entry'!$C$1,'Labour Entry'!$A$40-1,G$8*5-1,1,1)</f>
        <v>0</v>
      </c>
      <c r="H163" s="281">
        <f ca="1">OFFSET('Labour Entry'!$C$1,'Labour Entry'!$A$40-1,H$8*5-1,1,1)</f>
        <v>0</v>
      </c>
      <c r="I163" s="281">
        <f ca="1">OFFSET('Labour Entry'!$C$1,'Labour Entry'!$A$40-1,I$8*5-1,1,1)</f>
        <v>0</v>
      </c>
      <c r="J163" s="281">
        <f ca="1">OFFSET('Labour Entry'!$C$1,'Labour Entry'!$A$40-1,J$8*5-1,1,1)</f>
        <v>0</v>
      </c>
      <c r="K163" s="281">
        <f ca="1">OFFSET('Labour Entry'!$C$1,'Labour Entry'!$A$40-1,K$8*5-1,1,1)</f>
        <v>0</v>
      </c>
      <c r="L163" s="281">
        <f ca="1">OFFSET('Labour Entry'!$C$1,'Labour Entry'!$A$40-1,L$8*5-1,1,1)</f>
        <v>0</v>
      </c>
      <c r="M163" s="281">
        <f ca="1">OFFSET('Labour Entry'!$C$1,'Labour Entry'!$A$40-1,M$8*5-1,1,1)</f>
        <v>0</v>
      </c>
      <c r="N163" s="281">
        <f ca="1">OFFSET('Labour Entry'!$C$1,'Labour Entry'!$A$40-1,N$8*5-1,1,1)</f>
        <v>0</v>
      </c>
      <c r="O163" s="281">
        <f ca="1">OFFSET('Labour Entry'!$C$1,'Labour Entry'!$A$40-1,O$8*5-1,1,1)</f>
        <v>0</v>
      </c>
      <c r="P163" s="281">
        <f ca="1">OFFSET('Labour Entry'!$C$1,'Labour Entry'!$A$40-1,P$8*5-1,1,1)</f>
        <v>0</v>
      </c>
      <c r="Q163" s="281">
        <f ca="1">OFFSET('Labour Entry'!$C$1,'Labour Entry'!$A$40-1,Q$8*5-1,1,1)</f>
        <v>0</v>
      </c>
      <c r="R163" s="281">
        <f ca="1">OFFSET('Labour Entry'!$C$1,'Labour Entry'!$A$40-1,R$8*5-1,1,1)</f>
        <v>0</v>
      </c>
      <c r="S163" s="281">
        <f ca="1">OFFSET('Labour Entry'!$C$1,'Labour Entry'!$A$40-1,S$8*5-1,1,1)</f>
        <v>0</v>
      </c>
      <c r="T163" s="281">
        <f ca="1">OFFSET('Labour Entry'!$C$1,'Labour Entry'!$A$40-1,T$8*5-1,1,1)</f>
        <v>0</v>
      </c>
      <c r="U163" s="281">
        <f ca="1">OFFSET('Labour Entry'!$C$1,'Labour Entry'!$A$40-1,U$8*5-1,1,1)</f>
        <v>0</v>
      </c>
      <c r="V163" s="281">
        <f ca="1">OFFSET('Labour Entry'!$C$1,'Labour Entry'!$A$40-1,V$8*5-1,1,1)</f>
        <v>0</v>
      </c>
      <c r="W163" s="281">
        <f ca="1">OFFSET('Labour Entry'!$C$1,'Labour Entry'!$A$40-1,W$8*5-1,1,1)</f>
        <v>0</v>
      </c>
      <c r="X163" s="281">
        <f ca="1">OFFSET('Labour Entry'!$C$1,'Labour Entry'!$A$40-1,X$8*5-1,1,1)</f>
        <v>0</v>
      </c>
      <c r="Y163" s="281">
        <f ca="1">OFFSET('Labour Entry'!$C$1,'Labour Entry'!$A$40-1,Y$8*5-1,1,1)</f>
        <v>0</v>
      </c>
      <c r="Z163" s="281">
        <f ca="1">OFFSET('Labour Entry'!$C$1,'Labour Entry'!$A$40-1,Z$8*5-1,1,1)</f>
        <v>0</v>
      </c>
      <c r="AA163" s="281">
        <f ca="1">OFFSET('Labour Entry'!$C$1,'Labour Entry'!$A$40-1,AA$8*5-1,1,1)</f>
        <v>0</v>
      </c>
      <c r="AB163" s="281">
        <f ca="1">OFFSET('Labour Entry'!$C$1,'Labour Entry'!$A$40-1,AB$8*5-1,1,1)</f>
        <v>0</v>
      </c>
      <c r="AC163" s="281">
        <f ca="1">OFFSET('Labour Entry'!$C$1,'Labour Entry'!$A$40-1,AC$8*5-1,1,1)</f>
        <v>0</v>
      </c>
      <c r="AD163" s="281">
        <f ca="1">OFFSET('Labour Entry'!$C$1,'Labour Entry'!$A$40-1,AD$8*5-1,1,1)</f>
        <v>0</v>
      </c>
      <c r="AE163" s="281">
        <f ca="1">OFFSET('Labour Entry'!$C$1,'Labour Entry'!$A$40-1,AE$8*5-1,1,1)</f>
        <v>0</v>
      </c>
      <c r="AF163" s="281">
        <f ca="1">OFFSET('Labour Entry'!$C$1,'Labour Entry'!$A$40-1,AF$8*5-1,1,1)</f>
        <v>0</v>
      </c>
      <c r="AG163" s="282">
        <f ca="1">OFFSET('Labour Entry'!$C$1,'Labour Entry'!$A$40-1,AG$8*5-1,1,1)</f>
        <v>0</v>
      </c>
    </row>
    <row r="164" spans="1:33" ht="15" thickBot="1" x14ac:dyDescent="0.25">
      <c r="A164" s="283"/>
      <c r="B164" s="284" t="s">
        <v>593</v>
      </c>
      <c r="C164" s="285">
        <f ca="1">OFFSET('Labour Entry'!$C$1,'Labour Entry'!$A$40-1,C$8*5,1,1)</f>
        <v>0</v>
      </c>
      <c r="D164" s="286">
        <f ca="1">OFFSET('Labour Entry'!$C$1,'Labour Entry'!$A$40-1,D$8*5,1,1)</f>
        <v>0</v>
      </c>
      <c r="E164" s="286">
        <f ca="1">OFFSET('Labour Entry'!$C$1,'Labour Entry'!$A$40-1,E$8*5,1,1)</f>
        <v>0</v>
      </c>
      <c r="F164" s="286">
        <f ca="1">OFFSET('Labour Entry'!$C$1,'Labour Entry'!$A$40-1,F$8*5,1,1)</f>
        <v>0</v>
      </c>
      <c r="G164" s="286">
        <f ca="1">OFFSET('Labour Entry'!$C$1,'Labour Entry'!$A$40-1,G$8*5,1,1)</f>
        <v>0</v>
      </c>
      <c r="H164" s="286">
        <f ca="1">OFFSET('Labour Entry'!$C$1,'Labour Entry'!$A$40-1,H$8*5,1,1)</f>
        <v>0</v>
      </c>
      <c r="I164" s="286">
        <f ca="1">OFFSET('Labour Entry'!$C$1,'Labour Entry'!$A$40-1,I$8*5,1,1)</f>
        <v>0</v>
      </c>
      <c r="J164" s="286">
        <f ca="1">OFFSET('Labour Entry'!$C$1,'Labour Entry'!$A$40-1,J$8*5,1,1)</f>
        <v>0</v>
      </c>
      <c r="K164" s="286">
        <f ca="1">OFFSET('Labour Entry'!$C$1,'Labour Entry'!$A$40-1,K$8*5,1,1)</f>
        <v>0</v>
      </c>
      <c r="L164" s="286">
        <f ca="1">OFFSET('Labour Entry'!$C$1,'Labour Entry'!$A$40-1,L$8*5,1,1)</f>
        <v>0</v>
      </c>
      <c r="M164" s="286">
        <f ca="1">OFFSET('Labour Entry'!$C$1,'Labour Entry'!$A$40-1,M$8*5,1,1)</f>
        <v>0</v>
      </c>
      <c r="N164" s="286">
        <f ca="1">OFFSET('Labour Entry'!$C$1,'Labour Entry'!$A$40-1,N$8*5,1,1)</f>
        <v>0</v>
      </c>
      <c r="O164" s="286">
        <f ca="1">OFFSET('Labour Entry'!$C$1,'Labour Entry'!$A$40-1,O$8*5,1,1)</f>
        <v>0</v>
      </c>
      <c r="P164" s="286">
        <f ca="1">OFFSET('Labour Entry'!$C$1,'Labour Entry'!$A$40-1,P$8*5,1,1)</f>
        <v>0</v>
      </c>
      <c r="Q164" s="286">
        <f ca="1">OFFSET('Labour Entry'!$C$1,'Labour Entry'!$A$40-1,Q$8*5,1,1)</f>
        <v>0</v>
      </c>
      <c r="R164" s="286">
        <f ca="1">OFFSET('Labour Entry'!$C$1,'Labour Entry'!$A$40-1,R$8*5,1,1)</f>
        <v>0</v>
      </c>
      <c r="S164" s="286">
        <f ca="1">OFFSET('Labour Entry'!$C$1,'Labour Entry'!$A$40-1,S$8*5,1,1)</f>
        <v>0</v>
      </c>
      <c r="T164" s="286">
        <f ca="1">OFFSET('Labour Entry'!$C$1,'Labour Entry'!$A$40-1,T$8*5,1,1)</f>
        <v>0</v>
      </c>
      <c r="U164" s="286">
        <f ca="1">OFFSET('Labour Entry'!$C$1,'Labour Entry'!$A$40-1,U$8*5,1,1)</f>
        <v>0</v>
      </c>
      <c r="V164" s="286">
        <f ca="1">OFFSET('Labour Entry'!$C$1,'Labour Entry'!$A$40-1,V$8*5,1,1)</f>
        <v>0</v>
      </c>
      <c r="W164" s="286">
        <f ca="1">OFFSET('Labour Entry'!$C$1,'Labour Entry'!$A$40-1,W$8*5,1,1)</f>
        <v>0</v>
      </c>
      <c r="X164" s="286">
        <f ca="1">OFFSET('Labour Entry'!$C$1,'Labour Entry'!$A$40-1,X$8*5,1,1)</f>
        <v>0</v>
      </c>
      <c r="Y164" s="286">
        <f ca="1">OFFSET('Labour Entry'!$C$1,'Labour Entry'!$A$40-1,Y$8*5,1,1)</f>
        <v>0</v>
      </c>
      <c r="Z164" s="286">
        <f ca="1">OFFSET('Labour Entry'!$C$1,'Labour Entry'!$A$40-1,Z$8*5,1,1)</f>
        <v>0</v>
      </c>
      <c r="AA164" s="286">
        <f ca="1">OFFSET('Labour Entry'!$C$1,'Labour Entry'!$A$40-1,AA$8*5,1,1)</f>
        <v>0</v>
      </c>
      <c r="AB164" s="286">
        <f ca="1">OFFSET('Labour Entry'!$C$1,'Labour Entry'!$A$40-1,AB$8*5,1,1)</f>
        <v>0</v>
      </c>
      <c r="AC164" s="286">
        <f ca="1">OFFSET('Labour Entry'!$C$1,'Labour Entry'!$A$40-1,AC$8*5,1,1)</f>
        <v>0</v>
      </c>
      <c r="AD164" s="286">
        <f ca="1">OFFSET('Labour Entry'!$C$1,'Labour Entry'!$A$40-1,AD$8*5,1,1)</f>
        <v>0</v>
      </c>
      <c r="AE164" s="286">
        <f ca="1">OFFSET('Labour Entry'!$C$1,'Labour Entry'!$A$40-1,AE$8*5,1,1)</f>
        <v>0</v>
      </c>
      <c r="AF164" s="286">
        <f ca="1">OFFSET('Labour Entry'!$C$1,'Labour Entry'!$A$40-1,AF$8*5,1,1)</f>
        <v>0</v>
      </c>
      <c r="AG164" s="287">
        <f ca="1">OFFSET('Labour Entry'!$C$1,'Labour Entry'!$A$40-1,AG$8*5,1,1)</f>
        <v>0</v>
      </c>
    </row>
    <row r="165" spans="1:33" x14ac:dyDescent="0.2">
      <c r="A165" s="269" t="str">
        <f ca="1">OFFSET('Labour Entry'!$C$1,'Labour Entry'!$A41-1,0,1,1)</f>
        <v>---</v>
      </c>
      <c r="B165" s="270" t="s">
        <v>585</v>
      </c>
      <c r="C165" s="271">
        <f ca="1">OFFSET('Labour Entry'!$C$1,'Labour Entry'!$A$41-1,C$8*5-4,1,1)</f>
        <v>0</v>
      </c>
      <c r="D165" s="272">
        <f ca="1">OFFSET('Labour Entry'!$C$1,'Labour Entry'!$A$41-1,D$8*5-4,1,1)</f>
        <v>0</v>
      </c>
      <c r="E165" s="272">
        <f ca="1">OFFSET('Labour Entry'!$C$1,'Labour Entry'!$A$41-1,E$8*5-4,1,1)</f>
        <v>0</v>
      </c>
      <c r="F165" s="272">
        <f ca="1">OFFSET('Labour Entry'!$C$1,'Labour Entry'!$A$41-1,F$8*5-4,1,1)</f>
        <v>0</v>
      </c>
      <c r="G165" s="272">
        <f ca="1">OFFSET('Labour Entry'!$C$1,'Labour Entry'!$A$41-1,G$8*5-4,1,1)</f>
        <v>0</v>
      </c>
      <c r="H165" s="272">
        <f ca="1">OFFSET('Labour Entry'!$C$1,'Labour Entry'!$A$41-1,H$8*5-4,1,1)</f>
        <v>0</v>
      </c>
      <c r="I165" s="272">
        <f ca="1">OFFSET('Labour Entry'!$C$1,'Labour Entry'!$A$41-1,I$8*5-4,1,1)</f>
        <v>0</v>
      </c>
      <c r="J165" s="272">
        <f ca="1">OFFSET('Labour Entry'!$C$1,'Labour Entry'!$A$41-1,J$8*5-4,1,1)</f>
        <v>0</v>
      </c>
      <c r="K165" s="272">
        <f ca="1">OFFSET('Labour Entry'!$C$1,'Labour Entry'!$A$41-1,K$8*5-4,1,1)</f>
        <v>0</v>
      </c>
      <c r="L165" s="272">
        <f ca="1">OFFSET('Labour Entry'!$C$1,'Labour Entry'!$A$41-1,L$8*5-4,1,1)</f>
        <v>0</v>
      </c>
      <c r="M165" s="272">
        <f ca="1">OFFSET('Labour Entry'!$C$1,'Labour Entry'!$A$41-1,M$8*5-4,1,1)</f>
        <v>0</v>
      </c>
      <c r="N165" s="272">
        <f ca="1">OFFSET('Labour Entry'!$C$1,'Labour Entry'!$A$41-1,N$8*5-4,1,1)</f>
        <v>0</v>
      </c>
      <c r="O165" s="272">
        <f ca="1">OFFSET('Labour Entry'!$C$1,'Labour Entry'!$A$41-1,O$8*5-4,1,1)</f>
        <v>0</v>
      </c>
      <c r="P165" s="272">
        <f ca="1">OFFSET('Labour Entry'!$C$1,'Labour Entry'!$A$41-1,P$8*5-4,1,1)</f>
        <v>0</v>
      </c>
      <c r="Q165" s="272">
        <f ca="1">OFFSET('Labour Entry'!$C$1,'Labour Entry'!$A$41-1,Q$8*5-4,1,1)</f>
        <v>0</v>
      </c>
      <c r="R165" s="272">
        <f ca="1">OFFSET('Labour Entry'!$C$1,'Labour Entry'!$A$41-1,R$8*5-4,1,1)</f>
        <v>0</v>
      </c>
      <c r="S165" s="272">
        <f ca="1">OFFSET('Labour Entry'!$C$1,'Labour Entry'!$A$41-1,S$8*5-4,1,1)</f>
        <v>0</v>
      </c>
      <c r="T165" s="272">
        <f ca="1">OFFSET('Labour Entry'!$C$1,'Labour Entry'!$A$41-1,T$8*5-4,1,1)</f>
        <v>0</v>
      </c>
      <c r="U165" s="272">
        <f ca="1">OFFSET('Labour Entry'!$C$1,'Labour Entry'!$A$41-1,U$8*5-4,1,1)</f>
        <v>0</v>
      </c>
      <c r="V165" s="272">
        <f ca="1">OFFSET('Labour Entry'!$C$1,'Labour Entry'!$A$41-1,V$8*5-4,1,1)</f>
        <v>0</v>
      </c>
      <c r="W165" s="272">
        <f ca="1">OFFSET('Labour Entry'!$C$1,'Labour Entry'!$A$41-1,W$8*5-4,1,1)</f>
        <v>0</v>
      </c>
      <c r="X165" s="272">
        <f ca="1">OFFSET('Labour Entry'!$C$1,'Labour Entry'!$A$41-1,X$8*5-4,1,1)</f>
        <v>0</v>
      </c>
      <c r="Y165" s="272">
        <f ca="1">OFFSET('Labour Entry'!$C$1,'Labour Entry'!$A$41-1,Y$8*5-4,1,1)</f>
        <v>0</v>
      </c>
      <c r="Z165" s="272">
        <f ca="1">OFFSET('Labour Entry'!$C$1,'Labour Entry'!$A$41-1,Z$8*5-4,1,1)</f>
        <v>0</v>
      </c>
      <c r="AA165" s="272">
        <f ca="1">OFFSET('Labour Entry'!$C$1,'Labour Entry'!$A$41-1,AA$8*5-4,1,1)</f>
        <v>0</v>
      </c>
      <c r="AB165" s="272">
        <f ca="1">OFFSET('Labour Entry'!$C$1,'Labour Entry'!$A$41-1,AB$8*5-4,1,1)</f>
        <v>0</v>
      </c>
      <c r="AC165" s="272">
        <f ca="1">OFFSET('Labour Entry'!$C$1,'Labour Entry'!$A$41-1,AC$8*5-4,1,1)</f>
        <v>0</v>
      </c>
      <c r="AD165" s="272">
        <f ca="1">OFFSET('Labour Entry'!$C$1,'Labour Entry'!$A$41-1,AD$8*5-4,1,1)</f>
        <v>0</v>
      </c>
      <c r="AE165" s="272">
        <f ca="1">OFFSET('Labour Entry'!$C$1,'Labour Entry'!$A$41-1,AE$8*5-4,1,1)</f>
        <v>0</v>
      </c>
      <c r="AF165" s="272">
        <f ca="1">OFFSET('Labour Entry'!$C$1,'Labour Entry'!$A$41-1,AF$8*5-4,1,1)</f>
        <v>0</v>
      </c>
      <c r="AG165" s="273">
        <f ca="1">OFFSET('Labour Entry'!$C$1,'Labour Entry'!$A$41-1,AG$8*5-4,1,1)</f>
        <v>0</v>
      </c>
    </row>
    <row r="166" spans="1:33" x14ac:dyDescent="0.2">
      <c r="A166" s="274"/>
      <c r="B166" s="275" t="s">
        <v>590</v>
      </c>
      <c r="C166" s="276">
        <f ca="1">OFFSET('Labour Entry'!$C$1,'Labour Entry'!$A$41-1,C$8*5-3,1,1)</f>
        <v>0</v>
      </c>
      <c r="D166" s="277">
        <f ca="1">OFFSET('Labour Entry'!$C$1,'Labour Entry'!$A$41-1,D$8*5-3,1,1)</f>
        <v>0</v>
      </c>
      <c r="E166" s="277">
        <f ca="1">OFFSET('Labour Entry'!$C$1,'Labour Entry'!$A$41-1,E$8*5-3,1,1)</f>
        <v>0</v>
      </c>
      <c r="F166" s="277">
        <f ca="1">OFFSET('Labour Entry'!$C$1,'Labour Entry'!$A$41-1,F$8*5-3,1,1)</f>
        <v>0</v>
      </c>
      <c r="G166" s="277">
        <f ca="1">OFFSET('Labour Entry'!$C$1,'Labour Entry'!$A$41-1,G$8*5-3,1,1)</f>
        <v>0</v>
      </c>
      <c r="H166" s="277">
        <f ca="1">OFFSET('Labour Entry'!$C$1,'Labour Entry'!$A$41-1,H$8*5-3,1,1)</f>
        <v>0</v>
      </c>
      <c r="I166" s="277">
        <f ca="1">OFFSET('Labour Entry'!$C$1,'Labour Entry'!$A$41-1,I$8*5-3,1,1)</f>
        <v>0</v>
      </c>
      <c r="J166" s="277">
        <f ca="1">OFFSET('Labour Entry'!$C$1,'Labour Entry'!$A$41-1,J$8*5-3,1,1)</f>
        <v>0</v>
      </c>
      <c r="K166" s="277">
        <f ca="1">OFFSET('Labour Entry'!$C$1,'Labour Entry'!$A$41-1,K$8*5-3,1,1)</f>
        <v>0</v>
      </c>
      <c r="L166" s="277">
        <f ca="1">OFFSET('Labour Entry'!$C$1,'Labour Entry'!$A$41-1,L$8*5-3,1,1)</f>
        <v>0</v>
      </c>
      <c r="M166" s="277">
        <f ca="1">OFFSET('Labour Entry'!$C$1,'Labour Entry'!$A$41-1,M$8*5-3,1,1)</f>
        <v>0</v>
      </c>
      <c r="N166" s="277">
        <f ca="1">OFFSET('Labour Entry'!$C$1,'Labour Entry'!$A$41-1,N$8*5-3,1,1)</f>
        <v>0</v>
      </c>
      <c r="O166" s="277">
        <f ca="1">OFFSET('Labour Entry'!$C$1,'Labour Entry'!$A$41-1,O$8*5-3,1,1)</f>
        <v>0</v>
      </c>
      <c r="P166" s="277">
        <f ca="1">OFFSET('Labour Entry'!$C$1,'Labour Entry'!$A$41-1,P$8*5-3,1,1)</f>
        <v>0</v>
      </c>
      <c r="Q166" s="277">
        <f ca="1">OFFSET('Labour Entry'!$C$1,'Labour Entry'!$A$41-1,Q$8*5-3,1,1)</f>
        <v>0</v>
      </c>
      <c r="R166" s="277">
        <f ca="1">OFFSET('Labour Entry'!$C$1,'Labour Entry'!$A$41-1,R$8*5-3,1,1)</f>
        <v>0</v>
      </c>
      <c r="S166" s="277">
        <f ca="1">OFFSET('Labour Entry'!$C$1,'Labour Entry'!$A$41-1,S$8*5-3,1,1)</f>
        <v>0</v>
      </c>
      <c r="T166" s="277">
        <f ca="1">OFFSET('Labour Entry'!$C$1,'Labour Entry'!$A$41-1,T$8*5-3,1,1)</f>
        <v>0</v>
      </c>
      <c r="U166" s="277">
        <f ca="1">OFFSET('Labour Entry'!$C$1,'Labour Entry'!$A$41-1,U$8*5-3,1,1)</f>
        <v>0</v>
      </c>
      <c r="V166" s="277">
        <f ca="1">OFFSET('Labour Entry'!$C$1,'Labour Entry'!$A$41-1,V$8*5-3,1,1)</f>
        <v>0</v>
      </c>
      <c r="W166" s="277">
        <f ca="1">OFFSET('Labour Entry'!$C$1,'Labour Entry'!$A$41-1,W$8*5-3,1,1)</f>
        <v>0</v>
      </c>
      <c r="X166" s="277">
        <f ca="1">OFFSET('Labour Entry'!$C$1,'Labour Entry'!$A$41-1,X$8*5-3,1,1)</f>
        <v>0</v>
      </c>
      <c r="Y166" s="277">
        <f ca="1">OFFSET('Labour Entry'!$C$1,'Labour Entry'!$A$41-1,Y$8*5-3,1,1)</f>
        <v>0</v>
      </c>
      <c r="Z166" s="277">
        <f ca="1">OFFSET('Labour Entry'!$C$1,'Labour Entry'!$A$41-1,Z$8*5-3,1,1)</f>
        <v>0</v>
      </c>
      <c r="AA166" s="277">
        <f ca="1">OFFSET('Labour Entry'!$C$1,'Labour Entry'!$A$41-1,AA$8*5-3,1,1)</f>
        <v>0</v>
      </c>
      <c r="AB166" s="277">
        <f ca="1">OFFSET('Labour Entry'!$C$1,'Labour Entry'!$A$41-1,AB$8*5-3,1,1)</f>
        <v>0</v>
      </c>
      <c r="AC166" s="277">
        <f ca="1">OFFSET('Labour Entry'!$C$1,'Labour Entry'!$A$41-1,AC$8*5-3,1,1)</f>
        <v>0</v>
      </c>
      <c r="AD166" s="277">
        <f ca="1">OFFSET('Labour Entry'!$C$1,'Labour Entry'!$A$41-1,AD$8*5-3,1,1)</f>
        <v>0</v>
      </c>
      <c r="AE166" s="277">
        <f ca="1">OFFSET('Labour Entry'!$C$1,'Labour Entry'!$A$41-1,AE$8*5-3,1,1)</f>
        <v>0</v>
      </c>
      <c r="AF166" s="277">
        <f ca="1">OFFSET('Labour Entry'!$C$1,'Labour Entry'!$A$41-1,AF$8*5-3,1,1)</f>
        <v>0</v>
      </c>
      <c r="AG166" s="278">
        <f ca="1">OFFSET('Labour Entry'!$C$1,'Labour Entry'!$A$41-1,AG$8*5-3,1,1)</f>
        <v>0</v>
      </c>
    </row>
    <row r="167" spans="1:33" x14ac:dyDescent="0.2">
      <c r="A167" s="274"/>
      <c r="B167" s="275" t="s">
        <v>591</v>
      </c>
      <c r="C167" s="276">
        <f ca="1">OFFSET('Labour Entry'!$C$1,'Labour Entry'!$A$41-1,C$8*5-2,1,1)</f>
        <v>0</v>
      </c>
      <c r="D167" s="277">
        <f ca="1">OFFSET('Labour Entry'!$C$1,'Labour Entry'!$A$41-1,D$8*5-2,1,1)</f>
        <v>0</v>
      </c>
      <c r="E167" s="277">
        <f ca="1">OFFSET('Labour Entry'!$C$1,'Labour Entry'!$A$41-1,E$8*5-2,1,1)</f>
        <v>0</v>
      </c>
      <c r="F167" s="277">
        <f ca="1">OFFSET('Labour Entry'!$C$1,'Labour Entry'!$A$41-1,F$8*5-2,1,1)</f>
        <v>0</v>
      </c>
      <c r="G167" s="277">
        <f ca="1">OFFSET('Labour Entry'!$C$1,'Labour Entry'!$A$41-1,G$8*5-2,1,1)</f>
        <v>0</v>
      </c>
      <c r="H167" s="277">
        <f ca="1">OFFSET('Labour Entry'!$C$1,'Labour Entry'!$A$41-1,H$8*5-2,1,1)</f>
        <v>0</v>
      </c>
      <c r="I167" s="277">
        <f ca="1">OFFSET('Labour Entry'!$C$1,'Labour Entry'!$A$41-1,I$8*5-2,1,1)</f>
        <v>0</v>
      </c>
      <c r="J167" s="277">
        <f ca="1">OFFSET('Labour Entry'!$C$1,'Labour Entry'!$A$41-1,J$8*5-2,1,1)</f>
        <v>0</v>
      </c>
      <c r="K167" s="277">
        <f ca="1">OFFSET('Labour Entry'!$C$1,'Labour Entry'!$A$41-1,K$8*5-2,1,1)</f>
        <v>0</v>
      </c>
      <c r="L167" s="277">
        <f ca="1">OFFSET('Labour Entry'!$C$1,'Labour Entry'!$A$41-1,L$8*5-2,1,1)</f>
        <v>0</v>
      </c>
      <c r="M167" s="277">
        <f ca="1">OFFSET('Labour Entry'!$C$1,'Labour Entry'!$A$41-1,M$8*5-2,1,1)</f>
        <v>0</v>
      </c>
      <c r="N167" s="277">
        <f ca="1">OFFSET('Labour Entry'!$C$1,'Labour Entry'!$A$41-1,N$8*5-2,1,1)</f>
        <v>0</v>
      </c>
      <c r="O167" s="277">
        <f ca="1">OFFSET('Labour Entry'!$C$1,'Labour Entry'!$A$41-1,O$8*5-2,1,1)</f>
        <v>0</v>
      </c>
      <c r="P167" s="277">
        <f ca="1">OFFSET('Labour Entry'!$C$1,'Labour Entry'!$A$41-1,P$8*5-2,1,1)</f>
        <v>0</v>
      </c>
      <c r="Q167" s="277">
        <f ca="1">OFFSET('Labour Entry'!$C$1,'Labour Entry'!$A$41-1,Q$8*5-2,1,1)</f>
        <v>0</v>
      </c>
      <c r="R167" s="277">
        <f ca="1">OFFSET('Labour Entry'!$C$1,'Labour Entry'!$A$41-1,R$8*5-2,1,1)</f>
        <v>0</v>
      </c>
      <c r="S167" s="277">
        <f ca="1">OFFSET('Labour Entry'!$C$1,'Labour Entry'!$A$41-1,S$8*5-2,1,1)</f>
        <v>0</v>
      </c>
      <c r="T167" s="277">
        <f ca="1">OFFSET('Labour Entry'!$C$1,'Labour Entry'!$A$41-1,T$8*5-2,1,1)</f>
        <v>0</v>
      </c>
      <c r="U167" s="277">
        <f ca="1">OFFSET('Labour Entry'!$C$1,'Labour Entry'!$A$41-1,U$8*5-2,1,1)</f>
        <v>0</v>
      </c>
      <c r="V167" s="277">
        <f ca="1">OFFSET('Labour Entry'!$C$1,'Labour Entry'!$A$41-1,V$8*5-2,1,1)</f>
        <v>0</v>
      </c>
      <c r="W167" s="277">
        <f ca="1">OFFSET('Labour Entry'!$C$1,'Labour Entry'!$A$41-1,W$8*5-2,1,1)</f>
        <v>0</v>
      </c>
      <c r="X167" s="277">
        <f ca="1">OFFSET('Labour Entry'!$C$1,'Labour Entry'!$A$41-1,X$8*5-2,1,1)</f>
        <v>0</v>
      </c>
      <c r="Y167" s="277">
        <f ca="1">OFFSET('Labour Entry'!$C$1,'Labour Entry'!$A$41-1,Y$8*5-2,1,1)</f>
        <v>0</v>
      </c>
      <c r="Z167" s="277">
        <f ca="1">OFFSET('Labour Entry'!$C$1,'Labour Entry'!$A$41-1,Z$8*5-2,1,1)</f>
        <v>0</v>
      </c>
      <c r="AA167" s="277">
        <f ca="1">OFFSET('Labour Entry'!$C$1,'Labour Entry'!$A$41-1,AA$8*5-2,1,1)</f>
        <v>0</v>
      </c>
      <c r="AB167" s="277">
        <f ca="1">OFFSET('Labour Entry'!$C$1,'Labour Entry'!$A$41-1,AB$8*5-2,1,1)</f>
        <v>0</v>
      </c>
      <c r="AC167" s="277">
        <f ca="1">OFFSET('Labour Entry'!$C$1,'Labour Entry'!$A$41-1,AC$8*5-2,1,1)</f>
        <v>0</v>
      </c>
      <c r="AD167" s="277">
        <f ca="1">OFFSET('Labour Entry'!$C$1,'Labour Entry'!$A$41-1,AD$8*5-2,1,1)</f>
        <v>0</v>
      </c>
      <c r="AE167" s="277">
        <f ca="1">OFFSET('Labour Entry'!$C$1,'Labour Entry'!$A$41-1,AE$8*5-2,1,1)</f>
        <v>0</v>
      </c>
      <c r="AF167" s="277">
        <f ca="1">OFFSET('Labour Entry'!$C$1,'Labour Entry'!$A$41-1,AF$8*5-2,1,1)</f>
        <v>0</v>
      </c>
      <c r="AG167" s="278">
        <f ca="1">OFFSET('Labour Entry'!$C$1,'Labour Entry'!$A$41-1,AG$8*5-2,1,1)</f>
        <v>0</v>
      </c>
    </row>
    <row r="168" spans="1:33" x14ac:dyDescent="0.2">
      <c r="A168" s="274"/>
      <c r="B168" s="279" t="s">
        <v>592</v>
      </c>
      <c r="C168" s="280">
        <f ca="1">OFFSET('Labour Entry'!$C$1,'Labour Entry'!$A$41-1,C$8*5-1,1,1)</f>
        <v>0</v>
      </c>
      <c r="D168" s="281">
        <f ca="1">OFFSET('Labour Entry'!$C$1,'Labour Entry'!$A$41-1,D$8*5-1,1,1)</f>
        <v>0</v>
      </c>
      <c r="E168" s="281">
        <f ca="1">OFFSET('Labour Entry'!$C$1,'Labour Entry'!$A$41-1,E$8*5-1,1,1)</f>
        <v>0</v>
      </c>
      <c r="F168" s="281">
        <f ca="1">OFFSET('Labour Entry'!$C$1,'Labour Entry'!$A$41-1,F$8*5-1,1,1)</f>
        <v>0</v>
      </c>
      <c r="G168" s="281">
        <f ca="1">OFFSET('Labour Entry'!$C$1,'Labour Entry'!$A$41-1,G$8*5-1,1,1)</f>
        <v>0</v>
      </c>
      <c r="H168" s="281">
        <f ca="1">OFFSET('Labour Entry'!$C$1,'Labour Entry'!$A$41-1,H$8*5-1,1,1)</f>
        <v>0</v>
      </c>
      <c r="I168" s="281">
        <f ca="1">OFFSET('Labour Entry'!$C$1,'Labour Entry'!$A$41-1,I$8*5-1,1,1)</f>
        <v>0</v>
      </c>
      <c r="J168" s="281">
        <f ca="1">OFFSET('Labour Entry'!$C$1,'Labour Entry'!$A$41-1,J$8*5-1,1,1)</f>
        <v>0</v>
      </c>
      <c r="K168" s="281">
        <f ca="1">OFFSET('Labour Entry'!$C$1,'Labour Entry'!$A$41-1,K$8*5-1,1,1)</f>
        <v>0</v>
      </c>
      <c r="L168" s="281">
        <f ca="1">OFFSET('Labour Entry'!$C$1,'Labour Entry'!$A$41-1,L$8*5-1,1,1)</f>
        <v>0</v>
      </c>
      <c r="M168" s="281">
        <f ca="1">OFFSET('Labour Entry'!$C$1,'Labour Entry'!$A$41-1,M$8*5-1,1,1)</f>
        <v>0</v>
      </c>
      <c r="N168" s="281">
        <f ca="1">OFFSET('Labour Entry'!$C$1,'Labour Entry'!$A$41-1,N$8*5-1,1,1)</f>
        <v>0</v>
      </c>
      <c r="O168" s="281">
        <f ca="1">OFFSET('Labour Entry'!$C$1,'Labour Entry'!$A$41-1,O$8*5-1,1,1)</f>
        <v>0</v>
      </c>
      <c r="P168" s="281">
        <f ca="1">OFFSET('Labour Entry'!$C$1,'Labour Entry'!$A$41-1,P$8*5-1,1,1)</f>
        <v>0</v>
      </c>
      <c r="Q168" s="281">
        <f ca="1">OFFSET('Labour Entry'!$C$1,'Labour Entry'!$A$41-1,Q$8*5-1,1,1)</f>
        <v>0</v>
      </c>
      <c r="R168" s="281">
        <f ca="1">OFFSET('Labour Entry'!$C$1,'Labour Entry'!$A$41-1,R$8*5-1,1,1)</f>
        <v>0</v>
      </c>
      <c r="S168" s="281">
        <f ca="1">OFFSET('Labour Entry'!$C$1,'Labour Entry'!$A$41-1,S$8*5-1,1,1)</f>
        <v>0</v>
      </c>
      <c r="T168" s="281">
        <f ca="1">OFFSET('Labour Entry'!$C$1,'Labour Entry'!$A$41-1,T$8*5-1,1,1)</f>
        <v>0</v>
      </c>
      <c r="U168" s="281">
        <f ca="1">OFFSET('Labour Entry'!$C$1,'Labour Entry'!$A$41-1,U$8*5-1,1,1)</f>
        <v>0</v>
      </c>
      <c r="V168" s="281">
        <f ca="1">OFFSET('Labour Entry'!$C$1,'Labour Entry'!$A$41-1,V$8*5-1,1,1)</f>
        <v>0</v>
      </c>
      <c r="W168" s="281">
        <f ca="1">OFFSET('Labour Entry'!$C$1,'Labour Entry'!$A$41-1,W$8*5-1,1,1)</f>
        <v>0</v>
      </c>
      <c r="X168" s="281">
        <f ca="1">OFFSET('Labour Entry'!$C$1,'Labour Entry'!$A$41-1,X$8*5-1,1,1)</f>
        <v>0</v>
      </c>
      <c r="Y168" s="281">
        <f ca="1">OFFSET('Labour Entry'!$C$1,'Labour Entry'!$A$41-1,Y$8*5-1,1,1)</f>
        <v>0</v>
      </c>
      <c r="Z168" s="281">
        <f ca="1">OFFSET('Labour Entry'!$C$1,'Labour Entry'!$A$41-1,Z$8*5-1,1,1)</f>
        <v>0</v>
      </c>
      <c r="AA168" s="281">
        <f ca="1">OFFSET('Labour Entry'!$C$1,'Labour Entry'!$A$41-1,AA$8*5-1,1,1)</f>
        <v>0</v>
      </c>
      <c r="AB168" s="281">
        <f ca="1">OFFSET('Labour Entry'!$C$1,'Labour Entry'!$A$41-1,AB$8*5-1,1,1)</f>
        <v>0</v>
      </c>
      <c r="AC168" s="281">
        <f ca="1">OFFSET('Labour Entry'!$C$1,'Labour Entry'!$A$41-1,AC$8*5-1,1,1)</f>
        <v>0</v>
      </c>
      <c r="AD168" s="281">
        <f ca="1">OFFSET('Labour Entry'!$C$1,'Labour Entry'!$A$41-1,AD$8*5-1,1,1)</f>
        <v>0</v>
      </c>
      <c r="AE168" s="281">
        <f ca="1">OFFSET('Labour Entry'!$C$1,'Labour Entry'!$A$41-1,AE$8*5-1,1,1)</f>
        <v>0</v>
      </c>
      <c r="AF168" s="281">
        <f ca="1">OFFSET('Labour Entry'!$C$1,'Labour Entry'!$A$41-1,AF$8*5-1,1,1)</f>
        <v>0</v>
      </c>
      <c r="AG168" s="282">
        <f ca="1">OFFSET('Labour Entry'!$C$1,'Labour Entry'!$A$41-1,AG$8*5-1,1,1)</f>
        <v>0</v>
      </c>
    </row>
    <row r="169" spans="1:33" ht="15" thickBot="1" x14ac:dyDescent="0.25">
      <c r="A169" s="283"/>
      <c r="B169" s="284" t="s">
        <v>593</v>
      </c>
      <c r="C169" s="285">
        <f ca="1">OFFSET('Labour Entry'!$C$1,'Labour Entry'!$A$41-1,C$8*5,1,1)</f>
        <v>0</v>
      </c>
      <c r="D169" s="286">
        <f ca="1">OFFSET('Labour Entry'!$C$1,'Labour Entry'!$A$41-1,D$8*5,1,1)</f>
        <v>0</v>
      </c>
      <c r="E169" s="286">
        <f ca="1">OFFSET('Labour Entry'!$C$1,'Labour Entry'!$A$41-1,E$8*5,1,1)</f>
        <v>0</v>
      </c>
      <c r="F169" s="286">
        <f ca="1">OFFSET('Labour Entry'!$C$1,'Labour Entry'!$A$41-1,F$8*5,1,1)</f>
        <v>0</v>
      </c>
      <c r="G169" s="286">
        <f ca="1">OFFSET('Labour Entry'!$C$1,'Labour Entry'!$A$41-1,G$8*5,1,1)</f>
        <v>0</v>
      </c>
      <c r="H169" s="286">
        <f ca="1">OFFSET('Labour Entry'!$C$1,'Labour Entry'!$A$41-1,H$8*5,1,1)</f>
        <v>0</v>
      </c>
      <c r="I169" s="286">
        <f ca="1">OFFSET('Labour Entry'!$C$1,'Labour Entry'!$A$41-1,I$8*5,1,1)</f>
        <v>0</v>
      </c>
      <c r="J169" s="286">
        <f ca="1">OFFSET('Labour Entry'!$C$1,'Labour Entry'!$A$41-1,J$8*5,1,1)</f>
        <v>0</v>
      </c>
      <c r="K169" s="286">
        <f ca="1">OFFSET('Labour Entry'!$C$1,'Labour Entry'!$A$41-1,K$8*5,1,1)</f>
        <v>0</v>
      </c>
      <c r="L169" s="286">
        <f ca="1">OFFSET('Labour Entry'!$C$1,'Labour Entry'!$A$41-1,L$8*5,1,1)</f>
        <v>0</v>
      </c>
      <c r="M169" s="286">
        <f ca="1">OFFSET('Labour Entry'!$C$1,'Labour Entry'!$A$41-1,M$8*5,1,1)</f>
        <v>0</v>
      </c>
      <c r="N169" s="286">
        <f ca="1">OFFSET('Labour Entry'!$C$1,'Labour Entry'!$A$41-1,N$8*5,1,1)</f>
        <v>0</v>
      </c>
      <c r="O169" s="286">
        <f ca="1">OFFSET('Labour Entry'!$C$1,'Labour Entry'!$A$41-1,O$8*5,1,1)</f>
        <v>0</v>
      </c>
      <c r="P169" s="286">
        <f ca="1">OFFSET('Labour Entry'!$C$1,'Labour Entry'!$A$41-1,P$8*5,1,1)</f>
        <v>0</v>
      </c>
      <c r="Q169" s="286">
        <f ca="1">OFFSET('Labour Entry'!$C$1,'Labour Entry'!$A$41-1,Q$8*5,1,1)</f>
        <v>0</v>
      </c>
      <c r="R169" s="286">
        <f ca="1">OFFSET('Labour Entry'!$C$1,'Labour Entry'!$A$41-1,R$8*5,1,1)</f>
        <v>0</v>
      </c>
      <c r="S169" s="286">
        <f ca="1">OFFSET('Labour Entry'!$C$1,'Labour Entry'!$A$41-1,S$8*5,1,1)</f>
        <v>0</v>
      </c>
      <c r="T169" s="286">
        <f ca="1">OFFSET('Labour Entry'!$C$1,'Labour Entry'!$A$41-1,T$8*5,1,1)</f>
        <v>0</v>
      </c>
      <c r="U169" s="286">
        <f ca="1">OFFSET('Labour Entry'!$C$1,'Labour Entry'!$A$41-1,U$8*5,1,1)</f>
        <v>0</v>
      </c>
      <c r="V169" s="286">
        <f ca="1">OFFSET('Labour Entry'!$C$1,'Labour Entry'!$A$41-1,V$8*5,1,1)</f>
        <v>0</v>
      </c>
      <c r="W169" s="286">
        <f ca="1">OFFSET('Labour Entry'!$C$1,'Labour Entry'!$A$41-1,W$8*5,1,1)</f>
        <v>0</v>
      </c>
      <c r="X169" s="286">
        <f ca="1">OFFSET('Labour Entry'!$C$1,'Labour Entry'!$A$41-1,X$8*5,1,1)</f>
        <v>0</v>
      </c>
      <c r="Y169" s="286">
        <f ca="1">OFFSET('Labour Entry'!$C$1,'Labour Entry'!$A$41-1,Y$8*5,1,1)</f>
        <v>0</v>
      </c>
      <c r="Z169" s="286">
        <f ca="1">OFFSET('Labour Entry'!$C$1,'Labour Entry'!$A$41-1,Z$8*5,1,1)</f>
        <v>0</v>
      </c>
      <c r="AA169" s="286">
        <f ca="1">OFFSET('Labour Entry'!$C$1,'Labour Entry'!$A$41-1,AA$8*5,1,1)</f>
        <v>0</v>
      </c>
      <c r="AB169" s="286">
        <f ca="1">OFFSET('Labour Entry'!$C$1,'Labour Entry'!$A$41-1,AB$8*5,1,1)</f>
        <v>0</v>
      </c>
      <c r="AC169" s="286">
        <f ca="1">OFFSET('Labour Entry'!$C$1,'Labour Entry'!$A$41-1,AC$8*5,1,1)</f>
        <v>0</v>
      </c>
      <c r="AD169" s="286">
        <f ca="1">OFFSET('Labour Entry'!$C$1,'Labour Entry'!$A$41-1,AD$8*5,1,1)</f>
        <v>0</v>
      </c>
      <c r="AE169" s="286">
        <f ca="1">OFFSET('Labour Entry'!$C$1,'Labour Entry'!$A$41-1,AE$8*5,1,1)</f>
        <v>0</v>
      </c>
      <c r="AF169" s="286">
        <f ca="1">OFFSET('Labour Entry'!$C$1,'Labour Entry'!$A$41-1,AF$8*5,1,1)</f>
        <v>0</v>
      </c>
      <c r="AG169" s="287">
        <f ca="1">OFFSET('Labour Entry'!$C$1,'Labour Entry'!$A$41-1,AG$8*5,1,1)</f>
        <v>0</v>
      </c>
    </row>
    <row r="170" spans="1:33" x14ac:dyDescent="0.2">
      <c r="A170" s="269" t="str">
        <f ca="1">OFFSET('Labour Entry'!$C$1,'Labour Entry'!$A42-1,0,1,1)</f>
        <v>---</v>
      </c>
      <c r="B170" s="270" t="s">
        <v>585</v>
      </c>
      <c r="C170" s="271">
        <f ca="1">OFFSET('Labour Entry'!$C$1,'Labour Entry'!$A$42-1,C$8*5-4,1,1)</f>
        <v>0</v>
      </c>
      <c r="D170" s="272">
        <f ca="1">OFFSET('Labour Entry'!$C$1,'Labour Entry'!$A$42-1,D$8*5-4,1,1)</f>
        <v>0</v>
      </c>
      <c r="E170" s="272">
        <f ca="1">OFFSET('Labour Entry'!$C$1,'Labour Entry'!$A$42-1,E$8*5-4,1,1)</f>
        <v>0</v>
      </c>
      <c r="F170" s="272">
        <f ca="1">OFFSET('Labour Entry'!$C$1,'Labour Entry'!$A$42-1,F$8*5-4,1,1)</f>
        <v>0</v>
      </c>
      <c r="G170" s="272">
        <f ca="1">OFFSET('Labour Entry'!$C$1,'Labour Entry'!$A$42-1,G$8*5-4,1,1)</f>
        <v>0</v>
      </c>
      <c r="H170" s="272">
        <f ca="1">OFFSET('Labour Entry'!$C$1,'Labour Entry'!$A$42-1,H$8*5-4,1,1)</f>
        <v>0</v>
      </c>
      <c r="I170" s="272">
        <f ca="1">OFFSET('Labour Entry'!$C$1,'Labour Entry'!$A$42-1,I$8*5-4,1,1)</f>
        <v>0</v>
      </c>
      <c r="J170" s="272">
        <f ca="1">OFFSET('Labour Entry'!$C$1,'Labour Entry'!$A$42-1,J$8*5-4,1,1)</f>
        <v>0</v>
      </c>
      <c r="K170" s="272">
        <f ca="1">OFFSET('Labour Entry'!$C$1,'Labour Entry'!$A$42-1,K$8*5-4,1,1)</f>
        <v>0</v>
      </c>
      <c r="L170" s="272">
        <f ca="1">OFFSET('Labour Entry'!$C$1,'Labour Entry'!$A$42-1,L$8*5-4,1,1)</f>
        <v>0</v>
      </c>
      <c r="M170" s="272">
        <f ca="1">OFFSET('Labour Entry'!$C$1,'Labour Entry'!$A$42-1,M$8*5-4,1,1)</f>
        <v>0</v>
      </c>
      <c r="N170" s="272">
        <f ca="1">OFFSET('Labour Entry'!$C$1,'Labour Entry'!$A$42-1,N$8*5-4,1,1)</f>
        <v>0</v>
      </c>
      <c r="O170" s="272">
        <f ca="1">OFFSET('Labour Entry'!$C$1,'Labour Entry'!$A$42-1,O$8*5-4,1,1)</f>
        <v>0</v>
      </c>
      <c r="P170" s="272">
        <f ca="1">OFFSET('Labour Entry'!$C$1,'Labour Entry'!$A$42-1,P$8*5-4,1,1)</f>
        <v>0</v>
      </c>
      <c r="Q170" s="272">
        <f ca="1">OFFSET('Labour Entry'!$C$1,'Labour Entry'!$A$42-1,Q$8*5-4,1,1)</f>
        <v>0</v>
      </c>
      <c r="R170" s="272">
        <f ca="1">OFFSET('Labour Entry'!$C$1,'Labour Entry'!$A$42-1,R$8*5-4,1,1)</f>
        <v>0</v>
      </c>
      <c r="S170" s="272">
        <f ca="1">OFFSET('Labour Entry'!$C$1,'Labour Entry'!$A$42-1,S$8*5-4,1,1)</f>
        <v>0</v>
      </c>
      <c r="T170" s="272">
        <f ca="1">OFFSET('Labour Entry'!$C$1,'Labour Entry'!$A$42-1,T$8*5-4,1,1)</f>
        <v>0</v>
      </c>
      <c r="U170" s="272">
        <f ca="1">OFFSET('Labour Entry'!$C$1,'Labour Entry'!$A$42-1,U$8*5-4,1,1)</f>
        <v>0</v>
      </c>
      <c r="V170" s="272">
        <f ca="1">OFFSET('Labour Entry'!$C$1,'Labour Entry'!$A$42-1,V$8*5-4,1,1)</f>
        <v>0</v>
      </c>
      <c r="W170" s="272">
        <f ca="1">OFFSET('Labour Entry'!$C$1,'Labour Entry'!$A$42-1,W$8*5-4,1,1)</f>
        <v>0</v>
      </c>
      <c r="X170" s="272">
        <f ca="1">OFFSET('Labour Entry'!$C$1,'Labour Entry'!$A$42-1,X$8*5-4,1,1)</f>
        <v>0</v>
      </c>
      <c r="Y170" s="272">
        <f ca="1">OFFSET('Labour Entry'!$C$1,'Labour Entry'!$A$42-1,Y$8*5-4,1,1)</f>
        <v>0</v>
      </c>
      <c r="Z170" s="272">
        <f ca="1">OFFSET('Labour Entry'!$C$1,'Labour Entry'!$A$42-1,Z$8*5-4,1,1)</f>
        <v>0</v>
      </c>
      <c r="AA170" s="272">
        <f ca="1">OFFSET('Labour Entry'!$C$1,'Labour Entry'!$A$42-1,AA$8*5-4,1,1)</f>
        <v>0</v>
      </c>
      <c r="AB170" s="272">
        <f ca="1">OFFSET('Labour Entry'!$C$1,'Labour Entry'!$A$42-1,AB$8*5-4,1,1)</f>
        <v>0</v>
      </c>
      <c r="AC170" s="272">
        <f ca="1">OFFSET('Labour Entry'!$C$1,'Labour Entry'!$A$42-1,AC$8*5-4,1,1)</f>
        <v>0</v>
      </c>
      <c r="AD170" s="272">
        <f ca="1">OFFSET('Labour Entry'!$C$1,'Labour Entry'!$A$42-1,AD$8*5-4,1,1)</f>
        <v>0</v>
      </c>
      <c r="AE170" s="272">
        <f ca="1">OFFSET('Labour Entry'!$C$1,'Labour Entry'!$A$42-1,AE$8*5-4,1,1)</f>
        <v>0</v>
      </c>
      <c r="AF170" s="272">
        <f ca="1">OFFSET('Labour Entry'!$C$1,'Labour Entry'!$A$42-1,AF$8*5-4,1,1)</f>
        <v>0</v>
      </c>
      <c r="AG170" s="273">
        <f ca="1">OFFSET('Labour Entry'!$C$1,'Labour Entry'!$A$42-1,AG$8*5-4,1,1)</f>
        <v>0</v>
      </c>
    </row>
    <row r="171" spans="1:33" x14ac:dyDescent="0.2">
      <c r="A171" s="274"/>
      <c r="B171" s="275" t="s">
        <v>586</v>
      </c>
      <c r="C171" s="276">
        <f ca="1">OFFSET('Labour Entry'!$C$1,'Labour Entry'!$A$42-1,C$8*5-3,1,1)</f>
        <v>0</v>
      </c>
      <c r="D171" s="277">
        <f ca="1">OFFSET('Labour Entry'!$C$1,'Labour Entry'!$A$42-1,D$8*5-3,1,1)</f>
        <v>0</v>
      </c>
      <c r="E171" s="277">
        <f ca="1">OFFSET('Labour Entry'!$C$1,'Labour Entry'!$A$42-1,E$8*5-3,1,1)</f>
        <v>0</v>
      </c>
      <c r="F171" s="277">
        <f ca="1">OFFSET('Labour Entry'!$C$1,'Labour Entry'!$A$42-1,F$8*5-3,1,1)</f>
        <v>0</v>
      </c>
      <c r="G171" s="277">
        <f ca="1">OFFSET('Labour Entry'!$C$1,'Labour Entry'!$A$42-1,G$8*5-3,1,1)</f>
        <v>0</v>
      </c>
      <c r="H171" s="277">
        <f ca="1">OFFSET('Labour Entry'!$C$1,'Labour Entry'!$A$42-1,H$8*5-3,1,1)</f>
        <v>0</v>
      </c>
      <c r="I171" s="277">
        <f ca="1">OFFSET('Labour Entry'!$C$1,'Labour Entry'!$A$42-1,I$8*5-3,1,1)</f>
        <v>0</v>
      </c>
      <c r="J171" s="277">
        <f ca="1">OFFSET('Labour Entry'!$C$1,'Labour Entry'!$A$42-1,J$8*5-3,1,1)</f>
        <v>0</v>
      </c>
      <c r="K171" s="277">
        <f ca="1">OFFSET('Labour Entry'!$C$1,'Labour Entry'!$A$42-1,K$8*5-3,1,1)</f>
        <v>0</v>
      </c>
      <c r="L171" s="277">
        <f ca="1">OFFSET('Labour Entry'!$C$1,'Labour Entry'!$A$42-1,L$8*5-3,1,1)</f>
        <v>0</v>
      </c>
      <c r="M171" s="277">
        <f ca="1">OFFSET('Labour Entry'!$C$1,'Labour Entry'!$A$42-1,M$8*5-3,1,1)</f>
        <v>0</v>
      </c>
      <c r="N171" s="277">
        <f ca="1">OFFSET('Labour Entry'!$C$1,'Labour Entry'!$A$42-1,N$8*5-3,1,1)</f>
        <v>0</v>
      </c>
      <c r="O171" s="277">
        <f ca="1">OFFSET('Labour Entry'!$C$1,'Labour Entry'!$A$42-1,O$8*5-3,1,1)</f>
        <v>0</v>
      </c>
      <c r="P171" s="277">
        <f ca="1">OFFSET('Labour Entry'!$C$1,'Labour Entry'!$A$42-1,P$8*5-3,1,1)</f>
        <v>0</v>
      </c>
      <c r="Q171" s="277">
        <f ca="1">OFFSET('Labour Entry'!$C$1,'Labour Entry'!$A$42-1,Q$8*5-3,1,1)</f>
        <v>0</v>
      </c>
      <c r="R171" s="277">
        <f ca="1">OFFSET('Labour Entry'!$C$1,'Labour Entry'!$A$42-1,R$8*5-3,1,1)</f>
        <v>0</v>
      </c>
      <c r="S171" s="277">
        <f ca="1">OFFSET('Labour Entry'!$C$1,'Labour Entry'!$A$42-1,S$8*5-3,1,1)</f>
        <v>0</v>
      </c>
      <c r="T171" s="277">
        <f ca="1">OFFSET('Labour Entry'!$C$1,'Labour Entry'!$A$42-1,T$8*5-3,1,1)</f>
        <v>0</v>
      </c>
      <c r="U171" s="277">
        <f ca="1">OFFSET('Labour Entry'!$C$1,'Labour Entry'!$A$42-1,U$8*5-3,1,1)</f>
        <v>0</v>
      </c>
      <c r="V171" s="277">
        <f ca="1">OFFSET('Labour Entry'!$C$1,'Labour Entry'!$A$42-1,V$8*5-3,1,1)</f>
        <v>0</v>
      </c>
      <c r="W171" s="277">
        <f ca="1">OFFSET('Labour Entry'!$C$1,'Labour Entry'!$A$42-1,W$8*5-3,1,1)</f>
        <v>0</v>
      </c>
      <c r="X171" s="277">
        <f ca="1">OFFSET('Labour Entry'!$C$1,'Labour Entry'!$A$42-1,X$8*5-3,1,1)</f>
        <v>0</v>
      </c>
      <c r="Y171" s="277">
        <f ca="1">OFFSET('Labour Entry'!$C$1,'Labour Entry'!$A$42-1,Y$8*5-3,1,1)</f>
        <v>0</v>
      </c>
      <c r="Z171" s="277">
        <f ca="1">OFFSET('Labour Entry'!$C$1,'Labour Entry'!$A$42-1,Z$8*5-3,1,1)</f>
        <v>0</v>
      </c>
      <c r="AA171" s="277">
        <f ca="1">OFFSET('Labour Entry'!$C$1,'Labour Entry'!$A$42-1,AA$8*5-3,1,1)</f>
        <v>0</v>
      </c>
      <c r="AB171" s="277">
        <f ca="1">OFFSET('Labour Entry'!$C$1,'Labour Entry'!$A$42-1,AB$8*5-3,1,1)</f>
        <v>0</v>
      </c>
      <c r="AC171" s="277">
        <f ca="1">OFFSET('Labour Entry'!$C$1,'Labour Entry'!$A$42-1,AC$8*5-3,1,1)</f>
        <v>0</v>
      </c>
      <c r="AD171" s="277">
        <f ca="1">OFFSET('Labour Entry'!$C$1,'Labour Entry'!$A$42-1,AD$8*5-3,1,1)</f>
        <v>0</v>
      </c>
      <c r="AE171" s="277">
        <f ca="1">OFFSET('Labour Entry'!$C$1,'Labour Entry'!$A$42-1,AE$8*5-3,1,1)</f>
        <v>0</v>
      </c>
      <c r="AF171" s="277">
        <f ca="1">OFFSET('Labour Entry'!$C$1,'Labour Entry'!$A$42-1,AF$8*5-3,1,1)</f>
        <v>0</v>
      </c>
      <c r="AG171" s="278">
        <f ca="1">OFFSET('Labour Entry'!$C$1,'Labour Entry'!$A$42-1,AG$8*5-3,1,1)</f>
        <v>0</v>
      </c>
    </row>
    <row r="172" spans="1:33" x14ac:dyDescent="0.2">
      <c r="A172" s="274"/>
      <c r="B172" s="275" t="s">
        <v>587</v>
      </c>
      <c r="C172" s="276">
        <f ca="1">OFFSET('Labour Entry'!$C$1,'Labour Entry'!$A$42-1,C$8*5-2,1,1)</f>
        <v>0</v>
      </c>
      <c r="D172" s="277">
        <f ca="1">OFFSET('Labour Entry'!$C$1,'Labour Entry'!$A$42-1,D$8*5-2,1,1)</f>
        <v>0</v>
      </c>
      <c r="E172" s="277">
        <f ca="1">OFFSET('Labour Entry'!$C$1,'Labour Entry'!$A$42-1,E$8*5-2,1,1)</f>
        <v>0</v>
      </c>
      <c r="F172" s="277">
        <f ca="1">OFFSET('Labour Entry'!$C$1,'Labour Entry'!$A$42-1,F$8*5-2,1,1)</f>
        <v>0</v>
      </c>
      <c r="G172" s="277">
        <f ca="1">OFFSET('Labour Entry'!$C$1,'Labour Entry'!$A$42-1,G$8*5-2,1,1)</f>
        <v>0</v>
      </c>
      <c r="H172" s="277">
        <f ca="1">OFFSET('Labour Entry'!$C$1,'Labour Entry'!$A$42-1,H$8*5-2,1,1)</f>
        <v>0</v>
      </c>
      <c r="I172" s="277">
        <f ca="1">OFFSET('Labour Entry'!$C$1,'Labour Entry'!$A$42-1,I$8*5-2,1,1)</f>
        <v>0</v>
      </c>
      <c r="J172" s="277">
        <f ca="1">OFFSET('Labour Entry'!$C$1,'Labour Entry'!$A$42-1,J$8*5-2,1,1)</f>
        <v>0</v>
      </c>
      <c r="K172" s="277">
        <f ca="1">OFFSET('Labour Entry'!$C$1,'Labour Entry'!$A$42-1,K$8*5-2,1,1)</f>
        <v>0</v>
      </c>
      <c r="L172" s="277">
        <f ca="1">OFFSET('Labour Entry'!$C$1,'Labour Entry'!$A$42-1,L$8*5-2,1,1)</f>
        <v>0</v>
      </c>
      <c r="M172" s="277">
        <f ca="1">OFFSET('Labour Entry'!$C$1,'Labour Entry'!$A$42-1,M$8*5-2,1,1)</f>
        <v>0</v>
      </c>
      <c r="N172" s="277">
        <f ca="1">OFFSET('Labour Entry'!$C$1,'Labour Entry'!$A$42-1,N$8*5-2,1,1)</f>
        <v>0</v>
      </c>
      <c r="O172" s="277">
        <f ca="1">OFFSET('Labour Entry'!$C$1,'Labour Entry'!$A$42-1,O$8*5-2,1,1)</f>
        <v>0</v>
      </c>
      <c r="P172" s="277">
        <f ca="1">OFFSET('Labour Entry'!$C$1,'Labour Entry'!$A$42-1,P$8*5-2,1,1)</f>
        <v>0</v>
      </c>
      <c r="Q172" s="277">
        <f ca="1">OFFSET('Labour Entry'!$C$1,'Labour Entry'!$A$42-1,Q$8*5-2,1,1)</f>
        <v>0</v>
      </c>
      <c r="R172" s="277">
        <f ca="1">OFFSET('Labour Entry'!$C$1,'Labour Entry'!$A$42-1,R$8*5-2,1,1)</f>
        <v>0</v>
      </c>
      <c r="S172" s="277">
        <f ca="1">OFFSET('Labour Entry'!$C$1,'Labour Entry'!$A$42-1,S$8*5-2,1,1)</f>
        <v>0</v>
      </c>
      <c r="T172" s="277">
        <f ca="1">OFFSET('Labour Entry'!$C$1,'Labour Entry'!$A$42-1,T$8*5-2,1,1)</f>
        <v>0</v>
      </c>
      <c r="U172" s="277">
        <f ca="1">OFFSET('Labour Entry'!$C$1,'Labour Entry'!$A$42-1,U$8*5-2,1,1)</f>
        <v>0</v>
      </c>
      <c r="V172" s="277">
        <f ca="1">OFFSET('Labour Entry'!$C$1,'Labour Entry'!$A$42-1,V$8*5-2,1,1)</f>
        <v>0</v>
      </c>
      <c r="W172" s="277">
        <f ca="1">OFFSET('Labour Entry'!$C$1,'Labour Entry'!$A$42-1,W$8*5-2,1,1)</f>
        <v>0</v>
      </c>
      <c r="X172" s="277">
        <f ca="1">OFFSET('Labour Entry'!$C$1,'Labour Entry'!$A$42-1,X$8*5-2,1,1)</f>
        <v>0</v>
      </c>
      <c r="Y172" s="277">
        <f ca="1">OFFSET('Labour Entry'!$C$1,'Labour Entry'!$A$42-1,Y$8*5-2,1,1)</f>
        <v>0</v>
      </c>
      <c r="Z172" s="277">
        <f ca="1">OFFSET('Labour Entry'!$C$1,'Labour Entry'!$A$42-1,Z$8*5-2,1,1)</f>
        <v>0</v>
      </c>
      <c r="AA172" s="277">
        <f ca="1">OFFSET('Labour Entry'!$C$1,'Labour Entry'!$A$42-1,AA$8*5-2,1,1)</f>
        <v>0</v>
      </c>
      <c r="AB172" s="277">
        <f ca="1">OFFSET('Labour Entry'!$C$1,'Labour Entry'!$A$42-1,AB$8*5-2,1,1)</f>
        <v>0</v>
      </c>
      <c r="AC172" s="277">
        <f ca="1">OFFSET('Labour Entry'!$C$1,'Labour Entry'!$A$42-1,AC$8*5-2,1,1)</f>
        <v>0</v>
      </c>
      <c r="AD172" s="277">
        <f ca="1">OFFSET('Labour Entry'!$C$1,'Labour Entry'!$A$42-1,AD$8*5-2,1,1)</f>
        <v>0</v>
      </c>
      <c r="AE172" s="277">
        <f ca="1">OFFSET('Labour Entry'!$C$1,'Labour Entry'!$A$42-1,AE$8*5-2,1,1)</f>
        <v>0</v>
      </c>
      <c r="AF172" s="277">
        <f ca="1">OFFSET('Labour Entry'!$C$1,'Labour Entry'!$A$42-1,AF$8*5-2,1,1)</f>
        <v>0</v>
      </c>
      <c r="AG172" s="278">
        <f ca="1">OFFSET('Labour Entry'!$C$1,'Labour Entry'!$A$42-1,AG$8*5-2,1,1)</f>
        <v>0</v>
      </c>
    </row>
    <row r="173" spans="1:33" x14ac:dyDescent="0.2">
      <c r="A173" s="274"/>
      <c r="B173" s="279" t="s">
        <v>588</v>
      </c>
      <c r="C173" s="280">
        <f ca="1">OFFSET('Labour Entry'!$C$1,'Labour Entry'!$A$42-1,C$8*5-1,1,1)</f>
        <v>0</v>
      </c>
      <c r="D173" s="281">
        <f ca="1">OFFSET('Labour Entry'!$C$1,'Labour Entry'!$A$42-1,D$8*5-1,1,1)</f>
        <v>0</v>
      </c>
      <c r="E173" s="281">
        <f ca="1">OFFSET('Labour Entry'!$C$1,'Labour Entry'!$A$42-1,E$8*5-1,1,1)</f>
        <v>0</v>
      </c>
      <c r="F173" s="281">
        <f ca="1">OFFSET('Labour Entry'!$C$1,'Labour Entry'!$A$42-1,F$8*5-1,1,1)</f>
        <v>0</v>
      </c>
      <c r="G173" s="281">
        <f ca="1">OFFSET('Labour Entry'!$C$1,'Labour Entry'!$A$42-1,G$8*5-1,1,1)</f>
        <v>0</v>
      </c>
      <c r="H173" s="281">
        <f ca="1">OFFSET('Labour Entry'!$C$1,'Labour Entry'!$A$42-1,H$8*5-1,1,1)</f>
        <v>0</v>
      </c>
      <c r="I173" s="281">
        <f ca="1">OFFSET('Labour Entry'!$C$1,'Labour Entry'!$A$42-1,I$8*5-1,1,1)</f>
        <v>0</v>
      </c>
      <c r="J173" s="281">
        <f ca="1">OFFSET('Labour Entry'!$C$1,'Labour Entry'!$A$42-1,J$8*5-1,1,1)</f>
        <v>0</v>
      </c>
      <c r="K173" s="281">
        <f ca="1">OFFSET('Labour Entry'!$C$1,'Labour Entry'!$A$42-1,K$8*5-1,1,1)</f>
        <v>0</v>
      </c>
      <c r="L173" s="281">
        <f ca="1">OFFSET('Labour Entry'!$C$1,'Labour Entry'!$A$42-1,L$8*5-1,1,1)</f>
        <v>0</v>
      </c>
      <c r="M173" s="281">
        <f ca="1">OFFSET('Labour Entry'!$C$1,'Labour Entry'!$A$42-1,M$8*5-1,1,1)</f>
        <v>0</v>
      </c>
      <c r="N173" s="281">
        <f ca="1">OFFSET('Labour Entry'!$C$1,'Labour Entry'!$A$42-1,N$8*5-1,1,1)</f>
        <v>0</v>
      </c>
      <c r="O173" s="281">
        <f ca="1">OFFSET('Labour Entry'!$C$1,'Labour Entry'!$A$42-1,O$8*5-1,1,1)</f>
        <v>0</v>
      </c>
      <c r="P173" s="281">
        <f ca="1">OFFSET('Labour Entry'!$C$1,'Labour Entry'!$A$42-1,P$8*5-1,1,1)</f>
        <v>0</v>
      </c>
      <c r="Q173" s="281">
        <f ca="1">OFFSET('Labour Entry'!$C$1,'Labour Entry'!$A$42-1,Q$8*5-1,1,1)</f>
        <v>0</v>
      </c>
      <c r="R173" s="281">
        <f ca="1">OFFSET('Labour Entry'!$C$1,'Labour Entry'!$A$42-1,R$8*5-1,1,1)</f>
        <v>0</v>
      </c>
      <c r="S173" s="281">
        <f ca="1">OFFSET('Labour Entry'!$C$1,'Labour Entry'!$A$42-1,S$8*5-1,1,1)</f>
        <v>0</v>
      </c>
      <c r="T173" s="281">
        <f ca="1">OFFSET('Labour Entry'!$C$1,'Labour Entry'!$A$42-1,T$8*5-1,1,1)</f>
        <v>0</v>
      </c>
      <c r="U173" s="281">
        <f ca="1">OFFSET('Labour Entry'!$C$1,'Labour Entry'!$A$42-1,U$8*5-1,1,1)</f>
        <v>0</v>
      </c>
      <c r="V173" s="281">
        <f ca="1">OFFSET('Labour Entry'!$C$1,'Labour Entry'!$A$42-1,V$8*5-1,1,1)</f>
        <v>0</v>
      </c>
      <c r="W173" s="281">
        <f ca="1">OFFSET('Labour Entry'!$C$1,'Labour Entry'!$A$42-1,W$8*5-1,1,1)</f>
        <v>0</v>
      </c>
      <c r="X173" s="281">
        <f ca="1">OFFSET('Labour Entry'!$C$1,'Labour Entry'!$A$42-1,X$8*5-1,1,1)</f>
        <v>0</v>
      </c>
      <c r="Y173" s="281">
        <f ca="1">OFFSET('Labour Entry'!$C$1,'Labour Entry'!$A$42-1,Y$8*5-1,1,1)</f>
        <v>0</v>
      </c>
      <c r="Z173" s="281">
        <f ca="1">OFFSET('Labour Entry'!$C$1,'Labour Entry'!$A$42-1,Z$8*5-1,1,1)</f>
        <v>0</v>
      </c>
      <c r="AA173" s="281">
        <f ca="1">OFFSET('Labour Entry'!$C$1,'Labour Entry'!$A$42-1,AA$8*5-1,1,1)</f>
        <v>0</v>
      </c>
      <c r="AB173" s="281">
        <f ca="1">OFFSET('Labour Entry'!$C$1,'Labour Entry'!$A$42-1,AB$8*5-1,1,1)</f>
        <v>0</v>
      </c>
      <c r="AC173" s="281">
        <f ca="1">OFFSET('Labour Entry'!$C$1,'Labour Entry'!$A$42-1,AC$8*5-1,1,1)</f>
        <v>0</v>
      </c>
      <c r="AD173" s="281">
        <f ca="1">OFFSET('Labour Entry'!$C$1,'Labour Entry'!$A$42-1,AD$8*5-1,1,1)</f>
        <v>0</v>
      </c>
      <c r="AE173" s="281">
        <f ca="1">OFFSET('Labour Entry'!$C$1,'Labour Entry'!$A$42-1,AE$8*5-1,1,1)</f>
        <v>0</v>
      </c>
      <c r="AF173" s="281">
        <f ca="1">OFFSET('Labour Entry'!$C$1,'Labour Entry'!$A$42-1,AF$8*5-1,1,1)</f>
        <v>0</v>
      </c>
      <c r="AG173" s="282">
        <f ca="1">OFFSET('Labour Entry'!$C$1,'Labour Entry'!$A$42-1,AG$8*5-1,1,1)</f>
        <v>0</v>
      </c>
    </row>
    <row r="174" spans="1:33" ht="15" thickBot="1" x14ac:dyDescent="0.25">
      <c r="A174" s="283"/>
      <c r="B174" s="284" t="s">
        <v>589</v>
      </c>
      <c r="C174" s="285">
        <f ca="1">OFFSET('Labour Entry'!$C$1,'Labour Entry'!$A$42-1,C$8*5,1,1)</f>
        <v>0</v>
      </c>
      <c r="D174" s="286">
        <f ca="1">OFFSET('Labour Entry'!$C$1,'Labour Entry'!$A$42-1,D$8*5,1,1)</f>
        <v>0</v>
      </c>
      <c r="E174" s="286">
        <f ca="1">OFFSET('Labour Entry'!$C$1,'Labour Entry'!$A$42-1,E$8*5,1,1)</f>
        <v>0</v>
      </c>
      <c r="F174" s="286">
        <f ca="1">OFFSET('Labour Entry'!$C$1,'Labour Entry'!$A$42-1,F$8*5,1,1)</f>
        <v>0</v>
      </c>
      <c r="G174" s="286">
        <f ca="1">OFFSET('Labour Entry'!$C$1,'Labour Entry'!$A$42-1,G$8*5,1,1)</f>
        <v>0</v>
      </c>
      <c r="H174" s="286">
        <f ca="1">OFFSET('Labour Entry'!$C$1,'Labour Entry'!$A$42-1,H$8*5,1,1)</f>
        <v>0</v>
      </c>
      <c r="I174" s="286">
        <f ca="1">OFFSET('Labour Entry'!$C$1,'Labour Entry'!$A$42-1,I$8*5,1,1)</f>
        <v>0</v>
      </c>
      <c r="J174" s="286">
        <f ca="1">OFFSET('Labour Entry'!$C$1,'Labour Entry'!$A$42-1,J$8*5,1,1)</f>
        <v>0</v>
      </c>
      <c r="K174" s="286">
        <f ca="1">OFFSET('Labour Entry'!$C$1,'Labour Entry'!$A$42-1,K$8*5,1,1)</f>
        <v>0</v>
      </c>
      <c r="L174" s="286">
        <f ca="1">OFFSET('Labour Entry'!$C$1,'Labour Entry'!$A$42-1,L$8*5,1,1)</f>
        <v>0</v>
      </c>
      <c r="M174" s="286">
        <f ca="1">OFFSET('Labour Entry'!$C$1,'Labour Entry'!$A$42-1,M$8*5,1,1)</f>
        <v>0</v>
      </c>
      <c r="N174" s="286">
        <f ca="1">OFFSET('Labour Entry'!$C$1,'Labour Entry'!$A$42-1,N$8*5,1,1)</f>
        <v>0</v>
      </c>
      <c r="O174" s="286">
        <f ca="1">OFFSET('Labour Entry'!$C$1,'Labour Entry'!$A$42-1,O$8*5,1,1)</f>
        <v>0</v>
      </c>
      <c r="P174" s="286">
        <f ca="1">OFFSET('Labour Entry'!$C$1,'Labour Entry'!$A$42-1,P$8*5,1,1)</f>
        <v>0</v>
      </c>
      <c r="Q174" s="286">
        <f ca="1">OFFSET('Labour Entry'!$C$1,'Labour Entry'!$A$42-1,Q$8*5,1,1)</f>
        <v>0</v>
      </c>
      <c r="R174" s="286">
        <f ca="1">OFFSET('Labour Entry'!$C$1,'Labour Entry'!$A$42-1,R$8*5,1,1)</f>
        <v>0</v>
      </c>
      <c r="S174" s="286">
        <f ca="1">OFFSET('Labour Entry'!$C$1,'Labour Entry'!$A$42-1,S$8*5,1,1)</f>
        <v>0</v>
      </c>
      <c r="T174" s="286">
        <f ca="1">OFFSET('Labour Entry'!$C$1,'Labour Entry'!$A$42-1,T$8*5,1,1)</f>
        <v>0</v>
      </c>
      <c r="U174" s="286">
        <f ca="1">OFFSET('Labour Entry'!$C$1,'Labour Entry'!$A$42-1,U$8*5,1,1)</f>
        <v>0</v>
      </c>
      <c r="V174" s="286">
        <f ca="1">OFFSET('Labour Entry'!$C$1,'Labour Entry'!$A$42-1,V$8*5,1,1)</f>
        <v>0</v>
      </c>
      <c r="W174" s="286">
        <f ca="1">OFFSET('Labour Entry'!$C$1,'Labour Entry'!$A$42-1,W$8*5,1,1)</f>
        <v>0</v>
      </c>
      <c r="X174" s="286">
        <f ca="1">OFFSET('Labour Entry'!$C$1,'Labour Entry'!$A$42-1,X$8*5,1,1)</f>
        <v>0</v>
      </c>
      <c r="Y174" s="286">
        <f ca="1">OFFSET('Labour Entry'!$C$1,'Labour Entry'!$A$42-1,Y$8*5,1,1)</f>
        <v>0</v>
      </c>
      <c r="Z174" s="286">
        <f ca="1">OFFSET('Labour Entry'!$C$1,'Labour Entry'!$A$42-1,Z$8*5,1,1)</f>
        <v>0</v>
      </c>
      <c r="AA174" s="286">
        <f ca="1">OFFSET('Labour Entry'!$C$1,'Labour Entry'!$A$42-1,AA$8*5,1,1)</f>
        <v>0</v>
      </c>
      <c r="AB174" s="286">
        <f ca="1">OFFSET('Labour Entry'!$C$1,'Labour Entry'!$A$42-1,AB$8*5,1,1)</f>
        <v>0</v>
      </c>
      <c r="AC174" s="286">
        <f ca="1">OFFSET('Labour Entry'!$C$1,'Labour Entry'!$A$42-1,AC$8*5,1,1)</f>
        <v>0</v>
      </c>
      <c r="AD174" s="286">
        <f ca="1">OFFSET('Labour Entry'!$C$1,'Labour Entry'!$A$42-1,AD$8*5,1,1)</f>
        <v>0</v>
      </c>
      <c r="AE174" s="286">
        <f ca="1">OFFSET('Labour Entry'!$C$1,'Labour Entry'!$A$42-1,AE$8*5,1,1)</f>
        <v>0</v>
      </c>
      <c r="AF174" s="286">
        <f ca="1">OFFSET('Labour Entry'!$C$1,'Labour Entry'!$A$42-1,AF$8*5,1,1)</f>
        <v>0</v>
      </c>
      <c r="AG174" s="287">
        <f ca="1">OFFSET('Labour Entry'!$C$1,'Labour Entry'!$A$42-1,AG$8*5,1,1)</f>
        <v>0</v>
      </c>
    </row>
    <row r="175" spans="1:33" x14ac:dyDescent="0.2">
      <c r="A175" s="269" t="str">
        <f ca="1">OFFSET('Labour Entry'!$C$1,'Labour Entry'!$A43-1,0,1,1)</f>
        <v>---</v>
      </c>
      <c r="B175" s="270" t="s">
        <v>585</v>
      </c>
      <c r="C175" s="271">
        <f ca="1">OFFSET('Labour Entry'!$C$1,'Labour Entry'!$A$43-1,C$8*5-4,1,1)</f>
        <v>0</v>
      </c>
      <c r="D175" s="272">
        <f ca="1">OFFSET('Labour Entry'!$C$1,'Labour Entry'!$A$43-1,D$8*5-4,1,1)</f>
        <v>0</v>
      </c>
      <c r="E175" s="272">
        <f ca="1">OFFSET('Labour Entry'!$C$1,'Labour Entry'!$A$43-1,E$8*5-4,1,1)</f>
        <v>0</v>
      </c>
      <c r="F175" s="272">
        <f ca="1">OFFSET('Labour Entry'!$C$1,'Labour Entry'!$A$43-1,F$8*5-4,1,1)</f>
        <v>0</v>
      </c>
      <c r="G175" s="272">
        <f ca="1">OFFSET('Labour Entry'!$C$1,'Labour Entry'!$A$43-1,G$8*5-4,1,1)</f>
        <v>0</v>
      </c>
      <c r="H175" s="272">
        <f ca="1">OFFSET('Labour Entry'!$C$1,'Labour Entry'!$A$43-1,H$8*5-4,1,1)</f>
        <v>0</v>
      </c>
      <c r="I175" s="272">
        <f ca="1">OFFSET('Labour Entry'!$C$1,'Labour Entry'!$A$43-1,I$8*5-4,1,1)</f>
        <v>0</v>
      </c>
      <c r="J175" s="272">
        <f ca="1">OFFSET('Labour Entry'!$C$1,'Labour Entry'!$A$43-1,J$8*5-4,1,1)</f>
        <v>0</v>
      </c>
      <c r="K175" s="272">
        <f ca="1">OFFSET('Labour Entry'!$C$1,'Labour Entry'!$A$43-1,K$8*5-4,1,1)</f>
        <v>0</v>
      </c>
      <c r="L175" s="272">
        <f ca="1">OFFSET('Labour Entry'!$C$1,'Labour Entry'!$A$43-1,L$8*5-4,1,1)</f>
        <v>0</v>
      </c>
      <c r="M175" s="272">
        <f ca="1">OFFSET('Labour Entry'!$C$1,'Labour Entry'!$A$43-1,M$8*5-4,1,1)</f>
        <v>0</v>
      </c>
      <c r="N175" s="272">
        <f ca="1">OFFSET('Labour Entry'!$C$1,'Labour Entry'!$A$43-1,N$8*5-4,1,1)</f>
        <v>0</v>
      </c>
      <c r="O175" s="272">
        <f ca="1">OFFSET('Labour Entry'!$C$1,'Labour Entry'!$A$43-1,O$8*5-4,1,1)</f>
        <v>0</v>
      </c>
      <c r="P175" s="272">
        <f ca="1">OFFSET('Labour Entry'!$C$1,'Labour Entry'!$A$43-1,P$8*5-4,1,1)</f>
        <v>0</v>
      </c>
      <c r="Q175" s="272">
        <f ca="1">OFFSET('Labour Entry'!$C$1,'Labour Entry'!$A$43-1,Q$8*5-4,1,1)</f>
        <v>0</v>
      </c>
      <c r="R175" s="272">
        <f ca="1">OFFSET('Labour Entry'!$C$1,'Labour Entry'!$A$43-1,R$8*5-4,1,1)</f>
        <v>0</v>
      </c>
      <c r="S175" s="272">
        <f ca="1">OFFSET('Labour Entry'!$C$1,'Labour Entry'!$A$43-1,S$8*5-4,1,1)</f>
        <v>0</v>
      </c>
      <c r="T175" s="272">
        <f ca="1">OFFSET('Labour Entry'!$C$1,'Labour Entry'!$A$43-1,T$8*5-4,1,1)</f>
        <v>0</v>
      </c>
      <c r="U175" s="272">
        <f ca="1">OFFSET('Labour Entry'!$C$1,'Labour Entry'!$A$43-1,U$8*5-4,1,1)</f>
        <v>0</v>
      </c>
      <c r="V175" s="272">
        <f ca="1">OFFSET('Labour Entry'!$C$1,'Labour Entry'!$A$43-1,V$8*5-4,1,1)</f>
        <v>0</v>
      </c>
      <c r="W175" s="272">
        <f ca="1">OFFSET('Labour Entry'!$C$1,'Labour Entry'!$A$43-1,W$8*5-4,1,1)</f>
        <v>0</v>
      </c>
      <c r="X175" s="272">
        <f ca="1">OFFSET('Labour Entry'!$C$1,'Labour Entry'!$A$43-1,X$8*5-4,1,1)</f>
        <v>0</v>
      </c>
      <c r="Y175" s="272">
        <f ca="1">OFFSET('Labour Entry'!$C$1,'Labour Entry'!$A$43-1,Y$8*5-4,1,1)</f>
        <v>0</v>
      </c>
      <c r="Z175" s="272">
        <f ca="1">OFFSET('Labour Entry'!$C$1,'Labour Entry'!$A$43-1,Z$8*5-4,1,1)</f>
        <v>0</v>
      </c>
      <c r="AA175" s="272">
        <f ca="1">OFFSET('Labour Entry'!$C$1,'Labour Entry'!$A$43-1,AA$8*5-4,1,1)</f>
        <v>0</v>
      </c>
      <c r="AB175" s="272">
        <f ca="1">OFFSET('Labour Entry'!$C$1,'Labour Entry'!$A$43-1,AB$8*5-4,1,1)</f>
        <v>0</v>
      </c>
      <c r="AC175" s="272">
        <f ca="1">OFFSET('Labour Entry'!$C$1,'Labour Entry'!$A$43-1,AC$8*5-4,1,1)</f>
        <v>0</v>
      </c>
      <c r="AD175" s="272">
        <f ca="1">OFFSET('Labour Entry'!$C$1,'Labour Entry'!$A$43-1,AD$8*5-4,1,1)</f>
        <v>0</v>
      </c>
      <c r="AE175" s="272">
        <f ca="1">OFFSET('Labour Entry'!$C$1,'Labour Entry'!$A$43-1,AE$8*5-4,1,1)</f>
        <v>0</v>
      </c>
      <c r="AF175" s="272">
        <f ca="1">OFFSET('Labour Entry'!$C$1,'Labour Entry'!$A$43-1,AF$8*5-4,1,1)</f>
        <v>0</v>
      </c>
      <c r="AG175" s="273">
        <f ca="1">OFFSET('Labour Entry'!$C$1,'Labour Entry'!$A$43-1,AG$8*5-4,1,1)</f>
        <v>0</v>
      </c>
    </row>
    <row r="176" spans="1:33" x14ac:dyDescent="0.2">
      <c r="A176" s="274"/>
      <c r="B176" s="275" t="s">
        <v>590</v>
      </c>
      <c r="C176" s="276">
        <f ca="1">OFFSET('Labour Entry'!$C$1,'Labour Entry'!$A$43-1,C$8*5-3,1,1)</f>
        <v>0</v>
      </c>
      <c r="D176" s="277">
        <f ca="1">OFFSET('Labour Entry'!$C$1,'Labour Entry'!$A$43-1,D$8*5-3,1,1)</f>
        <v>0</v>
      </c>
      <c r="E176" s="277">
        <f ca="1">OFFSET('Labour Entry'!$C$1,'Labour Entry'!$A$43-1,E$8*5-3,1,1)</f>
        <v>0</v>
      </c>
      <c r="F176" s="277">
        <f ca="1">OFFSET('Labour Entry'!$C$1,'Labour Entry'!$A$43-1,F$8*5-3,1,1)</f>
        <v>0</v>
      </c>
      <c r="G176" s="277">
        <f ca="1">OFFSET('Labour Entry'!$C$1,'Labour Entry'!$A$43-1,G$8*5-3,1,1)</f>
        <v>0</v>
      </c>
      <c r="H176" s="277">
        <f ca="1">OFFSET('Labour Entry'!$C$1,'Labour Entry'!$A$43-1,H$8*5-3,1,1)</f>
        <v>0</v>
      </c>
      <c r="I176" s="277">
        <f ca="1">OFFSET('Labour Entry'!$C$1,'Labour Entry'!$A$43-1,I$8*5-3,1,1)</f>
        <v>0</v>
      </c>
      <c r="J176" s="277">
        <f ca="1">OFFSET('Labour Entry'!$C$1,'Labour Entry'!$A$43-1,J$8*5-3,1,1)</f>
        <v>0</v>
      </c>
      <c r="K176" s="277">
        <f ca="1">OFFSET('Labour Entry'!$C$1,'Labour Entry'!$A$43-1,K$8*5-3,1,1)</f>
        <v>0</v>
      </c>
      <c r="L176" s="277">
        <f ca="1">OFFSET('Labour Entry'!$C$1,'Labour Entry'!$A$43-1,L$8*5-3,1,1)</f>
        <v>0</v>
      </c>
      <c r="M176" s="277">
        <f ca="1">OFFSET('Labour Entry'!$C$1,'Labour Entry'!$A$43-1,M$8*5-3,1,1)</f>
        <v>0</v>
      </c>
      <c r="N176" s="277">
        <f ca="1">OFFSET('Labour Entry'!$C$1,'Labour Entry'!$A$43-1,N$8*5-3,1,1)</f>
        <v>0</v>
      </c>
      <c r="O176" s="277">
        <f ca="1">OFFSET('Labour Entry'!$C$1,'Labour Entry'!$A$43-1,O$8*5-3,1,1)</f>
        <v>0</v>
      </c>
      <c r="P176" s="277">
        <f ca="1">OFFSET('Labour Entry'!$C$1,'Labour Entry'!$A$43-1,P$8*5-3,1,1)</f>
        <v>0</v>
      </c>
      <c r="Q176" s="277">
        <f ca="1">OFFSET('Labour Entry'!$C$1,'Labour Entry'!$A$43-1,Q$8*5-3,1,1)</f>
        <v>0</v>
      </c>
      <c r="R176" s="277">
        <f ca="1">OFFSET('Labour Entry'!$C$1,'Labour Entry'!$A$43-1,R$8*5-3,1,1)</f>
        <v>0</v>
      </c>
      <c r="S176" s="277">
        <f ca="1">OFFSET('Labour Entry'!$C$1,'Labour Entry'!$A$43-1,S$8*5-3,1,1)</f>
        <v>0</v>
      </c>
      <c r="T176" s="277">
        <f ca="1">OFFSET('Labour Entry'!$C$1,'Labour Entry'!$A$43-1,T$8*5-3,1,1)</f>
        <v>0</v>
      </c>
      <c r="U176" s="277">
        <f ca="1">OFFSET('Labour Entry'!$C$1,'Labour Entry'!$A$43-1,U$8*5-3,1,1)</f>
        <v>0</v>
      </c>
      <c r="V176" s="277">
        <f ca="1">OFFSET('Labour Entry'!$C$1,'Labour Entry'!$A$43-1,V$8*5-3,1,1)</f>
        <v>0</v>
      </c>
      <c r="W176" s="277">
        <f ca="1">OFFSET('Labour Entry'!$C$1,'Labour Entry'!$A$43-1,W$8*5-3,1,1)</f>
        <v>0</v>
      </c>
      <c r="X176" s="277">
        <f ca="1">OFFSET('Labour Entry'!$C$1,'Labour Entry'!$A$43-1,X$8*5-3,1,1)</f>
        <v>0</v>
      </c>
      <c r="Y176" s="277">
        <f ca="1">OFFSET('Labour Entry'!$C$1,'Labour Entry'!$A$43-1,Y$8*5-3,1,1)</f>
        <v>0</v>
      </c>
      <c r="Z176" s="277">
        <f ca="1">OFFSET('Labour Entry'!$C$1,'Labour Entry'!$A$43-1,Z$8*5-3,1,1)</f>
        <v>0</v>
      </c>
      <c r="AA176" s="277">
        <f ca="1">OFFSET('Labour Entry'!$C$1,'Labour Entry'!$A$43-1,AA$8*5-3,1,1)</f>
        <v>0</v>
      </c>
      <c r="AB176" s="277">
        <f ca="1">OFFSET('Labour Entry'!$C$1,'Labour Entry'!$A$43-1,AB$8*5-3,1,1)</f>
        <v>0</v>
      </c>
      <c r="AC176" s="277">
        <f ca="1">OFFSET('Labour Entry'!$C$1,'Labour Entry'!$A$43-1,AC$8*5-3,1,1)</f>
        <v>0</v>
      </c>
      <c r="AD176" s="277">
        <f ca="1">OFFSET('Labour Entry'!$C$1,'Labour Entry'!$A$43-1,AD$8*5-3,1,1)</f>
        <v>0</v>
      </c>
      <c r="AE176" s="277">
        <f ca="1">OFFSET('Labour Entry'!$C$1,'Labour Entry'!$A$43-1,AE$8*5-3,1,1)</f>
        <v>0</v>
      </c>
      <c r="AF176" s="277">
        <f ca="1">OFFSET('Labour Entry'!$C$1,'Labour Entry'!$A$43-1,AF$8*5-3,1,1)</f>
        <v>0</v>
      </c>
      <c r="AG176" s="278">
        <f ca="1">OFFSET('Labour Entry'!$C$1,'Labour Entry'!$A$43-1,AG$8*5-3,1,1)</f>
        <v>0</v>
      </c>
    </row>
    <row r="177" spans="1:33" x14ac:dyDescent="0.2">
      <c r="A177" s="274"/>
      <c r="B177" s="275" t="s">
        <v>591</v>
      </c>
      <c r="C177" s="276">
        <f ca="1">OFFSET('Labour Entry'!$C$1,'Labour Entry'!$A$43-1,C$8*5-2,1,1)</f>
        <v>0</v>
      </c>
      <c r="D177" s="277">
        <f ca="1">OFFSET('Labour Entry'!$C$1,'Labour Entry'!$A$43-1,D$8*5-2,1,1)</f>
        <v>0</v>
      </c>
      <c r="E177" s="277">
        <f ca="1">OFFSET('Labour Entry'!$C$1,'Labour Entry'!$A$43-1,E$8*5-2,1,1)</f>
        <v>0</v>
      </c>
      <c r="F177" s="277">
        <f ca="1">OFFSET('Labour Entry'!$C$1,'Labour Entry'!$A$43-1,F$8*5-2,1,1)</f>
        <v>0</v>
      </c>
      <c r="G177" s="277">
        <f ca="1">OFFSET('Labour Entry'!$C$1,'Labour Entry'!$A$43-1,G$8*5-2,1,1)</f>
        <v>0</v>
      </c>
      <c r="H177" s="277">
        <f ca="1">OFFSET('Labour Entry'!$C$1,'Labour Entry'!$A$43-1,H$8*5-2,1,1)</f>
        <v>0</v>
      </c>
      <c r="I177" s="277">
        <f ca="1">OFFSET('Labour Entry'!$C$1,'Labour Entry'!$A$43-1,I$8*5-2,1,1)</f>
        <v>0</v>
      </c>
      <c r="J177" s="277">
        <f ca="1">OFFSET('Labour Entry'!$C$1,'Labour Entry'!$A$43-1,J$8*5-2,1,1)</f>
        <v>0</v>
      </c>
      <c r="K177" s="277">
        <f ca="1">OFFSET('Labour Entry'!$C$1,'Labour Entry'!$A$43-1,K$8*5-2,1,1)</f>
        <v>0</v>
      </c>
      <c r="L177" s="277">
        <f ca="1">OFFSET('Labour Entry'!$C$1,'Labour Entry'!$A$43-1,L$8*5-2,1,1)</f>
        <v>0</v>
      </c>
      <c r="M177" s="277">
        <f ca="1">OFFSET('Labour Entry'!$C$1,'Labour Entry'!$A$43-1,M$8*5-2,1,1)</f>
        <v>0</v>
      </c>
      <c r="N177" s="277">
        <f ca="1">OFFSET('Labour Entry'!$C$1,'Labour Entry'!$A$43-1,N$8*5-2,1,1)</f>
        <v>0</v>
      </c>
      <c r="O177" s="277">
        <f ca="1">OFFSET('Labour Entry'!$C$1,'Labour Entry'!$A$43-1,O$8*5-2,1,1)</f>
        <v>0</v>
      </c>
      <c r="P177" s="277">
        <f ca="1">OFFSET('Labour Entry'!$C$1,'Labour Entry'!$A$43-1,P$8*5-2,1,1)</f>
        <v>0</v>
      </c>
      <c r="Q177" s="277">
        <f ca="1">OFFSET('Labour Entry'!$C$1,'Labour Entry'!$A$43-1,Q$8*5-2,1,1)</f>
        <v>0</v>
      </c>
      <c r="R177" s="277">
        <f ca="1">OFFSET('Labour Entry'!$C$1,'Labour Entry'!$A$43-1,R$8*5-2,1,1)</f>
        <v>0</v>
      </c>
      <c r="S177" s="277">
        <f ca="1">OFFSET('Labour Entry'!$C$1,'Labour Entry'!$A$43-1,S$8*5-2,1,1)</f>
        <v>0</v>
      </c>
      <c r="T177" s="277">
        <f ca="1">OFFSET('Labour Entry'!$C$1,'Labour Entry'!$A$43-1,T$8*5-2,1,1)</f>
        <v>0</v>
      </c>
      <c r="U177" s="277">
        <f ca="1">OFFSET('Labour Entry'!$C$1,'Labour Entry'!$A$43-1,U$8*5-2,1,1)</f>
        <v>0</v>
      </c>
      <c r="V177" s="277">
        <f ca="1">OFFSET('Labour Entry'!$C$1,'Labour Entry'!$A$43-1,V$8*5-2,1,1)</f>
        <v>0</v>
      </c>
      <c r="W177" s="277">
        <f ca="1">OFFSET('Labour Entry'!$C$1,'Labour Entry'!$A$43-1,W$8*5-2,1,1)</f>
        <v>0</v>
      </c>
      <c r="X177" s="277">
        <f ca="1">OFFSET('Labour Entry'!$C$1,'Labour Entry'!$A$43-1,X$8*5-2,1,1)</f>
        <v>0</v>
      </c>
      <c r="Y177" s="277">
        <f ca="1">OFFSET('Labour Entry'!$C$1,'Labour Entry'!$A$43-1,Y$8*5-2,1,1)</f>
        <v>0</v>
      </c>
      <c r="Z177" s="277">
        <f ca="1">OFFSET('Labour Entry'!$C$1,'Labour Entry'!$A$43-1,Z$8*5-2,1,1)</f>
        <v>0</v>
      </c>
      <c r="AA177" s="277">
        <f ca="1">OFFSET('Labour Entry'!$C$1,'Labour Entry'!$A$43-1,AA$8*5-2,1,1)</f>
        <v>0</v>
      </c>
      <c r="AB177" s="277">
        <f ca="1">OFFSET('Labour Entry'!$C$1,'Labour Entry'!$A$43-1,AB$8*5-2,1,1)</f>
        <v>0</v>
      </c>
      <c r="AC177" s="277">
        <f ca="1">OFFSET('Labour Entry'!$C$1,'Labour Entry'!$A$43-1,AC$8*5-2,1,1)</f>
        <v>0</v>
      </c>
      <c r="AD177" s="277">
        <f ca="1">OFFSET('Labour Entry'!$C$1,'Labour Entry'!$A$43-1,AD$8*5-2,1,1)</f>
        <v>0</v>
      </c>
      <c r="AE177" s="277">
        <f ca="1">OFFSET('Labour Entry'!$C$1,'Labour Entry'!$A$43-1,AE$8*5-2,1,1)</f>
        <v>0</v>
      </c>
      <c r="AF177" s="277">
        <f ca="1">OFFSET('Labour Entry'!$C$1,'Labour Entry'!$A$43-1,AF$8*5-2,1,1)</f>
        <v>0</v>
      </c>
      <c r="AG177" s="278">
        <f ca="1">OFFSET('Labour Entry'!$C$1,'Labour Entry'!$A$43-1,AG$8*5-2,1,1)</f>
        <v>0</v>
      </c>
    </row>
    <row r="178" spans="1:33" x14ac:dyDescent="0.2">
      <c r="A178" s="274"/>
      <c r="B178" s="279" t="s">
        <v>592</v>
      </c>
      <c r="C178" s="280">
        <f ca="1">OFFSET('Labour Entry'!$C$1,'Labour Entry'!$A$43-1,C$8*5-1,1,1)</f>
        <v>0</v>
      </c>
      <c r="D178" s="281">
        <f ca="1">OFFSET('Labour Entry'!$C$1,'Labour Entry'!$A$43-1,D$8*5-1,1,1)</f>
        <v>0</v>
      </c>
      <c r="E178" s="281">
        <f ca="1">OFFSET('Labour Entry'!$C$1,'Labour Entry'!$A$43-1,E$8*5-1,1,1)</f>
        <v>0</v>
      </c>
      <c r="F178" s="281">
        <f ca="1">OFFSET('Labour Entry'!$C$1,'Labour Entry'!$A$43-1,F$8*5-1,1,1)</f>
        <v>0</v>
      </c>
      <c r="G178" s="281">
        <f ca="1">OFFSET('Labour Entry'!$C$1,'Labour Entry'!$A$43-1,G$8*5-1,1,1)</f>
        <v>0</v>
      </c>
      <c r="H178" s="281">
        <f ca="1">OFFSET('Labour Entry'!$C$1,'Labour Entry'!$A$43-1,H$8*5-1,1,1)</f>
        <v>0</v>
      </c>
      <c r="I178" s="281">
        <f ca="1">OFFSET('Labour Entry'!$C$1,'Labour Entry'!$A$43-1,I$8*5-1,1,1)</f>
        <v>0</v>
      </c>
      <c r="J178" s="281">
        <f ca="1">OFFSET('Labour Entry'!$C$1,'Labour Entry'!$A$43-1,J$8*5-1,1,1)</f>
        <v>0</v>
      </c>
      <c r="K178" s="281">
        <f ca="1">OFFSET('Labour Entry'!$C$1,'Labour Entry'!$A$43-1,K$8*5-1,1,1)</f>
        <v>0</v>
      </c>
      <c r="L178" s="281">
        <f ca="1">OFFSET('Labour Entry'!$C$1,'Labour Entry'!$A$43-1,L$8*5-1,1,1)</f>
        <v>0</v>
      </c>
      <c r="M178" s="281">
        <f ca="1">OFFSET('Labour Entry'!$C$1,'Labour Entry'!$A$43-1,M$8*5-1,1,1)</f>
        <v>0</v>
      </c>
      <c r="N178" s="281">
        <f ca="1">OFFSET('Labour Entry'!$C$1,'Labour Entry'!$A$43-1,N$8*5-1,1,1)</f>
        <v>0</v>
      </c>
      <c r="O178" s="281">
        <f ca="1">OFFSET('Labour Entry'!$C$1,'Labour Entry'!$A$43-1,O$8*5-1,1,1)</f>
        <v>0</v>
      </c>
      <c r="P178" s="281">
        <f ca="1">OFFSET('Labour Entry'!$C$1,'Labour Entry'!$A$43-1,P$8*5-1,1,1)</f>
        <v>0</v>
      </c>
      <c r="Q178" s="281">
        <f ca="1">OFFSET('Labour Entry'!$C$1,'Labour Entry'!$A$43-1,Q$8*5-1,1,1)</f>
        <v>0</v>
      </c>
      <c r="R178" s="281">
        <f ca="1">OFFSET('Labour Entry'!$C$1,'Labour Entry'!$A$43-1,R$8*5-1,1,1)</f>
        <v>0</v>
      </c>
      <c r="S178" s="281">
        <f ca="1">OFFSET('Labour Entry'!$C$1,'Labour Entry'!$A$43-1,S$8*5-1,1,1)</f>
        <v>0</v>
      </c>
      <c r="T178" s="281">
        <f ca="1">OFFSET('Labour Entry'!$C$1,'Labour Entry'!$A$43-1,T$8*5-1,1,1)</f>
        <v>0</v>
      </c>
      <c r="U178" s="281">
        <f ca="1">OFFSET('Labour Entry'!$C$1,'Labour Entry'!$A$43-1,U$8*5-1,1,1)</f>
        <v>0</v>
      </c>
      <c r="V178" s="281">
        <f ca="1">OFFSET('Labour Entry'!$C$1,'Labour Entry'!$A$43-1,V$8*5-1,1,1)</f>
        <v>0</v>
      </c>
      <c r="W178" s="281">
        <f ca="1">OFFSET('Labour Entry'!$C$1,'Labour Entry'!$A$43-1,W$8*5-1,1,1)</f>
        <v>0</v>
      </c>
      <c r="X178" s="281">
        <f ca="1">OFFSET('Labour Entry'!$C$1,'Labour Entry'!$A$43-1,X$8*5-1,1,1)</f>
        <v>0</v>
      </c>
      <c r="Y178" s="281">
        <f ca="1">OFFSET('Labour Entry'!$C$1,'Labour Entry'!$A$43-1,Y$8*5-1,1,1)</f>
        <v>0</v>
      </c>
      <c r="Z178" s="281">
        <f ca="1">OFFSET('Labour Entry'!$C$1,'Labour Entry'!$A$43-1,Z$8*5-1,1,1)</f>
        <v>0</v>
      </c>
      <c r="AA178" s="281">
        <f ca="1">OFFSET('Labour Entry'!$C$1,'Labour Entry'!$A$43-1,AA$8*5-1,1,1)</f>
        <v>0</v>
      </c>
      <c r="AB178" s="281">
        <f ca="1">OFFSET('Labour Entry'!$C$1,'Labour Entry'!$A$43-1,AB$8*5-1,1,1)</f>
        <v>0</v>
      </c>
      <c r="AC178" s="281">
        <f ca="1">OFFSET('Labour Entry'!$C$1,'Labour Entry'!$A$43-1,AC$8*5-1,1,1)</f>
        <v>0</v>
      </c>
      <c r="AD178" s="281">
        <f ca="1">OFFSET('Labour Entry'!$C$1,'Labour Entry'!$A$43-1,AD$8*5-1,1,1)</f>
        <v>0</v>
      </c>
      <c r="AE178" s="281">
        <f ca="1">OFFSET('Labour Entry'!$C$1,'Labour Entry'!$A$43-1,AE$8*5-1,1,1)</f>
        <v>0</v>
      </c>
      <c r="AF178" s="281">
        <f ca="1">OFFSET('Labour Entry'!$C$1,'Labour Entry'!$A$43-1,AF$8*5-1,1,1)</f>
        <v>0</v>
      </c>
      <c r="AG178" s="282">
        <f ca="1">OFFSET('Labour Entry'!$C$1,'Labour Entry'!$A$43-1,AG$8*5-1,1,1)</f>
        <v>0</v>
      </c>
    </row>
    <row r="179" spans="1:33" ht="15" thickBot="1" x14ac:dyDescent="0.25">
      <c r="A179" s="283"/>
      <c r="B179" s="284" t="s">
        <v>593</v>
      </c>
      <c r="C179" s="285">
        <f ca="1">OFFSET('Labour Entry'!$C$1,'Labour Entry'!$A$43-1,C$8*5,1,1)</f>
        <v>0</v>
      </c>
      <c r="D179" s="286">
        <f ca="1">OFFSET('Labour Entry'!$C$1,'Labour Entry'!$A$43-1,D$8*5,1,1)</f>
        <v>0</v>
      </c>
      <c r="E179" s="286">
        <f ca="1">OFFSET('Labour Entry'!$C$1,'Labour Entry'!$A$43-1,E$8*5,1,1)</f>
        <v>0</v>
      </c>
      <c r="F179" s="286">
        <f ca="1">OFFSET('Labour Entry'!$C$1,'Labour Entry'!$A$43-1,F$8*5,1,1)</f>
        <v>0</v>
      </c>
      <c r="G179" s="286">
        <f ca="1">OFFSET('Labour Entry'!$C$1,'Labour Entry'!$A$43-1,G$8*5,1,1)</f>
        <v>0</v>
      </c>
      <c r="H179" s="286">
        <f ca="1">OFFSET('Labour Entry'!$C$1,'Labour Entry'!$A$43-1,H$8*5,1,1)</f>
        <v>0</v>
      </c>
      <c r="I179" s="286">
        <f ca="1">OFFSET('Labour Entry'!$C$1,'Labour Entry'!$A$43-1,I$8*5,1,1)</f>
        <v>0</v>
      </c>
      <c r="J179" s="286">
        <f ca="1">OFFSET('Labour Entry'!$C$1,'Labour Entry'!$A$43-1,J$8*5,1,1)</f>
        <v>0</v>
      </c>
      <c r="K179" s="286">
        <f ca="1">OFFSET('Labour Entry'!$C$1,'Labour Entry'!$A$43-1,K$8*5,1,1)</f>
        <v>0</v>
      </c>
      <c r="L179" s="286">
        <f ca="1">OFFSET('Labour Entry'!$C$1,'Labour Entry'!$A$43-1,L$8*5,1,1)</f>
        <v>0</v>
      </c>
      <c r="M179" s="286">
        <f ca="1">OFFSET('Labour Entry'!$C$1,'Labour Entry'!$A$43-1,M$8*5,1,1)</f>
        <v>0</v>
      </c>
      <c r="N179" s="286">
        <f ca="1">OFFSET('Labour Entry'!$C$1,'Labour Entry'!$A$43-1,N$8*5,1,1)</f>
        <v>0</v>
      </c>
      <c r="O179" s="286">
        <f ca="1">OFFSET('Labour Entry'!$C$1,'Labour Entry'!$A$43-1,O$8*5,1,1)</f>
        <v>0</v>
      </c>
      <c r="P179" s="286">
        <f ca="1">OFFSET('Labour Entry'!$C$1,'Labour Entry'!$A$43-1,P$8*5,1,1)</f>
        <v>0</v>
      </c>
      <c r="Q179" s="286">
        <f ca="1">OFFSET('Labour Entry'!$C$1,'Labour Entry'!$A$43-1,Q$8*5,1,1)</f>
        <v>0</v>
      </c>
      <c r="R179" s="286">
        <f ca="1">OFFSET('Labour Entry'!$C$1,'Labour Entry'!$A$43-1,R$8*5,1,1)</f>
        <v>0</v>
      </c>
      <c r="S179" s="286">
        <f ca="1">OFFSET('Labour Entry'!$C$1,'Labour Entry'!$A$43-1,S$8*5,1,1)</f>
        <v>0</v>
      </c>
      <c r="T179" s="286">
        <f ca="1">OFFSET('Labour Entry'!$C$1,'Labour Entry'!$A$43-1,T$8*5,1,1)</f>
        <v>0</v>
      </c>
      <c r="U179" s="286">
        <f ca="1">OFFSET('Labour Entry'!$C$1,'Labour Entry'!$A$43-1,U$8*5,1,1)</f>
        <v>0</v>
      </c>
      <c r="V179" s="286">
        <f ca="1">OFFSET('Labour Entry'!$C$1,'Labour Entry'!$A$43-1,V$8*5,1,1)</f>
        <v>0</v>
      </c>
      <c r="W179" s="286">
        <f ca="1">OFFSET('Labour Entry'!$C$1,'Labour Entry'!$A$43-1,W$8*5,1,1)</f>
        <v>0</v>
      </c>
      <c r="X179" s="286">
        <f ca="1">OFFSET('Labour Entry'!$C$1,'Labour Entry'!$A$43-1,X$8*5,1,1)</f>
        <v>0</v>
      </c>
      <c r="Y179" s="286">
        <f ca="1">OFFSET('Labour Entry'!$C$1,'Labour Entry'!$A$43-1,Y$8*5,1,1)</f>
        <v>0</v>
      </c>
      <c r="Z179" s="286">
        <f ca="1">OFFSET('Labour Entry'!$C$1,'Labour Entry'!$A$43-1,Z$8*5,1,1)</f>
        <v>0</v>
      </c>
      <c r="AA179" s="286">
        <f ca="1">OFFSET('Labour Entry'!$C$1,'Labour Entry'!$A$43-1,AA$8*5,1,1)</f>
        <v>0</v>
      </c>
      <c r="AB179" s="286">
        <f ca="1">OFFSET('Labour Entry'!$C$1,'Labour Entry'!$A$43-1,AB$8*5,1,1)</f>
        <v>0</v>
      </c>
      <c r="AC179" s="286">
        <f ca="1">OFFSET('Labour Entry'!$C$1,'Labour Entry'!$A$43-1,AC$8*5,1,1)</f>
        <v>0</v>
      </c>
      <c r="AD179" s="286">
        <f ca="1">OFFSET('Labour Entry'!$C$1,'Labour Entry'!$A$43-1,AD$8*5,1,1)</f>
        <v>0</v>
      </c>
      <c r="AE179" s="286">
        <f ca="1">OFFSET('Labour Entry'!$C$1,'Labour Entry'!$A$43-1,AE$8*5,1,1)</f>
        <v>0</v>
      </c>
      <c r="AF179" s="286">
        <f ca="1">OFFSET('Labour Entry'!$C$1,'Labour Entry'!$A$43-1,AF$8*5,1,1)</f>
        <v>0</v>
      </c>
      <c r="AG179" s="287">
        <f ca="1">OFFSET('Labour Entry'!$C$1,'Labour Entry'!$A$43-1,AG$8*5,1,1)</f>
        <v>0</v>
      </c>
    </row>
    <row r="180" spans="1:33" x14ac:dyDescent="0.2">
      <c r="A180" s="269" t="str">
        <f ca="1">OFFSET('Labour Entry'!$C$1,'Labour Entry'!$A44-1,0,1,1)</f>
        <v>---</v>
      </c>
      <c r="B180" s="270" t="s">
        <v>585</v>
      </c>
      <c r="C180" s="271">
        <f ca="1">OFFSET('Labour Entry'!$C$1,'Labour Entry'!$A$44-1,C$8*5-4,1,1)</f>
        <v>0</v>
      </c>
      <c r="D180" s="272">
        <f ca="1">OFFSET('Labour Entry'!$C$1,'Labour Entry'!$A$44-1,D$8*5-4,1,1)</f>
        <v>0</v>
      </c>
      <c r="E180" s="272">
        <f ca="1">OFFSET('Labour Entry'!$C$1,'Labour Entry'!$A$44-1,E$8*5-4,1,1)</f>
        <v>0</v>
      </c>
      <c r="F180" s="272">
        <f ca="1">OFFSET('Labour Entry'!$C$1,'Labour Entry'!$A$44-1,F$8*5-4,1,1)</f>
        <v>0</v>
      </c>
      <c r="G180" s="272">
        <f ca="1">OFFSET('Labour Entry'!$C$1,'Labour Entry'!$A$44-1,G$8*5-4,1,1)</f>
        <v>0</v>
      </c>
      <c r="H180" s="272">
        <f ca="1">OFFSET('Labour Entry'!$C$1,'Labour Entry'!$A$44-1,H$8*5-4,1,1)</f>
        <v>0</v>
      </c>
      <c r="I180" s="272">
        <f ca="1">OFFSET('Labour Entry'!$C$1,'Labour Entry'!$A$44-1,I$8*5-4,1,1)</f>
        <v>0</v>
      </c>
      <c r="J180" s="272">
        <f ca="1">OFFSET('Labour Entry'!$C$1,'Labour Entry'!$A$44-1,J$8*5-4,1,1)</f>
        <v>0</v>
      </c>
      <c r="K180" s="272">
        <f ca="1">OFFSET('Labour Entry'!$C$1,'Labour Entry'!$A$44-1,K$8*5-4,1,1)</f>
        <v>0</v>
      </c>
      <c r="L180" s="272">
        <f ca="1">OFFSET('Labour Entry'!$C$1,'Labour Entry'!$A$44-1,L$8*5-4,1,1)</f>
        <v>0</v>
      </c>
      <c r="M180" s="272">
        <f ca="1">OFFSET('Labour Entry'!$C$1,'Labour Entry'!$A$44-1,M$8*5-4,1,1)</f>
        <v>0</v>
      </c>
      <c r="N180" s="272">
        <f ca="1">OFFSET('Labour Entry'!$C$1,'Labour Entry'!$A$44-1,N$8*5-4,1,1)</f>
        <v>0</v>
      </c>
      <c r="O180" s="272">
        <f ca="1">OFFSET('Labour Entry'!$C$1,'Labour Entry'!$A$44-1,O$8*5-4,1,1)</f>
        <v>0</v>
      </c>
      <c r="P180" s="272">
        <f ca="1">OFFSET('Labour Entry'!$C$1,'Labour Entry'!$A$44-1,P$8*5-4,1,1)</f>
        <v>0</v>
      </c>
      <c r="Q180" s="272">
        <f ca="1">OFFSET('Labour Entry'!$C$1,'Labour Entry'!$A$44-1,Q$8*5-4,1,1)</f>
        <v>0</v>
      </c>
      <c r="R180" s="272">
        <f ca="1">OFFSET('Labour Entry'!$C$1,'Labour Entry'!$A$44-1,R$8*5-4,1,1)</f>
        <v>0</v>
      </c>
      <c r="S180" s="272">
        <f ca="1">OFFSET('Labour Entry'!$C$1,'Labour Entry'!$A$44-1,S$8*5-4,1,1)</f>
        <v>0</v>
      </c>
      <c r="T180" s="272">
        <f ca="1">OFFSET('Labour Entry'!$C$1,'Labour Entry'!$A$44-1,T$8*5-4,1,1)</f>
        <v>0</v>
      </c>
      <c r="U180" s="272">
        <f ca="1">OFFSET('Labour Entry'!$C$1,'Labour Entry'!$A$44-1,U$8*5-4,1,1)</f>
        <v>0</v>
      </c>
      <c r="V180" s="272">
        <f ca="1">OFFSET('Labour Entry'!$C$1,'Labour Entry'!$A$44-1,V$8*5-4,1,1)</f>
        <v>0</v>
      </c>
      <c r="W180" s="272">
        <f ca="1">OFFSET('Labour Entry'!$C$1,'Labour Entry'!$A$44-1,W$8*5-4,1,1)</f>
        <v>0</v>
      </c>
      <c r="X180" s="272">
        <f ca="1">OFFSET('Labour Entry'!$C$1,'Labour Entry'!$A$44-1,X$8*5-4,1,1)</f>
        <v>0</v>
      </c>
      <c r="Y180" s="272">
        <f ca="1">OFFSET('Labour Entry'!$C$1,'Labour Entry'!$A$44-1,Y$8*5-4,1,1)</f>
        <v>0</v>
      </c>
      <c r="Z180" s="272">
        <f ca="1">OFFSET('Labour Entry'!$C$1,'Labour Entry'!$A$44-1,Z$8*5-4,1,1)</f>
        <v>0</v>
      </c>
      <c r="AA180" s="272">
        <f ca="1">OFFSET('Labour Entry'!$C$1,'Labour Entry'!$A$44-1,AA$8*5-4,1,1)</f>
        <v>0</v>
      </c>
      <c r="AB180" s="272">
        <f ca="1">OFFSET('Labour Entry'!$C$1,'Labour Entry'!$A$44-1,AB$8*5-4,1,1)</f>
        <v>0</v>
      </c>
      <c r="AC180" s="272">
        <f ca="1">OFFSET('Labour Entry'!$C$1,'Labour Entry'!$A$44-1,AC$8*5-4,1,1)</f>
        <v>0</v>
      </c>
      <c r="AD180" s="272">
        <f ca="1">OFFSET('Labour Entry'!$C$1,'Labour Entry'!$A$44-1,AD$8*5-4,1,1)</f>
        <v>0</v>
      </c>
      <c r="AE180" s="272">
        <f ca="1">OFFSET('Labour Entry'!$C$1,'Labour Entry'!$A$44-1,AE$8*5-4,1,1)</f>
        <v>0</v>
      </c>
      <c r="AF180" s="272">
        <f ca="1">OFFSET('Labour Entry'!$C$1,'Labour Entry'!$A$44-1,AF$8*5-4,1,1)</f>
        <v>0</v>
      </c>
      <c r="AG180" s="273">
        <f ca="1">OFFSET('Labour Entry'!$C$1,'Labour Entry'!$A$44-1,AG$8*5-4,1,1)</f>
        <v>0</v>
      </c>
    </row>
    <row r="181" spans="1:33" x14ac:dyDescent="0.2">
      <c r="A181" s="274"/>
      <c r="B181" s="275" t="s">
        <v>590</v>
      </c>
      <c r="C181" s="276">
        <f ca="1">OFFSET('Labour Entry'!$C$1,'Labour Entry'!$A$44-1,C$8*5-3,1,1)</f>
        <v>0</v>
      </c>
      <c r="D181" s="277">
        <f ca="1">OFFSET('Labour Entry'!$C$1,'Labour Entry'!$A$44-1,D$8*5-3,1,1)</f>
        <v>0</v>
      </c>
      <c r="E181" s="277">
        <f ca="1">OFFSET('Labour Entry'!$C$1,'Labour Entry'!$A$44-1,E$8*5-3,1,1)</f>
        <v>0</v>
      </c>
      <c r="F181" s="277">
        <f ca="1">OFFSET('Labour Entry'!$C$1,'Labour Entry'!$A$44-1,F$8*5-3,1,1)</f>
        <v>0</v>
      </c>
      <c r="G181" s="277">
        <f ca="1">OFFSET('Labour Entry'!$C$1,'Labour Entry'!$A$44-1,G$8*5-3,1,1)</f>
        <v>0</v>
      </c>
      <c r="H181" s="277">
        <f ca="1">OFFSET('Labour Entry'!$C$1,'Labour Entry'!$A$44-1,H$8*5-3,1,1)</f>
        <v>0</v>
      </c>
      <c r="I181" s="277">
        <f ca="1">OFFSET('Labour Entry'!$C$1,'Labour Entry'!$A$44-1,I$8*5-3,1,1)</f>
        <v>0</v>
      </c>
      <c r="J181" s="277">
        <f ca="1">OFFSET('Labour Entry'!$C$1,'Labour Entry'!$A$44-1,J$8*5-3,1,1)</f>
        <v>0</v>
      </c>
      <c r="K181" s="277">
        <f ca="1">OFFSET('Labour Entry'!$C$1,'Labour Entry'!$A$44-1,K$8*5-3,1,1)</f>
        <v>0</v>
      </c>
      <c r="L181" s="277">
        <f ca="1">OFFSET('Labour Entry'!$C$1,'Labour Entry'!$A$44-1,L$8*5-3,1,1)</f>
        <v>0</v>
      </c>
      <c r="M181" s="277">
        <f ca="1">OFFSET('Labour Entry'!$C$1,'Labour Entry'!$A$44-1,M$8*5-3,1,1)</f>
        <v>0</v>
      </c>
      <c r="N181" s="277">
        <f ca="1">OFFSET('Labour Entry'!$C$1,'Labour Entry'!$A$44-1,N$8*5-3,1,1)</f>
        <v>0</v>
      </c>
      <c r="O181" s="277">
        <f ca="1">OFFSET('Labour Entry'!$C$1,'Labour Entry'!$A$44-1,O$8*5-3,1,1)</f>
        <v>0</v>
      </c>
      <c r="P181" s="277">
        <f ca="1">OFFSET('Labour Entry'!$C$1,'Labour Entry'!$A$44-1,P$8*5-3,1,1)</f>
        <v>0</v>
      </c>
      <c r="Q181" s="277">
        <f ca="1">OFFSET('Labour Entry'!$C$1,'Labour Entry'!$A$44-1,Q$8*5-3,1,1)</f>
        <v>0</v>
      </c>
      <c r="R181" s="277">
        <f ca="1">OFFSET('Labour Entry'!$C$1,'Labour Entry'!$A$44-1,R$8*5-3,1,1)</f>
        <v>0</v>
      </c>
      <c r="S181" s="277">
        <f ca="1">OFFSET('Labour Entry'!$C$1,'Labour Entry'!$A$44-1,S$8*5-3,1,1)</f>
        <v>0</v>
      </c>
      <c r="T181" s="277">
        <f ca="1">OFFSET('Labour Entry'!$C$1,'Labour Entry'!$A$44-1,T$8*5-3,1,1)</f>
        <v>0</v>
      </c>
      <c r="U181" s="277">
        <f ca="1">OFFSET('Labour Entry'!$C$1,'Labour Entry'!$A$44-1,U$8*5-3,1,1)</f>
        <v>0</v>
      </c>
      <c r="V181" s="277">
        <f ca="1">OFFSET('Labour Entry'!$C$1,'Labour Entry'!$A$44-1,V$8*5-3,1,1)</f>
        <v>0</v>
      </c>
      <c r="W181" s="277">
        <f ca="1">OFFSET('Labour Entry'!$C$1,'Labour Entry'!$A$44-1,W$8*5-3,1,1)</f>
        <v>0</v>
      </c>
      <c r="X181" s="277">
        <f ca="1">OFFSET('Labour Entry'!$C$1,'Labour Entry'!$A$44-1,X$8*5-3,1,1)</f>
        <v>0</v>
      </c>
      <c r="Y181" s="277">
        <f ca="1">OFFSET('Labour Entry'!$C$1,'Labour Entry'!$A$44-1,Y$8*5-3,1,1)</f>
        <v>0</v>
      </c>
      <c r="Z181" s="277">
        <f ca="1">OFFSET('Labour Entry'!$C$1,'Labour Entry'!$A$44-1,Z$8*5-3,1,1)</f>
        <v>0</v>
      </c>
      <c r="AA181" s="277">
        <f ca="1">OFFSET('Labour Entry'!$C$1,'Labour Entry'!$A$44-1,AA$8*5-3,1,1)</f>
        <v>0</v>
      </c>
      <c r="AB181" s="277">
        <f ca="1">OFFSET('Labour Entry'!$C$1,'Labour Entry'!$A$44-1,AB$8*5-3,1,1)</f>
        <v>0</v>
      </c>
      <c r="AC181" s="277">
        <f ca="1">OFFSET('Labour Entry'!$C$1,'Labour Entry'!$A$44-1,AC$8*5-3,1,1)</f>
        <v>0</v>
      </c>
      <c r="AD181" s="277">
        <f ca="1">OFFSET('Labour Entry'!$C$1,'Labour Entry'!$A$44-1,AD$8*5-3,1,1)</f>
        <v>0</v>
      </c>
      <c r="AE181" s="277">
        <f ca="1">OFFSET('Labour Entry'!$C$1,'Labour Entry'!$A$44-1,AE$8*5-3,1,1)</f>
        <v>0</v>
      </c>
      <c r="AF181" s="277">
        <f ca="1">OFFSET('Labour Entry'!$C$1,'Labour Entry'!$A$44-1,AF$8*5-3,1,1)</f>
        <v>0</v>
      </c>
      <c r="AG181" s="278">
        <f ca="1">OFFSET('Labour Entry'!$C$1,'Labour Entry'!$A$44-1,AG$8*5-3,1,1)</f>
        <v>0</v>
      </c>
    </row>
    <row r="182" spans="1:33" x14ac:dyDescent="0.2">
      <c r="A182" s="274"/>
      <c r="B182" s="275" t="s">
        <v>591</v>
      </c>
      <c r="C182" s="276">
        <f ca="1">OFFSET('Labour Entry'!$C$1,'Labour Entry'!$A$44-1,C$8*5-2,1,1)</f>
        <v>0</v>
      </c>
      <c r="D182" s="277">
        <f ca="1">OFFSET('Labour Entry'!$C$1,'Labour Entry'!$A$44-1,D$8*5-2,1,1)</f>
        <v>0</v>
      </c>
      <c r="E182" s="277">
        <f ca="1">OFFSET('Labour Entry'!$C$1,'Labour Entry'!$A$44-1,E$8*5-2,1,1)</f>
        <v>0</v>
      </c>
      <c r="F182" s="277">
        <f ca="1">OFFSET('Labour Entry'!$C$1,'Labour Entry'!$A$44-1,F$8*5-2,1,1)</f>
        <v>0</v>
      </c>
      <c r="G182" s="277">
        <f ca="1">OFFSET('Labour Entry'!$C$1,'Labour Entry'!$A$44-1,G$8*5-2,1,1)</f>
        <v>0</v>
      </c>
      <c r="H182" s="277">
        <f ca="1">OFFSET('Labour Entry'!$C$1,'Labour Entry'!$A$44-1,H$8*5-2,1,1)</f>
        <v>0</v>
      </c>
      <c r="I182" s="277">
        <f ca="1">OFFSET('Labour Entry'!$C$1,'Labour Entry'!$A$44-1,I$8*5-2,1,1)</f>
        <v>0</v>
      </c>
      <c r="J182" s="277">
        <f ca="1">OFFSET('Labour Entry'!$C$1,'Labour Entry'!$A$44-1,J$8*5-2,1,1)</f>
        <v>0</v>
      </c>
      <c r="K182" s="277">
        <f ca="1">OFFSET('Labour Entry'!$C$1,'Labour Entry'!$A$44-1,K$8*5-2,1,1)</f>
        <v>0</v>
      </c>
      <c r="L182" s="277">
        <f ca="1">OFFSET('Labour Entry'!$C$1,'Labour Entry'!$A$44-1,L$8*5-2,1,1)</f>
        <v>0</v>
      </c>
      <c r="M182" s="277">
        <f ca="1">OFFSET('Labour Entry'!$C$1,'Labour Entry'!$A$44-1,M$8*5-2,1,1)</f>
        <v>0</v>
      </c>
      <c r="N182" s="277">
        <f ca="1">OFFSET('Labour Entry'!$C$1,'Labour Entry'!$A$44-1,N$8*5-2,1,1)</f>
        <v>0</v>
      </c>
      <c r="O182" s="277">
        <f ca="1">OFFSET('Labour Entry'!$C$1,'Labour Entry'!$A$44-1,O$8*5-2,1,1)</f>
        <v>0</v>
      </c>
      <c r="P182" s="277">
        <f ca="1">OFFSET('Labour Entry'!$C$1,'Labour Entry'!$A$44-1,P$8*5-2,1,1)</f>
        <v>0</v>
      </c>
      <c r="Q182" s="277">
        <f ca="1">OFFSET('Labour Entry'!$C$1,'Labour Entry'!$A$44-1,Q$8*5-2,1,1)</f>
        <v>0</v>
      </c>
      <c r="R182" s="277">
        <f ca="1">OFFSET('Labour Entry'!$C$1,'Labour Entry'!$A$44-1,R$8*5-2,1,1)</f>
        <v>0</v>
      </c>
      <c r="S182" s="277">
        <f ca="1">OFFSET('Labour Entry'!$C$1,'Labour Entry'!$A$44-1,S$8*5-2,1,1)</f>
        <v>0</v>
      </c>
      <c r="T182" s="277">
        <f ca="1">OFFSET('Labour Entry'!$C$1,'Labour Entry'!$A$44-1,T$8*5-2,1,1)</f>
        <v>0</v>
      </c>
      <c r="U182" s="277">
        <f ca="1">OFFSET('Labour Entry'!$C$1,'Labour Entry'!$A$44-1,U$8*5-2,1,1)</f>
        <v>0</v>
      </c>
      <c r="V182" s="277">
        <f ca="1">OFFSET('Labour Entry'!$C$1,'Labour Entry'!$A$44-1,V$8*5-2,1,1)</f>
        <v>0</v>
      </c>
      <c r="W182" s="277">
        <f ca="1">OFFSET('Labour Entry'!$C$1,'Labour Entry'!$A$44-1,W$8*5-2,1,1)</f>
        <v>0</v>
      </c>
      <c r="X182" s="277">
        <f ca="1">OFFSET('Labour Entry'!$C$1,'Labour Entry'!$A$44-1,X$8*5-2,1,1)</f>
        <v>0</v>
      </c>
      <c r="Y182" s="277">
        <f ca="1">OFFSET('Labour Entry'!$C$1,'Labour Entry'!$A$44-1,Y$8*5-2,1,1)</f>
        <v>0</v>
      </c>
      <c r="Z182" s="277">
        <f ca="1">OFFSET('Labour Entry'!$C$1,'Labour Entry'!$A$44-1,Z$8*5-2,1,1)</f>
        <v>0</v>
      </c>
      <c r="AA182" s="277">
        <f ca="1">OFFSET('Labour Entry'!$C$1,'Labour Entry'!$A$44-1,AA$8*5-2,1,1)</f>
        <v>0</v>
      </c>
      <c r="AB182" s="277">
        <f ca="1">OFFSET('Labour Entry'!$C$1,'Labour Entry'!$A$44-1,AB$8*5-2,1,1)</f>
        <v>0</v>
      </c>
      <c r="AC182" s="277">
        <f ca="1">OFFSET('Labour Entry'!$C$1,'Labour Entry'!$A$44-1,AC$8*5-2,1,1)</f>
        <v>0</v>
      </c>
      <c r="AD182" s="277">
        <f ca="1">OFFSET('Labour Entry'!$C$1,'Labour Entry'!$A$44-1,AD$8*5-2,1,1)</f>
        <v>0</v>
      </c>
      <c r="AE182" s="277">
        <f ca="1">OFFSET('Labour Entry'!$C$1,'Labour Entry'!$A$44-1,AE$8*5-2,1,1)</f>
        <v>0</v>
      </c>
      <c r="AF182" s="277">
        <f ca="1">OFFSET('Labour Entry'!$C$1,'Labour Entry'!$A$44-1,AF$8*5-2,1,1)</f>
        <v>0</v>
      </c>
      <c r="AG182" s="278">
        <f ca="1">OFFSET('Labour Entry'!$C$1,'Labour Entry'!$A$44-1,AG$8*5-2,1,1)</f>
        <v>0</v>
      </c>
    </row>
    <row r="183" spans="1:33" x14ac:dyDescent="0.2">
      <c r="A183" s="274"/>
      <c r="B183" s="279" t="s">
        <v>592</v>
      </c>
      <c r="C183" s="280">
        <f ca="1">OFFSET('Labour Entry'!$C$1,'Labour Entry'!$A$44-1,C$8*5-1,1,1)</f>
        <v>0</v>
      </c>
      <c r="D183" s="281">
        <f ca="1">OFFSET('Labour Entry'!$C$1,'Labour Entry'!$A$44-1,D$8*5-1,1,1)</f>
        <v>0</v>
      </c>
      <c r="E183" s="281">
        <f ca="1">OFFSET('Labour Entry'!$C$1,'Labour Entry'!$A$44-1,E$8*5-1,1,1)</f>
        <v>0</v>
      </c>
      <c r="F183" s="281">
        <f ca="1">OFFSET('Labour Entry'!$C$1,'Labour Entry'!$A$44-1,F$8*5-1,1,1)</f>
        <v>0</v>
      </c>
      <c r="G183" s="281">
        <f ca="1">OFFSET('Labour Entry'!$C$1,'Labour Entry'!$A$44-1,G$8*5-1,1,1)</f>
        <v>0</v>
      </c>
      <c r="H183" s="281">
        <f ca="1">OFFSET('Labour Entry'!$C$1,'Labour Entry'!$A$44-1,H$8*5-1,1,1)</f>
        <v>0</v>
      </c>
      <c r="I183" s="281">
        <f ca="1">OFFSET('Labour Entry'!$C$1,'Labour Entry'!$A$44-1,I$8*5-1,1,1)</f>
        <v>0</v>
      </c>
      <c r="J183" s="281">
        <f ca="1">OFFSET('Labour Entry'!$C$1,'Labour Entry'!$A$44-1,J$8*5-1,1,1)</f>
        <v>0</v>
      </c>
      <c r="K183" s="281">
        <f ca="1">OFFSET('Labour Entry'!$C$1,'Labour Entry'!$A$44-1,K$8*5-1,1,1)</f>
        <v>0</v>
      </c>
      <c r="L183" s="281">
        <f ca="1">OFFSET('Labour Entry'!$C$1,'Labour Entry'!$A$44-1,L$8*5-1,1,1)</f>
        <v>0</v>
      </c>
      <c r="M183" s="281">
        <f ca="1">OFFSET('Labour Entry'!$C$1,'Labour Entry'!$A$44-1,M$8*5-1,1,1)</f>
        <v>0</v>
      </c>
      <c r="N183" s="281">
        <f ca="1">OFFSET('Labour Entry'!$C$1,'Labour Entry'!$A$44-1,N$8*5-1,1,1)</f>
        <v>0</v>
      </c>
      <c r="O183" s="281">
        <f ca="1">OFFSET('Labour Entry'!$C$1,'Labour Entry'!$A$44-1,O$8*5-1,1,1)</f>
        <v>0</v>
      </c>
      <c r="P183" s="281">
        <f ca="1">OFFSET('Labour Entry'!$C$1,'Labour Entry'!$A$44-1,P$8*5-1,1,1)</f>
        <v>0</v>
      </c>
      <c r="Q183" s="281">
        <f ca="1">OFFSET('Labour Entry'!$C$1,'Labour Entry'!$A$44-1,Q$8*5-1,1,1)</f>
        <v>0</v>
      </c>
      <c r="R183" s="281">
        <f ca="1">OFFSET('Labour Entry'!$C$1,'Labour Entry'!$A$44-1,R$8*5-1,1,1)</f>
        <v>0</v>
      </c>
      <c r="S183" s="281">
        <f ca="1">OFFSET('Labour Entry'!$C$1,'Labour Entry'!$A$44-1,S$8*5-1,1,1)</f>
        <v>0</v>
      </c>
      <c r="T183" s="281">
        <f ca="1">OFFSET('Labour Entry'!$C$1,'Labour Entry'!$A$44-1,T$8*5-1,1,1)</f>
        <v>0</v>
      </c>
      <c r="U183" s="281">
        <f ca="1">OFFSET('Labour Entry'!$C$1,'Labour Entry'!$A$44-1,U$8*5-1,1,1)</f>
        <v>0</v>
      </c>
      <c r="V183" s="281">
        <f ca="1">OFFSET('Labour Entry'!$C$1,'Labour Entry'!$A$44-1,V$8*5-1,1,1)</f>
        <v>0</v>
      </c>
      <c r="W183" s="281">
        <f ca="1">OFFSET('Labour Entry'!$C$1,'Labour Entry'!$A$44-1,W$8*5-1,1,1)</f>
        <v>0</v>
      </c>
      <c r="X183" s="281">
        <f ca="1">OFFSET('Labour Entry'!$C$1,'Labour Entry'!$A$44-1,X$8*5-1,1,1)</f>
        <v>0</v>
      </c>
      <c r="Y183" s="281">
        <f ca="1">OFFSET('Labour Entry'!$C$1,'Labour Entry'!$A$44-1,Y$8*5-1,1,1)</f>
        <v>0</v>
      </c>
      <c r="Z183" s="281">
        <f ca="1">OFFSET('Labour Entry'!$C$1,'Labour Entry'!$A$44-1,Z$8*5-1,1,1)</f>
        <v>0</v>
      </c>
      <c r="AA183" s="281">
        <f ca="1">OFFSET('Labour Entry'!$C$1,'Labour Entry'!$A$44-1,AA$8*5-1,1,1)</f>
        <v>0</v>
      </c>
      <c r="AB183" s="281">
        <f ca="1">OFFSET('Labour Entry'!$C$1,'Labour Entry'!$A$44-1,AB$8*5-1,1,1)</f>
        <v>0</v>
      </c>
      <c r="AC183" s="281">
        <f ca="1">OFFSET('Labour Entry'!$C$1,'Labour Entry'!$A$44-1,AC$8*5-1,1,1)</f>
        <v>0</v>
      </c>
      <c r="AD183" s="281">
        <f ca="1">OFFSET('Labour Entry'!$C$1,'Labour Entry'!$A$44-1,AD$8*5-1,1,1)</f>
        <v>0</v>
      </c>
      <c r="AE183" s="281">
        <f ca="1">OFFSET('Labour Entry'!$C$1,'Labour Entry'!$A$44-1,AE$8*5-1,1,1)</f>
        <v>0</v>
      </c>
      <c r="AF183" s="281">
        <f ca="1">OFFSET('Labour Entry'!$C$1,'Labour Entry'!$A$44-1,AF$8*5-1,1,1)</f>
        <v>0</v>
      </c>
      <c r="AG183" s="282">
        <f ca="1">OFFSET('Labour Entry'!$C$1,'Labour Entry'!$A$44-1,AG$8*5-1,1,1)</f>
        <v>0</v>
      </c>
    </row>
    <row r="184" spans="1:33" ht="15" thickBot="1" x14ac:dyDescent="0.25">
      <c r="A184" s="283"/>
      <c r="B184" s="284" t="s">
        <v>593</v>
      </c>
      <c r="C184" s="285">
        <f ca="1">OFFSET('Labour Entry'!$C$1,'Labour Entry'!$A$44-1,C$8*5,1,1)</f>
        <v>0</v>
      </c>
      <c r="D184" s="286">
        <f ca="1">OFFSET('Labour Entry'!$C$1,'Labour Entry'!$A$44-1,D$8*5,1,1)</f>
        <v>0</v>
      </c>
      <c r="E184" s="286">
        <f ca="1">OFFSET('Labour Entry'!$C$1,'Labour Entry'!$A$44-1,E$8*5,1,1)</f>
        <v>0</v>
      </c>
      <c r="F184" s="286">
        <f ca="1">OFFSET('Labour Entry'!$C$1,'Labour Entry'!$A$44-1,F$8*5,1,1)</f>
        <v>0</v>
      </c>
      <c r="G184" s="286">
        <f ca="1">OFFSET('Labour Entry'!$C$1,'Labour Entry'!$A$44-1,G$8*5,1,1)</f>
        <v>0</v>
      </c>
      <c r="H184" s="286">
        <f ca="1">OFFSET('Labour Entry'!$C$1,'Labour Entry'!$A$44-1,H$8*5,1,1)</f>
        <v>0</v>
      </c>
      <c r="I184" s="286">
        <f ca="1">OFFSET('Labour Entry'!$C$1,'Labour Entry'!$A$44-1,I$8*5,1,1)</f>
        <v>0</v>
      </c>
      <c r="J184" s="286">
        <f ca="1">OFFSET('Labour Entry'!$C$1,'Labour Entry'!$A$44-1,J$8*5,1,1)</f>
        <v>0</v>
      </c>
      <c r="K184" s="286">
        <f ca="1">OFFSET('Labour Entry'!$C$1,'Labour Entry'!$A$44-1,K$8*5,1,1)</f>
        <v>0</v>
      </c>
      <c r="L184" s="286">
        <f ca="1">OFFSET('Labour Entry'!$C$1,'Labour Entry'!$A$44-1,L$8*5,1,1)</f>
        <v>0</v>
      </c>
      <c r="M184" s="286">
        <f ca="1">OFFSET('Labour Entry'!$C$1,'Labour Entry'!$A$44-1,M$8*5,1,1)</f>
        <v>0</v>
      </c>
      <c r="N184" s="286">
        <f ca="1">OFFSET('Labour Entry'!$C$1,'Labour Entry'!$A$44-1,N$8*5,1,1)</f>
        <v>0</v>
      </c>
      <c r="O184" s="286">
        <f ca="1">OFFSET('Labour Entry'!$C$1,'Labour Entry'!$A$44-1,O$8*5,1,1)</f>
        <v>0</v>
      </c>
      <c r="P184" s="286">
        <f ca="1">OFFSET('Labour Entry'!$C$1,'Labour Entry'!$A$44-1,P$8*5,1,1)</f>
        <v>0</v>
      </c>
      <c r="Q184" s="286">
        <f ca="1">OFFSET('Labour Entry'!$C$1,'Labour Entry'!$A$44-1,Q$8*5,1,1)</f>
        <v>0</v>
      </c>
      <c r="R184" s="286">
        <f ca="1">OFFSET('Labour Entry'!$C$1,'Labour Entry'!$A$44-1,R$8*5,1,1)</f>
        <v>0</v>
      </c>
      <c r="S184" s="286">
        <f ca="1">OFFSET('Labour Entry'!$C$1,'Labour Entry'!$A$44-1,S$8*5,1,1)</f>
        <v>0</v>
      </c>
      <c r="T184" s="286">
        <f ca="1">OFFSET('Labour Entry'!$C$1,'Labour Entry'!$A$44-1,T$8*5,1,1)</f>
        <v>0</v>
      </c>
      <c r="U184" s="286">
        <f ca="1">OFFSET('Labour Entry'!$C$1,'Labour Entry'!$A$44-1,U$8*5,1,1)</f>
        <v>0</v>
      </c>
      <c r="V184" s="286">
        <f ca="1">OFFSET('Labour Entry'!$C$1,'Labour Entry'!$A$44-1,V$8*5,1,1)</f>
        <v>0</v>
      </c>
      <c r="W184" s="286">
        <f ca="1">OFFSET('Labour Entry'!$C$1,'Labour Entry'!$A$44-1,W$8*5,1,1)</f>
        <v>0</v>
      </c>
      <c r="X184" s="286">
        <f ca="1">OFFSET('Labour Entry'!$C$1,'Labour Entry'!$A$44-1,X$8*5,1,1)</f>
        <v>0</v>
      </c>
      <c r="Y184" s="286">
        <f ca="1">OFFSET('Labour Entry'!$C$1,'Labour Entry'!$A$44-1,Y$8*5,1,1)</f>
        <v>0</v>
      </c>
      <c r="Z184" s="286">
        <f ca="1">OFFSET('Labour Entry'!$C$1,'Labour Entry'!$A$44-1,Z$8*5,1,1)</f>
        <v>0</v>
      </c>
      <c r="AA184" s="286">
        <f ca="1">OFFSET('Labour Entry'!$C$1,'Labour Entry'!$A$44-1,AA$8*5,1,1)</f>
        <v>0</v>
      </c>
      <c r="AB184" s="286">
        <f ca="1">OFFSET('Labour Entry'!$C$1,'Labour Entry'!$A$44-1,AB$8*5,1,1)</f>
        <v>0</v>
      </c>
      <c r="AC184" s="286">
        <f ca="1">OFFSET('Labour Entry'!$C$1,'Labour Entry'!$A$44-1,AC$8*5,1,1)</f>
        <v>0</v>
      </c>
      <c r="AD184" s="286">
        <f ca="1">OFFSET('Labour Entry'!$C$1,'Labour Entry'!$A$44-1,AD$8*5,1,1)</f>
        <v>0</v>
      </c>
      <c r="AE184" s="286">
        <f ca="1">OFFSET('Labour Entry'!$C$1,'Labour Entry'!$A$44-1,AE$8*5,1,1)</f>
        <v>0</v>
      </c>
      <c r="AF184" s="286">
        <f ca="1">OFFSET('Labour Entry'!$C$1,'Labour Entry'!$A$44-1,AF$8*5,1,1)</f>
        <v>0</v>
      </c>
      <c r="AG184" s="287">
        <f ca="1">OFFSET('Labour Entry'!$C$1,'Labour Entry'!$A$44-1,AG$8*5,1,1)</f>
        <v>0</v>
      </c>
    </row>
    <row r="185" spans="1:33" x14ac:dyDescent="0.2">
      <c r="A185" s="269" t="str">
        <f ca="1">OFFSET('Labour Entry'!$C$1,'Labour Entry'!$A45-1,0,1,1)</f>
        <v>---</v>
      </c>
      <c r="B185" s="270" t="s">
        <v>585</v>
      </c>
      <c r="C185" s="271">
        <f ca="1">OFFSET('Labour Entry'!$C$1,'Labour Entry'!$A$45-1,C$8*5-4,1,1)</f>
        <v>0</v>
      </c>
      <c r="D185" s="272">
        <f ca="1">OFFSET('Labour Entry'!$C$1,'Labour Entry'!$A$45-1,D$8*5-4,1,1)</f>
        <v>0</v>
      </c>
      <c r="E185" s="272">
        <f ca="1">OFFSET('Labour Entry'!$C$1,'Labour Entry'!$A$45-1,E$8*5-4,1,1)</f>
        <v>0</v>
      </c>
      <c r="F185" s="272">
        <f ca="1">OFFSET('Labour Entry'!$C$1,'Labour Entry'!$A$45-1,F$8*5-4,1,1)</f>
        <v>0</v>
      </c>
      <c r="G185" s="272">
        <f ca="1">OFFSET('Labour Entry'!$C$1,'Labour Entry'!$A$45-1,G$8*5-4,1,1)</f>
        <v>0</v>
      </c>
      <c r="H185" s="272">
        <f ca="1">OFFSET('Labour Entry'!$C$1,'Labour Entry'!$A$45-1,H$8*5-4,1,1)</f>
        <v>0</v>
      </c>
      <c r="I185" s="272">
        <f ca="1">OFFSET('Labour Entry'!$C$1,'Labour Entry'!$A$45-1,I$8*5-4,1,1)</f>
        <v>0</v>
      </c>
      <c r="J185" s="272">
        <f ca="1">OFFSET('Labour Entry'!$C$1,'Labour Entry'!$A$45-1,J$8*5-4,1,1)</f>
        <v>0</v>
      </c>
      <c r="K185" s="272">
        <f ca="1">OFFSET('Labour Entry'!$C$1,'Labour Entry'!$A$45-1,K$8*5-4,1,1)</f>
        <v>0</v>
      </c>
      <c r="L185" s="272">
        <f ca="1">OFFSET('Labour Entry'!$C$1,'Labour Entry'!$A$45-1,L$8*5-4,1,1)</f>
        <v>0</v>
      </c>
      <c r="M185" s="272">
        <f ca="1">OFFSET('Labour Entry'!$C$1,'Labour Entry'!$A$45-1,M$8*5-4,1,1)</f>
        <v>0</v>
      </c>
      <c r="N185" s="272">
        <f ca="1">OFFSET('Labour Entry'!$C$1,'Labour Entry'!$A$45-1,N$8*5-4,1,1)</f>
        <v>0</v>
      </c>
      <c r="O185" s="272">
        <f ca="1">OFFSET('Labour Entry'!$C$1,'Labour Entry'!$A$45-1,O$8*5-4,1,1)</f>
        <v>0</v>
      </c>
      <c r="P185" s="272">
        <f ca="1">OFFSET('Labour Entry'!$C$1,'Labour Entry'!$A$45-1,P$8*5-4,1,1)</f>
        <v>0</v>
      </c>
      <c r="Q185" s="272">
        <f ca="1">OFFSET('Labour Entry'!$C$1,'Labour Entry'!$A$45-1,Q$8*5-4,1,1)</f>
        <v>0</v>
      </c>
      <c r="R185" s="272">
        <f ca="1">OFFSET('Labour Entry'!$C$1,'Labour Entry'!$A$45-1,R$8*5-4,1,1)</f>
        <v>0</v>
      </c>
      <c r="S185" s="272">
        <f ca="1">OFFSET('Labour Entry'!$C$1,'Labour Entry'!$A$45-1,S$8*5-4,1,1)</f>
        <v>0</v>
      </c>
      <c r="T185" s="272">
        <f ca="1">OFFSET('Labour Entry'!$C$1,'Labour Entry'!$A$45-1,T$8*5-4,1,1)</f>
        <v>0</v>
      </c>
      <c r="U185" s="272">
        <f ca="1">OFFSET('Labour Entry'!$C$1,'Labour Entry'!$A$45-1,U$8*5-4,1,1)</f>
        <v>0</v>
      </c>
      <c r="V185" s="272">
        <f ca="1">OFFSET('Labour Entry'!$C$1,'Labour Entry'!$A$45-1,V$8*5-4,1,1)</f>
        <v>0</v>
      </c>
      <c r="W185" s="272">
        <f ca="1">OFFSET('Labour Entry'!$C$1,'Labour Entry'!$A$45-1,W$8*5-4,1,1)</f>
        <v>0</v>
      </c>
      <c r="X185" s="272">
        <f ca="1">OFFSET('Labour Entry'!$C$1,'Labour Entry'!$A$45-1,X$8*5-4,1,1)</f>
        <v>0</v>
      </c>
      <c r="Y185" s="272">
        <f ca="1">OFFSET('Labour Entry'!$C$1,'Labour Entry'!$A$45-1,Y$8*5-4,1,1)</f>
        <v>0</v>
      </c>
      <c r="Z185" s="272">
        <f ca="1">OFFSET('Labour Entry'!$C$1,'Labour Entry'!$A$45-1,Z$8*5-4,1,1)</f>
        <v>0</v>
      </c>
      <c r="AA185" s="272">
        <f ca="1">OFFSET('Labour Entry'!$C$1,'Labour Entry'!$A$45-1,AA$8*5-4,1,1)</f>
        <v>0</v>
      </c>
      <c r="AB185" s="272">
        <f ca="1">OFFSET('Labour Entry'!$C$1,'Labour Entry'!$A$45-1,AB$8*5-4,1,1)</f>
        <v>0</v>
      </c>
      <c r="AC185" s="272">
        <f ca="1">OFFSET('Labour Entry'!$C$1,'Labour Entry'!$A$45-1,AC$8*5-4,1,1)</f>
        <v>0</v>
      </c>
      <c r="AD185" s="272">
        <f ca="1">OFFSET('Labour Entry'!$C$1,'Labour Entry'!$A$45-1,AD$8*5-4,1,1)</f>
        <v>0</v>
      </c>
      <c r="AE185" s="272">
        <f ca="1">OFFSET('Labour Entry'!$C$1,'Labour Entry'!$A$45-1,AE$8*5-4,1,1)</f>
        <v>0</v>
      </c>
      <c r="AF185" s="272">
        <f ca="1">OFFSET('Labour Entry'!$C$1,'Labour Entry'!$A$45-1,AF$8*5-4,1,1)</f>
        <v>0</v>
      </c>
      <c r="AG185" s="273">
        <f ca="1">OFFSET('Labour Entry'!$C$1,'Labour Entry'!$A$45-1,AG$8*5-4,1,1)</f>
        <v>0</v>
      </c>
    </row>
    <row r="186" spans="1:33" x14ac:dyDescent="0.2">
      <c r="A186" s="274"/>
      <c r="B186" s="275" t="s">
        <v>590</v>
      </c>
      <c r="C186" s="276">
        <f ca="1">OFFSET('Labour Entry'!$C$1,'Labour Entry'!$A$45-1,C$8*5-3,1,1)</f>
        <v>0</v>
      </c>
      <c r="D186" s="277">
        <f ca="1">OFFSET('Labour Entry'!$C$1,'Labour Entry'!$A$45-1,D$8*5-3,1,1)</f>
        <v>0</v>
      </c>
      <c r="E186" s="277">
        <f ca="1">OFFSET('Labour Entry'!$C$1,'Labour Entry'!$A$45-1,E$8*5-3,1,1)</f>
        <v>0</v>
      </c>
      <c r="F186" s="277">
        <f ca="1">OFFSET('Labour Entry'!$C$1,'Labour Entry'!$A$45-1,F$8*5-3,1,1)</f>
        <v>0</v>
      </c>
      <c r="G186" s="277">
        <f ca="1">OFFSET('Labour Entry'!$C$1,'Labour Entry'!$A$45-1,G$8*5-3,1,1)</f>
        <v>0</v>
      </c>
      <c r="H186" s="277">
        <f ca="1">OFFSET('Labour Entry'!$C$1,'Labour Entry'!$A$45-1,H$8*5-3,1,1)</f>
        <v>0</v>
      </c>
      <c r="I186" s="277">
        <f ca="1">OFFSET('Labour Entry'!$C$1,'Labour Entry'!$A$45-1,I$8*5-3,1,1)</f>
        <v>0</v>
      </c>
      <c r="J186" s="277">
        <f ca="1">OFFSET('Labour Entry'!$C$1,'Labour Entry'!$A$45-1,J$8*5-3,1,1)</f>
        <v>0</v>
      </c>
      <c r="K186" s="277">
        <f ca="1">OFFSET('Labour Entry'!$C$1,'Labour Entry'!$A$45-1,K$8*5-3,1,1)</f>
        <v>0</v>
      </c>
      <c r="L186" s="277">
        <f ca="1">OFFSET('Labour Entry'!$C$1,'Labour Entry'!$A$45-1,L$8*5-3,1,1)</f>
        <v>0</v>
      </c>
      <c r="M186" s="277">
        <f ca="1">OFFSET('Labour Entry'!$C$1,'Labour Entry'!$A$45-1,M$8*5-3,1,1)</f>
        <v>0</v>
      </c>
      <c r="N186" s="277">
        <f ca="1">OFFSET('Labour Entry'!$C$1,'Labour Entry'!$A$45-1,N$8*5-3,1,1)</f>
        <v>0</v>
      </c>
      <c r="O186" s="277">
        <f ca="1">OFFSET('Labour Entry'!$C$1,'Labour Entry'!$A$45-1,O$8*5-3,1,1)</f>
        <v>0</v>
      </c>
      <c r="P186" s="277">
        <f ca="1">OFFSET('Labour Entry'!$C$1,'Labour Entry'!$A$45-1,P$8*5-3,1,1)</f>
        <v>0</v>
      </c>
      <c r="Q186" s="277">
        <f ca="1">OFFSET('Labour Entry'!$C$1,'Labour Entry'!$A$45-1,Q$8*5-3,1,1)</f>
        <v>0</v>
      </c>
      <c r="R186" s="277">
        <f ca="1">OFFSET('Labour Entry'!$C$1,'Labour Entry'!$A$45-1,R$8*5-3,1,1)</f>
        <v>0</v>
      </c>
      <c r="S186" s="277">
        <f ca="1">OFFSET('Labour Entry'!$C$1,'Labour Entry'!$A$45-1,S$8*5-3,1,1)</f>
        <v>0</v>
      </c>
      <c r="T186" s="277">
        <f ca="1">OFFSET('Labour Entry'!$C$1,'Labour Entry'!$A$45-1,T$8*5-3,1,1)</f>
        <v>0</v>
      </c>
      <c r="U186" s="277">
        <f ca="1">OFFSET('Labour Entry'!$C$1,'Labour Entry'!$A$45-1,U$8*5-3,1,1)</f>
        <v>0</v>
      </c>
      <c r="V186" s="277">
        <f ca="1">OFFSET('Labour Entry'!$C$1,'Labour Entry'!$A$45-1,V$8*5-3,1,1)</f>
        <v>0</v>
      </c>
      <c r="W186" s="277">
        <f ca="1">OFFSET('Labour Entry'!$C$1,'Labour Entry'!$A$45-1,W$8*5-3,1,1)</f>
        <v>0</v>
      </c>
      <c r="X186" s="277">
        <f ca="1">OFFSET('Labour Entry'!$C$1,'Labour Entry'!$A$45-1,X$8*5-3,1,1)</f>
        <v>0</v>
      </c>
      <c r="Y186" s="277">
        <f ca="1">OFFSET('Labour Entry'!$C$1,'Labour Entry'!$A$45-1,Y$8*5-3,1,1)</f>
        <v>0</v>
      </c>
      <c r="Z186" s="277">
        <f ca="1">OFFSET('Labour Entry'!$C$1,'Labour Entry'!$A$45-1,Z$8*5-3,1,1)</f>
        <v>0</v>
      </c>
      <c r="AA186" s="277">
        <f ca="1">OFFSET('Labour Entry'!$C$1,'Labour Entry'!$A$45-1,AA$8*5-3,1,1)</f>
        <v>0</v>
      </c>
      <c r="AB186" s="277">
        <f ca="1">OFFSET('Labour Entry'!$C$1,'Labour Entry'!$A$45-1,AB$8*5-3,1,1)</f>
        <v>0</v>
      </c>
      <c r="AC186" s="277">
        <f ca="1">OFFSET('Labour Entry'!$C$1,'Labour Entry'!$A$45-1,AC$8*5-3,1,1)</f>
        <v>0</v>
      </c>
      <c r="AD186" s="277">
        <f ca="1">OFFSET('Labour Entry'!$C$1,'Labour Entry'!$A$45-1,AD$8*5-3,1,1)</f>
        <v>0</v>
      </c>
      <c r="AE186" s="277">
        <f ca="1">OFFSET('Labour Entry'!$C$1,'Labour Entry'!$A$45-1,AE$8*5-3,1,1)</f>
        <v>0</v>
      </c>
      <c r="AF186" s="277">
        <f ca="1">OFFSET('Labour Entry'!$C$1,'Labour Entry'!$A$45-1,AF$8*5-3,1,1)</f>
        <v>0</v>
      </c>
      <c r="AG186" s="278">
        <f ca="1">OFFSET('Labour Entry'!$C$1,'Labour Entry'!$A$45-1,AG$8*5-3,1,1)</f>
        <v>0</v>
      </c>
    </row>
    <row r="187" spans="1:33" x14ac:dyDescent="0.2">
      <c r="A187" s="274"/>
      <c r="B187" s="275" t="s">
        <v>591</v>
      </c>
      <c r="C187" s="276">
        <f ca="1">OFFSET('Labour Entry'!$C$1,'Labour Entry'!$A$45-1,C$8*5-2,1,1)</f>
        <v>0</v>
      </c>
      <c r="D187" s="277">
        <f ca="1">OFFSET('Labour Entry'!$C$1,'Labour Entry'!$A$45-1,D$8*5-2,1,1)</f>
        <v>0</v>
      </c>
      <c r="E187" s="277">
        <f ca="1">OFFSET('Labour Entry'!$C$1,'Labour Entry'!$A$45-1,E$8*5-2,1,1)</f>
        <v>0</v>
      </c>
      <c r="F187" s="277">
        <f ca="1">OFFSET('Labour Entry'!$C$1,'Labour Entry'!$A$45-1,F$8*5-2,1,1)</f>
        <v>0</v>
      </c>
      <c r="G187" s="277">
        <f ca="1">OFFSET('Labour Entry'!$C$1,'Labour Entry'!$A$45-1,G$8*5-2,1,1)</f>
        <v>0</v>
      </c>
      <c r="H187" s="277">
        <f ca="1">OFFSET('Labour Entry'!$C$1,'Labour Entry'!$A$45-1,H$8*5-2,1,1)</f>
        <v>0</v>
      </c>
      <c r="I187" s="277">
        <f ca="1">OFFSET('Labour Entry'!$C$1,'Labour Entry'!$A$45-1,I$8*5-2,1,1)</f>
        <v>0</v>
      </c>
      <c r="J187" s="277">
        <f ca="1">OFFSET('Labour Entry'!$C$1,'Labour Entry'!$A$45-1,J$8*5-2,1,1)</f>
        <v>0</v>
      </c>
      <c r="K187" s="277">
        <f ca="1">OFFSET('Labour Entry'!$C$1,'Labour Entry'!$A$45-1,K$8*5-2,1,1)</f>
        <v>0</v>
      </c>
      <c r="L187" s="277">
        <f ca="1">OFFSET('Labour Entry'!$C$1,'Labour Entry'!$A$45-1,L$8*5-2,1,1)</f>
        <v>0</v>
      </c>
      <c r="M187" s="277">
        <f ca="1">OFFSET('Labour Entry'!$C$1,'Labour Entry'!$A$45-1,M$8*5-2,1,1)</f>
        <v>0</v>
      </c>
      <c r="N187" s="277">
        <f ca="1">OFFSET('Labour Entry'!$C$1,'Labour Entry'!$A$45-1,N$8*5-2,1,1)</f>
        <v>0</v>
      </c>
      <c r="O187" s="277">
        <f ca="1">OFFSET('Labour Entry'!$C$1,'Labour Entry'!$A$45-1,O$8*5-2,1,1)</f>
        <v>0</v>
      </c>
      <c r="P187" s="277">
        <f ca="1">OFFSET('Labour Entry'!$C$1,'Labour Entry'!$A$45-1,P$8*5-2,1,1)</f>
        <v>0</v>
      </c>
      <c r="Q187" s="277">
        <f ca="1">OFFSET('Labour Entry'!$C$1,'Labour Entry'!$A$45-1,Q$8*5-2,1,1)</f>
        <v>0</v>
      </c>
      <c r="R187" s="277">
        <f ca="1">OFFSET('Labour Entry'!$C$1,'Labour Entry'!$A$45-1,R$8*5-2,1,1)</f>
        <v>0</v>
      </c>
      <c r="S187" s="277">
        <f ca="1">OFFSET('Labour Entry'!$C$1,'Labour Entry'!$A$45-1,S$8*5-2,1,1)</f>
        <v>0</v>
      </c>
      <c r="T187" s="277">
        <f ca="1">OFFSET('Labour Entry'!$C$1,'Labour Entry'!$A$45-1,T$8*5-2,1,1)</f>
        <v>0</v>
      </c>
      <c r="U187" s="277">
        <f ca="1">OFFSET('Labour Entry'!$C$1,'Labour Entry'!$A$45-1,U$8*5-2,1,1)</f>
        <v>0</v>
      </c>
      <c r="V187" s="277">
        <f ca="1">OFFSET('Labour Entry'!$C$1,'Labour Entry'!$A$45-1,V$8*5-2,1,1)</f>
        <v>0</v>
      </c>
      <c r="W187" s="277">
        <f ca="1">OFFSET('Labour Entry'!$C$1,'Labour Entry'!$A$45-1,W$8*5-2,1,1)</f>
        <v>0</v>
      </c>
      <c r="X187" s="277">
        <f ca="1">OFFSET('Labour Entry'!$C$1,'Labour Entry'!$A$45-1,X$8*5-2,1,1)</f>
        <v>0</v>
      </c>
      <c r="Y187" s="277">
        <f ca="1">OFFSET('Labour Entry'!$C$1,'Labour Entry'!$A$45-1,Y$8*5-2,1,1)</f>
        <v>0</v>
      </c>
      <c r="Z187" s="277">
        <f ca="1">OFFSET('Labour Entry'!$C$1,'Labour Entry'!$A$45-1,Z$8*5-2,1,1)</f>
        <v>0</v>
      </c>
      <c r="AA187" s="277">
        <f ca="1">OFFSET('Labour Entry'!$C$1,'Labour Entry'!$A$45-1,AA$8*5-2,1,1)</f>
        <v>0</v>
      </c>
      <c r="AB187" s="277">
        <f ca="1">OFFSET('Labour Entry'!$C$1,'Labour Entry'!$A$45-1,AB$8*5-2,1,1)</f>
        <v>0</v>
      </c>
      <c r="AC187" s="277">
        <f ca="1">OFFSET('Labour Entry'!$C$1,'Labour Entry'!$A$45-1,AC$8*5-2,1,1)</f>
        <v>0</v>
      </c>
      <c r="AD187" s="277">
        <f ca="1">OFFSET('Labour Entry'!$C$1,'Labour Entry'!$A$45-1,AD$8*5-2,1,1)</f>
        <v>0</v>
      </c>
      <c r="AE187" s="277">
        <f ca="1">OFFSET('Labour Entry'!$C$1,'Labour Entry'!$A$45-1,AE$8*5-2,1,1)</f>
        <v>0</v>
      </c>
      <c r="AF187" s="277">
        <f ca="1">OFFSET('Labour Entry'!$C$1,'Labour Entry'!$A$45-1,AF$8*5-2,1,1)</f>
        <v>0</v>
      </c>
      <c r="AG187" s="278">
        <f ca="1">OFFSET('Labour Entry'!$C$1,'Labour Entry'!$A$45-1,AG$8*5-2,1,1)</f>
        <v>0</v>
      </c>
    </row>
    <row r="188" spans="1:33" x14ac:dyDescent="0.2">
      <c r="A188" s="274"/>
      <c r="B188" s="279" t="s">
        <v>592</v>
      </c>
      <c r="C188" s="280">
        <f ca="1">OFFSET('Labour Entry'!$C$1,'Labour Entry'!$A$45-1,C$8*5-1,1,1)</f>
        <v>0</v>
      </c>
      <c r="D188" s="281">
        <f ca="1">OFFSET('Labour Entry'!$C$1,'Labour Entry'!$A$45-1,D$8*5-1,1,1)</f>
        <v>0</v>
      </c>
      <c r="E188" s="281">
        <f ca="1">OFFSET('Labour Entry'!$C$1,'Labour Entry'!$A$45-1,E$8*5-1,1,1)</f>
        <v>0</v>
      </c>
      <c r="F188" s="281">
        <f ca="1">OFFSET('Labour Entry'!$C$1,'Labour Entry'!$A$45-1,F$8*5-1,1,1)</f>
        <v>0</v>
      </c>
      <c r="G188" s="281">
        <f ca="1">OFFSET('Labour Entry'!$C$1,'Labour Entry'!$A$45-1,G$8*5-1,1,1)</f>
        <v>0</v>
      </c>
      <c r="H188" s="281">
        <f ca="1">OFFSET('Labour Entry'!$C$1,'Labour Entry'!$A$45-1,H$8*5-1,1,1)</f>
        <v>0</v>
      </c>
      <c r="I188" s="281">
        <f ca="1">OFFSET('Labour Entry'!$C$1,'Labour Entry'!$A$45-1,I$8*5-1,1,1)</f>
        <v>0</v>
      </c>
      <c r="J188" s="281">
        <f ca="1">OFFSET('Labour Entry'!$C$1,'Labour Entry'!$A$45-1,J$8*5-1,1,1)</f>
        <v>0</v>
      </c>
      <c r="K188" s="281">
        <f ca="1">OFFSET('Labour Entry'!$C$1,'Labour Entry'!$A$45-1,K$8*5-1,1,1)</f>
        <v>0</v>
      </c>
      <c r="L188" s="281">
        <f ca="1">OFFSET('Labour Entry'!$C$1,'Labour Entry'!$A$45-1,L$8*5-1,1,1)</f>
        <v>0</v>
      </c>
      <c r="M188" s="281">
        <f ca="1">OFFSET('Labour Entry'!$C$1,'Labour Entry'!$A$45-1,M$8*5-1,1,1)</f>
        <v>0</v>
      </c>
      <c r="N188" s="281">
        <f ca="1">OFFSET('Labour Entry'!$C$1,'Labour Entry'!$A$45-1,N$8*5-1,1,1)</f>
        <v>0</v>
      </c>
      <c r="O188" s="281">
        <f ca="1">OFFSET('Labour Entry'!$C$1,'Labour Entry'!$A$45-1,O$8*5-1,1,1)</f>
        <v>0</v>
      </c>
      <c r="P188" s="281">
        <f ca="1">OFFSET('Labour Entry'!$C$1,'Labour Entry'!$A$45-1,P$8*5-1,1,1)</f>
        <v>0</v>
      </c>
      <c r="Q188" s="281">
        <f ca="1">OFFSET('Labour Entry'!$C$1,'Labour Entry'!$A$45-1,Q$8*5-1,1,1)</f>
        <v>0</v>
      </c>
      <c r="R188" s="281">
        <f ca="1">OFFSET('Labour Entry'!$C$1,'Labour Entry'!$A$45-1,R$8*5-1,1,1)</f>
        <v>0</v>
      </c>
      <c r="S188" s="281">
        <f ca="1">OFFSET('Labour Entry'!$C$1,'Labour Entry'!$A$45-1,S$8*5-1,1,1)</f>
        <v>0</v>
      </c>
      <c r="T188" s="281">
        <f ca="1">OFFSET('Labour Entry'!$C$1,'Labour Entry'!$A$45-1,T$8*5-1,1,1)</f>
        <v>0</v>
      </c>
      <c r="U188" s="281">
        <f ca="1">OFFSET('Labour Entry'!$C$1,'Labour Entry'!$A$45-1,U$8*5-1,1,1)</f>
        <v>0</v>
      </c>
      <c r="V188" s="281">
        <f ca="1">OFFSET('Labour Entry'!$C$1,'Labour Entry'!$A$45-1,V$8*5-1,1,1)</f>
        <v>0</v>
      </c>
      <c r="W188" s="281">
        <f ca="1">OFFSET('Labour Entry'!$C$1,'Labour Entry'!$A$45-1,W$8*5-1,1,1)</f>
        <v>0</v>
      </c>
      <c r="X188" s="281">
        <f ca="1">OFFSET('Labour Entry'!$C$1,'Labour Entry'!$A$45-1,X$8*5-1,1,1)</f>
        <v>0</v>
      </c>
      <c r="Y188" s="281">
        <f ca="1">OFFSET('Labour Entry'!$C$1,'Labour Entry'!$A$45-1,Y$8*5-1,1,1)</f>
        <v>0</v>
      </c>
      <c r="Z188" s="281">
        <f ca="1">OFFSET('Labour Entry'!$C$1,'Labour Entry'!$A$45-1,Z$8*5-1,1,1)</f>
        <v>0</v>
      </c>
      <c r="AA188" s="281">
        <f ca="1">OFFSET('Labour Entry'!$C$1,'Labour Entry'!$A$45-1,AA$8*5-1,1,1)</f>
        <v>0</v>
      </c>
      <c r="AB188" s="281">
        <f ca="1">OFFSET('Labour Entry'!$C$1,'Labour Entry'!$A$45-1,AB$8*5-1,1,1)</f>
        <v>0</v>
      </c>
      <c r="AC188" s="281">
        <f ca="1">OFFSET('Labour Entry'!$C$1,'Labour Entry'!$A$45-1,AC$8*5-1,1,1)</f>
        <v>0</v>
      </c>
      <c r="AD188" s="281">
        <f ca="1">OFFSET('Labour Entry'!$C$1,'Labour Entry'!$A$45-1,AD$8*5-1,1,1)</f>
        <v>0</v>
      </c>
      <c r="AE188" s="281">
        <f ca="1">OFFSET('Labour Entry'!$C$1,'Labour Entry'!$A$45-1,AE$8*5-1,1,1)</f>
        <v>0</v>
      </c>
      <c r="AF188" s="281">
        <f ca="1">OFFSET('Labour Entry'!$C$1,'Labour Entry'!$A$45-1,AF$8*5-1,1,1)</f>
        <v>0</v>
      </c>
      <c r="AG188" s="282">
        <f ca="1">OFFSET('Labour Entry'!$C$1,'Labour Entry'!$A$45-1,AG$8*5-1,1,1)</f>
        <v>0</v>
      </c>
    </row>
    <row r="189" spans="1:33" ht="15" thickBot="1" x14ac:dyDescent="0.25">
      <c r="A189" s="283"/>
      <c r="B189" s="284" t="s">
        <v>593</v>
      </c>
      <c r="C189" s="285">
        <f ca="1">OFFSET('Labour Entry'!$C$1,'Labour Entry'!$A$45-1,C$8*5,1,1)</f>
        <v>0</v>
      </c>
      <c r="D189" s="286">
        <f ca="1">OFFSET('Labour Entry'!$C$1,'Labour Entry'!$A$45-1,D$8*5,1,1)</f>
        <v>0</v>
      </c>
      <c r="E189" s="286">
        <f ca="1">OFFSET('Labour Entry'!$C$1,'Labour Entry'!$A$45-1,E$8*5,1,1)</f>
        <v>0</v>
      </c>
      <c r="F189" s="286">
        <f ca="1">OFFSET('Labour Entry'!$C$1,'Labour Entry'!$A$45-1,F$8*5,1,1)</f>
        <v>0</v>
      </c>
      <c r="G189" s="286">
        <f ca="1">OFFSET('Labour Entry'!$C$1,'Labour Entry'!$A$45-1,G$8*5,1,1)</f>
        <v>0</v>
      </c>
      <c r="H189" s="286">
        <f ca="1">OFFSET('Labour Entry'!$C$1,'Labour Entry'!$A$45-1,H$8*5,1,1)</f>
        <v>0</v>
      </c>
      <c r="I189" s="286">
        <f ca="1">OFFSET('Labour Entry'!$C$1,'Labour Entry'!$A$45-1,I$8*5,1,1)</f>
        <v>0</v>
      </c>
      <c r="J189" s="286">
        <f ca="1">OFFSET('Labour Entry'!$C$1,'Labour Entry'!$A$45-1,J$8*5,1,1)</f>
        <v>0</v>
      </c>
      <c r="K189" s="286">
        <f ca="1">OFFSET('Labour Entry'!$C$1,'Labour Entry'!$A$45-1,K$8*5,1,1)</f>
        <v>0</v>
      </c>
      <c r="L189" s="286">
        <f ca="1">OFFSET('Labour Entry'!$C$1,'Labour Entry'!$A$45-1,L$8*5,1,1)</f>
        <v>0</v>
      </c>
      <c r="M189" s="286">
        <f ca="1">OFFSET('Labour Entry'!$C$1,'Labour Entry'!$A$45-1,M$8*5,1,1)</f>
        <v>0</v>
      </c>
      <c r="N189" s="286">
        <f ca="1">OFFSET('Labour Entry'!$C$1,'Labour Entry'!$A$45-1,N$8*5,1,1)</f>
        <v>0</v>
      </c>
      <c r="O189" s="286">
        <f ca="1">OFFSET('Labour Entry'!$C$1,'Labour Entry'!$A$45-1,O$8*5,1,1)</f>
        <v>0</v>
      </c>
      <c r="P189" s="286">
        <f ca="1">OFFSET('Labour Entry'!$C$1,'Labour Entry'!$A$45-1,P$8*5,1,1)</f>
        <v>0</v>
      </c>
      <c r="Q189" s="286">
        <f ca="1">OFFSET('Labour Entry'!$C$1,'Labour Entry'!$A$45-1,Q$8*5,1,1)</f>
        <v>0</v>
      </c>
      <c r="R189" s="286">
        <f ca="1">OFFSET('Labour Entry'!$C$1,'Labour Entry'!$A$45-1,R$8*5,1,1)</f>
        <v>0</v>
      </c>
      <c r="S189" s="286">
        <f ca="1">OFFSET('Labour Entry'!$C$1,'Labour Entry'!$A$45-1,S$8*5,1,1)</f>
        <v>0</v>
      </c>
      <c r="T189" s="286">
        <f ca="1">OFFSET('Labour Entry'!$C$1,'Labour Entry'!$A$45-1,T$8*5,1,1)</f>
        <v>0</v>
      </c>
      <c r="U189" s="286">
        <f ca="1">OFFSET('Labour Entry'!$C$1,'Labour Entry'!$A$45-1,U$8*5,1,1)</f>
        <v>0</v>
      </c>
      <c r="V189" s="286">
        <f ca="1">OFFSET('Labour Entry'!$C$1,'Labour Entry'!$A$45-1,V$8*5,1,1)</f>
        <v>0</v>
      </c>
      <c r="W189" s="286">
        <f ca="1">OFFSET('Labour Entry'!$C$1,'Labour Entry'!$A$45-1,W$8*5,1,1)</f>
        <v>0</v>
      </c>
      <c r="X189" s="286">
        <f ca="1">OFFSET('Labour Entry'!$C$1,'Labour Entry'!$A$45-1,X$8*5,1,1)</f>
        <v>0</v>
      </c>
      <c r="Y189" s="286">
        <f ca="1">OFFSET('Labour Entry'!$C$1,'Labour Entry'!$A$45-1,Y$8*5,1,1)</f>
        <v>0</v>
      </c>
      <c r="Z189" s="286">
        <f ca="1">OFFSET('Labour Entry'!$C$1,'Labour Entry'!$A$45-1,Z$8*5,1,1)</f>
        <v>0</v>
      </c>
      <c r="AA189" s="286">
        <f ca="1">OFFSET('Labour Entry'!$C$1,'Labour Entry'!$A$45-1,AA$8*5,1,1)</f>
        <v>0</v>
      </c>
      <c r="AB189" s="286">
        <f ca="1">OFFSET('Labour Entry'!$C$1,'Labour Entry'!$A$45-1,AB$8*5,1,1)</f>
        <v>0</v>
      </c>
      <c r="AC189" s="286">
        <f ca="1">OFFSET('Labour Entry'!$C$1,'Labour Entry'!$A$45-1,AC$8*5,1,1)</f>
        <v>0</v>
      </c>
      <c r="AD189" s="286">
        <f ca="1">OFFSET('Labour Entry'!$C$1,'Labour Entry'!$A$45-1,AD$8*5,1,1)</f>
        <v>0</v>
      </c>
      <c r="AE189" s="286">
        <f ca="1">OFFSET('Labour Entry'!$C$1,'Labour Entry'!$A$45-1,AE$8*5,1,1)</f>
        <v>0</v>
      </c>
      <c r="AF189" s="286">
        <f ca="1">OFFSET('Labour Entry'!$C$1,'Labour Entry'!$A$45-1,AF$8*5,1,1)</f>
        <v>0</v>
      </c>
      <c r="AG189" s="287">
        <f ca="1">OFFSET('Labour Entry'!$C$1,'Labour Entry'!$A$45-1,AG$8*5,1,1)</f>
        <v>0</v>
      </c>
    </row>
    <row r="190" spans="1:33" x14ac:dyDescent="0.2">
      <c r="A190" s="269" t="str">
        <f ca="1">OFFSET('Labour Entry'!$C$1,'Labour Entry'!$A46-1,0,1,1)</f>
        <v>---</v>
      </c>
      <c r="B190" s="270" t="s">
        <v>585</v>
      </c>
      <c r="C190" s="271">
        <f ca="1">OFFSET('Labour Entry'!$C$1,'Labour Entry'!$A$46-1,C$8*5-4,1,1)</f>
        <v>0</v>
      </c>
      <c r="D190" s="272">
        <f ca="1">OFFSET('Labour Entry'!$C$1,'Labour Entry'!$A$46-1,D$8*5-4,1,1)</f>
        <v>0</v>
      </c>
      <c r="E190" s="272">
        <f ca="1">OFFSET('Labour Entry'!$C$1,'Labour Entry'!$A$46-1,E$8*5-4,1,1)</f>
        <v>0</v>
      </c>
      <c r="F190" s="272">
        <f ca="1">OFFSET('Labour Entry'!$C$1,'Labour Entry'!$A$46-1,F$8*5-4,1,1)</f>
        <v>0</v>
      </c>
      <c r="G190" s="272">
        <f ca="1">OFFSET('Labour Entry'!$C$1,'Labour Entry'!$A$46-1,G$8*5-4,1,1)</f>
        <v>0</v>
      </c>
      <c r="H190" s="272">
        <f ca="1">OFFSET('Labour Entry'!$C$1,'Labour Entry'!$A$46-1,H$8*5-4,1,1)</f>
        <v>0</v>
      </c>
      <c r="I190" s="272">
        <f ca="1">OFFSET('Labour Entry'!$C$1,'Labour Entry'!$A$46-1,I$8*5-4,1,1)</f>
        <v>0</v>
      </c>
      <c r="J190" s="272">
        <f ca="1">OFFSET('Labour Entry'!$C$1,'Labour Entry'!$A$46-1,J$8*5-4,1,1)</f>
        <v>0</v>
      </c>
      <c r="K190" s="272">
        <f ca="1">OFFSET('Labour Entry'!$C$1,'Labour Entry'!$A$46-1,K$8*5-4,1,1)</f>
        <v>0</v>
      </c>
      <c r="L190" s="272">
        <f ca="1">OFFSET('Labour Entry'!$C$1,'Labour Entry'!$A$46-1,L$8*5-4,1,1)</f>
        <v>0</v>
      </c>
      <c r="M190" s="272">
        <f ca="1">OFFSET('Labour Entry'!$C$1,'Labour Entry'!$A$46-1,M$8*5-4,1,1)</f>
        <v>0</v>
      </c>
      <c r="N190" s="272">
        <f ca="1">OFFSET('Labour Entry'!$C$1,'Labour Entry'!$A$46-1,N$8*5-4,1,1)</f>
        <v>0</v>
      </c>
      <c r="O190" s="272">
        <f ca="1">OFFSET('Labour Entry'!$C$1,'Labour Entry'!$A$46-1,O$8*5-4,1,1)</f>
        <v>0</v>
      </c>
      <c r="P190" s="272">
        <f ca="1">OFFSET('Labour Entry'!$C$1,'Labour Entry'!$A$46-1,P$8*5-4,1,1)</f>
        <v>0</v>
      </c>
      <c r="Q190" s="272">
        <f ca="1">OFFSET('Labour Entry'!$C$1,'Labour Entry'!$A$46-1,Q$8*5-4,1,1)</f>
        <v>0</v>
      </c>
      <c r="R190" s="272">
        <f ca="1">OFFSET('Labour Entry'!$C$1,'Labour Entry'!$A$46-1,R$8*5-4,1,1)</f>
        <v>0</v>
      </c>
      <c r="S190" s="272">
        <f ca="1">OFFSET('Labour Entry'!$C$1,'Labour Entry'!$A$46-1,S$8*5-4,1,1)</f>
        <v>0</v>
      </c>
      <c r="T190" s="272">
        <f ca="1">OFFSET('Labour Entry'!$C$1,'Labour Entry'!$A$46-1,T$8*5-4,1,1)</f>
        <v>0</v>
      </c>
      <c r="U190" s="272">
        <f ca="1">OFFSET('Labour Entry'!$C$1,'Labour Entry'!$A$46-1,U$8*5-4,1,1)</f>
        <v>0</v>
      </c>
      <c r="V190" s="272">
        <f ca="1">OFFSET('Labour Entry'!$C$1,'Labour Entry'!$A$46-1,V$8*5-4,1,1)</f>
        <v>0</v>
      </c>
      <c r="W190" s="272">
        <f ca="1">OFFSET('Labour Entry'!$C$1,'Labour Entry'!$A$46-1,W$8*5-4,1,1)</f>
        <v>0</v>
      </c>
      <c r="X190" s="272">
        <f ca="1">OFFSET('Labour Entry'!$C$1,'Labour Entry'!$A$46-1,X$8*5-4,1,1)</f>
        <v>0</v>
      </c>
      <c r="Y190" s="272">
        <f ca="1">OFFSET('Labour Entry'!$C$1,'Labour Entry'!$A$46-1,Y$8*5-4,1,1)</f>
        <v>0</v>
      </c>
      <c r="Z190" s="272">
        <f ca="1">OFFSET('Labour Entry'!$C$1,'Labour Entry'!$A$46-1,Z$8*5-4,1,1)</f>
        <v>0</v>
      </c>
      <c r="AA190" s="272">
        <f ca="1">OFFSET('Labour Entry'!$C$1,'Labour Entry'!$A$46-1,AA$8*5-4,1,1)</f>
        <v>0</v>
      </c>
      <c r="AB190" s="272">
        <f ca="1">OFFSET('Labour Entry'!$C$1,'Labour Entry'!$A$46-1,AB$8*5-4,1,1)</f>
        <v>0</v>
      </c>
      <c r="AC190" s="272">
        <f ca="1">OFFSET('Labour Entry'!$C$1,'Labour Entry'!$A$46-1,AC$8*5-4,1,1)</f>
        <v>0</v>
      </c>
      <c r="AD190" s="272">
        <f ca="1">OFFSET('Labour Entry'!$C$1,'Labour Entry'!$A$46-1,AD$8*5-4,1,1)</f>
        <v>0</v>
      </c>
      <c r="AE190" s="272">
        <f ca="1">OFFSET('Labour Entry'!$C$1,'Labour Entry'!$A$46-1,AE$8*5-4,1,1)</f>
        <v>0</v>
      </c>
      <c r="AF190" s="272">
        <f ca="1">OFFSET('Labour Entry'!$C$1,'Labour Entry'!$A$46-1,AF$8*5-4,1,1)</f>
        <v>0</v>
      </c>
      <c r="AG190" s="273">
        <f ca="1">OFFSET('Labour Entry'!$C$1,'Labour Entry'!$A$46-1,AG$8*5-4,1,1)</f>
        <v>0</v>
      </c>
    </row>
    <row r="191" spans="1:33" x14ac:dyDescent="0.2">
      <c r="A191" s="274"/>
      <c r="B191" s="275" t="s">
        <v>590</v>
      </c>
      <c r="C191" s="276">
        <f ca="1">OFFSET('Labour Entry'!$C$1,'Labour Entry'!$A$46-1,C$8*5-3,1,1)</f>
        <v>0</v>
      </c>
      <c r="D191" s="277">
        <f ca="1">OFFSET('Labour Entry'!$C$1,'Labour Entry'!$A$46-1,D$8*5-3,1,1)</f>
        <v>0</v>
      </c>
      <c r="E191" s="277">
        <f ca="1">OFFSET('Labour Entry'!$C$1,'Labour Entry'!$A$46-1,E$8*5-3,1,1)</f>
        <v>0</v>
      </c>
      <c r="F191" s="277">
        <f ca="1">OFFSET('Labour Entry'!$C$1,'Labour Entry'!$A$46-1,F$8*5-3,1,1)</f>
        <v>0</v>
      </c>
      <c r="G191" s="277">
        <f ca="1">OFFSET('Labour Entry'!$C$1,'Labour Entry'!$A$46-1,G$8*5-3,1,1)</f>
        <v>0</v>
      </c>
      <c r="H191" s="277">
        <f ca="1">OFFSET('Labour Entry'!$C$1,'Labour Entry'!$A$46-1,H$8*5-3,1,1)</f>
        <v>0</v>
      </c>
      <c r="I191" s="277">
        <f ca="1">OFFSET('Labour Entry'!$C$1,'Labour Entry'!$A$46-1,I$8*5-3,1,1)</f>
        <v>0</v>
      </c>
      <c r="J191" s="277">
        <f ca="1">OFFSET('Labour Entry'!$C$1,'Labour Entry'!$A$46-1,J$8*5-3,1,1)</f>
        <v>0</v>
      </c>
      <c r="K191" s="277">
        <f ca="1">OFFSET('Labour Entry'!$C$1,'Labour Entry'!$A$46-1,K$8*5-3,1,1)</f>
        <v>0</v>
      </c>
      <c r="L191" s="277">
        <f ca="1">OFFSET('Labour Entry'!$C$1,'Labour Entry'!$A$46-1,L$8*5-3,1,1)</f>
        <v>0</v>
      </c>
      <c r="M191" s="277">
        <f ca="1">OFFSET('Labour Entry'!$C$1,'Labour Entry'!$A$46-1,M$8*5-3,1,1)</f>
        <v>0</v>
      </c>
      <c r="N191" s="277">
        <f ca="1">OFFSET('Labour Entry'!$C$1,'Labour Entry'!$A$46-1,N$8*5-3,1,1)</f>
        <v>0</v>
      </c>
      <c r="O191" s="277">
        <f ca="1">OFFSET('Labour Entry'!$C$1,'Labour Entry'!$A$46-1,O$8*5-3,1,1)</f>
        <v>0</v>
      </c>
      <c r="P191" s="277">
        <f ca="1">OFFSET('Labour Entry'!$C$1,'Labour Entry'!$A$46-1,P$8*5-3,1,1)</f>
        <v>0</v>
      </c>
      <c r="Q191" s="277">
        <f ca="1">OFFSET('Labour Entry'!$C$1,'Labour Entry'!$A$46-1,Q$8*5-3,1,1)</f>
        <v>0</v>
      </c>
      <c r="R191" s="277">
        <f ca="1">OFFSET('Labour Entry'!$C$1,'Labour Entry'!$A$46-1,R$8*5-3,1,1)</f>
        <v>0</v>
      </c>
      <c r="S191" s="277">
        <f ca="1">OFFSET('Labour Entry'!$C$1,'Labour Entry'!$A$46-1,S$8*5-3,1,1)</f>
        <v>0</v>
      </c>
      <c r="T191" s="277">
        <f ca="1">OFFSET('Labour Entry'!$C$1,'Labour Entry'!$A$46-1,T$8*5-3,1,1)</f>
        <v>0</v>
      </c>
      <c r="U191" s="277">
        <f ca="1">OFFSET('Labour Entry'!$C$1,'Labour Entry'!$A$46-1,U$8*5-3,1,1)</f>
        <v>0</v>
      </c>
      <c r="V191" s="277">
        <f ca="1">OFFSET('Labour Entry'!$C$1,'Labour Entry'!$A$46-1,V$8*5-3,1,1)</f>
        <v>0</v>
      </c>
      <c r="W191" s="277">
        <f ca="1">OFFSET('Labour Entry'!$C$1,'Labour Entry'!$A$46-1,W$8*5-3,1,1)</f>
        <v>0</v>
      </c>
      <c r="X191" s="277">
        <f ca="1">OFFSET('Labour Entry'!$C$1,'Labour Entry'!$A$46-1,X$8*5-3,1,1)</f>
        <v>0</v>
      </c>
      <c r="Y191" s="277">
        <f ca="1">OFFSET('Labour Entry'!$C$1,'Labour Entry'!$A$46-1,Y$8*5-3,1,1)</f>
        <v>0</v>
      </c>
      <c r="Z191" s="277">
        <f ca="1">OFFSET('Labour Entry'!$C$1,'Labour Entry'!$A$46-1,Z$8*5-3,1,1)</f>
        <v>0</v>
      </c>
      <c r="AA191" s="277">
        <f ca="1">OFFSET('Labour Entry'!$C$1,'Labour Entry'!$A$46-1,AA$8*5-3,1,1)</f>
        <v>0</v>
      </c>
      <c r="AB191" s="277">
        <f ca="1">OFFSET('Labour Entry'!$C$1,'Labour Entry'!$A$46-1,AB$8*5-3,1,1)</f>
        <v>0</v>
      </c>
      <c r="AC191" s="277">
        <f ca="1">OFFSET('Labour Entry'!$C$1,'Labour Entry'!$A$46-1,AC$8*5-3,1,1)</f>
        <v>0</v>
      </c>
      <c r="AD191" s="277">
        <f ca="1">OFFSET('Labour Entry'!$C$1,'Labour Entry'!$A$46-1,AD$8*5-3,1,1)</f>
        <v>0</v>
      </c>
      <c r="AE191" s="277">
        <f ca="1">OFFSET('Labour Entry'!$C$1,'Labour Entry'!$A$46-1,AE$8*5-3,1,1)</f>
        <v>0</v>
      </c>
      <c r="AF191" s="277">
        <f ca="1">OFFSET('Labour Entry'!$C$1,'Labour Entry'!$A$46-1,AF$8*5-3,1,1)</f>
        <v>0</v>
      </c>
      <c r="AG191" s="278">
        <f ca="1">OFFSET('Labour Entry'!$C$1,'Labour Entry'!$A$46-1,AG$8*5-3,1,1)</f>
        <v>0</v>
      </c>
    </row>
    <row r="192" spans="1:33" x14ac:dyDescent="0.2">
      <c r="A192" s="274"/>
      <c r="B192" s="275" t="s">
        <v>591</v>
      </c>
      <c r="C192" s="276">
        <f ca="1">OFFSET('Labour Entry'!$C$1,'Labour Entry'!$A$46-1,C$8*5-2,1,1)</f>
        <v>0</v>
      </c>
      <c r="D192" s="277">
        <f ca="1">OFFSET('Labour Entry'!$C$1,'Labour Entry'!$A$46-1,D$8*5-2,1,1)</f>
        <v>0</v>
      </c>
      <c r="E192" s="277">
        <f ca="1">OFFSET('Labour Entry'!$C$1,'Labour Entry'!$A$46-1,E$8*5-2,1,1)</f>
        <v>0</v>
      </c>
      <c r="F192" s="277">
        <f ca="1">OFFSET('Labour Entry'!$C$1,'Labour Entry'!$A$46-1,F$8*5-2,1,1)</f>
        <v>0</v>
      </c>
      <c r="G192" s="277">
        <f ca="1">OFFSET('Labour Entry'!$C$1,'Labour Entry'!$A$46-1,G$8*5-2,1,1)</f>
        <v>0</v>
      </c>
      <c r="H192" s="277">
        <f ca="1">OFFSET('Labour Entry'!$C$1,'Labour Entry'!$A$46-1,H$8*5-2,1,1)</f>
        <v>0</v>
      </c>
      <c r="I192" s="277">
        <f ca="1">OFFSET('Labour Entry'!$C$1,'Labour Entry'!$A$46-1,I$8*5-2,1,1)</f>
        <v>0</v>
      </c>
      <c r="J192" s="277">
        <f ca="1">OFFSET('Labour Entry'!$C$1,'Labour Entry'!$A$46-1,J$8*5-2,1,1)</f>
        <v>0</v>
      </c>
      <c r="K192" s="277">
        <f ca="1">OFFSET('Labour Entry'!$C$1,'Labour Entry'!$A$46-1,K$8*5-2,1,1)</f>
        <v>0</v>
      </c>
      <c r="L192" s="277">
        <f ca="1">OFFSET('Labour Entry'!$C$1,'Labour Entry'!$A$46-1,L$8*5-2,1,1)</f>
        <v>0</v>
      </c>
      <c r="M192" s="277">
        <f ca="1">OFFSET('Labour Entry'!$C$1,'Labour Entry'!$A$46-1,M$8*5-2,1,1)</f>
        <v>0</v>
      </c>
      <c r="N192" s="277">
        <f ca="1">OFFSET('Labour Entry'!$C$1,'Labour Entry'!$A$46-1,N$8*5-2,1,1)</f>
        <v>0</v>
      </c>
      <c r="O192" s="277">
        <f ca="1">OFFSET('Labour Entry'!$C$1,'Labour Entry'!$A$46-1,O$8*5-2,1,1)</f>
        <v>0</v>
      </c>
      <c r="P192" s="277">
        <f ca="1">OFFSET('Labour Entry'!$C$1,'Labour Entry'!$A$46-1,P$8*5-2,1,1)</f>
        <v>0</v>
      </c>
      <c r="Q192" s="277">
        <f ca="1">OFFSET('Labour Entry'!$C$1,'Labour Entry'!$A$46-1,Q$8*5-2,1,1)</f>
        <v>0</v>
      </c>
      <c r="R192" s="277">
        <f ca="1">OFFSET('Labour Entry'!$C$1,'Labour Entry'!$A$46-1,R$8*5-2,1,1)</f>
        <v>0</v>
      </c>
      <c r="S192" s="277">
        <f ca="1">OFFSET('Labour Entry'!$C$1,'Labour Entry'!$A$46-1,S$8*5-2,1,1)</f>
        <v>0</v>
      </c>
      <c r="T192" s="277">
        <f ca="1">OFFSET('Labour Entry'!$C$1,'Labour Entry'!$A$46-1,T$8*5-2,1,1)</f>
        <v>0</v>
      </c>
      <c r="U192" s="277">
        <f ca="1">OFFSET('Labour Entry'!$C$1,'Labour Entry'!$A$46-1,U$8*5-2,1,1)</f>
        <v>0</v>
      </c>
      <c r="V192" s="277">
        <f ca="1">OFFSET('Labour Entry'!$C$1,'Labour Entry'!$A$46-1,V$8*5-2,1,1)</f>
        <v>0</v>
      </c>
      <c r="W192" s="277">
        <f ca="1">OFFSET('Labour Entry'!$C$1,'Labour Entry'!$A$46-1,W$8*5-2,1,1)</f>
        <v>0</v>
      </c>
      <c r="X192" s="277">
        <f ca="1">OFFSET('Labour Entry'!$C$1,'Labour Entry'!$A$46-1,X$8*5-2,1,1)</f>
        <v>0</v>
      </c>
      <c r="Y192" s="277">
        <f ca="1">OFFSET('Labour Entry'!$C$1,'Labour Entry'!$A$46-1,Y$8*5-2,1,1)</f>
        <v>0</v>
      </c>
      <c r="Z192" s="277">
        <f ca="1">OFFSET('Labour Entry'!$C$1,'Labour Entry'!$A$46-1,Z$8*5-2,1,1)</f>
        <v>0</v>
      </c>
      <c r="AA192" s="277">
        <f ca="1">OFFSET('Labour Entry'!$C$1,'Labour Entry'!$A$46-1,AA$8*5-2,1,1)</f>
        <v>0</v>
      </c>
      <c r="AB192" s="277">
        <f ca="1">OFFSET('Labour Entry'!$C$1,'Labour Entry'!$A$46-1,AB$8*5-2,1,1)</f>
        <v>0</v>
      </c>
      <c r="AC192" s="277">
        <f ca="1">OFFSET('Labour Entry'!$C$1,'Labour Entry'!$A$46-1,AC$8*5-2,1,1)</f>
        <v>0</v>
      </c>
      <c r="AD192" s="277">
        <f ca="1">OFFSET('Labour Entry'!$C$1,'Labour Entry'!$A$46-1,AD$8*5-2,1,1)</f>
        <v>0</v>
      </c>
      <c r="AE192" s="277">
        <f ca="1">OFFSET('Labour Entry'!$C$1,'Labour Entry'!$A$46-1,AE$8*5-2,1,1)</f>
        <v>0</v>
      </c>
      <c r="AF192" s="277">
        <f ca="1">OFFSET('Labour Entry'!$C$1,'Labour Entry'!$A$46-1,AF$8*5-2,1,1)</f>
        <v>0</v>
      </c>
      <c r="AG192" s="278">
        <f ca="1">OFFSET('Labour Entry'!$C$1,'Labour Entry'!$A$46-1,AG$8*5-2,1,1)</f>
        <v>0</v>
      </c>
    </row>
    <row r="193" spans="1:33" x14ac:dyDescent="0.2">
      <c r="A193" s="274"/>
      <c r="B193" s="279" t="s">
        <v>592</v>
      </c>
      <c r="C193" s="280">
        <f ca="1">OFFSET('Labour Entry'!$C$1,'Labour Entry'!$A$46-1,C$8*5-1,1,1)</f>
        <v>0</v>
      </c>
      <c r="D193" s="281">
        <f ca="1">OFFSET('Labour Entry'!$C$1,'Labour Entry'!$A$46-1,D$8*5-1,1,1)</f>
        <v>0</v>
      </c>
      <c r="E193" s="281">
        <f ca="1">OFFSET('Labour Entry'!$C$1,'Labour Entry'!$A$46-1,E$8*5-1,1,1)</f>
        <v>0</v>
      </c>
      <c r="F193" s="281">
        <f ca="1">OFFSET('Labour Entry'!$C$1,'Labour Entry'!$A$46-1,F$8*5-1,1,1)</f>
        <v>0</v>
      </c>
      <c r="G193" s="281">
        <f ca="1">OFFSET('Labour Entry'!$C$1,'Labour Entry'!$A$46-1,G$8*5-1,1,1)</f>
        <v>0</v>
      </c>
      <c r="H193" s="281">
        <f ca="1">OFFSET('Labour Entry'!$C$1,'Labour Entry'!$A$46-1,H$8*5-1,1,1)</f>
        <v>0</v>
      </c>
      <c r="I193" s="281">
        <f ca="1">OFFSET('Labour Entry'!$C$1,'Labour Entry'!$A$46-1,I$8*5-1,1,1)</f>
        <v>0</v>
      </c>
      <c r="J193" s="281">
        <f ca="1">OFFSET('Labour Entry'!$C$1,'Labour Entry'!$A$46-1,J$8*5-1,1,1)</f>
        <v>0</v>
      </c>
      <c r="K193" s="281">
        <f ca="1">OFFSET('Labour Entry'!$C$1,'Labour Entry'!$A$46-1,K$8*5-1,1,1)</f>
        <v>0</v>
      </c>
      <c r="L193" s="281">
        <f ca="1">OFFSET('Labour Entry'!$C$1,'Labour Entry'!$A$46-1,L$8*5-1,1,1)</f>
        <v>0</v>
      </c>
      <c r="M193" s="281">
        <f ca="1">OFFSET('Labour Entry'!$C$1,'Labour Entry'!$A$46-1,M$8*5-1,1,1)</f>
        <v>0</v>
      </c>
      <c r="N193" s="281">
        <f ca="1">OFFSET('Labour Entry'!$C$1,'Labour Entry'!$A$46-1,N$8*5-1,1,1)</f>
        <v>0</v>
      </c>
      <c r="O193" s="281">
        <f ca="1">OFFSET('Labour Entry'!$C$1,'Labour Entry'!$A$46-1,O$8*5-1,1,1)</f>
        <v>0</v>
      </c>
      <c r="P193" s="281">
        <f ca="1">OFFSET('Labour Entry'!$C$1,'Labour Entry'!$A$46-1,P$8*5-1,1,1)</f>
        <v>0</v>
      </c>
      <c r="Q193" s="281">
        <f ca="1">OFFSET('Labour Entry'!$C$1,'Labour Entry'!$A$46-1,Q$8*5-1,1,1)</f>
        <v>0</v>
      </c>
      <c r="R193" s="281">
        <f ca="1">OFFSET('Labour Entry'!$C$1,'Labour Entry'!$A$46-1,R$8*5-1,1,1)</f>
        <v>0</v>
      </c>
      <c r="S193" s="281">
        <f ca="1">OFFSET('Labour Entry'!$C$1,'Labour Entry'!$A$46-1,S$8*5-1,1,1)</f>
        <v>0</v>
      </c>
      <c r="T193" s="281">
        <f ca="1">OFFSET('Labour Entry'!$C$1,'Labour Entry'!$A$46-1,T$8*5-1,1,1)</f>
        <v>0</v>
      </c>
      <c r="U193" s="281">
        <f ca="1">OFFSET('Labour Entry'!$C$1,'Labour Entry'!$A$46-1,U$8*5-1,1,1)</f>
        <v>0</v>
      </c>
      <c r="V193" s="281">
        <f ca="1">OFFSET('Labour Entry'!$C$1,'Labour Entry'!$A$46-1,V$8*5-1,1,1)</f>
        <v>0</v>
      </c>
      <c r="W193" s="281">
        <f ca="1">OFFSET('Labour Entry'!$C$1,'Labour Entry'!$A$46-1,W$8*5-1,1,1)</f>
        <v>0</v>
      </c>
      <c r="X193" s="281">
        <f ca="1">OFFSET('Labour Entry'!$C$1,'Labour Entry'!$A$46-1,X$8*5-1,1,1)</f>
        <v>0</v>
      </c>
      <c r="Y193" s="281">
        <f ca="1">OFFSET('Labour Entry'!$C$1,'Labour Entry'!$A$46-1,Y$8*5-1,1,1)</f>
        <v>0</v>
      </c>
      <c r="Z193" s="281">
        <f ca="1">OFFSET('Labour Entry'!$C$1,'Labour Entry'!$A$46-1,Z$8*5-1,1,1)</f>
        <v>0</v>
      </c>
      <c r="AA193" s="281">
        <f ca="1">OFFSET('Labour Entry'!$C$1,'Labour Entry'!$A$46-1,AA$8*5-1,1,1)</f>
        <v>0</v>
      </c>
      <c r="AB193" s="281">
        <f ca="1">OFFSET('Labour Entry'!$C$1,'Labour Entry'!$A$46-1,AB$8*5-1,1,1)</f>
        <v>0</v>
      </c>
      <c r="AC193" s="281">
        <f ca="1">OFFSET('Labour Entry'!$C$1,'Labour Entry'!$A$46-1,AC$8*5-1,1,1)</f>
        <v>0</v>
      </c>
      <c r="AD193" s="281">
        <f ca="1">OFFSET('Labour Entry'!$C$1,'Labour Entry'!$A$46-1,AD$8*5-1,1,1)</f>
        <v>0</v>
      </c>
      <c r="AE193" s="281">
        <f ca="1">OFFSET('Labour Entry'!$C$1,'Labour Entry'!$A$46-1,AE$8*5-1,1,1)</f>
        <v>0</v>
      </c>
      <c r="AF193" s="281">
        <f ca="1">OFFSET('Labour Entry'!$C$1,'Labour Entry'!$A$46-1,AF$8*5-1,1,1)</f>
        <v>0</v>
      </c>
      <c r="AG193" s="282">
        <f ca="1">OFFSET('Labour Entry'!$C$1,'Labour Entry'!$A$46-1,AG$8*5-1,1,1)</f>
        <v>0</v>
      </c>
    </row>
    <row r="194" spans="1:33" ht="15" thickBot="1" x14ac:dyDescent="0.25">
      <c r="A194" s="283"/>
      <c r="B194" s="284" t="s">
        <v>593</v>
      </c>
      <c r="C194" s="285">
        <f ca="1">OFFSET('Labour Entry'!$C$1,'Labour Entry'!$A$46-1,C$8*5,1,1)</f>
        <v>0</v>
      </c>
      <c r="D194" s="286">
        <f ca="1">OFFSET('Labour Entry'!$C$1,'Labour Entry'!$A$46-1,D$8*5,1,1)</f>
        <v>0</v>
      </c>
      <c r="E194" s="286">
        <f ca="1">OFFSET('Labour Entry'!$C$1,'Labour Entry'!$A$46-1,E$8*5,1,1)</f>
        <v>0</v>
      </c>
      <c r="F194" s="286">
        <f ca="1">OFFSET('Labour Entry'!$C$1,'Labour Entry'!$A$46-1,F$8*5,1,1)</f>
        <v>0</v>
      </c>
      <c r="G194" s="286">
        <f ca="1">OFFSET('Labour Entry'!$C$1,'Labour Entry'!$A$46-1,G$8*5,1,1)</f>
        <v>0</v>
      </c>
      <c r="H194" s="286">
        <f ca="1">OFFSET('Labour Entry'!$C$1,'Labour Entry'!$A$46-1,H$8*5,1,1)</f>
        <v>0</v>
      </c>
      <c r="I194" s="286">
        <f ca="1">OFFSET('Labour Entry'!$C$1,'Labour Entry'!$A$46-1,I$8*5,1,1)</f>
        <v>0</v>
      </c>
      <c r="J194" s="286">
        <f ca="1">OFFSET('Labour Entry'!$C$1,'Labour Entry'!$A$46-1,J$8*5,1,1)</f>
        <v>0</v>
      </c>
      <c r="K194" s="286">
        <f ca="1">OFFSET('Labour Entry'!$C$1,'Labour Entry'!$A$46-1,K$8*5,1,1)</f>
        <v>0</v>
      </c>
      <c r="L194" s="286">
        <f ca="1">OFFSET('Labour Entry'!$C$1,'Labour Entry'!$A$46-1,L$8*5,1,1)</f>
        <v>0</v>
      </c>
      <c r="M194" s="286">
        <f ca="1">OFFSET('Labour Entry'!$C$1,'Labour Entry'!$A$46-1,M$8*5,1,1)</f>
        <v>0</v>
      </c>
      <c r="N194" s="286">
        <f ca="1">OFFSET('Labour Entry'!$C$1,'Labour Entry'!$A$46-1,N$8*5,1,1)</f>
        <v>0</v>
      </c>
      <c r="O194" s="286">
        <f ca="1">OFFSET('Labour Entry'!$C$1,'Labour Entry'!$A$46-1,O$8*5,1,1)</f>
        <v>0</v>
      </c>
      <c r="P194" s="286">
        <f ca="1">OFFSET('Labour Entry'!$C$1,'Labour Entry'!$A$46-1,P$8*5,1,1)</f>
        <v>0</v>
      </c>
      <c r="Q194" s="286">
        <f ca="1">OFFSET('Labour Entry'!$C$1,'Labour Entry'!$A$46-1,Q$8*5,1,1)</f>
        <v>0</v>
      </c>
      <c r="R194" s="286">
        <f ca="1">OFFSET('Labour Entry'!$C$1,'Labour Entry'!$A$46-1,R$8*5,1,1)</f>
        <v>0</v>
      </c>
      <c r="S194" s="286">
        <f ca="1">OFFSET('Labour Entry'!$C$1,'Labour Entry'!$A$46-1,S$8*5,1,1)</f>
        <v>0</v>
      </c>
      <c r="T194" s="286">
        <f ca="1">OFFSET('Labour Entry'!$C$1,'Labour Entry'!$A$46-1,T$8*5,1,1)</f>
        <v>0</v>
      </c>
      <c r="U194" s="286">
        <f ca="1">OFFSET('Labour Entry'!$C$1,'Labour Entry'!$A$46-1,U$8*5,1,1)</f>
        <v>0</v>
      </c>
      <c r="V194" s="286">
        <f ca="1">OFFSET('Labour Entry'!$C$1,'Labour Entry'!$A$46-1,V$8*5,1,1)</f>
        <v>0</v>
      </c>
      <c r="W194" s="286">
        <f ca="1">OFFSET('Labour Entry'!$C$1,'Labour Entry'!$A$46-1,W$8*5,1,1)</f>
        <v>0</v>
      </c>
      <c r="X194" s="286">
        <f ca="1">OFFSET('Labour Entry'!$C$1,'Labour Entry'!$A$46-1,X$8*5,1,1)</f>
        <v>0</v>
      </c>
      <c r="Y194" s="286">
        <f ca="1">OFFSET('Labour Entry'!$C$1,'Labour Entry'!$A$46-1,Y$8*5,1,1)</f>
        <v>0</v>
      </c>
      <c r="Z194" s="286">
        <f ca="1">OFFSET('Labour Entry'!$C$1,'Labour Entry'!$A$46-1,Z$8*5,1,1)</f>
        <v>0</v>
      </c>
      <c r="AA194" s="286">
        <f ca="1">OFFSET('Labour Entry'!$C$1,'Labour Entry'!$A$46-1,AA$8*5,1,1)</f>
        <v>0</v>
      </c>
      <c r="AB194" s="286">
        <f ca="1">OFFSET('Labour Entry'!$C$1,'Labour Entry'!$A$46-1,AB$8*5,1,1)</f>
        <v>0</v>
      </c>
      <c r="AC194" s="286">
        <f ca="1">OFFSET('Labour Entry'!$C$1,'Labour Entry'!$A$46-1,AC$8*5,1,1)</f>
        <v>0</v>
      </c>
      <c r="AD194" s="286">
        <f ca="1">OFFSET('Labour Entry'!$C$1,'Labour Entry'!$A$46-1,AD$8*5,1,1)</f>
        <v>0</v>
      </c>
      <c r="AE194" s="286">
        <f ca="1">OFFSET('Labour Entry'!$C$1,'Labour Entry'!$A$46-1,AE$8*5,1,1)</f>
        <v>0</v>
      </c>
      <c r="AF194" s="286">
        <f ca="1">OFFSET('Labour Entry'!$C$1,'Labour Entry'!$A$46-1,AF$8*5,1,1)</f>
        <v>0</v>
      </c>
      <c r="AG194" s="287">
        <f ca="1">OFFSET('Labour Entry'!$C$1,'Labour Entry'!$A$46-1,AG$8*5,1,1)</f>
        <v>0</v>
      </c>
    </row>
    <row r="195" spans="1:33" x14ac:dyDescent="0.2">
      <c r="A195" s="269" t="str">
        <f ca="1">OFFSET('Labour Entry'!$C$1,'Labour Entry'!$A47-1,0,1,1)</f>
        <v>---</v>
      </c>
      <c r="B195" s="270" t="s">
        <v>585</v>
      </c>
      <c r="C195" s="271">
        <f ca="1">OFFSET('Labour Entry'!$C$1,'Labour Entry'!$A$47-1,C$8*5-4,1,1)</f>
        <v>0</v>
      </c>
      <c r="D195" s="272">
        <f ca="1">OFFSET('Labour Entry'!$C$1,'Labour Entry'!$A$47-1,D$8*5-4,1,1)</f>
        <v>0</v>
      </c>
      <c r="E195" s="272">
        <f ca="1">OFFSET('Labour Entry'!$C$1,'Labour Entry'!$A$47-1,E$8*5-4,1,1)</f>
        <v>0</v>
      </c>
      <c r="F195" s="272">
        <f ca="1">OFFSET('Labour Entry'!$C$1,'Labour Entry'!$A$47-1,F$8*5-4,1,1)</f>
        <v>0</v>
      </c>
      <c r="G195" s="272">
        <f ca="1">OFFSET('Labour Entry'!$C$1,'Labour Entry'!$A$47-1,G$8*5-4,1,1)</f>
        <v>0</v>
      </c>
      <c r="H195" s="272">
        <f ca="1">OFFSET('Labour Entry'!$C$1,'Labour Entry'!$A$47-1,H$8*5-4,1,1)</f>
        <v>0</v>
      </c>
      <c r="I195" s="272">
        <f ca="1">OFFSET('Labour Entry'!$C$1,'Labour Entry'!$A$47-1,I$8*5-4,1,1)</f>
        <v>0</v>
      </c>
      <c r="J195" s="272">
        <f ca="1">OFFSET('Labour Entry'!$C$1,'Labour Entry'!$A$47-1,J$8*5-4,1,1)</f>
        <v>0</v>
      </c>
      <c r="K195" s="272">
        <f ca="1">OFFSET('Labour Entry'!$C$1,'Labour Entry'!$A$47-1,K$8*5-4,1,1)</f>
        <v>0</v>
      </c>
      <c r="L195" s="272">
        <f ca="1">OFFSET('Labour Entry'!$C$1,'Labour Entry'!$A$47-1,L$8*5-4,1,1)</f>
        <v>0</v>
      </c>
      <c r="M195" s="272">
        <f ca="1">OFFSET('Labour Entry'!$C$1,'Labour Entry'!$A$47-1,M$8*5-4,1,1)</f>
        <v>0</v>
      </c>
      <c r="N195" s="272">
        <f ca="1">OFFSET('Labour Entry'!$C$1,'Labour Entry'!$A$47-1,N$8*5-4,1,1)</f>
        <v>0</v>
      </c>
      <c r="O195" s="272">
        <f ca="1">OFFSET('Labour Entry'!$C$1,'Labour Entry'!$A$47-1,O$8*5-4,1,1)</f>
        <v>0</v>
      </c>
      <c r="P195" s="272">
        <f ca="1">OFFSET('Labour Entry'!$C$1,'Labour Entry'!$A$47-1,P$8*5-4,1,1)</f>
        <v>0</v>
      </c>
      <c r="Q195" s="272">
        <f ca="1">OFFSET('Labour Entry'!$C$1,'Labour Entry'!$A$47-1,Q$8*5-4,1,1)</f>
        <v>0</v>
      </c>
      <c r="R195" s="272">
        <f ca="1">OFFSET('Labour Entry'!$C$1,'Labour Entry'!$A$47-1,R$8*5-4,1,1)</f>
        <v>0</v>
      </c>
      <c r="S195" s="272">
        <f ca="1">OFFSET('Labour Entry'!$C$1,'Labour Entry'!$A$47-1,S$8*5-4,1,1)</f>
        <v>0</v>
      </c>
      <c r="T195" s="272">
        <f ca="1">OFFSET('Labour Entry'!$C$1,'Labour Entry'!$A$47-1,T$8*5-4,1,1)</f>
        <v>0</v>
      </c>
      <c r="U195" s="272">
        <f ca="1">OFFSET('Labour Entry'!$C$1,'Labour Entry'!$A$47-1,U$8*5-4,1,1)</f>
        <v>0</v>
      </c>
      <c r="V195" s="272">
        <f ca="1">OFFSET('Labour Entry'!$C$1,'Labour Entry'!$A$47-1,V$8*5-4,1,1)</f>
        <v>0</v>
      </c>
      <c r="W195" s="272">
        <f ca="1">OFFSET('Labour Entry'!$C$1,'Labour Entry'!$A$47-1,W$8*5-4,1,1)</f>
        <v>0</v>
      </c>
      <c r="X195" s="272">
        <f ca="1">OFFSET('Labour Entry'!$C$1,'Labour Entry'!$A$47-1,X$8*5-4,1,1)</f>
        <v>0</v>
      </c>
      <c r="Y195" s="272">
        <f ca="1">OFFSET('Labour Entry'!$C$1,'Labour Entry'!$A$47-1,Y$8*5-4,1,1)</f>
        <v>0</v>
      </c>
      <c r="Z195" s="272">
        <f ca="1">OFFSET('Labour Entry'!$C$1,'Labour Entry'!$A$47-1,Z$8*5-4,1,1)</f>
        <v>0</v>
      </c>
      <c r="AA195" s="272">
        <f ca="1">OFFSET('Labour Entry'!$C$1,'Labour Entry'!$A$47-1,AA$8*5-4,1,1)</f>
        <v>0</v>
      </c>
      <c r="AB195" s="272">
        <f ca="1">OFFSET('Labour Entry'!$C$1,'Labour Entry'!$A$47-1,AB$8*5-4,1,1)</f>
        <v>0</v>
      </c>
      <c r="AC195" s="272">
        <f ca="1">OFFSET('Labour Entry'!$C$1,'Labour Entry'!$A$47-1,AC$8*5-4,1,1)</f>
        <v>0</v>
      </c>
      <c r="AD195" s="272">
        <f ca="1">OFFSET('Labour Entry'!$C$1,'Labour Entry'!$A$47-1,AD$8*5-4,1,1)</f>
        <v>0</v>
      </c>
      <c r="AE195" s="272">
        <f ca="1">OFFSET('Labour Entry'!$C$1,'Labour Entry'!$A$47-1,AE$8*5-4,1,1)</f>
        <v>0</v>
      </c>
      <c r="AF195" s="272">
        <f ca="1">OFFSET('Labour Entry'!$C$1,'Labour Entry'!$A$47-1,AF$8*5-4,1,1)</f>
        <v>0</v>
      </c>
      <c r="AG195" s="273">
        <f ca="1">OFFSET('Labour Entry'!$C$1,'Labour Entry'!$A$47-1,AG$8*5-4,1,1)</f>
        <v>0</v>
      </c>
    </row>
    <row r="196" spans="1:33" x14ac:dyDescent="0.2">
      <c r="A196" s="274"/>
      <c r="B196" s="275" t="s">
        <v>590</v>
      </c>
      <c r="C196" s="276">
        <f ca="1">OFFSET('Labour Entry'!$C$1,'Labour Entry'!$A$47-1,C$8*5-3,1,1)</f>
        <v>0</v>
      </c>
      <c r="D196" s="277">
        <f ca="1">OFFSET('Labour Entry'!$C$1,'Labour Entry'!$A$47-1,D$8*5-3,1,1)</f>
        <v>0</v>
      </c>
      <c r="E196" s="277">
        <f ca="1">OFFSET('Labour Entry'!$C$1,'Labour Entry'!$A$47-1,E$8*5-3,1,1)</f>
        <v>0</v>
      </c>
      <c r="F196" s="277">
        <f ca="1">OFFSET('Labour Entry'!$C$1,'Labour Entry'!$A$47-1,F$8*5-3,1,1)</f>
        <v>0</v>
      </c>
      <c r="G196" s="277">
        <f ca="1">OFFSET('Labour Entry'!$C$1,'Labour Entry'!$A$47-1,G$8*5-3,1,1)</f>
        <v>0</v>
      </c>
      <c r="H196" s="277">
        <f ca="1">OFFSET('Labour Entry'!$C$1,'Labour Entry'!$A$47-1,H$8*5-3,1,1)</f>
        <v>0</v>
      </c>
      <c r="I196" s="277">
        <f ca="1">OFFSET('Labour Entry'!$C$1,'Labour Entry'!$A$47-1,I$8*5-3,1,1)</f>
        <v>0</v>
      </c>
      <c r="J196" s="277">
        <f ca="1">OFFSET('Labour Entry'!$C$1,'Labour Entry'!$A$47-1,J$8*5-3,1,1)</f>
        <v>0</v>
      </c>
      <c r="K196" s="277">
        <f ca="1">OFFSET('Labour Entry'!$C$1,'Labour Entry'!$A$47-1,K$8*5-3,1,1)</f>
        <v>0</v>
      </c>
      <c r="L196" s="277">
        <f ca="1">OFFSET('Labour Entry'!$C$1,'Labour Entry'!$A$47-1,L$8*5-3,1,1)</f>
        <v>0</v>
      </c>
      <c r="M196" s="277">
        <f ca="1">OFFSET('Labour Entry'!$C$1,'Labour Entry'!$A$47-1,M$8*5-3,1,1)</f>
        <v>0</v>
      </c>
      <c r="N196" s="277">
        <f ca="1">OFFSET('Labour Entry'!$C$1,'Labour Entry'!$A$47-1,N$8*5-3,1,1)</f>
        <v>0</v>
      </c>
      <c r="O196" s="277">
        <f ca="1">OFFSET('Labour Entry'!$C$1,'Labour Entry'!$A$47-1,O$8*5-3,1,1)</f>
        <v>0</v>
      </c>
      <c r="P196" s="277">
        <f ca="1">OFFSET('Labour Entry'!$C$1,'Labour Entry'!$A$47-1,P$8*5-3,1,1)</f>
        <v>0</v>
      </c>
      <c r="Q196" s="277">
        <f ca="1">OFFSET('Labour Entry'!$C$1,'Labour Entry'!$A$47-1,Q$8*5-3,1,1)</f>
        <v>0</v>
      </c>
      <c r="R196" s="277">
        <f ca="1">OFFSET('Labour Entry'!$C$1,'Labour Entry'!$A$47-1,R$8*5-3,1,1)</f>
        <v>0</v>
      </c>
      <c r="S196" s="277">
        <f ca="1">OFFSET('Labour Entry'!$C$1,'Labour Entry'!$A$47-1,S$8*5-3,1,1)</f>
        <v>0</v>
      </c>
      <c r="T196" s="277">
        <f ca="1">OFFSET('Labour Entry'!$C$1,'Labour Entry'!$A$47-1,T$8*5-3,1,1)</f>
        <v>0</v>
      </c>
      <c r="U196" s="277">
        <f ca="1">OFFSET('Labour Entry'!$C$1,'Labour Entry'!$A$47-1,U$8*5-3,1,1)</f>
        <v>0</v>
      </c>
      <c r="V196" s="277">
        <f ca="1">OFFSET('Labour Entry'!$C$1,'Labour Entry'!$A$47-1,V$8*5-3,1,1)</f>
        <v>0</v>
      </c>
      <c r="W196" s="277">
        <f ca="1">OFFSET('Labour Entry'!$C$1,'Labour Entry'!$A$47-1,W$8*5-3,1,1)</f>
        <v>0</v>
      </c>
      <c r="X196" s="277">
        <f ca="1">OFFSET('Labour Entry'!$C$1,'Labour Entry'!$A$47-1,X$8*5-3,1,1)</f>
        <v>0</v>
      </c>
      <c r="Y196" s="277">
        <f ca="1">OFFSET('Labour Entry'!$C$1,'Labour Entry'!$A$47-1,Y$8*5-3,1,1)</f>
        <v>0</v>
      </c>
      <c r="Z196" s="277">
        <f ca="1">OFFSET('Labour Entry'!$C$1,'Labour Entry'!$A$47-1,Z$8*5-3,1,1)</f>
        <v>0</v>
      </c>
      <c r="AA196" s="277">
        <f ca="1">OFFSET('Labour Entry'!$C$1,'Labour Entry'!$A$47-1,AA$8*5-3,1,1)</f>
        <v>0</v>
      </c>
      <c r="AB196" s="277">
        <f ca="1">OFFSET('Labour Entry'!$C$1,'Labour Entry'!$A$47-1,AB$8*5-3,1,1)</f>
        <v>0</v>
      </c>
      <c r="AC196" s="277">
        <f ca="1">OFFSET('Labour Entry'!$C$1,'Labour Entry'!$A$47-1,AC$8*5-3,1,1)</f>
        <v>0</v>
      </c>
      <c r="AD196" s="277">
        <f ca="1">OFFSET('Labour Entry'!$C$1,'Labour Entry'!$A$47-1,AD$8*5-3,1,1)</f>
        <v>0</v>
      </c>
      <c r="AE196" s="277">
        <f ca="1">OFFSET('Labour Entry'!$C$1,'Labour Entry'!$A$47-1,AE$8*5-3,1,1)</f>
        <v>0</v>
      </c>
      <c r="AF196" s="277">
        <f ca="1">OFFSET('Labour Entry'!$C$1,'Labour Entry'!$A$47-1,AF$8*5-3,1,1)</f>
        <v>0</v>
      </c>
      <c r="AG196" s="278">
        <f ca="1">OFFSET('Labour Entry'!$C$1,'Labour Entry'!$A$47-1,AG$8*5-3,1,1)</f>
        <v>0</v>
      </c>
    </row>
    <row r="197" spans="1:33" x14ac:dyDescent="0.2">
      <c r="A197" s="274"/>
      <c r="B197" s="275" t="s">
        <v>591</v>
      </c>
      <c r="C197" s="276">
        <f ca="1">OFFSET('Labour Entry'!$C$1,'Labour Entry'!$A$47-1,C$8*5-2,1,1)</f>
        <v>0</v>
      </c>
      <c r="D197" s="277">
        <f ca="1">OFFSET('Labour Entry'!$C$1,'Labour Entry'!$A$47-1,D$8*5-2,1,1)</f>
        <v>0</v>
      </c>
      <c r="E197" s="277">
        <f ca="1">OFFSET('Labour Entry'!$C$1,'Labour Entry'!$A$47-1,E$8*5-2,1,1)</f>
        <v>0</v>
      </c>
      <c r="F197" s="277">
        <f ca="1">OFFSET('Labour Entry'!$C$1,'Labour Entry'!$A$47-1,F$8*5-2,1,1)</f>
        <v>0</v>
      </c>
      <c r="G197" s="277">
        <f ca="1">OFFSET('Labour Entry'!$C$1,'Labour Entry'!$A$47-1,G$8*5-2,1,1)</f>
        <v>0</v>
      </c>
      <c r="H197" s="277">
        <f ca="1">OFFSET('Labour Entry'!$C$1,'Labour Entry'!$A$47-1,H$8*5-2,1,1)</f>
        <v>0</v>
      </c>
      <c r="I197" s="277">
        <f ca="1">OFFSET('Labour Entry'!$C$1,'Labour Entry'!$A$47-1,I$8*5-2,1,1)</f>
        <v>0</v>
      </c>
      <c r="J197" s="277">
        <f ca="1">OFFSET('Labour Entry'!$C$1,'Labour Entry'!$A$47-1,J$8*5-2,1,1)</f>
        <v>0</v>
      </c>
      <c r="K197" s="277">
        <f ca="1">OFFSET('Labour Entry'!$C$1,'Labour Entry'!$A$47-1,K$8*5-2,1,1)</f>
        <v>0</v>
      </c>
      <c r="L197" s="277">
        <f ca="1">OFFSET('Labour Entry'!$C$1,'Labour Entry'!$A$47-1,L$8*5-2,1,1)</f>
        <v>0</v>
      </c>
      <c r="M197" s="277">
        <f ca="1">OFFSET('Labour Entry'!$C$1,'Labour Entry'!$A$47-1,M$8*5-2,1,1)</f>
        <v>0</v>
      </c>
      <c r="N197" s="277">
        <f ca="1">OFFSET('Labour Entry'!$C$1,'Labour Entry'!$A$47-1,N$8*5-2,1,1)</f>
        <v>0</v>
      </c>
      <c r="O197" s="277">
        <f ca="1">OFFSET('Labour Entry'!$C$1,'Labour Entry'!$A$47-1,O$8*5-2,1,1)</f>
        <v>0</v>
      </c>
      <c r="P197" s="277">
        <f ca="1">OFFSET('Labour Entry'!$C$1,'Labour Entry'!$A$47-1,P$8*5-2,1,1)</f>
        <v>0</v>
      </c>
      <c r="Q197" s="277">
        <f ca="1">OFFSET('Labour Entry'!$C$1,'Labour Entry'!$A$47-1,Q$8*5-2,1,1)</f>
        <v>0</v>
      </c>
      <c r="R197" s="277">
        <f ca="1">OFFSET('Labour Entry'!$C$1,'Labour Entry'!$A$47-1,R$8*5-2,1,1)</f>
        <v>0</v>
      </c>
      <c r="S197" s="277">
        <f ca="1">OFFSET('Labour Entry'!$C$1,'Labour Entry'!$A$47-1,S$8*5-2,1,1)</f>
        <v>0</v>
      </c>
      <c r="T197" s="277">
        <f ca="1">OFFSET('Labour Entry'!$C$1,'Labour Entry'!$A$47-1,T$8*5-2,1,1)</f>
        <v>0</v>
      </c>
      <c r="U197" s="277">
        <f ca="1">OFFSET('Labour Entry'!$C$1,'Labour Entry'!$A$47-1,U$8*5-2,1,1)</f>
        <v>0</v>
      </c>
      <c r="V197" s="277">
        <f ca="1">OFFSET('Labour Entry'!$C$1,'Labour Entry'!$A$47-1,V$8*5-2,1,1)</f>
        <v>0</v>
      </c>
      <c r="W197" s="277">
        <f ca="1">OFFSET('Labour Entry'!$C$1,'Labour Entry'!$A$47-1,W$8*5-2,1,1)</f>
        <v>0</v>
      </c>
      <c r="X197" s="277">
        <f ca="1">OFFSET('Labour Entry'!$C$1,'Labour Entry'!$A$47-1,X$8*5-2,1,1)</f>
        <v>0</v>
      </c>
      <c r="Y197" s="277">
        <f ca="1">OFFSET('Labour Entry'!$C$1,'Labour Entry'!$A$47-1,Y$8*5-2,1,1)</f>
        <v>0</v>
      </c>
      <c r="Z197" s="277">
        <f ca="1">OFFSET('Labour Entry'!$C$1,'Labour Entry'!$A$47-1,Z$8*5-2,1,1)</f>
        <v>0</v>
      </c>
      <c r="AA197" s="277">
        <f ca="1">OFFSET('Labour Entry'!$C$1,'Labour Entry'!$A$47-1,AA$8*5-2,1,1)</f>
        <v>0</v>
      </c>
      <c r="AB197" s="277">
        <f ca="1">OFFSET('Labour Entry'!$C$1,'Labour Entry'!$A$47-1,AB$8*5-2,1,1)</f>
        <v>0</v>
      </c>
      <c r="AC197" s="277">
        <f ca="1">OFFSET('Labour Entry'!$C$1,'Labour Entry'!$A$47-1,AC$8*5-2,1,1)</f>
        <v>0</v>
      </c>
      <c r="AD197" s="277">
        <f ca="1">OFFSET('Labour Entry'!$C$1,'Labour Entry'!$A$47-1,AD$8*5-2,1,1)</f>
        <v>0</v>
      </c>
      <c r="AE197" s="277">
        <f ca="1">OFFSET('Labour Entry'!$C$1,'Labour Entry'!$A$47-1,AE$8*5-2,1,1)</f>
        <v>0</v>
      </c>
      <c r="AF197" s="277">
        <f ca="1">OFFSET('Labour Entry'!$C$1,'Labour Entry'!$A$47-1,AF$8*5-2,1,1)</f>
        <v>0</v>
      </c>
      <c r="AG197" s="278">
        <f ca="1">OFFSET('Labour Entry'!$C$1,'Labour Entry'!$A$47-1,AG$8*5-2,1,1)</f>
        <v>0</v>
      </c>
    </row>
    <row r="198" spans="1:33" x14ac:dyDescent="0.2">
      <c r="A198" s="274"/>
      <c r="B198" s="279" t="s">
        <v>592</v>
      </c>
      <c r="C198" s="280">
        <f ca="1">OFFSET('Labour Entry'!$C$1,'Labour Entry'!$A$47-1,C$8*5-1,1,1)</f>
        <v>0</v>
      </c>
      <c r="D198" s="281">
        <f ca="1">OFFSET('Labour Entry'!$C$1,'Labour Entry'!$A$47-1,D$8*5-1,1,1)</f>
        <v>0</v>
      </c>
      <c r="E198" s="281">
        <f ca="1">OFFSET('Labour Entry'!$C$1,'Labour Entry'!$A$47-1,E$8*5-1,1,1)</f>
        <v>0</v>
      </c>
      <c r="F198" s="281">
        <f ca="1">OFFSET('Labour Entry'!$C$1,'Labour Entry'!$A$47-1,F$8*5-1,1,1)</f>
        <v>0</v>
      </c>
      <c r="G198" s="281">
        <f ca="1">OFFSET('Labour Entry'!$C$1,'Labour Entry'!$A$47-1,G$8*5-1,1,1)</f>
        <v>0</v>
      </c>
      <c r="H198" s="281">
        <f ca="1">OFFSET('Labour Entry'!$C$1,'Labour Entry'!$A$47-1,H$8*5-1,1,1)</f>
        <v>0</v>
      </c>
      <c r="I198" s="281">
        <f ca="1">OFFSET('Labour Entry'!$C$1,'Labour Entry'!$A$47-1,I$8*5-1,1,1)</f>
        <v>0</v>
      </c>
      <c r="J198" s="281">
        <f ca="1">OFFSET('Labour Entry'!$C$1,'Labour Entry'!$A$47-1,J$8*5-1,1,1)</f>
        <v>0</v>
      </c>
      <c r="K198" s="281">
        <f ca="1">OFFSET('Labour Entry'!$C$1,'Labour Entry'!$A$47-1,K$8*5-1,1,1)</f>
        <v>0</v>
      </c>
      <c r="L198" s="281">
        <f ca="1">OFFSET('Labour Entry'!$C$1,'Labour Entry'!$A$47-1,L$8*5-1,1,1)</f>
        <v>0</v>
      </c>
      <c r="M198" s="281">
        <f ca="1">OFFSET('Labour Entry'!$C$1,'Labour Entry'!$A$47-1,M$8*5-1,1,1)</f>
        <v>0</v>
      </c>
      <c r="N198" s="281">
        <f ca="1">OFFSET('Labour Entry'!$C$1,'Labour Entry'!$A$47-1,N$8*5-1,1,1)</f>
        <v>0</v>
      </c>
      <c r="O198" s="281">
        <f ca="1">OFFSET('Labour Entry'!$C$1,'Labour Entry'!$A$47-1,O$8*5-1,1,1)</f>
        <v>0</v>
      </c>
      <c r="P198" s="281">
        <f ca="1">OFFSET('Labour Entry'!$C$1,'Labour Entry'!$A$47-1,P$8*5-1,1,1)</f>
        <v>0</v>
      </c>
      <c r="Q198" s="281">
        <f ca="1">OFFSET('Labour Entry'!$C$1,'Labour Entry'!$A$47-1,Q$8*5-1,1,1)</f>
        <v>0</v>
      </c>
      <c r="R198" s="281">
        <f ca="1">OFFSET('Labour Entry'!$C$1,'Labour Entry'!$A$47-1,R$8*5-1,1,1)</f>
        <v>0</v>
      </c>
      <c r="S198" s="281">
        <f ca="1">OFFSET('Labour Entry'!$C$1,'Labour Entry'!$A$47-1,S$8*5-1,1,1)</f>
        <v>0</v>
      </c>
      <c r="T198" s="281">
        <f ca="1">OFFSET('Labour Entry'!$C$1,'Labour Entry'!$A$47-1,T$8*5-1,1,1)</f>
        <v>0</v>
      </c>
      <c r="U198" s="281">
        <f ca="1">OFFSET('Labour Entry'!$C$1,'Labour Entry'!$A$47-1,U$8*5-1,1,1)</f>
        <v>0</v>
      </c>
      <c r="V198" s="281">
        <f ca="1">OFFSET('Labour Entry'!$C$1,'Labour Entry'!$A$47-1,V$8*5-1,1,1)</f>
        <v>0</v>
      </c>
      <c r="W198" s="281">
        <f ca="1">OFFSET('Labour Entry'!$C$1,'Labour Entry'!$A$47-1,W$8*5-1,1,1)</f>
        <v>0</v>
      </c>
      <c r="X198" s="281">
        <f ca="1">OFFSET('Labour Entry'!$C$1,'Labour Entry'!$A$47-1,X$8*5-1,1,1)</f>
        <v>0</v>
      </c>
      <c r="Y198" s="281">
        <f ca="1">OFFSET('Labour Entry'!$C$1,'Labour Entry'!$A$47-1,Y$8*5-1,1,1)</f>
        <v>0</v>
      </c>
      <c r="Z198" s="281">
        <f ca="1">OFFSET('Labour Entry'!$C$1,'Labour Entry'!$A$47-1,Z$8*5-1,1,1)</f>
        <v>0</v>
      </c>
      <c r="AA198" s="281">
        <f ca="1">OFFSET('Labour Entry'!$C$1,'Labour Entry'!$A$47-1,AA$8*5-1,1,1)</f>
        <v>0</v>
      </c>
      <c r="AB198" s="281">
        <f ca="1">OFFSET('Labour Entry'!$C$1,'Labour Entry'!$A$47-1,AB$8*5-1,1,1)</f>
        <v>0</v>
      </c>
      <c r="AC198" s="281">
        <f ca="1">OFFSET('Labour Entry'!$C$1,'Labour Entry'!$A$47-1,AC$8*5-1,1,1)</f>
        <v>0</v>
      </c>
      <c r="AD198" s="281">
        <f ca="1">OFFSET('Labour Entry'!$C$1,'Labour Entry'!$A$47-1,AD$8*5-1,1,1)</f>
        <v>0</v>
      </c>
      <c r="AE198" s="281">
        <f ca="1">OFFSET('Labour Entry'!$C$1,'Labour Entry'!$A$47-1,AE$8*5-1,1,1)</f>
        <v>0</v>
      </c>
      <c r="AF198" s="281">
        <f ca="1">OFFSET('Labour Entry'!$C$1,'Labour Entry'!$A$47-1,AF$8*5-1,1,1)</f>
        <v>0</v>
      </c>
      <c r="AG198" s="282">
        <f ca="1">OFFSET('Labour Entry'!$C$1,'Labour Entry'!$A$47-1,AG$8*5-1,1,1)</f>
        <v>0</v>
      </c>
    </row>
    <row r="199" spans="1:33" ht="15" thickBot="1" x14ac:dyDescent="0.25">
      <c r="A199" s="283"/>
      <c r="B199" s="284" t="s">
        <v>593</v>
      </c>
      <c r="C199" s="285">
        <f ca="1">OFFSET('Labour Entry'!$C$1,'Labour Entry'!$A$47-1,C$8*5,1,1)</f>
        <v>0</v>
      </c>
      <c r="D199" s="286">
        <f ca="1">OFFSET('Labour Entry'!$C$1,'Labour Entry'!$A$47-1,D$8*5,1,1)</f>
        <v>0</v>
      </c>
      <c r="E199" s="286">
        <f ca="1">OFFSET('Labour Entry'!$C$1,'Labour Entry'!$A$47-1,E$8*5,1,1)</f>
        <v>0</v>
      </c>
      <c r="F199" s="286">
        <f ca="1">OFFSET('Labour Entry'!$C$1,'Labour Entry'!$A$47-1,F$8*5,1,1)</f>
        <v>0</v>
      </c>
      <c r="G199" s="286">
        <f ca="1">OFFSET('Labour Entry'!$C$1,'Labour Entry'!$A$47-1,G$8*5,1,1)</f>
        <v>0</v>
      </c>
      <c r="H199" s="286">
        <f ca="1">OFFSET('Labour Entry'!$C$1,'Labour Entry'!$A$47-1,H$8*5,1,1)</f>
        <v>0</v>
      </c>
      <c r="I199" s="286">
        <f ca="1">OFFSET('Labour Entry'!$C$1,'Labour Entry'!$A$47-1,I$8*5,1,1)</f>
        <v>0</v>
      </c>
      <c r="J199" s="286">
        <f ca="1">OFFSET('Labour Entry'!$C$1,'Labour Entry'!$A$47-1,J$8*5,1,1)</f>
        <v>0</v>
      </c>
      <c r="K199" s="286">
        <f ca="1">OFFSET('Labour Entry'!$C$1,'Labour Entry'!$A$47-1,K$8*5,1,1)</f>
        <v>0</v>
      </c>
      <c r="L199" s="286">
        <f ca="1">OFFSET('Labour Entry'!$C$1,'Labour Entry'!$A$47-1,L$8*5,1,1)</f>
        <v>0</v>
      </c>
      <c r="M199" s="286">
        <f ca="1">OFFSET('Labour Entry'!$C$1,'Labour Entry'!$A$47-1,M$8*5,1,1)</f>
        <v>0</v>
      </c>
      <c r="N199" s="286">
        <f ca="1">OFFSET('Labour Entry'!$C$1,'Labour Entry'!$A$47-1,N$8*5,1,1)</f>
        <v>0</v>
      </c>
      <c r="O199" s="286">
        <f ca="1">OFFSET('Labour Entry'!$C$1,'Labour Entry'!$A$47-1,O$8*5,1,1)</f>
        <v>0</v>
      </c>
      <c r="P199" s="286">
        <f ca="1">OFFSET('Labour Entry'!$C$1,'Labour Entry'!$A$47-1,P$8*5,1,1)</f>
        <v>0</v>
      </c>
      <c r="Q199" s="286">
        <f ca="1">OFFSET('Labour Entry'!$C$1,'Labour Entry'!$A$47-1,Q$8*5,1,1)</f>
        <v>0</v>
      </c>
      <c r="R199" s="286">
        <f ca="1">OFFSET('Labour Entry'!$C$1,'Labour Entry'!$A$47-1,R$8*5,1,1)</f>
        <v>0</v>
      </c>
      <c r="S199" s="286">
        <f ca="1">OFFSET('Labour Entry'!$C$1,'Labour Entry'!$A$47-1,S$8*5,1,1)</f>
        <v>0</v>
      </c>
      <c r="T199" s="286">
        <f ca="1">OFFSET('Labour Entry'!$C$1,'Labour Entry'!$A$47-1,T$8*5,1,1)</f>
        <v>0</v>
      </c>
      <c r="U199" s="286">
        <f ca="1">OFFSET('Labour Entry'!$C$1,'Labour Entry'!$A$47-1,U$8*5,1,1)</f>
        <v>0</v>
      </c>
      <c r="V199" s="286">
        <f ca="1">OFFSET('Labour Entry'!$C$1,'Labour Entry'!$A$47-1,V$8*5,1,1)</f>
        <v>0</v>
      </c>
      <c r="W199" s="286">
        <f ca="1">OFFSET('Labour Entry'!$C$1,'Labour Entry'!$A$47-1,W$8*5,1,1)</f>
        <v>0</v>
      </c>
      <c r="X199" s="286">
        <f ca="1">OFFSET('Labour Entry'!$C$1,'Labour Entry'!$A$47-1,X$8*5,1,1)</f>
        <v>0</v>
      </c>
      <c r="Y199" s="286">
        <f ca="1">OFFSET('Labour Entry'!$C$1,'Labour Entry'!$A$47-1,Y$8*5,1,1)</f>
        <v>0</v>
      </c>
      <c r="Z199" s="286">
        <f ca="1">OFFSET('Labour Entry'!$C$1,'Labour Entry'!$A$47-1,Z$8*5,1,1)</f>
        <v>0</v>
      </c>
      <c r="AA199" s="286">
        <f ca="1">OFFSET('Labour Entry'!$C$1,'Labour Entry'!$A$47-1,AA$8*5,1,1)</f>
        <v>0</v>
      </c>
      <c r="AB199" s="286">
        <f ca="1">OFFSET('Labour Entry'!$C$1,'Labour Entry'!$A$47-1,AB$8*5,1,1)</f>
        <v>0</v>
      </c>
      <c r="AC199" s="286">
        <f ca="1">OFFSET('Labour Entry'!$C$1,'Labour Entry'!$A$47-1,AC$8*5,1,1)</f>
        <v>0</v>
      </c>
      <c r="AD199" s="286">
        <f ca="1">OFFSET('Labour Entry'!$C$1,'Labour Entry'!$A$47-1,AD$8*5,1,1)</f>
        <v>0</v>
      </c>
      <c r="AE199" s="286">
        <f ca="1">OFFSET('Labour Entry'!$C$1,'Labour Entry'!$A$47-1,AE$8*5,1,1)</f>
        <v>0</v>
      </c>
      <c r="AF199" s="286">
        <f ca="1">OFFSET('Labour Entry'!$C$1,'Labour Entry'!$A$47-1,AF$8*5,1,1)</f>
        <v>0</v>
      </c>
      <c r="AG199" s="287">
        <f ca="1">OFFSET('Labour Entry'!$C$1,'Labour Entry'!$A$47-1,AG$8*5,1,1)</f>
        <v>0</v>
      </c>
    </row>
    <row r="200" spans="1:33" x14ac:dyDescent="0.2">
      <c r="A200" s="269" t="str">
        <f ca="1">OFFSET('Labour Entry'!$C$1,'Labour Entry'!$A48-1,0,1,1)</f>
        <v>---</v>
      </c>
      <c r="B200" s="270" t="s">
        <v>585</v>
      </c>
      <c r="C200" s="271">
        <f ca="1">OFFSET('Labour Entry'!$C$1,'Labour Entry'!$A$48-1,C$8*5-4,1,1)</f>
        <v>0</v>
      </c>
      <c r="D200" s="272">
        <f ca="1">OFFSET('Labour Entry'!$C$1,'Labour Entry'!$A$48-1,D$8*5-4,1,1)</f>
        <v>0</v>
      </c>
      <c r="E200" s="272">
        <f ca="1">OFFSET('Labour Entry'!$C$1,'Labour Entry'!$A$48-1,E$8*5-4,1,1)</f>
        <v>0</v>
      </c>
      <c r="F200" s="272">
        <f ca="1">OFFSET('Labour Entry'!$C$1,'Labour Entry'!$A$48-1,F$8*5-4,1,1)</f>
        <v>0</v>
      </c>
      <c r="G200" s="272">
        <f ca="1">OFFSET('Labour Entry'!$C$1,'Labour Entry'!$A$48-1,G$8*5-4,1,1)</f>
        <v>0</v>
      </c>
      <c r="H200" s="272">
        <f ca="1">OFFSET('Labour Entry'!$C$1,'Labour Entry'!$A$48-1,H$8*5-4,1,1)</f>
        <v>0</v>
      </c>
      <c r="I200" s="272">
        <f ca="1">OFFSET('Labour Entry'!$C$1,'Labour Entry'!$A$48-1,I$8*5-4,1,1)</f>
        <v>0</v>
      </c>
      <c r="J200" s="272">
        <f ca="1">OFFSET('Labour Entry'!$C$1,'Labour Entry'!$A$48-1,J$8*5-4,1,1)</f>
        <v>0</v>
      </c>
      <c r="K200" s="272">
        <f ca="1">OFFSET('Labour Entry'!$C$1,'Labour Entry'!$A$48-1,K$8*5-4,1,1)</f>
        <v>0</v>
      </c>
      <c r="L200" s="272">
        <f ca="1">OFFSET('Labour Entry'!$C$1,'Labour Entry'!$A$48-1,L$8*5-4,1,1)</f>
        <v>0</v>
      </c>
      <c r="M200" s="272">
        <f ca="1">OFFSET('Labour Entry'!$C$1,'Labour Entry'!$A$48-1,M$8*5-4,1,1)</f>
        <v>0</v>
      </c>
      <c r="N200" s="272">
        <f ca="1">OFFSET('Labour Entry'!$C$1,'Labour Entry'!$A$48-1,N$8*5-4,1,1)</f>
        <v>0</v>
      </c>
      <c r="O200" s="272">
        <f ca="1">OFFSET('Labour Entry'!$C$1,'Labour Entry'!$A$48-1,O$8*5-4,1,1)</f>
        <v>0</v>
      </c>
      <c r="P200" s="272">
        <f ca="1">OFFSET('Labour Entry'!$C$1,'Labour Entry'!$A$48-1,P$8*5-4,1,1)</f>
        <v>0</v>
      </c>
      <c r="Q200" s="272">
        <f ca="1">OFFSET('Labour Entry'!$C$1,'Labour Entry'!$A$48-1,Q$8*5-4,1,1)</f>
        <v>0</v>
      </c>
      <c r="R200" s="272">
        <f ca="1">OFFSET('Labour Entry'!$C$1,'Labour Entry'!$A$48-1,R$8*5-4,1,1)</f>
        <v>0</v>
      </c>
      <c r="S200" s="272">
        <f ca="1">OFFSET('Labour Entry'!$C$1,'Labour Entry'!$A$48-1,S$8*5-4,1,1)</f>
        <v>0</v>
      </c>
      <c r="T200" s="272">
        <f ca="1">OFFSET('Labour Entry'!$C$1,'Labour Entry'!$A$48-1,T$8*5-4,1,1)</f>
        <v>0</v>
      </c>
      <c r="U200" s="272">
        <f ca="1">OFFSET('Labour Entry'!$C$1,'Labour Entry'!$A$48-1,U$8*5-4,1,1)</f>
        <v>0</v>
      </c>
      <c r="V200" s="272">
        <f ca="1">OFFSET('Labour Entry'!$C$1,'Labour Entry'!$A$48-1,V$8*5-4,1,1)</f>
        <v>0</v>
      </c>
      <c r="W200" s="272">
        <f ca="1">OFFSET('Labour Entry'!$C$1,'Labour Entry'!$A$48-1,W$8*5-4,1,1)</f>
        <v>0</v>
      </c>
      <c r="X200" s="272">
        <f ca="1">OFFSET('Labour Entry'!$C$1,'Labour Entry'!$A$48-1,X$8*5-4,1,1)</f>
        <v>0</v>
      </c>
      <c r="Y200" s="272">
        <f ca="1">OFFSET('Labour Entry'!$C$1,'Labour Entry'!$A$48-1,Y$8*5-4,1,1)</f>
        <v>0</v>
      </c>
      <c r="Z200" s="272">
        <f ca="1">OFFSET('Labour Entry'!$C$1,'Labour Entry'!$A$48-1,Z$8*5-4,1,1)</f>
        <v>0</v>
      </c>
      <c r="AA200" s="272">
        <f ca="1">OFFSET('Labour Entry'!$C$1,'Labour Entry'!$A$48-1,AA$8*5-4,1,1)</f>
        <v>0</v>
      </c>
      <c r="AB200" s="272">
        <f ca="1">OFFSET('Labour Entry'!$C$1,'Labour Entry'!$A$48-1,AB$8*5-4,1,1)</f>
        <v>0</v>
      </c>
      <c r="AC200" s="272">
        <f ca="1">OFFSET('Labour Entry'!$C$1,'Labour Entry'!$A$48-1,AC$8*5-4,1,1)</f>
        <v>0</v>
      </c>
      <c r="AD200" s="272">
        <f ca="1">OFFSET('Labour Entry'!$C$1,'Labour Entry'!$A$48-1,AD$8*5-4,1,1)</f>
        <v>0</v>
      </c>
      <c r="AE200" s="272">
        <f ca="1">OFFSET('Labour Entry'!$C$1,'Labour Entry'!$A$48-1,AE$8*5-4,1,1)</f>
        <v>0</v>
      </c>
      <c r="AF200" s="272">
        <f ca="1">OFFSET('Labour Entry'!$C$1,'Labour Entry'!$A$48-1,AF$8*5-4,1,1)</f>
        <v>0</v>
      </c>
      <c r="AG200" s="273">
        <f ca="1">OFFSET('Labour Entry'!$C$1,'Labour Entry'!$A$48-1,AG$8*5-4,1,1)</f>
        <v>0</v>
      </c>
    </row>
    <row r="201" spans="1:33" x14ac:dyDescent="0.2">
      <c r="A201" s="274"/>
      <c r="B201" s="275" t="s">
        <v>590</v>
      </c>
      <c r="C201" s="276">
        <f ca="1">OFFSET('Labour Entry'!$C$1,'Labour Entry'!$A$48-1,C$8*5-3,1,1)</f>
        <v>0</v>
      </c>
      <c r="D201" s="277">
        <f ca="1">OFFSET('Labour Entry'!$C$1,'Labour Entry'!$A$48-1,D$8*5-3,1,1)</f>
        <v>0</v>
      </c>
      <c r="E201" s="277">
        <f ca="1">OFFSET('Labour Entry'!$C$1,'Labour Entry'!$A$48-1,E$8*5-3,1,1)</f>
        <v>0</v>
      </c>
      <c r="F201" s="277">
        <f ca="1">OFFSET('Labour Entry'!$C$1,'Labour Entry'!$A$48-1,F$8*5-3,1,1)</f>
        <v>0</v>
      </c>
      <c r="G201" s="277">
        <f ca="1">OFFSET('Labour Entry'!$C$1,'Labour Entry'!$A$48-1,G$8*5-3,1,1)</f>
        <v>0</v>
      </c>
      <c r="H201" s="277">
        <f ca="1">OFFSET('Labour Entry'!$C$1,'Labour Entry'!$A$48-1,H$8*5-3,1,1)</f>
        <v>0</v>
      </c>
      <c r="I201" s="277">
        <f ca="1">OFFSET('Labour Entry'!$C$1,'Labour Entry'!$A$48-1,I$8*5-3,1,1)</f>
        <v>0</v>
      </c>
      <c r="J201" s="277">
        <f ca="1">OFFSET('Labour Entry'!$C$1,'Labour Entry'!$A$48-1,J$8*5-3,1,1)</f>
        <v>0</v>
      </c>
      <c r="K201" s="277">
        <f ca="1">OFFSET('Labour Entry'!$C$1,'Labour Entry'!$A$48-1,K$8*5-3,1,1)</f>
        <v>0</v>
      </c>
      <c r="L201" s="277">
        <f ca="1">OFFSET('Labour Entry'!$C$1,'Labour Entry'!$A$48-1,L$8*5-3,1,1)</f>
        <v>0</v>
      </c>
      <c r="M201" s="277">
        <f ca="1">OFFSET('Labour Entry'!$C$1,'Labour Entry'!$A$48-1,M$8*5-3,1,1)</f>
        <v>0</v>
      </c>
      <c r="N201" s="277">
        <f ca="1">OFFSET('Labour Entry'!$C$1,'Labour Entry'!$A$48-1,N$8*5-3,1,1)</f>
        <v>0</v>
      </c>
      <c r="O201" s="277">
        <f ca="1">OFFSET('Labour Entry'!$C$1,'Labour Entry'!$A$48-1,O$8*5-3,1,1)</f>
        <v>0</v>
      </c>
      <c r="P201" s="277">
        <f ca="1">OFFSET('Labour Entry'!$C$1,'Labour Entry'!$A$48-1,P$8*5-3,1,1)</f>
        <v>0</v>
      </c>
      <c r="Q201" s="277">
        <f ca="1">OFFSET('Labour Entry'!$C$1,'Labour Entry'!$A$48-1,Q$8*5-3,1,1)</f>
        <v>0</v>
      </c>
      <c r="R201" s="277">
        <f ca="1">OFFSET('Labour Entry'!$C$1,'Labour Entry'!$A$48-1,R$8*5-3,1,1)</f>
        <v>0</v>
      </c>
      <c r="S201" s="277">
        <f ca="1">OFFSET('Labour Entry'!$C$1,'Labour Entry'!$A$48-1,S$8*5-3,1,1)</f>
        <v>0</v>
      </c>
      <c r="T201" s="277">
        <f ca="1">OFFSET('Labour Entry'!$C$1,'Labour Entry'!$A$48-1,T$8*5-3,1,1)</f>
        <v>0</v>
      </c>
      <c r="U201" s="277">
        <f ca="1">OFFSET('Labour Entry'!$C$1,'Labour Entry'!$A$48-1,U$8*5-3,1,1)</f>
        <v>0</v>
      </c>
      <c r="V201" s="277">
        <f ca="1">OFFSET('Labour Entry'!$C$1,'Labour Entry'!$A$48-1,V$8*5-3,1,1)</f>
        <v>0</v>
      </c>
      <c r="W201" s="277">
        <f ca="1">OFFSET('Labour Entry'!$C$1,'Labour Entry'!$A$48-1,W$8*5-3,1,1)</f>
        <v>0</v>
      </c>
      <c r="X201" s="277">
        <f ca="1">OFFSET('Labour Entry'!$C$1,'Labour Entry'!$A$48-1,X$8*5-3,1,1)</f>
        <v>0</v>
      </c>
      <c r="Y201" s="277">
        <f ca="1">OFFSET('Labour Entry'!$C$1,'Labour Entry'!$A$48-1,Y$8*5-3,1,1)</f>
        <v>0</v>
      </c>
      <c r="Z201" s="277">
        <f ca="1">OFFSET('Labour Entry'!$C$1,'Labour Entry'!$A$48-1,Z$8*5-3,1,1)</f>
        <v>0</v>
      </c>
      <c r="AA201" s="277">
        <f ca="1">OFFSET('Labour Entry'!$C$1,'Labour Entry'!$A$48-1,AA$8*5-3,1,1)</f>
        <v>0</v>
      </c>
      <c r="AB201" s="277">
        <f ca="1">OFFSET('Labour Entry'!$C$1,'Labour Entry'!$A$48-1,AB$8*5-3,1,1)</f>
        <v>0</v>
      </c>
      <c r="AC201" s="277">
        <f ca="1">OFFSET('Labour Entry'!$C$1,'Labour Entry'!$A$48-1,AC$8*5-3,1,1)</f>
        <v>0</v>
      </c>
      <c r="AD201" s="277">
        <f ca="1">OFFSET('Labour Entry'!$C$1,'Labour Entry'!$A$48-1,AD$8*5-3,1,1)</f>
        <v>0</v>
      </c>
      <c r="AE201" s="277">
        <f ca="1">OFFSET('Labour Entry'!$C$1,'Labour Entry'!$A$48-1,AE$8*5-3,1,1)</f>
        <v>0</v>
      </c>
      <c r="AF201" s="277">
        <f ca="1">OFFSET('Labour Entry'!$C$1,'Labour Entry'!$A$48-1,AF$8*5-3,1,1)</f>
        <v>0</v>
      </c>
      <c r="AG201" s="278">
        <f ca="1">OFFSET('Labour Entry'!$C$1,'Labour Entry'!$A$48-1,AG$8*5-3,1,1)</f>
        <v>0</v>
      </c>
    </row>
    <row r="202" spans="1:33" x14ac:dyDescent="0.2">
      <c r="A202" s="274"/>
      <c r="B202" s="275" t="s">
        <v>591</v>
      </c>
      <c r="C202" s="276">
        <f ca="1">OFFSET('Labour Entry'!$C$1,'Labour Entry'!$A$48-1,C$8*5-2,1,1)</f>
        <v>0</v>
      </c>
      <c r="D202" s="277">
        <f ca="1">OFFSET('Labour Entry'!$C$1,'Labour Entry'!$A$48-1,D$8*5-2,1,1)</f>
        <v>0</v>
      </c>
      <c r="E202" s="277">
        <f ca="1">OFFSET('Labour Entry'!$C$1,'Labour Entry'!$A$48-1,E$8*5-2,1,1)</f>
        <v>0</v>
      </c>
      <c r="F202" s="277">
        <f ca="1">OFFSET('Labour Entry'!$C$1,'Labour Entry'!$A$48-1,F$8*5-2,1,1)</f>
        <v>0</v>
      </c>
      <c r="G202" s="277">
        <f ca="1">OFFSET('Labour Entry'!$C$1,'Labour Entry'!$A$48-1,G$8*5-2,1,1)</f>
        <v>0</v>
      </c>
      <c r="H202" s="277">
        <f ca="1">OFFSET('Labour Entry'!$C$1,'Labour Entry'!$A$48-1,H$8*5-2,1,1)</f>
        <v>0</v>
      </c>
      <c r="I202" s="277">
        <f ca="1">OFFSET('Labour Entry'!$C$1,'Labour Entry'!$A$48-1,I$8*5-2,1,1)</f>
        <v>0</v>
      </c>
      <c r="J202" s="277">
        <f ca="1">OFFSET('Labour Entry'!$C$1,'Labour Entry'!$A$48-1,J$8*5-2,1,1)</f>
        <v>0</v>
      </c>
      <c r="K202" s="277">
        <f ca="1">OFFSET('Labour Entry'!$C$1,'Labour Entry'!$A$48-1,K$8*5-2,1,1)</f>
        <v>0</v>
      </c>
      <c r="L202" s="277">
        <f ca="1">OFFSET('Labour Entry'!$C$1,'Labour Entry'!$A$48-1,L$8*5-2,1,1)</f>
        <v>0</v>
      </c>
      <c r="M202" s="277">
        <f ca="1">OFFSET('Labour Entry'!$C$1,'Labour Entry'!$A$48-1,M$8*5-2,1,1)</f>
        <v>0</v>
      </c>
      <c r="N202" s="277">
        <f ca="1">OFFSET('Labour Entry'!$C$1,'Labour Entry'!$A$48-1,N$8*5-2,1,1)</f>
        <v>0</v>
      </c>
      <c r="O202" s="277">
        <f ca="1">OFFSET('Labour Entry'!$C$1,'Labour Entry'!$A$48-1,O$8*5-2,1,1)</f>
        <v>0</v>
      </c>
      <c r="P202" s="277">
        <f ca="1">OFFSET('Labour Entry'!$C$1,'Labour Entry'!$A$48-1,P$8*5-2,1,1)</f>
        <v>0</v>
      </c>
      <c r="Q202" s="277">
        <f ca="1">OFFSET('Labour Entry'!$C$1,'Labour Entry'!$A$48-1,Q$8*5-2,1,1)</f>
        <v>0</v>
      </c>
      <c r="R202" s="277">
        <f ca="1">OFFSET('Labour Entry'!$C$1,'Labour Entry'!$A$48-1,R$8*5-2,1,1)</f>
        <v>0</v>
      </c>
      <c r="S202" s="277">
        <f ca="1">OFFSET('Labour Entry'!$C$1,'Labour Entry'!$A$48-1,S$8*5-2,1,1)</f>
        <v>0</v>
      </c>
      <c r="T202" s="277">
        <f ca="1">OFFSET('Labour Entry'!$C$1,'Labour Entry'!$A$48-1,T$8*5-2,1,1)</f>
        <v>0</v>
      </c>
      <c r="U202" s="277">
        <f ca="1">OFFSET('Labour Entry'!$C$1,'Labour Entry'!$A$48-1,U$8*5-2,1,1)</f>
        <v>0</v>
      </c>
      <c r="V202" s="277">
        <f ca="1">OFFSET('Labour Entry'!$C$1,'Labour Entry'!$A$48-1,V$8*5-2,1,1)</f>
        <v>0</v>
      </c>
      <c r="W202" s="277">
        <f ca="1">OFFSET('Labour Entry'!$C$1,'Labour Entry'!$A$48-1,W$8*5-2,1,1)</f>
        <v>0</v>
      </c>
      <c r="X202" s="277">
        <f ca="1">OFFSET('Labour Entry'!$C$1,'Labour Entry'!$A$48-1,X$8*5-2,1,1)</f>
        <v>0</v>
      </c>
      <c r="Y202" s="277">
        <f ca="1">OFFSET('Labour Entry'!$C$1,'Labour Entry'!$A$48-1,Y$8*5-2,1,1)</f>
        <v>0</v>
      </c>
      <c r="Z202" s="277">
        <f ca="1">OFFSET('Labour Entry'!$C$1,'Labour Entry'!$A$48-1,Z$8*5-2,1,1)</f>
        <v>0</v>
      </c>
      <c r="AA202" s="277">
        <f ca="1">OFFSET('Labour Entry'!$C$1,'Labour Entry'!$A$48-1,AA$8*5-2,1,1)</f>
        <v>0</v>
      </c>
      <c r="AB202" s="277">
        <f ca="1">OFFSET('Labour Entry'!$C$1,'Labour Entry'!$A$48-1,AB$8*5-2,1,1)</f>
        <v>0</v>
      </c>
      <c r="AC202" s="277">
        <f ca="1">OFFSET('Labour Entry'!$C$1,'Labour Entry'!$A$48-1,AC$8*5-2,1,1)</f>
        <v>0</v>
      </c>
      <c r="AD202" s="277">
        <f ca="1">OFFSET('Labour Entry'!$C$1,'Labour Entry'!$A$48-1,AD$8*5-2,1,1)</f>
        <v>0</v>
      </c>
      <c r="AE202" s="277">
        <f ca="1">OFFSET('Labour Entry'!$C$1,'Labour Entry'!$A$48-1,AE$8*5-2,1,1)</f>
        <v>0</v>
      </c>
      <c r="AF202" s="277">
        <f ca="1">OFFSET('Labour Entry'!$C$1,'Labour Entry'!$A$48-1,AF$8*5-2,1,1)</f>
        <v>0</v>
      </c>
      <c r="AG202" s="278">
        <f ca="1">OFFSET('Labour Entry'!$C$1,'Labour Entry'!$A$48-1,AG$8*5-2,1,1)</f>
        <v>0</v>
      </c>
    </row>
    <row r="203" spans="1:33" x14ac:dyDescent="0.2">
      <c r="A203" s="274"/>
      <c r="B203" s="279" t="s">
        <v>592</v>
      </c>
      <c r="C203" s="280">
        <f ca="1">OFFSET('Labour Entry'!$C$1,'Labour Entry'!$A$48-1,C$8*5-1,1,1)</f>
        <v>0</v>
      </c>
      <c r="D203" s="281">
        <f ca="1">OFFSET('Labour Entry'!$C$1,'Labour Entry'!$A$48-1,D$8*5-1,1,1)</f>
        <v>0</v>
      </c>
      <c r="E203" s="281">
        <f ca="1">OFFSET('Labour Entry'!$C$1,'Labour Entry'!$A$48-1,E$8*5-1,1,1)</f>
        <v>0</v>
      </c>
      <c r="F203" s="281">
        <f ca="1">OFFSET('Labour Entry'!$C$1,'Labour Entry'!$A$48-1,F$8*5-1,1,1)</f>
        <v>0</v>
      </c>
      <c r="G203" s="281">
        <f ca="1">OFFSET('Labour Entry'!$C$1,'Labour Entry'!$A$48-1,G$8*5-1,1,1)</f>
        <v>0</v>
      </c>
      <c r="H203" s="281">
        <f ca="1">OFFSET('Labour Entry'!$C$1,'Labour Entry'!$A$48-1,H$8*5-1,1,1)</f>
        <v>0</v>
      </c>
      <c r="I203" s="281">
        <f ca="1">OFFSET('Labour Entry'!$C$1,'Labour Entry'!$A$48-1,I$8*5-1,1,1)</f>
        <v>0</v>
      </c>
      <c r="J203" s="281">
        <f ca="1">OFFSET('Labour Entry'!$C$1,'Labour Entry'!$A$48-1,J$8*5-1,1,1)</f>
        <v>0</v>
      </c>
      <c r="K203" s="281">
        <f ca="1">OFFSET('Labour Entry'!$C$1,'Labour Entry'!$A$48-1,K$8*5-1,1,1)</f>
        <v>0</v>
      </c>
      <c r="L203" s="281">
        <f ca="1">OFFSET('Labour Entry'!$C$1,'Labour Entry'!$A$48-1,L$8*5-1,1,1)</f>
        <v>0</v>
      </c>
      <c r="M203" s="281">
        <f ca="1">OFFSET('Labour Entry'!$C$1,'Labour Entry'!$A$48-1,M$8*5-1,1,1)</f>
        <v>0</v>
      </c>
      <c r="N203" s="281">
        <f ca="1">OFFSET('Labour Entry'!$C$1,'Labour Entry'!$A$48-1,N$8*5-1,1,1)</f>
        <v>0</v>
      </c>
      <c r="O203" s="281">
        <f ca="1">OFFSET('Labour Entry'!$C$1,'Labour Entry'!$A$48-1,O$8*5-1,1,1)</f>
        <v>0</v>
      </c>
      <c r="P203" s="281">
        <f ca="1">OFFSET('Labour Entry'!$C$1,'Labour Entry'!$A$48-1,P$8*5-1,1,1)</f>
        <v>0</v>
      </c>
      <c r="Q203" s="281">
        <f ca="1">OFFSET('Labour Entry'!$C$1,'Labour Entry'!$A$48-1,Q$8*5-1,1,1)</f>
        <v>0</v>
      </c>
      <c r="R203" s="281">
        <f ca="1">OFFSET('Labour Entry'!$C$1,'Labour Entry'!$A$48-1,R$8*5-1,1,1)</f>
        <v>0</v>
      </c>
      <c r="S203" s="281">
        <f ca="1">OFFSET('Labour Entry'!$C$1,'Labour Entry'!$A$48-1,S$8*5-1,1,1)</f>
        <v>0</v>
      </c>
      <c r="T203" s="281">
        <f ca="1">OFFSET('Labour Entry'!$C$1,'Labour Entry'!$A$48-1,T$8*5-1,1,1)</f>
        <v>0</v>
      </c>
      <c r="U203" s="281">
        <f ca="1">OFFSET('Labour Entry'!$C$1,'Labour Entry'!$A$48-1,U$8*5-1,1,1)</f>
        <v>0</v>
      </c>
      <c r="V203" s="281">
        <f ca="1">OFFSET('Labour Entry'!$C$1,'Labour Entry'!$A$48-1,V$8*5-1,1,1)</f>
        <v>0</v>
      </c>
      <c r="W203" s="281">
        <f ca="1">OFFSET('Labour Entry'!$C$1,'Labour Entry'!$A$48-1,W$8*5-1,1,1)</f>
        <v>0</v>
      </c>
      <c r="X203" s="281">
        <f ca="1">OFFSET('Labour Entry'!$C$1,'Labour Entry'!$A$48-1,X$8*5-1,1,1)</f>
        <v>0</v>
      </c>
      <c r="Y203" s="281">
        <f ca="1">OFFSET('Labour Entry'!$C$1,'Labour Entry'!$A$48-1,Y$8*5-1,1,1)</f>
        <v>0</v>
      </c>
      <c r="Z203" s="281">
        <f ca="1">OFFSET('Labour Entry'!$C$1,'Labour Entry'!$A$48-1,Z$8*5-1,1,1)</f>
        <v>0</v>
      </c>
      <c r="AA203" s="281">
        <f ca="1">OFFSET('Labour Entry'!$C$1,'Labour Entry'!$A$48-1,AA$8*5-1,1,1)</f>
        <v>0</v>
      </c>
      <c r="AB203" s="281">
        <f ca="1">OFFSET('Labour Entry'!$C$1,'Labour Entry'!$A$48-1,AB$8*5-1,1,1)</f>
        <v>0</v>
      </c>
      <c r="AC203" s="281">
        <f ca="1">OFFSET('Labour Entry'!$C$1,'Labour Entry'!$A$48-1,AC$8*5-1,1,1)</f>
        <v>0</v>
      </c>
      <c r="AD203" s="281">
        <f ca="1">OFFSET('Labour Entry'!$C$1,'Labour Entry'!$A$48-1,AD$8*5-1,1,1)</f>
        <v>0</v>
      </c>
      <c r="AE203" s="281">
        <f ca="1">OFFSET('Labour Entry'!$C$1,'Labour Entry'!$A$48-1,AE$8*5-1,1,1)</f>
        <v>0</v>
      </c>
      <c r="AF203" s="281">
        <f ca="1">OFFSET('Labour Entry'!$C$1,'Labour Entry'!$A$48-1,AF$8*5-1,1,1)</f>
        <v>0</v>
      </c>
      <c r="AG203" s="282">
        <f ca="1">OFFSET('Labour Entry'!$C$1,'Labour Entry'!$A$48-1,AG$8*5-1,1,1)</f>
        <v>0</v>
      </c>
    </row>
    <row r="204" spans="1:33" ht="15" thickBot="1" x14ac:dyDescent="0.25">
      <c r="A204" s="283"/>
      <c r="B204" s="284" t="s">
        <v>593</v>
      </c>
      <c r="C204" s="285">
        <f ca="1">OFFSET('Labour Entry'!$C$1,'Labour Entry'!$A$48-1,C$8*5,1,1)</f>
        <v>0</v>
      </c>
      <c r="D204" s="286">
        <f ca="1">OFFSET('Labour Entry'!$C$1,'Labour Entry'!$A$48-1,D$8*5,1,1)</f>
        <v>0</v>
      </c>
      <c r="E204" s="286">
        <f ca="1">OFFSET('Labour Entry'!$C$1,'Labour Entry'!$A$48-1,E$8*5,1,1)</f>
        <v>0</v>
      </c>
      <c r="F204" s="286">
        <f ca="1">OFFSET('Labour Entry'!$C$1,'Labour Entry'!$A$48-1,F$8*5,1,1)</f>
        <v>0</v>
      </c>
      <c r="G204" s="286">
        <f ca="1">OFFSET('Labour Entry'!$C$1,'Labour Entry'!$A$48-1,G$8*5,1,1)</f>
        <v>0</v>
      </c>
      <c r="H204" s="286">
        <f ca="1">OFFSET('Labour Entry'!$C$1,'Labour Entry'!$A$48-1,H$8*5,1,1)</f>
        <v>0</v>
      </c>
      <c r="I204" s="286">
        <f ca="1">OFFSET('Labour Entry'!$C$1,'Labour Entry'!$A$48-1,I$8*5,1,1)</f>
        <v>0</v>
      </c>
      <c r="J204" s="286">
        <f ca="1">OFFSET('Labour Entry'!$C$1,'Labour Entry'!$A$48-1,J$8*5,1,1)</f>
        <v>0</v>
      </c>
      <c r="K204" s="286">
        <f ca="1">OFFSET('Labour Entry'!$C$1,'Labour Entry'!$A$48-1,K$8*5,1,1)</f>
        <v>0</v>
      </c>
      <c r="L204" s="286">
        <f ca="1">OFFSET('Labour Entry'!$C$1,'Labour Entry'!$A$48-1,L$8*5,1,1)</f>
        <v>0</v>
      </c>
      <c r="M204" s="286">
        <f ca="1">OFFSET('Labour Entry'!$C$1,'Labour Entry'!$A$48-1,M$8*5,1,1)</f>
        <v>0</v>
      </c>
      <c r="N204" s="286">
        <f ca="1">OFFSET('Labour Entry'!$C$1,'Labour Entry'!$A$48-1,N$8*5,1,1)</f>
        <v>0</v>
      </c>
      <c r="O204" s="286">
        <f ca="1">OFFSET('Labour Entry'!$C$1,'Labour Entry'!$A$48-1,O$8*5,1,1)</f>
        <v>0</v>
      </c>
      <c r="P204" s="286">
        <f ca="1">OFFSET('Labour Entry'!$C$1,'Labour Entry'!$A$48-1,P$8*5,1,1)</f>
        <v>0</v>
      </c>
      <c r="Q204" s="286">
        <f ca="1">OFFSET('Labour Entry'!$C$1,'Labour Entry'!$A$48-1,Q$8*5,1,1)</f>
        <v>0</v>
      </c>
      <c r="R204" s="286">
        <f ca="1">OFFSET('Labour Entry'!$C$1,'Labour Entry'!$A$48-1,R$8*5,1,1)</f>
        <v>0</v>
      </c>
      <c r="S204" s="286">
        <f ca="1">OFFSET('Labour Entry'!$C$1,'Labour Entry'!$A$48-1,S$8*5,1,1)</f>
        <v>0</v>
      </c>
      <c r="T204" s="286">
        <f ca="1">OFFSET('Labour Entry'!$C$1,'Labour Entry'!$A$48-1,T$8*5,1,1)</f>
        <v>0</v>
      </c>
      <c r="U204" s="286">
        <f ca="1">OFFSET('Labour Entry'!$C$1,'Labour Entry'!$A$48-1,U$8*5,1,1)</f>
        <v>0</v>
      </c>
      <c r="V204" s="286">
        <f ca="1">OFFSET('Labour Entry'!$C$1,'Labour Entry'!$A$48-1,V$8*5,1,1)</f>
        <v>0</v>
      </c>
      <c r="W204" s="286">
        <f ca="1">OFFSET('Labour Entry'!$C$1,'Labour Entry'!$A$48-1,W$8*5,1,1)</f>
        <v>0</v>
      </c>
      <c r="X204" s="286">
        <f ca="1">OFFSET('Labour Entry'!$C$1,'Labour Entry'!$A$48-1,X$8*5,1,1)</f>
        <v>0</v>
      </c>
      <c r="Y204" s="286">
        <f ca="1">OFFSET('Labour Entry'!$C$1,'Labour Entry'!$A$48-1,Y$8*5,1,1)</f>
        <v>0</v>
      </c>
      <c r="Z204" s="286">
        <f ca="1">OFFSET('Labour Entry'!$C$1,'Labour Entry'!$A$48-1,Z$8*5,1,1)</f>
        <v>0</v>
      </c>
      <c r="AA204" s="286">
        <f ca="1">OFFSET('Labour Entry'!$C$1,'Labour Entry'!$A$48-1,AA$8*5,1,1)</f>
        <v>0</v>
      </c>
      <c r="AB204" s="286">
        <f ca="1">OFFSET('Labour Entry'!$C$1,'Labour Entry'!$A$48-1,AB$8*5,1,1)</f>
        <v>0</v>
      </c>
      <c r="AC204" s="286">
        <f ca="1">OFFSET('Labour Entry'!$C$1,'Labour Entry'!$A$48-1,AC$8*5,1,1)</f>
        <v>0</v>
      </c>
      <c r="AD204" s="286">
        <f ca="1">OFFSET('Labour Entry'!$C$1,'Labour Entry'!$A$48-1,AD$8*5,1,1)</f>
        <v>0</v>
      </c>
      <c r="AE204" s="286">
        <f ca="1">OFFSET('Labour Entry'!$C$1,'Labour Entry'!$A$48-1,AE$8*5,1,1)</f>
        <v>0</v>
      </c>
      <c r="AF204" s="286">
        <f ca="1">OFFSET('Labour Entry'!$C$1,'Labour Entry'!$A$48-1,AF$8*5,1,1)</f>
        <v>0</v>
      </c>
      <c r="AG204" s="287">
        <f ca="1">OFFSET('Labour Entry'!$C$1,'Labour Entry'!$A$48-1,AG$8*5,1,1)</f>
        <v>0</v>
      </c>
    </row>
    <row r="205" spans="1:33" x14ac:dyDescent="0.2">
      <c r="A205" s="269" t="str">
        <f ca="1">OFFSET('Labour Entry'!$C$1,'Labour Entry'!$A49-1,0,1,1)</f>
        <v>---</v>
      </c>
      <c r="B205" s="270" t="s">
        <v>585</v>
      </c>
      <c r="C205" s="271">
        <f ca="1">OFFSET('Labour Entry'!$C$1,'Labour Entry'!$A$49-1,C$8*5-4,1,1)</f>
        <v>0</v>
      </c>
      <c r="D205" s="272">
        <f ca="1">OFFSET('Labour Entry'!$C$1,'Labour Entry'!$A$49-1,D$8*5-4,1,1)</f>
        <v>0</v>
      </c>
      <c r="E205" s="272">
        <f ca="1">OFFSET('Labour Entry'!$C$1,'Labour Entry'!$A$49-1,E$8*5-4,1,1)</f>
        <v>0</v>
      </c>
      <c r="F205" s="272">
        <f ca="1">OFFSET('Labour Entry'!$C$1,'Labour Entry'!$A$49-1,F$8*5-4,1,1)</f>
        <v>0</v>
      </c>
      <c r="G205" s="272">
        <f ca="1">OFFSET('Labour Entry'!$C$1,'Labour Entry'!$A$49-1,G$8*5-4,1,1)</f>
        <v>0</v>
      </c>
      <c r="H205" s="272">
        <f ca="1">OFFSET('Labour Entry'!$C$1,'Labour Entry'!$A$49-1,H$8*5-4,1,1)</f>
        <v>0</v>
      </c>
      <c r="I205" s="272">
        <f ca="1">OFFSET('Labour Entry'!$C$1,'Labour Entry'!$A$49-1,I$8*5-4,1,1)</f>
        <v>0</v>
      </c>
      <c r="J205" s="272">
        <f ca="1">OFFSET('Labour Entry'!$C$1,'Labour Entry'!$A$49-1,J$8*5-4,1,1)</f>
        <v>0</v>
      </c>
      <c r="K205" s="272">
        <f ca="1">OFFSET('Labour Entry'!$C$1,'Labour Entry'!$A$49-1,K$8*5-4,1,1)</f>
        <v>0</v>
      </c>
      <c r="L205" s="272">
        <f ca="1">OFFSET('Labour Entry'!$C$1,'Labour Entry'!$A$49-1,L$8*5-4,1,1)</f>
        <v>0</v>
      </c>
      <c r="M205" s="272">
        <f ca="1">OFFSET('Labour Entry'!$C$1,'Labour Entry'!$A$49-1,M$8*5-4,1,1)</f>
        <v>0</v>
      </c>
      <c r="N205" s="272">
        <f ca="1">OFFSET('Labour Entry'!$C$1,'Labour Entry'!$A$49-1,N$8*5-4,1,1)</f>
        <v>0</v>
      </c>
      <c r="O205" s="272">
        <f ca="1">OFFSET('Labour Entry'!$C$1,'Labour Entry'!$A$49-1,O$8*5-4,1,1)</f>
        <v>0</v>
      </c>
      <c r="P205" s="272">
        <f ca="1">OFFSET('Labour Entry'!$C$1,'Labour Entry'!$A$49-1,P$8*5-4,1,1)</f>
        <v>0</v>
      </c>
      <c r="Q205" s="272">
        <f ca="1">OFFSET('Labour Entry'!$C$1,'Labour Entry'!$A$49-1,Q$8*5-4,1,1)</f>
        <v>0</v>
      </c>
      <c r="R205" s="272">
        <f ca="1">OFFSET('Labour Entry'!$C$1,'Labour Entry'!$A$49-1,R$8*5-4,1,1)</f>
        <v>0</v>
      </c>
      <c r="S205" s="272">
        <f ca="1">OFFSET('Labour Entry'!$C$1,'Labour Entry'!$A$49-1,S$8*5-4,1,1)</f>
        <v>0</v>
      </c>
      <c r="T205" s="272">
        <f ca="1">OFFSET('Labour Entry'!$C$1,'Labour Entry'!$A$49-1,T$8*5-4,1,1)</f>
        <v>0</v>
      </c>
      <c r="U205" s="272">
        <f ca="1">OFFSET('Labour Entry'!$C$1,'Labour Entry'!$A$49-1,U$8*5-4,1,1)</f>
        <v>0</v>
      </c>
      <c r="V205" s="272">
        <f ca="1">OFFSET('Labour Entry'!$C$1,'Labour Entry'!$A$49-1,V$8*5-4,1,1)</f>
        <v>0</v>
      </c>
      <c r="W205" s="272">
        <f ca="1">OFFSET('Labour Entry'!$C$1,'Labour Entry'!$A$49-1,W$8*5-4,1,1)</f>
        <v>0</v>
      </c>
      <c r="X205" s="272">
        <f ca="1">OFFSET('Labour Entry'!$C$1,'Labour Entry'!$A$49-1,X$8*5-4,1,1)</f>
        <v>0</v>
      </c>
      <c r="Y205" s="272">
        <f ca="1">OFFSET('Labour Entry'!$C$1,'Labour Entry'!$A$49-1,Y$8*5-4,1,1)</f>
        <v>0</v>
      </c>
      <c r="Z205" s="272">
        <f ca="1">OFFSET('Labour Entry'!$C$1,'Labour Entry'!$A$49-1,Z$8*5-4,1,1)</f>
        <v>0</v>
      </c>
      <c r="AA205" s="272">
        <f ca="1">OFFSET('Labour Entry'!$C$1,'Labour Entry'!$A$49-1,AA$8*5-4,1,1)</f>
        <v>0</v>
      </c>
      <c r="AB205" s="272">
        <f ca="1">OFFSET('Labour Entry'!$C$1,'Labour Entry'!$A$49-1,AB$8*5-4,1,1)</f>
        <v>0</v>
      </c>
      <c r="AC205" s="272">
        <f ca="1">OFFSET('Labour Entry'!$C$1,'Labour Entry'!$A$49-1,AC$8*5-4,1,1)</f>
        <v>0</v>
      </c>
      <c r="AD205" s="272">
        <f ca="1">OFFSET('Labour Entry'!$C$1,'Labour Entry'!$A$49-1,AD$8*5-4,1,1)</f>
        <v>0</v>
      </c>
      <c r="AE205" s="272">
        <f ca="1">OFFSET('Labour Entry'!$C$1,'Labour Entry'!$A$49-1,AE$8*5-4,1,1)</f>
        <v>0</v>
      </c>
      <c r="AF205" s="272">
        <f ca="1">OFFSET('Labour Entry'!$C$1,'Labour Entry'!$A$49-1,AF$8*5-4,1,1)</f>
        <v>0</v>
      </c>
      <c r="AG205" s="273">
        <f ca="1">OFFSET('Labour Entry'!$C$1,'Labour Entry'!$A$49-1,AG$8*5-4,1,1)</f>
        <v>0</v>
      </c>
    </row>
    <row r="206" spans="1:33" x14ac:dyDescent="0.2">
      <c r="A206" s="274"/>
      <c r="B206" s="275" t="s">
        <v>590</v>
      </c>
      <c r="C206" s="276">
        <f ca="1">OFFSET('Labour Entry'!$C$1,'Labour Entry'!$A$49-1,C$8*5-3,1,1)</f>
        <v>0</v>
      </c>
      <c r="D206" s="277">
        <f ca="1">OFFSET('Labour Entry'!$C$1,'Labour Entry'!$A$49-1,D$8*5-3,1,1)</f>
        <v>0</v>
      </c>
      <c r="E206" s="277">
        <f ca="1">OFFSET('Labour Entry'!$C$1,'Labour Entry'!$A$49-1,E$8*5-3,1,1)</f>
        <v>0</v>
      </c>
      <c r="F206" s="277">
        <f ca="1">OFFSET('Labour Entry'!$C$1,'Labour Entry'!$A$49-1,F$8*5-3,1,1)</f>
        <v>0</v>
      </c>
      <c r="G206" s="277">
        <f ca="1">OFFSET('Labour Entry'!$C$1,'Labour Entry'!$A$49-1,G$8*5-3,1,1)</f>
        <v>0</v>
      </c>
      <c r="H206" s="277">
        <f ca="1">OFFSET('Labour Entry'!$C$1,'Labour Entry'!$A$49-1,H$8*5-3,1,1)</f>
        <v>0</v>
      </c>
      <c r="I206" s="277">
        <f ca="1">OFFSET('Labour Entry'!$C$1,'Labour Entry'!$A$49-1,I$8*5-3,1,1)</f>
        <v>0</v>
      </c>
      <c r="J206" s="277">
        <f ca="1">OFFSET('Labour Entry'!$C$1,'Labour Entry'!$A$49-1,J$8*5-3,1,1)</f>
        <v>0</v>
      </c>
      <c r="K206" s="277">
        <f ca="1">OFFSET('Labour Entry'!$C$1,'Labour Entry'!$A$49-1,K$8*5-3,1,1)</f>
        <v>0</v>
      </c>
      <c r="L206" s="277">
        <f ca="1">OFFSET('Labour Entry'!$C$1,'Labour Entry'!$A$49-1,L$8*5-3,1,1)</f>
        <v>0</v>
      </c>
      <c r="M206" s="277">
        <f ca="1">OFFSET('Labour Entry'!$C$1,'Labour Entry'!$A$49-1,M$8*5-3,1,1)</f>
        <v>0</v>
      </c>
      <c r="N206" s="277">
        <f ca="1">OFFSET('Labour Entry'!$C$1,'Labour Entry'!$A$49-1,N$8*5-3,1,1)</f>
        <v>0</v>
      </c>
      <c r="O206" s="277">
        <f ca="1">OFFSET('Labour Entry'!$C$1,'Labour Entry'!$A$49-1,O$8*5-3,1,1)</f>
        <v>0</v>
      </c>
      <c r="P206" s="277">
        <f ca="1">OFFSET('Labour Entry'!$C$1,'Labour Entry'!$A$49-1,P$8*5-3,1,1)</f>
        <v>0</v>
      </c>
      <c r="Q206" s="277">
        <f ca="1">OFFSET('Labour Entry'!$C$1,'Labour Entry'!$A$49-1,Q$8*5-3,1,1)</f>
        <v>0</v>
      </c>
      <c r="R206" s="277">
        <f ca="1">OFFSET('Labour Entry'!$C$1,'Labour Entry'!$A$49-1,R$8*5-3,1,1)</f>
        <v>0</v>
      </c>
      <c r="S206" s="277">
        <f ca="1">OFFSET('Labour Entry'!$C$1,'Labour Entry'!$A$49-1,S$8*5-3,1,1)</f>
        <v>0</v>
      </c>
      <c r="T206" s="277">
        <f ca="1">OFFSET('Labour Entry'!$C$1,'Labour Entry'!$A$49-1,T$8*5-3,1,1)</f>
        <v>0</v>
      </c>
      <c r="U206" s="277">
        <f ca="1">OFFSET('Labour Entry'!$C$1,'Labour Entry'!$A$49-1,U$8*5-3,1,1)</f>
        <v>0</v>
      </c>
      <c r="V206" s="277">
        <f ca="1">OFFSET('Labour Entry'!$C$1,'Labour Entry'!$A$49-1,V$8*5-3,1,1)</f>
        <v>0</v>
      </c>
      <c r="W206" s="277">
        <f ca="1">OFFSET('Labour Entry'!$C$1,'Labour Entry'!$A$49-1,W$8*5-3,1,1)</f>
        <v>0</v>
      </c>
      <c r="X206" s="277">
        <f ca="1">OFFSET('Labour Entry'!$C$1,'Labour Entry'!$A$49-1,X$8*5-3,1,1)</f>
        <v>0</v>
      </c>
      <c r="Y206" s="277">
        <f ca="1">OFFSET('Labour Entry'!$C$1,'Labour Entry'!$A$49-1,Y$8*5-3,1,1)</f>
        <v>0</v>
      </c>
      <c r="Z206" s="277">
        <f ca="1">OFFSET('Labour Entry'!$C$1,'Labour Entry'!$A$49-1,Z$8*5-3,1,1)</f>
        <v>0</v>
      </c>
      <c r="AA206" s="277">
        <f ca="1">OFFSET('Labour Entry'!$C$1,'Labour Entry'!$A$49-1,AA$8*5-3,1,1)</f>
        <v>0</v>
      </c>
      <c r="AB206" s="277">
        <f ca="1">OFFSET('Labour Entry'!$C$1,'Labour Entry'!$A$49-1,AB$8*5-3,1,1)</f>
        <v>0</v>
      </c>
      <c r="AC206" s="277">
        <f ca="1">OFFSET('Labour Entry'!$C$1,'Labour Entry'!$A$49-1,AC$8*5-3,1,1)</f>
        <v>0</v>
      </c>
      <c r="AD206" s="277">
        <f ca="1">OFFSET('Labour Entry'!$C$1,'Labour Entry'!$A$49-1,AD$8*5-3,1,1)</f>
        <v>0</v>
      </c>
      <c r="AE206" s="277">
        <f ca="1">OFFSET('Labour Entry'!$C$1,'Labour Entry'!$A$49-1,AE$8*5-3,1,1)</f>
        <v>0</v>
      </c>
      <c r="AF206" s="277">
        <f ca="1">OFFSET('Labour Entry'!$C$1,'Labour Entry'!$A$49-1,AF$8*5-3,1,1)</f>
        <v>0</v>
      </c>
      <c r="AG206" s="278">
        <f ca="1">OFFSET('Labour Entry'!$C$1,'Labour Entry'!$A$49-1,AG$8*5-3,1,1)</f>
        <v>0</v>
      </c>
    </row>
    <row r="207" spans="1:33" x14ac:dyDescent="0.2">
      <c r="A207" s="274"/>
      <c r="B207" s="275" t="s">
        <v>591</v>
      </c>
      <c r="C207" s="276">
        <f ca="1">OFFSET('Labour Entry'!$C$1,'Labour Entry'!$A$49-1,C$8*5-2,1,1)</f>
        <v>0</v>
      </c>
      <c r="D207" s="277">
        <f ca="1">OFFSET('Labour Entry'!$C$1,'Labour Entry'!$A$49-1,D$8*5-2,1,1)</f>
        <v>0</v>
      </c>
      <c r="E207" s="277">
        <f ca="1">OFFSET('Labour Entry'!$C$1,'Labour Entry'!$A$49-1,E$8*5-2,1,1)</f>
        <v>0</v>
      </c>
      <c r="F207" s="277">
        <f ca="1">OFFSET('Labour Entry'!$C$1,'Labour Entry'!$A$49-1,F$8*5-2,1,1)</f>
        <v>0</v>
      </c>
      <c r="G207" s="277">
        <f ca="1">OFFSET('Labour Entry'!$C$1,'Labour Entry'!$A$49-1,G$8*5-2,1,1)</f>
        <v>0</v>
      </c>
      <c r="H207" s="277">
        <f ca="1">OFFSET('Labour Entry'!$C$1,'Labour Entry'!$A$49-1,H$8*5-2,1,1)</f>
        <v>0</v>
      </c>
      <c r="I207" s="277">
        <f ca="1">OFFSET('Labour Entry'!$C$1,'Labour Entry'!$A$49-1,I$8*5-2,1,1)</f>
        <v>0</v>
      </c>
      <c r="J207" s="277">
        <f ca="1">OFFSET('Labour Entry'!$C$1,'Labour Entry'!$A$49-1,J$8*5-2,1,1)</f>
        <v>0</v>
      </c>
      <c r="K207" s="277">
        <f ca="1">OFFSET('Labour Entry'!$C$1,'Labour Entry'!$A$49-1,K$8*5-2,1,1)</f>
        <v>0</v>
      </c>
      <c r="L207" s="277">
        <f ca="1">OFFSET('Labour Entry'!$C$1,'Labour Entry'!$A$49-1,L$8*5-2,1,1)</f>
        <v>0</v>
      </c>
      <c r="M207" s="277">
        <f ca="1">OFFSET('Labour Entry'!$C$1,'Labour Entry'!$A$49-1,M$8*5-2,1,1)</f>
        <v>0</v>
      </c>
      <c r="N207" s="277">
        <f ca="1">OFFSET('Labour Entry'!$C$1,'Labour Entry'!$A$49-1,N$8*5-2,1,1)</f>
        <v>0</v>
      </c>
      <c r="O207" s="277">
        <f ca="1">OFFSET('Labour Entry'!$C$1,'Labour Entry'!$A$49-1,O$8*5-2,1,1)</f>
        <v>0</v>
      </c>
      <c r="P207" s="277">
        <f ca="1">OFFSET('Labour Entry'!$C$1,'Labour Entry'!$A$49-1,P$8*5-2,1,1)</f>
        <v>0</v>
      </c>
      <c r="Q207" s="277">
        <f ca="1">OFFSET('Labour Entry'!$C$1,'Labour Entry'!$A$49-1,Q$8*5-2,1,1)</f>
        <v>0</v>
      </c>
      <c r="R207" s="277">
        <f ca="1">OFFSET('Labour Entry'!$C$1,'Labour Entry'!$A$49-1,R$8*5-2,1,1)</f>
        <v>0</v>
      </c>
      <c r="S207" s="277">
        <f ca="1">OFFSET('Labour Entry'!$C$1,'Labour Entry'!$A$49-1,S$8*5-2,1,1)</f>
        <v>0</v>
      </c>
      <c r="T207" s="277">
        <f ca="1">OFFSET('Labour Entry'!$C$1,'Labour Entry'!$A$49-1,T$8*5-2,1,1)</f>
        <v>0</v>
      </c>
      <c r="U207" s="277">
        <f ca="1">OFFSET('Labour Entry'!$C$1,'Labour Entry'!$A$49-1,U$8*5-2,1,1)</f>
        <v>0</v>
      </c>
      <c r="V207" s="277">
        <f ca="1">OFFSET('Labour Entry'!$C$1,'Labour Entry'!$A$49-1,V$8*5-2,1,1)</f>
        <v>0</v>
      </c>
      <c r="W207" s="277">
        <f ca="1">OFFSET('Labour Entry'!$C$1,'Labour Entry'!$A$49-1,W$8*5-2,1,1)</f>
        <v>0</v>
      </c>
      <c r="X207" s="277">
        <f ca="1">OFFSET('Labour Entry'!$C$1,'Labour Entry'!$A$49-1,X$8*5-2,1,1)</f>
        <v>0</v>
      </c>
      <c r="Y207" s="277">
        <f ca="1">OFFSET('Labour Entry'!$C$1,'Labour Entry'!$A$49-1,Y$8*5-2,1,1)</f>
        <v>0</v>
      </c>
      <c r="Z207" s="277">
        <f ca="1">OFFSET('Labour Entry'!$C$1,'Labour Entry'!$A$49-1,Z$8*5-2,1,1)</f>
        <v>0</v>
      </c>
      <c r="AA207" s="277">
        <f ca="1">OFFSET('Labour Entry'!$C$1,'Labour Entry'!$A$49-1,AA$8*5-2,1,1)</f>
        <v>0</v>
      </c>
      <c r="AB207" s="277">
        <f ca="1">OFFSET('Labour Entry'!$C$1,'Labour Entry'!$A$49-1,AB$8*5-2,1,1)</f>
        <v>0</v>
      </c>
      <c r="AC207" s="277">
        <f ca="1">OFFSET('Labour Entry'!$C$1,'Labour Entry'!$A$49-1,AC$8*5-2,1,1)</f>
        <v>0</v>
      </c>
      <c r="AD207" s="277">
        <f ca="1">OFFSET('Labour Entry'!$C$1,'Labour Entry'!$A$49-1,AD$8*5-2,1,1)</f>
        <v>0</v>
      </c>
      <c r="AE207" s="277">
        <f ca="1">OFFSET('Labour Entry'!$C$1,'Labour Entry'!$A$49-1,AE$8*5-2,1,1)</f>
        <v>0</v>
      </c>
      <c r="AF207" s="277">
        <f ca="1">OFFSET('Labour Entry'!$C$1,'Labour Entry'!$A$49-1,AF$8*5-2,1,1)</f>
        <v>0</v>
      </c>
      <c r="AG207" s="278">
        <f ca="1">OFFSET('Labour Entry'!$C$1,'Labour Entry'!$A$49-1,AG$8*5-2,1,1)</f>
        <v>0</v>
      </c>
    </row>
    <row r="208" spans="1:33" x14ac:dyDescent="0.2">
      <c r="A208" s="274"/>
      <c r="B208" s="279" t="s">
        <v>592</v>
      </c>
      <c r="C208" s="280">
        <f ca="1">OFFSET('Labour Entry'!$C$1,'Labour Entry'!$A$49-1,C$8*5-1,1,1)</f>
        <v>0</v>
      </c>
      <c r="D208" s="281">
        <f ca="1">OFFSET('Labour Entry'!$C$1,'Labour Entry'!$A$49-1,D$8*5-1,1,1)</f>
        <v>0</v>
      </c>
      <c r="E208" s="281">
        <f ca="1">OFFSET('Labour Entry'!$C$1,'Labour Entry'!$A$49-1,E$8*5-1,1,1)</f>
        <v>0</v>
      </c>
      <c r="F208" s="281">
        <f ca="1">OFFSET('Labour Entry'!$C$1,'Labour Entry'!$A$49-1,F$8*5-1,1,1)</f>
        <v>0</v>
      </c>
      <c r="G208" s="281">
        <f ca="1">OFFSET('Labour Entry'!$C$1,'Labour Entry'!$A$49-1,G$8*5-1,1,1)</f>
        <v>0</v>
      </c>
      <c r="H208" s="281">
        <f ca="1">OFFSET('Labour Entry'!$C$1,'Labour Entry'!$A$49-1,H$8*5-1,1,1)</f>
        <v>0</v>
      </c>
      <c r="I208" s="281">
        <f ca="1">OFFSET('Labour Entry'!$C$1,'Labour Entry'!$A$49-1,I$8*5-1,1,1)</f>
        <v>0</v>
      </c>
      <c r="J208" s="281">
        <f ca="1">OFFSET('Labour Entry'!$C$1,'Labour Entry'!$A$49-1,J$8*5-1,1,1)</f>
        <v>0</v>
      </c>
      <c r="K208" s="281">
        <f ca="1">OFFSET('Labour Entry'!$C$1,'Labour Entry'!$A$49-1,K$8*5-1,1,1)</f>
        <v>0</v>
      </c>
      <c r="L208" s="281">
        <f ca="1">OFFSET('Labour Entry'!$C$1,'Labour Entry'!$A$49-1,L$8*5-1,1,1)</f>
        <v>0</v>
      </c>
      <c r="M208" s="281">
        <f ca="1">OFFSET('Labour Entry'!$C$1,'Labour Entry'!$A$49-1,M$8*5-1,1,1)</f>
        <v>0</v>
      </c>
      <c r="N208" s="281">
        <f ca="1">OFFSET('Labour Entry'!$C$1,'Labour Entry'!$A$49-1,N$8*5-1,1,1)</f>
        <v>0</v>
      </c>
      <c r="O208" s="281">
        <f ca="1">OFFSET('Labour Entry'!$C$1,'Labour Entry'!$A$49-1,O$8*5-1,1,1)</f>
        <v>0</v>
      </c>
      <c r="P208" s="281">
        <f ca="1">OFFSET('Labour Entry'!$C$1,'Labour Entry'!$A$49-1,P$8*5-1,1,1)</f>
        <v>0</v>
      </c>
      <c r="Q208" s="281">
        <f ca="1">OFFSET('Labour Entry'!$C$1,'Labour Entry'!$A$49-1,Q$8*5-1,1,1)</f>
        <v>0</v>
      </c>
      <c r="R208" s="281">
        <f ca="1">OFFSET('Labour Entry'!$C$1,'Labour Entry'!$A$49-1,R$8*5-1,1,1)</f>
        <v>0</v>
      </c>
      <c r="S208" s="281">
        <f ca="1">OFFSET('Labour Entry'!$C$1,'Labour Entry'!$A$49-1,S$8*5-1,1,1)</f>
        <v>0</v>
      </c>
      <c r="T208" s="281">
        <f ca="1">OFFSET('Labour Entry'!$C$1,'Labour Entry'!$A$49-1,T$8*5-1,1,1)</f>
        <v>0</v>
      </c>
      <c r="U208" s="281">
        <f ca="1">OFFSET('Labour Entry'!$C$1,'Labour Entry'!$A$49-1,U$8*5-1,1,1)</f>
        <v>0</v>
      </c>
      <c r="V208" s="281">
        <f ca="1">OFFSET('Labour Entry'!$C$1,'Labour Entry'!$A$49-1,V$8*5-1,1,1)</f>
        <v>0</v>
      </c>
      <c r="W208" s="281">
        <f ca="1">OFFSET('Labour Entry'!$C$1,'Labour Entry'!$A$49-1,W$8*5-1,1,1)</f>
        <v>0</v>
      </c>
      <c r="X208" s="281">
        <f ca="1">OFFSET('Labour Entry'!$C$1,'Labour Entry'!$A$49-1,X$8*5-1,1,1)</f>
        <v>0</v>
      </c>
      <c r="Y208" s="281">
        <f ca="1">OFFSET('Labour Entry'!$C$1,'Labour Entry'!$A$49-1,Y$8*5-1,1,1)</f>
        <v>0</v>
      </c>
      <c r="Z208" s="281">
        <f ca="1">OFFSET('Labour Entry'!$C$1,'Labour Entry'!$A$49-1,Z$8*5-1,1,1)</f>
        <v>0</v>
      </c>
      <c r="AA208" s="281">
        <f ca="1">OFFSET('Labour Entry'!$C$1,'Labour Entry'!$A$49-1,AA$8*5-1,1,1)</f>
        <v>0</v>
      </c>
      <c r="AB208" s="281">
        <f ca="1">OFFSET('Labour Entry'!$C$1,'Labour Entry'!$A$49-1,AB$8*5-1,1,1)</f>
        <v>0</v>
      </c>
      <c r="AC208" s="281">
        <f ca="1">OFFSET('Labour Entry'!$C$1,'Labour Entry'!$A$49-1,AC$8*5-1,1,1)</f>
        <v>0</v>
      </c>
      <c r="AD208" s="281">
        <f ca="1">OFFSET('Labour Entry'!$C$1,'Labour Entry'!$A$49-1,AD$8*5-1,1,1)</f>
        <v>0</v>
      </c>
      <c r="AE208" s="281">
        <f ca="1">OFFSET('Labour Entry'!$C$1,'Labour Entry'!$A$49-1,AE$8*5-1,1,1)</f>
        <v>0</v>
      </c>
      <c r="AF208" s="281">
        <f ca="1">OFFSET('Labour Entry'!$C$1,'Labour Entry'!$A$49-1,AF$8*5-1,1,1)</f>
        <v>0</v>
      </c>
      <c r="AG208" s="282">
        <f ca="1">OFFSET('Labour Entry'!$C$1,'Labour Entry'!$A$49-1,AG$8*5-1,1,1)</f>
        <v>0</v>
      </c>
    </row>
    <row r="209" spans="1:33" ht="15" thickBot="1" x14ac:dyDescent="0.25">
      <c r="A209" s="283"/>
      <c r="B209" s="284" t="s">
        <v>593</v>
      </c>
      <c r="C209" s="285">
        <f ca="1">OFFSET('Labour Entry'!$C$1,'Labour Entry'!$A$49-1,C$8*5,1,1)</f>
        <v>0</v>
      </c>
      <c r="D209" s="286">
        <f ca="1">OFFSET('Labour Entry'!$C$1,'Labour Entry'!$A$49-1,D$8*5,1,1)</f>
        <v>0</v>
      </c>
      <c r="E209" s="286">
        <f ca="1">OFFSET('Labour Entry'!$C$1,'Labour Entry'!$A$49-1,E$8*5,1,1)</f>
        <v>0</v>
      </c>
      <c r="F209" s="286">
        <f ca="1">OFFSET('Labour Entry'!$C$1,'Labour Entry'!$A$49-1,F$8*5,1,1)</f>
        <v>0</v>
      </c>
      <c r="G209" s="286">
        <f ca="1">OFFSET('Labour Entry'!$C$1,'Labour Entry'!$A$49-1,G$8*5,1,1)</f>
        <v>0</v>
      </c>
      <c r="H209" s="286">
        <f ca="1">OFFSET('Labour Entry'!$C$1,'Labour Entry'!$A$49-1,H$8*5,1,1)</f>
        <v>0</v>
      </c>
      <c r="I209" s="286">
        <f ca="1">OFFSET('Labour Entry'!$C$1,'Labour Entry'!$A$49-1,I$8*5,1,1)</f>
        <v>0</v>
      </c>
      <c r="J209" s="286">
        <f ca="1">OFFSET('Labour Entry'!$C$1,'Labour Entry'!$A$49-1,J$8*5,1,1)</f>
        <v>0</v>
      </c>
      <c r="K209" s="286">
        <f ca="1">OFFSET('Labour Entry'!$C$1,'Labour Entry'!$A$49-1,K$8*5,1,1)</f>
        <v>0</v>
      </c>
      <c r="L209" s="286">
        <f ca="1">OFFSET('Labour Entry'!$C$1,'Labour Entry'!$A$49-1,L$8*5,1,1)</f>
        <v>0</v>
      </c>
      <c r="M209" s="286">
        <f ca="1">OFFSET('Labour Entry'!$C$1,'Labour Entry'!$A$49-1,M$8*5,1,1)</f>
        <v>0</v>
      </c>
      <c r="N209" s="286">
        <f ca="1">OFFSET('Labour Entry'!$C$1,'Labour Entry'!$A$49-1,N$8*5,1,1)</f>
        <v>0</v>
      </c>
      <c r="O209" s="286">
        <f ca="1">OFFSET('Labour Entry'!$C$1,'Labour Entry'!$A$49-1,O$8*5,1,1)</f>
        <v>0</v>
      </c>
      <c r="P209" s="286">
        <f ca="1">OFFSET('Labour Entry'!$C$1,'Labour Entry'!$A$49-1,P$8*5,1,1)</f>
        <v>0</v>
      </c>
      <c r="Q209" s="286">
        <f ca="1">OFFSET('Labour Entry'!$C$1,'Labour Entry'!$A$49-1,Q$8*5,1,1)</f>
        <v>0</v>
      </c>
      <c r="R209" s="286">
        <f ca="1">OFFSET('Labour Entry'!$C$1,'Labour Entry'!$A$49-1,R$8*5,1,1)</f>
        <v>0</v>
      </c>
      <c r="S209" s="286">
        <f ca="1">OFFSET('Labour Entry'!$C$1,'Labour Entry'!$A$49-1,S$8*5,1,1)</f>
        <v>0</v>
      </c>
      <c r="T209" s="286">
        <f ca="1">OFFSET('Labour Entry'!$C$1,'Labour Entry'!$A$49-1,T$8*5,1,1)</f>
        <v>0</v>
      </c>
      <c r="U209" s="286">
        <f ca="1">OFFSET('Labour Entry'!$C$1,'Labour Entry'!$A$49-1,U$8*5,1,1)</f>
        <v>0</v>
      </c>
      <c r="V209" s="286">
        <f ca="1">OFFSET('Labour Entry'!$C$1,'Labour Entry'!$A$49-1,V$8*5,1,1)</f>
        <v>0</v>
      </c>
      <c r="W209" s="286">
        <f ca="1">OFFSET('Labour Entry'!$C$1,'Labour Entry'!$A$49-1,W$8*5,1,1)</f>
        <v>0</v>
      </c>
      <c r="X209" s="286">
        <f ca="1">OFFSET('Labour Entry'!$C$1,'Labour Entry'!$A$49-1,X$8*5,1,1)</f>
        <v>0</v>
      </c>
      <c r="Y209" s="286">
        <f ca="1">OFFSET('Labour Entry'!$C$1,'Labour Entry'!$A$49-1,Y$8*5,1,1)</f>
        <v>0</v>
      </c>
      <c r="Z209" s="286">
        <f ca="1">OFFSET('Labour Entry'!$C$1,'Labour Entry'!$A$49-1,Z$8*5,1,1)</f>
        <v>0</v>
      </c>
      <c r="AA209" s="286">
        <f ca="1">OFFSET('Labour Entry'!$C$1,'Labour Entry'!$A$49-1,AA$8*5,1,1)</f>
        <v>0</v>
      </c>
      <c r="AB209" s="286">
        <f ca="1">OFFSET('Labour Entry'!$C$1,'Labour Entry'!$A$49-1,AB$8*5,1,1)</f>
        <v>0</v>
      </c>
      <c r="AC209" s="286">
        <f ca="1">OFFSET('Labour Entry'!$C$1,'Labour Entry'!$A$49-1,AC$8*5,1,1)</f>
        <v>0</v>
      </c>
      <c r="AD209" s="286">
        <f ca="1">OFFSET('Labour Entry'!$C$1,'Labour Entry'!$A$49-1,AD$8*5,1,1)</f>
        <v>0</v>
      </c>
      <c r="AE209" s="286">
        <f ca="1">OFFSET('Labour Entry'!$C$1,'Labour Entry'!$A$49-1,AE$8*5,1,1)</f>
        <v>0</v>
      </c>
      <c r="AF209" s="286">
        <f ca="1">OFFSET('Labour Entry'!$C$1,'Labour Entry'!$A$49-1,AF$8*5,1,1)</f>
        <v>0</v>
      </c>
      <c r="AG209" s="287">
        <f ca="1">OFFSET('Labour Entry'!$C$1,'Labour Entry'!$A$49-1,AG$8*5,1,1)</f>
        <v>0</v>
      </c>
    </row>
    <row r="210" spans="1:33" x14ac:dyDescent="0.2">
      <c r="A210" s="269" t="str">
        <f ca="1">OFFSET('Labour Entry'!$C$1,'Labour Entry'!$A50-1,0,1,1)</f>
        <v>---</v>
      </c>
      <c r="B210" s="270" t="s">
        <v>585</v>
      </c>
      <c r="C210" s="271">
        <f ca="1">OFFSET('Labour Entry'!$C$1,'Labour Entry'!$A$50-1,C$8*5-4,1,1)</f>
        <v>0</v>
      </c>
      <c r="D210" s="272">
        <f ca="1">OFFSET('Labour Entry'!$C$1,'Labour Entry'!$A$50-1,D$8*5-4,1,1)</f>
        <v>0</v>
      </c>
      <c r="E210" s="272">
        <f ca="1">OFFSET('Labour Entry'!$C$1,'Labour Entry'!$A$50-1,E$8*5-4,1,1)</f>
        <v>0</v>
      </c>
      <c r="F210" s="272">
        <f ca="1">OFFSET('Labour Entry'!$C$1,'Labour Entry'!$A$50-1,F$8*5-4,1,1)</f>
        <v>0</v>
      </c>
      <c r="G210" s="272">
        <f ca="1">OFFSET('Labour Entry'!$C$1,'Labour Entry'!$A$50-1,G$8*5-4,1,1)</f>
        <v>0</v>
      </c>
      <c r="H210" s="272">
        <f ca="1">OFFSET('Labour Entry'!$C$1,'Labour Entry'!$A$50-1,H$8*5-4,1,1)</f>
        <v>0</v>
      </c>
      <c r="I210" s="272">
        <f ca="1">OFFSET('Labour Entry'!$C$1,'Labour Entry'!$A$50-1,I$8*5-4,1,1)</f>
        <v>0</v>
      </c>
      <c r="J210" s="272">
        <f ca="1">OFFSET('Labour Entry'!$C$1,'Labour Entry'!$A$50-1,J$8*5-4,1,1)</f>
        <v>0</v>
      </c>
      <c r="K210" s="272">
        <f ca="1">OFFSET('Labour Entry'!$C$1,'Labour Entry'!$A$50-1,K$8*5-4,1,1)</f>
        <v>0</v>
      </c>
      <c r="L210" s="272">
        <f ca="1">OFFSET('Labour Entry'!$C$1,'Labour Entry'!$A$50-1,L$8*5-4,1,1)</f>
        <v>0</v>
      </c>
      <c r="M210" s="272">
        <f ca="1">OFFSET('Labour Entry'!$C$1,'Labour Entry'!$A$50-1,M$8*5-4,1,1)</f>
        <v>0</v>
      </c>
      <c r="N210" s="272">
        <f ca="1">OFFSET('Labour Entry'!$C$1,'Labour Entry'!$A$50-1,N$8*5-4,1,1)</f>
        <v>0</v>
      </c>
      <c r="O210" s="272">
        <f ca="1">OFFSET('Labour Entry'!$C$1,'Labour Entry'!$A$50-1,O$8*5-4,1,1)</f>
        <v>0</v>
      </c>
      <c r="P210" s="272">
        <f ca="1">OFFSET('Labour Entry'!$C$1,'Labour Entry'!$A$50-1,P$8*5-4,1,1)</f>
        <v>0</v>
      </c>
      <c r="Q210" s="272">
        <f ca="1">OFFSET('Labour Entry'!$C$1,'Labour Entry'!$A$50-1,Q$8*5-4,1,1)</f>
        <v>0</v>
      </c>
      <c r="R210" s="272">
        <f ca="1">OFFSET('Labour Entry'!$C$1,'Labour Entry'!$A$50-1,R$8*5-4,1,1)</f>
        <v>0</v>
      </c>
      <c r="S210" s="272">
        <f ca="1">OFFSET('Labour Entry'!$C$1,'Labour Entry'!$A$50-1,S$8*5-4,1,1)</f>
        <v>0</v>
      </c>
      <c r="T210" s="272">
        <f ca="1">OFFSET('Labour Entry'!$C$1,'Labour Entry'!$A$50-1,T$8*5-4,1,1)</f>
        <v>0</v>
      </c>
      <c r="U210" s="272">
        <f ca="1">OFFSET('Labour Entry'!$C$1,'Labour Entry'!$A$50-1,U$8*5-4,1,1)</f>
        <v>0</v>
      </c>
      <c r="V210" s="272">
        <f ca="1">OFFSET('Labour Entry'!$C$1,'Labour Entry'!$A$50-1,V$8*5-4,1,1)</f>
        <v>0</v>
      </c>
      <c r="W210" s="272">
        <f ca="1">OFFSET('Labour Entry'!$C$1,'Labour Entry'!$A$50-1,W$8*5-4,1,1)</f>
        <v>0</v>
      </c>
      <c r="X210" s="272">
        <f ca="1">OFFSET('Labour Entry'!$C$1,'Labour Entry'!$A$50-1,X$8*5-4,1,1)</f>
        <v>0</v>
      </c>
      <c r="Y210" s="272">
        <f ca="1">OFFSET('Labour Entry'!$C$1,'Labour Entry'!$A$50-1,Y$8*5-4,1,1)</f>
        <v>0</v>
      </c>
      <c r="Z210" s="272">
        <f ca="1">OFFSET('Labour Entry'!$C$1,'Labour Entry'!$A$50-1,Z$8*5-4,1,1)</f>
        <v>0</v>
      </c>
      <c r="AA210" s="272">
        <f ca="1">OFFSET('Labour Entry'!$C$1,'Labour Entry'!$A$50-1,AA$8*5-4,1,1)</f>
        <v>0</v>
      </c>
      <c r="AB210" s="272">
        <f ca="1">OFFSET('Labour Entry'!$C$1,'Labour Entry'!$A$50-1,AB$8*5-4,1,1)</f>
        <v>0</v>
      </c>
      <c r="AC210" s="272">
        <f ca="1">OFFSET('Labour Entry'!$C$1,'Labour Entry'!$A$50-1,AC$8*5-4,1,1)</f>
        <v>0</v>
      </c>
      <c r="AD210" s="272">
        <f ca="1">OFFSET('Labour Entry'!$C$1,'Labour Entry'!$A$50-1,AD$8*5-4,1,1)</f>
        <v>0</v>
      </c>
      <c r="AE210" s="272">
        <f ca="1">OFFSET('Labour Entry'!$C$1,'Labour Entry'!$A$50-1,AE$8*5-4,1,1)</f>
        <v>0</v>
      </c>
      <c r="AF210" s="272">
        <f ca="1">OFFSET('Labour Entry'!$C$1,'Labour Entry'!$A$50-1,AF$8*5-4,1,1)</f>
        <v>0</v>
      </c>
      <c r="AG210" s="273">
        <f ca="1">OFFSET('Labour Entry'!$C$1,'Labour Entry'!$A$50-1,AG$8*5-4,1,1)</f>
        <v>0</v>
      </c>
    </row>
    <row r="211" spans="1:33" x14ac:dyDescent="0.2">
      <c r="A211" s="274"/>
      <c r="B211" s="275" t="s">
        <v>590</v>
      </c>
      <c r="C211" s="276">
        <f ca="1">OFFSET('Labour Entry'!$C$1,'Labour Entry'!$A$50-1,C$8*5-3,1,1)</f>
        <v>0</v>
      </c>
      <c r="D211" s="277">
        <f ca="1">OFFSET('Labour Entry'!$C$1,'Labour Entry'!$A$50-1,D$8*5-3,1,1)</f>
        <v>0</v>
      </c>
      <c r="E211" s="277">
        <f ca="1">OFFSET('Labour Entry'!$C$1,'Labour Entry'!$A$50-1,E$8*5-3,1,1)</f>
        <v>0</v>
      </c>
      <c r="F211" s="277">
        <f ca="1">OFFSET('Labour Entry'!$C$1,'Labour Entry'!$A$50-1,F$8*5-3,1,1)</f>
        <v>0</v>
      </c>
      <c r="G211" s="277">
        <f ca="1">OFFSET('Labour Entry'!$C$1,'Labour Entry'!$A$50-1,G$8*5-3,1,1)</f>
        <v>0</v>
      </c>
      <c r="H211" s="277">
        <f ca="1">OFFSET('Labour Entry'!$C$1,'Labour Entry'!$A$50-1,H$8*5-3,1,1)</f>
        <v>0</v>
      </c>
      <c r="I211" s="277">
        <f ca="1">OFFSET('Labour Entry'!$C$1,'Labour Entry'!$A$50-1,I$8*5-3,1,1)</f>
        <v>0</v>
      </c>
      <c r="J211" s="277">
        <f ca="1">OFFSET('Labour Entry'!$C$1,'Labour Entry'!$A$50-1,J$8*5-3,1,1)</f>
        <v>0</v>
      </c>
      <c r="K211" s="277">
        <f ca="1">OFFSET('Labour Entry'!$C$1,'Labour Entry'!$A$50-1,K$8*5-3,1,1)</f>
        <v>0</v>
      </c>
      <c r="L211" s="277">
        <f ca="1">OFFSET('Labour Entry'!$C$1,'Labour Entry'!$A$50-1,L$8*5-3,1,1)</f>
        <v>0</v>
      </c>
      <c r="M211" s="277">
        <f ca="1">OFFSET('Labour Entry'!$C$1,'Labour Entry'!$A$50-1,M$8*5-3,1,1)</f>
        <v>0</v>
      </c>
      <c r="N211" s="277">
        <f ca="1">OFFSET('Labour Entry'!$C$1,'Labour Entry'!$A$50-1,N$8*5-3,1,1)</f>
        <v>0</v>
      </c>
      <c r="O211" s="277">
        <f ca="1">OFFSET('Labour Entry'!$C$1,'Labour Entry'!$A$50-1,O$8*5-3,1,1)</f>
        <v>0</v>
      </c>
      <c r="P211" s="277">
        <f ca="1">OFFSET('Labour Entry'!$C$1,'Labour Entry'!$A$50-1,P$8*5-3,1,1)</f>
        <v>0</v>
      </c>
      <c r="Q211" s="277">
        <f ca="1">OFFSET('Labour Entry'!$C$1,'Labour Entry'!$A$50-1,Q$8*5-3,1,1)</f>
        <v>0</v>
      </c>
      <c r="R211" s="277">
        <f ca="1">OFFSET('Labour Entry'!$C$1,'Labour Entry'!$A$50-1,R$8*5-3,1,1)</f>
        <v>0</v>
      </c>
      <c r="S211" s="277">
        <f ca="1">OFFSET('Labour Entry'!$C$1,'Labour Entry'!$A$50-1,S$8*5-3,1,1)</f>
        <v>0</v>
      </c>
      <c r="T211" s="277">
        <f ca="1">OFFSET('Labour Entry'!$C$1,'Labour Entry'!$A$50-1,T$8*5-3,1,1)</f>
        <v>0</v>
      </c>
      <c r="U211" s="277">
        <f ca="1">OFFSET('Labour Entry'!$C$1,'Labour Entry'!$A$50-1,U$8*5-3,1,1)</f>
        <v>0</v>
      </c>
      <c r="V211" s="277">
        <f ca="1">OFFSET('Labour Entry'!$C$1,'Labour Entry'!$A$50-1,V$8*5-3,1,1)</f>
        <v>0</v>
      </c>
      <c r="W211" s="277">
        <f ca="1">OFFSET('Labour Entry'!$C$1,'Labour Entry'!$A$50-1,W$8*5-3,1,1)</f>
        <v>0</v>
      </c>
      <c r="X211" s="277">
        <f ca="1">OFFSET('Labour Entry'!$C$1,'Labour Entry'!$A$50-1,X$8*5-3,1,1)</f>
        <v>0</v>
      </c>
      <c r="Y211" s="277">
        <f ca="1">OFFSET('Labour Entry'!$C$1,'Labour Entry'!$A$50-1,Y$8*5-3,1,1)</f>
        <v>0</v>
      </c>
      <c r="Z211" s="277">
        <f ca="1">OFFSET('Labour Entry'!$C$1,'Labour Entry'!$A$50-1,Z$8*5-3,1,1)</f>
        <v>0</v>
      </c>
      <c r="AA211" s="277">
        <f ca="1">OFFSET('Labour Entry'!$C$1,'Labour Entry'!$A$50-1,AA$8*5-3,1,1)</f>
        <v>0</v>
      </c>
      <c r="AB211" s="277">
        <f ca="1">OFFSET('Labour Entry'!$C$1,'Labour Entry'!$A$50-1,AB$8*5-3,1,1)</f>
        <v>0</v>
      </c>
      <c r="AC211" s="277">
        <f ca="1">OFFSET('Labour Entry'!$C$1,'Labour Entry'!$A$50-1,AC$8*5-3,1,1)</f>
        <v>0</v>
      </c>
      <c r="AD211" s="277">
        <f ca="1">OFFSET('Labour Entry'!$C$1,'Labour Entry'!$A$50-1,AD$8*5-3,1,1)</f>
        <v>0</v>
      </c>
      <c r="AE211" s="277">
        <f ca="1">OFFSET('Labour Entry'!$C$1,'Labour Entry'!$A$50-1,AE$8*5-3,1,1)</f>
        <v>0</v>
      </c>
      <c r="AF211" s="277">
        <f ca="1">OFFSET('Labour Entry'!$C$1,'Labour Entry'!$A$50-1,AF$8*5-3,1,1)</f>
        <v>0</v>
      </c>
      <c r="AG211" s="278">
        <f ca="1">OFFSET('Labour Entry'!$C$1,'Labour Entry'!$A$50-1,AG$8*5-3,1,1)</f>
        <v>0</v>
      </c>
    </row>
    <row r="212" spans="1:33" x14ac:dyDescent="0.2">
      <c r="A212" s="274"/>
      <c r="B212" s="275" t="s">
        <v>591</v>
      </c>
      <c r="C212" s="276">
        <f ca="1">OFFSET('Labour Entry'!$C$1,'Labour Entry'!$A$50-1,C$8*5-2,1,1)</f>
        <v>0</v>
      </c>
      <c r="D212" s="277">
        <f ca="1">OFFSET('Labour Entry'!$C$1,'Labour Entry'!$A$50-1,D$8*5-2,1,1)</f>
        <v>0</v>
      </c>
      <c r="E212" s="277">
        <f ca="1">OFFSET('Labour Entry'!$C$1,'Labour Entry'!$A$50-1,E$8*5-2,1,1)</f>
        <v>0</v>
      </c>
      <c r="F212" s="277">
        <f ca="1">OFFSET('Labour Entry'!$C$1,'Labour Entry'!$A$50-1,F$8*5-2,1,1)</f>
        <v>0</v>
      </c>
      <c r="G212" s="277">
        <f ca="1">OFFSET('Labour Entry'!$C$1,'Labour Entry'!$A$50-1,G$8*5-2,1,1)</f>
        <v>0</v>
      </c>
      <c r="H212" s="277">
        <f ca="1">OFFSET('Labour Entry'!$C$1,'Labour Entry'!$A$50-1,H$8*5-2,1,1)</f>
        <v>0</v>
      </c>
      <c r="I212" s="277">
        <f ca="1">OFFSET('Labour Entry'!$C$1,'Labour Entry'!$A$50-1,I$8*5-2,1,1)</f>
        <v>0</v>
      </c>
      <c r="J212" s="277">
        <f ca="1">OFFSET('Labour Entry'!$C$1,'Labour Entry'!$A$50-1,J$8*5-2,1,1)</f>
        <v>0</v>
      </c>
      <c r="K212" s="277">
        <f ca="1">OFFSET('Labour Entry'!$C$1,'Labour Entry'!$A$50-1,K$8*5-2,1,1)</f>
        <v>0</v>
      </c>
      <c r="L212" s="277">
        <f ca="1">OFFSET('Labour Entry'!$C$1,'Labour Entry'!$A$50-1,L$8*5-2,1,1)</f>
        <v>0</v>
      </c>
      <c r="M212" s="277">
        <f ca="1">OFFSET('Labour Entry'!$C$1,'Labour Entry'!$A$50-1,M$8*5-2,1,1)</f>
        <v>0</v>
      </c>
      <c r="N212" s="277">
        <f ca="1">OFFSET('Labour Entry'!$C$1,'Labour Entry'!$A$50-1,N$8*5-2,1,1)</f>
        <v>0</v>
      </c>
      <c r="O212" s="277">
        <f ca="1">OFFSET('Labour Entry'!$C$1,'Labour Entry'!$A$50-1,O$8*5-2,1,1)</f>
        <v>0</v>
      </c>
      <c r="P212" s="277">
        <f ca="1">OFFSET('Labour Entry'!$C$1,'Labour Entry'!$A$50-1,P$8*5-2,1,1)</f>
        <v>0</v>
      </c>
      <c r="Q212" s="277">
        <f ca="1">OFFSET('Labour Entry'!$C$1,'Labour Entry'!$A$50-1,Q$8*5-2,1,1)</f>
        <v>0</v>
      </c>
      <c r="R212" s="277">
        <f ca="1">OFFSET('Labour Entry'!$C$1,'Labour Entry'!$A$50-1,R$8*5-2,1,1)</f>
        <v>0</v>
      </c>
      <c r="S212" s="277">
        <f ca="1">OFFSET('Labour Entry'!$C$1,'Labour Entry'!$A$50-1,S$8*5-2,1,1)</f>
        <v>0</v>
      </c>
      <c r="T212" s="277">
        <f ca="1">OFFSET('Labour Entry'!$C$1,'Labour Entry'!$A$50-1,T$8*5-2,1,1)</f>
        <v>0</v>
      </c>
      <c r="U212" s="277">
        <f ca="1">OFFSET('Labour Entry'!$C$1,'Labour Entry'!$A$50-1,U$8*5-2,1,1)</f>
        <v>0</v>
      </c>
      <c r="V212" s="277">
        <f ca="1">OFFSET('Labour Entry'!$C$1,'Labour Entry'!$A$50-1,V$8*5-2,1,1)</f>
        <v>0</v>
      </c>
      <c r="W212" s="277">
        <f ca="1">OFFSET('Labour Entry'!$C$1,'Labour Entry'!$A$50-1,W$8*5-2,1,1)</f>
        <v>0</v>
      </c>
      <c r="X212" s="277">
        <f ca="1">OFFSET('Labour Entry'!$C$1,'Labour Entry'!$A$50-1,X$8*5-2,1,1)</f>
        <v>0</v>
      </c>
      <c r="Y212" s="277">
        <f ca="1">OFFSET('Labour Entry'!$C$1,'Labour Entry'!$A$50-1,Y$8*5-2,1,1)</f>
        <v>0</v>
      </c>
      <c r="Z212" s="277">
        <f ca="1">OFFSET('Labour Entry'!$C$1,'Labour Entry'!$A$50-1,Z$8*5-2,1,1)</f>
        <v>0</v>
      </c>
      <c r="AA212" s="277">
        <f ca="1">OFFSET('Labour Entry'!$C$1,'Labour Entry'!$A$50-1,AA$8*5-2,1,1)</f>
        <v>0</v>
      </c>
      <c r="AB212" s="277">
        <f ca="1">OFFSET('Labour Entry'!$C$1,'Labour Entry'!$A$50-1,AB$8*5-2,1,1)</f>
        <v>0</v>
      </c>
      <c r="AC212" s="277">
        <f ca="1">OFFSET('Labour Entry'!$C$1,'Labour Entry'!$A$50-1,AC$8*5-2,1,1)</f>
        <v>0</v>
      </c>
      <c r="AD212" s="277">
        <f ca="1">OFFSET('Labour Entry'!$C$1,'Labour Entry'!$A$50-1,AD$8*5-2,1,1)</f>
        <v>0</v>
      </c>
      <c r="AE212" s="277">
        <f ca="1">OFFSET('Labour Entry'!$C$1,'Labour Entry'!$A$50-1,AE$8*5-2,1,1)</f>
        <v>0</v>
      </c>
      <c r="AF212" s="277">
        <f ca="1">OFFSET('Labour Entry'!$C$1,'Labour Entry'!$A$50-1,AF$8*5-2,1,1)</f>
        <v>0</v>
      </c>
      <c r="AG212" s="278">
        <f ca="1">OFFSET('Labour Entry'!$C$1,'Labour Entry'!$A$50-1,AG$8*5-2,1,1)</f>
        <v>0</v>
      </c>
    </row>
    <row r="213" spans="1:33" x14ac:dyDescent="0.2">
      <c r="A213" s="274"/>
      <c r="B213" s="279" t="s">
        <v>592</v>
      </c>
      <c r="C213" s="280">
        <f ca="1">OFFSET('Labour Entry'!$C$1,'Labour Entry'!$A$50-1,C$8*5-1,1,1)</f>
        <v>0</v>
      </c>
      <c r="D213" s="281">
        <f ca="1">OFFSET('Labour Entry'!$C$1,'Labour Entry'!$A$50-1,D$8*5-1,1,1)</f>
        <v>0</v>
      </c>
      <c r="E213" s="281">
        <f ca="1">OFFSET('Labour Entry'!$C$1,'Labour Entry'!$A$50-1,E$8*5-1,1,1)</f>
        <v>0</v>
      </c>
      <c r="F213" s="281">
        <f ca="1">OFFSET('Labour Entry'!$C$1,'Labour Entry'!$A$50-1,F$8*5-1,1,1)</f>
        <v>0</v>
      </c>
      <c r="G213" s="281">
        <f ca="1">OFFSET('Labour Entry'!$C$1,'Labour Entry'!$A$50-1,G$8*5-1,1,1)</f>
        <v>0</v>
      </c>
      <c r="H213" s="281">
        <f ca="1">OFFSET('Labour Entry'!$C$1,'Labour Entry'!$A$50-1,H$8*5-1,1,1)</f>
        <v>0</v>
      </c>
      <c r="I213" s="281">
        <f ca="1">OFFSET('Labour Entry'!$C$1,'Labour Entry'!$A$50-1,I$8*5-1,1,1)</f>
        <v>0</v>
      </c>
      <c r="J213" s="281">
        <f ca="1">OFFSET('Labour Entry'!$C$1,'Labour Entry'!$A$50-1,J$8*5-1,1,1)</f>
        <v>0</v>
      </c>
      <c r="K213" s="281">
        <f ca="1">OFFSET('Labour Entry'!$C$1,'Labour Entry'!$A$50-1,K$8*5-1,1,1)</f>
        <v>0</v>
      </c>
      <c r="L213" s="281">
        <f ca="1">OFFSET('Labour Entry'!$C$1,'Labour Entry'!$A$50-1,L$8*5-1,1,1)</f>
        <v>0</v>
      </c>
      <c r="M213" s="281">
        <f ca="1">OFFSET('Labour Entry'!$C$1,'Labour Entry'!$A$50-1,M$8*5-1,1,1)</f>
        <v>0</v>
      </c>
      <c r="N213" s="281">
        <f ca="1">OFFSET('Labour Entry'!$C$1,'Labour Entry'!$A$50-1,N$8*5-1,1,1)</f>
        <v>0</v>
      </c>
      <c r="O213" s="281">
        <f ca="1">OFFSET('Labour Entry'!$C$1,'Labour Entry'!$A$50-1,O$8*5-1,1,1)</f>
        <v>0</v>
      </c>
      <c r="P213" s="281">
        <f ca="1">OFFSET('Labour Entry'!$C$1,'Labour Entry'!$A$50-1,P$8*5-1,1,1)</f>
        <v>0</v>
      </c>
      <c r="Q213" s="281">
        <f ca="1">OFFSET('Labour Entry'!$C$1,'Labour Entry'!$A$50-1,Q$8*5-1,1,1)</f>
        <v>0</v>
      </c>
      <c r="R213" s="281">
        <f ca="1">OFFSET('Labour Entry'!$C$1,'Labour Entry'!$A$50-1,R$8*5-1,1,1)</f>
        <v>0</v>
      </c>
      <c r="S213" s="281">
        <f ca="1">OFFSET('Labour Entry'!$C$1,'Labour Entry'!$A$50-1,S$8*5-1,1,1)</f>
        <v>0</v>
      </c>
      <c r="T213" s="281">
        <f ca="1">OFFSET('Labour Entry'!$C$1,'Labour Entry'!$A$50-1,T$8*5-1,1,1)</f>
        <v>0</v>
      </c>
      <c r="U213" s="281">
        <f ca="1">OFFSET('Labour Entry'!$C$1,'Labour Entry'!$A$50-1,U$8*5-1,1,1)</f>
        <v>0</v>
      </c>
      <c r="V213" s="281">
        <f ca="1">OFFSET('Labour Entry'!$C$1,'Labour Entry'!$A$50-1,V$8*5-1,1,1)</f>
        <v>0</v>
      </c>
      <c r="W213" s="281">
        <f ca="1">OFFSET('Labour Entry'!$C$1,'Labour Entry'!$A$50-1,W$8*5-1,1,1)</f>
        <v>0</v>
      </c>
      <c r="X213" s="281">
        <f ca="1">OFFSET('Labour Entry'!$C$1,'Labour Entry'!$A$50-1,X$8*5-1,1,1)</f>
        <v>0</v>
      </c>
      <c r="Y213" s="281">
        <f ca="1">OFFSET('Labour Entry'!$C$1,'Labour Entry'!$A$50-1,Y$8*5-1,1,1)</f>
        <v>0</v>
      </c>
      <c r="Z213" s="281">
        <f ca="1">OFFSET('Labour Entry'!$C$1,'Labour Entry'!$A$50-1,Z$8*5-1,1,1)</f>
        <v>0</v>
      </c>
      <c r="AA213" s="281">
        <f ca="1">OFFSET('Labour Entry'!$C$1,'Labour Entry'!$A$50-1,AA$8*5-1,1,1)</f>
        <v>0</v>
      </c>
      <c r="AB213" s="281">
        <f ca="1">OFFSET('Labour Entry'!$C$1,'Labour Entry'!$A$50-1,AB$8*5-1,1,1)</f>
        <v>0</v>
      </c>
      <c r="AC213" s="281">
        <f ca="1">OFFSET('Labour Entry'!$C$1,'Labour Entry'!$A$50-1,AC$8*5-1,1,1)</f>
        <v>0</v>
      </c>
      <c r="AD213" s="281">
        <f ca="1">OFFSET('Labour Entry'!$C$1,'Labour Entry'!$A$50-1,AD$8*5-1,1,1)</f>
        <v>0</v>
      </c>
      <c r="AE213" s="281">
        <f ca="1">OFFSET('Labour Entry'!$C$1,'Labour Entry'!$A$50-1,AE$8*5-1,1,1)</f>
        <v>0</v>
      </c>
      <c r="AF213" s="281">
        <f ca="1">OFFSET('Labour Entry'!$C$1,'Labour Entry'!$A$50-1,AF$8*5-1,1,1)</f>
        <v>0</v>
      </c>
      <c r="AG213" s="282">
        <f ca="1">OFFSET('Labour Entry'!$C$1,'Labour Entry'!$A$50-1,AG$8*5-1,1,1)</f>
        <v>0</v>
      </c>
    </row>
    <row r="214" spans="1:33" ht="15" thickBot="1" x14ac:dyDescent="0.25">
      <c r="A214" s="283"/>
      <c r="B214" s="284" t="s">
        <v>593</v>
      </c>
      <c r="C214" s="285">
        <f ca="1">OFFSET('Labour Entry'!$C$1,'Labour Entry'!$A$50-1,C$8*5,1,1)</f>
        <v>0</v>
      </c>
      <c r="D214" s="286">
        <f ca="1">OFFSET('Labour Entry'!$C$1,'Labour Entry'!$A$50-1,D$8*5,1,1)</f>
        <v>0</v>
      </c>
      <c r="E214" s="286">
        <f ca="1">OFFSET('Labour Entry'!$C$1,'Labour Entry'!$A$50-1,E$8*5,1,1)</f>
        <v>0</v>
      </c>
      <c r="F214" s="286">
        <f ca="1">OFFSET('Labour Entry'!$C$1,'Labour Entry'!$A$50-1,F$8*5,1,1)</f>
        <v>0</v>
      </c>
      <c r="G214" s="286">
        <f ca="1">OFFSET('Labour Entry'!$C$1,'Labour Entry'!$A$50-1,G$8*5,1,1)</f>
        <v>0</v>
      </c>
      <c r="H214" s="286">
        <f ca="1">OFFSET('Labour Entry'!$C$1,'Labour Entry'!$A$50-1,H$8*5,1,1)</f>
        <v>0</v>
      </c>
      <c r="I214" s="286">
        <f ca="1">OFFSET('Labour Entry'!$C$1,'Labour Entry'!$A$50-1,I$8*5,1,1)</f>
        <v>0</v>
      </c>
      <c r="J214" s="286">
        <f ca="1">OFFSET('Labour Entry'!$C$1,'Labour Entry'!$A$50-1,J$8*5,1,1)</f>
        <v>0</v>
      </c>
      <c r="K214" s="286">
        <f ca="1">OFFSET('Labour Entry'!$C$1,'Labour Entry'!$A$50-1,K$8*5,1,1)</f>
        <v>0</v>
      </c>
      <c r="L214" s="286">
        <f ca="1">OFFSET('Labour Entry'!$C$1,'Labour Entry'!$A$50-1,L$8*5,1,1)</f>
        <v>0</v>
      </c>
      <c r="M214" s="286">
        <f ca="1">OFFSET('Labour Entry'!$C$1,'Labour Entry'!$A$50-1,M$8*5,1,1)</f>
        <v>0</v>
      </c>
      <c r="N214" s="286">
        <f ca="1">OFFSET('Labour Entry'!$C$1,'Labour Entry'!$A$50-1,N$8*5,1,1)</f>
        <v>0</v>
      </c>
      <c r="O214" s="286">
        <f ca="1">OFFSET('Labour Entry'!$C$1,'Labour Entry'!$A$50-1,O$8*5,1,1)</f>
        <v>0</v>
      </c>
      <c r="P214" s="286">
        <f ca="1">OFFSET('Labour Entry'!$C$1,'Labour Entry'!$A$50-1,P$8*5,1,1)</f>
        <v>0</v>
      </c>
      <c r="Q214" s="286">
        <f ca="1">OFFSET('Labour Entry'!$C$1,'Labour Entry'!$A$50-1,Q$8*5,1,1)</f>
        <v>0</v>
      </c>
      <c r="R214" s="286">
        <f ca="1">OFFSET('Labour Entry'!$C$1,'Labour Entry'!$A$50-1,R$8*5,1,1)</f>
        <v>0</v>
      </c>
      <c r="S214" s="286">
        <f ca="1">OFFSET('Labour Entry'!$C$1,'Labour Entry'!$A$50-1,S$8*5,1,1)</f>
        <v>0</v>
      </c>
      <c r="T214" s="286">
        <f ca="1">OFFSET('Labour Entry'!$C$1,'Labour Entry'!$A$50-1,T$8*5,1,1)</f>
        <v>0</v>
      </c>
      <c r="U214" s="286">
        <f ca="1">OFFSET('Labour Entry'!$C$1,'Labour Entry'!$A$50-1,U$8*5,1,1)</f>
        <v>0</v>
      </c>
      <c r="V214" s="286">
        <f ca="1">OFFSET('Labour Entry'!$C$1,'Labour Entry'!$A$50-1,V$8*5,1,1)</f>
        <v>0</v>
      </c>
      <c r="W214" s="286">
        <f ca="1">OFFSET('Labour Entry'!$C$1,'Labour Entry'!$A$50-1,W$8*5,1,1)</f>
        <v>0</v>
      </c>
      <c r="X214" s="286">
        <f ca="1">OFFSET('Labour Entry'!$C$1,'Labour Entry'!$A$50-1,X$8*5,1,1)</f>
        <v>0</v>
      </c>
      <c r="Y214" s="286">
        <f ca="1">OFFSET('Labour Entry'!$C$1,'Labour Entry'!$A$50-1,Y$8*5,1,1)</f>
        <v>0</v>
      </c>
      <c r="Z214" s="286">
        <f ca="1">OFFSET('Labour Entry'!$C$1,'Labour Entry'!$A$50-1,Z$8*5,1,1)</f>
        <v>0</v>
      </c>
      <c r="AA214" s="286">
        <f ca="1">OFFSET('Labour Entry'!$C$1,'Labour Entry'!$A$50-1,AA$8*5,1,1)</f>
        <v>0</v>
      </c>
      <c r="AB214" s="286">
        <f ca="1">OFFSET('Labour Entry'!$C$1,'Labour Entry'!$A$50-1,AB$8*5,1,1)</f>
        <v>0</v>
      </c>
      <c r="AC214" s="286">
        <f ca="1">OFFSET('Labour Entry'!$C$1,'Labour Entry'!$A$50-1,AC$8*5,1,1)</f>
        <v>0</v>
      </c>
      <c r="AD214" s="286">
        <f ca="1">OFFSET('Labour Entry'!$C$1,'Labour Entry'!$A$50-1,AD$8*5,1,1)</f>
        <v>0</v>
      </c>
      <c r="AE214" s="286">
        <f ca="1">OFFSET('Labour Entry'!$C$1,'Labour Entry'!$A$50-1,AE$8*5,1,1)</f>
        <v>0</v>
      </c>
      <c r="AF214" s="286">
        <f ca="1">OFFSET('Labour Entry'!$C$1,'Labour Entry'!$A$50-1,AF$8*5,1,1)</f>
        <v>0</v>
      </c>
      <c r="AG214" s="287">
        <f ca="1">OFFSET('Labour Entry'!$C$1,'Labour Entry'!$A$50-1,AG$8*5,1,1)</f>
        <v>0</v>
      </c>
    </row>
    <row r="215" spans="1:33" x14ac:dyDescent="0.2">
      <c r="A215" s="269" t="str">
        <f ca="1">OFFSET('Labour Entry'!$C$1,'Labour Entry'!$A51-1,0,1,1)</f>
        <v>---</v>
      </c>
      <c r="B215" s="270" t="s">
        <v>585</v>
      </c>
      <c r="C215" s="271">
        <f ca="1">OFFSET('Labour Entry'!$C$1,'Labour Entry'!$A$51-1,C$8*5-4,1,1)</f>
        <v>0</v>
      </c>
      <c r="D215" s="272">
        <f ca="1">OFFSET('Labour Entry'!$C$1,'Labour Entry'!$A$51-1,D$8*5-4,1,1)</f>
        <v>0</v>
      </c>
      <c r="E215" s="272">
        <f ca="1">OFFSET('Labour Entry'!$C$1,'Labour Entry'!$A$51-1,E$8*5-4,1,1)</f>
        <v>0</v>
      </c>
      <c r="F215" s="272">
        <f ca="1">OFFSET('Labour Entry'!$C$1,'Labour Entry'!$A$51-1,F$8*5-4,1,1)</f>
        <v>0</v>
      </c>
      <c r="G215" s="272">
        <f ca="1">OFFSET('Labour Entry'!$C$1,'Labour Entry'!$A$51-1,G$8*5-4,1,1)</f>
        <v>0</v>
      </c>
      <c r="H215" s="272">
        <f ca="1">OFFSET('Labour Entry'!$C$1,'Labour Entry'!$A$51-1,H$8*5-4,1,1)</f>
        <v>0</v>
      </c>
      <c r="I215" s="272">
        <f ca="1">OFFSET('Labour Entry'!$C$1,'Labour Entry'!$A$51-1,I$8*5-4,1,1)</f>
        <v>0</v>
      </c>
      <c r="J215" s="272">
        <f ca="1">OFFSET('Labour Entry'!$C$1,'Labour Entry'!$A$51-1,J$8*5-4,1,1)</f>
        <v>0</v>
      </c>
      <c r="K215" s="272">
        <f ca="1">OFFSET('Labour Entry'!$C$1,'Labour Entry'!$A$51-1,K$8*5-4,1,1)</f>
        <v>0</v>
      </c>
      <c r="L215" s="272">
        <f ca="1">OFFSET('Labour Entry'!$C$1,'Labour Entry'!$A$51-1,L$8*5-4,1,1)</f>
        <v>0</v>
      </c>
      <c r="M215" s="272">
        <f ca="1">OFFSET('Labour Entry'!$C$1,'Labour Entry'!$A$51-1,M$8*5-4,1,1)</f>
        <v>0</v>
      </c>
      <c r="N215" s="272">
        <f ca="1">OFFSET('Labour Entry'!$C$1,'Labour Entry'!$A$51-1,N$8*5-4,1,1)</f>
        <v>0</v>
      </c>
      <c r="O215" s="272">
        <f ca="1">OFFSET('Labour Entry'!$C$1,'Labour Entry'!$A$51-1,O$8*5-4,1,1)</f>
        <v>0</v>
      </c>
      <c r="P215" s="272">
        <f ca="1">OFFSET('Labour Entry'!$C$1,'Labour Entry'!$A$51-1,P$8*5-4,1,1)</f>
        <v>0</v>
      </c>
      <c r="Q215" s="272">
        <f ca="1">OFFSET('Labour Entry'!$C$1,'Labour Entry'!$A$51-1,Q$8*5-4,1,1)</f>
        <v>0</v>
      </c>
      <c r="R215" s="272">
        <f ca="1">OFFSET('Labour Entry'!$C$1,'Labour Entry'!$A$51-1,R$8*5-4,1,1)</f>
        <v>0</v>
      </c>
      <c r="S215" s="272">
        <f ca="1">OFFSET('Labour Entry'!$C$1,'Labour Entry'!$A$51-1,S$8*5-4,1,1)</f>
        <v>0</v>
      </c>
      <c r="T215" s="272">
        <f ca="1">OFFSET('Labour Entry'!$C$1,'Labour Entry'!$A$51-1,T$8*5-4,1,1)</f>
        <v>0</v>
      </c>
      <c r="U215" s="272">
        <f ca="1">OFFSET('Labour Entry'!$C$1,'Labour Entry'!$A$51-1,U$8*5-4,1,1)</f>
        <v>0</v>
      </c>
      <c r="V215" s="272">
        <f ca="1">OFFSET('Labour Entry'!$C$1,'Labour Entry'!$A$51-1,V$8*5-4,1,1)</f>
        <v>0</v>
      </c>
      <c r="W215" s="272">
        <f ca="1">OFFSET('Labour Entry'!$C$1,'Labour Entry'!$A$51-1,W$8*5-4,1,1)</f>
        <v>0</v>
      </c>
      <c r="X215" s="272">
        <f ca="1">OFFSET('Labour Entry'!$C$1,'Labour Entry'!$A$51-1,X$8*5-4,1,1)</f>
        <v>0</v>
      </c>
      <c r="Y215" s="272">
        <f ca="1">OFFSET('Labour Entry'!$C$1,'Labour Entry'!$A$51-1,Y$8*5-4,1,1)</f>
        <v>0</v>
      </c>
      <c r="Z215" s="272">
        <f ca="1">OFFSET('Labour Entry'!$C$1,'Labour Entry'!$A$51-1,Z$8*5-4,1,1)</f>
        <v>0</v>
      </c>
      <c r="AA215" s="272">
        <f ca="1">OFFSET('Labour Entry'!$C$1,'Labour Entry'!$A$51-1,AA$8*5-4,1,1)</f>
        <v>0</v>
      </c>
      <c r="AB215" s="272">
        <f ca="1">OFFSET('Labour Entry'!$C$1,'Labour Entry'!$A$51-1,AB$8*5-4,1,1)</f>
        <v>0</v>
      </c>
      <c r="AC215" s="272">
        <f ca="1">OFFSET('Labour Entry'!$C$1,'Labour Entry'!$A$51-1,AC$8*5-4,1,1)</f>
        <v>0</v>
      </c>
      <c r="AD215" s="272">
        <f ca="1">OFFSET('Labour Entry'!$C$1,'Labour Entry'!$A$51-1,AD$8*5-4,1,1)</f>
        <v>0</v>
      </c>
      <c r="AE215" s="272">
        <f ca="1">OFFSET('Labour Entry'!$C$1,'Labour Entry'!$A$51-1,AE$8*5-4,1,1)</f>
        <v>0</v>
      </c>
      <c r="AF215" s="272">
        <f ca="1">OFFSET('Labour Entry'!$C$1,'Labour Entry'!$A$51-1,AF$8*5-4,1,1)</f>
        <v>0</v>
      </c>
      <c r="AG215" s="273">
        <f ca="1">OFFSET('Labour Entry'!$C$1,'Labour Entry'!$A$51-1,AG$8*5-4,1,1)</f>
        <v>0</v>
      </c>
    </row>
    <row r="216" spans="1:33" x14ac:dyDescent="0.2">
      <c r="A216" s="274"/>
      <c r="B216" s="275" t="s">
        <v>590</v>
      </c>
      <c r="C216" s="276">
        <f ca="1">OFFSET('Labour Entry'!$C$1,'Labour Entry'!$A$51-1,C$8*5-3,1,1)</f>
        <v>0</v>
      </c>
      <c r="D216" s="277">
        <f ca="1">OFFSET('Labour Entry'!$C$1,'Labour Entry'!$A$51-1,D$8*5-3,1,1)</f>
        <v>0</v>
      </c>
      <c r="E216" s="277">
        <f ca="1">OFFSET('Labour Entry'!$C$1,'Labour Entry'!$A$51-1,E$8*5-3,1,1)</f>
        <v>0</v>
      </c>
      <c r="F216" s="277">
        <f ca="1">OFFSET('Labour Entry'!$C$1,'Labour Entry'!$A$51-1,F$8*5-3,1,1)</f>
        <v>0</v>
      </c>
      <c r="G216" s="277">
        <f ca="1">OFFSET('Labour Entry'!$C$1,'Labour Entry'!$A$51-1,G$8*5-3,1,1)</f>
        <v>0</v>
      </c>
      <c r="H216" s="277">
        <f ca="1">OFFSET('Labour Entry'!$C$1,'Labour Entry'!$A$51-1,H$8*5-3,1,1)</f>
        <v>0</v>
      </c>
      <c r="I216" s="277">
        <f ca="1">OFFSET('Labour Entry'!$C$1,'Labour Entry'!$A$51-1,I$8*5-3,1,1)</f>
        <v>0</v>
      </c>
      <c r="J216" s="277">
        <f ca="1">OFFSET('Labour Entry'!$C$1,'Labour Entry'!$A$51-1,J$8*5-3,1,1)</f>
        <v>0</v>
      </c>
      <c r="K216" s="277">
        <f ca="1">OFFSET('Labour Entry'!$C$1,'Labour Entry'!$A$51-1,K$8*5-3,1,1)</f>
        <v>0</v>
      </c>
      <c r="L216" s="277">
        <f ca="1">OFFSET('Labour Entry'!$C$1,'Labour Entry'!$A$51-1,L$8*5-3,1,1)</f>
        <v>0</v>
      </c>
      <c r="M216" s="277">
        <f ca="1">OFFSET('Labour Entry'!$C$1,'Labour Entry'!$A$51-1,M$8*5-3,1,1)</f>
        <v>0</v>
      </c>
      <c r="N216" s="277">
        <f ca="1">OFFSET('Labour Entry'!$C$1,'Labour Entry'!$A$51-1,N$8*5-3,1,1)</f>
        <v>0</v>
      </c>
      <c r="O216" s="277">
        <f ca="1">OFFSET('Labour Entry'!$C$1,'Labour Entry'!$A$51-1,O$8*5-3,1,1)</f>
        <v>0</v>
      </c>
      <c r="P216" s="277">
        <f ca="1">OFFSET('Labour Entry'!$C$1,'Labour Entry'!$A$51-1,P$8*5-3,1,1)</f>
        <v>0</v>
      </c>
      <c r="Q216" s="277">
        <f ca="1">OFFSET('Labour Entry'!$C$1,'Labour Entry'!$A$51-1,Q$8*5-3,1,1)</f>
        <v>0</v>
      </c>
      <c r="R216" s="277">
        <f ca="1">OFFSET('Labour Entry'!$C$1,'Labour Entry'!$A$51-1,R$8*5-3,1,1)</f>
        <v>0</v>
      </c>
      <c r="S216" s="277">
        <f ca="1">OFFSET('Labour Entry'!$C$1,'Labour Entry'!$A$51-1,S$8*5-3,1,1)</f>
        <v>0</v>
      </c>
      <c r="T216" s="277">
        <f ca="1">OFFSET('Labour Entry'!$C$1,'Labour Entry'!$A$51-1,T$8*5-3,1,1)</f>
        <v>0</v>
      </c>
      <c r="U216" s="277">
        <f ca="1">OFFSET('Labour Entry'!$C$1,'Labour Entry'!$A$51-1,U$8*5-3,1,1)</f>
        <v>0</v>
      </c>
      <c r="V216" s="277">
        <f ca="1">OFFSET('Labour Entry'!$C$1,'Labour Entry'!$A$51-1,V$8*5-3,1,1)</f>
        <v>0</v>
      </c>
      <c r="W216" s="277">
        <f ca="1">OFFSET('Labour Entry'!$C$1,'Labour Entry'!$A$51-1,W$8*5-3,1,1)</f>
        <v>0</v>
      </c>
      <c r="X216" s="277">
        <f ca="1">OFFSET('Labour Entry'!$C$1,'Labour Entry'!$A$51-1,X$8*5-3,1,1)</f>
        <v>0</v>
      </c>
      <c r="Y216" s="277">
        <f ca="1">OFFSET('Labour Entry'!$C$1,'Labour Entry'!$A$51-1,Y$8*5-3,1,1)</f>
        <v>0</v>
      </c>
      <c r="Z216" s="277">
        <f ca="1">OFFSET('Labour Entry'!$C$1,'Labour Entry'!$A$51-1,Z$8*5-3,1,1)</f>
        <v>0</v>
      </c>
      <c r="AA216" s="277">
        <f ca="1">OFFSET('Labour Entry'!$C$1,'Labour Entry'!$A$51-1,AA$8*5-3,1,1)</f>
        <v>0</v>
      </c>
      <c r="AB216" s="277">
        <f ca="1">OFFSET('Labour Entry'!$C$1,'Labour Entry'!$A$51-1,AB$8*5-3,1,1)</f>
        <v>0</v>
      </c>
      <c r="AC216" s="277">
        <f ca="1">OFFSET('Labour Entry'!$C$1,'Labour Entry'!$A$51-1,AC$8*5-3,1,1)</f>
        <v>0</v>
      </c>
      <c r="AD216" s="277">
        <f ca="1">OFFSET('Labour Entry'!$C$1,'Labour Entry'!$A$51-1,AD$8*5-3,1,1)</f>
        <v>0</v>
      </c>
      <c r="AE216" s="277">
        <f ca="1">OFFSET('Labour Entry'!$C$1,'Labour Entry'!$A$51-1,AE$8*5-3,1,1)</f>
        <v>0</v>
      </c>
      <c r="AF216" s="277">
        <f ca="1">OFFSET('Labour Entry'!$C$1,'Labour Entry'!$A$51-1,AF$8*5-3,1,1)</f>
        <v>0</v>
      </c>
      <c r="AG216" s="278">
        <f ca="1">OFFSET('Labour Entry'!$C$1,'Labour Entry'!$A$51-1,AG$8*5-3,1,1)</f>
        <v>0</v>
      </c>
    </row>
    <row r="217" spans="1:33" x14ac:dyDescent="0.2">
      <c r="A217" s="274"/>
      <c r="B217" s="275" t="s">
        <v>591</v>
      </c>
      <c r="C217" s="276">
        <f ca="1">OFFSET('Labour Entry'!$C$1,'Labour Entry'!$A$51-1,C$8*5-2,1,1)</f>
        <v>0</v>
      </c>
      <c r="D217" s="277">
        <f ca="1">OFFSET('Labour Entry'!$C$1,'Labour Entry'!$A$51-1,D$8*5-2,1,1)</f>
        <v>0</v>
      </c>
      <c r="E217" s="277">
        <f ca="1">OFFSET('Labour Entry'!$C$1,'Labour Entry'!$A$51-1,E$8*5-2,1,1)</f>
        <v>0</v>
      </c>
      <c r="F217" s="277">
        <f ca="1">OFFSET('Labour Entry'!$C$1,'Labour Entry'!$A$51-1,F$8*5-2,1,1)</f>
        <v>0</v>
      </c>
      <c r="G217" s="277">
        <f ca="1">OFFSET('Labour Entry'!$C$1,'Labour Entry'!$A$51-1,G$8*5-2,1,1)</f>
        <v>0</v>
      </c>
      <c r="H217" s="277">
        <f ca="1">OFFSET('Labour Entry'!$C$1,'Labour Entry'!$A$51-1,H$8*5-2,1,1)</f>
        <v>0</v>
      </c>
      <c r="I217" s="277">
        <f ca="1">OFFSET('Labour Entry'!$C$1,'Labour Entry'!$A$51-1,I$8*5-2,1,1)</f>
        <v>0</v>
      </c>
      <c r="J217" s="277">
        <f ca="1">OFFSET('Labour Entry'!$C$1,'Labour Entry'!$A$51-1,J$8*5-2,1,1)</f>
        <v>0</v>
      </c>
      <c r="K217" s="277">
        <f ca="1">OFFSET('Labour Entry'!$C$1,'Labour Entry'!$A$51-1,K$8*5-2,1,1)</f>
        <v>0</v>
      </c>
      <c r="L217" s="277">
        <f ca="1">OFFSET('Labour Entry'!$C$1,'Labour Entry'!$A$51-1,L$8*5-2,1,1)</f>
        <v>0</v>
      </c>
      <c r="M217" s="277">
        <f ca="1">OFFSET('Labour Entry'!$C$1,'Labour Entry'!$A$51-1,M$8*5-2,1,1)</f>
        <v>0</v>
      </c>
      <c r="N217" s="277">
        <f ca="1">OFFSET('Labour Entry'!$C$1,'Labour Entry'!$A$51-1,N$8*5-2,1,1)</f>
        <v>0</v>
      </c>
      <c r="O217" s="277">
        <f ca="1">OFFSET('Labour Entry'!$C$1,'Labour Entry'!$A$51-1,O$8*5-2,1,1)</f>
        <v>0</v>
      </c>
      <c r="P217" s="277">
        <f ca="1">OFFSET('Labour Entry'!$C$1,'Labour Entry'!$A$51-1,P$8*5-2,1,1)</f>
        <v>0</v>
      </c>
      <c r="Q217" s="277">
        <f ca="1">OFFSET('Labour Entry'!$C$1,'Labour Entry'!$A$51-1,Q$8*5-2,1,1)</f>
        <v>0</v>
      </c>
      <c r="R217" s="277">
        <f ca="1">OFFSET('Labour Entry'!$C$1,'Labour Entry'!$A$51-1,R$8*5-2,1,1)</f>
        <v>0</v>
      </c>
      <c r="S217" s="277">
        <f ca="1">OFFSET('Labour Entry'!$C$1,'Labour Entry'!$A$51-1,S$8*5-2,1,1)</f>
        <v>0</v>
      </c>
      <c r="T217" s="277">
        <f ca="1">OFFSET('Labour Entry'!$C$1,'Labour Entry'!$A$51-1,T$8*5-2,1,1)</f>
        <v>0</v>
      </c>
      <c r="U217" s="277">
        <f ca="1">OFFSET('Labour Entry'!$C$1,'Labour Entry'!$A$51-1,U$8*5-2,1,1)</f>
        <v>0</v>
      </c>
      <c r="V217" s="277">
        <f ca="1">OFFSET('Labour Entry'!$C$1,'Labour Entry'!$A$51-1,V$8*5-2,1,1)</f>
        <v>0</v>
      </c>
      <c r="W217" s="277">
        <f ca="1">OFFSET('Labour Entry'!$C$1,'Labour Entry'!$A$51-1,W$8*5-2,1,1)</f>
        <v>0</v>
      </c>
      <c r="X217" s="277">
        <f ca="1">OFFSET('Labour Entry'!$C$1,'Labour Entry'!$A$51-1,X$8*5-2,1,1)</f>
        <v>0</v>
      </c>
      <c r="Y217" s="277">
        <f ca="1">OFFSET('Labour Entry'!$C$1,'Labour Entry'!$A$51-1,Y$8*5-2,1,1)</f>
        <v>0</v>
      </c>
      <c r="Z217" s="277">
        <f ca="1">OFFSET('Labour Entry'!$C$1,'Labour Entry'!$A$51-1,Z$8*5-2,1,1)</f>
        <v>0</v>
      </c>
      <c r="AA217" s="277">
        <f ca="1">OFFSET('Labour Entry'!$C$1,'Labour Entry'!$A$51-1,AA$8*5-2,1,1)</f>
        <v>0</v>
      </c>
      <c r="AB217" s="277">
        <f ca="1">OFFSET('Labour Entry'!$C$1,'Labour Entry'!$A$51-1,AB$8*5-2,1,1)</f>
        <v>0</v>
      </c>
      <c r="AC217" s="277">
        <f ca="1">OFFSET('Labour Entry'!$C$1,'Labour Entry'!$A$51-1,AC$8*5-2,1,1)</f>
        <v>0</v>
      </c>
      <c r="AD217" s="277">
        <f ca="1">OFFSET('Labour Entry'!$C$1,'Labour Entry'!$A$51-1,AD$8*5-2,1,1)</f>
        <v>0</v>
      </c>
      <c r="AE217" s="277">
        <f ca="1">OFFSET('Labour Entry'!$C$1,'Labour Entry'!$A$51-1,AE$8*5-2,1,1)</f>
        <v>0</v>
      </c>
      <c r="AF217" s="277">
        <f ca="1">OFFSET('Labour Entry'!$C$1,'Labour Entry'!$A$51-1,AF$8*5-2,1,1)</f>
        <v>0</v>
      </c>
      <c r="AG217" s="278">
        <f ca="1">OFFSET('Labour Entry'!$C$1,'Labour Entry'!$A$51-1,AG$8*5-2,1,1)</f>
        <v>0</v>
      </c>
    </row>
    <row r="218" spans="1:33" x14ac:dyDescent="0.2">
      <c r="A218" s="274"/>
      <c r="B218" s="279" t="s">
        <v>592</v>
      </c>
      <c r="C218" s="280">
        <f ca="1">OFFSET('Labour Entry'!$C$1,'Labour Entry'!$A$51-1,C$8*5-1,1,1)</f>
        <v>0</v>
      </c>
      <c r="D218" s="281">
        <f ca="1">OFFSET('Labour Entry'!$C$1,'Labour Entry'!$A$51-1,D$8*5-1,1,1)</f>
        <v>0</v>
      </c>
      <c r="E218" s="281">
        <f ca="1">OFFSET('Labour Entry'!$C$1,'Labour Entry'!$A$51-1,E$8*5-1,1,1)</f>
        <v>0</v>
      </c>
      <c r="F218" s="281">
        <f ca="1">OFFSET('Labour Entry'!$C$1,'Labour Entry'!$A$51-1,F$8*5-1,1,1)</f>
        <v>0</v>
      </c>
      <c r="G218" s="281">
        <f ca="1">OFFSET('Labour Entry'!$C$1,'Labour Entry'!$A$51-1,G$8*5-1,1,1)</f>
        <v>0</v>
      </c>
      <c r="H218" s="281">
        <f ca="1">OFFSET('Labour Entry'!$C$1,'Labour Entry'!$A$51-1,H$8*5-1,1,1)</f>
        <v>0</v>
      </c>
      <c r="I218" s="281">
        <f ca="1">OFFSET('Labour Entry'!$C$1,'Labour Entry'!$A$51-1,I$8*5-1,1,1)</f>
        <v>0</v>
      </c>
      <c r="J218" s="281">
        <f ca="1">OFFSET('Labour Entry'!$C$1,'Labour Entry'!$A$51-1,J$8*5-1,1,1)</f>
        <v>0</v>
      </c>
      <c r="K218" s="281">
        <f ca="1">OFFSET('Labour Entry'!$C$1,'Labour Entry'!$A$51-1,K$8*5-1,1,1)</f>
        <v>0</v>
      </c>
      <c r="L218" s="281">
        <f ca="1">OFFSET('Labour Entry'!$C$1,'Labour Entry'!$A$51-1,L$8*5-1,1,1)</f>
        <v>0</v>
      </c>
      <c r="M218" s="281">
        <f ca="1">OFFSET('Labour Entry'!$C$1,'Labour Entry'!$A$51-1,M$8*5-1,1,1)</f>
        <v>0</v>
      </c>
      <c r="N218" s="281">
        <f ca="1">OFFSET('Labour Entry'!$C$1,'Labour Entry'!$A$51-1,N$8*5-1,1,1)</f>
        <v>0</v>
      </c>
      <c r="O218" s="281">
        <f ca="1">OFFSET('Labour Entry'!$C$1,'Labour Entry'!$A$51-1,O$8*5-1,1,1)</f>
        <v>0</v>
      </c>
      <c r="P218" s="281">
        <f ca="1">OFFSET('Labour Entry'!$C$1,'Labour Entry'!$A$51-1,P$8*5-1,1,1)</f>
        <v>0</v>
      </c>
      <c r="Q218" s="281">
        <f ca="1">OFFSET('Labour Entry'!$C$1,'Labour Entry'!$A$51-1,Q$8*5-1,1,1)</f>
        <v>0</v>
      </c>
      <c r="R218" s="281">
        <f ca="1">OFFSET('Labour Entry'!$C$1,'Labour Entry'!$A$51-1,R$8*5-1,1,1)</f>
        <v>0</v>
      </c>
      <c r="S218" s="281">
        <f ca="1">OFFSET('Labour Entry'!$C$1,'Labour Entry'!$A$51-1,S$8*5-1,1,1)</f>
        <v>0</v>
      </c>
      <c r="T218" s="281">
        <f ca="1">OFFSET('Labour Entry'!$C$1,'Labour Entry'!$A$51-1,T$8*5-1,1,1)</f>
        <v>0</v>
      </c>
      <c r="U218" s="281">
        <f ca="1">OFFSET('Labour Entry'!$C$1,'Labour Entry'!$A$51-1,U$8*5-1,1,1)</f>
        <v>0</v>
      </c>
      <c r="V218" s="281">
        <f ca="1">OFFSET('Labour Entry'!$C$1,'Labour Entry'!$A$51-1,V$8*5-1,1,1)</f>
        <v>0</v>
      </c>
      <c r="W218" s="281">
        <f ca="1">OFFSET('Labour Entry'!$C$1,'Labour Entry'!$A$51-1,W$8*5-1,1,1)</f>
        <v>0</v>
      </c>
      <c r="X218" s="281">
        <f ca="1">OFFSET('Labour Entry'!$C$1,'Labour Entry'!$A$51-1,X$8*5-1,1,1)</f>
        <v>0</v>
      </c>
      <c r="Y218" s="281">
        <f ca="1">OFFSET('Labour Entry'!$C$1,'Labour Entry'!$A$51-1,Y$8*5-1,1,1)</f>
        <v>0</v>
      </c>
      <c r="Z218" s="281">
        <f ca="1">OFFSET('Labour Entry'!$C$1,'Labour Entry'!$A$51-1,Z$8*5-1,1,1)</f>
        <v>0</v>
      </c>
      <c r="AA218" s="281">
        <f ca="1">OFFSET('Labour Entry'!$C$1,'Labour Entry'!$A$51-1,AA$8*5-1,1,1)</f>
        <v>0</v>
      </c>
      <c r="AB218" s="281">
        <f ca="1">OFFSET('Labour Entry'!$C$1,'Labour Entry'!$A$51-1,AB$8*5-1,1,1)</f>
        <v>0</v>
      </c>
      <c r="AC218" s="281">
        <f ca="1">OFFSET('Labour Entry'!$C$1,'Labour Entry'!$A$51-1,AC$8*5-1,1,1)</f>
        <v>0</v>
      </c>
      <c r="AD218" s="281">
        <f ca="1">OFFSET('Labour Entry'!$C$1,'Labour Entry'!$A$51-1,AD$8*5-1,1,1)</f>
        <v>0</v>
      </c>
      <c r="AE218" s="281">
        <f ca="1">OFFSET('Labour Entry'!$C$1,'Labour Entry'!$A$51-1,AE$8*5-1,1,1)</f>
        <v>0</v>
      </c>
      <c r="AF218" s="281">
        <f ca="1">OFFSET('Labour Entry'!$C$1,'Labour Entry'!$A$51-1,AF$8*5-1,1,1)</f>
        <v>0</v>
      </c>
      <c r="AG218" s="282">
        <f ca="1">OFFSET('Labour Entry'!$C$1,'Labour Entry'!$A$51-1,AG$8*5-1,1,1)</f>
        <v>0</v>
      </c>
    </row>
    <row r="219" spans="1:33" ht="15" thickBot="1" x14ac:dyDescent="0.25">
      <c r="A219" s="283"/>
      <c r="B219" s="284" t="s">
        <v>593</v>
      </c>
      <c r="C219" s="285">
        <f ca="1">OFFSET('Labour Entry'!$C$1,'Labour Entry'!$A$51-1,C$8*5,1,1)</f>
        <v>0</v>
      </c>
      <c r="D219" s="286">
        <f ca="1">OFFSET('Labour Entry'!$C$1,'Labour Entry'!$A$51-1,D$8*5,1,1)</f>
        <v>0</v>
      </c>
      <c r="E219" s="286">
        <f ca="1">OFFSET('Labour Entry'!$C$1,'Labour Entry'!$A$51-1,E$8*5,1,1)</f>
        <v>0</v>
      </c>
      <c r="F219" s="286">
        <f ca="1">OFFSET('Labour Entry'!$C$1,'Labour Entry'!$A$51-1,F$8*5,1,1)</f>
        <v>0</v>
      </c>
      <c r="G219" s="286">
        <f ca="1">OFFSET('Labour Entry'!$C$1,'Labour Entry'!$A$51-1,G$8*5,1,1)</f>
        <v>0</v>
      </c>
      <c r="H219" s="286">
        <f ca="1">OFFSET('Labour Entry'!$C$1,'Labour Entry'!$A$51-1,H$8*5,1,1)</f>
        <v>0</v>
      </c>
      <c r="I219" s="286">
        <f ca="1">OFFSET('Labour Entry'!$C$1,'Labour Entry'!$A$51-1,I$8*5,1,1)</f>
        <v>0</v>
      </c>
      <c r="J219" s="286">
        <f ca="1">OFFSET('Labour Entry'!$C$1,'Labour Entry'!$A$51-1,J$8*5,1,1)</f>
        <v>0</v>
      </c>
      <c r="K219" s="286">
        <f ca="1">OFFSET('Labour Entry'!$C$1,'Labour Entry'!$A$51-1,K$8*5,1,1)</f>
        <v>0</v>
      </c>
      <c r="L219" s="286">
        <f ca="1">OFFSET('Labour Entry'!$C$1,'Labour Entry'!$A$51-1,L$8*5,1,1)</f>
        <v>0</v>
      </c>
      <c r="M219" s="286">
        <f ca="1">OFFSET('Labour Entry'!$C$1,'Labour Entry'!$A$51-1,M$8*5,1,1)</f>
        <v>0</v>
      </c>
      <c r="N219" s="286">
        <f ca="1">OFFSET('Labour Entry'!$C$1,'Labour Entry'!$A$51-1,N$8*5,1,1)</f>
        <v>0</v>
      </c>
      <c r="O219" s="286">
        <f ca="1">OFFSET('Labour Entry'!$C$1,'Labour Entry'!$A$51-1,O$8*5,1,1)</f>
        <v>0</v>
      </c>
      <c r="P219" s="286">
        <f ca="1">OFFSET('Labour Entry'!$C$1,'Labour Entry'!$A$51-1,P$8*5,1,1)</f>
        <v>0</v>
      </c>
      <c r="Q219" s="286">
        <f ca="1">OFFSET('Labour Entry'!$C$1,'Labour Entry'!$A$51-1,Q$8*5,1,1)</f>
        <v>0</v>
      </c>
      <c r="R219" s="286">
        <f ca="1">OFFSET('Labour Entry'!$C$1,'Labour Entry'!$A$51-1,R$8*5,1,1)</f>
        <v>0</v>
      </c>
      <c r="S219" s="286">
        <f ca="1">OFFSET('Labour Entry'!$C$1,'Labour Entry'!$A$51-1,S$8*5,1,1)</f>
        <v>0</v>
      </c>
      <c r="T219" s="286">
        <f ca="1">OFFSET('Labour Entry'!$C$1,'Labour Entry'!$A$51-1,T$8*5,1,1)</f>
        <v>0</v>
      </c>
      <c r="U219" s="286">
        <f ca="1">OFFSET('Labour Entry'!$C$1,'Labour Entry'!$A$51-1,U$8*5,1,1)</f>
        <v>0</v>
      </c>
      <c r="V219" s="286">
        <f ca="1">OFFSET('Labour Entry'!$C$1,'Labour Entry'!$A$51-1,V$8*5,1,1)</f>
        <v>0</v>
      </c>
      <c r="W219" s="286">
        <f ca="1">OFFSET('Labour Entry'!$C$1,'Labour Entry'!$A$51-1,W$8*5,1,1)</f>
        <v>0</v>
      </c>
      <c r="X219" s="286">
        <f ca="1">OFFSET('Labour Entry'!$C$1,'Labour Entry'!$A$51-1,X$8*5,1,1)</f>
        <v>0</v>
      </c>
      <c r="Y219" s="286">
        <f ca="1">OFFSET('Labour Entry'!$C$1,'Labour Entry'!$A$51-1,Y$8*5,1,1)</f>
        <v>0</v>
      </c>
      <c r="Z219" s="286">
        <f ca="1">OFFSET('Labour Entry'!$C$1,'Labour Entry'!$A$51-1,Z$8*5,1,1)</f>
        <v>0</v>
      </c>
      <c r="AA219" s="286">
        <f ca="1">OFFSET('Labour Entry'!$C$1,'Labour Entry'!$A$51-1,AA$8*5,1,1)</f>
        <v>0</v>
      </c>
      <c r="AB219" s="286">
        <f ca="1">OFFSET('Labour Entry'!$C$1,'Labour Entry'!$A$51-1,AB$8*5,1,1)</f>
        <v>0</v>
      </c>
      <c r="AC219" s="286">
        <f ca="1">OFFSET('Labour Entry'!$C$1,'Labour Entry'!$A$51-1,AC$8*5,1,1)</f>
        <v>0</v>
      </c>
      <c r="AD219" s="286">
        <f ca="1">OFFSET('Labour Entry'!$C$1,'Labour Entry'!$A$51-1,AD$8*5,1,1)</f>
        <v>0</v>
      </c>
      <c r="AE219" s="286">
        <f ca="1">OFFSET('Labour Entry'!$C$1,'Labour Entry'!$A$51-1,AE$8*5,1,1)</f>
        <v>0</v>
      </c>
      <c r="AF219" s="286">
        <f ca="1">OFFSET('Labour Entry'!$C$1,'Labour Entry'!$A$51-1,AF$8*5,1,1)</f>
        <v>0</v>
      </c>
      <c r="AG219" s="287">
        <f ca="1">OFFSET('Labour Entry'!$C$1,'Labour Entry'!$A$51-1,AG$8*5,1,1)</f>
        <v>0</v>
      </c>
    </row>
    <row r="220" spans="1:33" ht="15" thickBot="1" x14ac:dyDescent="0.25"/>
    <row r="221" spans="1:33" ht="15" thickBot="1" x14ac:dyDescent="0.25">
      <c r="A221" s="288" t="s">
        <v>594</v>
      </c>
      <c r="B221" s="289"/>
      <c r="C221" s="290">
        <f ca="1">'Labour Report 1-15 (printable)'!$G$69</f>
        <v>676.24800000000016</v>
      </c>
      <c r="D221" s="291">
        <f ca="1">'Labour Report 1-15 (printable)'!$L$69</f>
        <v>526.43775000000005</v>
      </c>
      <c r="E221" s="291">
        <f ca="1">'Labour Report 1-15 (printable)'!$Q$69</f>
        <v>686.3370000000001</v>
      </c>
      <c r="F221" s="291">
        <f ca="1">'Labour Report 1-15 (printable)'!$V$69</f>
        <v>562.78949999999998</v>
      </c>
      <c r="G221" s="291">
        <f ca="1">'Labour Report 1-15 (printable)'!$AA$69</f>
        <v>531.52499999999998</v>
      </c>
      <c r="H221" s="291">
        <f ca="1">'Labour Report 1-15 (printable)'!$AF$69</f>
        <v>930.53183999999999</v>
      </c>
      <c r="I221" s="291">
        <f ca="1">'Labour Report 1-15 (printable)'!$AK$69</f>
        <v>971.03205000000003</v>
      </c>
      <c r="J221" s="291">
        <f ca="1">'Labour Report 1-15 (printable)'!$AP$69</f>
        <v>746.81400000000019</v>
      </c>
      <c r="K221" s="291">
        <f ca="1">'Labour Report 1-15 (printable)'!$AU$69</f>
        <v>605.55375000000004</v>
      </c>
      <c r="L221" s="291">
        <f ca="1">'Labour Report 1-15 (printable)'!$AZ$69</f>
        <v>687.47700000000009</v>
      </c>
      <c r="M221" s="291">
        <f ca="1">'Labour Report 1-15 (printable)'!$BE$69</f>
        <v>562.78949999999998</v>
      </c>
      <c r="N221" s="291">
        <f ca="1">'Labour Report 1-15 (printable)'!$BJ$69</f>
        <v>516.52687500000013</v>
      </c>
      <c r="O221" s="291">
        <f ca="1">'Labour Report 1-15 (printable)'!$BO$69</f>
        <v>859.84500000000003</v>
      </c>
      <c r="P221" s="291">
        <f ca="1">'Labour Report 1-15 (printable)'!$BT$69</f>
        <v>989.95890000000031</v>
      </c>
      <c r="Q221" s="291">
        <f ca="1">'Labour Report 1-15 (printable)'!$BY$69</f>
        <v>533.80500000000018</v>
      </c>
      <c r="R221" s="291">
        <f ca="1">'Labour Report 16-31 (printable)'!$G$69</f>
        <v>528.71775000000014</v>
      </c>
      <c r="S221" s="291">
        <f ca="1">'Labour Report 16-31 (printable)'!$L$69</f>
        <v>496.15935000000002</v>
      </c>
      <c r="T221" s="291">
        <f ca="1">'Labour Report 16-31 (printable)'!$Q$69</f>
        <v>915.03525000000013</v>
      </c>
      <c r="U221" s="291">
        <f ca="1">'Labour Report 16-31 (printable)'!$V$69</f>
        <v>685.9380000000001</v>
      </c>
      <c r="V221" s="291">
        <f ca="1">'Labour Report 16-31 (printable)'!$AA$69</f>
        <v>992.35574999999994</v>
      </c>
      <c r="W221" s="291">
        <f ca="1">'Labour Report 16-31 (printable)'!$AF$69</f>
        <v>935.91149999999993</v>
      </c>
      <c r="X221" s="291">
        <f ca="1">'Labour Report 16-31 (printable)'!$AK$69</f>
        <v>576.327</v>
      </c>
      <c r="Y221" s="291">
        <f ca="1">'Labour Report 16-31 (printable)'!$AP$69</f>
        <v>537.83775000000014</v>
      </c>
      <c r="Z221" s="291">
        <f ca="1">'Labour Report 16-31 (printable)'!$AU$69</f>
        <v>630.99</v>
      </c>
      <c r="AA221" s="291">
        <f ca="1">'Labour Report 16-31 (printable)'!$AZ$69</f>
        <v>566.20949999999993</v>
      </c>
      <c r="AB221" s="291">
        <f ca="1">'Labour Report 16-31 (printable)'!$BE$69</f>
        <v>590.37750000000005</v>
      </c>
      <c r="AC221" s="291">
        <f ca="1">'Labour Report 16-31 (printable)'!$BJ$69</f>
        <v>1052.4765</v>
      </c>
      <c r="AD221" s="291">
        <f ca="1">'Labour Report 16-31 (printable)'!$BO$69</f>
        <v>984.50400000000025</v>
      </c>
      <c r="AE221" s="291">
        <f ca="1">'Labour Report 16-31 (printable)'!$BT$69</f>
        <v>524.68500000000006</v>
      </c>
      <c r="AF221" s="291">
        <f ca="1">'Labour Report 16-31 (printable)'!$BY$69</f>
        <v>537.83775000000014</v>
      </c>
      <c r="AG221" s="292">
        <f ca="1">'Labour Report 16-31 (printable)'!$CD$69</f>
        <v>0</v>
      </c>
    </row>
  </sheetData>
  <sheetProtection algorithmName="SHA-512" hashValue="iT3RtJ9oPSaKx+zWN/My8KnDeWkdDvPf8BKW3ZMb8mtmKsWJRuF322wa/Uz+4COsoezMvmz9cNwFeSDSNkereQ==" saltValue="JM9IIlBotyt7C2kdQYK43w==" spinCount="100000" sheet="1" objects="1" scenarios="1"/>
  <mergeCells count="2">
    <mergeCell ref="C1:AG1"/>
    <mergeCell ref="C2:AG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8ACF-B4CC-41E3-BA65-2ED529E8722A}">
  <sheetPr>
    <tabColor theme="7" tint="0.79998168889431442"/>
  </sheetPr>
  <dimension ref="A1:P77"/>
  <sheetViews>
    <sheetView showGridLines="0" workbookViewId="0">
      <pane ySplit="4" topLeftCell="A51" activePane="bottomLeft" state="frozen"/>
      <selection pane="bottomLeft" activeCell="D59" sqref="D59"/>
    </sheetView>
  </sheetViews>
  <sheetFormatPr baseColWidth="10" defaultColWidth="12.5" defaultRowHeight="15" x14ac:dyDescent="0.2"/>
  <cols>
    <col min="1" max="1" width="10.1640625" style="308" customWidth="1"/>
    <col min="2" max="2" width="16.5" style="308" customWidth="1"/>
    <col min="3" max="11" width="15.6640625" style="308" customWidth="1"/>
    <col min="12" max="12" width="18.6640625" style="308" customWidth="1"/>
    <col min="13" max="13" width="15.6640625" style="308" customWidth="1"/>
    <col min="14" max="14" width="18.6640625" style="308" customWidth="1"/>
    <col min="16" max="16" width="0" style="308" hidden="1" customWidth="1"/>
    <col min="17" max="16384" width="12.5" style="308"/>
  </cols>
  <sheetData>
    <row r="1" spans="1:16" s="294" customFormat="1" ht="27" x14ac:dyDescent="0.2">
      <c r="A1" s="293"/>
      <c r="B1" s="293"/>
      <c r="C1" s="1321" t="s">
        <v>595</v>
      </c>
      <c r="D1" s="1321"/>
      <c r="E1" s="1321"/>
      <c r="F1" s="1321"/>
      <c r="G1" s="1321"/>
      <c r="H1" s="1016"/>
      <c r="I1" s="1016"/>
      <c r="J1" s="1016"/>
      <c r="K1" s="1016"/>
      <c r="L1" s="1016"/>
      <c r="M1" s="1016"/>
    </row>
    <row r="2" spans="1:16" s="295" customFormat="1" ht="14" x14ac:dyDescent="0.2">
      <c r="A2" s="253"/>
      <c r="B2" s="253"/>
      <c r="C2" s="1322" t="str">
        <f>"Store #"&amp;TEXT('Report Set-up'!$B$6,"0")&amp;", "&amp;'Report Set-up'!$B$7&amp;", "&amp;TEXT(DATE('Report Set-up'!$B$12,'Report Set-up'!$B$11,1),"mmmm yyyy")</f>
        <v>Store #999, Sample Store, June 2025</v>
      </c>
      <c r="D2" s="1322"/>
      <c r="E2" s="1322"/>
      <c r="F2" s="1322"/>
      <c r="G2" s="1322"/>
      <c r="H2" s="1017"/>
      <c r="I2" s="1017"/>
      <c r="J2" s="1017"/>
      <c r="K2" s="1017"/>
      <c r="L2" s="1017"/>
      <c r="M2" s="1017"/>
    </row>
    <row r="3" spans="1:16" s="300" customFormat="1" thickBot="1" x14ac:dyDescent="0.25">
      <c r="A3" s="296"/>
      <c r="B3" s="297"/>
      <c r="C3" s="297"/>
      <c r="D3" s="298"/>
      <c r="E3" s="298"/>
      <c r="F3" s="298"/>
      <c r="G3" s="298"/>
      <c r="H3" s="298"/>
      <c r="I3" s="297"/>
      <c r="J3" s="297"/>
      <c r="K3" s="299"/>
      <c r="M3" s="301"/>
    </row>
    <row r="4" spans="1:16" ht="61" thickBot="1" x14ac:dyDescent="0.25">
      <c r="A4" s="302" t="s">
        <v>441</v>
      </c>
      <c r="B4" s="303" t="s">
        <v>596</v>
      </c>
      <c r="C4" s="1136" t="s">
        <v>597</v>
      </c>
      <c r="D4" s="304" t="s">
        <v>598</v>
      </c>
      <c r="E4" s="304" t="s">
        <v>599</v>
      </c>
      <c r="F4" s="304" t="s">
        <v>600</v>
      </c>
      <c r="G4" s="304" t="s">
        <v>601</v>
      </c>
      <c r="H4" s="304" t="s">
        <v>602</v>
      </c>
      <c r="I4" s="305" t="s">
        <v>603</v>
      </c>
      <c r="J4" s="305" t="s">
        <v>604</v>
      </c>
      <c r="K4" s="306" t="s">
        <v>605</v>
      </c>
      <c r="L4" s="1132" t="s">
        <v>606</v>
      </c>
      <c r="M4" s="306" t="s">
        <v>607</v>
      </c>
      <c r="N4" s="307" t="s">
        <v>608</v>
      </c>
      <c r="P4" s="309" t="s">
        <v>609</v>
      </c>
    </row>
    <row r="5" spans="1:16" ht="16" x14ac:dyDescent="0.2">
      <c r="A5" s="310"/>
      <c r="B5" s="311"/>
      <c r="C5" s="1137"/>
      <c r="D5" s="312"/>
      <c r="E5" s="312"/>
      <c r="F5" s="312"/>
      <c r="G5" s="312"/>
      <c r="H5" s="312"/>
      <c r="I5" s="313"/>
      <c r="J5" s="313"/>
      <c r="K5" s="314"/>
      <c r="L5" s="1133">
        <f>SUM($C5:$K5)</f>
        <v>0</v>
      </c>
      <c r="M5" s="314"/>
      <c r="N5" s="315">
        <f>SUM($L5:$M5)</f>
        <v>0</v>
      </c>
      <c r="P5" s="316">
        <f>'Report Set-up'!$B$13</f>
        <v>45809</v>
      </c>
    </row>
    <row r="6" spans="1:16" ht="16" x14ac:dyDescent="0.2">
      <c r="A6" s="317"/>
      <c r="B6" s="318"/>
      <c r="C6" s="1138"/>
      <c r="D6" s="319"/>
      <c r="E6" s="319"/>
      <c r="F6" s="319"/>
      <c r="G6" s="319"/>
      <c r="H6" s="319"/>
      <c r="I6" s="320"/>
      <c r="J6" s="320"/>
      <c r="K6" s="321"/>
      <c r="L6" s="1134">
        <f t="shared" ref="L6:L59" si="0">SUM($C6:$K6)</f>
        <v>0</v>
      </c>
      <c r="M6" s="321"/>
      <c r="N6" s="322">
        <f t="shared" ref="N6:N59" si="1">SUM($L6:$M6)</f>
        <v>0</v>
      </c>
      <c r="P6" s="316">
        <f>IF(P5="","",IF(P5+1&gt;'Report Set-up'!$B$14,"",P5+1))</f>
        <v>45810</v>
      </c>
    </row>
    <row r="7" spans="1:16" ht="16" x14ac:dyDescent="0.2">
      <c r="A7" s="317"/>
      <c r="B7" s="318"/>
      <c r="C7" s="1138"/>
      <c r="D7" s="319"/>
      <c r="E7" s="319"/>
      <c r="F7" s="319"/>
      <c r="G7" s="319"/>
      <c r="H7" s="319"/>
      <c r="I7" s="320"/>
      <c r="J7" s="320"/>
      <c r="K7" s="321"/>
      <c r="L7" s="1134">
        <f t="shared" si="0"/>
        <v>0</v>
      </c>
      <c r="M7" s="321"/>
      <c r="N7" s="322">
        <f t="shared" si="1"/>
        <v>0</v>
      </c>
      <c r="P7" s="316">
        <f>IF(P6="","",IF(P6+1&gt;'Report Set-up'!$B$14,"",P6+1))</f>
        <v>45811</v>
      </c>
    </row>
    <row r="8" spans="1:16" ht="16" x14ac:dyDescent="0.2">
      <c r="A8" s="317"/>
      <c r="B8" s="318"/>
      <c r="C8" s="1138"/>
      <c r="D8" s="319"/>
      <c r="E8" s="319"/>
      <c r="F8" s="319"/>
      <c r="G8" s="319"/>
      <c r="H8" s="319"/>
      <c r="I8" s="320"/>
      <c r="J8" s="320"/>
      <c r="K8" s="321"/>
      <c r="L8" s="1134">
        <f t="shared" si="0"/>
        <v>0</v>
      </c>
      <c r="M8" s="321"/>
      <c r="N8" s="322">
        <f t="shared" si="1"/>
        <v>0</v>
      </c>
      <c r="P8" s="316">
        <f>IF(P7="","",IF(P7+1&gt;'Report Set-up'!$B$14,"",P7+1))</f>
        <v>45812</v>
      </c>
    </row>
    <row r="9" spans="1:16" ht="16" x14ac:dyDescent="0.2">
      <c r="A9" s="323"/>
      <c r="B9" s="318"/>
      <c r="C9" s="1138"/>
      <c r="D9" s="319"/>
      <c r="E9" s="319"/>
      <c r="F9" s="319"/>
      <c r="G9" s="319"/>
      <c r="H9" s="319"/>
      <c r="I9" s="320"/>
      <c r="J9" s="320"/>
      <c r="K9" s="321"/>
      <c r="L9" s="1134">
        <f t="shared" si="0"/>
        <v>0</v>
      </c>
      <c r="M9" s="321"/>
      <c r="N9" s="322">
        <f t="shared" si="1"/>
        <v>0</v>
      </c>
      <c r="P9" s="316">
        <f>IF(P8="","",IF(P8+1&gt;'Report Set-up'!$B$14,"",P8+1))</f>
        <v>45813</v>
      </c>
    </row>
    <row r="10" spans="1:16" ht="16" x14ac:dyDescent="0.2">
      <c r="A10" s="317"/>
      <c r="B10" s="318"/>
      <c r="C10" s="1138"/>
      <c r="D10" s="319"/>
      <c r="E10" s="319"/>
      <c r="F10" s="319"/>
      <c r="G10" s="319"/>
      <c r="H10" s="319"/>
      <c r="I10" s="320"/>
      <c r="J10" s="320"/>
      <c r="K10" s="321"/>
      <c r="L10" s="1134">
        <f t="shared" si="0"/>
        <v>0</v>
      </c>
      <c r="M10" s="321"/>
      <c r="N10" s="322">
        <f t="shared" si="1"/>
        <v>0</v>
      </c>
      <c r="P10" s="316">
        <f>IF(P9="","",IF(P9+1&gt;'Report Set-up'!$B$14,"",P9+1))</f>
        <v>45814</v>
      </c>
    </row>
    <row r="11" spans="1:16" ht="16" x14ac:dyDescent="0.2">
      <c r="A11" s="317"/>
      <c r="B11" s="318"/>
      <c r="C11" s="1138"/>
      <c r="D11" s="319"/>
      <c r="E11" s="319"/>
      <c r="F11" s="319"/>
      <c r="G11" s="319"/>
      <c r="H11" s="319"/>
      <c r="I11" s="320"/>
      <c r="J11" s="320"/>
      <c r="K11" s="321"/>
      <c r="L11" s="1134">
        <f t="shared" si="0"/>
        <v>0</v>
      </c>
      <c r="M11" s="321"/>
      <c r="N11" s="322">
        <f t="shared" si="1"/>
        <v>0</v>
      </c>
      <c r="P11" s="316">
        <f>IF(P10="","",IF(P10+1&gt;'Report Set-up'!$B$14,"",P10+1))</f>
        <v>45815</v>
      </c>
    </row>
    <row r="12" spans="1:16" ht="16" x14ac:dyDescent="0.2">
      <c r="A12" s="317"/>
      <c r="B12" s="318"/>
      <c r="C12" s="1138"/>
      <c r="D12" s="319"/>
      <c r="E12" s="319"/>
      <c r="F12" s="319"/>
      <c r="G12" s="319"/>
      <c r="H12" s="319"/>
      <c r="I12" s="320"/>
      <c r="J12" s="320"/>
      <c r="K12" s="321"/>
      <c r="L12" s="1134">
        <f t="shared" si="0"/>
        <v>0</v>
      </c>
      <c r="M12" s="321"/>
      <c r="N12" s="322">
        <f t="shared" si="1"/>
        <v>0</v>
      </c>
      <c r="P12" s="316">
        <f>IF(P11="","",IF(P11+1&gt;'Report Set-up'!$B$14,"",P11+1))</f>
        <v>45816</v>
      </c>
    </row>
    <row r="13" spans="1:16" ht="16" x14ac:dyDescent="0.2">
      <c r="A13" s="317"/>
      <c r="B13" s="318"/>
      <c r="C13" s="1138"/>
      <c r="D13" s="319"/>
      <c r="E13" s="319"/>
      <c r="F13" s="319"/>
      <c r="G13" s="319"/>
      <c r="H13" s="319"/>
      <c r="I13" s="320"/>
      <c r="J13" s="320"/>
      <c r="K13" s="321"/>
      <c r="L13" s="1134">
        <f t="shared" si="0"/>
        <v>0</v>
      </c>
      <c r="M13" s="321"/>
      <c r="N13" s="322">
        <f t="shared" si="1"/>
        <v>0</v>
      </c>
      <c r="P13" s="316">
        <f>IF(P12="","",IF(P12+1&gt;'Report Set-up'!$B$14,"",P12+1))</f>
        <v>45817</v>
      </c>
    </row>
    <row r="14" spans="1:16" ht="16" x14ac:dyDescent="0.2">
      <c r="A14" s="317"/>
      <c r="B14" s="318"/>
      <c r="C14" s="1138"/>
      <c r="D14" s="319"/>
      <c r="E14" s="319"/>
      <c r="F14" s="319"/>
      <c r="G14" s="319"/>
      <c r="H14" s="319"/>
      <c r="I14" s="320"/>
      <c r="J14" s="320"/>
      <c r="K14" s="321"/>
      <c r="L14" s="1134">
        <f t="shared" si="0"/>
        <v>0</v>
      </c>
      <c r="M14" s="321"/>
      <c r="N14" s="322">
        <f t="shared" si="1"/>
        <v>0</v>
      </c>
      <c r="P14" s="316">
        <f>IF(P13="","",IF(P13+1&gt;'Report Set-up'!$B$14,"",P13+1))</f>
        <v>45818</v>
      </c>
    </row>
    <row r="15" spans="1:16" ht="16" x14ac:dyDescent="0.2">
      <c r="A15" s="317"/>
      <c r="B15" s="318"/>
      <c r="C15" s="1138"/>
      <c r="D15" s="319"/>
      <c r="E15" s="319"/>
      <c r="F15" s="319"/>
      <c r="G15" s="319"/>
      <c r="H15" s="319"/>
      <c r="I15" s="320"/>
      <c r="J15" s="320"/>
      <c r="K15" s="321"/>
      <c r="L15" s="1134">
        <f t="shared" si="0"/>
        <v>0</v>
      </c>
      <c r="M15" s="321"/>
      <c r="N15" s="322">
        <f t="shared" si="1"/>
        <v>0</v>
      </c>
      <c r="P15" s="316">
        <f>IF(P14="","",IF(P14+1&gt;'Report Set-up'!$B$14,"",P14+1))</f>
        <v>45819</v>
      </c>
    </row>
    <row r="16" spans="1:16" ht="16" x14ac:dyDescent="0.2">
      <c r="A16" s="317"/>
      <c r="B16" s="318"/>
      <c r="C16" s="1138"/>
      <c r="D16" s="319"/>
      <c r="E16" s="319"/>
      <c r="F16" s="319"/>
      <c r="G16" s="319"/>
      <c r="H16" s="319"/>
      <c r="I16" s="320"/>
      <c r="J16" s="320"/>
      <c r="K16" s="321"/>
      <c r="L16" s="1134">
        <f t="shared" si="0"/>
        <v>0</v>
      </c>
      <c r="M16" s="321"/>
      <c r="N16" s="322">
        <f t="shared" si="1"/>
        <v>0</v>
      </c>
      <c r="P16" s="316">
        <f>IF(P15="","",IF(P15+1&gt;'Report Set-up'!$B$14,"",P15+1))</f>
        <v>45820</v>
      </c>
    </row>
    <row r="17" spans="1:16" ht="16" x14ac:dyDescent="0.2">
      <c r="A17" s="317"/>
      <c r="B17" s="318"/>
      <c r="C17" s="1138"/>
      <c r="D17" s="319"/>
      <c r="E17" s="319"/>
      <c r="F17" s="319"/>
      <c r="G17" s="319"/>
      <c r="H17" s="319"/>
      <c r="I17" s="320"/>
      <c r="J17" s="320"/>
      <c r="K17" s="321"/>
      <c r="L17" s="1134">
        <f t="shared" si="0"/>
        <v>0</v>
      </c>
      <c r="M17" s="321"/>
      <c r="N17" s="322">
        <f t="shared" si="1"/>
        <v>0</v>
      </c>
      <c r="P17" s="316">
        <f>IF(P16="","",IF(P16+1&gt;'Report Set-up'!$B$14,"",P16+1))</f>
        <v>45821</v>
      </c>
    </row>
    <row r="18" spans="1:16" ht="16" x14ac:dyDescent="0.2">
      <c r="A18" s="317"/>
      <c r="B18" s="318"/>
      <c r="C18" s="1138"/>
      <c r="D18" s="319"/>
      <c r="E18" s="319"/>
      <c r="F18" s="319"/>
      <c r="G18" s="319"/>
      <c r="H18" s="319"/>
      <c r="I18" s="320"/>
      <c r="J18" s="320"/>
      <c r="K18" s="321"/>
      <c r="L18" s="1134">
        <f t="shared" si="0"/>
        <v>0</v>
      </c>
      <c r="M18" s="321"/>
      <c r="N18" s="322">
        <f t="shared" si="1"/>
        <v>0</v>
      </c>
      <c r="P18" s="316">
        <f>IF(P17="","",IF(P17+1&gt;'Report Set-up'!$B$14,"",P17+1))</f>
        <v>45822</v>
      </c>
    </row>
    <row r="19" spans="1:16" ht="16" x14ac:dyDescent="0.2">
      <c r="A19" s="317"/>
      <c r="B19" s="318"/>
      <c r="C19" s="1138"/>
      <c r="D19" s="319"/>
      <c r="E19" s="319"/>
      <c r="F19" s="319"/>
      <c r="G19" s="319"/>
      <c r="H19" s="319"/>
      <c r="I19" s="320"/>
      <c r="J19" s="320"/>
      <c r="K19" s="321"/>
      <c r="L19" s="1134">
        <f t="shared" si="0"/>
        <v>0</v>
      </c>
      <c r="M19" s="321"/>
      <c r="N19" s="322">
        <f t="shared" si="1"/>
        <v>0</v>
      </c>
      <c r="P19" s="316">
        <f>IF(P18="","",IF(P18+1&gt;'Report Set-up'!$B$14,"",P18+1))</f>
        <v>45823</v>
      </c>
    </row>
    <row r="20" spans="1:16" ht="16" x14ac:dyDescent="0.2">
      <c r="A20" s="317"/>
      <c r="B20" s="318"/>
      <c r="C20" s="1138"/>
      <c r="D20" s="319"/>
      <c r="E20" s="319"/>
      <c r="F20" s="319"/>
      <c r="G20" s="319"/>
      <c r="H20" s="319"/>
      <c r="I20" s="320"/>
      <c r="J20" s="320"/>
      <c r="K20" s="321"/>
      <c r="L20" s="1134">
        <f t="shared" si="0"/>
        <v>0</v>
      </c>
      <c r="M20" s="321"/>
      <c r="N20" s="322">
        <f t="shared" si="1"/>
        <v>0</v>
      </c>
      <c r="P20" s="316">
        <f>IF(P19="","",IF(P19+1&gt;'Report Set-up'!$B$14,"",P19+1))</f>
        <v>45824</v>
      </c>
    </row>
    <row r="21" spans="1:16" ht="16" x14ac:dyDescent="0.2">
      <c r="A21" s="317"/>
      <c r="B21" s="318"/>
      <c r="C21" s="1138"/>
      <c r="D21" s="319"/>
      <c r="E21" s="319"/>
      <c r="F21" s="319"/>
      <c r="G21" s="319"/>
      <c r="H21" s="319"/>
      <c r="I21" s="320"/>
      <c r="J21" s="320"/>
      <c r="K21" s="321"/>
      <c r="L21" s="1134">
        <f t="shared" si="0"/>
        <v>0</v>
      </c>
      <c r="M21" s="321"/>
      <c r="N21" s="322">
        <f t="shared" si="1"/>
        <v>0</v>
      </c>
      <c r="P21" s="316">
        <f>IF(P20="","",IF(P20+1&gt;'Report Set-up'!$B$14,"",P20+1))</f>
        <v>45825</v>
      </c>
    </row>
    <row r="22" spans="1:16" ht="16" x14ac:dyDescent="0.2">
      <c r="A22" s="317"/>
      <c r="B22" s="318"/>
      <c r="C22" s="1138"/>
      <c r="D22" s="319"/>
      <c r="E22" s="319"/>
      <c r="F22" s="319"/>
      <c r="G22" s="319"/>
      <c r="H22" s="319"/>
      <c r="I22" s="320"/>
      <c r="J22" s="320"/>
      <c r="K22" s="321"/>
      <c r="L22" s="1134">
        <f t="shared" si="0"/>
        <v>0</v>
      </c>
      <c r="M22" s="321"/>
      <c r="N22" s="322">
        <f t="shared" si="1"/>
        <v>0</v>
      </c>
      <c r="P22" s="316">
        <f>IF(P21="","",IF(P21+1&gt;'Report Set-up'!$B$14,"",P21+1))</f>
        <v>45826</v>
      </c>
    </row>
    <row r="23" spans="1:16" ht="16" x14ac:dyDescent="0.2">
      <c r="A23" s="317"/>
      <c r="B23" s="318"/>
      <c r="C23" s="1138"/>
      <c r="D23" s="319"/>
      <c r="E23" s="319"/>
      <c r="F23" s="319"/>
      <c r="G23" s="319"/>
      <c r="H23" s="319"/>
      <c r="I23" s="320"/>
      <c r="J23" s="320"/>
      <c r="K23" s="321"/>
      <c r="L23" s="1134">
        <f t="shared" si="0"/>
        <v>0</v>
      </c>
      <c r="M23" s="321"/>
      <c r="N23" s="322">
        <f t="shared" si="1"/>
        <v>0</v>
      </c>
      <c r="P23" s="316">
        <f>IF(P22="","",IF(P22+1&gt;'Report Set-up'!$B$14,"",P22+1))</f>
        <v>45827</v>
      </c>
    </row>
    <row r="24" spans="1:16" ht="16" x14ac:dyDescent="0.2">
      <c r="A24" s="317"/>
      <c r="B24" s="318"/>
      <c r="C24" s="1138"/>
      <c r="D24" s="319"/>
      <c r="E24" s="319"/>
      <c r="F24" s="319"/>
      <c r="G24" s="319"/>
      <c r="H24" s="319"/>
      <c r="I24" s="320"/>
      <c r="J24" s="320"/>
      <c r="K24" s="321"/>
      <c r="L24" s="1134">
        <f t="shared" si="0"/>
        <v>0</v>
      </c>
      <c r="M24" s="321"/>
      <c r="N24" s="322">
        <f t="shared" si="1"/>
        <v>0</v>
      </c>
      <c r="P24" s="316">
        <f>IF(P23="","",IF(P23+1&gt;'Report Set-up'!$B$14,"",P23+1))</f>
        <v>45828</v>
      </c>
    </row>
    <row r="25" spans="1:16" ht="16" x14ac:dyDescent="0.2">
      <c r="A25" s="317"/>
      <c r="B25" s="318"/>
      <c r="C25" s="1138"/>
      <c r="D25" s="319"/>
      <c r="E25" s="319"/>
      <c r="F25" s="319"/>
      <c r="G25" s="319"/>
      <c r="H25" s="319"/>
      <c r="I25" s="320"/>
      <c r="J25" s="320"/>
      <c r="K25" s="321"/>
      <c r="L25" s="1134">
        <f t="shared" si="0"/>
        <v>0</v>
      </c>
      <c r="M25" s="321"/>
      <c r="N25" s="322">
        <f t="shared" si="1"/>
        <v>0</v>
      </c>
      <c r="P25" s="316">
        <f>IF(P24="","",IF(P24+1&gt;'Report Set-up'!$B$14,"",P24+1))</f>
        <v>45829</v>
      </c>
    </row>
    <row r="26" spans="1:16" ht="16" x14ac:dyDescent="0.2">
      <c r="A26" s="317"/>
      <c r="B26" s="318"/>
      <c r="C26" s="1138"/>
      <c r="D26" s="319"/>
      <c r="E26" s="319"/>
      <c r="F26" s="319"/>
      <c r="G26" s="319"/>
      <c r="H26" s="319"/>
      <c r="I26" s="320"/>
      <c r="J26" s="320"/>
      <c r="K26" s="321"/>
      <c r="L26" s="1134">
        <f t="shared" si="0"/>
        <v>0</v>
      </c>
      <c r="M26" s="321"/>
      <c r="N26" s="322">
        <f t="shared" si="1"/>
        <v>0</v>
      </c>
      <c r="P26" s="316">
        <f>IF(P25="","",IF(P25+1&gt;'Report Set-up'!$B$14,"",P25+1))</f>
        <v>45830</v>
      </c>
    </row>
    <row r="27" spans="1:16" ht="16" x14ac:dyDescent="0.2">
      <c r="A27" s="317"/>
      <c r="B27" s="318"/>
      <c r="C27" s="1138"/>
      <c r="D27" s="319"/>
      <c r="E27" s="319"/>
      <c r="F27" s="319"/>
      <c r="G27" s="319"/>
      <c r="H27" s="319"/>
      <c r="I27" s="320"/>
      <c r="J27" s="320"/>
      <c r="K27" s="321"/>
      <c r="L27" s="1134">
        <f t="shared" si="0"/>
        <v>0</v>
      </c>
      <c r="M27" s="321"/>
      <c r="N27" s="322">
        <f t="shared" si="1"/>
        <v>0</v>
      </c>
      <c r="P27" s="316">
        <f>IF(P26="","",IF(P26+1&gt;'Report Set-up'!$B$14,"",P26+1))</f>
        <v>45831</v>
      </c>
    </row>
    <row r="28" spans="1:16" ht="16" x14ac:dyDescent="0.2">
      <c r="A28" s="317"/>
      <c r="B28" s="318"/>
      <c r="C28" s="1138"/>
      <c r="D28" s="319"/>
      <c r="E28" s="319"/>
      <c r="F28" s="319"/>
      <c r="G28" s="319"/>
      <c r="H28" s="319"/>
      <c r="I28" s="320"/>
      <c r="J28" s="320"/>
      <c r="K28" s="321"/>
      <c r="L28" s="1134">
        <f t="shared" si="0"/>
        <v>0</v>
      </c>
      <c r="M28" s="321"/>
      <c r="N28" s="322">
        <f t="shared" si="1"/>
        <v>0</v>
      </c>
      <c r="P28" s="316">
        <f>IF(P27="","",IF(P27+1&gt;'Report Set-up'!$B$14,"",P27+1))</f>
        <v>45832</v>
      </c>
    </row>
    <row r="29" spans="1:16" ht="16" x14ac:dyDescent="0.2">
      <c r="A29" s="317"/>
      <c r="B29" s="318"/>
      <c r="C29" s="1138"/>
      <c r="D29" s="319"/>
      <c r="E29" s="319"/>
      <c r="F29" s="319"/>
      <c r="G29" s="319"/>
      <c r="H29" s="319"/>
      <c r="I29" s="320"/>
      <c r="J29" s="320"/>
      <c r="K29" s="321"/>
      <c r="L29" s="1134">
        <f t="shared" si="0"/>
        <v>0</v>
      </c>
      <c r="M29" s="321"/>
      <c r="N29" s="322">
        <f t="shared" si="1"/>
        <v>0</v>
      </c>
      <c r="P29" s="316">
        <f>IF(P28="","",IF(P28+1&gt;'Report Set-up'!$B$14,"",P28+1))</f>
        <v>45833</v>
      </c>
    </row>
    <row r="30" spans="1:16" ht="16" x14ac:dyDescent="0.2">
      <c r="A30" s="317"/>
      <c r="B30" s="318"/>
      <c r="C30" s="1138"/>
      <c r="D30" s="319"/>
      <c r="E30" s="319"/>
      <c r="F30" s="319"/>
      <c r="G30" s="319"/>
      <c r="H30" s="319"/>
      <c r="I30" s="320"/>
      <c r="J30" s="320"/>
      <c r="K30" s="321"/>
      <c r="L30" s="1134">
        <f t="shared" si="0"/>
        <v>0</v>
      </c>
      <c r="M30" s="321"/>
      <c r="N30" s="322">
        <f t="shared" si="1"/>
        <v>0</v>
      </c>
      <c r="P30" s="316">
        <f>IF(P29="","",IF(P29+1&gt;'Report Set-up'!$B$14,"",P29+1))</f>
        <v>45834</v>
      </c>
    </row>
    <row r="31" spans="1:16" ht="16" x14ac:dyDescent="0.2">
      <c r="A31" s="317"/>
      <c r="B31" s="318"/>
      <c r="C31" s="1138"/>
      <c r="D31" s="319"/>
      <c r="E31" s="319"/>
      <c r="F31" s="319"/>
      <c r="G31" s="319"/>
      <c r="H31" s="319"/>
      <c r="I31" s="320"/>
      <c r="J31" s="320"/>
      <c r="K31" s="321"/>
      <c r="L31" s="1134">
        <f t="shared" si="0"/>
        <v>0</v>
      </c>
      <c r="M31" s="321"/>
      <c r="N31" s="322">
        <f t="shared" si="1"/>
        <v>0</v>
      </c>
      <c r="P31" s="316">
        <f>IF(P30="","",IF(P30+1&gt;'Report Set-up'!$B$14,"",P30+1))</f>
        <v>45835</v>
      </c>
    </row>
    <row r="32" spans="1:16" ht="16" x14ac:dyDescent="0.2">
      <c r="A32" s="317"/>
      <c r="B32" s="318"/>
      <c r="C32" s="1138"/>
      <c r="D32" s="319"/>
      <c r="E32" s="319"/>
      <c r="F32" s="319"/>
      <c r="G32" s="319"/>
      <c r="H32" s="319"/>
      <c r="I32" s="320"/>
      <c r="J32" s="320"/>
      <c r="K32" s="321"/>
      <c r="L32" s="1134">
        <f t="shared" si="0"/>
        <v>0</v>
      </c>
      <c r="M32" s="321"/>
      <c r="N32" s="322">
        <f t="shared" si="1"/>
        <v>0</v>
      </c>
      <c r="P32" s="316">
        <f>IF(P31="","",IF(P31+1&gt;'Report Set-up'!$B$14,"",P31+1))</f>
        <v>45836</v>
      </c>
    </row>
    <row r="33" spans="1:16" ht="16" x14ac:dyDescent="0.2">
      <c r="A33" s="317"/>
      <c r="B33" s="318"/>
      <c r="C33" s="1139"/>
      <c r="D33" s="324"/>
      <c r="E33" s="324"/>
      <c r="F33" s="324"/>
      <c r="G33" s="324"/>
      <c r="H33" s="324"/>
      <c r="I33" s="325"/>
      <c r="J33" s="325"/>
      <c r="K33" s="326"/>
      <c r="L33" s="1134">
        <f t="shared" si="0"/>
        <v>0</v>
      </c>
      <c r="M33" s="326"/>
      <c r="N33" s="322">
        <f t="shared" si="1"/>
        <v>0</v>
      </c>
      <c r="P33" s="316">
        <f>IF(P32="","",IF(P32+1&gt;'Report Set-up'!$B$14,"",P32+1))</f>
        <v>45837</v>
      </c>
    </row>
    <row r="34" spans="1:16" ht="16" x14ac:dyDescent="0.2">
      <c r="A34" s="317"/>
      <c r="B34" s="318"/>
      <c r="C34" s="1139"/>
      <c r="D34" s="324"/>
      <c r="E34" s="324"/>
      <c r="F34" s="324"/>
      <c r="G34" s="324"/>
      <c r="H34" s="324"/>
      <c r="I34" s="325"/>
      <c r="J34" s="325"/>
      <c r="K34" s="326"/>
      <c r="L34" s="1134">
        <f t="shared" si="0"/>
        <v>0</v>
      </c>
      <c r="M34" s="326"/>
      <c r="N34" s="322">
        <f t="shared" si="1"/>
        <v>0</v>
      </c>
      <c r="P34" s="316">
        <f>IF(P33="","",IF(P33+1&gt;'Report Set-up'!$B$14,"",P33+1))</f>
        <v>45838</v>
      </c>
    </row>
    <row r="35" spans="1:16" ht="16" x14ac:dyDescent="0.2">
      <c r="A35" s="317"/>
      <c r="B35" s="318"/>
      <c r="C35" s="1139"/>
      <c r="D35" s="324"/>
      <c r="E35" s="324"/>
      <c r="F35" s="324"/>
      <c r="G35" s="324"/>
      <c r="H35" s="324"/>
      <c r="I35" s="325"/>
      <c r="J35" s="325"/>
      <c r="K35" s="326"/>
      <c r="L35" s="1134">
        <f t="shared" si="0"/>
        <v>0</v>
      </c>
      <c r="M35" s="326"/>
      <c r="N35" s="322">
        <f t="shared" si="1"/>
        <v>0</v>
      </c>
      <c r="P35" s="316" t="str">
        <f>IF(P34="","",IF(P34+1&gt;'Report Set-up'!$B$14,"",P34+1))</f>
        <v/>
      </c>
    </row>
    <row r="36" spans="1:16" ht="16" x14ac:dyDescent="0.2">
      <c r="A36" s="327"/>
      <c r="B36" s="328"/>
      <c r="C36" s="1140"/>
      <c r="D36" s="329"/>
      <c r="E36" s="329"/>
      <c r="F36" s="329"/>
      <c r="G36" s="329"/>
      <c r="H36" s="329"/>
      <c r="I36" s="330"/>
      <c r="J36" s="330"/>
      <c r="K36" s="331"/>
      <c r="L36" s="1135">
        <f t="shared" si="0"/>
        <v>0</v>
      </c>
      <c r="M36" s="331"/>
      <c r="N36" s="332">
        <f t="shared" si="1"/>
        <v>0</v>
      </c>
      <c r="P36" s="316" t="str">
        <f>IF(P35="","",IF(P35+1&gt;'Report Set-up'!$B$14,"",P35+1))</f>
        <v/>
      </c>
    </row>
    <row r="37" spans="1:16" ht="16" x14ac:dyDescent="0.2">
      <c r="A37" s="327"/>
      <c r="B37" s="328"/>
      <c r="C37" s="1140"/>
      <c r="D37" s="329"/>
      <c r="E37" s="329"/>
      <c r="F37" s="329"/>
      <c r="G37" s="329"/>
      <c r="H37" s="329"/>
      <c r="I37" s="330"/>
      <c r="J37" s="330"/>
      <c r="K37" s="331"/>
      <c r="L37" s="1134">
        <f t="shared" si="0"/>
        <v>0</v>
      </c>
      <c r="M37" s="331"/>
      <c r="N37" s="322">
        <f t="shared" si="1"/>
        <v>0</v>
      </c>
    </row>
    <row r="38" spans="1:16" ht="16" x14ac:dyDescent="0.2">
      <c r="A38" s="327"/>
      <c r="B38" s="328"/>
      <c r="C38" s="1140"/>
      <c r="D38" s="329"/>
      <c r="E38" s="329"/>
      <c r="F38" s="329"/>
      <c r="G38" s="329"/>
      <c r="H38" s="329"/>
      <c r="I38" s="330"/>
      <c r="J38" s="330"/>
      <c r="K38" s="331"/>
      <c r="L38" s="1134">
        <f t="shared" si="0"/>
        <v>0</v>
      </c>
      <c r="M38" s="331"/>
      <c r="N38" s="322">
        <f t="shared" si="1"/>
        <v>0</v>
      </c>
    </row>
    <row r="39" spans="1:16" ht="16" x14ac:dyDescent="0.2">
      <c r="A39" s="327"/>
      <c r="B39" s="328"/>
      <c r="C39" s="1140"/>
      <c r="D39" s="329"/>
      <c r="E39" s="329"/>
      <c r="F39" s="329"/>
      <c r="G39" s="329"/>
      <c r="H39" s="329"/>
      <c r="I39" s="330"/>
      <c r="J39" s="330"/>
      <c r="K39" s="331"/>
      <c r="L39" s="1134">
        <f t="shared" si="0"/>
        <v>0</v>
      </c>
      <c r="M39" s="331"/>
      <c r="N39" s="322">
        <f t="shared" si="1"/>
        <v>0</v>
      </c>
    </row>
    <row r="40" spans="1:16" ht="16" x14ac:dyDescent="0.2">
      <c r="A40" s="327"/>
      <c r="B40" s="328"/>
      <c r="C40" s="1140"/>
      <c r="D40" s="329"/>
      <c r="E40" s="329"/>
      <c r="F40" s="329"/>
      <c r="G40" s="329"/>
      <c r="H40" s="329"/>
      <c r="I40" s="330"/>
      <c r="J40" s="330"/>
      <c r="K40" s="331"/>
      <c r="L40" s="1134">
        <f t="shared" si="0"/>
        <v>0</v>
      </c>
      <c r="M40" s="331"/>
      <c r="N40" s="322">
        <f t="shared" si="1"/>
        <v>0</v>
      </c>
    </row>
    <row r="41" spans="1:16" ht="16" x14ac:dyDescent="0.2">
      <c r="A41" s="327"/>
      <c r="B41" s="328"/>
      <c r="C41" s="1140"/>
      <c r="D41" s="329"/>
      <c r="E41" s="329"/>
      <c r="F41" s="329"/>
      <c r="G41" s="329"/>
      <c r="H41" s="329"/>
      <c r="I41" s="330"/>
      <c r="J41" s="330"/>
      <c r="K41" s="331"/>
      <c r="L41" s="1134">
        <f t="shared" si="0"/>
        <v>0</v>
      </c>
      <c r="M41" s="331"/>
      <c r="N41" s="322">
        <f t="shared" si="1"/>
        <v>0</v>
      </c>
    </row>
    <row r="42" spans="1:16" ht="16" x14ac:dyDescent="0.2">
      <c r="A42" s="327"/>
      <c r="B42" s="328"/>
      <c r="C42" s="1140"/>
      <c r="D42" s="329"/>
      <c r="E42" s="329"/>
      <c r="F42" s="329"/>
      <c r="G42" s="329"/>
      <c r="H42" s="329"/>
      <c r="I42" s="330"/>
      <c r="J42" s="330"/>
      <c r="K42" s="331"/>
      <c r="L42" s="1134">
        <f t="shared" si="0"/>
        <v>0</v>
      </c>
      <c r="M42" s="331"/>
      <c r="N42" s="322">
        <f t="shared" si="1"/>
        <v>0</v>
      </c>
    </row>
    <row r="43" spans="1:16" ht="16" x14ac:dyDescent="0.2">
      <c r="A43" s="327"/>
      <c r="B43" s="328"/>
      <c r="C43" s="1140"/>
      <c r="D43" s="329"/>
      <c r="E43" s="329"/>
      <c r="F43" s="329"/>
      <c r="G43" s="329"/>
      <c r="H43" s="329"/>
      <c r="I43" s="330"/>
      <c r="J43" s="330"/>
      <c r="K43" s="331"/>
      <c r="L43" s="1134">
        <f t="shared" si="0"/>
        <v>0</v>
      </c>
      <c r="M43" s="331"/>
      <c r="N43" s="322">
        <f t="shared" si="1"/>
        <v>0</v>
      </c>
    </row>
    <row r="44" spans="1:16" ht="16" x14ac:dyDescent="0.2">
      <c r="A44" s="327"/>
      <c r="B44" s="328"/>
      <c r="C44" s="1140"/>
      <c r="D44" s="329"/>
      <c r="E44" s="329"/>
      <c r="F44" s="329"/>
      <c r="G44" s="329"/>
      <c r="H44" s="329"/>
      <c r="I44" s="330"/>
      <c r="J44" s="330"/>
      <c r="K44" s="331"/>
      <c r="L44" s="1134">
        <f t="shared" si="0"/>
        <v>0</v>
      </c>
      <c r="M44" s="331"/>
      <c r="N44" s="322">
        <f t="shared" si="1"/>
        <v>0</v>
      </c>
    </row>
    <row r="45" spans="1:16" ht="16" x14ac:dyDescent="0.2">
      <c r="A45" s="327"/>
      <c r="B45" s="328"/>
      <c r="C45" s="1140"/>
      <c r="D45" s="329"/>
      <c r="E45" s="329"/>
      <c r="F45" s="329"/>
      <c r="G45" s="329"/>
      <c r="H45" s="329"/>
      <c r="I45" s="330"/>
      <c r="J45" s="330"/>
      <c r="K45" s="331"/>
      <c r="L45" s="1134">
        <f t="shared" si="0"/>
        <v>0</v>
      </c>
      <c r="M45" s="331"/>
      <c r="N45" s="322">
        <f t="shared" si="1"/>
        <v>0</v>
      </c>
    </row>
    <row r="46" spans="1:16" ht="16" x14ac:dyDescent="0.2">
      <c r="A46" s="327"/>
      <c r="B46" s="328"/>
      <c r="C46" s="1140"/>
      <c r="D46" s="329"/>
      <c r="E46" s="329"/>
      <c r="F46" s="329"/>
      <c r="G46" s="329"/>
      <c r="H46" s="329"/>
      <c r="I46" s="330"/>
      <c r="J46" s="330"/>
      <c r="K46" s="331"/>
      <c r="L46" s="1134">
        <f t="shared" si="0"/>
        <v>0</v>
      </c>
      <c r="M46" s="331"/>
      <c r="N46" s="322">
        <f t="shared" si="1"/>
        <v>0</v>
      </c>
    </row>
    <row r="47" spans="1:16" ht="16" x14ac:dyDescent="0.2">
      <c r="A47" s="327"/>
      <c r="B47" s="328"/>
      <c r="C47" s="1140"/>
      <c r="D47" s="329"/>
      <c r="E47" s="329"/>
      <c r="F47" s="329"/>
      <c r="G47" s="329"/>
      <c r="H47" s="329"/>
      <c r="I47" s="330"/>
      <c r="J47" s="330"/>
      <c r="K47" s="331"/>
      <c r="L47" s="1134">
        <f t="shared" si="0"/>
        <v>0</v>
      </c>
      <c r="M47" s="331"/>
      <c r="N47" s="322">
        <f t="shared" si="1"/>
        <v>0</v>
      </c>
    </row>
    <row r="48" spans="1:16" ht="16" x14ac:dyDescent="0.2">
      <c r="A48" s="327"/>
      <c r="B48" s="328"/>
      <c r="C48" s="1140"/>
      <c r="D48" s="329"/>
      <c r="E48" s="329"/>
      <c r="F48" s="329"/>
      <c r="G48" s="329"/>
      <c r="H48" s="329"/>
      <c r="I48" s="330"/>
      <c r="J48" s="330"/>
      <c r="K48" s="331"/>
      <c r="L48" s="1134">
        <f t="shared" si="0"/>
        <v>0</v>
      </c>
      <c r="M48" s="331"/>
      <c r="N48" s="322">
        <f t="shared" si="1"/>
        <v>0</v>
      </c>
    </row>
    <row r="49" spans="1:14" ht="16" x14ac:dyDescent="0.2">
      <c r="A49" s="327"/>
      <c r="B49" s="328"/>
      <c r="C49" s="1140"/>
      <c r="D49" s="329"/>
      <c r="E49" s="329"/>
      <c r="F49" s="329"/>
      <c r="G49" s="329"/>
      <c r="H49" s="329"/>
      <c r="I49" s="330"/>
      <c r="J49" s="330"/>
      <c r="K49" s="331"/>
      <c r="L49" s="1134">
        <f t="shared" si="0"/>
        <v>0</v>
      </c>
      <c r="M49" s="331"/>
      <c r="N49" s="322">
        <f t="shared" si="1"/>
        <v>0</v>
      </c>
    </row>
    <row r="50" spans="1:14" ht="16" x14ac:dyDescent="0.2">
      <c r="A50" s="327"/>
      <c r="B50" s="328"/>
      <c r="C50" s="1140"/>
      <c r="D50" s="329"/>
      <c r="E50" s="329"/>
      <c r="F50" s="329"/>
      <c r="G50" s="329"/>
      <c r="H50" s="329"/>
      <c r="I50" s="330"/>
      <c r="J50" s="330"/>
      <c r="K50" s="331"/>
      <c r="L50" s="1134">
        <f t="shared" si="0"/>
        <v>0</v>
      </c>
      <c r="M50" s="331"/>
      <c r="N50" s="322">
        <f t="shared" si="1"/>
        <v>0</v>
      </c>
    </row>
    <row r="51" spans="1:14" ht="16" x14ac:dyDescent="0.2">
      <c r="A51" s="327"/>
      <c r="B51" s="328"/>
      <c r="C51" s="1140"/>
      <c r="D51" s="329"/>
      <c r="E51" s="329"/>
      <c r="F51" s="329"/>
      <c r="G51" s="329"/>
      <c r="H51" s="329"/>
      <c r="I51" s="330"/>
      <c r="J51" s="330"/>
      <c r="K51" s="331"/>
      <c r="L51" s="1134">
        <f t="shared" si="0"/>
        <v>0</v>
      </c>
      <c r="M51" s="331"/>
      <c r="N51" s="322">
        <f t="shared" si="1"/>
        <v>0</v>
      </c>
    </row>
    <row r="52" spans="1:14" ht="16" x14ac:dyDescent="0.2">
      <c r="A52" s="327"/>
      <c r="B52" s="328"/>
      <c r="C52" s="1140"/>
      <c r="D52" s="329"/>
      <c r="E52" s="329"/>
      <c r="F52" s="329"/>
      <c r="G52" s="329"/>
      <c r="H52" s="329"/>
      <c r="I52" s="330"/>
      <c r="J52" s="330"/>
      <c r="K52" s="331"/>
      <c r="L52" s="1134">
        <f t="shared" si="0"/>
        <v>0</v>
      </c>
      <c r="M52" s="331"/>
      <c r="N52" s="322">
        <f t="shared" si="1"/>
        <v>0</v>
      </c>
    </row>
    <row r="53" spans="1:14" ht="16" x14ac:dyDescent="0.2">
      <c r="A53" s="327"/>
      <c r="B53" s="328"/>
      <c r="C53" s="1140"/>
      <c r="D53" s="329"/>
      <c r="E53" s="329"/>
      <c r="F53" s="329"/>
      <c r="G53" s="329"/>
      <c r="H53" s="329"/>
      <c r="I53" s="330"/>
      <c r="J53" s="330"/>
      <c r="K53" s="331"/>
      <c r="L53" s="1134">
        <f t="shared" si="0"/>
        <v>0</v>
      </c>
      <c r="M53" s="331"/>
      <c r="N53" s="322">
        <f t="shared" si="1"/>
        <v>0</v>
      </c>
    </row>
    <row r="54" spans="1:14" ht="16" x14ac:dyDescent="0.2">
      <c r="A54" s="327"/>
      <c r="B54" s="328"/>
      <c r="C54" s="1140"/>
      <c r="D54" s="329"/>
      <c r="E54" s="329"/>
      <c r="F54" s="329"/>
      <c r="G54" s="329"/>
      <c r="H54" s="329"/>
      <c r="I54" s="330"/>
      <c r="J54" s="330"/>
      <c r="K54" s="331"/>
      <c r="L54" s="1134">
        <f t="shared" si="0"/>
        <v>0</v>
      </c>
      <c r="M54" s="331"/>
      <c r="N54" s="322">
        <f t="shared" si="1"/>
        <v>0</v>
      </c>
    </row>
    <row r="55" spans="1:14" ht="16" x14ac:dyDescent="0.2">
      <c r="A55" s="327"/>
      <c r="B55" s="328"/>
      <c r="C55" s="1140"/>
      <c r="D55" s="329"/>
      <c r="E55" s="329"/>
      <c r="F55" s="329"/>
      <c r="G55" s="329"/>
      <c r="H55" s="329"/>
      <c r="I55" s="330"/>
      <c r="J55" s="330"/>
      <c r="K55" s="331"/>
      <c r="L55" s="1134">
        <f t="shared" si="0"/>
        <v>0</v>
      </c>
      <c r="M55" s="331"/>
      <c r="N55" s="322">
        <f t="shared" si="1"/>
        <v>0</v>
      </c>
    </row>
    <row r="56" spans="1:14" ht="16" x14ac:dyDescent="0.2">
      <c r="A56" s="327"/>
      <c r="B56" s="328"/>
      <c r="C56" s="1140"/>
      <c r="D56" s="329"/>
      <c r="E56" s="329"/>
      <c r="F56" s="329"/>
      <c r="G56" s="329"/>
      <c r="H56" s="329"/>
      <c r="I56" s="330"/>
      <c r="J56" s="330"/>
      <c r="K56" s="331"/>
      <c r="L56" s="1134">
        <f t="shared" si="0"/>
        <v>0</v>
      </c>
      <c r="M56" s="331"/>
      <c r="N56" s="322">
        <f t="shared" si="1"/>
        <v>0</v>
      </c>
    </row>
    <row r="57" spans="1:14" ht="16" x14ac:dyDescent="0.2">
      <c r="A57" s="327"/>
      <c r="B57" s="328"/>
      <c r="C57" s="1140"/>
      <c r="D57" s="329"/>
      <c r="E57" s="329"/>
      <c r="F57" s="329"/>
      <c r="G57" s="329"/>
      <c r="H57" s="329"/>
      <c r="I57" s="330"/>
      <c r="J57" s="330"/>
      <c r="K57" s="331"/>
      <c r="L57" s="1134">
        <f t="shared" si="0"/>
        <v>0</v>
      </c>
      <c r="M57" s="331"/>
      <c r="N57" s="322">
        <f t="shared" si="1"/>
        <v>0</v>
      </c>
    </row>
    <row r="58" spans="1:14" ht="16" x14ac:dyDescent="0.2">
      <c r="A58" s="327"/>
      <c r="B58" s="328"/>
      <c r="C58" s="1140"/>
      <c r="D58" s="329"/>
      <c r="E58" s="329"/>
      <c r="F58" s="329"/>
      <c r="G58" s="329"/>
      <c r="H58" s="329"/>
      <c r="I58" s="330"/>
      <c r="J58" s="330"/>
      <c r="K58" s="331"/>
      <c r="L58" s="1134">
        <f t="shared" si="0"/>
        <v>0</v>
      </c>
      <c r="M58" s="331"/>
      <c r="N58" s="322">
        <f t="shared" si="1"/>
        <v>0</v>
      </c>
    </row>
    <row r="59" spans="1:14" ht="17" thickBot="1" x14ac:dyDescent="0.25">
      <c r="A59" s="333"/>
      <c r="B59" s="334" t="s">
        <v>610</v>
      </c>
      <c r="C59" s="1141">
        <f>'Paid Out Entry'!$BN$91</f>
        <v>32.909999999999997</v>
      </c>
      <c r="D59" s="335">
        <f>'Paid Out Entry'!$BN$92</f>
        <v>0</v>
      </c>
      <c r="E59" s="335">
        <f>'Paid Out Entry'!$BN$93</f>
        <v>0</v>
      </c>
      <c r="F59" s="335">
        <f>'Paid Out Entry'!$BN$94</f>
        <v>0</v>
      </c>
      <c r="G59" s="335">
        <f>'Paid Out Entry'!$BN$95</f>
        <v>0</v>
      </c>
      <c r="H59" s="335">
        <f>'Paid Out Entry'!$BN$96</f>
        <v>0</v>
      </c>
      <c r="I59" s="336">
        <f>'Paid Out Entry'!$BN$97</f>
        <v>0</v>
      </c>
      <c r="J59" s="336">
        <f>'Paid Out Entry'!$BN$98</f>
        <v>0</v>
      </c>
      <c r="K59" s="337">
        <f>'Paid Out Entry'!$BN$99</f>
        <v>0</v>
      </c>
      <c r="L59" s="1134">
        <f t="shared" si="0"/>
        <v>32.909999999999997</v>
      </c>
      <c r="M59" s="337">
        <f>'Paid Out Entry'!$BN$100</f>
        <v>0</v>
      </c>
      <c r="N59" s="338">
        <f t="shared" si="1"/>
        <v>32.909999999999997</v>
      </c>
    </row>
    <row r="60" spans="1:14" ht="17" thickBot="1" x14ac:dyDescent="0.25">
      <c r="A60" s="339" t="s">
        <v>611</v>
      </c>
      <c r="B60" s="1128"/>
      <c r="C60" s="341">
        <f t="shared" ref="C60:N60" si="2">ROUND(SUM(C5:C59),2)</f>
        <v>32.909999999999997</v>
      </c>
      <c r="D60" s="342">
        <f t="shared" si="2"/>
        <v>0</v>
      </c>
      <c r="E60" s="342">
        <f t="shared" si="2"/>
        <v>0</v>
      </c>
      <c r="F60" s="342">
        <f t="shared" si="2"/>
        <v>0</v>
      </c>
      <c r="G60" s="342">
        <f t="shared" si="2"/>
        <v>0</v>
      </c>
      <c r="H60" s="342">
        <f t="shared" si="2"/>
        <v>0</v>
      </c>
      <c r="I60" s="343">
        <f t="shared" si="2"/>
        <v>0</v>
      </c>
      <c r="J60" s="343">
        <f t="shared" si="2"/>
        <v>0</v>
      </c>
      <c r="K60" s="344">
        <f t="shared" si="2"/>
        <v>0</v>
      </c>
      <c r="L60" s="344">
        <f t="shared" ref="L60" si="3">ROUND(SUM(L5:L59),2)</f>
        <v>32.909999999999997</v>
      </c>
      <c r="M60" s="363">
        <f t="shared" si="2"/>
        <v>0</v>
      </c>
      <c r="N60" s="363">
        <f t="shared" si="2"/>
        <v>32.909999999999997</v>
      </c>
    </row>
    <row r="61" spans="1:14" ht="16" x14ac:dyDescent="0.2">
      <c r="A61" s="345" t="s">
        <v>612</v>
      </c>
      <c r="B61" s="1129"/>
      <c r="C61" s="1029">
        <f t="shared" ref="C61:L61" si="4">C$71</f>
        <v>0</v>
      </c>
      <c r="D61" s="1030">
        <f t="shared" si="4"/>
        <v>0</v>
      </c>
      <c r="E61" s="1030">
        <f t="shared" si="4"/>
        <v>0</v>
      </c>
      <c r="F61" s="1030">
        <f t="shared" si="4"/>
        <v>0</v>
      </c>
      <c r="G61" s="1030">
        <f t="shared" si="4"/>
        <v>0</v>
      </c>
      <c r="H61" s="1030">
        <f t="shared" si="4"/>
        <v>0</v>
      </c>
      <c r="I61" s="1031">
        <f t="shared" si="4"/>
        <v>0</v>
      </c>
      <c r="J61" s="1031">
        <f t="shared" si="4"/>
        <v>0</v>
      </c>
      <c r="K61" s="1032">
        <f t="shared" si="4"/>
        <v>0</v>
      </c>
      <c r="L61" s="1032">
        <f t="shared" si="4"/>
        <v>0</v>
      </c>
      <c r="M61" s="1127"/>
      <c r="N61" s="1127"/>
    </row>
    <row r="62" spans="1:14" ht="16" x14ac:dyDescent="0.2">
      <c r="A62" s="346" t="s">
        <v>613</v>
      </c>
      <c r="B62" s="1148"/>
      <c r="C62" s="347">
        <f>ROUND(C60+C61,2)</f>
        <v>32.909999999999997</v>
      </c>
      <c r="D62" s="348">
        <f t="shared" ref="D62:I62" si="5">ROUND(D60+D61,2)</f>
        <v>0</v>
      </c>
      <c r="E62" s="348">
        <f t="shared" si="5"/>
        <v>0</v>
      </c>
      <c r="F62" s="348">
        <f t="shared" si="5"/>
        <v>0</v>
      </c>
      <c r="G62" s="348">
        <f t="shared" si="5"/>
        <v>0</v>
      </c>
      <c r="H62" s="348">
        <f t="shared" si="5"/>
        <v>0</v>
      </c>
      <c r="I62" s="349">
        <f t="shared" si="5"/>
        <v>0</v>
      </c>
      <c r="J62" s="349">
        <f>ROUND(J60+J61,2)</f>
        <v>0</v>
      </c>
      <c r="K62" s="350">
        <f>ROUND(K60+K61,2)</f>
        <v>0</v>
      </c>
      <c r="L62" s="350">
        <f>ROUND(L60+L61,2)</f>
        <v>32.909999999999997</v>
      </c>
      <c r="M62" s="1127"/>
      <c r="N62" s="1127"/>
    </row>
    <row r="63" spans="1:14" ht="17" thickBot="1" x14ac:dyDescent="0.25">
      <c r="A63" s="351" t="s">
        <v>614</v>
      </c>
      <c r="B63" s="1130"/>
      <c r="C63" s="353">
        <f t="array" ref="C63">SUM(IF('Inventory Count Summary'!$A$6:$A$229="Cheese",'Inventory Count Summary'!$N$6:$N$229,0))</f>
        <v>0</v>
      </c>
      <c r="D63" s="354" cm="1">
        <f t="array" ref="D63">SUM(IF('Inventory Count Summary'!$A$6:$A$229="Dough",'Inventory Count Summary'!$N$6:$N$229,0))</f>
        <v>0</v>
      </c>
      <c r="E63" s="354" cm="1">
        <f t="array" ref="E63">SUM(IF('Inventory Count Summary'!$A$6:$A$229="Meats",'Inventory Count Summary'!$N$6:$N$229,0))</f>
        <v>0</v>
      </c>
      <c r="F63" s="354" cm="1">
        <f t="array" ref="F63">SUM(IF('Inventory Count Summary'!$A$6:$A$229="Sauces",'Inventory Count Summary'!$N$6:$N$229,0))</f>
        <v>0</v>
      </c>
      <c r="G63" s="354" cm="1">
        <f t="array" ref="G63">SUM(IF('Inventory Count Summary'!$A$6:$A$229="Paper",'Inventory Count Summary'!$N$6:$N$229,0))</f>
        <v>0</v>
      </c>
      <c r="H63" s="354" cm="1">
        <f t="array" ref="H63">SUM(IF('Inventory Count Summary'!$A$6:$A$229="Vegetables",'Inventory Count Summary'!$N$6:$N$229,0))</f>
        <v>0</v>
      </c>
      <c r="I63" s="355" cm="1">
        <f t="array" ref="I63">SUM(IF('Inventory Count Summary'!$A$6:$A$229="Misc. Food",'Inventory Count Summary'!$N$6:$N$229,0))</f>
        <v>0</v>
      </c>
      <c r="J63" s="355" cm="1">
        <f t="array" ref="J63">SUM(IF('Inventory Count Summary'!$A$6:$A$229="Beverages",'Inventory Count Summary'!$N$6:$N$229,0))</f>
        <v>0</v>
      </c>
      <c r="K63" s="356" cm="1">
        <f t="array" ref="K63">SUM(IF('Inventory Count Summary'!$A$6:$A$229="Cucina",'Inventory Count Summary'!$N$6:$N$229,0))</f>
        <v>0</v>
      </c>
      <c r="L63" s="356">
        <f t="shared" ref="L63" si="6">SUM($C63:$K63)</f>
        <v>0</v>
      </c>
      <c r="M63" s="1127"/>
      <c r="N63" s="1127"/>
    </row>
    <row r="64" spans="1:14" ht="17" thickBot="1" x14ac:dyDescent="0.25">
      <c r="A64" s="358" t="s">
        <v>615</v>
      </c>
      <c r="B64" s="1131"/>
      <c r="C64" s="359">
        <f>C62-C63</f>
        <v>32.909999999999997</v>
      </c>
      <c r="D64" s="360">
        <f t="shared" ref="D64:I64" si="7">D62-D63</f>
        <v>0</v>
      </c>
      <c r="E64" s="360">
        <f t="shared" si="7"/>
        <v>0</v>
      </c>
      <c r="F64" s="360">
        <f t="shared" si="7"/>
        <v>0</v>
      </c>
      <c r="G64" s="360">
        <f t="shared" si="7"/>
        <v>0</v>
      </c>
      <c r="H64" s="360">
        <f t="shared" si="7"/>
        <v>0</v>
      </c>
      <c r="I64" s="361">
        <f t="shared" si="7"/>
        <v>0</v>
      </c>
      <c r="J64" s="361">
        <f>J62-J63</f>
        <v>0</v>
      </c>
      <c r="K64" s="362">
        <f>K62-K63</f>
        <v>0</v>
      </c>
      <c r="L64" s="362">
        <f>L62-L63</f>
        <v>32.909999999999997</v>
      </c>
      <c r="M64" s="1127"/>
      <c r="N64" s="1127"/>
    </row>
    <row r="65" spans="1:13" ht="16" x14ac:dyDescent="0.2">
      <c r="A65" s="364" t="s">
        <v>616</v>
      </c>
      <c r="B65" s="340"/>
      <c r="C65" s="365">
        <f ca="1">IF('SOME Report (printable)'!$I$39&gt;0,C64/'SOME Report (printable)'!$I$39,0)</f>
        <v>3.4281249999999996E-4</v>
      </c>
      <c r="D65" s="366">
        <f ca="1">IF('SOME Report (printable)'!$I$39&gt;0,D64/'SOME Report (printable)'!$I$39,0)</f>
        <v>0</v>
      </c>
      <c r="E65" s="366">
        <f ca="1">IF('SOME Report (printable)'!$I$39&gt;0,E64/'SOME Report (printable)'!$I$39,0)</f>
        <v>0</v>
      </c>
      <c r="F65" s="366">
        <f ca="1">IF('SOME Report (printable)'!$I$39&gt;0,F64/'SOME Report (printable)'!$I$39,0)</f>
        <v>0</v>
      </c>
      <c r="G65" s="366">
        <f ca="1">IF('SOME Report (printable)'!$I$39&gt;0,G64/'SOME Report (printable)'!$I$39,0)</f>
        <v>0</v>
      </c>
      <c r="H65" s="366">
        <f ca="1">IF('SOME Report (printable)'!$I$39&gt;0,H64/'SOME Report (printable)'!$I$39,0)</f>
        <v>0</v>
      </c>
      <c r="I65" s="367">
        <f ca="1">IF('SOME Report (printable)'!$I$39&gt;0,I64/'SOME Report (printable)'!$I$39,0)</f>
        <v>0</v>
      </c>
      <c r="J65" s="367">
        <f ca="1">IF('SOME Report (printable)'!$I$39&gt;0,J64/'SOME Report (printable)'!$I$39,0)</f>
        <v>0</v>
      </c>
      <c r="K65" s="368">
        <f ca="1">IF('SOME Report (printable)'!$I$39&gt;0,K64/'SOME Report (printable)'!$I$39,0)</f>
        <v>0</v>
      </c>
      <c r="L65" s="368">
        <f ca="1">IF('SOME Report (printable)'!$I$39&gt;0,L64/'SOME Report (printable)'!$I$39,0)</f>
        <v>3.4281249999999996E-4</v>
      </c>
      <c r="M65" s="1127"/>
    </row>
    <row r="66" spans="1:13" ht="17" thickBot="1" x14ac:dyDescent="0.25">
      <c r="A66" s="351" t="s">
        <v>617</v>
      </c>
      <c r="B66" s="352"/>
      <c r="C66" s="369">
        <f ca="1">IF('Sales Report (printable)'!$C$48&gt;0,C64/'Sales Report (printable)'!$C$48,0)</f>
        <v>3.2282746240546188E-4</v>
      </c>
      <c r="D66" s="370">
        <f ca="1">IF('Sales Report (printable)'!$C$48&gt;0,D64/'Sales Report (printable)'!$C$48,0)</f>
        <v>0</v>
      </c>
      <c r="E66" s="370">
        <f ca="1">IF('Sales Report (printable)'!$C$48&gt;0,E64/'Sales Report (printable)'!$C$48,0)</f>
        <v>0</v>
      </c>
      <c r="F66" s="370">
        <f ca="1">IF('Sales Report (printable)'!$C$48&gt;0,F64/'Sales Report (printable)'!$C$48,0)</f>
        <v>0</v>
      </c>
      <c r="G66" s="370">
        <f ca="1">IF('Sales Report (printable)'!$C$48&gt;0,G64/'Sales Report (printable)'!$C$48,0)</f>
        <v>0</v>
      </c>
      <c r="H66" s="370">
        <f ca="1">IF('Sales Report (printable)'!$C$48&gt;0,H64/'Sales Report (printable)'!$C$48,0)</f>
        <v>0</v>
      </c>
      <c r="I66" s="371">
        <f ca="1">IF('Sales Report (printable)'!$C$48&gt;0,I64/'Sales Report (printable)'!$C$48,0)</f>
        <v>0</v>
      </c>
      <c r="J66" s="371">
        <f ca="1">IF('Sales Report (printable)'!$C$48&gt;0,J64/'Sales Report (printable)'!$C$48,0)</f>
        <v>0</v>
      </c>
      <c r="K66" s="372">
        <f ca="1">IF('Sales Report (printable)'!$C$48&gt;0,K64/'Sales Report (printable)'!$C$48,0)</f>
        <v>0</v>
      </c>
      <c r="L66" s="372">
        <f ca="1">IF('Sales Report (printable)'!$C$48&gt;0,L64/'Sales Report (printable)'!$C$48,0)</f>
        <v>3.2282746240546188E-4</v>
      </c>
      <c r="M66" s="1127"/>
    </row>
    <row r="67" spans="1:13" ht="17" thickBot="1" x14ac:dyDescent="0.25">
      <c r="A67" s="373" t="s">
        <v>618</v>
      </c>
      <c r="B67" s="374"/>
      <c r="C67" s="375"/>
      <c r="D67" s="376"/>
      <c r="E67" s="376"/>
      <c r="F67" s="376"/>
      <c r="G67" s="376"/>
      <c r="H67" s="376"/>
      <c r="I67" s="377"/>
      <c r="J67" s="377"/>
      <c r="K67" s="378"/>
      <c r="L67" s="378"/>
      <c r="M67" s="1127"/>
    </row>
    <row r="68" spans="1:13" ht="16" x14ac:dyDescent="0.2">
      <c r="L68" s="1127"/>
      <c r="M68" s="1127"/>
    </row>
    <row r="70" spans="1:13" ht="17" thickBot="1" x14ac:dyDescent="0.25">
      <c r="A70" s="1021" t="s">
        <v>619</v>
      </c>
      <c r="D70" s="1064" t="s">
        <v>620</v>
      </c>
      <c r="E70" s="1323" t="str">
        <f>HLOOKUP(IF($A$74=$A$71,"1","2")&amp;IF(EOMONTH($B$71,0)+1=$B$74,"1","2")&amp;IF(SUM($C$71:$K$71)=$L$71,"1","2"),$E$76:$M$77,2,FALSE)</f>
        <v>Incorrect store &amp; month</v>
      </c>
      <c r="F70" s="1323"/>
      <c r="G70" s="1323"/>
    </row>
    <row r="71" spans="1:13" ht="16" x14ac:dyDescent="0.2">
      <c r="A71" s="1024"/>
      <c r="B71" s="1025"/>
      <c r="C71" s="1026"/>
      <c r="D71" s="1027"/>
      <c r="E71" s="1027"/>
      <c r="F71" s="1027"/>
      <c r="G71" s="1027"/>
      <c r="H71" s="1027"/>
      <c r="I71" s="1028"/>
      <c r="J71" s="1028"/>
      <c r="K71" s="1028"/>
      <c r="L71" s="1152"/>
    </row>
    <row r="73" spans="1:13" ht="17" thickBot="1" x14ac:dyDescent="0.25">
      <c r="A73" s="1021" t="s">
        <v>621</v>
      </c>
    </row>
    <row r="74" spans="1:13" ht="17" thickBot="1" x14ac:dyDescent="0.25">
      <c r="A74" s="1023">
        <f>'Report Set-up'!$B$6</f>
        <v>999</v>
      </c>
      <c r="B74" s="1022">
        <f>'Report Set-up'!$B$13</f>
        <v>45809</v>
      </c>
      <c r="C74" s="1018">
        <f>C$63</f>
        <v>0</v>
      </c>
      <c r="D74" s="1019">
        <f t="shared" ref="D74:L74" si="8">D$63</f>
        <v>0</v>
      </c>
      <c r="E74" s="1019">
        <f t="shared" si="8"/>
        <v>0</v>
      </c>
      <c r="F74" s="1019">
        <f t="shared" si="8"/>
        <v>0</v>
      </c>
      <c r="G74" s="1019">
        <f t="shared" si="8"/>
        <v>0</v>
      </c>
      <c r="H74" s="1019">
        <f t="shared" si="8"/>
        <v>0</v>
      </c>
      <c r="I74" s="1020">
        <f t="shared" si="8"/>
        <v>0</v>
      </c>
      <c r="J74" s="1020">
        <f t="shared" si="8"/>
        <v>0</v>
      </c>
      <c r="K74" s="1020">
        <f t="shared" si="8"/>
        <v>0</v>
      </c>
      <c r="L74" s="1153">
        <f t="shared" si="8"/>
        <v>0</v>
      </c>
    </row>
    <row r="75" spans="1:13" hidden="1" x14ac:dyDescent="0.2"/>
    <row r="76" spans="1:13" ht="16" hidden="1" x14ac:dyDescent="0.2">
      <c r="E76" s="1021" t="s">
        <v>622</v>
      </c>
      <c r="F76" s="1021" t="s">
        <v>623</v>
      </c>
      <c r="G76" s="1021" t="s">
        <v>624</v>
      </c>
      <c r="H76" s="1021" t="s">
        <v>625</v>
      </c>
      <c r="I76" s="1021" t="s">
        <v>626</v>
      </c>
      <c r="J76" s="1021" t="s">
        <v>627</v>
      </c>
      <c r="K76" s="1021" t="s">
        <v>628</v>
      </c>
    </row>
    <row r="77" spans="1:13" hidden="1" x14ac:dyDescent="0.2">
      <c r="E77" s="308" t="s">
        <v>629</v>
      </c>
      <c r="F77" s="308" t="s">
        <v>630</v>
      </c>
      <c r="G77" s="308" t="s">
        <v>631</v>
      </c>
      <c r="H77" s="1065" t="s">
        <v>632</v>
      </c>
      <c r="I77" s="308" t="s">
        <v>633</v>
      </c>
      <c r="J77" s="308" t="s">
        <v>634</v>
      </c>
      <c r="K77" s="308" t="s">
        <v>635</v>
      </c>
    </row>
  </sheetData>
  <sheetProtection algorithmName="SHA-512" hashValue="kVzboqXQwKkFn75DqMvIPfICc+1BLdyhd/d5jJUsK03LAW3liiGtRcQIH7bvyIarE+MukagcXnKWQvNdCWdWQQ==" saltValue="jalFV4HSOB8EJ3u+H15vTw==" spinCount="100000" sheet="1" formatColumns="0"/>
  <mergeCells count="3">
    <mergeCell ref="C1:G1"/>
    <mergeCell ref="C2:G2"/>
    <mergeCell ref="E70:G70"/>
  </mergeCells>
  <conditionalFormatting sqref="E70">
    <cfRule type="cellIs" dxfId="9" priority="1" operator="equal">
      <formula>"OK"</formula>
    </cfRule>
  </conditionalFormatting>
  <dataValidations count="1">
    <dataValidation type="list" allowBlank="1" showInputMessage="1" showErrorMessage="1" promptTitle="Select date" prompt="All dates are within current report month." sqref="A5:A58" xr:uid="{812C4EC9-6323-4DEC-ABFC-80B878746568}">
      <formula1>$P$5:$P$35</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E857F-666F-4FEB-8432-5DF80D10B281}">
  <sheetPr>
    <tabColor theme="1"/>
  </sheetPr>
  <dimension ref="A1:K268"/>
  <sheetViews>
    <sheetView showGridLines="0" workbookViewId="0">
      <pane ySplit="1" topLeftCell="A2" activePane="bottomLeft" state="frozen"/>
      <selection pane="bottomLeft" activeCell="A2" sqref="A2"/>
    </sheetView>
  </sheetViews>
  <sheetFormatPr baseColWidth="10" defaultColWidth="8.83203125" defaultRowHeight="15" x14ac:dyDescent="0.2"/>
  <cols>
    <col min="1" max="1" width="10" bestFit="1" customWidth="1"/>
    <col min="2" max="2" width="42.1640625" bestFit="1" customWidth="1"/>
    <col min="3" max="3" width="20.6640625" bestFit="1" customWidth="1"/>
    <col min="4" max="4" width="12" bestFit="1" customWidth="1"/>
    <col min="5" max="5" width="6.6640625" bestFit="1" customWidth="1"/>
    <col min="6" max="9" width="7.33203125" bestFit="1" customWidth="1"/>
  </cols>
  <sheetData>
    <row r="1" spans="1:11" x14ac:dyDescent="0.2">
      <c r="A1" s="1122" t="s">
        <v>636</v>
      </c>
      <c r="B1" s="1121" t="s">
        <v>637</v>
      </c>
      <c r="C1" s="1121" t="s">
        <v>638</v>
      </c>
      <c r="D1" s="1121" t="s">
        <v>639</v>
      </c>
      <c r="E1" s="1121" t="s">
        <v>640</v>
      </c>
      <c r="F1" s="1123" t="s">
        <v>641</v>
      </c>
      <c r="G1" s="1124" t="s">
        <v>642</v>
      </c>
      <c r="H1" s="1124" t="s">
        <v>643</v>
      </c>
      <c r="I1" s="1125" t="s">
        <v>644</v>
      </c>
    </row>
    <row r="2" spans="1:11" x14ac:dyDescent="0.2">
      <c r="A2" s="1246" t="s">
        <v>645</v>
      </c>
      <c r="B2" s="1244" t="s">
        <v>646</v>
      </c>
      <c r="C2" s="1244" t="s">
        <v>647</v>
      </c>
      <c r="D2" s="1244" t="s">
        <v>648</v>
      </c>
      <c r="E2" s="1244" t="s">
        <v>649</v>
      </c>
      <c r="F2" s="1248">
        <v>1.8807517202449633</v>
      </c>
      <c r="G2" s="1249">
        <v>1.8807517202449633</v>
      </c>
      <c r="H2" s="1249">
        <v>1.8807517202449633</v>
      </c>
      <c r="I2" s="1250">
        <v>1.8386098216415863</v>
      </c>
      <c r="K2" t="str">
        <f>IF(ISNA(VLOOKUP($A2,'Inventory Count Summary'!$B:$B,1,FALSE)),"Unlisted","Listed")</f>
        <v>Listed</v>
      </c>
    </row>
    <row r="3" spans="1:11" x14ac:dyDescent="0.2">
      <c r="A3" s="1246" t="s">
        <v>650</v>
      </c>
      <c r="B3" s="1244" t="s">
        <v>651</v>
      </c>
      <c r="C3" s="1244" t="s">
        <v>647</v>
      </c>
      <c r="D3" s="1244" t="s">
        <v>652</v>
      </c>
      <c r="E3" s="1244" t="s">
        <v>649</v>
      </c>
      <c r="F3" s="1248">
        <v>3.8982853837804696</v>
      </c>
      <c r="G3" s="1249">
        <v>3.8982853837804696</v>
      </c>
      <c r="H3" s="1249">
        <v>3.8982853837804696</v>
      </c>
      <c r="I3" s="1250">
        <v>3.8109367212207426</v>
      </c>
      <c r="K3" t="str">
        <f>IF(ISNA(VLOOKUP($A3,'Inventory Count Summary'!$B:$B,1,FALSE)),"Unlisted","Listed")</f>
        <v>Listed</v>
      </c>
    </row>
    <row r="4" spans="1:11" x14ac:dyDescent="0.2">
      <c r="A4" s="1246" t="s">
        <v>653</v>
      </c>
      <c r="B4" s="1244" t="s">
        <v>654</v>
      </c>
      <c r="C4" s="1244" t="s">
        <v>647</v>
      </c>
      <c r="D4" s="1244" t="s">
        <v>655</v>
      </c>
      <c r="E4" s="1244" t="s">
        <v>649</v>
      </c>
      <c r="F4" s="1248">
        <v>3.4708418109975234</v>
      </c>
      <c r="G4" s="1249">
        <v>3.4708418109975234</v>
      </c>
      <c r="H4" s="1249">
        <v>3.4708418109975234</v>
      </c>
      <c r="I4" s="1250">
        <v>3.3930708526658364</v>
      </c>
      <c r="K4" t="str">
        <f>IF(ISNA(VLOOKUP($A4,'Inventory Count Summary'!$B:$B,1,FALSE)),"Unlisted","Listed")</f>
        <v>Listed</v>
      </c>
    </row>
    <row r="5" spans="1:11" x14ac:dyDescent="0.2">
      <c r="A5" s="1246" t="s">
        <v>656</v>
      </c>
      <c r="B5" s="1244" t="s">
        <v>657</v>
      </c>
      <c r="C5" s="1244" t="s">
        <v>647</v>
      </c>
      <c r="D5" s="1244" t="s">
        <v>658</v>
      </c>
      <c r="E5" s="1244" t="s">
        <v>649</v>
      </c>
      <c r="F5" s="1248">
        <v>3.2485711531503911</v>
      </c>
      <c r="G5" s="1249">
        <v>3.2485711531503911</v>
      </c>
      <c r="H5" s="1249">
        <v>3.2485711531503911</v>
      </c>
      <c r="I5" s="1250">
        <v>3.1757806010172858</v>
      </c>
      <c r="K5" t="str">
        <f>IF(ISNA(VLOOKUP($A5,'Inventory Count Summary'!$B:$B,1,FALSE)),"Unlisted","Listed")</f>
        <v>Listed</v>
      </c>
    </row>
    <row r="6" spans="1:11" x14ac:dyDescent="0.2">
      <c r="A6" s="1246" t="s">
        <v>659</v>
      </c>
      <c r="B6" s="1244" t="s">
        <v>660</v>
      </c>
      <c r="C6" s="1244" t="s">
        <v>647</v>
      </c>
      <c r="D6" s="1244" t="s">
        <v>661</v>
      </c>
      <c r="E6" s="1244" t="s">
        <v>649</v>
      </c>
      <c r="F6" s="1248">
        <v>3.5563305255541122</v>
      </c>
      <c r="G6" s="1249">
        <v>3.5563305255541122</v>
      </c>
      <c r="H6" s="1249">
        <v>3.5563305255541122</v>
      </c>
      <c r="I6" s="1250">
        <v>3.4766440263768179</v>
      </c>
      <c r="K6" t="str">
        <f>IF(ISNA(VLOOKUP($A6,'Inventory Count Summary'!$B:$B,1,FALSE)),"Unlisted","Listed")</f>
        <v>Listed</v>
      </c>
    </row>
    <row r="7" spans="1:11" x14ac:dyDescent="0.2">
      <c r="A7" s="1246" t="s">
        <v>662</v>
      </c>
      <c r="B7" s="1244" t="s">
        <v>663</v>
      </c>
      <c r="C7" s="1244" t="s">
        <v>647</v>
      </c>
      <c r="D7" s="1244" t="s">
        <v>664</v>
      </c>
      <c r="E7" s="1244" t="s">
        <v>649</v>
      </c>
      <c r="F7" s="1248">
        <v>3.7632880916847133</v>
      </c>
      <c r="G7" s="1249">
        <v>3.7542368497258582</v>
      </c>
      <c r="H7" s="1249">
        <v>3.7551592692885438</v>
      </c>
      <c r="I7" s="1250">
        <v>3.6728496778302446</v>
      </c>
      <c r="K7" t="str">
        <f>IF(ISNA(VLOOKUP($A7,'Inventory Count Summary'!$B:$B,1,FALSE)),"Unlisted","Listed")</f>
        <v>Listed</v>
      </c>
    </row>
    <row r="8" spans="1:11" x14ac:dyDescent="0.2">
      <c r="A8" s="1246" t="s">
        <v>665</v>
      </c>
      <c r="B8" s="1244" t="s">
        <v>666</v>
      </c>
      <c r="C8" s="1244" t="s">
        <v>647</v>
      </c>
      <c r="D8" s="1244" t="s">
        <v>652</v>
      </c>
      <c r="E8" s="1244" t="s">
        <v>649</v>
      </c>
      <c r="F8" s="1248">
        <v>3.2501124428186166</v>
      </c>
      <c r="G8" s="1249">
        <v>3.2422954611268779</v>
      </c>
      <c r="H8" s="1249">
        <v>3.2430920962037431</v>
      </c>
      <c r="I8" s="1250">
        <v>3.1720065399443031</v>
      </c>
      <c r="K8" t="str">
        <f>IF(ISNA(VLOOKUP($A8,'Inventory Count Summary'!$B:$B,1,FALSE)),"Unlisted","Listed")</f>
        <v>Listed</v>
      </c>
    </row>
    <row r="9" spans="1:11" x14ac:dyDescent="0.2">
      <c r="A9" s="1246" t="s">
        <v>667</v>
      </c>
      <c r="B9" s="1244" t="s">
        <v>668</v>
      </c>
      <c r="C9" s="1244" t="s">
        <v>647</v>
      </c>
      <c r="D9" s="1244" t="s">
        <v>669</v>
      </c>
      <c r="E9" s="1244" t="s">
        <v>649</v>
      </c>
      <c r="F9" s="1248">
        <v>3.3071319593592943</v>
      </c>
      <c r="G9" s="1249">
        <v>3.2991778376378758</v>
      </c>
      <c r="H9" s="1249">
        <v>3.2999884487687208</v>
      </c>
      <c r="I9" s="1250">
        <v>3.2276557774871848</v>
      </c>
      <c r="K9" t="str">
        <f>IF(ISNA(VLOOKUP($A9,'Inventory Count Summary'!$B:$B,1,FALSE)),"Unlisted","Listed")</f>
        <v>Listed</v>
      </c>
    </row>
    <row r="10" spans="1:11" x14ac:dyDescent="0.2">
      <c r="A10" s="1246" t="s">
        <v>670</v>
      </c>
      <c r="B10" s="1244" t="s">
        <v>671</v>
      </c>
      <c r="C10" s="1244" t="s">
        <v>647</v>
      </c>
      <c r="D10" s="1244" t="s">
        <v>672</v>
      </c>
      <c r="E10" s="1244" t="s">
        <v>649</v>
      </c>
      <c r="F10" s="1248">
        <v>3.2501124428186166</v>
      </c>
      <c r="G10" s="1249">
        <v>3.2422954611268779</v>
      </c>
      <c r="H10" s="1249">
        <v>3.2430920962037431</v>
      </c>
      <c r="I10" s="1250">
        <v>3.1720065399443031</v>
      </c>
      <c r="K10" t="str">
        <f>IF(ISNA(VLOOKUP($A10,'Inventory Count Summary'!$B:$B,1,FALSE)),"Unlisted","Listed")</f>
        <v>Listed</v>
      </c>
    </row>
    <row r="11" spans="1:11" x14ac:dyDescent="0.2">
      <c r="A11" s="1246" t="s">
        <v>673</v>
      </c>
      <c r="B11" s="1244" t="s">
        <v>674</v>
      </c>
      <c r="C11" s="1244" t="s">
        <v>647</v>
      </c>
      <c r="D11" s="1244" t="s">
        <v>658</v>
      </c>
      <c r="E11" s="1244" t="s">
        <v>649</v>
      </c>
      <c r="F11" s="1248">
        <v>3.7062685751440365</v>
      </c>
      <c r="G11" s="1249">
        <v>3.6973544732148604</v>
      </c>
      <c r="H11" s="1249">
        <v>3.6982629167235666</v>
      </c>
      <c r="I11" s="1250">
        <v>3.617200440287363</v>
      </c>
      <c r="K11" t="str">
        <f>IF(ISNA(VLOOKUP($A11,'Inventory Count Summary'!$B:$B,1,FALSE)),"Unlisted","Listed")</f>
        <v>Listed</v>
      </c>
    </row>
    <row r="12" spans="1:11" x14ac:dyDescent="0.2">
      <c r="A12" s="1246" t="s">
        <v>675</v>
      </c>
      <c r="B12" s="1244" t="s">
        <v>676</v>
      </c>
      <c r="C12" s="1244" t="s">
        <v>647</v>
      </c>
      <c r="D12" s="1244" t="s">
        <v>677</v>
      </c>
      <c r="E12" s="1244" t="s">
        <v>678</v>
      </c>
      <c r="F12" s="1248">
        <v>16.420813138767457</v>
      </c>
      <c r="G12" s="1249">
        <v>16.420813138767457</v>
      </c>
      <c r="H12" s="1249">
        <v>16.420813138767457</v>
      </c>
      <c r="I12" s="1250">
        <v>16.056106970833433</v>
      </c>
      <c r="K12" t="str">
        <f>IF(ISNA(VLOOKUP($A12,'Inventory Count Summary'!$B:$B,1,FALSE)),"Unlisted","Listed")</f>
        <v>Listed</v>
      </c>
    </row>
    <row r="13" spans="1:11" x14ac:dyDescent="0.2">
      <c r="A13" s="1246" t="s">
        <v>679</v>
      </c>
      <c r="B13" s="1244" t="s">
        <v>676</v>
      </c>
      <c r="C13" s="1244" t="s">
        <v>647</v>
      </c>
      <c r="D13" s="1244" t="s">
        <v>680</v>
      </c>
      <c r="E13" s="1244" t="s">
        <v>678</v>
      </c>
      <c r="F13" s="1248">
        <v>1.5463078007145792</v>
      </c>
      <c r="G13" s="1249">
        <v>1.5463078007145792</v>
      </c>
      <c r="H13" s="1249">
        <v>1.5463078007145792</v>
      </c>
      <c r="I13" s="1250">
        <v>1.5119651718969249</v>
      </c>
      <c r="K13" t="str">
        <f>IF(ISNA(VLOOKUP($A13,'Inventory Count Summary'!$B:$B,1,FALSE)),"Unlisted","Listed")</f>
        <v>Listed</v>
      </c>
    </row>
    <row r="14" spans="1:11" x14ac:dyDescent="0.2">
      <c r="A14" s="1246">
        <v>1125341</v>
      </c>
      <c r="B14" s="1244" t="s">
        <v>681</v>
      </c>
      <c r="C14" s="1244" t="s">
        <v>682</v>
      </c>
      <c r="D14" s="1244" t="s">
        <v>683</v>
      </c>
      <c r="E14" s="1244" t="s">
        <v>684</v>
      </c>
      <c r="F14" s="1248">
        <v>20.593333333333334</v>
      </c>
      <c r="G14" s="1249">
        <v>20.108333333333334</v>
      </c>
      <c r="H14" s="1249">
        <v>20.108333333333334</v>
      </c>
      <c r="I14" s="1250">
        <v>19.75</v>
      </c>
      <c r="K14" t="str">
        <f>IF(ISNA(VLOOKUP($A14,'Inventory Count Summary'!$B:$B,1,FALSE)),"Unlisted","Listed")</f>
        <v>Listed</v>
      </c>
    </row>
    <row r="15" spans="1:11" x14ac:dyDescent="0.2">
      <c r="A15" s="1246">
        <v>1229038</v>
      </c>
      <c r="B15" s="1244" t="s">
        <v>685</v>
      </c>
      <c r="C15" s="1244" t="s">
        <v>647</v>
      </c>
      <c r="D15" s="1244" t="s">
        <v>686</v>
      </c>
      <c r="E15" s="1244" t="s">
        <v>684</v>
      </c>
      <c r="F15" s="1248">
        <v>13.029</v>
      </c>
      <c r="G15" s="1249">
        <v>13.029</v>
      </c>
      <c r="H15" s="1249">
        <v>13.029</v>
      </c>
      <c r="I15" s="1250">
        <v>12.836000000000002</v>
      </c>
      <c r="K15" t="str">
        <f>IF(ISNA(VLOOKUP($A15,'Inventory Count Summary'!$B:$B,1,FALSE)),"Unlisted","Listed")</f>
        <v>Listed</v>
      </c>
    </row>
    <row r="16" spans="1:11" x14ac:dyDescent="0.2">
      <c r="A16" s="1246">
        <v>1354739</v>
      </c>
      <c r="B16" s="1244" t="s">
        <v>687</v>
      </c>
      <c r="C16" s="1244" t="s">
        <v>688</v>
      </c>
      <c r="D16" s="1244" t="s">
        <v>689</v>
      </c>
      <c r="E16" s="1244" t="s">
        <v>684</v>
      </c>
      <c r="F16" s="1248">
        <v>16.171739130434784</v>
      </c>
      <c r="G16" s="1249">
        <v>16.171739130434784</v>
      </c>
      <c r="H16" s="1249">
        <v>16.171739130434784</v>
      </c>
      <c r="I16" s="1250">
        <v>15.946666666666667</v>
      </c>
      <c r="K16" t="str">
        <f>IF(ISNA(VLOOKUP($A16,'Inventory Count Summary'!$B:$B,1,FALSE)),"Unlisted","Listed")</f>
        <v>Listed</v>
      </c>
    </row>
    <row r="17" spans="1:11" x14ac:dyDescent="0.2">
      <c r="A17" s="1246">
        <v>1354946</v>
      </c>
      <c r="B17" s="1244" t="s">
        <v>687</v>
      </c>
      <c r="C17" s="1244" t="s">
        <v>688</v>
      </c>
      <c r="D17" s="1244" t="s">
        <v>690</v>
      </c>
      <c r="E17" s="1244" t="s">
        <v>684</v>
      </c>
      <c r="F17" s="1248">
        <v>15.946666666666667</v>
      </c>
      <c r="G17" s="1249">
        <v>15.946666666666667</v>
      </c>
      <c r="H17" s="1249">
        <v>15.946666666666667</v>
      </c>
      <c r="I17" s="1250">
        <v>15.946666666666667</v>
      </c>
      <c r="K17" t="str">
        <f>IF(ISNA(VLOOKUP($A17,'Inventory Count Summary'!$B:$B,1,FALSE)),"Unlisted","Listed")</f>
        <v>Listed</v>
      </c>
    </row>
    <row r="18" spans="1:11" x14ac:dyDescent="0.2">
      <c r="A18" s="1246">
        <v>1392589</v>
      </c>
      <c r="B18" s="1244" t="s">
        <v>691</v>
      </c>
      <c r="C18" s="1244" t="s">
        <v>647</v>
      </c>
      <c r="D18" s="1244" t="s">
        <v>692</v>
      </c>
      <c r="E18" s="1244" t="s">
        <v>684</v>
      </c>
      <c r="F18" s="1248">
        <v>9.5403817914831119</v>
      </c>
      <c r="G18" s="1249">
        <v>9.5403817914831119</v>
      </c>
      <c r="H18" s="1249">
        <v>9.5403817914831119</v>
      </c>
      <c r="I18" s="1250">
        <v>9.4082232011747422</v>
      </c>
      <c r="K18" t="str">
        <f>IF(ISNA(VLOOKUP($A18,'Inventory Count Summary'!$B:$B,1,FALSE)),"Unlisted","Listed")</f>
        <v>Listed</v>
      </c>
    </row>
    <row r="19" spans="1:11" x14ac:dyDescent="0.2">
      <c r="A19" s="1246">
        <v>1479111</v>
      </c>
      <c r="B19" s="1244" t="s">
        <v>693</v>
      </c>
      <c r="C19" s="1244" t="s">
        <v>694</v>
      </c>
      <c r="D19" s="1244" t="s">
        <v>695</v>
      </c>
      <c r="E19" s="1244" t="s">
        <v>696</v>
      </c>
      <c r="F19" s="1248">
        <v>8.4566666666666652</v>
      </c>
      <c r="G19" s="1249">
        <v>8.4566666666666652</v>
      </c>
      <c r="H19" s="1249">
        <v>8.4566666666666652</v>
      </c>
      <c r="I19" s="1250">
        <v>8.2683333333333326</v>
      </c>
      <c r="K19" t="str">
        <f>IF(ISNA(VLOOKUP($A19,'Inventory Count Summary'!$B:$B,1,FALSE)),"Unlisted","Listed")</f>
        <v>Listed</v>
      </c>
    </row>
    <row r="20" spans="1:11" x14ac:dyDescent="0.2">
      <c r="A20" s="1246">
        <v>1495650</v>
      </c>
      <c r="B20" s="1244" t="s">
        <v>697</v>
      </c>
      <c r="C20" s="1244" t="s">
        <v>698</v>
      </c>
      <c r="D20" s="1244" t="s">
        <v>699</v>
      </c>
      <c r="E20" s="1244" t="s">
        <v>684</v>
      </c>
      <c r="F20" s="1248">
        <v>23.64833333333333</v>
      </c>
      <c r="G20" s="1249">
        <v>23.64833333333333</v>
      </c>
      <c r="H20" s="1249">
        <v>23.64833333333333</v>
      </c>
      <c r="I20" s="1250">
        <v>23.318333333333332</v>
      </c>
      <c r="K20" t="str">
        <f>IF(ISNA(VLOOKUP($A20,'Inventory Count Summary'!$B:$B,1,FALSE)),"Unlisted","Listed")</f>
        <v>Listed</v>
      </c>
    </row>
    <row r="21" spans="1:11" x14ac:dyDescent="0.2">
      <c r="A21" s="1246">
        <v>2212306</v>
      </c>
      <c r="B21" s="1244" t="s">
        <v>700</v>
      </c>
      <c r="C21" s="1244" t="s">
        <v>701</v>
      </c>
      <c r="D21" s="1244" t="s">
        <v>702</v>
      </c>
      <c r="E21" s="1244" t="s">
        <v>684</v>
      </c>
      <c r="F21" s="1248">
        <v>17.047999999999998</v>
      </c>
      <c r="G21" s="1249">
        <v>17.047999999999998</v>
      </c>
      <c r="H21" s="1249">
        <v>17.047999999999998</v>
      </c>
      <c r="I21" s="1250">
        <v>16.809999999999999</v>
      </c>
      <c r="K21" t="str">
        <f>IF(ISNA(VLOOKUP($A21,'Inventory Count Summary'!$B:$B,1,FALSE)),"Unlisted","Listed")</f>
        <v>Listed</v>
      </c>
    </row>
    <row r="22" spans="1:11" x14ac:dyDescent="0.2">
      <c r="A22" s="1246">
        <v>2212307</v>
      </c>
      <c r="B22" s="1244" t="s">
        <v>700</v>
      </c>
      <c r="C22" s="1244" t="s">
        <v>701</v>
      </c>
      <c r="D22" s="1244" t="s">
        <v>702</v>
      </c>
      <c r="E22" s="1244" t="s">
        <v>684</v>
      </c>
      <c r="F22" s="1248">
        <v>17.047999999999998</v>
      </c>
      <c r="G22" s="1249">
        <v>17.047999999999998</v>
      </c>
      <c r="H22" s="1249">
        <v>17.047999999999998</v>
      </c>
      <c r="I22" s="1250">
        <v>16.809999999999999</v>
      </c>
      <c r="K22" t="str">
        <f>IF(ISNA(VLOOKUP($A22,'Inventory Count Summary'!$B:$B,1,FALSE)),"Unlisted","Listed")</f>
        <v>Listed</v>
      </c>
    </row>
    <row r="23" spans="1:11" x14ac:dyDescent="0.2">
      <c r="A23" s="1246">
        <v>9373605</v>
      </c>
      <c r="B23" s="1244" t="s">
        <v>700</v>
      </c>
      <c r="C23" s="1244" t="s">
        <v>701</v>
      </c>
      <c r="D23" s="1244" t="s">
        <v>702</v>
      </c>
      <c r="E23" s="1244" t="s">
        <v>684</v>
      </c>
      <c r="F23" s="1248">
        <v>17.047999999999998</v>
      </c>
      <c r="G23" s="1249">
        <v>17.047999999999998</v>
      </c>
      <c r="H23" s="1249">
        <v>17.047999999999998</v>
      </c>
      <c r="I23" s="1250">
        <v>16.809999999999999</v>
      </c>
      <c r="K23" t="str">
        <f>IF(ISNA(VLOOKUP($A23,'Inventory Count Summary'!$B:$B,1,FALSE)),"Unlisted","Listed")</f>
        <v>Listed</v>
      </c>
    </row>
    <row r="24" spans="1:11" x14ac:dyDescent="0.2">
      <c r="A24" s="1246">
        <v>1125457</v>
      </c>
      <c r="B24" s="1244" t="s">
        <v>703</v>
      </c>
      <c r="C24" s="1244" t="s">
        <v>704</v>
      </c>
      <c r="D24" s="1244" t="s">
        <v>705</v>
      </c>
      <c r="E24" s="1244" t="s">
        <v>706</v>
      </c>
      <c r="F24" s="1248">
        <v>37.67</v>
      </c>
      <c r="G24" s="1249">
        <v>36.1</v>
      </c>
      <c r="H24" s="1249">
        <v>36.26</v>
      </c>
      <c r="I24" s="1250">
        <v>35.53</v>
      </c>
      <c r="K24" t="str">
        <f>IF(ISNA(VLOOKUP($A24,'Inventory Count Summary'!$B:$B,1,FALSE)),"Unlisted","Listed")</f>
        <v>Listed</v>
      </c>
    </row>
    <row r="25" spans="1:11" x14ac:dyDescent="0.2">
      <c r="A25" s="1246">
        <v>1217807</v>
      </c>
      <c r="B25" s="1244" t="s">
        <v>707</v>
      </c>
      <c r="C25" s="1244" t="s">
        <v>708</v>
      </c>
      <c r="D25" s="1244" t="s">
        <v>709</v>
      </c>
      <c r="E25" s="1244" t="s">
        <v>710</v>
      </c>
      <c r="F25" s="1248">
        <v>76.06</v>
      </c>
      <c r="G25" s="1249">
        <v>76.08</v>
      </c>
      <c r="H25" s="1249">
        <v>76.069999999999993</v>
      </c>
      <c r="I25" s="1250">
        <v>74.37</v>
      </c>
      <c r="K25" t="str">
        <f>IF(ISNA(VLOOKUP($A25,'Inventory Count Summary'!$B:$B,1,FALSE)),"Unlisted","Listed")</f>
        <v>Listed</v>
      </c>
    </row>
    <row r="26" spans="1:11" x14ac:dyDescent="0.2">
      <c r="A26" s="1246">
        <v>1324240</v>
      </c>
      <c r="B26" s="1244" t="s">
        <v>711</v>
      </c>
      <c r="C26" s="1244" t="s">
        <v>712</v>
      </c>
      <c r="D26" s="1244" t="s">
        <v>709</v>
      </c>
      <c r="E26" s="1244" t="s">
        <v>710</v>
      </c>
      <c r="F26" s="1248">
        <v>47</v>
      </c>
      <c r="G26" s="1249">
        <v>49.11</v>
      </c>
      <c r="H26" s="1249">
        <v>47</v>
      </c>
      <c r="I26" s="1250">
        <v>43.78</v>
      </c>
      <c r="K26" t="str">
        <f>IF(ISNA(VLOOKUP($A26,'Inventory Count Summary'!$B:$B,1,FALSE)),"Unlisted","Listed")</f>
        <v>Listed</v>
      </c>
    </row>
    <row r="27" spans="1:11" x14ac:dyDescent="0.2">
      <c r="A27" s="1246">
        <v>1428934</v>
      </c>
      <c r="B27" s="1244" t="s">
        <v>713</v>
      </c>
      <c r="C27" s="1244" t="s">
        <v>647</v>
      </c>
      <c r="D27" s="1244" t="s">
        <v>714</v>
      </c>
      <c r="E27" s="1244" t="s">
        <v>715</v>
      </c>
      <c r="F27" s="1248">
        <v>5.3555000000000001</v>
      </c>
      <c r="G27" s="1249">
        <v>5.3555000000000001</v>
      </c>
      <c r="H27" s="1249">
        <v>5.3555000000000001</v>
      </c>
      <c r="I27" s="1250">
        <v>5.2370000000000001</v>
      </c>
      <c r="K27" t="str">
        <f>IF(ISNA(VLOOKUP($A27,'Inventory Count Summary'!$B:$B,1,FALSE)),"Unlisted","Listed")</f>
        <v>Listed</v>
      </c>
    </row>
    <row r="28" spans="1:11" x14ac:dyDescent="0.2">
      <c r="A28" s="1246">
        <v>1463086</v>
      </c>
      <c r="B28" s="1244" t="s">
        <v>716</v>
      </c>
      <c r="C28" s="1244" t="s">
        <v>717</v>
      </c>
      <c r="D28" s="1244" t="s">
        <v>718</v>
      </c>
      <c r="E28" s="1244" t="s">
        <v>719</v>
      </c>
      <c r="F28" s="1248">
        <v>5.4429999999999996</v>
      </c>
      <c r="G28" s="1249">
        <v>5.4429999999999996</v>
      </c>
      <c r="H28" s="1249">
        <v>5.4429999999999996</v>
      </c>
      <c r="I28" s="1250">
        <v>5.3224999999999998</v>
      </c>
      <c r="K28" t="str">
        <f>IF(ISNA(VLOOKUP($A28,'Inventory Count Summary'!$B:$B,1,FALSE)),"Unlisted","Listed")</f>
        <v>Listed</v>
      </c>
    </row>
    <row r="29" spans="1:11" x14ac:dyDescent="0.2">
      <c r="A29" s="1246">
        <v>1499689</v>
      </c>
      <c r="B29" s="1244" t="s">
        <v>720</v>
      </c>
      <c r="C29" s="1244" t="s">
        <v>647</v>
      </c>
      <c r="D29" s="1244" t="s">
        <v>690</v>
      </c>
      <c r="E29" s="1244" t="s">
        <v>721</v>
      </c>
      <c r="F29" s="1248">
        <v>5.94</v>
      </c>
      <c r="G29" s="1249">
        <v>5.94</v>
      </c>
      <c r="H29" s="1249">
        <v>5.94</v>
      </c>
      <c r="I29" s="1250">
        <v>5.8083333333333336</v>
      </c>
      <c r="K29" t="str">
        <f>IF(ISNA(VLOOKUP($A29,'Inventory Count Summary'!$B:$B,1,FALSE)),"Unlisted","Listed")</f>
        <v>Listed</v>
      </c>
    </row>
    <row r="30" spans="1:11" x14ac:dyDescent="0.2">
      <c r="A30" s="1246">
        <v>1499690</v>
      </c>
      <c r="B30" s="1244" t="s">
        <v>722</v>
      </c>
      <c r="C30" s="1244" t="s">
        <v>647</v>
      </c>
      <c r="D30" s="1244" t="s">
        <v>723</v>
      </c>
      <c r="E30" s="1244" t="s">
        <v>721</v>
      </c>
      <c r="F30" s="1248">
        <v>6.2043749999999998</v>
      </c>
      <c r="G30" s="1249">
        <v>6.2043749999999998</v>
      </c>
      <c r="H30" s="1249">
        <v>6.2043749999999998</v>
      </c>
      <c r="I30" s="1250">
        <v>6.0662500000000001</v>
      </c>
      <c r="K30" t="str">
        <f>IF(ISNA(VLOOKUP($A30,'Inventory Count Summary'!$B:$B,1,FALSE)),"Unlisted","Listed")</f>
        <v>Listed</v>
      </c>
    </row>
    <row r="31" spans="1:11" x14ac:dyDescent="0.2">
      <c r="A31" s="1246">
        <v>5271605</v>
      </c>
      <c r="B31" s="1244" t="s">
        <v>724</v>
      </c>
      <c r="C31" s="1244" t="s">
        <v>725</v>
      </c>
      <c r="D31" s="1244" t="s">
        <v>726</v>
      </c>
      <c r="E31" s="1244" t="s">
        <v>719</v>
      </c>
      <c r="F31" s="1248">
        <v>7.644499999999999</v>
      </c>
      <c r="G31" s="1249">
        <v>7.644499999999999</v>
      </c>
      <c r="H31" s="1249">
        <v>7.644499999999999</v>
      </c>
      <c r="I31" s="1250">
        <v>7.644499999999999</v>
      </c>
      <c r="K31" t="str">
        <f>IF(ISNA(VLOOKUP($A31,'Inventory Count Summary'!$B:$B,1,FALSE)),"Unlisted","Listed")</f>
        <v>Listed</v>
      </c>
    </row>
    <row r="32" spans="1:11" x14ac:dyDescent="0.2">
      <c r="A32" s="1246">
        <v>5922005</v>
      </c>
      <c r="B32" s="1244" t="s">
        <v>727</v>
      </c>
      <c r="C32" s="1244" t="s">
        <v>728</v>
      </c>
      <c r="D32" s="1244" t="s">
        <v>729</v>
      </c>
      <c r="E32" s="1244" t="s">
        <v>721</v>
      </c>
      <c r="F32" s="1248">
        <v>27.32</v>
      </c>
      <c r="G32" s="1249">
        <v>24.03</v>
      </c>
      <c r="H32" s="1249">
        <v>24.91</v>
      </c>
      <c r="I32" s="1250">
        <v>26.21</v>
      </c>
      <c r="K32" t="str">
        <f>IF(ISNA(VLOOKUP($A32,'Inventory Count Summary'!$B:$B,1,FALSE)),"Unlisted","Listed")</f>
        <v>Listed</v>
      </c>
    </row>
    <row r="33" spans="1:11" x14ac:dyDescent="0.2">
      <c r="A33" s="1246">
        <v>5928805</v>
      </c>
      <c r="B33" s="1244" t="s">
        <v>730</v>
      </c>
      <c r="C33" s="1244" t="s">
        <v>647</v>
      </c>
      <c r="D33" s="1244" t="s">
        <v>686</v>
      </c>
      <c r="E33" s="1244" t="s">
        <v>721</v>
      </c>
      <c r="F33" s="1248">
        <v>18.29</v>
      </c>
      <c r="G33" s="1249">
        <v>18.29</v>
      </c>
      <c r="H33" s="1249">
        <v>18.29</v>
      </c>
      <c r="I33" s="1250">
        <v>17.88</v>
      </c>
      <c r="K33" t="str">
        <f>IF(ISNA(VLOOKUP($A33,'Inventory Count Summary'!$B:$B,1,FALSE)),"Unlisted","Listed")</f>
        <v>Listed</v>
      </c>
    </row>
    <row r="34" spans="1:11" x14ac:dyDescent="0.2">
      <c r="A34" s="1246">
        <v>5930205</v>
      </c>
      <c r="B34" s="1244" t="s">
        <v>731</v>
      </c>
      <c r="C34" s="1244" t="s">
        <v>647</v>
      </c>
      <c r="D34" s="1244" t="s">
        <v>732</v>
      </c>
      <c r="E34" s="1244" t="s">
        <v>721</v>
      </c>
      <c r="F34" s="1248">
        <v>17.78</v>
      </c>
      <c r="G34" s="1249">
        <v>17.78</v>
      </c>
      <c r="H34" s="1249">
        <v>17.78</v>
      </c>
      <c r="I34" s="1250">
        <v>17.39</v>
      </c>
      <c r="K34" t="str">
        <f>IF(ISNA(VLOOKUP($A34,'Inventory Count Summary'!$B:$B,1,FALSE)),"Unlisted","Listed")</f>
        <v>Listed</v>
      </c>
    </row>
    <row r="35" spans="1:11" x14ac:dyDescent="0.2">
      <c r="A35" s="1246">
        <v>6835005</v>
      </c>
      <c r="B35" s="1244" t="s">
        <v>733</v>
      </c>
      <c r="C35" s="1244" t="s">
        <v>647</v>
      </c>
      <c r="D35" s="1244" t="s">
        <v>734</v>
      </c>
      <c r="E35" s="1244" t="s">
        <v>684</v>
      </c>
      <c r="F35" s="1248">
        <v>4.6717171717171722</v>
      </c>
      <c r="G35" s="1249">
        <v>4.6717171717171722</v>
      </c>
      <c r="H35" s="1249">
        <v>4.6717171717171722</v>
      </c>
      <c r="I35" s="1250">
        <v>4.5679664865711382</v>
      </c>
      <c r="K35" t="str">
        <f>IF(ISNA(VLOOKUP($A35,'Inventory Count Summary'!$B:$B,1,FALSE)),"Unlisted","Listed")</f>
        <v>Listed</v>
      </c>
    </row>
    <row r="36" spans="1:11" x14ac:dyDescent="0.2">
      <c r="A36" s="1246">
        <v>1122593</v>
      </c>
      <c r="B36" s="1244" t="s">
        <v>735</v>
      </c>
      <c r="C36" s="1244" t="s">
        <v>647</v>
      </c>
      <c r="D36" s="1244" t="s">
        <v>736</v>
      </c>
      <c r="E36" s="1244" t="s">
        <v>684</v>
      </c>
      <c r="F36" s="1248">
        <v>17.59</v>
      </c>
      <c r="G36" s="1249">
        <v>17.59</v>
      </c>
      <c r="H36" s="1249">
        <v>17.59</v>
      </c>
      <c r="I36" s="1250">
        <v>17.2</v>
      </c>
      <c r="K36" t="str">
        <f>IF(ISNA(VLOOKUP($A36,'Inventory Count Summary'!$B:$B,1,FALSE)),"Unlisted","Listed")</f>
        <v>Listed</v>
      </c>
    </row>
    <row r="37" spans="1:11" x14ac:dyDescent="0.2">
      <c r="A37" s="1246">
        <v>1314252</v>
      </c>
      <c r="B37" s="1244" t="s">
        <v>737</v>
      </c>
      <c r="C37" s="1244" t="s">
        <v>647</v>
      </c>
      <c r="D37" s="1244" t="s">
        <v>738</v>
      </c>
      <c r="E37" s="1244" t="s">
        <v>684</v>
      </c>
      <c r="F37" s="1248">
        <v>13.756</v>
      </c>
      <c r="G37" s="1249">
        <v>13.756</v>
      </c>
      <c r="H37" s="1249">
        <v>13.756</v>
      </c>
      <c r="I37" s="1250">
        <v>13.45</v>
      </c>
      <c r="K37" t="str">
        <f>IF(ISNA(VLOOKUP($A37,'Inventory Count Summary'!$B:$B,1,FALSE)),"Unlisted","Listed")</f>
        <v>Listed</v>
      </c>
    </row>
    <row r="38" spans="1:11" x14ac:dyDescent="0.2">
      <c r="A38" s="1246">
        <v>1314258</v>
      </c>
      <c r="B38" s="1244" t="s">
        <v>739</v>
      </c>
      <c r="C38" s="1244" t="s">
        <v>647</v>
      </c>
      <c r="D38" s="1244" t="s">
        <v>740</v>
      </c>
      <c r="E38" s="1244" t="s">
        <v>684</v>
      </c>
      <c r="F38" s="1248">
        <v>11.714</v>
      </c>
      <c r="G38" s="1249">
        <v>11.714</v>
      </c>
      <c r="H38" s="1249">
        <v>11.714</v>
      </c>
      <c r="I38" s="1250">
        <v>11.454000000000001</v>
      </c>
      <c r="K38" t="str">
        <f>IF(ISNA(VLOOKUP($A38,'Inventory Count Summary'!$B:$B,1,FALSE)),"Unlisted","Listed")</f>
        <v>Listed</v>
      </c>
    </row>
    <row r="39" spans="1:11" x14ac:dyDescent="0.2">
      <c r="A39" s="1246">
        <v>1314278</v>
      </c>
      <c r="B39" s="1244" t="s">
        <v>741</v>
      </c>
      <c r="C39" s="1244" t="s">
        <v>647</v>
      </c>
      <c r="D39" s="1244" t="s">
        <v>742</v>
      </c>
      <c r="E39" s="1244" t="s">
        <v>684</v>
      </c>
      <c r="F39" s="1248">
        <v>12.205</v>
      </c>
      <c r="G39" s="1249">
        <v>12.205</v>
      </c>
      <c r="H39" s="1249">
        <v>12.205</v>
      </c>
      <c r="I39" s="1250">
        <v>11.934999999999999</v>
      </c>
      <c r="K39" t="str">
        <f>IF(ISNA(VLOOKUP($A39,'Inventory Count Summary'!$B:$B,1,FALSE)),"Unlisted","Listed")</f>
        <v>Listed</v>
      </c>
    </row>
    <row r="40" spans="1:11" x14ac:dyDescent="0.2">
      <c r="A40" s="1246">
        <v>1314279</v>
      </c>
      <c r="B40" s="1244" t="s">
        <v>743</v>
      </c>
      <c r="C40" s="1244" t="s">
        <v>647</v>
      </c>
      <c r="D40" s="1244" t="s">
        <v>744</v>
      </c>
      <c r="E40" s="1244" t="s">
        <v>684</v>
      </c>
      <c r="F40" s="1248">
        <v>12.783823529411766</v>
      </c>
      <c r="G40" s="1249">
        <v>12.783823529411766</v>
      </c>
      <c r="H40" s="1249">
        <v>12.783823529411766</v>
      </c>
      <c r="I40" s="1250">
        <v>12.5</v>
      </c>
      <c r="K40" t="str">
        <f>IF(ISNA(VLOOKUP($A40,'Inventory Count Summary'!$B:$B,1,FALSE)),"Unlisted","Listed")</f>
        <v>Listed</v>
      </c>
    </row>
    <row r="41" spans="1:11" x14ac:dyDescent="0.2">
      <c r="A41" s="1246">
        <v>1327757</v>
      </c>
      <c r="B41" s="1244" t="s">
        <v>745</v>
      </c>
      <c r="C41" s="1244" t="s">
        <v>647</v>
      </c>
      <c r="D41" s="1244" t="s">
        <v>746</v>
      </c>
      <c r="E41" s="1244" t="s">
        <v>684</v>
      </c>
      <c r="F41" s="1248">
        <v>17.375</v>
      </c>
      <c r="G41" s="1249">
        <v>17.375</v>
      </c>
      <c r="H41" s="1249">
        <v>17.375</v>
      </c>
      <c r="I41" s="1250">
        <v>16.989999999999998</v>
      </c>
      <c r="K41" t="str">
        <f>IF(ISNA(VLOOKUP($A41,'Inventory Count Summary'!$B:$B,1,FALSE)),"Unlisted","Listed")</f>
        <v>Listed</v>
      </c>
    </row>
    <row r="42" spans="1:11" x14ac:dyDescent="0.2">
      <c r="A42" s="1246">
        <v>1360445</v>
      </c>
      <c r="B42" s="1244" t="s">
        <v>747</v>
      </c>
      <c r="C42" s="1244" t="s">
        <v>647</v>
      </c>
      <c r="D42" s="1244" t="s">
        <v>748</v>
      </c>
      <c r="E42" s="1244" t="s">
        <v>684</v>
      </c>
      <c r="F42" s="1248">
        <v>18.203333333333333</v>
      </c>
      <c r="G42" s="1249">
        <v>18.203333333333333</v>
      </c>
      <c r="H42" s="1249">
        <v>18.203333333333333</v>
      </c>
      <c r="I42" s="1250">
        <v>17.8</v>
      </c>
      <c r="K42" t="str">
        <f>IF(ISNA(VLOOKUP($A42,'Inventory Count Summary'!$B:$B,1,FALSE)),"Unlisted","Listed")</f>
        <v>Listed</v>
      </c>
    </row>
    <row r="43" spans="1:11" x14ac:dyDescent="0.2">
      <c r="A43" s="1246">
        <v>1360543</v>
      </c>
      <c r="B43" s="1244" t="s">
        <v>749</v>
      </c>
      <c r="C43" s="1244" t="s">
        <v>647</v>
      </c>
      <c r="D43" s="1244" t="s">
        <v>748</v>
      </c>
      <c r="E43" s="1244" t="s">
        <v>684</v>
      </c>
      <c r="F43" s="1248">
        <v>23.033333333333331</v>
      </c>
      <c r="G43" s="1249">
        <v>23.033333333333331</v>
      </c>
      <c r="H43" s="1249">
        <v>23.033333333333331</v>
      </c>
      <c r="I43" s="1250">
        <v>22.521666666666665</v>
      </c>
      <c r="K43" t="str">
        <f>IF(ISNA(VLOOKUP($A43,'Inventory Count Summary'!$B:$B,1,FALSE)),"Unlisted","Listed")</f>
        <v>Listed</v>
      </c>
    </row>
    <row r="44" spans="1:11" x14ac:dyDescent="0.2">
      <c r="A44" s="1246">
        <v>1433702</v>
      </c>
      <c r="B44" s="1244" t="s">
        <v>750</v>
      </c>
      <c r="C44" s="1244" t="s">
        <v>647</v>
      </c>
      <c r="D44" s="1244" t="s">
        <v>751</v>
      </c>
      <c r="E44" s="1244" t="s">
        <v>684</v>
      </c>
      <c r="F44" s="1248">
        <v>14.6175</v>
      </c>
      <c r="G44" s="1249">
        <v>14.6175</v>
      </c>
      <c r="H44" s="1249">
        <v>14.6175</v>
      </c>
      <c r="I44" s="1250">
        <v>14.295</v>
      </c>
      <c r="K44" t="str">
        <f>IF(ISNA(VLOOKUP($A44,'Inventory Count Summary'!$B:$B,1,FALSE)),"Unlisted","Listed")</f>
        <v>Listed</v>
      </c>
    </row>
    <row r="45" spans="1:11" x14ac:dyDescent="0.2">
      <c r="A45" s="1246">
        <v>1442117</v>
      </c>
      <c r="B45" s="1244" t="s">
        <v>752</v>
      </c>
      <c r="C45" s="1244" t="s">
        <v>647</v>
      </c>
      <c r="D45" s="1244" t="s">
        <v>753</v>
      </c>
      <c r="E45" s="1244" t="s">
        <v>684</v>
      </c>
      <c r="F45" s="1248">
        <v>19.929515418502202</v>
      </c>
      <c r="G45" s="1249">
        <v>19.929515418502202</v>
      </c>
      <c r="H45" s="1249">
        <v>19.929515418502202</v>
      </c>
      <c r="I45" s="1250">
        <v>19.48898678414097</v>
      </c>
      <c r="K45" t="str">
        <f>IF(ISNA(VLOOKUP($A45,'Inventory Count Summary'!$B:$B,1,FALSE)),"Unlisted","Listed")</f>
        <v>Listed</v>
      </c>
    </row>
    <row r="46" spans="1:11" x14ac:dyDescent="0.2">
      <c r="A46" s="1246">
        <v>1447306</v>
      </c>
      <c r="B46" s="1244" t="s">
        <v>754</v>
      </c>
      <c r="C46" s="1244" t="s">
        <v>755</v>
      </c>
      <c r="D46" s="1244" t="s">
        <v>756</v>
      </c>
      <c r="E46" s="1244" t="s">
        <v>721</v>
      </c>
      <c r="F46" s="1248">
        <v>5.7675000000000001</v>
      </c>
      <c r="G46" s="1249">
        <v>5.7675000000000001</v>
      </c>
      <c r="H46" s="1249">
        <v>5.7675000000000001</v>
      </c>
      <c r="I46" s="1250">
        <v>5.6275000000000004</v>
      </c>
      <c r="K46" t="str">
        <f>IF(ISNA(VLOOKUP($A46,'Inventory Count Summary'!$B:$B,1,FALSE)),"Unlisted","Listed")</f>
        <v>Listed</v>
      </c>
    </row>
    <row r="47" spans="1:11" x14ac:dyDescent="0.2">
      <c r="A47" s="1246">
        <v>1485823</v>
      </c>
      <c r="B47" s="1244" t="s">
        <v>757</v>
      </c>
      <c r="C47" s="1244" t="s">
        <v>758</v>
      </c>
      <c r="D47" s="1244" t="s">
        <v>759</v>
      </c>
      <c r="E47" s="1244" t="s">
        <v>684</v>
      </c>
      <c r="F47" s="1248">
        <v>12.4925</v>
      </c>
      <c r="G47" s="1249">
        <v>12.4925</v>
      </c>
      <c r="H47" s="1249">
        <v>12.4925</v>
      </c>
      <c r="I47" s="1250">
        <v>12.21625</v>
      </c>
      <c r="K47" t="str">
        <f>IF(ISNA(VLOOKUP($A47,'Inventory Count Summary'!$B:$B,1,FALSE)),"Unlisted","Listed")</f>
        <v>Listed</v>
      </c>
    </row>
    <row r="48" spans="1:11" x14ac:dyDescent="0.2">
      <c r="A48" s="1246">
        <v>1961987</v>
      </c>
      <c r="B48" s="1244" t="s">
        <v>760</v>
      </c>
      <c r="C48" s="1244" t="s">
        <v>761</v>
      </c>
      <c r="D48" s="1244" t="s">
        <v>740</v>
      </c>
      <c r="E48" s="1244" t="s">
        <v>684</v>
      </c>
      <c r="F48" s="1248">
        <v>14.85</v>
      </c>
      <c r="G48" s="1249">
        <v>14.85</v>
      </c>
      <c r="H48" s="1249">
        <v>14.85</v>
      </c>
      <c r="I48" s="1250">
        <v>14.52</v>
      </c>
      <c r="K48" t="str">
        <f>IF(ISNA(VLOOKUP($A48,'Inventory Count Summary'!$B:$B,1,FALSE)),"Unlisted","Listed")</f>
        <v>Listed</v>
      </c>
    </row>
    <row r="49" spans="1:11" x14ac:dyDescent="0.2">
      <c r="A49" s="1246">
        <v>1310720</v>
      </c>
      <c r="B49" s="1244" t="s">
        <v>762</v>
      </c>
      <c r="C49" s="1244" t="s">
        <v>647</v>
      </c>
      <c r="D49" s="1244" t="s">
        <v>763</v>
      </c>
      <c r="E49" s="1244" t="s">
        <v>721</v>
      </c>
      <c r="F49" s="1248">
        <v>9.4583333333333339</v>
      </c>
      <c r="G49" s="1249">
        <v>9.4583333333333339</v>
      </c>
      <c r="H49" s="1249">
        <v>9.4583333333333339</v>
      </c>
      <c r="I49" s="1250">
        <v>9.2483333333333331</v>
      </c>
      <c r="K49" t="str">
        <f>IF(ISNA(VLOOKUP($A49,'Inventory Count Summary'!$B:$B,1,FALSE)),"Unlisted","Listed")</f>
        <v>Listed</v>
      </c>
    </row>
    <row r="50" spans="1:11" x14ac:dyDescent="0.2">
      <c r="A50" s="1246">
        <v>1478621</v>
      </c>
      <c r="B50" s="1244" t="s">
        <v>764</v>
      </c>
      <c r="C50" s="1244" t="s">
        <v>647</v>
      </c>
      <c r="D50" s="1244" t="s">
        <v>765</v>
      </c>
      <c r="E50" s="1244" t="s">
        <v>721</v>
      </c>
      <c r="F50" s="1248">
        <v>7.9424999999999999</v>
      </c>
      <c r="G50" s="1249">
        <v>7.9424999999999999</v>
      </c>
      <c r="H50" s="1249">
        <v>7.9424999999999999</v>
      </c>
      <c r="I50" s="1250">
        <v>7.7658333333333331</v>
      </c>
      <c r="K50" t="str">
        <f>IF(ISNA(VLOOKUP($A50,'Inventory Count Summary'!$B:$B,1,FALSE)),"Unlisted","Listed")</f>
        <v>Listed</v>
      </c>
    </row>
    <row r="51" spans="1:11" x14ac:dyDescent="0.2">
      <c r="A51" s="1246">
        <v>1478622</v>
      </c>
      <c r="B51" s="1244" t="s">
        <v>766</v>
      </c>
      <c r="C51" s="1244" t="s">
        <v>647</v>
      </c>
      <c r="D51" s="1244" t="s">
        <v>765</v>
      </c>
      <c r="E51" s="1244" t="s">
        <v>721</v>
      </c>
      <c r="F51" s="1248">
        <v>7.53</v>
      </c>
      <c r="G51" s="1249">
        <v>7.53</v>
      </c>
      <c r="H51" s="1249">
        <v>7.53</v>
      </c>
      <c r="I51" s="1250">
        <v>7.3624999999999998</v>
      </c>
      <c r="K51" t="str">
        <f>IF(ISNA(VLOOKUP($A51,'Inventory Count Summary'!$B:$B,1,FALSE)),"Unlisted","Listed")</f>
        <v>Listed</v>
      </c>
    </row>
    <row r="52" spans="1:11" x14ac:dyDescent="0.2">
      <c r="A52" s="1246">
        <v>1487131</v>
      </c>
      <c r="B52" s="1244" t="s">
        <v>767</v>
      </c>
      <c r="C52" s="1244" t="s">
        <v>647</v>
      </c>
      <c r="D52" s="1244" t="s">
        <v>768</v>
      </c>
      <c r="E52" s="1244" t="s">
        <v>769</v>
      </c>
      <c r="F52" s="1248">
        <v>77.194999999999993</v>
      </c>
      <c r="G52" s="1249">
        <v>73.290000000000006</v>
      </c>
      <c r="H52" s="1249">
        <v>75.194999999999993</v>
      </c>
      <c r="I52" s="1250">
        <v>77.900000000000006</v>
      </c>
      <c r="K52" t="str">
        <f>IF(ISNA(VLOOKUP($A52,'Inventory Count Summary'!$B:$B,1,FALSE)),"Unlisted","Listed")</f>
        <v>Listed</v>
      </c>
    </row>
    <row r="53" spans="1:11" x14ac:dyDescent="0.2">
      <c r="A53" s="1246">
        <v>1497780</v>
      </c>
      <c r="B53" s="1244" t="s">
        <v>770</v>
      </c>
      <c r="C53" s="1244" t="s">
        <v>647</v>
      </c>
      <c r="D53" s="1244" t="s">
        <v>765</v>
      </c>
      <c r="E53" s="1244" t="s">
        <v>696</v>
      </c>
      <c r="F53" s="1248">
        <v>7.7166666666666659</v>
      </c>
      <c r="G53" s="1249">
        <v>7.7166666666666659</v>
      </c>
      <c r="H53" s="1249">
        <v>7.7166666666666659</v>
      </c>
      <c r="I53" s="1250">
        <v>7.5458333333333334</v>
      </c>
      <c r="K53" t="str">
        <f>IF(ISNA(VLOOKUP($A53,'Inventory Count Summary'!$B:$B,1,FALSE)),"Unlisted","Listed")</f>
        <v>Listed</v>
      </c>
    </row>
    <row r="54" spans="1:11" x14ac:dyDescent="0.2">
      <c r="A54" s="1246">
        <v>1497992</v>
      </c>
      <c r="B54" s="1244" t="s">
        <v>771</v>
      </c>
      <c r="C54" s="1244" t="s">
        <v>647</v>
      </c>
      <c r="D54" s="1244" t="s">
        <v>765</v>
      </c>
      <c r="E54" s="1244" t="s">
        <v>696</v>
      </c>
      <c r="F54" s="1248">
        <v>7.7616666666666667</v>
      </c>
      <c r="G54" s="1249">
        <v>7.7616666666666667</v>
      </c>
      <c r="H54" s="1249">
        <v>7.7616666666666667</v>
      </c>
      <c r="I54" s="1250">
        <v>7.59</v>
      </c>
      <c r="K54" t="str">
        <f>IF(ISNA(VLOOKUP($A54,'Inventory Count Summary'!$B:$B,1,FALSE)),"Unlisted","Listed")</f>
        <v>Listed</v>
      </c>
    </row>
    <row r="55" spans="1:11" x14ac:dyDescent="0.2">
      <c r="A55" s="1246">
        <v>1499676</v>
      </c>
      <c r="B55" s="1244" t="s">
        <v>772</v>
      </c>
      <c r="C55" s="1244" t="s">
        <v>647</v>
      </c>
      <c r="D55" s="1244" t="s">
        <v>773</v>
      </c>
      <c r="E55" s="1244" t="s">
        <v>696</v>
      </c>
      <c r="F55" s="1248">
        <v>11.015000000000001</v>
      </c>
      <c r="G55" s="1249">
        <v>11.015000000000001</v>
      </c>
      <c r="H55" s="1249">
        <v>11.015000000000001</v>
      </c>
      <c r="I55" s="1250">
        <v>10.770833333333334</v>
      </c>
      <c r="K55" t="str">
        <f>IF(ISNA(VLOOKUP($A55,'Inventory Count Summary'!$B:$B,1,FALSE)),"Unlisted","Listed")</f>
        <v>Listed</v>
      </c>
    </row>
    <row r="56" spans="1:11" x14ac:dyDescent="0.2">
      <c r="A56" s="1246">
        <v>1499696</v>
      </c>
      <c r="B56" s="1244" t="s">
        <v>774</v>
      </c>
      <c r="C56" s="1244" t="s">
        <v>647</v>
      </c>
      <c r="D56" s="1244" t="s">
        <v>775</v>
      </c>
      <c r="E56" s="1244" t="s">
        <v>696</v>
      </c>
      <c r="F56" s="1248">
        <v>8.6433333333333326</v>
      </c>
      <c r="G56" s="1249">
        <v>8.6433333333333326</v>
      </c>
      <c r="H56" s="1249">
        <v>8.6433333333333326</v>
      </c>
      <c r="I56" s="1250">
        <v>8.4516666666666662</v>
      </c>
      <c r="K56" t="str">
        <f>IF(ISNA(VLOOKUP($A56,'Inventory Count Summary'!$B:$B,1,FALSE)),"Unlisted","Listed")</f>
        <v>Listed</v>
      </c>
    </row>
    <row r="57" spans="1:11" x14ac:dyDescent="0.2">
      <c r="A57" s="1246">
        <v>9711205</v>
      </c>
      <c r="B57" s="1244" t="s">
        <v>776</v>
      </c>
      <c r="C57" s="1244" t="s">
        <v>647</v>
      </c>
      <c r="D57" s="1244" t="s">
        <v>777</v>
      </c>
      <c r="E57" s="1244" t="s">
        <v>721</v>
      </c>
      <c r="F57" s="1248">
        <v>5.4849999999999994</v>
      </c>
      <c r="G57" s="1249">
        <v>5.4849999999999994</v>
      </c>
      <c r="H57" s="1249">
        <v>5.4849999999999994</v>
      </c>
      <c r="I57" s="1250">
        <v>5.3633333333333333</v>
      </c>
      <c r="K57" t="str">
        <f>IF(ISNA(VLOOKUP($A57,'Inventory Count Summary'!$B:$B,1,FALSE)),"Unlisted","Listed")</f>
        <v>Listed</v>
      </c>
    </row>
    <row r="58" spans="1:11" x14ac:dyDescent="0.2">
      <c r="A58" s="1246">
        <v>9711405</v>
      </c>
      <c r="B58" s="1244" t="s">
        <v>778</v>
      </c>
      <c r="C58" s="1244" t="s">
        <v>647</v>
      </c>
      <c r="D58" s="1244" t="s">
        <v>777</v>
      </c>
      <c r="E58" s="1244" t="s">
        <v>721</v>
      </c>
      <c r="F58" s="1248">
        <v>4.8858333333333333</v>
      </c>
      <c r="G58" s="1249">
        <v>4.8858333333333333</v>
      </c>
      <c r="H58" s="1249">
        <v>4.8858333333333333</v>
      </c>
      <c r="I58" s="1250">
        <v>4.7774999999999999</v>
      </c>
      <c r="K58" t="str">
        <f>IF(ISNA(VLOOKUP($A58,'Inventory Count Summary'!$B:$B,1,FALSE)),"Unlisted","Listed")</f>
        <v>Listed</v>
      </c>
    </row>
    <row r="59" spans="1:11" x14ac:dyDescent="0.2">
      <c r="A59" s="1246">
        <v>1069413</v>
      </c>
      <c r="B59" s="1244" t="s">
        <v>779</v>
      </c>
      <c r="C59" s="1244" t="s">
        <v>704</v>
      </c>
      <c r="D59" s="1244" t="s">
        <v>780</v>
      </c>
      <c r="E59" s="1244" t="s">
        <v>781</v>
      </c>
      <c r="F59" s="1248">
        <v>6.4833333333333334</v>
      </c>
      <c r="G59" s="1249">
        <v>6.4833333333333334</v>
      </c>
      <c r="H59" s="1249">
        <v>6.4833333333333334</v>
      </c>
      <c r="I59" s="1250">
        <v>6.3391666666666664</v>
      </c>
      <c r="K59" t="str">
        <f>IF(ISNA(VLOOKUP($A59,'Inventory Count Summary'!$B:$B,1,FALSE)),"Unlisted","Listed")</f>
        <v>Listed</v>
      </c>
    </row>
    <row r="60" spans="1:11" x14ac:dyDescent="0.2">
      <c r="A60" s="1246">
        <v>1089801</v>
      </c>
      <c r="B60" s="1244" t="s">
        <v>782</v>
      </c>
      <c r="C60" s="1244" t="s">
        <v>783</v>
      </c>
      <c r="D60" s="1244" t="s">
        <v>784</v>
      </c>
      <c r="E60" s="1244" t="s">
        <v>719</v>
      </c>
      <c r="F60" s="1248">
        <v>8.1458333333333339</v>
      </c>
      <c r="G60" s="1249">
        <v>8.1458333333333339</v>
      </c>
      <c r="H60" s="1249">
        <v>8.1458333333333339</v>
      </c>
      <c r="I60" s="1250">
        <v>7.9658333333333333</v>
      </c>
      <c r="K60" t="str">
        <f>IF(ISNA(VLOOKUP($A60,'Inventory Count Summary'!$B:$B,1,FALSE)),"Unlisted","Listed")</f>
        <v>Listed</v>
      </c>
    </row>
    <row r="61" spans="1:11" x14ac:dyDescent="0.2">
      <c r="A61" s="1246">
        <v>1108993</v>
      </c>
      <c r="B61" s="1244" t="s">
        <v>785</v>
      </c>
      <c r="C61" s="1244" t="s">
        <v>708</v>
      </c>
      <c r="D61" s="1244" t="s">
        <v>786</v>
      </c>
      <c r="E61" s="1244" t="s">
        <v>787</v>
      </c>
      <c r="F61" s="1248">
        <v>0.13163999999999998</v>
      </c>
      <c r="G61" s="1249">
        <v>0.13163999999999998</v>
      </c>
      <c r="H61" s="1249">
        <v>0.13163999999999998</v>
      </c>
      <c r="I61" s="1250">
        <v>0.12872</v>
      </c>
      <c r="K61" t="str">
        <f>IF(ISNA(VLOOKUP($A61,'Inventory Count Summary'!$B:$B,1,FALSE)),"Unlisted","Listed")</f>
        <v>Listed</v>
      </c>
    </row>
    <row r="62" spans="1:11" x14ac:dyDescent="0.2">
      <c r="A62" s="1246">
        <v>1113985</v>
      </c>
      <c r="B62" s="1244" t="s">
        <v>788</v>
      </c>
      <c r="C62" s="1244" t="s">
        <v>789</v>
      </c>
      <c r="D62" s="1244" t="s">
        <v>786</v>
      </c>
      <c r="E62" s="1244" t="s">
        <v>787</v>
      </c>
      <c r="F62" s="1248">
        <v>3.9539999999999999E-2</v>
      </c>
      <c r="G62" s="1249">
        <v>4.6560000000000004E-2</v>
      </c>
      <c r="H62" s="1249">
        <v>4.6560000000000004E-2</v>
      </c>
      <c r="I62" s="1250">
        <v>4.8500000000000001E-2</v>
      </c>
      <c r="K62" t="str">
        <f>IF(ISNA(VLOOKUP($A62,'Inventory Count Summary'!$B:$B,1,FALSE)),"Unlisted","Listed")</f>
        <v>Listed</v>
      </c>
    </row>
    <row r="63" spans="1:11" x14ac:dyDescent="0.2">
      <c r="A63" s="1246">
        <v>1113988</v>
      </c>
      <c r="B63" s="1244" t="s">
        <v>790</v>
      </c>
      <c r="C63" s="1244" t="s">
        <v>789</v>
      </c>
      <c r="D63" s="1244" t="s">
        <v>786</v>
      </c>
      <c r="E63" s="1244" t="s">
        <v>787</v>
      </c>
      <c r="F63" s="1248">
        <v>4.3630000000000002E-2</v>
      </c>
      <c r="G63" s="1249">
        <v>3.8179999999999999E-2</v>
      </c>
      <c r="H63" s="1249">
        <v>3.8179999999999999E-2</v>
      </c>
      <c r="I63" s="1250">
        <v>4.3720000000000002E-2</v>
      </c>
      <c r="K63" t="str">
        <f>IF(ISNA(VLOOKUP($A63,'Inventory Count Summary'!$B:$B,1,FALSE)),"Unlisted","Listed")</f>
        <v>Listed</v>
      </c>
    </row>
    <row r="64" spans="1:11" x14ac:dyDescent="0.2">
      <c r="A64" s="1246">
        <v>1164834</v>
      </c>
      <c r="B64" s="1244" t="s">
        <v>791</v>
      </c>
      <c r="C64" s="1244" t="s">
        <v>792</v>
      </c>
      <c r="D64" s="1244" t="s">
        <v>793</v>
      </c>
      <c r="E64" s="1244" t="s">
        <v>794</v>
      </c>
      <c r="F64" s="1248">
        <v>2.9066666666666667</v>
      </c>
      <c r="G64" s="1249">
        <v>2.9066666666666667</v>
      </c>
      <c r="H64" s="1249">
        <v>2.9066666666666667</v>
      </c>
      <c r="I64" s="1250">
        <v>2.9066666666666667</v>
      </c>
      <c r="K64" t="str">
        <f>IF(ISNA(VLOOKUP($A64,'Inventory Count Summary'!$B:$B,1,FALSE)),"Unlisted","Listed")</f>
        <v>Listed</v>
      </c>
    </row>
    <row r="65" spans="1:11" x14ac:dyDescent="0.2">
      <c r="A65" s="1246">
        <v>1172791</v>
      </c>
      <c r="B65" s="1244" t="s">
        <v>795</v>
      </c>
      <c r="C65" s="1244" t="s">
        <v>708</v>
      </c>
      <c r="D65" s="1244" t="s">
        <v>796</v>
      </c>
      <c r="E65" s="1244" t="s">
        <v>797</v>
      </c>
      <c r="F65" s="1248">
        <v>2.1516666666666668</v>
      </c>
      <c r="G65" s="1249">
        <v>2.1391666666666667</v>
      </c>
      <c r="H65" s="1249">
        <v>2.1412499999999999</v>
      </c>
      <c r="I65" s="1250">
        <v>2.0895833333333331</v>
      </c>
      <c r="K65" t="str">
        <f>IF(ISNA(VLOOKUP($A65,'Inventory Count Summary'!$B:$B,1,FALSE)),"Unlisted","Listed")</f>
        <v>Listed</v>
      </c>
    </row>
    <row r="66" spans="1:11" x14ac:dyDescent="0.2">
      <c r="A66" s="1246">
        <v>1172792</v>
      </c>
      <c r="B66" s="1244" t="s">
        <v>798</v>
      </c>
      <c r="C66" s="1244" t="s">
        <v>708</v>
      </c>
      <c r="D66" s="1244" t="s">
        <v>799</v>
      </c>
      <c r="E66" s="1244" t="s">
        <v>797</v>
      </c>
      <c r="F66" s="1248">
        <v>4.593</v>
      </c>
      <c r="G66" s="1249">
        <v>4.5729999999999995</v>
      </c>
      <c r="H66" s="1249">
        <v>4.5759999999999996</v>
      </c>
      <c r="I66" s="1250">
        <v>4.4685000000000006</v>
      </c>
      <c r="K66" t="str">
        <f>IF(ISNA(VLOOKUP($A66,'Inventory Count Summary'!$B:$B,1,FALSE)),"Unlisted","Listed")</f>
        <v>Listed</v>
      </c>
    </row>
    <row r="67" spans="1:11" x14ac:dyDescent="0.2">
      <c r="A67" s="1246">
        <v>1172797</v>
      </c>
      <c r="B67" s="1244" t="s">
        <v>800</v>
      </c>
      <c r="C67" s="1244" t="s">
        <v>708</v>
      </c>
      <c r="D67" s="1244" t="s">
        <v>801</v>
      </c>
      <c r="E67" s="1244" t="s">
        <v>797</v>
      </c>
      <c r="F67" s="1248">
        <v>5.31</v>
      </c>
      <c r="G67" s="1249">
        <v>5.2675000000000001</v>
      </c>
      <c r="H67" s="1249">
        <v>5.2749999999999995</v>
      </c>
      <c r="I67" s="1250">
        <v>5.14</v>
      </c>
      <c r="K67" t="str">
        <f>IF(ISNA(VLOOKUP($A67,'Inventory Count Summary'!$B:$B,1,FALSE)),"Unlisted","Listed")</f>
        <v>Listed</v>
      </c>
    </row>
    <row r="68" spans="1:11" x14ac:dyDescent="0.2">
      <c r="A68" s="1246">
        <v>1210812</v>
      </c>
      <c r="B68" s="1244" t="s">
        <v>802</v>
      </c>
      <c r="C68" s="1244" t="s">
        <v>803</v>
      </c>
      <c r="D68" s="1244" t="s">
        <v>804</v>
      </c>
      <c r="E68" s="1244" t="s">
        <v>787</v>
      </c>
      <c r="F68" s="1248">
        <v>0.13262000000000002</v>
      </c>
      <c r="G68" s="1249">
        <v>0.13262000000000002</v>
      </c>
      <c r="H68" s="1249">
        <v>0.13262000000000002</v>
      </c>
      <c r="I68" s="1250">
        <v>0.1278</v>
      </c>
      <c r="K68" t="str">
        <f>IF(ISNA(VLOOKUP($A68,'Inventory Count Summary'!$B:$B,1,FALSE)),"Unlisted","Listed")</f>
        <v>Listed</v>
      </c>
    </row>
    <row r="69" spans="1:11" x14ac:dyDescent="0.2">
      <c r="A69" s="1246">
        <v>1236493</v>
      </c>
      <c r="B69" s="1244" t="s">
        <v>805</v>
      </c>
      <c r="C69" s="1244" t="s">
        <v>806</v>
      </c>
      <c r="D69" s="1244" t="s">
        <v>807</v>
      </c>
      <c r="E69" s="1244" t="s">
        <v>808</v>
      </c>
      <c r="F69" s="1248">
        <v>43.04</v>
      </c>
      <c r="G69" s="1249">
        <v>53.805</v>
      </c>
      <c r="H69" s="1249">
        <v>53.8</v>
      </c>
      <c r="I69" s="1250">
        <v>42.094999999999999</v>
      </c>
      <c r="K69" t="str">
        <f>IF(ISNA(VLOOKUP($A69,'Inventory Count Summary'!$B:$B,1,FALSE)),"Unlisted","Listed")</f>
        <v>Listed</v>
      </c>
    </row>
    <row r="70" spans="1:11" x14ac:dyDescent="0.2">
      <c r="A70" s="1246">
        <v>1276782</v>
      </c>
      <c r="B70" s="1244" t="s">
        <v>809</v>
      </c>
      <c r="C70" s="1244" t="s">
        <v>647</v>
      </c>
      <c r="D70" s="1244" t="s">
        <v>804</v>
      </c>
      <c r="E70" s="1244" t="s">
        <v>794</v>
      </c>
      <c r="F70" s="1248">
        <v>0.17724000000000001</v>
      </c>
      <c r="G70" s="1249">
        <v>0.17724000000000001</v>
      </c>
      <c r="H70" s="1249">
        <v>0.17724000000000001</v>
      </c>
      <c r="I70" s="1250">
        <v>0.17332</v>
      </c>
      <c r="K70" t="str">
        <f>IF(ISNA(VLOOKUP($A70,'Inventory Count Summary'!$B:$B,1,FALSE)),"Unlisted","Listed")</f>
        <v>Listed</v>
      </c>
    </row>
    <row r="71" spans="1:11" x14ac:dyDescent="0.2">
      <c r="A71" s="1246">
        <v>1314080</v>
      </c>
      <c r="B71" s="1244" t="s">
        <v>810</v>
      </c>
      <c r="C71" s="1244" t="s">
        <v>811</v>
      </c>
      <c r="D71" s="1244" t="s">
        <v>812</v>
      </c>
      <c r="E71" s="1244" t="s">
        <v>794</v>
      </c>
      <c r="F71" s="1248">
        <v>0.58840000000000003</v>
      </c>
      <c r="G71" s="1249">
        <v>0.58840000000000003</v>
      </c>
      <c r="H71" s="1249">
        <v>0.58840000000000003</v>
      </c>
      <c r="I71" s="1250">
        <v>0.57540000000000002</v>
      </c>
      <c r="K71" t="str">
        <f>IF(ISNA(VLOOKUP($A71,'Inventory Count Summary'!$B:$B,1,FALSE)),"Unlisted","Listed")</f>
        <v>Listed</v>
      </c>
    </row>
    <row r="72" spans="1:11" x14ac:dyDescent="0.2">
      <c r="A72" s="1246">
        <v>1336683</v>
      </c>
      <c r="B72" s="1244" t="s">
        <v>813</v>
      </c>
      <c r="C72" s="1244" t="s">
        <v>814</v>
      </c>
      <c r="D72" s="1244" t="s">
        <v>815</v>
      </c>
      <c r="E72" s="1244" t="s">
        <v>787</v>
      </c>
      <c r="F72" s="1248">
        <v>0.32079999999999997</v>
      </c>
      <c r="G72" s="1249">
        <v>0.32079999999999997</v>
      </c>
      <c r="H72" s="1249">
        <v>0.32079999999999997</v>
      </c>
      <c r="I72" s="1250">
        <v>0.32079999999999997</v>
      </c>
      <c r="K72" t="str">
        <f>IF(ISNA(VLOOKUP($A72,'Inventory Count Summary'!$B:$B,1,FALSE)),"Unlisted","Listed")</f>
        <v>Listed</v>
      </c>
    </row>
    <row r="73" spans="1:11" x14ac:dyDescent="0.2">
      <c r="A73" s="1246">
        <v>1338870</v>
      </c>
      <c r="B73" s="1244" t="s">
        <v>816</v>
      </c>
      <c r="C73" s="1244" t="s">
        <v>817</v>
      </c>
      <c r="D73" s="1244" t="s">
        <v>818</v>
      </c>
      <c r="E73" s="1244" t="s">
        <v>706</v>
      </c>
      <c r="F73" s="1248">
        <v>21</v>
      </c>
      <c r="G73" s="1249">
        <v>20.535</v>
      </c>
      <c r="H73" s="1249">
        <v>20.535</v>
      </c>
      <c r="I73" s="1250">
        <v>18.594999999999999</v>
      </c>
      <c r="K73" t="str">
        <f>IF(ISNA(VLOOKUP($A73,'Inventory Count Summary'!$B:$B,1,FALSE)),"Unlisted","Listed")</f>
        <v>Listed</v>
      </c>
    </row>
    <row r="74" spans="1:11" x14ac:dyDescent="0.2">
      <c r="A74" s="1246">
        <v>1371870</v>
      </c>
      <c r="B74" s="1244" t="s">
        <v>819</v>
      </c>
      <c r="C74" s="1244" t="s">
        <v>708</v>
      </c>
      <c r="D74" s="1244" t="s">
        <v>820</v>
      </c>
      <c r="E74" s="1244" t="s">
        <v>797</v>
      </c>
      <c r="F74" s="1248">
        <v>8.4013333333333335</v>
      </c>
      <c r="G74" s="1249">
        <v>8.4013333333333335</v>
      </c>
      <c r="H74" s="1249">
        <v>8.4013333333333335</v>
      </c>
      <c r="I74" s="1250">
        <v>8.4540000000000006</v>
      </c>
      <c r="K74" t="str">
        <f>IF(ISNA(VLOOKUP($A74,'Inventory Count Summary'!$B:$B,1,FALSE)),"Unlisted","Listed")</f>
        <v>Listed</v>
      </c>
    </row>
    <row r="75" spans="1:11" x14ac:dyDescent="0.2">
      <c r="A75" s="1246">
        <v>1371872</v>
      </c>
      <c r="B75" s="1244" t="s">
        <v>821</v>
      </c>
      <c r="C75" s="1244" t="s">
        <v>708</v>
      </c>
      <c r="D75" s="1244" t="s">
        <v>820</v>
      </c>
      <c r="E75" s="1244" t="s">
        <v>797</v>
      </c>
      <c r="F75" s="1248">
        <v>9.5993333333333339</v>
      </c>
      <c r="G75" s="1249">
        <v>9.5406666666666684</v>
      </c>
      <c r="H75" s="1249">
        <v>9.5466666666666651</v>
      </c>
      <c r="I75" s="1250">
        <v>9.32</v>
      </c>
      <c r="K75" t="str">
        <f>IF(ISNA(VLOOKUP($A75,'Inventory Count Summary'!$B:$B,1,FALSE)),"Unlisted","Listed")</f>
        <v>Listed</v>
      </c>
    </row>
    <row r="76" spans="1:11" x14ac:dyDescent="0.2">
      <c r="A76" s="1246">
        <v>1400898</v>
      </c>
      <c r="B76" s="1244" t="s">
        <v>822</v>
      </c>
      <c r="C76" s="1244" t="s">
        <v>708</v>
      </c>
      <c r="D76" s="1244" t="s">
        <v>823</v>
      </c>
      <c r="E76" s="1244" t="s">
        <v>787</v>
      </c>
      <c r="F76" s="1248">
        <v>0.33860000000000001</v>
      </c>
      <c r="G76" s="1249">
        <v>0.33860000000000001</v>
      </c>
      <c r="H76" s="1249">
        <v>0.33860000000000001</v>
      </c>
      <c r="I76" s="1250">
        <v>0.33860000000000001</v>
      </c>
      <c r="K76" t="str">
        <f>IF(ISNA(VLOOKUP($A76,'Inventory Count Summary'!$B:$B,1,FALSE)),"Unlisted","Listed")</f>
        <v>Listed</v>
      </c>
    </row>
    <row r="77" spans="1:11" x14ac:dyDescent="0.2">
      <c r="A77" s="1246">
        <v>1404871</v>
      </c>
      <c r="B77" s="1244" t="s">
        <v>824</v>
      </c>
      <c r="C77" s="1244" t="s">
        <v>647</v>
      </c>
      <c r="D77" s="1244" t="s">
        <v>825</v>
      </c>
      <c r="E77" s="1244" t="s">
        <v>808</v>
      </c>
      <c r="F77" s="1248">
        <v>75.989999999999995</v>
      </c>
      <c r="G77" s="1249">
        <v>75.989999999999995</v>
      </c>
      <c r="H77" s="1249">
        <v>75.989999999999995</v>
      </c>
      <c r="I77" s="1250">
        <v>74.31</v>
      </c>
      <c r="K77" t="str">
        <f>IF(ISNA(VLOOKUP($A77,'Inventory Count Summary'!$B:$B,1,FALSE)),"Unlisted","Listed")</f>
        <v>Listed</v>
      </c>
    </row>
    <row r="78" spans="1:11" x14ac:dyDescent="0.2">
      <c r="A78" s="1246">
        <v>1415408</v>
      </c>
      <c r="B78" s="1244" t="s">
        <v>826</v>
      </c>
      <c r="C78" s="1244" t="s">
        <v>827</v>
      </c>
      <c r="D78" s="1244" t="s">
        <v>804</v>
      </c>
      <c r="E78" s="1244" t="s">
        <v>808</v>
      </c>
      <c r="F78" s="1248">
        <v>17.579999999999998</v>
      </c>
      <c r="G78" s="1249">
        <v>16.82</v>
      </c>
      <c r="H78" s="1249">
        <v>16.82</v>
      </c>
      <c r="I78" s="1250">
        <v>16.45</v>
      </c>
      <c r="K78" t="str">
        <f>IF(ISNA(VLOOKUP($A78,'Inventory Count Summary'!$B:$B,1,FALSE)),"Unlisted","Listed")</f>
        <v>Listed</v>
      </c>
    </row>
    <row r="79" spans="1:11" x14ac:dyDescent="0.2">
      <c r="A79" s="1246">
        <v>1419121</v>
      </c>
      <c r="B79" s="1244" t="s">
        <v>828</v>
      </c>
      <c r="C79" s="1244" t="s">
        <v>829</v>
      </c>
      <c r="D79" s="1244" t="s">
        <v>830</v>
      </c>
      <c r="E79" s="1244" t="s">
        <v>781</v>
      </c>
      <c r="F79" s="1248">
        <v>22.55</v>
      </c>
      <c r="G79" s="1249">
        <v>22.55</v>
      </c>
      <c r="H79" s="1249">
        <v>22.55</v>
      </c>
      <c r="I79" s="1250">
        <v>22.05</v>
      </c>
      <c r="K79" t="str">
        <f>IF(ISNA(VLOOKUP($A79,'Inventory Count Summary'!$B:$B,1,FALSE)),"Unlisted","Listed")</f>
        <v>Listed</v>
      </c>
    </row>
    <row r="80" spans="1:11" x14ac:dyDescent="0.2">
      <c r="A80" s="1246">
        <v>1431105</v>
      </c>
      <c r="B80" s="1244" t="s">
        <v>831</v>
      </c>
      <c r="C80" s="1244" t="s">
        <v>814</v>
      </c>
      <c r="D80" s="1244" t="s">
        <v>815</v>
      </c>
      <c r="E80" s="1244" t="s">
        <v>787</v>
      </c>
      <c r="F80" s="1248">
        <v>0.42263333333333336</v>
      </c>
      <c r="G80" s="1249">
        <v>0.42263333333333336</v>
      </c>
      <c r="H80" s="1249">
        <v>0.42263333333333336</v>
      </c>
      <c r="I80" s="1250">
        <v>0.46246666666666669</v>
      </c>
      <c r="K80" t="str">
        <f>IF(ISNA(VLOOKUP($A80,'Inventory Count Summary'!$B:$B,1,FALSE)),"Unlisted","Listed")</f>
        <v>Listed</v>
      </c>
    </row>
    <row r="81" spans="1:11" x14ac:dyDescent="0.2">
      <c r="A81" s="1246">
        <v>1492532</v>
      </c>
      <c r="B81" s="1244" t="s">
        <v>832</v>
      </c>
      <c r="C81" s="1244" t="s">
        <v>814</v>
      </c>
      <c r="D81" s="1244" t="s">
        <v>815</v>
      </c>
      <c r="E81" s="1244" t="s">
        <v>808</v>
      </c>
      <c r="F81" s="1248">
        <v>120.14</v>
      </c>
      <c r="G81" s="1249">
        <v>120.14</v>
      </c>
      <c r="H81" s="1249">
        <v>120.14</v>
      </c>
      <c r="I81" s="1250">
        <v>129.1</v>
      </c>
      <c r="K81" t="str">
        <f>IF(ISNA(VLOOKUP($A81,'Inventory Count Summary'!$B:$B,1,FALSE)),"Unlisted","Listed")</f>
        <v>Listed</v>
      </c>
    </row>
    <row r="82" spans="1:11" x14ac:dyDescent="0.2">
      <c r="A82" s="1246">
        <v>1495570</v>
      </c>
      <c r="B82" s="1244" t="s">
        <v>833</v>
      </c>
      <c r="C82" s="1244" t="s">
        <v>814</v>
      </c>
      <c r="D82" s="1244" t="s">
        <v>834</v>
      </c>
      <c r="E82" s="1244" t="s">
        <v>808</v>
      </c>
      <c r="F82" s="1248">
        <v>123.35</v>
      </c>
      <c r="G82" s="1249">
        <v>123.35</v>
      </c>
      <c r="H82" s="1249">
        <v>123.35</v>
      </c>
      <c r="I82" s="1250">
        <v>132.6</v>
      </c>
      <c r="K82" t="str">
        <f>IF(ISNA(VLOOKUP($A82,'Inventory Count Summary'!$B:$B,1,FALSE)),"Unlisted","Listed")</f>
        <v>Listed</v>
      </c>
    </row>
    <row r="83" spans="1:11" x14ac:dyDescent="0.2">
      <c r="A83" s="1246">
        <v>1499684</v>
      </c>
      <c r="B83" s="1244" t="s">
        <v>835</v>
      </c>
      <c r="C83" s="1244" t="s">
        <v>647</v>
      </c>
      <c r="D83" s="1244" t="s">
        <v>823</v>
      </c>
      <c r="E83" s="1244" t="s">
        <v>787</v>
      </c>
      <c r="F83" s="1248">
        <v>0.8478</v>
      </c>
      <c r="G83" s="1249">
        <v>0.8478</v>
      </c>
      <c r="H83" s="1249">
        <v>0.8478</v>
      </c>
      <c r="I83" s="1250">
        <v>0.82900000000000007</v>
      </c>
      <c r="K83" t="str">
        <f>IF(ISNA(VLOOKUP($A83,'Inventory Count Summary'!$B:$B,1,FALSE)),"Unlisted","Listed")</f>
        <v>Listed</v>
      </c>
    </row>
    <row r="84" spans="1:11" x14ac:dyDescent="0.2">
      <c r="A84" s="1246">
        <v>1499685</v>
      </c>
      <c r="B84" s="1244" t="s">
        <v>836</v>
      </c>
      <c r="C84" s="1244" t="s">
        <v>647</v>
      </c>
      <c r="D84" s="1244" t="s">
        <v>823</v>
      </c>
      <c r="E84" s="1244" t="s">
        <v>787</v>
      </c>
      <c r="F84" s="1248">
        <v>0.5232</v>
      </c>
      <c r="G84" s="1249">
        <v>0.5232</v>
      </c>
      <c r="H84" s="1249">
        <v>0.5232</v>
      </c>
      <c r="I84" s="1250">
        <v>0.51159999999999994</v>
      </c>
      <c r="K84" t="str">
        <f>IF(ISNA(VLOOKUP($A84,'Inventory Count Summary'!$B:$B,1,FALSE)),"Unlisted","Listed")</f>
        <v>Listed</v>
      </c>
    </row>
    <row r="85" spans="1:11" x14ac:dyDescent="0.2">
      <c r="A85" s="1246">
        <v>1499686</v>
      </c>
      <c r="B85" s="1244" t="s">
        <v>837</v>
      </c>
      <c r="C85" s="1244" t="s">
        <v>647</v>
      </c>
      <c r="D85" s="1244" t="s">
        <v>823</v>
      </c>
      <c r="E85" s="1244" t="s">
        <v>787</v>
      </c>
      <c r="F85" s="1248">
        <v>0.64400000000000002</v>
      </c>
      <c r="G85" s="1249">
        <v>0.64400000000000002</v>
      </c>
      <c r="H85" s="1249">
        <v>0.64400000000000002</v>
      </c>
      <c r="I85" s="1250">
        <v>0.62979999999999992</v>
      </c>
      <c r="K85" t="str">
        <f>IF(ISNA(VLOOKUP($A85,'Inventory Count Summary'!$B:$B,1,FALSE)),"Unlisted","Listed")</f>
        <v>Listed</v>
      </c>
    </row>
    <row r="86" spans="1:11" x14ac:dyDescent="0.2">
      <c r="A86" s="1246">
        <v>1499687</v>
      </c>
      <c r="B86" s="1244" t="s">
        <v>838</v>
      </c>
      <c r="C86" s="1244" t="s">
        <v>647</v>
      </c>
      <c r="D86" s="1244" t="s">
        <v>812</v>
      </c>
      <c r="E86" s="1244" t="s">
        <v>787</v>
      </c>
      <c r="F86" s="1248">
        <v>0.37180000000000002</v>
      </c>
      <c r="G86" s="1249">
        <v>0.37180000000000002</v>
      </c>
      <c r="H86" s="1249">
        <v>0.37180000000000002</v>
      </c>
      <c r="I86" s="1250">
        <v>0.36359999999999998</v>
      </c>
      <c r="K86" t="str">
        <f>IF(ISNA(VLOOKUP($A86,'Inventory Count Summary'!$B:$B,1,FALSE)),"Unlisted","Listed")</f>
        <v>Listed</v>
      </c>
    </row>
    <row r="87" spans="1:11" x14ac:dyDescent="0.2">
      <c r="A87" s="1246">
        <v>1499688</v>
      </c>
      <c r="B87" s="1244" t="s">
        <v>839</v>
      </c>
      <c r="C87" s="1244" t="s">
        <v>647</v>
      </c>
      <c r="D87" s="1244" t="s">
        <v>823</v>
      </c>
      <c r="E87" s="1244" t="s">
        <v>787</v>
      </c>
      <c r="F87" s="1248">
        <v>1.0434000000000001</v>
      </c>
      <c r="G87" s="1249">
        <v>1.0434000000000001</v>
      </c>
      <c r="H87" s="1249">
        <v>1.0434000000000001</v>
      </c>
      <c r="I87" s="1250">
        <v>1.0202</v>
      </c>
      <c r="K87" t="str">
        <f>IF(ISNA(VLOOKUP($A87,'Inventory Count Summary'!$B:$B,1,FALSE)),"Unlisted","Listed")</f>
        <v>Listed</v>
      </c>
    </row>
    <row r="88" spans="1:11" x14ac:dyDescent="0.2">
      <c r="A88" s="1246">
        <v>3288007</v>
      </c>
      <c r="B88" s="1244" t="s">
        <v>840</v>
      </c>
      <c r="C88" s="1244" t="s">
        <v>811</v>
      </c>
      <c r="D88" s="1244" t="s">
        <v>793</v>
      </c>
      <c r="E88" s="1244" t="s">
        <v>794</v>
      </c>
      <c r="F88" s="1248">
        <v>2.0666666666666669</v>
      </c>
      <c r="G88" s="1249">
        <v>2.0666666666666669</v>
      </c>
      <c r="H88" s="1249">
        <v>2.0666666666666669</v>
      </c>
      <c r="I88" s="1250">
        <v>1.88</v>
      </c>
      <c r="K88" t="str">
        <f>IF(ISNA(VLOOKUP($A88,'Inventory Count Summary'!$B:$B,1,FALSE)),"Unlisted","Listed")</f>
        <v>Listed</v>
      </c>
    </row>
    <row r="89" spans="1:11" x14ac:dyDescent="0.2">
      <c r="A89" s="1246">
        <v>3561805</v>
      </c>
      <c r="B89" s="1244" t="s">
        <v>841</v>
      </c>
      <c r="C89" s="1244" t="s">
        <v>811</v>
      </c>
      <c r="D89" s="1244" t="s">
        <v>812</v>
      </c>
      <c r="E89" s="1244" t="s">
        <v>794</v>
      </c>
      <c r="F89" s="1248">
        <v>0.36890000000000001</v>
      </c>
      <c r="G89" s="1249">
        <v>0.36890000000000001</v>
      </c>
      <c r="H89" s="1249">
        <v>0.36890000000000001</v>
      </c>
      <c r="I89" s="1250">
        <v>0.36890000000000001</v>
      </c>
      <c r="K89" t="str">
        <f>IF(ISNA(VLOOKUP($A89,'Inventory Count Summary'!$B:$B,1,FALSE)),"Unlisted","Listed")</f>
        <v>Listed</v>
      </c>
    </row>
    <row r="90" spans="1:11" x14ac:dyDescent="0.2">
      <c r="A90" s="1246">
        <v>6712287</v>
      </c>
      <c r="B90" s="1244" t="s">
        <v>842</v>
      </c>
      <c r="C90" s="1244" t="s">
        <v>811</v>
      </c>
      <c r="D90" s="1244" t="s">
        <v>823</v>
      </c>
      <c r="E90" s="1244" t="s">
        <v>794</v>
      </c>
      <c r="F90" s="1248">
        <v>0.93980000000000008</v>
      </c>
      <c r="G90" s="1249">
        <v>0.89500000000000002</v>
      </c>
      <c r="H90" s="1249">
        <v>0.93980000000000008</v>
      </c>
      <c r="I90" s="1250">
        <v>0.89500000000000002</v>
      </c>
      <c r="K90" t="str">
        <f>IF(ISNA(VLOOKUP($A90,'Inventory Count Summary'!$B:$B,1,FALSE)),"Unlisted","Listed")</f>
        <v>Listed</v>
      </c>
    </row>
    <row r="91" spans="1:11" x14ac:dyDescent="0.2">
      <c r="A91" s="1246">
        <v>9299605</v>
      </c>
      <c r="B91" s="1244" t="s">
        <v>843</v>
      </c>
      <c r="C91" s="1244" t="s">
        <v>811</v>
      </c>
      <c r="D91" s="1244" t="s">
        <v>823</v>
      </c>
      <c r="E91" s="1244" t="s">
        <v>794</v>
      </c>
      <c r="F91" s="1248">
        <v>1.3244</v>
      </c>
      <c r="G91" s="1249">
        <v>1.2376</v>
      </c>
      <c r="H91" s="1249">
        <v>1.3244</v>
      </c>
      <c r="I91" s="1250">
        <v>1.2376</v>
      </c>
      <c r="K91" t="str">
        <f>IF(ISNA(VLOOKUP($A91,'Inventory Count Summary'!$B:$B,1,FALSE)),"Unlisted","Listed")</f>
        <v>Listed</v>
      </c>
    </row>
    <row r="92" spans="1:11" x14ac:dyDescent="0.2">
      <c r="A92" s="1246">
        <v>9304205</v>
      </c>
      <c r="B92" s="1244" t="s">
        <v>844</v>
      </c>
      <c r="C92" s="1244" t="s">
        <v>811</v>
      </c>
      <c r="D92" s="1244" t="s">
        <v>823</v>
      </c>
      <c r="E92" s="1244" t="s">
        <v>794</v>
      </c>
      <c r="F92" s="1248">
        <v>0.76879999999999993</v>
      </c>
      <c r="G92" s="1249">
        <v>0.76879999999999993</v>
      </c>
      <c r="H92" s="1249">
        <v>0.76879999999999993</v>
      </c>
      <c r="I92" s="1250">
        <v>0.76879999999999993</v>
      </c>
      <c r="K92" t="str">
        <f>IF(ISNA(VLOOKUP($A92,'Inventory Count Summary'!$B:$B,1,FALSE)),"Unlisted","Listed")</f>
        <v>Listed</v>
      </c>
    </row>
    <row r="93" spans="1:11" x14ac:dyDescent="0.2">
      <c r="A93" s="1246">
        <v>1028605</v>
      </c>
      <c r="B93" s="1244" t="s">
        <v>845</v>
      </c>
      <c r="C93" s="1244" t="s">
        <v>846</v>
      </c>
      <c r="D93" s="1244" t="s">
        <v>847</v>
      </c>
      <c r="E93" s="1244" t="s">
        <v>848</v>
      </c>
      <c r="F93" s="1248">
        <v>1.5972</v>
      </c>
      <c r="G93" s="1249">
        <v>1.6524000000000001</v>
      </c>
      <c r="H93" s="1249">
        <v>1.6688000000000001</v>
      </c>
      <c r="I93" s="1250">
        <v>2.9643999999999999</v>
      </c>
      <c r="K93" t="str">
        <f>IF(ISNA(VLOOKUP($A93,'Inventory Count Summary'!$B:$B,1,FALSE)),"Unlisted","Listed")</f>
        <v>Listed</v>
      </c>
    </row>
    <row r="94" spans="1:11" x14ac:dyDescent="0.2">
      <c r="A94" s="1246">
        <v>1029605</v>
      </c>
      <c r="B94" s="1244" t="s">
        <v>849</v>
      </c>
      <c r="C94" s="1244" t="s">
        <v>846</v>
      </c>
      <c r="D94" s="1244" t="s">
        <v>847</v>
      </c>
      <c r="E94" s="1244" t="s">
        <v>848</v>
      </c>
      <c r="F94" s="1248">
        <v>2.238</v>
      </c>
      <c r="G94" s="1249">
        <v>2.25</v>
      </c>
      <c r="H94" s="1249">
        <v>2.2664</v>
      </c>
      <c r="I94" s="1250">
        <v>3.5476000000000001</v>
      </c>
      <c r="K94" t="str">
        <f>IF(ISNA(VLOOKUP($A94,'Inventory Count Summary'!$B:$B,1,FALSE)),"Unlisted","Listed")</f>
        <v>Listed</v>
      </c>
    </row>
    <row r="95" spans="1:11" x14ac:dyDescent="0.2">
      <c r="A95" s="1246">
        <v>1090804</v>
      </c>
      <c r="B95" s="1244" t="s">
        <v>850</v>
      </c>
      <c r="C95" s="1244" t="s">
        <v>851</v>
      </c>
      <c r="D95" s="1244" t="s">
        <v>852</v>
      </c>
      <c r="E95" s="1244" t="s">
        <v>848</v>
      </c>
      <c r="F95" s="1248">
        <v>3.2700000000000005</v>
      </c>
      <c r="G95" s="1249">
        <v>3.15</v>
      </c>
      <c r="H95" s="1249">
        <v>3.15</v>
      </c>
      <c r="I95" s="1250">
        <v>3.15</v>
      </c>
      <c r="K95" t="str">
        <f>IF(ISNA(VLOOKUP($A95,'Inventory Count Summary'!$B:$B,1,FALSE)),"Unlisted","Listed")</f>
        <v>Listed</v>
      </c>
    </row>
    <row r="96" spans="1:11" x14ac:dyDescent="0.2">
      <c r="A96" s="1246">
        <v>1124005</v>
      </c>
      <c r="B96" s="1244" t="s">
        <v>853</v>
      </c>
      <c r="C96" s="1244" t="s">
        <v>846</v>
      </c>
      <c r="D96" s="1244" t="s">
        <v>847</v>
      </c>
      <c r="E96" s="1244" t="s">
        <v>848</v>
      </c>
      <c r="F96" s="1248">
        <v>0.96479999999999999</v>
      </c>
      <c r="G96" s="1249">
        <v>1.0031999999999999</v>
      </c>
      <c r="H96" s="1249">
        <v>1.0740000000000001</v>
      </c>
      <c r="I96" s="1250">
        <v>1.3508000000000002</v>
      </c>
      <c r="K96" t="str">
        <f>IF(ISNA(VLOOKUP($A96,'Inventory Count Summary'!$B:$B,1,FALSE)),"Unlisted","Listed")</f>
        <v>Listed</v>
      </c>
    </row>
    <row r="97" spans="1:11" x14ac:dyDescent="0.2">
      <c r="A97" s="1246">
        <v>1133781</v>
      </c>
      <c r="B97" s="1244" t="s">
        <v>854</v>
      </c>
      <c r="C97" s="1244" t="s">
        <v>855</v>
      </c>
      <c r="D97" s="1244" t="s">
        <v>856</v>
      </c>
      <c r="E97" s="1244" t="s">
        <v>684</v>
      </c>
      <c r="F97" s="1248">
        <v>3.4474999999999998</v>
      </c>
      <c r="G97" s="1249">
        <v>3.4474999999999998</v>
      </c>
      <c r="H97" s="1249">
        <v>3.4474999999999998</v>
      </c>
      <c r="I97" s="1250">
        <v>3.4474999999999998</v>
      </c>
      <c r="K97" t="str">
        <f>IF(ISNA(VLOOKUP($A97,'Inventory Count Summary'!$B:$B,1,FALSE)),"Unlisted","Listed")</f>
        <v>Listed</v>
      </c>
    </row>
    <row r="98" spans="1:11" x14ac:dyDescent="0.2">
      <c r="A98" s="1246">
        <v>1140324</v>
      </c>
      <c r="B98" s="1244" t="s">
        <v>857</v>
      </c>
      <c r="C98" s="1244" t="s">
        <v>846</v>
      </c>
      <c r="D98" s="1244" t="s">
        <v>852</v>
      </c>
      <c r="E98" s="1244" t="s">
        <v>848</v>
      </c>
      <c r="F98" s="1248">
        <v>6.3740000000000006</v>
      </c>
      <c r="G98" s="1249">
        <v>4.8680000000000003</v>
      </c>
      <c r="H98" s="1249">
        <v>4.8879999999999999</v>
      </c>
      <c r="I98" s="1250">
        <v>6.3740000000000006</v>
      </c>
      <c r="K98" t="str">
        <f>IF(ISNA(VLOOKUP($A98,'Inventory Count Summary'!$B:$B,1,FALSE)),"Unlisted","Listed")</f>
        <v>Listed</v>
      </c>
    </row>
    <row r="99" spans="1:11" x14ac:dyDescent="0.2">
      <c r="A99" s="1246">
        <v>1159605</v>
      </c>
      <c r="B99" s="1244" t="s">
        <v>858</v>
      </c>
      <c r="C99" s="1244" t="s">
        <v>859</v>
      </c>
      <c r="D99" s="1244" t="s">
        <v>860</v>
      </c>
      <c r="E99" s="1244" t="s">
        <v>721</v>
      </c>
      <c r="F99" s="1248">
        <v>7.8125</v>
      </c>
      <c r="G99" s="1249">
        <v>9.5850000000000009</v>
      </c>
      <c r="H99" s="1249">
        <v>7.8650000000000002</v>
      </c>
      <c r="I99" s="1250">
        <v>7.9725000000000001</v>
      </c>
      <c r="K99" t="str">
        <f>IF(ISNA(VLOOKUP($A99,'Inventory Count Summary'!$B:$B,1,FALSE)),"Unlisted","Listed")</f>
        <v>Listed</v>
      </c>
    </row>
    <row r="100" spans="1:11" x14ac:dyDescent="0.2">
      <c r="A100" s="1246">
        <v>1169683</v>
      </c>
      <c r="B100" s="1244" t="s">
        <v>861</v>
      </c>
      <c r="C100" s="1244" t="s">
        <v>859</v>
      </c>
      <c r="D100" s="1244" t="s">
        <v>862</v>
      </c>
      <c r="E100" s="1244" t="s">
        <v>721</v>
      </c>
      <c r="F100" s="1248">
        <v>13.12</v>
      </c>
      <c r="G100" s="1249">
        <v>13.695</v>
      </c>
      <c r="H100" s="1249">
        <v>13.12</v>
      </c>
      <c r="I100" s="1250">
        <v>13.12</v>
      </c>
      <c r="K100" t="str">
        <f>IF(ISNA(VLOOKUP($A100,'Inventory Count Summary'!$B:$B,1,FALSE)),"Unlisted","Listed")</f>
        <v>Listed</v>
      </c>
    </row>
    <row r="101" spans="1:11" x14ac:dyDescent="0.2">
      <c r="A101" s="1246">
        <v>1184405</v>
      </c>
      <c r="B101" s="1244" t="s">
        <v>863</v>
      </c>
      <c r="C101" s="1244" t="s">
        <v>864</v>
      </c>
      <c r="D101" s="1244" t="s">
        <v>847</v>
      </c>
      <c r="E101" s="1244" t="s">
        <v>848</v>
      </c>
      <c r="F101" s="1248">
        <v>1.5152000000000001</v>
      </c>
      <c r="G101" s="1249">
        <v>1.3984000000000001</v>
      </c>
      <c r="H101" s="1249">
        <v>1.4036000000000002</v>
      </c>
      <c r="I101" s="1250">
        <v>2.4940000000000002</v>
      </c>
      <c r="K101" t="str">
        <f>IF(ISNA(VLOOKUP($A101,'Inventory Count Summary'!$B:$B,1,FALSE)),"Unlisted","Listed")</f>
        <v>Listed</v>
      </c>
    </row>
    <row r="102" spans="1:11" x14ac:dyDescent="0.2">
      <c r="A102" s="1246">
        <v>1196089</v>
      </c>
      <c r="B102" s="1244" t="s">
        <v>865</v>
      </c>
      <c r="C102" s="1244" t="s">
        <v>864</v>
      </c>
      <c r="D102" s="1244" t="s">
        <v>866</v>
      </c>
      <c r="E102" s="1244" t="s">
        <v>848</v>
      </c>
      <c r="F102" s="1248">
        <v>2.2079999999999997</v>
      </c>
      <c r="G102" s="1249">
        <v>6.2050000000000001</v>
      </c>
      <c r="H102" s="1249">
        <v>6.2050000000000001</v>
      </c>
      <c r="I102" s="1250">
        <v>3.3659999999999997</v>
      </c>
      <c r="K102" t="str">
        <f>IF(ISNA(VLOOKUP($A102,'Inventory Count Summary'!$B:$B,1,FALSE)),"Unlisted","Listed")</f>
        <v>Listed</v>
      </c>
    </row>
    <row r="103" spans="1:11" x14ac:dyDescent="0.2">
      <c r="A103" s="1246">
        <v>1196137</v>
      </c>
      <c r="B103" s="1244" t="s">
        <v>865</v>
      </c>
      <c r="C103" s="1244" t="s">
        <v>864</v>
      </c>
      <c r="D103" s="1244" t="s">
        <v>867</v>
      </c>
      <c r="E103" s="1244" t="s">
        <v>868</v>
      </c>
      <c r="F103" s="1248">
        <v>2.585</v>
      </c>
      <c r="G103" s="1249">
        <v>2.9575</v>
      </c>
      <c r="H103" s="1249">
        <v>3.0325000000000002</v>
      </c>
      <c r="I103" s="1250">
        <v>6.3525</v>
      </c>
      <c r="K103" t="str">
        <f>IF(ISNA(VLOOKUP($A103,'Inventory Count Summary'!$B:$B,1,FALSE)),"Unlisted","Listed")</f>
        <v>Listed</v>
      </c>
    </row>
    <row r="104" spans="1:11" x14ac:dyDescent="0.2">
      <c r="A104" s="1246">
        <v>1202805</v>
      </c>
      <c r="B104" s="1244" t="s">
        <v>869</v>
      </c>
      <c r="C104" s="1244" t="s">
        <v>846</v>
      </c>
      <c r="D104" s="1244" t="s">
        <v>852</v>
      </c>
      <c r="E104" s="1244" t="s">
        <v>848</v>
      </c>
      <c r="F104" s="1248">
        <v>6.2479999999999993</v>
      </c>
      <c r="G104" s="1249">
        <v>4.1340000000000003</v>
      </c>
      <c r="H104" s="1249">
        <v>4.1520000000000001</v>
      </c>
      <c r="I104" s="1250">
        <v>6.2479999999999993</v>
      </c>
      <c r="K104" t="str">
        <f>IF(ISNA(VLOOKUP($A104,'Inventory Count Summary'!$B:$B,1,FALSE)),"Unlisted","Listed")</f>
        <v>Listed</v>
      </c>
    </row>
    <row r="105" spans="1:11" x14ac:dyDescent="0.2">
      <c r="A105" s="1246">
        <v>1203605</v>
      </c>
      <c r="B105" s="1244" t="s">
        <v>870</v>
      </c>
      <c r="C105" s="1244" t="s">
        <v>846</v>
      </c>
      <c r="D105" s="1244" t="s">
        <v>793</v>
      </c>
      <c r="E105" s="1244" t="s">
        <v>871</v>
      </c>
      <c r="F105" s="1248">
        <v>4.4266666666666667</v>
      </c>
      <c r="G105" s="1249">
        <v>4.6349999999999998</v>
      </c>
      <c r="H105" s="1249">
        <v>4.8849999999999998</v>
      </c>
      <c r="I105" s="1250">
        <v>4.2783333333333333</v>
      </c>
      <c r="K105" t="str">
        <f>IF(ISNA(VLOOKUP($A105,'Inventory Count Summary'!$B:$B,1,FALSE)),"Unlisted","Listed")</f>
        <v>Listed</v>
      </c>
    </row>
    <row r="106" spans="1:11" x14ac:dyDescent="0.2">
      <c r="A106" s="1246">
        <v>1210376</v>
      </c>
      <c r="B106" s="1244" t="s">
        <v>872</v>
      </c>
      <c r="C106" s="1244" t="s">
        <v>873</v>
      </c>
      <c r="D106" s="1244" t="s">
        <v>874</v>
      </c>
      <c r="E106" s="1244" t="s">
        <v>696</v>
      </c>
      <c r="F106" s="1248">
        <v>7.2458333333333327</v>
      </c>
      <c r="G106" s="1249">
        <v>7.2458333333333327</v>
      </c>
      <c r="H106" s="1249">
        <v>7.2458333333333327</v>
      </c>
      <c r="I106" s="1250">
        <v>7.0849999999999982</v>
      </c>
      <c r="K106" t="str">
        <f>IF(ISNA(VLOOKUP($A106,'Inventory Count Summary'!$B:$B,1,FALSE)),"Unlisted","Listed")</f>
        <v>Listed</v>
      </c>
    </row>
    <row r="107" spans="1:11" x14ac:dyDescent="0.2">
      <c r="A107" s="1246">
        <v>1218810</v>
      </c>
      <c r="B107" s="1244" t="s">
        <v>875</v>
      </c>
      <c r="C107" s="1244" t="s">
        <v>876</v>
      </c>
      <c r="D107" s="1244" t="s">
        <v>847</v>
      </c>
      <c r="E107" s="1244" t="s">
        <v>848</v>
      </c>
      <c r="F107" s="1248">
        <v>1.9232</v>
      </c>
      <c r="G107" s="1249">
        <v>2.08</v>
      </c>
      <c r="H107" s="1249">
        <v>2.4291999999999998</v>
      </c>
      <c r="I107" s="1250">
        <v>2.4291999999999998</v>
      </c>
      <c r="K107" t="str">
        <f>IF(ISNA(VLOOKUP($A107,'Inventory Count Summary'!$B:$B,1,FALSE)),"Unlisted","Listed")</f>
        <v>Listed</v>
      </c>
    </row>
    <row r="108" spans="1:11" x14ac:dyDescent="0.2">
      <c r="A108" s="1246">
        <v>1219032</v>
      </c>
      <c r="B108" s="1244" t="s">
        <v>877</v>
      </c>
      <c r="C108" s="1244" t="s">
        <v>876</v>
      </c>
      <c r="D108" s="1244" t="s">
        <v>847</v>
      </c>
      <c r="E108" s="1244" t="s">
        <v>848</v>
      </c>
      <c r="F108" s="1248">
        <v>2.6760000000000002</v>
      </c>
      <c r="G108" s="1249">
        <v>1.4824000000000002</v>
      </c>
      <c r="H108" s="1249">
        <v>2.6760000000000002</v>
      </c>
      <c r="I108" s="1250">
        <v>2.6760000000000002</v>
      </c>
      <c r="K108" t="str">
        <f>IF(ISNA(VLOOKUP($A108,'Inventory Count Summary'!$B:$B,1,FALSE)),"Unlisted","Listed")</f>
        <v>Listed</v>
      </c>
    </row>
    <row r="109" spans="1:11" x14ac:dyDescent="0.2">
      <c r="A109" s="1246">
        <v>1226041</v>
      </c>
      <c r="B109" s="1244" t="s">
        <v>875</v>
      </c>
      <c r="C109" s="1244" t="s">
        <v>876</v>
      </c>
      <c r="D109" s="1244" t="s">
        <v>847</v>
      </c>
      <c r="E109" s="1244" t="s">
        <v>848</v>
      </c>
      <c r="F109" s="1248">
        <v>2.3919999999999999</v>
      </c>
      <c r="G109" s="1249">
        <v>2.3919999999999999</v>
      </c>
      <c r="H109" s="1249">
        <v>2.1728000000000001</v>
      </c>
      <c r="I109" s="1250">
        <v>1.3263999999999998</v>
      </c>
      <c r="K109" t="str">
        <f>IF(ISNA(VLOOKUP($A109,'Inventory Count Summary'!$B:$B,1,FALSE)),"Unlisted","Listed")</f>
        <v>Listed</v>
      </c>
    </row>
    <row r="110" spans="1:11" x14ac:dyDescent="0.2">
      <c r="A110" s="1246">
        <v>1233904</v>
      </c>
      <c r="B110" s="1244" t="s">
        <v>878</v>
      </c>
      <c r="C110" s="1244" t="s">
        <v>879</v>
      </c>
      <c r="D110" s="1244" t="s">
        <v>880</v>
      </c>
      <c r="E110" s="1244" t="s">
        <v>808</v>
      </c>
      <c r="F110" s="1248">
        <v>82.73</v>
      </c>
      <c r="G110" s="1249">
        <v>82.73</v>
      </c>
      <c r="H110" s="1249">
        <v>82.73</v>
      </c>
      <c r="I110" s="1250">
        <v>82.73</v>
      </c>
      <c r="K110" t="str">
        <f>IF(ISNA(VLOOKUP($A110,'Inventory Count Summary'!$B:$B,1,FALSE)),"Unlisted","Listed")</f>
        <v>Listed</v>
      </c>
    </row>
    <row r="111" spans="1:11" x14ac:dyDescent="0.2">
      <c r="A111" s="1246">
        <v>1239005</v>
      </c>
      <c r="B111" s="1244" t="s">
        <v>881</v>
      </c>
      <c r="C111" s="1244" t="s">
        <v>859</v>
      </c>
      <c r="D111" s="1244" t="s">
        <v>882</v>
      </c>
      <c r="E111" s="1244" t="s">
        <v>848</v>
      </c>
      <c r="F111" s="1248">
        <v>3.3280000000000003</v>
      </c>
      <c r="G111" s="1249">
        <v>3.3280000000000003</v>
      </c>
      <c r="H111" s="1249">
        <v>3.2726666666666668</v>
      </c>
      <c r="I111" s="1250">
        <v>3.3280000000000003</v>
      </c>
      <c r="K111" t="str">
        <f>IF(ISNA(VLOOKUP($A111,'Inventory Count Summary'!$B:$B,1,FALSE)),"Unlisted","Listed")</f>
        <v>Listed</v>
      </c>
    </row>
    <row r="112" spans="1:11" x14ac:dyDescent="0.2">
      <c r="A112" s="1246">
        <v>1254405</v>
      </c>
      <c r="B112" s="1244" t="s">
        <v>883</v>
      </c>
      <c r="C112" s="1244" t="s">
        <v>859</v>
      </c>
      <c r="D112" s="1244" t="s">
        <v>884</v>
      </c>
      <c r="E112" s="1244" t="s">
        <v>721</v>
      </c>
      <c r="F112" s="1248">
        <v>10.6875</v>
      </c>
      <c r="G112" s="1249">
        <v>10.6875</v>
      </c>
      <c r="H112" s="1249">
        <v>10.6875</v>
      </c>
      <c r="I112" s="1250">
        <v>9.5274999999999999</v>
      </c>
      <c r="K112" t="str">
        <f>IF(ISNA(VLOOKUP($A112,'Inventory Count Summary'!$B:$B,1,FALSE)),"Unlisted","Listed")</f>
        <v>Listed</v>
      </c>
    </row>
    <row r="113" spans="1:11" x14ac:dyDescent="0.2">
      <c r="A113" s="1246">
        <v>1279823</v>
      </c>
      <c r="B113" s="1244" t="s">
        <v>885</v>
      </c>
      <c r="C113" s="1244" t="s">
        <v>846</v>
      </c>
      <c r="D113" s="1244" t="s">
        <v>886</v>
      </c>
      <c r="E113" s="1244" t="s">
        <v>871</v>
      </c>
      <c r="F113" s="1248">
        <v>1.355</v>
      </c>
      <c r="G113" s="1249">
        <v>1.355</v>
      </c>
      <c r="H113" s="1249">
        <v>1.2749999999999999</v>
      </c>
      <c r="I113" s="1250">
        <v>1.355</v>
      </c>
      <c r="K113" t="str">
        <f>IF(ISNA(VLOOKUP($A113,'Inventory Count Summary'!$B:$B,1,FALSE)),"Unlisted","Listed")</f>
        <v>Listed</v>
      </c>
    </row>
    <row r="114" spans="1:11" x14ac:dyDescent="0.2">
      <c r="A114" s="1246">
        <v>1281405</v>
      </c>
      <c r="B114" s="1244" t="s">
        <v>887</v>
      </c>
      <c r="C114" s="1244" t="s">
        <v>859</v>
      </c>
      <c r="D114" s="1244" t="s">
        <v>888</v>
      </c>
      <c r="E114" s="1244" t="s">
        <v>721</v>
      </c>
      <c r="F114" s="1248">
        <v>19.795000000000002</v>
      </c>
      <c r="G114" s="1249">
        <v>20.010000000000002</v>
      </c>
      <c r="H114" s="1249">
        <v>19.82</v>
      </c>
      <c r="I114" s="1250">
        <v>20.024999999999999</v>
      </c>
      <c r="K114" t="str">
        <f>IF(ISNA(VLOOKUP($A114,'Inventory Count Summary'!$B:$B,1,FALSE)),"Unlisted","Listed")</f>
        <v>Listed</v>
      </c>
    </row>
    <row r="115" spans="1:11" x14ac:dyDescent="0.2">
      <c r="A115" s="1246">
        <v>1282205</v>
      </c>
      <c r="B115" s="1244" t="s">
        <v>889</v>
      </c>
      <c r="C115" s="1244" t="s">
        <v>859</v>
      </c>
      <c r="D115" s="1244" t="s">
        <v>862</v>
      </c>
      <c r="E115" s="1244" t="s">
        <v>721</v>
      </c>
      <c r="F115" s="1248">
        <v>10.99</v>
      </c>
      <c r="G115" s="1249">
        <v>10.75</v>
      </c>
      <c r="H115" s="1249">
        <v>10.99</v>
      </c>
      <c r="I115" s="1250">
        <v>10.99</v>
      </c>
      <c r="K115" t="str">
        <f>IF(ISNA(VLOOKUP($A115,'Inventory Count Summary'!$B:$B,1,FALSE)),"Unlisted","Listed")</f>
        <v>Listed</v>
      </c>
    </row>
    <row r="116" spans="1:11" x14ac:dyDescent="0.2">
      <c r="A116" s="1246">
        <v>1294434</v>
      </c>
      <c r="B116" s="1244" t="s">
        <v>890</v>
      </c>
      <c r="C116" s="1244" t="s">
        <v>876</v>
      </c>
      <c r="D116" s="1244" t="s">
        <v>891</v>
      </c>
      <c r="E116" s="1244" t="s">
        <v>848</v>
      </c>
      <c r="F116" s="1248">
        <v>4.5527272727272727</v>
      </c>
      <c r="G116" s="1249">
        <v>3.0354545454545456</v>
      </c>
      <c r="H116" s="1249">
        <v>3.0572727272727276</v>
      </c>
      <c r="I116" s="1250">
        <v>4.5527272727272727</v>
      </c>
      <c r="K116" t="str">
        <f>IF(ISNA(VLOOKUP($A116,'Inventory Count Summary'!$B:$B,1,FALSE)),"Unlisted","Listed")</f>
        <v>Listed</v>
      </c>
    </row>
    <row r="117" spans="1:11" x14ac:dyDescent="0.2">
      <c r="A117" s="1246">
        <v>1295423</v>
      </c>
      <c r="B117" s="1244" t="s">
        <v>892</v>
      </c>
      <c r="C117" s="1244" t="s">
        <v>851</v>
      </c>
      <c r="D117" s="1244" t="s">
        <v>893</v>
      </c>
      <c r="E117" s="1244" t="s">
        <v>848</v>
      </c>
      <c r="F117" s="1248">
        <v>2.3560000000000003</v>
      </c>
      <c r="G117" s="1249">
        <v>3.7233333333333336</v>
      </c>
      <c r="H117" s="1249">
        <v>3.7233333333333336</v>
      </c>
      <c r="I117" s="1250">
        <v>3.7233333333333336</v>
      </c>
      <c r="K117" t="str">
        <f>IF(ISNA(VLOOKUP($A117,'Inventory Count Summary'!$B:$B,1,FALSE)),"Unlisted","Listed")</f>
        <v>Listed</v>
      </c>
    </row>
    <row r="118" spans="1:11" x14ac:dyDescent="0.2">
      <c r="A118" s="1246">
        <v>1304405</v>
      </c>
      <c r="B118" s="1244" t="s">
        <v>894</v>
      </c>
      <c r="C118" s="1244" t="s">
        <v>864</v>
      </c>
      <c r="D118" s="1244" t="s">
        <v>852</v>
      </c>
      <c r="E118" s="1244" t="s">
        <v>848</v>
      </c>
      <c r="F118" s="1248">
        <v>2.2800000000000002</v>
      </c>
      <c r="G118" s="1249">
        <v>2.2839999999999998</v>
      </c>
      <c r="H118" s="1249">
        <v>2.3460000000000001</v>
      </c>
      <c r="I118" s="1250">
        <v>3.7039999999999997</v>
      </c>
      <c r="K118" t="str">
        <f>IF(ISNA(VLOOKUP($A118,'Inventory Count Summary'!$B:$B,1,FALSE)),"Unlisted","Listed")</f>
        <v>Listed</v>
      </c>
    </row>
    <row r="119" spans="1:11" x14ac:dyDescent="0.2">
      <c r="A119" s="1246">
        <v>1311095</v>
      </c>
      <c r="B119" s="1244" t="s">
        <v>895</v>
      </c>
      <c r="C119" s="1244" t="s">
        <v>873</v>
      </c>
      <c r="D119" s="1244" t="s">
        <v>896</v>
      </c>
      <c r="E119" s="1244" t="s">
        <v>897</v>
      </c>
      <c r="F119" s="1248">
        <v>18.52</v>
      </c>
      <c r="G119" s="1249">
        <v>18.52</v>
      </c>
      <c r="H119" s="1249">
        <v>18.52</v>
      </c>
      <c r="I119" s="1250">
        <v>18.107500000000002</v>
      </c>
      <c r="K119" t="str">
        <f>IF(ISNA(VLOOKUP($A119,'Inventory Count Summary'!$B:$B,1,FALSE)),"Unlisted","Listed")</f>
        <v>Listed</v>
      </c>
    </row>
    <row r="120" spans="1:11" x14ac:dyDescent="0.2">
      <c r="A120" s="1246">
        <v>1311158</v>
      </c>
      <c r="B120" s="1244" t="s">
        <v>898</v>
      </c>
      <c r="C120" s="1244" t="s">
        <v>899</v>
      </c>
      <c r="D120" s="1244" t="s">
        <v>900</v>
      </c>
      <c r="E120" s="1244" t="s">
        <v>901</v>
      </c>
      <c r="F120" s="1248">
        <v>8.418333333333333</v>
      </c>
      <c r="G120" s="1249">
        <v>8.5</v>
      </c>
      <c r="H120" s="1249">
        <v>8.5</v>
      </c>
      <c r="I120" s="1250">
        <v>10.846666666666666</v>
      </c>
      <c r="K120" t="str">
        <f>IF(ISNA(VLOOKUP($A120,'Inventory Count Summary'!$B:$B,1,FALSE)),"Unlisted","Listed")</f>
        <v>Listed</v>
      </c>
    </row>
    <row r="121" spans="1:11" x14ac:dyDescent="0.2">
      <c r="A121" s="1246">
        <v>1311589</v>
      </c>
      <c r="B121" s="1244" t="s">
        <v>902</v>
      </c>
      <c r="C121" s="1244" t="s">
        <v>876</v>
      </c>
      <c r="D121" s="1244" t="s">
        <v>847</v>
      </c>
      <c r="E121" s="1244" t="s">
        <v>848</v>
      </c>
      <c r="F121" s="1248">
        <v>1.6432</v>
      </c>
      <c r="G121" s="1249">
        <v>1.6552</v>
      </c>
      <c r="H121" s="1249">
        <v>1.6719999999999999</v>
      </c>
      <c r="I121" s="1250">
        <v>1.4547999999999999</v>
      </c>
      <c r="K121" t="str">
        <f>IF(ISNA(VLOOKUP($A121,'Inventory Count Summary'!$B:$B,1,FALSE)),"Unlisted","Listed")</f>
        <v>Listed</v>
      </c>
    </row>
    <row r="122" spans="1:11" x14ac:dyDescent="0.2">
      <c r="A122" s="1246">
        <v>1326073</v>
      </c>
      <c r="B122" s="1244" t="s">
        <v>903</v>
      </c>
      <c r="C122" s="1244" t="s">
        <v>876</v>
      </c>
      <c r="D122" s="1244" t="s">
        <v>852</v>
      </c>
      <c r="E122" s="1244" t="s">
        <v>848</v>
      </c>
      <c r="F122" s="1248">
        <v>2.6459999999999999</v>
      </c>
      <c r="G122" s="1249">
        <v>2.6459999999999999</v>
      </c>
      <c r="H122" s="1249">
        <v>2.6459999999999999</v>
      </c>
      <c r="I122" s="1250">
        <v>2.6920000000000002</v>
      </c>
      <c r="K122" t="str">
        <f>IF(ISNA(VLOOKUP($A122,'Inventory Count Summary'!$B:$B,1,FALSE)),"Unlisted","Listed")</f>
        <v>Listed</v>
      </c>
    </row>
    <row r="123" spans="1:11" x14ac:dyDescent="0.2">
      <c r="A123" s="1246">
        <v>1326076</v>
      </c>
      <c r="B123" s="1244" t="s">
        <v>904</v>
      </c>
      <c r="C123" s="1244" t="s">
        <v>876</v>
      </c>
      <c r="D123" s="1244" t="s">
        <v>852</v>
      </c>
      <c r="E123" s="1244" t="s">
        <v>848</v>
      </c>
      <c r="F123" s="1248">
        <v>2.7839999999999998</v>
      </c>
      <c r="G123" s="1249">
        <v>2.7839999999999998</v>
      </c>
      <c r="H123" s="1249">
        <v>2.7839999999999998</v>
      </c>
      <c r="I123" s="1250">
        <v>2.8340000000000001</v>
      </c>
      <c r="K123" t="str">
        <f>IF(ISNA(VLOOKUP($A123,'Inventory Count Summary'!$B:$B,1,FALSE)),"Unlisted","Listed")</f>
        <v>Listed</v>
      </c>
    </row>
    <row r="124" spans="1:11" x14ac:dyDescent="0.2">
      <c r="A124" s="1246">
        <v>1326101</v>
      </c>
      <c r="B124" s="1244" t="s">
        <v>905</v>
      </c>
      <c r="C124" s="1244" t="s">
        <v>876</v>
      </c>
      <c r="D124" s="1244" t="s">
        <v>866</v>
      </c>
      <c r="E124" s="1244" t="s">
        <v>848</v>
      </c>
      <c r="F124" s="1248">
        <v>2.7570000000000001</v>
      </c>
      <c r="G124" s="1249">
        <v>2.7570000000000001</v>
      </c>
      <c r="H124" s="1249">
        <v>2.7570000000000001</v>
      </c>
      <c r="I124" s="1250">
        <v>2.7570000000000001</v>
      </c>
      <c r="K124" t="str">
        <f>IF(ISNA(VLOOKUP($A124,'Inventory Count Summary'!$B:$B,1,FALSE)),"Unlisted","Listed")</f>
        <v>Listed</v>
      </c>
    </row>
    <row r="125" spans="1:11" x14ac:dyDescent="0.2">
      <c r="A125" s="1246">
        <v>1334531</v>
      </c>
      <c r="B125" s="1244" t="s">
        <v>906</v>
      </c>
      <c r="C125" s="1244" t="s">
        <v>864</v>
      </c>
      <c r="D125" s="1244" t="s">
        <v>793</v>
      </c>
      <c r="E125" s="1244" t="s">
        <v>871</v>
      </c>
      <c r="F125" s="1248">
        <v>4.7450000000000001</v>
      </c>
      <c r="G125" s="1249">
        <v>3.645</v>
      </c>
      <c r="H125" s="1249">
        <v>4.7450000000000001</v>
      </c>
      <c r="I125" s="1250">
        <v>4.7450000000000001</v>
      </c>
      <c r="K125" t="str">
        <f>IF(ISNA(VLOOKUP($A125,'Inventory Count Summary'!$B:$B,1,FALSE)),"Unlisted","Listed")</f>
        <v>Listed</v>
      </c>
    </row>
    <row r="126" spans="1:11" x14ac:dyDescent="0.2">
      <c r="A126" s="1246">
        <v>1337405</v>
      </c>
      <c r="B126" s="1244" t="s">
        <v>907</v>
      </c>
      <c r="C126" s="1244" t="s">
        <v>859</v>
      </c>
      <c r="D126" s="1244" t="s">
        <v>908</v>
      </c>
      <c r="E126" s="1244" t="s">
        <v>721</v>
      </c>
      <c r="F126" s="1248">
        <v>6.3383333333333338</v>
      </c>
      <c r="G126" s="1249">
        <v>6.3383333333333338</v>
      </c>
      <c r="H126" s="1249">
        <v>6.3783333333333339</v>
      </c>
      <c r="I126" s="1250">
        <v>6.3383333333333338</v>
      </c>
      <c r="K126" t="str">
        <f>IF(ISNA(VLOOKUP($A126,'Inventory Count Summary'!$B:$B,1,FALSE)),"Unlisted","Listed")</f>
        <v>Listed</v>
      </c>
    </row>
    <row r="127" spans="1:11" x14ac:dyDescent="0.2">
      <c r="A127" s="1246">
        <v>1347158</v>
      </c>
      <c r="B127" s="1244" t="s">
        <v>909</v>
      </c>
      <c r="C127" s="1244" t="s">
        <v>910</v>
      </c>
      <c r="D127" s="1244" t="s">
        <v>911</v>
      </c>
      <c r="E127" s="1244" t="s">
        <v>721</v>
      </c>
      <c r="F127" s="1248">
        <v>12.155000000000001</v>
      </c>
      <c r="G127" s="1249">
        <v>12.155000000000001</v>
      </c>
      <c r="H127" s="1249">
        <v>12.155000000000001</v>
      </c>
      <c r="I127" s="1250">
        <v>11.885</v>
      </c>
      <c r="K127" t="str">
        <f>IF(ISNA(VLOOKUP($A127,'Inventory Count Summary'!$B:$B,1,FALSE)),"Unlisted","Listed")</f>
        <v>Listed</v>
      </c>
    </row>
    <row r="128" spans="1:11" x14ac:dyDescent="0.2">
      <c r="A128" s="1246">
        <v>1348642</v>
      </c>
      <c r="B128" s="1244" t="s">
        <v>912</v>
      </c>
      <c r="C128" s="1244" t="s">
        <v>864</v>
      </c>
      <c r="D128" s="1244" t="s">
        <v>913</v>
      </c>
      <c r="E128" s="1244" t="s">
        <v>868</v>
      </c>
      <c r="F128" s="1248">
        <v>4.8475000000000001</v>
      </c>
      <c r="G128" s="1249">
        <v>4.8475000000000001</v>
      </c>
      <c r="H128" s="1249">
        <v>4.8475000000000001</v>
      </c>
      <c r="I128" s="1250">
        <v>2.8149999999999999</v>
      </c>
      <c r="K128" t="str">
        <f>IF(ISNA(VLOOKUP($A128,'Inventory Count Summary'!$B:$B,1,FALSE)),"Unlisted","Listed")</f>
        <v>Listed</v>
      </c>
    </row>
    <row r="129" spans="1:11" x14ac:dyDescent="0.2">
      <c r="A129" s="1246">
        <v>1359078</v>
      </c>
      <c r="B129" s="1244" t="s">
        <v>914</v>
      </c>
      <c r="C129" s="1244" t="s">
        <v>915</v>
      </c>
      <c r="D129" s="1244" t="s">
        <v>900</v>
      </c>
      <c r="E129" s="1244" t="s">
        <v>901</v>
      </c>
      <c r="F129" s="1248">
        <v>10.846666666666666</v>
      </c>
      <c r="G129" s="1249">
        <v>10.846666666666666</v>
      </c>
      <c r="H129" s="1249">
        <v>10.846666666666666</v>
      </c>
      <c r="I129" s="1250">
        <v>10.846666666666666</v>
      </c>
      <c r="K129" t="str">
        <f>IF(ISNA(VLOOKUP($A129,'Inventory Count Summary'!$B:$B,1,FALSE)),"Unlisted","Listed")</f>
        <v>Listed</v>
      </c>
    </row>
    <row r="130" spans="1:11" x14ac:dyDescent="0.2">
      <c r="A130" s="1246">
        <v>1382746</v>
      </c>
      <c r="B130" s="1244" t="s">
        <v>916</v>
      </c>
      <c r="C130" s="1244" t="s">
        <v>846</v>
      </c>
      <c r="D130" s="1244" t="s">
        <v>793</v>
      </c>
      <c r="E130" s="1244" t="s">
        <v>871</v>
      </c>
      <c r="F130" s="1248">
        <v>5.0916666666666668</v>
      </c>
      <c r="G130" s="1249">
        <v>5.0916666666666668</v>
      </c>
      <c r="H130" s="1249">
        <v>5.0916666666666668</v>
      </c>
      <c r="I130" s="1250">
        <v>5.9216666666666669</v>
      </c>
      <c r="K130" t="str">
        <f>IF(ISNA(VLOOKUP($A130,'Inventory Count Summary'!$B:$B,1,FALSE)),"Unlisted","Listed")</f>
        <v>Listed</v>
      </c>
    </row>
    <row r="131" spans="1:11" x14ac:dyDescent="0.2">
      <c r="A131" s="1246">
        <v>1395699</v>
      </c>
      <c r="B131" s="1244" t="s">
        <v>917</v>
      </c>
      <c r="C131" s="1244" t="s">
        <v>647</v>
      </c>
      <c r="D131" s="1244" t="s">
        <v>918</v>
      </c>
      <c r="E131" s="1244" t="s">
        <v>721</v>
      </c>
      <c r="F131" s="1248">
        <v>14.135</v>
      </c>
      <c r="G131" s="1249">
        <v>14.135</v>
      </c>
      <c r="H131" s="1249">
        <v>14.135</v>
      </c>
      <c r="I131" s="1250">
        <v>12.7525</v>
      </c>
      <c r="K131" t="str">
        <f>IF(ISNA(VLOOKUP($A131,'Inventory Count Summary'!$B:$B,1,FALSE)),"Unlisted","Listed")</f>
        <v>Listed</v>
      </c>
    </row>
    <row r="132" spans="1:11" x14ac:dyDescent="0.2">
      <c r="A132" s="1246">
        <v>1432969</v>
      </c>
      <c r="B132" s="1244" t="s">
        <v>919</v>
      </c>
      <c r="C132" s="1244" t="s">
        <v>873</v>
      </c>
      <c r="D132" s="1244" t="s">
        <v>920</v>
      </c>
      <c r="E132" s="1244" t="s">
        <v>921</v>
      </c>
      <c r="F132" s="1248">
        <v>7.5989999999999993</v>
      </c>
      <c r="G132" s="1249">
        <v>7.5989999999999993</v>
      </c>
      <c r="H132" s="1249">
        <v>7.5989999999999993</v>
      </c>
      <c r="I132" s="1250">
        <v>7.431</v>
      </c>
      <c r="K132" t="str">
        <f>IF(ISNA(VLOOKUP($A132,'Inventory Count Summary'!$B:$B,1,FALSE)),"Unlisted","Listed")</f>
        <v>Listed</v>
      </c>
    </row>
    <row r="133" spans="1:11" x14ac:dyDescent="0.2">
      <c r="A133" s="1246">
        <v>1474237</v>
      </c>
      <c r="B133" s="1244" t="s">
        <v>922</v>
      </c>
      <c r="C133" s="1244" t="s">
        <v>923</v>
      </c>
      <c r="D133" s="1244" t="s">
        <v>924</v>
      </c>
      <c r="E133" s="1244" t="s">
        <v>848</v>
      </c>
      <c r="F133" s="1248">
        <v>3.1295000000000002</v>
      </c>
      <c r="G133" s="1249">
        <v>3.1295000000000002</v>
      </c>
      <c r="H133" s="1249">
        <v>3.1295000000000002</v>
      </c>
      <c r="I133" s="1250">
        <v>3.06</v>
      </c>
      <c r="K133" t="str">
        <f>IF(ISNA(VLOOKUP($A133,'Inventory Count Summary'!$B:$B,1,FALSE)),"Unlisted","Listed")</f>
        <v>Listed</v>
      </c>
    </row>
    <row r="134" spans="1:11" x14ac:dyDescent="0.2">
      <c r="A134" s="1246">
        <v>1480339</v>
      </c>
      <c r="B134" s="1244" t="s">
        <v>925</v>
      </c>
      <c r="C134" s="1244" t="s">
        <v>926</v>
      </c>
      <c r="D134" s="1244" t="s">
        <v>927</v>
      </c>
      <c r="E134" s="1244" t="s">
        <v>721</v>
      </c>
      <c r="F134" s="1248">
        <v>6.4833333333333334</v>
      </c>
      <c r="G134" s="1249">
        <v>6.4833333333333334</v>
      </c>
      <c r="H134" s="1249">
        <v>6.4833333333333334</v>
      </c>
      <c r="I134" s="1250">
        <v>6.3391666666666664</v>
      </c>
      <c r="K134" t="str">
        <f>IF(ISNA(VLOOKUP($A134,'Inventory Count Summary'!$B:$B,1,FALSE)),"Unlisted","Listed")</f>
        <v>Listed</v>
      </c>
    </row>
    <row r="135" spans="1:11" x14ac:dyDescent="0.2">
      <c r="A135" s="1246">
        <v>1506598</v>
      </c>
      <c r="B135" s="1244" t="s">
        <v>928</v>
      </c>
      <c r="C135" s="1244" t="s">
        <v>929</v>
      </c>
      <c r="D135" s="1244" t="s">
        <v>930</v>
      </c>
      <c r="E135" s="1244" t="s">
        <v>848</v>
      </c>
      <c r="F135" s="1248">
        <v>2.7303333333333333</v>
      </c>
      <c r="G135" s="1249">
        <v>2.7303333333333333</v>
      </c>
      <c r="H135" s="1249">
        <v>2.7303333333333333</v>
      </c>
      <c r="I135" s="1250">
        <v>2.67</v>
      </c>
      <c r="K135" t="str">
        <f>IF(ISNA(VLOOKUP($A135,'Inventory Count Summary'!$B:$B,1,FALSE)),"Unlisted","Listed")</f>
        <v>Listed</v>
      </c>
    </row>
    <row r="136" spans="1:11" x14ac:dyDescent="0.2">
      <c r="A136" s="1246">
        <v>1538696</v>
      </c>
      <c r="B136" s="1244" t="s">
        <v>931</v>
      </c>
      <c r="C136" s="1244" t="s">
        <v>864</v>
      </c>
      <c r="D136" s="1244" t="s">
        <v>932</v>
      </c>
      <c r="E136" s="1244" t="s">
        <v>848</v>
      </c>
      <c r="F136" s="1248">
        <v>5.8659999999999997</v>
      </c>
      <c r="G136" s="1249">
        <v>5.8659999999999997</v>
      </c>
      <c r="H136" s="1249">
        <v>5.8659999999999997</v>
      </c>
      <c r="I136" s="1250">
        <v>4.3179999999999996</v>
      </c>
      <c r="K136" t="str">
        <f>IF(ISNA(VLOOKUP($A136,'Inventory Count Summary'!$B:$B,1,FALSE)),"Unlisted","Listed")</f>
        <v>Listed</v>
      </c>
    </row>
    <row r="137" spans="1:11" x14ac:dyDescent="0.2">
      <c r="A137" s="1246">
        <v>1538936</v>
      </c>
      <c r="B137" s="1244" t="s">
        <v>933</v>
      </c>
      <c r="C137" s="1244" t="s">
        <v>864</v>
      </c>
      <c r="D137" s="1244" t="s">
        <v>932</v>
      </c>
      <c r="E137" s="1244" t="s">
        <v>848</v>
      </c>
      <c r="F137" s="1248">
        <v>4.9219999999999997</v>
      </c>
      <c r="G137" s="1249">
        <v>4.9219999999999997</v>
      </c>
      <c r="H137" s="1249">
        <v>4.9219999999999997</v>
      </c>
      <c r="I137" s="1250">
        <v>3.9619999999999997</v>
      </c>
      <c r="K137" t="str">
        <f>IF(ISNA(VLOOKUP($A137,'Inventory Count Summary'!$B:$B,1,FALSE)),"Unlisted","Listed")</f>
        <v>Listed</v>
      </c>
    </row>
    <row r="138" spans="1:11" x14ac:dyDescent="0.2">
      <c r="A138" s="1246">
        <v>1567605</v>
      </c>
      <c r="B138" s="1244" t="s">
        <v>934</v>
      </c>
      <c r="C138" s="1244" t="s">
        <v>846</v>
      </c>
      <c r="D138" s="1244" t="s">
        <v>935</v>
      </c>
      <c r="E138" s="1244" t="s">
        <v>871</v>
      </c>
      <c r="F138" s="1248">
        <v>2.38</v>
      </c>
      <c r="G138" s="1249">
        <v>2.38</v>
      </c>
      <c r="H138" s="1249">
        <v>2.6662500000000002</v>
      </c>
      <c r="I138" s="1250">
        <v>2.38</v>
      </c>
      <c r="K138" t="str">
        <f>IF(ISNA(VLOOKUP($A138,'Inventory Count Summary'!$B:$B,1,FALSE)),"Unlisted","Listed")</f>
        <v>Listed</v>
      </c>
    </row>
    <row r="139" spans="1:11" x14ac:dyDescent="0.2">
      <c r="A139" s="1246">
        <v>1639616</v>
      </c>
      <c r="B139" s="1244" t="s">
        <v>936</v>
      </c>
      <c r="C139" s="1244" t="s">
        <v>864</v>
      </c>
      <c r="D139" s="1244" t="s">
        <v>937</v>
      </c>
      <c r="E139" s="1244" t="s">
        <v>848</v>
      </c>
      <c r="F139" s="1248">
        <v>6.138180147058824</v>
      </c>
      <c r="G139" s="1249">
        <v>6.138180147058824</v>
      </c>
      <c r="H139" s="1249">
        <v>6.138180147058824</v>
      </c>
      <c r="I139" s="1250">
        <v>5.3920845588235302</v>
      </c>
      <c r="K139" t="str">
        <f>IF(ISNA(VLOOKUP($A139,'Inventory Count Summary'!$B:$B,1,FALSE)),"Unlisted","Listed")</f>
        <v>Listed</v>
      </c>
    </row>
    <row r="140" spans="1:11" x14ac:dyDescent="0.2">
      <c r="A140" s="1246">
        <v>2301606</v>
      </c>
      <c r="B140" s="1244" t="s">
        <v>938</v>
      </c>
      <c r="C140" s="1244" t="s">
        <v>939</v>
      </c>
      <c r="D140" s="1244" t="s">
        <v>940</v>
      </c>
      <c r="E140" s="1244" t="s">
        <v>848</v>
      </c>
      <c r="F140" s="1248">
        <v>1.015294532627866</v>
      </c>
      <c r="G140" s="1249">
        <v>1.015294532627866</v>
      </c>
      <c r="H140" s="1249">
        <v>1.015294532627866</v>
      </c>
      <c r="I140" s="1250">
        <v>0.99327513227513231</v>
      </c>
      <c r="K140" t="str">
        <f>IF(ISNA(VLOOKUP($A140,'Inventory Count Summary'!$B:$B,1,FALSE)),"Unlisted","Listed")</f>
        <v>Listed</v>
      </c>
    </row>
    <row r="141" spans="1:11" x14ac:dyDescent="0.2">
      <c r="A141" s="1246">
        <v>2524805</v>
      </c>
      <c r="B141" s="1244" t="s">
        <v>941</v>
      </c>
      <c r="C141" s="1244" t="s">
        <v>942</v>
      </c>
      <c r="D141" s="1244" t="s">
        <v>943</v>
      </c>
      <c r="E141" s="1244" t="s">
        <v>901</v>
      </c>
      <c r="F141" s="1248">
        <v>13.765000000000001</v>
      </c>
      <c r="G141" s="1249">
        <v>13.765000000000001</v>
      </c>
      <c r="H141" s="1249">
        <v>13.765000000000001</v>
      </c>
      <c r="I141" s="1250">
        <v>13.755000000000001</v>
      </c>
      <c r="K141" t="str">
        <f>IF(ISNA(VLOOKUP($A141,'Inventory Count Summary'!$B:$B,1,FALSE)),"Unlisted","Listed")</f>
        <v>Listed</v>
      </c>
    </row>
    <row r="142" spans="1:11" x14ac:dyDescent="0.2">
      <c r="A142" s="1246">
        <v>3013217</v>
      </c>
      <c r="B142" s="1244" t="s">
        <v>907</v>
      </c>
      <c r="C142" s="1244" t="s">
        <v>864</v>
      </c>
      <c r="D142" s="1244" t="s">
        <v>862</v>
      </c>
      <c r="E142" s="1244" t="s">
        <v>721</v>
      </c>
      <c r="F142" s="1248">
        <v>8.1300000000000008</v>
      </c>
      <c r="G142" s="1249">
        <v>8.1300000000000008</v>
      </c>
      <c r="H142" s="1249">
        <v>8.1300000000000008</v>
      </c>
      <c r="I142" s="1250">
        <v>8.1300000000000008</v>
      </c>
      <c r="K142" t="str">
        <f>IF(ISNA(VLOOKUP($A142,'Inventory Count Summary'!$B:$B,1,FALSE)),"Unlisted","Listed")</f>
        <v>Listed</v>
      </c>
    </row>
    <row r="143" spans="1:11" x14ac:dyDescent="0.2">
      <c r="A143" s="1246">
        <v>3255207</v>
      </c>
      <c r="B143" s="1244" t="s">
        <v>944</v>
      </c>
      <c r="C143" s="1244" t="s">
        <v>864</v>
      </c>
      <c r="D143" s="1244" t="s">
        <v>847</v>
      </c>
      <c r="E143" s="1244" t="s">
        <v>848</v>
      </c>
      <c r="F143" s="1248">
        <v>1.9576</v>
      </c>
      <c r="G143" s="1249">
        <v>2.5568</v>
      </c>
      <c r="H143" s="1249">
        <v>2.5568</v>
      </c>
      <c r="I143" s="1250">
        <v>2.5568</v>
      </c>
      <c r="K143" t="str">
        <f>IF(ISNA(VLOOKUP($A143,'Inventory Count Summary'!$B:$B,1,FALSE)),"Unlisted","Listed")</f>
        <v>Listed</v>
      </c>
    </row>
    <row r="144" spans="1:11" x14ac:dyDescent="0.2">
      <c r="A144" s="1246">
        <v>3418937</v>
      </c>
      <c r="B144" s="1244" t="s">
        <v>945</v>
      </c>
      <c r="C144" s="1244" t="s">
        <v>864</v>
      </c>
      <c r="D144" s="1244" t="s">
        <v>946</v>
      </c>
      <c r="E144" s="1244" t="s">
        <v>848</v>
      </c>
      <c r="F144" s="1248">
        <v>8.6966666666666672</v>
      </c>
      <c r="G144" s="1249">
        <v>9.52</v>
      </c>
      <c r="H144" s="1249">
        <v>9.52</v>
      </c>
      <c r="I144" s="1250">
        <v>9.52</v>
      </c>
      <c r="K144" t="str">
        <f>IF(ISNA(VLOOKUP($A144,'Inventory Count Summary'!$B:$B,1,FALSE)),"Unlisted","Listed")</f>
        <v>Listed</v>
      </c>
    </row>
    <row r="145" spans="1:11" x14ac:dyDescent="0.2">
      <c r="A145" s="1246">
        <v>3519697</v>
      </c>
      <c r="B145" s="1244" t="s">
        <v>947</v>
      </c>
      <c r="C145" s="1244" t="s">
        <v>864</v>
      </c>
      <c r="D145" s="1244" t="s">
        <v>946</v>
      </c>
      <c r="E145" s="1244" t="s">
        <v>848</v>
      </c>
      <c r="F145" s="1248">
        <v>6.22</v>
      </c>
      <c r="G145" s="1249">
        <v>6.3366666666666669</v>
      </c>
      <c r="H145" s="1249">
        <v>6.3366666666666669</v>
      </c>
      <c r="I145" s="1250">
        <v>6.3366666666666669</v>
      </c>
      <c r="K145" t="str">
        <f>IF(ISNA(VLOOKUP($A145,'Inventory Count Summary'!$B:$B,1,FALSE)),"Unlisted","Listed")</f>
        <v>Listed</v>
      </c>
    </row>
    <row r="146" spans="1:11" x14ac:dyDescent="0.2">
      <c r="A146" s="1246">
        <v>3731605</v>
      </c>
      <c r="B146" s="1244" t="s">
        <v>948</v>
      </c>
      <c r="C146" s="1244" t="s">
        <v>708</v>
      </c>
      <c r="D146" s="1244" t="s">
        <v>943</v>
      </c>
      <c r="E146" s="1244" t="s">
        <v>901</v>
      </c>
      <c r="F146" s="1248">
        <v>18.515000000000001</v>
      </c>
      <c r="G146" s="1249">
        <v>18.515000000000001</v>
      </c>
      <c r="H146" s="1249">
        <v>18.515000000000001</v>
      </c>
      <c r="I146" s="1250">
        <v>18.515000000000001</v>
      </c>
      <c r="K146" t="str">
        <f>IF(ISNA(VLOOKUP($A146,'Inventory Count Summary'!$B:$B,1,FALSE)),"Unlisted","Listed")</f>
        <v>Listed</v>
      </c>
    </row>
    <row r="147" spans="1:11" x14ac:dyDescent="0.2">
      <c r="A147" s="1246">
        <v>4009606</v>
      </c>
      <c r="B147" s="1244" t="s">
        <v>907</v>
      </c>
      <c r="C147" s="1244" t="s">
        <v>859</v>
      </c>
      <c r="D147" s="1244" t="s">
        <v>949</v>
      </c>
      <c r="E147" s="1244" t="s">
        <v>721</v>
      </c>
      <c r="F147" s="1248">
        <v>6.2251892686512322</v>
      </c>
      <c r="G147" s="1249">
        <v>6.2251892686512322</v>
      </c>
      <c r="H147" s="1249">
        <v>6.2251892686512322</v>
      </c>
      <c r="I147" s="1250">
        <v>6.2251892686512322</v>
      </c>
      <c r="K147" t="str">
        <f>IF(ISNA(VLOOKUP($A147,'Inventory Count Summary'!$B:$B,1,FALSE)),"Unlisted","Listed")</f>
        <v>Listed</v>
      </c>
    </row>
    <row r="148" spans="1:11" x14ac:dyDescent="0.2">
      <c r="A148" s="1246">
        <v>4201007</v>
      </c>
      <c r="B148" s="1244" t="s">
        <v>950</v>
      </c>
      <c r="C148" s="1244" t="s">
        <v>864</v>
      </c>
      <c r="D148" s="1244" t="s">
        <v>893</v>
      </c>
      <c r="E148" s="1244" t="s">
        <v>848</v>
      </c>
      <c r="F148" s="1248">
        <v>1.8073333333333332</v>
      </c>
      <c r="G148" s="1249">
        <v>2.86</v>
      </c>
      <c r="H148" s="1249">
        <v>2.86</v>
      </c>
      <c r="I148" s="1250">
        <v>2.86</v>
      </c>
      <c r="K148" t="str">
        <f>IF(ISNA(VLOOKUP($A148,'Inventory Count Summary'!$B:$B,1,FALSE)),"Unlisted","Listed")</f>
        <v>Listed</v>
      </c>
    </row>
    <row r="149" spans="1:11" x14ac:dyDescent="0.2">
      <c r="A149" s="1246">
        <v>4201937</v>
      </c>
      <c r="B149" s="1244" t="s">
        <v>951</v>
      </c>
      <c r="C149" s="1244" t="s">
        <v>864</v>
      </c>
      <c r="D149" s="1244" t="s">
        <v>852</v>
      </c>
      <c r="E149" s="1244" t="s">
        <v>848</v>
      </c>
      <c r="F149" s="1248">
        <v>2.1539999999999999</v>
      </c>
      <c r="G149" s="1249">
        <v>2.6760000000000002</v>
      </c>
      <c r="H149" s="1249">
        <v>2.488</v>
      </c>
      <c r="I149" s="1250">
        <v>2.3420000000000001</v>
      </c>
      <c r="K149" t="str">
        <f>IF(ISNA(VLOOKUP($A149,'Inventory Count Summary'!$B:$B,1,FALSE)),"Unlisted","Listed")</f>
        <v>Listed</v>
      </c>
    </row>
    <row r="150" spans="1:11" x14ac:dyDescent="0.2">
      <c r="A150" s="1246">
        <v>4202177</v>
      </c>
      <c r="B150" s="1244" t="s">
        <v>869</v>
      </c>
      <c r="C150" s="1244" t="s">
        <v>864</v>
      </c>
      <c r="D150" s="1244" t="s">
        <v>852</v>
      </c>
      <c r="E150" s="1244" t="s">
        <v>848</v>
      </c>
      <c r="F150" s="1248">
        <v>4.2439999999999998</v>
      </c>
      <c r="G150" s="1249">
        <v>4.2439999999999998</v>
      </c>
      <c r="H150" s="1249">
        <v>4.2439999999999998</v>
      </c>
      <c r="I150" s="1250">
        <v>4.2439999999999998</v>
      </c>
      <c r="K150" t="str">
        <f>IF(ISNA(VLOOKUP($A150,'Inventory Count Summary'!$B:$B,1,FALSE)),"Unlisted","Listed")</f>
        <v>Listed</v>
      </c>
    </row>
    <row r="151" spans="1:11" x14ac:dyDescent="0.2">
      <c r="A151" s="1246">
        <v>4202197</v>
      </c>
      <c r="B151" s="1244" t="s">
        <v>952</v>
      </c>
      <c r="C151" s="1244" t="s">
        <v>864</v>
      </c>
      <c r="D151" s="1244" t="s">
        <v>953</v>
      </c>
      <c r="E151" s="1244" t="s">
        <v>848</v>
      </c>
      <c r="F151" s="1248">
        <v>4.87</v>
      </c>
      <c r="G151" s="1249">
        <v>6.9366666666666665</v>
      </c>
      <c r="H151" s="1249">
        <v>6.9366666666666665</v>
      </c>
      <c r="I151" s="1250">
        <v>6.9366666666666665</v>
      </c>
      <c r="K151" t="str">
        <f>IF(ISNA(VLOOKUP($A151,'Inventory Count Summary'!$B:$B,1,FALSE)),"Unlisted","Listed")</f>
        <v>Listed</v>
      </c>
    </row>
    <row r="152" spans="1:11" x14ac:dyDescent="0.2">
      <c r="A152" s="1246">
        <v>4202497</v>
      </c>
      <c r="B152" s="1244" t="s">
        <v>954</v>
      </c>
      <c r="C152" s="1244" t="s">
        <v>851</v>
      </c>
      <c r="D152" s="1244" t="s">
        <v>955</v>
      </c>
      <c r="E152" s="1244" t="s">
        <v>721</v>
      </c>
      <c r="F152" s="1248">
        <v>2.6708333333333329</v>
      </c>
      <c r="G152" s="1249">
        <v>2.8141666666666669</v>
      </c>
      <c r="H152" s="1249">
        <v>2.686666666666667</v>
      </c>
      <c r="I152" s="1250">
        <v>2.7141666666666668</v>
      </c>
      <c r="K152" t="str">
        <f>IF(ISNA(VLOOKUP($A152,'Inventory Count Summary'!$B:$B,1,FALSE)),"Unlisted","Listed")</f>
        <v>Listed</v>
      </c>
    </row>
    <row r="153" spans="1:11" x14ac:dyDescent="0.2">
      <c r="A153" s="1246">
        <v>4306897</v>
      </c>
      <c r="B153" s="1244" t="s">
        <v>907</v>
      </c>
      <c r="C153" s="1244" t="s">
        <v>859</v>
      </c>
      <c r="D153" s="1244" t="s">
        <v>908</v>
      </c>
      <c r="E153" s="1244" t="s">
        <v>721</v>
      </c>
      <c r="F153" s="1248">
        <v>6.0233333333333334</v>
      </c>
      <c r="G153" s="1249">
        <v>6.0233333333333334</v>
      </c>
      <c r="H153" s="1249">
        <v>6.0233333333333334</v>
      </c>
      <c r="I153" s="1250">
        <v>6.0233333333333334</v>
      </c>
      <c r="K153" t="str">
        <f>IF(ISNA(VLOOKUP($A153,'Inventory Count Summary'!$B:$B,1,FALSE)),"Unlisted","Listed")</f>
        <v>Listed</v>
      </c>
    </row>
    <row r="154" spans="1:11" x14ac:dyDescent="0.2">
      <c r="A154" s="1246">
        <v>8476156</v>
      </c>
      <c r="B154" s="1244" t="s">
        <v>956</v>
      </c>
      <c r="C154" s="1244" t="s">
        <v>846</v>
      </c>
      <c r="D154" s="1244" t="s">
        <v>957</v>
      </c>
      <c r="E154" s="1244" t="s">
        <v>848</v>
      </c>
      <c r="F154" s="1248">
        <v>2.0871946902654872</v>
      </c>
      <c r="G154" s="1249">
        <v>2.0871946902654872</v>
      </c>
      <c r="H154" s="1249">
        <v>2.0871946902654872</v>
      </c>
      <c r="I154" s="1250">
        <v>1.6516761061946903</v>
      </c>
      <c r="K154" t="str">
        <f>IF(ISNA(VLOOKUP($A154,'Inventory Count Summary'!$B:$B,1,FALSE)),"Unlisted","Listed")</f>
        <v>Listed</v>
      </c>
    </row>
    <row r="155" spans="1:11" x14ac:dyDescent="0.2">
      <c r="A155" s="1246">
        <v>9712009</v>
      </c>
      <c r="B155" s="1244" t="s">
        <v>934</v>
      </c>
      <c r="C155" s="1244" t="s">
        <v>846</v>
      </c>
      <c r="D155" s="1244" t="s">
        <v>935</v>
      </c>
      <c r="E155" s="1244" t="s">
        <v>871</v>
      </c>
      <c r="F155" s="1248">
        <v>2.0962499999999999</v>
      </c>
      <c r="G155" s="1249">
        <v>2.0249999999999999</v>
      </c>
      <c r="H155" s="1249">
        <v>2.19625</v>
      </c>
      <c r="I155" s="1250">
        <v>1.9924999999999999</v>
      </c>
      <c r="K155" t="str">
        <f>IF(ISNA(VLOOKUP($A155,'Inventory Count Summary'!$B:$B,1,FALSE)),"Unlisted","Listed")</f>
        <v>Listed</v>
      </c>
    </row>
    <row r="156" spans="1:11" x14ac:dyDescent="0.2">
      <c r="A156" s="1246">
        <v>1107492</v>
      </c>
      <c r="B156" s="1244" t="s">
        <v>958</v>
      </c>
      <c r="C156" s="1244" t="s">
        <v>959</v>
      </c>
      <c r="D156" s="1244" t="s">
        <v>960</v>
      </c>
      <c r="E156" s="1244" t="s">
        <v>684</v>
      </c>
      <c r="F156" s="1248">
        <v>5.2249999999999996</v>
      </c>
      <c r="G156" s="1249">
        <v>5.2709999999999999</v>
      </c>
      <c r="H156" s="1249">
        <v>5.3315000000000001</v>
      </c>
      <c r="I156" s="1250">
        <v>4.5514999999999999</v>
      </c>
      <c r="K156" t="str">
        <f>IF(ISNA(VLOOKUP($A156,'Inventory Count Summary'!$B:$B,1,FALSE)),"Unlisted","Listed")</f>
        <v>Listed</v>
      </c>
    </row>
    <row r="157" spans="1:11" x14ac:dyDescent="0.2">
      <c r="A157" s="1246">
        <v>1179807</v>
      </c>
      <c r="B157" s="1244" t="s">
        <v>961</v>
      </c>
      <c r="C157" s="1244" t="s">
        <v>708</v>
      </c>
      <c r="D157" s="1244" t="s">
        <v>962</v>
      </c>
      <c r="E157" s="1244" t="s">
        <v>921</v>
      </c>
      <c r="F157" s="1248">
        <v>8.6</v>
      </c>
      <c r="G157" s="1249">
        <v>8.6</v>
      </c>
      <c r="H157" s="1249">
        <v>8.6</v>
      </c>
      <c r="I157" s="1250">
        <v>8.6</v>
      </c>
      <c r="K157" t="str">
        <f>IF(ISNA(VLOOKUP($A157,'Inventory Count Summary'!$B:$B,1,FALSE)),"Unlisted","Listed")</f>
        <v>Listed</v>
      </c>
    </row>
    <row r="158" spans="1:11" x14ac:dyDescent="0.2">
      <c r="A158" s="1246">
        <v>1188764</v>
      </c>
      <c r="B158" s="1244" t="s">
        <v>963</v>
      </c>
      <c r="C158" s="1244" t="s">
        <v>964</v>
      </c>
      <c r="D158" s="1244" t="s">
        <v>965</v>
      </c>
      <c r="E158" s="1244" t="s">
        <v>921</v>
      </c>
      <c r="F158" s="1248">
        <v>29.754999999999999</v>
      </c>
      <c r="G158" s="1249">
        <v>29.754999999999999</v>
      </c>
      <c r="H158" s="1249">
        <v>29.754999999999999</v>
      </c>
      <c r="I158" s="1250">
        <v>29.754999999999999</v>
      </c>
      <c r="K158" t="str">
        <f>IF(ISNA(VLOOKUP($A158,'Inventory Count Summary'!$B:$B,1,FALSE)),"Unlisted","Listed")</f>
        <v>Listed</v>
      </c>
    </row>
    <row r="159" spans="1:11" x14ac:dyDescent="0.2">
      <c r="A159" s="1246">
        <v>1193899</v>
      </c>
      <c r="B159" s="1244" t="s">
        <v>966</v>
      </c>
      <c r="C159" s="1244" t="s">
        <v>964</v>
      </c>
      <c r="D159" s="1244" t="s">
        <v>965</v>
      </c>
      <c r="E159" s="1244" t="s">
        <v>921</v>
      </c>
      <c r="F159" s="1248">
        <v>30.085000000000001</v>
      </c>
      <c r="G159" s="1249">
        <v>30.085000000000001</v>
      </c>
      <c r="H159" s="1249">
        <v>30.085000000000001</v>
      </c>
      <c r="I159" s="1250">
        <v>30.085000000000001</v>
      </c>
      <c r="K159" t="str">
        <f>IF(ISNA(VLOOKUP($A159,'Inventory Count Summary'!$B:$B,1,FALSE)),"Unlisted","Listed")</f>
        <v>Listed</v>
      </c>
    </row>
    <row r="160" spans="1:11" x14ac:dyDescent="0.2">
      <c r="A160" s="1246">
        <v>1230020</v>
      </c>
      <c r="B160" s="1244" t="s">
        <v>967</v>
      </c>
      <c r="C160" s="1244" t="s">
        <v>708</v>
      </c>
      <c r="D160" s="1244" t="s">
        <v>686</v>
      </c>
      <c r="E160" s="1244" t="s">
        <v>684</v>
      </c>
      <c r="F160" s="1248">
        <v>2.3449999999999998</v>
      </c>
      <c r="G160" s="1249">
        <v>2.3449999999999998</v>
      </c>
      <c r="H160" s="1249">
        <v>2.3449999999999998</v>
      </c>
      <c r="I160" s="1250">
        <v>2.5129999999999999</v>
      </c>
      <c r="K160" t="str">
        <f>IF(ISNA(VLOOKUP($A160,'Inventory Count Summary'!$B:$B,1,FALSE)),"Unlisted","Listed")</f>
        <v>Listed</v>
      </c>
    </row>
    <row r="161" spans="1:11" x14ac:dyDescent="0.2">
      <c r="A161" s="1246">
        <v>1293984</v>
      </c>
      <c r="B161" s="1244" t="s">
        <v>968</v>
      </c>
      <c r="C161" s="1244" t="s">
        <v>969</v>
      </c>
      <c r="D161" s="1244" t="s">
        <v>970</v>
      </c>
      <c r="E161" s="1244" t="s">
        <v>808</v>
      </c>
      <c r="F161" s="1248">
        <v>26.36</v>
      </c>
      <c r="G161" s="1249">
        <v>26.36</v>
      </c>
      <c r="H161" s="1249">
        <v>26.36</v>
      </c>
      <c r="I161" s="1250">
        <v>25.78</v>
      </c>
      <c r="K161" t="str">
        <f>IF(ISNA(VLOOKUP($A161,'Inventory Count Summary'!$B:$B,1,FALSE)),"Unlisted","Listed")</f>
        <v>Listed</v>
      </c>
    </row>
    <row r="162" spans="1:11" x14ac:dyDescent="0.2">
      <c r="A162" s="1246">
        <v>1310840</v>
      </c>
      <c r="B162" s="1244" t="s">
        <v>971</v>
      </c>
      <c r="C162" s="1244" t="s">
        <v>972</v>
      </c>
      <c r="D162" s="1244" t="s">
        <v>965</v>
      </c>
      <c r="E162" s="1244" t="s">
        <v>921</v>
      </c>
      <c r="F162" s="1248">
        <v>31.32</v>
      </c>
      <c r="G162" s="1249">
        <v>31.32</v>
      </c>
      <c r="H162" s="1249">
        <v>31.32</v>
      </c>
      <c r="I162" s="1250">
        <v>31.065000000000001</v>
      </c>
      <c r="K162" t="str">
        <f>IF(ISNA(VLOOKUP($A162,'Inventory Count Summary'!$B:$B,1,FALSE)),"Unlisted","Listed")</f>
        <v>Listed</v>
      </c>
    </row>
    <row r="163" spans="1:11" x14ac:dyDescent="0.2">
      <c r="A163" s="1246">
        <v>1315835</v>
      </c>
      <c r="B163" s="1244" t="s">
        <v>973</v>
      </c>
      <c r="C163" s="1244" t="s">
        <v>974</v>
      </c>
      <c r="D163" s="1244" t="s">
        <v>965</v>
      </c>
      <c r="E163" s="1244" t="s">
        <v>921</v>
      </c>
      <c r="F163" s="1248">
        <v>34.454999999999998</v>
      </c>
      <c r="G163" s="1249">
        <v>34.454999999999998</v>
      </c>
      <c r="H163" s="1249">
        <v>34.454999999999998</v>
      </c>
      <c r="I163" s="1250">
        <v>35.005000000000003</v>
      </c>
      <c r="K163" t="str">
        <f>IF(ISNA(VLOOKUP($A163,'Inventory Count Summary'!$B:$B,1,FALSE)),"Unlisted","Listed")</f>
        <v>Listed</v>
      </c>
    </row>
    <row r="164" spans="1:11" x14ac:dyDescent="0.2">
      <c r="A164" s="1246">
        <v>1345257</v>
      </c>
      <c r="B164" s="1244" t="s">
        <v>975</v>
      </c>
      <c r="C164" s="1244" t="s">
        <v>647</v>
      </c>
      <c r="D164" s="1244" t="s">
        <v>976</v>
      </c>
      <c r="E164" s="1244" t="s">
        <v>787</v>
      </c>
      <c r="F164" s="1248">
        <v>2.94</v>
      </c>
      <c r="G164" s="1249">
        <v>2.8366666666666664</v>
      </c>
      <c r="H164" s="1249">
        <v>3.1116666666666668</v>
      </c>
      <c r="I164" s="1250">
        <v>2.4233333333333333</v>
      </c>
      <c r="K164" t="str">
        <f>IF(ISNA(VLOOKUP($A164,'Inventory Count Summary'!$B:$B,1,FALSE)),"Unlisted","Listed")</f>
        <v>Listed</v>
      </c>
    </row>
    <row r="165" spans="1:11" x14ac:dyDescent="0.2">
      <c r="A165" s="1246">
        <v>1346305</v>
      </c>
      <c r="B165" s="1244" t="s">
        <v>977</v>
      </c>
      <c r="C165" s="1244" t="s">
        <v>978</v>
      </c>
      <c r="D165" s="1244" t="s">
        <v>979</v>
      </c>
      <c r="E165" s="1244" t="s">
        <v>721</v>
      </c>
      <c r="F165" s="1248">
        <v>9.02</v>
      </c>
      <c r="G165" s="1249">
        <v>9.02</v>
      </c>
      <c r="H165" s="1249">
        <v>9.02</v>
      </c>
      <c r="I165" s="1250">
        <v>8.82</v>
      </c>
      <c r="K165" t="str">
        <f>IF(ISNA(VLOOKUP($A165,'Inventory Count Summary'!$B:$B,1,FALSE)),"Unlisted","Listed")</f>
        <v>Listed</v>
      </c>
    </row>
    <row r="166" spans="1:11" x14ac:dyDescent="0.2">
      <c r="A166" s="1246">
        <v>1411031</v>
      </c>
      <c r="B166" s="1244" t="s">
        <v>980</v>
      </c>
      <c r="C166" s="1244" t="s">
        <v>981</v>
      </c>
      <c r="D166" s="1244" t="s">
        <v>751</v>
      </c>
      <c r="E166" s="1244" t="s">
        <v>684</v>
      </c>
      <c r="F166" s="1248">
        <v>7.4424999999999999</v>
      </c>
      <c r="G166" s="1249">
        <v>7.4424999999999999</v>
      </c>
      <c r="H166" s="1249">
        <v>7.4424999999999999</v>
      </c>
      <c r="I166" s="1250">
        <v>7.2774999999999999</v>
      </c>
      <c r="K166" t="str">
        <f>IF(ISNA(VLOOKUP($A166,'Inventory Count Summary'!$B:$B,1,FALSE)),"Unlisted","Listed")</f>
        <v>Listed</v>
      </c>
    </row>
    <row r="167" spans="1:11" x14ac:dyDescent="0.2">
      <c r="A167" s="1246">
        <v>1424659</v>
      </c>
      <c r="B167" s="1244" t="s">
        <v>982</v>
      </c>
      <c r="C167" s="1244" t="s">
        <v>708</v>
      </c>
      <c r="D167" s="1244" t="s">
        <v>983</v>
      </c>
      <c r="E167" s="1244" t="s">
        <v>984</v>
      </c>
      <c r="F167" s="1248">
        <v>7.6583333333333341</v>
      </c>
      <c r="G167" s="1249">
        <v>7.6583333333333341</v>
      </c>
      <c r="H167" s="1249">
        <v>7.6583333333333341</v>
      </c>
      <c r="I167" s="1250">
        <v>7.4883333333333333</v>
      </c>
      <c r="K167" t="str">
        <f>IF(ISNA(VLOOKUP($A167,'Inventory Count Summary'!$B:$B,1,FALSE)),"Unlisted","Listed")</f>
        <v>Listed</v>
      </c>
    </row>
    <row r="168" spans="1:11" x14ac:dyDescent="0.2">
      <c r="A168" s="1246">
        <v>1475051</v>
      </c>
      <c r="B168" s="1244" t="s">
        <v>985</v>
      </c>
      <c r="C168" s="1244" t="s">
        <v>986</v>
      </c>
      <c r="D168" s="1244" t="s">
        <v>987</v>
      </c>
      <c r="E168" s="1244" t="s">
        <v>921</v>
      </c>
      <c r="F168" s="1248">
        <v>19.27</v>
      </c>
      <c r="G168" s="1249">
        <v>19.27</v>
      </c>
      <c r="H168" s="1249">
        <v>19.27</v>
      </c>
      <c r="I168" s="1250">
        <v>19.27</v>
      </c>
      <c r="K168" t="str">
        <f>IF(ISNA(VLOOKUP($A168,'Inventory Count Summary'!$B:$B,1,FALSE)),"Unlisted","Listed")</f>
        <v>Listed</v>
      </c>
    </row>
    <row r="169" spans="1:11" x14ac:dyDescent="0.2">
      <c r="A169" s="1246">
        <v>1485877</v>
      </c>
      <c r="B169" s="1244" t="s">
        <v>988</v>
      </c>
      <c r="C169" s="1244" t="s">
        <v>986</v>
      </c>
      <c r="D169" s="1244" t="s">
        <v>852</v>
      </c>
      <c r="E169" s="1244" t="s">
        <v>848</v>
      </c>
      <c r="F169" s="1248">
        <v>9.9120000000000008</v>
      </c>
      <c r="G169" s="1249">
        <v>9.9120000000000008</v>
      </c>
      <c r="H169" s="1249">
        <v>9.9120000000000008</v>
      </c>
      <c r="I169" s="1250">
        <v>10.388</v>
      </c>
      <c r="K169" t="str">
        <f>IF(ISNA(VLOOKUP($A169,'Inventory Count Summary'!$B:$B,1,FALSE)),"Unlisted","Listed")</f>
        <v>Listed</v>
      </c>
    </row>
    <row r="170" spans="1:11" x14ac:dyDescent="0.2">
      <c r="A170" s="1246">
        <v>1485907</v>
      </c>
      <c r="B170" s="1244" t="s">
        <v>989</v>
      </c>
      <c r="C170" s="1244" t="s">
        <v>986</v>
      </c>
      <c r="D170" s="1244" t="s">
        <v>852</v>
      </c>
      <c r="E170" s="1244" t="s">
        <v>848</v>
      </c>
      <c r="F170" s="1248">
        <v>11.324</v>
      </c>
      <c r="G170" s="1249">
        <v>11.324</v>
      </c>
      <c r="H170" s="1249">
        <v>11.324</v>
      </c>
      <c r="I170" s="1250">
        <v>11.768000000000001</v>
      </c>
      <c r="K170" t="str">
        <f>IF(ISNA(VLOOKUP($A170,'Inventory Count Summary'!$B:$B,1,FALSE)),"Unlisted","Listed")</f>
        <v>Listed</v>
      </c>
    </row>
    <row r="171" spans="1:11" x14ac:dyDescent="0.2">
      <c r="A171" s="1246">
        <v>1485908</v>
      </c>
      <c r="B171" s="1244" t="s">
        <v>990</v>
      </c>
      <c r="C171" s="1244" t="s">
        <v>986</v>
      </c>
      <c r="D171" s="1244" t="s">
        <v>852</v>
      </c>
      <c r="E171" s="1244" t="s">
        <v>848</v>
      </c>
      <c r="F171" s="1248">
        <v>12.168000000000001</v>
      </c>
      <c r="G171" s="1249">
        <v>12.168000000000001</v>
      </c>
      <c r="H171" s="1249">
        <v>12.168000000000001</v>
      </c>
      <c r="I171" s="1250">
        <v>11.898</v>
      </c>
      <c r="K171" t="str">
        <f>IF(ISNA(VLOOKUP($A171,'Inventory Count Summary'!$B:$B,1,FALSE)),"Unlisted","Listed")</f>
        <v>Listed</v>
      </c>
    </row>
    <row r="172" spans="1:11" x14ac:dyDescent="0.2">
      <c r="A172" s="1246">
        <v>1485913</v>
      </c>
      <c r="B172" s="1244" t="s">
        <v>991</v>
      </c>
      <c r="C172" s="1244" t="s">
        <v>986</v>
      </c>
      <c r="D172" s="1244" t="s">
        <v>852</v>
      </c>
      <c r="E172" s="1244" t="s">
        <v>848</v>
      </c>
      <c r="F172" s="1248">
        <v>8.7620000000000005</v>
      </c>
      <c r="G172" s="1249">
        <v>8.7620000000000005</v>
      </c>
      <c r="H172" s="1249">
        <v>8.7620000000000005</v>
      </c>
      <c r="I172" s="1250">
        <v>9.2639999999999993</v>
      </c>
      <c r="K172" t="str">
        <f>IF(ISNA(VLOOKUP($A172,'Inventory Count Summary'!$B:$B,1,FALSE)),"Unlisted","Listed")</f>
        <v>Listed</v>
      </c>
    </row>
    <row r="173" spans="1:11" x14ac:dyDescent="0.2">
      <c r="A173" s="1246">
        <v>1485980</v>
      </c>
      <c r="B173" s="1244" t="s">
        <v>992</v>
      </c>
      <c r="C173" s="1244" t="s">
        <v>993</v>
      </c>
      <c r="D173" s="1244" t="s">
        <v>994</v>
      </c>
      <c r="E173" s="1244" t="s">
        <v>901</v>
      </c>
      <c r="F173" s="1248">
        <v>15.840000000000003</v>
      </c>
      <c r="G173" s="1249">
        <v>15.840000000000003</v>
      </c>
      <c r="H173" s="1249">
        <v>15.840000000000003</v>
      </c>
      <c r="I173" s="1250">
        <v>15.488333333333337</v>
      </c>
      <c r="K173" t="str">
        <f>IF(ISNA(VLOOKUP($A173,'Inventory Count Summary'!$B:$B,1,FALSE)),"Unlisted","Listed")</f>
        <v>Listed</v>
      </c>
    </row>
    <row r="174" spans="1:11" x14ac:dyDescent="0.2">
      <c r="A174" s="1246">
        <v>1498755</v>
      </c>
      <c r="B174" s="1244" t="s">
        <v>995</v>
      </c>
      <c r="C174" s="1244" t="s">
        <v>996</v>
      </c>
      <c r="D174" s="1244" t="s">
        <v>997</v>
      </c>
      <c r="E174" s="1244" t="s">
        <v>787</v>
      </c>
      <c r="F174" s="1248">
        <v>2.9980000000000002</v>
      </c>
      <c r="G174" s="1249">
        <v>3.0629999999999997</v>
      </c>
      <c r="H174" s="1249">
        <v>3.0135000000000001</v>
      </c>
      <c r="I174" s="1250">
        <v>2.9489999999999998</v>
      </c>
      <c r="K174" t="str">
        <f>IF(ISNA(VLOOKUP($A174,'Inventory Count Summary'!$B:$B,1,FALSE)),"Unlisted","Listed")</f>
        <v>Listed</v>
      </c>
    </row>
    <row r="175" spans="1:11" x14ac:dyDescent="0.2">
      <c r="A175" s="1246">
        <v>1499241</v>
      </c>
      <c r="B175" s="1244" t="s">
        <v>998</v>
      </c>
      <c r="C175" s="1244" t="s">
        <v>647</v>
      </c>
      <c r="D175" s="1244" t="s">
        <v>999</v>
      </c>
      <c r="E175" s="1244" t="s">
        <v>787</v>
      </c>
      <c r="F175" s="1248">
        <v>0.52645000000000008</v>
      </c>
      <c r="G175" s="1249">
        <v>0.52645000000000008</v>
      </c>
      <c r="H175" s="1249">
        <v>0.52645000000000008</v>
      </c>
      <c r="I175" s="1250">
        <v>0.52579999999999993</v>
      </c>
      <c r="K175" t="str">
        <f>IF(ISNA(VLOOKUP($A175,'Inventory Count Summary'!$B:$B,1,FALSE)),"Unlisted","Listed")</f>
        <v>Listed</v>
      </c>
    </row>
    <row r="176" spans="1:11" x14ac:dyDescent="0.2">
      <c r="A176" s="1246">
        <v>1499242</v>
      </c>
      <c r="B176" s="1244" t="s">
        <v>1000</v>
      </c>
      <c r="C176" s="1244" t="s">
        <v>647</v>
      </c>
      <c r="D176" s="1244" t="s">
        <v>999</v>
      </c>
      <c r="E176" s="1244" t="s">
        <v>787</v>
      </c>
      <c r="F176" s="1248">
        <v>0.53810000000000002</v>
      </c>
      <c r="G176" s="1249">
        <v>0.53810000000000002</v>
      </c>
      <c r="H176" s="1249">
        <v>0.53810000000000002</v>
      </c>
      <c r="I176" s="1250">
        <v>0.52615000000000001</v>
      </c>
      <c r="K176" t="str">
        <f>IF(ISNA(VLOOKUP($A176,'Inventory Count Summary'!$B:$B,1,FALSE)),"Unlisted","Listed")</f>
        <v>Listed</v>
      </c>
    </row>
    <row r="177" spans="1:11" x14ac:dyDescent="0.2">
      <c r="A177" s="1246">
        <v>1499677</v>
      </c>
      <c r="B177" s="1244" t="s">
        <v>1001</v>
      </c>
      <c r="C177" s="1244" t="s">
        <v>647</v>
      </c>
      <c r="D177" s="1244" t="s">
        <v>1002</v>
      </c>
      <c r="E177" s="1244" t="s">
        <v>787</v>
      </c>
      <c r="F177" s="1248">
        <v>0.60162500000000008</v>
      </c>
      <c r="G177" s="1249">
        <v>0.60162500000000008</v>
      </c>
      <c r="H177" s="1249">
        <v>0.60162500000000008</v>
      </c>
      <c r="I177" s="1250">
        <v>0.58837499999999998</v>
      </c>
      <c r="K177" t="str">
        <f>IF(ISNA(VLOOKUP($A177,'Inventory Count Summary'!$B:$B,1,FALSE)),"Unlisted","Listed")</f>
        <v>Listed</v>
      </c>
    </row>
    <row r="178" spans="1:11" x14ac:dyDescent="0.2">
      <c r="A178" s="1246">
        <v>1499678</v>
      </c>
      <c r="B178" s="1244" t="s">
        <v>1003</v>
      </c>
      <c r="C178" s="1244" t="s">
        <v>647</v>
      </c>
      <c r="D178" s="1244" t="s">
        <v>1002</v>
      </c>
      <c r="E178" s="1244" t="s">
        <v>787</v>
      </c>
      <c r="F178" s="1248">
        <v>0.70487500000000003</v>
      </c>
      <c r="G178" s="1249">
        <v>0.70487500000000003</v>
      </c>
      <c r="H178" s="1249">
        <v>0.70487500000000003</v>
      </c>
      <c r="I178" s="1250">
        <v>0.68925000000000003</v>
      </c>
      <c r="K178" t="str">
        <f>IF(ISNA(VLOOKUP($A178,'Inventory Count Summary'!$B:$B,1,FALSE)),"Unlisted","Listed")</f>
        <v>Listed</v>
      </c>
    </row>
    <row r="179" spans="1:11" x14ac:dyDescent="0.2">
      <c r="A179" s="1246">
        <v>1499679</v>
      </c>
      <c r="B179" s="1244" t="s">
        <v>1004</v>
      </c>
      <c r="C179" s="1244" t="s">
        <v>647</v>
      </c>
      <c r="D179" s="1244" t="s">
        <v>1002</v>
      </c>
      <c r="E179" s="1244" t="s">
        <v>787</v>
      </c>
      <c r="F179" s="1248">
        <v>0.61749999999999994</v>
      </c>
      <c r="G179" s="1249">
        <v>0.61749999999999994</v>
      </c>
      <c r="H179" s="1249">
        <v>0.61749999999999994</v>
      </c>
      <c r="I179" s="1250">
        <v>0.60375000000000001</v>
      </c>
      <c r="K179" t="str">
        <f>IF(ISNA(VLOOKUP($A179,'Inventory Count Summary'!$B:$B,1,FALSE)),"Unlisted","Listed")</f>
        <v>Listed</v>
      </c>
    </row>
    <row r="180" spans="1:11" x14ac:dyDescent="0.2">
      <c r="A180" s="1246">
        <v>1499682</v>
      </c>
      <c r="B180" s="1244" t="s">
        <v>1005</v>
      </c>
      <c r="C180" s="1244" t="s">
        <v>647</v>
      </c>
      <c r="D180" s="1244" t="s">
        <v>1002</v>
      </c>
      <c r="E180" s="1244" t="s">
        <v>787</v>
      </c>
      <c r="F180" s="1248">
        <v>0.59899999999999998</v>
      </c>
      <c r="G180" s="1249">
        <v>0.59899999999999998</v>
      </c>
      <c r="H180" s="1249">
        <v>0.59899999999999998</v>
      </c>
      <c r="I180" s="1250">
        <v>0.58574999999999999</v>
      </c>
      <c r="K180" t="str">
        <f>IF(ISNA(VLOOKUP($A180,'Inventory Count Summary'!$B:$B,1,FALSE)),"Unlisted","Listed")</f>
        <v>Listed</v>
      </c>
    </row>
    <row r="181" spans="1:11" x14ac:dyDescent="0.2">
      <c r="A181" s="1246">
        <v>1499683</v>
      </c>
      <c r="B181" s="1244" t="s">
        <v>1006</v>
      </c>
      <c r="C181" s="1244" t="s">
        <v>647</v>
      </c>
      <c r="D181" s="1244" t="s">
        <v>999</v>
      </c>
      <c r="E181" s="1244" t="s">
        <v>787</v>
      </c>
      <c r="F181" s="1248">
        <v>0.52695000000000003</v>
      </c>
      <c r="G181" s="1249">
        <v>0.52695000000000003</v>
      </c>
      <c r="H181" s="1249">
        <v>0.52695000000000003</v>
      </c>
      <c r="I181" s="1250">
        <v>0.52695000000000003</v>
      </c>
      <c r="K181" t="str">
        <f>IF(ISNA(VLOOKUP($A181,'Inventory Count Summary'!$B:$B,1,FALSE)),"Unlisted","Listed")</f>
        <v>Listed</v>
      </c>
    </row>
    <row r="182" spans="1:11" x14ac:dyDescent="0.2">
      <c r="A182" s="1246">
        <v>1499691</v>
      </c>
      <c r="B182" s="1244" t="s">
        <v>1007</v>
      </c>
      <c r="C182" s="1244" t="s">
        <v>647</v>
      </c>
      <c r="D182" s="1244" t="s">
        <v>1002</v>
      </c>
      <c r="E182" s="1244" t="s">
        <v>787</v>
      </c>
      <c r="F182" s="1248">
        <v>0.70450000000000002</v>
      </c>
      <c r="G182" s="1249">
        <v>0.70450000000000002</v>
      </c>
      <c r="H182" s="1249">
        <v>0.70450000000000002</v>
      </c>
      <c r="I182" s="1250">
        <v>0.68887500000000002</v>
      </c>
      <c r="K182" t="str">
        <f>IF(ISNA(VLOOKUP($A182,'Inventory Count Summary'!$B:$B,1,FALSE)),"Unlisted","Listed")</f>
        <v>Listed</v>
      </c>
    </row>
    <row r="183" spans="1:11" x14ac:dyDescent="0.2">
      <c r="A183" s="1246">
        <v>1499692</v>
      </c>
      <c r="B183" s="1244" t="s">
        <v>1008</v>
      </c>
      <c r="C183" s="1244" t="s">
        <v>647</v>
      </c>
      <c r="D183" s="1244" t="s">
        <v>1002</v>
      </c>
      <c r="E183" s="1244" t="s">
        <v>787</v>
      </c>
      <c r="F183" s="1248">
        <v>0.48499999999999999</v>
      </c>
      <c r="G183" s="1249">
        <v>0.48499999999999999</v>
      </c>
      <c r="H183" s="1249">
        <v>0.48499999999999999</v>
      </c>
      <c r="I183" s="1250">
        <v>0.47424999999999995</v>
      </c>
      <c r="K183" t="str">
        <f>IF(ISNA(VLOOKUP($A183,'Inventory Count Summary'!$B:$B,1,FALSE)),"Unlisted","Listed")</f>
        <v>Listed</v>
      </c>
    </row>
    <row r="184" spans="1:11" x14ac:dyDescent="0.2">
      <c r="A184" s="1246">
        <v>1499693</v>
      </c>
      <c r="B184" s="1244" t="s">
        <v>1009</v>
      </c>
      <c r="C184" s="1244" t="s">
        <v>647</v>
      </c>
      <c r="D184" s="1244" t="s">
        <v>1002</v>
      </c>
      <c r="E184" s="1244" t="s">
        <v>787</v>
      </c>
      <c r="F184" s="1248">
        <v>0.49762500000000004</v>
      </c>
      <c r="G184" s="1249">
        <v>0.49762500000000004</v>
      </c>
      <c r="H184" s="1249">
        <v>0.49762500000000004</v>
      </c>
      <c r="I184" s="1250">
        <v>0.48662499999999997</v>
      </c>
      <c r="K184" t="str">
        <f>IF(ISNA(VLOOKUP($A184,'Inventory Count Summary'!$B:$B,1,FALSE)),"Unlisted","Listed")</f>
        <v>Listed</v>
      </c>
    </row>
    <row r="185" spans="1:11" x14ac:dyDescent="0.2">
      <c r="A185" s="1246">
        <v>1499694</v>
      </c>
      <c r="B185" s="1244" t="s">
        <v>1010</v>
      </c>
      <c r="C185" s="1244" t="s">
        <v>647</v>
      </c>
      <c r="D185" s="1244" t="s">
        <v>1002</v>
      </c>
      <c r="E185" s="1244" t="s">
        <v>787</v>
      </c>
      <c r="F185" s="1248">
        <v>0.54600000000000004</v>
      </c>
      <c r="G185" s="1249">
        <v>0.54600000000000004</v>
      </c>
      <c r="H185" s="1249">
        <v>0.54600000000000004</v>
      </c>
      <c r="I185" s="1250">
        <v>0.53387499999999999</v>
      </c>
      <c r="K185" t="str">
        <f>IF(ISNA(VLOOKUP($A185,'Inventory Count Summary'!$B:$B,1,FALSE)),"Unlisted","Listed")</f>
        <v>Listed</v>
      </c>
    </row>
    <row r="186" spans="1:11" x14ac:dyDescent="0.2">
      <c r="A186" s="1246">
        <v>1499695</v>
      </c>
      <c r="B186" s="1244" t="s">
        <v>1011</v>
      </c>
      <c r="C186" s="1244" t="s">
        <v>647</v>
      </c>
      <c r="D186" s="1244" t="s">
        <v>1002</v>
      </c>
      <c r="E186" s="1244" t="s">
        <v>787</v>
      </c>
      <c r="F186" s="1248">
        <v>0.47437500000000005</v>
      </c>
      <c r="G186" s="1249">
        <v>0.47437500000000005</v>
      </c>
      <c r="H186" s="1249">
        <v>0.47437500000000005</v>
      </c>
      <c r="I186" s="1250">
        <v>0.46387499999999998</v>
      </c>
      <c r="K186" t="str">
        <f>IF(ISNA(VLOOKUP($A186,'Inventory Count Summary'!$B:$B,1,FALSE)),"Unlisted","Listed")</f>
        <v>Listed</v>
      </c>
    </row>
    <row r="187" spans="1:11" x14ac:dyDescent="0.2">
      <c r="A187" s="1246">
        <v>1508538</v>
      </c>
      <c r="B187" s="1244" t="s">
        <v>1012</v>
      </c>
      <c r="C187" s="1244" t="s">
        <v>647</v>
      </c>
      <c r="D187" s="1244" t="s">
        <v>1002</v>
      </c>
      <c r="E187" s="1244" t="s">
        <v>787</v>
      </c>
      <c r="F187" s="1248">
        <v>0.39287499999999997</v>
      </c>
      <c r="G187" s="1249">
        <v>0.39287499999999997</v>
      </c>
      <c r="H187" s="1249">
        <v>0.39287499999999997</v>
      </c>
      <c r="I187" s="1250">
        <v>0.38424999999999998</v>
      </c>
      <c r="K187" t="str">
        <f>IF(ISNA(VLOOKUP($A187,'Inventory Count Summary'!$B:$B,1,FALSE)),"Unlisted","Listed")</f>
        <v>Listed</v>
      </c>
    </row>
    <row r="188" spans="1:11" x14ac:dyDescent="0.2">
      <c r="A188" s="1246">
        <v>2318805</v>
      </c>
      <c r="B188" s="1244" t="s">
        <v>1013</v>
      </c>
      <c r="C188" s="1244" t="s">
        <v>1014</v>
      </c>
      <c r="D188" s="1244" t="s">
        <v>1015</v>
      </c>
      <c r="E188" s="1244" t="s">
        <v>684</v>
      </c>
      <c r="F188" s="1248">
        <v>4.354166666666667</v>
      </c>
      <c r="G188" s="1249">
        <v>4.3925000000000001</v>
      </c>
      <c r="H188" s="1249">
        <v>4.4429166666666662</v>
      </c>
      <c r="I188" s="1250">
        <v>3.7929166666666667</v>
      </c>
      <c r="K188" t="str">
        <f>IF(ISNA(VLOOKUP($A188,'Inventory Count Summary'!$B:$B,1,FALSE)),"Unlisted","Listed")</f>
        <v>Listed</v>
      </c>
    </row>
    <row r="189" spans="1:11" x14ac:dyDescent="0.2">
      <c r="A189" s="1246">
        <v>3951047</v>
      </c>
      <c r="B189" s="1244" t="s">
        <v>1016</v>
      </c>
      <c r="C189" s="1244" t="s">
        <v>647</v>
      </c>
      <c r="D189" s="1244" t="s">
        <v>999</v>
      </c>
      <c r="E189" s="1244" t="s">
        <v>787</v>
      </c>
      <c r="F189" s="1248">
        <v>0.53770000000000007</v>
      </c>
      <c r="G189" s="1249">
        <v>0.53770000000000007</v>
      </c>
      <c r="H189" s="1249">
        <v>0.53770000000000007</v>
      </c>
      <c r="I189" s="1250">
        <v>0.52579999999999993</v>
      </c>
      <c r="K189" t="str">
        <f>IF(ISNA(VLOOKUP($A189,'Inventory Count Summary'!$B:$B,1,FALSE)),"Unlisted","Listed")</f>
        <v>Listed</v>
      </c>
    </row>
    <row r="190" spans="1:11" x14ac:dyDescent="0.2">
      <c r="A190" s="1246">
        <v>8750405</v>
      </c>
      <c r="B190" s="1244" t="s">
        <v>1017</v>
      </c>
      <c r="C190" s="1244" t="s">
        <v>1018</v>
      </c>
      <c r="D190" s="1244" t="s">
        <v>1019</v>
      </c>
      <c r="E190" s="1244" t="s">
        <v>921</v>
      </c>
      <c r="F190" s="1248">
        <v>7.4016666666666664</v>
      </c>
      <c r="G190" s="1249">
        <v>7.4016666666666664</v>
      </c>
      <c r="H190" s="1249">
        <v>7.4016666666666664</v>
      </c>
      <c r="I190" s="1250">
        <v>7.2374999999999998</v>
      </c>
      <c r="K190" t="str">
        <f>IF(ISNA(VLOOKUP($A190,'Inventory Count Summary'!$B:$B,1,FALSE)),"Unlisted","Listed")</f>
        <v>Listed</v>
      </c>
    </row>
    <row r="191" spans="1:11" x14ac:dyDescent="0.2">
      <c r="A191" s="1246">
        <v>8785005</v>
      </c>
      <c r="B191" s="1244" t="s">
        <v>1020</v>
      </c>
      <c r="C191" s="1244" t="s">
        <v>1021</v>
      </c>
      <c r="D191" s="1244" t="s">
        <v>1022</v>
      </c>
      <c r="E191" s="1244" t="s">
        <v>921</v>
      </c>
      <c r="F191" s="1248">
        <v>15.018333333333333</v>
      </c>
      <c r="G191" s="1249">
        <v>15.018333333333333</v>
      </c>
      <c r="H191" s="1249">
        <v>15.018333333333333</v>
      </c>
      <c r="I191" s="1250">
        <v>14.685</v>
      </c>
      <c r="K191" t="str">
        <f>IF(ISNA(VLOOKUP($A191,'Inventory Count Summary'!$B:$B,1,FALSE)),"Unlisted","Listed")</f>
        <v>Listed</v>
      </c>
    </row>
    <row r="192" spans="1:11" x14ac:dyDescent="0.2">
      <c r="A192" s="1246">
        <v>9367005</v>
      </c>
      <c r="B192" s="1244" t="s">
        <v>1023</v>
      </c>
      <c r="C192" s="1244" t="s">
        <v>647</v>
      </c>
      <c r="D192" s="1244" t="s">
        <v>999</v>
      </c>
      <c r="E192" s="1244" t="s">
        <v>787</v>
      </c>
      <c r="F192" s="1248">
        <v>0.53820000000000001</v>
      </c>
      <c r="G192" s="1249">
        <v>0.53820000000000001</v>
      </c>
      <c r="H192" s="1249">
        <v>0.53820000000000001</v>
      </c>
      <c r="I192" s="1250">
        <v>0.52629999999999999</v>
      </c>
      <c r="K192" t="str">
        <f>IF(ISNA(VLOOKUP($A192,'Inventory Count Summary'!$B:$B,1,FALSE)),"Unlisted","Listed")</f>
        <v>Listed</v>
      </c>
    </row>
    <row r="193" spans="1:11" x14ac:dyDescent="0.2">
      <c r="A193" s="1246">
        <v>9367205</v>
      </c>
      <c r="B193" s="1244" t="s">
        <v>1024</v>
      </c>
      <c r="C193" s="1244" t="s">
        <v>647</v>
      </c>
      <c r="D193" s="1244" t="s">
        <v>999</v>
      </c>
      <c r="E193" s="1244" t="s">
        <v>787</v>
      </c>
      <c r="F193" s="1248">
        <v>0.54935</v>
      </c>
      <c r="G193" s="1249">
        <v>0.54935</v>
      </c>
      <c r="H193" s="1249">
        <v>0.54935</v>
      </c>
      <c r="I193" s="1250">
        <v>0.53720000000000001</v>
      </c>
      <c r="K193" t="str">
        <f>IF(ISNA(VLOOKUP($A193,'Inventory Count Summary'!$B:$B,1,FALSE)),"Unlisted","Listed")</f>
        <v>Listed</v>
      </c>
    </row>
    <row r="194" spans="1:11" x14ac:dyDescent="0.2">
      <c r="A194" s="1246">
        <v>9509356</v>
      </c>
      <c r="B194" s="1244" t="s">
        <v>1025</v>
      </c>
      <c r="C194" s="1244" t="s">
        <v>986</v>
      </c>
      <c r="D194" s="1244" t="s">
        <v>1026</v>
      </c>
      <c r="E194" s="1244" t="s">
        <v>921</v>
      </c>
      <c r="F194" s="1248">
        <v>22.537500000000001</v>
      </c>
      <c r="G194" s="1249">
        <v>22.537500000000001</v>
      </c>
      <c r="H194" s="1249">
        <v>22.537500000000001</v>
      </c>
      <c r="I194" s="1250">
        <v>21.38</v>
      </c>
      <c r="K194" t="str">
        <f>IF(ISNA(VLOOKUP($A194,'Inventory Count Summary'!$B:$B,1,FALSE)),"Unlisted","Listed")</f>
        <v>Listed</v>
      </c>
    </row>
    <row r="195" spans="1:11" x14ac:dyDescent="0.2">
      <c r="A195" s="1246">
        <v>1039762</v>
      </c>
      <c r="B195" s="1244" t="s">
        <v>1027</v>
      </c>
      <c r="C195" s="1244" t="s">
        <v>1028</v>
      </c>
      <c r="D195" s="1244" t="s">
        <v>1029</v>
      </c>
      <c r="E195" s="1244" t="s">
        <v>787</v>
      </c>
      <c r="F195" s="1248">
        <v>1.9775</v>
      </c>
      <c r="G195" s="1249">
        <v>1.9775</v>
      </c>
      <c r="H195" s="1249">
        <v>1.9775</v>
      </c>
      <c r="I195" s="1250">
        <v>1.9775</v>
      </c>
      <c r="K195" t="str">
        <f>IF(ISNA(VLOOKUP($A195,'Inventory Count Summary'!$B:$B,1,FALSE)),"Unlisted","Listed")</f>
        <v>Listed</v>
      </c>
    </row>
    <row r="196" spans="1:11" x14ac:dyDescent="0.2">
      <c r="A196" s="1246">
        <v>1064089</v>
      </c>
      <c r="B196" s="1244" t="s">
        <v>1030</v>
      </c>
      <c r="C196" s="1244" t="s">
        <v>1031</v>
      </c>
      <c r="D196" s="1244" t="s">
        <v>1032</v>
      </c>
      <c r="E196" s="1244" t="s">
        <v>787</v>
      </c>
      <c r="F196" s="1248">
        <v>1.00125</v>
      </c>
      <c r="G196" s="1249">
        <v>1.00125</v>
      </c>
      <c r="H196" s="1249">
        <v>1.00125</v>
      </c>
      <c r="I196" s="1250">
        <v>1.00125</v>
      </c>
      <c r="K196" t="str">
        <f>IF(ISNA(VLOOKUP($A196,'Inventory Count Summary'!$B:$B,1,FALSE)),"Unlisted","Listed")</f>
        <v>Listed</v>
      </c>
    </row>
    <row r="197" spans="1:11" x14ac:dyDescent="0.2">
      <c r="A197" s="1246">
        <v>1094872</v>
      </c>
      <c r="B197" s="1244" t="s">
        <v>1033</v>
      </c>
      <c r="C197" s="1244" t="s">
        <v>1034</v>
      </c>
      <c r="D197" s="1244" t="s">
        <v>1032</v>
      </c>
      <c r="E197" s="1244" t="s">
        <v>787</v>
      </c>
      <c r="F197" s="1248">
        <v>1.00125</v>
      </c>
      <c r="G197" s="1249">
        <v>1.00125</v>
      </c>
      <c r="H197" s="1249">
        <v>1.00125</v>
      </c>
      <c r="I197" s="1250">
        <v>1.00125</v>
      </c>
      <c r="K197" t="str">
        <f>IF(ISNA(VLOOKUP($A197,'Inventory Count Summary'!$B:$B,1,FALSE)),"Unlisted","Listed")</f>
        <v>Listed</v>
      </c>
    </row>
    <row r="198" spans="1:11" x14ac:dyDescent="0.2">
      <c r="A198" s="1246">
        <v>1094921</v>
      </c>
      <c r="B198" s="1244" t="s">
        <v>1035</v>
      </c>
      <c r="C198" s="1244" t="s">
        <v>1028</v>
      </c>
      <c r="D198" s="1244" t="s">
        <v>1032</v>
      </c>
      <c r="E198" s="1244" t="s">
        <v>787</v>
      </c>
      <c r="F198" s="1248">
        <v>1.00125</v>
      </c>
      <c r="G198" s="1249">
        <v>1.00125</v>
      </c>
      <c r="H198" s="1249">
        <v>1.00125</v>
      </c>
      <c r="I198" s="1250">
        <v>1.00125</v>
      </c>
      <c r="K198" t="str">
        <f>IF(ISNA(VLOOKUP($A198,'Inventory Count Summary'!$B:$B,1,FALSE)),"Unlisted","Listed")</f>
        <v>Listed</v>
      </c>
    </row>
    <row r="199" spans="1:11" x14ac:dyDescent="0.2">
      <c r="A199" s="1246">
        <v>1146522</v>
      </c>
      <c r="B199" s="1244" t="s">
        <v>1036</v>
      </c>
      <c r="C199" s="1244" t="s">
        <v>1037</v>
      </c>
      <c r="D199" s="1244" t="s">
        <v>1032</v>
      </c>
      <c r="E199" s="1244" t="s">
        <v>787</v>
      </c>
      <c r="F199" s="1248">
        <v>1.00125</v>
      </c>
      <c r="G199" s="1249">
        <v>1.00125</v>
      </c>
      <c r="H199" s="1249">
        <v>1.00125</v>
      </c>
      <c r="I199" s="1250">
        <v>1.00125</v>
      </c>
      <c r="K199" t="str">
        <f>IF(ISNA(VLOOKUP($A199,'Inventory Count Summary'!$B:$B,1,FALSE)),"Unlisted","Listed")</f>
        <v>Listed</v>
      </c>
    </row>
    <row r="200" spans="1:11" x14ac:dyDescent="0.2">
      <c r="A200" s="1246">
        <v>1146523</v>
      </c>
      <c r="B200" s="1244" t="s">
        <v>1038</v>
      </c>
      <c r="C200" s="1244" t="s">
        <v>1037</v>
      </c>
      <c r="D200" s="1244" t="s">
        <v>1032</v>
      </c>
      <c r="E200" s="1244" t="s">
        <v>787</v>
      </c>
      <c r="F200" s="1248">
        <v>1.00125</v>
      </c>
      <c r="G200" s="1249">
        <v>1.00125</v>
      </c>
      <c r="H200" s="1249">
        <v>1.00125</v>
      </c>
      <c r="I200" s="1250">
        <v>1.00125</v>
      </c>
      <c r="K200" t="str">
        <f>IF(ISNA(VLOOKUP($A200,'Inventory Count Summary'!$B:$B,1,FALSE)),"Unlisted","Listed")</f>
        <v>Listed</v>
      </c>
    </row>
    <row r="201" spans="1:11" x14ac:dyDescent="0.2">
      <c r="A201" s="1246">
        <v>1210974</v>
      </c>
      <c r="B201" s="1244" t="s">
        <v>1039</v>
      </c>
      <c r="C201" s="1244" t="s">
        <v>1040</v>
      </c>
      <c r="D201" s="1244" t="s">
        <v>1029</v>
      </c>
      <c r="E201" s="1244" t="s">
        <v>787</v>
      </c>
      <c r="F201" s="1248">
        <v>1.9775</v>
      </c>
      <c r="G201" s="1249">
        <v>1.9775</v>
      </c>
      <c r="H201" s="1249">
        <v>1.9775</v>
      </c>
      <c r="I201" s="1250">
        <v>1.9775</v>
      </c>
      <c r="K201" t="str">
        <f>IF(ISNA(VLOOKUP($A201,'Inventory Count Summary'!$B:$B,1,FALSE)),"Unlisted","Listed")</f>
        <v>Listed</v>
      </c>
    </row>
    <row r="202" spans="1:11" x14ac:dyDescent="0.2">
      <c r="A202" s="1246">
        <v>1240696</v>
      </c>
      <c r="B202" s="1244" t="s">
        <v>1041</v>
      </c>
      <c r="C202" s="1244" t="s">
        <v>1034</v>
      </c>
      <c r="D202" s="1244" t="s">
        <v>1029</v>
      </c>
      <c r="E202" s="1244" t="s">
        <v>787</v>
      </c>
      <c r="F202" s="1248">
        <v>1.9775</v>
      </c>
      <c r="G202" s="1249">
        <v>1.9775</v>
      </c>
      <c r="H202" s="1249">
        <v>1.9775</v>
      </c>
      <c r="I202" s="1250">
        <v>1.9775</v>
      </c>
      <c r="K202" t="str">
        <f>IF(ISNA(VLOOKUP($A202,'Inventory Count Summary'!$B:$B,1,FALSE)),"Unlisted","Listed")</f>
        <v>Listed</v>
      </c>
    </row>
    <row r="203" spans="1:11" x14ac:dyDescent="0.2">
      <c r="A203" s="1246">
        <v>1262998</v>
      </c>
      <c r="B203" s="1244" t="s">
        <v>1042</v>
      </c>
      <c r="C203" s="1244" t="s">
        <v>1043</v>
      </c>
      <c r="D203" s="1244" t="s">
        <v>1044</v>
      </c>
      <c r="E203" s="1244" t="s">
        <v>787</v>
      </c>
      <c r="F203" s="1248">
        <v>0.7159375</v>
      </c>
      <c r="G203" s="1249">
        <v>0.7159375</v>
      </c>
      <c r="H203" s="1249">
        <v>0.7159375</v>
      </c>
      <c r="I203" s="1250">
        <v>0.7</v>
      </c>
      <c r="K203" t="str">
        <f>IF(ISNA(VLOOKUP($A203,'Inventory Count Summary'!$B:$B,1,FALSE)),"Unlisted","Listed")</f>
        <v>Listed</v>
      </c>
    </row>
    <row r="204" spans="1:11" x14ac:dyDescent="0.2">
      <c r="A204" s="1246">
        <v>1271941</v>
      </c>
      <c r="B204" s="1244" t="s">
        <v>1042</v>
      </c>
      <c r="C204" s="1244" t="s">
        <v>1043</v>
      </c>
      <c r="D204" s="1244" t="s">
        <v>1045</v>
      </c>
      <c r="E204" s="1244" t="s">
        <v>787</v>
      </c>
      <c r="F204" s="1248">
        <v>0.7159375</v>
      </c>
      <c r="G204" s="1249">
        <v>0.7159375</v>
      </c>
      <c r="H204" s="1249">
        <v>0.7159375</v>
      </c>
      <c r="I204" s="1250">
        <v>0.7</v>
      </c>
      <c r="K204" t="str">
        <f>IF(ISNA(VLOOKUP($A204,'Inventory Count Summary'!$B:$B,1,FALSE)),"Unlisted","Listed")</f>
        <v>Listed</v>
      </c>
    </row>
    <row r="205" spans="1:11" x14ac:dyDescent="0.2">
      <c r="A205" s="1246">
        <v>1327693</v>
      </c>
      <c r="B205" s="1244" t="s">
        <v>1046</v>
      </c>
      <c r="C205" s="1244" t="s">
        <v>1043</v>
      </c>
      <c r="D205" s="1244" t="s">
        <v>1045</v>
      </c>
      <c r="E205" s="1244" t="s">
        <v>787</v>
      </c>
      <c r="F205" s="1248">
        <v>0.7159375</v>
      </c>
      <c r="G205" s="1249">
        <v>0.7159375</v>
      </c>
      <c r="H205" s="1249">
        <v>0.7159375</v>
      </c>
      <c r="I205" s="1250">
        <v>0.7</v>
      </c>
      <c r="K205" t="str">
        <f>IF(ISNA(VLOOKUP($A205,'Inventory Count Summary'!$B:$B,1,FALSE)),"Unlisted","Listed")</f>
        <v>Listed</v>
      </c>
    </row>
    <row r="206" spans="1:11" x14ac:dyDescent="0.2">
      <c r="A206" s="1246">
        <v>1335008</v>
      </c>
      <c r="B206" s="1244" t="s">
        <v>1047</v>
      </c>
      <c r="C206" s="1244" t="s">
        <v>1043</v>
      </c>
      <c r="D206" s="1244" t="s">
        <v>1044</v>
      </c>
      <c r="E206" s="1244" t="s">
        <v>787</v>
      </c>
      <c r="F206" s="1248">
        <v>0.7159375</v>
      </c>
      <c r="G206" s="1249">
        <v>0.7159375</v>
      </c>
      <c r="H206" s="1249">
        <v>0.7159375</v>
      </c>
      <c r="I206" s="1250">
        <v>0.7</v>
      </c>
      <c r="K206" t="str">
        <f>IF(ISNA(VLOOKUP($A206,'Inventory Count Summary'!$B:$B,1,FALSE)),"Unlisted","Listed")</f>
        <v>Listed</v>
      </c>
    </row>
    <row r="207" spans="1:11" x14ac:dyDescent="0.2">
      <c r="A207" s="1246">
        <v>1359459</v>
      </c>
      <c r="B207" s="1244" t="s">
        <v>1048</v>
      </c>
      <c r="C207" s="1244" t="s">
        <v>1043</v>
      </c>
      <c r="D207" s="1244" t="s">
        <v>1049</v>
      </c>
      <c r="E207" s="1244" t="s">
        <v>787</v>
      </c>
      <c r="F207" s="1248">
        <v>2.5233333333333334</v>
      </c>
      <c r="G207" s="1249">
        <v>2.5233333333333334</v>
      </c>
      <c r="H207" s="1249">
        <v>2.5233333333333334</v>
      </c>
      <c r="I207" s="1250">
        <v>2.4674999999999998</v>
      </c>
      <c r="K207" t="str">
        <f>IF(ISNA(VLOOKUP($A207,'Inventory Count Summary'!$B:$B,1,FALSE)),"Unlisted","Listed")</f>
        <v>Listed</v>
      </c>
    </row>
    <row r="208" spans="1:11" x14ac:dyDescent="0.2">
      <c r="A208" s="1246">
        <v>1359463</v>
      </c>
      <c r="B208" s="1244" t="s">
        <v>1050</v>
      </c>
      <c r="C208" s="1244" t="s">
        <v>1043</v>
      </c>
      <c r="D208" s="1244" t="s">
        <v>1049</v>
      </c>
      <c r="E208" s="1244" t="s">
        <v>787</v>
      </c>
      <c r="F208" s="1248">
        <v>2.5233333333333334</v>
      </c>
      <c r="G208" s="1249">
        <v>2.5233333333333334</v>
      </c>
      <c r="H208" s="1249">
        <v>2.5233333333333334</v>
      </c>
      <c r="I208" s="1250">
        <v>2.4674999999999998</v>
      </c>
      <c r="K208" t="str">
        <f>IF(ISNA(VLOOKUP($A208,'Inventory Count Summary'!$B:$B,1,FALSE)),"Unlisted","Listed")</f>
        <v>Listed</v>
      </c>
    </row>
    <row r="209" spans="1:11" x14ac:dyDescent="0.2">
      <c r="A209" s="1246">
        <v>1359487</v>
      </c>
      <c r="B209" s="1244" t="s">
        <v>1051</v>
      </c>
      <c r="C209" s="1244" t="s">
        <v>1043</v>
      </c>
      <c r="D209" s="1244" t="s">
        <v>1049</v>
      </c>
      <c r="E209" s="1244" t="s">
        <v>787</v>
      </c>
      <c r="F209" s="1248">
        <v>2.5233333333333334</v>
      </c>
      <c r="G209" s="1249">
        <v>2.5233333333333334</v>
      </c>
      <c r="H209" s="1249">
        <v>2.5233333333333334</v>
      </c>
      <c r="I209" s="1250">
        <v>2.4674999999999998</v>
      </c>
      <c r="K209" t="str">
        <f>IF(ISNA(VLOOKUP($A209,'Inventory Count Summary'!$B:$B,1,FALSE)),"Unlisted","Listed")</f>
        <v>Listed</v>
      </c>
    </row>
    <row r="210" spans="1:11" x14ac:dyDescent="0.2">
      <c r="A210" s="1246">
        <v>1359585</v>
      </c>
      <c r="B210" s="1244" t="s">
        <v>1052</v>
      </c>
      <c r="C210" s="1244" t="s">
        <v>1053</v>
      </c>
      <c r="D210" s="1244" t="s">
        <v>1029</v>
      </c>
      <c r="E210" s="1244" t="s">
        <v>787</v>
      </c>
      <c r="F210" s="1248">
        <v>1.9775</v>
      </c>
      <c r="G210" s="1249">
        <v>1.9775</v>
      </c>
      <c r="H210" s="1249">
        <v>1.9775</v>
      </c>
      <c r="I210" s="1250">
        <v>1.9775</v>
      </c>
      <c r="K210" t="str">
        <f>IF(ISNA(VLOOKUP($A210,'Inventory Count Summary'!$B:$B,1,FALSE)),"Unlisted","Listed")</f>
        <v>Listed</v>
      </c>
    </row>
    <row r="211" spans="1:11" x14ac:dyDescent="0.2">
      <c r="A211" s="1246">
        <v>1359586</v>
      </c>
      <c r="B211" s="1244" t="s">
        <v>1054</v>
      </c>
      <c r="C211" s="1244" t="s">
        <v>1055</v>
      </c>
      <c r="D211" s="1244" t="s">
        <v>1029</v>
      </c>
      <c r="E211" s="1244" t="s">
        <v>787</v>
      </c>
      <c r="F211" s="1248">
        <v>1.9775</v>
      </c>
      <c r="G211" s="1249">
        <v>1.9775</v>
      </c>
      <c r="H211" s="1249">
        <v>1.9775</v>
      </c>
      <c r="I211" s="1250">
        <v>1.9775</v>
      </c>
      <c r="K211" t="str">
        <f>IF(ISNA(VLOOKUP($A211,'Inventory Count Summary'!$B:$B,1,FALSE)),"Unlisted","Listed")</f>
        <v>Listed</v>
      </c>
    </row>
    <row r="212" spans="1:11" x14ac:dyDescent="0.2">
      <c r="A212" s="1246">
        <v>1380605</v>
      </c>
      <c r="B212" s="1244" t="s">
        <v>1056</v>
      </c>
      <c r="C212" s="1244" t="s">
        <v>1057</v>
      </c>
      <c r="D212" s="1244" t="s">
        <v>1058</v>
      </c>
      <c r="E212" s="1244" t="s">
        <v>787</v>
      </c>
      <c r="F212" s="1248">
        <v>0.97250000000000003</v>
      </c>
      <c r="G212" s="1249">
        <v>0.97250000000000003</v>
      </c>
      <c r="H212" s="1249">
        <v>0.97250000000000003</v>
      </c>
      <c r="I212" s="1250">
        <v>0.97250000000000003</v>
      </c>
      <c r="K212" t="str">
        <f>IF(ISNA(VLOOKUP($A212,'Inventory Count Summary'!$B:$B,1,FALSE)),"Unlisted","Listed")</f>
        <v>Listed</v>
      </c>
    </row>
    <row r="213" spans="1:11" x14ac:dyDescent="0.2">
      <c r="A213" s="1246">
        <v>1410653</v>
      </c>
      <c r="B213" s="1244" t="s">
        <v>1059</v>
      </c>
      <c r="C213" s="1244" t="s">
        <v>1057</v>
      </c>
      <c r="D213" s="1244" t="s">
        <v>1058</v>
      </c>
      <c r="E213" s="1244" t="s">
        <v>787</v>
      </c>
      <c r="F213" s="1248">
        <v>0.97250000000000003</v>
      </c>
      <c r="G213" s="1249">
        <v>0.97250000000000003</v>
      </c>
      <c r="H213" s="1249">
        <v>0.97250000000000003</v>
      </c>
      <c r="I213" s="1250">
        <v>0.97250000000000003</v>
      </c>
      <c r="K213" t="str">
        <f>IF(ISNA(VLOOKUP($A213,'Inventory Count Summary'!$B:$B,1,FALSE)),"Unlisted","Listed")</f>
        <v>Listed</v>
      </c>
    </row>
    <row r="214" spans="1:11" x14ac:dyDescent="0.2">
      <c r="A214" s="1246">
        <v>3556207</v>
      </c>
      <c r="B214" s="1244" t="s">
        <v>1060</v>
      </c>
      <c r="C214" s="1244" t="s">
        <v>1053</v>
      </c>
      <c r="D214" s="1244" t="s">
        <v>1032</v>
      </c>
      <c r="E214" s="1244" t="s">
        <v>787</v>
      </c>
      <c r="F214" s="1248">
        <v>1.00125</v>
      </c>
      <c r="G214" s="1249">
        <v>1.00125</v>
      </c>
      <c r="H214" s="1249">
        <v>1.00125</v>
      </c>
      <c r="I214" s="1250">
        <v>1.00125</v>
      </c>
      <c r="K214" t="str">
        <f>IF(ISNA(VLOOKUP($A214,'Inventory Count Summary'!$B:$B,1,FALSE)),"Unlisted","Listed")</f>
        <v>Listed</v>
      </c>
    </row>
    <row r="215" spans="1:11" x14ac:dyDescent="0.2">
      <c r="A215" s="1246">
        <v>3556227</v>
      </c>
      <c r="B215" s="1244" t="s">
        <v>1054</v>
      </c>
      <c r="C215" s="1244" t="s">
        <v>1037</v>
      </c>
      <c r="D215" s="1244" t="s">
        <v>1032</v>
      </c>
      <c r="E215" s="1244" t="s">
        <v>787</v>
      </c>
      <c r="F215" s="1248">
        <v>1.00125</v>
      </c>
      <c r="G215" s="1249">
        <v>1.00125</v>
      </c>
      <c r="H215" s="1249">
        <v>1.00125</v>
      </c>
      <c r="I215" s="1250">
        <v>1.00125</v>
      </c>
      <c r="K215" t="str">
        <f>IF(ISNA(VLOOKUP($A215,'Inventory Count Summary'!$B:$B,1,FALSE)),"Unlisted","Listed")</f>
        <v>Listed</v>
      </c>
    </row>
    <row r="216" spans="1:11" x14ac:dyDescent="0.2">
      <c r="A216" s="1246">
        <v>3782205</v>
      </c>
      <c r="B216" s="1244" t="s">
        <v>1039</v>
      </c>
      <c r="C216" s="1244" t="s">
        <v>1040</v>
      </c>
      <c r="D216" s="1244" t="s">
        <v>1032</v>
      </c>
      <c r="E216" s="1244" t="s">
        <v>787</v>
      </c>
      <c r="F216" s="1248">
        <v>1.00125</v>
      </c>
      <c r="G216" s="1249">
        <v>1.00125</v>
      </c>
      <c r="H216" s="1249">
        <v>1.00125</v>
      </c>
      <c r="I216" s="1250">
        <v>1.00125</v>
      </c>
      <c r="K216" t="str">
        <f>IF(ISNA(VLOOKUP($A216,'Inventory Count Summary'!$B:$B,1,FALSE)),"Unlisted","Listed")</f>
        <v>Listed</v>
      </c>
    </row>
    <row r="217" spans="1:11" x14ac:dyDescent="0.2">
      <c r="A217" s="1246">
        <v>5497205</v>
      </c>
      <c r="B217" s="1244" t="s">
        <v>1030</v>
      </c>
      <c r="C217" s="1244" t="s">
        <v>1031</v>
      </c>
      <c r="D217" s="1244" t="s">
        <v>1029</v>
      </c>
      <c r="E217" s="1244" t="s">
        <v>787</v>
      </c>
      <c r="F217" s="1248">
        <v>1.9775</v>
      </c>
      <c r="G217" s="1249">
        <v>1.9775</v>
      </c>
      <c r="H217" s="1249">
        <v>1.9775</v>
      </c>
      <c r="I217" s="1250">
        <v>1.9775</v>
      </c>
      <c r="K217" t="str">
        <f>IF(ISNA(VLOOKUP($A217,'Inventory Count Summary'!$B:$B,1,FALSE)),"Unlisted","Listed")</f>
        <v>Listed</v>
      </c>
    </row>
    <row r="218" spans="1:11" x14ac:dyDescent="0.2">
      <c r="A218" s="1246">
        <v>5499005</v>
      </c>
      <c r="B218" s="1244" t="s">
        <v>1061</v>
      </c>
      <c r="C218" s="1244" t="s">
        <v>1037</v>
      </c>
      <c r="D218" s="1244" t="s">
        <v>1029</v>
      </c>
      <c r="E218" s="1244" t="s">
        <v>787</v>
      </c>
      <c r="F218" s="1248">
        <v>1.9775</v>
      </c>
      <c r="G218" s="1249">
        <v>1.9775</v>
      </c>
      <c r="H218" s="1249">
        <v>1.9775</v>
      </c>
      <c r="I218" s="1250">
        <v>1.9775</v>
      </c>
      <c r="K218" t="str">
        <f>IF(ISNA(VLOOKUP($A218,'Inventory Count Summary'!$B:$B,1,FALSE)),"Unlisted","Listed")</f>
        <v>Listed</v>
      </c>
    </row>
    <row r="219" spans="1:11" x14ac:dyDescent="0.2">
      <c r="A219" s="1246">
        <v>5506205</v>
      </c>
      <c r="B219" s="1244" t="s">
        <v>1036</v>
      </c>
      <c r="C219" s="1244" t="s">
        <v>1037</v>
      </c>
      <c r="D219" s="1244" t="s">
        <v>1029</v>
      </c>
      <c r="E219" s="1244" t="s">
        <v>787</v>
      </c>
      <c r="F219" s="1248">
        <v>1.9775</v>
      </c>
      <c r="G219" s="1249">
        <v>1.9775</v>
      </c>
      <c r="H219" s="1249">
        <v>1.9775</v>
      </c>
      <c r="I219" s="1250">
        <v>1.9775</v>
      </c>
      <c r="K219" t="str">
        <f>IF(ISNA(VLOOKUP($A219,'Inventory Count Summary'!$B:$B,1,FALSE)),"Unlisted","Listed")</f>
        <v>Listed</v>
      </c>
    </row>
    <row r="220" spans="1:11" x14ac:dyDescent="0.2">
      <c r="A220" s="1246">
        <v>8905405</v>
      </c>
      <c r="B220" s="1244" t="s">
        <v>1062</v>
      </c>
      <c r="C220" s="1244" t="s">
        <v>1063</v>
      </c>
      <c r="D220" s="1244" t="s">
        <v>1032</v>
      </c>
      <c r="E220" s="1244" t="s">
        <v>787</v>
      </c>
      <c r="F220" s="1248">
        <v>0.69041666666666668</v>
      </c>
      <c r="G220" s="1249">
        <v>0.69041666666666668</v>
      </c>
      <c r="H220" s="1249">
        <v>0.69041666666666668</v>
      </c>
      <c r="I220" s="1250">
        <v>0.69041666666666668</v>
      </c>
      <c r="K220" t="str">
        <f>IF(ISNA(VLOOKUP($A220,'Inventory Count Summary'!$B:$B,1,FALSE)),"Unlisted","Listed")</f>
        <v>Listed</v>
      </c>
    </row>
    <row r="221" spans="1:11" x14ac:dyDescent="0.2">
      <c r="A221" s="1246">
        <v>1016041</v>
      </c>
      <c r="B221" s="1244" t="s">
        <v>1064</v>
      </c>
      <c r="C221" s="1244" t="s">
        <v>647</v>
      </c>
      <c r="D221" s="1244" t="s">
        <v>1065</v>
      </c>
      <c r="E221" s="1244" t="s">
        <v>787</v>
      </c>
      <c r="F221" s="1248">
        <v>4.3258333333333328</v>
      </c>
      <c r="G221" s="1249">
        <v>4.3258333333333328</v>
      </c>
      <c r="H221" s="1249">
        <v>4.3258333333333328</v>
      </c>
      <c r="I221" s="1250">
        <v>4.2299999999999995</v>
      </c>
      <c r="K221" t="str">
        <f>IF(ISNA(VLOOKUP($A221,'Inventory Count Summary'!$B:$B,1,FALSE)),"Unlisted","Listed")</f>
        <v>Listed</v>
      </c>
    </row>
    <row r="222" spans="1:11" x14ac:dyDescent="0.2">
      <c r="A222" s="1246">
        <v>5274605</v>
      </c>
      <c r="B222" s="1244" t="s">
        <v>1066</v>
      </c>
      <c r="C222" s="1244" t="s">
        <v>647</v>
      </c>
      <c r="D222" s="1244" t="s">
        <v>1065</v>
      </c>
      <c r="E222" s="1244" t="s">
        <v>787</v>
      </c>
      <c r="F222" s="1248">
        <v>4.3241666666666667</v>
      </c>
      <c r="G222" s="1249">
        <v>4.3241666666666667</v>
      </c>
      <c r="H222" s="1249">
        <v>4.3241666666666667</v>
      </c>
      <c r="I222" s="1250">
        <v>4.2283333333333335</v>
      </c>
      <c r="K222" t="str">
        <f>IF(ISNA(VLOOKUP($A222,'Inventory Count Summary'!$B:$B,1,FALSE)),"Unlisted","Listed")</f>
        <v>Listed</v>
      </c>
    </row>
    <row r="223" spans="1:11" x14ac:dyDescent="0.2">
      <c r="A223" s="1247">
        <v>5275405</v>
      </c>
      <c r="B223" s="1245" t="s">
        <v>1067</v>
      </c>
      <c r="C223" s="1245" t="s">
        <v>647</v>
      </c>
      <c r="D223" s="1245" t="s">
        <v>1065</v>
      </c>
      <c r="E223" s="1245" t="s">
        <v>787</v>
      </c>
      <c r="F223" s="1251">
        <v>4.4133333333333331</v>
      </c>
      <c r="G223" s="1252">
        <v>4.4133333333333331</v>
      </c>
      <c r="H223" s="1252">
        <v>4.4133333333333331</v>
      </c>
      <c r="I223" s="1253">
        <v>4.3150000000000004</v>
      </c>
      <c r="K223" t="str">
        <f>IF(ISNA(VLOOKUP($A223,'Inventory Count Summary'!$B:$B,1,FALSE)),"Unlisted","Listed")</f>
        <v>Listed</v>
      </c>
    </row>
    <row r="225" spans="1:11" x14ac:dyDescent="0.2">
      <c r="A225" s="1255" t="s">
        <v>1068</v>
      </c>
    </row>
    <row r="226" spans="1:11" x14ac:dyDescent="0.2">
      <c r="A226" s="1290">
        <v>1497988</v>
      </c>
      <c r="B226" s="1289" t="s">
        <v>1069</v>
      </c>
      <c r="C226" s="1289" t="s">
        <v>647</v>
      </c>
      <c r="D226" s="1289" t="s">
        <v>765</v>
      </c>
      <c r="E226" s="1289" t="s">
        <v>696</v>
      </c>
      <c r="F226" s="1291">
        <v>7.3491666666666662</v>
      </c>
      <c r="G226" s="1293">
        <v>7.3491666666666662</v>
      </c>
      <c r="H226" s="1293">
        <v>7.3491666666666662</v>
      </c>
      <c r="I226" s="1292">
        <v>7.1866666666666665</v>
      </c>
      <c r="K226" t="str">
        <f>IF(ISNA(VLOOKUP($A226,'Inventory Count Summary'!$B:$B,1,FALSE)),"Unlisted","Listed")</f>
        <v>Unlisted</v>
      </c>
    </row>
    <row r="227" spans="1:11" x14ac:dyDescent="0.2">
      <c r="A227" s="1290">
        <v>4537005</v>
      </c>
      <c r="B227" s="1289" t="s">
        <v>1070</v>
      </c>
      <c r="C227" s="1289" t="s">
        <v>647</v>
      </c>
      <c r="D227" s="1289" t="s">
        <v>1002</v>
      </c>
      <c r="E227" s="1289" t="s">
        <v>787</v>
      </c>
      <c r="F227" s="1291">
        <v>0.68562500000000004</v>
      </c>
      <c r="G227" s="1293">
        <v>0.68562500000000004</v>
      </c>
      <c r="H227" s="1293">
        <v>0.68562500000000004</v>
      </c>
      <c r="I227" s="1292">
        <v>0.67049999999999998</v>
      </c>
      <c r="K227" t="str">
        <f>IF(ISNA(VLOOKUP($A227,'Inventory Count Summary'!$B:$B,1,FALSE)),"Unlisted","Listed")</f>
        <v>Unlisted</v>
      </c>
    </row>
    <row r="228" spans="1:11" x14ac:dyDescent="0.2">
      <c r="A228" s="1247">
        <v>6317005</v>
      </c>
      <c r="B228" s="1245" t="s">
        <v>1071</v>
      </c>
      <c r="C228" s="1245" t="s">
        <v>647</v>
      </c>
      <c r="D228" s="1245" t="s">
        <v>1002</v>
      </c>
      <c r="E228" s="1245" t="s">
        <v>787</v>
      </c>
      <c r="F228" s="1251">
        <v>0.63224999999999998</v>
      </c>
      <c r="G228" s="1252">
        <v>0.63224999999999998</v>
      </c>
      <c r="H228" s="1252">
        <v>0.63224999999999998</v>
      </c>
      <c r="I228" s="1253">
        <v>0.61824999999999997</v>
      </c>
      <c r="K228" t="str">
        <f>IF(ISNA(VLOOKUP($A228,'Inventory Count Summary'!$B:$B,1,FALSE)),"Unlisted","Listed")</f>
        <v>Unlisted</v>
      </c>
    </row>
    <row r="230" spans="1:11" x14ac:dyDescent="0.2">
      <c r="A230" t="s">
        <v>1072</v>
      </c>
    </row>
    <row r="231" spans="1:11" x14ac:dyDescent="0.2">
      <c r="A231" s="1246">
        <v>1480380</v>
      </c>
      <c r="B231" s="1244" t="s">
        <v>1073</v>
      </c>
      <c r="C231" s="1244" t="s">
        <v>698</v>
      </c>
      <c r="D231" s="1244" t="s">
        <v>759</v>
      </c>
      <c r="E231" s="1244" t="s">
        <v>684</v>
      </c>
      <c r="F231" s="1248">
        <v>22.8</v>
      </c>
      <c r="G231" s="1249">
        <v>22.8</v>
      </c>
      <c r="H231" s="1249">
        <v>22.8</v>
      </c>
      <c r="I231" s="1250">
        <v>22.8</v>
      </c>
      <c r="K231" t="str">
        <f>IF(ISNA(VLOOKUP($A231,'Inventory Count Summary'!$B:$B,1,FALSE)),"Unlisted","Listed")</f>
        <v>Unlisted</v>
      </c>
    </row>
    <row r="232" spans="1:11" x14ac:dyDescent="0.2">
      <c r="A232" s="1246">
        <v>1119656</v>
      </c>
      <c r="B232" s="1244" t="s">
        <v>1074</v>
      </c>
      <c r="C232" s="1244" t="s">
        <v>647</v>
      </c>
      <c r="D232" s="1244" t="s">
        <v>690</v>
      </c>
      <c r="E232" s="1244" t="s">
        <v>721</v>
      </c>
      <c r="F232" s="1248">
        <v>4.41</v>
      </c>
      <c r="G232" s="1249">
        <v>4.41</v>
      </c>
      <c r="H232" s="1249">
        <v>4.41</v>
      </c>
      <c r="I232" s="1250">
        <v>4.3099999999999996</v>
      </c>
      <c r="K232" t="str">
        <f>IF(ISNA(VLOOKUP($A232,'Inventory Count Summary'!$B:$B,1,FALSE)),"Unlisted","Listed")</f>
        <v>Unlisted</v>
      </c>
    </row>
    <row r="233" spans="1:11" x14ac:dyDescent="0.2">
      <c r="A233" s="1246">
        <v>1478816</v>
      </c>
      <c r="B233" s="1244" t="s">
        <v>1075</v>
      </c>
      <c r="C233" s="1244" t="s">
        <v>647</v>
      </c>
      <c r="D233" s="1244" t="s">
        <v>723</v>
      </c>
      <c r="E233" s="1244" t="s">
        <v>721</v>
      </c>
      <c r="F233" s="1248">
        <v>5.8</v>
      </c>
      <c r="G233" s="1249">
        <v>5.8</v>
      </c>
      <c r="H233" s="1249">
        <v>5.8</v>
      </c>
      <c r="I233" s="1250">
        <v>5.67</v>
      </c>
      <c r="K233" t="str">
        <f>IF(ISNA(VLOOKUP($A233,'Inventory Count Summary'!$B:$B,1,FALSE)),"Unlisted","Listed")</f>
        <v>Unlisted</v>
      </c>
    </row>
    <row r="234" spans="1:11" x14ac:dyDescent="0.2">
      <c r="A234" s="1246">
        <v>1022844</v>
      </c>
      <c r="B234" s="1244" t="s">
        <v>1076</v>
      </c>
      <c r="C234" s="1244" t="s">
        <v>647</v>
      </c>
      <c r="D234" s="1244" t="s">
        <v>1002</v>
      </c>
      <c r="E234" s="1244" t="s">
        <v>787</v>
      </c>
      <c r="F234" s="1248">
        <v>0.49</v>
      </c>
      <c r="G234" s="1249">
        <v>0.49</v>
      </c>
      <c r="H234" s="1249">
        <v>0.49</v>
      </c>
      <c r="I234" s="1250">
        <v>0.48</v>
      </c>
      <c r="K234" t="str">
        <f>IF(ISNA(VLOOKUP($A234,'Inventory Count Summary'!$B:$B,1,FALSE)),"Unlisted","Listed")</f>
        <v>Unlisted</v>
      </c>
    </row>
    <row r="235" spans="1:11" x14ac:dyDescent="0.2">
      <c r="A235" s="1246">
        <v>1170739</v>
      </c>
      <c r="B235" s="1244" t="s">
        <v>1077</v>
      </c>
      <c r="C235" s="1244" t="s">
        <v>647</v>
      </c>
      <c r="D235" s="1244" t="s">
        <v>1002</v>
      </c>
      <c r="E235" s="1244" t="s">
        <v>787</v>
      </c>
      <c r="F235" s="1248">
        <v>0.53</v>
      </c>
      <c r="G235" s="1249">
        <v>0.53</v>
      </c>
      <c r="H235" s="1249">
        <v>0.53</v>
      </c>
      <c r="I235" s="1250">
        <v>0.52</v>
      </c>
      <c r="K235" t="str">
        <f>IF(ISNA(VLOOKUP($A235,'Inventory Count Summary'!$B:$B,1,FALSE)),"Unlisted","Listed")</f>
        <v>Unlisted</v>
      </c>
    </row>
    <row r="236" spans="1:11" x14ac:dyDescent="0.2">
      <c r="A236" s="1246">
        <v>1366745</v>
      </c>
      <c r="B236" s="1244" t="s">
        <v>1078</v>
      </c>
      <c r="C236" s="1244" t="s">
        <v>647</v>
      </c>
      <c r="D236" s="1244" t="s">
        <v>1002</v>
      </c>
      <c r="E236" s="1244" t="s">
        <v>787</v>
      </c>
      <c r="F236" s="1248">
        <v>0.51</v>
      </c>
      <c r="G236" s="1249">
        <v>0.51</v>
      </c>
      <c r="H236" s="1249">
        <v>0.51</v>
      </c>
      <c r="I236" s="1250">
        <v>0.5</v>
      </c>
      <c r="K236" t="str">
        <f>IF(ISNA(VLOOKUP($A236,'Inventory Count Summary'!$B:$B,1,FALSE)),"Unlisted","Listed")</f>
        <v>Unlisted</v>
      </c>
    </row>
    <row r="237" spans="1:11" x14ac:dyDescent="0.2">
      <c r="A237" s="1246">
        <v>1452384</v>
      </c>
      <c r="B237" s="1244" t="s">
        <v>1079</v>
      </c>
      <c r="C237" s="1244" t="s">
        <v>647</v>
      </c>
      <c r="D237" s="1244" t="s">
        <v>1002</v>
      </c>
      <c r="E237" s="1244" t="s">
        <v>787</v>
      </c>
      <c r="F237" s="1248">
        <v>0.5</v>
      </c>
      <c r="G237" s="1249">
        <v>0.5</v>
      </c>
      <c r="H237" s="1249">
        <v>0.5</v>
      </c>
      <c r="I237" s="1250">
        <v>0.49</v>
      </c>
      <c r="K237" t="str">
        <f>IF(ISNA(VLOOKUP($A237,'Inventory Count Summary'!$B:$B,1,FALSE)),"Unlisted","Listed")</f>
        <v>Unlisted</v>
      </c>
    </row>
    <row r="238" spans="1:11" x14ac:dyDescent="0.2">
      <c r="A238" s="1246">
        <v>4537805</v>
      </c>
      <c r="B238" s="1244" t="s">
        <v>1080</v>
      </c>
      <c r="C238" s="1244" t="s">
        <v>647</v>
      </c>
      <c r="D238" s="1244" t="s">
        <v>1002</v>
      </c>
      <c r="E238" s="1244" t="s">
        <v>787</v>
      </c>
      <c r="F238" s="1248">
        <v>0.61</v>
      </c>
      <c r="G238" s="1249">
        <v>0.61</v>
      </c>
      <c r="H238" s="1249">
        <v>0.61</v>
      </c>
      <c r="I238" s="1250">
        <v>0.6</v>
      </c>
      <c r="K238" t="str">
        <f>IF(ISNA(VLOOKUP($A238,'Inventory Count Summary'!$B:$B,1,FALSE)),"Unlisted","Listed")</f>
        <v>Unlisted</v>
      </c>
    </row>
    <row r="239" spans="1:11" x14ac:dyDescent="0.2">
      <c r="A239" s="1246">
        <v>4551405</v>
      </c>
      <c r="B239" s="1244" t="s">
        <v>1081</v>
      </c>
      <c r="C239" s="1244" t="s">
        <v>647</v>
      </c>
      <c r="D239" s="1244" t="s">
        <v>1002</v>
      </c>
      <c r="E239" s="1244" t="s">
        <v>787</v>
      </c>
      <c r="F239" s="1248">
        <v>0.59</v>
      </c>
      <c r="G239" s="1249">
        <v>0.59</v>
      </c>
      <c r="H239" s="1249">
        <v>0.59</v>
      </c>
      <c r="I239" s="1250">
        <v>0.56999999999999995</v>
      </c>
      <c r="K239" t="str">
        <f>IF(ISNA(VLOOKUP($A239,'Inventory Count Summary'!$B:$B,1,FALSE)),"Unlisted","Listed")</f>
        <v>Unlisted</v>
      </c>
    </row>
    <row r="240" spans="1:11" x14ac:dyDescent="0.2">
      <c r="A240" s="1246">
        <v>6316805</v>
      </c>
      <c r="B240" s="1244" t="s">
        <v>1076</v>
      </c>
      <c r="C240" s="1244" t="s">
        <v>647</v>
      </c>
      <c r="D240" s="1244" t="s">
        <v>1002</v>
      </c>
      <c r="E240" s="1244" t="s">
        <v>787</v>
      </c>
      <c r="F240" s="1248">
        <v>0.49</v>
      </c>
      <c r="G240" s="1249">
        <v>0.49</v>
      </c>
      <c r="H240" s="1249">
        <v>0.49</v>
      </c>
      <c r="I240" s="1250">
        <v>0.48</v>
      </c>
      <c r="K240" t="str">
        <f>IF(ISNA(VLOOKUP($A240,'Inventory Count Summary'!$B:$B,1,FALSE)),"Unlisted","Listed")</f>
        <v>Unlisted</v>
      </c>
    </row>
    <row r="241" spans="1:11" x14ac:dyDescent="0.2">
      <c r="A241" s="1247">
        <v>6318005</v>
      </c>
      <c r="B241" s="1254" t="s">
        <v>1082</v>
      </c>
      <c r="C241" s="1245" t="s">
        <v>647</v>
      </c>
      <c r="D241" s="1245" t="s">
        <v>1002</v>
      </c>
      <c r="E241" s="1245" t="s">
        <v>787</v>
      </c>
      <c r="F241" s="1251">
        <v>0.66</v>
      </c>
      <c r="G241" s="1252">
        <v>0.66</v>
      </c>
      <c r="H241" s="1252">
        <v>0.66</v>
      </c>
      <c r="I241" s="1253">
        <v>0.65</v>
      </c>
      <c r="K241" t="str">
        <f>IF(ISNA(VLOOKUP($A241,'Inventory Count Summary'!$B:$B,1,FALSE)),"Unlisted","Listed")</f>
        <v>Unlisted</v>
      </c>
    </row>
    <row r="243" spans="1:11" x14ac:dyDescent="0.2">
      <c r="A243" s="1255" t="s">
        <v>1083</v>
      </c>
    </row>
    <row r="244" spans="1:11" x14ac:dyDescent="0.2">
      <c r="A244" s="1246">
        <v>1478620</v>
      </c>
      <c r="B244" s="1244" t="s">
        <v>1084</v>
      </c>
      <c r="C244" s="1244" t="s">
        <v>647</v>
      </c>
      <c r="D244" s="1244" t="s">
        <v>765</v>
      </c>
      <c r="E244" s="1244" t="s">
        <v>721</v>
      </c>
      <c r="F244" s="1248">
        <v>7.05</v>
      </c>
      <c r="G244" s="1249">
        <v>7.05</v>
      </c>
      <c r="H244" s="1249">
        <v>7.05</v>
      </c>
      <c r="I244" s="1250">
        <v>6.9</v>
      </c>
      <c r="K244" t="str">
        <f>IF(ISNA(VLOOKUP($A244,'Inventory Count Summary'!$B:$B,1,FALSE)),"Unlisted","Listed")</f>
        <v>Unlisted</v>
      </c>
    </row>
    <row r="245" spans="1:11" x14ac:dyDescent="0.2">
      <c r="A245" s="1246">
        <v>1478761</v>
      </c>
      <c r="B245" s="1244" t="s">
        <v>1085</v>
      </c>
      <c r="C245" s="1244" t="s">
        <v>647</v>
      </c>
      <c r="D245" s="1244" t="s">
        <v>765</v>
      </c>
      <c r="E245" s="1244" t="s">
        <v>721</v>
      </c>
      <c r="F245" s="1248">
        <v>8.14</v>
      </c>
      <c r="G245" s="1249">
        <v>8.14</v>
      </c>
      <c r="H245" s="1249">
        <v>8.14</v>
      </c>
      <c r="I245" s="1250">
        <v>7.96</v>
      </c>
      <c r="K245" t="str">
        <f>IF(ISNA(VLOOKUP($A245,'Inventory Count Summary'!$B:$B,1,FALSE)),"Unlisted","Listed")</f>
        <v>Unlisted</v>
      </c>
    </row>
    <row r="246" spans="1:11" x14ac:dyDescent="0.2">
      <c r="A246" s="1246">
        <v>1415975</v>
      </c>
      <c r="B246" s="1244" t="s">
        <v>1086</v>
      </c>
      <c r="C246" s="1244" t="s">
        <v>1087</v>
      </c>
      <c r="D246" s="1244" t="s">
        <v>927</v>
      </c>
      <c r="E246" s="1244" t="s">
        <v>721</v>
      </c>
      <c r="F246" s="1248">
        <v>7.67</v>
      </c>
      <c r="G246" s="1249">
        <v>7.67</v>
      </c>
      <c r="H246" s="1249">
        <v>7.67</v>
      </c>
      <c r="I246" s="1250">
        <v>8.57</v>
      </c>
      <c r="K246" t="str">
        <f>IF(ISNA(VLOOKUP($A246,'Inventory Count Summary'!$B:$B,1,FALSE)),"Unlisted","Listed")</f>
        <v>Unlisted</v>
      </c>
    </row>
    <row r="247" spans="1:11" x14ac:dyDescent="0.2">
      <c r="A247" s="1246">
        <v>1477994</v>
      </c>
      <c r="B247" s="1244" t="s">
        <v>1088</v>
      </c>
      <c r="C247" s="1244" t="s">
        <v>647</v>
      </c>
      <c r="D247" s="1244" t="s">
        <v>773</v>
      </c>
      <c r="E247" s="1244" t="s">
        <v>721</v>
      </c>
      <c r="F247" s="1248">
        <v>10.199999999999999</v>
      </c>
      <c r="G247" s="1249">
        <v>10.199999999999999</v>
      </c>
      <c r="H247" s="1249">
        <v>10.199999999999999</v>
      </c>
      <c r="I247" s="1250">
        <v>9.9700000000000006</v>
      </c>
      <c r="K247" t="str">
        <f>IF(ISNA(VLOOKUP($A247,'Inventory Count Summary'!$B:$B,1,FALSE)),"Unlisted","Listed")</f>
        <v>Unlisted</v>
      </c>
    </row>
    <row r="248" spans="1:11" x14ac:dyDescent="0.2">
      <c r="A248" s="1246">
        <v>1192169</v>
      </c>
      <c r="B248" s="1244" t="s">
        <v>1089</v>
      </c>
      <c r="C248" s="1244" t="s">
        <v>647</v>
      </c>
      <c r="D248" s="1244" t="s">
        <v>1090</v>
      </c>
      <c r="E248" s="1244" t="s">
        <v>719</v>
      </c>
      <c r="F248" s="1248">
        <v>30.43</v>
      </c>
      <c r="G248" s="1249">
        <v>30.43</v>
      </c>
      <c r="H248" s="1249">
        <v>30.43</v>
      </c>
      <c r="I248" s="1250">
        <v>29.75</v>
      </c>
      <c r="K248" t="str">
        <f>IF(ISNA(VLOOKUP($A248,'Inventory Count Summary'!$B:$B,1,FALSE)),"Unlisted","Listed")</f>
        <v>Unlisted</v>
      </c>
    </row>
    <row r="249" spans="1:11" x14ac:dyDescent="0.2">
      <c r="A249" s="1246">
        <v>1443837</v>
      </c>
      <c r="B249" s="1244" t="s">
        <v>1091</v>
      </c>
      <c r="C249" s="1244" t="s">
        <v>647</v>
      </c>
      <c r="D249" s="1244" t="s">
        <v>834</v>
      </c>
      <c r="E249" s="1244" t="s">
        <v>808</v>
      </c>
      <c r="F249" s="1248">
        <v>162.36000000000001</v>
      </c>
      <c r="G249" s="1249">
        <v>162.36000000000001</v>
      </c>
      <c r="H249" s="1249">
        <v>162.36000000000001</v>
      </c>
      <c r="I249" s="1250">
        <v>158.76</v>
      </c>
      <c r="K249" t="str">
        <f>IF(ISNA(VLOOKUP($A249,'Inventory Count Summary'!$B:$B,1,FALSE)),"Unlisted","Listed")</f>
        <v>Unlisted</v>
      </c>
    </row>
    <row r="250" spans="1:11" x14ac:dyDescent="0.2">
      <c r="A250" s="1246">
        <v>1491796</v>
      </c>
      <c r="B250" s="1244" t="s">
        <v>1092</v>
      </c>
      <c r="C250" s="1244" t="s">
        <v>996</v>
      </c>
      <c r="D250" s="1244" t="s">
        <v>1093</v>
      </c>
      <c r="E250" s="1244" t="s">
        <v>787</v>
      </c>
      <c r="F250" s="1248">
        <v>5.05</v>
      </c>
      <c r="G250" s="1249">
        <v>5.2</v>
      </c>
      <c r="H250" s="1249">
        <v>5.09</v>
      </c>
      <c r="I250" s="1250">
        <v>4.9800000000000004</v>
      </c>
      <c r="K250" t="str">
        <f>IF(ISNA(VLOOKUP($A250,'Inventory Count Summary'!$B:$B,1,FALSE)),"Unlisted","Listed")</f>
        <v>Unlisted</v>
      </c>
    </row>
    <row r="251" spans="1:11" x14ac:dyDescent="0.2">
      <c r="A251" s="1246">
        <v>1293567</v>
      </c>
      <c r="B251" s="1244" t="s">
        <v>1094</v>
      </c>
      <c r="C251" s="1244" t="s">
        <v>1053</v>
      </c>
      <c r="D251" s="1244" t="s">
        <v>1032</v>
      </c>
      <c r="E251" s="1244" t="s">
        <v>787</v>
      </c>
      <c r="F251" s="1248">
        <v>0.97</v>
      </c>
      <c r="G251" s="1249">
        <v>0.97</v>
      </c>
      <c r="H251" s="1249">
        <v>0.97</v>
      </c>
      <c r="I251" s="1250">
        <v>0.97</v>
      </c>
      <c r="K251" t="str">
        <f>IF(ISNA(VLOOKUP($A251,'Inventory Count Summary'!$B:$B,1,FALSE)),"Unlisted","Listed")</f>
        <v>Unlisted</v>
      </c>
    </row>
    <row r="252" spans="1:11" x14ac:dyDescent="0.2">
      <c r="A252" s="1246">
        <v>1161377</v>
      </c>
      <c r="B252" s="1244" t="s">
        <v>1095</v>
      </c>
      <c r="C252" s="1244" t="s">
        <v>1053</v>
      </c>
      <c r="D252" s="1244" t="s">
        <v>1032</v>
      </c>
      <c r="E252" s="1244" t="s">
        <v>787</v>
      </c>
      <c r="F252" s="1248">
        <v>0.97</v>
      </c>
      <c r="G252" s="1249">
        <v>0.97</v>
      </c>
      <c r="H252" s="1249">
        <v>0.97</v>
      </c>
      <c r="I252" s="1250">
        <v>0.97</v>
      </c>
      <c r="K252" t="str">
        <f>IF(ISNA(VLOOKUP($A252,'Inventory Count Summary'!$B:$B,1,FALSE)),"Unlisted","Listed")</f>
        <v>Unlisted</v>
      </c>
    </row>
    <row r="253" spans="1:11" x14ac:dyDescent="0.2">
      <c r="A253" s="1246">
        <v>1499681</v>
      </c>
      <c r="B253" s="1244" t="s">
        <v>1096</v>
      </c>
      <c r="C253" s="1244" t="s">
        <v>647</v>
      </c>
      <c r="D253" s="1244" t="s">
        <v>1065</v>
      </c>
      <c r="E253" s="1244" t="s">
        <v>787</v>
      </c>
      <c r="F253" s="1248">
        <v>4.3499999999999996</v>
      </c>
      <c r="G253" s="1249">
        <v>4.3499999999999996</v>
      </c>
      <c r="H253" s="1249">
        <v>4.3499999999999996</v>
      </c>
      <c r="I253" s="1250">
        <v>4.3499999999999996</v>
      </c>
      <c r="K253" t="str">
        <f>IF(ISNA(VLOOKUP($A253,'Inventory Count Summary'!$B:$B,1,FALSE)),"Unlisted","Listed")</f>
        <v>Unlisted</v>
      </c>
    </row>
    <row r="254" spans="1:11" x14ac:dyDescent="0.2">
      <c r="A254" s="1246">
        <v>1499697</v>
      </c>
      <c r="B254" s="1244" t="s">
        <v>1097</v>
      </c>
      <c r="C254" s="1244" t="s">
        <v>647</v>
      </c>
      <c r="D254" s="1244" t="s">
        <v>1065</v>
      </c>
      <c r="E254" s="1244" t="s">
        <v>787</v>
      </c>
      <c r="F254" s="1248">
        <v>4.26</v>
      </c>
      <c r="G254" s="1249">
        <v>4.26</v>
      </c>
      <c r="H254" s="1249">
        <v>4.26</v>
      </c>
      <c r="I254" s="1250">
        <v>4.26</v>
      </c>
      <c r="K254" t="str">
        <f>IF(ISNA(VLOOKUP($A254,'Inventory Count Summary'!$B:$B,1,FALSE)),"Unlisted","Listed")</f>
        <v>Unlisted</v>
      </c>
    </row>
    <row r="255" spans="1:11" x14ac:dyDescent="0.2">
      <c r="A255" s="1247">
        <v>1499680</v>
      </c>
      <c r="B255" s="1245" t="s">
        <v>1098</v>
      </c>
      <c r="C255" s="1245" t="s">
        <v>647</v>
      </c>
      <c r="D255" s="1245" t="s">
        <v>1065</v>
      </c>
      <c r="E255" s="1245" t="s">
        <v>787</v>
      </c>
      <c r="F255" s="1251">
        <v>4.26</v>
      </c>
      <c r="G255" s="1252">
        <v>4.26</v>
      </c>
      <c r="H255" s="1252">
        <v>4.26</v>
      </c>
      <c r="I255" s="1253">
        <v>4.26</v>
      </c>
      <c r="K255" t="str">
        <f>IF(ISNA(VLOOKUP($A255,'Inventory Count Summary'!$B:$B,1,FALSE)),"Unlisted","Listed")</f>
        <v>Unlisted</v>
      </c>
    </row>
    <row r="257" spans="1:11" x14ac:dyDescent="0.2">
      <c r="A257" s="1255" t="s">
        <v>1099</v>
      </c>
    </row>
    <row r="258" spans="1:11" x14ac:dyDescent="0.2">
      <c r="A258" s="1247">
        <v>6960577</v>
      </c>
      <c r="B258" s="1254" t="s">
        <v>1100</v>
      </c>
      <c r="C258" s="1245" t="s">
        <v>647</v>
      </c>
      <c r="D258" s="1245" t="s">
        <v>823</v>
      </c>
      <c r="E258" s="1245" t="s">
        <v>787</v>
      </c>
      <c r="F258" s="1251">
        <v>0.51439999999999997</v>
      </c>
      <c r="G258" s="1252">
        <v>0.51439999999999997</v>
      </c>
      <c r="H258" s="1252">
        <v>0.51439999999999997</v>
      </c>
      <c r="I258" s="1253">
        <v>0.503</v>
      </c>
      <c r="K258" t="str">
        <f>IF(ISNA(VLOOKUP($A258,'Inventory Count Summary'!$B:$B,1,FALSE)),"Unlisted","Listed")</f>
        <v>Unlisted</v>
      </c>
    </row>
    <row r="259" spans="1:11" x14ac:dyDescent="0.2">
      <c r="A259" s="1247">
        <v>3737805</v>
      </c>
      <c r="B259" s="1254" t="s">
        <v>1101</v>
      </c>
      <c r="C259" s="1245" t="s">
        <v>647</v>
      </c>
      <c r="D259" s="1245" t="s">
        <v>823</v>
      </c>
      <c r="E259" s="1245" t="s">
        <v>787</v>
      </c>
      <c r="F259" s="1251">
        <v>0.61140000000000005</v>
      </c>
      <c r="G259" s="1252">
        <v>0.61140000000000005</v>
      </c>
      <c r="H259" s="1252">
        <v>0.61140000000000005</v>
      </c>
      <c r="I259" s="1253">
        <v>0.5978</v>
      </c>
      <c r="K259" t="str">
        <f>IF(ISNA(VLOOKUP($A259,'Inventory Count Summary'!$B:$B,1,FALSE)),"Unlisted","Listed")</f>
        <v>Unlisted</v>
      </c>
    </row>
    <row r="260" spans="1:11" x14ac:dyDescent="0.2">
      <c r="A260" s="1247">
        <v>3733805</v>
      </c>
      <c r="B260" s="1254" t="s">
        <v>1102</v>
      </c>
      <c r="C260" s="1245" t="s">
        <v>647</v>
      </c>
      <c r="D260" s="1245" t="s">
        <v>823</v>
      </c>
      <c r="E260" s="1245" t="s">
        <v>787</v>
      </c>
      <c r="F260" s="1251">
        <v>0.76739999999999997</v>
      </c>
      <c r="G260" s="1252">
        <v>0.76739999999999997</v>
      </c>
      <c r="H260" s="1252">
        <v>0.76739999999999997</v>
      </c>
      <c r="I260" s="1253">
        <v>0.75040000000000007</v>
      </c>
      <c r="K260" t="str">
        <f>IF(ISNA(VLOOKUP($A260,'Inventory Count Summary'!$B:$B,1,FALSE)),"Unlisted","Listed")</f>
        <v>Unlisted</v>
      </c>
    </row>
    <row r="261" spans="1:11" x14ac:dyDescent="0.2">
      <c r="A261" s="1247">
        <v>1442750</v>
      </c>
      <c r="B261" s="1254" t="s">
        <v>1103</v>
      </c>
      <c r="C261" s="1245" t="s">
        <v>647</v>
      </c>
      <c r="D261" s="1245" t="s">
        <v>823</v>
      </c>
      <c r="E261" s="1245" t="s">
        <v>787</v>
      </c>
      <c r="F261" s="1251">
        <v>0.90480000000000005</v>
      </c>
      <c r="G261" s="1252">
        <v>0.90480000000000005</v>
      </c>
      <c r="H261" s="1252">
        <v>0.90480000000000005</v>
      </c>
      <c r="I261" s="1253">
        <v>0.88459999999999994</v>
      </c>
      <c r="K261" t="str">
        <f>IF(ISNA(VLOOKUP($A261,'Inventory Count Summary'!$B:$B,1,FALSE)),"Unlisted","Listed")</f>
        <v>Unlisted</v>
      </c>
    </row>
    <row r="262" spans="1:11" x14ac:dyDescent="0.2">
      <c r="A262" s="1247">
        <v>5215205</v>
      </c>
      <c r="B262" s="1254" t="s">
        <v>1104</v>
      </c>
      <c r="C262" s="1245" t="s">
        <v>647</v>
      </c>
      <c r="D262" s="1245" t="s">
        <v>812</v>
      </c>
      <c r="E262" s="1245" t="s">
        <v>787</v>
      </c>
      <c r="F262" s="1251">
        <v>0.35639999999999999</v>
      </c>
      <c r="G262" s="1252">
        <v>0.35639999999999999</v>
      </c>
      <c r="H262" s="1252">
        <v>0.35639999999999999</v>
      </c>
      <c r="I262" s="1253">
        <v>0.34850000000000003</v>
      </c>
      <c r="K262" t="str">
        <f>IF(ISNA(VLOOKUP($A262,'Inventory Count Summary'!$B:$B,1,FALSE)),"Unlisted","Listed")</f>
        <v>Unlisted</v>
      </c>
    </row>
    <row r="263" spans="1:11" x14ac:dyDescent="0.2">
      <c r="A263" s="1247">
        <v>1460176</v>
      </c>
      <c r="B263" s="1254" t="s">
        <v>1105</v>
      </c>
      <c r="C263" s="1245" t="s">
        <v>814</v>
      </c>
      <c r="D263" s="1245" t="s">
        <v>804</v>
      </c>
      <c r="E263" s="1245" t="s">
        <v>787</v>
      </c>
      <c r="F263" s="1251">
        <v>0.24818000000000001</v>
      </c>
      <c r="G263" s="1252">
        <v>0.24818000000000001</v>
      </c>
      <c r="H263" s="1252">
        <v>0.25648000000000004</v>
      </c>
      <c r="I263" s="1253">
        <v>0.24268000000000001</v>
      </c>
      <c r="K263" t="str">
        <f>IF(ISNA(VLOOKUP($A263,'Inventory Count Summary'!$B:$B,1,FALSE)),"Unlisted","Listed")</f>
        <v>Unlisted</v>
      </c>
    </row>
    <row r="264" spans="1:11" x14ac:dyDescent="0.2">
      <c r="A264" s="1247">
        <v>1444096</v>
      </c>
      <c r="B264" s="1254" t="s">
        <v>1106</v>
      </c>
      <c r="C264" s="1245" t="s">
        <v>814</v>
      </c>
      <c r="D264" s="1245" t="s">
        <v>804</v>
      </c>
      <c r="E264" s="1245" t="s">
        <v>787</v>
      </c>
      <c r="F264" s="1251">
        <v>0.18356</v>
      </c>
      <c r="G264" s="1252">
        <v>0.18356</v>
      </c>
      <c r="H264" s="1252">
        <v>0.16278000000000001</v>
      </c>
      <c r="I264" s="1253">
        <v>0.19603999999999999</v>
      </c>
      <c r="K264" t="str">
        <f>IF(ISNA(VLOOKUP($A264,'Inventory Count Summary'!$B:$B,1,FALSE)),"Unlisted","Listed")</f>
        <v>Unlisted</v>
      </c>
    </row>
    <row r="265" spans="1:11" x14ac:dyDescent="0.2">
      <c r="A265" s="1247">
        <v>1431423</v>
      </c>
      <c r="B265" s="1254" t="s">
        <v>1107</v>
      </c>
      <c r="C265" s="1245" t="s">
        <v>814</v>
      </c>
      <c r="D265" s="1245" t="s">
        <v>804</v>
      </c>
      <c r="E265" s="1245" t="s">
        <v>787</v>
      </c>
      <c r="F265" s="1251">
        <v>0.2014</v>
      </c>
      <c r="G265" s="1252">
        <v>0.2014</v>
      </c>
      <c r="H265" s="1252">
        <v>0.2079</v>
      </c>
      <c r="I265" s="1253">
        <v>0.19691999999999998</v>
      </c>
      <c r="K265" t="str">
        <f>IF(ISNA(VLOOKUP($A265,'Inventory Count Summary'!$B:$B,1,FALSE)),"Unlisted","Listed")</f>
        <v>Unlisted</v>
      </c>
    </row>
    <row r="266" spans="1:11" x14ac:dyDescent="0.2">
      <c r="A266" s="1247">
        <v>1242395</v>
      </c>
      <c r="B266" s="1254" t="s">
        <v>1108</v>
      </c>
      <c r="C266" s="1245" t="s">
        <v>1109</v>
      </c>
      <c r="D266" s="1245" t="s">
        <v>888</v>
      </c>
      <c r="E266" s="1245" t="s">
        <v>848</v>
      </c>
      <c r="F266" s="1251">
        <v>9.645999999999999</v>
      </c>
      <c r="G266" s="1252">
        <v>9.645999999999999</v>
      </c>
      <c r="H266" s="1252">
        <v>9.645999999999999</v>
      </c>
      <c r="I266" s="1253">
        <v>9.4319999999999986</v>
      </c>
      <c r="K266" t="str">
        <f>IF(ISNA(VLOOKUP($A266,'Inventory Count Summary'!$B:$B,1,FALSE)),"Unlisted","Listed")</f>
        <v>Unlisted</v>
      </c>
    </row>
    <row r="267" spans="1:11" x14ac:dyDescent="0.2">
      <c r="A267" s="1247">
        <v>1242881</v>
      </c>
      <c r="B267" s="1254" t="s">
        <v>1110</v>
      </c>
      <c r="C267" s="1245" t="s">
        <v>1109</v>
      </c>
      <c r="D267" s="1245" t="s">
        <v>888</v>
      </c>
      <c r="E267" s="1245" t="s">
        <v>848</v>
      </c>
      <c r="F267" s="1251">
        <v>9.5299999999999994</v>
      </c>
      <c r="G267" s="1252">
        <v>9.5299999999999994</v>
      </c>
      <c r="H267" s="1252">
        <v>9.5299999999999994</v>
      </c>
      <c r="I267" s="1253">
        <v>9.3180000000000014</v>
      </c>
      <c r="K267" t="str">
        <f>IF(ISNA(VLOOKUP($A267,'Inventory Count Summary'!$B:$B,1,FALSE)),"Unlisted","Listed")</f>
        <v>Unlisted</v>
      </c>
    </row>
    <row r="268" spans="1:11" x14ac:dyDescent="0.2">
      <c r="A268" s="1247">
        <v>1242422</v>
      </c>
      <c r="B268" s="1254" t="s">
        <v>1111</v>
      </c>
      <c r="C268" s="1245" t="s">
        <v>1109</v>
      </c>
      <c r="D268" s="1245" t="s">
        <v>888</v>
      </c>
      <c r="E268" s="1245" t="s">
        <v>848</v>
      </c>
      <c r="F268" s="1251">
        <v>9.42</v>
      </c>
      <c r="G268" s="1252">
        <v>9.42</v>
      </c>
      <c r="H268" s="1252">
        <v>9.42</v>
      </c>
      <c r="I268" s="1253">
        <v>9.2110000000000003</v>
      </c>
      <c r="K268" t="str">
        <f>IF(ISNA(VLOOKUP($A268,'Inventory Count Summary'!$B:$B,1,FALSE)),"Unlisted","Listed")</f>
        <v>Unlisted</v>
      </c>
    </row>
  </sheetData>
  <sheetProtection algorithmName="SHA-512" hashValue="GXEdlnVgBv95GkB7p5uyMioK1uPUpZBJWPgQQS5M6gRwsQGduoj88qenCKmZGKqbBsIhtFLHZEGrgOg+17dNJA==" saltValue="oKSZ4XGwB/ZqDXGx4/JslQ==" spinCount="100000" sheet="1" objects="1" scenarios="1"/>
  <autoFilter ref="A1:L223" xr:uid="{E10E857F-666F-4FEB-8432-5DF80D10B28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DA033-F884-4AE4-9D26-E772BC165F8E}">
  <sheetPr>
    <tabColor theme="7" tint="0.79998168889431442"/>
  </sheetPr>
  <dimension ref="A1:S229"/>
  <sheetViews>
    <sheetView showGridLines="0" zoomScaleNormal="100" zoomScaleSheetLayoutView="100" workbookViewId="0">
      <pane ySplit="5" topLeftCell="A6" activePane="bottomLeft" state="frozen"/>
      <selection pane="bottomLeft" activeCell="A6" sqref="A6"/>
    </sheetView>
  </sheetViews>
  <sheetFormatPr baseColWidth="10" defaultColWidth="9" defaultRowHeight="14" x14ac:dyDescent="0.2"/>
  <cols>
    <col min="1" max="1" width="9" style="160"/>
    <col min="2" max="2" width="9" style="411"/>
    <col min="3" max="3" width="32.33203125" style="160" bestFit="1" customWidth="1"/>
    <col min="4" max="4" width="36.83203125" style="160" bestFit="1" customWidth="1"/>
    <col min="5" max="5" width="18.1640625" style="160" bestFit="1" customWidth="1"/>
    <col min="6" max="6" width="11.6640625" style="160" bestFit="1" customWidth="1"/>
    <col min="7" max="13" width="8" style="160" customWidth="1"/>
    <col min="14" max="14" width="8.83203125" style="160" bestFit="1" customWidth="1"/>
    <col min="15" max="18" width="8" style="160" customWidth="1"/>
    <col min="19" max="19" width="10.6640625" style="160" customWidth="1"/>
    <col min="20" max="16384" width="9" style="160"/>
  </cols>
  <sheetData>
    <row r="1" spans="1:19" s="380" customFormat="1" ht="27" x14ac:dyDescent="0.35">
      <c r="A1" s="250" t="s">
        <v>1112</v>
      </c>
      <c r="B1" s="249"/>
      <c r="C1" s="249"/>
      <c r="D1" s="249"/>
      <c r="E1" s="249"/>
      <c r="F1" s="249"/>
      <c r="G1" s="249"/>
      <c r="H1" s="249"/>
      <c r="I1" s="249"/>
      <c r="J1" s="249"/>
      <c r="O1" s="249"/>
      <c r="P1" s="249"/>
    </row>
    <row r="2" spans="1:19" x14ac:dyDescent="0.2">
      <c r="A2" s="251" t="str">
        <f>"Store #"&amp;TEXT('Report Set-up'!$B$6,"0")&amp;", "&amp;'Report Set-up'!$B$7&amp;", "&amp;TEXT(DATE('Report Set-up'!$B$12,'Report Set-up'!$B$11,1),"mmmm yyyy")</f>
        <v>Store #999, Sample Store, June 2025</v>
      </c>
      <c r="B2" s="251"/>
      <c r="C2" s="251"/>
      <c r="D2" s="251"/>
      <c r="E2" s="251"/>
      <c r="F2" s="251"/>
      <c r="G2" s="251"/>
      <c r="H2" s="251"/>
      <c r="I2" s="251"/>
      <c r="J2" s="251"/>
      <c r="O2" s="251"/>
      <c r="P2" s="251"/>
    </row>
    <row r="3" spans="1:19" ht="15" thickBot="1" x14ac:dyDescent="0.25">
      <c r="C3" s="251"/>
      <c r="D3" s="251"/>
      <c r="E3" s="251"/>
      <c r="F3" s="251"/>
      <c r="G3" s="1068"/>
      <c r="H3" s="1068"/>
      <c r="I3" s="1068"/>
      <c r="J3" s="1068"/>
      <c r="O3" s="1068"/>
      <c r="P3" s="1068"/>
      <c r="Q3" s="1068"/>
      <c r="R3" s="1068"/>
    </row>
    <row r="4" spans="1:19" s="251" customFormat="1" ht="15.75" customHeight="1" thickBot="1" x14ac:dyDescent="0.25">
      <c r="A4" s="1142" t="s">
        <v>1113</v>
      </c>
      <c r="B4" s="1143"/>
      <c r="C4" s="1143"/>
      <c r="D4" s="1143"/>
      <c r="E4" s="1143"/>
      <c r="F4" s="1144"/>
      <c r="G4" s="1145" t="s">
        <v>1114</v>
      </c>
      <c r="H4" s="516"/>
      <c r="I4" s="516"/>
      <c r="J4" s="1146"/>
      <c r="K4" s="1145" t="s">
        <v>1115</v>
      </c>
      <c r="L4" s="516"/>
      <c r="M4" s="516"/>
      <c r="N4" s="1146"/>
      <c r="O4" s="1145" t="s">
        <v>1116</v>
      </c>
      <c r="P4" s="516"/>
      <c r="Q4" s="516"/>
      <c r="R4" s="1146"/>
      <c r="S4" s="1220" t="s">
        <v>1117</v>
      </c>
    </row>
    <row r="5" spans="1:19" ht="31" thickBot="1" x14ac:dyDescent="0.25">
      <c r="A5" s="1089" t="s">
        <v>1118</v>
      </c>
      <c r="B5" s="1090" t="s">
        <v>1119</v>
      </c>
      <c r="C5" s="1090" t="s">
        <v>1120</v>
      </c>
      <c r="D5" s="1147" t="s">
        <v>1121</v>
      </c>
      <c r="E5" s="1107" t="s">
        <v>1122</v>
      </c>
      <c r="F5" s="1091" t="s">
        <v>1123</v>
      </c>
      <c r="G5" s="1119" t="s">
        <v>1124</v>
      </c>
      <c r="H5" s="1067" t="s">
        <v>1125</v>
      </c>
      <c r="I5" s="1067" t="s">
        <v>1126</v>
      </c>
      <c r="J5" s="1120" t="s">
        <v>1127</v>
      </c>
      <c r="K5" s="1119" t="s">
        <v>1124</v>
      </c>
      <c r="L5" s="1067" t="s">
        <v>1125</v>
      </c>
      <c r="M5" s="1067" t="s">
        <v>1126</v>
      </c>
      <c r="N5" s="1120" t="s">
        <v>1127</v>
      </c>
      <c r="O5" s="1119" t="s">
        <v>1124</v>
      </c>
      <c r="P5" s="1067" t="s">
        <v>1128</v>
      </c>
      <c r="Q5" s="1067" t="s">
        <v>1126</v>
      </c>
      <c r="R5" s="1120" t="s">
        <v>1127</v>
      </c>
      <c r="S5" s="1221" t="s">
        <v>1129</v>
      </c>
    </row>
    <row r="6" spans="1:19" x14ac:dyDescent="0.2">
      <c r="A6" s="1033" t="s">
        <v>545</v>
      </c>
      <c r="B6" s="1103">
        <v>9373605</v>
      </c>
      <c r="C6" s="1099" t="s">
        <v>1130</v>
      </c>
      <c r="D6" s="1114" t="str">
        <f>IFERROR(VLOOKUP($B6,'Inventory List Entry (hide)'!$A$1:$I$268,2,FALSE),"---")</f>
        <v>CHEESE CHED MED SHRED</v>
      </c>
      <c r="E6" s="1108" t="str">
        <f>IFERROR(VLOOKUP($B6,'Inventory List Entry (hide)'!$A$1:$I$268,3,FALSE),"---")</f>
        <v>Black Diamond</v>
      </c>
      <c r="F6" s="1092" t="str">
        <f>IFERROR(VLOOKUP($B6,'Inventory List Entry (hide)'!$A$1:$I$268,4,FALSE),"---")</f>
        <v>2x2.5 KG</v>
      </c>
      <c r="G6" s="1069" t="str">
        <f>IFERROR(VLOOKUP($B6,'Inventory List Entry (hide)'!$A$1:$I$268,5,FALSE),"---")</f>
        <v>kg</v>
      </c>
      <c r="H6" s="1035">
        <f>IFERROR(VLOOKUP($B6,'Inventory List Entry (hide)'!$A$1:$I$268,5+VLOOKUP('Report Set-up'!$B$8,'Store List (hide)'!$F$2:$G$5,2,FALSE),FALSE),0)</f>
        <v>17.047999999999998</v>
      </c>
      <c r="I6" s="1154">
        <f>IFERROR(VLOOKUP($B6,'Opening Inventory Entry'!$B$4:$J$263,3,FALSE),0)</f>
        <v>0</v>
      </c>
      <c r="J6" s="1070">
        <f>IFERROR(VLOOKUP($B6,'Opening Inventory Entry'!$B$4:$J$263,9,FALSE),0)</f>
        <v>0</v>
      </c>
      <c r="K6" s="1069" t="str">
        <f>IFERROR(VLOOKUP($B6,'Closing Inventory Entry'!$B$4:$J$263,7,FALSE),"-")</f>
        <v>-</v>
      </c>
      <c r="L6" s="1035">
        <f>IFERROR(VLOOKUP($B6,'Closing Inventory Entry'!$B$4:$J$263,8,FALSE),0)</f>
        <v>0</v>
      </c>
      <c r="M6" s="1154">
        <f>IFERROR(VLOOKUP($B6,'Closing Inventory Entry'!$B$4:$J$263,3,FALSE),0)</f>
        <v>0</v>
      </c>
      <c r="N6" s="1070">
        <f>IFERROR(VLOOKUP($B6,'Closing Inventory Entry'!$B$4:$J$263,9,FALSE),0)</f>
        <v>0</v>
      </c>
      <c r="O6" s="1069" t="str">
        <f>IFERROR(VLOOKUP($B6,'Purchases Entry'!$B$4:$J$263,5,FALSE),"-")</f>
        <v>-</v>
      </c>
      <c r="P6" s="1035">
        <f>IFERROR(VLOOKUP($B6,'Purchases Entry'!$B$4:$J$263,6,FALSE),0)</f>
        <v>0</v>
      </c>
      <c r="Q6" s="1154">
        <f>IFERROR(VLOOKUP($B6,'Purchases Entry'!$B$4:$J$263,7,FALSE),0)</f>
        <v>0</v>
      </c>
      <c r="R6" s="1070">
        <f>IFERROR(VLOOKUP($B6,'Purchases Entry'!$B$4:$J$263,8,FALSE),0)</f>
        <v>0</v>
      </c>
      <c r="S6" s="1070">
        <f>IFERROR($J6+$R6-$N6,0)</f>
        <v>0</v>
      </c>
    </row>
    <row r="7" spans="1:19" x14ac:dyDescent="0.2">
      <c r="A7" s="1034" t="s">
        <v>545</v>
      </c>
      <c r="B7" s="1104">
        <v>2212306</v>
      </c>
      <c r="C7" s="1094" t="s">
        <v>1130</v>
      </c>
      <c r="D7" s="1110" t="str">
        <f>IFERROR(VLOOKUP($B7,'Inventory List Entry (hide)'!$A$1:$I$268,2,FALSE),"---")</f>
        <v>CHEESE CHED MED SHRED</v>
      </c>
      <c r="E7" s="1109" t="str">
        <f>IFERROR(VLOOKUP($B7,'Inventory List Entry (hide)'!$A$1:$I$268,3,FALSE),"---")</f>
        <v>Black Diamond</v>
      </c>
      <c r="F7" s="1093" t="str">
        <f>IFERROR(VLOOKUP($B7,'Inventory List Entry (hide)'!$A$1:$I$268,4,FALSE),"---")</f>
        <v>2x2.5 KG</v>
      </c>
      <c r="G7" s="1071" t="str">
        <f>IFERROR(VLOOKUP($B7,'Inventory List Entry (hide)'!$A$1:$I$268,5,FALSE),"---")</f>
        <v>kg</v>
      </c>
      <c r="H7" s="385">
        <f>IFERROR(VLOOKUP($B7,'Inventory List Entry (hide)'!$A$1:$I$268,5+VLOOKUP('Report Set-up'!$B$8,'Store List (hide)'!$F$2:$G$5,2,FALSE),FALSE),0)</f>
        <v>17.047999999999998</v>
      </c>
      <c r="I7" s="1155">
        <f>IFERROR(VLOOKUP($B7,'Opening Inventory Entry'!$B$4:$J$263,3,FALSE),0)</f>
        <v>0</v>
      </c>
      <c r="J7" s="1072">
        <f>IFERROR(VLOOKUP($B7,'Opening Inventory Entry'!$B$4:$J$263,9,FALSE),0)</f>
        <v>0</v>
      </c>
      <c r="K7" s="1071" t="str">
        <f>IFERROR(VLOOKUP($B7,'Closing Inventory Entry'!$B$4:$J$263,7,FALSE),"-")</f>
        <v>-</v>
      </c>
      <c r="L7" s="385">
        <f>IFERROR(VLOOKUP($B7,'Closing Inventory Entry'!$B$4:$J$263,8,FALSE),0)</f>
        <v>0</v>
      </c>
      <c r="M7" s="1155">
        <f>IFERROR(VLOOKUP($B7,'Closing Inventory Entry'!$B$4:$J$263,3,FALSE),0)</f>
        <v>0</v>
      </c>
      <c r="N7" s="1072">
        <f>IFERROR(VLOOKUP($B7,'Closing Inventory Entry'!$B$4:$J$263,9,FALSE),0)</f>
        <v>0</v>
      </c>
      <c r="O7" s="1071" t="str">
        <f>IFERROR(VLOOKUP($B7,'Purchases Entry'!$B$4:$J$263,5,FALSE),"-")</f>
        <v>-</v>
      </c>
      <c r="P7" s="385">
        <f>IFERROR(VLOOKUP($B7,'Purchases Entry'!$B$4:$J$263,6,FALSE),0)</f>
        <v>0</v>
      </c>
      <c r="Q7" s="1155">
        <f>IFERROR(VLOOKUP($B7,'Purchases Entry'!$B$4:$J$263,7,FALSE),0)</f>
        <v>0</v>
      </c>
      <c r="R7" s="1072">
        <f>IFERROR(VLOOKUP($B7,'Purchases Entry'!$B$4:$J$263,8,FALSE),0)</f>
        <v>0</v>
      </c>
      <c r="S7" s="1072">
        <f t="shared" ref="S7:S66" si="0">IFERROR($J7+$R7-$N7,0)</f>
        <v>0</v>
      </c>
    </row>
    <row r="8" spans="1:19" x14ac:dyDescent="0.2">
      <c r="A8" s="1034" t="s">
        <v>545</v>
      </c>
      <c r="B8" s="1104">
        <v>2212307</v>
      </c>
      <c r="C8" s="1094" t="s">
        <v>1130</v>
      </c>
      <c r="D8" s="1110" t="str">
        <f>IFERROR(VLOOKUP($B8,'Inventory List Entry (hide)'!$A$1:$I$268,2,FALSE),"---")</f>
        <v>CHEESE CHED MED SHRED</v>
      </c>
      <c r="E8" s="1109" t="str">
        <f>IFERROR(VLOOKUP($B8,'Inventory List Entry (hide)'!$A$1:$I$268,3,FALSE),"---")</f>
        <v>Black Diamond</v>
      </c>
      <c r="F8" s="1093" t="str">
        <f>IFERROR(VLOOKUP($B8,'Inventory List Entry (hide)'!$A$1:$I$268,4,FALSE),"---")</f>
        <v>2x2.5 KG</v>
      </c>
      <c r="G8" s="1071" t="str">
        <f>IFERROR(VLOOKUP($B8,'Inventory List Entry (hide)'!$A$1:$I$268,5,FALSE),"---")</f>
        <v>kg</v>
      </c>
      <c r="H8" s="385">
        <f>IFERROR(VLOOKUP($B8,'Inventory List Entry (hide)'!$A$1:$I$268,5+VLOOKUP('Report Set-up'!$B$8,'Store List (hide)'!$F$2:$G$5,2,FALSE),FALSE),0)</f>
        <v>17.047999999999998</v>
      </c>
      <c r="I8" s="1155">
        <f>IFERROR(VLOOKUP($B8,'Opening Inventory Entry'!$B$4:$J$263,3,FALSE),0)</f>
        <v>5</v>
      </c>
      <c r="J8" s="1072">
        <f>IFERROR(VLOOKUP($B8,'Opening Inventory Entry'!$B$4:$J$263,9,FALSE),0)</f>
        <v>85.24</v>
      </c>
      <c r="K8" s="1071" t="str">
        <f>IFERROR(VLOOKUP($B8,'Closing Inventory Entry'!$B$4:$J$263,7,FALSE),"-")</f>
        <v>-</v>
      </c>
      <c r="L8" s="385">
        <f>IFERROR(VLOOKUP($B8,'Closing Inventory Entry'!$B$4:$J$263,8,FALSE),0)</f>
        <v>0</v>
      </c>
      <c r="M8" s="1155">
        <f>IFERROR(VLOOKUP($B8,'Closing Inventory Entry'!$B$4:$J$263,3,FALSE),0)</f>
        <v>0</v>
      </c>
      <c r="N8" s="1072">
        <f>IFERROR(VLOOKUP($B8,'Closing Inventory Entry'!$B$4:$J$263,9,FALSE),0)</f>
        <v>0</v>
      </c>
      <c r="O8" s="1071" t="str">
        <f>IFERROR(VLOOKUP($B8,'Purchases Entry'!$B$4:$J$263,5,FALSE),"-")</f>
        <v>-</v>
      </c>
      <c r="P8" s="385">
        <f>IFERROR(VLOOKUP($B8,'Purchases Entry'!$B$4:$J$263,6,FALSE),0)</f>
        <v>0</v>
      </c>
      <c r="Q8" s="1155">
        <f>IFERROR(VLOOKUP($B8,'Purchases Entry'!$B$4:$J$263,7,FALSE),0)</f>
        <v>0</v>
      </c>
      <c r="R8" s="1072">
        <f>IFERROR(VLOOKUP($B8,'Purchases Entry'!$B$4:$J$263,8,FALSE),0)</f>
        <v>0</v>
      </c>
      <c r="S8" s="1072">
        <f t="shared" si="0"/>
        <v>85.24</v>
      </c>
    </row>
    <row r="9" spans="1:19" x14ac:dyDescent="0.2">
      <c r="A9" s="1034" t="s">
        <v>545</v>
      </c>
      <c r="B9" s="1096">
        <v>1354739</v>
      </c>
      <c r="C9" s="1094" t="s">
        <v>1131</v>
      </c>
      <c r="D9" s="1110" t="str">
        <f>IFERROR(VLOOKUP($B9,'Inventory List Entry (hide)'!$A$1:$I$268,2,FALSE),"---")</f>
        <v>CHEESE FETA CRUMBLED</v>
      </c>
      <c r="E9" s="1109" t="str">
        <f>IFERROR(VLOOKUP($B9,'Inventory List Entry (hide)'!$A$1:$I$268,3,FALSE),"---")</f>
        <v>President</v>
      </c>
      <c r="F9" s="1093" t="str">
        <f>IFERROR(VLOOKUP($B9,'Inventory List Entry (hide)'!$A$1:$I$268,4,FALSE),"---")</f>
        <v>2x2.3 KG</v>
      </c>
      <c r="G9" s="1071" t="str">
        <f>IFERROR(VLOOKUP($B9,'Inventory List Entry (hide)'!$A$1:$I$268,5,FALSE),"---")</f>
        <v>kg</v>
      </c>
      <c r="H9" s="385">
        <f>IFERROR(VLOOKUP($B9,'Inventory List Entry (hide)'!$A$1:$I$268,5+VLOOKUP('Report Set-up'!$B$8,'Store List (hide)'!$F$2:$G$5,2,FALSE),FALSE),0)</f>
        <v>16.171739130434784</v>
      </c>
      <c r="I9" s="1155">
        <f>IFERROR(VLOOKUP($B9,'Opening Inventory Entry'!$B$4:$J$263,3,FALSE),0)</f>
        <v>1.2</v>
      </c>
      <c r="J9" s="1072">
        <f>IFERROR(VLOOKUP($B9,'Opening Inventory Entry'!$B$4:$J$263,9,FALSE),0)</f>
        <v>19.40608695652174</v>
      </c>
      <c r="K9" s="1071" t="str">
        <f>IFERROR(VLOOKUP($B9,'Closing Inventory Entry'!$B$4:$J$263,7,FALSE),"-")</f>
        <v>-</v>
      </c>
      <c r="L9" s="385">
        <f>IFERROR(VLOOKUP($B9,'Closing Inventory Entry'!$B$4:$J$263,8,FALSE),0)</f>
        <v>0</v>
      </c>
      <c r="M9" s="1155">
        <f>IFERROR(VLOOKUP($B9,'Closing Inventory Entry'!$B$4:$J$263,3,FALSE),0)</f>
        <v>0</v>
      </c>
      <c r="N9" s="1072">
        <f>IFERROR(VLOOKUP($B9,'Closing Inventory Entry'!$B$4:$J$263,9,FALSE),0)</f>
        <v>0</v>
      </c>
      <c r="O9" s="1071" t="str">
        <f>IFERROR(VLOOKUP($B9,'Purchases Entry'!$B$4:$J$263,5,FALSE),"-")</f>
        <v>-</v>
      </c>
      <c r="P9" s="385">
        <f>IFERROR(VLOOKUP($B9,'Purchases Entry'!$B$4:$J$263,6,FALSE),0)</f>
        <v>0</v>
      </c>
      <c r="Q9" s="1155">
        <f>IFERROR(VLOOKUP($B9,'Purchases Entry'!$B$4:$J$263,7,FALSE),0)</f>
        <v>0</v>
      </c>
      <c r="R9" s="1072">
        <f>IFERROR(VLOOKUP($B9,'Purchases Entry'!$B$4:$J$263,8,FALSE),0)</f>
        <v>0</v>
      </c>
      <c r="S9" s="1072">
        <f t="shared" si="0"/>
        <v>19.40608695652174</v>
      </c>
    </row>
    <row r="10" spans="1:19" x14ac:dyDescent="0.2">
      <c r="A10" s="1034" t="s">
        <v>545</v>
      </c>
      <c r="B10" s="1096">
        <v>1354946</v>
      </c>
      <c r="C10" s="1094" t="s">
        <v>1131</v>
      </c>
      <c r="D10" s="1110" t="str">
        <f>IFERROR(VLOOKUP($B10,'Inventory List Entry (hide)'!$A$1:$I$268,2,FALSE),"---")</f>
        <v>CHEESE FETA CRUMBLED</v>
      </c>
      <c r="E10" s="1109" t="str">
        <f>IFERROR(VLOOKUP($B10,'Inventory List Entry (hide)'!$A$1:$I$268,3,FALSE),"---")</f>
        <v>President</v>
      </c>
      <c r="F10" s="1093" t="str">
        <f>IFERROR(VLOOKUP($B10,'Inventory List Entry (hide)'!$A$1:$I$268,4,FALSE),"---")</f>
        <v>6x500 G</v>
      </c>
      <c r="G10" s="1071" t="str">
        <f>IFERROR(VLOOKUP($B10,'Inventory List Entry (hide)'!$A$1:$I$268,5,FALSE),"---")</f>
        <v>kg</v>
      </c>
      <c r="H10" s="385">
        <f>IFERROR(VLOOKUP($B10,'Inventory List Entry (hide)'!$A$1:$I$268,5+VLOOKUP('Report Set-up'!$B$8,'Store List (hide)'!$F$2:$G$5,2,FALSE),FALSE),0)</f>
        <v>15.946666666666667</v>
      </c>
      <c r="I10" s="1155">
        <f>IFERROR(VLOOKUP($B10,'Opening Inventory Entry'!$B$4:$J$263,3,FALSE),0)</f>
        <v>0</v>
      </c>
      <c r="J10" s="1072">
        <f>IFERROR(VLOOKUP($B10,'Opening Inventory Entry'!$B$4:$J$263,9,FALSE),0)</f>
        <v>0</v>
      </c>
      <c r="K10" s="1071" t="str">
        <f>IFERROR(VLOOKUP($B10,'Closing Inventory Entry'!$B$4:$J$263,7,FALSE),"-")</f>
        <v>-</v>
      </c>
      <c r="L10" s="385">
        <f>IFERROR(VLOOKUP($B10,'Closing Inventory Entry'!$B$4:$J$263,8,FALSE),0)</f>
        <v>0</v>
      </c>
      <c r="M10" s="1155">
        <f>IFERROR(VLOOKUP($B10,'Closing Inventory Entry'!$B$4:$J$263,3,FALSE),0)</f>
        <v>0</v>
      </c>
      <c r="N10" s="1072">
        <f>IFERROR(VLOOKUP($B10,'Closing Inventory Entry'!$B$4:$J$263,9,FALSE),0)</f>
        <v>0</v>
      </c>
      <c r="O10" s="1071" t="str">
        <f>IFERROR(VLOOKUP($B10,'Purchases Entry'!$B$4:$J$263,5,FALSE),"-")</f>
        <v>-</v>
      </c>
      <c r="P10" s="385">
        <f>IFERROR(VLOOKUP($B10,'Purchases Entry'!$B$4:$J$263,6,FALSE),0)</f>
        <v>0</v>
      </c>
      <c r="Q10" s="1155">
        <f>IFERROR(VLOOKUP($B10,'Purchases Entry'!$B$4:$J$263,7,FALSE),0)</f>
        <v>0</v>
      </c>
      <c r="R10" s="1072">
        <f>IFERROR(VLOOKUP($B10,'Purchases Entry'!$B$4:$J$263,8,FALSE),0)</f>
        <v>0</v>
      </c>
      <c r="S10" s="1072">
        <f t="shared" si="0"/>
        <v>0</v>
      </c>
    </row>
    <row r="11" spans="1:19" x14ac:dyDescent="0.2">
      <c r="A11" s="1034" t="s">
        <v>545</v>
      </c>
      <c r="B11" s="1096">
        <v>1229038</v>
      </c>
      <c r="C11" s="1094" t="s">
        <v>1132</v>
      </c>
      <c r="D11" s="1110" t="str">
        <f>IFERROR(VLOOKUP($B11,'Inventory List Entry (hide)'!$A$1:$I$268,2,FALSE),"---")</f>
        <v>CDC3D CHEESE MOZZ DCD 18PCT MF</v>
      </c>
      <c r="E11" s="1109" t="str">
        <f>IFERROR(VLOOKUP($B11,'Inventory List Entry (hide)'!$A$1:$I$268,3,FALSE),"---")</f>
        <v>Panago</v>
      </c>
      <c r="F11" s="1093" t="str">
        <f>IFERROR(VLOOKUP($B11,'Inventory List Entry (hide)'!$A$1:$I$268,4,FALSE),"---")</f>
        <v>1x10 KG</v>
      </c>
      <c r="G11" s="1071" t="str">
        <f>IFERROR(VLOOKUP($B11,'Inventory List Entry (hide)'!$A$1:$I$268,5,FALSE),"---")</f>
        <v>kg</v>
      </c>
      <c r="H11" s="385">
        <f>IFERROR(VLOOKUP($B11,'Inventory List Entry (hide)'!$A$1:$I$268,5+VLOOKUP('Report Set-up'!$B$8,'Store List (hide)'!$F$2:$G$5,2,FALSE),FALSE),0)</f>
        <v>13.029</v>
      </c>
      <c r="I11" s="1155">
        <f>IFERROR(VLOOKUP($B11,'Opening Inventory Entry'!$B$4:$J$263,3,FALSE),0)</f>
        <v>54.7</v>
      </c>
      <c r="J11" s="1072">
        <f>IFERROR(VLOOKUP($B11,'Opening Inventory Entry'!$B$4:$J$263,9,FALSE),0)</f>
        <v>712.68630000000007</v>
      </c>
      <c r="K11" s="1071" t="str">
        <f>IFERROR(VLOOKUP($B11,'Closing Inventory Entry'!$B$4:$J$263,7,FALSE),"-")</f>
        <v>-</v>
      </c>
      <c r="L11" s="385">
        <f>IFERROR(VLOOKUP($B11,'Closing Inventory Entry'!$B$4:$J$263,8,FALSE),0)</f>
        <v>0</v>
      </c>
      <c r="M11" s="1155">
        <f>IFERROR(VLOOKUP($B11,'Closing Inventory Entry'!$B$4:$J$263,3,FALSE),0)</f>
        <v>0</v>
      </c>
      <c r="N11" s="1072">
        <f>IFERROR(VLOOKUP($B11,'Closing Inventory Entry'!$B$4:$J$263,9,FALSE),0)</f>
        <v>0</v>
      </c>
      <c r="O11" s="1071" t="str">
        <f>IFERROR(VLOOKUP($B11,'Purchases Entry'!$B$4:$J$263,5,FALSE),"-")</f>
        <v>-</v>
      </c>
      <c r="P11" s="385">
        <f>IFERROR(VLOOKUP($B11,'Purchases Entry'!$B$4:$J$263,6,FALSE),0)</f>
        <v>0</v>
      </c>
      <c r="Q11" s="1155">
        <f>IFERROR(VLOOKUP($B11,'Purchases Entry'!$B$4:$J$263,7,FALSE),0)</f>
        <v>0</v>
      </c>
      <c r="R11" s="1072">
        <f>IFERROR(VLOOKUP($B11,'Purchases Entry'!$B$4:$J$263,8,FALSE),0)</f>
        <v>0</v>
      </c>
      <c r="S11" s="1072">
        <f t="shared" si="0"/>
        <v>712.68630000000007</v>
      </c>
    </row>
    <row r="12" spans="1:19" x14ac:dyDescent="0.2">
      <c r="A12" s="1034" t="s">
        <v>545</v>
      </c>
      <c r="B12" s="1096">
        <v>1125341</v>
      </c>
      <c r="C12" s="1094" t="s">
        <v>1133</v>
      </c>
      <c r="D12" s="1110" t="str">
        <f>IFERROR(VLOOKUP($B12,'Inventory List Entry (hide)'!$A$1:$I$268,2,FALSE),"---")</f>
        <v>CHEESE PARM SHAVED</v>
      </c>
      <c r="E12" s="1109" t="str">
        <f>IFERROR(VLOOKUP($B12,'Inventory List Entry (hide)'!$A$1:$I$268,3,FALSE),"---")</f>
        <v>Saputo</v>
      </c>
      <c r="F12" s="1093" t="str">
        <f>IFERROR(VLOOKUP($B12,'Inventory List Entry (hide)'!$A$1:$I$268,4,FALSE),"---")</f>
        <v>6x1 KG</v>
      </c>
      <c r="G12" s="1071" t="str">
        <f>IFERROR(VLOOKUP($B12,'Inventory List Entry (hide)'!$A$1:$I$268,5,FALSE),"---")</f>
        <v>kg</v>
      </c>
      <c r="H12" s="385">
        <f>IFERROR(VLOOKUP($B12,'Inventory List Entry (hide)'!$A$1:$I$268,5+VLOOKUP('Report Set-up'!$B$8,'Store List (hide)'!$F$2:$G$5,2,FALSE),FALSE),0)</f>
        <v>20.593333333333334</v>
      </c>
      <c r="I12" s="1155">
        <f>IFERROR(VLOOKUP($B12,'Opening Inventory Entry'!$B$4:$J$263,3,FALSE),0)</f>
        <v>0</v>
      </c>
      <c r="J12" s="1072">
        <f>IFERROR(VLOOKUP($B12,'Opening Inventory Entry'!$B$4:$J$263,9,FALSE),0)</f>
        <v>0</v>
      </c>
      <c r="K12" s="1071" t="str">
        <f>IFERROR(VLOOKUP($B12,'Closing Inventory Entry'!$B$4:$J$263,7,FALSE),"-")</f>
        <v>-</v>
      </c>
      <c r="L12" s="385">
        <f>IFERROR(VLOOKUP($B12,'Closing Inventory Entry'!$B$4:$J$263,8,FALSE),0)</f>
        <v>0</v>
      </c>
      <c r="M12" s="1155">
        <f>IFERROR(VLOOKUP($B12,'Closing Inventory Entry'!$B$4:$J$263,3,FALSE),0)</f>
        <v>0</v>
      </c>
      <c r="N12" s="1072">
        <f>IFERROR(VLOOKUP($B12,'Closing Inventory Entry'!$B$4:$J$263,9,FALSE),0)</f>
        <v>0</v>
      </c>
      <c r="O12" s="1071" t="str">
        <f>IFERROR(VLOOKUP($B12,'Purchases Entry'!$B$4:$J$263,5,FALSE),"-")</f>
        <v>-</v>
      </c>
      <c r="P12" s="385">
        <f>IFERROR(VLOOKUP($B12,'Purchases Entry'!$B$4:$J$263,6,FALSE),0)</f>
        <v>0</v>
      </c>
      <c r="Q12" s="1155">
        <f>IFERROR(VLOOKUP($B12,'Purchases Entry'!$B$4:$J$263,7,FALSE),0)</f>
        <v>0</v>
      </c>
      <c r="R12" s="1072">
        <f>IFERROR(VLOOKUP($B12,'Purchases Entry'!$B$4:$J$263,8,FALSE),0)</f>
        <v>0</v>
      </c>
      <c r="S12" s="1072">
        <f t="shared" si="0"/>
        <v>0</v>
      </c>
    </row>
    <row r="13" spans="1:19" x14ac:dyDescent="0.2">
      <c r="A13" s="384" t="s">
        <v>545</v>
      </c>
      <c r="B13" s="1094">
        <v>1392589</v>
      </c>
      <c r="C13" s="1094" t="s">
        <v>1134</v>
      </c>
      <c r="D13" s="1110" t="str">
        <f>IFERROR(VLOOKUP($B13,'Inventory List Entry (hide)'!$A$1:$I$268,2,FALSE),"---")</f>
        <v>CHEESE VEGAN MOZZ SHRED CUTTING BOARD</v>
      </c>
      <c r="E13" s="1110" t="str">
        <f>IFERROR(VLOOKUP($B13,'Inventory List Entry (hide)'!$A$1:$I$268,3,FALSE),"---")</f>
        <v>Panago</v>
      </c>
      <c r="F13" s="1093" t="str">
        <f>IFERROR(VLOOKUP($B13,'Inventory List Entry (hide)'!$A$1:$I$268,4,FALSE),"---")</f>
        <v>3x2.27 KG</v>
      </c>
      <c r="G13" s="1071" t="str">
        <f>IFERROR(VLOOKUP($B13,'Inventory List Entry (hide)'!$A$1:$I$268,5,FALSE),"---")</f>
        <v>kg</v>
      </c>
      <c r="H13" s="385">
        <f>IFERROR(VLOOKUP($B13,'Inventory List Entry (hide)'!$A$1:$I$268,5+VLOOKUP('Report Set-up'!$B$8,'Store List (hide)'!$F$2:$G$5,2,FALSE),FALSE),0)</f>
        <v>9.5403817914831119</v>
      </c>
      <c r="I13" s="1155">
        <f>IFERROR(VLOOKUP($B13,'Opening Inventory Entry'!$B$4:$J$263,3,FALSE),0)</f>
        <v>0</v>
      </c>
      <c r="J13" s="1072">
        <f>IFERROR(VLOOKUP($B13,'Opening Inventory Entry'!$B$4:$J$263,9,FALSE),0)</f>
        <v>0</v>
      </c>
      <c r="K13" s="1071" t="str">
        <f>IFERROR(VLOOKUP($B13,'Closing Inventory Entry'!$B$4:$J$263,7,FALSE),"-")</f>
        <v>-</v>
      </c>
      <c r="L13" s="385">
        <f>IFERROR(VLOOKUP($B13,'Closing Inventory Entry'!$B$4:$J$263,8,FALSE),0)</f>
        <v>0</v>
      </c>
      <c r="M13" s="1155">
        <f>IFERROR(VLOOKUP($B13,'Closing Inventory Entry'!$B$4:$J$263,3,FALSE),0)</f>
        <v>0</v>
      </c>
      <c r="N13" s="1072">
        <f>IFERROR(VLOOKUP($B13,'Closing Inventory Entry'!$B$4:$J$263,9,FALSE),0)</f>
        <v>0</v>
      </c>
      <c r="O13" s="1071" t="str">
        <f>IFERROR(VLOOKUP($B13,'Purchases Entry'!$B$4:$J$263,5,FALSE),"-")</f>
        <v>-</v>
      </c>
      <c r="P13" s="385">
        <f>IFERROR(VLOOKUP($B13,'Purchases Entry'!$B$4:$J$263,6,FALSE),0)</f>
        <v>0</v>
      </c>
      <c r="Q13" s="1155">
        <f>IFERROR(VLOOKUP($B13,'Purchases Entry'!$B$4:$J$263,7,FALSE),0)</f>
        <v>0</v>
      </c>
      <c r="R13" s="1072">
        <f>IFERROR(VLOOKUP($B13,'Purchases Entry'!$B$4:$J$263,8,FALSE),0)</f>
        <v>0</v>
      </c>
      <c r="S13" s="1072">
        <f t="shared" si="0"/>
        <v>0</v>
      </c>
    </row>
    <row r="14" spans="1:19" x14ac:dyDescent="0.2">
      <c r="A14" s="384" t="s">
        <v>545</v>
      </c>
      <c r="B14" s="1094">
        <v>1479111</v>
      </c>
      <c r="C14" s="1094" t="s">
        <v>1134</v>
      </c>
      <c r="D14" s="1110" t="str">
        <f>IFERROR(VLOOKUP($B14,'Inventory List Entry (hide)'!$A$1:$I$268,2,FALSE),"---")</f>
        <v>CHEESE MOZZ LIQ VEG PLNTBSD FZN</v>
      </c>
      <c r="E14" s="1110" t="str">
        <f>IFERROR(VLOOKUP($B14,'Inventory List Entry (hide)'!$A$1:$I$268,3,FALSE),"---")</f>
        <v>Puremelt Cheeeze</v>
      </c>
      <c r="F14" s="1093" t="str">
        <f>IFERROR(VLOOKUP($B14,'Inventory List Entry (hide)'!$A$1:$I$268,4,FALSE),"---")</f>
        <v>6x900 G</v>
      </c>
      <c r="G14" s="1071" t="str">
        <f>IFERROR(VLOOKUP($B14,'Inventory List Entry (hide)'!$A$1:$I$268,5,FALSE),"---")</f>
        <v>pouch</v>
      </c>
      <c r="H14" s="385">
        <f>IFERROR(VLOOKUP($B14,'Inventory List Entry (hide)'!$A$1:$I$268,5+VLOOKUP('Report Set-up'!$B$8,'Store List (hide)'!$F$2:$G$5,2,FALSE),FALSE),0)</f>
        <v>8.4566666666666652</v>
      </c>
      <c r="I14" s="1155">
        <f>IFERROR(VLOOKUP($B14,'Opening Inventory Entry'!$B$4:$J$263,3,FALSE),0)</f>
        <v>0</v>
      </c>
      <c r="J14" s="1072">
        <f>IFERROR(VLOOKUP($B14,'Opening Inventory Entry'!$B$4:$J$263,9,FALSE),0)</f>
        <v>0</v>
      </c>
      <c r="K14" s="1071" t="str">
        <f>IFERROR(VLOOKUP($B14,'Closing Inventory Entry'!$B$4:$J$263,7,FALSE),"-")</f>
        <v>-</v>
      </c>
      <c r="L14" s="385">
        <f>IFERROR(VLOOKUP($B14,'Closing Inventory Entry'!$B$4:$J$263,8,FALSE),0)</f>
        <v>0</v>
      </c>
      <c r="M14" s="1155">
        <f>IFERROR(VLOOKUP($B14,'Closing Inventory Entry'!$B$4:$J$263,3,FALSE),0)</f>
        <v>0</v>
      </c>
      <c r="N14" s="1072">
        <f>IFERROR(VLOOKUP($B14,'Closing Inventory Entry'!$B$4:$J$263,9,FALSE),0)</f>
        <v>0</v>
      </c>
      <c r="O14" s="1071" t="str">
        <f>IFERROR(VLOOKUP($B14,'Purchases Entry'!$B$4:$J$263,5,FALSE),"-")</f>
        <v>-</v>
      </c>
      <c r="P14" s="385">
        <f>IFERROR(VLOOKUP($B14,'Purchases Entry'!$B$4:$J$263,6,FALSE),0)</f>
        <v>0</v>
      </c>
      <c r="Q14" s="1155">
        <f>IFERROR(VLOOKUP($B14,'Purchases Entry'!$B$4:$J$263,7,FALSE),0)</f>
        <v>0</v>
      </c>
      <c r="R14" s="1072">
        <f>IFERROR(VLOOKUP($B14,'Purchases Entry'!$B$4:$J$263,8,FALSE),0)</f>
        <v>0</v>
      </c>
      <c r="S14" s="1072">
        <f t="shared" si="0"/>
        <v>0</v>
      </c>
    </row>
    <row r="15" spans="1:19" x14ac:dyDescent="0.2">
      <c r="A15" s="384" t="s">
        <v>545</v>
      </c>
      <c r="B15" s="1094">
        <v>1495650</v>
      </c>
      <c r="C15" s="1094" t="s">
        <v>1135</v>
      </c>
      <c r="D15" s="1110" t="str">
        <f>IFERROR(VLOOKUP($B15,'Inventory List Entry (hide)'!$A$1:$I$268,2,FALSE),"---")</f>
        <v>CHS MONTEREY JACK BLK TRUFFLE SHRED F2F</v>
      </c>
      <c r="E15" s="1110" t="str">
        <f>IFERROR(VLOOKUP($B15,'Inventory List Entry (hide)'!$A$1:$I$268,3,FALSE),"---")</f>
        <v>Bothwell</v>
      </c>
      <c r="F15" s="1093" t="str">
        <f>IFERROR(VLOOKUP($B15,'Inventory List Entry (hide)'!$A$1:$I$268,4,FALSE),"---")</f>
        <v>15x400 G</v>
      </c>
      <c r="G15" s="1071" t="str">
        <f>IFERROR(VLOOKUP($B15,'Inventory List Entry (hide)'!$A$1:$I$268,5,FALSE),"---")</f>
        <v>kg</v>
      </c>
      <c r="H15" s="385">
        <f>IFERROR(VLOOKUP($B15,'Inventory List Entry (hide)'!$A$1:$I$268,5+VLOOKUP('Report Set-up'!$B$8,'Store List (hide)'!$F$2:$G$5,2,FALSE),FALSE),0)</f>
        <v>23.64833333333333</v>
      </c>
      <c r="I15" s="1155">
        <f>IFERROR(VLOOKUP($B15,'Opening Inventory Entry'!$B$4:$J$263,3,FALSE),0)</f>
        <v>0</v>
      </c>
      <c r="J15" s="1072">
        <f>IFERROR(VLOOKUP($B15,'Opening Inventory Entry'!$B$4:$J$263,9,FALSE),0)</f>
        <v>0</v>
      </c>
      <c r="K15" s="1071" t="str">
        <f>IFERROR(VLOOKUP($B15,'Closing Inventory Entry'!$B$4:$J$263,7,FALSE),"-")</f>
        <v>-</v>
      </c>
      <c r="L15" s="385">
        <f>IFERROR(VLOOKUP($B15,'Closing Inventory Entry'!$B$4:$J$263,8,FALSE),0)</f>
        <v>0</v>
      </c>
      <c r="M15" s="1155">
        <f>IFERROR(VLOOKUP($B15,'Closing Inventory Entry'!$B$4:$J$263,3,FALSE),0)</f>
        <v>0</v>
      </c>
      <c r="N15" s="1072">
        <f>IFERROR(VLOOKUP($B15,'Closing Inventory Entry'!$B$4:$J$263,9,FALSE),0)</f>
        <v>0</v>
      </c>
      <c r="O15" s="1071" t="str">
        <f>IFERROR(VLOOKUP($B15,'Purchases Entry'!$B$4:$J$263,5,FALSE),"-")</f>
        <v>-</v>
      </c>
      <c r="P15" s="385">
        <f>IFERROR(VLOOKUP($B15,'Purchases Entry'!$B$4:$J$263,6,FALSE),0)</f>
        <v>0</v>
      </c>
      <c r="Q15" s="1155">
        <f>IFERROR(VLOOKUP($B15,'Purchases Entry'!$B$4:$J$263,7,FALSE),0)</f>
        <v>0</v>
      </c>
      <c r="R15" s="1072">
        <f>IFERROR(VLOOKUP($B15,'Purchases Entry'!$B$4:$J$263,8,FALSE),0)</f>
        <v>0</v>
      </c>
      <c r="S15" s="1072">
        <f t="shared" si="0"/>
        <v>0</v>
      </c>
    </row>
    <row r="16" spans="1:19" x14ac:dyDescent="0.2">
      <c r="A16" s="384" t="s">
        <v>545</v>
      </c>
      <c r="B16" s="1094" t="s">
        <v>1136</v>
      </c>
      <c r="C16" s="1094" t="s">
        <v>1137</v>
      </c>
      <c r="D16" s="1110" t="str">
        <f>IFERROR(VLOOKUP($B16,'Inventory List Entry (hide)'!$A$1:$I$268,2,FALSE),"---")</f>
        <v>---</v>
      </c>
      <c r="E16" s="1110" t="str">
        <f>IFERROR(VLOOKUP($B16,'Inventory List Entry (hide)'!$A$1:$I$268,3,FALSE),"---")</f>
        <v>---</v>
      </c>
      <c r="F16" s="1093" t="str">
        <f>IFERROR(VLOOKUP($B16,'Inventory List Entry (hide)'!$A$1:$I$268,4,FALSE),"---")</f>
        <v>---</v>
      </c>
      <c r="G16" s="1071" t="s">
        <v>684</v>
      </c>
      <c r="H16" s="385">
        <f>H11*6/7+H6*1/7</f>
        <v>13.603142857142856</v>
      </c>
      <c r="I16" s="1155">
        <f>IFERROR(VLOOKUP($B16,'Opening Inventory Entry'!$B$4:$J$263,3,FALSE),0)</f>
        <v>0</v>
      </c>
      <c r="J16" s="1072">
        <f>IFERROR(VLOOKUP($B16,'Opening Inventory Entry'!$B$4:$J$263,9,FALSE),0)</f>
        <v>0</v>
      </c>
      <c r="K16" s="1071" t="str">
        <f>IFERROR(VLOOKUP($B16,'Closing Inventory Entry'!$B$4:$J$263,7,FALSE),"-")</f>
        <v>-</v>
      </c>
      <c r="L16" s="385">
        <f>IFERROR(VLOOKUP($B16,'Closing Inventory Entry'!$B$4:$J$263,8,FALSE),0)</f>
        <v>0</v>
      </c>
      <c r="M16" s="1155">
        <f>IFERROR(VLOOKUP($B16,'Closing Inventory Entry'!$B$4:$J$263,3,FALSE),0)</f>
        <v>0</v>
      </c>
      <c r="N16" s="1072">
        <f>IFERROR(VLOOKUP($B16,'Closing Inventory Entry'!$B$4:$J$263,9,FALSE),0)</f>
        <v>0</v>
      </c>
      <c r="O16" s="1071" t="str">
        <f>IFERROR(VLOOKUP($B16,'Purchases Entry'!$B$4:$J$263,5,FALSE),"-")</f>
        <v>-</v>
      </c>
      <c r="P16" s="385">
        <f>IFERROR(VLOOKUP($B16,'Purchases Entry'!$B$4:$J$263,6,FALSE),0)</f>
        <v>0</v>
      </c>
      <c r="Q16" s="1155">
        <f>IFERROR(VLOOKUP($B16,'Purchases Entry'!$B$4:$J$263,7,FALSE),0)</f>
        <v>0</v>
      </c>
      <c r="R16" s="1072">
        <f>IFERROR(VLOOKUP($B16,'Purchases Entry'!$B$4:$J$263,8,FALSE),0)</f>
        <v>0</v>
      </c>
      <c r="S16" s="1072">
        <f t="shared" si="0"/>
        <v>0</v>
      </c>
    </row>
    <row r="17" spans="1:19" ht="15" thickBot="1" x14ac:dyDescent="0.25">
      <c r="A17" s="384" t="s">
        <v>545</v>
      </c>
      <c r="B17" s="1094" t="s">
        <v>1138</v>
      </c>
      <c r="C17" s="1094" t="s">
        <v>1139</v>
      </c>
      <c r="D17" s="1110" t="str">
        <f>IFERROR(VLOOKUP($B17,'Inventory List Entry (hide)'!$A$1:$I$268,2,FALSE),"---")</f>
        <v>---</v>
      </c>
      <c r="E17" s="1110" t="str">
        <f>IFERROR(VLOOKUP($B17,'Inventory List Entry (hide)'!$A$1:$I$268,3,FALSE),"---")</f>
        <v>---</v>
      </c>
      <c r="F17" s="1093" t="str">
        <f>IFERROR(VLOOKUP($B17,'Inventory List Entry (hide)'!$A$1:$I$268,4,FALSE),"---")</f>
        <v>---</v>
      </c>
      <c r="G17" s="1071" t="s">
        <v>684</v>
      </c>
      <c r="H17" s="385">
        <f>H11*2/3+H15*1/3</f>
        <v>16.568777777777775</v>
      </c>
      <c r="I17" s="1155">
        <f>IFERROR(VLOOKUP($B17,'Opening Inventory Entry'!$B$4:$J$263,3,FALSE),0)</f>
        <v>0</v>
      </c>
      <c r="J17" s="1072">
        <f>IFERROR(VLOOKUP($B17,'Opening Inventory Entry'!$B$4:$J$263,9,FALSE),0)</f>
        <v>0</v>
      </c>
      <c r="K17" s="1071" t="str">
        <f>IFERROR(VLOOKUP($B17,'Closing Inventory Entry'!$B$4:$J$263,7,FALSE),"-")</f>
        <v>-</v>
      </c>
      <c r="L17" s="385">
        <f>IFERROR(VLOOKUP($B17,'Closing Inventory Entry'!$B$4:$J$263,8,FALSE),0)</f>
        <v>0</v>
      </c>
      <c r="M17" s="1155">
        <f>IFERROR(VLOOKUP($B17,'Closing Inventory Entry'!$B$4:$J$263,3,FALSE),0)</f>
        <v>0</v>
      </c>
      <c r="N17" s="1072">
        <f>IFERROR(VLOOKUP($B17,'Closing Inventory Entry'!$B$4:$J$263,9,FALSE),0)</f>
        <v>0</v>
      </c>
      <c r="O17" s="1071" t="str">
        <f>IFERROR(VLOOKUP($B17,'Purchases Entry'!$B$4:$J$263,5,FALSE),"-")</f>
        <v>-</v>
      </c>
      <c r="P17" s="385">
        <f>IFERROR(VLOOKUP($B17,'Purchases Entry'!$B$4:$J$263,6,FALSE),0)</f>
        <v>0</v>
      </c>
      <c r="Q17" s="1155">
        <f>IFERROR(VLOOKUP($B17,'Purchases Entry'!$B$4:$J$263,7,FALSE),0)</f>
        <v>0</v>
      </c>
      <c r="R17" s="1072">
        <f>IFERROR(VLOOKUP($B17,'Purchases Entry'!$B$4:$J$263,8,FALSE),0)</f>
        <v>0</v>
      </c>
      <c r="S17" s="1072">
        <f t="shared" si="0"/>
        <v>0</v>
      </c>
    </row>
    <row r="18" spans="1:19" x14ac:dyDescent="0.2">
      <c r="A18" s="1033" t="s">
        <v>546</v>
      </c>
      <c r="B18" s="1103">
        <v>1125457</v>
      </c>
      <c r="C18" s="1099" t="s">
        <v>1140</v>
      </c>
      <c r="D18" s="1114" t="str">
        <f>IFERROR(VLOOKUP($B18,'Inventory List Entry (hide)'!$A$1:$I$268,2,FALSE),"---")</f>
        <v>OIL CANOLA JIB ZTF ANTI FOAM</v>
      </c>
      <c r="E18" s="1108" t="str">
        <f>IFERROR(VLOOKUP($B18,'Inventory List Entry (hide)'!$A$1:$I$268,3,FALSE),"---")</f>
        <v>Kitchen Essentials</v>
      </c>
      <c r="F18" s="1092" t="str">
        <f>IFERROR(VLOOKUP($B18,'Inventory List Entry (hide)'!$A$1:$I$268,4,FALSE),"---")</f>
        <v>1x16 L</v>
      </c>
      <c r="G18" s="1069" t="str">
        <f>IFERROR(VLOOKUP($B18,'Inventory List Entry (hide)'!$A$1:$I$268,5,FALSE),"---")</f>
        <v>box</v>
      </c>
      <c r="H18" s="1035">
        <f>IFERROR(VLOOKUP($B18,'Inventory List Entry (hide)'!$A$1:$I$268,5+VLOOKUP('Report Set-up'!$B$8,'Store List (hide)'!$F$2:$G$5,2,FALSE),FALSE),0)</f>
        <v>37.67</v>
      </c>
      <c r="I18" s="1154">
        <f>IFERROR(VLOOKUP($B18,'Opening Inventory Entry'!$B$4:$J$263,3,FALSE),0)</f>
        <v>0</v>
      </c>
      <c r="J18" s="1070">
        <f>IFERROR(VLOOKUP($B18,'Opening Inventory Entry'!$B$4:$J$263,9,FALSE),0)</f>
        <v>0</v>
      </c>
      <c r="K18" s="1069" t="str">
        <f>IFERROR(VLOOKUP($B18,'Closing Inventory Entry'!$B$4:$J$263,7,FALSE),"-")</f>
        <v>-</v>
      </c>
      <c r="L18" s="1035">
        <f>IFERROR(VLOOKUP($B18,'Closing Inventory Entry'!$B$4:$J$263,8,FALSE),0)</f>
        <v>0</v>
      </c>
      <c r="M18" s="1154">
        <f>IFERROR(VLOOKUP($B18,'Closing Inventory Entry'!$B$4:$J$263,3,FALSE),0)</f>
        <v>0</v>
      </c>
      <c r="N18" s="1070">
        <f>IFERROR(VLOOKUP($B18,'Closing Inventory Entry'!$B$4:$J$263,9,FALSE),0)</f>
        <v>0</v>
      </c>
      <c r="O18" s="1069" t="str">
        <f>IFERROR(VLOOKUP($B18,'Purchases Entry'!$B$4:$J$263,5,FALSE),"-")</f>
        <v>-</v>
      </c>
      <c r="P18" s="1035">
        <f>IFERROR(VLOOKUP($B18,'Purchases Entry'!$B$4:$J$263,6,FALSE),0)</f>
        <v>0</v>
      </c>
      <c r="Q18" s="1154">
        <f>IFERROR(VLOOKUP($B18,'Purchases Entry'!$B$4:$J$263,7,FALSE),0)</f>
        <v>0</v>
      </c>
      <c r="R18" s="1070">
        <f>IFERROR(VLOOKUP($B18,'Purchases Entry'!$B$4:$J$263,8,FALSE),0)</f>
        <v>0</v>
      </c>
      <c r="S18" s="1070">
        <f t="shared" si="0"/>
        <v>0</v>
      </c>
    </row>
    <row r="19" spans="1:19" x14ac:dyDescent="0.2">
      <c r="A19" s="1034" t="s">
        <v>546</v>
      </c>
      <c r="B19" s="1096">
        <v>6835005</v>
      </c>
      <c r="C19" s="1094" t="s">
        <v>1141</v>
      </c>
      <c r="D19" s="1110" t="str">
        <f>IFERROR(VLOOKUP($B19,'Inventory List Entry (hide)'!$A$1:$I$268,2,FALSE),"---")</f>
        <v>PANAGO CINNAMON BREADSTICKS</v>
      </c>
      <c r="E19" s="1109" t="str">
        <f>IFERROR(VLOOKUP($B19,'Inventory List Entry (hide)'!$A$1:$I$268,3,FALSE),"---")</f>
        <v>Panago</v>
      </c>
      <c r="F19" s="1093" t="str">
        <f>IFERROR(VLOOKUP($B19,'Inventory List Entry (hide)'!$A$1:$I$268,4,FALSE),"---")</f>
        <v>360x1 OZ</v>
      </c>
      <c r="G19" s="1071" t="str">
        <f>IFERROR(VLOOKUP($B19,'Inventory List Entry (hide)'!$A$1:$I$268,5,FALSE),"---")</f>
        <v>kg</v>
      </c>
      <c r="H19" s="385">
        <f>IFERROR(VLOOKUP($B19,'Inventory List Entry (hide)'!$A$1:$I$268,5+VLOOKUP('Report Set-up'!$B$8,'Store List (hide)'!$F$2:$G$5,2,FALSE),FALSE),0)</f>
        <v>4.6717171717171722</v>
      </c>
      <c r="I19" s="1155">
        <f>IFERROR(VLOOKUP($B19,'Opening Inventory Entry'!$B$4:$J$263,3,FALSE),0)</f>
        <v>0</v>
      </c>
      <c r="J19" s="1072">
        <f>IFERROR(VLOOKUP($B19,'Opening Inventory Entry'!$B$4:$J$263,9,FALSE),0)</f>
        <v>0</v>
      </c>
      <c r="K19" s="1071" t="str">
        <f>IFERROR(VLOOKUP($B19,'Closing Inventory Entry'!$B$4:$J$263,7,FALSE),"-")</f>
        <v>-</v>
      </c>
      <c r="L19" s="385">
        <f>IFERROR(VLOOKUP($B19,'Closing Inventory Entry'!$B$4:$J$263,8,FALSE),0)</f>
        <v>0</v>
      </c>
      <c r="M19" s="1155">
        <f>IFERROR(VLOOKUP($B19,'Closing Inventory Entry'!$B$4:$J$263,3,FALSE),0)</f>
        <v>0</v>
      </c>
      <c r="N19" s="1072">
        <f>IFERROR(VLOOKUP($B19,'Closing Inventory Entry'!$B$4:$J$263,9,FALSE),0)</f>
        <v>0</v>
      </c>
      <c r="O19" s="1071" t="str">
        <f>IFERROR(VLOOKUP($B19,'Purchases Entry'!$B$4:$J$263,5,FALSE),"-")</f>
        <v>-</v>
      </c>
      <c r="P19" s="385">
        <f>IFERROR(VLOOKUP($B19,'Purchases Entry'!$B$4:$J$263,6,FALSE),0)</f>
        <v>0</v>
      </c>
      <c r="Q19" s="1155">
        <f>IFERROR(VLOOKUP($B19,'Purchases Entry'!$B$4:$J$263,7,FALSE),0)</f>
        <v>0</v>
      </c>
      <c r="R19" s="1072">
        <f>IFERROR(VLOOKUP($B19,'Purchases Entry'!$B$4:$J$263,8,FALSE),0)</f>
        <v>0</v>
      </c>
      <c r="S19" s="1072">
        <f t="shared" si="0"/>
        <v>0</v>
      </c>
    </row>
    <row r="20" spans="1:19" x14ac:dyDescent="0.2">
      <c r="A20" s="1034" t="s">
        <v>546</v>
      </c>
      <c r="B20" s="1096">
        <v>5922005</v>
      </c>
      <c r="C20" s="1094" t="s">
        <v>1142</v>
      </c>
      <c r="D20" s="1110" t="str">
        <f>IFERROR(VLOOKUP($B20,'Inventory List Entry (hide)'!$A$1:$I$268,2,FALSE),"---")</f>
        <v>FLOUR GRANULAR DUSTING</v>
      </c>
      <c r="E20" s="1109" t="str">
        <f>IFERROR(VLOOKUP($B20,'Inventory List Entry (hide)'!$A$1:$I$268,3,FALSE),"---")</f>
        <v>Ardent Mills</v>
      </c>
      <c r="F20" s="1093" t="str">
        <f>IFERROR(VLOOKUP($B20,'Inventory List Entry (hide)'!$A$1:$I$268,4,FALSE),"---")</f>
        <v>1x20 KG</v>
      </c>
      <c r="G20" s="1071" t="str">
        <f>IFERROR(VLOOKUP($B20,'Inventory List Entry (hide)'!$A$1:$I$268,5,FALSE),"---")</f>
        <v>bag</v>
      </c>
      <c r="H20" s="385">
        <f>IFERROR(VLOOKUP($B20,'Inventory List Entry (hide)'!$A$1:$I$268,5+VLOOKUP('Report Set-up'!$B$8,'Store List (hide)'!$F$2:$G$5,2,FALSE),FALSE),0)</f>
        <v>27.32</v>
      </c>
      <c r="I20" s="1155">
        <f>IFERROR(VLOOKUP($B20,'Opening Inventory Entry'!$B$4:$J$263,3,FALSE),0)</f>
        <v>0</v>
      </c>
      <c r="J20" s="1072">
        <f>IFERROR(VLOOKUP($B20,'Opening Inventory Entry'!$B$4:$J$263,9,FALSE),0)</f>
        <v>0</v>
      </c>
      <c r="K20" s="1071" t="str">
        <f>IFERROR(VLOOKUP($B20,'Closing Inventory Entry'!$B$4:$J$263,7,FALSE),"-")</f>
        <v>-</v>
      </c>
      <c r="L20" s="385">
        <f>IFERROR(VLOOKUP($B20,'Closing Inventory Entry'!$B$4:$J$263,8,FALSE),0)</f>
        <v>0</v>
      </c>
      <c r="M20" s="1155">
        <f>IFERROR(VLOOKUP($B20,'Closing Inventory Entry'!$B$4:$J$263,3,FALSE),0)</f>
        <v>0</v>
      </c>
      <c r="N20" s="1072">
        <f>IFERROR(VLOOKUP($B20,'Closing Inventory Entry'!$B$4:$J$263,9,FALSE),0)</f>
        <v>0</v>
      </c>
      <c r="O20" s="1071" t="str">
        <f>IFERROR(VLOOKUP($B20,'Purchases Entry'!$B$4:$J$263,5,FALSE),"-")</f>
        <v>-</v>
      </c>
      <c r="P20" s="385">
        <f>IFERROR(VLOOKUP($B20,'Purchases Entry'!$B$4:$J$263,6,FALSE),0)</f>
        <v>0</v>
      </c>
      <c r="Q20" s="1155">
        <f>IFERROR(VLOOKUP($B20,'Purchases Entry'!$B$4:$J$263,7,FALSE),0)</f>
        <v>0</v>
      </c>
      <c r="R20" s="1072">
        <f>IFERROR(VLOOKUP($B20,'Purchases Entry'!$B$4:$J$263,8,FALSE),0)</f>
        <v>0</v>
      </c>
      <c r="S20" s="1072">
        <f t="shared" si="0"/>
        <v>0</v>
      </c>
    </row>
    <row r="21" spans="1:19" x14ac:dyDescent="0.2">
      <c r="A21" s="1034" t="s">
        <v>546</v>
      </c>
      <c r="B21" s="1096">
        <v>1428934</v>
      </c>
      <c r="C21" s="1094" t="s">
        <v>1143</v>
      </c>
      <c r="D21" s="1110" t="str">
        <f>IFERROR(VLOOKUP($B21,'Inventory List Entry (hide)'!$A$1:$I$268,2,FALSE),"---")</f>
        <v>PIZZA CRUST G/FREE FZN</v>
      </c>
      <c r="E21" s="1109" t="str">
        <f>IFERROR(VLOOKUP($B21,'Inventory List Entry (hide)'!$A$1:$I$268,3,FALSE),"---")</f>
        <v>Panago</v>
      </c>
      <c r="F21" s="1093" t="str">
        <f>IFERROR(VLOOKUP($B21,'Inventory List Entry (hide)'!$A$1:$I$268,4,FALSE),"---")</f>
        <v>20x400 G</v>
      </c>
      <c r="G21" s="1071" t="str">
        <f>IFERROR(VLOOKUP($B21,'Inventory List Entry (hide)'!$A$1:$I$268,5,FALSE),"---")</f>
        <v>shell</v>
      </c>
      <c r="H21" s="385">
        <f>IFERROR(VLOOKUP($B21,'Inventory List Entry (hide)'!$A$1:$I$268,5+VLOOKUP('Report Set-up'!$B$8,'Store List (hide)'!$F$2:$G$5,2,FALSE),FALSE),0)</f>
        <v>5.3555000000000001</v>
      </c>
      <c r="I21" s="1155">
        <f>IFERROR(VLOOKUP($B21,'Opening Inventory Entry'!$B$4:$J$263,3,FALSE),0)</f>
        <v>0</v>
      </c>
      <c r="J21" s="1072">
        <f>IFERROR(VLOOKUP($B21,'Opening Inventory Entry'!$B$4:$J$263,9,FALSE),0)</f>
        <v>0</v>
      </c>
      <c r="K21" s="1071" t="str">
        <f>IFERROR(VLOOKUP($B21,'Closing Inventory Entry'!$B$4:$J$263,7,FALSE),"-")</f>
        <v>-</v>
      </c>
      <c r="L21" s="385">
        <f>IFERROR(VLOOKUP($B21,'Closing Inventory Entry'!$B$4:$J$263,8,FALSE),0)</f>
        <v>0</v>
      </c>
      <c r="M21" s="1155">
        <f>IFERROR(VLOOKUP($B21,'Closing Inventory Entry'!$B$4:$J$263,3,FALSE),0)</f>
        <v>0</v>
      </c>
      <c r="N21" s="1072">
        <f>IFERROR(VLOOKUP($B21,'Closing Inventory Entry'!$B$4:$J$263,9,FALSE),0)</f>
        <v>0</v>
      </c>
      <c r="O21" s="1071" t="str">
        <f>IFERROR(VLOOKUP($B21,'Purchases Entry'!$B$4:$J$263,5,FALSE),"-")</f>
        <v>-</v>
      </c>
      <c r="P21" s="385">
        <f>IFERROR(VLOOKUP($B21,'Purchases Entry'!$B$4:$J$263,6,FALSE),0)</f>
        <v>0</v>
      </c>
      <c r="Q21" s="1155">
        <f>IFERROR(VLOOKUP($B21,'Purchases Entry'!$B$4:$J$263,7,FALSE),0)</f>
        <v>0</v>
      </c>
      <c r="R21" s="1072">
        <f>IFERROR(VLOOKUP($B21,'Purchases Entry'!$B$4:$J$263,8,FALSE),0)</f>
        <v>0</v>
      </c>
      <c r="S21" s="1072">
        <f t="shared" si="0"/>
        <v>0</v>
      </c>
    </row>
    <row r="22" spans="1:19" x14ac:dyDescent="0.2">
      <c r="A22" s="384" t="s">
        <v>546</v>
      </c>
      <c r="B22" s="1094">
        <v>5928805</v>
      </c>
      <c r="C22" s="1094" t="s">
        <v>1144</v>
      </c>
      <c r="D22" s="1110" t="str">
        <f>IFERROR(VLOOKUP($B22,'Inventory List Entry (hide)'!$A$1:$I$268,2,FALSE),"---")</f>
        <v>MIX MULTIGRAIN PIZZA PANAGO</v>
      </c>
      <c r="E22" s="1110" t="str">
        <f>IFERROR(VLOOKUP($B22,'Inventory List Entry (hide)'!$A$1:$I$268,3,FALSE),"---")</f>
        <v>Panago</v>
      </c>
      <c r="F22" s="1093" t="str">
        <f>IFERROR(VLOOKUP($B22,'Inventory List Entry (hide)'!$A$1:$I$268,4,FALSE),"---")</f>
        <v>1x10 KG</v>
      </c>
      <c r="G22" s="1071" t="str">
        <f>IFERROR(VLOOKUP($B22,'Inventory List Entry (hide)'!$A$1:$I$268,5,FALSE),"---")</f>
        <v>bag</v>
      </c>
      <c r="H22" s="385">
        <f>IFERROR(VLOOKUP($B22,'Inventory List Entry (hide)'!$A$1:$I$268,5+VLOOKUP('Report Set-up'!$B$8,'Store List (hide)'!$F$2:$G$5,2,FALSE),FALSE),0)</f>
        <v>18.29</v>
      </c>
      <c r="I22" s="1155">
        <f>IFERROR(VLOOKUP($B22,'Opening Inventory Entry'!$B$4:$J$263,3,FALSE),0)</f>
        <v>0</v>
      </c>
      <c r="J22" s="1072">
        <f>IFERROR(VLOOKUP($B22,'Opening Inventory Entry'!$B$4:$J$263,9,FALSE),0)</f>
        <v>0</v>
      </c>
      <c r="K22" s="1071" t="str">
        <f>IFERROR(VLOOKUP($B22,'Closing Inventory Entry'!$B$4:$J$263,7,FALSE),"-")</f>
        <v>-</v>
      </c>
      <c r="L22" s="385">
        <f>IFERROR(VLOOKUP($B22,'Closing Inventory Entry'!$B$4:$J$263,8,FALSE),0)</f>
        <v>0</v>
      </c>
      <c r="M22" s="1155">
        <f>IFERROR(VLOOKUP($B22,'Closing Inventory Entry'!$B$4:$J$263,3,FALSE),0)</f>
        <v>0</v>
      </c>
      <c r="N22" s="1072">
        <f>IFERROR(VLOOKUP($B22,'Closing Inventory Entry'!$B$4:$J$263,9,FALSE),0)</f>
        <v>0</v>
      </c>
      <c r="O22" s="1071" t="str">
        <f>IFERROR(VLOOKUP($B22,'Purchases Entry'!$B$4:$J$263,5,FALSE),"-")</f>
        <v>-</v>
      </c>
      <c r="P22" s="385">
        <f>IFERROR(VLOOKUP($B22,'Purchases Entry'!$B$4:$J$263,6,FALSE),0)</f>
        <v>0</v>
      </c>
      <c r="Q22" s="1155">
        <f>IFERROR(VLOOKUP($B22,'Purchases Entry'!$B$4:$J$263,7,FALSE),0)</f>
        <v>0</v>
      </c>
      <c r="R22" s="1072">
        <f>IFERROR(VLOOKUP($B22,'Purchases Entry'!$B$4:$J$263,8,FALSE),0)</f>
        <v>0</v>
      </c>
      <c r="S22" s="1072">
        <f t="shared" si="0"/>
        <v>0</v>
      </c>
    </row>
    <row r="23" spans="1:19" x14ac:dyDescent="0.2">
      <c r="A23" s="1034" t="s">
        <v>546</v>
      </c>
      <c r="B23" s="1096">
        <v>5930205</v>
      </c>
      <c r="C23" s="1094" t="s">
        <v>1145</v>
      </c>
      <c r="D23" s="1110" t="str">
        <f>IFERROR(VLOOKUP($B23,'Inventory List Entry (hide)'!$A$1:$I$268,2,FALSE),"---")</f>
        <v>FLOUR PIZZA PANAGO</v>
      </c>
      <c r="E23" s="1109" t="str">
        <f>IFERROR(VLOOKUP($B23,'Inventory List Entry (hide)'!$A$1:$I$268,3,FALSE),"---")</f>
        <v>Panago</v>
      </c>
      <c r="F23" s="1093" t="str">
        <f>IFERROR(VLOOKUP($B23,'Inventory List Entry (hide)'!$A$1:$I$268,4,FALSE),"---")</f>
        <v>1x16 KG</v>
      </c>
      <c r="G23" s="1071" t="str">
        <f>IFERROR(VLOOKUP($B23,'Inventory List Entry (hide)'!$A$1:$I$268,5,FALSE),"---")</f>
        <v>bag</v>
      </c>
      <c r="H23" s="385">
        <f>IFERROR(VLOOKUP($B23,'Inventory List Entry (hide)'!$A$1:$I$268,5+VLOOKUP('Report Set-up'!$B$8,'Store List (hide)'!$F$2:$G$5,2,FALSE),FALSE),0)</f>
        <v>17.78</v>
      </c>
      <c r="I23" s="1155">
        <f>IFERROR(VLOOKUP($B23,'Opening Inventory Entry'!$B$4:$J$263,3,FALSE),0)</f>
        <v>0</v>
      </c>
      <c r="J23" s="1072">
        <f>IFERROR(VLOOKUP($B23,'Opening Inventory Entry'!$B$4:$J$263,9,FALSE),0)</f>
        <v>0</v>
      </c>
      <c r="K23" s="1071" t="str">
        <f>IFERROR(VLOOKUP($B23,'Closing Inventory Entry'!$B$4:$J$263,7,FALSE),"-")</f>
        <v>-</v>
      </c>
      <c r="L23" s="385">
        <f>IFERROR(VLOOKUP($B23,'Closing Inventory Entry'!$B$4:$J$263,8,FALSE),0)</f>
        <v>0</v>
      </c>
      <c r="M23" s="1155">
        <f>IFERROR(VLOOKUP($B23,'Closing Inventory Entry'!$B$4:$J$263,3,FALSE),0)</f>
        <v>0</v>
      </c>
      <c r="N23" s="1072">
        <f>IFERROR(VLOOKUP($B23,'Closing Inventory Entry'!$B$4:$J$263,9,FALSE),0)</f>
        <v>0</v>
      </c>
      <c r="O23" s="1071" t="str">
        <f>IFERROR(VLOOKUP($B23,'Purchases Entry'!$B$4:$J$263,5,FALSE),"-")</f>
        <v>-</v>
      </c>
      <c r="P23" s="385">
        <f>IFERROR(VLOOKUP($B23,'Purchases Entry'!$B$4:$J$263,6,FALSE),0)</f>
        <v>0</v>
      </c>
      <c r="Q23" s="1155">
        <f>IFERROR(VLOOKUP($B23,'Purchases Entry'!$B$4:$J$263,7,FALSE),0)</f>
        <v>0</v>
      </c>
      <c r="R23" s="1072">
        <f>IFERROR(VLOOKUP($B23,'Purchases Entry'!$B$4:$J$263,8,FALSE),0)</f>
        <v>0</v>
      </c>
      <c r="S23" s="1072">
        <f t="shared" si="0"/>
        <v>0</v>
      </c>
    </row>
    <row r="24" spans="1:19" x14ac:dyDescent="0.2">
      <c r="A24" s="384" t="s">
        <v>546</v>
      </c>
      <c r="B24" s="1094">
        <v>1217807</v>
      </c>
      <c r="C24" s="1094" t="s">
        <v>1146</v>
      </c>
      <c r="D24" s="1110" t="str">
        <f>IFERROR(VLOOKUP($B24,'Inventory List Entry (hide)'!$A$1:$I$268,2,FALSE),"---")</f>
        <v>WRAP FILM ROLL CLR 24INX2000FT CTTR BOX</v>
      </c>
      <c r="E24" s="1110" t="str">
        <f>IFERROR(VLOOKUP($B24,'Inventory List Entry (hide)'!$A$1:$I$268,3,FALSE),"---")</f>
        <v>Gordon Choice</v>
      </c>
      <c r="F24" s="1093" t="str">
        <f>IFERROR(VLOOKUP($B24,'Inventory List Entry (hide)'!$A$1:$I$268,4,FALSE),"---")</f>
        <v>1x1 UN</v>
      </c>
      <c r="G24" s="1071" t="str">
        <f>IFERROR(VLOOKUP($B24,'Inventory List Entry (hide)'!$A$1:$I$268,5,FALSE),"---")</f>
        <v>roll</v>
      </c>
      <c r="H24" s="385">
        <f>IFERROR(VLOOKUP($B24,'Inventory List Entry (hide)'!$A$1:$I$268,5+VLOOKUP('Report Set-up'!$B$8,'Store List (hide)'!$F$2:$G$5,2,FALSE),FALSE),0)</f>
        <v>76.06</v>
      </c>
      <c r="I24" s="1155">
        <f>IFERROR(VLOOKUP($B24,'Opening Inventory Entry'!$B$4:$J$263,3,FALSE),0)</f>
        <v>0</v>
      </c>
      <c r="J24" s="1072">
        <f>IFERROR(VLOOKUP($B24,'Opening Inventory Entry'!$B$4:$J$263,9,FALSE),0)</f>
        <v>0</v>
      </c>
      <c r="K24" s="1071" t="str">
        <f>IFERROR(VLOOKUP($B24,'Closing Inventory Entry'!$B$4:$J$263,7,FALSE),"-")</f>
        <v>-</v>
      </c>
      <c r="L24" s="385">
        <f>IFERROR(VLOOKUP($B24,'Closing Inventory Entry'!$B$4:$J$263,8,FALSE),0)</f>
        <v>0</v>
      </c>
      <c r="M24" s="1155">
        <f>IFERROR(VLOOKUP($B24,'Closing Inventory Entry'!$B$4:$J$263,3,FALSE),0)</f>
        <v>0</v>
      </c>
      <c r="N24" s="1072">
        <f>IFERROR(VLOOKUP($B24,'Closing Inventory Entry'!$B$4:$J$263,9,FALSE),0)</f>
        <v>0</v>
      </c>
      <c r="O24" s="1071" t="str">
        <f>IFERROR(VLOOKUP($B24,'Purchases Entry'!$B$4:$J$263,5,FALSE),"-")</f>
        <v>-</v>
      </c>
      <c r="P24" s="385">
        <f>IFERROR(VLOOKUP($B24,'Purchases Entry'!$B$4:$J$263,6,FALSE),0)</f>
        <v>0</v>
      </c>
      <c r="Q24" s="1155">
        <f>IFERROR(VLOOKUP($B24,'Purchases Entry'!$B$4:$J$263,7,FALSE),0)</f>
        <v>0</v>
      </c>
      <c r="R24" s="1072">
        <f>IFERROR(VLOOKUP($B24,'Purchases Entry'!$B$4:$J$263,8,FALSE),0)</f>
        <v>0</v>
      </c>
      <c r="S24" s="1072">
        <f t="shared" si="0"/>
        <v>0</v>
      </c>
    </row>
    <row r="25" spans="1:19" x14ac:dyDescent="0.2">
      <c r="A25" s="384" t="s">
        <v>546</v>
      </c>
      <c r="B25" s="1094">
        <v>1324240</v>
      </c>
      <c r="C25" s="1094" t="s">
        <v>1146</v>
      </c>
      <c r="D25" s="1110" t="str">
        <f>IFERROR(VLOOKUP($B25,'Inventory List Entry (hide)'!$A$1:$I$268,2,FALSE),"---")</f>
        <v>WRAP FILM CUTTERBOX 24INX2000FT</v>
      </c>
      <c r="E25" s="1110" t="str">
        <f>IFERROR(VLOOKUP($B25,'Inventory List Entry (hide)'!$A$1:$I$268,3,FALSE),"---")</f>
        <v>Calibre Sales</v>
      </c>
      <c r="F25" s="1093" t="str">
        <f>IFERROR(VLOOKUP($B25,'Inventory List Entry (hide)'!$A$1:$I$268,4,FALSE),"---")</f>
        <v>1x1 UN</v>
      </c>
      <c r="G25" s="1071" t="str">
        <f>IFERROR(VLOOKUP($B25,'Inventory List Entry (hide)'!$A$1:$I$268,5,FALSE),"---")</f>
        <v>roll</v>
      </c>
      <c r="H25" s="385">
        <f>IFERROR(VLOOKUP($B25,'Inventory List Entry (hide)'!$A$1:$I$268,5+VLOOKUP('Report Set-up'!$B$8,'Store List (hide)'!$F$2:$G$5,2,FALSE),FALSE),0)</f>
        <v>47</v>
      </c>
      <c r="I25" s="1155">
        <f>IFERROR(VLOOKUP($B25,'Opening Inventory Entry'!$B$4:$J$263,3,FALSE),0)</f>
        <v>0</v>
      </c>
      <c r="J25" s="1072">
        <f>IFERROR(VLOOKUP($B25,'Opening Inventory Entry'!$B$4:$J$263,9,FALSE),0)</f>
        <v>0</v>
      </c>
      <c r="K25" s="1071" t="str">
        <f>IFERROR(VLOOKUP($B25,'Closing Inventory Entry'!$B$4:$J$263,7,FALSE),"-")</f>
        <v>-</v>
      </c>
      <c r="L25" s="385">
        <f>IFERROR(VLOOKUP($B25,'Closing Inventory Entry'!$B$4:$J$263,8,FALSE),0)</f>
        <v>0</v>
      </c>
      <c r="M25" s="1155">
        <f>IFERROR(VLOOKUP($B25,'Closing Inventory Entry'!$B$4:$J$263,3,FALSE),0)</f>
        <v>0</v>
      </c>
      <c r="N25" s="1072">
        <f>IFERROR(VLOOKUP($B25,'Closing Inventory Entry'!$B$4:$J$263,9,FALSE),0)</f>
        <v>0</v>
      </c>
      <c r="O25" s="1071" t="str">
        <f>IFERROR(VLOOKUP($B25,'Purchases Entry'!$B$4:$J$263,5,FALSE),"-")</f>
        <v>-</v>
      </c>
      <c r="P25" s="385">
        <f>IFERROR(VLOOKUP($B25,'Purchases Entry'!$B$4:$J$263,6,FALSE),0)</f>
        <v>0</v>
      </c>
      <c r="Q25" s="1155">
        <f>IFERROR(VLOOKUP($B25,'Purchases Entry'!$B$4:$J$263,7,FALSE),0)</f>
        <v>0</v>
      </c>
      <c r="R25" s="1072">
        <f>IFERROR(VLOOKUP($B25,'Purchases Entry'!$B$4:$J$263,8,FALSE),0)</f>
        <v>0</v>
      </c>
      <c r="S25" s="1072">
        <f t="shared" si="0"/>
        <v>0</v>
      </c>
    </row>
    <row r="26" spans="1:19" x14ac:dyDescent="0.2">
      <c r="A26" s="1034" t="s">
        <v>546</v>
      </c>
      <c r="B26" s="1096">
        <v>1499689</v>
      </c>
      <c r="C26" s="1094" t="s">
        <v>1147</v>
      </c>
      <c r="D26" s="1110" t="str">
        <f>IFERROR(VLOOKUP($B26,'Inventory List Entry (hide)'!$A$1:$I$268,2,FALSE),"---")</f>
        <v>MIX PIZZA SHELL SEMOLINA CORNMEAL PANAGO</v>
      </c>
      <c r="E26" s="1109" t="str">
        <f>IFERROR(VLOOKUP($B26,'Inventory List Entry (hide)'!$A$1:$I$268,3,FALSE),"---")</f>
        <v>Panago</v>
      </c>
      <c r="F26" s="1093" t="str">
        <f>IFERROR(VLOOKUP($B26,'Inventory List Entry (hide)'!$A$1:$I$268,4,FALSE),"---")</f>
        <v>6x500 G</v>
      </c>
      <c r="G26" s="1071" t="str">
        <f>IFERROR(VLOOKUP($B26,'Inventory List Entry (hide)'!$A$1:$I$268,5,FALSE),"---")</f>
        <v>bag</v>
      </c>
      <c r="H26" s="385">
        <f>IFERROR(VLOOKUP($B26,'Inventory List Entry (hide)'!$A$1:$I$268,5+VLOOKUP('Report Set-up'!$B$8,'Store List (hide)'!$F$2:$G$5,2,FALSE),FALSE),0)</f>
        <v>5.94</v>
      </c>
      <c r="I26" s="1155">
        <f>IFERROR(VLOOKUP($B26,'Opening Inventory Entry'!$B$4:$J$263,3,FALSE),0)</f>
        <v>0</v>
      </c>
      <c r="J26" s="1072">
        <f>IFERROR(VLOOKUP($B26,'Opening Inventory Entry'!$B$4:$J$263,9,FALSE),0)</f>
        <v>0</v>
      </c>
      <c r="K26" s="1071" t="str">
        <f>IFERROR(VLOOKUP($B26,'Closing Inventory Entry'!$B$4:$J$263,7,FALSE),"-")</f>
        <v>-</v>
      </c>
      <c r="L26" s="385">
        <f>IFERROR(VLOOKUP($B26,'Closing Inventory Entry'!$B$4:$J$263,8,FALSE),0)</f>
        <v>0</v>
      </c>
      <c r="M26" s="1155">
        <f>IFERROR(VLOOKUP($B26,'Closing Inventory Entry'!$B$4:$J$263,3,FALSE),0)</f>
        <v>0</v>
      </c>
      <c r="N26" s="1072">
        <f>IFERROR(VLOOKUP($B26,'Closing Inventory Entry'!$B$4:$J$263,9,FALSE),0)</f>
        <v>0</v>
      </c>
      <c r="O26" s="1071" t="str">
        <f>IFERROR(VLOOKUP($B26,'Purchases Entry'!$B$4:$J$263,5,FALSE),"-")</f>
        <v>-</v>
      </c>
      <c r="P26" s="385">
        <f>IFERROR(VLOOKUP($B26,'Purchases Entry'!$B$4:$J$263,6,FALSE),0)</f>
        <v>0</v>
      </c>
      <c r="Q26" s="1155">
        <f>IFERROR(VLOOKUP($B26,'Purchases Entry'!$B$4:$J$263,7,FALSE),0)</f>
        <v>0</v>
      </c>
      <c r="R26" s="1072">
        <f>IFERROR(VLOOKUP($B26,'Purchases Entry'!$B$4:$J$263,8,FALSE),0)</f>
        <v>0</v>
      </c>
      <c r="S26" s="1072">
        <f t="shared" si="0"/>
        <v>0</v>
      </c>
    </row>
    <row r="27" spans="1:19" x14ac:dyDescent="0.2">
      <c r="A27" s="1034" t="s">
        <v>546</v>
      </c>
      <c r="B27" s="1096">
        <v>1499690</v>
      </c>
      <c r="C27" s="1094" t="s">
        <v>1148</v>
      </c>
      <c r="D27" s="1110" t="str">
        <f>IFERROR(VLOOKUP($B27,'Inventory List Entry (hide)'!$A$1:$I$268,2,FALSE),"---")</f>
        <v>MIX PIZZA SHELL PANAGO</v>
      </c>
      <c r="E27" s="1109" t="str">
        <f>IFERROR(VLOOKUP($B27,'Inventory List Entry (hide)'!$A$1:$I$268,3,FALSE),"---")</f>
        <v>Panago</v>
      </c>
      <c r="F27" s="1093" t="str">
        <f>IFERROR(VLOOKUP($B27,'Inventory List Entry (hide)'!$A$1:$I$268,4,FALSE),"---")</f>
        <v>16x530 G</v>
      </c>
      <c r="G27" s="1071" t="str">
        <f>IFERROR(VLOOKUP($B27,'Inventory List Entry (hide)'!$A$1:$I$268,5,FALSE),"---")</f>
        <v>bag</v>
      </c>
      <c r="H27" s="385">
        <f>IFERROR(VLOOKUP($B27,'Inventory List Entry (hide)'!$A$1:$I$268,5+VLOOKUP('Report Set-up'!$B$8,'Store List (hide)'!$F$2:$G$5,2,FALSE),FALSE),0)</f>
        <v>6.2043749999999998</v>
      </c>
      <c r="I27" s="1155">
        <f>IFERROR(VLOOKUP($B27,'Opening Inventory Entry'!$B$4:$J$263,3,FALSE),0)</f>
        <v>0</v>
      </c>
      <c r="J27" s="1072">
        <f>IFERROR(VLOOKUP($B27,'Opening Inventory Entry'!$B$4:$J$263,9,FALSE),0)</f>
        <v>0</v>
      </c>
      <c r="K27" s="1071" t="str">
        <f>IFERROR(VLOOKUP($B27,'Closing Inventory Entry'!$B$4:$J$263,7,FALSE),"-")</f>
        <v>-</v>
      </c>
      <c r="L27" s="385">
        <f>IFERROR(VLOOKUP($B27,'Closing Inventory Entry'!$B$4:$J$263,8,FALSE),0)</f>
        <v>0</v>
      </c>
      <c r="M27" s="1155">
        <f>IFERROR(VLOOKUP($B27,'Closing Inventory Entry'!$B$4:$J$263,3,FALSE),0)</f>
        <v>0</v>
      </c>
      <c r="N27" s="1072">
        <f>IFERROR(VLOOKUP($B27,'Closing Inventory Entry'!$B$4:$J$263,9,FALSE),0)</f>
        <v>0</v>
      </c>
      <c r="O27" s="1071" t="str">
        <f>IFERROR(VLOOKUP($B27,'Purchases Entry'!$B$4:$J$263,5,FALSE),"-")</f>
        <v>-</v>
      </c>
      <c r="P27" s="385">
        <f>IFERROR(VLOOKUP($B27,'Purchases Entry'!$B$4:$J$263,6,FALSE),0)</f>
        <v>0</v>
      </c>
      <c r="Q27" s="1155">
        <f>IFERROR(VLOOKUP($B27,'Purchases Entry'!$B$4:$J$263,7,FALSE),0)</f>
        <v>0</v>
      </c>
      <c r="R27" s="1072">
        <f>IFERROR(VLOOKUP($B27,'Purchases Entry'!$B$4:$J$263,8,FALSE),0)</f>
        <v>0</v>
      </c>
      <c r="S27" s="1072">
        <f t="shared" si="0"/>
        <v>0</v>
      </c>
    </row>
    <row r="28" spans="1:19" x14ac:dyDescent="0.2">
      <c r="A28" s="1034" t="s">
        <v>546</v>
      </c>
      <c r="B28" s="1096">
        <v>1463086</v>
      </c>
      <c r="C28" s="1094" t="s">
        <v>1149</v>
      </c>
      <c r="D28" s="1110" t="str">
        <f>IFERROR(VLOOKUP($B28,'Inventory List Entry (hide)'!$A$1:$I$268,2,FALSE),"---")</f>
        <v>YEAST INST DRY</v>
      </c>
      <c r="E28" s="1109" t="str">
        <f>IFERROR(VLOOKUP($B28,'Inventory List Entry (hide)'!$A$1:$I$268,3,FALSE),"---")</f>
        <v>Fleischmann's</v>
      </c>
      <c r="F28" s="1093" t="str">
        <f>IFERROR(VLOOKUP($B28,'Inventory List Entry (hide)'!$A$1:$I$268,4,FALSE),"---")</f>
        <v>20x454 G</v>
      </c>
      <c r="G28" s="1071" t="str">
        <f>IFERROR(VLOOKUP($B28,'Inventory List Entry (hide)'!$A$1:$I$268,5,FALSE),"---")</f>
        <v>pkg</v>
      </c>
      <c r="H28" s="385">
        <f>IFERROR(VLOOKUP($B28,'Inventory List Entry (hide)'!$A$1:$I$268,5+VLOOKUP('Report Set-up'!$B$8,'Store List (hide)'!$F$2:$G$5,2,FALSE),FALSE),0)</f>
        <v>5.4429999999999996</v>
      </c>
      <c r="I28" s="1155">
        <f>IFERROR(VLOOKUP($B28,'Opening Inventory Entry'!$B$4:$J$263,3,FALSE),0)</f>
        <v>0</v>
      </c>
      <c r="J28" s="1072">
        <f>IFERROR(VLOOKUP($B28,'Opening Inventory Entry'!$B$4:$J$263,9,FALSE),0)</f>
        <v>0</v>
      </c>
      <c r="K28" s="1071" t="str">
        <f>IFERROR(VLOOKUP($B28,'Closing Inventory Entry'!$B$4:$J$263,7,FALSE),"-")</f>
        <v>-</v>
      </c>
      <c r="L28" s="385">
        <f>IFERROR(VLOOKUP($B28,'Closing Inventory Entry'!$B$4:$J$263,8,FALSE),0)</f>
        <v>0</v>
      </c>
      <c r="M28" s="1155">
        <f>IFERROR(VLOOKUP($B28,'Closing Inventory Entry'!$B$4:$J$263,3,FALSE),0)</f>
        <v>0</v>
      </c>
      <c r="N28" s="1072">
        <f>IFERROR(VLOOKUP($B28,'Closing Inventory Entry'!$B$4:$J$263,9,FALSE),0)</f>
        <v>0</v>
      </c>
      <c r="O28" s="1071" t="str">
        <f>IFERROR(VLOOKUP($B28,'Purchases Entry'!$B$4:$J$263,5,FALSE),"-")</f>
        <v>-</v>
      </c>
      <c r="P28" s="385">
        <f>IFERROR(VLOOKUP($B28,'Purchases Entry'!$B$4:$J$263,6,FALSE),0)</f>
        <v>0</v>
      </c>
      <c r="Q28" s="1155">
        <f>IFERROR(VLOOKUP($B28,'Purchases Entry'!$B$4:$J$263,7,FALSE),0)</f>
        <v>0</v>
      </c>
      <c r="R28" s="1072">
        <f>IFERROR(VLOOKUP($B28,'Purchases Entry'!$B$4:$J$263,8,FALSE),0)</f>
        <v>0</v>
      </c>
      <c r="S28" s="1072">
        <f t="shared" si="0"/>
        <v>0</v>
      </c>
    </row>
    <row r="29" spans="1:19" x14ac:dyDescent="0.2">
      <c r="A29" s="1034" t="s">
        <v>546</v>
      </c>
      <c r="B29" s="1096">
        <v>5271605</v>
      </c>
      <c r="C29" s="1094" t="s">
        <v>1149</v>
      </c>
      <c r="D29" s="1110" t="str">
        <f>IFERROR(VLOOKUP($B29,'Inventory List Entry (hide)'!$A$1:$I$268,2,FALSE),"---")</f>
        <v>YEAST INST INSTAFERM RED</v>
      </c>
      <c r="E29" s="1109" t="str">
        <f>IFERROR(VLOOKUP($B29,'Inventory List Entry (hide)'!$A$1:$I$268,3,FALSE),"---")</f>
        <v>Eagle</v>
      </c>
      <c r="F29" s="1093" t="str">
        <f>IFERROR(VLOOKUP($B29,'Inventory List Entry (hide)'!$A$1:$I$268,4,FALSE),"---")</f>
        <v>20x450 G</v>
      </c>
      <c r="G29" s="1071" t="str">
        <f>IFERROR(VLOOKUP($B29,'Inventory List Entry (hide)'!$A$1:$I$268,5,FALSE),"---")</f>
        <v>pkg</v>
      </c>
      <c r="H29" s="385">
        <f>IFERROR(VLOOKUP($B29,'Inventory List Entry (hide)'!$A$1:$I$268,5+VLOOKUP('Report Set-up'!$B$8,'Store List (hide)'!$F$2:$G$5,2,FALSE),FALSE),0)</f>
        <v>7.644499999999999</v>
      </c>
      <c r="I29" s="1155">
        <f>IFERROR(VLOOKUP($B29,'Opening Inventory Entry'!$B$4:$J$263,3,FALSE),0)</f>
        <v>0</v>
      </c>
      <c r="J29" s="1072">
        <f>IFERROR(VLOOKUP($B29,'Opening Inventory Entry'!$B$4:$J$263,9,FALSE),0)</f>
        <v>0</v>
      </c>
      <c r="K29" s="1071" t="str">
        <f>IFERROR(VLOOKUP($B29,'Closing Inventory Entry'!$B$4:$J$263,7,FALSE),"-")</f>
        <v>-</v>
      </c>
      <c r="L29" s="385">
        <f>IFERROR(VLOOKUP($B29,'Closing Inventory Entry'!$B$4:$J$263,8,FALSE),0)</f>
        <v>0</v>
      </c>
      <c r="M29" s="1155">
        <f>IFERROR(VLOOKUP($B29,'Closing Inventory Entry'!$B$4:$J$263,3,FALSE),0)</f>
        <v>0</v>
      </c>
      <c r="N29" s="1072">
        <f>IFERROR(VLOOKUP($B29,'Closing Inventory Entry'!$B$4:$J$263,9,FALSE),0)</f>
        <v>0</v>
      </c>
      <c r="O29" s="1071" t="str">
        <f>IFERROR(VLOOKUP($B29,'Purchases Entry'!$B$4:$J$263,5,FALSE),"-")</f>
        <v>-</v>
      </c>
      <c r="P29" s="385">
        <f>IFERROR(VLOOKUP($B29,'Purchases Entry'!$B$4:$J$263,6,FALSE),0)</f>
        <v>0</v>
      </c>
      <c r="Q29" s="1155">
        <f>IFERROR(VLOOKUP($B29,'Purchases Entry'!$B$4:$J$263,7,FALSE),0)</f>
        <v>0</v>
      </c>
      <c r="R29" s="1072">
        <f>IFERROR(VLOOKUP($B29,'Purchases Entry'!$B$4:$J$263,8,FALSE),0)</f>
        <v>0</v>
      </c>
      <c r="S29" s="1072">
        <f t="shared" si="0"/>
        <v>0</v>
      </c>
    </row>
    <row r="30" spans="1:19" x14ac:dyDescent="0.2">
      <c r="A30" s="384" t="s">
        <v>546</v>
      </c>
      <c r="B30" s="1094" t="s">
        <v>645</v>
      </c>
      <c r="C30" s="1094" t="s">
        <v>1150</v>
      </c>
      <c r="D30" s="1110" t="str">
        <f>IFERROR(VLOOKUP($B30,'Inventory List Entry (hide)'!$A$1:$I$268,2,FALSE),"---")</f>
        <v>Dough, Multgrain - Personal</v>
      </c>
      <c r="E30" s="1110" t="str">
        <f>IFERROR(VLOOKUP($B30,'Inventory List Entry (hide)'!$A$1:$I$268,3,FALSE),"---")</f>
        <v>Panago</v>
      </c>
      <c r="F30" s="1093" t="str">
        <f>IFERROR(VLOOKUP($B30,'Inventory List Entry (hide)'!$A$1:$I$268,4,FALSE),"---")</f>
        <v>10 doughballs</v>
      </c>
      <c r="G30" s="1071" t="str">
        <f>IFERROR(VLOOKUP($B30,'Inventory List Entry (hide)'!$A$1:$I$268,5,FALSE),"---")</f>
        <v>tray</v>
      </c>
      <c r="H30" s="385">
        <f>IFERROR(VLOOKUP($B30,'Inventory List Entry (hide)'!$A$1:$I$268,5+VLOOKUP('Report Set-up'!$B$8,'Store List (hide)'!$F$2:$G$5,2,FALSE),FALSE),0)</f>
        <v>1.8807517202449633</v>
      </c>
      <c r="I30" s="1155">
        <f>IFERROR(VLOOKUP($B30,'Opening Inventory Entry'!$B$4:$J$263,3,FALSE),0)</f>
        <v>0</v>
      </c>
      <c r="J30" s="1072">
        <f>IFERROR(VLOOKUP($B30,'Opening Inventory Entry'!$B$4:$J$263,9,FALSE),0)</f>
        <v>0</v>
      </c>
      <c r="K30" s="1071" t="str">
        <f>IFERROR(VLOOKUP($B30,'Closing Inventory Entry'!$B$4:$J$263,7,FALSE),"-")</f>
        <v>-</v>
      </c>
      <c r="L30" s="385">
        <f>IFERROR(VLOOKUP($B30,'Closing Inventory Entry'!$B$4:$J$263,8,FALSE),0)</f>
        <v>0</v>
      </c>
      <c r="M30" s="1155">
        <f>IFERROR(VLOOKUP($B30,'Closing Inventory Entry'!$B$4:$J$263,3,FALSE),0)</f>
        <v>0</v>
      </c>
      <c r="N30" s="1072">
        <f>IFERROR(VLOOKUP($B30,'Closing Inventory Entry'!$B$4:$J$263,9,FALSE),0)</f>
        <v>0</v>
      </c>
      <c r="O30" s="1071" t="str">
        <f>IFERROR(VLOOKUP($B30,'Purchases Entry'!$B$4:$J$263,5,FALSE),"-")</f>
        <v>-</v>
      </c>
      <c r="P30" s="385">
        <f>IFERROR(VLOOKUP($B30,'Purchases Entry'!$B$4:$J$263,6,FALSE),0)</f>
        <v>0</v>
      </c>
      <c r="Q30" s="1155">
        <f>IFERROR(VLOOKUP($B30,'Purchases Entry'!$B$4:$J$263,7,FALSE),0)</f>
        <v>0</v>
      </c>
      <c r="R30" s="1072">
        <f>IFERROR(VLOOKUP($B30,'Purchases Entry'!$B$4:$J$263,8,FALSE),0)</f>
        <v>0</v>
      </c>
      <c r="S30" s="1072">
        <f t="shared" si="0"/>
        <v>0</v>
      </c>
    </row>
    <row r="31" spans="1:19" x14ac:dyDescent="0.2">
      <c r="A31" s="384" t="s">
        <v>546</v>
      </c>
      <c r="B31" s="1094" t="s">
        <v>650</v>
      </c>
      <c r="C31" s="1094" t="s">
        <v>1151</v>
      </c>
      <c r="D31" s="1110" t="str">
        <f>IFERROR(VLOOKUP($B31,'Inventory List Entry (hide)'!$A$1:$I$268,2,FALSE),"---")</f>
        <v>Dough, Multgrain - Small</v>
      </c>
      <c r="E31" s="1110" t="str">
        <f>IFERROR(VLOOKUP($B31,'Inventory List Entry (hide)'!$A$1:$I$268,3,FALSE),"---")</f>
        <v>Panago</v>
      </c>
      <c r="F31" s="1093" t="str">
        <f>IFERROR(VLOOKUP($B31,'Inventory List Entry (hide)'!$A$1:$I$268,4,FALSE),"---")</f>
        <v>12 doughballs</v>
      </c>
      <c r="G31" s="1071" t="str">
        <f>IFERROR(VLOOKUP($B31,'Inventory List Entry (hide)'!$A$1:$I$268,5,FALSE),"---")</f>
        <v>tray</v>
      </c>
      <c r="H31" s="385">
        <f>IFERROR(VLOOKUP($B31,'Inventory List Entry (hide)'!$A$1:$I$268,5+VLOOKUP('Report Set-up'!$B$8,'Store List (hide)'!$F$2:$G$5,2,FALSE),FALSE),0)</f>
        <v>3.8982853837804696</v>
      </c>
      <c r="I31" s="1155">
        <f>IFERROR(VLOOKUP($B31,'Opening Inventory Entry'!$B$4:$J$263,3,FALSE),0)</f>
        <v>0</v>
      </c>
      <c r="J31" s="1072">
        <f>IFERROR(VLOOKUP($B31,'Opening Inventory Entry'!$B$4:$J$263,9,FALSE),0)</f>
        <v>0</v>
      </c>
      <c r="K31" s="1071" t="str">
        <f>IFERROR(VLOOKUP($B31,'Closing Inventory Entry'!$B$4:$J$263,7,FALSE),"-")</f>
        <v>-</v>
      </c>
      <c r="L31" s="385">
        <f>IFERROR(VLOOKUP($B31,'Closing Inventory Entry'!$B$4:$J$263,8,FALSE),0)</f>
        <v>0</v>
      </c>
      <c r="M31" s="1155">
        <f>IFERROR(VLOOKUP($B31,'Closing Inventory Entry'!$B$4:$J$263,3,FALSE),0)</f>
        <v>0</v>
      </c>
      <c r="N31" s="1072">
        <f>IFERROR(VLOOKUP($B31,'Closing Inventory Entry'!$B$4:$J$263,9,FALSE),0)</f>
        <v>0</v>
      </c>
      <c r="O31" s="1071" t="str">
        <f>IFERROR(VLOOKUP($B31,'Purchases Entry'!$B$4:$J$263,5,FALSE),"-")</f>
        <v>-</v>
      </c>
      <c r="P31" s="385">
        <f>IFERROR(VLOOKUP($B31,'Purchases Entry'!$B$4:$J$263,6,FALSE),0)</f>
        <v>0</v>
      </c>
      <c r="Q31" s="1155">
        <f>IFERROR(VLOOKUP($B31,'Purchases Entry'!$B$4:$J$263,7,FALSE),0)</f>
        <v>0</v>
      </c>
      <c r="R31" s="1072">
        <f>IFERROR(VLOOKUP($B31,'Purchases Entry'!$B$4:$J$263,8,FALSE),0)</f>
        <v>0</v>
      </c>
      <c r="S31" s="1072">
        <f t="shared" si="0"/>
        <v>0</v>
      </c>
    </row>
    <row r="32" spans="1:19" x14ac:dyDescent="0.2">
      <c r="A32" s="384" t="s">
        <v>546</v>
      </c>
      <c r="B32" s="1094" t="s">
        <v>653</v>
      </c>
      <c r="C32" s="1094" t="s">
        <v>1152</v>
      </c>
      <c r="D32" s="1110" t="str">
        <f>IFERROR(VLOOKUP($B32,'Inventory List Entry (hide)'!$A$1:$I$268,2,FALSE),"---")</f>
        <v>Dough, Multgrain - Medium</v>
      </c>
      <c r="E32" s="1110" t="str">
        <f>IFERROR(VLOOKUP($B32,'Inventory List Entry (hide)'!$A$1:$I$268,3,FALSE),"---")</f>
        <v>Panago</v>
      </c>
      <c r="F32" s="1093" t="str">
        <f>IFERROR(VLOOKUP($B32,'Inventory List Entry (hide)'!$A$1:$I$268,4,FALSE),"---")</f>
        <v>7 doughballs</v>
      </c>
      <c r="G32" s="1071" t="str">
        <f>IFERROR(VLOOKUP($B32,'Inventory List Entry (hide)'!$A$1:$I$268,5,FALSE),"---")</f>
        <v>tray</v>
      </c>
      <c r="H32" s="385">
        <f>IFERROR(VLOOKUP($B32,'Inventory List Entry (hide)'!$A$1:$I$268,5+VLOOKUP('Report Set-up'!$B$8,'Store List (hide)'!$F$2:$G$5,2,FALSE),FALSE),0)</f>
        <v>3.4708418109975234</v>
      </c>
      <c r="I32" s="1155">
        <f>IFERROR(VLOOKUP($B32,'Opening Inventory Entry'!$B$4:$J$263,3,FALSE),0)</f>
        <v>0</v>
      </c>
      <c r="J32" s="1072">
        <f>IFERROR(VLOOKUP($B32,'Opening Inventory Entry'!$B$4:$J$263,9,FALSE),0)</f>
        <v>0</v>
      </c>
      <c r="K32" s="1071" t="str">
        <f>IFERROR(VLOOKUP($B32,'Closing Inventory Entry'!$B$4:$J$263,7,FALSE),"-")</f>
        <v>-</v>
      </c>
      <c r="L32" s="385">
        <f>IFERROR(VLOOKUP($B32,'Closing Inventory Entry'!$B$4:$J$263,8,FALSE),0)</f>
        <v>0</v>
      </c>
      <c r="M32" s="1155">
        <f>IFERROR(VLOOKUP($B32,'Closing Inventory Entry'!$B$4:$J$263,3,FALSE),0)</f>
        <v>0</v>
      </c>
      <c r="N32" s="1072">
        <f>IFERROR(VLOOKUP($B32,'Closing Inventory Entry'!$B$4:$J$263,9,FALSE),0)</f>
        <v>0</v>
      </c>
      <c r="O32" s="1071" t="str">
        <f>IFERROR(VLOOKUP($B32,'Purchases Entry'!$B$4:$J$263,5,FALSE),"-")</f>
        <v>-</v>
      </c>
      <c r="P32" s="385">
        <f>IFERROR(VLOOKUP($B32,'Purchases Entry'!$B$4:$J$263,6,FALSE),0)</f>
        <v>0</v>
      </c>
      <c r="Q32" s="1155">
        <f>IFERROR(VLOOKUP($B32,'Purchases Entry'!$B$4:$J$263,7,FALSE),0)</f>
        <v>0</v>
      </c>
      <c r="R32" s="1072">
        <f>IFERROR(VLOOKUP($B32,'Purchases Entry'!$B$4:$J$263,8,FALSE),0)</f>
        <v>0</v>
      </c>
      <c r="S32" s="1072">
        <f t="shared" si="0"/>
        <v>0</v>
      </c>
    </row>
    <row r="33" spans="1:19" x14ac:dyDescent="0.2">
      <c r="A33" s="384" t="s">
        <v>546</v>
      </c>
      <c r="B33" s="1094" t="s">
        <v>656</v>
      </c>
      <c r="C33" s="1094" t="s">
        <v>1153</v>
      </c>
      <c r="D33" s="1110" t="str">
        <f>IFERROR(VLOOKUP($B33,'Inventory List Entry (hide)'!$A$1:$I$268,2,FALSE),"---")</f>
        <v>Dough, Multgrain - Large</v>
      </c>
      <c r="E33" s="1110" t="str">
        <f>IFERROR(VLOOKUP($B33,'Inventory List Entry (hide)'!$A$1:$I$268,3,FALSE),"---")</f>
        <v>Panago</v>
      </c>
      <c r="F33" s="1093" t="str">
        <f>IFERROR(VLOOKUP($B33,'Inventory List Entry (hide)'!$A$1:$I$268,4,FALSE),"---")</f>
        <v>5 doughballs</v>
      </c>
      <c r="G33" s="1071" t="str">
        <f>IFERROR(VLOOKUP($B33,'Inventory List Entry (hide)'!$A$1:$I$268,5,FALSE),"---")</f>
        <v>tray</v>
      </c>
      <c r="H33" s="385">
        <f>IFERROR(VLOOKUP($B33,'Inventory List Entry (hide)'!$A$1:$I$268,5+VLOOKUP('Report Set-up'!$B$8,'Store List (hide)'!$F$2:$G$5,2,FALSE),FALSE),0)</f>
        <v>3.2485711531503911</v>
      </c>
      <c r="I33" s="1155">
        <f>IFERROR(VLOOKUP($B33,'Opening Inventory Entry'!$B$4:$J$263,3,FALSE),0)</f>
        <v>0</v>
      </c>
      <c r="J33" s="1072">
        <f>IFERROR(VLOOKUP($B33,'Opening Inventory Entry'!$B$4:$J$263,9,FALSE),0)</f>
        <v>0</v>
      </c>
      <c r="K33" s="1071" t="str">
        <f>IFERROR(VLOOKUP($B33,'Closing Inventory Entry'!$B$4:$J$263,7,FALSE),"-")</f>
        <v>-</v>
      </c>
      <c r="L33" s="385">
        <f>IFERROR(VLOOKUP($B33,'Closing Inventory Entry'!$B$4:$J$263,8,FALSE),0)</f>
        <v>0</v>
      </c>
      <c r="M33" s="1155">
        <f>IFERROR(VLOOKUP($B33,'Closing Inventory Entry'!$B$4:$J$263,3,FALSE),0)</f>
        <v>0</v>
      </c>
      <c r="N33" s="1072">
        <f>IFERROR(VLOOKUP($B33,'Closing Inventory Entry'!$B$4:$J$263,9,FALSE),0)</f>
        <v>0</v>
      </c>
      <c r="O33" s="1071" t="str">
        <f>IFERROR(VLOOKUP($B33,'Purchases Entry'!$B$4:$J$263,5,FALSE),"-")</f>
        <v>-</v>
      </c>
      <c r="P33" s="385">
        <f>IFERROR(VLOOKUP($B33,'Purchases Entry'!$B$4:$J$263,6,FALSE),0)</f>
        <v>0</v>
      </c>
      <c r="Q33" s="1155">
        <f>IFERROR(VLOOKUP($B33,'Purchases Entry'!$B$4:$J$263,7,FALSE),0)</f>
        <v>0</v>
      </c>
      <c r="R33" s="1072">
        <f>IFERROR(VLOOKUP($B33,'Purchases Entry'!$B$4:$J$263,8,FALSE),0)</f>
        <v>0</v>
      </c>
      <c r="S33" s="1072">
        <f t="shared" si="0"/>
        <v>0</v>
      </c>
    </row>
    <row r="34" spans="1:19" x14ac:dyDescent="0.2">
      <c r="A34" s="384" t="s">
        <v>546</v>
      </c>
      <c r="B34" s="1094" t="s">
        <v>659</v>
      </c>
      <c r="C34" s="1094" t="s">
        <v>1154</v>
      </c>
      <c r="D34" s="1110" t="str">
        <f>IFERROR(VLOOKUP($B34,'Inventory List Entry (hide)'!$A$1:$I$268,2,FALSE),"---")</f>
        <v>Dough, Multgrain - Extra-Large</v>
      </c>
      <c r="E34" s="1110" t="str">
        <f>IFERROR(VLOOKUP($B34,'Inventory List Entry (hide)'!$A$1:$I$268,3,FALSE),"---")</f>
        <v>Panago</v>
      </c>
      <c r="F34" s="1093" t="str">
        <f>IFERROR(VLOOKUP($B34,'Inventory List Entry (hide)'!$A$1:$I$268,4,FALSE),"---")</f>
        <v>4 doughballs</v>
      </c>
      <c r="G34" s="1071" t="str">
        <f>IFERROR(VLOOKUP($B34,'Inventory List Entry (hide)'!$A$1:$I$268,5,FALSE),"---")</f>
        <v>tray</v>
      </c>
      <c r="H34" s="385">
        <f>IFERROR(VLOOKUP($B34,'Inventory List Entry (hide)'!$A$1:$I$268,5+VLOOKUP('Report Set-up'!$B$8,'Store List (hide)'!$F$2:$G$5,2,FALSE),FALSE),0)</f>
        <v>3.5563305255541122</v>
      </c>
      <c r="I34" s="1155">
        <f>IFERROR(VLOOKUP($B34,'Opening Inventory Entry'!$B$4:$J$263,3,FALSE),0)</f>
        <v>0</v>
      </c>
      <c r="J34" s="1072">
        <f>IFERROR(VLOOKUP($B34,'Opening Inventory Entry'!$B$4:$J$263,9,FALSE),0)</f>
        <v>0</v>
      </c>
      <c r="K34" s="1071" t="str">
        <f>IFERROR(VLOOKUP($B34,'Closing Inventory Entry'!$B$4:$J$263,7,FALSE),"-")</f>
        <v>-</v>
      </c>
      <c r="L34" s="385">
        <f>IFERROR(VLOOKUP($B34,'Closing Inventory Entry'!$B$4:$J$263,8,FALSE),0)</f>
        <v>0</v>
      </c>
      <c r="M34" s="1155">
        <f>IFERROR(VLOOKUP($B34,'Closing Inventory Entry'!$B$4:$J$263,3,FALSE),0)</f>
        <v>0</v>
      </c>
      <c r="N34" s="1072">
        <f>IFERROR(VLOOKUP($B34,'Closing Inventory Entry'!$B$4:$J$263,9,FALSE),0)</f>
        <v>0</v>
      </c>
      <c r="O34" s="1071" t="str">
        <f>IFERROR(VLOOKUP($B34,'Purchases Entry'!$B$4:$J$263,5,FALSE),"-")</f>
        <v>-</v>
      </c>
      <c r="P34" s="385">
        <f>IFERROR(VLOOKUP($B34,'Purchases Entry'!$B$4:$J$263,6,FALSE),0)</f>
        <v>0</v>
      </c>
      <c r="Q34" s="1155">
        <f>IFERROR(VLOOKUP($B34,'Purchases Entry'!$B$4:$J$263,7,FALSE),0)</f>
        <v>0</v>
      </c>
      <c r="R34" s="1072">
        <f>IFERROR(VLOOKUP($B34,'Purchases Entry'!$B$4:$J$263,8,FALSE),0)</f>
        <v>0</v>
      </c>
      <c r="S34" s="1072">
        <f t="shared" si="0"/>
        <v>0</v>
      </c>
    </row>
    <row r="35" spans="1:19" x14ac:dyDescent="0.2">
      <c r="A35" s="384" t="s">
        <v>546</v>
      </c>
      <c r="B35" s="1094" t="s">
        <v>662</v>
      </c>
      <c r="C35" s="1094" t="s">
        <v>1155</v>
      </c>
      <c r="D35" s="1110" t="str">
        <f>IFERROR(VLOOKUP($B35,'Inventory List Entry (hide)'!$A$1:$I$268,2,FALSE),"---")</f>
        <v>Dough, Original - Personal</v>
      </c>
      <c r="E35" s="1110" t="str">
        <f>IFERROR(VLOOKUP($B35,'Inventory List Entry (hide)'!$A$1:$I$268,3,FALSE),"---")</f>
        <v>Panago</v>
      </c>
      <c r="F35" s="1093" t="s">
        <v>664</v>
      </c>
      <c r="G35" s="1071" t="str">
        <f>IFERROR(VLOOKUP($B35,'Inventory List Entry (hide)'!$A$1:$I$268,5,FALSE),"---")</f>
        <v>tray</v>
      </c>
      <c r="H35" s="385">
        <f>IFERROR(VLOOKUP($B35,'Inventory List Entry (hide)'!$A$1:$I$268,5+VLOOKUP('Report Set-up'!$B$8,'Store List (hide)'!$F$2:$G$5,2,FALSE),FALSE),0)</f>
        <v>3.7632880916847133</v>
      </c>
      <c r="I35" s="1155">
        <f>IFERROR(VLOOKUP($B35,'Opening Inventory Entry'!$B$4:$J$263,3,FALSE),0)</f>
        <v>0</v>
      </c>
      <c r="J35" s="1072">
        <f>IFERROR(VLOOKUP($B35,'Opening Inventory Entry'!$B$4:$J$263,9,FALSE),0)</f>
        <v>0</v>
      </c>
      <c r="K35" s="1071" t="str">
        <f>IFERROR(VLOOKUP($B35,'Closing Inventory Entry'!$B$4:$J$263,7,FALSE),"-")</f>
        <v>-</v>
      </c>
      <c r="L35" s="385">
        <f>IFERROR(VLOOKUP($B35,'Closing Inventory Entry'!$B$4:$J$263,8,FALSE),0)</f>
        <v>0</v>
      </c>
      <c r="M35" s="1155">
        <f>IFERROR(VLOOKUP($B35,'Closing Inventory Entry'!$B$4:$J$263,3,FALSE),0)</f>
        <v>0</v>
      </c>
      <c r="N35" s="1072">
        <f>IFERROR(VLOOKUP($B35,'Closing Inventory Entry'!$B$4:$J$263,9,FALSE),0)</f>
        <v>0</v>
      </c>
      <c r="O35" s="1071" t="str">
        <f>IFERROR(VLOOKUP($B35,'Purchases Entry'!$B$4:$J$263,5,FALSE),"-")</f>
        <v>-</v>
      </c>
      <c r="P35" s="385">
        <f>IFERROR(VLOOKUP($B35,'Purchases Entry'!$B$4:$J$263,6,FALSE),0)</f>
        <v>0</v>
      </c>
      <c r="Q35" s="1155">
        <f>IFERROR(VLOOKUP($B35,'Purchases Entry'!$B$4:$J$263,7,FALSE),0)</f>
        <v>0</v>
      </c>
      <c r="R35" s="1072">
        <f>IFERROR(VLOOKUP($B35,'Purchases Entry'!$B$4:$J$263,8,FALSE),0)</f>
        <v>0</v>
      </c>
      <c r="S35" s="1072">
        <f t="shared" si="0"/>
        <v>0</v>
      </c>
    </row>
    <row r="36" spans="1:19" x14ac:dyDescent="0.2">
      <c r="A36" s="384" t="s">
        <v>546</v>
      </c>
      <c r="B36" s="1094" t="s">
        <v>665</v>
      </c>
      <c r="C36" s="1094" t="s">
        <v>1156</v>
      </c>
      <c r="D36" s="1110" t="str">
        <f>IFERROR(VLOOKUP($B36,'Inventory List Entry (hide)'!$A$1:$I$268,2,FALSE),"---")</f>
        <v>Dough, Original - Small</v>
      </c>
      <c r="E36" s="1110" t="str">
        <f>IFERROR(VLOOKUP($B36,'Inventory List Entry (hide)'!$A$1:$I$268,3,FALSE),"---")</f>
        <v>Panago</v>
      </c>
      <c r="F36" s="1093" t="s">
        <v>652</v>
      </c>
      <c r="G36" s="1071" t="str">
        <f>IFERROR(VLOOKUP($B36,'Inventory List Entry (hide)'!$A$1:$I$268,5,FALSE),"---")</f>
        <v>tray</v>
      </c>
      <c r="H36" s="385">
        <f>IFERROR(VLOOKUP($B36,'Inventory List Entry (hide)'!$A$1:$I$268,5+VLOOKUP('Report Set-up'!$B$8,'Store List (hide)'!$F$2:$G$5,2,FALSE),FALSE),0)</f>
        <v>3.2501124428186166</v>
      </c>
      <c r="I36" s="1155">
        <f>IFERROR(VLOOKUP($B36,'Opening Inventory Entry'!$B$4:$J$263,3,FALSE),0)</f>
        <v>0</v>
      </c>
      <c r="J36" s="1072">
        <f>IFERROR(VLOOKUP($B36,'Opening Inventory Entry'!$B$4:$J$263,9,FALSE),0)</f>
        <v>0</v>
      </c>
      <c r="K36" s="1071" t="str">
        <f>IFERROR(VLOOKUP($B36,'Closing Inventory Entry'!$B$4:$J$263,7,FALSE),"-")</f>
        <v>-</v>
      </c>
      <c r="L36" s="385">
        <f>IFERROR(VLOOKUP($B36,'Closing Inventory Entry'!$B$4:$J$263,8,FALSE),0)</f>
        <v>0</v>
      </c>
      <c r="M36" s="1155">
        <f>IFERROR(VLOOKUP($B36,'Closing Inventory Entry'!$B$4:$J$263,3,FALSE),0)</f>
        <v>0</v>
      </c>
      <c r="N36" s="1072">
        <f>IFERROR(VLOOKUP($B36,'Closing Inventory Entry'!$B$4:$J$263,9,FALSE),0)</f>
        <v>0</v>
      </c>
      <c r="O36" s="1071" t="str">
        <f>IFERROR(VLOOKUP($B36,'Purchases Entry'!$B$4:$J$263,5,FALSE),"-")</f>
        <v>-</v>
      </c>
      <c r="P36" s="385">
        <f>IFERROR(VLOOKUP($B36,'Purchases Entry'!$B$4:$J$263,6,FALSE),0)</f>
        <v>0</v>
      </c>
      <c r="Q36" s="1155">
        <f>IFERROR(VLOOKUP($B36,'Purchases Entry'!$B$4:$J$263,7,FALSE),0)</f>
        <v>0</v>
      </c>
      <c r="R36" s="1072">
        <f>IFERROR(VLOOKUP($B36,'Purchases Entry'!$B$4:$J$263,8,FALSE),0)</f>
        <v>0</v>
      </c>
      <c r="S36" s="1072">
        <f t="shared" si="0"/>
        <v>0</v>
      </c>
    </row>
    <row r="37" spans="1:19" x14ac:dyDescent="0.2">
      <c r="A37" s="384" t="s">
        <v>546</v>
      </c>
      <c r="B37" s="1094" t="s">
        <v>667</v>
      </c>
      <c r="C37" s="1094" t="s">
        <v>1157</v>
      </c>
      <c r="D37" s="1110" t="str">
        <f>IFERROR(VLOOKUP($B37,'Inventory List Entry (hide)'!$A$1:$I$268,2,FALSE),"---")</f>
        <v>Dough, Original - Medium</v>
      </c>
      <c r="E37" s="1110" t="str">
        <f>IFERROR(VLOOKUP($B37,'Inventory List Entry (hide)'!$A$1:$I$268,3,FALSE),"---")</f>
        <v>Panago</v>
      </c>
      <c r="F37" s="1093" t="s">
        <v>669</v>
      </c>
      <c r="G37" s="1071" t="str">
        <f>IFERROR(VLOOKUP($B37,'Inventory List Entry (hide)'!$A$1:$I$268,5,FALSE),"---")</f>
        <v>tray</v>
      </c>
      <c r="H37" s="385">
        <f>IFERROR(VLOOKUP($B37,'Inventory List Entry (hide)'!$A$1:$I$268,5+VLOOKUP('Report Set-up'!$B$8,'Store List (hide)'!$F$2:$G$5,2,FALSE),FALSE),0)</f>
        <v>3.3071319593592943</v>
      </c>
      <c r="I37" s="1155">
        <f>IFERROR(VLOOKUP($B37,'Opening Inventory Entry'!$B$4:$J$263,3,FALSE),0)</f>
        <v>0</v>
      </c>
      <c r="J37" s="1072">
        <f>IFERROR(VLOOKUP($B37,'Opening Inventory Entry'!$B$4:$J$263,9,FALSE),0)</f>
        <v>0</v>
      </c>
      <c r="K37" s="1071" t="str">
        <f>IFERROR(VLOOKUP($B37,'Closing Inventory Entry'!$B$4:$J$263,7,FALSE),"-")</f>
        <v>-</v>
      </c>
      <c r="L37" s="385">
        <f>IFERROR(VLOOKUP($B37,'Closing Inventory Entry'!$B$4:$J$263,8,FALSE),0)</f>
        <v>0</v>
      </c>
      <c r="M37" s="1155">
        <f>IFERROR(VLOOKUP($B37,'Closing Inventory Entry'!$B$4:$J$263,3,FALSE),0)</f>
        <v>0</v>
      </c>
      <c r="N37" s="1072">
        <f>IFERROR(VLOOKUP($B37,'Closing Inventory Entry'!$B$4:$J$263,9,FALSE),0)</f>
        <v>0</v>
      </c>
      <c r="O37" s="1071" t="str">
        <f>IFERROR(VLOOKUP($B37,'Purchases Entry'!$B$4:$J$263,5,FALSE),"-")</f>
        <v>-</v>
      </c>
      <c r="P37" s="385">
        <f>IFERROR(VLOOKUP($B37,'Purchases Entry'!$B$4:$J$263,6,FALSE),0)</f>
        <v>0</v>
      </c>
      <c r="Q37" s="1155">
        <f>IFERROR(VLOOKUP($B37,'Purchases Entry'!$B$4:$J$263,7,FALSE),0)</f>
        <v>0</v>
      </c>
      <c r="R37" s="1072">
        <f>IFERROR(VLOOKUP($B37,'Purchases Entry'!$B$4:$J$263,8,FALSE),0)</f>
        <v>0</v>
      </c>
      <c r="S37" s="1072">
        <f t="shared" si="0"/>
        <v>0</v>
      </c>
    </row>
    <row r="38" spans="1:19" x14ac:dyDescent="0.2">
      <c r="A38" s="384" t="s">
        <v>546</v>
      </c>
      <c r="B38" s="1094" t="s">
        <v>670</v>
      </c>
      <c r="C38" s="1094" t="s">
        <v>1158</v>
      </c>
      <c r="D38" s="1110" t="str">
        <f>IFERROR(VLOOKUP($B38,'Inventory List Entry (hide)'!$A$1:$I$268,2,FALSE),"---")</f>
        <v>Dough, Original - Large</v>
      </c>
      <c r="E38" s="1110" t="str">
        <f>IFERROR(VLOOKUP($B38,'Inventory List Entry (hide)'!$A$1:$I$268,3,FALSE),"---")</f>
        <v>Panago</v>
      </c>
      <c r="F38" s="1093" t="s">
        <v>672</v>
      </c>
      <c r="G38" s="1071" t="str">
        <f>IFERROR(VLOOKUP($B38,'Inventory List Entry (hide)'!$A$1:$I$268,5,FALSE),"---")</f>
        <v>tray</v>
      </c>
      <c r="H38" s="385">
        <f>IFERROR(VLOOKUP($B38,'Inventory List Entry (hide)'!$A$1:$I$268,5+VLOOKUP('Report Set-up'!$B$8,'Store List (hide)'!$F$2:$G$5,2,FALSE),FALSE),0)</f>
        <v>3.2501124428186166</v>
      </c>
      <c r="I38" s="1155">
        <f>IFERROR(VLOOKUP($B38,'Opening Inventory Entry'!$B$4:$J$263,3,FALSE),0)</f>
        <v>0</v>
      </c>
      <c r="J38" s="1072">
        <f>IFERROR(VLOOKUP($B38,'Opening Inventory Entry'!$B$4:$J$263,9,FALSE),0)</f>
        <v>0</v>
      </c>
      <c r="K38" s="1071" t="str">
        <f>IFERROR(VLOOKUP($B38,'Closing Inventory Entry'!$B$4:$J$263,7,FALSE),"-")</f>
        <v>-</v>
      </c>
      <c r="L38" s="385">
        <f>IFERROR(VLOOKUP($B38,'Closing Inventory Entry'!$B$4:$J$263,8,FALSE),0)</f>
        <v>0</v>
      </c>
      <c r="M38" s="1155">
        <f>IFERROR(VLOOKUP($B38,'Closing Inventory Entry'!$B$4:$J$263,3,FALSE),0)</f>
        <v>0</v>
      </c>
      <c r="N38" s="1072">
        <f>IFERROR(VLOOKUP($B38,'Closing Inventory Entry'!$B$4:$J$263,9,FALSE),0)</f>
        <v>0</v>
      </c>
      <c r="O38" s="1071" t="str">
        <f>IFERROR(VLOOKUP($B38,'Purchases Entry'!$B$4:$J$263,5,FALSE),"-")</f>
        <v>-</v>
      </c>
      <c r="P38" s="385">
        <f>IFERROR(VLOOKUP($B38,'Purchases Entry'!$B$4:$J$263,6,FALSE),0)</f>
        <v>0</v>
      </c>
      <c r="Q38" s="1155">
        <f>IFERROR(VLOOKUP($B38,'Purchases Entry'!$B$4:$J$263,7,FALSE),0)</f>
        <v>0</v>
      </c>
      <c r="R38" s="1072">
        <f>IFERROR(VLOOKUP($B38,'Purchases Entry'!$B$4:$J$263,8,FALSE),0)</f>
        <v>0</v>
      </c>
      <c r="S38" s="1072">
        <f t="shared" si="0"/>
        <v>0</v>
      </c>
    </row>
    <row r="39" spans="1:19" ht="15" thickBot="1" x14ac:dyDescent="0.25">
      <c r="A39" s="384" t="s">
        <v>546</v>
      </c>
      <c r="B39" s="1094" t="s">
        <v>673</v>
      </c>
      <c r="C39" s="1094" t="s">
        <v>1159</v>
      </c>
      <c r="D39" s="1110" t="str">
        <f>IFERROR(VLOOKUP($B39,'Inventory List Entry (hide)'!$A$1:$I$268,2,FALSE),"---")</f>
        <v>Dough, Original - Extra-Large</v>
      </c>
      <c r="E39" s="1110" t="str">
        <f>IFERROR(VLOOKUP($B39,'Inventory List Entry (hide)'!$A$1:$I$268,3,FALSE),"---")</f>
        <v>Panago</v>
      </c>
      <c r="F39" s="1093" t="s">
        <v>658</v>
      </c>
      <c r="G39" s="1071" t="str">
        <f>IFERROR(VLOOKUP($B39,'Inventory List Entry (hide)'!$A$1:$I$268,5,FALSE),"---")</f>
        <v>tray</v>
      </c>
      <c r="H39" s="385">
        <f>IFERROR(VLOOKUP($B39,'Inventory List Entry (hide)'!$A$1:$I$268,5+VLOOKUP('Report Set-up'!$B$8,'Store List (hide)'!$F$2:$G$5,2,FALSE),FALSE),0)</f>
        <v>3.7062685751440365</v>
      </c>
      <c r="I39" s="1155">
        <f>IFERROR(VLOOKUP($B39,'Opening Inventory Entry'!$B$4:$J$263,3,FALSE),0)</f>
        <v>0</v>
      </c>
      <c r="J39" s="1072">
        <f>IFERROR(VLOOKUP($B39,'Opening Inventory Entry'!$B$4:$J$263,9,FALSE),0)</f>
        <v>0</v>
      </c>
      <c r="K39" s="1071" t="str">
        <f>IFERROR(VLOOKUP($B39,'Closing Inventory Entry'!$B$4:$J$263,7,FALSE),"-")</f>
        <v>-</v>
      </c>
      <c r="L39" s="385">
        <f>IFERROR(VLOOKUP($B39,'Closing Inventory Entry'!$B$4:$J$263,8,FALSE),0)</f>
        <v>0</v>
      </c>
      <c r="M39" s="1155">
        <f>IFERROR(VLOOKUP($B39,'Closing Inventory Entry'!$B$4:$J$263,3,FALSE),0)</f>
        <v>0</v>
      </c>
      <c r="N39" s="1072">
        <f>IFERROR(VLOOKUP($B39,'Closing Inventory Entry'!$B$4:$J$263,9,FALSE),0)</f>
        <v>0</v>
      </c>
      <c r="O39" s="1071" t="str">
        <f>IFERROR(VLOOKUP($B39,'Purchases Entry'!$B$4:$J$263,5,FALSE),"-")</f>
        <v>-</v>
      </c>
      <c r="P39" s="385">
        <f>IFERROR(VLOOKUP($B39,'Purchases Entry'!$B$4:$J$263,6,FALSE),0)</f>
        <v>0</v>
      </c>
      <c r="Q39" s="1155">
        <f>IFERROR(VLOOKUP($B39,'Purchases Entry'!$B$4:$J$263,7,FALSE),0)</f>
        <v>0</v>
      </c>
      <c r="R39" s="1072">
        <f>IFERROR(VLOOKUP($B39,'Purchases Entry'!$B$4:$J$263,8,FALSE),0)</f>
        <v>0</v>
      </c>
      <c r="S39" s="1072">
        <f t="shared" si="0"/>
        <v>0</v>
      </c>
    </row>
    <row r="40" spans="1:19" x14ac:dyDescent="0.2">
      <c r="A40" s="1033" t="s">
        <v>1160</v>
      </c>
      <c r="B40" s="1103">
        <v>1442117</v>
      </c>
      <c r="C40" s="1099" t="s">
        <v>1161</v>
      </c>
      <c r="D40" s="1114" t="str">
        <f>IFERROR(VLOOKUP($B40,'Inventory List Entry (hide)'!$A$1:$I$268,2,FALSE),"---")</f>
        <v>BACON PCS CKD FRSH</v>
      </c>
      <c r="E40" s="1108" t="str">
        <f>IFERROR(VLOOKUP($B40,'Inventory List Entry (hide)'!$A$1:$I$268,3,FALSE),"---")</f>
        <v>Panago</v>
      </c>
      <c r="F40" s="1092" t="str">
        <f>IFERROR(VLOOKUP($B40,'Inventory List Entry (hide)'!$A$1:$I$268,4,FALSE),"---")</f>
        <v>2x2.27 KG</v>
      </c>
      <c r="G40" s="1073" t="str">
        <f>IFERROR(VLOOKUP($B40,'Inventory List Entry (hide)'!$A$1:$I$268,5,FALSE),"---")</f>
        <v>kg</v>
      </c>
      <c r="H40" s="1037">
        <f>IFERROR(VLOOKUP($B40,'Inventory List Entry (hide)'!$A$1:$I$268,5+VLOOKUP('Report Set-up'!$B$8,'Store List (hide)'!$F$2:$G$5,2,FALSE),FALSE),0)</f>
        <v>19.929515418502202</v>
      </c>
      <c r="I40" s="1156">
        <f>IFERROR(VLOOKUP($B40,'Opening Inventory Entry'!$B$4:$J$263,3,FALSE),0)</f>
        <v>0</v>
      </c>
      <c r="J40" s="1074">
        <f>IFERROR(VLOOKUP($B40,'Opening Inventory Entry'!$B$4:$J$263,9,FALSE),0)</f>
        <v>0</v>
      </c>
      <c r="K40" s="1073" t="str">
        <f>IFERROR(VLOOKUP($B40,'Closing Inventory Entry'!$B$4:$J$263,7,FALSE),"-")</f>
        <v>-</v>
      </c>
      <c r="L40" s="1037">
        <f>IFERROR(VLOOKUP($B40,'Closing Inventory Entry'!$B$4:$J$263,8,FALSE),0)</f>
        <v>0</v>
      </c>
      <c r="M40" s="1156">
        <f>IFERROR(VLOOKUP($B40,'Closing Inventory Entry'!$B$4:$J$263,3,FALSE),0)</f>
        <v>0</v>
      </c>
      <c r="N40" s="1074">
        <f>IFERROR(VLOOKUP($B40,'Closing Inventory Entry'!$B$4:$J$263,9,FALSE),0)</f>
        <v>0</v>
      </c>
      <c r="O40" s="1073" t="str">
        <f>IFERROR(VLOOKUP($B40,'Purchases Entry'!$B$4:$J$263,5,FALSE),"-")</f>
        <v>-</v>
      </c>
      <c r="P40" s="1037">
        <f>IFERROR(VLOOKUP($B40,'Purchases Entry'!$B$4:$J$263,6,FALSE),0)</f>
        <v>0</v>
      </c>
      <c r="Q40" s="1156">
        <f>IFERROR(VLOOKUP($B40,'Purchases Entry'!$B$4:$J$263,7,FALSE),0)</f>
        <v>0</v>
      </c>
      <c r="R40" s="1074">
        <f>IFERROR(VLOOKUP($B40,'Purchases Entry'!$B$4:$J$263,8,FALSE),0)</f>
        <v>0</v>
      </c>
      <c r="S40" s="1074">
        <f t="shared" si="0"/>
        <v>0</v>
      </c>
    </row>
    <row r="41" spans="1:19" x14ac:dyDescent="0.2">
      <c r="A41" s="1034" t="s">
        <v>1160</v>
      </c>
      <c r="B41" s="1096">
        <v>1122593</v>
      </c>
      <c r="C41" s="1094" t="s">
        <v>1162</v>
      </c>
      <c r="D41" s="1110" t="str">
        <f>IFERROR(VLOOKUP($B41,'Inventory List Entry (hide)'!$A$1:$I$268,2,FALSE),"---")</f>
        <v>PANAGO CAPICOLLO HOT FZN</v>
      </c>
      <c r="E41" s="1109" t="str">
        <f>IFERROR(VLOOKUP($B41,'Inventory List Entry (hide)'!$A$1:$I$268,3,FALSE),"---")</f>
        <v>Panago</v>
      </c>
      <c r="F41" s="1093" t="str">
        <f>IFERROR(VLOOKUP($B41,'Inventory List Entry (hide)'!$A$1:$I$268,4,FALSE),"---")</f>
        <v>8x250 G</v>
      </c>
      <c r="G41" s="1075" t="str">
        <f>IFERROR(VLOOKUP($B41,'Inventory List Entry (hide)'!$A$1:$I$268,5,FALSE),"---")</f>
        <v>kg</v>
      </c>
      <c r="H41" s="1038">
        <f>IFERROR(VLOOKUP($B41,'Inventory List Entry (hide)'!$A$1:$I$268,5+VLOOKUP('Report Set-up'!$B$8,'Store List (hide)'!$F$2:$G$5,2,FALSE),FALSE),0)</f>
        <v>17.59</v>
      </c>
      <c r="I41" s="1157">
        <f>IFERROR(VLOOKUP($B41,'Opening Inventory Entry'!$B$4:$J$263,3,FALSE),0)</f>
        <v>0</v>
      </c>
      <c r="J41" s="1076">
        <f>IFERROR(VLOOKUP($B41,'Opening Inventory Entry'!$B$4:$J$263,9,FALSE),0)</f>
        <v>0</v>
      </c>
      <c r="K41" s="1075" t="str">
        <f>IFERROR(VLOOKUP($B41,'Closing Inventory Entry'!$B$4:$J$263,7,FALSE),"-")</f>
        <v>-</v>
      </c>
      <c r="L41" s="1038">
        <f>IFERROR(VLOOKUP($B41,'Closing Inventory Entry'!$B$4:$J$263,8,FALSE),0)</f>
        <v>0</v>
      </c>
      <c r="M41" s="1157">
        <f>IFERROR(VLOOKUP($B41,'Closing Inventory Entry'!$B$4:$J$263,3,FALSE),0)</f>
        <v>0</v>
      </c>
      <c r="N41" s="1076">
        <f>IFERROR(VLOOKUP($B41,'Closing Inventory Entry'!$B$4:$J$263,9,FALSE),0)</f>
        <v>0</v>
      </c>
      <c r="O41" s="1075" t="str">
        <f>IFERROR(VLOOKUP($B41,'Purchases Entry'!$B$4:$J$263,5,FALSE),"-")</f>
        <v>-</v>
      </c>
      <c r="P41" s="1038">
        <f>IFERROR(VLOOKUP($B41,'Purchases Entry'!$B$4:$J$263,6,FALSE),0)</f>
        <v>0</v>
      </c>
      <c r="Q41" s="1157">
        <f>IFERROR(VLOOKUP($B41,'Purchases Entry'!$B$4:$J$263,7,FALSE),0)</f>
        <v>0</v>
      </c>
      <c r="R41" s="1076">
        <f>IFERROR(VLOOKUP($B41,'Purchases Entry'!$B$4:$J$263,8,FALSE),0)</f>
        <v>0</v>
      </c>
      <c r="S41" s="1076">
        <f t="shared" si="0"/>
        <v>0</v>
      </c>
    </row>
    <row r="42" spans="1:19" x14ac:dyDescent="0.2">
      <c r="A42" s="1034" t="s">
        <v>1160</v>
      </c>
      <c r="B42" s="1096">
        <v>1433702</v>
      </c>
      <c r="C42" s="1094" t="s">
        <v>1163</v>
      </c>
      <c r="D42" s="1110" t="str">
        <f>IFERROR(VLOOKUP($B42,'Inventory List Entry (hide)'!$A$1:$I$268,2,FALSE),"---")</f>
        <v>CHICKEN BRST BITE BRD CKD FZN</v>
      </c>
      <c r="E42" s="1109" t="str">
        <f>IFERROR(VLOOKUP($B42,'Inventory List Entry (hide)'!$A$1:$I$268,3,FALSE),"---")</f>
        <v>Panago</v>
      </c>
      <c r="F42" s="1093" t="str">
        <f>IFERROR(VLOOKUP($B42,'Inventory List Entry (hide)'!$A$1:$I$268,4,FALSE),"---")</f>
        <v>1x4 KG</v>
      </c>
      <c r="G42" s="1075" t="str">
        <f>IFERROR(VLOOKUP($B42,'Inventory List Entry (hide)'!$A$1:$I$268,5,FALSE),"---")</f>
        <v>kg</v>
      </c>
      <c r="H42" s="1038">
        <f>IFERROR(VLOOKUP($B42,'Inventory List Entry (hide)'!$A$1:$I$268,5+VLOOKUP('Report Set-up'!$B$8,'Store List (hide)'!$F$2:$G$5,2,FALSE),FALSE),0)</f>
        <v>14.6175</v>
      </c>
      <c r="I42" s="1157">
        <f>IFERROR(VLOOKUP($B42,'Opening Inventory Entry'!$B$4:$J$263,3,FALSE),0)</f>
        <v>0</v>
      </c>
      <c r="J42" s="1076">
        <f>IFERROR(VLOOKUP($B42,'Opening Inventory Entry'!$B$4:$J$263,9,FALSE),0)</f>
        <v>0</v>
      </c>
      <c r="K42" s="1075" t="str">
        <f>IFERROR(VLOOKUP($B42,'Closing Inventory Entry'!$B$4:$J$263,7,FALSE),"-")</f>
        <v>-</v>
      </c>
      <c r="L42" s="1038">
        <f>IFERROR(VLOOKUP($B42,'Closing Inventory Entry'!$B$4:$J$263,8,FALSE),0)</f>
        <v>0</v>
      </c>
      <c r="M42" s="1157">
        <f>IFERROR(VLOOKUP($B42,'Closing Inventory Entry'!$B$4:$J$263,3,FALSE),0)</f>
        <v>0</v>
      </c>
      <c r="N42" s="1076">
        <f>IFERROR(VLOOKUP($B42,'Closing Inventory Entry'!$B$4:$J$263,9,FALSE),0)</f>
        <v>0</v>
      </c>
      <c r="O42" s="1075" t="str">
        <f>IFERROR(VLOOKUP($B42,'Purchases Entry'!$B$4:$J$263,5,FALSE),"-")</f>
        <v>-</v>
      </c>
      <c r="P42" s="1038">
        <f>IFERROR(VLOOKUP($B42,'Purchases Entry'!$B$4:$J$263,6,FALSE),0)</f>
        <v>0</v>
      </c>
      <c r="Q42" s="1157">
        <f>IFERROR(VLOOKUP($B42,'Purchases Entry'!$B$4:$J$263,7,FALSE),0)</f>
        <v>0</v>
      </c>
      <c r="R42" s="1076">
        <f>IFERROR(VLOOKUP($B42,'Purchases Entry'!$B$4:$J$263,8,FALSE),0)</f>
        <v>0</v>
      </c>
      <c r="S42" s="1076">
        <f t="shared" si="0"/>
        <v>0</v>
      </c>
    </row>
    <row r="43" spans="1:19" x14ac:dyDescent="0.2">
      <c r="A43" s="1034" t="s">
        <v>1160</v>
      </c>
      <c r="B43" s="1096">
        <v>1327757</v>
      </c>
      <c r="C43" s="1094" t="s">
        <v>1164</v>
      </c>
      <c r="D43" s="1110" t="str">
        <f>IFERROR(VLOOKUP($B43,'Inventory List Entry (hide)'!$A$1:$I$268,2,FALSE),"---")</f>
        <v>CHICKEN BRST CKD ABF FZN</v>
      </c>
      <c r="E43" s="1109" t="str">
        <f>IFERROR(VLOOKUP($B43,'Inventory List Entry (hide)'!$A$1:$I$268,3,FALSE),"---")</f>
        <v>Panago</v>
      </c>
      <c r="F43" s="1093" t="str">
        <f>IFERROR(VLOOKUP($B43,'Inventory List Entry (hide)'!$A$1:$I$268,4,FALSE),"---")</f>
        <v>2x2 KG</v>
      </c>
      <c r="G43" s="1075" t="str">
        <f>IFERROR(VLOOKUP($B43,'Inventory List Entry (hide)'!$A$1:$I$268,5,FALSE),"---")</f>
        <v>kg</v>
      </c>
      <c r="H43" s="1038">
        <f>IFERROR(VLOOKUP($B43,'Inventory List Entry (hide)'!$A$1:$I$268,5+VLOOKUP('Report Set-up'!$B$8,'Store List (hide)'!$F$2:$G$5,2,FALSE),FALSE),0)</f>
        <v>17.375</v>
      </c>
      <c r="I43" s="1157">
        <f>IFERROR(VLOOKUP($B43,'Opening Inventory Entry'!$B$4:$J$263,3,FALSE),0)</f>
        <v>0</v>
      </c>
      <c r="J43" s="1076">
        <f>IFERROR(VLOOKUP($B43,'Opening Inventory Entry'!$B$4:$J$263,9,FALSE),0)</f>
        <v>0</v>
      </c>
      <c r="K43" s="1075" t="str">
        <f>IFERROR(VLOOKUP($B43,'Closing Inventory Entry'!$B$4:$J$263,7,FALSE),"-")</f>
        <v>-</v>
      </c>
      <c r="L43" s="1038">
        <f>IFERROR(VLOOKUP($B43,'Closing Inventory Entry'!$B$4:$J$263,8,FALSE),0)</f>
        <v>0</v>
      </c>
      <c r="M43" s="1157">
        <f>IFERROR(VLOOKUP($B43,'Closing Inventory Entry'!$B$4:$J$263,3,FALSE),0)</f>
        <v>0</v>
      </c>
      <c r="N43" s="1076">
        <f>IFERROR(VLOOKUP($B43,'Closing Inventory Entry'!$B$4:$J$263,9,FALSE),0)</f>
        <v>0</v>
      </c>
      <c r="O43" s="1075" t="str">
        <f>IFERROR(VLOOKUP($B43,'Purchases Entry'!$B$4:$J$263,5,FALSE),"-")</f>
        <v>-</v>
      </c>
      <c r="P43" s="1038">
        <f>IFERROR(VLOOKUP($B43,'Purchases Entry'!$B$4:$J$263,6,FALSE),0)</f>
        <v>0</v>
      </c>
      <c r="Q43" s="1157">
        <f>IFERROR(VLOOKUP($B43,'Purchases Entry'!$B$4:$J$263,7,FALSE),0)</f>
        <v>0</v>
      </c>
      <c r="R43" s="1076">
        <f>IFERROR(VLOOKUP($B43,'Purchases Entry'!$B$4:$J$263,8,FALSE),0)</f>
        <v>0</v>
      </c>
      <c r="S43" s="1076">
        <f t="shared" si="0"/>
        <v>0</v>
      </c>
    </row>
    <row r="44" spans="1:19" x14ac:dyDescent="0.2">
      <c r="A44" s="1034" t="s">
        <v>1160</v>
      </c>
      <c r="B44" s="1096">
        <v>1485823</v>
      </c>
      <c r="C44" s="1094" t="s">
        <v>1165</v>
      </c>
      <c r="D44" s="1110" t="str">
        <f>IFERROR(VLOOKUP($B44,'Inventory List Entry (hide)'!$A$1:$I$268,2,FALSE),"---")</f>
        <v>PEPPERONI SLCD CUP &amp; CHAR FZN</v>
      </c>
      <c r="E44" s="1109" t="str">
        <f>IFERROR(VLOOKUP($B44,'Inventory List Entry (hide)'!$A$1:$I$268,3,FALSE),"---")</f>
        <v>Piller's</v>
      </c>
      <c r="F44" s="1093" t="str">
        <f>IFERROR(VLOOKUP($B44,'Inventory List Entry (hide)'!$A$1:$I$268,4,FALSE),"---")</f>
        <v>8x1 KG</v>
      </c>
      <c r="G44" s="1075" t="str">
        <f>IFERROR(VLOOKUP($B44,'Inventory List Entry (hide)'!$A$1:$I$268,5,FALSE),"---")</f>
        <v>kg</v>
      </c>
      <c r="H44" s="1038">
        <f>IFERROR(VLOOKUP($B44,'Inventory List Entry (hide)'!$A$1:$I$268,5+VLOOKUP('Report Set-up'!$B$8,'Store List (hide)'!$F$2:$G$5,2,FALSE),FALSE),0)</f>
        <v>12.4925</v>
      </c>
      <c r="I44" s="1157">
        <f>IFERROR(VLOOKUP($B44,'Opening Inventory Entry'!$B$4:$J$263,3,FALSE),0)</f>
        <v>0</v>
      </c>
      <c r="J44" s="1076">
        <f>IFERROR(VLOOKUP($B44,'Opening Inventory Entry'!$B$4:$J$263,9,FALSE),0)</f>
        <v>0</v>
      </c>
      <c r="K44" s="1075" t="str">
        <f>IFERROR(VLOOKUP($B44,'Closing Inventory Entry'!$B$4:$J$263,7,FALSE),"-")</f>
        <v>-</v>
      </c>
      <c r="L44" s="1038">
        <f>IFERROR(VLOOKUP($B44,'Closing Inventory Entry'!$B$4:$J$263,8,FALSE),0)</f>
        <v>0</v>
      </c>
      <c r="M44" s="1157">
        <f>IFERROR(VLOOKUP($B44,'Closing Inventory Entry'!$B$4:$J$263,3,FALSE),0)</f>
        <v>0</v>
      </c>
      <c r="N44" s="1076">
        <f>IFERROR(VLOOKUP($B44,'Closing Inventory Entry'!$B$4:$J$263,9,FALSE),0)</f>
        <v>0</v>
      </c>
      <c r="O44" s="1075" t="str">
        <f>IFERROR(VLOOKUP($B44,'Purchases Entry'!$B$4:$J$263,5,FALSE),"-")</f>
        <v>-</v>
      </c>
      <c r="P44" s="1038">
        <f>IFERROR(VLOOKUP($B44,'Purchases Entry'!$B$4:$J$263,6,FALSE),0)</f>
        <v>0</v>
      </c>
      <c r="Q44" s="1157">
        <f>IFERROR(VLOOKUP($B44,'Purchases Entry'!$B$4:$J$263,7,FALSE),0)</f>
        <v>0</v>
      </c>
      <c r="R44" s="1076">
        <f>IFERROR(VLOOKUP($B44,'Purchases Entry'!$B$4:$J$263,8,FALSE),0)</f>
        <v>0</v>
      </c>
      <c r="S44" s="1076">
        <f t="shared" si="0"/>
        <v>0</v>
      </c>
    </row>
    <row r="45" spans="1:19" x14ac:dyDescent="0.2">
      <c r="A45" s="1034" t="s">
        <v>1160</v>
      </c>
      <c r="B45" s="1096">
        <v>1314258</v>
      </c>
      <c r="C45" s="1094" t="s">
        <v>1166</v>
      </c>
      <c r="D45" s="1110" t="str">
        <f>IFERROR(VLOOKUP($B45,'Inventory List Entry (hide)'!$A$1:$I$268,2,FALSE),"---")</f>
        <v>SALAMI ABF FZN</v>
      </c>
      <c r="E45" s="1109" t="str">
        <f>IFERROR(VLOOKUP($B45,'Inventory List Entry (hide)'!$A$1:$I$268,3,FALSE),"---")</f>
        <v>Panago</v>
      </c>
      <c r="F45" s="1093" t="str">
        <f>IFERROR(VLOOKUP($B45,'Inventory List Entry (hide)'!$A$1:$I$268,4,FALSE),"---")</f>
        <v>5x1 KG</v>
      </c>
      <c r="G45" s="1075" t="str">
        <f>IFERROR(VLOOKUP($B45,'Inventory List Entry (hide)'!$A$1:$I$268,5,FALSE),"---")</f>
        <v>kg</v>
      </c>
      <c r="H45" s="1038">
        <f>IFERROR(VLOOKUP($B45,'Inventory List Entry (hide)'!$A$1:$I$268,5+VLOOKUP('Report Set-up'!$B$8,'Store List (hide)'!$F$2:$G$5,2,FALSE),FALSE),0)</f>
        <v>11.714</v>
      </c>
      <c r="I45" s="1157">
        <f>IFERROR(VLOOKUP($B45,'Opening Inventory Entry'!$B$4:$J$263,3,FALSE),0)</f>
        <v>0</v>
      </c>
      <c r="J45" s="1076">
        <f>IFERROR(VLOOKUP($B45,'Opening Inventory Entry'!$B$4:$J$263,9,FALSE),0)</f>
        <v>0</v>
      </c>
      <c r="K45" s="1075" t="str">
        <f>IFERROR(VLOOKUP($B45,'Closing Inventory Entry'!$B$4:$J$263,7,FALSE),"-")</f>
        <v>-</v>
      </c>
      <c r="L45" s="1038">
        <f>IFERROR(VLOOKUP($B45,'Closing Inventory Entry'!$B$4:$J$263,8,FALSE),0)</f>
        <v>0</v>
      </c>
      <c r="M45" s="1157">
        <f>IFERROR(VLOOKUP($B45,'Closing Inventory Entry'!$B$4:$J$263,3,FALSE),0)</f>
        <v>0</v>
      </c>
      <c r="N45" s="1076">
        <f>IFERROR(VLOOKUP($B45,'Closing Inventory Entry'!$B$4:$J$263,9,FALSE),0)</f>
        <v>0</v>
      </c>
      <c r="O45" s="1075" t="str">
        <f>IFERROR(VLOOKUP($B45,'Purchases Entry'!$B$4:$J$263,5,FALSE),"-")</f>
        <v>-</v>
      </c>
      <c r="P45" s="1038">
        <f>IFERROR(VLOOKUP($B45,'Purchases Entry'!$B$4:$J$263,6,FALSE),0)</f>
        <v>0</v>
      </c>
      <c r="Q45" s="1157">
        <f>IFERROR(VLOOKUP($B45,'Purchases Entry'!$B$4:$J$263,7,FALSE),0)</f>
        <v>0</v>
      </c>
      <c r="R45" s="1076">
        <f>IFERROR(VLOOKUP($B45,'Purchases Entry'!$B$4:$J$263,8,FALSE),0)</f>
        <v>0</v>
      </c>
      <c r="S45" s="1076">
        <f t="shared" si="0"/>
        <v>0</v>
      </c>
    </row>
    <row r="46" spans="1:19" x14ac:dyDescent="0.2">
      <c r="A46" s="1034" t="s">
        <v>1160</v>
      </c>
      <c r="B46" s="1096">
        <v>1314278</v>
      </c>
      <c r="C46" s="1094" t="s">
        <v>1167</v>
      </c>
      <c r="D46" s="1110" t="str">
        <f>IFERROR(VLOOKUP($B46,'Inventory List Entry (hide)'!$A$1:$I$268,2,FALSE),"---")</f>
        <v>HAM ABF FRSH</v>
      </c>
      <c r="E46" s="1109" t="str">
        <f>IFERROR(VLOOKUP($B46,'Inventory List Entry (hide)'!$A$1:$I$268,3,FALSE),"---")</f>
        <v>Panago</v>
      </c>
      <c r="F46" s="1093" t="str">
        <f>IFERROR(VLOOKUP($B46,'Inventory List Entry (hide)'!$A$1:$I$268,4,FALSE),"---")</f>
        <v>10x1 KG</v>
      </c>
      <c r="G46" s="1075" t="str">
        <f>IFERROR(VLOOKUP($B46,'Inventory List Entry (hide)'!$A$1:$I$268,5,FALSE),"---")</f>
        <v>kg</v>
      </c>
      <c r="H46" s="1038">
        <f>IFERROR(VLOOKUP($B46,'Inventory List Entry (hide)'!$A$1:$I$268,5+VLOOKUP('Report Set-up'!$B$8,'Store List (hide)'!$F$2:$G$5,2,FALSE),FALSE),0)</f>
        <v>12.205</v>
      </c>
      <c r="I46" s="1157">
        <f>IFERROR(VLOOKUP($B46,'Opening Inventory Entry'!$B$4:$J$263,3,FALSE),0)</f>
        <v>0</v>
      </c>
      <c r="J46" s="1076">
        <f>IFERROR(VLOOKUP($B46,'Opening Inventory Entry'!$B$4:$J$263,9,FALSE),0)</f>
        <v>0</v>
      </c>
      <c r="K46" s="1075" t="str">
        <f>IFERROR(VLOOKUP($B46,'Closing Inventory Entry'!$B$4:$J$263,7,FALSE),"-")</f>
        <v>-</v>
      </c>
      <c r="L46" s="1038">
        <f>IFERROR(VLOOKUP($B46,'Closing Inventory Entry'!$B$4:$J$263,8,FALSE),0)</f>
        <v>0</v>
      </c>
      <c r="M46" s="1157">
        <f>IFERROR(VLOOKUP($B46,'Closing Inventory Entry'!$B$4:$J$263,3,FALSE),0)</f>
        <v>0</v>
      </c>
      <c r="N46" s="1076">
        <f>IFERROR(VLOOKUP($B46,'Closing Inventory Entry'!$B$4:$J$263,9,FALSE),0)</f>
        <v>0</v>
      </c>
      <c r="O46" s="1075" t="str">
        <f>IFERROR(VLOOKUP($B46,'Purchases Entry'!$B$4:$J$263,5,FALSE),"-")</f>
        <v>-</v>
      </c>
      <c r="P46" s="1038">
        <f>IFERROR(VLOOKUP($B46,'Purchases Entry'!$B$4:$J$263,6,FALSE),0)</f>
        <v>0</v>
      </c>
      <c r="Q46" s="1157">
        <f>IFERROR(VLOOKUP($B46,'Purchases Entry'!$B$4:$J$263,7,FALSE),0)</f>
        <v>0</v>
      </c>
      <c r="R46" s="1076">
        <f>IFERROR(VLOOKUP($B46,'Purchases Entry'!$B$4:$J$263,8,FALSE),0)</f>
        <v>0</v>
      </c>
      <c r="S46" s="1076">
        <f t="shared" si="0"/>
        <v>0</v>
      </c>
    </row>
    <row r="47" spans="1:19" x14ac:dyDescent="0.2">
      <c r="A47" s="1034" t="s">
        <v>1160</v>
      </c>
      <c r="B47" s="1096">
        <v>1447306</v>
      </c>
      <c r="C47" s="1094" t="s">
        <v>317</v>
      </c>
      <c r="D47" s="1110" t="str">
        <f>IFERROR(VLOOKUP($B47,'Inventory List Entry (hide)'!$A$1:$I$268,2,FALSE),"---")</f>
        <v>CHICKEN NUGGET VEGAN FZN</v>
      </c>
      <c r="E47" s="1109" t="str">
        <f>IFERROR(VLOOKUP($B47,'Inventory List Entry (hide)'!$A$1:$I$268,3,FALSE),"---")</f>
        <v>Impossible Foods</v>
      </c>
      <c r="F47" s="1093" t="str">
        <f>IFERROR(VLOOKUP($B47,'Inventory List Entry (hide)'!$A$1:$I$268,4,FALSE),"---")</f>
        <v>8x383 G</v>
      </c>
      <c r="G47" s="1075" t="str">
        <f>IFERROR(VLOOKUP($B47,'Inventory List Entry (hide)'!$A$1:$I$268,5,FALSE),"---")</f>
        <v>bag</v>
      </c>
      <c r="H47" s="1038">
        <f>IFERROR(VLOOKUP($B47,'Inventory List Entry (hide)'!$A$1:$I$268,5+VLOOKUP('Report Set-up'!$B$8,'Store List (hide)'!$F$2:$G$5,2,FALSE),FALSE),0)</f>
        <v>5.7675000000000001</v>
      </c>
      <c r="I47" s="1157">
        <f>IFERROR(VLOOKUP($B47,'Opening Inventory Entry'!$B$4:$J$263,3,FALSE),0)</f>
        <v>0</v>
      </c>
      <c r="J47" s="1076">
        <f>IFERROR(VLOOKUP($B47,'Opening Inventory Entry'!$B$4:$J$263,9,FALSE),0)</f>
        <v>0</v>
      </c>
      <c r="K47" s="1075" t="str">
        <f>IFERROR(VLOOKUP($B47,'Closing Inventory Entry'!$B$4:$J$263,7,FALSE),"-")</f>
        <v>-</v>
      </c>
      <c r="L47" s="1038">
        <f>IFERROR(VLOOKUP($B47,'Closing Inventory Entry'!$B$4:$J$263,8,FALSE),0)</f>
        <v>0</v>
      </c>
      <c r="M47" s="1157">
        <f>IFERROR(VLOOKUP($B47,'Closing Inventory Entry'!$B$4:$J$263,3,FALSE),0)</f>
        <v>0</v>
      </c>
      <c r="N47" s="1076">
        <f>IFERROR(VLOOKUP($B47,'Closing Inventory Entry'!$B$4:$J$263,9,FALSE),0)</f>
        <v>0</v>
      </c>
      <c r="O47" s="1075" t="str">
        <f>IFERROR(VLOOKUP($B47,'Purchases Entry'!$B$4:$J$263,5,FALSE),"-")</f>
        <v>-</v>
      </c>
      <c r="P47" s="1038">
        <f>IFERROR(VLOOKUP($B47,'Purchases Entry'!$B$4:$J$263,6,FALSE),0)</f>
        <v>0</v>
      </c>
      <c r="Q47" s="1157">
        <f>IFERROR(VLOOKUP($B47,'Purchases Entry'!$B$4:$J$263,7,FALSE),0)</f>
        <v>0</v>
      </c>
      <c r="R47" s="1076">
        <f>IFERROR(VLOOKUP($B47,'Purchases Entry'!$B$4:$J$263,8,FALSE),0)</f>
        <v>0</v>
      </c>
      <c r="S47" s="1076">
        <f t="shared" si="0"/>
        <v>0</v>
      </c>
    </row>
    <row r="48" spans="1:19" x14ac:dyDescent="0.2">
      <c r="A48" s="1034" t="s">
        <v>1160</v>
      </c>
      <c r="B48" s="1096">
        <v>1314252</v>
      </c>
      <c r="C48" s="1094" t="s">
        <v>1168</v>
      </c>
      <c r="D48" s="1110" t="str">
        <f>IFERROR(VLOOKUP($B48,'Inventory List Entry (hide)'!$A$1:$I$268,2,FALSE),"---")</f>
        <v>ITALIAN SAUSAGE ABF FZN</v>
      </c>
      <c r="E48" s="1109" t="str">
        <f>IFERROR(VLOOKUP($B48,'Inventory List Entry (hide)'!$A$1:$I$268,3,FALSE),"---")</f>
        <v>Panago</v>
      </c>
      <c r="F48" s="1093" t="str">
        <f>IFERROR(VLOOKUP($B48,'Inventory List Entry (hide)'!$A$1:$I$268,4,FALSE),"---")</f>
        <v>1x5 KG</v>
      </c>
      <c r="G48" s="1075" t="str">
        <f>IFERROR(VLOOKUP($B48,'Inventory List Entry (hide)'!$A$1:$I$268,5,FALSE),"---")</f>
        <v>kg</v>
      </c>
      <c r="H48" s="1038">
        <f>IFERROR(VLOOKUP($B48,'Inventory List Entry (hide)'!$A$1:$I$268,5+VLOOKUP('Report Set-up'!$B$8,'Store List (hide)'!$F$2:$G$5,2,FALSE),FALSE),0)</f>
        <v>13.756</v>
      </c>
      <c r="I48" s="1157">
        <f>IFERROR(VLOOKUP($B48,'Opening Inventory Entry'!$B$4:$J$263,3,FALSE),0)</f>
        <v>0</v>
      </c>
      <c r="J48" s="1076">
        <f>IFERROR(VLOOKUP($B48,'Opening Inventory Entry'!$B$4:$J$263,9,FALSE),0)</f>
        <v>0</v>
      </c>
      <c r="K48" s="1075" t="str">
        <f>IFERROR(VLOOKUP($B48,'Closing Inventory Entry'!$B$4:$J$263,7,FALSE),"-")</f>
        <v>-</v>
      </c>
      <c r="L48" s="1038">
        <f>IFERROR(VLOOKUP($B48,'Closing Inventory Entry'!$B$4:$J$263,8,FALSE),0)</f>
        <v>0</v>
      </c>
      <c r="M48" s="1157">
        <f>IFERROR(VLOOKUP($B48,'Closing Inventory Entry'!$B$4:$J$263,3,FALSE),0)</f>
        <v>0</v>
      </c>
      <c r="N48" s="1076">
        <f>IFERROR(VLOOKUP($B48,'Closing Inventory Entry'!$B$4:$J$263,9,FALSE),0)</f>
        <v>0</v>
      </c>
      <c r="O48" s="1075" t="str">
        <f>IFERROR(VLOOKUP($B48,'Purchases Entry'!$B$4:$J$263,5,FALSE),"-")</f>
        <v>-</v>
      </c>
      <c r="P48" s="1038">
        <f>IFERROR(VLOOKUP($B48,'Purchases Entry'!$B$4:$J$263,6,FALSE),0)</f>
        <v>0</v>
      </c>
      <c r="Q48" s="1157">
        <f>IFERROR(VLOOKUP($B48,'Purchases Entry'!$B$4:$J$263,7,FALSE),0)</f>
        <v>0</v>
      </c>
      <c r="R48" s="1076">
        <f>IFERROR(VLOOKUP($B48,'Purchases Entry'!$B$4:$J$263,8,FALSE),0)</f>
        <v>0</v>
      </c>
      <c r="S48" s="1076">
        <f t="shared" si="0"/>
        <v>0</v>
      </c>
    </row>
    <row r="49" spans="1:19" x14ac:dyDescent="0.2">
      <c r="A49" s="1034" t="s">
        <v>1160</v>
      </c>
      <c r="B49" s="1096">
        <v>1314279</v>
      </c>
      <c r="C49" s="1094" t="s">
        <v>1169</v>
      </c>
      <c r="D49" s="1110" t="str">
        <f>IFERROR(VLOOKUP($B49,'Inventory List Entry (hide)'!$A$1:$I$268,2,FALSE),"---")</f>
        <v>PEPPERONI ABF FZN</v>
      </c>
      <c r="E49" s="1109" t="str">
        <f>IFERROR(VLOOKUP($B49,'Inventory List Entry (hide)'!$A$1:$I$268,3,FALSE),"---")</f>
        <v>Panago</v>
      </c>
      <c r="F49" s="1093" t="str">
        <f>IFERROR(VLOOKUP($B49,'Inventory List Entry (hide)'!$A$1:$I$268,4,FALSE),"---")</f>
        <v>2x3.4 KG</v>
      </c>
      <c r="G49" s="1075" t="str">
        <f>IFERROR(VLOOKUP($B49,'Inventory List Entry (hide)'!$A$1:$I$268,5,FALSE),"---")</f>
        <v>kg</v>
      </c>
      <c r="H49" s="1038">
        <f>IFERROR(VLOOKUP($B49,'Inventory List Entry (hide)'!$A$1:$I$268,5+VLOOKUP('Report Set-up'!$B$8,'Store List (hide)'!$F$2:$G$5,2,FALSE),FALSE),0)</f>
        <v>12.783823529411766</v>
      </c>
      <c r="I49" s="1157">
        <f>IFERROR(VLOOKUP($B49,'Opening Inventory Entry'!$B$4:$J$263,3,FALSE),0)</f>
        <v>0</v>
      </c>
      <c r="J49" s="1076">
        <f>IFERROR(VLOOKUP($B49,'Opening Inventory Entry'!$B$4:$J$263,9,FALSE),0)</f>
        <v>0</v>
      </c>
      <c r="K49" s="1075" t="str">
        <f>IFERROR(VLOOKUP($B49,'Closing Inventory Entry'!$B$4:$J$263,7,FALSE),"-")</f>
        <v>-</v>
      </c>
      <c r="L49" s="1038">
        <f>IFERROR(VLOOKUP($B49,'Closing Inventory Entry'!$B$4:$J$263,8,FALSE),0)</f>
        <v>0</v>
      </c>
      <c r="M49" s="1157">
        <f>IFERROR(VLOOKUP($B49,'Closing Inventory Entry'!$B$4:$J$263,3,FALSE),0)</f>
        <v>0</v>
      </c>
      <c r="N49" s="1076">
        <f>IFERROR(VLOOKUP($B49,'Closing Inventory Entry'!$B$4:$J$263,9,FALSE),0)</f>
        <v>0</v>
      </c>
      <c r="O49" s="1075" t="str">
        <f>IFERROR(VLOOKUP($B49,'Purchases Entry'!$B$4:$J$263,5,FALSE),"-")</f>
        <v>-</v>
      </c>
      <c r="P49" s="1038">
        <f>IFERROR(VLOOKUP($B49,'Purchases Entry'!$B$4:$J$263,6,FALSE),0)</f>
        <v>0</v>
      </c>
      <c r="Q49" s="1157">
        <f>IFERROR(VLOOKUP($B49,'Purchases Entry'!$B$4:$J$263,7,FALSE),0)</f>
        <v>0</v>
      </c>
      <c r="R49" s="1076">
        <f>IFERROR(VLOOKUP($B49,'Purchases Entry'!$B$4:$J$263,8,FALSE),0)</f>
        <v>0</v>
      </c>
      <c r="S49" s="1076">
        <f t="shared" si="0"/>
        <v>0</v>
      </c>
    </row>
    <row r="50" spans="1:19" x14ac:dyDescent="0.2">
      <c r="A50" s="1034" t="s">
        <v>1160</v>
      </c>
      <c r="B50" s="1096">
        <v>1360543</v>
      </c>
      <c r="C50" s="1094" t="s">
        <v>1170</v>
      </c>
      <c r="D50" s="1110" t="str">
        <f>IFERROR(VLOOKUP($B50,'Inventory List Entry (hide)'!$A$1:$I$268,2,FALSE),"---")</f>
        <v>BEEF STK DCD GRILL CKD ABF FZN</v>
      </c>
      <c r="E50" s="1109" t="str">
        <f>IFERROR(VLOOKUP($B50,'Inventory List Entry (hide)'!$A$1:$I$268,3,FALSE),"---")</f>
        <v>Panago</v>
      </c>
      <c r="F50" s="1093" t="str">
        <f>IFERROR(VLOOKUP($B50,'Inventory List Entry (hide)'!$A$1:$I$268,4,FALSE),"---")</f>
        <v>2x3 KG</v>
      </c>
      <c r="G50" s="1075" t="str">
        <f>IFERROR(VLOOKUP($B50,'Inventory List Entry (hide)'!$A$1:$I$268,5,FALSE),"---")</f>
        <v>kg</v>
      </c>
      <c r="H50" s="1038">
        <f>IFERROR(VLOOKUP($B50,'Inventory List Entry (hide)'!$A$1:$I$268,5+VLOOKUP('Report Set-up'!$B$8,'Store List (hide)'!$F$2:$G$5,2,FALSE),FALSE),0)</f>
        <v>23.033333333333331</v>
      </c>
      <c r="I50" s="1157">
        <f>IFERROR(VLOOKUP($B50,'Opening Inventory Entry'!$B$4:$J$263,3,FALSE),0)</f>
        <v>0</v>
      </c>
      <c r="J50" s="1076">
        <f>IFERROR(VLOOKUP($B50,'Opening Inventory Entry'!$B$4:$J$263,9,FALSE),0)</f>
        <v>0</v>
      </c>
      <c r="K50" s="1075" t="str">
        <f>IFERROR(VLOOKUP($B50,'Closing Inventory Entry'!$B$4:$J$263,7,FALSE),"-")</f>
        <v>-</v>
      </c>
      <c r="L50" s="1038">
        <f>IFERROR(VLOOKUP($B50,'Closing Inventory Entry'!$B$4:$J$263,8,FALSE),0)</f>
        <v>0</v>
      </c>
      <c r="M50" s="1157">
        <f>IFERROR(VLOOKUP($B50,'Closing Inventory Entry'!$B$4:$J$263,3,FALSE),0)</f>
        <v>0</v>
      </c>
      <c r="N50" s="1076">
        <f>IFERROR(VLOOKUP($B50,'Closing Inventory Entry'!$B$4:$J$263,9,FALSE),0)</f>
        <v>0</v>
      </c>
      <c r="O50" s="1075" t="str">
        <f>IFERROR(VLOOKUP($B50,'Purchases Entry'!$B$4:$J$263,5,FALSE),"-")</f>
        <v>-</v>
      </c>
      <c r="P50" s="1038">
        <f>IFERROR(VLOOKUP($B50,'Purchases Entry'!$B$4:$J$263,6,FALSE),0)</f>
        <v>0</v>
      </c>
      <c r="Q50" s="1157">
        <f>IFERROR(VLOOKUP($B50,'Purchases Entry'!$B$4:$J$263,7,FALSE),0)</f>
        <v>0</v>
      </c>
      <c r="R50" s="1076">
        <f>IFERROR(VLOOKUP($B50,'Purchases Entry'!$B$4:$J$263,8,FALSE),0)</f>
        <v>0</v>
      </c>
      <c r="S50" s="1076">
        <f t="shared" si="0"/>
        <v>0</v>
      </c>
    </row>
    <row r="51" spans="1:19" x14ac:dyDescent="0.2">
      <c r="A51" s="1034" t="s">
        <v>1160</v>
      </c>
      <c r="B51" s="1096">
        <v>1961987</v>
      </c>
      <c r="C51" s="1094" t="s">
        <v>1171</v>
      </c>
      <c r="D51" s="1110" t="str">
        <f>IFERROR(VLOOKUP($B51,'Inventory List Entry (hide)'!$A$1:$I$268,2,FALSE),"---")</f>
        <v>VEG PEPPERONI SCLD 1.5IN FZN</v>
      </c>
      <c r="E51" s="1109" t="str">
        <f>IFERROR(VLOOKUP($B51,'Inventory List Entry (hide)'!$A$1:$I$268,3,FALSE),"---")</f>
        <v>Yves</v>
      </c>
      <c r="F51" s="1093" t="str">
        <f>IFERROR(VLOOKUP($B51,'Inventory List Entry (hide)'!$A$1:$I$268,4,FALSE),"---")</f>
        <v>5x1 KG</v>
      </c>
      <c r="G51" s="1075" t="str">
        <f>IFERROR(VLOOKUP($B51,'Inventory List Entry (hide)'!$A$1:$I$268,5,FALSE),"---")</f>
        <v>kg</v>
      </c>
      <c r="H51" s="1038">
        <f>IFERROR(VLOOKUP($B51,'Inventory List Entry (hide)'!$A$1:$I$268,5+VLOOKUP('Report Set-up'!$B$8,'Store List (hide)'!$F$2:$G$5,2,FALSE),FALSE),0)</f>
        <v>14.85</v>
      </c>
      <c r="I51" s="1157">
        <f>IFERROR(VLOOKUP($B51,'Opening Inventory Entry'!$B$4:$J$263,3,FALSE),0)</f>
        <v>0</v>
      </c>
      <c r="J51" s="1076">
        <f>IFERROR(VLOOKUP($B51,'Opening Inventory Entry'!$B$4:$J$263,9,FALSE),0)</f>
        <v>0</v>
      </c>
      <c r="K51" s="1075" t="str">
        <f>IFERROR(VLOOKUP($B51,'Closing Inventory Entry'!$B$4:$J$263,7,FALSE),"-")</f>
        <v>-</v>
      </c>
      <c r="L51" s="1038">
        <f>IFERROR(VLOOKUP($B51,'Closing Inventory Entry'!$B$4:$J$263,8,FALSE),0)</f>
        <v>0</v>
      </c>
      <c r="M51" s="1157">
        <f>IFERROR(VLOOKUP($B51,'Closing Inventory Entry'!$B$4:$J$263,3,FALSE),0)</f>
        <v>0</v>
      </c>
      <c r="N51" s="1076">
        <f>IFERROR(VLOOKUP($B51,'Closing Inventory Entry'!$B$4:$J$263,9,FALSE),0)</f>
        <v>0</v>
      </c>
      <c r="O51" s="1075" t="str">
        <f>IFERROR(VLOOKUP($B51,'Purchases Entry'!$B$4:$J$263,5,FALSE),"-")</f>
        <v>-</v>
      </c>
      <c r="P51" s="1038">
        <f>IFERROR(VLOOKUP($B51,'Purchases Entry'!$B$4:$J$263,6,FALSE),0)</f>
        <v>0</v>
      </c>
      <c r="Q51" s="1157">
        <f>IFERROR(VLOOKUP($B51,'Purchases Entry'!$B$4:$J$263,7,FALSE),0)</f>
        <v>0</v>
      </c>
      <c r="R51" s="1076">
        <f>IFERROR(VLOOKUP($B51,'Purchases Entry'!$B$4:$J$263,8,FALSE),0)</f>
        <v>0</v>
      </c>
      <c r="S51" s="1076">
        <f t="shared" si="0"/>
        <v>0</v>
      </c>
    </row>
    <row r="52" spans="1:19" ht="15" thickBot="1" x14ac:dyDescent="0.25">
      <c r="A52" s="1034" t="s">
        <v>1160</v>
      </c>
      <c r="B52" s="1096">
        <v>1360445</v>
      </c>
      <c r="C52" s="1094" t="s">
        <v>1172</v>
      </c>
      <c r="D52" s="1110" t="str">
        <f>IFERROR(VLOOKUP($B52,'Inventory List Entry (hide)'!$A$1:$I$268,2,FALSE),"---")</f>
        <v>CHICKEN WING SEAS CKD ABF FZN</v>
      </c>
      <c r="E52" s="1109" t="str">
        <f>IFERROR(VLOOKUP($B52,'Inventory List Entry (hide)'!$A$1:$I$268,3,FALSE),"---")</f>
        <v>Panago</v>
      </c>
      <c r="F52" s="1093" t="str">
        <f>IFERROR(VLOOKUP($B52,'Inventory List Entry (hide)'!$A$1:$I$268,4,FALSE),"---")</f>
        <v>2x3 KG</v>
      </c>
      <c r="G52" s="1075" t="str">
        <f>IFERROR(VLOOKUP($B52,'Inventory List Entry (hide)'!$A$1:$I$268,5,FALSE),"---")</f>
        <v>kg</v>
      </c>
      <c r="H52" s="1038">
        <f>IFERROR(VLOOKUP($B52,'Inventory List Entry (hide)'!$A$1:$I$268,5+VLOOKUP('Report Set-up'!$B$8,'Store List (hide)'!$F$2:$G$5,2,FALSE),FALSE),0)</f>
        <v>18.203333333333333</v>
      </c>
      <c r="I52" s="1157">
        <f>IFERROR(VLOOKUP($B52,'Opening Inventory Entry'!$B$4:$J$263,3,FALSE),0)</f>
        <v>0</v>
      </c>
      <c r="J52" s="1076">
        <f>IFERROR(VLOOKUP($B52,'Opening Inventory Entry'!$B$4:$J$263,9,FALSE),0)</f>
        <v>0</v>
      </c>
      <c r="K52" s="1075" t="str">
        <f>IFERROR(VLOOKUP($B52,'Closing Inventory Entry'!$B$4:$J$263,7,FALSE),"-")</f>
        <v>-</v>
      </c>
      <c r="L52" s="1038">
        <f>IFERROR(VLOOKUP($B52,'Closing Inventory Entry'!$B$4:$J$263,8,FALSE),0)</f>
        <v>0</v>
      </c>
      <c r="M52" s="1157">
        <f>IFERROR(VLOOKUP($B52,'Closing Inventory Entry'!$B$4:$J$263,3,FALSE),0)</f>
        <v>0</v>
      </c>
      <c r="N52" s="1076">
        <f>IFERROR(VLOOKUP($B52,'Closing Inventory Entry'!$B$4:$J$263,9,FALSE),0)</f>
        <v>0</v>
      </c>
      <c r="O52" s="1075" t="str">
        <f>IFERROR(VLOOKUP($B52,'Purchases Entry'!$B$4:$J$263,5,FALSE),"-")</f>
        <v>-</v>
      </c>
      <c r="P52" s="1038">
        <f>IFERROR(VLOOKUP($B52,'Purchases Entry'!$B$4:$J$263,6,FALSE),0)</f>
        <v>0</v>
      </c>
      <c r="Q52" s="1157">
        <f>IFERROR(VLOOKUP($B52,'Purchases Entry'!$B$4:$J$263,7,FALSE),0)</f>
        <v>0</v>
      </c>
      <c r="R52" s="1076">
        <f>IFERROR(VLOOKUP($B52,'Purchases Entry'!$B$4:$J$263,8,FALSE),0)</f>
        <v>0</v>
      </c>
      <c r="S52" s="1076">
        <f t="shared" si="0"/>
        <v>0</v>
      </c>
    </row>
    <row r="53" spans="1:19" x14ac:dyDescent="0.2">
      <c r="A53" s="1033" t="s">
        <v>1173</v>
      </c>
      <c r="B53" s="1103">
        <v>1499696</v>
      </c>
      <c r="C53" s="1099" t="s">
        <v>1174</v>
      </c>
      <c r="D53" s="1114" t="str">
        <f>IFERROR(VLOOKUP($B53,'Inventory List Entry (hide)'!$A$1:$I$268,2,FALSE),"---")</f>
        <v>SAUCE AVOCADO CREMA</v>
      </c>
      <c r="E53" s="1256" t="str">
        <f>IFERROR(VLOOKUP($B53,'Inventory List Entry (hide)'!$A$1:$I$268,3,FALSE),"---")</f>
        <v>Panago</v>
      </c>
      <c r="F53" s="1092" t="str">
        <f>IFERROR(VLOOKUP($B53,'Inventory List Entry (hide)'!$A$1:$I$268,4,FALSE),"---")</f>
        <v>12x680 ML</v>
      </c>
      <c r="G53" s="1073" t="str">
        <f>IFERROR(VLOOKUP($B53,'Inventory List Entry (hide)'!$A$1:$I$268,5,FALSE),"---")</f>
        <v>pouch</v>
      </c>
      <c r="H53" s="1041">
        <f>IFERROR(VLOOKUP($B53,'Inventory List Entry (hide)'!$A$1:$I$268,5+VLOOKUP('Report Set-up'!$B$8,'Store List (hide)'!$F$2:$G$5,2,FALSE),FALSE),0)</f>
        <v>8.6433333333333326</v>
      </c>
      <c r="I53" s="1158">
        <f>IFERROR(VLOOKUP($B53,'Opening Inventory Entry'!$B$4:$J$263,3,FALSE),0)</f>
        <v>0</v>
      </c>
      <c r="J53" s="1077">
        <f>IFERROR(VLOOKUP($B53,'Opening Inventory Entry'!$B$4:$J$263,9,FALSE),0)</f>
        <v>0</v>
      </c>
      <c r="K53" s="1073" t="str">
        <f>IFERROR(VLOOKUP($B53,'Closing Inventory Entry'!$B$4:$J$263,7,FALSE),"-")</f>
        <v>-</v>
      </c>
      <c r="L53" s="1041">
        <f>IFERROR(VLOOKUP($B53,'Closing Inventory Entry'!$B$4:$J$263,8,FALSE),0)</f>
        <v>0</v>
      </c>
      <c r="M53" s="1158">
        <f>IFERROR(VLOOKUP($B53,'Closing Inventory Entry'!$B$4:$J$263,3,FALSE),0)</f>
        <v>0</v>
      </c>
      <c r="N53" s="1077">
        <f>IFERROR(VLOOKUP($B53,'Closing Inventory Entry'!$B$4:$J$263,9,FALSE),0)</f>
        <v>0</v>
      </c>
      <c r="O53" s="1073" t="str">
        <f>IFERROR(VLOOKUP($B53,'Purchases Entry'!$B$4:$J$263,5,FALSE),"-")</f>
        <v>-</v>
      </c>
      <c r="P53" s="1041">
        <f>IFERROR(VLOOKUP($B53,'Purchases Entry'!$B$4:$J$263,6,FALSE),0)</f>
        <v>0</v>
      </c>
      <c r="Q53" s="1158">
        <f>IFERROR(VLOOKUP($B53,'Purchases Entry'!$B$4:$J$263,7,FALSE),0)</f>
        <v>0</v>
      </c>
      <c r="R53" s="1077">
        <f>IFERROR(VLOOKUP($B53,'Purchases Entry'!$B$4:$J$263,8,FALSE),0)</f>
        <v>0</v>
      </c>
      <c r="S53" s="1077">
        <f t="shared" si="0"/>
        <v>0</v>
      </c>
    </row>
    <row r="54" spans="1:19" x14ac:dyDescent="0.2">
      <c r="A54" s="1042" t="s">
        <v>1173</v>
      </c>
      <c r="B54" s="1104">
        <v>9711205</v>
      </c>
      <c r="C54" s="1102" t="s">
        <v>1175</v>
      </c>
      <c r="D54" s="1117" t="str">
        <f>IFERROR(VLOOKUP($B54,'Inventory List Entry (hide)'!$A$1:$I$268,2,FALSE),"---")</f>
        <v>PANAGO BBQ SAUCE</v>
      </c>
      <c r="E54" s="1111" t="str">
        <f>IFERROR(VLOOKUP($B54,'Inventory List Entry (hide)'!$A$1:$I$268,3,FALSE),"---")</f>
        <v>Panago</v>
      </c>
      <c r="F54" s="1095" t="str">
        <f>IFERROR(VLOOKUP($B54,'Inventory List Entry (hide)'!$A$1:$I$268,4,FALSE),"---")</f>
        <v>12x53 OZ</v>
      </c>
      <c r="G54" s="1078" t="str">
        <f>IFERROR(VLOOKUP($B54,'Inventory List Entry (hide)'!$A$1:$I$268,5,FALSE),"---")</f>
        <v>bag</v>
      </c>
      <c r="H54" s="1043">
        <f>IFERROR(VLOOKUP($B54,'Inventory List Entry (hide)'!$A$1:$I$268,5+VLOOKUP('Report Set-up'!$B$8,'Store List (hide)'!$F$2:$G$5,2,FALSE),FALSE),0)</f>
        <v>5.4849999999999994</v>
      </c>
      <c r="I54" s="1159">
        <f>IFERROR(VLOOKUP($B54,'Opening Inventory Entry'!$B$4:$J$263,3,FALSE),0)</f>
        <v>0</v>
      </c>
      <c r="J54" s="1079">
        <f>IFERROR(VLOOKUP($B54,'Opening Inventory Entry'!$B$4:$J$263,9,FALSE),0)</f>
        <v>0</v>
      </c>
      <c r="K54" s="1078" t="str">
        <f>IFERROR(VLOOKUP($B54,'Closing Inventory Entry'!$B$4:$J$263,7,FALSE),"-")</f>
        <v>-</v>
      </c>
      <c r="L54" s="1043">
        <f>IFERROR(VLOOKUP($B54,'Closing Inventory Entry'!$B$4:$J$263,8,FALSE),0)</f>
        <v>0</v>
      </c>
      <c r="M54" s="1159">
        <f>IFERROR(VLOOKUP($B54,'Closing Inventory Entry'!$B$4:$J$263,3,FALSE),0)</f>
        <v>0</v>
      </c>
      <c r="N54" s="1079">
        <f>IFERROR(VLOOKUP($B54,'Closing Inventory Entry'!$B$4:$J$263,9,FALSE),0)</f>
        <v>0</v>
      </c>
      <c r="O54" s="1078" t="str">
        <f>IFERROR(VLOOKUP($B54,'Purchases Entry'!$B$4:$J$263,5,FALSE),"-")</f>
        <v>-</v>
      </c>
      <c r="P54" s="1043">
        <f>IFERROR(VLOOKUP($B54,'Purchases Entry'!$B$4:$J$263,6,FALSE),0)</f>
        <v>0</v>
      </c>
      <c r="Q54" s="1159">
        <f>IFERROR(VLOOKUP($B54,'Purchases Entry'!$B$4:$J$263,7,FALSE),0)</f>
        <v>0</v>
      </c>
      <c r="R54" s="1079">
        <f>IFERROR(VLOOKUP($B54,'Purchases Entry'!$B$4:$J$263,8,FALSE),0)</f>
        <v>0</v>
      </c>
      <c r="S54" s="1079">
        <f t="shared" si="0"/>
        <v>0</v>
      </c>
    </row>
    <row r="55" spans="1:19" x14ac:dyDescent="0.2">
      <c r="A55" s="1034" t="s">
        <v>1173</v>
      </c>
      <c r="B55" s="1096">
        <v>1478621</v>
      </c>
      <c r="C55" s="1094" t="s">
        <v>1176</v>
      </c>
      <c r="D55" s="1110" t="str">
        <f>IFERROR(VLOOKUP($B55,'Inventory List Entry (hide)'!$A$1:$I$268,2,FALSE),"---")</f>
        <v>SAUCE CHEEZY CHED - RESTORED</v>
      </c>
      <c r="E55" s="1109" t="str">
        <f>IFERROR(VLOOKUP($B55,'Inventory List Entry (hide)'!$A$1:$I$268,3,FALSE),"---")</f>
        <v>Panago</v>
      </c>
      <c r="F55" s="1093" t="str">
        <f>IFERROR(VLOOKUP($B55,'Inventory List Entry (hide)'!$A$1:$I$268,4,FALSE),"---")</f>
        <v>12x680 MG</v>
      </c>
      <c r="G55" s="1075" t="str">
        <f>IFERROR(VLOOKUP($B55,'Inventory List Entry (hide)'!$A$1:$I$268,5,FALSE),"---")</f>
        <v>bag</v>
      </c>
      <c r="H55" s="1044">
        <f>IFERROR(VLOOKUP($B55,'Inventory List Entry (hide)'!$A$1:$I$268,5+VLOOKUP('Report Set-up'!$B$8,'Store List (hide)'!$F$2:$G$5,2,FALSE),FALSE),0)</f>
        <v>7.9424999999999999</v>
      </c>
      <c r="I55" s="1160">
        <f>IFERROR(VLOOKUP($B55,'Opening Inventory Entry'!$B$4:$J$263,3,FALSE),0)</f>
        <v>0</v>
      </c>
      <c r="J55" s="1080">
        <f>IFERROR(VLOOKUP($B55,'Opening Inventory Entry'!$B$4:$J$263,9,FALSE),0)</f>
        <v>0</v>
      </c>
      <c r="K55" s="1075" t="str">
        <f>IFERROR(VLOOKUP($B55,'Closing Inventory Entry'!$B$4:$J$263,7,FALSE),"-")</f>
        <v>-</v>
      </c>
      <c r="L55" s="1044">
        <f>IFERROR(VLOOKUP($B55,'Closing Inventory Entry'!$B$4:$J$263,8,FALSE),0)</f>
        <v>0</v>
      </c>
      <c r="M55" s="1160">
        <f>IFERROR(VLOOKUP($B55,'Closing Inventory Entry'!$B$4:$J$263,3,FALSE),0)</f>
        <v>0</v>
      </c>
      <c r="N55" s="1080">
        <f>IFERROR(VLOOKUP($B55,'Closing Inventory Entry'!$B$4:$J$263,9,FALSE),0)</f>
        <v>0</v>
      </c>
      <c r="O55" s="1075" t="str">
        <f>IFERROR(VLOOKUP($B55,'Purchases Entry'!$B$4:$J$263,5,FALSE),"-")</f>
        <v>-</v>
      </c>
      <c r="P55" s="1044">
        <f>IFERROR(VLOOKUP($B55,'Purchases Entry'!$B$4:$J$263,6,FALSE),0)</f>
        <v>0</v>
      </c>
      <c r="Q55" s="1160">
        <f>IFERROR(VLOOKUP($B55,'Purchases Entry'!$B$4:$J$263,7,FALSE),0)</f>
        <v>0</v>
      </c>
      <c r="R55" s="1080">
        <f>IFERROR(VLOOKUP($B55,'Purchases Entry'!$B$4:$J$263,8,FALSE),0)</f>
        <v>0</v>
      </c>
      <c r="S55" s="1080">
        <f t="shared" si="0"/>
        <v>0</v>
      </c>
    </row>
    <row r="56" spans="1:19" x14ac:dyDescent="0.2">
      <c r="A56" s="1034" t="s">
        <v>1173</v>
      </c>
      <c r="B56" s="1096">
        <v>1497992</v>
      </c>
      <c r="C56" s="1094" t="s">
        <v>1177</v>
      </c>
      <c r="D56" s="1110" t="str">
        <f>IFERROR(VLOOKUP($B56,'Inventory List Entry (hide)'!$A$1:$I$268,2,FALSE),"---")</f>
        <v>SAUCE CHEEZY CHED - CANCELLED</v>
      </c>
      <c r="E56" s="1109" t="str">
        <f>IFERROR(VLOOKUP($B56,'Inventory List Entry (hide)'!$A$1:$I$268,3,FALSE),"---")</f>
        <v>Panago</v>
      </c>
      <c r="F56" s="1093" t="str">
        <f>IFERROR(VLOOKUP($B56,'Inventory List Entry (hide)'!$A$1:$I$268,4,FALSE),"---")</f>
        <v>12x680 MG</v>
      </c>
      <c r="G56" s="1075" t="str">
        <f>IFERROR(VLOOKUP($B56,'Inventory List Entry (hide)'!$A$1:$I$268,5,FALSE),"---")</f>
        <v>pouch</v>
      </c>
      <c r="H56" s="1044">
        <f>IFERROR(VLOOKUP($B56,'Inventory List Entry (hide)'!$A$1:$I$268,5+VLOOKUP('Report Set-up'!$B$8,'Store List (hide)'!$F$2:$G$5,2,FALSE),FALSE),0)</f>
        <v>7.7616666666666667</v>
      </c>
      <c r="I56" s="1160">
        <f>IFERROR(VLOOKUP($B56,'Opening Inventory Entry'!$B$4:$J$263,3,FALSE),0)</f>
        <v>0</v>
      </c>
      <c r="J56" s="1080">
        <f>IFERROR(VLOOKUP($B56,'Opening Inventory Entry'!$B$4:$J$263,9,FALSE),0)</f>
        <v>0</v>
      </c>
      <c r="K56" s="1075" t="str">
        <f>IFERROR(VLOOKUP($B56,'Closing Inventory Entry'!$B$4:$J$263,7,FALSE),"-")</f>
        <v>-</v>
      </c>
      <c r="L56" s="1044">
        <f>IFERROR(VLOOKUP($B56,'Closing Inventory Entry'!$B$4:$J$263,8,FALSE),0)</f>
        <v>0</v>
      </c>
      <c r="M56" s="1160">
        <f>IFERROR(VLOOKUP($B56,'Closing Inventory Entry'!$B$4:$J$263,3,FALSE),0)</f>
        <v>0</v>
      </c>
      <c r="N56" s="1080">
        <f>IFERROR(VLOOKUP($B56,'Closing Inventory Entry'!$B$4:$J$263,9,FALSE),0)</f>
        <v>0</v>
      </c>
      <c r="O56" s="1075" t="str">
        <f>IFERROR(VLOOKUP($B56,'Purchases Entry'!$B$4:$J$263,5,FALSE),"-")</f>
        <v>-</v>
      </c>
      <c r="P56" s="1044">
        <f>IFERROR(VLOOKUP($B56,'Purchases Entry'!$B$4:$J$263,6,FALSE),0)</f>
        <v>0</v>
      </c>
      <c r="Q56" s="1160">
        <f>IFERROR(VLOOKUP($B56,'Purchases Entry'!$B$4:$J$263,7,FALSE),0)</f>
        <v>0</v>
      </c>
      <c r="R56" s="1080">
        <f>IFERROR(VLOOKUP($B56,'Purchases Entry'!$B$4:$J$263,8,FALSE),0)</f>
        <v>0</v>
      </c>
      <c r="S56" s="1080">
        <f t="shared" si="0"/>
        <v>0</v>
      </c>
    </row>
    <row r="57" spans="1:19" x14ac:dyDescent="0.2">
      <c r="A57" s="1034" t="s">
        <v>1173</v>
      </c>
      <c r="B57" s="1096">
        <v>1497780</v>
      </c>
      <c r="C57" s="1094" t="s">
        <v>1178</v>
      </c>
      <c r="D57" s="1110" t="str">
        <f>IFERROR(VLOOKUP($B57,'Inventory List Entry (hide)'!$A$1:$I$268,2,FALSE),"---")</f>
        <v>SAUCE CHIPOTLE CILANTRO POUCH</v>
      </c>
      <c r="E57" s="1109" t="str">
        <f>IFERROR(VLOOKUP($B57,'Inventory List Entry (hide)'!$A$1:$I$268,3,FALSE),"---")</f>
        <v>Panago</v>
      </c>
      <c r="F57" s="1093" t="str">
        <f>IFERROR(VLOOKUP($B57,'Inventory List Entry (hide)'!$A$1:$I$268,4,FALSE),"---")</f>
        <v>12x680 MG</v>
      </c>
      <c r="G57" s="1075" t="str">
        <f>IFERROR(VLOOKUP($B57,'Inventory List Entry (hide)'!$A$1:$I$268,5,FALSE),"---")</f>
        <v>pouch</v>
      </c>
      <c r="H57" s="1044">
        <f>IFERROR(VLOOKUP($B57,'Inventory List Entry (hide)'!$A$1:$I$268,5+VLOOKUP('Report Set-up'!$B$8,'Store List (hide)'!$F$2:$G$5,2,FALSE),FALSE),0)</f>
        <v>7.7166666666666659</v>
      </c>
      <c r="I57" s="1160">
        <f>IFERROR(VLOOKUP($B57,'Opening Inventory Entry'!$B$4:$J$263,3,FALSE),0)</f>
        <v>0</v>
      </c>
      <c r="J57" s="1080">
        <f>IFERROR(VLOOKUP($B57,'Opening Inventory Entry'!$B$4:$J$263,9,FALSE),0)</f>
        <v>0</v>
      </c>
      <c r="K57" s="1075" t="str">
        <f>IFERROR(VLOOKUP($B57,'Closing Inventory Entry'!$B$4:$J$263,7,FALSE),"-")</f>
        <v>-</v>
      </c>
      <c r="L57" s="1044">
        <f>IFERROR(VLOOKUP($B57,'Closing Inventory Entry'!$B$4:$J$263,8,FALSE),0)</f>
        <v>0</v>
      </c>
      <c r="M57" s="1160">
        <f>IFERROR(VLOOKUP($B57,'Closing Inventory Entry'!$B$4:$J$263,3,FALSE),0)</f>
        <v>0</v>
      </c>
      <c r="N57" s="1080">
        <f>IFERROR(VLOOKUP($B57,'Closing Inventory Entry'!$B$4:$J$263,9,FALSE),0)</f>
        <v>0</v>
      </c>
      <c r="O57" s="1075" t="str">
        <f>IFERROR(VLOOKUP($B57,'Purchases Entry'!$B$4:$J$263,5,FALSE),"-")</f>
        <v>-</v>
      </c>
      <c r="P57" s="1044">
        <f>IFERROR(VLOOKUP($B57,'Purchases Entry'!$B$4:$J$263,6,FALSE),0)</f>
        <v>0</v>
      </c>
      <c r="Q57" s="1160">
        <f>IFERROR(VLOOKUP($B57,'Purchases Entry'!$B$4:$J$263,7,FALSE),0)</f>
        <v>0</v>
      </c>
      <c r="R57" s="1080">
        <f>IFERROR(VLOOKUP($B57,'Purchases Entry'!$B$4:$J$263,8,FALSE),0)</f>
        <v>0</v>
      </c>
      <c r="S57" s="1080">
        <f t="shared" si="0"/>
        <v>0</v>
      </c>
    </row>
    <row r="58" spans="1:19" x14ac:dyDescent="0.2">
      <c r="A58" s="1034" t="s">
        <v>1173</v>
      </c>
      <c r="B58" s="1096">
        <v>1487131</v>
      </c>
      <c r="C58" s="1094" t="s">
        <v>1179</v>
      </c>
      <c r="D58" s="1110" t="str">
        <f>IFERROR(VLOOKUP($B58,'Inventory List Entry (hide)'!$A$1:$I$268,2,FALSE),"---")</f>
        <v>HONEY HOT JUG</v>
      </c>
      <c r="E58" s="1109" t="str">
        <f>IFERROR(VLOOKUP($B58,'Inventory List Entry (hide)'!$A$1:$I$268,3,FALSE),"---")</f>
        <v>Panago</v>
      </c>
      <c r="F58" s="1093" t="str">
        <f>IFERROR(VLOOKUP($B58,'Inventory List Entry (hide)'!$A$1:$I$268,4,FALSE),"---")</f>
        <v>2x5.5 KG</v>
      </c>
      <c r="G58" s="1075" t="str">
        <f>IFERROR(VLOOKUP($B58,'Inventory List Entry (hide)'!$A$1:$I$268,5,FALSE),"---")</f>
        <v>jug</v>
      </c>
      <c r="H58" s="1044">
        <f>IFERROR(VLOOKUP($B58,'Inventory List Entry (hide)'!$A$1:$I$268,5+VLOOKUP('Report Set-up'!$B$8,'Store List (hide)'!$F$2:$G$5,2,FALSE),FALSE),0)</f>
        <v>77.194999999999993</v>
      </c>
      <c r="I58" s="1160">
        <f>IFERROR(VLOOKUP($B58,'Opening Inventory Entry'!$B$4:$J$263,3,FALSE),0)</f>
        <v>0</v>
      </c>
      <c r="J58" s="1080">
        <f>IFERROR(VLOOKUP($B58,'Opening Inventory Entry'!$B$4:$J$263,9,FALSE),0)</f>
        <v>0</v>
      </c>
      <c r="K58" s="1075" t="str">
        <f>IFERROR(VLOOKUP($B58,'Closing Inventory Entry'!$B$4:$J$263,7,FALSE),"-")</f>
        <v>-</v>
      </c>
      <c r="L58" s="1044">
        <f>IFERROR(VLOOKUP($B58,'Closing Inventory Entry'!$B$4:$J$263,8,FALSE),0)</f>
        <v>0</v>
      </c>
      <c r="M58" s="1160">
        <f>IFERROR(VLOOKUP($B58,'Closing Inventory Entry'!$B$4:$J$263,3,FALSE),0)</f>
        <v>0</v>
      </c>
      <c r="N58" s="1080">
        <f>IFERROR(VLOOKUP($B58,'Closing Inventory Entry'!$B$4:$J$263,9,FALSE),0)</f>
        <v>0</v>
      </c>
      <c r="O58" s="1075" t="str">
        <f>IFERROR(VLOOKUP($B58,'Purchases Entry'!$B$4:$J$263,5,FALSE),"-")</f>
        <v>-</v>
      </c>
      <c r="P58" s="1044">
        <f>IFERROR(VLOOKUP($B58,'Purchases Entry'!$B$4:$J$263,6,FALSE),0)</f>
        <v>0</v>
      </c>
      <c r="Q58" s="1160">
        <f>IFERROR(VLOOKUP($B58,'Purchases Entry'!$B$4:$J$263,7,FALSE),0)</f>
        <v>0</v>
      </c>
      <c r="R58" s="1080">
        <f>IFERROR(VLOOKUP($B58,'Purchases Entry'!$B$4:$J$263,8,FALSE),0)</f>
        <v>0</v>
      </c>
      <c r="S58" s="1080">
        <f t="shared" si="0"/>
        <v>0</v>
      </c>
    </row>
    <row r="59" spans="1:19" x14ac:dyDescent="0.2">
      <c r="A59" s="384" t="s">
        <v>1173</v>
      </c>
      <c r="B59" s="1094">
        <v>1478622</v>
      </c>
      <c r="C59" s="1094" t="s">
        <v>1180</v>
      </c>
      <c r="D59" s="1110" t="str">
        <f>IFERROR(VLOOKUP($B59,'Inventory List Entry (hide)'!$A$1:$I$268,2,FALSE),"---")</f>
        <v>SAUCE JALAPENO RANCH</v>
      </c>
      <c r="E59" s="1110" t="str">
        <f>IFERROR(VLOOKUP($B59,'Inventory List Entry (hide)'!$A$1:$I$268,3,FALSE),"---")</f>
        <v>Panago</v>
      </c>
      <c r="F59" s="1093" t="str">
        <f>IFERROR(VLOOKUP($B59,'Inventory List Entry (hide)'!$A$1:$I$268,4,FALSE),"---")</f>
        <v>12x680 MG</v>
      </c>
      <c r="G59" s="1075" t="str">
        <f>IFERROR(VLOOKUP($B59,'Inventory List Entry (hide)'!$A$1:$I$268,5,FALSE),"---")</f>
        <v>bag</v>
      </c>
      <c r="H59" s="1044">
        <f>IFERROR(VLOOKUP($B59,'Inventory List Entry (hide)'!$A$1:$I$268,5+VLOOKUP('Report Set-up'!$B$8,'Store List (hide)'!$F$2:$G$5,2,FALSE),FALSE),0)</f>
        <v>7.53</v>
      </c>
      <c r="I59" s="1160">
        <f>IFERROR(VLOOKUP($B59,'Opening Inventory Entry'!$B$4:$J$263,3,FALSE),0)</f>
        <v>0</v>
      </c>
      <c r="J59" s="1080">
        <f>IFERROR(VLOOKUP($B59,'Opening Inventory Entry'!$B$4:$J$263,9,FALSE),0)</f>
        <v>0</v>
      </c>
      <c r="K59" s="1075" t="str">
        <f>IFERROR(VLOOKUP($B59,'Closing Inventory Entry'!$B$4:$J$263,7,FALSE),"-")</f>
        <v>-</v>
      </c>
      <c r="L59" s="1044">
        <f>IFERROR(VLOOKUP($B59,'Closing Inventory Entry'!$B$4:$J$263,8,FALSE),0)</f>
        <v>0</v>
      </c>
      <c r="M59" s="1160">
        <f>IFERROR(VLOOKUP($B59,'Closing Inventory Entry'!$B$4:$J$263,3,FALSE),0)</f>
        <v>0</v>
      </c>
      <c r="N59" s="1080">
        <f>IFERROR(VLOOKUP($B59,'Closing Inventory Entry'!$B$4:$J$263,9,FALSE),0)</f>
        <v>0</v>
      </c>
      <c r="O59" s="1075" t="str">
        <f>IFERROR(VLOOKUP($B59,'Purchases Entry'!$B$4:$J$263,5,FALSE),"-")</f>
        <v>-</v>
      </c>
      <c r="P59" s="1044">
        <f>IFERROR(VLOOKUP($B59,'Purchases Entry'!$B$4:$J$263,6,FALSE),0)</f>
        <v>0</v>
      </c>
      <c r="Q59" s="1160">
        <f>IFERROR(VLOOKUP($B59,'Purchases Entry'!$B$4:$J$263,7,FALSE),0)</f>
        <v>0</v>
      </c>
      <c r="R59" s="1080">
        <f>IFERROR(VLOOKUP($B59,'Purchases Entry'!$B$4:$J$263,8,FALSE),0)</f>
        <v>0</v>
      </c>
      <c r="S59" s="1080">
        <f t="shared" si="0"/>
        <v>0</v>
      </c>
    </row>
    <row r="60" spans="1:19" x14ac:dyDescent="0.2">
      <c r="A60" s="1010" t="s">
        <v>1173</v>
      </c>
      <c r="B60" s="1096">
        <v>1310720</v>
      </c>
      <c r="C60" s="1094" t="s">
        <v>1181</v>
      </c>
      <c r="D60" s="1110" t="str">
        <f>IFERROR(VLOOKUP($B60,'Inventory List Entry (hide)'!$A$1:$I$268,2,FALSE),"---")</f>
        <v>SAUCE PIZZA ORG</v>
      </c>
      <c r="E60" s="1112" t="str">
        <f>IFERROR(VLOOKUP($B60,'Inventory List Entry (hide)'!$A$1:$I$268,3,FALSE),"---")</f>
        <v>Panago</v>
      </c>
      <c r="F60" s="1093" t="str">
        <f>IFERROR(VLOOKUP($B60,'Inventory List Entry (hide)'!$A$1:$I$268,4,FALSE),"---")</f>
        <v>6x106 OZ</v>
      </c>
      <c r="G60" s="1075" t="str">
        <f>IFERROR(VLOOKUP($B60,'Inventory List Entry (hide)'!$A$1:$I$268,5,FALSE),"---")</f>
        <v>bag</v>
      </c>
      <c r="H60" s="1044">
        <f>IFERROR(VLOOKUP($B60,'Inventory List Entry (hide)'!$A$1:$I$268,5+VLOOKUP('Report Set-up'!$B$8,'Store List (hide)'!$F$2:$G$5,2,FALSE),FALSE),0)</f>
        <v>9.4583333333333339</v>
      </c>
      <c r="I60" s="1160">
        <f>IFERROR(VLOOKUP($B60,'Opening Inventory Entry'!$B$4:$J$263,3,FALSE),0)</f>
        <v>0</v>
      </c>
      <c r="J60" s="1080">
        <f>IFERROR(VLOOKUP($B60,'Opening Inventory Entry'!$B$4:$J$263,9,FALSE),0)</f>
        <v>0</v>
      </c>
      <c r="K60" s="1075" t="str">
        <f>IFERROR(VLOOKUP($B60,'Closing Inventory Entry'!$B$4:$J$263,7,FALSE),"-")</f>
        <v>-</v>
      </c>
      <c r="L60" s="1044">
        <f>IFERROR(VLOOKUP($B60,'Closing Inventory Entry'!$B$4:$J$263,8,FALSE),0)</f>
        <v>0</v>
      </c>
      <c r="M60" s="1160">
        <f>IFERROR(VLOOKUP($B60,'Closing Inventory Entry'!$B$4:$J$263,3,FALSE),0)</f>
        <v>0</v>
      </c>
      <c r="N60" s="1080">
        <f>IFERROR(VLOOKUP($B60,'Closing Inventory Entry'!$B$4:$J$263,9,FALSE),0)</f>
        <v>0</v>
      </c>
      <c r="O60" s="1075" t="str">
        <f>IFERROR(VLOOKUP($B60,'Purchases Entry'!$B$4:$J$263,5,FALSE),"-")</f>
        <v>-</v>
      </c>
      <c r="P60" s="1044">
        <f>IFERROR(VLOOKUP($B60,'Purchases Entry'!$B$4:$J$263,6,FALSE),0)</f>
        <v>0</v>
      </c>
      <c r="Q60" s="1160">
        <f>IFERROR(VLOOKUP($B60,'Purchases Entry'!$B$4:$J$263,7,FALSE),0)</f>
        <v>0</v>
      </c>
      <c r="R60" s="1080">
        <f>IFERROR(VLOOKUP($B60,'Purchases Entry'!$B$4:$J$263,8,FALSE),0)</f>
        <v>0</v>
      </c>
      <c r="S60" s="1080">
        <f t="shared" si="0"/>
        <v>0</v>
      </c>
    </row>
    <row r="61" spans="1:19" x14ac:dyDescent="0.2">
      <c r="A61" s="1034" t="s">
        <v>1173</v>
      </c>
      <c r="B61" s="1096">
        <v>1499676</v>
      </c>
      <c r="C61" s="1094" t="s">
        <v>1182</v>
      </c>
      <c r="D61" s="1110" t="str">
        <f>IFERROR(VLOOKUP($B61,'Inventory List Entry (hide)'!$A$1:$I$268,2,FALSE),"---")</f>
        <v>PESTO POUCH PANAGO</v>
      </c>
      <c r="E61" s="1109" t="str">
        <f>IFERROR(VLOOKUP($B61,'Inventory List Entry (hide)'!$A$1:$I$268,3,FALSE),"---")</f>
        <v>Panago</v>
      </c>
      <c r="F61" s="1093" t="str">
        <f>IFERROR(VLOOKUP($B61,'Inventory List Entry (hide)'!$A$1:$I$268,4,FALSE),"---")</f>
        <v>12x680 G</v>
      </c>
      <c r="G61" s="1075" t="str">
        <f>IFERROR(VLOOKUP($B61,'Inventory List Entry (hide)'!$A$1:$I$268,5,FALSE),"---")</f>
        <v>pouch</v>
      </c>
      <c r="H61" s="1044">
        <f>IFERROR(VLOOKUP($B61,'Inventory List Entry (hide)'!$A$1:$I$268,5+VLOOKUP('Report Set-up'!$B$8,'Store List (hide)'!$F$2:$G$5,2,FALSE),FALSE),0)</f>
        <v>11.015000000000001</v>
      </c>
      <c r="I61" s="1160">
        <f>IFERROR(VLOOKUP($B61,'Opening Inventory Entry'!$B$4:$J$263,3,FALSE),0)</f>
        <v>0</v>
      </c>
      <c r="J61" s="1080">
        <f>IFERROR(VLOOKUP($B61,'Opening Inventory Entry'!$B$4:$J$263,9,FALSE),0)</f>
        <v>0</v>
      </c>
      <c r="K61" s="1075" t="str">
        <f>IFERROR(VLOOKUP($B61,'Closing Inventory Entry'!$B$4:$J$263,7,FALSE),"-")</f>
        <v>-</v>
      </c>
      <c r="L61" s="1044">
        <f>IFERROR(VLOOKUP($B61,'Closing Inventory Entry'!$B$4:$J$263,8,FALSE),0)</f>
        <v>0</v>
      </c>
      <c r="M61" s="1160">
        <f>IFERROR(VLOOKUP($B61,'Closing Inventory Entry'!$B$4:$J$263,3,FALSE),0)</f>
        <v>0</v>
      </c>
      <c r="N61" s="1080">
        <f>IFERROR(VLOOKUP($B61,'Closing Inventory Entry'!$B$4:$J$263,9,FALSE),0)</f>
        <v>0</v>
      </c>
      <c r="O61" s="1075" t="str">
        <f>IFERROR(VLOOKUP($B61,'Purchases Entry'!$B$4:$J$263,5,FALSE),"-")</f>
        <v>-</v>
      </c>
      <c r="P61" s="1044">
        <f>IFERROR(VLOOKUP($B61,'Purchases Entry'!$B$4:$J$263,6,FALSE),0)</f>
        <v>0</v>
      </c>
      <c r="Q61" s="1160">
        <f>IFERROR(VLOOKUP($B61,'Purchases Entry'!$B$4:$J$263,7,FALSE),0)</f>
        <v>0</v>
      </c>
      <c r="R61" s="1080">
        <f>IFERROR(VLOOKUP($B61,'Purchases Entry'!$B$4:$J$263,8,FALSE),0)</f>
        <v>0</v>
      </c>
      <c r="S61" s="1080">
        <f t="shared" si="0"/>
        <v>0</v>
      </c>
    </row>
    <row r="62" spans="1:19" x14ac:dyDescent="0.2">
      <c r="A62" s="384" t="s">
        <v>1173</v>
      </c>
      <c r="B62" s="1094">
        <v>9711405</v>
      </c>
      <c r="C62" s="1094" t="s">
        <v>1183</v>
      </c>
      <c r="D62" s="1110" t="str">
        <f>IFERROR(VLOOKUP($B62,'Inventory List Entry (hide)'!$A$1:$I$268,2,FALSE),"---")</f>
        <v>PANAGO TROPICAL SAUCE</v>
      </c>
      <c r="E62" s="1110" t="str">
        <f>IFERROR(VLOOKUP($B62,'Inventory List Entry (hide)'!$A$1:$I$268,3,FALSE),"---")</f>
        <v>Panago</v>
      </c>
      <c r="F62" s="1093" t="str">
        <f>IFERROR(VLOOKUP($B62,'Inventory List Entry (hide)'!$A$1:$I$268,4,FALSE),"---")</f>
        <v>12x53 OZ</v>
      </c>
      <c r="G62" s="1075" t="str">
        <f>IFERROR(VLOOKUP($B62,'Inventory List Entry (hide)'!$A$1:$I$268,5,FALSE),"---")</f>
        <v>bag</v>
      </c>
      <c r="H62" s="1044">
        <f>IFERROR(VLOOKUP($B62,'Inventory List Entry (hide)'!$A$1:$I$268,5+VLOOKUP('Report Set-up'!$B$8,'Store List (hide)'!$F$2:$G$5,2,FALSE),FALSE),0)</f>
        <v>4.8858333333333333</v>
      </c>
      <c r="I62" s="1160">
        <f>IFERROR(VLOOKUP($B62,'Opening Inventory Entry'!$B$4:$J$263,3,FALSE),0)</f>
        <v>0</v>
      </c>
      <c r="J62" s="1080">
        <f>IFERROR(VLOOKUP($B62,'Opening Inventory Entry'!$B$4:$J$263,9,FALSE),0)</f>
        <v>0</v>
      </c>
      <c r="K62" s="1075" t="str">
        <f>IFERROR(VLOOKUP($B62,'Closing Inventory Entry'!$B$4:$J$263,7,FALSE),"-")</f>
        <v>-</v>
      </c>
      <c r="L62" s="1044">
        <f>IFERROR(VLOOKUP($B62,'Closing Inventory Entry'!$B$4:$J$263,8,FALSE),0)</f>
        <v>0</v>
      </c>
      <c r="M62" s="1160">
        <f>IFERROR(VLOOKUP($B62,'Closing Inventory Entry'!$B$4:$J$263,3,FALSE),0)</f>
        <v>0</v>
      </c>
      <c r="N62" s="1080">
        <f>IFERROR(VLOOKUP($B62,'Closing Inventory Entry'!$B$4:$J$263,9,FALSE),0)</f>
        <v>0</v>
      </c>
      <c r="O62" s="1075" t="str">
        <f>IFERROR(VLOOKUP($B62,'Purchases Entry'!$B$4:$J$263,5,FALSE),"-")</f>
        <v>-</v>
      </c>
      <c r="P62" s="1044">
        <f>IFERROR(VLOOKUP($B62,'Purchases Entry'!$B$4:$J$263,6,FALSE),0)</f>
        <v>0</v>
      </c>
      <c r="Q62" s="1160">
        <f>IFERROR(VLOOKUP($B62,'Purchases Entry'!$B$4:$J$263,7,FALSE),0)</f>
        <v>0</v>
      </c>
      <c r="R62" s="1080">
        <f>IFERROR(VLOOKUP($B62,'Purchases Entry'!$B$4:$J$263,8,FALSE),0)</f>
        <v>0</v>
      </c>
      <c r="S62" s="1080">
        <f t="shared" si="0"/>
        <v>0</v>
      </c>
    </row>
    <row r="63" spans="1:19" x14ac:dyDescent="0.2">
      <c r="A63" s="1034" t="s">
        <v>1184</v>
      </c>
      <c r="B63" s="1096">
        <v>1499685</v>
      </c>
      <c r="C63" s="1094" t="s">
        <v>1185</v>
      </c>
      <c r="D63" s="1110" t="str">
        <f>IFERROR(VLOOKUP($B63,'Inventory List Entry (hide)'!$A$1:$I$268,2,FALSE),"---")</f>
        <v>BOX PIZZA 10IN CUSTOM PANAGO</v>
      </c>
      <c r="E63" s="1109" t="str">
        <f>IFERROR(VLOOKUP($B63,'Inventory List Entry (hide)'!$A$1:$I$268,3,FALSE),"---")</f>
        <v>Panago</v>
      </c>
      <c r="F63" s="1093" t="str">
        <f>IFERROR(VLOOKUP($B63,'Inventory List Entry (hide)'!$A$1:$I$268,4,FALSE),"---")</f>
        <v>1x50 UN</v>
      </c>
      <c r="G63" s="1075" t="str">
        <f>IFERROR(VLOOKUP($B63,'Inventory List Entry (hide)'!$A$1:$I$268,5,FALSE),"---")</f>
        <v>each</v>
      </c>
      <c r="H63" s="1038">
        <f>IFERROR(VLOOKUP($B63,'Inventory List Entry (hide)'!$A$1:$I$268,5+VLOOKUP('Report Set-up'!$B$8,'Store List (hide)'!$F$2:$G$5,2,FALSE),FALSE),0)</f>
        <v>0.5232</v>
      </c>
      <c r="I63" s="1157">
        <f>IFERROR(VLOOKUP($B63,'Opening Inventory Entry'!$B$4:$J$263,3,FALSE),0)</f>
        <v>0</v>
      </c>
      <c r="J63" s="1076">
        <f>IFERROR(VLOOKUP($B63,'Opening Inventory Entry'!$B$4:$J$263,9,FALSE),0)</f>
        <v>0</v>
      </c>
      <c r="K63" s="1075" t="str">
        <f>IFERROR(VLOOKUP($B63,'Closing Inventory Entry'!$B$4:$J$263,7,FALSE),"-")</f>
        <v>-</v>
      </c>
      <c r="L63" s="1038">
        <f>IFERROR(VLOOKUP($B63,'Closing Inventory Entry'!$B$4:$J$263,8,FALSE),0)</f>
        <v>0</v>
      </c>
      <c r="M63" s="1157">
        <f>IFERROR(VLOOKUP($B63,'Closing Inventory Entry'!$B$4:$J$263,3,FALSE),0)</f>
        <v>0</v>
      </c>
      <c r="N63" s="1076">
        <f>IFERROR(VLOOKUP($B63,'Closing Inventory Entry'!$B$4:$J$263,9,FALSE),0)</f>
        <v>0</v>
      </c>
      <c r="O63" s="1075" t="str">
        <f>IFERROR(VLOOKUP($B63,'Purchases Entry'!$B$4:$J$263,5,FALSE),"-")</f>
        <v>-</v>
      </c>
      <c r="P63" s="1038">
        <f>IFERROR(VLOOKUP($B63,'Purchases Entry'!$B$4:$J$263,6,FALSE),0)</f>
        <v>0</v>
      </c>
      <c r="Q63" s="1157">
        <f>IFERROR(VLOOKUP($B63,'Purchases Entry'!$B$4:$J$263,7,FALSE),0)</f>
        <v>0</v>
      </c>
      <c r="R63" s="1076">
        <f>IFERROR(VLOOKUP($B63,'Purchases Entry'!$B$4:$J$263,8,FALSE),0)</f>
        <v>0</v>
      </c>
      <c r="S63" s="1076">
        <f t="shared" si="0"/>
        <v>0</v>
      </c>
    </row>
    <row r="64" spans="1:19" x14ac:dyDescent="0.2">
      <c r="A64" s="1034" t="s">
        <v>1184</v>
      </c>
      <c r="B64" s="1096">
        <v>1499686</v>
      </c>
      <c r="C64" s="1094" t="s">
        <v>1186</v>
      </c>
      <c r="D64" s="1110" t="str">
        <f>IFERROR(VLOOKUP($B64,'Inventory List Entry (hide)'!$A$1:$I$268,2,FALSE),"---")</f>
        <v>BOX PIZZA 12IN CUSTOM PANAGO</v>
      </c>
      <c r="E64" s="1109" t="str">
        <f>IFERROR(VLOOKUP($B64,'Inventory List Entry (hide)'!$A$1:$I$268,3,FALSE),"---")</f>
        <v>Panago</v>
      </c>
      <c r="F64" s="1093" t="str">
        <f>IFERROR(VLOOKUP($B64,'Inventory List Entry (hide)'!$A$1:$I$268,4,FALSE),"---")</f>
        <v>1x50 UN</v>
      </c>
      <c r="G64" s="1075" t="str">
        <f>IFERROR(VLOOKUP($B64,'Inventory List Entry (hide)'!$A$1:$I$268,5,FALSE),"---")</f>
        <v>each</v>
      </c>
      <c r="H64" s="1038">
        <f>IFERROR(VLOOKUP($B64,'Inventory List Entry (hide)'!$A$1:$I$268,5+VLOOKUP('Report Set-up'!$B$8,'Store List (hide)'!$F$2:$G$5,2,FALSE),FALSE),0)</f>
        <v>0.64400000000000002</v>
      </c>
      <c r="I64" s="1157">
        <f>IFERROR(VLOOKUP($B64,'Opening Inventory Entry'!$B$4:$J$263,3,FALSE),0)</f>
        <v>0</v>
      </c>
      <c r="J64" s="1076">
        <f>IFERROR(VLOOKUP($B64,'Opening Inventory Entry'!$B$4:$J$263,9,FALSE),0)</f>
        <v>0</v>
      </c>
      <c r="K64" s="1075" t="str">
        <f>IFERROR(VLOOKUP($B64,'Closing Inventory Entry'!$B$4:$J$263,7,FALSE),"-")</f>
        <v>-</v>
      </c>
      <c r="L64" s="1038">
        <f>IFERROR(VLOOKUP($B64,'Closing Inventory Entry'!$B$4:$J$263,8,FALSE),0)</f>
        <v>0</v>
      </c>
      <c r="M64" s="1157">
        <f>IFERROR(VLOOKUP($B64,'Closing Inventory Entry'!$B$4:$J$263,3,FALSE),0)</f>
        <v>0</v>
      </c>
      <c r="N64" s="1076">
        <f>IFERROR(VLOOKUP($B64,'Closing Inventory Entry'!$B$4:$J$263,9,FALSE),0)</f>
        <v>0</v>
      </c>
      <c r="O64" s="1075" t="str">
        <f>IFERROR(VLOOKUP($B64,'Purchases Entry'!$B$4:$J$263,5,FALSE),"-")</f>
        <v>-</v>
      </c>
      <c r="P64" s="1038">
        <f>IFERROR(VLOOKUP($B64,'Purchases Entry'!$B$4:$J$263,6,FALSE),0)</f>
        <v>0</v>
      </c>
      <c r="Q64" s="1157">
        <f>IFERROR(VLOOKUP($B64,'Purchases Entry'!$B$4:$J$263,7,FALSE),0)</f>
        <v>0</v>
      </c>
      <c r="R64" s="1076">
        <f>IFERROR(VLOOKUP($B64,'Purchases Entry'!$B$4:$J$263,8,FALSE),0)</f>
        <v>0</v>
      </c>
      <c r="S64" s="1076">
        <f t="shared" si="0"/>
        <v>0</v>
      </c>
    </row>
    <row r="65" spans="1:19" x14ac:dyDescent="0.2">
      <c r="A65" s="1034" t="s">
        <v>1184</v>
      </c>
      <c r="B65" s="1096">
        <v>1499684</v>
      </c>
      <c r="C65" s="1094" t="s">
        <v>1187</v>
      </c>
      <c r="D65" s="1110" t="str">
        <f>IFERROR(VLOOKUP($B65,'Inventory List Entry (hide)'!$A$1:$I$268,2,FALSE),"---")</f>
        <v>BOX PIZZA 14IN CUSTOM PANAGO</v>
      </c>
      <c r="E65" s="1109" t="str">
        <f>IFERROR(VLOOKUP($B65,'Inventory List Entry (hide)'!$A$1:$I$268,3,FALSE),"---")</f>
        <v>Panago</v>
      </c>
      <c r="F65" s="1093" t="str">
        <f>IFERROR(VLOOKUP($B65,'Inventory List Entry (hide)'!$A$1:$I$268,4,FALSE),"---")</f>
        <v>1x50 UN</v>
      </c>
      <c r="G65" s="1075" t="str">
        <f>IFERROR(VLOOKUP($B65,'Inventory List Entry (hide)'!$A$1:$I$268,5,FALSE),"---")</f>
        <v>each</v>
      </c>
      <c r="H65" s="1038">
        <f>IFERROR(VLOOKUP($B65,'Inventory List Entry (hide)'!$A$1:$I$268,5+VLOOKUP('Report Set-up'!$B$8,'Store List (hide)'!$F$2:$G$5,2,FALSE),FALSE),0)</f>
        <v>0.8478</v>
      </c>
      <c r="I65" s="1157">
        <f>IFERROR(VLOOKUP($B65,'Opening Inventory Entry'!$B$4:$J$263,3,FALSE),0)</f>
        <v>0</v>
      </c>
      <c r="J65" s="1076">
        <f>IFERROR(VLOOKUP($B65,'Opening Inventory Entry'!$B$4:$J$263,9,FALSE),0)</f>
        <v>0</v>
      </c>
      <c r="K65" s="1075" t="str">
        <f>IFERROR(VLOOKUP($B65,'Closing Inventory Entry'!$B$4:$J$263,7,FALSE),"-")</f>
        <v>-</v>
      </c>
      <c r="L65" s="1038">
        <f>IFERROR(VLOOKUP($B65,'Closing Inventory Entry'!$B$4:$J$263,8,FALSE),0)</f>
        <v>0</v>
      </c>
      <c r="M65" s="1157">
        <f>IFERROR(VLOOKUP($B65,'Closing Inventory Entry'!$B$4:$J$263,3,FALSE),0)</f>
        <v>0</v>
      </c>
      <c r="N65" s="1076">
        <f>IFERROR(VLOOKUP($B65,'Closing Inventory Entry'!$B$4:$J$263,9,FALSE),0)</f>
        <v>0</v>
      </c>
      <c r="O65" s="1075" t="str">
        <f>IFERROR(VLOOKUP($B65,'Purchases Entry'!$B$4:$J$263,5,FALSE),"-")</f>
        <v>-</v>
      </c>
      <c r="P65" s="1038">
        <f>IFERROR(VLOOKUP($B65,'Purchases Entry'!$B$4:$J$263,6,FALSE),0)</f>
        <v>0</v>
      </c>
      <c r="Q65" s="1157">
        <f>IFERROR(VLOOKUP($B65,'Purchases Entry'!$B$4:$J$263,7,FALSE),0)</f>
        <v>0</v>
      </c>
      <c r="R65" s="1076">
        <f>IFERROR(VLOOKUP($B65,'Purchases Entry'!$B$4:$J$263,8,FALSE),0)</f>
        <v>0</v>
      </c>
      <c r="S65" s="1076">
        <f t="shared" si="0"/>
        <v>0</v>
      </c>
    </row>
    <row r="66" spans="1:19" x14ac:dyDescent="0.2">
      <c r="A66" s="1034" t="s">
        <v>1184</v>
      </c>
      <c r="B66" s="1096">
        <v>1499688</v>
      </c>
      <c r="C66" s="1094" t="s">
        <v>1188</v>
      </c>
      <c r="D66" s="1110" t="str">
        <f>IFERROR(VLOOKUP($B66,'Inventory List Entry (hide)'!$A$1:$I$268,2,FALSE),"---")</f>
        <v>BOX PIZZA 16IN CUSTOM PANAGO</v>
      </c>
      <c r="E66" s="1109" t="str">
        <f>IFERROR(VLOOKUP($B66,'Inventory List Entry (hide)'!$A$1:$I$268,3,FALSE),"---")</f>
        <v>Panago</v>
      </c>
      <c r="F66" s="1093" t="str">
        <f>IFERROR(VLOOKUP($B66,'Inventory List Entry (hide)'!$A$1:$I$268,4,FALSE),"---")</f>
        <v>1x50 UN</v>
      </c>
      <c r="G66" s="1075" t="str">
        <f>IFERROR(VLOOKUP($B66,'Inventory List Entry (hide)'!$A$1:$I$268,5,FALSE),"---")</f>
        <v>each</v>
      </c>
      <c r="H66" s="1038">
        <f>IFERROR(VLOOKUP($B66,'Inventory List Entry (hide)'!$A$1:$I$268,5+VLOOKUP('Report Set-up'!$B$8,'Store List (hide)'!$F$2:$G$5,2,FALSE),FALSE),0)</f>
        <v>1.0434000000000001</v>
      </c>
      <c r="I66" s="1157">
        <f>IFERROR(VLOOKUP($B66,'Opening Inventory Entry'!$B$4:$J$263,3,FALSE),0)</f>
        <v>0</v>
      </c>
      <c r="J66" s="1076">
        <f>IFERROR(VLOOKUP($B66,'Opening Inventory Entry'!$B$4:$J$263,9,FALSE),0)</f>
        <v>0</v>
      </c>
      <c r="K66" s="1075" t="str">
        <f>IFERROR(VLOOKUP($B66,'Closing Inventory Entry'!$B$4:$J$263,7,FALSE),"-")</f>
        <v>-</v>
      </c>
      <c r="L66" s="1038">
        <f>IFERROR(VLOOKUP($B66,'Closing Inventory Entry'!$B$4:$J$263,8,FALSE),0)</f>
        <v>0</v>
      </c>
      <c r="M66" s="1157">
        <f>IFERROR(VLOOKUP($B66,'Closing Inventory Entry'!$B$4:$J$263,3,FALSE),0)</f>
        <v>0</v>
      </c>
      <c r="N66" s="1076">
        <f>IFERROR(VLOOKUP($B66,'Closing Inventory Entry'!$B$4:$J$263,9,FALSE),0)</f>
        <v>0</v>
      </c>
      <c r="O66" s="1075" t="str">
        <f>IFERROR(VLOOKUP($B66,'Purchases Entry'!$B$4:$J$263,5,FALSE),"-")</f>
        <v>-</v>
      </c>
      <c r="P66" s="1038">
        <f>IFERROR(VLOOKUP($B66,'Purchases Entry'!$B$4:$J$263,6,FALSE),0)</f>
        <v>0</v>
      </c>
      <c r="Q66" s="1157">
        <f>IFERROR(VLOOKUP($B66,'Purchases Entry'!$B$4:$J$263,7,FALSE),0)</f>
        <v>0</v>
      </c>
      <c r="R66" s="1076">
        <f>IFERROR(VLOOKUP($B66,'Purchases Entry'!$B$4:$J$263,8,FALSE),0)</f>
        <v>0</v>
      </c>
      <c r="S66" s="1076">
        <f t="shared" si="0"/>
        <v>0</v>
      </c>
    </row>
    <row r="67" spans="1:19" x14ac:dyDescent="0.2">
      <c r="A67" s="1034" t="s">
        <v>1184</v>
      </c>
      <c r="B67" s="1096">
        <v>1499687</v>
      </c>
      <c r="C67" s="1094" t="s">
        <v>1189</v>
      </c>
      <c r="D67" s="1110" t="str">
        <f>IFERROR(VLOOKUP($B67,'Inventory List Entry (hide)'!$A$1:$I$268,2,FALSE),"---")</f>
        <v>BOX PIZZA 8IN CUSTOM PANAGO</v>
      </c>
      <c r="E67" s="1109" t="str">
        <f>IFERROR(VLOOKUP($B67,'Inventory List Entry (hide)'!$A$1:$I$268,3,FALSE),"---")</f>
        <v>Panago</v>
      </c>
      <c r="F67" s="1093" t="str">
        <f>IFERROR(VLOOKUP($B67,'Inventory List Entry (hide)'!$A$1:$I$268,4,FALSE),"---")</f>
        <v>1x100 UN</v>
      </c>
      <c r="G67" s="1075" t="str">
        <f>IFERROR(VLOOKUP($B67,'Inventory List Entry (hide)'!$A$1:$I$268,5,FALSE),"---")</f>
        <v>each</v>
      </c>
      <c r="H67" s="1038">
        <f>IFERROR(VLOOKUP($B67,'Inventory List Entry (hide)'!$A$1:$I$268,5+VLOOKUP('Report Set-up'!$B$8,'Store List (hide)'!$F$2:$G$5,2,FALSE),FALSE),0)</f>
        <v>0.37180000000000002</v>
      </c>
      <c r="I67" s="1157">
        <f>IFERROR(VLOOKUP($B67,'Opening Inventory Entry'!$B$4:$J$263,3,FALSE),0)</f>
        <v>0</v>
      </c>
      <c r="J67" s="1076">
        <f>IFERROR(VLOOKUP($B67,'Opening Inventory Entry'!$B$4:$J$263,9,FALSE),0)</f>
        <v>0</v>
      </c>
      <c r="K67" s="1075" t="str">
        <f>IFERROR(VLOOKUP($B67,'Closing Inventory Entry'!$B$4:$J$263,7,FALSE),"-")</f>
        <v>-</v>
      </c>
      <c r="L67" s="1038">
        <f>IFERROR(VLOOKUP($B67,'Closing Inventory Entry'!$B$4:$J$263,8,FALSE),0)</f>
        <v>0</v>
      </c>
      <c r="M67" s="1157">
        <f>IFERROR(VLOOKUP($B67,'Closing Inventory Entry'!$B$4:$J$263,3,FALSE),0)</f>
        <v>0</v>
      </c>
      <c r="N67" s="1076">
        <f>IFERROR(VLOOKUP($B67,'Closing Inventory Entry'!$B$4:$J$263,9,FALSE),0)</f>
        <v>0</v>
      </c>
      <c r="O67" s="1075" t="str">
        <f>IFERROR(VLOOKUP($B67,'Purchases Entry'!$B$4:$J$263,5,FALSE),"-")</f>
        <v>-</v>
      </c>
      <c r="P67" s="1038">
        <f>IFERROR(VLOOKUP($B67,'Purchases Entry'!$B$4:$J$263,6,FALSE),0)</f>
        <v>0</v>
      </c>
      <c r="Q67" s="1157">
        <f>IFERROR(VLOOKUP($B67,'Purchases Entry'!$B$4:$J$263,7,FALSE),0)</f>
        <v>0</v>
      </c>
      <c r="R67" s="1076">
        <f>IFERROR(VLOOKUP($B67,'Purchases Entry'!$B$4:$J$263,8,FALSE),0)</f>
        <v>0</v>
      </c>
      <c r="S67" s="1076">
        <f t="shared" ref="S67:S137" si="1">IFERROR($J67+$R67-$N67,0)</f>
        <v>0</v>
      </c>
    </row>
    <row r="68" spans="1:19" x14ac:dyDescent="0.2">
      <c r="A68" s="1034" t="s">
        <v>1184</v>
      </c>
      <c r="B68" s="1096">
        <v>1276782</v>
      </c>
      <c r="C68" s="1094" t="s">
        <v>1190</v>
      </c>
      <c r="D68" s="1110" t="str">
        <f>IFERROR(VLOOKUP($B68,'Inventory List Entry (hide)'!$A$1:$I$268,2,FALSE),"---")</f>
        <v>TRAY PIZZA CUSTOM 9.5X9X1 PANAGO</v>
      </c>
      <c r="E68" s="1109" t="str">
        <f>IFERROR(VLOOKUP($B68,'Inventory List Entry (hide)'!$A$1:$I$268,3,FALSE),"---")</f>
        <v>Panago</v>
      </c>
      <c r="F68" s="1093" t="str">
        <f>IFERROR(VLOOKUP($B68,'Inventory List Entry (hide)'!$A$1:$I$268,4,FALSE),"---")</f>
        <v>1x500 UN</v>
      </c>
      <c r="G68" s="1075" t="str">
        <f>IFERROR(VLOOKUP($B68,'Inventory List Entry (hide)'!$A$1:$I$268,5,FALSE),"---")</f>
        <v>pc</v>
      </c>
      <c r="H68" s="1038">
        <f>IFERROR(VLOOKUP($B68,'Inventory List Entry (hide)'!$A$1:$I$268,5+VLOOKUP('Report Set-up'!$B$8,'Store List (hide)'!$F$2:$G$5,2,FALSE),FALSE),0)</f>
        <v>0.17724000000000001</v>
      </c>
      <c r="I68" s="1157">
        <f>IFERROR(VLOOKUP($B68,'Opening Inventory Entry'!$B$4:$J$263,3,FALSE),0)</f>
        <v>0</v>
      </c>
      <c r="J68" s="1076">
        <f>IFERROR(VLOOKUP($B68,'Opening Inventory Entry'!$B$4:$J$263,9,FALSE),0)</f>
        <v>0</v>
      </c>
      <c r="K68" s="1075" t="str">
        <f>IFERROR(VLOOKUP($B68,'Closing Inventory Entry'!$B$4:$J$263,7,FALSE),"-")</f>
        <v>-</v>
      </c>
      <c r="L68" s="1038">
        <f>IFERROR(VLOOKUP($B68,'Closing Inventory Entry'!$B$4:$J$263,8,FALSE),0)</f>
        <v>0</v>
      </c>
      <c r="M68" s="1157">
        <f>IFERROR(VLOOKUP($B68,'Closing Inventory Entry'!$B$4:$J$263,3,FALSE),0)</f>
        <v>0</v>
      </c>
      <c r="N68" s="1076">
        <f>IFERROR(VLOOKUP($B68,'Closing Inventory Entry'!$B$4:$J$263,9,FALSE),0)</f>
        <v>0</v>
      </c>
      <c r="O68" s="1075" t="str">
        <f>IFERROR(VLOOKUP($B68,'Purchases Entry'!$B$4:$J$263,5,FALSE),"-")</f>
        <v>-</v>
      </c>
      <c r="P68" s="1038">
        <f>IFERROR(VLOOKUP($B68,'Purchases Entry'!$B$4:$J$263,6,FALSE),0)</f>
        <v>0</v>
      </c>
      <c r="Q68" s="1157">
        <f>IFERROR(VLOOKUP($B68,'Purchases Entry'!$B$4:$J$263,7,FALSE),0)</f>
        <v>0</v>
      </c>
      <c r="R68" s="1076">
        <f>IFERROR(VLOOKUP($B68,'Purchases Entry'!$B$4:$J$263,8,FALSE),0)</f>
        <v>0</v>
      </c>
      <c r="S68" s="1076">
        <f t="shared" si="1"/>
        <v>0</v>
      </c>
    </row>
    <row r="69" spans="1:19" x14ac:dyDescent="0.2">
      <c r="A69" s="1034" t="s">
        <v>1184</v>
      </c>
      <c r="B69" s="1096">
        <v>1108993</v>
      </c>
      <c r="C69" s="1094" t="s">
        <v>1191</v>
      </c>
      <c r="D69" s="1110" t="str">
        <f>IFERROR(VLOOKUP($B69,'Inventory List Entry (hide)'!$A$1:$I$268,2,FALSE),"---")</f>
        <v>CUP PPR HOT WHT 16Z</v>
      </c>
      <c r="E69" s="1109" t="str">
        <f>IFERROR(VLOOKUP($B69,'Inventory List Entry (hide)'!$A$1:$I$268,3,FALSE),"---")</f>
        <v>Gordon Choice</v>
      </c>
      <c r="F69" s="1093" t="str">
        <f>IFERROR(VLOOKUP($B69,'Inventory List Entry (hide)'!$A$1:$I$268,4,FALSE),"---")</f>
        <v>1x1000 UN</v>
      </c>
      <c r="G69" s="1075" t="str">
        <f>IFERROR(VLOOKUP($B69,'Inventory List Entry (hide)'!$A$1:$I$268,5,FALSE),"---")</f>
        <v>each</v>
      </c>
      <c r="H69" s="1038">
        <f>IFERROR(VLOOKUP($B69,'Inventory List Entry (hide)'!$A$1:$I$268,5+VLOOKUP('Report Set-up'!$B$8,'Store List (hide)'!$F$2:$G$5,2,FALSE),FALSE),0)</f>
        <v>0.13163999999999998</v>
      </c>
      <c r="I69" s="1157">
        <f>IFERROR(VLOOKUP($B69,'Opening Inventory Entry'!$B$4:$J$263,3,FALSE),0)</f>
        <v>0</v>
      </c>
      <c r="J69" s="1076">
        <f>IFERROR(VLOOKUP($B69,'Opening Inventory Entry'!$B$4:$J$263,9,FALSE),0)</f>
        <v>0</v>
      </c>
      <c r="K69" s="1075" t="str">
        <f>IFERROR(VLOOKUP($B69,'Closing Inventory Entry'!$B$4:$J$263,7,FALSE),"-")</f>
        <v>-</v>
      </c>
      <c r="L69" s="1038">
        <f>IFERROR(VLOOKUP($B69,'Closing Inventory Entry'!$B$4:$J$263,8,FALSE),0)</f>
        <v>0</v>
      </c>
      <c r="M69" s="1157">
        <f>IFERROR(VLOOKUP($B69,'Closing Inventory Entry'!$B$4:$J$263,3,FALSE),0)</f>
        <v>0</v>
      </c>
      <c r="N69" s="1076">
        <f>IFERROR(VLOOKUP($B69,'Closing Inventory Entry'!$B$4:$J$263,9,FALSE),0)</f>
        <v>0</v>
      </c>
      <c r="O69" s="1075" t="str">
        <f>IFERROR(VLOOKUP($B69,'Purchases Entry'!$B$4:$J$263,5,FALSE),"-")</f>
        <v>-</v>
      </c>
      <c r="P69" s="1038">
        <f>IFERROR(VLOOKUP($B69,'Purchases Entry'!$B$4:$J$263,6,FALSE),0)</f>
        <v>0</v>
      </c>
      <c r="Q69" s="1157">
        <f>IFERROR(VLOOKUP($B69,'Purchases Entry'!$B$4:$J$263,7,FALSE),0)</f>
        <v>0</v>
      </c>
      <c r="R69" s="1076">
        <f>IFERROR(VLOOKUP($B69,'Purchases Entry'!$B$4:$J$263,8,FALSE),0)</f>
        <v>0</v>
      </c>
      <c r="S69" s="1076">
        <f t="shared" si="1"/>
        <v>0</v>
      </c>
    </row>
    <row r="70" spans="1:19" x14ac:dyDescent="0.2">
      <c r="A70" s="1034" t="s">
        <v>1184</v>
      </c>
      <c r="B70" s="1096">
        <v>1113985</v>
      </c>
      <c r="C70" s="1094" t="s">
        <v>1192</v>
      </c>
      <c r="D70" s="1110" t="str">
        <f>IFERROR(VLOOKUP($B70,'Inventory List Entry (hide)'!$A$1:$I$268,2,FALSE),"---")</f>
        <v>ECO CUTLERY FORK PLAS BEIGE 7IN BIO PSM</v>
      </c>
      <c r="E70" s="1109" t="str">
        <f>IFERROR(VLOOKUP($B70,'Inventory List Entry (hide)'!$A$1:$I$268,3,FALSE),"---")</f>
        <v>Eco Century</v>
      </c>
      <c r="F70" s="1093" t="str">
        <f>IFERROR(VLOOKUP($B70,'Inventory List Entry (hide)'!$A$1:$I$268,4,FALSE),"---")</f>
        <v>1x1000 UN</v>
      </c>
      <c r="G70" s="1075" t="str">
        <f>IFERROR(VLOOKUP($B70,'Inventory List Entry (hide)'!$A$1:$I$268,5,FALSE),"---")</f>
        <v>each</v>
      </c>
      <c r="H70" s="1038">
        <f>IFERROR(VLOOKUP($B70,'Inventory List Entry (hide)'!$A$1:$I$268,5+VLOOKUP('Report Set-up'!$B$8,'Store List (hide)'!$F$2:$G$5,2,FALSE),FALSE),0)</f>
        <v>3.9539999999999999E-2</v>
      </c>
      <c r="I70" s="1157">
        <f>IFERROR(VLOOKUP($B70,'Opening Inventory Entry'!$B$4:$J$263,3,FALSE),0)</f>
        <v>0</v>
      </c>
      <c r="J70" s="1076">
        <f>IFERROR(VLOOKUP($B70,'Opening Inventory Entry'!$B$4:$J$263,9,FALSE),0)</f>
        <v>0</v>
      </c>
      <c r="K70" s="1075" t="str">
        <f>IFERROR(VLOOKUP($B70,'Closing Inventory Entry'!$B$4:$J$263,7,FALSE),"-")</f>
        <v>-</v>
      </c>
      <c r="L70" s="1038">
        <f>IFERROR(VLOOKUP($B70,'Closing Inventory Entry'!$B$4:$J$263,8,FALSE),0)</f>
        <v>0</v>
      </c>
      <c r="M70" s="1157">
        <f>IFERROR(VLOOKUP($B70,'Closing Inventory Entry'!$B$4:$J$263,3,FALSE),0)</f>
        <v>0</v>
      </c>
      <c r="N70" s="1076">
        <f>IFERROR(VLOOKUP($B70,'Closing Inventory Entry'!$B$4:$J$263,9,FALSE),0)</f>
        <v>0</v>
      </c>
      <c r="O70" s="1075" t="str">
        <f>IFERROR(VLOOKUP($B70,'Purchases Entry'!$B$4:$J$263,5,FALSE),"-")</f>
        <v>-</v>
      </c>
      <c r="P70" s="1038">
        <f>IFERROR(VLOOKUP($B70,'Purchases Entry'!$B$4:$J$263,6,FALSE),0)</f>
        <v>0</v>
      </c>
      <c r="Q70" s="1157">
        <f>IFERROR(VLOOKUP($B70,'Purchases Entry'!$B$4:$J$263,7,FALSE),0)</f>
        <v>0</v>
      </c>
      <c r="R70" s="1076">
        <f>IFERROR(VLOOKUP($B70,'Purchases Entry'!$B$4:$J$263,8,FALSE),0)</f>
        <v>0</v>
      </c>
      <c r="S70" s="1076">
        <f t="shared" si="1"/>
        <v>0</v>
      </c>
    </row>
    <row r="71" spans="1:19" x14ac:dyDescent="0.2">
      <c r="A71" s="1034" t="s">
        <v>1184</v>
      </c>
      <c r="B71" s="1094">
        <v>1113988</v>
      </c>
      <c r="C71" s="1094" t="s">
        <v>1193</v>
      </c>
      <c r="D71" s="1110" t="str">
        <f>IFERROR(VLOOKUP($B71,'Inventory List Entry (hide)'!$A$1:$I$268,2,FALSE),"---")</f>
        <v>ECO CUTLERY KNIFE PLAS BEIGE 7IN BIO PSM</v>
      </c>
      <c r="E71" s="1109" t="str">
        <f>IFERROR(VLOOKUP($B71,'Inventory List Entry (hide)'!$A$1:$I$268,3,FALSE),"---")</f>
        <v>Eco Century</v>
      </c>
      <c r="F71" s="1093" t="str">
        <f>IFERROR(VLOOKUP($B71,'Inventory List Entry (hide)'!$A$1:$I$268,4,FALSE),"---")</f>
        <v>1x1000 UN</v>
      </c>
      <c r="G71" s="1075" t="str">
        <f>IFERROR(VLOOKUP($B71,'Inventory List Entry (hide)'!$A$1:$I$268,5,FALSE),"---")</f>
        <v>each</v>
      </c>
      <c r="H71" s="1038">
        <f>IFERROR(VLOOKUP($B71,'Inventory List Entry (hide)'!$A$1:$I$268,5+VLOOKUP('Report Set-up'!$B$8,'Store List (hide)'!$F$2:$G$5,2,FALSE),FALSE),0)</f>
        <v>4.3630000000000002E-2</v>
      </c>
      <c r="I71" s="1157">
        <f>IFERROR(VLOOKUP($B71,'Opening Inventory Entry'!$B$4:$J$263,3,FALSE),0)</f>
        <v>0</v>
      </c>
      <c r="J71" s="1076">
        <f>IFERROR(VLOOKUP($B71,'Opening Inventory Entry'!$B$4:$J$263,9,FALSE),0)</f>
        <v>0</v>
      </c>
      <c r="K71" s="1075" t="str">
        <f>IFERROR(VLOOKUP($B71,'Closing Inventory Entry'!$B$4:$J$263,7,FALSE),"-")</f>
        <v>-</v>
      </c>
      <c r="L71" s="1038">
        <f>IFERROR(VLOOKUP($B71,'Closing Inventory Entry'!$B$4:$J$263,8,FALSE),0)</f>
        <v>0</v>
      </c>
      <c r="M71" s="1157">
        <f>IFERROR(VLOOKUP($B71,'Closing Inventory Entry'!$B$4:$J$263,3,FALSE),0)</f>
        <v>0</v>
      </c>
      <c r="N71" s="1076">
        <f>IFERROR(VLOOKUP($B71,'Closing Inventory Entry'!$B$4:$J$263,9,FALSE),0)</f>
        <v>0</v>
      </c>
      <c r="O71" s="1075" t="str">
        <f>IFERROR(VLOOKUP($B71,'Purchases Entry'!$B$4:$J$263,5,FALSE),"-")</f>
        <v>-</v>
      </c>
      <c r="P71" s="1038">
        <f>IFERROR(VLOOKUP($B71,'Purchases Entry'!$B$4:$J$263,6,FALSE),0)</f>
        <v>0</v>
      </c>
      <c r="Q71" s="1157">
        <f>IFERROR(VLOOKUP($B71,'Purchases Entry'!$B$4:$J$263,7,FALSE),0)</f>
        <v>0</v>
      </c>
      <c r="R71" s="1076">
        <f>IFERROR(VLOOKUP($B71,'Purchases Entry'!$B$4:$J$263,8,FALSE),0)</f>
        <v>0</v>
      </c>
      <c r="S71" s="1076">
        <f t="shared" si="1"/>
        <v>0</v>
      </c>
    </row>
    <row r="72" spans="1:19" x14ac:dyDescent="0.2">
      <c r="A72" s="1034" t="s">
        <v>1184</v>
      </c>
      <c r="B72" s="1094">
        <v>1089801</v>
      </c>
      <c r="C72" s="1094" t="s">
        <v>1194</v>
      </c>
      <c r="D72" s="1110" t="str">
        <f>IFERROR(VLOOKUP($B72,'Inventory List Entry (hide)'!$A$1:$I$268,2,FALSE),"---")</f>
        <v>NAPKIN DISP 1PLY KRAFT ENVIRO XPRES</v>
      </c>
      <c r="E72" s="1109" t="str">
        <f>IFERROR(VLOOKUP($B72,'Inventory List Entry (hide)'!$A$1:$I$268,3,FALSE),"---")</f>
        <v>Tork</v>
      </c>
      <c r="F72" s="1093" t="str">
        <f>IFERROR(VLOOKUP($B72,'Inventory List Entry (hide)'!$A$1:$I$268,4,FALSE),"---")</f>
        <v>12x500 UN</v>
      </c>
      <c r="G72" s="1075" t="str">
        <f>IFERROR(VLOOKUP($B72,'Inventory List Entry (hide)'!$A$1:$I$268,5,FALSE),"---")</f>
        <v>pkg</v>
      </c>
      <c r="H72" s="1038">
        <f>IFERROR(VLOOKUP($B72,'Inventory List Entry (hide)'!$A$1:$I$268,5+VLOOKUP('Report Set-up'!$B$8,'Store List (hide)'!$F$2:$G$5,2,FALSE),FALSE),0)</f>
        <v>8.1458333333333339</v>
      </c>
      <c r="I72" s="1157">
        <f>IFERROR(VLOOKUP($B72,'Opening Inventory Entry'!$B$4:$J$263,3,FALSE),0)</f>
        <v>0</v>
      </c>
      <c r="J72" s="1076">
        <f>IFERROR(VLOOKUP($B72,'Opening Inventory Entry'!$B$4:$J$263,9,FALSE),0)</f>
        <v>0</v>
      </c>
      <c r="K72" s="1075" t="str">
        <f>IFERROR(VLOOKUP($B72,'Closing Inventory Entry'!$B$4:$J$263,7,FALSE),"-")</f>
        <v>-</v>
      </c>
      <c r="L72" s="1038">
        <f>IFERROR(VLOOKUP($B72,'Closing Inventory Entry'!$B$4:$J$263,8,FALSE),0)</f>
        <v>0</v>
      </c>
      <c r="M72" s="1157">
        <f>IFERROR(VLOOKUP($B72,'Closing Inventory Entry'!$B$4:$J$263,3,FALSE),0)</f>
        <v>0</v>
      </c>
      <c r="N72" s="1076">
        <f>IFERROR(VLOOKUP($B72,'Closing Inventory Entry'!$B$4:$J$263,9,FALSE),0)</f>
        <v>0</v>
      </c>
      <c r="O72" s="1075" t="str">
        <f>IFERROR(VLOOKUP($B72,'Purchases Entry'!$B$4:$J$263,5,FALSE),"-")</f>
        <v>-</v>
      </c>
      <c r="P72" s="1038">
        <f>IFERROR(VLOOKUP($B72,'Purchases Entry'!$B$4:$J$263,6,FALSE),0)</f>
        <v>0</v>
      </c>
      <c r="Q72" s="1157">
        <f>IFERROR(VLOOKUP($B72,'Purchases Entry'!$B$4:$J$263,7,FALSE),0)</f>
        <v>0</v>
      </c>
      <c r="R72" s="1076">
        <f>IFERROR(VLOOKUP($B72,'Purchases Entry'!$B$4:$J$263,8,FALSE),0)</f>
        <v>0</v>
      </c>
      <c r="S72" s="1076">
        <f t="shared" si="1"/>
        <v>0</v>
      </c>
    </row>
    <row r="73" spans="1:19" x14ac:dyDescent="0.2">
      <c r="A73" s="1034" t="s">
        <v>1184</v>
      </c>
      <c r="B73" s="1096">
        <v>1236493</v>
      </c>
      <c r="C73" s="1094" t="s">
        <v>1195</v>
      </c>
      <c r="D73" s="1110" t="str">
        <f>IFERROR(VLOOKUP($B73,'Inventory List Entry (hide)'!$A$1:$I$268,2,FALSE),"---")</f>
        <v>BAND NAPKIN BLK 1.5X4.25IN</v>
      </c>
      <c r="E73" s="1109" t="str">
        <f>IFERROR(VLOOKUP($B73,'Inventory List Entry (hide)'!$A$1:$I$268,3,FALSE),"---")</f>
        <v>Hoffmaster</v>
      </c>
      <c r="F73" s="1093" t="str">
        <f>IFERROR(VLOOKUP($B73,'Inventory List Entry (hide)'!$A$1:$I$268,4,FALSE),"---")</f>
        <v>2x2500 UN</v>
      </c>
      <c r="G73" s="1075" t="str">
        <f>IFERROR(VLOOKUP($B73,'Inventory List Entry (hide)'!$A$1:$I$268,5,FALSE),"---")</f>
        <v>case</v>
      </c>
      <c r="H73" s="1038">
        <f>IFERROR(VLOOKUP($B73,'Inventory List Entry (hide)'!$A$1:$I$268,5+VLOOKUP('Report Set-up'!$B$8,'Store List (hide)'!$F$2:$G$5,2,FALSE),FALSE),0)</f>
        <v>43.04</v>
      </c>
      <c r="I73" s="1157">
        <f>IFERROR(VLOOKUP($B73,'Opening Inventory Entry'!$B$4:$J$263,3,FALSE),0)</f>
        <v>0</v>
      </c>
      <c r="J73" s="1076">
        <f>IFERROR(VLOOKUP($B73,'Opening Inventory Entry'!$B$4:$J$263,9,FALSE),0)</f>
        <v>0</v>
      </c>
      <c r="K73" s="1075" t="str">
        <f>IFERROR(VLOOKUP($B73,'Closing Inventory Entry'!$B$4:$J$263,7,FALSE),"-")</f>
        <v>-</v>
      </c>
      <c r="L73" s="1038">
        <f>IFERROR(VLOOKUP($B73,'Closing Inventory Entry'!$B$4:$J$263,8,FALSE),0)</f>
        <v>0</v>
      </c>
      <c r="M73" s="1157">
        <f>IFERROR(VLOOKUP($B73,'Closing Inventory Entry'!$B$4:$J$263,3,FALSE),0)</f>
        <v>0</v>
      </c>
      <c r="N73" s="1076">
        <f>IFERROR(VLOOKUP($B73,'Closing Inventory Entry'!$B$4:$J$263,9,FALSE),0)</f>
        <v>0</v>
      </c>
      <c r="O73" s="1075" t="str">
        <f>IFERROR(VLOOKUP($B73,'Purchases Entry'!$B$4:$J$263,5,FALSE),"-")</f>
        <v>-</v>
      </c>
      <c r="P73" s="1038">
        <f>IFERROR(VLOOKUP($B73,'Purchases Entry'!$B$4:$J$263,6,FALSE),0)</f>
        <v>0</v>
      </c>
      <c r="Q73" s="1157">
        <f>IFERROR(VLOOKUP($B73,'Purchases Entry'!$B$4:$J$263,7,FALSE),0)</f>
        <v>0</v>
      </c>
      <c r="R73" s="1076">
        <f>IFERROR(VLOOKUP($B73,'Purchases Entry'!$B$4:$J$263,8,FALSE),0)</f>
        <v>0</v>
      </c>
      <c r="S73" s="1076">
        <f t="shared" si="1"/>
        <v>0</v>
      </c>
    </row>
    <row r="74" spans="1:19" x14ac:dyDescent="0.2">
      <c r="A74" s="1034" t="s">
        <v>1184</v>
      </c>
      <c r="B74" s="1096">
        <v>1415408</v>
      </c>
      <c r="C74" s="1094" t="s">
        <v>1196</v>
      </c>
      <c r="D74" s="1110" t="str">
        <f>IFERROR(VLOOKUP($B74,'Inventory List Entry (hide)'!$A$1:$I$268,2,FALSE),"---")</f>
        <v>BAG PPR SOS 2# KRAFT 4.31X2.43X7.87IN</v>
      </c>
      <c r="E74" s="1109" t="str">
        <f>IFERROR(VLOOKUP($B74,'Inventory List Entry (hide)'!$A$1:$I$268,3,FALSE),"---")</f>
        <v>Deluxe Paper</v>
      </c>
      <c r="F74" s="1093" t="str">
        <f>IFERROR(VLOOKUP($B74,'Inventory List Entry (hide)'!$A$1:$I$268,4,FALSE),"---")</f>
        <v>1x500 UN</v>
      </c>
      <c r="G74" s="1075" t="str">
        <f>IFERROR(VLOOKUP($B74,'Inventory List Entry (hide)'!$A$1:$I$268,5,FALSE),"---")</f>
        <v>case</v>
      </c>
      <c r="H74" s="1038">
        <f>IFERROR(VLOOKUP($B74,'Inventory List Entry (hide)'!$A$1:$I$268,5+VLOOKUP('Report Set-up'!$B$8,'Store List (hide)'!$F$2:$G$5,2,FALSE),FALSE),0)</f>
        <v>17.579999999999998</v>
      </c>
      <c r="I74" s="1157">
        <f>IFERROR(VLOOKUP($B74,'Opening Inventory Entry'!$B$4:$J$263,3,FALSE),0)</f>
        <v>0</v>
      </c>
      <c r="J74" s="1076">
        <f>IFERROR(VLOOKUP($B74,'Opening Inventory Entry'!$B$4:$J$263,9,FALSE),0)</f>
        <v>0</v>
      </c>
      <c r="K74" s="1075" t="str">
        <f>IFERROR(VLOOKUP($B74,'Closing Inventory Entry'!$B$4:$J$263,7,FALSE),"-")</f>
        <v>-</v>
      </c>
      <c r="L74" s="1038">
        <f>IFERROR(VLOOKUP($B74,'Closing Inventory Entry'!$B$4:$J$263,8,FALSE),0)</f>
        <v>0</v>
      </c>
      <c r="M74" s="1157">
        <f>IFERROR(VLOOKUP($B74,'Closing Inventory Entry'!$B$4:$J$263,3,FALSE),0)</f>
        <v>0</v>
      </c>
      <c r="N74" s="1076">
        <f>IFERROR(VLOOKUP($B74,'Closing Inventory Entry'!$B$4:$J$263,9,FALSE),0)</f>
        <v>0</v>
      </c>
      <c r="O74" s="1075" t="str">
        <f>IFERROR(VLOOKUP($B74,'Purchases Entry'!$B$4:$J$263,5,FALSE),"-")</f>
        <v>-</v>
      </c>
      <c r="P74" s="1038">
        <f>IFERROR(VLOOKUP($B74,'Purchases Entry'!$B$4:$J$263,6,FALSE),0)</f>
        <v>0</v>
      </c>
      <c r="Q74" s="1157">
        <f>IFERROR(VLOOKUP($B74,'Purchases Entry'!$B$4:$J$263,7,FALSE),0)</f>
        <v>0</v>
      </c>
      <c r="R74" s="1076">
        <f>IFERROR(VLOOKUP($B74,'Purchases Entry'!$B$4:$J$263,8,FALSE),0)</f>
        <v>0</v>
      </c>
      <c r="S74" s="1076">
        <f t="shared" si="1"/>
        <v>0</v>
      </c>
    </row>
    <row r="75" spans="1:19" x14ac:dyDescent="0.2">
      <c r="A75" s="1034" t="s">
        <v>1184</v>
      </c>
      <c r="B75" s="1096">
        <v>1404871</v>
      </c>
      <c r="C75" s="1094" t="s">
        <v>1197</v>
      </c>
      <c r="D75" s="1110" t="str">
        <f>IFERROR(VLOOKUP($B75,'Inventory List Entry (hide)'!$A$1:$I$268,2,FALSE),"---")</f>
        <v>BAG PPR CUSTOM #536 NAT 10X7X15IN PANAGO</v>
      </c>
      <c r="E75" s="1109" t="str">
        <f>IFERROR(VLOOKUP($B75,'Inventory List Entry (hide)'!$A$1:$I$268,3,FALSE),"---")</f>
        <v>Panago</v>
      </c>
      <c r="F75" s="1093" t="str">
        <f>IFERROR(VLOOKUP($B75,'Inventory List Entry (hide)'!$A$1:$I$268,4,FALSE),"---")</f>
        <v>1x400 UN</v>
      </c>
      <c r="G75" s="1075" t="str">
        <f>IFERROR(VLOOKUP($B75,'Inventory List Entry (hide)'!$A$1:$I$268,5,FALSE),"---")</f>
        <v>case</v>
      </c>
      <c r="H75" s="1038">
        <f>IFERROR(VLOOKUP($B75,'Inventory List Entry (hide)'!$A$1:$I$268,5+VLOOKUP('Report Set-up'!$B$8,'Store List (hide)'!$F$2:$G$5,2,FALSE),FALSE),0)</f>
        <v>75.989999999999995</v>
      </c>
      <c r="I75" s="1157">
        <f>IFERROR(VLOOKUP($B75,'Opening Inventory Entry'!$B$4:$J$263,3,FALSE),0)</f>
        <v>0</v>
      </c>
      <c r="J75" s="1076">
        <f>IFERROR(VLOOKUP($B75,'Opening Inventory Entry'!$B$4:$J$263,9,FALSE),0)</f>
        <v>0</v>
      </c>
      <c r="K75" s="1075" t="str">
        <f>IFERROR(VLOOKUP($B75,'Closing Inventory Entry'!$B$4:$J$263,7,FALSE),"-")</f>
        <v>-</v>
      </c>
      <c r="L75" s="1038">
        <f>IFERROR(VLOOKUP($B75,'Closing Inventory Entry'!$B$4:$J$263,8,FALSE),0)</f>
        <v>0</v>
      </c>
      <c r="M75" s="1157">
        <f>IFERROR(VLOOKUP($B75,'Closing Inventory Entry'!$B$4:$J$263,3,FALSE),0)</f>
        <v>0</v>
      </c>
      <c r="N75" s="1076">
        <f>IFERROR(VLOOKUP($B75,'Closing Inventory Entry'!$B$4:$J$263,9,FALSE),0)</f>
        <v>0</v>
      </c>
      <c r="O75" s="1075" t="str">
        <f>IFERROR(VLOOKUP($B75,'Purchases Entry'!$B$4:$J$263,5,FALSE),"-")</f>
        <v>-</v>
      </c>
      <c r="P75" s="1038">
        <f>IFERROR(VLOOKUP($B75,'Purchases Entry'!$B$4:$J$263,6,FALSE),0)</f>
        <v>0</v>
      </c>
      <c r="Q75" s="1157">
        <f>IFERROR(VLOOKUP($B75,'Purchases Entry'!$B$4:$J$263,7,FALSE),0)</f>
        <v>0</v>
      </c>
      <c r="R75" s="1076">
        <f>IFERROR(VLOOKUP($B75,'Purchases Entry'!$B$4:$J$263,8,FALSE),0)</f>
        <v>0</v>
      </c>
      <c r="S75" s="1076">
        <f t="shared" si="1"/>
        <v>0</v>
      </c>
    </row>
    <row r="76" spans="1:19" x14ac:dyDescent="0.2">
      <c r="A76" s="1034" t="s">
        <v>1184</v>
      </c>
      <c r="B76" s="1094">
        <v>1069413</v>
      </c>
      <c r="C76" s="1094" t="s">
        <v>1198</v>
      </c>
      <c r="D76" s="1110" t="str">
        <f>IFERROR(VLOOKUP($B76,'Inventory List Entry (hide)'!$A$1:$I$268,2,FALSE),"---")</f>
        <v>PLATE PPR ECONO WHT 9IN UNCOATED</v>
      </c>
      <c r="E76" s="1109" t="str">
        <f>IFERROR(VLOOKUP($B76,'Inventory List Entry (hide)'!$A$1:$I$268,3,FALSE),"---")</f>
        <v>Kitchen Essentials</v>
      </c>
      <c r="F76" s="1093" t="str">
        <f>IFERROR(VLOOKUP($B76,'Inventory List Entry (hide)'!$A$1:$I$268,4,FALSE),"---")</f>
        <v>12x100 UN</v>
      </c>
      <c r="G76" s="1075" t="str">
        <f>IFERROR(VLOOKUP($B76,'Inventory List Entry (hide)'!$A$1:$I$268,5,FALSE),"---")</f>
        <v>bundle</v>
      </c>
      <c r="H76" s="1038">
        <f>IFERROR(VLOOKUP($B76,'Inventory List Entry (hide)'!$A$1:$I$268,5+VLOOKUP('Report Set-up'!$B$8,'Store List (hide)'!$F$2:$G$5,2,FALSE),FALSE),0)</f>
        <v>6.4833333333333334</v>
      </c>
      <c r="I76" s="1157">
        <f>IFERROR(VLOOKUP($B76,'Opening Inventory Entry'!$B$4:$J$263,3,FALSE),0)</f>
        <v>0</v>
      </c>
      <c r="J76" s="1076">
        <f>IFERROR(VLOOKUP($B76,'Opening Inventory Entry'!$B$4:$J$263,9,FALSE),0)</f>
        <v>0</v>
      </c>
      <c r="K76" s="1075" t="str">
        <f>IFERROR(VLOOKUP($B76,'Closing Inventory Entry'!$B$4:$J$263,7,FALSE),"-")</f>
        <v>-</v>
      </c>
      <c r="L76" s="1038">
        <f>IFERROR(VLOOKUP($B76,'Closing Inventory Entry'!$B$4:$J$263,8,FALSE),0)</f>
        <v>0</v>
      </c>
      <c r="M76" s="1157">
        <f>IFERROR(VLOOKUP($B76,'Closing Inventory Entry'!$B$4:$J$263,3,FALSE),0)</f>
        <v>0</v>
      </c>
      <c r="N76" s="1076">
        <f>IFERROR(VLOOKUP($B76,'Closing Inventory Entry'!$B$4:$J$263,9,FALSE),0)</f>
        <v>0</v>
      </c>
      <c r="O76" s="1075" t="str">
        <f>IFERROR(VLOOKUP($B76,'Purchases Entry'!$B$4:$J$263,5,FALSE),"-")</f>
        <v>-</v>
      </c>
      <c r="P76" s="1038">
        <f>IFERROR(VLOOKUP($B76,'Purchases Entry'!$B$4:$J$263,6,FALSE),0)</f>
        <v>0</v>
      </c>
      <c r="Q76" s="1157">
        <f>IFERROR(VLOOKUP($B76,'Purchases Entry'!$B$4:$J$263,7,FALSE),0)</f>
        <v>0</v>
      </c>
      <c r="R76" s="1076">
        <f>IFERROR(VLOOKUP($B76,'Purchases Entry'!$B$4:$J$263,8,FALSE),0)</f>
        <v>0</v>
      </c>
      <c r="S76" s="1076">
        <f t="shared" si="1"/>
        <v>0</v>
      </c>
    </row>
    <row r="77" spans="1:19" x14ac:dyDescent="0.2">
      <c r="A77" s="1034" t="s">
        <v>1184</v>
      </c>
      <c r="B77" s="1094">
        <v>1419121</v>
      </c>
      <c r="C77" s="1094" t="s">
        <v>1198</v>
      </c>
      <c r="D77" s="1110" t="str">
        <f>IFERROR(VLOOKUP($B77,'Inventory List Entry (hide)'!$A$1:$I$268,2,FALSE),"---")</f>
        <v>ECO PLATE PPR WHT 9IN BAGASSE</v>
      </c>
      <c r="E77" s="1109" t="str">
        <f>IFERROR(VLOOKUP($B77,'Inventory List Entry (hide)'!$A$1:$I$268,3,FALSE),"---")</f>
        <v>Re.Source</v>
      </c>
      <c r="F77" s="1093" t="str">
        <f>IFERROR(VLOOKUP($B77,'Inventory List Entry (hide)'!$A$1:$I$268,4,FALSE),"---")</f>
        <v>4x125 UN</v>
      </c>
      <c r="G77" s="1075" t="str">
        <f>IFERROR(VLOOKUP($B77,'Inventory List Entry (hide)'!$A$1:$I$268,5,FALSE),"---")</f>
        <v>bundle</v>
      </c>
      <c r="H77" s="1038">
        <f>IFERROR(VLOOKUP($B77,'Inventory List Entry (hide)'!$A$1:$I$268,5+VLOOKUP('Report Set-up'!$B$8,'Store List (hide)'!$F$2:$G$5,2,FALSE),FALSE),0)</f>
        <v>22.55</v>
      </c>
      <c r="I77" s="1157">
        <f>IFERROR(VLOOKUP($B77,'Opening Inventory Entry'!$B$4:$J$263,3,FALSE),0)</f>
        <v>0</v>
      </c>
      <c r="J77" s="1076">
        <f>IFERROR(VLOOKUP($B77,'Opening Inventory Entry'!$B$4:$J$263,9,FALSE),0)</f>
        <v>0</v>
      </c>
      <c r="K77" s="1075" t="str">
        <f>IFERROR(VLOOKUP($B77,'Closing Inventory Entry'!$B$4:$J$263,7,FALSE),"-")</f>
        <v>-</v>
      </c>
      <c r="L77" s="1038">
        <f>IFERROR(VLOOKUP($B77,'Closing Inventory Entry'!$B$4:$J$263,8,FALSE),0)</f>
        <v>0</v>
      </c>
      <c r="M77" s="1157">
        <f>IFERROR(VLOOKUP($B77,'Closing Inventory Entry'!$B$4:$J$263,3,FALSE),0)</f>
        <v>0</v>
      </c>
      <c r="N77" s="1076">
        <f>IFERROR(VLOOKUP($B77,'Closing Inventory Entry'!$B$4:$J$263,9,FALSE),0)</f>
        <v>0</v>
      </c>
      <c r="O77" s="1075" t="str">
        <f>IFERROR(VLOOKUP($B77,'Purchases Entry'!$B$4:$J$263,5,FALSE),"-")</f>
        <v>-</v>
      </c>
      <c r="P77" s="1038">
        <f>IFERROR(VLOOKUP($B77,'Purchases Entry'!$B$4:$J$263,6,FALSE),0)</f>
        <v>0</v>
      </c>
      <c r="Q77" s="1157">
        <f>IFERROR(VLOOKUP($B77,'Purchases Entry'!$B$4:$J$263,7,FALSE),0)</f>
        <v>0</v>
      </c>
      <c r="R77" s="1076">
        <f>IFERROR(VLOOKUP($B77,'Purchases Entry'!$B$4:$J$263,8,FALSE),0)</f>
        <v>0</v>
      </c>
      <c r="S77" s="1076">
        <f t="shared" si="1"/>
        <v>0</v>
      </c>
    </row>
    <row r="78" spans="1:19" x14ac:dyDescent="0.2">
      <c r="A78" s="1034" t="s">
        <v>1184</v>
      </c>
      <c r="B78" s="1096">
        <v>1172797</v>
      </c>
      <c r="C78" s="1094" t="s">
        <v>1199</v>
      </c>
      <c r="D78" s="1110" t="str">
        <f>IFERROR(VLOOKUP($B78,'Inventory List Entry (hide)'!$A$1:$I$268,2,FALSE),"---")</f>
        <v>CUP PORT PLAS TRANSL 2Z</v>
      </c>
      <c r="E78" s="1109" t="str">
        <f>IFERROR(VLOOKUP($B78,'Inventory List Entry (hide)'!$A$1:$I$268,3,FALSE),"---")</f>
        <v>Gordon Choice</v>
      </c>
      <c r="F78" s="1093" t="str">
        <f>IFERROR(VLOOKUP($B78,'Inventory List Entry (hide)'!$A$1:$I$268,4,FALSE),"---")</f>
        <v>12x200 UN</v>
      </c>
      <c r="G78" s="1075" t="str">
        <f>IFERROR(VLOOKUP($B78,'Inventory List Entry (hide)'!$A$1:$I$268,5,FALSE),"---")</f>
        <v>sleeve</v>
      </c>
      <c r="H78" s="1038">
        <f>IFERROR(VLOOKUP($B78,'Inventory List Entry (hide)'!$A$1:$I$268,5+VLOOKUP('Report Set-up'!$B$8,'Store List (hide)'!$F$2:$G$5,2,FALSE),FALSE),0)</f>
        <v>5.31</v>
      </c>
      <c r="I78" s="1157">
        <f>IFERROR(VLOOKUP($B78,'Opening Inventory Entry'!$B$4:$J$263,3,FALSE),0)</f>
        <v>0</v>
      </c>
      <c r="J78" s="1076">
        <f>IFERROR(VLOOKUP($B78,'Opening Inventory Entry'!$B$4:$J$263,9,FALSE),0)</f>
        <v>0</v>
      </c>
      <c r="K78" s="1075" t="str">
        <f>IFERROR(VLOOKUP($B78,'Closing Inventory Entry'!$B$4:$J$263,7,FALSE),"-")</f>
        <v>-</v>
      </c>
      <c r="L78" s="1038">
        <f>IFERROR(VLOOKUP($B78,'Closing Inventory Entry'!$B$4:$J$263,8,FALSE),0)</f>
        <v>0</v>
      </c>
      <c r="M78" s="1157">
        <f>IFERROR(VLOOKUP($B78,'Closing Inventory Entry'!$B$4:$J$263,3,FALSE),0)</f>
        <v>0</v>
      </c>
      <c r="N78" s="1076">
        <f>IFERROR(VLOOKUP($B78,'Closing Inventory Entry'!$B$4:$J$263,9,FALSE),0)</f>
        <v>0</v>
      </c>
      <c r="O78" s="1075" t="str">
        <f>IFERROR(VLOOKUP($B78,'Purchases Entry'!$B$4:$J$263,5,FALSE),"-")</f>
        <v>-</v>
      </c>
      <c r="P78" s="1038">
        <f>IFERROR(VLOOKUP($B78,'Purchases Entry'!$B$4:$J$263,6,FALSE),0)</f>
        <v>0</v>
      </c>
      <c r="Q78" s="1157">
        <f>IFERROR(VLOOKUP($B78,'Purchases Entry'!$B$4:$J$263,7,FALSE),0)</f>
        <v>0</v>
      </c>
      <c r="R78" s="1076">
        <f>IFERROR(VLOOKUP($B78,'Purchases Entry'!$B$4:$J$263,8,FALSE),0)</f>
        <v>0</v>
      </c>
      <c r="S78" s="1076">
        <f t="shared" si="1"/>
        <v>0</v>
      </c>
    </row>
    <row r="79" spans="1:19" x14ac:dyDescent="0.2">
      <c r="A79" s="384" t="s">
        <v>1184</v>
      </c>
      <c r="B79" s="1094">
        <v>1172791</v>
      </c>
      <c r="C79" s="1094" t="s">
        <v>1200</v>
      </c>
      <c r="D79" s="1110" t="str">
        <f>IFERROR(VLOOKUP($B79,'Inventory List Entry (hide)'!$A$1:$I$268,2,FALSE),"---")</f>
        <v>LID PLAS FLAT CLR F/CUP PORT 1.5-2.5Z</v>
      </c>
      <c r="E79" s="1110" t="str">
        <f>IFERROR(VLOOKUP($B79,'Inventory List Entry (hide)'!$A$1:$I$268,3,FALSE),"---")</f>
        <v>Gordon Choice</v>
      </c>
      <c r="F79" s="1093" t="str">
        <f>IFERROR(VLOOKUP($B79,'Inventory List Entry (hide)'!$A$1:$I$268,4,FALSE),"---")</f>
        <v>24x100 UN</v>
      </c>
      <c r="G79" s="1075" t="str">
        <f>IFERROR(VLOOKUP($B79,'Inventory List Entry (hide)'!$A$1:$I$268,5,FALSE),"---")</f>
        <v>sleeve</v>
      </c>
      <c r="H79" s="1038">
        <f>IFERROR(VLOOKUP($B79,'Inventory List Entry (hide)'!$A$1:$I$268,5+VLOOKUP('Report Set-up'!$B$8,'Store List (hide)'!$F$2:$G$5,2,FALSE),FALSE),0)</f>
        <v>2.1516666666666668</v>
      </c>
      <c r="I79" s="1157">
        <f>IFERROR(VLOOKUP($B79,'Opening Inventory Entry'!$B$4:$J$263,3,FALSE),0)</f>
        <v>0</v>
      </c>
      <c r="J79" s="1076">
        <f>IFERROR(VLOOKUP($B79,'Opening Inventory Entry'!$B$4:$J$263,9,FALSE),0)</f>
        <v>0</v>
      </c>
      <c r="K79" s="1075" t="str">
        <f>IFERROR(VLOOKUP($B79,'Closing Inventory Entry'!$B$4:$J$263,7,FALSE),"-")</f>
        <v>-</v>
      </c>
      <c r="L79" s="1038">
        <f>IFERROR(VLOOKUP($B79,'Closing Inventory Entry'!$B$4:$J$263,8,FALSE),0)</f>
        <v>0</v>
      </c>
      <c r="M79" s="1157">
        <f>IFERROR(VLOOKUP($B79,'Closing Inventory Entry'!$B$4:$J$263,3,FALSE),0)</f>
        <v>0</v>
      </c>
      <c r="N79" s="1076">
        <f>IFERROR(VLOOKUP($B79,'Closing Inventory Entry'!$B$4:$J$263,9,FALSE),0)</f>
        <v>0</v>
      </c>
      <c r="O79" s="1075" t="str">
        <f>IFERROR(VLOOKUP($B79,'Purchases Entry'!$B$4:$J$263,5,FALSE),"-")</f>
        <v>-</v>
      </c>
      <c r="P79" s="1038">
        <f>IFERROR(VLOOKUP($B79,'Purchases Entry'!$B$4:$J$263,6,FALSE),0)</f>
        <v>0</v>
      </c>
      <c r="Q79" s="1157">
        <f>IFERROR(VLOOKUP($B79,'Purchases Entry'!$B$4:$J$263,7,FALSE),0)</f>
        <v>0</v>
      </c>
      <c r="R79" s="1076">
        <f>IFERROR(VLOOKUP($B79,'Purchases Entry'!$B$4:$J$263,8,FALSE),0)</f>
        <v>0</v>
      </c>
      <c r="S79" s="1076">
        <f t="shared" si="1"/>
        <v>0</v>
      </c>
    </row>
    <row r="80" spans="1:19" x14ac:dyDescent="0.2">
      <c r="A80" s="384" t="s">
        <v>1184</v>
      </c>
      <c r="B80" s="1094">
        <v>1371872</v>
      </c>
      <c r="C80" s="1094" t="s">
        <v>1201</v>
      </c>
      <c r="D80" s="1110" t="str">
        <f>IFERROR(VLOOKUP($B80,'Inventory List Entry (hide)'!$A$1:$I$268,2,FALSE),"---")</f>
        <v>CUP PORT PLAS TRANSL 4Z</v>
      </c>
      <c r="E80" s="1110" t="str">
        <f>IFERROR(VLOOKUP($B80,'Inventory List Entry (hide)'!$A$1:$I$268,3,FALSE),"---")</f>
        <v>Gordon Choice</v>
      </c>
      <c r="F80" s="1093" t="str">
        <f>IFERROR(VLOOKUP($B80,'Inventory List Entry (hide)'!$A$1:$I$268,4,FALSE),"---")</f>
        <v>15x200 UN</v>
      </c>
      <c r="G80" s="1075" t="str">
        <f>IFERROR(VLOOKUP($B80,'Inventory List Entry (hide)'!$A$1:$I$268,5,FALSE),"---")</f>
        <v>sleeve</v>
      </c>
      <c r="H80" s="1038">
        <f>IFERROR(VLOOKUP($B80,'Inventory List Entry (hide)'!$A$1:$I$268,5+VLOOKUP('Report Set-up'!$B$8,'Store List (hide)'!$F$2:$G$5,2,FALSE),FALSE),0)</f>
        <v>9.5993333333333339</v>
      </c>
      <c r="I80" s="1157">
        <f>IFERROR(VLOOKUP($B80,'Opening Inventory Entry'!$B$4:$J$263,3,FALSE),0)</f>
        <v>0</v>
      </c>
      <c r="J80" s="1076">
        <f>IFERROR(VLOOKUP($B80,'Opening Inventory Entry'!$B$4:$J$263,9,FALSE),0)</f>
        <v>0</v>
      </c>
      <c r="K80" s="1075" t="str">
        <f>IFERROR(VLOOKUP($B80,'Closing Inventory Entry'!$B$4:$J$263,7,FALSE),"-")</f>
        <v>-</v>
      </c>
      <c r="L80" s="1038">
        <f>IFERROR(VLOOKUP($B80,'Closing Inventory Entry'!$B$4:$J$263,8,FALSE),0)</f>
        <v>0</v>
      </c>
      <c r="M80" s="1157">
        <f>IFERROR(VLOOKUP($B80,'Closing Inventory Entry'!$B$4:$J$263,3,FALSE),0)</f>
        <v>0</v>
      </c>
      <c r="N80" s="1076">
        <f>IFERROR(VLOOKUP($B80,'Closing Inventory Entry'!$B$4:$J$263,9,FALSE),0)</f>
        <v>0</v>
      </c>
      <c r="O80" s="1075" t="str">
        <f>IFERROR(VLOOKUP($B80,'Purchases Entry'!$B$4:$J$263,5,FALSE),"-")</f>
        <v>-</v>
      </c>
      <c r="P80" s="1038">
        <f>IFERROR(VLOOKUP($B80,'Purchases Entry'!$B$4:$J$263,6,FALSE),0)</f>
        <v>0</v>
      </c>
      <c r="Q80" s="1157">
        <f>IFERROR(VLOOKUP($B80,'Purchases Entry'!$B$4:$J$263,7,FALSE),0)</f>
        <v>0</v>
      </c>
      <c r="R80" s="1076">
        <f>IFERROR(VLOOKUP($B80,'Purchases Entry'!$B$4:$J$263,8,FALSE),0)</f>
        <v>0</v>
      </c>
      <c r="S80" s="1076">
        <f t="shared" si="1"/>
        <v>0</v>
      </c>
    </row>
    <row r="81" spans="1:19" x14ac:dyDescent="0.2">
      <c r="A81" s="384" t="s">
        <v>1184</v>
      </c>
      <c r="B81" s="1094">
        <v>1172792</v>
      </c>
      <c r="C81" s="1094" t="s">
        <v>1202</v>
      </c>
      <c r="D81" s="1110" t="str">
        <f>IFERROR(VLOOKUP($B81,'Inventory List Entry (hide)'!$A$1:$I$268,2,FALSE),"---")</f>
        <v>LID PLAS FLAT CLR F/CUP PORT 3.25-4Z</v>
      </c>
      <c r="E81" s="1110" t="str">
        <f>IFERROR(VLOOKUP($B81,'Inventory List Entry (hide)'!$A$1:$I$268,3,FALSE),"---")</f>
        <v>Gordon Choice</v>
      </c>
      <c r="F81" s="1093" t="str">
        <f>IFERROR(VLOOKUP($B81,'Inventory List Entry (hide)'!$A$1:$I$268,4,FALSE),"---")</f>
        <v>20x120 UN</v>
      </c>
      <c r="G81" s="1075" t="str">
        <f>IFERROR(VLOOKUP($B81,'Inventory List Entry (hide)'!$A$1:$I$268,5,FALSE),"---")</f>
        <v>sleeve</v>
      </c>
      <c r="H81" s="1038">
        <f>IFERROR(VLOOKUP($B81,'Inventory List Entry (hide)'!$A$1:$I$268,5+VLOOKUP('Report Set-up'!$B$8,'Store List (hide)'!$F$2:$G$5,2,FALSE),FALSE),0)</f>
        <v>4.593</v>
      </c>
      <c r="I81" s="1157">
        <f>IFERROR(VLOOKUP($B81,'Opening Inventory Entry'!$B$4:$J$263,3,FALSE),0)</f>
        <v>0</v>
      </c>
      <c r="J81" s="1076">
        <f>IFERROR(VLOOKUP($B81,'Opening Inventory Entry'!$B$4:$J$263,9,FALSE),0)</f>
        <v>0</v>
      </c>
      <c r="K81" s="1075" t="str">
        <f>IFERROR(VLOOKUP($B81,'Closing Inventory Entry'!$B$4:$J$263,7,FALSE),"-")</f>
        <v>-</v>
      </c>
      <c r="L81" s="1038">
        <f>IFERROR(VLOOKUP($B81,'Closing Inventory Entry'!$B$4:$J$263,8,FALSE),0)</f>
        <v>0</v>
      </c>
      <c r="M81" s="1157">
        <f>IFERROR(VLOOKUP($B81,'Closing Inventory Entry'!$B$4:$J$263,3,FALSE),0)</f>
        <v>0</v>
      </c>
      <c r="N81" s="1076">
        <f>IFERROR(VLOOKUP($B81,'Closing Inventory Entry'!$B$4:$J$263,9,FALSE),0)</f>
        <v>0</v>
      </c>
      <c r="O81" s="1075" t="str">
        <f>IFERROR(VLOOKUP($B81,'Purchases Entry'!$B$4:$J$263,5,FALSE),"-")</f>
        <v>-</v>
      </c>
      <c r="P81" s="1038">
        <f>IFERROR(VLOOKUP($B81,'Purchases Entry'!$B$4:$J$263,6,FALSE),0)</f>
        <v>0</v>
      </c>
      <c r="Q81" s="1157">
        <f>IFERROR(VLOOKUP($B81,'Purchases Entry'!$B$4:$J$263,7,FALSE),0)</f>
        <v>0</v>
      </c>
      <c r="R81" s="1076">
        <f>IFERROR(VLOOKUP($B81,'Purchases Entry'!$B$4:$J$263,8,FALSE),0)</f>
        <v>0</v>
      </c>
      <c r="S81" s="1076">
        <f t="shared" si="1"/>
        <v>0</v>
      </c>
    </row>
    <row r="82" spans="1:19" x14ac:dyDescent="0.2">
      <c r="A82" s="1034" t="s">
        <v>1184</v>
      </c>
      <c r="B82" s="1094">
        <v>6712287</v>
      </c>
      <c r="C82" s="1094" t="s">
        <v>1203</v>
      </c>
      <c r="D82" s="1110" t="str">
        <f>IFERROR(VLOOKUP($B82,'Inventory List Entry (hide)'!$A$1:$I$268,2,FALSE),"---")</f>
        <v>ROLL PPR REGISTER 1 PLY WHT 3INX150FT</v>
      </c>
      <c r="E82" s="1109" t="str">
        <f>IFERROR(VLOOKUP($B82,'Inventory List Entry (hide)'!$A$1:$I$268,3,FALSE),"---")</f>
        <v>Datamedia</v>
      </c>
      <c r="F82" s="1093" t="str">
        <f>IFERROR(VLOOKUP($B82,'Inventory List Entry (hide)'!$A$1:$I$268,4,FALSE),"---")</f>
        <v>1x50 UN</v>
      </c>
      <c r="G82" s="1075" t="str">
        <f>IFERROR(VLOOKUP($B82,'Inventory List Entry (hide)'!$A$1:$I$268,5,FALSE),"---")</f>
        <v>pc</v>
      </c>
      <c r="H82" s="1038">
        <f>IFERROR(VLOOKUP($B82,'Inventory List Entry (hide)'!$A$1:$I$268,5+VLOOKUP('Report Set-up'!$B$8,'Store List (hide)'!$F$2:$G$5,2,FALSE),FALSE),0)</f>
        <v>0.93980000000000008</v>
      </c>
      <c r="I82" s="1157">
        <f>IFERROR(VLOOKUP($B82,'Opening Inventory Entry'!$B$4:$J$263,3,FALSE),0)</f>
        <v>0</v>
      </c>
      <c r="J82" s="1076">
        <f>IFERROR(VLOOKUP($B82,'Opening Inventory Entry'!$B$4:$J$263,9,FALSE),0)</f>
        <v>0</v>
      </c>
      <c r="K82" s="1075" t="str">
        <f>IFERROR(VLOOKUP($B82,'Closing Inventory Entry'!$B$4:$J$263,7,FALSE),"-")</f>
        <v>-</v>
      </c>
      <c r="L82" s="1038">
        <f>IFERROR(VLOOKUP($B82,'Closing Inventory Entry'!$B$4:$J$263,8,FALSE),0)</f>
        <v>0</v>
      </c>
      <c r="M82" s="1157">
        <f>IFERROR(VLOOKUP($B82,'Closing Inventory Entry'!$B$4:$J$263,3,FALSE),0)</f>
        <v>0</v>
      </c>
      <c r="N82" s="1076">
        <f>IFERROR(VLOOKUP($B82,'Closing Inventory Entry'!$B$4:$J$263,9,FALSE),0)</f>
        <v>0</v>
      </c>
      <c r="O82" s="1075" t="str">
        <f>IFERROR(VLOOKUP($B82,'Purchases Entry'!$B$4:$J$263,5,FALSE),"-")</f>
        <v>-</v>
      </c>
      <c r="P82" s="1038">
        <f>IFERROR(VLOOKUP($B82,'Purchases Entry'!$B$4:$J$263,6,FALSE),0)</f>
        <v>0</v>
      </c>
      <c r="Q82" s="1157">
        <f>IFERROR(VLOOKUP($B82,'Purchases Entry'!$B$4:$J$263,7,FALSE),0)</f>
        <v>0</v>
      </c>
      <c r="R82" s="1076">
        <f>IFERROR(VLOOKUP($B82,'Purchases Entry'!$B$4:$J$263,8,FALSE),0)</f>
        <v>0</v>
      </c>
      <c r="S82" s="1076">
        <f t="shared" si="1"/>
        <v>0</v>
      </c>
    </row>
    <row r="83" spans="1:19" x14ac:dyDescent="0.2">
      <c r="A83" s="1034" t="s">
        <v>1184</v>
      </c>
      <c r="B83" s="1094">
        <v>9299605</v>
      </c>
      <c r="C83" s="1094" t="s">
        <v>1204</v>
      </c>
      <c r="D83" s="1110" t="str">
        <f>IFERROR(VLOOKUP($B83,'Inventory List Entry (hide)'!$A$1:$I$268,2,FALSE),"---")</f>
        <v>ROLL CASH PPR PRINTER VISA 3X3 2PLY 90FT</v>
      </c>
      <c r="E83" s="1109" t="str">
        <f>IFERROR(VLOOKUP($B83,'Inventory List Entry (hide)'!$A$1:$I$268,3,FALSE),"---")</f>
        <v>Datamedia</v>
      </c>
      <c r="F83" s="1093" t="str">
        <f>IFERROR(VLOOKUP($B83,'Inventory List Entry (hide)'!$A$1:$I$268,4,FALSE),"---")</f>
        <v>1x50 UN</v>
      </c>
      <c r="G83" s="1075" t="str">
        <f>IFERROR(VLOOKUP($B83,'Inventory List Entry (hide)'!$A$1:$I$268,5,FALSE),"---")</f>
        <v>pc</v>
      </c>
      <c r="H83" s="1038">
        <f>IFERROR(VLOOKUP($B83,'Inventory List Entry (hide)'!$A$1:$I$268,5+VLOOKUP('Report Set-up'!$B$8,'Store List (hide)'!$F$2:$G$5,2,FALSE),FALSE),0)</f>
        <v>1.3244</v>
      </c>
      <c r="I83" s="1157">
        <f>IFERROR(VLOOKUP($B83,'Opening Inventory Entry'!$B$4:$J$263,3,FALSE),0)</f>
        <v>0</v>
      </c>
      <c r="J83" s="1076">
        <f>IFERROR(VLOOKUP($B83,'Opening Inventory Entry'!$B$4:$J$263,9,FALSE),0)</f>
        <v>0</v>
      </c>
      <c r="K83" s="1075" t="str">
        <f>IFERROR(VLOOKUP($B83,'Closing Inventory Entry'!$B$4:$J$263,7,FALSE),"-")</f>
        <v>-</v>
      </c>
      <c r="L83" s="1038">
        <f>IFERROR(VLOOKUP($B83,'Closing Inventory Entry'!$B$4:$J$263,8,FALSE),0)</f>
        <v>0</v>
      </c>
      <c r="M83" s="1157">
        <f>IFERROR(VLOOKUP($B83,'Closing Inventory Entry'!$B$4:$J$263,3,FALSE),0)</f>
        <v>0</v>
      </c>
      <c r="N83" s="1076">
        <f>IFERROR(VLOOKUP($B83,'Closing Inventory Entry'!$B$4:$J$263,9,FALSE),0)</f>
        <v>0</v>
      </c>
      <c r="O83" s="1075" t="str">
        <f>IFERROR(VLOOKUP($B83,'Purchases Entry'!$B$4:$J$263,5,FALSE),"-")</f>
        <v>-</v>
      </c>
      <c r="P83" s="1038">
        <f>IFERROR(VLOOKUP($B83,'Purchases Entry'!$B$4:$J$263,6,FALSE),0)</f>
        <v>0</v>
      </c>
      <c r="Q83" s="1157">
        <f>IFERROR(VLOOKUP($B83,'Purchases Entry'!$B$4:$J$263,7,FALSE),0)</f>
        <v>0</v>
      </c>
      <c r="R83" s="1076">
        <f>IFERROR(VLOOKUP($B83,'Purchases Entry'!$B$4:$J$263,8,FALSE),0)</f>
        <v>0</v>
      </c>
      <c r="S83" s="1076">
        <f t="shared" si="1"/>
        <v>0</v>
      </c>
    </row>
    <row r="84" spans="1:19" x14ac:dyDescent="0.2">
      <c r="A84" s="1034" t="s">
        <v>1184</v>
      </c>
      <c r="B84" s="1094">
        <v>3288007</v>
      </c>
      <c r="C84" s="1094" t="s">
        <v>1205</v>
      </c>
      <c r="D84" s="1110" t="str">
        <f>IFERROR(VLOOKUP($B84,'Inventory List Entry (hide)'!$A$1:$I$268,2,FALSE),"---")</f>
        <v>RIBBON FOR EPSON ERC30-34-38 BLK RED</v>
      </c>
      <c r="E84" s="1109" t="str">
        <f>IFERROR(VLOOKUP($B84,'Inventory List Entry (hide)'!$A$1:$I$268,3,FALSE),"---")</f>
        <v>Datamedia</v>
      </c>
      <c r="F84" s="1093" t="str">
        <f>IFERROR(VLOOKUP($B84,'Inventory List Entry (hide)'!$A$1:$I$268,4,FALSE),"---")</f>
        <v>1x6 UN</v>
      </c>
      <c r="G84" s="1075" t="str">
        <f>IFERROR(VLOOKUP($B84,'Inventory List Entry (hide)'!$A$1:$I$268,5,FALSE),"---")</f>
        <v>pc</v>
      </c>
      <c r="H84" s="1038">
        <f>IFERROR(VLOOKUP($B84,'Inventory List Entry (hide)'!$A$1:$I$268,5+VLOOKUP('Report Set-up'!$B$8,'Store List (hide)'!$F$2:$G$5,2,FALSE),FALSE),0)</f>
        <v>2.0666666666666669</v>
      </c>
      <c r="I84" s="1157">
        <f>IFERROR(VLOOKUP($B84,'Opening Inventory Entry'!$B$4:$J$263,3,FALSE),0)</f>
        <v>0</v>
      </c>
      <c r="J84" s="1076">
        <f>IFERROR(VLOOKUP($B84,'Opening Inventory Entry'!$B$4:$J$263,9,FALSE),0)</f>
        <v>0</v>
      </c>
      <c r="K84" s="1075" t="str">
        <f>IFERROR(VLOOKUP($B84,'Closing Inventory Entry'!$B$4:$J$263,7,FALSE),"-")</f>
        <v>-</v>
      </c>
      <c r="L84" s="1038">
        <f>IFERROR(VLOOKUP($B84,'Closing Inventory Entry'!$B$4:$J$263,8,FALSE),0)</f>
        <v>0</v>
      </c>
      <c r="M84" s="1157">
        <f>IFERROR(VLOOKUP($B84,'Closing Inventory Entry'!$B$4:$J$263,3,FALSE),0)</f>
        <v>0</v>
      </c>
      <c r="N84" s="1076">
        <f>IFERROR(VLOOKUP($B84,'Closing Inventory Entry'!$B$4:$J$263,9,FALSE),0)</f>
        <v>0</v>
      </c>
      <c r="O84" s="1075" t="str">
        <f>IFERROR(VLOOKUP($B84,'Purchases Entry'!$B$4:$J$263,5,FALSE),"-")</f>
        <v>-</v>
      </c>
      <c r="P84" s="1038">
        <f>IFERROR(VLOOKUP($B84,'Purchases Entry'!$B$4:$J$263,6,FALSE),0)</f>
        <v>0</v>
      </c>
      <c r="Q84" s="1157">
        <f>IFERROR(VLOOKUP($B84,'Purchases Entry'!$B$4:$J$263,7,FALSE),0)</f>
        <v>0</v>
      </c>
      <c r="R84" s="1076">
        <f>IFERROR(VLOOKUP($B84,'Purchases Entry'!$B$4:$J$263,8,FALSE),0)</f>
        <v>0</v>
      </c>
      <c r="S84" s="1076">
        <f t="shared" si="1"/>
        <v>0</v>
      </c>
    </row>
    <row r="85" spans="1:19" x14ac:dyDescent="0.2">
      <c r="A85" s="1034" t="s">
        <v>1184</v>
      </c>
      <c r="B85" s="1094">
        <v>1164834</v>
      </c>
      <c r="C85" s="1094" t="s">
        <v>1205</v>
      </c>
      <c r="D85" s="1110" t="str">
        <f>IFERROR(VLOOKUP($B85,'Inventory List Entry (hide)'!$A$1:$I$268,2,FALSE),"---")</f>
        <v>RIBBON PRINTER BLK/RED ERC 30/34</v>
      </c>
      <c r="E85" s="1109" t="str">
        <f>IFERROR(VLOOKUP($B85,'Inventory List Entry (hide)'!$A$1:$I$268,3,FALSE),"---")</f>
        <v>McDermid</v>
      </c>
      <c r="F85" s="1093" t="str">
        <f>IFERROR(VLOOKUP($B85,'Inventory List Entry (hide)'!$A$1:$I$268,4,FALSE),"---")</f>
        <v>1x6 UN</v>
      </c>
      <c r="G85" s="1075" t="str">
        <f>IFERROR(VLOOKUP($B85,'Inventory List Entry (hide)'!$A$1:$I$268,5,FALSE),"---")</f>
        <v>pc</v>
      </c>
      <c r="H85" s="1038">
        <f>IFERROR(VLOOKUP($B85,'Inventory List Entry (hide)'!$A$1:$I$268,5+VLOOKUP('Report Set-up'!$B$8,'Store List (hide)'!$F$2:$G$5,2,FALSE),FALSE),0)</f>
        <v>2.9066666666666667</v>
      </c>
      <c r="I85" s="1157">
        <f>IFERROR(VLOOKUP($B85,'Opening Inventory Entry'!$B$4:$J$263,3,FALSE),0)</f>
        <v>0</v>
      </c>
      <c r="J85" s="1076">
        <f>IFERROR(VLOOKUP($B85,'Opening Inventory Entry'!$B$4:$J$263,9,FALSE),0)</f>
        <v>0</v>
      </c>
      <c r="K85" s="1075" t="str">
        <f>IFERROR(VLOOKUP($B85,'Closing Inventory Entry'!$B$4:$J$263,7,FALSE),"-")</f>
        <v>-</v>
      </c>
      <c r="L85" s="1038">
        <f>IFERROR(VLOOKUP($B85,'Closing Inventory Entry'!$B$4:$J$263,8,FALSE),0)</f>
        <v>0</v>
      </c>
      <c r="M85" s="1157">
        <f>IFERROR(VLOOKUP($B85,'Closing Inventory Entry'!$B$4:$J$263,3,FALSE),0)</f>
        <v>0</v>
      </c>
      <c r="N85" s="1076">
        <f>IFERROR(VLOOKUP($B85,'Closing Inventory Entry'!$B$4:$J$263,9,FALSE),0)</f>
        <v>0</v>
      </c>
      <c r="O85" s="1075" t="str">
        <f>IFERROR(VLOOKUP($B85,'Purchases Entry'!$B$4:$J$263,5,FALSE),"-")</f>
        <v>-</v>
      </c>
      <c r="P85" s="1038">
        <f>IFERROR(VLOOKUP($B85,'Purchases Entry'!$B$4:$J$263,6,FALSE),0)</f>
        <v>0</v>
      </c>
      <c r="Q85" s="1157">
        <f>IFERROR(VLOOKUP($B85,'Purchases Entry'!$B$4:$J$263,7,FALSE),0)</f>
        <v>0</v>
      </c>
      <c r="R85" s="1076">
        <f>IFERROR(VLOOKUP($B85,'Purchases Entry'!$B$4:$J$263,8,FALSE),0)</f>
        <v>0</v>
      </c>
      <c r="S85" s="1076">
        <f t="shared" si="1"/>
        <v>0</v>
      </c>
    </row>
    <row r="86" spans="1:19" x14ac:dyDescent="0.2">
      <c r="A86" s="1034" t="s">
        <v>1184</v>
      </c>
      <c r="B86" s="1096">
        <v>1338870</v>
      </c>
      <c r="C86" s="1094" t="s">
        <v>1206</v>
      </c>
      <c r="D86" s="1110" t="str">
        <f>IFERROR(VLOOKUP($B86,'Inventory List Entry (hide)'!$A$1:$I$268,2,FALSE),"---")</f>
        <v>ECO STRAW PPR MILKSHAKE WRPD 8IN COMPOST</v>
      </c>
      <c r="E86" s="1109" t="str">
        <f>IFERROR(VLOOKUP($B86,'Inventory List Entry (hide)'!$A$1:$I$268,3,FALSE),"---")</f>
        <v>Stone Straw</v>
      </c>
      <c r="F86" s="1093" t="str">
        <f>IFERROR(VLOOKUP($B86,'Inventory List Entry (hide)'!$A$1:$I$268,4,FALSE),"---")</f>
        <v>4x400 UN</v>
      </c>
      <c r="G86" s="1075" t="str">
        <f>IFERROR(VLOOKUP($B86,'Inventory List Entry (hide)'!$A$1:$I$268,5,FALSE),"---")</f>
        <v>box</v>
      </c>
      <c r="H86" s="1038">
        <f>IFERROR(VLOOKUP($B86,'Inventory List Entry (hide)'!$A$1:$I$268,5+VLOOKUP('Report Set-up'!$B$8,'Store List (hide)'!$F$2:$G$5,2,FALSE),FALSE),0)</f>
        <v>21</v>
      </c>
      <c r="I86" s="1157">
        <f>IFERROR(VLOOKUP($B86,'Opening Inventory Entry'!$B$4:$J$263,3,FALSE),0)</f>
        <v>0</v>
      </c>
      <c r="J86" s="1076">
        <f>IFERROR(VLOOKUP($B86,'Opening Inventory Entry'!$B$4:$J$263,9,FALSE),0)</f>
        <v>0</v>
      </c>
      <c r="K86" s="1075" t="str">
        <f>IFERROR(VLOOKUP($B86,'Closing Inventory Entry'!$B$4:$J$263,7,FALSE),"-")</f>
        <v>-</v>
      </c>
      <c r="L86" s="1038">
        <f>IFERROR(VLOOKUP($B86,'Closing Inventory Entry'!$B$4:$J$263,8,FALSE),0)</f>
        <v>0</v>
      </c>
      <c r="M86" s="1157">
        <f>IFERROR(VLOOKUP($B86,'Closing Inventory Entry'!$B$4:$J$263,3,FALSE),0)</f>
        <v>0</v>
      </c>
      <c r="N86" s="1076">
        <f>IFERROR(VLOOKUP($B86,'Closing Inventory Entry'!$B$4:$J$263,9,FALSE),0)</f>
        <v>0</v>
      </c>
      <c r="O86" s="1075" t="str">
        <f>IFERROR(VLOOKUP($B86,'Purchases Entry'!$B$4:$J$263,5,FALSE),"-")</f>
        <v>-</v>
      </c>
      <c r="P86" s="1038">
        <f>IFERROR(VLOOKUP($B86,'Purchases Entry'!$B$4:$J$263,6,FALSE),0)</f>
        <v>0</v>
      </c>
      <c r="Q86" s="1157">
        <f>IFERROR(VLOOKUP($B86,'Purchases Entry'!$B$4:$J$263,7,FALSE),0)</f>
        <v>0</v>
      </c>
      <c r="R86" s="1076">
        <f>IFERROR(VLOOKUP($B86,'Purchases Entry'!$B$4:$J$263,8,FALSE),0)</f>
        <v>0</v>
      </c>
      <c r="S86" s="1076">
        <f t="shared" si="1"/>
        <v>0</v>
      </c>
    </row>
    <row r="87" spans="1:19" x14ac:dyDescent="0.2">
      <c r="A87" s="1034" t="s">
        <v>1184</v>
      </c>
      <c r="B87" s="1094">
        <v>1314080</v>
      </c>
      <c r="C87" s="1094" t="s">
        <v>1207</v>
      </c>
      <c r="D87" s="1110" t="str">
        <f>IFERROR(VLOOKUP($B87,'Inventory List Entry (hide)'!$A$1:$I$268,2,FALSE),"---")</f>
        <v>ROLL PPR THERMAL 2.25INX60FT</v>
      </c>
      <c r="E87" s="1109" t="str">
        <f>IFERROR(VLOOKUP($B87,'Inventory List Entry (hide)'!$A$1:$I$268,3,FALSE),"---")</f>
        <v>Datamedia</v>
      </c>
      <c r="F87" s="1093" t="str">
        <f>IFERROR(VLOOKUP($B87,'Inventory List Entry (hide)'!$A$1:$I$268,4,FALSE),"---")</f>
        <v>1x100 UN</v>
      </c>
      <c r="G87" s="1075" t="str">
        <f>IFERROR(VLOOKUP($B87,'Inventory List Entry (hide)'!$A$1:$I$268,5,FALSE),"---")</f>
        <v>pc</v>
      </c>
      <c r="H87" s="1038">
        <f>IFERROR(VLOOKUP($B87,'Inventory List Entry (hide)'!$A$1:$I$268,5+VLOOKUP('Report Set-up'!$B$8,'Store List (hide)'!$F$2:$G$5,2,FALSE),FALSE),0)</f>
        <v>0.58840000000000003</v>
      </c>
      <c r="I87" s="1157">
        <f>IFERROR(VLOOKUP($B87,'Opening Inventory Entry'!$B$4:$J$263,3,FALSE),0)</f>
        <v>0</v>
      </c>
      <c r="J87" s="1076">
        <f>IFERROR(VLOOKUP($B87,'Opening Inventory Entry'!$B$4:$J$263,9,FALSE),0)</f>
        <v>0</v>
      </c>
      <c r="K87" s="1075" t="str">
        <f>IFERROR(VLOOKUP($B87,'Closing Inventory Entry'!$B$4:$J$263,7,FALSE),"-")</f>
        <v>-</v>
      </c>
      <c r="L87" s="1038">
        <f>IFERROR(VLOOKUP($B87,'Closing Inventory Entry'!$B$4:$J$263,8,FALSE),0)</f>
        <v>0</v>
      </c>
      <c r="M87" s="1157">
        <f>IFERROR(VLOOKUP($B87,'Closing Inventory Entry'!$B$4:$J$263,3,FALSE),0)</f>
        <v>0</v>
      </c>
      <c r="N87" s="1076">
        <f>IFERROR(VLOOKUP($B87,'Closing Inventory Entry'!$B$4:$J$263,9,FALSE),0)</f>
        <v>0</v>
      </c>
      <c r="O87" s="1075" t="str">
        <f>IFERROR(VLOOKUP($B87,'Purchases Entry'!$B$4:$J$263,5,FALSE),"-")</f>
        <v>-</v>
      </c>
      <c r="P87" s="1038">
        <f>IFERROR(VLOOKUP($B87,'Purchases Entry'!$B$4:$J$263,6,FALSE),0)</f>
        <v>0</v>
      </c>
      <c r="Q87" s="1157">
        <f>IFERROR(VLOOKUP($B87,'Purchases Entry'!$B$4:$J$263,7,FALSE),0)</f>
        <v>0</v>
      </c>
      <c r="R87" s="1076">
        <f>IFERROR(VLOOKUP($B87,'Purchases Entry'!$B$4:$J$263,8,FALSE),0)</f>
        <v>0</v>
      </c>
      <c r="S87" s="1076">
        <f t="shared" si="1"/>
        <v>0</v>
      </c>
    </row>
    <row r="88" spans="1:19" x14ac:dyDescent="0.2">
      <c r="A88" s="1034" t="s">
        <v>1184</v>
      </c>
      <c r="B88" s="1094">
        <v>3561805</v>
      </c>
      <c r="C88" s="1094" t="s">
        <v>1207</v>
      </c>
      <c r="D88" s="1110" t="str">
        <f>IFERROR(VLOOKUP($B88,'Inventory List Entry (hide)'!$A$1:$I$268,2,FALSE),"---")</f>
        <v>ROLL PPR THERMAL 2.25IN X 30FT</v>
      </c>
      <c r="E88" s="1109" t="str">
        <f>IFERROR(VLOOKUP($B88,'Inventory List Entry (hide)'!$A$1:$I$268,3,FALSE),"---")</f>
        <v>Datamedia</v>
      </c>
      <c r="F88" s="1093" t="str">
        <f>IFERROR(VLOOKUP($B88,'Inventory List Entry (hide)'!$A$1:$I$268,4,FALSE),"---")</f>
        <v>1x100 UN</v>
      </c>
      <c r="G88" s="1075" t="str">
        <f>IFERROR(VLOOKUP($B88,'Inventory List Entry (hide)'!$A$1:$I$268,5,FALSE),"---")</f>
        <v>pc</v>
      </c>
      <c r="H88" s="1038">
        <f>IFERROR(VLOOKUP($B88,'Inventory List Entry (hide)'!$A$1:$I$268,5+VLOOKUP('Report Set-up'!$B$8,'Store List (hide)'!$F$2:$G$5,2,FALSE),FALSE),0)</f>
        <v>0.36890000000000001</v>
      </c>
      <c r="I88" s="1157">
        <f>IFERROR(VLOOKUP($B88,'Opening Inventory Entry'!$B$4:$J$263,3,FALSE),0)</f>
        <v>0</v>
      </c>
      <c r="J88" s="1076">
        <f>IFERROR(VLOOKUP($B88,'Opening Inventory Entry'!$B$4:$J$263,9,FALSE),0)</f>
        <v>0</v>
      </c>
      <c r="K88" s="1075" t="str">
        <f>IFERROR(VLOOKUP($B88,'Closing Inventory Entry'!$B$4:$J$263,7,FALSE),"-")</f>
        <v>-</v>
      </c>
      <c r="L88" s="1038">
        <f>IFERROR(VLOOKUP($B88,'Closing Inventory Entry'!$B$4:$J$263,8,FALSE),0)</f>
        <v>0</v>
      </c>
      <c r="M88" s="1157">
        <f>IFERROR(VLOOKUP($B88,'Closing Inventory Entry'!$B$4:$J$263,3,FALSE),0)</f>
        <v>0</v>
      </c>
      <c r="N88" s="1076">
        <f>IFERROR(VLOOKUP($B88,'Closing Inventory Entry'!$B$4:$J$263,9,FALSE),0)</f>
        <v>0</v>
      </c>
      <c r="O88" s="1075" t="str">
        <f>IFERROR(VLOOKUP($B88,'Purchases Entry'!$B$4:$J$263,5,FALSE),"-")</f>
        <v>-</v>
      </c>
      <c r="P88" s="1038">
        <f>IFERROR(VLOOKUP($B88,'Purchases Entry'!$B$4:$J$263,6,FALSE),0)</f>
        <v>0</v>
      </c>
      <c r="Q88" s="1157">
        <f>IFERROR(VLOOKUP($B88,'Purchases Entry'!$B$4:$J$263,7,FALSE),0)</f>
        <v>0</v>
      </c>
      <c r="R88" s="1076">
        <f>IFERROR(VLOOKUP($B88,'Purchases Entry'!$B$4:$J$263,8,FALSE),0)</f>
        <v>0</v>
      </c>
      <c r="S88" s="1076">
        <f t="shared" si="1"/>
        <v>0</v>
      </c>
    </row>
    <row r="89" spans="1:19" x14ac:dyDescent="0.2">
      <c r="A89" s="1034" t="s">
        <v>1184</v>
      </c>
      <c r="B89" s="1094">
        <v>9304205</v>
      </c>
      <c r="C89" s="1094" t="s">
        <v>1207</v>
      </c>
      <c r="D89" s="1110" t="str">
        <f>IFERROR(VLOOKUP($B89,'Inventory List Entry (hide)'!$A$1:$I$268,2,FALSE),"---")</f>
        <v>ROLL THERMAL POS 2 1/4X1.87IN 75FT</v>
      </c>
      <c r="E89" s="1109" t="str">
        <f>IFERROR(VLOOKUP($B89,'Inventory List Entry (hide)'!$A$1:$I$268,3,FALSE),"---")</f>
        <v>Datamedia</v>
      </c>
      <c r="F89" s="1093" t="str">
        <f>IFERROR(VLOOKUP($B89,'Inventory List Entry (hide)'!$A$1:$I$268,4,FALSE),"---")</f>
        <v>1x50 UN</v>
      </c>
      <c r="G89" s="1075" t="str">
        <f>IFERROR(VLOOKUP($B89,'Inventory List Entry (hide)'!$A$1:$I$268,5,FALSE),"---")</f>
        <v>pc</v>
      </c>
      <c r="H89" s="1038">
        <f>IFERROR(VLOOKUP($B89,'Inventory List Entry (hide)'!$A$1:$I$268,5+VLOOKUP('Report Set-up'!$B$8,'Store List (hide)'!$F$2:$G$5,2,FALSE),FALSE),0)</f>
        <v>0.76879999999999993</v>
      </c>
      <c r="I89" s="1157">
        <f>IFERROR(VLOOKUP($B89,'Opening Inventory Entry'!$B$4:$J$263,3,FALSE),0)</f>
        <v>0</v>
      </c>
      <c r="J89" s="1076">
        <f>IFERROR(VLOOKUP($B89,'Opening Inventory Entry'!$B$4:$J$263,9,FALSE),0)</f>
        <v>0</v>
      </c>
      <c r="K89" s="1075" t="str">
        <f>IFERROR(VLOOKUP($B89,'Closing Inventory Entry'!$B$4:$J$263,7,FALSE),"-")</f>
        <v>-</v>
      </c>
      <c r="L89" s="1038">
        <f>IFERROR(VLOOKUP($B89,'Closing Inventory Entry'!$B$4:$J$263,8,FALSE),0)</f>
        <v>0</v>
      </c>
      <c r="M89" s="1157">
        <f>IFERROR(VLOOKUP($B89,'Closing Inventory Entry'!$B$4:$J$263,3,FALSE),0)</f>
        <v>0</v>
      </c>
      <c r="N89" s="1076">
        <f>IFERROR(VLOOKUP($B89,'Closing Inventory Entry'!$B$4:$J$263,9,FALSE),0)</f>
        <v>0</v>
      </c>
      <c r="O89" s="1075" t="str">
        <f>IFERROR(VLOOKUP($B89,'Purchases Entry'!$B$4:$J$263,5,FALSE),"-")</f>
        <v>-</v>
      </c>
      <c r="P89" s="1038">
        <f>IFERROR(VLOOKUP($B89,'Purchases Entry'!$B$4:$J$263,6,FALSE),0)</f>
        <v>0</v>
      </c>
      <c r="Q89" s="1157">
        <f>IFERROR(VLOOKUP($B89,'Purchases Entry'!$B$4:$J$263,7,FALSE),0)</f>
        <v>0</v>
      </c>
      <c r="R89" s="1076">
        <f>IFERROR(VLOOKUP($B89,'Purchases Entry'!$B$4:$J$263,8,FALSE),0)</f>
        <v>0</v>
      </c>
      <c r="S89" s="1076">
        <f t="shared" si="1"/>
        <v>0</v>
      </c>
    </row>
    <row r="90" spans="1:19" x14ac:dyDescent="0.2">
      <c r="A90" s="384" t="s">
        <v>1184</v>
      </c>
      <c r="B90" s="1094">
        <v>1492532</v>
      </c>
      <c r="C90" s="1094" t="s">
        <v>1208</v>
      </c>
      <c r="D90" s="1110" t="str">
        <f>IFERROR(VLOOKUP($B90,'Inventory List Entry (hide)'!$A$1:$I$268,2,FALSE),"---")</f>
        <v>CONT PPR CUSTOM #8 NO TREE 46Z PANAGO</v>
      </c>
      <c r="E90" s="1110" t="str">
        <f>IFERROR(VLOOKUP($B90,'Inventory List Entry (hide)'!$A$1:$I$268,3,FALSE),"---")</f>
        <v>World Centric</v>
      </c>
      <c r="F90" s="1093" t="str">
        <f>IFERROR(VLOOKUP($B90,'Inventory List Entry (hide)'!$A$1:$I$268,4,FALSE),"---")</f>
        <v>1x300 UN</v>
      </c>
      <c r="G90" s="1075" t="str">
        <f>IFERROR(VLOOKUP($B90,'Inventory List Entry (hide)'!$A$1:$I$268,5,FALSE),"---")</f>
        <v>case</v>
      </c>
      <c r="H90" s="1038">
        <f>IFERROR(VLOOKUP($B90,'Inventory List Entry (hide)'!$A$1:$I$268,5+VLOOKUP('Report Set-up'!$B$8,'Store List (hide)'!$F$2:$G$5,2,FALSE),FALSE),0)</f>
        <v>120.14</v>
      </c>
      <c r="I90" s="1161">
        <f>IFERROR(VLOOKUP($B90,'Opening Inventory Entry'!$B$4:$J$263,3,FALSE),0)</f>
        <v>0</v>
      </c>
      <c r="J90" s="1081">
        <f>IFERROR(VLOOKUP($B90,'Opening Inventory Entry'!$B$4:$J$263,9,FALSE),0)</f>
        <v>0</v>
      </c>
      <c r="K90" s="1075" t="str">
        <f>IFERROR(VLOOKUP($B90,'Closing Inventory Entry'!$B$4:$J$263,7,FALSE),"-")</f>
        <v>-</v>
      </c>
      <c r="L90" s="1038">
        <f>IFERROR(VLOOKUP($B90,'Closing Inventory Entry'!$B$4:$J$263,8,FALSE),0)</f>
        <v>0</v>
      </c>
      <c r="M90" s="1161">
        <f>IFERROR(VLOOKUP($B90,'Closing Inventory Entry'!$B$4:$J$263,3,FALSE),0)</f>
        <v>0</v>
      </c>
      <c r="N90" s="1081">
        <f>IFERROR(VLOOKUP($B90,'Closing Inventory Entry'!$B$4:$J$263,9,FALSE),0)</f>
        <v>0</v>
      </c>
      <c r="O90" s="1075" t="str">
        <f>IFERROR(VLOOKUP($B90,'Purchases Entry'!$B$4:$J$263,5,FALSE),"-")</f>
        <v>-</v>
      </c>
      <c r="P90" s="1038">
        <f>IFERROR(VLOOKUP($B90,'Purchases Entry'!$B$4:$J$263,6,FALSE),0)</f>
        <v>0</v>
      </c>
      <c r="Q90" s="1161">
        <f>IFERROR(VLOOKUP($B90,'Purchases Entry'!$B$4:$J$263,7,FALSE),0)</f>
        <v>0</v>
      </c>
      <c r="R90" s="1076">
        <f>IFERROR(VLOOKUP($B90,'Purchases Entry'!$B$4:$J$263,8,FALSE),0)</f>
        <v>0</v>
      </c>
      <c r="S90" s="1076">
        <f t="shared" si="1"/>
        <v>0</v>
      </c>
    </row>
    <row r="91" spans="1:19" x14ac:dyDescent="0.2">
      <c r="A91" s="384" t="s">
        <v>1184</v>
      </c>
      <c r="B91" s="1094">
        <v>1495570</v>
      </c>
      <c r="C91" s="1094" t="s">
        <v>1209</v>
      </c>
      <c r="D91" s="1110" t="str">
        <f>IFERROR(VLOOKUP($B91,'Inventory List Entry (hide)'!$A$1:$I$268,2,FALSE),"---")</f>
        <v>CONT PPR CUSTOM F/SIDES SML 26Z PANAGO</v>
      </c>
      <c r="E91" s="1110" t="str">
        <f>IFERROR(VLOOKUP($B91,'Inventory List Entry (hide)'!$A$1:$I$268,3,FALSE),"---")</f>
        <v>World Centric</v>
      </c>
      <c r="F91" s="1093" t="str">
        <f>IFERROR(VLOOKUP($B91,'Inventory List Entry (hide)'!$A$1:$I$268,4,FALSE),"---")</f>
        <v>1x450 UN</v>
      </c>
      <c r="G91" s="1075" t="str">
        <f>IFERROR(VLOOKUP($B91,'Inventory List Entry (hide)'!$A$1:$I$268,5,FALSE),"---")</f>
        <v>case</v>
      </c>
      <c r="H91" s="1038">
        <f>IFERROR(VLOOKUP($B91,'Inventory List Entry (hide)'!$A$1:$I$268,5+VLOOKUP('Report Set-up'!$B$8,'Store List (hide)'!$F$2:$G$5,2,FALSE),FALSE),0)</f>
        <v>123.35</v>
      </c>
      <c r="I91" s="1161">
        <f>IFERROR(VLOOKUP($B91,'Opening Inventory Entry'!$B$4:$J$263,3,FALSE),0)</f>
        <v>0</v>
      </c>
      <c r="J91" s="1081">
        <f>IFERROR(VLOOKUP($B91,'Opening Inventory Entry'!$B$4:$J$263,9,FALSE),0)</f>
        <v>0</v>
      </c>
      <c r="K91" s="1075" t="str">
        <f>IFERROR(VLOOKUP($B91,'Closing Inventory Entry'!$B$4:$J$263,7,FALSE),"-")</f>
        <v>-</v>
      </c>
      <c r="L91" s="1038">
        <f>IFERROR(VLOOKUP($B91,'Closing Inventory Entry'!$B$4:$J$263,8,FALSE),0)</f>
        <v>0</v>
      </c>
      <c r="M91" s="1161">
        <f>IFERROR(VLOOKUP($B91,'Closing Inventory Entry'!$B$4:$J$263,3,FALSE),0)</f>
        <v>0</v>
      </c>
      <c r="N91" s="1081">
        <f>IFERROR(VLOOKUP($B91,'Closing Inventory Entry'!$B$4:$J$263,9,FALSE),0)</f>
        <v>0</v>
      </c>
      <c r="O91" s="1075" t="str">
        <f>IFERROR(VLOOKUP($B91,'Purchases Entry'!$B$4:$J$263,5,FALSE),"-")</f>
        <v>-</v>
      </c>
      <c r="P91" s="1038">
        <f>IFERROR(VLOOKUP($B91,'Purchases Entry'!$B$4:$J$263,6,FALSE),0)</f>
        <v>0</v>
      </c>
      <c r="Q91" s="1161">
        <f>IFERROR(VLOOKUP($B91,'Purchases Entry'!$B$4:$J$263,7,FALSE),0)</f>
        <v>0</v>
      </c>
      <c r="R91" s="1076">
        <f>IFERROR(VLOOKUP($B91,'Purchases Entry'!$B$4:$J$263,8,FALSE),0)</f>
        <v>0</v>
      </c>
      <c r="S91" s="1076">
        <f t="shared" si="1"/>
        <v>0</v>
      </c>
    </row>
    <row r="92" spans="1:19" x14ac:dyDescent="0.2">
      <c r="A92" s="384" t="s">
        <v>1184</v>
      </c>
      <c r="B92" s="1094">
        <v>1431105</v>
      </c>
      <c r="C92" s="1094" t="s">
        <v>1210</v>
      </c>
      <c r="D92" s="1110" t="str">
        <f>IFERROR(VLOOKUP($B92,'Inventory List Entry (hide)'!$A$1:$I$268,2,FALSE),"---")</f>
        <v>BOWL PPR WIDE DSGN NO TREE 42Z COMPOST</v>
      </c>
      <c r="E92" s="1110" t="str">
        <f>IFERROR(VLOOKUP($B92,'Inventory List Entry (hide)'!$A$1:$I$268,3,FALSE),"---")</f>
        <v>World Centric</v>
      </c>
      <c r="F92" s="1093" t="str">
        <f>IFERROR(VLOOKUP($B92,'Inventory List Entry (hide)'!$A$1:$I$268,4,FALSE),"---")</f>
        <v>1x300 UN</v>
      </c>
      <c r="G92" s="1075" t="str">
        <f>IFERROR(VLOOKUP($B92,'Inventory List Entry (hide)'!$A$1:$I$268,5,FALSE),"---")</f>
        <v>each</v>
      </c>
      <c r="H92" s="1038">
        <f>IFERROR(VLOOKUP($B92,'Inventory List Entry (hide)'!$A$1:$I$268,5+VLOOKUP('Report Set-up'!$B$8,'Store List (hide)'!$F$2:$G$5,2,FALSE),FALSE),0)</f>
        <v>0.42263333333333336</v>
      </c>
      <c r="I92" s="1161">
        <f>IFERROR(VLOOKUP($B92,'Opening Inventory Entry'!$B$4:$J$263,3,FALSE),0)</f>
        <v>0</v>
      </c>
      <c r="J92" s="1081">
        <f>IFERROR(VLOOKUP($B92,'Opening Inventory Entry'!$B$4:$J$263,9,FALSE),0)</f>
        <v>0</v>
      </c>
      <c r="K92" s="1075" t="str">
        <f>IFERROR(VLOOKUP($B92,'Closing Inventory Entry'!$B$4:$J$263,7,FALSE),"-")</f>
        <v>-</v>
      </c>
      <c r="L92" s="1038">
        <f>IFERROR(VLOOKUP($B92,'Closing Inventory Entry'!$B$4:$J$263,8,FALSE),0)</f>
        <v>0</v>
      </c>
      <c r="M92" s="1161">
        <f>IFERROR(VLOOKUP($B92,'Closing Inventory Entry'!$B$4:$J$263,3,FALSE),0)</f>
        <v>0</v>
      </c>
      <c r="N92" s="1081">
        <f>IFERROR(VLOOKUP($B92,'Closing Inventory Entry'!$B$4:$J$263,9,FALSE),0)</f>
        <v>0</v>
      </c>
      <c r="O92" s="1075" t="str">
        <f>IFERROR(VLOOKUP($B92,'Purchases Entry'!$B$4:$J$263,5,FALSE),"-")</f>
        <v>-</v>
      </c>
      <c r="P92" s="1038">
        <f>IFERROR(VLOOKUP($B92,'Purchases Entry'!$B$4:$J$263,6,FALSE),0)</f>
        <v>0</v>
      </c>
      <c r="Q92" s="1161">
        <f>IFERROR(VLOOKUP($B92,'Purchases Entry'!$B$4:$J$263,7,FALSE),0)</f>
        <v>0</v>
      </c>
      <c r="R92" s="1076">
        <f>IFERROR(VLOOKUP($B92,'Purchases Entry'!$B$4:$J$263,8,FALSE),0)</f>
        <v>0</v>
      </c>
      <c r="S92" s="1076">
        <f t="shared" si="1"/>
        <v>0</v>
      </c>
    </row>
    <row r="93" spans="1:19" x14ac:dyDescent="0.2">
      <c r="A93" s="384" t="s">
        <v>1184</v>
      </c>
      <c r="B93" s="1094">
        <v>1336683</v>
      </c>
      <c r="C93" s="1094" t="s">
        <v>1211</v>
      </c>
      <c r="D93" s="1110" t="str">
        <f>IFERROR(VLOOKUP($B93,'Inventory List Entry (hide)'!$A$1:$I$268,2,FALSE),"---")</f>
        <v>LID PLAS CLR F/24-32Z FIBER BOWL</v>
      </c>
      <c r="E93" s="1110" t="str">
        <f>IFERROR(VLOOKUP($B93,'Inventory List Entry (hide)'!$A$1:$I$268,3,FALSE),"---")</f>
        <v>World Centric</v>
      </c>
      <c r="F93" s="1093" t="str">
        <f>IFERROR(VLOOKUP($B93,'Inventory List Entry (hide)'!$A$1:$I$268,4,FALSE),"---")</f>
        <v>1x300 UN</v>
      </c>
      <c r="G93" s="1075" t="str">
        <f>IFERROR(VLOOKUP($B93,'Inventory List Entry (hide)'!$A$1:$I$268,5,FALSE),"---")</f>
        <v>each</v>
      </c>
      <c r="H93" s="1038">
        <f>IFERROR(VLOOKUP($B93,'Inventory List Entry (hide)'!$A$1:$I$268,5+VLOOKUP('Report Set-up'!$B$8,'Store List (hide)'!$F$2:$G$5,2,FALSE),FALSE),0)</f>
        <v>0.32079999999999997</v>
      </c>
      <c r="I93" s="1161">
        <f>IFERROR(VLOOKUP($B93,'Opening Inventory Entry'!$B$4:$J$263,3,FALSE),0)</f>
        <v>0</v>
      </c>
      <c r="J93" s="1081">
        <f>IFERROR(VLOOKUP($B93,'Opening Inventory Entry'!$B$4:$J$263,9,FALSE),0)</f>
        <v>0</v>
      </c>
      <c r="K93" s="1075" t="str">
        <f>IFERROR(VLOOKUP($B93,'Closing Inventory Entry'!$B$4:$J$263,7,FALSE),"-")</f>
        <v>-</v>
      </c>
      <c r="L93" s="1038">
        <f>IFERROR(VLOOKUP($B93,'Closing Inventory Entry'!$B$4:$J$263,8,FALSE),0)</f>
        <v>0</v>
      </c>
      <c r="M93" s="1161">
        <f>IFERROR(VLOOKUP($B93,'Closing Inventory Entry'!$B$4:$J$263,3,FALSE),0)</f>
        <v>0</v>
      </c>
      <c r="N93" s="1081">
        <f>IFERROR(VLOOKUP($B93,'Closing Inventory Entry'!$B$4:$J$263,9,FALSE),0)</f>
        <v>0</v>
      </c>
      <c r="O93" s="1075" t="str">
        <f>IFERROR(VLOOKUP($B93,'Purchases Entry'!$B$4:$J$263,5,FALSE),"-")</f>
        <v>-</v>
      </c>
      <c r="P93" s="1038">
        <f>IFERROR(VLOOKUP($B93,'Purchases Entry'!$B$4:$J$263,6,FALSE),0)</f>
        <v>0</v>
      </c>
      <c r="Q93" s="1161">
        <f>IFERROR(VLOOKUP($B93,'Purchases Entry'!$B$4:$J$263,7,FALSE),0)</f>
        <v>0</v>
      </c>
      <c r="R93" s="1076">
        <f>IFERROR(VLOOKUP($B93,'Purchases Entry'!$B$4:$J$263,8,FALSE),0)</f>
        <v>0</v>
      </c>
      <c r="S93" s="1076">
        <f t="shared" si="1"/>
        <v>0</v>
      </c>
    </row>
    <row r="94" spans="1:19" x14ac:dyDescent="0.2">
      <c r="A94" s="384" t="s">
        <v>1184</v>
      </c>
      <c r="B94" s="1094">
        <v>1400898</v>
      </c>
      <c r="C94" s="1094" t="s">
        <v>1212</v>
      </c>
      <c r="D94" s="1110" t="str">
        <f>IFERROR(VLOOKUP($B94,'Inventory List Entry (hide)'!$A$1:$I$268,2,FALSE),"---")</f>
        <v>BOX PIZZA CORR WHT/KFT 8X8X1.75IN LOCK</v>
      </c>
      <c r="E94" s="1110" t="str">
        <f>IFERROR(VLOOKUP($B94,'Inventory List Entry (hide)'!$A$1:$I$268,3,FALSE),"---")</f>
        <v>Gordon Choice</v>
      </c>
      <c r="F94" s="1093" t="str">
        <f>IFERROR(VLOOKUP($B94,'Inventory List Entry (hide)'!$A$1:$I$268,4,FALSE),"---")</f>
        <v>1x50 UN</v>
      </c>
      <c r="G94" s="1075" t="str">
        <f>IFERROR(VLOOKUP($B94,'Inventory List Entry (hide)'!$A$1:$I$268,5,FALSE),"---")</f>
        <v>each</v>
      </c>
      <c r="H94" s="1038">
        <f>IFERROR(VLOOKUP($B94,'Inventory List Entry (hide)'!$A$1:$I$268,5+VLOOKUP('Report Set-up'!$B$8,'Store List (hide)'!$F$2:$G$5,2,FALSE),FALSE),0)</f>
        <v>0.33860000000000001</v>
      </c>
      <c r="I94" s="1161">
        <f>IFERROR(VLOOKUP($B94,'Opening Inventory Entry'!$B$4:$J$263,3,FALSE),0)</f>
        <v>0</v>
      </c>
      <c r="J94" s="1081">
        <f>IFERROR(VLOOKUP($B94,'Opening Inventory Entry'!$B$4:$J$263,9,FALSE),0)</f>
        <v>0</v>
      </c>
      <c r="K94" s="1075" t="str">
        <f>IFERROR(VLOOKUP($B94,'Closing Inventory Entry'!$B$4:$J$263,7,FALSE),"-")</f>
        <v>-</v>
      </c>
      <c r="L94" s="1038">
        <f>IFERROR(VLOOKUP($B94,'Closing Inventory Entry'!$B$4:$J$263,8,FALSE),0)</f>
        <v>0</v>
      </c>
      <c r="M94" s="1161">
        <f>IFERROR(VLOOKUP($B94,'Closing Inventory Entry'!$B$4:$J$263,3,FALSE),0)</f>
        <v>0</v>
      </c>
      <c r="N94" s="1081">
        <f>IFERROR(VLOOKUP($B94,'Closing Inventory Entry'!$B$4:$J$263,9,FALSE),0)</f>
        <v>0</v>
      </c>
      <c r="O94" s="1075" t="str">
        <f>IFERROR(VLOOKUP($B94,'Purchases Entry'!$B$4:$J$263,5,FALSE),"-")</f>
        <v>-</v>
      </c>
      <c r="P94" s="1038">
        <f>IFERROR(VLOOKUP($B94,'Purchases Entry'!$B$4:$J$263,6,FALSE),0)</f>
        <v>0</v>
      </c>
      <c r="Q94" s="1161">
        <f>IFERROR(VLOOKUP($B94,'Purchases Entry'!$B$4:$J$263,7,FALSE),0)</f>
        <v>0</v>
      </c>
      <c r="R94" s="1076">
        <f>IFERROR(VLOOKUP($B94,'Purchases Entry'!$B$4:$J$263,8,FALSE),0)</f>
        <v>0</v>
      </c>
      <c r="S94" s="1076">
        <f t="shared" si="1"/>
        <v>0</v>
      </c>
    </row>
    <row r="95" spans="1:19" x14ac:dyDescent="0.2">
      <c r="A95" s="384" t="s">
        <v>1184</v>
      </c>
      <c r="B95" s="1094">
        <v>1210812</v>
      </c>
      <c r="C95" s="1094" t="s">
        <v>1213</v>
      </c>
      <c r="D95" s="1110" t="str">
        <f>IFERROR(VLOOKUP($B95,'Inventory List Entry (hide)'!$A$1:$I$268,2,FALSE),"---")</f>
        <v>BAG PPR KRAFT 50LB 12X7X17IN</v>
      </c>
      <c r="E95" s="1110" t="str">
        <f>IFERROR(VLOOKUP($B95,'Inventory List Entry (hide)'!$A$1:$I$268,3,FALSE),"---")</f>
        <v>Rosen</v>
      </c>
      <c r="F95" s="1093" t="str">
        <f>IFERROR(VLOOKUP($B95,'Inventory List Entry (hide)'!$A$1:$I$268,4,FALSE),"---")</f>
        <v>1x500 UN</v>
      </c>
      <c r="G95" s="1075" t="str">
        <f>IFERROR(VLOOKUP($B95,'Inventory List Entry (hide)'!$A$1:$I$268,5,FALSE),"---")</f>
        <v>each</v>
      </c>
      <c r="H95" s="1038">
        <f>IFERROR(VLOOKUP($B95,'Inventory List Entry (hide)'!$A$1:$I$268,5+VLOOKUP('Report Set-up'!$B$8,'Store List (hide)'!$F$2:$G$5,2,FALSE),FALSE),0)</f>
        <v>0.13262000000000002</v>
      </c>
      <c r="I95" s="1161">
        <f>IFERROR(VLOOKUP($B95,'Opening Inventory Entry'!$B$4:$J$263,3,FALSE),0)</f>
        <v>0</v>
      </c>
      <c r="J95" s="1081">
        <f>IFERROR(VLOOKUP($B95,'Opening Inventory Entry'!$B$4:$J$263,9,FALSE),0)</f>
        <v>0</v>
      </c>
      <c r="K95" s="1075" t="str">
        <f>IFERROR(VLOOKUP($B95,'Closing Inventory Entry'!$B$4:$J$263,7,FALSE),"-")</f>
        <v>-</v>
      </c>
      <c r="L95" s="1038">
        <f>IFERROR(VLOOKUP($B95,'Closing Inventory Entry'!$B$4:$J$263,8,FALSE),0)</f>
        <v>0</v>
      </c>
      <c r="M95" s="1161">
        <f>IFERROR(VLOOKUP($B95,'Closing Inventory Entry'!$B$4:$J$263,3,FALSE),0)</f>
        <v>0</v>
      </c>
      <c r="N95" s="1081">
        <f>IFERROR(VLOOKUP($B95,'Closing Inventory Entry'!$B$4:$J$263,9,FALSE),0)</f>
        <v>0</v>
      </c>
      <c r="O95" s="1075" t="str">
        <f>IFERROR(VLOOKUP($B95,'Purchases Entry'!$B$4:$J$263,5,FALSE),"-")</f>
        <v>-</v>
      </c>
      <c r="P95" s="1038">
        <f>IFERROR(VLOOKUP($B95,'Purchases Entry'!$B$4:$J$263,6,FALSE),0)</f>
        <v>0</v>
      </c>
      <c r="Q95" s="1161">
        <f>IFERROR(VLOOKUP($B95,'Purchases Entry'!$B$4:$J$263,7,FALSE),0)</f>
        <v>0</v>
      </c>
      <c r="R95" s="1076">
        <f>IFERROR(VLOOKUP($B95,'Purchases Entry'!$B$4:$J$263,8,FALSE),0)</f>
        <v>0</v>
      </c>
      <c r="S95" s="1076">
        <f t="shared" si="1"/>
        <v>0</v>
      </c>
    </row>
    <row r="96" spans="1:19" ht="15" thickBot="1" x14ac:dyDescent="0.25">
      <c r="A96" s="384" t="s">
        <v>1184</v>
      </c>
      <c r="B96" s="1094">
        <v>1371870</v>
      </c>
      <c r="C96" s="1094" t="s">
        <v>1214</v>
      </c>
      <c r="D96" s="1110" t="str">
        <f>IFERROR(VLOOKUP($B96,'Inventory List Entry (hide)'!$A$1:$I$268,2,FALSE),"---")</f>
        <v>CUP PORT PLAS TRANSL 3.25Z</v>
      </c>
      <c r="E96" s="1110" t="str">
        <f>IFERROR(VLOOKUP($B96,'Inventory List Entry (hide)'!$A$1:$I$268,3,FALSE),"---")</f>
        <v>Gordon Choice</v>
      </c>
      <c r="F96" s="1093" t="str">
        <f>IFERROR(VLOOKUP($B96,'Inventory List Entry (hide)'!$A$1:$I$268,4,FALSE),"---")</f>
        <v>15x200 UN</v>
      </c>
      <c r="G96" s="1075" t="str">
        <f>IFERROR(VLOOKUP($B96,'Inventory List Entry (hide)'!$A$1:$I$268,5,FALSE),"---")</f>
        <v>sleeve</v>
      </c>
      <c r="H96" s="1038">
        <f>IFERROR(VLOOKUP($B96,'Inventory List Entry (hide)'!$A$1:$I$268,5+VLOOKUP('Report Set-up'!$B$8,'Store List (hide)'!$F$2:$G$5,2,FALSE),FALSE),0)</f>
        <v>8.4013333333333335</v>
      </c>
      <c r="I96" s="1161">
        <f>IFERROR(VLOOKUP($B96,'Opening Inventory Entry'!$B$4:$J$263,3,FALSE),0)</f>
        <v>0</v>
      </c>
      <c r="J96" s="1081">
        <f>IFERROR(VLOOKUP($B96,'Opening Inventory Entry'!$B$4:$J$263,9,FALSE),0)</f>
        <v>0</v>
      </c>
      <c r="K96" s="1075" t="str">
        <f>IFERROR(VLOOKUP($B96,'Closing Inventory Entry'!$B$4:$J$263,7,FALSE),"-")</f>
        <v>-</v>
      </c>
      <c r="L96" s="1038">
        <f>IFERROR(VLOOKUP($B96,'Closing Inventory Entry'!$B$4:$J$263,8,FALSE),0)</f>
        <v>0</v>
      </c>
      <c r="M96" s="1161">
        <f>IFERROR(VLOOKUP($B96,'Closing Inventory Entry'!$B$4:$J$263,3,FALSE),0)</f>
        <v>0</v>
      </c>
      <c r="N96" s="1081">
        <f>IFERROR(VLOOKUP($B96,'Closing Inventory Entry'!$B$4:$J$263,9,FALSE),0)</f>
        <v>0</v>
      </c>
      <c r="O96" s="1075" t="str">
        <f>IFERROR(VLOOKUP($B96,'Purchases Entry'!$B$4:$J$263,5,FALSE),"-")</f>
        <v>-</v>
      </c>
      <c r="P96" s="1038">
        <f>IFERROR(VLOOKUP($B96,'Purchases Entry'!$B$4:$J$263,6,FALSE),0)</f>
        <v>0</v>
      </c>
      <c r="Q96" s="1161">
        <f>IFERROR(VLOOKUP($B96,'Purchases Entry'!$B$4:$J$263,7,FALSE),0)</f>
        <v>0</v>
      </c>
      <c r="R96" s="1081">
        <f>IFERROR(VLOOKUP($B96,'Purchases Entry'!$B$4:$J$263,8,FALSE),0)</f>
        <v>0</v>
      </c>
      <c r="S96" s="1081">
        <f t="shared" si="1"/>
        <v>0</v>
      </c>
    </row>
    <row r="97" spans="1:19" x14ac:dyDescent="0.2">
      <c r="A97" s="1033" t="s">
        <v>550</v>
      </c>
      <c r="B97" s="1103">
        <v>2524805</v>
      </c>
      <c r="C97" s="1099" t="s">
        <v>1215</v>
      </c>
      <c r="D97" s="1114" t="str">
        <f>IFERROR(VLOOKUP($B97,'Inventory List Entry (hide)'!$A$1:$I$268,2,FALSE),"---")</f>
        <v>PEPPER BANANA HOT RING SLCD</v>
      </c>
      <c r="E97" s="1108" t="str">
        <f>IFERROR(VLOOKUP($B97,'Inventory List Entry (hide)'!$A$1:$I$268,3,FALSE),"---")</f>
        <v>Bick's</v>
      </c>
      <c r="F97" s="1092" t="str">
        <f>IFERROR(VLOOKUP($B97,'Inventory List Entry (hide)'!$A$1:$I$268,4,FALSE),"---")</f>
        <v>2x4 L</v>
      </c>
      <c r="G97" s="1073" t="str">
        <f>IFERROR(VLOOKUP($B97,'Inventory List Entry (hide)'!$A$1:$I$268,5,FALSE),"---")</f>
        <v>jar</v>
      </c>
      <c r="H97" s="1047">
        <f>IFERROR(VLOOKUP($B97,'Inventory List Entry (hide)'!$A$1:$I$268,5+VLOOKUP('Report Set-up'!$B$8,'Store List (hide)'!$F$2:$G$5,2,FALSE),FALSE),0)</f>
        <v>13.765000000000001</v>
      </c>
      <c r="I97" s="1162">
        <f>IFERROR(VLOOKUP($B97,'Opening Inventory Entry'!$B$4:$J$263,3,FALSE),0)</f>
        <v>0</v>
      </c>
      <c r="J97" s="1082">
        <f>IFERROR(VLOOKUP($B97,'Opening Inventory Entry'!$B$4:$J$263,9,FALSE),0)</f>
        <v>0</v>
      </c>
      <c r="K97" s="1073" t="str">
        <f>IFERROR(VLOOKUP($B97,'Closing Inventory Entry'!$B$4:$J$263,7,FALSE),"-")</f>
        <v>-</v>
      </c>
      <c r="L97" s="1047">
        <f>IFERROR(VLOOKUP($B97,'Closing Inventory Entry'!$B$4:$J$263,8,FALSE),0)</f>
        <v>0</v>
      </c>
      <c r="M97" s="1162">
        <f>IFERROR(VLOOKUP($B97,'Closing Inventory Entry'!$B$4:$J$263,3,FALSE),0)</f>
        <v>0</v>
      </c>
      <c r="N97" s="1082">
        <f>IFERROR(VLOOKUP($B97,'Closing Inventory Entry'!$B$4:$J$263,9,FALSE),0)</f>
        <v>0</v>
      </c>
      <c r="O97" s="1073" t="str">
        <f>IFERROR(VLOOKUP($B97,'Purchases Entry'!$B$4:$J$263,5,FALSE),"-")</f>
        <v>-</v>
      </c>
      <c r="P97" s="1047">
        <f>IFERROR(VLOOKUP($B97,'Purchases Entry'!$B$4:$J$263,6,FALSE),0)</f>
        <v>0</v>
      </c>
      <c r="Q97" s="1162">
        <f>IFERROR(VLOOKUP($B97,'Purchases Entry'!$B$4:$J$263,7,FALSE),0)</f>
        <v>0</v>
      </c>
      <c r="R97" s="1082">
        <f>IFERROR(VLOOKUP($B97,'Purchases Entry'!$B$4:$J$263,8,FALSE),0)</f>
        <v>0</v>
      </c>
      <c r="S97" s="1082">
        <f t="shared" si="1"/>
        <v>0</v>
      </c>
    </row>
    <row r="98" spans="1:19" x14ac:dyDescent="0.2">
      <c r="A98" s="384" t="s">
        <v>550</v>
      </c>
      <c r="B98" s="1094">
        <v>1480339</v>
      </c>
      <c r="C98" s="1094" t="s">
        <v>1216</v>
      </c>
      <c r="D98" s="1110" t="str">
        <f>IFERROR(VLOOKUP($B98,'Inventory List Entry (hide)'!$A$1:$I$268,2,FALSE),"---")</f>
        <v>ONION CARM SLCD</v>
      </c>
      <c r="E98" s="1110" t="str">
        <f>IFERROR(VLOOKUP($B98,'Inventory List Entry (hide)'!$A$1:$I$268,3,FALSE),"---")</f>
        <v>Eurocebellos</v>
      </c>
      <c r="F98" s="1093" t="str">
        <f>IFERROR(VLOOKUP($B98,'Inventory List Entry (hide)'!$A$1:$I$268,4,FALSE),"---")</f>
        <v>12x1 KG</v>
      </c>
      <c r="G98" s="1075" t="str">
        <f>IFERROR(VLOOKUP($B98,'Inventory List Entry (hide)'!$A$1:$I$268,5,FALSE),"---")</f>
        <v>bag</v>
      </c>
      <c r="H98" s="1048">
        <f>IFERROR(VLOOKUP($B98,'Inventory List Entry (hide)'!$A$1:$I$268,5+VLOOKUP('Report Set-up'!$B$8,'Store List (hide)'!$F$2:$G$5,2,FALSE),FALSE),0)</f>
        <v>6.4833333333333334</v>
      </c>
      <c r="I98" s="1163">
        <f>IFERROR(VLOOKUP($B98,'Opening Inventory Entry'!$B$4:$J$263,3,FALSE),0)</f>
        <v>0</v>
      </c>
      <c r="J98" s="1083">
        <f>IFERROR(VLOOKUP($B98,'Opening Inventory Entry'!$B$4:$J$263,9,FALSE),0)</f>
        <v>0</v>
      </c>
      <c r="K98" s="1075" t="str">
        <f>IFERROR(VLOOKUP($B98,'Closing Inventory Entry'!$B$4:$J$263,7,FALSE),"-")</f>
        <v>-</v>
      </c>
      <c r="L98" s="1048">
        <f>IFERROR(VLOOKUP($B98,'Closing Inventory Entry'!$B$4:$J$263,8,FALSE),0)</f>
        <v>0</v>
      </c>
      <c r="M98" s="1163">
        <f>IFERROR(VLOOKUP($B98,'Closing Inventory Entry'!$B$4:$J$263,3,FALSE),0)</f>
        <v>0</v>
      </c>
      <c r="N98" s="1083">
        <f>IFERROR(VLOOKUP($B98,'Closing Inventory Entry'!$B$4:$J$263,9,FALSE),0)</f>
        <v>0</v>
      </c>
      <c r="O98" s="1075" t="str">
        <f>IFERROR(VLOOKUP($B98,'Purchases Entry'!$B$4:$J$263,5,FALSE),"-")</f>
        <v>-</v>
      </c>
      <c r="P98" s="1048">
        <f>IFERROR(VLOOKUP($B98,'Purchases Entry'!$B$4:$J$263,6,FALSE),0)</f>
        <v>0</v>
      </c>
      <c r="Q98" s="1163">
        <f>IFERROR(VLOOKUP($B98,'Purchases Entry'!$B$4:$J$263,7,FALSE),0)</f>
        <v>0</v>
      </c>
      <c r="R98" s="1083">
        <f>IFERROR(VLOOKUP($B98,'Purchases Entry'!$B$4:$J$263,8,FALSE),0)</f>
        <v>0</v>
      </c>
      <c r="S98" s="1083">
        <f t="shared" si="1"/>
        <v>0</v>
      </c>
    </row>
    <row r="99" spans="1:19" x14ac:dyDescent="0.2">
      <c r="A99" s="1034" t="s">
        <v>550</v>
      </c>
      <c r="B99" s="1096">
        <v>1474237</v>
      </c>
      <c r="C99" s="1094" t="s">
        <v>1217</v>
      </c>
      <c r="D99" s="1110" t="str">
        <f>IFERROR(VLOOKUP($B99,'Inventory List Entry (hide)'!$A$1:$I$268,2,FALSE),"---")</f>
        <v>CORN SUP SWT FIRE RST CUT FZN</v>
      </c>
      <c r="E99" s="1109" t="str">
        <f>IFERROR(VLOOKUP($B99,'Inventory List Entry (hide)'!$A$1:$I$268,3,FALSE),"---")</f>
        <v>Flavor R Pac</v>
      </c>
      <c r="F99" s="1093" t="str">
        <f>IFERROR(VLOOKUP($B99,'Inventory List Entry (hide)'!$A$1:$I$268,4,FALSE),"---")</f>
        <v>1x20 LB</v>
      </c>
      <c r="G99" s="1075" t="str">
        <f>IFERROR(VLOOKUP($B99,'Inventory List Entry (hide)'!$A$1:$I$268,5,FALSE),"---")</f>
        <v>lb</v>
      </c>
      <c r="H99" s="1048">
        <f>IFERROR(VLOOKUP($B99,'Inventory List Entry (hide)'!$A$1:$I$268,5+VLOOKUP('Report Set-up'!$B$8,'Store List (hide)'!$F$2:$G$5,2,FALSE),FALSE),0)</f>
        <v>3.1295000000000002</v>
      </c>
      <c r="I99" s="1163">
        <f>IFERROR(VLOOKUP($B99,'Opening Inventory Entry'!$B$4:$J$263,3,FALSE),0)</f>
        <v>0</v>
      </c>
      <c r="J99" s="1083">
        <f>IFERROR(VLOOKUP($B99,'Opening Inventory Entry'!$B$4:$J$263,9,FALSE),0)</f>
        <v>0</v>
      </c>
      <c r="K99" s="1075" t="str">
        <f>IFERROR(VLOOKUP($B99,'Closing Inventory Entry'!$B$4:$J$263,7,FALSE),"-")</f>
        <v>-</v>
      </c>
      <c r="L99" s="1048">
        <f>IFERROR(VLOOKUP($B99,'Closing Inventory Entry'!$B$4:$J$263,8,FALSE),0)</f>
        <v>0</v>
      </c>
      <c r="M99" s="1163">
        <f>IFERROR(VLOOKUP($B99,'Closing Inventory Entry'!$B$4:$J$263,3,FALSE),0)</f>
        <v>0</v>
      </c>
      <c r="N99" s="1083">
        <f>IFERROR(VLOOKUP($B99,'Closing Inventory Entry'!$B$4:$J$263,9,FALSE),0)</f>
        <v>0</v>
      </c>
      <c r="O99" s="1075" t="str">
        <f>IFERROR(VLOOKUP($B99,'Purchases Entry'!$B$4:$J$263,5,FALSE),"-")</f>
        <v>-</v>
      </c>
      <c r="P99" s="1048">
        <f>IFERROR(VLOOKUP($B99,'Purchases Entry'!$B$4:$J$263,6,FALSE),0)</f>
        <v>0</v>
      </c>
      <c r="Q99" s="1163">
        <f>IFERROR(VLOOKUP($B99,'Purchases Entry'!$B$4:$J$263,7,FALSE),0)</f>
        <v>0</v>
      </c>
      <c r="R99" s="1083">
        <f>IFERROR(VLOOKUP($B99,'Purchases Entry'!$B$4:$J$263,8,FALSE),0)</f>
        <v>0</v>
      </c>
      <c r="S99" s="1083">
        <f t="shared" si="1"/>
        <v>0</v>
      </c>
    </row>
    <row r="100" spans="1:19" x14ac:dyDescent="0.2">
      <c r="A100" s="1034" t="s">
        <v>550</v>
      </c>
      <c r="B100" s="1096">
        <v>1028605</v>
      </c>
      <c r="C100" s="1094" t="s">
        <v>1218</v>
      </c>
      <c r="D100" s="1110" t="str">
        <f>IFERROR(VLOOKUP($B100,'Inventory List Entry (hide)'!$A$1:$I$268,2,FALSE),"---")</f>
        <v>PEPPER GREEN MEDIUM 22-25LB</v>
      </c>
      <c r="E100" s="1109" t="str">
        <f>IFERROR(VLOOKUP($B100,'Inventory List Entry (hide)'!$A$1:$I$268,3,FALSE),"---")</f>
        <v>Markon First Crop</v>
      </c>
      <c r="F100" s="1093" t="str">
        <f>IFERROR(VLOOKUP($B100,'Inventory List Entry (hide)'!$A$1:$I$268,4,FALSE),"---")</f>
        <v>1x25 LB</v>
      </c>
      <c r="G100" s="1075" t="str">
        <f>IFERROR(VLOOKUP($B100,'Inventory List Entry (hide)'!$A$1:$I$268,5,FALSE),"---")</f>
        <v>lb</v>
      </c>
      <c r="H100" s="1048">
        <f>IFERROR(VLOOKUP($B100,'Inventory List Entry (hide)'!$A$1:$I$268,5+VLOOKUP('Report Set-up'!$B$8,'Store List (hide)'!$F$2:$G$5,2,FALSE),FALSE),0)</f>
        <v>1.5972</v>
      </c>
      <c r="I100" s="1163">
        <f>IFERROR(VLOOKUP($B100,'Opening Inventory Entry'!$B$4:$J$263,3,FALSE),0)</f>
        <v>0</v>
      </c>
      <c r="J100" s="1083">
        <f>IFERROR(VLOOKUP($B100,'Opening Inventory Entry'!$B$4:$J$263,9,FALSE),0)</f>
        <v>0</v>
      </c>
      <c r="K100" s="1075" t="str">
        <f>IFERROR(VLOOKUP($B100,'Closing Inventory Entry'!$B$4:$J$263,7,FALSE),"-")</f>
        <v>-</v>
      </c>
      <c r="L100" s="1048">
        <f>IFERROR(VLOOKUP($B100,'Closing Inventory Entry'!$B$4:$J$263,8,FALSE),0)</f>
        <v>0</v>
      </c>
      <c r="M100" s="1163">
        <f>IFERROR(VLOOKUP($B100,'Closing Inventory Entry'!$B$4:$J$263,3,FALSE),0)</f>
        <v>0</v>
      </c>
      <c r="N100" s="1083">
        <f>IFERROR(VLOOKUP($B100,'Closing Inventory Entry'!$B$4:$J$263,9,FALSE),0)</f>
        <v>0</v>
      </c>
      <c r="O100" s="1075" t="str">
        <f>IFERROR(VLOOKUP($B100,'Purchases Entry'!$B$4:$J$263,5,FALSE),"-")</f>
        <v>-</v>
      </c>
      <c r="P100" s="1048">
        <f>IFERROR(VLOOKUP($B100,'Purchases Entry'!$B$4:$J$263,6,FALSE),0)</f>
        <v>0</v>
      </c>
      <c r="Q100" s="1163">
        <f>IFERROR(VLOOKUP($B100,'Purchases Entry'!$B$4:$J$263,7,FALSE),0)</f>
        <v>0</v>
      </c>
      <c r="R100" s="1083">
        <f>IFERROR(VLOOKUP($B100,'Purchases Entry'!$B$4:$J$263,8,FALSE),0)</f>
        <v>0</v>
      </c>
      <c r="S100" s="1083">
        <f t="shared" si="1"/>
        <v>0</v>
      </c>
    </row>
    <row r="101" spans="1:19" x14ac:dyDescent="0.2">
      <c r="A101" s="1034" t="s">
        <v>550</v>
      </c>
      <c r="B101" s="1096">
        <v>1202805</v>
      </c>
      <c r="C101" s="1094" t="s">
        <v>1218</v>
      </c>
      <c r="D101" s="1110" t="str">
        <f>IFERROR(VLOOKUP($B101,'Inventory List Entry (hide)'!$A$1:$I$268,2,FALSE),"---")</f>
        <v>PEPPER GREEN</v>
      </c>
      <c r="E101" s="1109" t="str">
        <f>IFERROR(VLOOKUP($B101,'Inventory List Entry (hide)'!$A$1:$I$268,3,FALSE),"---")</f>
        <v>Markon First Crop</v>
      </c>
      <c r="F101" s="1093" t="str">
        <f>IFERROR(VLOOKUP($B101,'Inventory List Entry (hide)'!$A$1:$I$268,4,FALSE),"---")</f>
        <v>1x5 LB</v>
      </c>
      <c r="G101" s="1075" t="str">
        <f>IFERROR(VLOOKUP($B101,'Inventory List Entry (hide)'!$A$1:$I$268,5,FALSE),"---")</f>
        <v>lb</v>
      </c>
      <c r="H101" s="1048">
        <f>IFERROR(VLOOKUP($B101,'Inventory List Entry (hide)'!$A$1:$I$268,5+VLOOKUP('Report Set-up'!$B$8,'Store List (hide)'!$F$2:$G$5,2,FALSE),FALSE),0)</f>
        <v>6.2479999999999993</v>
      </c>
      <c r="I101" s="1163">
        <f>IFERROR(VLOOKUP($B101,'Opening Inventory Entry'!$B$4:$J$263,3,FALSE),0)</f>
        <v>0</v>
      </c>
      <c r="J101" s="1083">
        <f>IFERROR(VLOOKUP($B101,'Opening Inventory Entry'!$B$4:$J$263,9,FALSE),0)</f>
        <v>0</v>
      </c>
      <c r="K101" s="1075" t="str">
        <f>IFERROR(VLOOKUP($B101,'Closing Inventory Entry'!$B$4:$J$263,7,FALSE),"-")</f>
        <v>-</v>
      </c>
      <c r="L101" s="1048">
        <f>IFERROR(VLOOKUP($B101,'Closing Inventory Entry'!$B$4:$J$263,8,FALSE),0)</f>
        <v>0</v>
      </c>
      <c r="M101" s="1163">
        <f>IFERROR(VLOOKUP($B101,'Closing Inventory Entry'!$B$4:$J$263,3,FALSE),0)</f>
        <v>0</v>
      </c>
      <c r="N101" s="1083">
        <f>IFERROR(VLOOKUP($B101,'Closing Inventory Entry'!$B$4:$J$263,9,FALSE),0)</f>
        <v>0</v>
      </c>
      <c r="O101" s="1075" t="str">
        <f>IFERROR(VLOOKUP($B101,'Purchases Entry'!$B$4:$J$263,5,FALSE),"-")</f>
        <v>-</v>
      </c>
      <c r="P101" s="1048">
        <f>IFERROR(VLOOKUP($B101,'Purchases Entry'!$B$4:$J$263,6,FALSE),0)</f>
        <v>0</v>
      </c>
      <c r="Q101" s="1163">
        <f>IFERROR(VLOOKUP($B101,'Purchases Entry'!$B$4:$J$263,7,FALSE),0)</f>
        <v>0</v>
      </c>
      <c r="R101" s="1083">
        <f>IFERROR(VLOOKUP($B101,'Purchases Entry'!$B$4:$J$263,8,FALSE),0)</f>
        <v>0</v>
      </c>
      <c r="S101" s="1083">
        <f t="shared" si="1"/>
        <v>0</v>
      </c>
    </row>
    <row r="102" spans="1:19" x14ac:dyDescent="0.2">
      <c r="A102" s="1034" t="s">
        <v>550</v>
      </c>
      <c r="B102" s="1096">
        <v>1219032</v>
      </c>
      <c r="C102" s="1094" t="s">
        <v>1218</v>
      </c>
      <c r="D102" s="1110" t="str">
        <f>IFERROR(VLOOKUP($B102,'Inventory List Entry (hide)'!$A$1:$I$268,2,FALSE),"---")</f>
        <v>PEPPER GRN CHOICE 22-25LB</v>
      </c>
      <c r="E102" s="1109" t="str">
        <f>IFERROR(VLOOKUP($B102,'Inventory List Entry (hide)'!$A$1:$I$268,3,FALSE),"---")</f>
        <v>Markon Essentials</v>
      </c>
      <c r="F102" s="1093" t="str">
        <f>IFERROR(VLOOKUP($B102,'Inventory List Entry (hide)'!$A$1:$I$268,4,FALSE),"---")</f>
        <v>1x25 LB</v>
      </c>
      <c r="G102" s="1075" t="str">
        <f>IFERROR(VLOOKUP($B102,'Inventory List Entry (hide)'!$A$1:$I$268,5,FALSE),"---")</f>
        <v>lb</v>
      </c>
      <c r="H102" s="1048">
        <f>IFERROR(VLOOKUP($B102,'Inventory List Entry (hide)'!$A$1:$I$268,5+VLOOKUP('Report Set-up'!$B$8,'Store List (hide)'!$F$2:$G$5,2,FALSE),FALSE),0)</f>
        <v>2.6760000000000002</v>
      </c>
      <c r="I102" s="1163">
        <f>IFERROR(VLOOKUP($B102,'Opening Inventory Entry'!$B$4:$J$263,3,FALSE),0)</f>
        <v>0</v>
      </c>
      <c r="J102" s="1083">
        <f>IFERROR(VLOOKUP($B102,'Opening Inventory Entry'!$B$4:$J$263,9,FALSE),0)</f>
        <v>0</v>
      </c>
      <c r="K102" s="1075" t="str">
        <f>IFERROR(VLOOKUP($B102,'Closing Inventory Entry'!$B$4:$J$263,7,FALSE),"-")</f>
        <v>-</v>
      </c>
      <c r="L102" s="1048">
        <f>IFERROR(VLOOKUP($B102,'Closing Inventory Entry'!$B$4:$J$263,8,FALSE),0)</f>
        <v>0</v>
      </c>
      <c r="M102" s="1163">
        <f>IFERROR(VLOOKUP($B102,'Closing Inventory Entry'!$B$4:$J$263,3,FALSE),0)</f>
        <v>0</v>
      </c>
      <c r="N102" s="1083">
        <f>IFERROR(VLOOKUP($B102,'Closing Inventory Entry'!$B$4:$J$263,9,FALSE),0)</f>
        <v>0</v>
      </c>
      <c r="O102" s="1075" t="str">
        <f>IFERROR(VLOOKUP($B102,'Purchases Entry'!$B$4:$J$263,5,FALSE),"-")</f>
        <v>-</v>
      </c>
      <c r="P102" s="1048">
        <f>IFERROR(VLOOKUP($B102,'Purchases Entry'!$B$4:$J$263,6,FALSE),0)</f>
        <v>0</v>
      </c>
      <c r="Q102" s="1163">
        <f>IFERROR(VLOOKUP($B102,'Purchases Entry'!$B$4:$J$263,7,FALSE),0)</f>
        <v>0</v>
      </c>
      <c r="R102" s="1083">
        <f>IFERROR(VLOOKUP($B102,'Purchases Entry'!$B$4:$J$263,8,FALSE),0)</f>
        <v>0</v>
      </c>
      <c r="S102" s="1083">
        <f t="shared" si="1"/>
        <v>0</v>
      </c>
    </row>
    <row r="103" spans="1:19" x14ac:dyDescent="0.2">
      <c r="A103" s="1034" t="s">
        <v>550</v>
      </c>
      <c r="B103" s="1096">
        <v>1311589</v>
      </c>
      <c r="C103" s="1094" t="s">
        <v>1218</v>
      </c>
      <c r="D103" s="1110" t="str">
        <f>IFERROR(VLOOKUP($B103,'Inventory List Entry (hide)'!$A$1:$I$268,2,FALSE),"---")</f>
        <v>PEPPER GREEN CHOICE 20-25LB</v>
      </c>
      <c r="E103" s="1109" t="str">
        <f>IFERROR(VLOOKUP($B103,'Inventory List Entry (hide)'!$A$1:$I$268,3,FALSE),"---")</f>
        <v>Markon Essentials</v>
      </c>
      <c r="F103" s="1093" t="str">
        <f>IFERROR(VLOOKUP($B103,'Inventory List Entry (hide)'!$A$1:$I$268,4,FALSE),"---")</f>
        <v>1x25 LB</v>
      </c>
      <c r="G103" s="1075" t="str">
        <f>IFERROR(VLOOKUP($B103,'Inventory List Entry (hide)'!$A$1:$I$268,5,FALSE),"---")</f>
        <v>lb</v>
      </c>
      <c r="H103" s="1048">
        <f>IFERROR(VLOOKUP($B103,'Inventory List Entry (hide)'!$A$1:$I$268,5+VLOOKUP('Report Set-up'!$B$8,'Store List (hide)'!$F$2:$G$5,2,FALSE),FALSE),0)</f>
        <v>1.6432</v>
      </c>
      <c r="I103" s="1163">
        <f>IFERROR(VLOOKUP($B103,'Opening Inventory Entry'!$B$4:$J$263,3,FALSE),0)</f>
        <v>0</v>
      </c>
      <c r="J103" s="1083">
        <f>IFERROR(VLOOKUP($B103,'Opening Inventory Entry'!$B$4:$J$263,9,FALSE),0)</f>
        <v>0</v>
      </c>
      <c r="K103" s="1075" t="str">
        <f>IFERROR(VLOOKUP($B103,'Closing Inventory Entry'!$B$4:$J$263,7,FALSE),"-")</f>
        <v>-</v>
      </c>
      <c r="L103" s="1048">
        <f>IFERROR(VLOOKUP($B103,'Closing Inventory Entry'!$B$4:$J$263,8,FALSE),0)</f>
        <v>0</v>
      </c>
      <c r="M103" s="1163">
        <f>IFERROR(VLOOKUP($B103,'Closing Inventory Entry'!$B$4:$J$263,3,FALSE),0)</f>
        <v>0</v>
      </c>
      <c r="N103" s="1083">
        <f>IFERROR(VLOOKUP($B103,'Closing Inventory Entry'!$B$4:$J$263,9,FALSE),0)</f>
        <v>0</v>
      </c>
      <c r="O103" s="1075" t="str">
        <f>IFERROR(VLOOKUP($B103,'Purchases Entry'!$B$4:$J$263,5,FALSE),"-")</f>
        <v>-</v>
      </c>
      <c r="P103" s="1048">
        <f>IFERROR(VLOOKUP($B103,'Purchases Entry'!$B$4:$J$263,6,FALSE),0)</f>
        <v>0</v>
      </c>
      <c r="Q103" s="1163">
        <f>IFERROR(VLOOKUP($B103,'Purchases Entry'!$B$4:$J$263,7,FALSE),0)</f>
        <v>0</v>
      </c>
      <c r="R103" s="1083">
        <f>IFERROR(VLOOKUP($B103,'Purchases Entry'!$B$4:$J$263,8,FALSE),0)</f>
        <v>0</v>
      </c>
      <c r="S103" s="1083">
        <f t="shared" si="1"/>
        <v>0</v>
      </c>
    </row>
    <row r="104" spans="1:19" x14ac:dyDescent="0.2">
      <c r="A104" s="1034" t="s">
        <v>550</v>
      </c>
      <c r="B104" s="1096">
        <v>1538936</v>
      </c>
      <c r="C104" s="1094" t="s">
        <v>1218</v>
      </c>
      <c r="D104" s="1110" t="str">
        <f>IFERROR(VLOOKUP($B104,'Inventory List Entry (hide)'!$A$1:$I$268,2,FALSE),"---")</f>
        <v>PEPPER GRN CHOICE</v>
      </c>
      <c r="E104" s="1109" t="str">
        <f>IFERROR(VLOOKUP($B104,'Inventory List Entry (hide)'!$A$1:$I$268,3,FALSE),"---")</f>
        <v>Fresh Start</v>
      </c>
      <c r="F104" s="1093" t="str">
        <f>IFERROR(VLOOKUP($B104,'Inventory List Entry (hide)'!$A$1:$I$268,4,FALSE),"---")</f>
        <v>1x2.27 KG</v>
      </c>
      <c r="G104" s="1075" t="str">
        <f>IFERROR(VLOOKUP($B104,'Inventory List Entry (hide)'!$A$1:$I$268,5,FALSE),"---")</f>
        <v>lb</v>
      </c>
      <c r="H104" s="1048">
        <f>IFERROR(VLOOKUP($B104,'Inventory List Entry (hide)'!$A$1:$I$268,5+VLOOKUP('Report Set-up'!$B$8,'Store List (hide)'!$F$2:$G$5,2,FALSE),FALSE),0)</f>
        <v>4.9219999999999997</v>
      </c>
      <c r="I104" s="1163">
        <f>IFERROR(VLOOKUP($B104,'Opening Inventory Entry'!$B$4:$J$263,3,FALSE),0)</f>
        <v>0</v>
      </c>
      <c r="J104" s="1083">
        <f>IFERROR(VLOOKUP($B104,'Opening Inventory Entry'!$B$4:$J$263,9,FALSE),0)</f>
        <v>0</v>
      </c>
      <c r="K104" s="1075" t="str">
        <f>IFERROR(VLOOKUP($B104,'Closing Inventory Entry'!$B$4:$J$263,7,FALSE),"-")</f>
        <v>-</v>
      </c>
      <c r="L104" s="1048">
        <f>IFERROR(VLOOKUP($B104,'Closing Inventory Entry'!$B$4:$J$263,8,FALSE),0)</f>
        <v>0</v>
      </c>
      <c r="M104" s="1163">
        <f>IFERROR(VLOOKUP($B104,'Closing Inventory Entry'!$B$4:$J$263,3,FALSE),0)</f>
        <v>0</v>
      </c>
      <c r="N104" s="1083">
        <f>IFERROR(VLOOKUP($B104,'Closing Inventory Entry'!$B$4:$J$263,9,FALSE),0)</f>
        <v>0</v>
      </c>
      <c r="O104" s="1075" t="str">
        <f>IFERROR(VLOOKUP($B104,'Purchases Entry'!$B$4:$J$263,5,FALSE),"-")</f>
        <v>-</v>
      </c>
      <c r="P104" s="1048">
        <f>IFERROR(VLOOKUP($B104,'Purchases Entry'!$B$4:$J$263,6,FALSE),0)</f>
        <v>0</v>
      </c>
      <c r="Q104" s="1163">
        <f>IFERROR(VLOOKUP($B104,'Purchases Entry'!$B$4:$J$263,7,FALSE),0)</f>
        <v>0</v>
      </c>
      <c r="R104" s="1083">
        <f>IFERROR(VLOOKUP($B104,'Purchases Entry'!$B$4:$J$263,8,FALSE),0)</f>
        <v>0</v>
      </c>
      <c r="S104" s="1083">
        <f t="shared" si="1"/>
        <v>0</v>
      </c>
    </row>
    <row r="105" spans="1:19" x14ac:dyDescent="0.2">
      <c r="A105" s="1034" t="s">
        <v>550</v>
      </c>
      <c r="B105" s="1096">
        <v>4202177</v>
      </c>
      <c r="C105" s="1094" t="s">
        <v>1218</v>
      </c>
      <c r="D105" s="1110" t="str">
        <f>IFERROR(VLOOKUP($B105,'Inventory List Entry (hide)'!$A$1:$I$268,2,FALSE),"---")</f>
        <v>PEPPER GREEN</v>
      </c>
      <c r="E105" s="1109" t="str">
        <f>IFERROR(VLOOKUP($B105,'Inventory List Entry (hide)'!$A$1:$I$268,3,FALSE),"---")</f>
        <v>Fresh Start</v>
      </c>
      <c r="F105" s="1093" t="str">
        <f>IFERROR(VLOOKUP($B105,'Inventory List Entry (hide)'!$A$1:$I$268,4,FALSE),"---")</f>
        <v>1x5 LB</v>
      </c>
      <c r="G105" s="1075" t="str">
        <f>IFERROR(VLOOKUP($B105,'Inventory List Entry (hide)'!$A$1:$I$268,5,FALSE),"---")</f>
        <v>lb</v>
      </c>
      <c r="H105" s="1048">
        <f>IFERROR(VLOOKUP($B105,'Inventory List Entry (hide)'!$A$1:$I$268,5+VLOOKUP('Report Set-up'!$B$8,'Store List (hide)'!$F$2:$G$5,2,FALSE),FALSE),0)</f>
        <v>4.2439999999999998</v>
      </c>
      <c r="I105" s="1163">
        <f>IFERROR(VLOOKUP($B105,'Opening Inventory Entry'!$B$4:$J$263,3,FALSE),0)</f>
        <v>0</v>
      </c>
      <c r="J105" s="1083">
        <f>IFERROR(VLOOKUP($B105,'Opening Inventory Entry'!$B$4:$J$263,9,FALSE),0)</f>
        <v>0</v>
      </c>
      <c r="K105" s="1075" t="str">
        <f>IFERROR(VLOOKUP($B105,'Closing Inventory Entry'!$B$4:$J$263,7,FALSE),"-")</f>
        <v>-</v>
      </c>
      <c r="L105" s="1048">
        <f>IFERROR(VLOOKUP($B105,'Closing Inventory Entry'!$B$4:$J$263,8,FALSE),0)</f>
        <v>0</v>
      </c>
      <c r="M105" s="1163">
        <f>IFERROR(VLOOKUP($B105,'Closing Inventory Entry'!$B$4:$J$263,3,FALSE),0)</f>
        <v>0</v>
      </c>
      <c r="N105" s="1083">
        <f>IFERROR(VLOOKUP($B105,'Closing Inventory Entry'!$B$4:$J$263,9,FALSE),0)</f>
        <v>0</v>
      </c>
      <c r="O105" s="1075" t="str">
        <f>IFERROR(VLOOKUP($B105,'Purchases Entry'!$B$4:$J$263,5,FALSE),"-")</f>
        <v>-</v>
      </c>
      <c r="P105" s="1048">
        <f>IFERROR(VLOOKUP($B105,'Purchases Entry'!$B$4:$J$263,6,FALSE),0)</f>
        <v>0</v>
      </c>
      <c r="Q105" s="1163">
        <f>IFERROR(VLOOKUP($B105,'Purchases Entry'!$B$4:$J$263,7,FALSE),0)</f>
        <v>0</v>
      </c>
      <c r="R105" s="1083">
        <f>IFERROR(VLOOKUP($B105,'Purchases Entry'!$B$4:$J$263,8,FALSE),0)</f>
        <v>0</v>
      </c>
      <c r="S105" s="1083">
        <f t="shared" si="1"/>
        <v>0</v>
      </c>
    </row>
    <row r="106" spans="1:19" x14ac:dyDescent="0.2">
      <c r="A106" s="1034" t="s">
        <v>550</v>
      </c>
      <c r="B106" s="1096">
        <v>1639616</v>
      </c>
      <c r="C106" s="1094" t="s">
        <v>1219</v>
      </c>
      <c r="D106" s="1110" t="str">
        <f>IFERROR(VLOOKUP($B106,'Inventory List Entry (hide)'!$A$1:$I$268,2,FALSE),"---")</f>
        <v>JIT PEPPER GREEN DCD 3/8IN</v>
      </c>
      <c r="E106" s="1109" t="str">
        <f>IFERROR(VLOOKUP($B106,'Inventory List Entry (hide)'!$A$1:$I$268,3,FALSE),"---")</f>
        <v>Fresh Start</v>
      </c>
      <c r="F106" s="1093" t="str">
        <f>IFERROR(VLOOKUP($B106,'Inventory List Entry (hide)'!$A$1:$I$268,4,FALSE),"---")</f>
        <v>4x1.36 KG</v>
      </c>
      <c r="G106" s="1075" t="str">
        <f>IFERROR(VLOOKUP($B106,'Inventory List Entry (hide)'!$A$1:$I$268,5,FALSE),"---")</f>
        <v>lb</v>
      </c>
      <c r="H106" s="1048">
        <f>IFERROR(VLOOKUP($B106,'Inventory List Entry (hide)'!$A$1:$I$268,5+VLOOKUP('Report Set-up'!$B$8,'Store List (hide)'!$F$2:$G$5,2,FALSE),FALSE),0)</f>
        <v>6.138180147058824</v>
      </c>
      <c r="I106" s="1163">
        <f>IFERROR(VLOOKUP($B106,'Opening Inventory Entry'!$B$4:$J$263,3,FALSE),0)</f>
        <v>0</v>
      </c>
      <c r="J106" s="1083">
        <f>IFERROR(VLOOKUP($B106,'Opening Inventory Entry'!$B$4:$J$263,9,FALSE),0)</f>
        <v>0</v>
      </c>
      <c r="K106" s="1075" t="str">
        <f>IFERROR(VLOOKUP($B106,'Closing Inventory Entry'!$B$4:$J$263,7,FALSE),"-")</f>
        <v>-</v>
      </c>
      <c r="L106" s="1048">
        <f>IFERROR(VLOOKUP($B106,'Closing Inventory Entry'!$B$4:$J$263,8,FALSE),0)</f>
        <v>0</v>
      </c>
      <c r="M106" s="1163">
        <f>IFERROR(VLOOKUP($B106,'Closing Inventory Entry'!$B$4:$J$263,3,FALSE),0)</f>
        <v>0</v>
      </c>
      <c r="N106" s="1083">
        <f>IFERROR(VLOOKUP($B106,'Closing Inventory Entry'!$B$4:$J$263,9,FALSE),0)</f>
        <v>0</v>
      </c>
      <c r="O106" s="1075" t="str">
        <f>IFERROR(VLOOKUP($B106,'Purchases Entry'!$B$4:$J$263,5,FALSE),"-")</f>
        <v>-</v>
      </c>
      <c r="P106" s="1048">
        <f>IFERROR(VLOOKUP($B106,'Purchases Entry'!$B$4:$J$263,6,FALSE),0)</f>
        <v>0</v>
      </c>
      <c r="Q106" s="1163">
        <f>IFERROR(VLOOKUP($B106,'Purchases Entry'!$B$4:$J$263,7,FALSE),0)</f>
        <v>0</v>
      </c>
      <c r="R106" s="1083">
        <f>IFERROR(VLOOKUP($B106,'Purchases Entry'!$B$4:$J$263,8,FALSE),0)</f>
        <v>0</v>
      </c>
      <c r="S106" s="1083">
        <f t="shared" si="1"/>
        <v>0</v>
      </c>
    </row>
    <row r="107" spans="1:19" x14ac:dyDescent="0.2">
      <c r="A107" s="1034" t="s">
        <v>550</v>
      </c>
      <c r="B107" s="1096">
        <v>1311158</v>
      </c>
      <c r="C107" s="1094" t="s">
        <v>1220</v>
      </c>
      <c r="D107" s="1110" t="str">
        <f>IFERROR(VLOOKUP($B107,'Inventory List Entry (hide)'!$A$1:$I$268,2,FALSE),"---")</f>
        <v>JALAPENO NACHO SLCD</v>
      </c>
      <c r="E107" s="1109" t="str">
        <f>IFERROR(VLOOKUP($B107,'Inventory List Entry (hide)'!$A$1:$I$268,3,FALSE),"---")</f>
        <v>Astra</v>
      </c>
      <c r="F107" s="1093" t="str">
        <f>IFERROR(VLOOKUP($B107,'Inventory List Entry (hide)'!$A$1:$I$268,4,FALSE),"---")</f>
        <v>6x2.84 L</v>
      </c>
      <c r="G107" s="1075" t="str">
        <f>IFERROR(VLOOKUP($B107,'Inventory List Entry (hide)'!$A$1:$I$268,5,FALSE),"---")</f>
        <v>jar</v>
      </c>
      <c r="H107" s="1048">
        <f>IFERROR(VLOOKUP($B107,'Inventory List Entry (hide)'!$A$1:$I$268,5+VLOOKUP('Report Set-up'!$B$8,'Store List (hide)'!$F$2:$G$5,2,FALSE),FALSE),0)</f>
        <v>8.418333333333333</v>
      </c>
      <c r="I107" s="1163">
        <f>IFERROR(VLOOKUP($B107,'Opening Inventory Entry'!$B$4:$J$263,3,FALSE),0)</f>
        <v>0</v>
      </c>
      <c r="J107" s="1083">
        <f>IFERROR(VLOOKUP($B107,'Opening Inventory Entry'!$B$4:$J$263,9,FALSE),0)</f>
        <v>0</v>
      </c>
      <c r="K107" s="1075" t="str">
        <f>IFERROR(VLOOKUP($B107,'Closing Inventory Entry'!$B$4:$J$263,7,FALSE),"-")</f>
        <v>-</v>
      </c>
      <c r="L107" s="1048">
        <f>IFERROR(VLOOKUP($B107,'Closing Inventory Entry'!$B$4:$J$263,8,FALSE),0)</f>
        <v>0</v>
      </c>
      <c r="M107" s="1163">
        <f>IFERROR(VLOOKUP($B107,'Closing Inventory Entry'!$B$4:$J$263,3,FALSE),0)</f>
        <v>0</v>
      </c>
      <c r="N107" s="1083">
        <f>IFERROR(VLOOKUP($B107,'Closing Inventory Entry'!$B$4:$J$263,9,FALSE),0)</f>
        <v>0</v>
      </c>
      <c r="O107" s="1075" t="str">
        <f>IFERROR(VLOOKUP($B107,'Purchases Entry'!$B$4:$J$263,5,FALSE),"-")</f>
        <v>-</v>
      </c>
      <c r="P107" s="1048">
        <f>IFERROR(VLOOKUP($B107,'Purchases Entry'!$B$4:$J$263,6,FALSE),0)</f>
        <v>0</v>
      </c>
      <c r="Q107" s="1163">
        <f>IFERROR(VLOOKUP($B107,'Purchases Entry'!$B$4:$J$263,7,FALSE),0)</f>
        <v>0</v>
      </c>
      <c r="R107" s="1083">
        <f>IFERROR(VLOOKUP($B107,'Purchases Entry'!$B$4:$J$263,8,FALSE),0)</f>
        <v>0</v>
      </c>
      <c r="S107" s="1083">
        <f t="shared" si="1"/>
        <v>0</v>
      </c>
    </row>
    <row r="108" spans="1:19" x14ac:dyDescent="0.2">
      <c r="A108" s="1034" t="s">
        <v>550</v>
      </c>
      <c r="B108" s="1096">
        <v>1359078</v>
      </c>
      <c r="C108" s="1094" t="s">
        <v>1220</v>
      </c>
      <c r="D108" s="1110" t="str">
        <f>IFERROR(VLOOKUP($B108,'Inventory List Entry (hide)'!$A$1:$I$268,2,FALSE),"---")</f>
        <v>PEPPER JALAPENO NACHO SLCD</v>
      </c>
      <c r="E108" s="1109" t="str">
        <f>IFERROR(VLOOKUP($B108,'Inventory List Entry (hide)'!$A$1:$I$268,3,FALSE),"---")</f>
        <v>Del Sol</v>
      </c>
      <c r="F108" s="1093" t="str">
        <f>IFERROR(VLOOKUP($B108,'Inventory List Entry (hide)'!$A$1:$I$268,4,FALSE),"---")</f>
        <v>6x2.84 L</v>
      </c>
      <c r="G108" s="1075" t="str">
        <f>IFERROR(VLOOKUP($B108,'Inventory List Entry (hide)'!$A$1:$I$268,5,FALSE),"---")</f>
        <v>jar</v>
      </c>
      <c r="H108" s="1048">
        <f>IFERROR(VLOOKUP($B108,'Inventory List Entry (hide)'!$A$1:$I$268,5+VLOOKUP('Report Set-up'!$B$8,'Store List (hide)'!$F$2:$G$5,2,FALSE),FALSE),0)</f>
        <v>10.846666666666666</v>
      </c>
      <c r="I108" s="1163">
        <f>IFERROR(VLOOKUP($B108,'Opening Inventory Entry'!$B$4:$J$263,3,FALSE),0)</f>
        <v>0</v>
      </c>
      <c r="J108" s="1083">
        <f>IFERROR(VLOOKUP($B108,'Opening Inventory Entry'!$B$4:$J$263,9,FALSE),0)</f>
        <v>0</v>
      </c>
      <c r="K108" s="1075" t="str">
        <f>IFERROR(VLOOKUP($B108,'Closing Inventory Entry'!$B$4:$J$263,7,FALSE),"-")</f>
        <v>-</v>
      </c>
      <c r="L108" s="1048">
        <f>IFERROR(VLOOKUP($B108,'Closing Inventory Entry'!$B$4:$J$263,8,FALSE),0)</f>
        <v>0</v>
      </c>
      <c r="M108" s="1163">
        <f>IFERROR(VLOOKUP($B108,'Closing Inventory Entry'!$B$4:$J$263,3,FALSE),0)</f>
        <v>0</v>
      </c>
      <c r="N108" s="1083">
        <f>IFERROR(VLOOKUP($B108,'Closing Inventory Entry'!$B$4:$J$263,9,FALSE),0)</f>
        <v>0</v>
      </c>
      <c r="O108" s="1075" t="str">
        <f>IFERROR(VLOOKUP($B108,'Purchases Entry'!$B$4:$J$263,5,FALSE),"-")</f>
        <v>-</v>
      </c>
      <c r="P108" s="1048">
        <f>IFERROR(VLOOKUP($B108,'Purchases Entry'!$B$4:$J$263,6,FALSE),0)</f>
        <v>0</v>
      </c>
      <c r="Q108" s="1163">
        <f>IFERROR(VLOOKUP($B108,'Purchases Entry'!$B$4:$J$263,7,FALSE),0)</f>
        <v>0</v>
      </c>
      <c r="R108" s="1083">
        <f>IFERROR(VLOOKUP($B108,'Purchases Entry'!$B$4:$J$263,8,FALSE),0)</f>
        <v>0</v>
      </c>
      <c r="S108" s="1083">
        <f t="shared" si="1"/>
        <v>0</v>
      </c>
    </row>
    <row r="109" spans="1:19" x14ac:dyDescent="0.2">
      <c r="A109" s="1034" t="s">
        <v>550</v>
      </c>
      <c r="B109" s="1096">
        <v>3731605</v>
      </c>
      <c r="C109" s="1094" t="s">
        <v>1220</v>
      </c>
      <c r="D109" s="1110" t="str">
        <f>IFERROR(VLOOKUP($B109,'Inventory List Entry (hide)'!$A$1:$I$268,2,FALSE),"---")</f>
        <v>PEPPER JALAPENO SLCD 1000-1200CT</v>
      </c>
      <c r="E109" s="1109" t="str">
        <f>IFERROR(VLOOKUP($B109,'Inventory List Entry (hide)'!$A$1:$I$268,3,FALSE),"---")</f>
        <v>Gordon Choice</v>
      </c>
      <c r="F109" s="1093" t="str">
        <f>IFERROR(VLOOKUP($B109,'Inventory List Entry (hide)'!$A$1:$I$268,4,FALSE),"---")</f>
        <v>2x4 L</v>
      </c>
      <c r="G109" s="1075" t="str">
        <f>IFERROR(VLOOKUP($B109,'Inventory List Entry (hide)'!$A$1:$I$268,5,FALSE),"---")</f>
        <v>jar</v>
      </c>
      <c r="H109" s="1048">
        <f>IFERROR(VLOOKUP($B109,'Inventory List Entry (hide)'!$A$1:$I$268,5+VLOOKUP('Report Set-up'!$B$8,'Store List (hide)'!$F$2:$G$5,2,FALSE),FALSE),0)</f>
        <v>18.515000000000001</v>
      </c>
      <c r="I109" s="1163">
        <f>IFERROR(VLOOKUP($B109,'Opening Inventory Entry'!$B$4:$J$263,3,FALSE),0)</f>
        <v>0</v>
      </c>
      <c r="J109" s="1083">
        <f>IFERROR(VLOOKUP($B109,'Opening Inventory Entry'!$B$4:$J$263,9,FALSE),0)</f>
        <v>0</v>
      </c>
      <c r="K109" s="1075" t="str">
        <f>IFERROR(VLOOKUP($B109,'Closing Inventory Entry'!$B$4:$J$263,7,FALSE),"-")</f>
        <v>-</v>
      </c>
      <c r="L109" s="1048">
        <f>IFERROR(VLOOKUP($B109,'Closing Inventory Entry'!$B$4:$J$263,8,FALSE),0)</f>
        <v>0</v>
      </c>
      <c r="M109" s="1163">
        <f>IFERROR(VLOOKUP($B109,'Closing Inventory Entry'!$B$4:$J$263,3,FALSE),0)</f>
        <v>0</v>
      </c>
      <c r="N109" s="1083">
        <f>IFERROR(VLOOKUP($B109,'Closing Inventory Entry'!$B$4:$J$263,9,FALSE),0)</f>
        <v>0</v>
      </c>
      <c r="O109" s="1075" t="str">
        <f>IFERROR(VLOOKUP($B109,'Purchases Entry'!$B$4:$J$263,5,FALSE),"-")</f>
        <v>-</v>
      </c>
      <c r="P109" s="1048">
        <f>IFERROR(VLOOKUP($B109,'Purchases Entry'!$B$4:$J$263,6,FALSE),0)</f>
        <v>0</v>
      </c>
      <c r="Q109" s="1163">
        <f>IFERROR(VLOOKUP($B109,'Purchases Entry'!$B$4:$J$263,7,FALSE),0)</f>
        <v>0</v>
      </c>
      <c r="R109" s="1083">
        <f>IFERROR(VLOOKUP($B109,'Purchases Entry'!$B$4:$J$263,8,FALSE),0)</f>
        <v>0</v>
      </c>
      <c r="S109" s="1083">
        <f t="shared" si="1"/>
        <v>0</v>
      </c>
    </row>
    <row r="110" spans="1:19" x14ac:dyDescent="0.2">
      <c r="A110" s="1034" t="s">
        <v>550</v>
      </c>
      <c r="B110" s="1096">
        <v>1090804</v>
      </c>
      <c r="C110" s="1094" t="s">
        <v>1221</v>
      </c>
      <c r="D110" s="1110" t="str">
        <f>IFERROR(VLOOKUP($B110,'Inventory List Entry (hide)'!$A$1:$I$268,2,FALSE),"---")</f>
        <v>MUSHROOM THIN SLCD 1/8</v>
      </c>
      <c r="E110" s="1109" t="str">
        <f>IFERROR(VLOOKUP($B110,'Inventory List Entry (hide)'!$A$1:$I$268,3,FALSE),"---")</f>
        <v>Packer Label</v>
      </c>
      <c r="F110" s="1093" t="str">
        <f>IFERROR(VLOOKUP($B110,'Inventory List Entry (hide)'!$A$1:$I$268,4,FALSE),"---")</f>
        <v>1x5 LB</v>
      </c>
      <c r="G110" s="1075" t="str">
        <f>IFERROR(VLOOKUP($B110,'Inventory List Entry (hide)'!$A$1:$I$268,5,FALSE),"---")</f>
        <v>lb</v>
      </c>
      <c r="H110" s="1048">
        <f>IFERROR(VLOOKUP($B110,'Inventory List Entry (hide)'!$A$1:$I$268,5+VLOOKUP('Report Set-up'!$B$8,'Store List (hide)'!$F$2:$G$5,2,FALSE),FALSE),0)</f>
        <v>3.2700000000000005</v>
      </c>
      <c r="I110" s="1163">
        <f>IFERROR(VLOOKUP($B110,'Opening Inventory Entry'!$B$4:$J$263,3,FALSE),0)</f>
        <v>0</v>
      </c>
      <c r="J110" s="1083">
        <f>IFERROR(VLOOKUP($B110,'Opening Inventory Entry'!$B$4:$J$263,9,FALSE),0)</f>
        <v>0</v>
      </c>
      <c r="K110" s="1075" t="str">
        <f>IFERROR(VLOOKUP($B110,'Closing Inventory Entry'!$B$4:$J$263,7,FALSE),"-")</f>
        <v>-</v>
      </c>
      <c r="L110" s="1048">
        <f>IFERROR(VLOOKUP($B110,'Closing Inventory Entry'!$B$4:$J$263,8,FALSE),0)</f>
        <v>0</v>
      </c>
      <c r="M110" s="1163">
        <f>IFERROR(VLOOKUP($B110,'Closing Inventory Entry'!$B$4:$J$263,3,FALSE),0)</f>
        <v>0</v>
      </c>
      <c r="N110" s="1083">
        <f>IFERROR(VLOOKUP($B110,'Closing Inventory Entry'!$B$4:$J$263,9,FALSE),0)</f>
        <v>0</v>
      </c>
      <c r="O110" s="1075" t="str">
        <f>IFERROR(VLOOKUP($B110,'Purchases Entry'!$B$4:$J$263,5,FALSE),"-")</f>
        <v>-</v>
      </c>
      <c r="P110" s="1048">
        <f>IFERROR(VLOOKUP($B110,'Purchases Entry'!$B$4:$J$263,6,FALSE),0)</f>
        <v>0</v>
      </c>
      <c r="Q110" s="1163">
        <f>IFERROR(VLOOKUP($B110,'Purchases Entry'!$B$4:$J$263,7,FALSE),0)</f>
        <v>0</v>
      </c>
      <c r="R110" s="1083">
        <f>IFERROR(VLOOKUP($B110,'Purchases Entry'!$B$4:$J$263,8,FALSE),0)</f>
        <v>0</v>
      </c>
      <c r="S110" s="1083">
        <f t="shared" si="1"/>
        <v>0</v>
      </c>
    </row>
    <row r="111" spans="1:19" x14ac:dyDescent="0.2">
      <c r="A111" s="1034" t="s">
        <v>550</v>
      </c>
      <c r="B111" s="1096">
        <v>1326073</v>
      </c>
      <c r="C111" s="1094" t="s">
        <v>1221</v>
      </c>
      <c r="D111" s="1110" t="str">
        <f>IFERROR(VLOOKUP($B111,'Inventory List Entry (hide)'!$A$1:$I$268,2,FALSE),"---")</f>
        <v>MUSHROOM SLICED 1/8IN</v>
      </c>
      <c r="E111" s="1109" t="str">
        <f>IFERROR(VLOOKUP($B111,'Inventory List Entry (hide)'!$A$1:$I$268,3,FALSE),"---")</f>
        <v>Markon Essentials</v>
      </c>
      <c r="F111" s="1093" t="str">
        <f>IFERROR(VLOOKUP($B111,'Inventory List Entry (hide)'!$A$1:$I$268,4,FALSE),"---")</f>
        <v>1x5 LB</v>
      </c>
      <c r="G111" s="1075" t="str">
        <f>IFERROR(VLOOKUP($B111,'Inventory List Entry (hide)'!$A$1:$I$268,5,FALSE),"---")</f>
        <v>lb</v>
      </c>
      <c r="H111" s="1048">
        <f>IFERROR(VLOOKUP($B111,'Inventory List Entry (hide)'!$A$1:$I$268,5+VLOOKUP('Report Set-up'!$B$8,'Store List (hide)'!$F$2:$G$5,2,FALSE),FALSE),0)</f>
        <v>2.6459999999999999</v>
      </c>
      <c r="I111" s="1163">
        <f>IFERROR(VLOOKUP($B111,'Opening Inventory Entry'!$B$4:$J$263,3,FALSE),0)</f>
        <v>0</v>
      </c>
      <c r="J111" s="1083">
        <f>IFERROR(VLOOKUP($B111,'Opening Inventory Entry'!$B$4:$J$263,9,FALSE),0)</f>
        <v>0</v>
      </c>
      <c r="K111" s="1075" t="str">
        <f>IFERROR(VLOOKUP($B111,'Closing Inventory Entry'!$B$4:$J$263,7,FALSE),"-")</f>
        <v>-</v>
      </c>
      <c r="L111" s="1048">
        <f>IFERROR(VLOOKUP($B111,'Closing Inventory Entry'!$B$4:$J$263,8,FALSE),0)</f>
        <v>0</v>
      </c>
      <c r="M111" s="1163">
        <f>IFERROR(VLOOKUP($B111,'Closing Inventory Entry'!$B$4:$J$263,3,FALSE),0)</f>
        <v>0</v>
      </c>
      <c r="N111" s="1083">
        <f>IFERROR(VLOOKUP($B111,'Closing Inventory Entry'!$B$4:$J$263,9,FALSE),0)</f>
        <v>0</v>
      </c>
      <c r="O111" s="1075" t="str">
        <f>IFERROR(VLOOKUP($B111,'Purchases Entry'!$B$4:$J$263,5,FALSE),"-")</f>
        <v>-</v>
      </c>
      <c r="P111" s="1048">
        <f>IFERROR(VLOOKUP($B111,'Purchases Entry'!$B$4:$J$263,6,FALSE),0)</f>
        <v>0</v>
      </c>
      <c r="Q111" s="1163">
        <f>IFERROR(VLOOKUP($B111,'Purchases Entry'!$B$4:$J$263,7,FALSE),0)</f>
        <v>0</v>
      </c>
      <c r="R111" s="1083">
        <f>IFERROR(VLOOKUP($B111,'Purchases Entry'!$B$4:$J$263,8,FALSE),0)</f>
        <v>0</v>
      </c>
      <c r="S111" s="1083">
        <f t="shared" si="1"/>
        <v>0</v>
      </c>
    </row>
    <row r="112" spans="1:19" x14ac:dyDescent="0.2">
      <c r="A112" s="1034" t="s">
        <v>550</v>
      </c>
      <c r="B112" s="1096">
        <v>1326101</v>
      </c>
      <c r="C112" s="1094" t="s">
        <v>1221</v>
      </c>
      <c r="D112" s="1110" t="str">
        <f>IFERROR(VLOOKUP($B112,'Inventory List Entry (hide)'!$A$1:$I$268,2,FALSE),"---")</f>
        <v>MUSHROOM SLCD THIN 1/8IN</v>
      </c>
      <c r="E112" s="1109" t="str">
        <f>IFERROR(VLOOKUP($B112,'Inventory List Entry (hide)'!$A$1:$I$268,3,FALSE),"---")</f>
        <v>Markon Essentials</v>
      </c>
      <c r="F112" s="1093" t="str">
        <f>IFERROR(VLOOKUP($B112,'Inventory List Entry (hide)'!$A$1:$I$268,4,FALSE),"---")</f>
        <v>1x10 LB</v>
      </c>
      <c r="G112" s="1075" t="str">
        <f>IFERROR(VLOOKUP($B112,'Inventory List Entry (hide)'!$A$1:$I$268,5,FALSE),"---")</f>
        <v>lb</v>
      </c>
      <c r="H112" s="1048">
        <f>IFERROR(VLOOKUP($B112,'Inventory List Entry (hide)'!$A$1:$I$268,5+VLOOKUP('Report Set-up'!$B$8,'Store List (hide)'!$F$2:$G$5,2,FALSE),FALSE),0)</f>
        <v>2.7570000000000001</v>
      </c>
      <c r="I112" s="1163">
        <f>IFERROR(VLOOKUP($B112,'Opening Inventory Entry'!$B$4:$J$263,3,FALSE),0)</f>
        <v>0</v>
      </c>
      <c r="J112" s="1083">
        <f>IFERROR(VLOOKUP($B112,'Opening Inventory Entry'!$B$4:$J$263,9,FALSE),0)</f>
        <v>0</v>
      </c>
      <c r="K112" s="1075" t="str">
        <f>IFERROR(VLOOKUP($B112,'Closing Inventory Entry'!$B$4:$J$263,7,FALSE),"-")</f>
        <v>-</v>
      </c>
      <c r="L112" s="1048">
        <f>IFERROR(VLOOKUP($B112,'Closing Inventory Entry'!$B$4:$J$263,8,FALSE),0)</f>
        <v>0</v>
      </c>
      <c r="M112" s="1163">
        <f>IFERROR(VLOOKUP($B112,'Closing Inventory Entry'!$B$4:$J$263,3,FALSE),0)</f>
        <v>0</v>
      </c>
      <c r="N112" s="1083">
        <f>IFERROR(VLOOKUP($B112,'Closing Inventory Entry'!$B$4:$J$263,9,FALSE),0)</f>
        <v>0</v>
      </c>
      <c r="O112" s="1075" t="str">
        <f>IFERROR(VLOOKUP($B112,'Purchases Entry'!$B$4:$J$263,5,FALSE),"-")</f>
        <v>-</v>
      </c>
      <c r="P112" s="1048">
        <f>IFERROR(VLOOKUP($B112,'Purchases Entry'!$B$4:$J$263,6,FALSE),0)</f>
        <v>0</v>
      </c>
      <c r="Q112" s="1163">
        <f>IFERROR(VLOOKUP($B112,'Purchases Entry'!$B$4:$J$263,7,FALSE),0)</f>
        <v>0</v>
      </c>
      <c r="R112" s="1083">
        <f>IFERROR(VLOOKUP($B112,'Purchases Entry'!$B$4:$J$263,8,FALSE),0)</f>
        <v>0</v>
      </c>
      <c r="S112" s="1083">
        <f t="shared" si="1"/>
        <v>0</v>
      </c>
    </row>
    <row r="113" spans="1:19" x14ac:dyDescent="0.2">
      <c r="A113" s="1034" t="s">
        <v>550</v>
      </c>
      <c r="B113" s="1096">
        <v>1326076</v>
      </c>
      <c r="C113" s="1094" t="s">
        <v>1221</v>
      </c>
      <c r="D113" s="1110" t="str">
        <f>IFERROR(VLOOKUP($B113,'Inventory List Entry (hide)'!$A$1:$I$268,2,FALSE),"---")</f>
        <v>MUSHROOM SLICED 1/16IN</v>
      </c>
      <c r="E113" s="1109" t="str">
        <f>IFERROR(VLOOKUP($B113,'Inventory List Entry (hide)'!$A$1:$I$268,3,FALSE),"---")</f>
        <v>Markon Essentials</v>
      </c>
      <c r="F113" s="1093" t="str">
        <f>IFERROR(VLOOKUP($B113,'Inventory List Entry (hide)'!$A$1:$I$268,4,FALSE),"---")</f>
        <v>1x5 LB</v>
      </c>
      <c r="G113" s="1075" t="str">
        <f>IFERROR(VLOOKUP($B113,'Inventory List Entry (hide)'!$A$1:$I$268,5,FALSE),"---")</f>
        <v>lb</v>
      </c>
      <c r="H113" s="1048">
        <f>IFERROR(VLOOKUP($B113,'Inventory List Entry (hide)'!$A$1:$I$268,5+VLOOKUP('Report Set-up'!$B$8,'Store List (hide)'!$F$2:$G$5,2,FALSE),FALSE),0)</f>
        <v>2.7839999999999998</v>
      </c>
      <c r="I113" s="1163">
        <f>IFERROR(VLOOKUP($B113,'Opening Inventory Entry'!$B$4:$J$263,3,FALSE),0)</f>
        <v>0</v>
      </c>
      <c r="J113" s="1083">
        <f>IFERROR(VLOOKUP($B113,'Opening Inventory Entry'!$B$4:$J$263,9,FALSE),0)</f>
        <v>0</v>
      </c>
      <c r="K113" s="1075" t="str">
        <f>IFERROR(VLOOKUP($B113,'Closing Inventory Entry'!$B$4:$J$263,7,FALSE),"-")</f>
        <v>-</v>
      </c>
      <c r="L113" s="1048">
        <f>IFERROR(VLOOKUP($B113,'Closing Inventory Entry'!$B$4:$J$263,8,FALSE),0)</f>
        <v>0</v>
      </c>
      <c r="M113" s="1163">
        <f>IFERROR(VLOOKUP($B113,'Closing Inventory Entry'!$B$4:$J$263,3,FALSE),0)</f>
        <v>0</v>
      </c>
      <c r="N113" s="1083">
        <f>IFERROR(VLOOKUP($B113,'Closing Inventory Entry'!$B$4:$J$263,9,FALSE),0)</f>
        <v>0</v>
      </c>
      <c r="O113" s="1075" t="str">
        <f>IFERROR(VLOOKUP($B113,'Purchases Entry'!$B$4:$J$263,5,FALSE),"-")</f>
        <v>-</v>
      </c>
      <c r="P113" s="1048">
        <f>IFERROR(VLOOKUP($B113,'Purchases Entry'!$B$4:$J$263,6,FALSE),0)</f>
        <v>0</v>
      </c>
      <c r="Q113" s="1163">
        <f>IFERROR(VLOOKUP($B113,'Purchases Entry'!$B$4:$J$263,7,FALSE),0)</f>
        <v>0</v>
      </c>
      <c r="R113" s="1083">
        <f>IFERROR(VLOOKUP($B113,'Purchases Entry'!$B$4:$J$263,8,FALSE),0)</f>
        <v>0</v>
      </c>
      <c r="S113" s="1083">
        <f t="shared" si="1"/>
        <v>0</v>
      </c>
    </row>
    <row r="114" spans="1:19" x14ac:dyDescent="0.2">
      <c r="A114" s="1034" t="s">
        <v>550</v>
      </c>
      <c r="B114" s="1096">
        <v>1210376</v>
      </c>
      <c r="C114" s="1094" t="s">
        <v>1222</v>
      </c>
      <c r="D114" s="1110" t="str">
        <f>IFERROR(VLOOKUP($B114,'Inventory List Entry (hide)'!$A$1:$I$268,2,FALSE),"---")</f>
        <v>OLIVE BLK SLCD IN POUCH</v>
      </c>
      <c r="E114" s="1109" t="str">
        <f>IFERROR(VLOOKUP($B114,'Inventory List Entry (hide)'!$A$1:$I$268,3,FALSE),"---")</f>
        <v>Success</v>
      </c>
      <c r="F114" s="1093" t="str">
        <f>IFERROR(VLOOKUP($B114,'Inventory List Entry (hide)'!$A$1:$I$268,4,FALSE),"---")</f>
        <v>12x1.6 L</v>
      </c>
      <c r="G114" s="1075" t="str">
        <f>IFERROR(VLOOKUP($B114,'Inventory List Entry (hide)'!$A$1:$I$268,5,FALSE),"---")</f>
        <v>pouch</v>
      </c>
      <c r="H114" s="1048">
        <f>IFERROR(VLOOKUP($B114,'Inventory List Entry (hide)'!$A$1:$I$268,5+VLOOKUP('Report Set-up'!$B$8,'Store List (hide)'!$F$2:$G$5,2,FALSE),FALSE),0)</f>
        <v>7.2458333333333327</v>
      </c>
      <c r="I114" s="1163">
        <f>IFERROR(VLOOKUP($B114,'Opening Inventory Entry'!$B$4:$J$263,3,FALSE),0)</f>
        <v>0</v>
      </c>
      <c r="J114" s="1083">
        <f>IFERROR(VLOOKUP($B114,'Opening Inventory Entry'!$B$4:$J$263,9,FALSE),0)</f>
        <v>0</v>
      </c>
      <c r="K114" s="1075" t="str">
        <f>IFERROR(VLOOKUP($B114,'Closing Inventory Entry'!$B$4:$J$263,7,FALSE),"-")</f>
        <v>-</v>
      </c>
      <c r="L114" s="1048">
        <f>IFERROR(VLOOKUP($B114,'Closing Inventory Entry'!$B$4:$J$263,8,FALSE),0)</f>
        <v>0</v>
      </c>
      <c r="M114" s="1163">
        <f>IFERROR(VLOOKUP($B114,'Closing Inventory Entry'!$B$4:$J$263,3,FALSE),0)</f>
        <v>0</v>
      </c>
      <c r="N114" s="1083">
        <f>IFERROR(VLOOKUP($B114,'Closing Inventory Entry'!$B$4:$J$263,9,FALSE),0)</f>
        <v>0</v>
      </c>
      <c r="O114" s="1075" t="str">
        <f>IFERROR(VLOOKUP($B114,'Purchases Entry'!$B$4:$J$263,5,FALSE),"-")</f>
        <v>-</v>
      </c>
      <c r="P114" s="1048">
        <f>IFERROR(VLOOKUP($B114,'Purchases Entry'!$B$4:$J$263,6,FALSE),0)</f>
        <v>0</v>
      </c>
      <c r="Q114" s="1163">
        <f>IFERROR(VLOOKUP($B114,'Purchases Entry'!$B$4:$J$263,7,FALSE),0)</f>
        <v>0</v>
      </c>
      <c r="R114" s="1083">
        <f>IFERROR(VLOOKUP($B114,'Purchases Entry'!$B$4:$J$263,8,FALSE),0)</f>
        <v>0</v>
      </c>
      <c r="S114" s="1083">
        <f t="shared" si="1"/>
        <v>0</v>
      </c>
    </row>
    <row r="115" spans="1:19" x14ac:dyDescent="0.2">
      <c r="A115" s="1034" t="s">
        <v>550</v>
      </c>
      <c r="B115" s="1096">
        <v>1432969</v>
      </c>
      <c r="C115" s="1094" t="s">
        <v>1223</v>
      </c>
      <c r="D115" s="1110" t="str">
        <f>IFERROR(VLOOKUP($B115,'Inventory List Entry (hide)'!$A$1:$I$268,2,FALSE),"---")</f>
        <v>OLIVE GRN SLCD POUCH</v>
      </c>
      <c r="E115" s="1109" t="str">
        <f>IFERROR(VLOOKUP($B115,'Inventory List Entry (hide)'!$A$1:$I$268,3,FALSE),"---")</f>
        <v>Success</v>
      </c>
      <c r="F115" s="1093" t="str">
        <f>IFERROR(VLOOKUP($B115,'Inventory List Entry (hide)'!$A$1:$I$268,4,FALSE),"---")</f>
        <v>10x1.7 L</v>
      </c>
      <c r="G115" s="1075" t="str">
        <f>IFERROR(VLOOKUP($B115,'Inventory List Entry (hide)'!$A$1:$I$268,5,FALSE),"---")</f>
        <v>bottle</v>
      </c>
      <c r="H115" s="1048">
        <f>IFERROR(VLOOKUP($B115,'Inventory List Entry (hide)'!$A$1:$I$268,5+VLOOKUP('Report Set-up'!$B$8,'Store List (hide)'!$F$2:$G$5,2,FALSE),FALSE),0)</f>
        <v>7.5989999999999993</v>
      </c>
      <c r="I115" s="1163">
        <f>IFERROR(VLOOKUP($B115,'Opening Inventory Entry'!$B$4:$J$263,3,FALSE),0)</f>
        <v>0</v>
      </c>
      <c r="J115" s="1083">
        <f>IFERROR(VLOOKUP($B115,'Opening Inventory Entry'!$B$4:$J$263,9,FALSE),0)</f>
        <v>0</v>
      </c>
      <c r="K115" s="1075" t="str">
        <f>IFERROR(VLOOKUP($B115,'Closing Inventory Entry'!$B$4:$J$263,7,FALSE),"-")</f>
        <v>-</v>
      </c>
      <c r="L115" s="1048">
        <f>IFERROR(VLOOKUP($B115,'Closing Inventory Entry'!$B$4:$J$263,8,FALSE),0)</f>
        <v>0</v>
      </c>
      <c r="M115" s="1163">
        <f>IFERROR(VLOOKUP($B115,'Closing Inventory Entry'!$B$4:$J$263,3,FALSE),0)</f>
        <v>0</v>
      </c>
      <c r="N115" s="1083">
        <f>IFERROR(VLOOKUP($B115,'Closing Inventory Entry'!$B$4:$J$263,9,FALSE),0)</f>
        <v>0</v>
      </c>
      <c r="O115" s="1075" t="str">
        <f>IFERROR(VLOOKUP($B115,'Purchases Entry'!$B$4:$J$263,5,FALSE),"-")</f>
        <v>-</v>
      </c>
      <c r="P115" s="1048">
        <f>IFERROR(VLOOKUP($B115,'Purchases Entry'!$B$4:$J$263,6,FALSE),0)</f>
        <v>0</v>
      </c>
      <c r="Q115" s="1163">
        <f>IFERROR(VLOOKUP($B115,'Purchases Entry'!$B$4:$J$263,7,FALSE),0)</f>
        <v>0</v>
      </c>
      <c r="R115" s="1083">
        <f>IFERROR(VLOOKUP($B115,'Purchases Entry'!$B$4:$J$263,8,FALSE),0)</f>
        <v>0</v>
      </c>
      <c r="S115" s="1083">
        <f t="shared" si="1"/>
        <v>0</v>
      </c>
    </row>
    <row r="116" spans="1:19" x14ac:dyDescent="0.2">
      <c r="A116" s="1034" t="s">
        <v>550</v>
      </c>
      <c r="B116" s="1096">
        <v>1311095</v>
      </c>
      <c r="C116" s="1094" t="s">
        <v>1224</v>
      </c>
      <c r="D116" s="1110" t="str">
        <f>IFERROR(VLOOKUP($B116,'Inventory List Entry (hide)'!$A$1:$I$268,2,FALSE),"---")</f>
        <v>OLIVE KALAMATA QUARTERS</v>
      </c>
      <c r="E116" s="1109" t="str">
        <f>IFERROR(VLOOKUP($B116,'Inventory List Entry (hide)'!$A$1:$I$268,3,FALSE),"---")</f>
        <v>Success</v>
      </c>
      <c r="F116" s="1093" t="str">
        <f>IFERROR(VLOOKUP($B116,'Inventory List Entry (hide)'!$A$1:$I$268,4,FALSE),"---")</f>
        <v>4x3.5 L</v>
      </c>
      <c r="G116" s="1075" t="str">
        <f>IFERROR(VLOOKUP($B116,'Inventory List Entry (hide)'!$A$1:$I$268,5,FALSE),"---")</f>
        <v>pail</v>
      </c>
      <c r="H116" s="1048">
        <f>IFERROR(VLOOKUP($B116,'Inventory List Entry (hide)'!$A$1:$I$268,5+VLOOKUP('Report Set-up'!$B$8,'Store List (hide)'!$F$2:$G$5,2,FALSE),FALSE),0)</f>
        <v>18.52</v>
      </c>
      <c r="I116" s="1163">
        <f>IFERROR(VLOOKUP($B116,'Opening Inventory Entry'!$B$4:$J$263,3,FALSE),0)</f>
        <v>0</v>
      </c>
      <c r="J116" s="1083">
        <f>IFERROR(VLOOKUP($B116,'Opening Inventory Entry'!$B$4:$J$263,9,FALSE),0)</f>
        <v>0</v>
      </c>
      <c r="K116" s="1075" t="str">
        <f>IFERROR(VLOOKUP($B116,'Closing Inventory Entry'!$B$4:$J$263,7,FALSE),"-")</f>
        <v>-</v>
      </c>
      <c r="L116" s="1048">
        <f>IFERROR(VLOOKUP($B116,'Closing Inventory Entry'!$B$4:$J$263,8,FALSE),0)</f>
        <v>0</v>
      </c>
      <c r="M116" s="1163">
        <f>IFERROR(VLOOKUP($B116,'Closing Inventory Entry'!$B$4:$J$263,3,FALSE),0)</f>
        <v>0</v>
      </c>
      <c r="N116" s="1083">
        <f>IFERROR(VLOOKUP($B116,'Closing Inventory Entry'!$B$4:$J$263,9,FALSE),0)</f>
        <v>0</v>
      </c>
      <c r="O116" s="1075" t="str">
        <f>IFERROR(VLOOKUP($B116,'Purchases Entry'!$B$4:$J$263,5,FALSE),"-")</f>
        <v>-</v>
      </c>
      <c r="P116" s="1048">
        <f>IFERROR(VLOOKUP($B116,'Purchases Entry'!$B$4:$J$263,6,FALSE),0)</f>
        <v>0</v>
      </c>
      <c r="Q116" s="1163">
        <f>IFERROR(VLOOKUP($B116,'Purchases Entry'!$B$4:$J$263,7,FALSE),0)</f>
        <v>0</v>
      </c>
      <c r="R116" s="1083">
        <f>IFERROR(VLOOKUP($B116,'Purchases Entry'!$B$4:$J$263,8,FALSE),0)</f>
        <v>0</v>
      </c>
      <c r="S116" s="1083">
        <f t="shared" si="1"/>
        <v>0</v>
      </c>
    </row>
    <row r="117" spans="1:19" x14ac:dyDescent="0.2">
      <c r="A117" s="384" t="s">
        <v>550</v>
      </c>
      <c r="B117" s="1094">
        <v>1347158</v>
      </c>
      <c r="C117" s="1094" t="s">
        <v>1225</v>
      </c>
      <c r="D117" s="1110" t="str">
        <f>IFERROR(VLOOKUP($B117,'Inventory List Entry (hide)'!$A$1:$I$268,2,FALSE),"---")</f>
        <v>PINEAPPLE TIDBIT IN L/S HALAL</v>
      </c>
      <c r="E117" s="1110" t="str">
        <f>IFERROR(VLOOKUP($B117,'Inventory List Entry (hide)'!$A$1:$I$268,3,FALSE),"---")</f>
        <v>Dole</v>
      </c>
      <c r="F117" s="1093" t="str">
        <f>IFERROR(VLOOKUP($B117,'Inventory List Entry (hide)'!$A$1:$I$268,4,FALSE),"---")</f>
        <v>6x2.68 L</v>
      </c>
      <c r="G117" s="1075" t="str">
        <f>IFERROR(VLOOKUP($B117,'Inventory List Entry (hide)'!$A$1:$I$268,5,FALSE),"---")</f>
        <v>bag</v>
      </c>
      <c r="H117" s="1048">
        <f>IFERROR(VLOOKUP($B117,'Inventory List Entry (hide)'!$A$1:$I$268,5+VLOOKUP('Report Set-up'!$B$8,'Store List (hide)'!$F$2:$G$5,2,FALSE),FALSE),0)</f>
        <v>12.155000000000001</v>
      </c>
      <c r="I117" s="1163">
        <f>IFERROR(VLOOKUP($B117,'Opening Inventory Entry'!$B$4:$J$263,3,FALSE),0)</f>
        <v>0</v>
      </c>
      <c r="J117" s="1083">
        <f>IFERROR(VLOOKUP($B117,'Opening Inventory Entry'!$B$4:$J$263,9,FALSE),0)</f>
        <v>0</v>
      </c>
      <c r="K117" s="1075" t="str">
        <f>IFERROR(VLOOKUP($B117,'Closing Inventory Entry'!$B$4:$J$263,7,FALSE),"-")</f>
        <v>-</v>
      </c>
      <c r="L117" s="1048">
        <f>IFERROR(VLOOKUP($B117,'Closing Inventory Entry'!$B$4:$J$263,8,FALSE),0)</f>
        <v>0</v>
      </c>
      <c r="M117" s="1163">
        <f>IFERROR(VLOOKUP($B117,'Closing Inventory Entry'!$B$4:$J$263,3,FALSE),0)</f>
        <v>0</v>
      </c>
      <c r="N117" s="1083">
        <f>IFERROR(VLOOKUP($B117,'Closing Inventory Entry'!$B$4:$J$263,9,FALSE),0)</f>
        <v>0</v>
      </c>
      <c r="O117" s="1075" t="str">
        <f>IFERROR(VLOOKUP($B117,'Purchases Entry'!$B$4:$J$263,5,FALSE),"-")</f>
        <v>-</v>
      </c>
      <c r="P117" s="1048">
        <f>IFERROR(VLOOKUP($B117,'Purchases Entry'!$B$4:$J$263,6,FALSE),0)</f>
        <v>0</v>
      </c>
      <c r="Q117" s="1163">
        <f>IFERROR(VLOOKUP($B117,'Purchases Entry'!$B$4:$J$263,7,FALSE),0)</f>
        <v>0</v>
      </c>
      <c r="R117" s="1083">
        <f>IFERROR(VLOOKUP($B117,'Purchases Entry'!$B$4:$J$263,8,FALSE),0)</f>
        <v>0</v>
      </c>
      <c r="S117" s="1083">
        <f t="shared" si="1"/>
        <v>0</v>
      </c>
    </row>
    <row r="118" spans="1:19" x14ac:dyDescent="0.2">
      <c r="A118" s="384" t="s">
        <v>550</v>
      </c>
      <c r="B118" s="1094">
        <v>1506598</v>
      </c>
      <c r="C118" s="1094" t="s">
        <v>1226</v>
      </c>
      <c r="D118" s="1110" t="str">
        <f>IFERROR(VLOOKUP($B118,'Inventory List Entry (hide)'!$A$1:$I$268,2,FALSE),"---")</f>
        <v>POTATO WEDGE FZN</v>
      </c>
      <c r="E118" s="1110" t="str">
        <f>IFERROR(VLOOKUP($B118,'Inventory List Entry (hide)'!$A$1:$I$268,3,FALSE),"---")</f>
        <v>Idaho Natural &amp; Organic Foods</v>
      </c>
      <c r="F118" s="1093" t="str">
        <f>IFERROR(VLOOKUP($B118,'Inventory List Entry (hide)'!$A$1:$I$268,4,FALSE),"---")</f>
        <v>6x5 LB</v>
      </c>
      <c r="G118" s="1075" t="str">
        <f>IFERROR(VLOOKUP($B118,'Inventory List Entry (hide)'!$A$1:$I$268,5,FALSE),"---")</f>
        <v>lb</v>
      </c>
      <c r="H118" s="1048">
        <f>IFERROR(VLOOKUP($B118,'Inventory List Entry (hide)'!$A$1:$I$268,5+VLOOKUP('Report Set-up'!$B$8,'Store List (hide)'!$F$2:$G$5,2,FALSE),FALSE),0)</f>
        <v>2.7303333333333333</v>
      </c>
      <c r="I118" s="1163">
        <f>IFERROR(VLOOKUP($B118,'Opening Inventory Entry'!$B$4:$J$263,3,FALSE),0)</f>
        <v>0</v>
      </c>
      <c r="J118" s="1083">
        <f>IFERROR(VLOOKUP($B118,'Opening Inventory Entry'!$B$4:$J$263,9,FALSE),0)</f>
        <v>0</v>
      </c>
      <c r="K118" s="1075" t="str">
        <f>IFERROR(VLOOKUP($B118,'Closing Inventory Entry'!$B$4:$J$263,7,FALSE),"-")</f>
        <v>-</v>
      </c>
      <c r="L118" s="1048">
        <f>IFERROR(VLOOKUP($B118,'Closing Inventory Entry'!$B$4:$J$263,8,FALSE),0)</f>
        <v>0</v>
      </c>
      <c r="M118" s="1163">
        <f>IFERROR(VLOOKUP($B118,'Closing Inventory Entry'!$B$4:$J$263,3,FALSE),0)</f>
        <v>0</v>
      </c>
      <c r="N118" s="1083">
        <f>IFERROR(VLOOKUP($B118,'Closing Inventory Entry'!$B$4:$J$263,9,FALSE),0)</f>
        <v>0</v>
      </c>
      <c r="O118" s="1075" t="str">
        <f>IFERROR(VLOOKUP($B118,'Purchases Entry'!$B$4:$J$263,5,FALSE),"-")</f>
        <v>-</v>
      </c>
      <c r="P118" s="1048">
        <f>IFERROR(VLOOKUP($B118,'Purchases Entry'!$B$4:$J$263,6,FALSE),0)</f>
        <v>0</v>
      </c>
      <c r="Q118" s="1163">
        <f>IFERROR(VLOOKUP($B118,'Purchases Entry'!$B$4:$J$263,7,FALSE),0)</f>
        <v>0</v>
      </c>
      <c r="R118" s="1083">
        <f>IFERROR(VLOOKUP($B118,'Purchases Entry'!$B$4:$J$263,8,FALSE),0)</f>
        <v>0</v>
      </c>
      <c r="S118" s="1083">
        <f t="shared" si="1"/>
        <v>0</v>
      </c>
    </row>
    <row r="119" spans="1:19" x14ac:dyDescent="0.2">
      <c r="A119" s="1034" t="s">
        <v>550</v>
      </c>
      <c r="B119" s="1096">
        <v>1124005</v>
      </c>
      <c r="C119" s="1094" t="s">
        <v>1227</v>
      </c>
      <c r="D119" s="1110" t="str">
        <f>IFERROR(VLOOKUP($B119,'Inventory List Entry (hide)'!$A$1:$I$268,2,FALSE),"---")</f>
        <v>ONION RED JUMBO BOX</v>
      </c>
      <c r="E119" s="1109" t="str">
        <f>IFERROR(VLOOKUP($B119,'Inventory List Entry (hide)'!$A$1:$I$268,3,FALSE),"---")</f>
        <v>Markon First Crop</v>
      </c>
      <c r="F119" s="1093" t="str">
        <f>IFERROR(VLOOKUP($B119,'Inventory List Entry (hide)'!$A$1:$I$268,4,FALSE),"---")</f>
        <v>1x25 LB</v>
      </c>
      <c r="G119" s="1075" t="str">
        <f>IFERROR(VLOOKUP($B119,'Inventory List Entry (hide)'!$A$1:$I$268,5,FALSE),"---")</f>
        <v>lb</v>
      </c>
      <c r="H119" s="1048">
        <f>IFERROR(VLOOKUP($B119,'Inventory List Entry (hide)'!$A$1:$I$268,5+VLOOKUP('Report Set-up'!$B$8,'Store List (hide)'!$F$2:$G$5,2,FALSE),FALSE),0)</f>
        <v>0.96479999999999999</v>
      </c>
      <c r="I119" s="1163">
        <f>IFERROR(VLOOKUP($B119,'Opening Inventory Entry'!$B$4:$J$263,3,FALSE),0)</f>
        <v>0</v>
      </c>
      <c r="J119" s="1083">
        <f>IFERROR(VLOOKUP($B119,'Opening Inventory Entry'!$B$4:$J$263,9,FALSE),0)</f>
        <v>0</v>
      </c>
      <c r="K119" s="1075" t="str">
        <f>IFERROR(VLOOKUP($B119,'Closing Inventory Entry'!$B$4:$J$263,7,FALSE),"-")</f>
        <v>-</v>
      </c>
      <c r="L119" s="1048">
        <f>IFERROR(VLOOKUP($B119,'Closing Inventory Entry'!$B$4:$J$263,8,FALSE),0)</f>
        <v>0</v>
      </c>
      <c r="M119" s="1163">
        <f>IFERROR(VLOOKUP($B119,'Closing Inventory Entry'!$B$4:$J$263,3,FALSE),0)</f>
        <v>0</v>
      </c>
      <c r="N119" s="1083">
        <f>IFERROR(VLOOKUP($B119,'Closing Inventory Entry'!$B$4:$J$263,9,FALSE),0)</f>
        <v>0</v>
      </c>
      <c r="O119" s="1075" t="str">
        <f>IFERROR(VLOOKUP($B119,'Purchases Entry'!$B$4:$J$263,5,FALSE),"-")</f>
        <v>-</v>
      </c>
      <c r="P119" s="1048">
        <f>IFERROR(VLOOKUP($B119,'Purchases Entry'!$B$4:$J$263,6,FALSE),0)</f>
        <v>0</v>
      </c>
      <c r="Q119" s="1163">
        <f>IFERROR(VLOOKUP($B119,'Purchases Entry'!$B$4:$J$263,7,FALSE),0)</f>
        <v>0</v>
      </c>
      <c r="R119" s="1083">
        <f>IFERROR(VLOOKUP($B119,'Purchases Entry'!$B$4:$J$263,8,FALSE),0)</f>
        <v>0</v>
      </c>
      <c r="S119" s="1083">
        <f t="shared" si="1"/>
        <v>0</v>
      </c>
    </row>
    <row r="120" spans="1:19" x14ac:dyDescent="0.2">
      <c r="A120" s="1034" t="s">
        <v>550</v>
      </c>
      <c r="B120" s="1096">
        <v>2301606</v>
      </c>
      <c r="C120" s="1094" t="s">
        <v>1227</v>
      </c>
      <c r="D120" s="1110" t="str">
        <f>IFERROR(VLOOKUP($B120,'Inventory List Entry (hide)'!$A$1:$I$268,2,FALSE),"---")</f>
        <v>ONION RED MED LOCAL</v>
      </c>
      <c r="E120" s="1109" t="str">
        <f>IFERROR(VLOOKUP($B120,'Inventory List Entry (hide)'!$A$1:$I$268,3,FALSE),"---")</f>
        <v>Markon Local</v>
      </c>
      <c r="F120" s="1093" t="str">
        <f>IFERROR(VLOOKUP($B120,'Inventory List Entry (hide)'!$A$1:$I$268,4,FALSE),"---")</f>
        <v>1x11.34 KG</v>
      </c>
      <c r="G120" s="1075" t="str">
        <f>IFERROR(VLOOKUP($B120,'Inventory List Entry (hide)'!$A$1:$I$268,5,FALSE),"---")</f>
        <v>lb</v>
      </c>
      <c r="H120" s="1048">
        <f>IFERROR(VLOOKUP($B120,'Inventory List Entry (hide)'!$A$1:$I$268,5+VLOOKUP('Report Set-up'!$B$8,'Store List (hide)'!$F$2:$G$5,2,FALSE),FALSE),0)</f>
        <v>1.015294532627866</v>
      </c>
      <c r="I120" s="1163">
        <f>IFERROR(VLOOKUP($B120,'Opening Inventory Entry'!$B$4:$J$263,3,FALSE),0)</f>
        <v>0</v>
      </c>
      <c r="J120" s="1083">
        <f>IFERROR(VLOOKUP($B120,'Opening Inventory Entry'!$B$4:$J$263,9,FALSE),0)</f>
        <v>0</v>
      </c>
      <c r="K120" s="1075" t="str">
        <f>IFERROR(VLOOKUP($B120,'Closing Inventory Entry'!$B$4:$J$263,7,FALSE),"-")</f>
        <v>-</v>
      </c>
      <c r="L120" s="1048">
        <f>IFERROR(VLOOKUP($B120,'Closing Inventory Entry'!$B$4:$J$263,8,FALSE),0)</f>
        <v>0</v>
      </c>
      <c r="M120" s="1163">
        <f>IFERROR(VLOOKUP($B120,'Closing Inventory Entry'!$B$4:$J$263,3,FALSE),0)</f>
        <v>0</v>
      </c>
      <c r="N120" s="1083">
        <f>IFERROR(VLOOKUP($B120,'Closing Inventory Entry'!$B$4:$J$263,9,FALSE),0)</f>
        <v>0</v>
      </c>
      <c r="O120" s="1075" t="str">
        <f>IFERROR(VLOOKUP($B120,'Purchases Entry'!$B$4:$J$263,5,FALSE),"-")</f>
        <v>-</v>
      </c>
      <c r="P120" s="1048">
        <f>IFERROR(VLOOKUP($B120,'Purchases Entry'!$B$4:$J$263,6,FALSE),0)</f>
        <v>0</v>
      </c>
      <c r="Q120" s="1163">
        <f>IFERROR(VLOOKUP($B120,'Purchases Entry'!$B$4:$J$263,7,FALSE),0)</f>
        <v>0</v>
      </c>
      <c r="R120" s="1083">
        <f>IFERROR(VLOOKUP($B120,'Purchases Entry'!$B$4:$J$263,8,FALSE),0)</f>
        <v>0</v>
      </c>
      <c r="S120" s="1083">
        <f t="shared" si="1"/>
        <v>0</v>
      </c>
    </row>
    <row r="121" spans="1:19" x14ac:dyDescent="0.2">
      <c r="A121" s="1034" t="s">
        <v>550</v>
      </c>
      <c r="B121" s="1096">
        <v>3255207</v>
      </c>
      <c r="C121" s="1094" t="s">
        <v>1227</v>
      </c>
      <c r="D121" s="1110" t="str">
        <f>IFERROR(VLOOKUP($B121,'Inventory List Entry (hide)'!$A$1:$I$268,2,FALSE),"---")</f>
        <v>ONION RED PLD</v>
      </c>
      <c r="E121" s="1109" t="str">
        <f>IFERROR(VLOOKUP($B121,'Inventory List Entry (hide)'!$A$1:$I$268,3,FALSE),"---")</f>
        <v>Fresh Start</v>
      </c>
      <c r="F121" s="1093" t="str">
        <f>IFERROR(VLOOKUP($B121,'Inventory List Entry (hide)'!$A$1:$I$268,4,FALSE),"---")</f>
        <v>1x25 LB</v>
      </c>
      <c r="G121" s="1075" t="str">
        <f>IFERROR(VLOOKUP($B121,'Inventory List Entry (hide)'!$A$1:$I$268,5,FALSE),"---")</f>
        <v>lb</v>
      </c>
      <c r="H121" s="1048">
        <f>IFERROR(VLOOKUP($B121,'Inventory List Entry (hide)'!$A$1:$I$268,5+VLOOKUP('Report Set-up'!$B$8,'Store List (hide)'!$F$2:$G$5,2,FALSE),FALSE),0)</f>
        <v>1.9576</v>
      </c>
      <c r="I121" s="1163">
        <f>IFERROR(VLOOKUP($B121,'Opening Inventory Entry'!$B$4:$J$263,3,FALSE),0)</f>
        <v>0</v>
      </c>
      <c r="J121" s="1083">
        <f>IFERROR(VLOOKUP($B121,'Opening Inventory Entry'!$B$4:$J$263,9,FALSE),0)</f>
        <v>0</v>
      </c>
      <c r="K121" s="1075" t="str">
        <f>IFERROR(VLOOKUP($B121,'Closing Inventory Entry'!$B$4:$J$263,7,FALSE),"-")</f>
        <v>-</v>
      </c>
      <c r="L121" s="1048">
        <f>IFERROR(VLOOKUP($B121,'Closing Inventory Entry'!$B$4:$J$263,8,FALSE),0)</f>
        <v>0</v>
      </c>
      <c r="M121" s="1163">
        <f>IFERROR(VLOOKUP($B121,'Closing Inventory Entry'!$B$4:$J$263,3,FALSE),0)</f>
        <v>0</v>
      </c>
      <c r="N121" s="1083">
        <f>IFERROR(VLOOKUP($B121,'Closing Inventory Entry'!$B$4:$J$263,9,FALSE),0)</f>
        <v>0</v>
      </c>
      <c r="O121" s="1075" t="str">
        <f>IFERROR(VLOOKUP($B121,'Purchases Entry'!$B$4:$J$263,5,FALSE),"-")</f>
        <v>-</v>
      </c>
      <c r="P121" s="1048">
        <f>IFERROR(VLOOKUP($B121,'Purchases Entry'!$B$4:$J$263,6,FALSE),0)</f>
        <v>0</v>
      </c>
      <c r="Q121" s="1163">
        <f>IFERROR(VLOOKUP($B121,'Purchases Entry'!$B$4:$J$263,7,FALSE),0)</f>
        <v>0</v>
      </c>
      <c r="R121" s="1083">
        <f>IFERROR(VLOOKUP($B121,'Purchases Entry'!$B$4:$J$263,8,FALSE),0)</f>
        <v>0</v>
      </c>
      <c r="S121" s="1083">
        <f t="shared" si="1"/>
        <v>0</v>
      </c>
    </row>
    <row r="122" spans="1:19" x14ac:dyDescent="0.2">
      <c r="A122" s="1034" t="s">
        <v>550</v>
      </c>
      <c r="B122" s="1096">
        <v>4201937</v>
      </c>
      <c r="C122" s="1094" t="s">
        <v>1227</v>
      </c>
      <c r="D122" s="1110" t="str">
        <f>IFERROR(VLOOKUP($B122,'Inventory List Entry (hide)'!$A$1:$I$268,2,FALSE),"---")</f>
        <v>ONION RED JUMBO</v>
      </c>
      <c r="E122" s="1109" t="str">
        <f>IFERROR(VLOOKUP($B122,'Inventory List Entry (hide)'!$A$1:$I$268,3,FALSE),"---")</f>
        <v>Fresh Start</v>
      </c>
      <c r="F122" s="1093" t="str">
        <f>IFERROR(VLOOKUP($B122,'Inventory List Entry (hide)'!$A$1:$I$268,4,FALSE),"---")</f>
        <v>1x5 LB</v>
      </c>
      <c r="G122" s="1075" t="str">
        <f>IFERROR(VLOOKUP($B122,'Inventory List Entry (hide)'!$A$1:$I$268,5,FALSE),"---")</f>
        <v>lb</v>
      </c>
      <c r="H122" s="1048">
        <f>IFERROR(VLOOKUP($B122,'Inventory List Entry (hide)'!$A$1:$I$268,5+VLOOKUP('Report Set-up'!$B$8,'Store List (hide)'!$F$2:$G$5,2,FALSE),FALSE),0)</f>
        <v>2.1539999999999999</v>
      </c>
      <c r="I122" s="1163">
        <f>IFERROR(VLOOKUP($B122,'Opening Inventory Entry'!$B$4:$J$263,3,FALSE),0)</f>
        <v>0</v>
      </c>
      <c r="J122" s="1083">
        <f>IFERROR(VLOOKUP($B122,'Opening Inventory Entry'!$B$4:$J$263,9,FALSE),0)</f>
        <v>0</v>
      </c>
      <c r="K122" s="1075" t="str">
        <f>IFERROR(VLOOKUP($B122,'Closing Inventory Entry'!$B$4:$J$263,7,FALSE),"-")</f>
        <v>-</v>
      </c>
      <c r="L122" s="1048">
        <f>IFERROR(VLOOKUP($B122,'Closing Inventory Entry'!$B$4:$J$263,8,FALSE),0)</f>
        <v>0</v>
      </c>
      <c r="M122" s="1163">
        <f>IFERROR(VLOOKUP($B122,'Closing Inventory Entry'!$B$4:$J$263,3,FALSE),0)</f>
        <v>0</v>
      </c>
      <c r="N122" s="1083">
        <f>IFERROR(VLOOKUP($B122,'Closing Inventory Entry'!$B$4:$J$263,9,FALSE),0)</f>
        <v>0</v>
      </c>
      <c r="O122" s="1075" t="str">
        <f>IFERROR(VLOOKUP($B122,'Purchases Entry'!$B$4:$J$263,5,FALSE),"-")</f>
        <v>-</v>
      </c>
      <c r="P122" s="1048">
        <f>IFERROR(VLOOKUP($B122,'Purchases Entry'!$B$4:$J$263,6,FALSE),0)</f>
        <v>0</v>
      </c>
      <c r="Q122" s="1163">
        <f>IFERROR(VLOOKUP($B122,'Purchases Entry'!$B$4:$J$263,7,FALSE),0)</f>
        <v>0</v>
      </c>
      <c r="R122" s="1083">
        <f>IFERROR(VLOOKUP($B122,'Purchases Entry'!$B$4:$J$263,8,FALSE),0)</f>
        <v>0</v>
      </c>
      <c r="S122" s="1083">
        <f t="shared" si="1"/>
        <v>0</v>
      </c>
    </row>
    <row r="123" spans="1:19" x14ac:dyDescent="0.2">
      <c r="A123" s="1034" t="s">
        <v>550</v>
      </c>
      <c r="B123" s="1096">
        <v>3519697</v>
      </c>
      <c r="C123" s="1094" t="s">
        <v>1228</v>
      </c>
      <c r="D123" s="1110" t="str">
        <f>IFERROR(VLOOKUP($B123,'Inventory List Entry (hide)'!$A$1:$I$268,2,FALSE),"---")</f>
        <v>PANAGO ONION RED DCD 3/8IN</v>
      </c>
      <c r="E123" s="1109" t="str">
        <f>IFERROR(VLOOKUP($B123,'Inventory List Entry (hide)'!$A$1:$I$268,3,FALSE),"---")</f>
        <v>Fresh Start</v>
      </c>
      <c r="F123" s="1093" t="str">
        <f>IFERROR(VLOOKUP($B123,'Inventory List Entry (hide)'!$A$1:$I$268,4,FALSE),"---")</f>
        <v>2x3 LB</v>
      </c>
      <c r="G123" s="1075" t="str">
        <f>IFERROR(VLOOKUP($B123,'Inventory List Entry (hide)'!$A$1:$I$268,5,FALSE),"---")</f>
        <v>lb</v>
      </c>
      <c r="H123" s="1048">
        <f>IFERROR(VLOOKUP($B123,'Inventory List Entry (hide)'!$A$1:$I$268,5+VLOOKUP('Report Set-up'!$B$8,'Store List (hide)'!$F$2:$G$5,2,FALSE),FALSE),0)</f>
        <v>6.22</v>
      </c>
      <c r="I123" s="1163">
        <f>IFERROR(VLOOKUP($B123,'Opening Inventory Entry'!$B$4:$J$263,3,FALSE),0)</f>
        <v>0</v>
      </c>
      <c r="J123" s="1083">
        <f>IFERROR(VLOOKUP($B123,'Opening Inventory Entry'!$B$4:$J$263,9,FALSE),0)</f>
        <v>0</v>
      </c>
      <c r="K123" s="1075" t="str">
        <f>IFERROR(VLOOKUP($B123,'Closing Inventory Entry'!$B$4:$J$263,7,FALSE),"-")</f>
        <v>-</v>
      </c>
      <c r="L123" s="1048">
        <f>IFERROR(VLOOKUP($B123,'Closing Inventory Entry'!$B$4:$J$263,8,FALSE),0)</f>
        <v>0</v>
      </c>
      <c r="M123" s="1163">
        <f>IFERROR(VLOOKUP($B123,'Closing Inventory Entry'!$B$4:$J$263,3,FALSE),0)</f>
        <v>0</v>
      </c>
      <c r="N123" s="1083">
        <f>IFERROR(VLOOKUP($B123,'Closing Inventory Entry'!$B$4:$J$263,9,FALSE),0)</f>
        <v>0</v>
      </c>
      <c r="O123" s="1075" t="str">
        <f>IFERROR(VLOOKUP($B123,'Purchases Entry'!$B$4:$J$263,5,FALSE),"-")</f>
        <v>-</v>
      </c>
      <c r="P123" s="1048">
        <f>IFERROR(VLOOKUP($B123,'Purchases Entry'!$B$4:$J$263,6,FALSE),0)</f>
        <v>0</v>
      </c>
      <c r="Q123" s="1163">
        <f>IFERROR(VLOOKUP($B123,'Purchases Entry'!$B$4:$J$263,7,FALSE),0)</f>
        <v>0</v>
      </c>
      <c r="R123" s="1083">
        <f>IFERROR(VLOOKUP($B123,'Purchases Entry'!$B$4:$J$263,8,FALSE),0)</f>
        <v>0</v>
      </c>
      <c r="S123" s="1083">
        <f t="shared" si="1"/>
        <v>0</v>
      </c>
    </row>
    <row r="124" spans="1:19" x14ac:dyDescent="0.2">
      <c r="A124" s="1034" t="s">
        <v>550</v>
      </c>
      <c r="B124" s="1096">
        <v>1029605</v>
      </c>
      <c r="C124" s="1094" t="s">
        <v>1229</v>
      </c>
      <c r="D124" s="1110" t="str">
        <f>IFERROR(VLOOKUP($B124,'Inventory List Entry (hide)'!$A$1:$I$268,2,FALSE),"---")</f>
        <v>PEPPER RED MEDIUM 22-25LB</v>
      </c>
      <c r="E124" s="1109" t="str">
        <f>IFERROR(VLOOKUP($B124,'Inventory List Entry (hide)'!$A$1:$I$268,3,FALSE),"---")</f>
        <v>Markon First Crop</v>
      </c>
      <c r="F124" s="1093" t="str">
        <f>IFERROR(VLOOKUP($B124,'Inventory List Entry (hide)'!$A$1:$I$268,4,FALSE),"---")</f>
        <v>1x25 LB</v>
      </c>
      <c r="G124" s="1075" t="str">
        <f>IFERROR(VLOOKUP($B124,'Inventory List Entry (hide)'!$A$1:$I$268,5,FALSE),"---")</f>
        <v>lb</v>
      </c>
      <c r="H124" s="1048">
        <f>IFERROR(VLOOKUP($B124,'Inventory List Entry (hide)'!$A$1:$I$268,5+VLOOKUP('Report Set-up'!$B$8,'Store List (hide)'!$F$2:$G$5,2,FALSE),FALSE),0)</f>
        <v>2.238</v>
      </c>
      <c r="I124" s="1163">
        <f>IFERROR(VLOOKUP($B124,'Opening Inventory Entry'!$B$4:$J$263,3,FALSE),0)</f>
        <v>0</v>
      </c>
      <c r="J124" s="1083">
        <f>IFERROR(VLOOKUP($B124,'Opening Inventory Entry'!$B$4:$J$263,9,FALSE),0)</f>
        <v>0</v>
      </c>
      <c r="K124" s="1075" t="str">
        <f>IFERROR(VLOOKUP($B124,'Closing Inventory Entry'!$B$4:$J$263,7,FALSE),"-")</f>
        <v>-</v>
      </c>
      <c r="L124" s="1048">
        <f>IFERROR(VLOOKUP($B124,'Closing Inventory Entry'!$B$4:$J$263,8,FALSE),0)</f>
        <v>0</v>
      </c>
      <c r="M124" s="1163">
        <f>IFERROR(VLOOKUP($B124,'Closing Inventory Entry'!$B$4:$J$263,3,FALSE),0)</f>
        <v>0</v>
      </c>
      <c r="N124" s="1083">
        <f>IFERROR(VLOOKUP($B124,'Closing Inventory Entry'!$B$4:$J$263,9,FALSE),0)</f>
        <v>0</v>
      </c>
      <c r="O124" s="1075" t="str">
        <f>IFERROR(VLOOKUP($B124,'Purchases Entry'!$B$4:$J$263,5,FALSE),"-")</f>
        <v>-</v>
      </c>
      <c r="P124" s="1048">
        <f>IFERROR(VLOOKUP($B124,'Purchases Entry'!$B$4:$J$263,6,FALSE),0)</f>
        <v>0</v>
      </c>
      <c r="Q124" s="1163">
        <f>IFERROR(VLOOKUP($B124,'Purchases Entry'!$B$4:$J$263,7,FALSE),0)</f>
        <v>0</v>
      </c>
      <c r="R124" s="1083">
        <f>IFERROR(VLOOKUP($B124,'Purchases Entry'!$B$4:$J$263,8,FALSE),0)</f>
        <v>0</v>
      </c>
      <c r="S124" s="1083">
        <f t="shared" si="1"/>
        <v>0</v>
      </c>
    </row>
    <row r="125" spans="1:19" x14ac:dyDescent="0.2">
      <c r="A125" s="1034" t="s">
        <v>550</v>
      </c>
      <c r="B125" s="1096">
        <v>1140324</v>
      </c>
      <c r="C125" s="1094" t="s">
        <v>1229</v>
      </c>
      <c r="D125" s="1110" t="str">
        <f>IFERROR(VLOOKUP($B125,'Inventory List Entry (hide)'!$A$1:$I$268,2,FALSE),"---")</f>
        <v>PEPPER BELL RED</v>
      </c>
      <c r="E125" s="1109" t="str">
        <f>IFERROR(VLOOKUP($B125,'Inventory List Entry (hide)'!$A$1:$I$268,3,FALSE),"---")</f>
        <v>Markon First Crop</v>
      </c>
      <c r="F125" s="1093" t="str">
        <f>IFERROR(VLOOKUP($B125,'Inventory List Entry (hide)'!$A$1:$I$268,4,FALSE),"---")</f>
        <v>1x5 LB</v>
      </c>
      <c r="G125" s="1075" t="str">
        <f>IFERROR(VLOOKUP($B125,'Inventory List Entry (hide)'!$A$1:$I$268,5,FALSE),"---")</f>
        <v>lb</v>
      </c>
      <c r="H125" s="1048">
        <f>IFERROR(VLOOKUP($B125,'Inventory List Entry (hide)'!$A$1:$I$268,5+VLOOKUP('Report Set-up'!$B$8,'Store List (hide)'!$F$2:$G$5,2,FALSE),FALSE),0)</f>
        <v>6.3740000000000006</v>
      </c>
      <c r="I125" s="1163">
        <f>IFERROR(VLOOKUP($B125,'Opening Inventory Entry'!$B$4:$J$263,3,FALSE),0)</f>
        <v>0</v>
      </c>
      <c r="J125" s="1083">
        <f>IFERROR(VLOOKUP($B125,'Opening Inventory Entry'!$B$4:$J$263,9,FALSE),0)</f>
        <v>0</v>
      </c>
      <c r="K125" s="1075" t="str">
        <f>IFERROR(VLOOKUP($B125,'Closing Inventory Entry'!$B$4:$J$263,7,FALSE),"-")</f>
        <v>-</v>
      </c>
      <c r="L125" s="1048">
        <f>IFERROR(VLOOKUP($B125,'Closing Inventory Entry'!$B$4:$J$263,8,FALSE),0)</f>
        <v>0</v>
      </c>
      <c r="M125" s="1163">
        <f>IFERROR(VLOOKUP($B125,'Closing Inventory Entry'!$B$4:$J$263,3,FALSE),0)</f>
        <v>0</v>
      </c>
      <c r="N125" s="1083">
        <f>IFERROR(VLOOKUP($B125,'Closing Inventory Entry'!$B$4:$J$263,9,FALSE),0)</f>
        <v>0</v>
      </c>
      <c r="O125" s="1075" t="str">
        <f>IFERROR(VLOOKUP($B125,'Purchases Entry'!$B$4:$J$263,5,FALSE),"-")</f>
        <v>-</v>
      </c>
      <c r="P125" s="1048">
        <f>IFERROR(VLOOKUP($B125,'Purchases Entry'!$B$4:$J$263,6,FALSE),0)</f>
        <v>0</v>
      </c>
      <c r="Q125" s="1163">
        <f>IFERROR(VLOOKUP($B125,'Purchases Entry'!$B$4:$J$263,7,FALSE),0)</f>
        <v>0</v>
      </c>
      <c r="R125" s="1083">
        <f>IFERROR(VLOOKUP($B125,'Purchases Entry'!$B$4:$J$263,8,FALSE),0)</f>
        <v>0</v>
      </c>
      <c r="S125" s="1083">
        <f t="shared" si="1"/>
        <v>0</v>
      </c>
    </row>
    <row r="126" spans="1:19" x14ac:dyDescent="0.2">
      <c r="A126" s="1034" t="s">
        <v>550</v>
      </c>
      <c r="B126" s="1096">
        <v>1218810</v>
      </c>
      <c r="C126" s="1094" t="s">
        <v>1229</v>
      </c>
      <c r="D126" s="1110" t="str">
        <f>IFERROR(VLOOKUP($B126,'Inventory List Entry (hide)'!$A$1:$I$268,2,FALSE),"---")</f>
        <v>PEPPER RED CHOICE 22-25LB</v>
      </c>
      <c r="E126" s="1109" t="str">
        <f>IFERROR(VLOOKUP($B126,'Inventory List Entry (hide)'!$A$1:$I$268,3,FALSE),"---")</f>
        <v>Markon Essentials</v>
      </c>
      <c r="F126" s="1093" t="str">
        <f>IFERROR(VLOOKUP($B126,'Inventory List Entry (hide)'!$A$1:$I$268,4,FALSE),"---")</f>
        <v>1x25 LB</v>
      </c>
      <c r="G126" s="1075" t="str">
        <f>IFERROR(VLOOKUP($B126,'Inventory List Entry (hide)'!$A$1:$I$268,5,FALSE),"---")</f>
        <v>lb</v>
      </c>
      <c r="H126" s="1048">
        <f>IFERROR(VLOOKUP($B126,'Inventory List Entry (hide)'!$A$1:$I$268,5+VLOOKUP('Report Set-up'!$B$8,'Store List (hide)'!$F$2:$G$5,2,FALSE),FALSE),0)</f>
        <v>1.9232</v>
      </c>
      <c r="I126" s="1163">
        <f>IFERROR(VLOOKUP($B126,'Opening Inventory Entry'!$B$4:$J$263,3,FALSE),0)</f>
        <v>0</v>
      </c>
      <c r="J126" s="1083">
        <f>IFERROR(VLOOKUP($B126,'Opening Inventory Entry'!$B$4:$J$263,9,FALSE),0)</f>
        <v>0</v>
      </c>
      <c r="K126" s="1075" t="str">
        <f>IFERROR(VLOOKUP($B126,'Closing Inventory Entry'!$B$4:$J$263,7,FALSE),"-")</f>
        <v>-</v>
      </c>
      <c r="L126" s="1048">
        <f>IFERROR(VLOOKUP($B126,'Closing Inventory Entry'!$B$4:$J$263,8,FALSE),0)</f>
        <v>0</v>
      </c>
      <c r="M126" s="1163">
        <f>IFERROR(VLOOKUP($B126,'Closing Inventory Entry'!$B$4:$J$263,3,FALSE),0)</f>
        <v>0</v>
      </c>
      <c r="N126" s="1083">
        <f>IFERROR(VLOOKUP($B126,'Closing Inventory Entry'!$B$4:$J$263,9,FALSE),0)</f>
        <v>0</v>
      </c>
      <c r="O126" s="1075" t="str">
        <f>IFERROR(VLOOKUP($B126,'Purchases Entry'!$B$4:$J$263,5,FALSE),"-")</f>
        <v>-</v>
      </c>
      <c r="P126" s="1048">
        <f>IFERROR(VLOOKUP($B126,'Purchases Entry'!$B$4:$J$263,6,FALSE),0)</f>
        <v>0</v>
      </c>
      <c r="Q126" s="1163">
        <f>IFERROR(VLOOKUP($B126,'Purchases Entry'!$B$4:$J$263,7,FALSE),0)</f>
        <v>0</v>
      </c>
      <c r="R126" s="1083">
        <f>IFERROR(VLOOKUP($B126,'Purchases Entry'!$B$4:$J$263,8,FALSE),0)</f>
        <v>0</v>
      </c>
      <c r="S126" s="1083">
        <f t="shared" si="1"/>
        <v>0</v>
      </c>
    </row>
    <row r="127" spans="1:19" x14ac:dyDescent="0.2">
      <c r="A127" s="1034" t="s">
        <v>550</v>
      </c>
      <c r="B127" s="1096">
        <v>1226041</v>
      </c>
      <c r="C127" s="1094" t="s">
        <v>1229</v>
      </c>
      <c r="D127" s="1110" t="str">
        <f>IFERROR(VLOOKUP($B127,'Inventory List Entry (hide)'!$A$1:$I$268,2,FALSE),"---")</f>
        <v>PEPPER RED CHOICE 22-25LB</v>
      </c>
      <c r="E127" s="1109" t="str">
        <f>IFERROR(VLOOKUP($B127,'Inventory List Entry (hide)'!$A$1:$I$268,3,FALSE),"---")</f>
        <v>Markon Essentials</v>
      </c>
      <c r="F127" s="1093" t="str">
        <f>IFERROR(VLOOKUP($B127,'Inventory List Entry (hide)'!$A$1:$I$268,4,FALSE),"---")</f>
        <v>1x25 LB</v>
      </c>
      <c r="G127" s="1075" t="str">
        <f>IFERROR(VLOOKUP($B127,'Inventory List Entry (hide)'!$A$1:$I$268,5,FALSE),"---")</f>
        <v>lb</v>
      </c>
      <c r="H127" s="1048">
        <f>IFERROR(VLOOKUP($B127,'Inventory List Entry (hide)'!$A$1:$I$268,5+VLOOKUP('Report Set-up'!$B$8,'Store List (hide)'!$F$2:$G$5,2,FALSE),FALSE),0)</f>
        <v>2.3919999999999999</v>
      </c>
      <c r="I127" s="1163">
        <f>IFERROR(VLOOKUP($B127,'Opening Inventory Entry'!$B$4:$J$263,3,FALSE),0)</f>
        <v>0</v>
      </c>
      <c r="J127" s="1083">
        <f>IFERROR(VLOOKUP($B127,'Opening Inventory Entry'!$B$4:$J$263,9,FALSE),0)</f>
        <v>0</v>
      </c>
      <c r="K127" s="1075" t="str">
        <f>IFERROR(VLOOKUP($B127,'Closing Inventory Entry'!$B$4:$J$263,7,FALSE),"-")</f>
        <v>-</v>
      </c>
      <c r="L127" s="1048">
        <f>IFERROR(VLOOKUP($B127,'Closing Inventory Entry'!$B$4:$J$263,8,FALSE),0)</f>
        <v>0</v>
      </c>
      <c r="M127" s="1163">
        <f>IFERROR(VLOOKUP($B127,'Closing Inventory Entry'!$B$4:$J$263,3,FALSE),0)</f>
        <v>0</v>
      </c>
      <c r="N127" s="1083">
        <f>IFERROR(VLOOKUP($B127,'Closing Inventory Entry'!$B$4:$J$263,9,FALSE),0)</f>
        <v>0</v>
      </c>
      <c r="O127" s="1075" t="str">
        <f>IFERROR(VLOOKUP($B127,'Purchases Entry'!$B$4:$J$263,5,FALSE),"-")</f>
        <v>-</v>
      </c>
      <c r="P127" s="1048">
        <f>IFERROR(VLOOKUP($B127,'Purchases Entry'!$B$4:$J$263,6,FALSE),0)</f>
        <v>0</v>
      </c>
      <c r="Q127" s="1163">
        <f>IFERROR(VLOOKUP($B127,'Purchases Entry'!$B$4:$J$263,7,FALSE),0)</f>
        <v>0</v>
      </c>
      <c r="R127" s="1083">
        <f>IFERROR(VLOOKUP($B127,'Purchases Entry'!$B$4:$J$263,8,FALSE),0)</f>
        <v>0</v>
      </c>
      <c r="S127" s="1083">
        <f t="shared" si="1"/>
        <v>0</v>
      </c>
    </row>
    <row r="128" spans="1:19" x14ac:dyDescent="0.2">
      <c r="A128" s="1034" t="s">
        <v>550</v>
      </c>
      <c r="B128" s="1096">
        <v>1294434</v>
      </c>
      <c r="C128" s="1094" t="s">
        <v>1229</v>
      </c>
      <c r="D128" s="1110" t="str">
        <f>IFERROR(VLOOKUP($B128,'Inventory List Entry (hide)'!$A$1:$I$268,2,FALSE),"---")</f>
        <v>PEPPER RED XLRG HH</v>
      </c>
      <c r="E128" s="1109" t="str">
        <f>IFERROR(VLOOKUP($B128,'Inventory List Entry (hide)'!$A$1:$I$268,3,FALSE),"---")</f>
        <v>Markon Essentials</v>
      </c>
      <c r="F128" s="1093" t="str">
        <f>IFERROR(VLOOKUP($B128,'Inventory List Entry (hide)'!$A$1:$I$268,4,FALSE),"---")</f>
        <v>1x11 LB</v>
      </c>
      <c r="G128" s="1075" t="str">
        <f>IFERROR(VLOOKUP($B128,'Inventory List Entry (hide)'!$A$1:$I$268,5,FALSE),"---")</f>
        <v>lb</v>
      </c>
      <c r="H128" s="1048">
        <f>IFERROR(VLOOKUP($B128,'Inventory List Entry (hide)'!$A$1:$I$268,5+VLOOKUP('Report Set-up'!$B$8,'Store List (hide)'!$F$2:$G$5,2,FALSE),FALSE),0)</f>
        <v>4.5527272727272727</v>
      </c>
      <c r="I128" s="1163">
        <f>IFERROR(VLOOKUP($B128,'Opening Inventory Entry'!$B$4:$J$263,3,FALSE),0)</f>
        <v>0</v>
      </c>
      <c r="J128" s="1083">
        <f>IFERROR(VLOOKUP($B128,'Opening Inventory Entry'!$B$4:$J$263,9,FALSE),0)</f>
        <v>0</v>
      </c>
      <c r="K128" s="1075" t="str">
        <f>IFERROR(VLOOKUP($B128,'Closing Inventory Entry'!$B$4:$J$263,7,FALSE),"-")</f>
        <v>-</v>
      </c>
      <c r="L128" s="1048">
        <f>IFERROR(VLOOKUP($B128,'Closing Inventory Entry'!$B$4:$J$263,8,FALSE),0)</f>
        <v>0</v>
      </c>
      <c r="M128" s="1163">
        <f>IFERROR(VLOOKUP($B128,'Closing Inventory Entry'!$B$4:$J$263,3,FALSE),0)</f>
        <v>0</v>
      </c>
      <c r="N128" s="1083">
        <f>IFERROR(VLOOKUP($B128,'Closing Inventory Entry'!$B$4:$J$263,9,FALSE),0)</f>
        <v>0</v>
      </c>
      <c r="O128" s="1075" t="str">
        <f>IFERROR(VLOOKUP($B128,'Purchases Entry'!$B$4:$J$263,5,FALSE),"-")</f>
        <v>-</v>
      </c>
      <c r="P128" s="1048">
        <f>IFERROR(VLOOKUP($B128,'Purchases Entry'!$B$4:$J$263,6,FALSE),0)</f>
        <v>0</v>
      </c>
      <c r="Q128" s="1163">
        <f>IFERROR(VLOOKUP($B128,'Purchases Entry'!$B$4:$J$263,7,FALSE),0)</f>
        <v>0</v>
      </c>
      <c r="R128" s="1083">
        <f>IFERROR(VLOOKUP($B128,'Purchases Entry'!$B$4:$J$263,8,FALSE),0)</f>
        <v>0</v>
      </c>
      <c r="S128" s="1083">
        <f t="shared" si="1"/>
        <v>0</v>
      </c>
    </row>
    <row r="129" spans="1:19" x14ac:dyDescent="0.2">
      <c r="A129" s="1034" t="s">
        <v>550</v>
      </c>
      <c r="B129" s="1096">
        <v>1295423</v>
      </c>
      <c r="C129" s="1094" t="s">
        <v>1229</v>
      </c>
      <c r="D129" s="1110" t="str">
        <f>IFERROR(VLOOKUP($B129,'Inventory List Entry (hide)'!$A$1:$I$268,2,FALSE),"---")</f>
        <v>PEPPER RED HH #2</v>
      </c>
      <c r="E129" s="1109" t="str">
        <f>IFERROR(VLOOKUP($B129,'Inventory List Entry (hide)'!$A$1:$I$268,3,FALSE),"---")</f>
        <v>Packer Label</v>
      </c>
      <c r="F129" s="1093" t="str">
        <f>IFERROR(VLOOKUP($B129,'Inventory List Entry (hide)'!$A$1:$I$268,4,FALSE),"---")</f>
        <v>1x15 LB</v>
      </c>
      <c r="G129" s="1075" t="str">
        <f>IFERROR(VLOOKUP($B129,'Inventory List Entry (hide)'!$A$1:$I$268,5,FALSE),"---")</f>
        <v>lb</v>
      </c>
      <c r="H129" s="1048">
        <f>IFERROR(VLOOKUP($B129,'Inventory List Entry (hide)'!$A$1:$I$268,5+VLOOKUP('Report Set-up'!$B$8,'Store List (hide)'!$F$2:$G$5,2,FALSE),FALSE),0)</f>
        <v>2.3560000000000003</v>
      </c>
      <c r="I129" s="1163">
        <f>IFERROR(VLOOKUP($B129,'Opening Inventory Entry'!$B$4:$J$263,3,FALSE),0)</f>
        <v>0</v>
      </c>
      <c r="J129" s="1083">
        <f>IFERROR(VLOOKUP($B129,'Opening Inventory Entry'!$B$4:$J$263,9,FALSE),0)</f>
        <v>0</v>
      </c>
      <c r="K129" s="1075" t="str">
        <f>IFERROR(VLOOKUP($B129,'Closing Inventory Entry'!$B$4:$J$263,7,FALSE),"-")</f>
        <v>-</v>
      </c>
      <c r="L129" s="1048">
        <f>IFERROR(VLOOKUP($B129,'Closing Inventory Entry'!$B$4:$J$263,8,FALSE),0)</f>
        <v>0</v>
      </c>
      <c r="M129" s="1163">
        <f>IFERROR(VLOOKUP($B129,'Closing Inventory Entry'!$B$4:$J$263,3,FALSE),0)</f>
        <v>0</v>
      </c>
      <c r="N129" s="1083">
        <f>IFERROR(VLOOKUP($B129,'Closing Inventory Entry'!$B$4:$J$263,9,FALSE),0)</f>
        <v>0</v>
      </c>
      <c r="O129" s="1075" t="str">
        <f>IFERROR(VLOOKUP($B129,'Purchases Entry'!$B$4:$J$263,5,FALSE),"-")</f>
        <v>-</v>
      </c>
      <c r="P129" s="1048">
        <f>IFERROR(VLOOKUP($B129,'Purchases Entry'!$B$4:$J$263,6,FALSE),0)</f>
        <v>0</v>
      </c>
      <c r="Q129" s="1163">
        <f>IFERROR(VLOOKUP($B129,'Purchases Entry'!$B$4:$J$263,7,FALSE),0)</f>
        <v>0</v>
      </c>
      <c r="R129" s="1083">
        <f>IFERROR(VLOOKUP($B129,'Purchases Entry'!$B$4:$J$263,8,FALSE),0)</f>
        <v>0</v>
      </c>
      <c r="S129" s="1083">
        <f t="shared" si="1"/>
        <v>0</v>
      </c>
    </row>
    <row r="130" spans="1:19" x14ac:dyDescent="0.2">
      <c r="A130" s="1034" t="s">
        <v>550</v>
      </c>
      <c r="B130" s="1096">
        <v>1538696</v>
      </c>
      <c r="C130" s="1094" t="s">
        <v>1229</v>
      </c>
      <c r="D130" s="1110" t="str">
        <f>IFERROR(VLOOKUP($B130,'Inventory List Entry (hide)'!$A$1:$I$268,2,FALSE),"---")</f>
        <v>PEPPER RED CHOICE</v>
      </c>
      <c r="E130" s="1109" t="str">
        <f>IFERROR(VLOOKUP($B130,'Inventory List Entry (hide)'!$A$1:$I$268,3,FALSE),"---")</f>
        <v>Fresh Start</v>
      </c>
      <c r="F130" s="1093" t="str">
        <f>IFERROR(VLOOKUP($B130,'Inventory List Entry (hide)'!$A$1:$I$268,4,FALSE),"---")</f>
        <v>1x2.27 KG</v>
      </c>
      <c r="G130" s="1075" t="str">
        <f>IFERROR(VLOOKUP($B130,'Inventory List Entry (hide)'!$A$1:$I$268,5,FALSE),"---")</f>
        <v>lb</v>
      </c>
      <c r="H130" s="1048">
        <f>IFERROR(VLOOKUP($B130,'Inventory List Entry (hide)'!$A$1:$I$268,5+VLOOKUP('Report Set-up'!$B$8,'Store List (hide)'!$F$2:$G$5,2,FALSE),FALSE),0)</f>
        <v>5.8659999999999997</v>
      </c>
      <c r="I130" s="1163">
        <f>IFERROR(VLOOKUP($B130,'Opening Inventory Entry'!$B$4:$J$263,3,FALSE),0)</f>
        <v>0</v>
      </c>
      <c r="J130" s="1083">
        <f>IFERROR(VLOOKUP($B130,'Opening Inventory Entry'!$B$4:$J$263,9,FALSE),0)</f>
        <v>0</v>
      </c>
      <c r="K130" s="1075" t="str">
        <f>IFERROR(VLOOKUP($B130,'Closing Inventory Entry'!$B$4:$J$263,7,FALSE),"-")</f>
        <v>-</v>
      </c>
      <c r="L130" s="1048">
        <f>IFERROR(VLOOKUP($B130,'Closing Inventory Entry'!$B$4:$J$263,8,FALSE),0)</f>
        <v>0</v>
      </c>
      <c r="M130" s="1163">
        <f>IFERROR(VLOOKUP($B130,'Closing Inventory Entry'!$B$4:$J$263,3,FALSE),0)</f>
        <v>0</v>
      </c>
      <c r="N130" s="1083">
        <f>IFERROR(VLOOKUP($B130,'Closing Inventory Entry'!$B$4:$J$263,9,FALSE),0)</f>
        <v>0</v>
      </c>
      <c r="O130" s="1075" t="str">
        <f>IFERROR(VLOOKUP($B130,'Purchases Entry'!$B$4:$J$263,5,FALSE),"-")</f>
        <v>-</v>
      </c>
      <c r="P130" s="1048">
        <f>IFERROR(VLOOKUP($B130,'Purchases Entry'!$B$4:$J$263,6,FALSE),0)</f>
        <v>0</v>
      </c>
      <c r="Q130" s="1163">
        <f>IFERROR(VLOOKUP($B130,'Purchases Entry'!$B$4:$J$263,7,FALSE),0)</f>
        <v>0</v>
      </c>
      <c r="R130" s="1083">
        <f>IFERROR(VLOOKUP($B130,'Purchases Entry'!$B$4:$J$263,8,FALSE),0)</f>
        <v>0</v>
      </c>
      <c r="S130" s="1083">
        <f t="shared" si="1"/>
        <v>0</v>
      </c>
    </row>
    <row r="131" spans="1:19" x14ac:dyDescent="0.2">
      <c r="A131" s="1034" t="s">
        <v>550</v>
      </c>
      <c r="B131" s="1096">
        <v>4202197</v>
      </c>
      <c r="C131" s="1094" t="s">
        <v>1229</v>
      </c>
      <c r="D131" s="1110" t="str">
        <f>IFERROR(VLOOKUP($B131,'Inventory List Entry (hide)'!$A$1:$I$268,2,FALSE),"---")</f>
        <v>PEPPER RED</v>
      </c>
      <c r="E131" s="1109" t="str">
        <f>IFERROR(VLOOKUP($B131,'Inventory List Entry (hide)'!$A$1:$I$268,3,FALSE),"---")</f>
        <v>Fresh Start</v>
      </c>
      <c r="F131" s="1093" t="str">
        <f>IFERROR(VLOOKUP($B131,'Inventory List Entry (hide)'!$A$1:$I$268,4,FALSE),"---")</f>
        <v>1x3 LB</v>
      </c>
      <c r="G131" s="1075" t="str">
        <f>IFERROR(VLOOKUP($B131,'Inventory List Entry (hide)'!$A$1:$I$268,5,FALSE),"---")</f>
        <v>lb</v>
      </c>
      <c r="H131" s="1048">
        <f>IFERROR(VLOOKUP($B131,'Inventory List Entry (hide)'!$A$1:$I$268,5+VLOOKUP('Report Set-up'!$B$8,'Store List (hide)'!$F$2:$G$5,2,FALSE),FALSE),0)</f>
        <v>4.87</v>
      </c>
      <c r="I131" s="1163">
        <f>IFERROR(VLOOKUP($B131,'Opening Inventory Entry'!$B$4:$J$263,3,FALSE),0)</f>
        <v>0</v>
      </c>
      <c r="J131" s="1083">
        <f>IFERROR(VLOOKUP($B131,'Opening Inventory Entry'!$B$4:$J$263,9,FALSE),0)</f>
        <v>0</v>
      </c>
      <c r="K131" s="1075" t="str">
        <f>IFERROR(VLOOKUP($B131,'Closing Inventory Entry'!$B$4:$J$263,7,FALSE),"-")</f>
        <v>-</v>
      </c>
      <c r="L131" s="1048">
        <f>IFERROR(VLOOKUP($B131,'Closing Inventory Entry'!$B$4:$J$263,8,FALSE),0)</f>
        <v>0</v>
      </c>
      <c r="M131" s="1163">
        <f>IFERROR(VLOOKUP($B131,'Closing Inventory Entry'!$B$4:$J$263,3,FALSE),0)</f>
        <v>0</v>
      </c>
      <c r="N131" s="1083">
        <f>IFERROR(VLOOKUP($B131,'Closing Inventory Entry'!$B$4:$J$263,9,FALSE),0)</f>
        <v>0</v>
      </c>
      <c r="O131" s="1075" t="str">
        <f>IFERROR(VLOOKUP($B131,'Purchases Entry'!$B$4:$J$263,5,FALSE),"-")</f>
        <v>-</v>
      </c>
      <c r="P131" s="1048">
        <f>IFERROR(VLOOKUP($B131,'Purchases Entry'!$B$4:$J$263,6,FALSE),0)</f>
        <v>0</v>
      </c>
      <c r="Q131" s="1163">
        <f>IFERROR(VLOOKUP($B131,'Purchases Entry'!$B$4:$J$263,7,FALSE),0)</f>
        <v>0</v>
      </c>
      <c r="R131" s="1083">
        <f>IFERROR(VLOOKUP($B131,'Purchases Entry'!$B$4:$J$263,8,FALSE),0)</f>
        <v>0</v>
      </c>
      <c r="S131" s="1083">
        <f t="shared" si="1"/>
        <v>0</v>
      </c>
    </row>
    <row r="132" spans="1:19" x14ac:dyDescent="0.2">
      <c r="A132" s="1034" t="s">
        <v>550</v>
      </c>
      <c r="B132" s="1096">
        <v>3418937</v>
      </c>
      <c r="C132" s="1094" t="s">
        <v>1230</v>
      </c>
      <c r="D132" s="1110" t="str">
        <f>IFERROR(VLOOKUP($B132,'Inventory List Entry (hide)'!$A$1:$I$268,2,FALSE),"---")</f>
        <v>JIT PEPPER RED DCD 3/8IN</v>
      </c>
      <c r="E132" s="1109" t="str">
        <f>IFERROR(VLOOKUP($B132,'Inventory List Entry (hide)'!$A$1:$I$268,3,FALSE),"---")</f>
        <v>Fresh Start</v>
      </c>
      <c r="F132" s="1093" t="str">
        <f>IFERROR(VLOOKUP($B132,'Inventory List Entry (hide)'!$A$1:$I$268,4,FALSE),"---")</f>
        <v>2x3 LB</v>
      </c>
      <c r="G132" s="1075" t="str">
        <f>IFERROR(VLOOKUP($B132,'Inventory List Entry (hide)'!$A$1:$I$268,5,FALSE),"---")</f>
        <v>lb</v>
      </c>
      <c r="H132" s="1048">
        <f>IFERROR(VLOOKUP($B132,'Inventory List Entry (hide)'!$A$1:$I$268,5+VLOOKUP('Report Set-up'!$B$8,'Store List (hide)'!$F$2:$G$5,2,FALSE),FALSE),0)</f>
        <v>8.6966666666666672</v>
      </c>
      <c r="I132" s="1163">
        <f>IFERROR(VLOOKUP($B132,'Opening Inventory Entry'!$B$4:$J$263,3,FALSE),0)</f>
        <v>0</v>
      </c>
      <c r="J132" s="1083">
        <f>IFERROR(VLOOKUP($B132,'Opening Inventory Entry'!$B$4:$J$263,9,FALSE),0)</f>
        <v>0</v>
      </c>
      <c r="K132" s="1075" t="str">
        <f>IFERROR(VLOOKUP($B132,'Closing Inventory Entry'!$B$4:$J$263,7,FALSE),"-")</f>
        <v>-</v>
      </c>
      <c r="L132" s="1048">
        <f>IFERROR(VLOOKUP($B132,'Closing Inventory Entry'!$B$4:$J$263,8,FALSE),0)</f>
        <v>0</v>
      </c>
      <c r="M132" s="1163">
        <f>IFERROR(VLOOKUP($B132,'Closing Inventory Entry'!$B$4:$J$263,3,FALSE),0)</f>
        <v>0</v>
      </c>
      <c r="N132" s="1083">
        <f>IFERROR(VLOOKUP($B132,'Closing Inventory Entry'!$B$4:$J$263,9,FALSE),0)</f>
        <v>0</v>
      </c>
      <c r="O132" s="1075" t="str">
        <f>IFERROR(VLOOKUP($B132,'Purchases Entry'!$B$4:$J$263,5,FALSE),"-")</f>
        <v>-</v>
      </c>
      <c r="P132" s="1048">
        <f>IFERROR(VLOOKUP($B132,'Purchases Entry'!$B$4:$J$263,6,FALSE),0)</f>
        <v>0</v>
      </c>
      <c r="Q132" s="1163">
        <f>IFERROR(VLOOKUP($B132,'Purchases Entry'!$B$4:$J$263,7,FALSE),0)</f>
        <v>0</v>
      </c>
      <c r="R132" s="1083">
        <f>IFERROR(VLOOKUP($B132,'Purchases Entry'!$B$4:$J$263,8,FALSE),0)</f>
        <v>0</v>
      </c>
      <c r="S132" s="1083">
        <f t="shared" si="1"/>
        <v>0</v>
      </c>
    </row>
    <row r="133" spans="1:19" x14ac:dyDescent="0.2">
      <c r="A133" s="1034" t="s">
        <v>550</v>
      </c>
      <c r="B133" s="1096">
        <v>1203605</v>
      </c>
      <c r="C133" s="1094" t="s">
        <v>1231</v>
      </c>
      <c r="D133" s="1110" t="str">
        <f>IFERROR(VLOOKUP($B133,'Inventory List Entry (hide)'!$A$1:$I$268,2,FALSE),"---")</f>
        <v>LETTUCE ROMAINE PREMIUM 6CT</v>
      </c>
      <c r="E133" s="1109" t="str">
        <f>IFERROR(VLOOKUP($B133,'Inventory List Entry (hide)'!$A$1:$I$268,3,FALSE),"---")</f>
        <v>Markon First Crop</v>
      </c>
      <c r="F133" s="1093" t="str">
        <f>IFERROR(VLOOKUP($B133,'Inventory List Entry (hide)'!$A$1:$I$268,4,FALSE),"---")</f>
        <v>1x6 UN</v>
      </c>
      <c r="G133" s="1075" t="str">
        <f>IFERROR(VLOOKUP($B133,'Inventory List Entry (hide)'!$A$1:$I$268,5,FALSE),"---")</f>
        <v>head</v>
      </c>
      <c r="H133" s="1048">
        <f>IFERROR(VLOOKUP($B133,'Inventory List Entry (hide)'!$A$1:$I$268,5+VLOOKUP('Report Set-up'!$B$8,'Store List (hide)'!$F$2:$G$5,2,FALSE),FALSE),0)</f>
        <v>4.4266666666666667</v>
      </c>
      <c r="I133" s="1163">
        <f>IFERROR(VLOOKUP($B133,'Opening Inventory Entry'!$B$4:$J$263,3,FALSE),0)</f>
        <v>0</v>
      </c>
      <c r="J133" s="1083">
        <f>IFERROR(VLOOKUP($B133,'Opening Inventory Entry'!$B$4:$J$263,9,FALSE),0)</f>
        <v>0</v>
      </c>
      <c r="K133" s="1075" t="str">
        <f>IFERROR(VLOOKUP($B133,'Closing Inventory Entry'!$B$4:$J$263,7,FALSE),"-")</f>
        <v>-</v>
      </c>
      <c r="L133" s="1048">
        <f>IFERROR(VLOOKUP($B133,'Closing Inventory Entry'!$B$4:$J$263,8,FALSE),0)</f>
        <v>0</v>
      </c>
      <c r="M133" s="1163">
        <f>IFERROR(VLOOKUP($B133,'Closing Inventory Entry'!$B$4:$J$263,3,FALSE),0)</f>
        <v>0</v>
      </c>
      <c r="N133" s="1083">
        <f>IFERROR(VLOOKUP($B133,'Closing Inventory Entry'!$B$4:$J$263,9,FALSE),0)</f>
        <v>0</v>
      </c>
      <c r="O133" s="1075" t="str">
        <f>IFERROR(VLOOKUP($B133,'Purchases Entry'!$B$4:$J$263,5,FALSE),"-")</f>
        <v>-</v>
      </c>
      <c r="P133" s="1048">
        <f>IFERROR(VLOOKUP($B133,'Purchases Entry'!$B$4:$J$263,6,FALSE),0)</f>
        <v>0</v>
      </c>
      <c r="Q133" s="1163">
        <f>IFERROR(VLOOKUP($B133,'Purchases Entry'!$B$4:$J$263,7,FALSE),0)</f>
        <v>0</v>
      </c>
      <c r="R133" s="1083">
        <f>IFERROR(VLOOKUP($B133,'Purchases Entry'!$B$4:$J$263,8,FALSE),0)</f>
        <v>0</v>
      </c>
      <c r="S133" s="1083">
        <f t="shared" si="1"/>
        <v>0</v>
      </c>
    </row>
    <row r="134" spans="1:19" x14ac:dyDescent="0.2">
      <c r="A134" s="1034" t="s">
        <v>550</v>
      </c>
      <c r="B134" s="1096">
        <v>1239005</v>
      </c>
      <c r="C134" s="1094" t="s">
        <v>1231</v>
      </c>
      <c r="D134" s="1110" t="str">
        <f>IFERROR(VLOOKUP($B134,'Inventory List Entry (hide)'!$A$1:$I$268,2,FALSE),"---")</f>
        <v>LETTUCE ROMAINE HEART WASHED TRIMMED</v>
      </c>
      <c r="E134" s="1109" t="str">
        <f>IFERROR(VLOOKUP($B134,'Inventory List Entry (hide)'!$A$1:$I$268,3,FALSE),"---")</f>
        <v>Ready-Set-Serve</v>
      </c>
      <c r="F134" s="1093" t="str">
        <f>IFERROR(VLOOKUP($B134,'Inventory List Entry (hide)'!$A$1:$I$268,4,FALSE),"---")</f>
        <v>2x7.5 LB</v>
      </c>
      <c r="G134" s="1075" t="str">
        <f>IFERROR(VLOOKUP($B134,'Inventory List Entry (hide)'!$A$1:$I$268,5,FALSE),"---")</f>
        <v>lb</v>
      </c>
      <c r="H134" s="1048">
        <f>IFERROR(VLOOKUP($B134,'Inventory List Entry (hide)'!$A$1:$I$268,5+VLOOKUP('Report Set-up'!$B$8,'Store List (hide)'!$F$2:$G$5,2,FALSE),FALSE),0)</f>
        <v>3.3280000000000003</v>
      </c>
      <c r="I134" s="1163">
        <f>IFERROR(VLOOKUP($B134,'Opening Inventory Entry'!$B$4:$J$263,3,FALSE),0)</f>
        <v>0</v>
      </c>
      <c r="J134" s="1083">
        <f>IFERROR(VLOOKUP($B134,'Opening Inventory Entry'!$B$4:$J$263,9,FALSE),0)</f>
        <v>0</v>
      </c>
      <c r="K134" s="1075" t="str">
        <f>IFERROR(VLOOKUP($B134,'Closing Inventory Entry'!$B$4:$J$263,7,FALSE),"-")</f>
        <v>-</v>
      </c>
      <c r="L134" s="1048">
        <f>IFERROR(VLOOKUP($B134,'Closing Inventory Entry'!$B$4:$J$263,8,FALSE),0)</f>
        <v>0</v>
      </c>
      <c r="M134" s="1163">
        <f>IFERROR(VLOOKUP($B134,'Closing Inventory Entry'!$B$4:$J$263,3,FALSE),0)</f>
        <v>0</v>
      </c>
      <c r="N134" s="1083">
        <f>IFERROR(VLOOKUP($B134,'Closing Inventory Entry'!$B$4:$J$263,9,FALSE),0)</f>
        <v>0</v>
      </c>
      <c r="O134" s="1075" t="str">
        <f>IFERROR(VLOOKUP($B134,'Purchases Entry'!$B$4:$J$263,5,FALSE),"-")</f>
        <v>-</v>
      </c>
      <c r="P134" s="1048">
        <f>IFERROR(VLOOKUP($B134,'Purchases Entry'!$B$4:$J$263,6,FALSE),0)</f>
        <v>0</v>
      </c>
      <c r="Q134" s="1163">
        <f>IFERROR(VLOOKUP($B134,'Purchases Entry'!$B$4:$J$263,7,FALSE),0)</f>
        <v>0</v>
      </c>
      <c r="R134" s="1083">
        <f>IFERROR(VLOOKUP($B134,'Purchases Entry'!$B$4:$J$263,8,FALSE),0)</f>
        <v>0</v>
      </c>
      <c r="S134" s="1083">
        <f t="shared" si="1"/>
        <v>0</v>
      </c>
    </row>
    <row r="135" spans="1:19" x14ac:dyDescent="0.2">
      <c r="A135" s="1034" t="s">
        <v>550</v>
      </c>
      <c r="B135" s="1096">
        <v>1279823</v>
      </c>
      <c r="C135" s="1094" t="s">
        <v>1231</v>
      </c>
      <c r="D135" s="1110" t="str">
        <f>IFERROR(VLOOKUP($B135,'Inventory List Entry (hide)'!$A$1:$I$268,2,FALSE),"---")</f>
        <v>LETTUCE ROMAINE HEARTS</v>
      </c>
      <c r="E135" s="1109" t="str">
        <f>IFERROR(VLOOKUP($B135,'Inventory List Entry (hide)'!$A$1:$I$268,3,FALSE),"---")</f>
        <v>Markon First Crop</v>
      </c>
      <c r="F135" s="1093" t="str">
        <f>IFERROR(VLOOKUP($B135,'Inventory List Entry (hide)'!$A$1:$I$268,4,FALSE),"---")</f>
        <v>7x6 UN</v>
      </c>
      <c r="G135" s="1075" t="str">
        <f>IFERROR(VLOOKUP($B135,'Inventory List Entry (hide)'!$A$1:$I$268,5,FALSE),"---")</f>
        <v>head</v>
      </c>
      <c r="H135" s="1048">
        <f>IFERROR(VLOOKUP($B135,'Inventory List Entry (hide)'!$A$1:$I$268,5+VLOOKUP('Report Set-up'!$B$8,'Store List (hide)'!$F$2:$G$5,2,FALSE),FALSE),0)</f>
        <v>1.355</v>
      </c>
      <c r="I135" s="1163">
        <f>IFERROR(VLOOKUP($B135,'Opening Inventory Entry'!$B$4:$J$263,3,FALSE),0)</f>
        <v>0</v>
      </c>
      <c r="J135" s="1083">
        <f>IFERROR(VLOOKUP($B135,'Opening Inventory Entry'!$B$4:$J$263,9,FALSE),0)</f>
        <v>0</v>
      </c>
      <c r="K135" s="1075" t="str">
        <f>IFERROR(VLOOKUP($B135,'Closing Inventory Entry'!$B$4:$J$263,7,FALSE),"-")</f>
        <v>-</v>
      </c>
      <c r="L135" s="1048">
        <f>IFERROR(VLOOKUP($B135,'Closing Inventory Entry'!$B$4:$J$263,8,FALSE),0)</f>
        <v>0</v>
      </c>
      <c r="M135" s="1163">
        <f>IFERROR(VLOOKUP($B135,'Closing Inventory Entry'!$B$4:$J$263,3,FALSE),0)</f>
        <v>0</v>
      </c>
      <c r="N135" s="1083">
        <f>IFERROR(VLOOKUP($B135,'Closing Inventory Entry'!$B$4:$J$263,9,FALSE),0)</f>
        <v>0</v>
      </c>
      <c r="O135" s="1075" t="str">
        <f>IFERROR(VLOOKUP($B135,'Purchases Entry'!$B$4:$J$263,5,FALSE),"-")</f>
        <v>-</v>
      </c>
      <c r="P135" s="1048">
        <f>IFERROR(VLOOKUP($B135,'Purchases Entry'!$B$4:$J$263,6,FALSE),0)</f>
        <v>0</v>
      </c>
      <c r="Q135" s="1163">
        <f>IFERROR(VLOOKUP($B135,'Purchases Entry'!$B$4:$J$263,7,FALSE),0)</f>
        <v>0</v>
      </c>
      <c r="R135" s="1083">
        <f>IFERROR(VLOOKUP($B135,'Purchases Entry'!$B$4:$J$263,8,FALSE),0)</f>
        <v>0</v>
      </c>
      <c r="S135" s="1083">
        <f t="shared" si="1"/>
        <v>0</v>
      </c>
    </row>
    <row r="136" spans="1:19" x14ac:dyDescent="0.2">
      <c r="A136" s="1034" t="s">
        <v>550</v>
      </c>
      <c r="B136" s="1096">
        <v>1382746</v>
      </c>
      <c r="C136" s="1094" t="s">
        <v>1231</v>
      </c>
      <c r="D136" s="1110" t="str">
        <f>IFERROR(VLOOKUP($B136,'Inventory List Entry (hide)'!$A$1:$I$268,2,FALSE),"---")</f>
        <v>LETTUCE ROMAINE PREM 6CT</v>
      </c>
      <c r="E136" s="1109" t="str">
        <f>IFERROR(VLOOKUP($B136,'Inventory List Entry (hide)'!$A$1:$I$268,3,FALSE),"---")</f>
        <v>Markon First Crop</v>
      </c>
      <c r="F136" s="1093" t="str">
        <f>IFERROR(VLOOKUP($B136,'Inventory List Entry (hide)'!$A$1:$I$268,4,FALSE),"---")</f>
        <v>1x6 UN</v>
      </c>
      <c r="G136" s="1075" t="str">
        <f>IFERROR(VLOOKUP($B136,'Inventory List Entry (hide)'!$A$1:$I$268,5,FALSE),"---")</f>
        <v>head</v>
      </c>
      <c r="H136" s="1048">
        <f>IFERROR(VLOOKUP($B136,'Inventory List Entry (hide)'!$A$1:$I$268,5+VLOOKUP('Report Set-up'!$B$8,'Store List (hide)'!$F$2:$G$5,2,FALSE),FALSE),0)</f>
        <v>5.0916666666666668</v>
      </c>
      <c r="I136" s="1163">
        <f>IFERROR(VLOOKUP($B136,'Opening Inventory Entry'!$B$4:$J$263,3,FALSE),0)</f>
        <v>0</v>
      </c>
      <c r="J136" s="1083">
        <f>IFERROR(VLOOKUP($B136,'Opening Inventory Entry'!$B$4:$J$263,9,FALSE),0)</f>
        <v>0</v>
      </c>
      <c r="K136" s="1075" t="str">
        <f>IFERROR(VLOOKUP($B136,'Closing Inventory Entry'!$B$4:$J$263,7,FALSE),"-")</f>
        <v>-</v>
      </c>
      <c r="L136" s="1048">
        <f>IFERROR(VLOOKUP($B136,'Closing Inventory Entry'!$B$4:$J$263,8,FALSE),0)</f>
        <v>0</v>
      </c>
      <c r="M136" s="1163">
        <f>IFERROR(VLOOKUP($B136,'Closing Inventory Entry'!$B$4:$J$263,3,FALSE),0)</f>
        <v>0</v>
      </c>
      <c r="N136" s="1083">
        <f>IFERROR(VLOOKUP($B136,'Closing Inventory Entry'!$B$4:$J$263,9,FALSE),0)</f>
        <v>0</v>
      </c>
      <c r="O136" s="1075" t="str">
        <f>IFERROR(VLOOKUP($B136,'Purchases Entry'!$B$4:$J$263,5,FALSE),"-")</f>
        <v>-</v>
      </c>
      <c r="P136" s="1048">
        <f>IFERROR(VLOOKUP($B136,'Purchases Entry'!$B$4:$J$263,6,FALSE),0)</f>
        <v>0</v>
      </c>
      <c r="Q136" s="1163">
        <f>IFERROR(VLOOKUP($B136,'Purchases Entry'!$B$4:$J$263,7,FALSE),0)</f>
        <v>0</v>
      </c>
      <c r="R136" s="1083">
        <f>IFERROR(VLOOKUP($B136,'Purchases Entry'!$B$4:$J$263,8,FALSE),0)</f>
        <v>0</v>
      </c>
      <c r="S136" s="1083">
        <f t="shared" si="1"/>
        <v>0</v>
      </c>
    </row>
    <row r="137" spans="1:19" x14ac:dyDescent="0.2">
      <c r="A137" s="1034" t="s">
        <v>550</v>
      </c>
      <c r="B137" s="1096">
        <v>1567605</v>
      </c>
      <c r="C137" s="1094" t="s">
        <v>1231</v>
      </c>
      <c r="D137" s="1110" t="str">
        <f>IFERROR(VLOOKUP($B137,'Inventory List Entry (hide)'!$A$1:$I$268,2,FALSE),"---")</f>
        <v>LETTUCE ROMAINE PREMIUM</v>
      </c>
      <c r="E137" s="1109" t="str">
        <f>IFERROR(VLOOKUP($B137,'Inventory List Entry (hide)'!$A$1:$I$268,3,FALSE),"---")</f>
        <v>Markon First Crop</v>
      </c>
      <c r="F137" s="1093" t="str">
        <f>IFERROR(VLOOKUP($B137,'Inventory List Entry (hide)'!$A$1:$I$268,4,FALSE),"---")</f>
        <v>1x24 UN</v>
      </c>
      <c r="G137" s="1075" t="str">
        <f>IFERROR(VLOOKUP($B137,'Inventory List Entry (hide)'!$A$1:$I$268,5,FALSE),"---")</f>
        <v>head</v>
      </c>
      <c r="H137" s="1048">
        <f>IFERROR(VLOOKUP($B137,'Inventory List Entry (hide)'!$A$1:$I$268,5+VLOOKUP('Report Set-up'!$B$8,'Store List (hide)'!$F$2:$G$5,2,FALSE),FALSE),0)</f>
        <v>2.38</v>
      </c>
      <c r="I137" s="1163">
        <f>IFERROR(VLOOKUP($B137,'Opening Inventory Entry'!$B$4:$J$263,3,FALSE),0)</f>
        <v>0</v>
      </c>
      <c r="J137" s="1083">
        <f>IFERROR(VLOOKUP($B137,'Opening Inventory Entry'!$B$4:$J$263,9,FALSE),0)</f>
        <v>0</v>
      </c>
      <c r="K137" s="1075" t="str">
        <f>IFERROR(VLOOKUP($B137,'Closing Inventory Entry'!$B$4:$J$263,7,FALSE),"-")</f>
        <v>-</v>
      </c>
      <c r="L137" s="1048">
        <f>IFERROR(VLOOKUP($B137,'Closing Inventory Entry'!$B$4:$J$263,8,FALSE),0)</f>
        <v>0</v>
      </c>
      <c r="M137" s="1163">
        <f>IFERROR(VLOOKUP($B137,'Closing Inventory Entry'!$B$4:$J$263,3,FALSE),0)</f>
        <v>0</v>
      </c>
      <c r="N137" s="1083">
        <f>IFERROR(VLOOKUP($B137,'Closing Inventory Entry'!$B$4:$J$263,9,FALSE),0)</f>
        <v>0</v>
      </c>
      <c r="O137" s="1075" t="str">
        <f>IFERROR(VLOOKUP($B137,'Purchases Entry'!$B$4:$J$263,5,FALSE),"-")</f>
        <v>-</v>
      </c>
      <c r="P137" s="1048">
        <f>IFERROR(VLOOKUP($B137,'Purchases Entry'!$B$4:$J$263,6,FALSE),0)</f>
        <v>0</v>
      </c>
      <c r="Q137" s="1163">
        <f>IFERROR(VLOOKUP($B137,'Purchases Entry'!$B$4:$J$263,7,FALSE),0)</f>
        <v>0</v>
      </c>
      <c r="R137" s="1083">
        <f>IFERROR(VLOOKUP($B137,'Purchases Entry'!$B$4:$J$263,8,FALSE),0)</f>
        <v>0</v>
      </c>
      <c r="S137" s="1083">
        <f t="shared" si="1"/>
        <v>0</v>
      </c>
    </row>
    <row r="138" spans="1:19" x14ac:dyDescent="0.2">
      <c r="A138" s="1034" t="s">
        <v>550</v>
      </c>
      <c r="B138" s="1096">
        <v>9712009</v>
      </c>
      <c r="C138" s="1094" t="s">
        <v>1231</v>
      </c>
      <c r="D138" s="1110" t="str">
        <f>IFERROR(VLOOKUP($B138,'Inventory List Entry (hide)'!$A$1:$I$268,2,FALSE),"---")</f>
        <v>LETTUCE ROMAINE PREMIUM</v>
      </c>
      <c r="E138" s="1109" t="str">
        <f>IFERROR(VLOOKUP($B138,'Inventory List Entry (hide)'!$A$1:$I$268,3,FALSE),"---")</f>
        <v>Markon First Crop</v>
      </c>
      <c r="F138" s="1093" t="str">
        <f>IFERROR(VLOOKUP($B138,'Inventory List Entry (hide)'!$A$1:$I$268,4,FALSE),"---")</f>
        <v>1x24 UN</v>
      </c>
      <c r="G138" s="1075" t="str">
        <f>IFERROR(VLOOKUP($B138,'Inventory List Entry (hide)'!$A$1:$I$268,5,FALSE),"---")</f>
        <v>head</v>
      </c>
      <c r="H138" s="1048">
        <f>IFERROR(VLOOKUP($B138,'Inventory List Entry (hide)'!$A$1:$I$268,5+VLOOKUP('Report Set-up'!$B$8,'Store List (hide)'!$F$2:$G$5,2,FALSE),FALSE),0)</f>
        <v>2.0962499999999999</v>
      </c>
      <c r="I138" s="1163">
        <f>IFERROR(VLOOKUP($B138,'Opening Inventory Entry'!$B$4:$J$263,3,FALSE),0)</f>
        <v>0</v>
      </c>
      <c r="J138" s="1083">
        <f>IFERROR(VLOOKUP($B138,'Opening Inventory Entry'!$B$4:$J$263,9,FALSE),0)</f>
        <v>0</v>
      </c>
      <c r="K138" s="1075" t="str">
        <f>IFERROR(VLOOKUP($B138,'Closing Inventory Entry'!$B$4:$J$263,7,FALSE),"-")</f>
        <v>-</v>
      </c>
      <c r="L138" s="1048">
        <f>IFERROR(VLOOKUP($B138,'Closing Inventory Entry'!$B$4:$J$263,8,FALSE),0)</f>
        <v>0</v>
      </c>
      <c r="M138" s="1163">
        <f>IFERROR(VLOOKUP($B138,'Closing Inventory Entry'!$B$4:$J$263,3,FALSE),0)</f>
        <v>0</v>
      </c>
      <c r="N138" s="1083">
        <f>IFERROR(VLOOKUP($B138,'Closing Inventory Entry'!$B$4:$J$263,9,FALSE),0)</f>
        <v>0</v>
      </c>
      <c r="O138" s="1075" t="str">
        <f>IFERROR(VLOOKUP($B138,'Purchases Entry'!$B$4:$J$263,5,FALSE),"-")</f>
        <v>-</v>
      </c>
      <c r="P138" s="1048">
        <f>IFERROR(VLOOKUP($B138,'Purchases Entry'!$B$4:$J$263,6,FALSE),0)</f>
        <v>0</v>
      </c>
      <c r="Q138" s="1163">
        <f>IFERROR(VLOOKUP($B138,'Purchases Entry'!$B$4:$J$263,7,FALSE),0)</f>
        <v>0</v>
      </c>
      <c r="R138" s="1083">
        <f>IFERROR(VLOOKUP($B138,'Purchases Entry'!$B$4:$J$263,8,FALSE),0)</f>
        <v>0</v>
      </c>
      <c r="S138" s="1083">
        <f t="shared" ref="S138:S211" si="2">IFERROR($J138+$R138-$N138,0)</f>
        <v>0</v>
      </c>
    </row>
    <row r="139" spans="1:19" x14ac:dyDescent="0.2">
      <c r="A139" s="1034" t="s">
        <v>550</v>
      </c>
      <c r="B139" s="1096">
        <v>1334531</v>
      </c>
      <c r="C139" s="1094" t="s">
        <v>1231</v>
      </c>
      <c r="D139" s="1110" t="str">
        <f>IFERROR(VLOOKUP($B139,'Inventory List Entry (hide)'!$A$1:$I$268,2,FALSE),"---")</f>
        <v>LETTUCE ROMAINE 6UN</v>
      </c>
      <c r="E139" s="1109" t="str">
        <f>IFERROR(VLOOKUP($B139,'Inventory List Entry (hide)'!$A$1:$I$268,3,FALSE),"---")</f>
        <v>Fresh Start</v>
      </c>
      <c r="F139" s="1093" t="str">
        <f>IFERROR(VLOOKUP($B139,'Inventory List Entry (hide)'!$A$1:$I$268,4,FALSE),"---")</f>
        <v>1x6 UN</v>
      </c>
      <c r="G139" s="1075" t="str">
        <f>IFERROR(VLOOKUP($B139,'Inventory List Entry (hide)'!$A$1:$I$268,5,FALSE),"---")</f>
        <v>head</v>
      </c>
      <c r="H139" s="1048">
        <f>IFERROR(VLOOKUP($B139,'Inventory List Entry (hide)'!$A$1:$I$268,5+VLOOKUP('Report Set-up'!$B$8,'Store List (hide)'!$F$2:$G$5,2,FALSE),FALSE),0)</f>
        <v>4.7450000000000001</v>
      </c>
      <c r="I139" s="1163">
        <f>IFERROR(VLOOKUP($B139,'Opening Inventory Entry'!$B$4:$J$263,3,FALSE),0)</f>
        <v>0</v>
      </c>
      <c r="J139" s="1083">
        <f>IFERROR(VLOOKUP($B139,'Opening Inventory Entry'!$B$4:$J$263,9,FALSE),0)</f>
        <v>0</v>
      </c>
      <c r="K139" s="1075" t="str">
        <f>IFERROR(VLOOKUP($B139,'Closing Inventory Entry'!$B$4:$J$263,7,FALSE),"-")</f>
        <v>-</v>
      </c>
      <c r="L139" s="1048">
        <f>IFERROR(VLOOKUP($B139,'Closing Inventory Entry'!$B$4:$J$263,8,FALSE),0)</f>
        <v>0</v>
      </c>
      <c r="M139" s="1163">
        <f>IFERROR(VLOOKUP($B139,'Closing Inventory Entry'!$B$4:$J$263,3,FALSE),0)</f>
        <v>0</v>
      </c>
      <c r="N139" s="1083">
        <f>IFERROR(VLOOKUP($B139,'Closing Inventory Entry'!$B$4:$J$263,9,FALSE),0)</f>
        <v>0</v>
      </c>
      <c r="O139" s="1075" t="str">
        <f>IFERROR(VLOOKUP($B139,'Purchases Entry'!$B$4:$J$263,5,FALSE),"-")</f>
        <v>-</v>
      </c>
      <c r="P139" s="1048">
        <f>IFERROR(VLOOKUP($B139,'Purchases Entry'!$B$4:$J$263,6,FALSE),0)</f>
        <v>0</v>
      </c>
      <c r="Q139" s="1163">
        <f>IFERROR(VLOOKUP($B139,'Purchases Entry'!$B$4:$J$263,7,FALSE),0)</f>
        <v>0</v>
      </c>
      <c r="R139" s="1083">
        <f>IFERROR(VLOOKUP($B139,'Purchases Entry'!$B$4:$J$263,8,FALSE),0)</f>
        <v>0</v>
      </c>
      <c r="S139" s="1083">
        <f t="shared" si="2"/>
        <v>0</v>
      </c>
    </row>
    <row r="140" spans="1:19" x14ac:dyDescent="0.2">
      <c r="A140" s="1034" t="s">
        <v>550</v>
      </c>
      <c r="B140" s="1096">
        <v>1281405</v>
      </c>
      <c r="C140" s="1094" t="s">
        <v>1232</v>
      </c>
      <c r="D140" s="1110" t="str">
        <f>IFERROR(VLOOKUP($B140,'Inventory List Entry (hide)'!$A$1:$I$268,2,FALSE),"---")</f>
        <v>LETTUCE ROMAINE WASHED TRIMMED</v>
      </c>
      <c r="E140" s="1109" t="str">
        <f>IFERROR(VLOOKUP($B140,'Inventory List Entry (hide)'!$A$1:$I$268,3,FALSE),"---")</f>
        <v>Ready-Set-Serve</v>
      </c>
      <c r="F140" s="1093" t="str">
        <f>IFERROR(VLOOKUP($B140,'Inventory List Entry (hide)'!$A$1:$I$268,4,FALSE),"---")</f>
        <v>2x5 LB</v>
      </c>
      <c r="G140" s="1075" t="str">
        <f>IFERROR(VLOOKUP($B140,'Inventory List Entry (hide)'!$A$1:$I$268,5,FALSE),"---")</f>
        <v>bag</v>
      </c>
      <c r="H140" s="1048">
        <f>IFERROR(VLOOKUP($B140,'Inventory List Entry (hide)'!$A$1:$I$268,5+VLOOKUP('Report Set-up'!$B$8,'Store List (hide)'!$F$2:$G$5,2,FALSE),FALSE),0)</f>
        <v>19.795000000000002</v>
      </c>
      <c r="I140" s="1163">
        <f>IFERROR(VLOOKUP($B140,'Opening Inventory Entry'!$B$4:$J$263,3,FALSE),0)</f>
        <v>0</v>
      </c>
      <c r="J140" s="1083">
        <f>IFERROR(VLOOKUP($B140,'Opening Inventory Entry'!$B$4:$J$263,9,FALSE),0)</f>
        <v>0</v>
      </c>
      <c r="K140" s="1075" t="str">
        <f>IFERROR(VLOOKUP($B140,'Closing Inventory Entry'!$B$4:$J$263,7,FALSE),"-")</f>
        <v>-</v>
      </c>
      <c r="L140" s="1048">
        <f>IFERROR(VLOOKUP($B140,'Closing Inventory Entry'!$B$4:$J$263,8,FALSE),0)</f>
        <v>0</v>
      </c>
      <c r="M140" s="1163">
        <f>IFERROR(VLOOKUP($B140,'Closing Inventory Entry'!$B$4:$J$263,3,FALSE),0)</f>
        <v>0</v>
      </c>
      <c r="N140" s="1083">
        <f>IFERROR(VLOOKUP($B140,'Closing Inventory Entry'!$B$4:$J$263,9,FALSE),0)</f>
        <v>0</v>
      </c>
      <c r="O140" s="1075" t="str">
        <f>IFERROR(VLOOKUP($B140,'Purchases Entry'!$B$4:$J$263,5,FALSE),"-")</f>
        <v>-</v>
      </c>
      <c r="P140" s="1048">
        <f>IFERROR(VLOOKUP($B140,'Purchases Entry'!$B$4:$J$263,6,FALSE),0)</f>
        <v>0</v>
      </c>
      <c r="Q140" s="1163">
        <f>IFERROR(VLOOKUP($B140,'Purchases Entry'!$B$4:$J$263,7,FALSE),0)</f>
        <v>0</v>
      </c>
      <c r="R140" s="1083">
        <f>IFERROR(VLOOKUP($B140,'Purchases Entry'!$B$4:$J$263,8,FALSE),0)</f>
        <v>0</v>
      </c>
      <c r="S140" s="1083">
        <f t="shared" si="2"/>
        <v>0</v>
      </c>
    </row>
    <row r="141" spans="1:19" x14ac:dyDescent="0.2">
      <c r="A141" s="1034" t="s">
        <v>550</v>
      </c>
      <c r="B141" s="1096">
        <v>1337405</v>
      </c>
      <c r="C141" s="1094" t="s">
        <v>1232</v>
      </c>
      <c r="D141" s="1110" t="str">
        <f>IFERROR(VLOOKUP($B141,'Inventory List Entry (hide)'!$A$1:$I$268,2,FALSE),"---")</f>
        <v>LETTUCE ROMAINE CHOPD</v>
      </c>
      <c r="E141" s="1109" t="str">
        <f>IFERROR(VLOOKUP($B141,'Inventory List Entry (hide)'!$A$1:$I$268,3,FALSE),"---")</f>
        <v>Ready-Set-Serve</v>
      </c>
      <c r="F141" s="1093" t="str">
        <f>IFERROR(VLOOKUP($B141,'Inventory List Entry (hide)'!$A$1:$I$268,4,FALSE),"---")</f>
        <v>6x2 LB</v>
      </c>
      <c r="G141" s="1075" t="str">
        <f>IFERROR(VLOOKUP($B141,'Inventory List Entry (hide)'!$A$1:$I$268,5,FALSE),"---")</f>
        <v>bag</v>
      </c>
      <c r="H141" s="1048">
        <f>IFERROR(VLOOKUP($B141,'Inventory List Entry (hide)'!$A$1:$I$268,5+VLOOKUP('Report Set-up'!$B$8,'Store List (hide)'!$F$2:$G$5,2,FALSE),FALSE),0)</f>
        <v>6.3383333333333338</v>
      </c>
      <c r="I141" s="1163">
        <f>IFERROR(VLOOKUP($B141,'Opening Inventory Entry'!$B$4:$J$263,3,FALSE),0)</f>
        <v>0</v>
      </c>
      <c r="J141" s="1083">
        <f>IFERROR(VLOOKUP($B141,'Opening Inventory Entry'!$B$4:$J$263,9,FALSE),0)</f>
        <v>0</v>
      </c>
      <c r="K141" s="1075" t="str">
        <f>IFERROR(VLOOKUP($B141,'Closing Inventory Entry'!$B$4:$J$263,7,FALSE),"-")</f>
        <v>-</v>
      </c>
      <c r="L141" s="1048">
        <f>IFERROR(VLOOKUP($B141,'Closing Inventory Entry'!$B$4:$J$263,8,FALSE),0)</f>
        <v>0</v>
      </c>
      <c r="M141" s="1163">
        <f>IFERROR(VLOOKUP($B141,'Closing Inventory Entry'!$B$4:$J$263,3,FALSE),0)</f>
        <v>0</v>
      </c>
      <c r="N141" s="1083">
        <f>IFERROR(VLOOKUP($B141,'Closing Inventory Entry'!$B$4:$J$263,9,FALSE),0)</f>
        <v>0</v>
      </c>
      <c r="O141" s="1075" t="str">
        <f>IFERROR(VLOOKUP($B141,'Purchases Entry'!$B$4:$J$263,5,FALSE),"-")</f>
        <v>-</v>
      </c>
      <c r="P141" s="1048">
        <f>IFERROR(VLOOKUP($B141,'Purchases Entry'!$B$4:$J$263,6,FALSE),0)</f>
        <v>0</v>
      </c>
      <c r="Q141" s="1163">
        <f>IFERROR(VLOOKUP($B141,'Purchases Entry'!$B$4:$J$263,7,FALSE),0)</f>
        <v>0</v>
      </c>
      <c r="R141" s="1083">
        <f>IFERROR(VLOOKUP($B141,'Purchases Entry'!$B$4:$J$263,8,FALSE),0)</f>
        <v>0</v>
      </c>
      <c r="S141" s="1083">
        <f t="shared" si="2"/>
        <v>0</v>
      </c>
    </row>
    <row r="142" spans="1:19" x14ac:dyDescent="0.2">
      <c r="A142" s="1034" t="s">
        <v>550</v>
      </c>
      <c r="B142" s="1096">
        <v>3013217</v>
      </c>
      <c r="C142" s="1094" t="s">
        <v>1232</v>
      </c>
      <c r="D142" s="1110" t="str">
        <f>IFERROR(VLOOKUP($B142,'Inventory List Entry (hide)'!$A$1:$I$268,2,FALSE),"---")</f>
        <v>LETTUCE ROMAINE CHOPD</v>
      </c>
      <c r="E142" s="1109" t="str">
        <f>IFERROR(VLOOKUP($B142,'Inventory List Entry (hide)'!$A$1:$I$268,3,FALSE),"---")</f>
        <v>Fresh Start</v>
      </c>
      <c r="F142" s="1093" t="str">
        <f>IFERROR(VLOOKUP($B142,'Inventory List Entry (hide)'!$A$1:$I$268,4,FALSE),"---")</f>
        <v>2x2 LB</v>
      </c>
      <c r="G142" s="1075" t="str">
        <f>IFERROR(VLOOKUP($B142,'Inventory List Entry (hide)'!$A$1:$I$268,5,FALSE),"---")</f>
        <v>bag</v>
      </c>
      <c r="H142" s="1048">
        <f>IFERROR(VLOOKUP($B142,'Inventory List Entry (hide)'!$A$1:$I$268,5+VLOOKUP('Report Set-up'!$B$8,'Store List (hide)'!$F$2:$G$5,2,FALSE),FALSE),0)</f>
        <v>8.1300000000000008</v>
      </c>
      <c r="I142" s="1163">
        <f>IFERROR(VLOOKUP($B142,'Opening Inventory Entry'!$B$4:$J$263,3,FALSE),0)</f>
        <v>0</v>
      </c>
      <c r="J142" s="1083">
        <f>IFERROR(VLOOKUP($B142,'Opening Inventory Entry'!$B$4:$J$263,9,FALSE),0)</f>
        <v>0</v>
      </c>
      <c r="K142" s="1075" t="str">
        <f>IFERROR(VLOOKUP($B142,'Closing Inventory Entry'!$B$4:$J$263,7,FALSE),"-")</f>
        <v>-</v>
      </c>
      <c r="L142" s="1048">
        <f>IFERROR(VLOOKUP($B142,'Closing Inventory Entry'!$B$4:$J$263,8,FALSE),0)</f>
        <v>0</v>
      </c>
      <c r="M142" s="1163">
        <f>IFERROR(VLOOKUP($B142,'Closing Inventory Entry'!$B$4:$J$263,3,FALSE),0)</f>
        <v>0</v>
      </c>
      <c r="N142" s="1083">
        <f>IFERROR(VLOOKUP($B142,'Closing Inventory Entry'!$B$4:$J$263,9,FALSE),0)</f>
        <v>0</v>
      </c>
      <c r="O142" s="1075" t="str">
        <f>IFERROR(VLOOKUP($B142,'Purchases Entry'!$B$4:$J$263,5,FALSE),"-")</f>
        <v>-</v>
      </c>
      <c r="P142" s="1048">
        <f>IFERROR(VLOOKUP($B142,'Purchases Entry'!$B$4:$J$263,6,FALSE),0)</f>
        <v>0</v>
      </c>
      <c r="Q142" s="1163">
        <f>IFERROR(VLOOKUP($B142,'Purchases Entry'!$B$4:$J$263,7,FALSE),0)</f>
        <v>0</v>
      </c>
      <c r="R142" s="1083">
        <f>IFERROR(VLOOKUP($B142,'Purchases Entry'!$B$4:$J$263,8,FALSE),0)</f>
        <v>0</v>
      </c>
      <c r="S142" s="1083">
        <f t="shared" si="2"/>
        <v>0</v>
      </c>
    </row>
    <row r="143" spans="1:19" x14ac:dyDescent="0.2">
      <c r="A143" s="1034" t="s">
        <v>550</v>
      </c>
      <c r="B143" s="1096">
        <v>4009606</v>
      </c>
      <c r="C143" s="1094" t="s">
        <v>1232</v>
      </c>
      <c r="D143" s="1110" t="str">
        <f>IFERROR(VLOOKUP($B143,'Inventory List Entry (hide)'!$A$1:$I$268,2,FALSE),"---")</f>
        <v>LETTUCE ROMAINE CHOPD</v>
      </c>
      <c r="E143" s="1109" t="str">
        <f>IFERROR(VLOOKUP($B143,'Inventory List Entry (hide)'!$A$1:$I$268,3,FALSE),"---")</f>
        <v>Ready-Set-Serve</v>
      </c>
      <c r="F143" s="1093" t="str">
        <f>IFERROR(VLOOKUP($B143,'Inventory List Entry (hide)'!$A$1:$I$268,4,FALSE),"---")</f>
        <v>6x907 G</v>
      </c>
      <c r="G143" s="1075" t="str">
        <f>IFERROR(VLOOKUP($B143,'Inventory List Entry (hide)'!$A$1:$I$268,5,FALSE),"---")</f>
        <v>bag</v>
      </c>
      <c r="H143" s="1048">
        <f>IFERROR(VLOOKUP($B143,'Inventory List Entry (hide)'!$A$1:$I$268,5+VLOOKUP('Report Set-up'!$B$8,'Store List (hide)'!$F$2:$G$5,2,FALSE),FALSE),0)</f>
        <v>6.2251892686512322</v>
      </c>
      <c r="I143" s="1163">
        <f>IFERROR(VLOOKUP($B143,'Opening Inventory Entry'!$B$4:$J$263,3,FALSE),0)</f>
        <v>0</v>
      </c>
      <c r="J143" s="1083">
        <f>IFERROR(VLOOKUP($B143,'Opening Inventory Entry'!$B$4:$J$263,9,FALSE),0)</f>
        <v>0</v>
      </c>
      <c r="K143" s="1075" t="str">
        <f>IFERROR(VLOOKUP($B143,'Closing Inventory Entry'!$B$4:$J$263,7,FALSE),"-")</f>
        <v>-</v>
      </c>
      <c r="L143" s="1048">
        <f>IFERROR(VLOOKUP($B143,'Closing Inventory Entry'!$B$4:$J$263,8,FALSE),0)</f>
        <v>0</v>
      </c>
      <c r="M143" s="1163">
        <f>IFERROR(VLOOKUP($B143,'Closing Inventory Entry'!$B$4:$J$263,3,FALSE),0)</f>
        <v>0</v>
      </c>
      <c r="N143" s="1083">
        <f>IFERROR(VLOOKUP($B143,'Closing Inventory Entry'!$B$4:$J$263,9,FALSE),0)</f>
        <v>0</v>
      </c>
      <c r="O143" s="1075" t="str">
        <f>IFERROR(VLOOKUP($B143,'Purchases Entry'!$B$4:$J$263,5,FALSE),"-")</f>
        <v>-</v>
      </c>
      <c r="P143" s="1048">
        <f>IFERROR(VLOOKUP($B143,'Purchases Entry'!$B$4:$J$263,6,FALSE),0)</f>
        <v>0</v>
      </c>
      <c r="Q143" s="1163">
        <f>IFERROR(VLOOKUP($B143,'Purchases Entry'!$B$4:$J$263,7,FALSE),0)</f>
        <v>0</v>
      </c>
      <c r="R143" s="1083">
        <f>IFERROR(VLOOKUP($B143,'Purchases Entry'!$B$4:$J$263,8,FALSE),0)</f>
        <v>0</v>
      </c>
      <c r="S143" s="1083">
        <f t="shared" si="2"/>
        <v>0</v>
      </c>
    </row>
    <row r="144" spans="1:19" x14ac:dyDescent="0.2">
      <c r="A144" s="1034" t="s">
        <v>550</v>
      </c>
      <c r="B144" s="1096">
        <v>4306897</v>
      </c>
      <c r="C144" s="1094" t="s">
        <v>1232</v>
      </c>
      <c r="D144" s="1110" t="str">
        <f>IFERROR(VLOOKUP($B144,'Inventory List Entry (hide)'!$A$1:$I$268,2,FALSE),"---")</f>
        <v>LETTUCE ROMAINE CHOPD</v>
      </c>
      <c r="E144" s="1109" t="str">
        <f>IFERROR(VLOOKUP($B144,'Inventory List Entry (hide)'!$A$1:$I$268,3,FALSE),"---")</f>
        <v>Ready-Set-Serve</v>
      </c>
      <c r="F144" s="1093" t="str">
        <f>IFERROR(VLOOKUP($B144,'Inventory List Entry (hide)'!$A$1:$I$268,4,FALSE),"---")</f>
        <v>6x2 LB</v>
      </c>
      <c r="G144" s="1075" t="str">
        <f>IFERROR(VLOOKUP($B144,'Inventory List Entry (hide)'!$A$1:$I$268,5,FALSE),"---")</f>
        <v>bag</v>
      </c>
      <c r="H144" s="1048">
        <f>IFERROR(VLOOKUP($B144,'Inventory List Entry (hide)'!$A$1:$I$268,5+VLOOKUP('Report Set-up'!$B$8,'Store List (hide)'!$F$2:$G$5,2,FALSE),FALSE),0)</f>
        <v>6.0233333333333334</v>
      </c>
      <c r="I144" s="1163">
        <f>IFERROR(VLOOKUP($B144,'Opening Inventory Entry'!$B$4:$J$263,3,FALSE),0)</f>
        <v>0</v>
      </c>
      <c r="J144" s="1083">
        <f>IFERROR(VLOOKUP($B144,'Opening Inventory Entry'!$B$4:$J$263,9,FALSE),0)</f>
        <v>0</v>
      </c>
      <c r="K144" s="1075" t="str">
        <f>IFERROR(VLOOKUP($B144,'Closing Inventory Entry'!$B$4:$J$263,7,FALSE),"-")</f>
        <v>-</v>
      </c>
      <c r="L144" s="1048">
        <f>IFERROR(VLOOKUP($B144,'Closing Inventory Entry'!$B$4:$J$263,8,FALSE),0)</f>
        <v>0</v>
      </c>
      <c r="M144" s="1163">
        <f>IFERROR(VLOOKUP($B144,'Closing Inventory Entry'!$B$4:$J$263,3,FALSE),0)</f>
        <v>0</v>
      </c>
      <c r="N144" s="1083">
        <f>IFERROR(VLOOKUP($B144,'Closing Inventory Entry'!$B$4:$J$263,9,FALSE),0)</f>
        <v>0</v>
      </c>
      <c r="O144" s="1075" t="str">
        <f>IFERROR(VLOOKUP($B144,'Purchases Entry'!$B$4:$J$263,5,FALSE),"-")</f>
        <v>-</v>
      </c>
      <c r="P144" s="1048">
        <f>IFERROR(VLOOKUP($B144,'Purchases Entry'!$B$4:$J$263,6,FALSE),0)</f>
        <v>0</v>
      </c>
      <c r="Q144" s="1163">
        <f>IFERROR(VLOOKUP($B144,'Purchases Entry'!$B$4:$J$263,7,FALSE),0)</f>
        <v>0</v>
      </c>
      <c r="R144" s="1083">
        <f>IFERROR(VLOOKUP($B144,'Purchases Entry'!$B$4:$J$263,8,FALSE),0)</f>
        <v>0</v>
      </c>
      <c r="S144" s="1083">
        <f t="shared" si="2"/>
        <v>0</v>
      </c>
    </row>
    <row r="145" spans="1:19" x14ac:dyDescent="0.2">
      <c r="A145" s="1034" t="s">
        <v>550</v>
      </c>
      <c r="B145" s="1096">
        <v>1159605</v>
      </c>
      <c r="C145" s="1094" t="s">
        <v>1233</v>
      </c>
      <c r="D145" s="1110" t="str">
        <f>IFERROR(VLOOKUP($B145,'Inventory List Entry (hide)'!$A$1:$I$268,2,FALSE),"---")</f>
        <v>SPINACH WASHED TRIMMED</v>
      </c>
      <c r="E145" s="1109" t="str">
        <f>IFERROR(VLOOKUP($B145,'Inventory List Entry (hide)'!$A$1:$I$268,3,FALSE),"---")</f>
        <v>Ready-Set-Serve</v>
      </c>
      <c r="F145" s="1093" t="str">
        <f>IFERROR(VLOOKUP($B145,'Inventory List Entry (hide)'!$A$1:$I$268,4,FALSE),"---")</f>
        <v>4x2.5 LB</v>
      </c>
      <c r="G145" s="1075" t="str">
        <f>IFERROR(VLOOKUP($B145,'Inventory List Entry (hide)'!$A$1:$I$268,5,FALSE),"---")</f>
        <v>bag</v>
      </c>
      <c r="H145" s="1048">
        <f>IFERROR(VLOOKUP($B145,'Inventory List Entry (hide)'!$A$1:$I$268,5+VLOOKUP('Report Set-up'!$B$8,'Store List (hide)'!$F$2:$G$5,2,FALSE),FALSE),0)</f>
        <v>7.8125</v>
      </c>
      <c r="I145" s="1163">
        <f>IFERROR(VLOOKUP($B145,'Opening Inventory Entry'!$B$4:$J$263,3,FALSE),0)</f>
        <v>0</v>
      </c>
      <c r="J145" s="1083">
        <f>IFERROR(VLOOKUP($B145,'Opening Inventory Entry'!$B$4:$J$263,9,FALSE),0)</f>
        <v>0</v>
      </c>
      <c r="K145" s="1075" t="str">
        <f>IFERROR(VLOOKUP($B145,'Closing Inventory Entry'!$B$4:$J$263,7,FALSE),"-")</f>
        <v>-</v>
      </c>
      <c r="L145" s="1048">
        <f>IFERROR(VLOOKUP($B145,'Closing Inventory Entry'!$B$4:$J$263,8,FALSE),0)</f>
        <v>0</v>
      </c>
      <c r="M145" s="1163">
        <f>IFERROR(VLOOKUP($B145,'Closing Inventory Entry'!$B$4:$J$263,3,FALSE),0)</f>
        <v>0</v>
      </c>
      <c r="N145" s="1083">
        <f>IFERROR(VLOOKUP($B145,'Closing Inventory Entry'!$B$4:$J$263,9,FALSE),0)</f>
        <v>0</v>
      </c>
      <c r="O145" s="1075" t="str">
        <f>IFERROR(VLOOKUP($B145,'Purchases Entry'!$B$4:$J$263,5,FALSE),"-")</f>
        <v>-</v>
      </c>
      <c r="P145" s="1048">
        <f>IFERROR(VLOOKUP($B145,'Purchases Entry'!$B$4:$J$263,6,FALSE),0)</f>
        <v>0</v>
      </c>
      <c r="Q145" s="1163">
        <f>IFERROR(VLOOKUP($B145,'Purchases Entry'!$B$4:$J$263,7,FALSE),0)</f>
        <v>0</v>
      </c>
      <c r="R145" s="1083">
        <f>IFERROR(VLOOKUP($B145,'Purchases Entry'!$B$4:$J$263,8,FALSE),0)</f>
        <v>0</v>
      </c>
      <c r="S145" s="1083">
        <f t="shared" si="2"/>
        <v>0</v>
      </c>
    </row>
    <row r="146" spans="1:19" x14ac:dyDescent="0.2">
      <c r="A146" s="1034" t="s">
        <v>550</v>
      </c>
      <c r="B146" s="1096">
        <v>1169683</v>
      </c>
      <c r="C146" s="1094" t="s">
        <v>1233</v>
      </c>
      <c r="D146" s="1110" t="str">
        <f>IFERROR(VLOOKUP($B146,'Inventory List Entry (hide)'!$A$1:$I$268,2,FALSE),"---")</f>
        <v>SPINACH BABY ORGANIC</v>
      </c>
      <c r="E146" s="1109" t="str">
        <f>IFERROR(VLOOKUP($B146,'Inventory List Entry (hide)'!$A$1:$I$268,3,FALSE),"---")</f>
        <v>Ready-Set-Serve</v>
      </c>
      <c r="F146" s="1093" t="str">
        <f>IFERROR(VLOOKUP($B146,'Inventory List Entry (hide)'!$A$1:$I$268,4,FALSE),"---")</f>
        <v>2x2 LB</v>
      </c>
      <c r="G146" s="1075" t="str">
        <f>IFERROR(VLOOKUP($B146,'Inventory List Entry (hide)'!$A$1:$I$268,5,FALSE),"---")</f>
        <v>bag</v>
      </c>
      <c r="H146" s="1048">
        <f>IFERROR(VLOOKUP($B146,'Inventory List Entry (hide)'!$A$1:$I$268,5+VLOOKUP('Report Set-up'!$B$8,'Store List (hide)'!$F$2:$G$5,2,FALSE),FALSE),0)</f>
        <v>13.12</v>
      </c>
      <c r="I146" s="1163">
        <f>IFERROR(VLOOKUP($B146,'Opening Inventory Entry'!$B$4:$J$263,3,FALSE),0)</f>
        <v>0</v>
      </c>
      <c r="J146" s="1083">
        <f>IFERROR(VLOOKUP($B146,'Opening Inventory Entry'!$B$4:$J$263,9,FALSE),0)</f>
        <v>0</v>
      </c>
      <c r="K146" s="1075" t="str">
        <f>IFERROR(VLOOKUP($B146,'Closing Inventory Entry'!$B$4:$J$263,7,FALSE),"-")</f>
        <v>-</v>
      </c>
      <c r="L146" s="1048">
        <f>IFERROR(VLOOKUP($B146,'Closing Inventory Entry'!$B$4:$J$263,8,FALSE),0)</f>
        <v>0</v>
      </c>
      <c r="M146" s="1163">
        <f>IFERROR(VLOOKUP($B146,'Closing Inventory Entry'!$B$4:$J$263,3,FALSE),0)</f>
        <v>0</v>
      </c>
      <c r="N146" s="1083">
        <f>IFERROR(VLOOKUP($B146,'Closing Inventory Entry'!$B$4:$J$263,9,FALSE),0)</f>
        <v>0</v>
      </c>
      <c r="O146" s="1075" t="str">
        <f>IFERROR(VLOOKUP($B146,'Purchases Entry'!$B$4:$J$263,5,FALSE),"-")</f>
        <v>-</v>
      </c>
      <c r="P146" s="1048">
        <f>IFERROR(VLOOKUP($B146,'Purchases Entry'!$B$4:$J$263,6,FALSE),0)</f>
        <v>0</v>
      </c>
      <c r="Q146" s="1163">
        <f>IFERROR(VLOOKUP($B146,'Purchases Entry'!$B$4:$J$263,7,FALSE),0)</f>
        <v>0</v>
      </c>
      <c r="R146" s="1083">
        <f>IFERROR(VLOOKUP($B146,'Purchases Entry'!$B$4:$J$263,8,FALSE),0)</f>
        <v>0</v>
      </c>
      <c r="S146" s="1083">
        <f t="shared" si="2"/>
        <v>0</v>
      </c>
    </row>
    <row r="147" spans="1:19" x14ac:dyDescent="0.2">
      <c r="A147" s="1034" t="s">
        <v>550</v>
      </c>
      <c r="B147" s="1096">
        <v>1282205</v>
      </c>
      <c r="C147" s="1094" t="s">
        <v>1233</v>
      </c>
      <c r="D147" s="1110" t="str">
        <f>IFERROR(VLOOKUP($B147,'Inventory List Entry (hide)'!$A$1:$I$268,2,FALSE),"---")</f>
        <v>SPINACH BABY</v>
      </c>
      <c r="E147" s="1109" t="str">
        <f>IFERROR(VLOOKUP($B147,'Inventory List Entry (hide)'!$A$1:$I$268,3,FALSE),"---")</f>
        <v>Ready-Set-Serve</v>
      </c>
      <c r="F147" s="1093" t="str">
        <f>IFERROR(VLOOKUP($B147,'Inventory List Entry (hide)'!$A$1:$I$268,4,FALSE),"---")</f>
        <v>2x2 LB</v>
      </c>
      <c r="G147" s="1075" t="str">
        <f>IFERROR(VLOOKUP($B147,'Inventory List Entry (hide)'!$A$1:$I$268,5,FALSE),"---")</f>
        <v>bag</v>
      </c>
      <c r="H147" s="1048">
        <f>IFERROR(VLOOKUP($B147,'Inventory List Entry (hide)'!$A$1:$I$268,5+VLOOKUP('Report Set-up'!$B$8,'Store List (hide)'!$F$2:$G$5,2,FALSE),FALSE),0)</f>
        <v>10.99</v>
      </c>
      <c r="I147" s="1163">
        <f>IFERROR(VLOOKUP($B147,'Opening Inventory Entry'!$B$4:$J$263,3,FALSE),0)</f>
        <v>0</v>
      </c>
      <c r="J147" s="1083">
        <f>IFERROR(VLOOKUP($B147,'Opening Inventory Entry'!$B$4:$J$263,9,FALSE),0)</f>
        <v>0</v>
      </c>
      <c r="K147" s="1075" t="str">
        <f>IFERROR(VLOOKUP($B147,'Closing Inventory Entry'!$B$4:$J$263,7,FALSE),"-")</f>
        <v>-</v>
      </c>
      <c r="L147" s="1048">
        <f>IFERROR(VLOOKUP($B147,'Closing Inventory Entry'!$B$4:$J$263,8,FALSE),0)</f>
        <v>0</v>
      </c>
      <c r="M147" s="1163">
        <f>IFERROR(VLOOKUP($B147,'Closing Inventory Entry'!$B$4:$J$263,3,FALSE),0)</f>
        <v>0</v>
      </c>
      <c r="N147" s="1083">
        <f>IFERROR(VLOOKUP($B147,'Closing Inventory Entry'!$B$4:$J$263,9,FALSE),0)</f>
        <v>0</v>
      </c>
      <c r="O147" s="1075" t="str">
        <f>IFERROR(VLOOKUP($B147,'Purchases Entry'!$B$4:$J$263,5,FALSE),"-")</f>
        <v>-</v>
      </c>
      <c r="P147" s="1048">
        <f>IFERROR(VLOOKUP($B147,'Purchases Entry'!$B$4:$J$263,6,FALSE),0)</f>
        <v>0</v>
      </c>
      <c r="Q147" s="1163">
        <f>IFERROR(VLOOKUP($B147,'Purchases Entry'!$B$4:$J$263,7,FALSE),0)</f>
        <v>0</v>
      </c>
      <c r="R147" s="1083">
        <f>IFERROR(VLOOKUP($B147,'Purchases Entry'!$B$4:$J$263,8,FALSE),0)</f>
        <v>0</v>
      </c>
      <c r="S147" s="1083">
        <f t="shared" si="2"/>
        <v>0</v>
      </c>
    </row>
    <row r="148" spans="1:19" x14ac:dyDescent="0.2">
      <c r="A148" s="1034" t="s">
        <v>550</v>
      </c>
      <c r="B148" s="1096">
        <v>4202497</v>
      </c>
      <c r="C148" s="1094" t="s">
        <v>1233</v>
      </c>
      <c r="D148" s="1110" t="str">
        <f>IFERROR(VLOOKUP($B148,'Inventory List Entry (hide)'!$A$1:$I$268,2,FALSE),"---")</f>
        <v>SPINACH BABY CELLO</v>
      </c>
      <c r="E148" s="1109" t="str">
        <f>IFERROR(VLOOKUP($B148,'Inventory List Entry (hide)'!$A$1:$I$268,3,FALSE),"---")</f>
        <v>Packer Label</v>
      </c>
      <c r="F148" s="1093" t="str">
        <f>IFERROR(VLOOKUP($B148,'Inventory List Entry (hide)'!$A$1:$I$268,4,FALSE),"---")</f>
        <v>12x10 OZ</v>
      </c>
      <c r="G148" s="1075" t="str">
        <f>IFERROR(VLOOKUP($B148,'Inventory List Entry (hide)'!$A$1:$I$268,5,FALSE),"---")</f>
        <v>bag</v>
      </c>
      <c r="H148" s="1048">
        <f>IFERROR(VLOOKUP($B148,'Inventory List Entry (hide)'!$A$1:$I$268,5+VLOOKUP('Report Set-up'!$B$8,'Store List (hide)'!$F$2:$G$5,2,FALSE),FALSE),0)</f>
        <v>2.6708333333333329</v>
      </c>
      <c r="I148" s="1163">
        <f>IFERROR(VLOOKUP($B148,'Opening Inventory Entry'!$B$4:$J$263,3,FALSE),0)</f>
        <v>0</v>
      </c>
      <c r="J148" s="1083">
        <f>IFERROR(VLOOKUP($B148,'Opening Inventory Entry'!$B$4:$J$263,9,FALSE),0)</f>
        <v>0</v>
      </c>
      <c r="K148" s="1075" t="str">
        <f>IFERROR(VLOOKUP($B148,'Closing Inventory Entry'!$B$4:$J$263,7,FALSE),"-")</f>
        <v>-</v>
      </c>
      <c r="L148" s="1048">
        <f>IFERROR(VLOOKUP($B148,'Closing Inventory Entry'!$B$4:$J$263,8,FALSE),0)</f>
        <v>0</v>
      </c>
      <c r="M148" s="1163">
        <f>IFERROR(VLOOKUP($B148,'Closing Inventory Entry'!$B$4:$J$263,3,FALSE),0)</f>
        <v>0</v>
      </c>
      <c r="N148" s="1083">
        <f>IFERROR(VLOOKUP($B148,'Closing Inventory Entry'!$B$4:$J$263,9,FALSE),0)</f>
        <v>0</v>
      </c>
      <c r="O148" s="1075" t="str">
        <f>IFERROR(VLOOKUP($B148,'Purchases Entry'!$B$4:$J$263,5,FALSE),"-")</f>
        <v>-</v>
      </c>
      <c r="P148" s="1048">
        <f>IFERROR(VLOOKUP($B148,'Purchases Entry'!$B$4:$J$263,6,FALSE),0)</f>
        <v>0</v>
      </c>
      <c r="Q148" s="1163">
        <f>IFERROR(VLOOKUP($B148,'Purchases Entry'!$B$4:$J$263,7,FALSE),0)</f>
        <v>0</v>
      </c>
      <c r="R148" s="1083">
        <f>IFERROR(VLOOKUP($B148,'Purchases Entry'!$B$4:$J$263,8,FALSE),0)</f>
        <v>0</v>
      </c>
      <c r="S148" s="1083">
        <f t="shared" si="2"/>
        <v>0</v>
      </c>
    </row>
    <row r="149" spans="1:19" x14ac:dyDescent="0.2">
      <c r="A149" s="1034" t="s">
        <v>550</v>
      </c>
      <c r="B149" s="1094" t="s">
        <v>675</v>
      </c>
      <c r="C149" s="1094" t="s">
        <v>676</v>
      </c>
      <c r="D149" s="1110" t="str">
        <f>IFERROR(VLOOKUP($B149,'Inventory List Entry (hide)'!$A$1:$I$268,2,FALSE),"---")</f>
        <v>Spicy Pineapple</v>
      </c>
      <c r="E149" s="1109" t="str">
        <f>IFERROR(VLOOKUP($B149,'Inventory List Entry (hide)'!$A$1:$I$268,3,FALSE),"---")</f>
        <v>Panago</v>
      </c>
      <c r="F149" s="1093" t="str">
        <f>IFERROR(VLOOKUP($B149,'Inventory List Entry (hide)'!$A$1:$I$268,4,FALSE),"---")</f>
        <v>Large batch</v>
      </c>
      <c r="G149" s="1075" t="str">
        <f>IFERROR(VLOOKUP($B149,'Inventory List Entry (hide)'!$A$1:$I$268,5,FALSE),"---")</f>
        <v>batch</v>
      </c>
      <c r="H149" s="1048">
        <f>IFERROR(VLOOKUP($B149,'Inventory List Entry (hide)'!$A$1:$I$268,5+VLOOKUP('Report Set-up'!$B$8,'Store List (hide)'!$F$2:$G$5,2,FALSE),FALSE),0)</f>
        <v>16.420813138767457</v>
      </c>
      <c r="I149" s="1163">
        <f>IFERROR(VLOOKUP($B149,'Opening Inventory Entry'!$B$4:$J$263,3,FALSE),0)</f>
        <v>0</v>
      </c>
      <c r="J149" s="1083">
        <f>IFERROR(VLOOKUP($B149,'Opening Inventory Entry'!$B$4:$J$263,9,FALSE),0)</f>
        <v>0</v>
      </c>
      <c r="K149" s="1075" t="str">
        <f>IFERROR(VLOOKUP($B149,'Closing Inventory Entry'!$B$4:$J$263,7,FALSE),"-")</f>
        <v>-</v>
      </c>
      <c r="L149" s="1048">
        <f>IFERROR(VLOOKUP($B149,'Closing Inventory Entry'!$B$4:$J$263,8,FALSE),0)</f>
        <v>0</v>
      </c>
      <c r="M149" s="1163">
        <f>IFERROR(VLOOKUP($B149,'Closing Inventory Entry'!$B$4:$J$263,3,FALSE),0)</f>
        <v>0</v>
      </c>
      <c r="N149" s="1083">
        <f>IFERROR(VLOOKUP($B149,'Closing Inventory Entry'!$B$4:$J$263,9,FALSE),0)</f>
        <v>0</v>
      </c>
      <c r="O149" s="1075" t="str">
        <f>IFERROR(VLOOKUP($B149,'Purchases Entry'!$B$4:$J$263,5,FALSE),"-")</f>
        <v>-</v>
      </c>
      <c r="P149" s="1048">
        <f>IFERROR(VLOOKUP($B149,'Purchases Entry'!$B$4:$J$263,6,FALSE),0)</f>
        <v>0</v>
      </c>
      <c r="Q149" s="1163">
        <f>IFERROR(VLOOKUP($B149,'Purchases Entry'!$B$4:$J$263,7,FALSE),0)</f>
        <v>0</v>
      </c>
      <c r="R149" s="1083">
        <f>IFERROR(VLOOKUP($B149,'Purchases Entry'!$B$4:$J$263,8,FALSE),0)</f>
        <v>0</v>
      </c>
      <c r="S149" s="1083">
        <f t="shared" si="2"/>
        <v>0</v>
      </c>
    </row>
    <row r="150" spans="1:19" x14ac:dyDescent="0.2">
      <c r="A150" s="1034" t="s">
        <v>550</v>
      </c>
      <c r="B150" s="1094" t="s">
        <v>679</v>
      </c>
      <c r="C150" s="1094" t="s">
        <v>676</v>
      </c>
      <c r="D150" s="1110" t="str">
        <f>IFERROR(VLOOKUP($B150,'Inventory List Entry (hide)'!$A$1:$I$268,2,FALSE),"---")</f>
        <v>Spicy Pineapple</v>
      </c>
      <c r="E150" s="1109" t="str">
        <f>IFERROR(VLOOKUP($B150,'Inventory List Entry (hide)'!$A$1:$I$268,3,FALSE),"---")</f>
        <v>Panago</v>
      </c>
      <c r="F150" s="1093" t="str">
        <f>IFERROR(VLOOKUP($B150,'Inventory List Entry (hide)'!$A$1:$I$268,4,FALSE),"---")</f>
        <v>Small batch</v>
      </c>
      <c r="G150" s="1075" t="str">
        <f>IFERROR(VLOOKUP($B150,'Inventory List Entry (hide)'!$A$1:$I$268,5,FALSE),"---")</f>
        <v>batch</v>
      </c>
      <c r="H150" s="1048">
        <f>IFERROR(VLOOKUP($B150,'Inventory List Entry (hide)'!$A$1:$I$268,5+VLOOKUP('Report Set-up'!$B$8,'Store List (hide)'!$F$2:$G$5,2,FALSE),FALSE),0)</f>
        <v>1.5463078007145792</v>
      </c>
      <c r="I150" s="1163">
        <f>IFERROR(VLOOKUP($B150,'Opening Inventory Entry'!$B$4:$J$263,3,FALSE),0)</f>
        <v>0</v>
      </c>
      <c r="J150" s="1083">
        <f>IFERROR(VLOOKUP($B150,'Opening Inventory Entry'!$B$4:$J$263,9,FALSE),0)</f>
        <v>0</v>
      </c>
      <c r="K150" s="1075" t="str">
        <f>IFERROR(VLOOKUP($B150,'Closing Inventory Entry'!$B$4:$J$263,7,FALSE),"-")</f>
        <v>-</v>
      </c>
      <c r="L150" s="1048">
        <f>IFERROR(VLOOKUP($B150,'Closing Inventory Entry'!$B$4:$J$263,8,FALSE),0)</f>
        <v>0</v>
      </c>
      <c r="M150" s="1163">
        <f>IFERROR(VLOOKUP($B150,'Closing Inventory Entry'!$B$4:$J$263,3,FALSE),0)</f>
        <v>0</v>
      </c>
      <c r="N150" s="1083">
        <f>IFERROR(VLOOKUP($B150,'Closing Inventory Entry'!$B$4:$J$263,9,FALSE),0)</f>
        <v>0</v>
      </c>
      <c r="O150" s="1075" t="str">
        <f>IFERROR(VLOOKUP($B150,'Purchases Entry'!$B$4:$J$263,5,FALSE),"-")</f>
        <v>-</v>
      </c>
      <c r="P150" s="1048">
        <f>IFERROR(VLOOKUP($B150,'Purchases Entry'!$B$4:$J$263,6,FALSE),0)</f>
        <v>0</v>
      </c>
      <c r="Q150" s="1163">
        <f>IFERROR(VLOOKUP($B150,'Purchases Entry'!$B$4:$J$263,7,FALSE),0)</f>
        <v>0</v>
      </c>
      <c r="R150" s="1083">
        <f>IFERROR(VLOOKUP($B150,'Purchases Entry'!$B$4:$J$263,8,FALSE),0)</f>
        <v>0</v>
      </c>
      <c r="S150" s="1083">
        <f t="shared" si="2"/>
        <v>0</v>
      </c>
    </row>
    <row r="151" spans="1:19" x14ac:dyDescent="0.2">
      <c r="A151" s="1034" t="s">
        <v>550</v>
      </c>
      <c r="B151" s="1094">
        <v>1196089</v>
      </c>
      <c r="C151" s="1094" t="s">
        <v>1234</v>
      </c>
      <c r="D151" s="1110" t="str">
        <f>IFERROR(VLOOKUP($B151,'Inventory List Entry (hide)'!$A$1:$I$268,2,FALSE),"---")</f>
        <v>TOMATO GRAPE</v>
      </c>
      <c r="E151" s="1109" t="str">
        <f>IFERROR(VLOOKUP($B151,'Inventory List Entry (hide)'!$A$1:$I$268,3,FALSE),"---")</f>
        <v>Fresh Start</v>
      </c>
      <c r="F151" s="1093" t="str">
        <f>IFERROR(VLOOKUP($B151,'Inventory List Entry (hide)'!$A$1:$I$268,4,FALSE),"---")</f>
        <v>1x10 LB</v>
      </c>
      <c r="G151" s="1075" t="str">
        <f>IFERROR(VLOOKUP($B151,'Inventory List Entry (hide)'!$A$1:$I$268,5,FALSE),"---")</f>
        <v>lb</v>
      </c>
      <c r="H151" s="1048">
        <f>IFERROR(VLOOKUP($B151,'Inventory List Entry (hide)'!$A$1:$I$268,5+VLOOKUP('Report Set-up'!$B$8,'Store List (hide)'!$F$2:$G$5,2,FALSE),FALSE),0)</f>
        <v>2.2079999999999997</v>
      </c>
      <c r="I151" s="1163">
        <f>IFERROR(VLOOKUP($B151,'Opening Inventory Entry'!$B$4:$J$263,3,FALSE),0)</f>
        <v>0</v>
      </c>
      <c r="J151" s="1083">
        <f>IFERROR(VLOOKUP($B151,'Opening Inventory Entry'!$B$4:$J$263,9,FALSE),0)</f>
        <v>0</v>
      </c>
      <c r="K151" s="1075" t="str">
        <f>IFERROR(VLOOKUP($B151,'Closing Inventory Entry'!$B$4:$J$263,7,FALSE),"-")</f>
        <v>-</v>
      </c>
      <c r="L151" s="1048">
        <f>IFERROR(VLOOKUP($B151,'Closing Inventory Entry'!$B$4:$J$263,8,FALSE),0)</f>
        <v>0</v>
      </c>
      <c r="M151" s="1163">
        <f>IFERROR(VLOOKUP($B151,'Closing Inventory Entry'!$B$4:$J$263,3,FALSE),0)</f>
        <v>0</v>
      </c>
      <c r="N151" s="1083">
        <f>IFERROR(VLOOKUP($B151,'Closing Inventory Entry'!$B$4:$J$263,9,FALSE),0)</f>
        <v>0</v>
      </c>
      <c r="O151" s="1075" t="str">
        <f>IFERROR(VLOOKUP($B151,'Purchases Entry'!$B$4:$J$263,5,FALSE),"-")</f>
        <v>-</v>
      </c>
      <c r="P151" s="1048">
        <f>IFERROR(VLOOKUP($B151,'Purchases Entry'!$B$4:$J$263,6,FALSE),0)</f>
        <v>0</v>
      </c>
      <c r="Q151" s="1163">
        <f>IFERROR(VLOOKUP($B151,'Purchases Entry'!$B$4:$J$263,7,FALSE),0)</f>
        <v>0</v>
      </c>
      <c r="R151" s="1083">
        <f>IFERROR(VLOOKUP($B151,'Purchases Entry'!$B$4:$J$263,8,FALSE),0)</f>
        <v>0</v>
      </c>
      <c r="S151" s="1083">
        <f t="shared" si="2"/>
        <v>0</v>
      </c>
    </row>
    <row r="152" spans="1:19" x14ac:dyDescent="0.2">
      <c r="A152" s="1034" t="s">
        <v>550</v>
      </c>
      <c r="B152" s="1096">
        <v>1196137</v>
      </c>
      <c r="C152" s="1094" t="s">
        <v>1234</v>
      </c>
      <c r="D152" s="1110" t="str">
        <f>IFERROR(VLOOKUP($B152,'Inventory List Entry (hide)'!$A$1:$I$268,2,FALSE),"---")</f>
        <v>TOMATO GRAPE</v>
      </c>
      <c r="E152" s="1109" t="str">
        <f>IFERROR(VLOOKUP($B152,'Inventory List Entry (hide)'!$A$1:$I$268,3,FALSE),"---")</f>
        <v>Fresh Start</v>
      </c>
      <c r="F152" s="1093" t="str">
        <f>IFERROR(VLOOKUP($B152,'Inventory List Entry (hide)'!$A$1:$I$268,4,FALSE),"---")</f>
        <v>4x1 PT</v>
      </c>
      <c r="G152" s="1075" t="str">
        <f>IFERROR(VLOOKUP($B152,'Inventory List Entry (hide)'!$A$1:$I$268,5,FALSE),"---")</f>
        <v>pt</v>
      </c>
      <c r="H152" s="1048">
        <f>IFERROR(VLOOKUP($B152,'Inventory List Entry (hide)'!$A$1:$I$268,5+VLOOKUP('Report Set-up'!$B$8,'Store List (hide)'!$F$2:$G$5,2,FALSE),FALSE),0)</f>
        <v>2.585</v>
      </c>
      <c r="I152" s="1163">
        <f>IFERROR(VLOOKUP($B152,'Opening Inventory Entry'!$B$4:$J$263,3,FALSE),0)</f>
        <v>0</v>
      </c>
      <c r="J152" s="1083">
        <f>IFERROR(VLOOKUP($B152,'Opening Inventory Entry'!$B$4:$J$263,9,FALSE),0)</f>
        <v>0</v>
      </c>
      <c r="K152" s="1075" t="str">
        <f>IFERROR(VLOOKUP($B152,'Closing Inventory Entry'!$B$4:$J$263,7,FALSE),"-")</f>
        <v>-</v>
      </c>
      <c r="L152" s="1048">
        <f>IFERROR(VLOOKUP($B152,'Closing Inventory Entry'!$B$4:$J$263,8,FALSE),0)</f>
        <v>0</v>
      </c>
      <c r="M152" s="1163">
        <f>IFERROR(VLOOKUP($B152,'Closing Inventory Entry'!$B$4:$J$263,3,FALSE),0)</f>
        <v>0</v>
      </c>
      <c r="N152" s="1083">
        <f>IFERROR(VLOOKUP($B152,'Closing Inventory Entry'!$B$4:$J$263,9,FALSE),0)</f>
        <v>0</v>
      </c>
      <c r="O152" s="1075" t="str">
        <f>IFERROR(VLOOKUP($B152,'Purchases Entry'!$B$4:$J$263,5,FALSE),"-")</f>
        <v>-</v>
      </c>
      <c r="P152" s="1048">
        <f>IFERROR(VLOOKUP($B152,'Purchases Entry'!$B$4:$J$263,6,FALSE),0)</f>
        <v>0</v>
      </c>
      <c r="Q152" s="1163">
        <f>IFERROR(VLOOKUP($B152,'Purchases Entry'!$B$4:$J$263,7,FALSE),0)</f>
        <v>0</v>
      </c>
      <c r="R152" s="1083">
        <f>IFERROR(VLOOKUP($B152,'Purchases Entry'!$B$4:$J$263,8,FALSE),0)</f>
        <v>0</v>
      </c>
      <c r="S152" s="1083">
        <f t="shared" si="2"/>
        <v>0</v>
      </c>
    </row>
    <row r="153" spans="1:19" x14ac:dyDescent="0.2">
      <c r="A153" s="1034" t="s">
        <v>550</v>
      </c>
      <c r="B153" s="1096">
        <v>1184405</v>
      </c>
      <c r="C153" s="1094" t="s">
        <v>1235</v>
      </c>
      <c r="D153" s="1110" t="str">
        <f>IFERROR(VLOOKUP($B153,'Inventory List Entry (hide)'!$A$1:$I$268,2,FALSE),"---")</f>
        <v>TOMATO BULK ROMA STG 4/5</v>
      </c>
      <c r="E153" s="1109" t="str">
        <f>IFERROR(VLOOKUP($B153,'Inventory List Entry (hide)'!$A$1:$I$268,3,FALSE),"---")</f>
        <v>Fresh Start</v>
      </c>
      <c r="F153" s="1093" t="str">
        <f>IFERROR(VLOOKUP($B153,'Inventory List Entry (hide)'!$A$1:$I$268,4,FALSE),"---")</f>
        <v>1x25 LB</v>
      </c>
      <c r="G153" s="1075" t="str">
        <f>IFERROR(VLOOKUP($B153,'Inventory List Entry (hide)'!$A$1:$I$268,5,FALSE),"---")</f>
        <v>lb</v>
      </c>
      <c r="H153" s="1048">
        <f>IFERROR(VLOOKUP($B153,'Inventory List Entry (hide)'!$A$1:$I$268,5+VLOOKUP('Report Set-up'!$B$8,'Store List (hide)'!$F$2:$G$5,2,FALSE),FALSE),0)</f>
        <v>1.5152000000000001</v>
      </c>
      <c r="I153" s="1163">
        <f>IFERROR(VLOOKUP($B153,'Opening Inventory Entry'!$B$4:$J$263,3,FALSE),0)</f>
        <v>0</v>
      </c>
      <c r="J153" s="1083">
        <f>IFERROR(VLOOKUP($B153,'Opening Inventory Entry'!$B$4:$J$263,9,FALSE),0)</f>
        <v>0</v>
      </c>
      <c r="K153" s="1075" t="str">
        <f>IFERROR(VLOOKUP($B153,'Closing Inventory Entry'!$B$4:$J$263,7,FALSE),"-")</f>
        <v>-</v>
      </c>
      <c r="L153" s="1048">
        <f>IFERROR(VLOOKUP($B153,'Closing Inventory Entry'!$B$4:$J$263,8,FALSE),0)</f>
        <v>0</v>
      </c>
      <c r="M153" s="1163">
        <f>IFERROR(VLOOKUP($B153,'Closing Inventory Entry'!$B$4:$J$263,3,FALSE),0)</f>
        <v>0</v>
      </c>
      <c r="N153" s="1083">
        <f>IFERROR(VLOOKUP($B153,'Closing Inventory Entry'!$B$4:$J$263,9,FALSE),0)</f>
        <v>0</v>
      </c>
      <c r="O153" s="1075" t="str">
        <f>IFERROR(VLOOKUP($B153,'Purchases Entry'!$B$4:$J$263,5,FALSE),"-")</f>
        <v>-</v>
      </c>
      <c r="P153" s="1048">
        <f>IFERROR(VLOOKUP($B153,'Purchases Entry'!$B$4:$J$263,6,FALSE),0)</f>
        <v>0</v>
      </c>
      <c r="Q153" s="1163">
        <f>IFERROR(VLOOKUP($B153,'Purchases Entry'!$B$4:$J$263,7,FALSE),0)</f>
        <v>0</v>
      </c>
      <c r="R153" s="1083">
        <f>IFERROR(VLOOKUP($B153,'Purchases Entry'!$B$4:$J$263,8,FALSE),0)</f>
        <v>0</v>
      </c>
      <c r="S153" s="1083">
        <f t="shared" si="2"/>
        <v>0</v>
      </c>
    </row>
    <row r="154" spans="1:19" x14ac:dyDescent="0.2">
      <c r="A154" s="1034" t="s">
        <v>550</v>
      </c>
      <c r="B154" s="1105">
        <v>1304405</v>
      </c>
      <c r="C154" s="1094" t="s">
        <v>1235</v>
      </c>
      <c r="D154" s="1110" t="str">
        <f>IFERROR(VLOOKUP($B154,'Inventory List Entry (hide)'!$A$1:$I$268,2,FALSE),"---")</f>
        <v>TOMATO ROMA STG 5/6</v>
      </c>
      <c r="E154" s="1109" t="str">
        <f>IFERROR(VLOOKUP($B154,'Inventory List Entry (hide)'!$A$1:$I$268,3,FALSE),"---")</f>
        <v>Fresh Start</v>
      </c>
      <c r="F154" s="1093" t="str">
        <f>IFERROR(VLOOKUP($B154,'Inventory List Entry (hide)'!$A$1:$I$268,4,FALSE),"---")</f>
        <v>1x5 LB</v>
      </c>
      <c r="G154" s="1075" t="str">
        <f>IFERROR(VLOOKUP($B154,'Inventory List Entry (hide)'!$A$1:$I$268,5,FALSE),"---")</f>
        <v>lb</v>
      </c>
      <c r="H154" s="1048">
        <f>IFERROR(VLOOKUP($B154,'Inventory List Entry (hide)'!$A$1:$I$268,5+VLOOKUP('Report Set-up'!$B$8,'Store List (hide)'!$F$2:$G$5,2,FALSE),FALSE),0)</f>
        <v>2.2800000000000002</v>
      </c>
      <c r="I154" s="1163">
        <f>IFERROR(VLOOKUP($B154,'Opening Inventory Entry'!$B$4:$J$263,3,FALSE),0)</f>
        <v>0</v>
      </c>
      <c r="J154" s="1083">
        <f>IFERROR(VLOOKUP($B154,'Opening Inventory Entry'!$B$4:$J$263,9,FALSE),0)</f>
        <v>0</v>
      </c>
      <c r="K154" s="1075" t="str">
        <f>IFERROR(VLOOKUP($B154,'Closing Inventory Entry'!$B$4:$J$263,7,FALSE),"-")</f>
        <v>-</v>
      </c>
      <c r="L154" s="1048">
        <f>IFERROR(VLOOKUP($B154,'Closing Inventory Entry'!$B$4:$J$263,8,FALSE),0)</f>
        <v>0</v>
      </c>
      <c r="M154" s="1163">
        <f>IFERROR(VLOOKUP($B154,'Closing Inventory Entry'!$B$4:$J$263,3,FALSE),0)</f>
        <v>0</v>
      </c>
      <c r="N154" s="1083">
        <f>IFERROR(VLOOKUP($B154,'Closing Inventory Entry'!$B$4:$J$263,9,FALSE),0)</f>
        <v>0</v>
      </c>
      <c r="O154" s="1075" t="str">
        <f>IFERROR(VLOOKUP($B154,'Purchases Entry'!$B$4:$J$263,5,FALSE),"-")</f>
        <v>-</v>
      </c>
      <c r="P154" s="1048">
        <f>IFERROR(VLOOKUP($B154,'Purchases Entry'!$B$4:$J$263,6,FALSE),0)</f>
        <v>0</v>
      </c>
      <c r="Q154" s="1163">
        <f>IFERROR(VLOOKUP($B154,'Purchases Entry'!$B$4:$J$263,7,FALSE),0)</f>
        <v>0</v>
      </c>
      <c r="R154" s="1083">
        <f>IFERROR(VLOOKUP($B154,'Purchases Entry'!$B$4:$J$263,8,FALSE),0)</f>
        <v>0</v>
      </c>
      <c r="S154" s="1083">
        <f t="shared" si="2"/>
        <v>0</v>
      </c>
    </row>
    <row r="155" spans="1:19" x14ac:dyDescent="0.2">
      <c r="A155" s="1034" t="s">
        <v>550</v>
      </c>
      <c r="B155" s="1105">
        <v>4201007</v>
      </c>
      <c r="C155" s="1094" t="s">
        <v>1235</v>
      </c>
      <c r="D155" s="1110" t="str">
        <f>IFERROR(VLOOKUP($B155,'Inventory List Entry (hide)'!$A$1:$I$268,2,FALSE),"---")</f>
        <v>TOMATO ROMA STG 4/5 80CT</v>
      </c>
      <c r="E155" s="1109" t="str">
        <f>IFERROR(VLOOKUP($B155,'Inventory List Entry (hide)'!$A$1:$I$268,3,FALSE),"---")</f>
        <v>Fresh Start</v>
      </c>
      <c r="F155" s="1093" t="str">
        <f>IFERROR(VLOOKUP($B155,'Inventory List Entry (hide)'!$A$1:$I$268,4,FALSE),"---")</f>
        <v>1x15 LB</v>
      </c>
      <c r="G155" s="1075" t="str">
        <f>IFERROR(VLOOKUP($B155,'Inventory List Entry (hide)'!$A$1:$I$268,5,FALSE),"---")</f>
        <v>lb</v>
      </c>
      <c r="H155" s="1048">
        <f>IFERROR(VLOOKUP($B155,'Inventory List Entry (hide)'!$A$1:$I$268,5+VLOOKUP('Report Set-up'!$B$8,'Store List (hide)'!$F$2:$G$5,2,FALSE),FALSE),0)</f>
        <v>1.8073333333333332</v>
      </c>
      <c r="I155" s="1163">
        <f>IFERROR(VLOOKUP($B155,'Opening Inventory Entry'!$B$4:$J$263,3,FALSE),0)</f>
        <v>0</v>
      </c>
      <c r="J155" s="1083">
        <f>IFERROR(VLOOKUP($B155,'Opening Inventory Entry'!$B$4:$J$263,9,FALSE),0)</f>
        <v>0</v>
      </c>
      <c r="K155" s="1075" t="str">
        <f>IFERROR(VLOOKUP($B155,'Closing Inventory Entry'!$B$4:$J$263,7,FALSE),"-")</f>
        <v>-</v>
      </c>
      <c r="L155" s="1048">
        <f>IFERROR(VLOOKUP($B155,'Closing Inventory Entry'!$B$4:$J$263,8,FALSE),0)</f>
        <v>0</v>
      </c>
      <c r="M155" s="1163">
        <f>IFERROR(VLOOKUP($B155,'Closing Inventory Entry'!$B$4:$J$263,3,FALSE),0)</f>
        <v>0</v>
      </c>
      <c r="N155" s="1083">
        <f>IFERROR(VLOOKUP($B155,'Closing Inventory Entry'!$B$4:$J$263,9,FALSE),0)</f>
        <v>0</v>
      </c>
      <c r="O155" s="1075" t="str">
        <f>IFERROR(VLOOKUP($B155,'Purchases Entry'!$B$4:$J$263,5,FALSE),"-")</f>
        <v>-</v>
      </c>
      <c r="P155" s="1048">
        <f>IFERROR(VLOOKUP($B155,'Purchases Entry'!$B$4:$J$263,6,FALSE),0)</f>
        <v>0</v>
      </c>
      <c r="Q155" s="1163">
        <f>IFERROR(VLOOKUP($B155,'Purchases Entry'!$B$4:$J$263,7,FALSE),0)</f>
        <v>0</v>
      </c>
      <c r="R155" s="1083">
        <f>IFERROR(VLOOKUP($B155,'Purchases Entry'!$B$4:$J$263,8,FALSE),0)</f>
        <v>0</v>
      </c>
      <c r="S155" s="1083">
        <f t="shared" si="2"/>
        <v>0</v>
      </c>
    </row>
    <row r="156" spans="1:19" x14ac:dyDescent="0.2">
      <c r="A156" s="1034" t="s">
        <v>550</v>
      </c>
      <c r="B156" s="1105">
        <v>8476156</v>
      </c>
      <c r="C156" s="1094" t="s">
        <v>1235</v>
      </c>
      <c r="D156" s="1110" t="str">
        <f>IFERROR(VLOOKUP($B156,'Inventory List Entry (hide)'!$A$1:$I$268,2,FALSE),"---")</f>
        <v>TOMATO BULK ROMA</v>
      </c>
      <c r="E156" s="1109" t="str">
        <f>IFERROR(VLOOKUP($B156,'Inventory List Entry (hide)'!$A$1:$I$268,3,FALSE),"---")</f>
        <v>Markon First Crop</v>
      </c>
      <c r="F156" s="1093" t="str">
        <f>IFERROR(VLOOKUP($B156,'Inventory List Entry (hide)'!$A$1:$I$268,4,FALSE),"---")</f>
        <v>1x11.3 KG</v>
      </c>
      <c r="G156" s="1075" t="str">
        <f>IFERROR(VLOOKUP($B156,'Inventory List Entry (hide)'!$A$1:$I$268,5,FALSE),"---")</f>
        <v>lb</v>
      </c>
      <c r="H156" s="1048">
        <f>IFERROR(VLOOKUP($B156,'Inventory List Entry (hide)'!$A$1:$I$268,5+VLOOKUP('Report Set-up'!$B$8,'Store List (hide)'!$F$2:$G$5,2,FALSE),FALSE),0)</f>
        <v>2.0871946902654872</v>
      </c>
      <c r="I156" s="1163">
        <f>IFERROR(VLOOKUP($B156,'Opening Inventory Entry'!$B$4:$J$263,3,FALSE),0)</f>
        <v>0</v>
      </c>
      <c r="J156" s="1083">
        <f>IFERROR(VLOOKUP($B156,'Opening Inventory Entry'!$B$4:$J$263,9,FALSE),0)</f>
        <v>0</v>
      </c>
      <c r="K156" s="1075" t="str">
        <f>IFERROR(VLOOKUP($B156,'Closing Inventory Entry'!$B$4:$J$263,7,FALSE),"-")</f>
        <v>-</v>
      </c>
      <c r="L156" s="1048">
        <f>IFERROR(VLOOKUP($B156,'Closing Inventory Entry'!$B$4:$J$263,8,FALSE),0)</f>
        <v>0</v>
      </c>
      <c r="M156" s="1163">
        <f>IFERROR(VLOOKUP($B156,'Closing Inventory Entry'!$B$4:$J$263,3,FALSE),0)</f>
        <v>0</v>
      </c>
      <c r="N156" s="1083">
        <f>IFERROR(VLOOKUP($B156,'Closing Inventory Entry'!$B$4:$J$263,9,FALSE),0)</f>
        <v>0</v>
      </c>
      <c r="O156" s="1075" t="str">
        <f>IFERROR(VLOOKUP($B156,'Purchases Entry'!$B$4:$J$263,5,FALSE),"-")</f>
        <v>-</v>
      </c>
      <c r="P156" s="1048">
        <f>IFERROR(VLOOKUP($B156,'Purchases Entry'!$B$4:$J$263,6,FALSE),0)</f>
        <v>0</v>
      </c>
      <c r="Q156" s="1163">
        <f>IFERROR(VLOOKUP($B156,'Purchases Entry'!$B$4:$J$263,7,FALSE),0)</f>
        <v>0</v>
      </c>
      <c r="R156" s="1083">
        <f>IFERROR(VLOOKUP($B156,'Purchases Entry'!$B$4:$J$263,8,FALSE),0)</f>
        <v>0</v>
      </c>
      <c r="S156" s="1083">
        <f t="shared" si="2"/>
        <v>0</v>
      </c>
    </row>
    <row r="157" spans="1:19" x14ac:dyDescent="0.2">
      <c r="A157" s="1034" t="s">
        <v>550</v>
      </c>
      <c r="B157" s="1105">
        <v>1395699</v>
      </c>
      <c r="C157" s="1100" t="s">
        <v>1236</v>
      </c>
      <c r="D157" s="1115" t="str">
        <f>IFERROR(VLOOKUP($B157,'Inventory List Entry (hide)'!$A$1:$I$268,2,FALSE),"---")</f>
        <v>TOMATO SUN DRIED IN OIL TOPPER</v>
      </c>
      <c r="E157" s="1113" t="str">
        <f>IFERROR(VLOOKUP($B157,'Inventory List Entry (hide)'!$A$1:$I$268,3,FALSE),"---")</f>
        <v>Panago</v>
      </c>
      <c r="F157" s="1098" t="str">
        <f>IFERROR(VLOOKUP($B157,'Inventory List Entry (hide)'!$A$1:$I$268,4,FALSE),"---")</f>
        <v>4x2 LB</v>
      </c>
      <c r="G157" s="1085" t="str">
        <f>IFERROR(VLOOKUP($B157,'Inventory List Entry (hide)'!$A$1:$I$268,5,FALSE),"---")</f>
        <v>bag</v>
      </c>
      <c r="H157" s="1198">
        <f>IFERROR(VLOOKUP($B157,'Inventory List Entry (hide)'!$A$1:$I$268,5+VLOOKUP('Report Set-up'!$B$8,'Store List (hide)'!$F$2:$G$5,2,FALSE),FALSE),0)</f>
        <v>14.135</v>
      </c>
      <c r="I157" s="1200">
        <f>IFERROR(VLOOKUP($B157,'Opening Inventory Entry'!$B$4:$J$263,3,FALSE),0)</f>
        <v>0</v>
      </c>
      <c r="J157" s="1199">
        <f>IFERROR(VLOOKUP($B157,'Opening Inventory Entry'!$B$4:$J$263,9,FALSE),0)</f>
        <v>0</v>
      </c>
      <c r="K157" s="1085" t="str">
        <f>IFERROR(VLOOKUP($B157,'Closing Inventory Entry'!$B$4:$J$263,7,FALSE),"-")</f>
        <v>-</v>
      </c>
      <c r="L157" s="1198">
        <f>IFERROR(VLOOKUP($B157,'Closing Inventory Entry'!$B$4:$J$263,8,FALSE),0)</f>
        <v>0</v>
      </c>
      <c r="M157" s="1200">
        <f>IFERROR(VLOOKUP($B157,'Closing Inventory Entry'!$B$4:$J$263,3,FALSE),0)</f>
        <v>0</v>
      </c>
      <c r="N157" s="1199">
        <f>IFERROR(VLOOKUP($B157,'Closing Inventory Entry'!$B$4:$J$263,9,FALSE),0)</f>
        <v>0</v>
      </c>
      <c r="O157" s="1085" t="str">
        <f>IFERROR(VLOOKUP($B157,'Purchases Entry'!$B$4:$J$263,5,FALSE),"-")</f>
        <v>-</v>
      </c>
      <c r="P157" s="1198">
        <f>IFERROR(VLOOKUP($B157,'Purchases Entry'!$B$4:$J$263,6,FALSE),0)</f>
        <v>0</v>
      </c>
      <c r="Q157" s="1200">
        <f>IFERROR(VLOOKUP($B157,'Purchases Entry'!$B$4:$J$263,7,FALSE),0)</f>
        <v>0</v>
      </c>
      <c r="R157" s="1083">
        <f>IFERROR(VLOOKUP($B157,'Purchases Entry'!$B$4:$J$263,8,FALSE),0)</f>
        <v>0</v>
      </c>
      <c r="S157" s="1083">
        <f t="shared" si="2"/>
        <v>0</v>
      </c>
    </row>
    <row r="158" spans="1:19" x14ac:dyDescent="0.2">
      <c r="A158" s="1034" t="s">
        <v>550</v>
      </c>
      <c r="B158" s="1105">
        <v>1233904</v>
      </c>
      <c r="C158" s="1100" t="s">
        <v>1237</v>
      </c>
      <c r="D158" s="1115" t="str">
        <f>IFERROR(VLOOKUP($B158,'Inventory List Entry (hide)'!$A$1:$I$268,2,FALSE),"---")</f>
        <v>AVOCADO HALF FZN IWP</v>
      </c>
      <c r="E158" s="1113" t="str">
        <f>IFERROR(VLOOKUP($B158,'Inventory List Entry (hide)'!$A$1:$I$268,3,FALSE),"---")</f>
        <v>Wholly Guacamole</v>
      </c>
      <c r="F158" s="1098" t="str">
        <f>IFERROR(VLOOKUP($B158,'Inventory List Entry (hide)'!$A$1:$I$268,4,FALSE),"---")</f>
        <v>64x1.5 OZ</v>
      </c>
      <c r="G158" s="1085" t="str">
        <f>IFERROR(VLOOKUP($B158,'Inventory List Entry (hide)'!$A$1:$I$268,5,FALSE),"---")</f>
        <v>case</v>
      </c>
      <c r="H158" s="1198">
        <f>IFERROR(VLOOKUP($B158,'Inventory List Entry (hide)'!$A$1:$I$268,5+VLOOKUP('Report Set-up'!$B$8,'Store List (hide)'!$F$2:$G$5,2,FALSE),FALSE),0)</f>
        <v>82.73</v>
      </c>
      <c r="I158" s="1200">
        <f>IFERROR(VLOOKUP($B158,'Opening Inventory Entry'!$B$4:$J$263,3,FALSE),0)</f>
        <v>0</v>
      </c>
      <c r="J158" s="1199">
        <f>IFERROR(VLOOKUP($B158,'Opening Inventory Entry'!$B$4:$J$263,9,FALSE),0)</f>
        <v>0</v>
      </c>
      <c r="K158" s="1085" t="str">
        <f>IFERROR(VLOOKUP($B158,'Closing Inventory Entry'!$B$4:$J$263,7,FALSE),"-")</f>
        <v>-</v>
      </c>
      <c r="L158" s="1198">
        <f>IFERROR(VLOOKUP($B158,'Closing Inventory Entry'!$B$4:$J$263,8,FALSE),0)</f>
        <v>0</v>
      </c>
      <c r="M158" s="1200">
        <f>IFERROR(VLOOKUP($B158,'Closing Inventory Entry'!$B$4:$J$263,3,FALSE),0)</f>
        <v>0</v>
      </c>
      <c r="N158" s="1199">
        <f>IFERROR(VLOOKUP($B158,'Closing Inventory Entry'!$B$4:$J$263,9,FALSE),0)</f>
        <v>0</v>
      </c>
      <c r="O158" s="1085" t="str">
        <f>IFERROR(VLOOKUP($B158,'Purchases Entry'!$B$4:$J$263,5,FALSE),"-")</f>
        <v>-</v>
      </c>
      <c r="P158" s="1198">
        <f>IFERROR(VLOOKUP($B158,'Purchases Entry'!$B$4:$J$263,6,FALSE),0)</f>
        <v>0</v>
      </c>
      <c r="Q158" s="1200">
        <f>IFERROR(VLOOKUP($B158,'Purchases Entry'!$B$4:$J$263,7,FALSE),0)</f>
        <v>0</v>
      </c>
      <c r="R158" s="1083">
        <f>IFERROR(VLOOKUP($B158,'Purchases Entry'!$B$4:$J$263,8,FALSE),0)</f>
        <v>0</v>
      </c>
      <c r="S158" s="1083">
        <f t="shared" si="2"/>
        <v>0</v>
      </c>
    </row>
    <row r="159" spans="1:19" x14ac:dyDescent="0.2">
      <c r="A159" s="1034" t="s">
        <v>550</v>
      </c>
      <c r="B159" s="1105">
        <v>1133781</v>
      </c>
      <c r="C159" s="1100" t="s">
        <v>1238</v>
      </c>
      <c r="D159" s="1115" t="str">
        <f>IFERROR(VLOOKUP($B159,'Inventory List Entry (hide)'!$A$1:$I$268,2,FALSE),"---")</f>
        <v>SQUASH BUTTERNUT DCD FANCY</v>
      </c>
      <c r="E159" s="1113" t="str">
        <f>IFERROR(VLOOKUP($B159,'Inventory List Entry (hide)'!$A$1:$I$268,3,FALSE),"---")</f>
        <v>Arctic Gardens</v>
      </c>
      <c r="F159" s="1098" t="str">
        <f>IFERROR(VLOOKUP($B159,'Inventory List Entry (hide)'!$A$1:$I$268,4,FALSE),"---")</f>
        <v>6x2 KG</v>
      </c>
      <c r="G159" s="1085" t="str">
        <f>IFERROR(VLOOKUP($B159,'Inventory List Entry (hide)'!$A$1:$I$268,5,FALSE),"---")</f>
        <v>kg</v>
      </c>
      <c r="H159" s="1198">
        <f>IFERROR(VLOOKUP($B159,'Inventory List Entry (hide)'!$A$1:$I$268,5+VLOOKUP('Report Set-up'!$B$8,'Store List (hide)'!$F$2:$G$5,2,FALSE),FALSE),0)</f>
        <v>3.4474999999999998</v>
      </c>
      <c r="I159" s="1200">
        <f>IFERROR(VLOOKUP($B159,'Opening Inventory Entry'!$B$4:$J$263,3,FALSE),0)</f>
        <v>0</v>
      </c>
      <c r="J159" s="1199">
        <f>IFERROR(VLOOKUP($B159,'Opening Inventory Entry'!$B$4:$J$263,9,FALSE),0)</f>
        <v>0</v>
      </c>
      <c r="K159" s="1085" t="str">
        <f>IFERROR(VLOOKUP($B159,'Closing Inventory Entry'!$B$4:$J$263,7,FALSE),"-")</f>
        <v>-</v>
      </c>
      <c r="L159" s="1198">
        <f>IFERROR(VLOOKUP($B159,'Closing Inventory Entry'!$B$4:$J$263,8,FALSE),0)</f>
        <v>0</v>
      </c>
      <c r="M159" s="1200">
        <f>IFERROR(VLOOKUP($B159,'Closing Inventory Entry'!$B$4:$J$263,3,FALSE),0)</f>
        <v>0</v>
      </c>
      <c r="N159" s="1199">
        <f>IFERROR(VLOOKUP($B159,'Closing Inventory Entry'!$B$4:$J$263,9,FALSE),0)</f>
        <v>0</v>
      </c>
      <c r="O159" s="1085" t="str">
        <f>IFERROR(VLOOKUP($B159,'Purchases Entry'!$B$4:$J$263,5,FALSE),"-")</f>
        <v>-</v>
      </c>
      <c r="P159" s="1198">
        <f>IFERROR(VLOOKUP($B159,'Purchases Entry'!$B$4:$J$263,6,FALSE),0)</f>
        <v>0</v>
      </c>
      <c r="Q159" s="1200">
        <f>IFERROR(VLOOKUP($B159,'Purchases Entry'!$B$4:$J$263,7,FALSE),0)</f>
        <v>0</v>
      </c>
      <c r="R159" s="1083">
        <f>IFERROR(VLOOKUP($B159,'Purchases Entry'!$B$4:$J$263,8,FALSE),0)</f>
        <v>0</v>
      </c>
      <c r="S159" s="1083">
        <f t="shared" si="2"/>
        <v>0</v>
      </c>
    </row>
    <row r="160" spans="1:19" x14ac:dyDescent="0.2">
      <c r="A160" s="1034" t="s">
        <v>550</v>
      </c>
      <c r="B160" s="1105">
        <v>1254405</v>
      </c>
      <c r="C160" s="1100" t="s">
        <v>1239</v>
      </c>
      <c r="D160" s="1115" t="str">
        <f>IFERROR(VLOOKUP($B160,'Inventory List Entry (hide)'!$A$1:$I$268,2,FALSE),"---")</f>
        <v>COLESLAW CABBAGE 1/8IN SHRED SEP BAG</v>
      </c>
      <c r="E160" s="1113" t="str">
        <f>IFERROR(VLOOKUP($B160,'Inventory List Entry (hide)'!$A$1:$I$268,3,FALSE),"---")</f>
        <v>Ready-Set-Serve</v>
      </c>
      <c r="F160" s="1098" t="str">
        <f>IFERROR(VLOOKUP($B160,'Inventory List Entry (hide)'!$A$1:$I$268,4,FALSE),"---")</f>
        <v>4x5 LB</v>
      </c>
      <c r="G160" s="1085" t="str">
        <f>IFERROR(VLOOKUP($B160,'Inventory List Entry (hide)'!$A$1:$I$268,5,FALSE),"---")</f>
        <v>bag</v>
      </c>
      <c r="H160" s="1198">
        <f>IFERROR(VLOOKUP($B160,'Inventory List Entry (hide)'!$A$1:$I$268,5+VLOOKUP('Report Set-up'!$B$8,'Store List (hide)'!$F$2:$G$5,2,FALSE),FALSE),0)</f>
        <v>10.6875</v>
      </c>
      <c r="I160" s="1200">
        <f>IFERROR(VLOOKUP($B160,'Opening Inventory Entry'!$B$4:$J$263,3,FALSE),0)</f>
        <v>0</v>
      </c>
      <c r="J160" s="1199">
        <f>IFERROR(VLOOKUP($B160,'Opening Inventory Entry'!$B$4:$J$263,9,FALSE),0)</f>
        <v>0</v>
      </c>
      <c r="K160" s="1085" t="str">
        <f>IFERROR(VLOOKUP($B160,'Closing Inventory Entry'!$B$4:$J$263,7,FALSE),"-")</f>
        <v>-</v>
      </c>
      <c r="L160" s="1198">
        <f>IFERROR(VLOOKUP($B160,'Closing Inventory Entry'!$B$4:$J$263,8,FALSE),0)</f>
        <v>0</v>
      </c>
      <c r="M160" s="1200">
        <f>IFERROR(VLOOKUP($B160,'Closing Inventory Entry'!$B$4:$J$263,3,FALSE),0)</f>
        <v>0</v>
      </c>
      <c r="N160" s="1199">
        <f>IFERROR(VLOOKUP($B160,'Closing Inventory Entry'!$B$4:$J$263,9,FALSE),0)</f>
        <v>0</v>
      </c>
      <c r="O160" s="1085" t="str">
        <f>IFERROR(VLOOKUP($B160,'Purchases Entry'!$B$4:$J$263,5,FALSE),"-")</f>
        <v>-</v>
      </c>
      <c r="P160" s="1198">
        <f>IFERROR(VLOOKUP($B160,'Purchases Entry'!$B$4:$J$263,6,FALSE),0)</f>
        <v>0</v>
      </c>
      <c r="Q160" s="1200">
        <f>IFERROR(VLOOKUP($B160,'Purchases Entry'!$B$4:$J$263,7,FALSE),0)</f>
        <v>0</v>
      </c>
      <c r="R160" s="1083">
        <f>IFERROR(VLOOKUP($B160,'Purchases Entry'!$B$4:$J$263,8,FALSE),0)</f>
        <v>0</v>
      </c>
      <c r="S160" s="1083">
        <f t="shared" si="2"/>
        <v>0</v>
      </c>
    </row>
    <row r="161" spans="1:19" ht="15" thickBot="1" x14ac:dyDescent="0.25">
      <c r="A161" s="1039" t="s">
        <v>550</v>
      </c>
      <c r="B161" s="1106">
        <v>1348642</v>
      </c>
      <c r="C161" s="1118" t="s">
        <v>1240</v>
      </c>
      <c r="D161" s="1126" t="str">
        <f>IFERROR(VLOOKUP($B161,'Inventory List Entry (hide)'!$A$1:$I$268,2,FALSE),"---")</f>
        <v>TOMATO CHERRY REPACK</v>
      </c>
      <c r="E161" s="1116" t="str">
        <f>IFERROR(VLOOKUP($B161,'Inventory List Entry (hide)'!$A$1:$I$268,3,FALSE),"---")</f>
        <v>Fresh Start</v>
      </c>
      <c r="F161" s="1101" t="str">
        <f>IFERROR(VLOOKUP($B161,'Inventory List Entry (hide)'!$A$1:$I$268,4,FALSE),"---")</f>
        <v>1x4 PT</v>
      </c>
      <c r="G161" s="1086" t="str">
        <f>IFERROR(VLOOKUP($B161,'Inventory List Entry (hide)'!$A$1:$I$268,5,FALSE),"---")</f>
        <v>pt</v>
      </c>
      <c r="H161" s="1040">
        <f>IFERROR(VLOOKUP($B161,'Inventory List Entry (hide)'!$A$1:$I$268,5+VLOOKUP('Report Set-up'!$B$8,'Store List (hide)'!$F$2:$G$5,2,FALSE),FALSE),0)</f>
        <v>4.8475000000000001</v>
      </c>
      <c r="I161" s="1164">
        <f>IFERROR(VLOOKUP($B161,'Opening Inventory Entry'!$B$4:$J$263,3,FALSE),0)</f>
        <v>0</v>
      </c>
      <c r="J161" s="1087">
        <f>IFERROR(VLOOKUP($B161,'Opening Inventory Entry'!$B$4:$J$263,9,FALSE),0)</f>
        <v>0</v>
      </c>
      <c r="K161" s="1086" t="str">
        <f>IFERROR(VLOOKUP($B161,'Closing Inventory Entry'!$B$4:$J$263,7,FALSE),"-")</f>
        <v>-</v>
      </c>
      <c r="L161" s="1040">
        <f>IFERROR(VLOOKUP($B161,'Closing Inventory Entry'!$B$4:$J$263,8,FALSE),0)</f>
        <v>0</v>
      </c>
      <c r="M161" s="1164">
        <f>IFERROR(VLOOKUP($B161,'Closing Inventory Entry'!$B$4:$J$263,3,FALSE),0)</f>
        <v>0</v>
      </c>
      <c r="N161" s="1087">
        <f>IFERROR(VLOOKUP($B161,'Closing Inventory Entry'!$B$4:$J$263,9,FALSE),0)</f>
        <v>0</v>
      </c>
      <c r="O161" s="1086" t="str">
        <f>IFERROR(VLOOKUP($B161,'Purchases Entry'!$B$4:$J$263,5,FALSE),"-")</f>
        <v>-</v>
      </c>
      <c r="P161" s="1040">
        <f>IFERROR(VLOOKUP($B161,'Purchases Entry'!$B$4:$J$263,6,FALSE),0)</f>
        <v>0</v>
      </c>
      <c r="Q161" s="1164">
        <f>IFERROR(VLOOKUP($B161,'Purchases Entry'!$B$4:$J$263,7,FALSE),0)</f>
        <v>0</v>
      </c>
      <c r="R161" s="1087">
        <f>IFERROR(VLOOKUP($B161,'Purchases Entry'!$B$4:$J$263,8,FALSE),0)</f>
        <v>0</v>
      </c>
      <c r="S161" s="1087">
        <f t="shared" si="2"/>
        <v>0</v>
      </c>
    </row>
    <row r="162" spans="1:19" x14ac:dyDescent="0.2">
      <c r="A162" s="1042" t="s">
        <v>551</v>
      </c>
      <c r="B162" s="1104">
        <v>1485877</v>
      </c>
      <c r="C162" s="1102" t="s">
        <v>1241</v>
      </c>
      <c r="D162" s="1117" t="str">
        <f>IFERROR(VLOOKUP($B162,'Inventory List Entry (hide)'!$A$1:$I$268,2,FALSE),"---")</f>
        <v>SEASONING BTR CHICK</v>
      </c>
      <c r="E162" s="1111" t="str">
        <f>IFERROR(VLOOKUP($B162,'Inventory List Entry (hide)'!$A$1:$I$268,3,FALSE),"---")</f>
        <v>Chef Paul Prudhomme's</v>
      </c>
      <c r="F162" s="1095" t="str">
        <f>IFERROR(VLOOKUP($B162,'Inventory List Entry (hide)'!$A$1:$I$268,4,FALSE),"---")</f>
        <v>1x5 LB</v>
      </c>
      <c r="G162" s="1078" t="str">
        <f>IFERROR(VLOOKUP($B162,'Inventory List Entry (hide)'!$A$1:$I$268,5,FALSE),"---")</f>
        <v>lb</v>
      </c>
      <c r="H162" s="1049">
        <f>IFERROR(VLOOKUP($B162,'Inventory List Entry (hide)'!$A$1:$I$268,5+VLOOKUP('Report Set-up'!$B$8,'Store List (hide)'!$F$2:$G$5,2,FALSE),FALSE),0)</f>
        <v>9.9120000000000008</v>
      </c>
      <c r="I162" s="1165">
        <f>IFERROR(VLOOKUP($B162,'Opening Inventory Entry'!$B$4:$J$263,3,FALSE),0)</f>
        <v>0</v>
      </c>
      <c r="J162" s="1084">
        <f>IFERROR(VLOOKUP($B162,'Opening Inventory Entry'!$B$4:$J$263,9,FALSE),0)</f>
        <v>0</v>
      </c>
      <c r="K162" s="1078" t="str">
        <f>IFERROR(VLOOKUP($B162,'Closing Inventory Entry'!$B$4:$J$263,7,FALSE),"-")</f>
        <v>-</v>
      </c>
      <c r="L162" s="1049">
        <f>IFERROR(VLOOKUP($B162,'Closing Inventory Entry'!$B$4:$J$263,8,FALSE),0)</f>
        <v>0</v>
      </c>
      <c r="M162" s="1165">
        <f>IFERROR(VLOOKUP($B162,'Closing Inventory Entry'!$B$4:$J$263,3,FALSE),0)</f>
        <v>0</v>
      </c>
      <c r="N162" s="1084">
        <f>IFERROR(VLOOKUP($B162,'Closing Inventory Entry'!$B$4:$J$263,9,FALSE),0)</f>
        <v>0</v>
      </c>
      <c r="O162" s="1078" t="str">
        <f>IFERROR(VLOOKUP($B162,'Purchases Entry'!$B$4:$J$263,5,FALSE),"-")</f>
        <v>-</v>
      </c>
      <c r="P162" s="1049">
        <f>IFERROR(VLOOKUP($B162,'Purchases Entry'!$B$4:$J$263,6,FALSE),0)</f>
        <v>0</v>
      </c>
      <c r="Q162" s="1165">
        <f>IFERROR(VLOOKUP($B162,'Purchases Entry'!$B$4:$J$263,7,FALSE),0)</f>
        <v>0</v>
      </c>
      <c r="R162" s="1084">
        <f>IFERROR(VLOOKUP($B162,'Purchases Entry'!$B$4:$J$263,8,FALSE),0)</f>
        <v>0</v>
      </c>
      <c r="S162" s="1084">
        <f t="shared" si="2"/>
        <v>0</v>
      </c>
    </row>
    <row r="163" spans="1:19" x14ac:dyDescent="0.2">
      <c r="A163" s="1042" t="s">
        <v>551</v>
      </c>
      <c r="B163" s="1104">
        <v>1485980</v>
      </c>
      <c r="C163" s="1102" t="s">
        <v>1242</v>
      </c>
      <c r="D163" s="1117" t="str">
        <f>IFERROR(VLOOKUP($B163,'Inventory List Entry (hide)'!$A$1:$I$268,2,FALSE),"---")</f>
        <v>PEPPER CHILI CALABRIAN CRUSHED IN OIL</v>
      </c>
      <c r="E163" s="1111" t="str">
        <f>IFERROR(VLOOKUP($B163,'Inventory List Entry (hide)'!$A$1:$I$268,3,FALSE),"---")</f>
        <v>Delzie di Calabria</v>
      </c>
      <c r="F163" s="1095" t="str">
        <f>IFERROR(VLOOKUP($B163,'Inventory List Entry (hide)'!$A$1:$I$268,4,FALSE),"---")</f>
        <v>6x950 G</v>
      </c>
      <c r="G163" s="1078" t="str">
        <f>IFERROR(VLOOKUP($B163,'Inventory List Entry (hide)'!$A$1:$I$268,5,FALSE),"---")</f>
        <v>jar</v>
      </c>
      <c r="H163" s="1049">
        <f>IFERROR(VLOOKUP($B163,'Inventory List Entry (hide)'!$A$1:$I$268,5+VLOOKUP('Report Set-up'!$B$8,'Store List (hide)'!$F$2:$G$5,2,FALSE),FALSE),0)</f>
        <v>15.840000000000003</v>
      </c>
      <c r="I163" s="1165">
        <f>IFERROR(VLOOKUP($B163,'Opening Inventory Entry'!$B$4:$J$263,3,FALSE),0)</f>
        <v>0</v>
      </c>
      <c r="J163" s="1084">
        <f>IFERROR(VLOOKUP($B163,'Opening Inventory Entry'!$B$4:$J$263,9,FALSE),0)</f>
        <v>0</v>
      </c>
      <c r="K163" s="1078" t="str">
        <f>IFERROR(VLOOKUP($B163,'Closing Inventory Entry'!$B$4:$J$263,7,FALSE),"-")</f>
        <v>-</v>
      </c>
      <c r="L163" s="1049">
        <f>IFERROR(VLOOKUP($B163,'Closing Inventory Entry'!$B$4:$J$263,8,FALSE),0)</f>
        <v>0</v>
      </c>
      <c r="M163" s="1165">
        <f>IFERROR(VLOOKUP($B163,'Closing Inventory Entry'!$B$4:$J$263,3,FALSE),0)</f>
        <v>0</v>
      </c>
      <c r="N163" s="1084">
        <f>IFERROR(VLOOKUP($B163,'Closing Inventory Entry'!$B$4:$J$263,9,FALSE),0)</f>
        <v>0</v>
      </c>
      <c r="O163" s="1078" t="str">
        <f>IFERROR(VLOOKUP($B163,'Purchases Entry'!$B$4:$J$263,5,FALSE),"-")</f>
        <v>-</v>
      </c>
      <c r="P163" s="1049">
        <f>IFERROR(VLOOKUP($B163,'Purchases Entry'!$B$4:$J$263,6,FALSE),0)</f>
        <v>0</v>
      </c>
      <c r="Q163" s="1165">
        <f>IFERROR(VLOOKUP($B163,'Purchases Entry'!$B$4:$J$263,7,FALSE),0)</f>
        <v>0</v>
      </c>
      <c r="R163" s="1084">
        <f>IFERROR(VLOOKUP($B163,'Purchases Entry'!$B$4:$J$263,8,FALSE),0)</f>
        <v>0</v>
      </c>
      <c r="S163" s="1084">
        <f t="shared" si="2"/>
        <v>0</v>
      </c>
    </row>
    <row r="164" spans="1:19" x14ac:dyDescent="0.2">
      <c r="A164" s="1042" t="s">
        <v>551</v>
      </c>
      <c r="B164" s="1104">
        <v>1345257</v>
      </c>
      <c r="C164" s="1102" t="s">
        <v>1243</v>
      </c>
      <c r="D164" s="1117" t="str">
        <f>IFERROR(VLOOKUP($B164,'Inventory List Entry (hide)'!$A$1:$I$268,2,FALSE),"---")</f>
        <v>CHEESECAKE MINI NEW YORK</v>
      </c>
      <c r="E164" s="1111" t="str">
        <f>IFERROR(VLOOKUP($B164,'Inventory List Entry (hide)'!$A$1:$I$268,3,FALSE),"---")</f>
        <v>Panago</v>
      </c>
      <c r="F164" s="1095" t="str">
        <f>IFERROR(VLOOKUP($B164,'Inventory List Entry (hide)'!$A$1:$I$268,4,FALSE),"---")</f>
        <v>1x12 UN</v>
      </c>
      <c r="G164" s="1078" t="str">
        <f>IFERROR(VLOOKUP($B164,'Inventory List Entry (hide)'!$A$1:$I$268,5,FALSE),"---")</f>
        <v>each</v>
      </c>
      <c r="H164" s="1049">
        <f>IFERROR(VLOOKUP($B164,'Inventory List Entry (hide)'!$A$1:$I$268,5+VLOOKUP('Report Set-up'!$B$8,'Store List (hide)'!$F$2:$G$5,2,FALSE),FALSE),0)</f>
        <v>2.94</v>
      </c>
      <c r="I164" s="1165">
        <f>IFERROR(VLOOKUP($B164,'Opening Inventory Entry'!$B$4:$J$263,3,FALSE),0)</f>
        <v>0</v>
      </c>
      <c r="J164" s="1084">
        <f>IFERROR(VLOOKUP($B164,'Opening Inventory Entry'!$B$4:$J$263,9,FALSE),0)</f>
        <v>0</v>
      </c>
      <c r="K164" s="1078" t="str">
        <f>IFERROR(VLOOKUP($B164,'Closing Inventory Entry'!$B$4:$J$263,7,FALSE),"-")</f>
        <v>-</v>
      </c>
      <c r="L164" s="1049">
        <f>IFERROR(VLOOKUP($B164,'Closing Inventory Entry'!$B$4:$J$263,8,FALSE),0)</f>
        <v>0</v>
      </c>
      <c r="M164" s="1165">
        <f>IFERROR(VLOOKUP($B164,'Closing Inventory Entry'!$B$4:$J$263,3,FALSE),0)</f>
        <v>0</v>
      </c>
      <c r="N164" s="1084">
        <f>IFERROR(VLOOKUP($B164,'Closing Inventory Entry'!$B$4:$J$263,9,FALSE),0)</f>
        <v>0</v>
      </c>
      <c r="O164" s="1078" t="str">
        <f>IFERROR(VLOOKUP($B164,'Purchases Entry'!$B$4:$J$263,5,FALSE),"-")</f>
        <v>-</v>
      </c>
      <c r="P164" s="1049">
        <f>IFERROR(VLOOKUP($B164,'Purchases Entry'!$B$4:$J$263,6,FALSE),0)</f>
        <v>0</v>
      </c>
      <c r="Q164" s="1165">
        <f>IFERROR(VLOOKUP($B164,'Purchases Entry'!$B$4:$J$263,7,FALSE),0)</f>
        <v>0</v>
      </c>
      <c r="R164" s="1084">
        <f>IFERROR(VLOOKUP($B164,'Purchases Entry'!$B$4:$J$263,8,FALSE),0)</f>
        <v>0</v>
      </c>
      <c r="S164" s="1084">
        <f t="shared" si="2"/>
        <v>0</v>
      </c>
    </row>
    <row r="165" spans="1:19" x14ac:dyDescent="0.2">
      <c r="A165" s="1042" t="s">
        <v>551</v>
      </c>
      <c r="B165" s="1104">
        <v>1498755</v>
      </c>
      <c r="C165" s="1102" t="s">
        <v>389</v>
      </c>
      <c r="D165" s="1117" t="str">
        <f>IFERROR(VLOOKUP($B165,'Inventory List Entry (hide)'!$A$1:$I$268,2,FALSE),"---")</f>
        <v>BROWNIE TRIPLE CHOC RASPB 4IN FZN</v>
      </c>
      <c r="E165" s="1111" t="str">
        <f>IFERROR(VLOOKUP($B165,'Inventory List Entry (hide)'!$A$1:$I$268,3,FALSE),"---")</f>
        <v>Tartistes</v>
      </c>
      <c r="F165" s="1095" t="str">
        <f>IFERROR(VLOOKUP($B165,'Inventory List Entry (hide)'!$A$1:$I$268,4,FALSE),"---")</f>
        <v>20x140 G</v>
      </c>
      <c r="G165" s="1078" t="str">
        <f>IFERROR(VLOOKUP($B165,'Inventory List Entry (hide)'!$A$1:$I$268,5,FALSE),"---")</f>
        <v>each</v>
      </c>
      <c r="H165" s="1049">
        <f>IFERROR(VLOOKUP($B165,'Inventory List Entry (hide)'!$A$1:$I$268,5+VLOOKUP('Report Set-up'!$B$8,'Store List (hide)'!$F$2:$G$5,2,FALSE),FALSE),0)</f>
        <v>2.9980000000000002</v>
      </c>
      <c r="I165" s="1165">
        <f>IFERROR(VLOOKUP($B165,'Opening Inventory Entry'!$B$4:$J$263,3,FALSE),0)</f>
        <v>0</v>
      </c>
      <c r="J165" s="1084">
        <f>IFERROR(VLOOKUP($B165,'Opening Inventory Entry'!$B$4:$J$263,9,FALSE),0)</f>
        <v>0</v>
      </c>
      <c r="K165" s="1078" t="str">
        <f>IFERROR(VLOOKUP($B165,'Closing Inventory Entry'!$B$4:$J$263,7,FALSE),"-")</f>
        <v>-</v>
      </c>
      <c r="L165" s="1049">
        <f>IFERROR(VLOOKUP($B165,'Closing Inventory Entry'!$B$4:$J$263,8,FALSE),0)</f>
        <v>0</v>
      </c>
      <c r="M165" s="1165">
        <f>IFERROR(VLOOKUP($B165,'Closing Inventory Entry'!$B$4:$J$263,3,FALSE),0)</f>
        <v>0</v>
      </c>
      <c r="N165" s="1084">
        <f>IFERROR(VLOOKUP($B165,'Closing Inventory Entry'!$B$4:$J$263,9,FALSE),0)</f>
        <v>0</v>
      </c>
      <c r="O165" s="1078" t="str">
        <f>IFERROR(VLOOKUP($B165,'Purchases Entry'!$B$4:$J$263,5,FALSE),"-")</f>
        <v>-</v>
      </c>
      <c r="P165" s="1049">
        <f>IFERROR(VLOOKUP($B165,'Purchases Entry'!$B$4:$J$263,6,FALSE),0)</f>
        <v>0</v>
      </c>
      <c r="Q165" s="1165">
        <f>IFERROR(VLOOKUP($B165,'Purchases Entry'!$B$4:$J$263,7,FALSE),0)</f>
        <v>0</v>
      </c>
      <c r="R165" s="1084">
        <f>IFERROR(VLOOKUP($B165,'Purchases Entry'!$B$4:$J$263,8,FALSE),0)</f>
        <v>0</v>
      </c>
      <c r="S165" s="1084">
        <f t="shared" si="2"/>
        <v>0</v>
      </c>
    </row>
    <row r="166" spans="1:19" x14ac:dyDescent="0.2">
      <c r="A166" s="1034" t="s">
        <v>551</v>
      </c>
      <c r="B166" s="1096">
        <v>1424659</v>
      </c>
      <c r="C166" s="1094" t="s">
        <v>1244</v>
      </c>
      <c r="D166" s="1110" t="str">
        <f>IFERROR(VLOOKUP($B166,'Inventory List Entry (hide)'!$A$1:$I$268,2,FALSE),"---")</f>
        <v>SPRAY CANOLA OIL LT NONSTICK PAN</v>
      </c>
      <c r="E166" s="1109" t="str">
        <f>IFERROR(VLOOKUP($B166,'Inventory List Entry (hide)'!$A$1:$I$268,3,FALSE),"---")</f>
        <v>Gordon Choice</v>
      </c>
      <c r="F166" s="1093" t="str">
        <f>IFERROR(VLOOKUP($B166,'Inventory List Entry (hide)'!$A$1:$I$268,4,FALSE),"---")</f>
        <v>6x17 OZ</v>
      </c>
      <c r="G166" s="1075" t="str">
        <f>IFERROR(VLOOKUP($B166,'Inventory List Entry (hide)'!$A$1:$I$268,5,FALSE),"---")</f>
        <v>can</v>
      </c>
      <c r="H166" s="1038">
        <f>IFERROR(VLOOKUP($B166,'Inventory List Entry (hide)'!$A$1:$I$268,5+VLOOKUP('Report Set-up'!$B$8,'Store List (hide)'!$F$2:$G$5,2,FALSE),FALSE),0)</f>
        <v>7.6583333333333341</v>
      </c>
      <c r="I166" s="1157">
        <f>IFERROR(VLOOKUP($B166,'Opening Inventory Entry'!$B$4:$J$263,3,FALSE),0)</f>
        <v>0</v>
      </c>
      <c r="J166" s="1076">
        <f>IFERROR(VLOOKUP($B166,'Opening Inventory Entry'!$B$4:$J$263,9,FALSE),0)</f>
        <v>0</v>
      </c>
      <c r="K166" s="1075" t="str">
        <f>IFERROR(VLOOKUP($B166,'Closing Inventory Entry'!$B$4:$J$263,7,FALSE),"-")</f>
        <v>-</v>
      </c>
      <c r="L166" s="1038">
        <f>IFERROR(VLOOKUP($B166,'Closing Inventory Entry'!$B$4:$J$263,8,FALSE),0)</f>
        <v>0</v>
      </c>
      <c r="M166" s="1157">
        <f>IFERROR(VLOOKUP($B166,'Closing Inventory Entry'!$B$4:$J$263,3,FALSE),0)</f>
        <v>0</v>
      </c>
      <c r="N166" s="1076">
        <f>IFERROR(VLOOKUP($B166,'Closing Inventory Entry'!$B$4:$J$263,9,FALSE),0)</f>
        <v>0</v>
      </c>
      <c r="O166" s="1075" t="str">
        <f>IFERROR(VLOOKUP($B166,'Purchases Entry'!$B$4:$J$263,5,FALSE),"-")</f>
        <v>-</v>
      </c>
      <c r="P166" s="1038">
        <f>IFERROR(VLOOKUP($B166,'Purchases Entry'!$B$4:$J$263,6,FALSE),0)</f>
        <v>0</v>
      </c>
      <c r="Q166" s="1157">
        <f>IFERROR(VLOOKUP($B166,'Purchases Entry'!$B$4:$J$263,7,FALSE),0)</f>
        <v>0</v>
      </c>
      <c r="R166" s="1076">
        <f>IFERROR(VLOOKUP($B166,'Purchases Entry'!$B$4:$J$263,8,FALSE),0)</f>
        <v>0</v>
      </c>
      <c r="S166" s="1076">
        <f t="shared" si="2"/>
        <v>0</v>
      </c>
    </row>
    <row r="167" spans="1:19" x14ac:dyDescent="0.2">
      <c r="A167" s="1034" t="s">
        <v>551</v>
      </c>
      <c r="B167" s="1096">
        <v>1346305</v>
      </c>
      <c r="C167" s="1094" t="s">
        <v>1245</v>
      </c>
      <c r="D167" s="1110" t="str">
        <f>IFERROR(VLOOKUP($B167,'Inventory List Entry (hide)'!$A$1:$I$268,2,FALSE),"---")</f>
        <v>CROUTON GARLIC ARTISAN</v>
      </c>
      <c r="E167" s="1109" t="str">
        <f>IFERROR(VLOOKUP($B167,'Inventory List Entry (hide)'!$A$1:$I$268,3,FALSE),"---")</f>
        <v>Grissol</v>
      </c>
      <c r="F167" s="1093" t="str">
        <f>IFERROR(VLOOKUP($B167,'Inventory List Entry (hide)'!$A$1:$I$268,4,FALSE),"---")</f>
        <v>1x4.5 KG</v>
      </c>
      <c r="G167" s="1075" t="str">
        <f>IFERROR(VLOOKUP($B167,'Inventory List Entry (hide)'!$A$1:$I$268,5,FALSE),"---")</f>
        <v>bag</v>
      </c>
      <c r="H167" s="1038">
        <f>IFERROR(VLOOKUP($B167,'Inventory List Entry (hide)'!$A$1:$I$268,5+VLOOKUP('Report Set-up'!$B$8,'Store List (hide)'!$F$2:$G$5,2,FALSE),FALSE),0)</f>
        <v>9.02</v>
      </c>
      <c r="I167" s="1157">
        <f>IFERROR(VLOOKUP($B167,'Opening Inventory Entry'!$B$4:$J$263,3,FALSE),0)</f>
        <v>0</v>
      </c>
      <c r="J167" s="1076">
        <f>IFERROR(VLOOKUP($B167,'Opening Inventory Entry'!$B$4:$J$263,9,FALSE),0)</f>
        <v>0</v>
      </c>
      <c r="K167" s="1075" t="str">
        <f>IFERROR(VLOOKUP($B167,'Closing Inventory Entry'!$B$4:$J$263,7,FALSE),"-")</f>
        <v>-</v>
      </c>
      <c r="L167" s="1038">
        <f>IFERROR(VLOOKUP($B167,'Closing Inventory Entry'!$B$4:$J$263,8,FALSE),0)</f>
        <v>0</v>
      </c>
      <c r="M167" s="1157">
        <f>IFERROR(VLOOKUP($B167,'Closing Inventory Entry'!$B$4:$J$263,3,FALSE),0)</f>
        <v>0</v>
      </c>
      <c r="N167" s="1076">
        <f>IFERROR(VLOOKUP($B167,'Closing Inventory Entry'!$B$4:$J$263,9,FALSE),0)</f>
        <v>0</v>
      </c>
      <c r="O167" s="1075" t="str">
        <f>IFERROR(VLOOKUP($B167,'Purchases Entry'!$B$4:$J$263,5,FALSE),"-")</f>
        <v>-</v>
      </c>
      <c r="P167" s="1038">
        <f>IFERROR(VLOOKUP($B167,'Purchases Entry'!$B$4:$J$263,6,FALSE),0)</f>
        <v>0</v>
      </c>
      <c r="Q167" s="1157">
        <f>IFERROR(VLOOKUP($B167,'Purchases Entry'!$B$4:$J$263,7,FALSE),0)</f>
        <v>0</v>
      </c>
      <c r="R167" s="1076">
        <f>IFERROR(VLOOKUP($B167,'Purchases Entry'!$B$4:$J$263,8,FALSE),0)</f>
        <v>0</v>
      </c>
      <c r="S167" s="1076">
        <f t="shared" si="2"/>
        <v>0</v>
      </c>
    </row>
    <row r="168" spans="1:19" x14ac:dyDescent="0.2">
      <c r="A168" s="1034" t="s">
        <v>551</v>
      </c>
      <c r="B168" s="1096">
        <v>8750405</v>
      </c>
      <c r="C168" s="1094" t="s">
        <v>1246</v>
      </c>
      <c r="D168" s="1110" t="str">
        <f>IFERROR(VLOOKUP($B168,'Inventory List Entry (hide)'!$A$1:$I$268,2,FALSE),"---")</f>
        <v>SPICE CHILI RED PEPPER CRUSHD SHAKER TFC</v>
      </c>
      <c r="E168" s="1109" t="str">
        <f>IFERROR(VLOOKUP($B168,'Inventory List Entry (hide)'!$A$1:$I$268,3,FALSE),"---")</f>
        <v>Trade East</v>
      </c>
      <c r="F168" s="1093" t="str">
        <f>IFERROR(VLOOKUP($B168,'Inventory List Entry (hide)'!$A$1:$I$268,4,FALSE),"---")</f>
        <v>12x350 G</v>
      </c>
      <c r="G168" s="1075" t="str">
        <f>IFERROR(VLOOKUP($B168,'Inventory List Entry (hide)'!$A$1:$I$268,5,FALSE),"---")</f>
        <v>bottle</v>
      </c>
      <c r="H168" s="1038">
        <f>IFERROR(VLOOKUP($B168,'Inventory List Entry (hide)'!$A$1:$I$268,5+VLOOKUP('Report Set-up'!$B$8,'Store List (hide)'!$F$2:$G$5,2,FALSE),FALSE),0)</f>
        <v>7.4016666666666664</v>
      </c>
      <c r="I168" s="1157">
        <f>IFERROR(VLOOKUP($B168,'Opening Inventory Entry'!$B$4:$J$263,3,FALSE),0)</f>
        <v>0</v>
      </c>
      <c r="J168" s="1076">
        <f>IFERROR(VLOOKUP($B168,'Opening Inventory Entry'!$B$4:$J$263,9,FALSE),0)</f>
        <v>0</v>
      </c>
      <c r="K168" s="1075" t="str">
        <f>IFERROR(VLOOKUP($B168,'Closing Inventory Entry'!$B$4:$J$263,7,FALSE),"-")</f>
        <v>-</v>
      </c>
      <c r="L168" s="1038">
        <f>IFERROR(VLOOKUP($B168,'Closing Inventory Entry'!$B$4:$J$263,8,FALSE),0)</f>
        <v>0</v>
      </c>
      <c r="M168" s="1157">
        <f>IFERROR(VLOOKUP($B168,'Closing Inventory Entry'!$B$4:$J$263,3,FALSE),0)</f>
        <v>0</v>
      </c>
      <c r="N168" s="1076">
        <f>IFERROR(VLOOKUP($B168,'Closing Inventory Entry'!$B$4:$J$263,9,FALSE),0)</f>
        <v>0</v>
      </c>
      <c r="O168" s="1075" t="str">
        <f>IFERROR(VLOOKUP($B168,'Purchases Entry'!$B$4:$J$263,5,FALSE),"-")</f>
        <v>-</v>
      </c>
      <c r="P168" s="1038">
        <f>IFERROR(VLOOKUP($B168,'Purchases Entry'!$B$4:$J$263,6,FALSE),0)</f>
        <v>0</v>
      </c>
      <c r="Q168" s="1157">
        <f>IFERROR(VLOOKUP($B168,'Purchases Entry'!$B$4:$J$263,7,FALSE),0)</f>
        <v>0</v>
      </c>
      <c r="R168" s="1076">
        <f>IFERROR(VLOOKUP($B168,'Purchases Entry'!$B$4:$J$263,8,FALSE),0)</f>
        <v>0</v>
      </c>
      <c r="S168" s="1076">
        <f t="shared" si="2"/>
        <v>0</v>
      </c>
    </row>
    <row r="169" spans="1:19" x14ac:dyDescent="0.2">
      <c r="A169" s="1034" t="s">
        <v>551</v>
      </c>
      <c r="B169" s="1096">
        <v>1499677</v>
      </c>
      <c r="C169" s="1094" t="s">
        <v>1247</v>
      </c>
      <c r="D169" s="1110" t="str">
        <f>IFERROR(VLOOKUP($B169,'Inventory List Entry (hide)'!$A$1:$I$268,2,FALSE),"---")</f>
        <v>VINAIGRETTE BALSAMIC PORT PANAGO</v>
      </c>
      <c r="E169" s="1109" t="str">
        <f>IFERROR(VLOOKUP($B169,'Inventory List Entry (hide)'!$A$1:$I$268,3,FALSE),"---")</f>
        <v>Panago</v>
      </c>
      <c r="F169" s="1093" t="str">
        <f>IFERROR(VLOOKUP($B169,'Inventory List Entry (hide)'!$A$1:$I$268,4,FALSE),"---")</f>
        <v>80x44 ML</v>
      </c>
      <c r="G169" s="1075" t="str">
        <f>IFERROR(VLOOKUP($B169,'Inventory List Entry (hide)'!$A$1:$I$268,5,FALSE),"---")</f>
        <v>each</v>
      </c>
      <c r="H169" s="1038">
        <f>IFERROR(VLOOKUP($B169,'Inventory List Entry (hide)'!$A$1:$I$268,5+VLOOKUP('Report Set-up'!$B$8,'Store List (hide)'!$F$2:$G$5,2,FALSE),FALSE),0)</f>
        <v>0.60162500000000008</v>
      </c>
      <c r="I169" s="1157">
        <f>IFERROR(VLOOKUP($B169,'Opening Inventory Entry'!$B$4:$J$263,3,FALSE),0)</f>
        <v>0</v>
      </c>
      <c r="J169" s="1076">
        <f>IFERROR(VLOOKUP($B169,'Opening Inventory Entry'!$B$4:$J$263,9,FALSE),0)</f>
        <v>0</v>
      </c>
      <c r="K169" s="1075" t="str">
        <f>IFERROR(VLOOKUP($B169,'Closing Inventory Entry'!$B$4:$J$263,7,FALSE),"-")</f>
        <v>-</v>
      </c>
      <c r="L169" s="1038">
        <f>IFERROR(VLOOKUP($B169,'Closing Inventory Entry'!$B$4:$J$263,8,FALSE),0)</f>
        <v>0</v>
      </c>
      <c r="M169" s="1157">
        <f>IFERROR(VLOOKUP($B169,'Closing Inventory Entry'!$B$4:$J$263,3,FALSE),0)</f>
        <v>0</v>
      </c>
      <c r="N169" s="1076">
        <f>IFERROR(VLOOKUP($B169,'Closing Inventory Entry'!$B$4:$J$263,9,FALSE),0)</f>
        <v>0</v>
      </c>
      <c r="O169" s="1075" t="str">
        <f>IFERROR(VLOOKUP($B169,'Purchases Entry'!$B$4:$J$263,5,FALSE),"-")</f>
        <v>-</v>
      </c>
      <c r="P169" s="1038">
        <f>IFERROR(VLOOKUP($B169,'Purchases Entry'!$B$4:$J$263,6,FALSE),0)</f>
        <v>0</v>
      </c>
      <c r="Q169" s="1157">
        <f>IFERROR(VLOOKUP($B169,'Purchases Entry'!$B$4:$J$263,7,FALSE),0)</f>
        <v>0</v>
      </c>
      <c r="R169" s="1076">
        <f>IFERROR(VLOOKUP($B169,'Purchases Entry'!$B$4:$J$263,8,FALSE),0)</f>
        <v>0</v>
      </c>
      <c r="S169" s="1076">
        <f t="shared" si="2"/>
        <v>0</v>
      </c>
    </row>
    <row r="170" spans="1:19" x14ac:dyDescent="0.2">
      <c r="A170" s="384" t="s">
        <v>551</v>
      </c>
      <c r="B170" s="1094">
        <v>1499678</v>
      </c>
      <c r="C170" s="1094" t="s">
        <v>1248</v>
      </c>
      <c r="D170" s="1110" t="str">
        <f>IFERROR(VLOOKUP($B170,'Inventory List Entry (hide)'!$A$1:$I$268,2,FALSE),"---")</f>
        <v>DRESSING BLUE CHS BIG PORT PANAGO</v>
      </c>
      <c r="E170" s="1110" t="str">
        <f>IFERROR(VLOOKUP($B170,'Inventory List Entry (hide)'!$A$1:$I$268,3,FALSE),"---")</f>
        <v>Panago</v>
      </c>
      <c r="F170" s="1093" t="str">
        <f>IFERROR(VLOOKUP($B170,'Inventory List Entry (hide)'!$A$1:$I$268,4,FALSE),"---")</f>
        <v>80x44 ML</v>
      </c>
      <c r="G170" s="1075" t="str">
        <f>IFERROR(VLOOKUP($B170,'Inventory List Entry (hide)'!$A$1:$I$268,5,FALSE),"---")</f>
        <v>each</v>
      </c>
      <c r="H170" s="1038">
        <f>IFERROR(VLOOKUP($B170,'Inventory List Entry (hide)'!$A$1:$I$268,5+VLOOKUP('Report Set-up'!$B$8,'Store List (hide)'!$F$2:$G$5,2,FALSE),FALSE),0)</f>
        <v>0.70487500000000003</v>
      </c>
      <c r="I170" s="1157">
        <f>IFERROR(VLOOKUP($B170,'Opening Inventory Entry'!$B$4:$J$263,3,FALSE),0)</f>
        <v>0</v>
      </c>
      <c r="J170" s="1076">
        <f>IFERROR(VLOOKUP($B170,'Opening Inventory Entry'!$B$4:$J$263,9,FALSE),0)</f>
        <v>0</v>
      </c>
      <c r="K170" s="1075" t="str">
        <f>IFERROR(VLOOKUP($B170,'Closing Inventory Entry'!$B$4:$J$263,7,FALSE),"-")</f>
        <v>-</v>
      </c>
      <c r="L170" s="1038">
        <f>IFERROR(VLOOKUP($B170,'Closing Inventory Entry'!$B$4:$J$263,8,FALSE),0)</f>
        <v>0</v>
      </c>
      <c r="M170" s="1157">
        <f>IFERROR(VLOOKUP($B170,'Closing Inventory Entry'!$B$4:$J$263,3,FALSE),0)</f>
        <v>0</v>
      </c>
      <c r="N170" s="1076">
        <f>IFERROR(VLOOKUP($B170,'Closing Inventory Entry'!$B$4:$J$263,9,FALSE),0)</f>
        <v>0</v>
      </c>
      <c r="O170" s="1075" t="str">
        <f>IFERROR(VLOOKUP($B170,'Purchases Entry'!$B$4:$J$263,5,FALSE),"-")</f>
        <v>-</v>
      </c>
      <c r="P170" s="1038">
        <f>IFERROR(VLOOKUP($B170,'Purchases Entry'!$B$4:$J$263,6,FALSE),0)</f>
        <v>0</v>
      </c>
      <c r="Q170" s="1157">
        <f>IFERROR(VLOOKUP($B170,'Purchases Entry'!$B$4:$J$263,7,FALSE),0)</f>
        <v>0</v>
      </c>
      <c r="R170" s="1076">
        <f>IFERROR(VLOOKUP($B170,'Purchases Entry'!$B$4:$J$263,8,FALSE),0)</f>
        <v>0</v>
      </c>
      <c r="S170" s="1076">
        <f t="shared" si="2"/>
        <v>0</v>
      </c>
    </row>
    <row r="171" spans="1:19" x14ac:dyDescent="0.2">
      <c r="A171" s="384" t="s">
        <v>551</v>
      </c>
      <c r="B171" s="1094">
        <v>1499679</v>
      </c>
      <c r="C171" s="1094" t="s">
        <v>1249</v>
      </c>
      <c r="D171" s="1110" t="str">
        <f>IFERROR(VLOOKUP($B171,'Inventory List Entry (hide)'!$A$1:$I$268,2,FALSE),"---")</f>
        <v>DRESSING CAESAR PORT PANAGO</v>
      </c>
      <c r="E171" s="1110" t="str">
        <f>IFERROR(VLOOKUP($B171,'Inventory List Entry (hide)'!$A$1:$I$268,3,FALSE),"---")</f>
        <v>Panago</v>
      </c>
      <c r="F171" s="1093" t="str">
        <f>IFERROR(VLOOKUP($B171,'Inventory List Entry (hide)'!$A$1:$I$268,4,FALSE),"---")</f>
        <v>80x44 ML</v>
      </c>
      <c r="G171" s="1075" t="str">
        <f>IFERROR(VLOOKUP($B171,'Inventory List Entry (hide)'!$A$1:$I$268,5,FALSE),"---")</f>
        <v>each</v>
      </c>
      <c r="H171" s="1038">
        <f>IFERROR(VLOOKUP($B171,'Inventory List Entry (hide)'!$A$1:$I$268,5+VLOOKUP('Report Set-up'!$B$8,'Store List (hide)'!$F$2:$G$5,2,FALSE),FALSE),0)</f>
        <v>0.61749999999999994</v>
      </c>
      <c r="I171" s="1157">
        <f>IFERROR(VLOOKUP($B171,'Opening Inventory Entry'!$B$4:$J$263,3,FALSE),0)</f>
        <v>0</v>
      </c>
      <c r="J171" s="1076">
        <f>IFERROR(VLOOKUP($B171,'Opening Inventory Entry'!$B$4:$J$263,9,FALSE),0)</f>
        <v>0</v>
      </c>
      <c r="K171" s="1075" t="str">
        <f>IFERROR(VLOOKUP($B171,'Closing Inventory Entry'!$B$4:$J$263,7,FALSE),"-")</f>
        <v>-</v>
      </c>
      <c r="L171" s="1038">
        <f>IFERROR(VLOOKUP($B171,'Closing Inventory Entry'!$B$4:$J$263,8,FALSE),0)</f>
        <v>0</v>
      </c>
      <c r="M171" s="1157">
        <f>IFERROR(VLOOKUP($B171,'Closing Inventory Entry'!$B$4:$J$263,3,FALSE),0)</f>
        <v>0</v>
      </c>
      <c r="N171" s="1076">
        <f>IFERROR(VLOOKUP($B171,'Closing Inventory Entry'!$B$4:$J$263,9,FALSE),0)</f>
        <v>0</v>
      </c>
      <c r="O171" s="1075" t="str">
        <f>IFERROR(VLOOKUP($B171,'Purchases Entry'!$B$4:$J$263,5,FALSE),"-")</f>
        <v>-</v>
      </c>
      <c r="P171" s="1038">
        <f>IFERROR(VLOOKUP($B171,'Purchases Entry'!$B$4:$J$263,6,FALSE),0)</f>
        <v>0</v>
      </c>
      <c r="Q171" s="1157">
        <f>IFERROR(VLOOKUP($B171,'Purchases Entry'!$B$4:$J$263,7,FALSE),0)</f>
        <v>0</v>
      </c>
      <c r="R171" s="1076">
        <f>IFERROR(VLOOKUP($B171,'Purchases Entry'!$B$4:$J$263,8,FALSE),0)</f>
        <v>0</v>
      </c>
      <c r="S171" s="1076">
        <f t="shared" si="2"/>
        <v>0</v>
      </c>
    </row>
    <row r="172" spans="1:19" x14ac:dyDescent="0.2">
      <c r="A172" s="384" t="s">
        <v>551</v>
      </c>
      <c r="B172" s="1094">
        <v>1499694</v>
      </c>
      <c r="C172" s="1094" t="s">
        <v>1250</v>
      </c>
      <c r="D172" s="1110" t="str">
        <f>IFERROR(VLOOKUP($B172,'Inventory List Entry (hide)'!$A$1:$I$268,2,FALSE),"---")</f>
        <v>SAUCE HOT CAYENNE PORT PANAGO</v>
      </c>
      <c r="E172" s="1110" t="str">
        <f>IFERROR(VLOOKUP($B172,'Inventory List Entry (hide)'!$A$1:$I$268,3,FALSE),"---")</f>
        <v>Panago</v>
      </c>
      <c r="F172" s="1093" t="str">
        <f>IFERROR(VLOOKUP($B172,'Inventory List Entry (hide)'!$A$1:$I$268,4,FALSE),"---")</f>
        <v>80x44 ML</v>
      </c>
      <c r="G172" s="1075" t="str">
        <f>IFERROR(VLOOKUP($B172,'Inventory List Entry (hide)'!$A$1:$I$268,5,FALSE),"---")</f>
        <v>each</v>
      </c>
      <c r="H172" s="1038">
        <f>IFERROR(VLOOKUP($B172,'Inventory List Entry (hide)'!$A$1:$I$268,5+VLOOKUP('Report Set-up'!$B$8,'Store List (hide)'!$F$2:$G$5,2,FALSE),FALSE),0)</f>
        <v>0.54600000000000004</v>
      </c>
      <c r="I172" s="1157">
        <f>IFERROR(VLOOKUP($B172,'Opening Inventory Entry'!$B$4:$J$263,3,FALSE),0)</f>
        <v>0</v>
      </c>
      <c r="J172" s="1076">
        <f>IFERROR(VLOOKUP($B172,'Opening Inventory Entry'!$B$4:$J$263,9,FALSE),0)</f>
        <v>0</v>
      </c>
      <c r="K172" s="1075" t="str">
        <f>IFERROR(VLOOKUP($B172,'Closing Inventory Entry'!$B$4:$J$263,7,FALSE),"-")</f>
        <v>-</v>
      </c>
      <c r="L172" s="1038">
        <f>IFERROR(VLOOKUP($B172,'Closing Inventory Entry'!$B$4:$J$263,8,FALSE),0)</f>
        <v>0</v>
      </c>
      <c r="M172" s="1157">
        <f>IFERROR(VLOOKUP($B172,'Closing Inventory Entry'!$B$4:$J$263,3,FALSE),0)</f>
        <v>0</v>
      </c>
      <c r="N172" s="1076">
        <f>IFERROR(VLOOKUP($B172,'Closing Inventory Entry'!$B$4:$J$263,9,FALSE),0)</f>
        <v>0</v>
      </c>
      <c r="O172" s="1075" t="str">
        <f>IFERROR(VLOOKUP($B172,'Purchases Entry'!$B$4:$J$263,5,FALSE),"-")</f>
        <v>-</v>
      </c>
      <c r="P172" s="1038">
        <f>IFERROR(VLOOKUP($B172,'Purchases Entry'!$B$4:$J$263,6,FALSE),0)</f>
        <v>0</v>
      </c>
      <c r="Q172" s="1157">
        <f>IFERROR(VLOOKUP($B172,'Purchases Entry'!$B$4:$J$263,7,FALSE),0)</f>
        <v>0</v>
      </c>
      <c r="R172" s="1076">
        <f>IFERROR(VLOOKUP($B172,'Purchases Entry'!$B$4:$J$263,8,FALSE),0)</f>
        <v>0</v>
      </c>
      <c r="S172" s="1076">
        <f t="shared" si="2"/>
        <v>0</v>
      </c>
    </row>
    <row r="173" spans="1:19" x14ac:dyDescent="0.2">
      <c r="A173" s="1034" t="s">
        <v>551</v>
      </c>
      <c r="B173" s="1096">
        <v>9367205</v>
      </c>
      <c r="C173" s="1094" t="s">
        <v>1251</v>
      </c>
      <c r="D173" s="1110" t="str">
        <f>IFERROR(VLOOKUP($B173,'Inventory List Entry (hide)'!$A$1:$I$268,2,FALSE),"---")</f>
        <v>PANAGO CHEEZY CHED DIP - RESTORED</v>
      </c>
      <c r="E173" s="1109" t="str">
        <f>IFERROR(VLOOKUP($B173,'Inventory List Entry (hide)'!$A$1:$I$268,3,FALSE),"---")</f>
        <v>Panago</v>
      </c>
      <c r="F173" s="1093" t="str">
        <f>IFERROR(VLOOKUP($B173,'Inventory List Entry (hide)'!$A$1:$I$268,4,FALSE),"---")</f>
        <v>200x44 ML</v>
      </c>
      <c r="G173" s="1075" t="str">
        <f>IFERROR(VLOOKUP($B173,'Inventory List Entry (hide)'!$A$1:$I$268,5,FALSE),"---")</f>
        <v>each</v>
      </c>
      <c r="H173" s="1038">
        <f>IFERROR(VLOOKUP($B173,'Inventory List Entry (hide)'!$A$1:$I$268,5+VLOOKUP('Report Set-up'!$B$8,'Store List (hide)'!$F$2:$G$5,2,FALSE),FALSE),0)</f>
        <v>0.54935</v>
      </c>
      <c r="I173" s="1157">
        <f>IFERROR(VLOOKUP($B173,'Opening Inventory Entry'!$B$4:$J$263,3,FALSE),0)</f>
        <v>0</v>
      </c>
      <c r="J173" s="1076">
        <f>IFERROR(VLOOKUP($B173,'Opening Inventory Entry'!$B$4:$J$263,9,FALSE),0)</f>
        <v>0</v>
      </c>
      <c r="K173" s="1075" t="str">
        <f>IFERROR(VLOOKUP($B173,'Closing Inventory Entry'!$B$4:$J$263,7,FALSE),"-")</f>
        <v>-</v>
      </c>
      <c r="L173" s="1038">
        <f>IFERROR(VLOOKUP($B173,'Closing Inventory Entry'!$B$4:$J$263,8,FALSE),0)</f>
        <v>0</v>
      </c>
      <c r="M173" s="1157">
        <f>IFERROR(VLOOKUP($B173,'Closing Inventory Entry'!$B$4:$J$263,3,FALSE),0)</f>
        <v>0</v>
      </c>
      <c r="N173" s="1076">
        <f>IFERROR(VLOOKUP($B173,'Closing Inventory Entry'!$B$4:$J$263,9,FALSE),0)</f>
        <v>0</v>
      </c>
      <c r="O173" s="1075" t="str">
        <f>IFERROR(VLOOKUP($B173,'Purchases Entry'!$B$4:$J$263,5,FALSE),"-")</f>
        <v>-</v>
      </c>
      <c r="P173" s="1038">
        <f>IFERROR(VLOOKUP($B173,'Purchases Entry'!$B$4:$J$263,6,FALSE),0)</f>
        <v>0</v>
      </c>
      <c r="Q173" s="1157">
        <f>IFERROR(VLOOKUP($B173,'Purchases Entry'!$B$4:$J$263,7,FALSE),0)</f>
        <v>0</v>
      </c>
      <c r="R173" s="1076">
        <f>IFERROR(VLOOKUP($B173,'Purchases Entry'!$B$4:$J$263,8,FALSE),0)</f>
        <v>0</v>
      </c>
      <c r="S173" s="1076">
        <f t="shared" si="2"/>
        <v>0</v>
      </c>
    </row>
    <row r="174" spans="1:19" x14ac:dyDescent="0.2">
      <c r="A174" s="1034" t="s">
        <v>551</v>
      </c>
      <c r="B174" s="1096">
        <v>1499242</v>
      </c>
      <c r="C174" s="1094" t="s">
        <v>1252</v>
      </c>
      <c r="D174" s="1110" t="str">
        <f>IFERROR(VLOOKUP($B174,'Inventory List Entry (hide)'!$A$1:$I$268,2,FALSE),"---")</f>
        <v>PANAGO CHEEZY CHED DIP - CANCELLED</v>
      </c>
      <c r="E174" s="1109" t="str">
        <f>IFERROR(VLOOKUP($B174,'Inventory List Entry (hide)'!$A$1:$I$268,3,FALSE),"---")</f>
        <v>Panago</v>
      </c>
      <c r="F174" s="1093" t="str">
        <f>IFERROR(VLOOKUP($B174,'Inventory List Entry (hide)'!$A$1:$I$268,4,FALSE),"---")</f>
        <v>200x44 ML</v>
      </c>
      <c r="G174" s="1075" t="str">
        <f>IFERROR(VLOOKUP($B174,'Inventory List Entry (hide)'!$A$1:$I$268,5,FALSE),"---")</f>
        <v>each</v>
      </c>
      <c r="H174" s="1038">
        <f>IFERROR(VLOOKUP($B174,'Inventory List Entry (hide)'!$A$1:$I$268,5+VLOOKUP('Report Set-up'!$B$8,'Store List (hide)'!$F$2:$G$5,2,FALSE),FALSE),0)</f>
        <v>0.53810000000000002</v>
      </c>
      <c r="I174" s="1157">
        <f>IFERROR(VLOOKUP($B174,'Opening Inventory Entry'!$B$4:$J$263,3,FALSE),0)</f>
        <v>0</v>
      </c>
      <c r="J174" s="1076">
        <f>IFERROR(VLOOKUP($B174,'Opening Inventory Entry'!$B$4:$J$263,9,FALSE),0)</f>
        <v>0</v>
      </c>
      <c r="K174" s="1075" t="str">
        <f>IFERROR(VLOOKUP($B174,'Closing Inventory Entry'!$B$4:$J$263,7,FALSE),"-")</f>
        <v>-</v>
      </c>
      <c r="L174" s="1038">
        <f>IFERROR(VLOOKUP($B174,'Closing Inventory Entry'!$B$4:$J$263,8,FALSE),0)</f>
        <v>0</v>
      </c>
      <c r="M174" s="1157">
        <f>IFERROR(VLOOKUP($B174,'Closing Inventory Entry'!$B$4:$J$263,3,FALSE),0)</f>
        <v>0</v>
      </c>
      <c r="N174" s="1076">
        <f>IFERROR(VLOOKUP($B174,'Closing Inventory Entry'!$B$4:$J$263,9,FALSE),0)</f>
        <v>0</v>
      </c>
      <c r="O174" s="1075" t="str">
        <f>IFERROR(VLOOKUP($B174,'Purchases Entry'!$B$4:$J$263,5,FALSE),"-")</f>
        <v>-</v>
      </c>
      <c r="P174" s="1038">
        <f>IFERROR(VLOOKUP($B174,'Purchases Entry'!$B$4:$J$263,6,FALSE),0)</f>
        <v>0</v>
      </c>
      <c r="Q174" s="1157">
        <f>IFERROR(VLOOKUP($B174,'Purchases Entry'!$B$4:$J$263,7,FALSE),0)</f>
        <v>0</v>
      </c>
      <c r="R174" s="1076">
        <f>IFERROR(VLOOKUP($B174,'Purchases Entry'!$B$4:$J$263,8,FALSE),0)</f>
        <v>0</v>
      </c>
      <c r="S174" s="1076">
        <f t="shared" si="2"/>
        <v>0</v>
      </c>
    </row>
    <row r="175" spans="1:19" x14ac:dyDescent="0.2">
      <c r="A175" s="1034" t="s">
        <v>551</v>
      </c>
      <c r="B175" s="1096">
        <v>1499682</v>
      </c>
      <c r="C175" s="1094" t="s">
        <v>1253</v>
      </c>
      <c r="D175" s="1110" t="str">
        <f>IFERROR(VLOOKUP($B175,'Inventory List Entry (hide)'!$A$1:$I$268,2,FALSE),"---")</f>
        <v>DIP CHIPOTLE CILANTRO PORT PANAGO</v>
      </c>
      <c r="E175" s="1109" t="str">
        <f>IFERROR(VLOOKUP($B175,'Inventory List Entry (hide)'!$A$1:$I$268,3,FALSE),"---")</f>
        <v>Panago</v>
      </c>
      <c r="F175" s="1093" t="str">
        <f>IFERROR(VLOOKUP($B175,'Inventory List Entry (hide)'!$A$1:$I$268,4,FALSE),"---")</f>
        <v>80x44 ML</v>
      </c>
      <c r="G175" s="1075" t="str">
        <f>IFERROR(VLOOKUP($B175,'Inventory List Entry (hide)'!$A$1:$I$268,5,FALSE),"---")</f>
        <v>each</v>
      </c>
      <c r="H175" s="1038">
        <f>IFERROR(VLOOKUP($B175,'Inventory List Entry (hide)'!$A$1:$I$268,5+VLOOKUP('Report Set-up'!$B$8,'Store List (hide)'!$F$2:$G$5,2,FALSE),FALSE),0)</f>
        <v>0.59899999999999998</v>
      </c>
      <c r="I175" s="1157">
        <f>IFERROR(VLOOKUP($B175,'Opening Inventory Entry'!$B$4:$J$263,3,FALSE),0)</f>
        <v>0</v>
      </c>
      <c r="J175" s="1076">
        <f>IFERROR(VLOOKUP($B175,'Opening Inventory Entry'!$B$4:$J$263,9,FALSE),0)</f>
        <v>0</v>
      </c>
      <c r="K175" s="1075" t="str">
        <f>IFERROR(VLOOKUP($B175,'Closing Inventory Entry'!$B$4:$J$263,7,FALSE),"-")</f>
        <v>-</v>
      </c>
      <c r="L175" s="1038">
        <f>IFERROR(VLOOKUP($B175,'Closing Inventory Entry'!$B$4:$J$263,8,FALSE),0)</f>
        <v>0</v>
      </c>
      <c r="M175" s="1157">
        <f>IFERROR(VLOOKUP($B175,'Closing Inventory Entry'!$B$4:$J$263,3,FALSE),0)</f>
        <v>0</v>
      </c>
      <c r="N175" s="1076">
        <f>IFERROR(VLOOKUP($B175,'Closing Inventory Entry'!$B$4:$J$263,9,FALSE),0)</f>
        <v>0</v>
      </c>
      <c r="O175" s="1075" t="str">
        <f>IFERROR(VLOOKUP($B175,'Purchases Entry'!$B$4:$J$263,5,FALSE),"-")</f>
        <v>-</v>
      </c>
      <c r="P175" s="1038">
        <f>IFERROR(VLOOKUP($B175,'Purchases Entry'!$B$4:$J$263,6,FALSE),0)</f>
        <v>0</v>
      </c>
      <c r="Q175" s="1157">
        <f>IFERROR(VLOOKUP($B175,'Purchases Entry'!$B$4:$J$263,7,FALSE),0)</f>
        <v>0</v>
      </c>
      <c r="R175" s="1076">
        <f>IFERROR(VLOOKUP($B175,'Purchases Entry'!$B$4:$J$263,8,FALSE),0)</f>
        <v>0</v>
      </c>
      <c r="S175" s="1076">
        <f t="shared" si="2"/>
        <v>0</v>
      </c>
    </row>
    <row r="176" spans="1:19" x14ac:dyDescent="0.2">
      <c r="A176" s="1034" t="s">
        <v>551</v>
      </c>
      <c r="B176" s="1096">
        <v>9367005</v>
      </c>
      <c r="C176" s="1094" t="s">
        <v>1254</v>
      </c>
      <c r="D176" s="1110" t="str">
        <f>IFERROR(VLOOKUP($B176,'Inventory List Entry (hide)'!$A$1:$I$268,2,FALSE),"---")</f>
        <v>PANAGO ITALIAN GARLIC DIP - RESTORED</v>
      </c>
      <c r="E176" s="1109" t="str">
        <f>IFERROR(VLOOKUP($B176,'Inventory List Entry (hide)'!$A$1:$I$268,3,FALSE),"---")</f>
        <v>Panago</v>
      </c>
      <c r="F176" s="1093" t="str">
        <f>IFERROR(VLOOKUP($B176,'Inventory List Entry (hide)'!$A$1:$I$268,4,FALSE),"---")</f>
        <v>200x44 ML</v>
      </c>
      <c r="G176" s="1075" t="str">
        <f>IFERROR(VLOOKUP($B176,'Inventory List Entry (hide)'!$A$1:$I$268,5,FALSE),"---")</f>
        <v>each</v>
      </c>
      <c r="H176" s="1038">
        <f>IFERROR(VLOOKUP($B176,'Inventory List Entry (hide)'!$A$1:$I$268,5+VLOOKUP('Report Set-up'!$B$8,'Store List (hide)'!$F$2:$G$5,2,FALSE),FALSE),0)</f>
        <v>0.53820000000000001</v>
      </c>
      <c r="I176" s="1157">
        <f>IFERROR(VLOOKUP($B176,'Opening Inventory Entry'!$B$4:$J$263,3,FALSE),0)</f>
        <v>0</v>
      </c>
      <c r="J176" s="1076">
        <f>IFERROR(VLOOKUP($B176,'Opening Inventory Entry'!$B$4:$J$263,9,FALSE),0)</f>
        <v>0</v>
      </c>
      <c r="K176" s="1075" t="str">
        <f>IFERROR(VLOOKUP($B176,'Closing Inventory Entry'!$B$4:$J$263,7,FALSE),"-")</f>
        <v>-</v>
      </c>
      <c r="L176" s="1038">
        <f>IFERROR(VLOOKUP($B176,'Closing Inventory Entry'!$B$4:$J$263,8,FALSE),0)</f>
        <v>0</v>
      </c>
      <c r="M176" s="1157">
        <f>IFERROR(VLOOKUP($B176,'Closing Inventory Entry'!$B$4:$J$263,3,FALSE),0)</f>
        <v>0</v>
      </c>
      <c r="N176" s="1076">
        <f>IFERROR(VLOOKUP($B176,'Closing Inventory Entry'!$B$4:$J$263,9,FALSE),0)</f>
        <v>0</v>
      </c>
      <c r="O176" s="1075" t="str">
        <f>IFERROR(VLOOKUP($B176,'Purchases Entry'!$B$4:$J$263,5,FALSE),"-")</f>
        <v>-</v>
      </c>
      <c r="P176" s="1038">
        <f>IFERROR(VLOOKUP($B176,'Purchases Entry'!$B$4:$J$263,6,FALSE),0)</f>
        <v>0</v>
      </c>
      <c r="Q176" s="1157">
        <f>IFERROR(VLOOKUP($B176,'Purchases Entry'!$B$4:$J$263,7,FALSE),0)</f>
        <v>0</v>
      </c>
      <c r="R176" s="1076">
        <f>IFERROR(VLOOKUP($B176,'Purchases Entry'!$B$4:$J$263,8,FALSE),0)</f>
        <v>0</v>
      </c>
      <c r="S176" s="1076">
        <f t="shared" si="2"/>
        <v>0</v>
      </c>
    </row>
    <row r="177" spans="1:19" x14ac:dyDescent="0.2">
      <c r="A177" s="1034" t="s">
        <v>551</v>
      </c>
      <c r="B177" s="1096">
        <v>1499683</v>
      </c>
      <c r="C177" s="1094" t="s">
        <v>1255</v>
      </c>
      <c r="D177" s="1110" t="str">
        <f>IFERROR(VLOOKUP($B177,'Inventory List Entry (hide)'!$A$1:$I$268,2,FALSE),"---")</f>
        <v>SAUCE PIZZA ITAL GARLIC PORT PANAGO - CANCELLED</v>
      </c>
      <c r="E177" s="1109" t="str">
        <f>IFERROR(VLOOKUP($B177,'Inventory List Entry (hide)'!$A$1:$I$268,3,FALSE),"---")</f>
        <v>Panago</v>
      </c>
      <c r="F177" s="1093" t="str">
        <f>IFERROR(VLOOKUP($B177,'Inventory List Entry (hide)'!$A$1:$I$268,4,FALSE),"---")</f>
        <v>200x44 ML</v>
      </c>
      <c r="G177" s="1075" t="str">
        <f>IFERROR(VLOOKUP($B177,'Inventory List Entry (hide)'!$A$1:$I$268,5,FALSE),"---")</f>
        <v>each</v>
      </c>
      <c r="H177" s="1038">
        <f>IFERROR(VLOOKUP($B177,'Inventory List Entry (hide)'!$A$1:$I$268,5+VLOOKUP('Report Set-up'!$B$8,'Store List (hide)'!$F$2:$G$5,2,FALSE),FALSE),0)</f>
        <v>0.52695000000000003</v>
      </c>
      <c r="I177" s="1157">
        <f>IFERROR(VLOOKUP($B177,'Opening Inventory Entry'!$B$4:$J$263,3,FALSE),0)</f>
        <v>0</v>
      </c>
      <c r="J177" s="1076">
        <f>IFERROR(VLOOKUP($B177,'Opening Inventory Entry'!$B$4:$J$263,9,FALSE),0)</f>
        <v>0</v>
      </c>
      <c r="K177" s="1075" t="str">
        <f>IFERROR(VLOOKUP($B177,'Closing Inventory Entry'!$B$4:$J$263,7,FALSE),"-")</f>
        <v>-</v>
      </c>
      <c r="L177" s="1038">
        <f>IFERROR(VLOOKUP($B177,'Closing Inventory Entry'!$B$4:$J$263,8,FALSE),0)</f>
        <v>0</v>
      </c>
      <c r="M177" s="1157">
        <f>IFERROR(VLOOKUP($B177,'Closing Inventory Entry'!$B$4:$J$263,3,FALSE),0)</f>
        <v>0</v>
      </c>
      <c r="N177" s="1076">
        <f>IFERROR(VLOOKUP($B177,'Closing Inventory Entry'!$B$4:$J$263,9,FALSE),0)</f>
        <v>0</v>
      </c>
      <c r="O177" s="1075" t="str">
        <f>IFERROR(VLOOKUP($B177,'Purchases Entry'!$B$4:$J$263,5,FALSE),"-")</f>
        <v>-</v>
      </c>
      <c r="P177" s="1038">
        <f>IFERROR(VLOOKUP($B177,'Purchases Entry'!$B$4:$J$263,6,FALSE),0)</f>
        <v>0</v>
      </c>
      <c r="Q177" s="1157">
        <f>IFERROR(VLOOKUP($B177,'Purchases Entry'!$B$4:$J$263,7,FALSE),0)</f>
        <v>0</v>
      </c>
      <c r="R177" s="1076">
        <f>IFERROR(VLOOKUP($B177,'Purchases Entry'!$B$4:$J$263,8,FALSE),0)</f>
        <v>0</v>
      </c>
      <c r="S177" s="1076">
        <f t="shared" si="2"/>
        <v>0</v>
      </c>
    </row>
    <row r="178" spans="1:19" x14ac:dyDescent="0.2">
      <c r="A178" s="1034" t="s">
        <v>551</v>
      </c>
      <c r="B178" s="1096">
        <v>1499695</v>
      </c>
      <c r="C178" s="1094" t="s">
        <v>1256</v>
      </c>
      <c r="D178" s="1110" t="str">
        <f>IFERROR(VLOOKUP($B178,'Inventory List Entry (hide)'!$A$1:$I$268,2,FALSE),"---")</f>
        <v>SAUCE PIZZA ITAL TOMATO PORT PANAGO - OLD</v>
      </c>
      <c r="E178" s="1109" t="str">
        <f>IFERROR(VLOOKUP($B178,'Inventory List Entry (hide)'!$A$1:$I$268,3,FALSE),"---")</f>
        <v>Panago</v>
      </c>
      <c r="F178" s="1093" t="str">
        <f>IFERROR(VLOOKUP($B178,'Inventory List Entry (hide)'!$A$1:$I$268,4,FALSE),"---")</f>
        <v>80x44 ML</v>
      </c>
      <c r="G178" s="1075" t="str">
        <f>IFERROR(VLOOKUP($B178,'Inventory List Entry (hide)'!$A$1:$I$268,5,FALSE),"---")</f>
        <v>each</v>
      </c>
      <c r="H178" s="1038">
        <f>IFERROR(VLOOKUP($B178,'Inventory List Entry (hide)'!$A$1:$I$268,5+VLOOKUP('Report Set-up'!$B$8,'Store List (hide)'!$F$2:$G$5,2,FALSE),FALSE),0)</f>
        <v>0.47437500000000005</v>
      </c>
      <c r="I178" s="1157">
        <f>IFERROR(VLOOKUP($B178,'Opening Inventory Entry'!$B$4:$J$263,3,FALSE),0)</f>
        <v>0</v>
      </c>
      <c r="J178" s="1076">
        <f>IFERROR(VLOOKUP($B178,'Opening Inventory Entry'!$B$4:$J$263,9,FALSE),0)</f>
        <v>0</v>
      </c>
      <c r="K178" s="1075" t="str">
        <f>IFERROR(VLOOKUP($B178,'Closing Inventory Entry'!$B$4:$J$263,7,FALSE),"-")</f>
        <v>-</v>
      </c>
      <c r="L178" s="1038">
        <f>IFERROR(VLOOKUP($B178,'Closing Inventory Entry'!$B$4:$J$263,8,FALSE),0)</f>
        <v>0</v>
      </c>
      <c r="M178" s="1157">
        <f>IFERROR(VLOOKUP($B178,'Closing Inventory Entry'!$B$4:$J$263,3,FALSE),0)</f>
        <v>0</v>
      </c>
      <c r="N178" s="1076">
        <f>IFERROR(VLOOKUP($B178,'Closing Inventory Entry'!$B$4:$J$263,9,FALSE),0)</f>
        <v>0</v>
      </c>
      <c r="O178" s="1075" t="str">
        <f>IFERROR(VLOOKUP($B178,'Purchases Entry'!$B$4:$J$263,5,FALSE),"-")</f>
        <v>-</v>
      </c>
      <c r="P178" s="1038">
        <f>IFERROR(VLOOKUP($B178,'Purchases Entry'!$B$4:$J$263,6,FALSE),0)</f>
        <v>0</v>
      </c>
      <c r="Q178" s="1157">
        <f>IFERROR(VLOOKUP($B178,'Purchases Entry'!$B$4:$J$263,7,FALSE),0)</f>
        <v>0</v>
      </c>
      <c r="R178" s="1076">
        <f>IFERROR(VLOOKUP($B178,'Purchases Entry'!$B$4:$J$263,8,FALSE),0)</f>
        <v>0</v>
      </c>
      <c r="S178" s="1076">
        <f t="shared" si="2"/>
        <v>0</v>
      </c>
    </row>
    <row r="179" spans="1:19" x14ac:dyDescent="0.2">
      <c r="A179" s="1034" t="s">
        <v>551</v>
      </c>
      <c r="B179" s="1096">
        <v>1508538</v>
      </c>
      <c r="C179" s="1094" t="s">
        <v>1257</v>
      </c>
      <c r="D179" s="1110" t="str">
        <f>IFERROR(VLOOKUP($B179,'Inventory List Entry (hide)'!$A$1:$I$268,2,FALSE),"---")</f>
        <v>SAUCE PIZZA ITAL PORT - NEW</v>
      </c>
      <c r="E179" s="1109" t="str">
        <f>IFERROR(VLOOKUP($B179,'Inventory List Entry (hide)'!$A$1:$I$268,3,FALSE),"---")</f>
        <v>Panago</v>
      </c>
      <c r="F179" s="1093" t="str">
        <f>IFERROR(VLOOKUP($B179,'Inventory List Entry (hide)'!$A$1:$I$268,4,FALSE),"---")</f>
        <v>80x44 ML</v>
      </c>
      <c r="G179" s="1075" t="str">
        <f>IFERROR(VLOOKUP($B179,'Inventory List Entry (hide)'!$A$1:$I$268,5,FALSE),"---")</f>
        <v>each</v>
      </c>
      <c r="H179" s="1038">
        <f>IFERROR(VLOOKUP($B179,'Inventory List Entry (hide)'!$A$1:$I$268,5+VLOOKUP('Report Set-up'!$B$8,'Store List (hide)'!$F$2:$G$5,2,FALSE),FALSE),0)</f>
        <v>0.39287499999999997</v>
      </c>
      <c r="I179" s="1157">
        <f>IFERROR(VLOOKUP($B179,'Opening Inventory Entry'!$B$4:$J$263,3,FALSE),0)</f>
        <v>0</v>
      </c>
      <c r="J179" s="1076">
        <f>IFERROR(VLOOKUP($B179,'Opening Inventory Entry'!$B$4:$J$263,9,FALSE),0)</f>
        <v>0</v>
      </c>
      <c r="K179" s="1075" t="str">
        <f>IFERROR(VLOOKUP($B179,'Closing Inventory Entry'!$B$4:$J$263,7,FALSE),"-")</f>
        <v>-</v>
      </c>
      <c r="L179" s="1038">
        <f>IFERROR(VLOOKUP($B179,'Closing Inventory Entry'!$B$4:$J$263,8,FALSE),0)</f>
        <v>0</v>
      </c>
      <c r="M179" s="1157">
        <f>IFERROR(VLOOKUP($B179,'Closing Inventory Entry'!$B$4:$J$263,3,FALSE),0)</f>
        <v>0</v>
      </c>
      <c r="N179" s="1076">
        <f>IFERROR(VLOOKUP($B179,'Closing Inventory Entry'!$B$4:$J$263,9,FALSE),0)</f>
        <v>0</v>
      </c>
      <c r="O179" s="1075" t="str">
        <f>IFERROR(VLOOKUP($B179,'Purchases Entry'!$B$4:$J$263,5,FALSE),"-")</f>
        <v>-</v>
      </c>
      <c r="P179" s="1038">
        <f>IFERROR(VLOOKUP($B179,'Purchases Entry'!$B$4:$J$263,6,FALSE),0)</f>
        <v>0</v>
      </c>
      <c r="Q179" s="1157">
        <f>IFERROR(VLOOKUP($B179,'Purchases Entry'!$B$4:$J$263,7,FALSE),0)</f>
        <v>0</v>
      </c>
      <c r="R179" s="1076">
        <f>IFERROR(VLOOKUP($B179,'Purchases Entry'!$B$4:$J$263,8,FALSE),0)</f>
        <v>0</v>
      </c>
      <c r="S179" s="1076">
        <f t="shared" si="2"/>
        <v>0</v>
      </c>
    </row>
    <row r="180" spans="1:19" x14ac:dyDescent="0.2">
      <c r="A180" s="1034" t="s">
        <v>551</v>
      </c>
      <c r="B180" s="1096">
        <v>3951047</v>
      </c>
      <c r="C180" s="1094" t="s">
        <v>1258</v>
      </c>
      <c r="D180" s="1110" t="str">
        <f>IFERROR(VLOOKUP($B180,'Inventory List Entry (hide)'!$A$1:$I$268,2,FALSE),"---")</f>
        <v>PANAGO JALAPENO RANCH DIP - RESTORED</v>
      </c>
      <c r="E180" s="1109" t="str">
        <f>IFERROR(VLOOKUP($B180,'Inventory List Entry (hide)'!$A$1:$I$268,3,FALSE),"---")</f>
        <v>Panago</v>
      </c>
      <c r="F180" s="1093" t="str">
        <f>IFERROR(VLOOKUP($B180,'Inventory List Entry (hide)'!$A$1:$I$268,4,FALSE),"---")</f>
        <v>200x44 ML</v>
      </c>
      <c r="G180" s="1075" t="str">
        <f>IFERROR(VLOOKUP($B180,'Inventory List Entry (hide)'!$A$1:$I$268,5,FALSE),"---")</f>
        <v>each</v>
      </c>
      <c r="H180" s="1038">
        <f>IFERROR(VLOOKUP($B180,'Inventory List Entry (hide)'!$A$1:$I$268,5+VLOOKUP('Report Set-up'!$B$8,'Store List (hide)'!$F$2:$G$5,2,FALSE),FALSE),0)</f>
        <v>0.53770000000000007</v>
      </c>
      <c r="I180" s="1157">
        <f>IFERROR(VLOOKUP($B180,'Opening Inventory Entry'!$B$4:$J$263,3,FALSE),0)</f>
        <v>0</v>
      </c>
      <c r="J180" s="1076">
        <f>IFERROR(VLOOKUP($B180,'Opening Inventory Entry'!$B$4:$J$263,9,FALSE),0)</f>
        <v>0</v>
      </c>
      <c r="K180" s="1075" t="str">
        <f>IFERROR(VLOOKUP($B180,'Closing Inventory Entry'!$B$4:$J$263,7,FALSE),"-")</f>
        <v>-</v>
      </c>
      <c r="L180" s="1038">
        <f>IFERROR(VLOOKUP($B180,'Closing Inventory Entry'!$B$4:$J$263,8,FALSE),0)</f>
        <v>0</v>
      </c>
      <c r="M180" s="1157">
        <f>IFERROR(VLOOKUP($B180,'Closing Inventory Entry'!$B$4:$J$263,3,FALSE),0)</f>
        <v>0</v>
      </c>
      <c r="N180" s="1076">
        <f>IFERROR(VLOOKUP($B180,'Closing Inventory Entry'!$B$4:$J$263,9,FALSE),0)</f>
        <v>0</v>
      </c>
      <c r="O180" s="1075" t="str">
        <f>IFERROR(VLOOKUP($B180,'Purchases Entry'!$B$4:$J$263,5,FALSE),"-")</f>
        <v>-</v>
      </c>
      <c r="P180" s="1038">
        <f>IFERROR(VLOOKUP($B180,'Purchases Entry'!$B$4:$J$263,6,FALSE),0)</f>
        <v>0</v>
      </c>
      <c r="Q180" s="1157">
        <f>IFERROR(VLOOKUP($B180,'Purchases Entry'!$B$4:$J$263,7,FALSE),0)</f>
        <v>0</v>
      </c>
      <c r="R180" s="1076">
        <f>IFERROR(VLOOKUP($B180,'Purchases Entry'!$B$4:$J$263,8,FALSE),0)</f>
        <v>0</v>
      </c>
      <c r="S180" s="1076">
        <f t="shared" si="2"/>
        <v>0</v>
      </c>
    </row>
    <row r="181" spans="1:19" x14ac:dyDescent="0.2">
      <c r="A181" s="1034" t="s">
        <v>551</v>
      </c>
      <c r="B181" s="1096">
        <v>1499241</v>
      </c>
      <c r="C181" s="1094" t="s">
        <v>1259</v>
      </c>
      <c r="D181" s="1110" t="str">
        <f>IFERROR(VLOOKUP($B181,'Inventory List Entry (hide)'!$A$1:$I$268,2,FALSE),"---")</f>
        <v>DIP PIZZA JALAPENO RANCH - CANCELLED</v>
      </c>
      <c r="E181" s="1109" t="str">
        <f>IFERROR(VLOOKUP($B181,'Inventory List Entry (hide)'!$A$1:$I$268,3,FALSE),"---")</f>
        <v>Panago</v>
      </c>
      <c r="F181" s="1093" t="str">
        <f>IFERROR(VLOOKUP($B181,'Inventory List Entry (hide)'!$A$1:$I$268,4,FALSE),"---")</f>
        <v>200x44 ML</v>
      </c>
      <c r="G181" s="1075" t="str">
        <f>IFERROR(VLOOKUP($B181,'Inventory List Entry (hide)'!$A$1:$I$268,5,FALSE),"---")</f>
        <v>each</v>
      </c>
      <c r="H181" s="1038">
        <f>IFERROR(VLOOKUP($B181,'Inventory List Entry (hide)'!$A$1:$I$268,5+VLOOKUP('Report Set-up'!$B$8,'Store List (hide)'!$F$2:$G$5,2,FALSE),FALSE),0)</f>
        <v>0.52645000000000008</v>
      </c>
      <c r="I181" s="1157">
        <f>IFERROR(VLOOKUP($B181,'Opening Inventory Entry'!$B$4:$J$263,3,FALSE),0)</f>
        <v>0</v>
      </c>
      <c r="J181" s="1076">
        <f>IFERROR(VLOOKUP($B181,'Opening Inventory Entry'!$B$4:$J$263,9,FALSE),0)</f>
        <v>0</v>
      </c>
      <c r="K181" s="1075" t="str">
        <f>IFERROR(VLOOKUP($B181,'Closing Inventory Entry'!$B$4:$J$263,7,FALSE),"-")</f>
        <v>-</v>
      </c>
      <c r="L181" s="1038">
        <f>IFERROR(VLOOKUP($B181,'Closing Inventory Entry'!$B$4:$J$263,8,FALSE),0)</f>
        <v>0</v>
      </c>
      <c r="M181" s="1157">
        <f>IFERROR(VLOOKUP($B181,'Closing Inventory Entry'!$B$4:$J$263,3,FALSE),0)</f>
        <v>0</v>
      </c>
      <c r="N181" s="1076">
        <f>IFERROR(VLOOKUP($B181,'Closing Inventory Entry'!$B$4:$J$263,9,FALSE),0)</f>
        <v>0</v>
      </c>
      <c r="O181" s="1075" t="str">
        <f>IFERROR(VLOOKUP($B181,'Purchases Entry'!$B$4:$J$263,5,FALSE),"-")</f>
        <v>-</v>
      </c>
      <c r="P181" s="1038">
        <f>IFERROR(VLOOKUP($B181,'Purchases Entry'!$B$4:$J$263,6,FALSE),0)</f>
        <v>0</v>
      </c>
      <c r="Q181" s="1157">
        <f>IFERROR(VLOOKUP($B181,'Purchases Entry'!$B$4:$J$263,7,FALSE),0)</f>
        <v>0</v>
      </c>
      <c r="R181" s="1076">
        <f>IFERROR(VLOOKUP($B181,'Purchases Entry'!$B$4:$J$263,8,FALSE),0)</f>
        <v>0</v>
      </c>
      <c r="S181" s="1076">
        <f t="shared" si="2"/>
        <v>0</v>
      </c>
    </row>
    <row r="182" spans="1:19" x14ac:dyDescent="0.2">
      <c r="A182" s="1034" t="s">
        <v>551</v>
      </c>
      <c r="B182" s="1096">
        <v>1499692</v>
      </c>
      <c r="C182" s="1094" t="s">
        <v>1260</v>
      </c>
      <c r="D182" s="1110" t="str">
        <f>IFERROR(VLOOKUP($B182,'Inventory List Entry (hide)'!$A$1:$I$268,2,FALSE),"---")</f>
        <v>SAUCE SRIRACHA RANCH PORT PANAGO</v>
      </c>
      <c r="E182" s="1109" t="str">
        <f>IFERROR(VLOOKUP($B182,'Inventory List Entry (hide)'!$A$1:$I$268,3,FALSE),"---")</f>
        <v>Panago</v>
      </c>
      <c r="F182" s="1093" t="str">
        <f>IFERROR(VLOOKUP($B182,'Inventory List Entry (hide)'!$A$1:$I$268,4,FALSE),"---")</f>
        <v>80x44 ML</v>
      </c>
      <c r="G182" s="1075" t="str">
        <f>IFERROR(VLOOKUP($B182,'Inventory List Entry (hide)'!$A$1:$I$268,5,FALSE),"---")</f>
        <v>each</v>
      </c>
      <c r="H182" s="1038">
        <f>IFERROR(VLOOKUP($B182,'Inventory List Entry (hide)'!$A$1:$I$268,5+VLOOKUP('Report Set-up'!$B$8,'Store List (hide)'!$F$2:$G$5,2,FALSE),FALSE),0)</f>
        <v>0.48499999999999999</v>
      </c>
      <c r="I182" s="1157">
        <f>IFERROR(VLOOKUP($B182,'Opening Inventory Entry'!$B$4:$J$263,3,FALSE),0)</f>
        <v>0</v>
      </c>
      <c r="J182" s="1076">
        <f>IFERROR(VLOOKUP($B182,'Opening Inventory Entry'!$B$4:$J$263,9,FALSE),0)</f>
        <v>0</v>
      </c>
      <c r="K182" s="1075" t="str">
        <f>IFERROR(VLOOKUP($B182,'Closing Inventory Entry'!$B$4:$J$263,7,FALSE),"-")</f>
        <v>-</v>
      </c>
      <c r="L182" s="1038">
        <f>IFERROR(VLOOKUP($B182,'Closing Inventory Entry'!$B$4:$J$263,8,FALSE),0)</f>
        <v>0</v>
      </c>
      <c r="M182" s="1157">
        <f>IFERROR(VLOOKUP($B182,'Closing Inventory Entry'!$B$4:$J$263,3,FALSE),0)</f>
        <v>0</v>
      </c>
      <c r="N182" s="1076">
        <f>IFERROR(VLOOKUP($B182,'Closing Inventory Entry'!$B$4:$J$263,9,FALSE),0)</f>
        <v>0</v>
      </c>
      <c r="O182" s="1075" t="str">
        <f>IFERROR(VLOOKUP($B182,'Purchases Entry'!$B$4:$J$263,5,FALSE),"-")</f>
        <v>-</v>
      </c>
      <c r="P182" s="1038">
        <f>IFERROR(VLOOKUP($B182,'Purchases Entry'!$B$4:$J$263,6,FALSE),0)</f>
        <v>0</v>
      </c>
      <c r="Q182" s="1157">
        <f>IFERROR(VLOOKUP($B182,'Purchases Entry'!$B$4:$J$263,7,FALSE),0)</f>
        <v>0</v>
      </c>
      <c r="R182" s="1076">
        <f>IFERROR(VLOOKUP($B182,'Purchases Entry'!$B$4:$J$263,8,FALSE),0)</f>
        <v>0</v>
      </c>
      <c r="S182" s="1076">
        <f t="shared" si="2"/>
        <v>0</v>
      </c>
    </row>
    <row r="183" spans="1:19" x14ac:dyDescent="0.2">
      <c r="A183" s="1034" t="s">
        <v>551</v>
      </c>
      <c r="B183" s="1096">
        <v>1499691</v>
      </c>
      <c r="C183" s="1094" t="s">
        <v>1261</v>
      </c>
      <c r="D183" s="1110" t="str">
        <f>IFERROR(VLOOKUP($B183,'Inventory List Entry (hide)'!$A$1:$I$268,2,FALSE),"---")</f>
        <v>SAUCE SWEET FROST PORT PANAGO</v>
      </c>
      <c r="E183" s="1109" t="str">
        <f>IFERROR(VLOOKUP($B183,'Inventory List Entry (hide)'!$A$1:$I$268,3,FALSE),"---")</f>
        <v>Panago</v>
      </c>
      <c r="F183" s="1093" t="str">
        <f>IFERROR(VLOOKUP($B183,'Inventory List Entry (hide)'!$A$1:$I$268,4,FALSE),"---")</f>
        <v>80x44 ML</v>
      </c>
      <c r="G183" s="1075" t="str">
        <f>IFERROR(VLOOKUP($B183,'Inventory List Entry (hide)'!$A$1:$I$268,5,FALSE),"---")</f>
        <v>each</v>
      </c>
      <c r="H183" s="1038">
        <f>IFERROR(VLOOKUP($B183,'Inventory List Entry (hide)'!$A$1:$I$268,5+VLOOKUP('Report Set-up'!$B$8,'Store List (hide)'!$F$2:$G$5,2,FALSE),FALSE),0)</f>
        <v>0.70450000000000002</v>
      </c>
      <c r="I183" s="1157">
        <f>IFERROR(VLOOKUP($B183,'Opening Inventory Entry'!$B$4:$J$263,3,FALSE),0)</f>
        <v>0</v>
      </c>
      <c r="J183" s="1076">
        <f>IFERROR(VLOOKUP($B183,'Opening Inventory Entry'!$B$4:$J$263,9,FALSE),0)</f>
        <v>0</v>
      </c>
      <c r="K183" s="1075" t="str">
        <f>IFERROR(VLOOKUP($B183,'Closing Inventory Entry'!$B$4:$J$263,7,FALSE),"-")</f>
        <v>-</v>
      </c>
      <c r="L183" s="1038">
        <f>IFERROR(VLOOKUP($B183,'Closing Inventory Entry'!$B$4:$J$263,8,FALSE),0)</f>
        <v>0</v>
      </c>
      <c r="M183" s="1157">
        <f>IFERROR(VLOOKUP($B183,'Closing Inventory Entry'!$B$4:$J$263,3,FALSE),0)</f>
        <v>0</v>
      </c>
      <c r="N183" s="1076">
        <f>IFERROR(VLOOKUP($B183,'Closing Inventory Entry'!$B$4:$J$263,9,FALSE),0)</f>
        <v>0</v>
      </c>
      <c r="O183" s="1075" t="str">
        <f>IFERROR(VLOOKUP($B183,'Purchases Entry'!$B$4:$J$263,5,FALSE),"-")</f>
        <v>-</v>
      </c>
      <c r="P183" s="1038">
        <f>IFERROR(VLOOKUP($B183,'Purchases Entry'!$B$4:$J$263,6,FALSE),0)</f>
        <v>0</v>
      </c>
      <c r="Q183" s="1157">
        <f>IFERROR(VLOOKUP($B183,'Purchases Entry'!$B$4:$J$263,7,FALSE),0)</f>
        <v>0</v>
      </c>
      <c r="R183" s="1076">
        <f>IFERROR(VLOOKUP($B183,'Purchases Entry'!$B$4:$J$263,8,FALSE),0)</f>
        <v>0</v>
      </c>
      <c r="S183" s="1076">
        <f t="shared" si="2"/>
        <v>0</v>
      </c>
    </row>
    <row r="184" spans="1:19" x14ac:dyDescent="0.2">
      <c r="A184" s="384" t="s">
        <v>551</v>
      </c>
      <c r="B184" s="1094">
        <v>1499693</v>
      </c>
      <c r="C184" s="1094" t="s">
        <v>1262</v>
      </c>
      <c r="D184" s="1110" t="str">
        <f>IFERROR(VLOOKUP($B184,'Inventory List Entry (hide)'!$A$1:$I$268,2,FALSE),"---")</f>
        <v>SAUCE SWEET MUSTARD PORT PANAGO</v>
      </c>
      <c r="E184" s="1110" t="str">
        <f>IFERROR(VLOOKUP($B184,'Inventory List Entry (hide)'!$A$1:$I$268,3,FALSE),"---")</f>
        <v>Panago</v>
      </c>
      <c r="F184" s="1093" t="str">
        <f>IFERROR(VLOOKUP($B184,'Inventory List Entry (hide)'!$A$1:$I$268,4,FALSE),"---")</f>
        <v>80x44 ML</v>
      </c>
      <c r="G184" s="1075" t="str">
        <f>IFERROR(VLOOKUP($B184,'Inventory List Entry (hide)'!$A$1:$I$268,5,FALSE),"---")</f>
        <v>each</v>
      </c>
      <c r="H184" s="1038">
        <f>IFERROR(VLOOKUP($B184,'Inventory List Entry (hide)'!$A$1:$I$268,5+VLOOKUP('Report Set-up'!$B$8,'Store List (hide)'!$F$2:$G$5,2,FALSE),FALSE),0)</f>
        <v>0.49762500000000004</v>
      </c>
      <c r="I184" s="1157">
        <f>IFERROR(VLOOKUP($B184,'Opening Inventory Entry'!$B$4:$J$263,3,FALSE),0)</f>
        <v>0</v>
      </c>
      <c r="J184" s="1076">
        <f>IFERROR(VLOOKUP($B184,'Opening Inventory Entry'!$B$4:$J$263,9,FALSE),0)</f>
        <v>0</v>
      </c>
      <c r="K184" s="1075" t="str">
        <f>IFERROR(VLOOKUP($B184,'Closing Inventory Entry'!$B$4:$J$263,7,FALSE),"-")</f>
        <v>-</v>
      </c>
      <c r="L184" s="1038">
        <f>IFERROR(VLOOKUP($B184,'Closing Inventory Entry'!$B$4:$J$263,8,FALSE),0)</f>
        <v>0</v>
      </c>
      <c r="M184" s="1157">
        <f>IFERROR(VLOOKUP($B184,'Closing Inventory Entry'!$B$4:$J$263,3,FALSE),0)</f>
        <v>0</v>
      </c>
      <c r="N184" s="1076">
        <f>IFERROR(VLOOKUP($B184,'Closing Inventory Entry'!$B$4:$J$263,9,FALSE),0)</f>
        <v>0</v>
      </c>
      <c r="O184" s="1075" t="str">
        <f>IFERROR(VLOOKUP($B184,'Purchases Entry'!$B$4:$J$263,5,FALSE),"-")</f>
        <v>-</v>
      </c>
      <c r="P184" s="1038">
        <f>IFERROR(VLOOKUP($B184,'Purchases Entry'!$B$4:$J$263,6,FALSE),0)</f>
        <v>0</v>
      </c>
      <c r="Q184" s="1157">
        <f>IFERROR(VLOOKUP($B184,'Purchases Entry'!$B$4:$J$263,7,FALSE),0)</f>
        <v>0</v>
      </c>
      <c r="R184" s="1076">
        <f>IFERROR(VLOOKUP($B184,'Purchases Entry'!$B$4:$J$263,8,FALSE),0)</f>
        <v>0</v>
      </c>
      <c r="S184" s="1076">
        <f t="shared" si="2"/>
        <v>0</v>
      </c>
    </row>
    <row r="185" spans="1:19" x14ac:dyDescent="0.2">
      <c r="A185" s="1010" t="s">
        <v>551</v>
      </c>
      <c r="B185" s="1096">
        <v>1411031</v>
      </c>
      <c r="C185" s="1094" t="s">
        <v>1263</v>
      </c>
      <c r="D185" s="1110" t="str">
        <f>IFERROR(VLOOKUP($B185,'Inventory List Entry (hide)'!$A$1:$I$268,2,FALSE),"---")</f>
        <v>SPREAD GARLIC RST VEGAN</v>
      </c>
      <c r="E185" s="1112" t="str">
        <f>IFERROR(VLOOKUP($B185,'Inventory List Entry (hide)'!$A$1:$I$268,3,FALSE),"---")</f>
        <v>Derlea</v>
      </c>
      <c r="F185" s="1093" t="str">
        <f>IFERROR(VLOOKUP($B185,'Inventory List Entry (hide)'!$A$1:$I$268,4,FALSE),"---")</f>
        <v>1x4 KG</v>
      </c>
      <c r="G185" s="1075" t="str">
        <f>IFERROR(VLOOKUP($B185,'Inventory List Entry (hide)'!$A$1:$I$268,5,FALSE),"---")</f>
        <v>kg</v>
      </c>
      <c r="H185" s="1038">
        <f>IFERROR(VLOOKUP($B185,'Inventory List Entry (hide)'!$A$1:$I$268,5+VLOOKUP('Report Set-up'!$B$8,'Store List (hide)'!$F$2:$G$5,2,FALSE),FALSE),0)</f>
        <v>7.4424999999999999</v>
      </c>
      <c r="I185" s="1157">
        <f>IFERROR(VLOOKUP($B185,'Opening Inventory Entry'!$B$4:$J$263,3,FALSE),0)</f>
        <v>0</v>
      </c>
      <c r="J185" s="1076">
        <f>IFERROR(VLOOKUP($B185,'Opening Inventory Entry'!$B$4:$J$263,9,FALSE),0)</f>
        <v>0</v>
      </c>
      <c r="K185" s="1075" t="str">
        <f>IFERROR(VLOOKUP($B185,'Closing Inventory Entry'!$B$4:$J$263,7,FALSE),"-")</f>
        <v>-</v>
      </c>
      <c r="L185" s="1038">
        <f>IFERROR(VLOOKUP($B185,'Closing Inventory Entry'!$B$4:$J$263,8,FALSE),0)</f>
        <v>0</v>
      </c>
      <c r="M185" s="1157">
        <f>IFERROR(VLOOKUP($B185,'Closing Inventory Entry'!$B$4:$J$263,3,FALSE),0)</f>
        <v>0</v>
      </c>
      <c r="N185" s="1076">
        <f>IFERROR(VLOOKUP($B185,'Closing Inventory Entry'!$B$4:$J$263,9,FALSE),0)</f>
        <v>0</v>
      </c>
      <c r="O185" s="1075" t="str">
        <f>IFERROR(VLOOKUP($B185,'Purchases Entry'!$B$4:$J$263,5,FALSE),"-")</f>
        <v>-</v>
      </c>
      <c r="P185" s="1038">
        <f>IFERROR(VLOOKUP($B185,'Purchases Entry'!$B$4:$J$263,6,FALSE),0)</f>
        <v>0</v>
      </c>
      <c r="Q185" s="1157">
        <f>IFERROR(VLOOKUP($B185,'Purchases Entry'!$B$4:$J$263,7,FALSE),0)</f>
        <v>0</v>
      </c>
      <c r="R185" s="1076">
        <f>IFERROR(VLOOKUP($B185,'Purchases Entry'!$B$4:$J$263,8,FALSE),0)</f>
        <v>0</v>
      </c>
      <c r="S185" s="1076">
        <f t="shared" si="2"/>
        <v>0</v>
      </c>
    </row>
    <row r="186" spans="1:19" x14ac:dyDescent="0.2">
      <c r="A186" s="384" t="s">
        <v>551</v>
      </c>
      <c r="B186" s="1094">
        <v>1485913</v>
      </c>
      <c r="C186" s="1094" t="s">
        <v>1264</v>
      </c>
      <c r="D186" s="1110" t="str">
        <f>IFERROR(VLOOKUP($B186,'Inventory List Entry (hide)'!$A$1:$I$268,2,FALSE),"---")</f>
        <v>SEASONING HONEY GARLIC</v>
      </c>
      <c r="E186" s="1110" t="str">
        <f>IFERROR(VLOOKUP($B186,'Inventory List Entry (hide)'!$A$1:$I$268,3,FALSE),"---")</f>
        <v>Chef Paul Prudhomme's</v>
      </c>
      <c r="F186" s="1093" t="str">
        <f>IFERROR(VLOOKUP($B186,'Inventory List Entry (hide)'!$A$1:$I$268,4,FALSE),"---")</f>
        <v>1x5 LB</v>
      </c>
      <c r="G186" s="1075" t="str">
        <f>IFERROR(VLOOKUP($B186,'Inventory List Entry (hide)'!$A$1:$I$268,5,FALSE),"---")</f>
        <v>lb</v>
      </c>
      <c r="H186" s="1038">
        <f>IFERROR(VLOOKUP($B186,'Inventory List Entry (hide)'!$A$1:$I$268,5+VLOOKUP('Report Set-up'!$B$8,'Store List (hide)'!$F$2:$G$5,2,FALSE),FALSE),0)</f>
        <v>8.7620000000000005</v>
      </c>
      <c r="I186" s="1157">
        <f>IFERROR(VLOOKUP($B186,'Opening Inventory Entry'!$B$4:$J$263,3,FALSE),0)</f>
        <v>0</v>
      </c>
      <c r="J186" s="1076">
        <f>IFERROR(VLOOKUP($B186,'Opening Inventory Entry'!$B$4:$J$263,9,FALSE),0)</f>
        <v>0</v>
      </c>
      <c r="K186" s="1075" t="str">
        <f>IFERROR(VLOOKUP($B186,'Closing Inventory Entry'!$B$4:$J$263,7,FALSE),"-")</f>
        <v>-</v>
      </c>
      <c r="L186" s="1038">
        <f>IFERROR(VLOOKUP($B186,'Closing Inventory Entry'!$B$4:$J$263,8,FALSE),0)</f>
        <v>0</v>
      </c>
      <c r="M186" s="1157">
        <f>IFERROR(VLOOKUP($B186,'Closing Inventory Entry'!$B$4:$J$263,3,FALSE),0)</f>
        <v>0</v>
      </c>
      <c r="N186" s="1076">
        <f>IFERROR(VLOOKUP($B186,'Closing Inventory Entry'!$B$4:$J$263,9,FALSE),0)</f>
        <v>0</v>
      </c>
      <c r="O186" s="1075" t="str">
        <f>IFERROR(VLOOKUP($B186,'Purchases Entry'!$B$4:$J$263,5,FALSE),"-")</f>
        <v>-</v>
      </c>
      <c r="P186" s="1038">
        <f>IFERROR(VLOOKUP($B186,'Purchases Entry'!$B$4:$J$263,6,FALSE),0)</f>
        <v>0</v>
      </c>
      <c r="Q186" s="1157">
        <f>IFERROR(VLOOKUP($B186,'Purchases Entry'!$B$4:$J$263,7,FALSE),0)</f>
        <v>0</v>
      </c>
      <c r="R186" s="1076">
        <f>IFERROR(VLOOKUP($B186,'Purchases Entry'!$B$4:$J$263,8,FALSE),0)</f>
        <v>0</v>
      </c>
      <c r="S186" s="1076">
        <f t="shared" si="2"/>
        <v>0</v>
      </c>
    </row>
    <row r="187" spans="1:19" x14ac:dyDescent="0.2">
      <c r="A187" s="1034" t="s">
        <v>551</v>
      </c>
      <c r="B187" s="1096">
        <v>1485907</v>
      </c>
      <c r="C187" s="1094" t="s">
        <v>1265</v>
      </c>
      <c r="D187" s="1110" t="str">
        <f>IFERROR(VLOOKUP($B187,'Inventory List Entry (hide)'!$A$1:$I$268,2,FALSE),"---")</f>
        <v>SEASONING HOT &amp; SPICY</v>
      </c>
      <c r="E187" s="1109" t="str">
        <f>IFERROR(VLOOKUP($B187,'Inventory List Entry (hide)'!$A$1:$I$268,3,FALSE),"---")</f>
        <v>Chef Paul Prudhomme's</v>
      </c>
      <c r="F187" s="1093" t="str">
        <f>IFERROR(VLOOKUP($B187,'Inventory List Entry (hide)'!$A$1:$I$268,4,FALSE),"---")</f>
        <v>1x5 LB</v>
      </c>
      <c r="G187" s="1075" t="str">
        <f>IFERROR(VLOOKUP($B187,'Inventory List Entry (hide)'!$A$1:$I$268,5,FALSE),"---")</f>
        <v>lb</v>
      </c>
      <c r="H187" s="1038">
        <f>IFERROR(VLOOKUP($B187,'Inventory List Entry (hide)'!$A$1:$I$268,5+VLOOKUP('Report Set-up'!$B$8,'Store List (hide)'!$F$2:$G$5,2,FALSE),FALSE),0)</f>
        <v>11.324</v>
      </c>
      <c r="I187" s="1157">
        <f>IFERROR(VLOOKUP($B187,'Opening Inventory Entry'!$B$4:$J$263,3,FALSE),0)</f>
        <v>0</v>
      </c>
      <c r="J187" s="1076">
        <f>IFERROR(VLOOKUP($B187,'Opening Inventory Entry'!$B$4:$J$263,9,FALSE),0)</f>
        <v>0</v>
      </c>
      <c r="K187" s="1075" t="str">
        <f>IFERROR(VLOOKUP($B187,'Closing Inventory Entry'!$B$4:$J$263,7,FALSE),"-")</f>
        <v>-</v>
      </c>
      <c r="L187" s="1038">
        <f>IFERROR(VLOOKUP($B187,'Closing Inventory Entry'!$B$4:$J$263,8,FALSE),0)</f>
        <v>0</v>
      </c>
      <c r="M187" s="1157">
        <f>IFERROR(VLOOKUP($B187,'Closing Inventory Entry'!$B$4:$J$263,3,FALSE),0)</f>
        <v>0</v>
      </c>
      <c r="N187" s="1076">
        <f>IFERROR(VLOOKUP($B187,'Closing Inventory Entry'!$B$4:$J$263,9,FALSE),0)</f>
        <v>0</v>
      </c>
      <c r="O187" s="1075" t="str">
        <f>IFERROR(VLOOKUP($B187,'Purchases Entry'!$B$4:$J$263,5,FALSE),"-")</f>
        <v>-</v>
      </c>
      <c r="P187" s="1038">
        <f>IFERROR(VLOOKUP($B187,'Purchases Entry'!$B$4:$J$263,6,FALSE),0)</f>
        <v>0</v>
      </c>
      <c r="Q187" s="1157">
        <f>IFERROR(VLOOKUP($B187,'Purchases Entry'!$B$4:$J$263,7,FALSE),0)</f>
        <v>0</v>
      </c>
      <c r="R187" s="1076">
        <f>IFERROR(VLOOKUP($B187,'Purchases Entry'!$B$4:$J$263,8,FALSE),0)</f>
        <v>0</v>
      </c>
      <c r="S187" s="1076">
        <f t="shared" si="2"/>
        <v>0</v>
      </c>
    </row>
    <row r="188" spans="1:19" x14ac:dyDescent="0.2">
      <c r="A188" s="1034" t="s">
        <v>551</v>
      </c>
      <c r="B188" s="1096">
        <v>2318805</v>
      </c>
      <c r="C188" s="1094" t="s">
        <v>1266</v>
      </c>
      <c r="D188" s="1110" t="str">
        <f>IFERROR(VLOOKUP($B188,'Inventory List Entry (hide)'!$A$1:$I$268,2,FALSE),"---")</f>
        <v>SUGAR ICING HALAL</v>
      </c>
      <c r="E188" s="1109" t="str">
        <f>IFERROR(VLOOKUP($B188,'Inventory List Entry (hide)'!$A$1:$I$268,3,FALSE),"---")</f>
        <v>Rogers</v>
      </c>
      <c r="F188" s="1093" t="str">
        <f>IFERROR(VLOOKUP($B188,'Inventory List Entry (hide)'!$A$1:$I$268,4,FALSE),"---")</f>
        <v>24x1 KG</v>
      </c>
      <c r="G188" s="1075" t="str">
        <f>IFERROR(VLOOKUP($B188,'Inventory List Entry (hide)'!$A$1:$I$268,5,FALSE),"---")</f>
        <v>kg</v>
      </c>
      <c r="H188" s="1038">
        <f>IFERROR(VLOOKUP($B188,'Inventory List Entry (hide)'!$A$1:$I$268,5+VLOOKUP('Report Set-up'!$B$8,'Store List (hide)'!$F$2:$G$5,2,FALSE),FALSE),0)</f>
        <v>4.354166666666667</v>
      </c>
      <c r="I188" s="1157">
        <f>IFERROR(VLOOKUP($B188,'Opening Inventory Entry'!$B$4:$J$263,3,FALSE),0)</f>
        <v>0</v>
      </c>
      <c r="J188" s="1076">
        <f>IFERROR(VLOOKUP($B188,'Opening Inventory Entry'!$B$4:$J$263,9,FALSE),0)</f>
        <v>0</v>
      </c>
      <c r="K188" s="1075" t="str">
        <f>IFERROR(VLOOKUP($B188,'Closing Inventory Entry'!$B$4:$J$263,7,FALSE),"-")</f>
        <v>-</v>
      </c>
      <c r="L188" s="1038">
        <f>IFERROR(VLOOKUP($B188,'Closing Inventory Entry'!$B$4:$J$263,8,FALSE),0)</f>
        <v>0</v>
      </c>
      <c r="M188" s="1157">
        <f>IFERROR(VLOOKUP($B188,'Closing Inventory Entry'!$B$4:$J$263,3,FALSE),0)</f>
        <v>0</v>
      </c>
      <c r="N188" s="1076">
        <f>IFERROR(VLOOKUP($B188,'Closing Inventory Entry'!$B$4:$J$263,9,FALSE),0)</f>
        <v>0</v>
      </c>
      <c r="O188" s="1075" t="str">
        <f>IFERROR(VLOOKUP($B188,'Purchases Entry'!$B$4:$J$263,5,FALSE),"-")</f>
        <v>-</v>
      </c>
      <c r="P188" s="1038">
        <f>IFERROR(VLOOKUP($B188,'Purchases Entry'!$B$4:$J$263,6,FALSE),0)</f>
        <v>0</v>
      </c>
      <c r="Q188" s="1157">
        <f>IFERROR(VLOOKUP($B188,'Purchases Entry'!$B$4:$J$263,7,FALSE),0)</f>
        <v>0</v>
      </c>
      <c r="R188" s="1076">
        <f>IFERROR(VLOOKUP($B188,'Purchases Entry'!$B$4:$J$263,8,FALSE),0)</f>
        <v>0</v>
      </c>
      <c r="S188" s="1076">
        <f t="shared" si="2"/>
        <v>0</v>
      </c>
    </row>
    <row r="189" spans="1:19" x14ac:dyDescent="0.2">
      <c r="A189" s="1034" t="s">
        <v>551</v>
      </c>
      <c r="B189" s="1096">
        <v>1107492</v>
      </c>
      <c r="C189" s="1094" t="s">
        <v>1266</v>
      </c>
      <c r="D189" s="1110" t="str">
        <f>IFERROR(VLOOKUP($B189,'Inventory List Entry (hide)'!$A$1:$I$268,2,FALSE),"---")</f>
        <v>ICING SUGAR HALAL</v>
      </c>
      <c r="E189" s="1109" t="str">
        <f>IFERROR(VLOOKUP($B189,'Inventory List Entry (hide)'!$A$1:$I$268,3,FALSE),"---")</f>
        <v>Lantic</v>
      </c>
      <c r="F189" s="1093" t="str">
        <f>IFERROR(VLOOKUP($B189,'Inventory List Entry (hide)'!$A$1:$I$268,4,FALSE),"---")</f>
        <v>20x1 KG</v>
      </c>
      <c r="G189" s="1075" t="str">
        <f>IFERROR(VLOOKUP($B189,'Inventory List Entry (hide)'!$A$1:$I$268,5,FALSE),"---")</f>
        <v>kg</v>
      </c>
      <c r="H189" s="1038">
        <f>IFERROR(VLOOKUP($B189,'Inventory List Entry (hide)'!$A$1:$I$268,5+VLOOKUP('Report Set-up'!$B$8,'Store List (hide)'!$F$2:$G$5,2,FALSE),FALSE),0)</f>
        <v>5.2249999999999996</v>
      </c>
      <c r="I189" s="1157">
        <f>IFERROR(VLOOKUP($B189,'Opening Inventory Entry'!$B$4:$J$263,3,FALSE),0)</f>
        <v>0</v>
      </c>
      <c r="J189" s="1076">
        <f>IFERROR(VLOOKUP($B189,'Opening Inventory Entry'!$B$4:$J$263,9,FALSE),0)</f>
        <v>0</v>
      </c>
      <c r="K189" s="1075" t="str">
        <f>IFERROR(VLOOKUP($B189,'Closing Inventory Entry'!$B$4:$J$263,7,FALSE),"-")</f>
        <v>-</v>
      </c>
      <c r="L189" s="1038">
        <f>IFERROR(VLOOKUP($B189,'Closing Inventory Entry'!$B$4:$J$263,8,FALSE),0)</f>
        <v>0</v>
      </c>
      <c r="M189" s="1157">
        <f>IFERROR(VLOOKUP($B189,'Closing Inventory Entry'!$B$4:$J$263,3,FALSE),0)</f>
        <v>0</v>
      </c>
      <c r="N189" s="1076">
        <f>IFERROR(VLOOKUP($B189,'Closing Inventory Entry'!$B$4:$J$263,9,FALSE),0)</f>
        <v>0</v>
      </c>
      <c r="O189" s="1075" t="str">
        <f>IFERROR(VLOOKUP($B189,'Purchases Entry'!$B$4:$J$263,5,FALSE),"-")</f>
        <v>-</v>
      </c>
      <c r="P189" s="1038">
        <f>IFERROR(VLOOKUP($B189,'Purchases Entry'!$B$4:$J$263,6,FALSE),0)</f>
        <v>0</v>
      </c>
      <c r="Q189" s="1157">
        <f>IFERROR(VLOOKUP($B189,'Purchases Entry'!$B$4:$J$263,7,FALSE),0)</f>
        <v>0</v>
      </c>
      <c r="R189" s="1076">
        <f>IFERROR(VLOOKUP($B189,'Purchases Entry'!$B$4:$J$263,8,FALSE),0)</f>
        <v>0</v>
      </c>
      <c r="S189" s="1076">
        <f t="shared" si="2"/>
        <v>0</v>
      </c>
    </row>
    <row r="190" spans="1:19" x14ac:dyDescent="0.2">
      <c r="A190" s="1034" t="s">
        <v>551</v>
      </c>
      <c r="B190" s="1105">
        <v>1293984</v>
      </c>
      <c r="C190" s="1100" t="s">
        <v>1267</v>
      </c>
      <c r="D190" s="1110" t="str">
        <f>IFERROR(VLOOKUP($B190,'Inventory List Entry (hide)'!$A$1:$I$268,2,FALSE),"---")</f>
        <v>KETCHUP PORT PACKET</v>
      </c>
      <c r="E190" s="1109" t="str">
        <f>IFERROR(VLOOKUP($B190,'Inventory List Entry (hide)'!$A$1:$I$268,3,FALSE),"---")</f>
        <v>French's</v>
      </c>
      <c r="F190" s="1093" t="str">
        <f>IFERROR(VLOOKUP($B190,'Inventory List Entry (hide)'!$A$1:$I$268,4,FALSE),"---")</f>
        <v>500x8 ML</v>
      </c>
      <c r="G190" s="1075" t="str">
        <f>IFERROR(VLOOKUP($B190,'Inventory List Entry (hide)'!$A$1:$I$268,5,FALSE),"---")</f>
        <v>case</v>
      </c>
      <c r="H190" s="1038">
        <f>IFERROR(VLOOKUP($B190,'Inventory List Entry (hide)'!$A$1:$I$268,5+VLOOKUP('Report Set-up'!$B$8,'Store List (hide)'!$F$2:$G$5,2,FALSE),FALSE),0)</f>
        <v>26.36</v>
      </c>
      <c r="I190" s="1157">
        <f>IFERROR(VLOOKUP($B190,'Opening Inventory Entry'!$B$4:$J$263,3,FALSE),0)</f>
        <v>0</v>
      </c>
      <c r="J190" s="1076">
        <f>IFERROR(VLOOKUP($B190,'Opening Inventory Entry'!$B$4:$J$263,9,FALSE),0)</f>
        <v>0</v>
      </c>
      <c r="K190" s="1075" t="str">
        <f>IFERROR(VLOOKUP($B190,'Closing Inventory Entry'!$B$4:$J$263,7,FALSE),"-")</f>
        <v>-</v>
      </c>
      <c r="L190" s="1038">
        <f>IFERROR(VLOOKUP($B190,'Closing Inventory Entry'!$B$4:$J$263,8,FALSE),0)</f>
        <v>0</v>
      </c>
      <c r="M190" s="1157">
        <f>IFERROR(VLOOKUP($B190,'Closing Inventory Entry'!$B$4:$J$263,3,FALSE),0)</f>
        <v>0</v>
      </c>
      <c r="N190" s="1076">
        <f>IFERROR(VLOOKUP($B190,'Closing Inventory Entry'!$B$4:$J$263,9,FALSE),0)</f>
        <v>0</v>
      </c>
      <c r="O190" s="1075" t="str">
        <f>IFERROR(VLOOKUP($B190,'Purchases Entry'!$B$4:$J$263,5,FALSE),"-")</f>
        <v>-</v>
      </c>
      <c r="P190" s="1038">
        <f>IFERROR(VLOOKUP($B190,'Purchases Entry'!$B$4:$J$263,6,FALSE),0)</f>
        <v>0</v>
      </c>
      <c r="Q190" s="1157">
        <f>IFERROR(VLOOKUP($B190,'Purchases Entry'!$B$4:$J$263,7,FALSE),0)</f>
        <v>0</v>
      </c>
      <c r="R190" s="1076">
        <f>IFERROR(VLOOKUP($B190,'Purchases Entry'!$B$4:$J$263,8,FALSE),0)</f>
        <v>0</v>
      </c>
      <c r="S190" s="1076">
        <f t="shared" si="2"/>
        <v>0</v>
      </c>
    </row>
    <row r="191" spans="1:19" x14ac:dyDescent="0.2">
      <c r="A191" s="1036" t="s">
        <v>551</v>
      </c>
      <c r="B191" s="1105">
        <v>1485908</v>
      </c>
      <c r="C191" s="1100" t="s">
        <v>1268</v>
      </c>
      <c r="D191" s="1115" t="str">
        <f>IFERROR(VLOOKUP($B191,'Inventory List Entry (hide)'!$A$1:$I$268,2,FALSE),"---")</f>
        <v>SEASONING SALT &amp; PEPR</v>
      </c>
      <c r="E191" s="1113" t="str">
        <f>IFERROR(VLOOKUP($B191,'Inventory List Entry (hide)'!$A$1:$I$268,3,FALSE),"---")</f>
        <v>Chef Paul Prudhomme's</v>
      </c>
      <c r="F191" s="1098" t="str">
        <f>IFERROR(VLOOKUP($B191,'Inventory List Entry (hide)'!$A$1:$I$268,4,FALSE),"---")</f>
        <v>1x5 LB</v>
      </c>
      <c r="G191" s="1085" t="str">
        <f>IFERROR(VLOOKUP($B191,'Inventory List Entry (hide)'!$A$1:$I$268,5,FALSE),"---")</f>
        <v>lb</v>
      </c>
      <c r="H191" s="1045">
        <f>IFERROR(VLOOKUP($B191,'Inventory List Entry (hide)'!$A$1:$I$268,5+VLOOKUP('Report Set-up'!$B$8,'Store List (hide)'!$F$2:$G$5,2,FALSE),FALSE),0)</f>
        <v>12.168000000000001</v>
      </c>
      <c r="I191" s="1161">
        <f>IFERROR(VLOOKUP($B191,'Opening Inventory Entry'!$B$4:$J$263,3,FALSE),0)</f>
        <v>0</v>
      </c>
      <c r="J191" s="1081">
        <f>IFERROR(VLOOKUP($B191,'Opening Inventory Entry'!$B$4:$J$263,9,FALSE),0)</f>
        <v>0</v>
      </c>
      <c r="K191" s="1085" t="str">
        <f>IFERROR(VLOOKUP($B191,'Closing Inventory Entry'!$B$4:$J$263,7,FALSE),"-")</f>
        <v>-</v>
      </c>
      <c r="L191" s="1045">
        <f>IFERROR(VLOOKUP($B191,'Closing Inventory Entry'!$B$4:$J$263,8,FALSE),0)</f>
        <v>0</v>
      </c>
      <c r="M191" s="1161">
        <f>IFERROR(VLOOKUP($B191,'Closing Inventory Entry'!$B$4:$J$263,3,FALSE),0)</f>
        <v>0</v>
      </c>
      <c r="N191" s="1081">
        <f>IFERROR(VLOOKUP($B191,'Closing Inventory Entry'!$B$4:$J$263,9,FALSE),0)</f>
        <v>0</v>
      </c>
      <c r="O191" s="1085" t="str">
        <f>IFERROR(VLOOKUP($B191,'Purchases Entry'!$B$4:$J$263,5,FALSE),"-")</f>
        <v>-</v>
      </c>
      <c r="P191" s="1045">
        <f>IFERROR(VLOOKUP($B191,'Purchases Entry'!$B$4:$J$263,6,FALSE),0)</f>
        <v>0</v>
      </c>
      <c r="Q191" s="1161">
        <f>IFERROR(VLOOKUP($B191,'Purchases Entry'!$B$4:$J$263,7,FALSE),0)</f>
        <v>0</v>
      </c>
      <c r="R191" s="1081">
        <f>IFERROR(VLOOKUP($B191,'Purchases Entry'!$B$4:$J$263,8,FALSE),0)</f>
        <v>0</v>
      </c>
      <c r="S191" s="1081">
        <f t="shared" si="2"/>
        <v>0</v>
      </c>
    </row>
    <row r="192" spans="1:19" x14ac:dyDescent="0.2">
      <c r="A192" s="1036" t="s">
        <v>551</v>
      </c>
      <c r="B192" s="1105">
        <v>8785005</v>
      </c>
      <c r="C192" s="1100" t="s">
        <v>1269</v>
      </c>
      <c r="D192" s="1115" t="str">
        <f>IFERROR(VLOOKUP($B192,'Inventory List Entry (hide)'!$A$1:$I$268,2,FALSE),"---")</f>
        <v>SEASONING TEX MEX 1 STEP HALAL</v>
      </c>
      <c r="E192" s="1113" t="str">
        <f>IFERROR(VLOOKUP($B192,'Inventory List Entry (hide)'!$A$1:$I$268,3,FALSE),"---")</f>
        <v>One Step</v>
      </c>
      <c r="F192" s="1098" t="str">
        <f>IFERROR(VLOOKUP($B192,'Inventory List Entry (hide)'!$A$1:$I$268,4,FALSE),"---")</f>
        <v>12x560 G</v>
      </c>
      <c r="G192" s="1085" t="str">
        <f>IFERROR(VLOOKUP($B192,'Inventory List Entry (hide)'!$A$1:$I$268,5,FALSE),"---")</f>
        <v>bottle</v>
      </c>
      <c r="H192" s="1045">
        <f>IFERROR(VLOOKUP($B192,'Inventory List Entry (hide)'!$A$1:$I$268,5+VLOOKUP('Report Set-up'!$B$8,'Store List (hide)'!$F$2:$G$5,2,FALSE),FALSE),0)</f>
        <v>15.018333333333333</v>
      </c>
      <c r="I192" s="1161">
        <f>IFERROR(VLOOKUP($B192,'Opening Inventory Entry'!$B$4:$J$263,3,FALSE),0)</f>
        <v>0</v>
      </c>
      <c r="J192" s="1081">
        <f>IFERROR(VLOOKUP($B192,'Opening Inventory Entry'!$B$4:$J$263,9,FALSE),0)</f>
        <v>0</v>
      </c>
      <c r="K192" s="1085" t="str">
        <f>IFERROR(VLOOKUP($B192,'Closing Inventory Entry'!$B$4:$J$263,7,FALSE),"-")</f>
        <v>-</v>
      </c>
      <c r="L192" s="1045">
        <f>IFERROR(VLOOKUP($B192,'Closing Inventory Entry'!$B$4:$J$263,8,FALSE),0)</f>
        <v>0</v>
      </c>
      <c r="M192" s="1161">
        <f>IFERROR(VLOOKUP($B192,'Closing Inventory Entry'!$B$4:$J$263,3,FALSE),0)</f>
        <v>0</v>
      </c>
      <c r="N192" s="1081">
        <f>IFERROR(VLOOKUP($B192,'Closing Inventory Entry'!$B$4:$J$263,9,FALSE),0)</f>
        <v>0</v>
      </c>
      <c r="O192" s="1085" t="str">
        <f>IFERROR(VLOOKUP($B192,'Purchases Entry'!$B$4:$J$263,5,FALSE),"-")</f>
        <v>-</v>
      </c>
      <c r="P192" s="1045">
        <f>IFERROR(VLOOKUP($B192,'Purchases Entry'!$B$4:$J$263,6,FALSE),0)</f>
        <v>0</v>
      </c>
      <c r="Q192" s="1161">
        <f>IFERROR(VLOOKUP($B192,'Purchases Entry'!$B$4:$J$263,7,FALSE),0)</f>
        <v>0</v>
      </c>
      <c r="R192" s="1081">
        <f>IFERROR(VLOOKUP($B192,'Purchases Entry'!$B$4:$J$263,8,FALSE),0)</f>
        <v>0</v>
      </c>
      <c r="S192" s="1081">
        <f t="shared" si="2"/>
        <v>0</v>
      </c>
    </row>
    <row r="193" spans="1:19" x14ac:dyDescent="0.2">
      <c r="A193" s="1036" t="s">
        <v>551</v>
      </c>
      <c r="B193" s="1105">
        <v>1179807</v>
      </c>
      <c r="C193" s="1100" t="s">
        <v>1270</v>
      </c>
      <c r="D193" s="1115" t="str">
        <f>IFERROR(VLOOKUP($B193,'Inventory List Entry (hide)'!$A$1:$I$268,2,FALSE),"---")</f>
        <v>VINEGAR APPLE CIDER PURE</v>
      </c>
      <c r="E193" s="1113" t="str">
        <f>IFERROR(VLOOKUP($B193,'Inventory List Entry (hide)'!$A$1:$I$268,3,FALSE),"---")</f>
        <v>Gordon Choice</v>
      </c>
      <c r="F193" s="1098" t="str">
        <f>IFERROR(VLOOKUP($B193,'Inventory List Entry (hide)'!$A$1:$I$268,4,FALSE),"---")</f>
        <v>2X5 L</v>
      </c>
      <c r="G193" s="1085" t="str">
        <f>IFERROR(VLOOKUP($B193,'Inventory List Entry (hide)'!$A$1:$I$268,5,FALSE),"---")</f>
        <v>bottle</v>
      </c>
      <c r="H193" s="1045">
        <f>IFERROR(VLOOKUP($B193,'Inventory List Entry (hide)'!$A$1:$I$268,5+VLOOKUP('Report Set-up'!$B$8,'Store List (hide)'!$F$2:$G$5,2,FALSE),FALSE),0)</f>
        <v>8.6</v>
      </c>
      <c r="I193" s="1161">
        <f>IFERROR(VLOOKUP($B193,'Opening Inventory Entry'!$B$4:$J$263,3,FALSE),0)</f>
        <v>0</v>
      </c>
      <c r="J193" s="1081">
        <f>IFERROR(VLOOKUP($B193,'Opening Inventory Entry'!$B$4:$J$263,9,FALSE),0)</f>
        <v>0</v>
      </c>
      <c r="K193" s="1085" t="str">
        <f>IFERROR(VLOOKUP($B193,'Closing Inventory Entry'!$B$4:$J$263,7,FALSE),"-")</f>
        <v>-</v>
      </c>
      <c r="L193" s="1045">
        <f>IFERROR(VLOOKUP($B193,'Closing Inventory Entry'!$B$4:$J$263,8,FALSE),0)</f>
        <v>0</v>
      </c>
      <c r="M193" s="1161">
        <f>IFERROR(VLOOKUP($B193,'Closing Inventory Entry'!$B$4:$J$263,3,FALSE),0)</f>
        <v>0</v>
      </c>
      <c r="N193" s="1081">
        <f>IFERROR(VLOOKUP($B193,'Closing Inventory Entry'!$B$4:$J$263,9,FALSE),0)</f>
        <v>0</v>
      </c>
      <c r="O193" s="1085" t="str">
        <f>IFERROR(VLOOKUP($B193,'Purchases Entry'!$B$4:$J$263,5,FALSE),"-")</f>
        <v>-</v>
      </c>
      <c r="P193" s="1045">
        <f>IFERROR(VLOOKUP($B193,'Purchases Entry'!$B$4:$J$263,6,FALSE),0)</f>
        <v>0</v>
      </c>
      <c r="Q193" s="1161">
        <f>IFERROR(VLOOKUP($B193,'Purchases Entry'!$B$4:$J$263,7,FALSE),0)</f>
        <v>0</v>
      </c>
      <c r="R193" s="1081">
        <f>IFERROR(VLOOKUP($B193,'Purchases Entry'!$B$4:$J$263,8,FALSE),0)</f>
        <v>0</v>
      </c>
      <c r="S193" s="1081">
        <f t="shared" si="2"/>
        <v>0</v>
      </c>
    </row>
    <row r="194" spans="1:19" x14ac:dyDescent="0.2">
      <c r="A194" s="1036" t="s">
        <v>551</v>
      </c>
      <c r="B194" s="1105">
        <v>1310840</v>
      </c>
      <c r="C194" s="1100" t="s">
        <v>1271</v>
      </c>
      <c r="D194" s="1115" t="str">
        <f>IFERROR(VLOOKUP($B194,'Inventory List Entry (hide)'!$A$1:$I$268,2,FALSE),"---")</f>
        <v>DRESSING VIN BALSAMIC MODENA</v>
      </c>
      <c r="E194" s="1113" t="str">
        <f>IFERROR(VLOOKUP($B194,'Inventory List Entry (hide)'!$A$1:$I$268,3,FALSE),"---")</f>
        <v>Pepper Mill</v>
      </c>
      <c r="F194" s="1098" t="str">
        <f>IFERROR(VLOOKUP($B194,'Inventory List Entry (hide)'!$A$1:$I$268,4,FALSE),"---")</f>
        <v>2x3.78 L</v>
      </c>
      <c r="G194" s="1085" t="str">
        <f>IFERROR(VLOOKUP($B194,'Inventory List Entry (hide)'!$A$1:$I$268,5,FALSE),"---")</f>
        <v>bottle</v>
      </c>
      <c r="H194" s="1045">
        <f>IFERROR(VLOOKUP($B194,'Inventory List Entry (hide)'!$A$1:$I$268,5+VLOOKUP('Report Set-up'!$B$8,'Store List (hide)'!$F$2:$G$5,2,FALSE),FALSE),0)</f>
        <v>31.32</v>
      </c>
      <c r="I194" s="1161">
        <f>IFERROR(VLOOKUP($B194,'Opening Inventory Entry'!$B$4:$J$263,3,FALSE),0)</f>
        <v>0</v>
      </c>
      <c r="J194" s="1081">
        <f>IFERROR(VLOOKUP($B194,'Opening Inventory Entry'!$B$4:$J$263,9,FALSE),0)</f>
        <v>0</v>
      </c>
      <c r="K194" s="1085" t="str">
        <f>IFERROR(VLOOKUP($B194,'Closing Inventory Entry'!$B$4:$J$263,7,FALSE),"-")</f>
        <v>-</v>
      </c>
      <c r="L194" s="1045">
        <f>IFERROR(VLOOKUP($B194,'Closing Inventory Entry'!$B$4:$J$263,8,FALSE),0)</f>
        <v>0</v>
      </c>
      <c r="M194" s="1161">
        <f>IFERROR(VLOOKUP($B194,'Closing Inventory Entry'!$B$4:$J$263,3,FALSE),0)</f>
        <v>0</v>
      </c>
      <c r="N194" s="1081">
        <f>IFERROR(VLOOKUP($B194,'Closing Inventory Entry'!$B$4:$J$263,9,FALSE),0)</f>
        <v>0</v>
      </c>
      <c r="O194" s="1085" t="str">
        <f>IFERROR(VLOOKUP($B194,'Purchases Entry'!$B$4:$J$263,5,FALSE),"-")</f>
        <v>-</v>
      </c>
      <c r="P194" s="1045">
        <f>IFERROR(VLOOKUP($B194,'Purchases Entry'!$B$4:$J$263,6,FALSE),0)</f>
        <v>0</v>
      </c>
      <c r="Q194" s="1161">
        <f>IFERROR(VLOOKUP($B194,'Purchases Entry'!$B$4:$J$263,7,FALSE),0)</f>
        <v>0</v>
      </c>
      <c r="R194" s="1081">
        <f>IFERROR(VLOOKUP($B194,'Purchases Entry'!$B$4:$J$263,8,FALSE),0)</f>
        <v>0</v>
      </c>
      <c r="S194" s="1081">
        <f t="shared" si="2"/>
        <v>0</v>
      </c>
    </row>
    <row r="195" spans="1:19" x14ac:dyDescent="0.2">
      <c r="A195" s="1036" t="s">
        <v>551</v>
      </c>
      <c r="B195" s="1105">
        <v>1315835</v>
      </c>
      <c r="C195" s="1100" t="s">
        <v>1271</v>
      </c>
      <c r="D195" s="1115" t="str">
        <f>IFERROR(VLOOKUP($B195,'Inventory List Entry (hide)'!$A$1:$I$268,2,FALSE),"---")</f>
        <v>DRESSING BALSAMIC VINAIG</v>
      </c>
      <c r="E195" s="1113" t="str">
        <f>IFERROR(VLOOKUP($B195,'Inventory List Entry (hide)'!$A$1:$I$268,3,FALSE),"---")</f>
        <v>Renee's Gourmet</v>
      </c>
      <c r="F195" s="1098" t="str">
        <f>IFERROR(VLOOKUP($B195,'Inventory List Entry (hide)'!$A$1:$I$268,4,FALSE),"---")</f>
        <v>2x3.78 L</v>
      </c>
      <c r="G195" s="1085" t="str">
        <f>IFERROR(VLOOKUP($B195,'Inventory List Entry (hide)'!$A$1:$I$268,5,FALSE),"---")</f>
        <v>bottle</v>
      </c>
      <c r="H195" s="1045">
        <f>IFERROR(VLOOKUP($B195,'Inventory List Entry (hide)'!$A$1:$I$268,5+VLOOKUP('Report Set-up'!$B$8,'Store List (hide)'!$F$2:$G$5,2,FALSE),FALSE),0)</f>
        <v>34.454999999999998</v>
      </c>
      <c r="I195" s="1161">
        <f>IFERROR(VLOOKUP($B195,'Opening Inventory Entry'!$B$4:$J$263,3,FALSE),0)</f>
        <v>0</v>
      </c>
      <c r="J195" s="1081">
        <f>IFERROR(VLOOKUP($B195,'Opening Inventory Entry'!$B$4:$J$263,9,FALSE),0)</f>
        <v>0</v>
      </c>
      <c r="K195" s="1085" t="str">
        <f>IFERROR(VLOOKUP($B195,'Closing Inventory Entry'!$B$4:$J$263,7,FALSE),"-")</f>
        <v>-</v>
      </c>
      <c r="L195" s="1045">
        <f>IFERROR(VLOOKUP($B195,'Closing Inventory Entry'!$B$4:$J$263,8,FALSE),0)</f>
        <v>0</v>
      </c>
      <c r="M195" s="1161">
        <f>IFERROR(VLOOKUP($B195,'Closing Inventory Entry'!$B$4:$J$263,3,FALSE),0)</f>
        <v>0</v>
      </c>
      <c r="N195" s="1081">
        <f>IFERROR(VLOOKUP($B195,'Closing Inventory Entry'!$B$4:$J$263,9,FALSE),0)</f>
        <v>0</v>
      </c>
      <c r="O195" s="1085" t="str">
        <f>IFERROR(VLOOKUP($B195,'Purchases Entry'!$B$4:$J$263,5,FALSE),"-")</f>
        <v>-</v>
      </c>
      <c r="P195" s="1045">
        <f>IFERROR(VLOOKUP($B195,'Purchases Entry'!$B$4:$J$263,6,FALSE),0)</f>
        <v>0</v>
      </c>
      <c r="Q195" s="1161">
        <f>IFERROR(VLOOKUP($B195,'Purchases Entry'!$B$4:$J$263,7,FALSE),0)</f>
        <v>0</v>
      </c>
      <c r="R195" s="1081">
        <f>IFERROR(VLOOKUP($B195,'Purchases Entry'!$B$4:$J$263,8,FALSE),0)</f>
        <v>0</v>
      </c>
      <c r="S195" s="1081">
        <f t="shared" si="2"/>
        <v>0</v>
      </c>
    </row>
    <row r="196" spans="1:19" x14ac:dyDescent="0.2">
      <c r="A196" s="1036" t="s">
        <v>551</v>
      </c>
      <c r="B196" s="1105">
        <v>1193899</v>
      </c>
      <c r="C196" s="1100" t="s">
        <v>1272</v>
      </c>
      <c r="D196" s="1115" t="str">
        <f>IFERROR(VLOOKUP($B196,'Inventory List Entry (hide)'!$A$1:$I$268,2,FALSE),"---")</f>
        <v>DRESSING BLUE CHS CHKY</v>
      </c>
      <c r="E196" s="1113" t="str">
        <f>IFERROR(VLOOKUP($B196,'Inventory List Entry (hide)'!$A$1:$I$268,3,FALSE),"---")</f>
        <v>Hellmann's</v>
      </c>
      <c r="F196" s="1098" t="str">
        <f>IFERROR(VLOOKUP($B196,'Inventory List Entry (hide)'!$A$1:$I$268,4,FALSE),"---")</f>
        <v>2x3.78 L</v>
      </c>
      <c r="G196" s="1085" t="str">
        <f>IFERROR(VLOOKUP($B196,'Inventory List Entry (hide)'!$A$1:$I$268,5,FALSE),"---")</f>
        <v>bottle</v>
      </c>
      <c r="H196" s="1045">
        <f>IFERROR(VLOOKUP($B196,'Inventory List Entry (hide)'!$A$1:$I$268,5+VLOOKUP('Report Set-up'!$B$8,'Store List (hide)'!$F$2:$G$5,2,FALSE),FALSE),0)</f>
        <v>30.085000000000001</v>
      </c>
      <c r="I196" s="1161">
        <f>IFERROR(VLOOKUP($B196,'Opening Inventory Entry'!$B$4:$J$263,3,FALSE),0)</f>
        <v>0</v>
      </c>
      <c r="J196" s="1081">
        <f>IFERROR(VLOOKUP($B196,'Opening Inventory Entry'!$B$4:$J$263,9,FALSE),0)</f>
        <v>0</v>
      </c>
      <c r="K196" s="1085" t="str">
        <f>IFERROR(VLOOKUP($B196,'Closing Inventory Entry'!$B$4:$J$263,7,FALSE),"-")</f>
        <v>-</v>
      </c>
      <c r="L196" s="1045">
        <f>IFERROR(VLOOKUP($B196,'Closing Inventory Entry'!$B$4:$J$263,8,FALSE),0)</f>
        <v>0</v>
      </c>
      <c r="M196" s="1161">
        <f>IFERROR(VLOOKUP($B196,'Closing Inventory Entry'!$B$4:$J$263,3,FALSE),0)</f>
        <v>0</v>
      </c>
      <c r="N196" s="1081">
        <f>IFERROR(VLOOKUP($B196,'Closing Inventory Entry'!$B$4:$J$263,9,FALSE),0)</f>
        <v>0</v>
      </c>
      <c r="O196" s="1085" t="str">
        <f>IFERROR(VLOOKUP($B196,'Purchases Entry'!$B$4:$J$263,5,FALSE),"-")</f>
        <v>-</v>
      </c>
      <c r="P196" s="1045">
        <f>IFERROR(VLOOKUP($B196,'Purchases Entry'!$B$4:$J$263,6,FALSE),0)</f>
        <v>0</v>
      </c>
      <c r="Q196" s="1161">
        <f>IFERROR(VLOOKUP($B196,'Purchases Entry'!$B$4:$J$263,7,FALSE),0)</f>
        <v>0</v>
      </c>
      <c r="R196" s="1081">
        <f>IFERROR(VLOOKUP($B196,'Purchases Entry'!$B$4:$J$263,8,FALSE),0)</f>
        <v>0</v>
      </c>
      <c r="S196" s="1081">
        <f t="shared" si="2"/>
        <v>0</v>
      </c>
    </row>
    <row r="197" spans="1:19" x14ac:dyDescent="0.2">
      <c r="A197" s="1036" t="s">
        <v>551</v>
      </c>
      <c r="B197" s="1105">
        <v>1188764</v>
      </c>
      <c r="C197" s="1100" t="s">
        <v>1273</v>
      </c>
      <c r="D197" s="1115" t="str">
        <f>IFERROR(VLOOKUP($B197,'Inventory List Entry (hide)'!$A$1:$I$268,2,FALSE),"---")</f>
        <v>DRESSING CAESAR CRMY</v>
      </c>
      <c r="E197" s="1113" t="str">
        <f>IFERROR(VLOOKUP($B197,'Inventory List Entry (hide)'!$A$1:$I$268,3,FALSE),"---")</f>
        <v>Hellmann's</v>
      </c>
      <c r="F197" s="1098" t="str">
        <f>IFERROR(VLOOKUP($B197,'Inventory List Entry (hide)'!$A$1:$I$268,4,FALSE),"---")</f>
        <v>2x3.78 L</v>
      </c>
      <c r="G197" s="1085" t="str">
        <f>IFERROR(VLOOKUP($B197,'Inventory List Entry (hide)'!$A$1:$I$268,5,FALSE),"---")</f>
        <v>bottle</v>
      </c>
      <c r="H197" s="1045">
        <f>IFERROR(VLOOKUP($B197,'Inventory List Entry (hide)'!$A$1:$I$268,5+VLOOKUP('Report Set-up'!$B$8,'Store List (hide)'!$F$2:$G$5,2,FALSE),FALSE),0)</f>
        <v>29.754999999999999</v>
      </c>
      <c r="I197" s="1161">
        <f>IFERROR(VLOOKUP($B197,'Opening Inventory Entry'!$B$4:$J$263,3,FALSE),0)</f>
        <v>0</v>
      </c>
      <c r="J197" s="1081">
        <f>IFERROR(VLOOKUP($B197,'Opening Inventory Entry'!$B$4:$J$263,9,FALSE),0)</f>
        <v>0</v>
      </c>
      <c r="K197" s="1085" t="str">
        <f>IFERROR(VLOOKUP($B197,'Closing Inventory Entry'!$B$4:$J$263,7,FALSE),"-")</f>
        <v>-</v>
      </c>
      <c r="L197" s="1045">
        <f>IFERROR(VLOOKUP($B197,'Closing Inventory Entry'!$B$4:$J$263,8,FALSE),0)</f>
        <v>0</v>
      </c>
      <c r="M197" s="1161">
        <f>IFERROR(VLOOKUP($B197,'Closing Inventory Entry'!$B$4:$J$263,3,FALSE),0)</f>
        <v>0</v>
      </c>
      <c r="N197" s="1081">
        <f>IFERROR(VLOOKUP($B197,'Closing Inventory Entry'!$B$4:$J$263,9,FALSE),0)</f>
        <v>0</v>
      </c>
      <c r="O197" s="1085" t="str">
        <f>IFERROR(VLOOKUP($B197,'Purchases Entry'!$B$4:$J$263,5,FALSE),"-")</f>
        <v>-</v>
      </c>
      <c r="P197" s="1045">
        <f>IFERROR(VLOOKUP($B197,'Purchases Entry'!$B$4:$J$263,6,FALSE),0)</f>
        <v>0</v>
      </c>
      <c r="Q197" s="1161">
        <f>IFERROR(VLOOKUP($B197,'Purchases Entry'!$B$4:$J$263,7,FALSE),0)</f>
        <v>0</v>
      </c>
      <c r="R197" s="1081">
        <f>IFERROR(VLOOKUP($B197,'Purchases Entry'!$B$4:$J$263,8,FALSE),0)</f>
        <v>0</v>
      </c>
      <c r="S197" s="1081">
        <f t="shared" si="2"/>
        <v>0</v>
      </c>
    </row>
    <row r="198" spans="1:19" x14ac:dyDescent="0.2">
      <c r="A198" s="1036" t="s">
        <v>551</v>
      </c>
      <c r="B198" s="1105">
        <v>9509356</v>
      </c>
      <c r="C198" s="1100" t="s">
        <v>1274</v>
      </c>
      <c r="D198" s="1115" t="str">
        <f>IFERROR(VLOOKUP($B198,'Inventory List Entry (hide)'!$A$1:$I$268,2,FALSE),"---")</f>
        <v>SEASONING BLACKNED REDFISH BLEND</v>
      </c>
      <c r="E198" s="1113" t="str">
        <f>IFERROR(VLOOKUP($B198,'Inventory List Entry (hide)'!$A$1:$I$268,3,FALSE),"---")</f>
        <v>Chef Paul Prudhomme's</v>
      </c>
      <c r="F198" s="1098" t="str">
        <f>IFERROR(VLOOKUP($B198,'Inventory List Entry (hide)'!$A$1:$I$268,4,FALSE),"---")</f>
        <v>4x680 G</v>
      </c>
      <c r="G198" s="1085" t="str">
        <f>IFERROR(VLOOKUP($B198,'Inventory List Entry (hide)'!$A$1:$I$268,5,FALSE),"---")</f>
        <v>bottle</v>
      </c>
      <c r="H198" s="1045">
        <f>IFERROR(VLOOKUP($B198,'Inventory List Entry (hide)'!$A$1:$I$268,5+VLOOKUP('Report Set-up'!$B$8,'Store List (hide)'!$F$2:$G$5,2,FALSE),FALSE),0)</f>
        <v>22.537500000000001</v>
      </c>
      <c r="I198" s="1161">
        <f>IFERROR(VLOOKUP($B198,'Opening Inventory Entry'!$B$4:$J$263,3,FALSE),0)</f>
        <v>0</v>
      </c>
      <c r="J198" s="1081">
        <f>IFERROR(VLOOKUP($B198,'Opening Inventory Entry'!$B$4:$J$263,9,FALSE),0)</f>
        <v>0</v>
      </c>
      <c r="K198" s="1085" t="str">
        <f>IFERROR(VLOOKUP($B198,'Closing Inventory Entry'!$B$4:$J$263,7,FALSE),"-")</f>
        <v>-</v>
      </c>
      <c r="L198" s="1045">
        <f>IFERROR(VLOOKUP($B198,'Closing Inventory Entry'!$B$4:$J$263,8,FALSE),0)</f>
        <v>0</v>
      </c>
      <c r="M198" s="1161">
        <f>IFERROR(VLOOKUP($B198,'Closing Inventory Entry'!$B$4:$J$263,3,FALSE),0)</f>
        <v>0</v>
      </c>
      <c r="N198" s="1081">
        <f>IFERROR(VLOOKUP($B198,'Closing Inventory Entry'!$B$4:$J$263,9,FALSE),0)</f>
        <v>0</v>
      </c>
      <c r="O198" s="1085" t="str">
        <f>IFERROR(VLOOKUP($B198,'Purchases Entry'!$B$4:$J$263,5,FALSE),"-")</f>
        <v>-</v>
      </c>
      <c r="P198" s="1045">
        <f>IFERROR(VLOOKUP($B198,'Purchases Entry'!$B$4:$J$263,6,FALSE),0)</f>
        <v>0</v>
      </c>
      <c r="Q198" s="1161">
        <f>IFERROR(VLOOKUP($B198,'Purchases Entry'!$B$4:$J$263,7,FALSE),0)</f>
        <v>0</v>
      </c>
      <c r="R198" s="1081">
        <f>IFERROR(VLOOKUP($B198,'Purchases Entry'!$B$4:$J$263,8,FALSE),0)</f>
        <v>0</v>
      </c>
      <c r="S198" s="1081">
        <f t="shared" si="2"/>
        <v>0</v>
      </c>
    </row>
    <row r="199" spans="1:19" x14ac:dyDescent="0.2">
      <c r="A199" s="1036" t="s">
        <v>551</v>
      </c>
      <c r="B199" s="1105">
        <v>1475051</v>
      </c>
      <c r="C199" s="1100" t="s">
        <v>1275</v>
      </c>
      <c r="D199" s="1115" t="str">
        <f>IFERROR(VLOOKUP($B199,'Inventory List Entry (hide)'!$A$1:$I$268,2,FALSE),"---")</f>
        <v>SEASONING CHIPOTLE CHILI</v>
      </c>
      <c r="E199" s="1113" t="str">
        <f>IFERROR(VLOOKUP($B199,'Inventory List Entry (hide)'!$A$1:$I$268,3,FALSE),"---")</f>
        <v>Chef Paul Prudhomme's</v>
      </c>
      <c r="F199" s="1098" t="str">
        <f>IFERROR(VLOOKUP($B199,'Inventory List Entry (hide)'!$A$1:$I$268,4,FALSE),"---")</f>
        <v>4x20 OZ</v>
      </c>
      <c r="G199" s="1085" t="str">
        <f>IFERROR(VLOOKUP($B199,'Inventory List Entry (hide)'!$A$1:$I$268,5,FALSE),"---")</f>
        <v>bottle</v>
      </c>
      <c r="H199" s="1045">
        <f>IFERROR(VLOOKUP($B199,'Inventory List Entry (hide)'!$A$1:$I$268,5+VLOOKUP('Report Set-up'!$B$8,'Store List (hide)'!$F$2:$G$5,2,FALSE),FALSE),0)</f>
        <v>19.27</v>
      </c>
      <c r="I199" s="1161">
        <f>IFERROR(VLOOKUP($B199,'Opening Inventory Entry'!$B$4:$J$263,3,FALSE),0)</f>
        <v>0</v>
      </c>
      <c r="J199" s="1081">
        <f>IFERROR(VLOOKUP($B199,'Opening Inventory Entry'!$B$4:$J$263,9,FALSE),0)</f>
        <v>0</v>
      </c>
      <c r="K199" s="1085" t="str">
        <f>IFERROR(VLOOKUP($B199,'Closing Inventory Entry'!$B$4:$J$263,7,FALSE),"-")</f>
        <v>-</v>
      </c>
      <c r="L199" s="1045">
        <f>IFERROR(VLOOKUP($B199,'Closing Inventory Entry'!$B$4:$J$263,8,FALSE),0)</f>
        <v>0</v>
      </c>
      <c r="M199" s="1161">
        <f>IFERROR(VLOOKUP($B199,'Closing Inventory Entry'!$B$4:$J$263,3,FALSE),0)</f>
        <v>0</v>
      </c>
      <c r="N199" s="1081">
        <f>IFERROR(VLOOKUP($B199,'Closing Inventory Entry'!$B$4:$J$263,9,FALSE),0)</f>
        <v>0</v>
      </c>
      <c r="O199" s="1085" t="str">
        <f>IFERROR(VLOOKUP($B199,'Purchases Entry'!$B$4:$J$263,5,FALSE),"-")</f>
        <v>-</v>
      </c>
      <c r="P199" s="1045">
        <f>IFERROR(VLOOKUP($B199,'Purchases Entry'!$B$4:$J$263,6,FALSE),0)</f>
        <v>0</v>
      </c>
      <c r="Q199" s="1161">
        <f>IFERROR(VLOOKUP($B199,'Purchases Entry'!$B$4:$J$263,7,FALSE),0)</f>
        <v>0</v>
      </c>
      <c r="R199" s="1081">
        <f>IFERROR(VLOOKUP($B199,'Purchases Entry'!$B$4:$J$263,8,FALSE),0)</f>
        <v>0</v>
      </c>
      <c r="S199" s="1081">
        <f t="shared" si="2"/>
        <v>0</v>
      </c>
    </row>
    <row r="200" spans="1:19" ht="15" thickBot="1" x14ac:dyDescent="0.25">
      <c r="A200" s="1036" t="s">
        <v>551</v>
      </c>
      <c r="B200" s="1105">
        <v>1230020</v>
      </c>
      <c r="C200" s="1100" t="s">
        <v>1276</v>
      </c>
      <c r="D200" s="1115" t="str">
        <f>IFERROR(VLOOKUP($B200,'Inventory List Entry (hide)'!$A$1:$I$268,2,FALSE),"---")</f>
        <v>RICE BROWN LONG GRAIN BAG</v>
      </c>
      <c r="E200" s="1113" t="str">
        <f>IFERROR(VLOOKUP($B200,'Inventory List Entry (hide)'!$A$1:$I$268,3,FALSE),"---")</f>
        <v>Gordon Choice</v>
      </c>
      <c r="F200" s="1098" t="str">
        <f>IFERROR(VLOOKUP($B200,'Inventory List Entry (hide)'!$A$1:$I$268,4,FALSE),"---")</f>
        <v>1x10 KG</v>
      </c>
      <c r="G200" s="1085" t="str">
        <f>IFERROR(VLOOKUP($B200,'Inventory List Entry (hide)'!$A$1:$I$268,5,FALSE),"---")</f>
        <v>kg</v>
      </c>
      <c r="H200" s="1045">
        <f>IFERROR(VLOOKUP($B200,'Inventory List Entry (hide)'!$A$1:$I$268,5+VLOOKUP('Report Set-up'!$B$8,'Store List (hide)'!$F$2:$G$5,2,FALSE),FALSE),0)</f>
        <v>2.3449999999999998</v>
      </c>
      <c r="I200" s="1161">
        <f>IFERROR(VLOOKUP($B200,'Opening Inventory Entry'!$B$4:$J$263,3,FALSE),0)</f>
        <v>0</v>
      </c>
      <c r="J200" s="1081">
        <f>IFERROR(VLOOKUP($B200,'Opening Inventory Entry'!$B$4:$J$263,9,FALSE),0)</f>
        <v>0</v>
      </c>
      <c r="K200" s="1085" t="str">
        <f>IFERROR(VLOOKUP($B200,'Closing Inventory Entry'!$B$4:$J$263,7,FALSE),"-")</f>
        <v>-</v>
      </c>
      <c r="L200" s="1045">
        <f>IFERROR(VLOOKUP($B200,'Closing Inventory Entry'!$B$4:$J$263,8,FALSE),0)</f>
        <v>0</v>
      </c>
      <c r="M200" s="1161">
        <f>IFERROR(VLOOKUP($B200,'Closing Inventory Entry'!$B$4:$J$263,3,FALSE),0)</f>
        <v>0</v>
      </c>
      <c r="N200" s="1081">
        <f>IFERROR(VLOOKUP($B200,'Closing Inventory Entry'!$B$4:$J$263,9,FALSE),0)</f>
        <v>0</v>
      </c>
      <c r="O200" s="1085" t="str">
        <f>IFERROR(VLOOKUP($B200,'Purchases Entry'!$B$4:$J$263,5,FALSE),"-")</f>
        <v>-</v>
      </c>
      <c r="P200" s="1045">
        <f>IFERROR(VLOOKUP($B200,'Purchases Entry'!$B$4:$J$263,6,FALSE),0)</f>
        <v>0</v>
      </c>
      <c r="Q200" s="1161">
        <f>IFERROR(VLOOKUP($B200,'Purchases Entry'!$B$4:$J$263,7,FALSE),0)</f>
        <v>0</v>
      </c>
      <c r="R200" s="1081">
        <f>IFERROR(VLOOKUP($B200,'Purchases Entry'!$B$4:$J$263,8,FALSE),0)</f>
        <v>0</v>
      </c>
      <c r="S200" s="1081">
        <f t="shared" si="2"/>
        <v>0</v>
      </c>
    </row>
    <row r="201" spans="1:19" x14ac:dyDescent="0.2">
      <c r="A201" s="1011" t="s">
        <v>1277</v>
      </c>
      <c r="B201" s="1099">
        <v>5506205</v>
      </c>
      <c r="C201" s="1099" t="s">
        <v>1278</v>
      </c>
      <c r="D201" s="1114" t="str">
        <f>IFERROR(VLOOKUP($B201,'Inventory List Entry (hide)'!$A$1:$I$268,2,FALSE),"---")</f>
        <v>SOFT DRINK PEPSI PET</v>
      </c>
      <c r="E201" s="1114" t="str">
        <f>IFERROR(VLOOKUP($B201,'Inventory List Entry (hide)'!$A$1:$I$268,3,FALSE),"---")</f>
        <v>Pepsi</v>
      </c>
      <c r="F201" s="1092" t="str">
        <f>IFERROR(VLOOKUP($B201,'Inventory List Entry (hide)'!$A$1:$I$268,4,FALSE),"---")</f>
        <v>8x2 L</v>
      </c>
      <c r="G201" s="1073" t="str">
        <f>IFERROR(VLOOKUP($B201,'Inventory List Entry (hide)'!$A$1:$I$268,5,FALSE),"---")</f>
        <v>each</v>
      </c>
      <c r="H201" s="1037">
        <f>IFERROR(VLOOKUP($B201,'Inventory List Entry (hide)'!$A$1:$I$268,5+VLOOKUP('Report Set-up'!$B$8,'Store List (hide)'!$F$2:$G$5,2,FALSE),FALSE),0)</f>
        <v>1.9775</v>
      </c>
      <c r="I201" s="1156">
        <f>IFERROR(VLOOKUP($B201,'Opening Inventory Entry'!$B$4:$J$263,3,FALSE),0)</f>
        <v>0</v>
      </c>
      <c r="J201" s="1074">
        <f>IFERROR(VLOOKUP($B201,'Opening Inventory Entry'!$B$4:$J$263,9,FALSE),0)</f>
        <v>0</v>
      </c>
      <c r="K201" s="1073" t="str">
        <f>IFERROR(VLOOKUP($B201,'Closing Inventory Entry'!$B$4:$J$263,7,FALSE),"-")</f>
        <v>-</v>
      </c>
      <c r="L201" s="1037">
        <f>IFERROR(VLOOKUP($B201,'Closing Inventory Entry'!$B$4:$J$263,8,FALSE),0)</f>
        <v>0</v>
      </c>
      <c r="M201" s="1156">
        <f>IFERROR(VLOOKUP($B201,'Closing Inventory Entry'!$B$4:$J$263,3,FALSE),0)</f>
        <v>0</v>
      </c>
      <c r="N201" s="1074">
        <f>IFERROR(VLOOKUP($B201,'Closing Inventory Entry'!$B$4:$J$263,9,FALSE),0)</f>
        <v>0</v>
      </c>
      <c r="O201" s="1073" t="str">
        <f>IFERROR(VLOOKUP($B201,'Purchases Entry'!$B$4:$J$263,5,FALSE),"-")</f>
        <v>-</v>
      </c>
      <c r="P201" s="1037">
        <f>IFERROR(VLOOKUP($B201,'Purchases Entry'!$B$4:$J$263,6,FALSE),0)</f>
        <v>0</v>
      </c>
      <c r="Q201" s="1156">
        <f>IFERROR(VLOOKUP($B201,'Purchases Entry'!$B$4:$J$263,7,FALSE),0)</f>
        <v>0</v>
      </c>
      <c r="R201" s="1074">
        <f>IFERROR(VLOOKUP($B201,'Purchases Entry'!$B$4:$J$263,8,FALSE),0)</f>
        <v>0</v>
      </c>
      <c r="S201" s="1074">
        <f t="shared" si="2"/>
        <v>0</v>
      </c>
    </row>
    <row r="202" spans="1:19" x14ac:dyDescent="0.2">
      <c r="A202" s="384" t="s">
        <v>1277</v>
      </c>
      <c r="B202" s="1094">
        <v>5499005</v>
      </c>
      <c r="C202" s="1094" t="s">
        <v>1279</v>
      </c>
      <c r="D202" s="1110" t="str">
        <f>IFERROR(VLOOKUP($B202,'Inventory List Entry (hide)'!$A$1:$I$268,2,FALSE),"---")</f>
        <v>SOFT DRINK PEPSI DIET PET</v>
      </c>
      <c r="E202" s="1110" t="str">
        <f>IFERROR(VLOOKUP($B202,'Inventory List Entry (hide)'!$A$1:$I$268,3,FALSE),"---")</f>
        <v>Pepsi</v>
      </c>
      <c r="F202" s="1093" t="str">
        <f>IFERROR(VLOOKUP($B202,'Inventory List Entry (hide)'!$A$1:$I$268,4,FALSE),"---")</f>
        <v>8x2 L</v>
      </c>
      <c r="G202" s="1075" t="str">
        <f>IFERROR(VLOOKUP($B202,'Inventory List Entry (hide)'!$A$1:$I$268,5,FALSE),"---")</f>
        <v>each</v>
      </c>
      <c r="H202" s="1038">
        <f>IFERROR(VLOOKUP($B202,'Inventory List Entry (hide)'!$A$1:$I$268,5+VLOOKUP('Report Set-up'!$B$8,'Store List (hide)'!$F$2:$G$5,2,FALSE),FALSE),0)</f>
        <v>1.9775</v>
      </c>
      <c r="I202" s="1157">
        <f>IFERROR(VLOOKUP($B202,'Opening Inventory Entry'!$B$4:$J$263,3,FALSE),0)</f>
        <v>0</v>
      </c>
      <c r="J202" s="1076">
        <f>IFERROR(VLOOKUP($B202,'Opening Inventory Entry'!$B$4:$J$263,9,FALSE),0)</f>
        <v>0</v>
      </c>
      <c r="K202" s="1075" t="str">
        <f>IFERROR(VLOOKUP($B202,'Closing Inventory Entry'!$B$4:$J$263,7,FALSE),"-")</f>
        <v>-</v>
      </c>
      <c r="L202" s="1038">
        <f>IFERROR(VLOOKUP($B202,'Closing Inventory Entry'!$B$4:$J$263,8,FALSE),0)</f>
        <v>0</v>
      </c>
      <c r="M202" s="1157">
        <f>IFERROR(VLOOKUP($B202,'Closing Inventory Entry'!$B$4:$J$263,3,FALSE),0)</f>
        <v>0</v>
      </c>
      <c r="N202" s="1076">
        <f>IFERROR(VLOOKUP($B202,'Closing Inventory Entry'!$B$4:$J$263,9,FALSE),0)</f>
        <v>0</v>
      </c>
      <c r="O202" s="1075" t="str">
        <f>IFERROR(VLOOKUP($B202,'Purchases Entry'!$B$4:$J$263,5,FALSE),"-")</f>
        <v>-</v>
      </c>
      <c r="P202" s="1038">
        <f>IFERROR(VLOOKUP($B202,'Purchases Entry'!$B$4:$J$263,6,FALSE),0)</f>
        <v>0</v>
      </c>
      <c r="Q202" s="1157">
        <f>IFERROR(VLOOKUP($B202,'Purchases Entry'!$B$4:$J$263,7,FALSE),0)</f>
        <v>0</v>
      </c>
      <c r="R202" s="1076">
        <f>IFERROR(VLOOKUP($B202,'Purchases Entry'!$B$4:$J$263,8,FALSE),0)</f>
        <v>0</v>
      </c>
      <c r="S202" s="1076">
        <f t="shared" si="2"/>
        <v>0</v>
      </c>
    </row>
    <row r="203" spans="1:19" x14ac:dyDescent="0.2">
      <c r="A203" s="384" t="s">
        <v>1277</v>
      </c>
      <c r="B203" s="1094">
        <v>5497205</v>
      </c>
      <c r="C203" s="1094" t="s">
        <v>1280</v>
      </c>
      <c r="D203" s="1110" t="str">
        <f>IFERROR(VLOOKUP($B203,'Inventory List Entry (hide)'!$A$1:$I$268,2,FALSE),"---")</f>
        <v>SOFT DRINK 7UP PET</v>
      </c>
      <c r="E203" s="1110" t="str">
        <f>IFERROR(VLOOKUP($B203,'Inventory List Entry (hide)'!$A$1:$I$268,3,FALSE),"---")</f>
        <v>7UP</v>
      </c>
      <c r="F203" s="1093" t="str">
        <f>IFERROR(VLOOKUP($B203,'Inventory List Entry (hide)'!$A$1:$I$268,4,FALSE),"---")</f>
        <v>8x2 L</v>
      </c>
      <c r="G203" s="1075" t="str">
        <f>IFERROR(VLOOKUP($B203,'Inventory List Entry (hide)'!$A$1:$I$268,5,FALSE),"---")</f>
        <v>each</v>
      </c>
      <c r="H203" s="1038">
        <f>IFERROR(VLOOKUP($B203,'Inventory List Entry (hide)'!$A$1:$I$268,5+VLOOKUP('Report Set-up'!$B$8,'Store List (hide)'!$F$2:$G$5,2,FALSE),FALSE),0)</f>
        <v>1.9775</v>
      </c>
      <c r="I203" s="1157">
        <f>IFERROR(VLOOKUP($B203,'Opening Inventory Entry'!$B$4:$J$263,3,FALSE),0)</f>
        <v>0</v>
      </c>
      <c r="J203" s="1076">
        <f>IFERROR(VLOOKUP($B203,'Opening Inventory Entry'!$B$4:$J$263,9,FALSE),0)</f>
        <v>0</v>
      </c>
      <c r="K203" s="1075" t="str">
        <f>IFERROR(VLOOKUP($B203,'Closing Inventory Entry'!$B$4:$J$263,7,FALSE),"-")</f>
        <v>-</v>
      </c>
      <c r="L203" s="1038">
        <f>IFERROR(VLOOKUP($B203,'Closing Inventory Entry'!$B$4:$J$263,8,FALSE),0)</f>
        <v>0</v>
      </c>
      <c r="M203" s="1157">
        <f>IFERROR(VLOOKUP($B203,'Closing Inventory Entry'!$B$4:$J$263,3,FALSE),0)</f>
        <v>0</v>
      </c>
      <c r="N203" s="1076">
        <f>IFERROR(VLOOKUP($B203,'Closing Inventory Entry'!$B$4:$J$263,9,FALSE),0)</f>
        <v>0</v>
      </c>
      <c r="O203" s="1075" t="str">
        <f>IFERROR(VLOOKUP($B203,'Purchases Entry'!$B$4:$J$263,5,FALSE),"-")</f>
        <v>-</v>
      </c>
      <c r="P203" s="1038">
        <f>IFERROR(VLOOKUP($B203,'Purchases Entry'!$B$4:$J$263,6,FALSE),0)</f>
        <v>0</v>
      </c>
      <c r="Q203" s="1157">
        <f>IFERROR(VLOOKUP($B203,'Purchases Entry'!$B$4:$J$263,7,FALSE),0)</f>
        <v>0</v>
      </c>
      <c r="R203" s="1076">
        <f>IFERROR(VLOOKUP($B203,'Purchases Entry'!$B$4:$J$263,8,FALSE),0)</f>
        <v>0</v>
      </c>
      <c r="S203" s="1076">
        <f t="shared" si="2"/>
        <v>0</v>
      </c>
    </row>
    <row r="204" spans="1:19" x14ac:dyDescent="0.2">
      <c r="A204" s="384" t="s">
        <v>1277</v>
      </c>
      <c r="B204" s="1094">
        <v>1039762</v>
      </c>
      <c r="C204" s="1094" t="s">
        <v>1281</v>
      </c>
      <c r="D204" s="1110" t="str">
        <f>IFERROR(VLOOKUP($B204,'Inventory List Entry (hide)'!$A$1:$I$268,2,FALSE),"---")</f>
        <v>TEA ICED BRISK PET</v>
      </c>
      <c r="E204" s="1110" t="str">
        <f>IFERROR(VLOOKUP($B204,'Inventory List Entry (hide)'!$A$1:$I$268,3,FALSE),"---")</f>
        <v>Brisk</v>
      </c>
      <c r="F204" s="1093" t="str">
        <f>IFERROR(VLOOKUP($B204,'Inventory List Entry (hide)'!$A$1:$I$268,4,FALSE),"---")</f>
        <v>8x2 L</v>
      </c>
      <c r="G204" s="1075" t="str">
        <f>IFERROR(VLOOKUP($B204,'Inventory List Entry (hide)'!$A$1:$I$268,5,FALSE),"---")</f>
        <v>each</v>
      </c>
      <c r="H204" s="1038">
        <f>IFERROR(VLOOKUP($B204,'Inventory List Entry (hide)'!$A$1:$I$268,5+VLOOKUP('Report Set-up'!$B$8,'Store List (hide)'!$F$2:$G$5,2,FALSE),FALSE),0)</f>
        <v>1.9775</v>
      </c>
      <c r="I204" s="1157">
        <f>IFERROR(VLOOKUP($B204,'Opening Inventory Entry'!$B$4:$J$263,3,FALSE),0)</f>
        <v>0</v>
      </c>
      <c r="J204" s="1076">
        <f>IFERROR(VLOOKUP($B204,'Opening Inventory Entry'!$B$4:$J$263,9,FALSE),0)</f>
        <v>0</v>
      </c>
      <c r="K204" s="1075" t="str">
        <f>IFERROR(VLOOKUP($B204,'Closing Inventory Entry'!$B$4:$J$263,7,FALSE),"-")</f>
        <v>-</v>
      </c>
      <c r="L204" s="1038">
        <f>IFERROR(VLOOKUP($B204,'Closing Inventory Entry'!$B$4:$J$263,8,FALSE),0)</f>
        <v>0</v>
      </c>
      <c r="M204" s="1157">
        <f>IFERROR(VLOOKUP($B204,'Closing Inventory Entry'!$B$4:$J$263,3,FALSE),0)</f>
        <v>0</v>
      </c>
      <c r="N204" s="1076">
        <f>IFERROR(VLOOKUP($B204,'Closing Inventory Entry'!$B$4:$J$263,9,FALSE),0)</f>
        <v>0</v>
      </c>
      <c r="O204" s="1075" t="str">
        <f>IFERROR(VLOOKUP($B204,'Purchases Entry'!$B$4:$J$263,5,FALSE),"-")</f>
        <v>-</v>
      </c>
      <c r="P204" s="1038">
        <f>IFERROR(VLOOKUP($B204,'Purchases Entry'!$B$4:$J$263,6,FALSE),0)</f>
        <v>0</v>
      </c>
      <c r="Q204" s="1157">
        <f>IFERROR(VLOOKUP($B204,'Purchases Entry'!$B$4:$J$263,7,FALSE),0)</f>
        <v>0</v>
      </c>
      <c r="R204" s="1076">
        <f>IFERROR(VLOOKUP($B204,'Purchases Entry'!$B$4:$J$263,8,FALSE),0)</f>
        <v>0</v>
      </c>
      <c r="S204" s="1076">
        <f t="shared" si="2"/>
        <v>0</v>
      </c>
    </row>
    <row r="205" spans="1:19" x14ac:dyDescent="0.2">
      <c r="A205" s="384" t="s">
        <v>1277</v>
      </c>
      <c r="B205" s="1094">
        <v>1359585</v>
      </c>
      <c r="C205" s="1094" t="s">
        <v>1282</v>
      </c>
      <c r="D205" s="1110" t="str">
        <f>IFERROR(VLOOKUP($B205,'Inventory List Entry (hide)'!$A$1:$I$268,2,FALSE),"---")</f>
        <v>SOFT DRINK ORANGE CRUSH PET</v>
      </c>
      <c r="E205" s="1110" t="str">
        <f>IFERROR(VLOOKUP($B205,'Inventory List Entry (hide)'!$A$1:$I$268,3,FALSE),"---")</f>
        <v>Crush</v>
      </c>
      <c r="F205" s="1093" t="str">
        <f>IFERROR(VLOOKUP($B205,'Inventory List Entry (hide)'!$A$1:$I$268,4,FALSE),"---")</f>
        <v>8x2 L</v>
      </c>
      <c r="G205" s="1075" t="str">
        <f>IFERROR(VLOOKUP($B205,'Inventory List Entry (hide)'!$A$1:$I$268,5,FALSE),"---")</f>
        <v>each</v>
      </c>
      <c r="H205" s="1038">
        <f>IFERROR(VLOOKUP($B205,'Inventory List Entry (hide)'!$A$1:$I$268,5+VLOOKUP('Report Set-up'!$B$8,'Store List (hide)'!$F$2:$G$5,2,FALSE),FALSE),0)</f>
        <v>1.9775</v>
      </c>
      <c r="I205" s="1157">
        <f>IFERROR(VLOOKUP($B205,'Opening Inventory Entry'!$B$4:$J$263,3,FALSE),0)</f>
        <v>0</v>
      </c>
      <c r="J205" s="1076">
        <f>IFERROR(VLOOKUP($B205,'Opening Inventory Entry'!$B$4:$J$263,9,FALSE),0)</f>
        <v>0</v>
      </c>
      <c r="K205" s="1075" t="str">
        <f>IFERROR(VLOOKUP($B205,'Closing Inventory Entry'!$B$4:$J$263,7,FALSE),"-")</f>
        <v>-</v>
      </c>
      <c r="L205" s="1038">
        <f>IFERROR(VLOOKUP($B205,'Closing Inventory Entry'!$B$4:$J$263,8,FALSE),0)</f>
        <v>0</v>
      </c>
      <c r="M205" s="1157">
        <f>IFERROR(VLOOKUP($B205,'Closing Inventory Entry'!$B$4:$J$263,3,FALSE),0)</f>
        <v>0</v>
      </c>
      <c r="N205" s="1076">
        <f>IFERROR(VLOOKUP($B205,'Closing Inventory Entry'!$B$4:$J$263,9,FALSE),0)</f>
        <v>0</v>
      </c>
      <c r="O205" s="1075" t="str">
        <f>IFERROR(VLOOKUP($B205,'Purchases Entry'!$B$4:$J$263,5,FALSE),"-")</f>
        <v>-</v>
      </c>
      <c r="P205" s="1038">
        <f>IFERROR(VLOOKUP($B205,'Purchases Entry'!$B$4:$J$263,6,FALSE),0)</f>
        <v>0</v>
      </c>
      <c r="Q205" s="1157">
        <f>IFERROR(VLOOKUP($B205,'Purchases Entry'!$B$4:$J$263,7,FALSE),0)</f>
        <v>0</v>
      </c>
      <c r="R205" s="1076">
        <f>IFERROR(VLOOKUP($B205,'Purchases Entry'!$B$4:$J$263,8,FALSE),0)</f>
        <v>0</v>
      </c>
      <c r="S205" s="1076">
        <f t="shared" si="2"/>
        <v>0</v>
      </c>
    </row>
    <row r="206" spans="1:19" x14ac:dyDescent="0.2">
      <c r="A206" s="384" t="s">
        <v>1277</v>
      </c>
      <c r="B206" s="1094">
        <v>1240696</v>
      </c>
      <c r="C206" s="1094" t="s">
        <v>1283</v>
      </c>
      <c r="D206" s="1110" t="str">
        <f>IFERROR(VLOOKUP($B206,'Inventory List Entry (hide)'!$A$1:$I$268,2,FALSE),"---")</f>
        <v>SOFT DRINK ROOTBEER PET</v>
      </c>
      <c r="E206" s="1110" t="str">
        <f>IFERROR(VLOOKUP($B206,'Inventory List Entry (hide)'!$A$1:$I$268,3,FALSE),"---")</f>
        <v>Mug</v>
      </c>
      <c r="F206" s="1093" t="str">
        <f>IFERROR(VLOOKUP($B206,'Inventory List Entry (hide)'!$A$1:$I$268,4,FALSE),"---")</f>
        <v>8x2 L</v>
      </c>
      <c r="G206" s="1075" t="str">
        <f>IFERROR(VLOOKUP($B206,'Inventory List Entry (hide)'!$A$1:$I$268,5,FALSE),"---")</f>
        <v>each</v>
      </c>
      <c r="H206" s="1038">
        <f>IFERROR(VLOOKUP($B206,'Inventory List Entry (hide)'!$A$1:$I$268,5+VLOOKUP('Report Set-up'!$B$8,'Store List (hide)'!$F$2:$G$5,2,FALSE),FALSE),0)</f>
        <v>1.9775</v>
      </c>
      <c r="I206" s="1157">
        <f>IFERROR(VLOOKUP($B206,'Opening Inventory Entry'!$B$4:$J$263,3,FALSE),0)</f>
        <v>0</v>
      </c>
      <c r="J206" s="1076">
        <f>IFERROR(VLOOKUP($B206,'Opening Inventory Entry'!$B$4:$J$263,9,FALSE),0)</f>
        <v>0</v>
      </c>
      <c r="K206" s="1075" t="str">
        <f>IFERROR(VLOOKUP($B206,'Closing Inventory Entry'!$B$4:$J$263,7,FALSE),"-")</f>
        <v>-</v>
      </c>
      <c r="L206" s="1038">
        <f>IFERROR(VLOOKUP($B206,'Closing Inventory Entry'!$B$4:$J$263,8,FALSE),0)</f>
        <v>0</v>
      </c>
      <c r="M206" s="1157">
        <f>IFERROR(VLOOKUP($B206,'Closing Inventory Entry'!$B$4:$J$263,3,FALSE),0)</f>
        <v>0</v>
      </c>
      <c r="N206" s="1076">
        <f>IFERROR(VLOOKUP($B206,'Closing Inventory Entry'!$B$4:$J$263,9,FALSE),0)</f>
        <v>0</v>
      </c>
      <c r="O206" s="1075" t="str">
        <f>IFERROR(VLOOKUP($B206,'Purchases Entry'!$B$4:$J$263,5,FALSE),"-")</f>
        <v>-</v>
      </c>
      <c r="P206" s="1038">
        <f>IFERROR(VLOOKUP($B206,'Purchases Entry'!$B$4:$J$263,6,FALSE),0)</f>
        <v>0</v>
      </c>
      <c r="Q206" s="1157">
        <f>IFERROR(VLOOKUP($B206,'Purchases Entry'!$B$4:$J$263,7,FALSE),0)</f>
        <v>0</v>
      </c>
      <c r="R206" s="1076">
        <f>IFERROR(VLOOKUP($B206,'Purchases Entry'!$B$4:$J$263,8,FALSE),0)</f>
        <v>0</v>
      </c>
      <c r="S206" s="1076">
        <f t="shared" si="2"/>
        <v>0</v>
      </c>
    </row>
    <row r="207" spans="1:19" x14ac:dyDescent="0.2">
      <c r="A207" s="384" t="s">
        <v>1277</v>
      </c>
      <c r="B207" s="1094">
        <v>1210974</v>
      </c>
      <c r="C207" s="1094" t="s">
        <v>1284</v>
      </c>
      <c r="D207" s="1110" t="str">
        <f>IFERROR(VLOOKUP($B207,'Inventory List Entry (hide)'!$A$1:$I$268,2,FALSE),"---")</f>
        <v>SOFT DRINK GINGER ALE PET</v>
      </c>
      <c r="E207" s="1110" t="str">
        <f>IFERROR(VLOOKUP($B207,'Inventory List Entry (hide)'!$A$1:$I$268,3,FALSE),"---")</f>
        <v>Schweppes</v>
      </c>
      <c r="F207" s="1093" t="str">
        <f>IFERROR(VLOOKUP($B207,'Inventory List Entry (hide)'!$A$1:$I$268,4,FALSE),"---")</f>
        <v>8x2 L</v>
      </c>
      <c r="G207" s="1075" t="str">
        <f>IFERROR(VLOOKUP($B207,'Inventory List Entry (hide)'!$A$1:$I$268,5,FALSE),"---")</f>
        <v>each</v>
      </c>
      <c r="H207" s="1038">
        <f>IFERROR(VLOOKUP($B207,'Inventory List Entry (hide)'!$A$1:$I$268,5+VLOOKUP('Report Set-up'!$B$8,'Store List (hide)'!$F$2:$G$5,2,FALSE),FALSE),0)</f>
        <v>1.9775</v>
      </c>
      <c r="I207" s="1157">
        <f>IFERROR(VLOOKUP($B207,'Opening Inventory Entry'!$B$4:$J$263,3,FALSE),0)</f>
        <v>0</v>
      </c>
      <c r="J207" s="1076">
        <f>IFERROR(VLOOKUP($B207,'Opening Inventory Entry'!$B$4:$J$263,9,FALSE),0)</f>
        <v>0</v>
      </c>
      <c r="K207" s="1075" t="str">
        <f>IFERROR(VLOOKUP($B207,'Closing Inventory Entry'!$B$4:$J$263,7,FALSE),"-")</f>
        <v>-</v>
      </c>
      <c r="L207" s="1038">
        <f>IFERROR(VLOOKUP($B207,'Closing Inventory Entry'!$B$4:$J$263,8,FALSE),0)</f>
        <v>0</v>
      </c>
      <c r="M207" s="1157">
        <f>IFERROR(VLOOKUP($B207,'Closing Inventory Entry'!$B$4:$J$263,3,FALSE),0)</f>
        <v>0</v>
      </c>
      <c r="N207" s="1076">
        <f>IFERROR(VLOOKUP($B207,'Closing Inventory Entry'!$B$4:$J$263,9,FALSE),0)</f>
        <v>0</v>
      </c>
      <c r="O207" s="1075" t="str">
        <f>IFERROR(VLOOKUP($B207,'Purchases Entry'!$B$4:$J$263,5,FALSE),"-")</f>
        <v>-</v>
      </c>
      <c r="P207" s="1038">
        <f>IFERROR(VLOOKUP($B207,'Purchases Entry'!$B$4:$J$263,6,FALSE),0)</f>
        <v>0</v>
      </c>
      <c r="Q207" s="1157">
        <f>IFERROR(VLOOKUP($B207,'Purchases Entry'!$B$4:$J$263,7,FALSE),0)</f>
        <v>0</v>
      </c>
      <c r="R207" s="1076">
        <f>IFERROR(VLOOKUP($B207,'Purchases Entry'!$B$4:$J$263,8,FALSE),0)</f>
        <v>0</v>
      </c>
      <c r="S207" s="1076">
        <f t="shared" si="2"/>
        <v>0</v>
      </c>
    </row>
    <row r="208" spans="1:19" x14ac:dyDescent="0.2">
      <c r="A208" s="384" t="s">
        <v>1277</v>
      </c>
      <c r="B208" s="1094">
        <v>1359586</v>
      </c>
      <c r="C208" s="1094" t="s">
        <v>1285</v>
      </c>
      <c r="D208" s="1110" t="str">
        <f>IFERROR(VLOOKUP($B208,'Inventory List Entry (hide)'!$A$1:$I$268,2,FALSE),"---")</f>
        <v>SOFT DRINK DR. PEPPER PET</v>
      </c>
      <c r="E208" s="1110" t="str">
        <f>IFERROR(VLOOKUP($B208,'Inventory List Entry (hide)'!$A$1:$I$268,3,FALSE),"---")</f>
        <v>Dr Pepper</v>
      </c>
      <c r="F208" s="1093" t="str">
        <f>IFERROR(VLOOKUP($B208,'Inventory List Entry (hide)'!$A$1:$I$268,4,FALSE),"---")</f>
        <v>8x2 L</v>
      </c>
      <c r="G208" s="1075" t="str">
        <f>IFERROR(VLOOKUP($B208,'Inventory List Entry (hide)'!$A$1:$I$268,5,FALSE),"---")</f>
        <v>each</v>
      </c>
      <c r="H208" s="1038">
        <f>IFERROR(VLOOKUP($B208,'Inventory List Entry (hide)'!$A$1:$I$268,5+VLOOKUP('Report Set-up'!$B$8,'Store List (hide)'!$F$2:$G$5,2,FALSE),FALSE),0)</f>
        <v>1.9775</v>
      </c>
      <c r="I208" s="1157">
        <f>IFERROR(VLOOKUP($B208,'Opening Inventory Entry'!$B$4:$J$263,3,FALSE),0)</f>
        <v>0</v>
      </c>
      <c r="J208" s="1076">
        <f>IFERROR(VLOOKUP($B208,'Opening Inventory Entry'!$B$4:$J$263,9,FALSE),0)</f>
        <v>0</v>
      </c>
      <c r="K208" s="1075" t="str">
        <f>IFERROR(VLOOKUP($B208,'Closing Inventory Entry'!$B$4:$J$263,7,FALSE),"-")</f>
        <v>-</v>
      </c>
      <c r="L208" s="1038">
        <f>IFERROR(VLOOKUP($B208,'Closing Inventory Entry'!$B$4:$J$263,8,FALSE),0)</f>
        <v>0</v>
      </c>
      <c r="M208" s="1157">
        <f>IFERROR(VLOOKUP($B208,'Closing Inventory Entry'!$B$4:$J$263,3,FALSE),0)</f>
        <v>0</v>
      </c>
      <c r="N208" s="1076">
        <f>IFERROR(VLOOKUP($B208,'Closing Inventory Entry'!$B$4:$J$263,9,FALSE),0)</f>
        <v>0</v>
      </c>
      <c r="O208" s="1075" t="str">
        <f>IFERROR(VLOOKUP($B208,'Purchases Entry'!$B$4:$J$263,5,FALSE),"-")</f>
        <v>-</v>
      </c>
      <c r="P208" s="1038">
        <f>IFERROR(VLOOKUP($B208,'Purchases Entry'!$B$4:$J$263,6,FALSE),0)</f>
        <v>0</v>
      </c>
      <c r="Q208" s="1157">
        <f>IFERROR(VLOOKUP($B208,'Purchases Entry'!$B$4:$J$263,7,FALSE),0)</f>
        <v>0</v>
      </c>
      <c r="R208" s="1076">
        <f>IFERROR(VLOOKUP($B208,'Purchases Entry'!$B$4:$J$263,8,FALSE),0)</f>
        <v>0</v>
      </c>
      <c r="S208" s="1076">
        <f t="shared" si="2"/>
        <v>0</v>
      </c>
    </row>
    <row r="209" spans="1:19" x14ac:dyDescent="0.2">
      <c r="A209" s="384" t="s">
        <v>1277</v>
      </c>
      <c r="B209" s="1094">
        <v>1146522</v>
      </c>
      <c r="C209" s="1094" t="s">
        <v>1286</v>
      </c>
      <c r="D209" s="1110" t="str">
        <f>IFERROR(VLOOKUP($B209,'Inventory List Entry (hide)'!$A$1:$I$268,2,FALSE),"---")</f>
        <v>SOFT DRINK PEPSI PET</v>
      </c>
      <c r="E209" s="1110" t="str">
        <f>IFERROR(VLOOKUP($B209,'Inventory List Entry (hide)'!$A$1:$I$268,3,FALSE),"---")</f>
        <v>Pepsi</v>
      </c>
      <c r="F209" s="1093" t="str">
        <f>IFERROR(VLOOKUP($B209,'Inventory List Entry (hide)'!$A$1:$I$268,4,FALSE),"---")</f>
        <v>24x591 ML</v>
      </c>
      <c r="G209" s="1075" t="str">
        <f>IFERROR(VLOOKUP($B209,'Inventory List Entry (hide)'!$A$1:$I$268,5,FALSE),"---")</f>
        <v>each</v>
      </c>
      <c r="H209" s="1038">
        <f>IFERROR(VLOOKUP($B209,'Inventory List Entry (hide)'!$A$1:$I$268,5+VLOOKUP('Report Set-up'!$B$8,'Store List (hide)'!$F$2:$G$5,2,FALSE),FALSE),0)</f>
        <v>1.00125</v>
      </c>
      <c r="I209" s="1157">
        <f>IFERROR(VLOOKUP($B209,'Opening Inventory Entry'!$B$4:$J$263,3,FALSE),0)</f>
        <v>0</v>
      </c>
      <c r="J209" s="1076">
        <f>IFERROR(VLOOKUP($B209,'Opening Inventory Entry'!$B$4:$J$263,9,FALSE),0)</f>
        <v>0</v>
      </c>
      <c r="K209" s="1075" t="str">
        <f>IFERROR(VLOOKUP($B209,'Closing Inventory Entry'!$B$4:$J$263,7,FALSE),"-")</f>
        <v>-</v>
      </c>
      <c r="L209" s="1038">
        <f>IFERROR(VLOOKUP($B209,'Closing Inventory Entry'!$B$4:$J$263,8,FALSE),0)</f>
        <v>0</v>
      </c>
      <c r="M209" s="1157">
        <f>IFERROR(VLOOKUP($B209,'Closing Inventory Entry'!$B$4:$J$263,3,FALSE),0)</f>
        <v>0</v>
      </c>
      <c r="N209" s="1076">
        <f>IFERROR(VLOOKUP($B209,'Closing Inventory Entry'!$B$4:$J$263,9,FALSE),0)</f>
        <v>0</v>
      </c>
      <c r="O209" s="1075" t="str">
        <f>IFERROR(VLOOKUP($B209,'Purchases Entry'!$B$4:$J$263,5,FALSE),"-")</f>
        <v>-</v>
      </c>
      <c r="P209" s="1038">
        <f>IFERROR(VLOOKUP($B209,'Purchases Entry'!$B$4:$J$263,6,FALSE),0)</f>
        <v>0</v>
      </c>
      <c r="Q209" s="1157">
        <f>IFERROR(VLOOKUP($B209,'Purchases Entry'!$B$4:$J$263,7,FALSE),0)</f>
        <v>0</v>
      </c>
      <c r="R209" s="1076">
        <f>IFERROR(VLOOKUP($B209,'Purchases Entry'!$B$4:$J$263,8,FALSE),0)</f>
        <v>0</v>
      </c>
      <c r="S209" s="1076">
        <f t="shared" si="2"/>
        <v>0</v>
      </c>
    </row>
    <row r="210" spans="1:19" x14ac:dyDescent="0.2">
      <c r="A210" s="384" t="s">
        <v>1277</v>
      </c>
      <c r="B210" s="1094">
        <v>1146523</v>
      </c>
      <c r="C210" s="1094" t="s">
        <v>1287</v>
      </c>
      <c r="D210" s="1110" t="str">
        <f>IFERROR(VLOOKUP($B210,'Inventory List Entry (hide)'!$A$1:$I$268,2,FALSE),"---")</f>
        <v>SOFT DRINK DIET PEPSI PET</v>
      </c>
      <c r="E210" s="1110" t="str">
        <f>IFERROR(VLOOKUP($B210,'Inventory List Entry (hide)'!$A$1:$I$268,3,FALSE),"---")</f>
        <v>Pepsi</v>
      </c>
      <c r="F210" s="1093" t="str">
        <f>IFERROR(VLOOKUP($B210,'Inventory List Entry (hide)'!$A$1:$I$268,4,FALSE),"---")</f>
        <v>24x591 ML</v>
      </c>
      <c r="G210" s="1075" t="str">
        <f>IFERROR(VLOOKUP($B210,'Inventory List Entry (hide)'!$A$1:$I$268,5,FALSE),"---")</f>
        <v>each</v>
      </c>
      <c r="H210" s="1038">
        <f>IFERROR(VLOOKUP($B210,'Inventory List Entry (hide)'!$A$1:$I$268,5+VLOOKUP('Report Set-up'!$B$8,'Store List (hide)'!$F$2:$G$5,2,FALSE),FALSE),0)</f>
        <v>1.00125</v>
      </c>
      <c r="I210" s="1157">
        <f>IFERROR(VLOOKUP($B210,'Opening Inventory Entry'!$B$4:$J$263,3,FALSE),0)</f>
        <v>0</v>
      </c>
      <c r="J210" s="1076">
        <f>IFERROR(VLOOKUP($B210,'Opening Inventory Entry'!$B$4:$J$263,9,FALSE),0)</f>
        <v>0</v>
      </c>
      <c r="K210" s="1075" t="str">
        <f>IFERROR(VLOOKUP($B210,'Closing Inventory Entry'!$B$4:$J$263,7,FALSE),"-")</f>
        <v>-</v>
      </c>
      <c r="L210" s="1038">
        <f>IFERROR(VLOOKUP($B210,'Closing Inventory Entry'!$B$4:$J$263,8,FALSE),0)</f>
        <v>0</v>
      </c>
      <c r="M210" s="1157">
        <f>IFERROR(VLOOKUP($B210,'Closing Inventory Entry'!$B$4:$J$263,3,FALSE),0)</f>
        <v>0</v>
      </c>
      <c r="N210" s="1076">
        <f>IFERROR(VLOOKUP($B210,'Closing Inventory Entry'!$B$4:$J$263,9,FALSE),0)</f>
        <v>0</v>
      </c>
      <c r="O210" s="1075" t="str">
        <f>IFERROR(VLOOKUP($B210,'Purchases Entry'!$B$4:$J$263,5,FALSE),"-")</f>
        <v>-</v>
      </c>
      <c r="P210" s="1038">
        <f>IFERROR(VLOOKUP($B210,'Purchases Entry'!$B$4:$J$263,6,FALSE),0)</f>
        <v>0</v>
      </c>
      <c r="Q210" s="1157">
        <f>IFERROR(VLOOKUP($B210,'Purchases Entry'!$B$4:$J$263,7,FALSE),0)</f>
        <v>0</v>
      </c>
      <c r="R210" s="1076">
        <f>IFERROR(VLOOKUP($B210,'Purchases Entry'!$B$4:$J$263,8,FALSE),0)</f>
        <v>0</v>
      </c>
      <c r="S210" s="1076">
        <f t="shared" si="2"/>
        <v>0</v>
      </c>
    </row>
    <row r="211" spans="1:19" x14ac:dyDescent="0.2">
      <c r="A211" s="384" t="s">
        <v>1277</v>
      </c>
      <c r="B211" s="1094">
        <v>1064089</v>
      </c>
      <c r="C211" s="1094" t="s">
        <v>1288</v>
      </c>
      <c r="D211" s="1110" t="str">
        <f>IFERROR(VLOOKUP($B211,'Inventory List Entry (hide)'!$A$1:$I$268,2,FALSE),"---")</f>
        <v>SOFT DRINK 7UP PET</v>
      </c>
      <c r="E211" s="1110" t="str">
        <f>IFERROR(VLOOKUP($B211,'Inventory List Entry (hide)'!$A$1:$I$268,3,FALSE),"---")</f>
        <v>7UP</v>
      </c>
      <c r="F211" s="1093" t="str">
        <f>IFERROR(VLOOKUP($B211,'Inventory List Entry (hide)'!$A$1:$I$268,4,FALSE),"---")</f>
        <v>24x591 ML</v>
      </c>
      <c r="G211" s="1075" t="str">
        <f>IFERROR(VLOOKUP($B211,'Inventory List Entry (hide)'!$A$1:$I$268,5,FALSE),"---")</f>
        <v>each</v>
      </c>
      <c r="H211" s="1038">
        <f>IFERROR(VLOOKUP($B211,'Inventory List Entry (hide)'!$A$1:$I$268,5+VLOOKUP('Report Set-up'!$B$8,'Store List (hide)'!$F$2:$G$5,2,FALSE),FALSE),0)</f>
        <v>1.00125</v>
      </c>
      <c r="I211" s="1157">
        <f>IFERROR(VLOOKUP($B211,'Opening Inventory Entry'!$B$4:$J$263,3,FALSE),0)</f>
        <v>0</v>
      </c>
      <c r="J211" s="1076">
        <f>IFERROR(VLOOKUP($B211,'Opening Inventory Entry'!$B$4:$J$263,9,FALSE),0)</f>
        <v>0</v>
      </c>
      <c r="K211" s="1075" t="str">
        <f>IFERROR(VLOOKUP($B211,'Closing Inventory Entry'!$B$4:$J$263,7,FALSE),"-")</f>
        <v>-</v>
      </c>
      <c r="L211" s="1038">
        <f>IFERROR(VLOOKUP($B211,'Closing Inventory Entry'!$B$4:$J$263,8,FALSE),0)</f>
        <v>0</v>
      </c>
      <c r="M211" s="1157">
        <f>IFERROR(VLOOKUP($B211,'Closing Inventory Entry'!$B$4:$J$263,3,FALSE),0)</f>
        <v>0</v>
      </c>
      <c r="N211" s="1076">
        <f>IFERROR(VLOOKUP($B211,'Closing Inventory Entry'!$B$4:$J$263,9,FALSE),0)</f>
        <v>0</v>
      </c>
      <c r="O211" s="1075" t="str">
        <f>IFERROR(VLOOKUP($B211,'Purchases Entry'!$B$4:$J$263,5,FALSE),"-")</f>
        <v>-</v>
      </c>
      <c r="P211" s="1038">
        <f>IFERROR(VLOOKUP($B211,'Purchases Entry'!$B$4:$J$263,6,FALSE),0)</f>
        <v>0</v>
      </c>
      <c r="Q211" s="1157">
        <f>IFERROR(VLOOKUP($B211,'Purchases Entry'!$B$4:$J$263,7,FALSE),0)</f>
        <v>0</v>
      </c>
      <c r="R211" s="1076">
        <f>IFERROR(VLOOKUP($B211,'Purchases Entry'!$B$4:$J$263,8,FALSE),0)</f>
        <v>0</v>
      </c>
      <c r="S211" s="1076">
        <f t="shared" si="2"/>
        <v>0</v>
      </c>
    </row>
    <row r="212" spans="1:19" x14ac:dyDescent="0.2">
      <c r="A212" s="384" t="s">
        <v>1277</v>
      </c>
      <c r="B212" s="1094">
        <v>1094921</v>
      </c>
      <c r="C212" s="1094" t="s">
        <v>1289</v>
      </c>
      <c r="D212" s="1110" t="str">
        <f>IFERROR(VLOOKUP($B212,'Inventory List Entry (hide)'!$A$1:$I$268,2,FALSE),"---")</f>
        <v>DRINK TEA ICED BRISK PET</v>
      </c>
      <c r="E212" s="1110" t="str">
        <f>IFERROR(VLOOKUP($B212,'Inventory List Entry (hide)'!$A$1:$I$268,3,FALSE),"---")</f>
        <v>Brisk</v>
      </c>
      <c r="F212" s="1093" t="str">
        <f>IFERROR(VLOOKUP($B212,'Inventory List Entry (hide)'!$A$1:$I$268,4,FALSE),"---")</f>
        <v>24x591 ML</v>
      </c>
      <c r="G212" s="1075" t="str">
        <f>IFERROR(VLOOKUP($B212,'Inventory List Entry (hide)'!$A$1:$I$268,5,FALSE),"---")</f>
        <v>each</v>
      </c>
      <c r="H212" s="1038">
        <f>IFERROR(VLOOKUP($B212,'Inventory List Entry (hide)'!$A$1:$I$268,5+VLOOKUP('Report Set-up'!$B$8,'Store List (hide)'!$F$2:$G$5,2,FALSE),FALSE),0)</f>
        <v>1.00125</v>
      </c>
      <c r="I212" s="1157">
        <f>IFERROR(VLOOKUP($B212,'Opening Inventory Entry'!$B$4:$J$263,3,FALSE),0)</f>
        <v>0</v>
      </c>
      <c r="J212" s="1076">
        <f>IFERROR(VLOOKUP($B212,'Opening Inventory Entry'!$B$4:$J$263,9,FALSE),0)</f>
        <v>0</v>
      </c>
      <c r="K212" s="1075" t="str">
        <f>IFERROR(VLOOKUP($B212,'Closing Inventory Entry'!$B$4:$J$263,7,FALSE),"-")</f>
        <v>-</v>
      </c>
      <c r="L212" s="1038">
        <f>IFERROR(VLOOKUP($B212,'Closing Inventory Entry'!$B$4:$J$263,8,FALSE),0)</f>
        <v>0</v>
      </c>
      <c r="M212" s="1157">
        <f>IFERROR(VLOOKUP($B212,'Closing Inventory Entry'!$B$4:$J$263,3,FALSE),0)</f>
        <v>0</v>
      </c>
      <c r="N212" s="1076">
        <f>IFERROR(VLOOKUP($B212,'Closing Inventory Entry'!$B$4:$J$263,9,FALSE),0)</f>
        <v>0</v>
      </c>
      <c r="O212" s="1075" t="str">
        <f>IFERROR(VLOOKUP($B212,'Purchases Entry'!$B$4:$J$263,5,FALSE),"-")</f>
        <v>-</v>
      </c>
      <c r="P212" s="1038">
        <f>IFERROR(VLOOKUP($B212,'Purchases Entry'!$B$4:$J$263,6,FALSE),0)</f>
        <v>0</v>
      </c>
      <c r="Q212" s="1157">
        <f>IFERROR(VLOOKUP($B212,'Purchases Entry'!$B$4:$J$263,7,FALSE),0)</f>
        <v>0</v>
      </c>
      <c r="R212" s="1076">
        <f>IFERROR(VLOOKUP($B212,'Purchases Entry'!$B$4:$J$263,8,FALSE),0)</f>
        <v>0</v>
      </c>
      <c r="S212" s="1076">
        <f t="shared" ref="S212:S229" si="3">IFERROR($J212+$R212-$N212,0)</f>
        <v>0</v>
      </c>
    </row>
    <row r="213" spans="1:19" x14ac:dyDescent="0.2">
      <c r="A213" s="384" t="s">
        <v>1277</v>
      </c>
      <c r="B213" s="1094">
        <v>3556207</v>
      </c>
      <c r="C213" s="1094" t="s">
        <v>1290</v>
      </c>
      <c r="D213" s="1110" t="str">
        <f>IFERROR(VLOOKUP($B213,'Inventory List Entry (hide)'!$A$1:$I$268,2,FALSE),"---")</f>
        <v>SOFT DRINK ORANGE PET</v>
      </c>
      <c r="E213" s="1110" t="str">
        <f>IFERROR(VLOOKUP($B213,'Inventory List Entry (hide)'!$A$1:$I$268,3,FALSE),"---")</f>
        <v>Crush</v>
      </c>
      <c r="F213" s="1093" t="str">
        <f>IFERROR(VLOOKUP($B213,'Inventory List Entry (hide)'!$A$1:$I$268,4,FALSE),"---")</f>
        <v>24x591 ML</v>
      </c>
      <c r="G213" s="1075" t="str">
        <f>IFERROR(VLOOKUP($B213,'Inventory List Entry (hide)'!$A$1:$I$268,5,FALSE),"---")</f>
        <v>each</v>
      </c>
      <c r="H213" s="1038">
        <f>IFERROR(VLOOKUP($B213,'Inventory List Entry (hide)'!$A$1:$I$268,5+VLOOKUP('Report Set-up'!$B$8,'Store List (hide)'!$F$2:$G$5,2,FALSE),FALSE),0)</f>
        <v>1.00125</v>
      </c>
      <c r="I213" s="1157">
        <f>IFERROR(VLOOKUP($B213,'Opening Inventory Entry'!$B$4:$J$263,3,FALSE),0)</f>
        <v>0</v>
      </c>
      <c r="J213" s="1076">
        <f>IFERROR(VLOOKUP($B213,'Opening Inventory Entry'!$B$4:$J$263,9,FALSE),0)</f>
        <v>0</v>
      </c>
      <c r="K213" s="1075" t="str">
        <f>IFERROR(VLOOKUP($B213,'Closing Inventory Entry'!$B$4:$J$263,7,FALSE),"-")</f>
        <v>-</v>
      </c>
      <c r="L213" s="1038">
        <f>IFERROR(VLOOKUP($B213,'Closing Inventory Entry'!$B$4:$J$263,8,FALSE),0)</f>
        <v>0</v>
      </c>
      <c r="M213" s="1157">
        <f>IFERROR(VLOOKUP($B213,'Closing Inventory Entry'!$B$4:$J$263,3,FALSE),0)</f>
        <v>0</v>
      </c>
      <c r="N213" s="1076">
        <f>IFERROR(VLOOKUP($B213,'Closing Inventory Entry'!$B$4:$J$263,9,FALSE),0)</f>
        <v>0</v>
      </c>
      <c r="O213" s="1075" t="str">
        <f>IFERROR(VLOOKUP($B213,'Purchases Entry'!$B$4:$J$263,5,FALSE),"-")</f>
        <v>-</v>
      </c>
      <c r="P213" s="1038">
        <f>IFERROR(VLOOKUP($B213,'Purchases Entry'!$B$4:$J$263,6,FALSE),0)</f>
        <v>0</v>
      </c>
      <c r="Q213" s="1157">
        <f>IFERROR(VLOOKUP($B213,'Purchases Entry'!$B$4:$J$263,7,FALSE),0)</f>
        <v>0</v>
      </c>
      <c r="R213" s="1076">
        <f>IFERROR(VLOOKUP($B213,'Purchases Entry'!$B$4:$J$263,8,FALSE),0)</f>
        <v>0</v>
      </c>
      <c r="S213" s="1076">
        <f t="shared" si="3"/>
        <v>0</v>
      </c>
    </row>
    <row r="214" spans="1:19" x14ac:dyDescent="0.2">
      <c r="A214" s="384" t="s">
        <v>1277</v>
      </c>
      <c r="B214" s="1094">
        <v>1094872</v>
      </c>
      <c r="C214" s="1094" t="s">
        <v>1291</v>
      </c>
      <c r="D214" s="1110" t="str">
        <f>IFERROR(VLOOKUP($B214,'Inventory List Entry (hide)'!$A$1:$I$268,2,FALSE),"---")</f>
        <v>SOFT DRINK ROOTBEER MUG PET</v>
      </c>
      <c r="E214" s="1110" t="str">
        <f>IFERROR(VLOOKUP($B214,'Inventory List Entry (hide)'!$A$1:$I$268,3,FALSE),"---")</f>
        <v>Mug</v>
      </c>
      <c r="F214" s="1093" t="str">
        <f>IFERROR(VLOOKUP($B214,'Inventory List Entry (hide)'!$A$1:$I$268,4,FALSE),"---")</f>
        <v>24x591 ML</v>
      </c>
      <c r="G214" s="1075" t="str">
        <f>IFERROR(VLOOKUP($B214,'Inventory List Entry (hide)'!$A$1:$I$268,5,FALSE),"---")</f>
        <v>each</v>
      </c>
      <c r="H214" s="1038">
        <f>IFERROR(VLOOKUP($B214,'Inventory List Entry (hide)'!$A$1:$I$268,5+VLOOKUP('Report Set-up'!$B$8,'Store List (hide)'!$F$2:$G$5,2,FALSE),FALSE),0)</f>
        <v>1.00125</v>
      </c>
      <c r="I214" s="1157">
        <f>IFERROR(VLOOKUP($B214,'Opening Inventory Entry'!$B$4:$J$263,3,FALSE),0)</f>
        <v>0</v>
      </c>
      <c r="J214" s="1076">
        <f>IFERROR(VLOOKUP($B214,'Opening Inventory Entry'!$B$4:$J$263,9,FALSE),0)</f>
        <v>0</v>
      </c>
      <c r="K214" s="1075" t="str">
        <f>IFERROR(VLOOKUP($B214,'Closing Inventory Entry'!$B$4:$J$263,7,FALSE),"-")</f>
        <v>-</v>
      </c>
      <c r="L214" s="1038">
        <f>IFERROR(VLOOKUP($B214,'Closing Inventory Entry'!$B$4:$J$263,8,FALSE),0)</f>
        <v>0</v>
      </c>
      <c r="M214" s="1157">
        <f>IFERROR(VLOOKUP($B214,'Closing Inventory Entry'!$B$4:$J$263,3,FALSE),0)</f>
        <v>0</v>
      </c>
      <c r="N214" s="1076">
        <f>IFERROR(VLOOKUP($B214,'Closing Inventory Entry'!$B$4:$J$263,9,FALSE),0)</f>
        <v>0</v>
      </c>
      <c r="O214" s="1075" t="str">
        <f>IFERROR(VLOOKUP($B214,'Purchases Entry'!$B$4:$J$263,5,FALSE),"-")</f>
        <v>-</v>
      </c>
      <c r="P214" s="1038">
        <f>IFERROR(VLOOKUP($B214,'Purchases Entry'!$B$4:$J$263,6,FALSE),0)</f>
        <v>0</v>
      </c>
      <c r="Q214" s="1157">
        <f>IFERROR(VLOOKUP($B214,'Purchases Entry'!$B$4:$J$263,7,FALSE),0)</f>
        <v>0</v>
      </c>
      <c r="R214" s="1076">
        <f>IFERROR(VLOOKUP($B214,'Purchases Entry'!$B$4:$J$263,8,FALSE),0)</f>
        <v>0</v>
      </c>
      <c r="S214" s="1076">
        <f t="shared" si="3"/>
        <v>0</v>
      </c>
    </row>
    <row r="215" spans="1:19" x14ac:dyDescent="0.2">
      <c r="A215" s="384" t="s">
        <v>1277</v>
      </c>
      <c r="B215" s="1094">
        <v>3782205</v>
      </c>
      <c r="C215" s="1094" t="s">
        <v>1292</v>
      </c>
      <c r="D215" s="1110" t="str">
        <f>IFERROR(VLOOKUP($B215,'Inventory List Entry (hide)'!$A$1:$I$268,2,FALSE),"---")</f>
        <v>SOFT DRINK GINGER ALE PET</v>
      </c>
      <c r="E215" s="1110" t="str">
        <f>IFERROR(VLOOKUP($B215,'Inventory List Entry (hide)'!$A$1:$I$268,3,FALSE),"---")</f>
        <v>Schweppes</v>
      </c>
      <c r="F215" s="1093" t="str">
        <f>IFERROR(VLOOKUP($B215,'Inventory List Entry (hide)'!$A$1:$I$268,4,FALSE),"---")</f>
        <v>24x591 ML</v>
      </c>
      <c r="G215" s="1075" t="str">
        <f>IFERROR(VLOOKUP($B215,'Inventory List Entry (hide)'!$A$1:$I$268,5,FALSE),"---")</f>
        <v>each</v>
      </c>
      <c r="H215" s="1038">
        <f>IFERROR(VLOOKUP($B215,'Inventory List Entry (hide)'!$A$1:$I$268,5+VLOOKUP('Report Set-up'!$B$8,'Store List (hide)'!$F$2:$G$5,2,FALSE),FALSE),0)</f>
        <v>1.00125</v>
      </c>
      <c r="I215" s="1157">
        <f>IFERROR(VLOOKUP($B215,'Opening Inventory Entry'!$B$4:$J$263,3,FALSE),0)</f>
        <v>0</v>
      </c>
      <c r="J215" s="1076">
        <f>IFERROR(VLOOKUP($B215,'Opening Inventory Entry'!$B$4:$J$263,9,FALSE),0)</f>
        <v>0</v>
      </c>
      <c r="K215" s="1075" t="str">
        <f>IFERROR(VLOOKUP($B215,'Closing Inventory Entry'!$B$4:$J$263,7,FALSE),"-")</f>
        <v>-</v>
      </c>
      <c r="L215" s="1038">
        <f>IFERROR(VLOOKUP($B215,'Closing Inventory Entry'!$B$4:$J$263,8,FALSE),0)</f>
        <v>0</v>
      </c>
      <c r="M215" s="1157">
        <f>IFERROR(VLOOKUP($B215,'Closing Inventory Entry'!$B$4:$J$263,3,FALSE),0)</f>
        <v>0</v>
      </c>
      <c r="N215" s="1076">
        <f>IFERROR(VLOOKUP($B215,'Closing Inventory Entry'!$B$4:$J$263,9,FALSE),0)</f>
        <v>0</v>
      </c>
      <c r="O215" s="1075" t="str">
        <f>IFERROR(VLOOKUP($B215,'Purchases Entry'!$B$4:$J$263,5,FALSE),"-")</f>
        <v>-</v>
      </c>
      <c r="P215" s="1038">
        <f>IFERROR(VLOOKUP($B215,'Purchases Entry'!$B$4:$J$263,6,FALSE),0)</f>
        <v>0</v>
      </c>
      <c r="Q215" s="1157">
        <f>IFERROR(VLOOKUP($B215,'Purchases Entry'!$B$4:$J$263,7,FALSE),0)</f>
        <v>0</v>
      </c>
      <c r="R215" s="1076">
        <f>IFERROR(VLOOKUP($B215,'Purchases Entry'!$B$4:$J$263,8,FALSE),0)</f>
        <v>0</v>
      </c>
      <c r="S215" s="1076">
        <f t="shared" si="3"/>
        <v>0</v>
      </c>
    </row>
    <row r="216" spans="1:19" x14ac:dyDescent="0.2">
      <c r="A216" s="384" t="s">
        <v>1277</v>
      </c>
      <c r="B216" s="1094">
        <v>3556227</v>
      </c>
      <c r="C216" s="1094" t="s">
        <v>1293</v>
      </c>
      <c r="D216" s="1110" t="str">
        <f>IFERROR(VLOOKUP($B216,'Inventory List Entry (hide)'!$A$1:$I$268,2,FALSE),"---")</f>
        <v>SOFT DRINK DR. PEPPER PET</v>
      </c>
      <c r="E216" s="1110" t="str">
        <f>IFERROR(VLOOKUP($B216,'Inventory List Entry (hide)'!$A$1:$I$268,3,FALSE),"---")</f>
        <v>Pepsi</v>
      </c>
      <c r="F216" s="1093" t="str">
        <f>IFERROR(VLOOKUP($B216,'Inventory List Entry (hide)'!$A$1:$I$268,4,FALSE),"---")</f>
        <v>24x591 ML</v>
      </c>
      <c r="G216" s="1075" t="str">
        <f>IFERROR(VLOOKUP($B216,'Inventory List Entry (hide)'!$A$1:$I$268,5,FALSE),"---")</f>
        <v>each</v>
      </c>
      <c r="H216" s="1038">
        <f>IFERROR(VLOOKUP($B216,'Inventory List Entry (hide)'!$A$1:$I$268,5+VLOOKUP('Report Set-up'!$B$8,'Store List (hide)'!$F$2:$G$5,2,FALSE),FALSE),0)</f>
        <v>1.00125</v>
      </c>
      <c r="I216" s="1157">
        <f>IFERROR(VLOOKUP($B216,'Opening Inventory Entry'!$B$4:$J$263,3,FALSE),0)</f>
        <v>0</v>
      </c>
      <c r="J216" s="1076">
        <f>IFERROR(VLOOKUP($B216,'Opening Inventory Entry'!$B$4:$J$263,9,FALSE),0)</f>
        <v>0</v>
      </c>
      <c r="K216" s="1075" t="str">
        <f>IFERROR(VLOOKUP($B216,'Closing Inventory Entry'!$B$4:$J$263,7,FALSE),"-")</f>
        <v>-</v>
      </c>
      <c r="L216" s="1038">
        <f>IFERROR(VLOOKUP($B216,'Closing Inventory Entry'!$B$4:$J$263,8,FALSE),0)</f>
        <v>0</v>
      </c>
      <c r="M216" s="1157">
        <f>IFERROR(VLOOKUP($B216,'Closing Inventory Entry'!$B$4:$J$263,3,FALSE),0)</f>
        <v>0</v>
      </c>
      <c r="N216" s="1076">
        <f>IFERROR(VLOOKUP($B216,'Closing Inventory Entry'!$B$4:$J$263,9,FALSE),0)</f>
        <v>0</v>
      </c>
      <c r="O216" s="1075" t="str">
        <f>IFERROR(VLOOKUP($B216,'Purchases Entry'!$B$4:$J$263,5,FALSE),"-")</f>
        <v>-</v>
      </c>
      <c r="P216" s="1038">
        <f>IFERROR(VLOOKUP($B216,'Purchases Entry'!$B$4:$J$263,6,FALSE),0)</f>
        <v>0</v>
      </c>
      <c r="Q216" s="1157">
        <f>IFERROR(VLOOKUP($B216,'Purchases Entry'!$B$4:$J$263,7,FALSE),0)</f>
        <v>0</v>
      </c>
      <c r="R216" s="1076">
        <f>IFERROR(VLOOKUP($B216,'Purchases Entry'!$B$4:$J$263,8,FALSE),0)</f>
        <v>0</v>
      </c>
      <c r="S216" s="1076">
        <f t="shared" si="3"/>
        <v>0</v>
      </c>
    </row>
    <row r="217" spans="1:19" x14ac:dyDescent="0.2">
      <c r="A217" s="384" t="s">
        <v>1277</v>
      </c>
      <c r="B217" s="1094">
        <v>1380605</v>
      </c>
      <c r="C217" s="1094" t="s">
        <v>1294</v>
      </c>
      <c r="D217" s="1110" t="str">
        <f>IFERROR(VLOOKUP($B217,'Inventory List Entry (hide)'!$A$1:$I$268,2,FALSE),"---")</f>
        <v>WATER SPARKLING LIMEBUBLY CAN</v>
      </c>
      <c r="E217" s="1110" t="str">
        <f>IFERROR(VLOOKUP($B217,'Inventory List Entry (hide)'!$A$1:$I$268,3,FALSE),"---")</f>
        <v>Bubly</v>
      </c>
      <c r="F217" s="1093" t="str">
        <f>IFERROR(VLOOKUP($B217,'Inventory List Entry (hide)'!$A$1:$I$268,4,FALSE),"---")</f>
        <v>12x473 ML</v>
      </c>
      <c r="G217" s="1075" t="str">
        <f>IFERROR(VLOOKUP($B217,'Inventory List Entry (hide)'!$A$1:$I$268,5,FALSE),"---")</f>
        <v>each</v>
      </c>
      <c r="H217" s="1038">
        <f>IFERROR(VLOOKUP($B217,'Inventory List Entry (hide)'!$A$1:$I$268,5+VLOOKUP('Report Set-up'!$B$8,'Store List (hide)'!$F$2:$G$5,2,FALSE),FALSE),0)</f>
        <v>0.97250000000000003</v>
      </c>
      <c r="I217" s="1157">
        <f>IFERROR(VLOOKUP($B217,'Opening Inventory Entry'!$B$4:$J$263,3,FALSE),0)</f>
        <v>0</v>
      </c>
      <c r="J217" s="1076">
        <f>IFERROR(VLOOKUP($B217,'Opening Inventory Entry'!$B$4:$J$263,9,FALSE),0)</f>
        <v>0</v>
      </c>
      <c r="K217" s="1075" t="str">
        <f>IFERROR(VLOOKUP($B217,'Closing Inventory Entry'!$B$4:$J$263,7,FALSE),"-")</f>
        <v>-</v>
      </c>
      <c r="L217" s="1038">
        <f>IFERROR(VLOOKUP($B217,'Closing Inventory Entry'!$B$4:$J$263,8,FALSE),0)</f>
        <v>0</v>
      </c>
      <c r="M217" s="1157">
        <f>IFERROR(VLOOKUP($B217,'Closing Inventory Entry'!$B$4:$J$263,3,FALSE),0)</f>
        <v>0</v>
      </c>
      <c r="N217" s="1076">
        <f>IFERROR(VLOOKUP($B217,'Closing Inventory Entry'!$B$4:$J$263,9,FALSE),0)</f>
        <v>0</v>
      </c>
      <c r="O217" s="1075" t="str">
        <f>IFERROR(VLOOKUP($B217,'Purchases Entry'!$B$4:$J$263,5,FALSE),"-")</f>
        <v>-</v>
      </c>
      <c r="P217" s="1038">
        <f>IFERROR(VLOOKUP($B217,'Purchases Entry'!$B$4:$J$263,6,FALSE),0)</f>
        <v>0</v>
      </c>
      <c r="Q217" s="1157">
        <f>IFERROR(VLOOKUP($B217,'Purchases Entry'!$B$4:$J$263,7,FALSE),0)</f>
        <v>0</v>
      </c>
      <c r="R217" s="1076">
        <f>IFERROR(VLOOKUP($B217,'Purchases Entry'!$B$4:$J$263,8,FALSE),0)</f>
        <v>0</v>
      </c>
      <c r="S217" s="1076">
        <f t="shared" si="3"/>
        <v>0</v>
      </c>
    </row>
    <row r="218" spans="1:19" x14ac:dyDescent="0.2">
      <c r="A218" s="384" t="s">
        <v>1277</v>
      </c>
      <c r="B218" s="1094">
        <v>1410653</v>
      </c>
      <c r="C218" s="1094" t="s">
        <v>1295</v>
      </c>
      <c r="D218" s="1110" t="str">
        <f>IFERROR(VLOOKUP($B218,'Inventory List Entry (hide)'!$A$1:$I$268,2,FALSE),"---")</f>
        <v>WATER SPARKLING BLACKBERRY CAN</v>
      </c>
      <c r="E218" s="1110" t="str">
        <f>IFERROR(VLOOKUP($B218,'Inventory List Entry (hide)'!$A$1:$I$268,3,FALSE),"---")</f>
        <v>Bubly</v>
      </c>
      <c r="F218" s="1093" t="str">
        <f>IFERROR(VLOOKUP($B218,'Inventory List Entry (hide)'!$A$1:$I$268,4,FALSE),"---")</f>
        <v>12x473 ML</v>
      </c>
      <c r="G218" s="1075" t="str">
        <f>IFERROR(VLOOKUP($B218,'Inventory List Entry (hide)'!$A$1:$I$268,5,FALSE),"---")</f>
        <v>each</v>
      </c>
      <c r="H218" s="1038">
        <f>IFERROR(VLOOKUP($B218,'Inventory List Entry (hide)'!$A$1:$I$268,5+VLOOKUP('Report Set-up'!$B$8,'Store List (hide)'!$F$2:$G$5,2,FALSE),FALSE),0)</f>
        <v>0.97250000000000003</v>
      </c>
      <c r="I218" s="1157">
        <f>IFERROR(VLOOKUP($B218,'Opening Inventory Entry'!$B$4:$J$263,3,FALSE),0)</f>
        <v>0</v>
      </c>
      <c r="J218" s="1076">
        <f>IFERROR(VLOOKUP($B218,'Opening Inventory Entry'!$B$4:$J$263,9,FALSE),0)</f>
        <v>0</v>
      </c>
      <c r="K218" s="1075" t="str">
        <f>IFERROR(VLOOKUP($B218,'Closing Inventory Entry'!$B$4:$J$263,7,FALSE),"-")</f>
        <v>-</v>
      </c>
      <c r="L218" s="1038">
        <f>IFERROR(VLOOKUP($B218,'Closing Inventory Entry'!$B$4:$J$263,8,FALSE),0)</f>
        <v>0</v>
      </c>
      <c r="M218" s="1157">
        <f>IFERROR(VLOOKUP($B218,'Closing Inventory Entry'!$B$4:$J$263,3,FALSE),0)</f>
        <v>0</v>
      </c>
      <c r="N218" s="1076">
        <f>IFERROR(VLOOKUP($B218,'Closing Inventory Entry'!$B$4:$J$263,9,FALSE),0)</f>
        <v>0</v>
      </c>
      <c r="O218" s="1075" t="str">
        <f>IFERROR(VLOOKUP($B218,'Purchases Entry'!$B$4:$J$263,5,FALSE),"-")</f>
        <v>-</v>
      </c>
      <c r="P218" s="1038">
        <f>IFERROR(VLOOKUP($B218,'Purchases Entry'!$B$4:$J$263,6,FALSE),0)</f>
        <v>0</v>
      </c>
      <c r="Q218" s="1157">
        <f>IFERROR(VLOOKUP($B218,'Purchases Entry'!$B$4:$J$263,7,FALSE),0)</f>
        <v>0</v>
      </c>
      <c r="R218" s="1076">
        <f>IFERROR(VLOOKUP($B218,'Purchases Entry'!$B$4:$J$263,8,FALSE),0)</f>
        <v>0</v>
      </c>
      <c r="S218" s="1076">
        <f t="shared" si="3"/>
        <v>0</v>
      </c>
    </row>
    <row r="219" spans="1:19" x14ac:dyDescent="0.2">
      <c r="A219" s="1050" t="s">
        <v>1277</v>
      </c>
      <c r="B219" s="1100">
        <v>1262998</v>
      </c>
      <c r="C219" s="1100" t="s">
        <v>1296</v>
      </c>
      <c r="D219" s="1115" t="str">
        <f>IFERROR(VLOOKUP($B219,'Inventory List Entry (hide)'!$A$1:$I$268,2,FALSE),"---")</f>
        <v>JUICE APPLE GRAPE 100PCT ORG TETRA</v>
      </c>
      <c r="E219" s="1115" t="str">
        <f>IFERROR(VLOOKUP($B219,'Inventory List Entry (hide)'!$A$1:$I$268,3,FALSE),"---")</f>
        <v>Kiju</v>
      </c>
      <c r="F219" s="1093" t="str">
        <f>IFERROR(VLOOKUP($B219,'Inventory List Entry (hide)'!$A$1:$I$268,4,FALSE),"---")</f>
        <v>32x200 ML</v>
      </c>
      <c r="G219" s="1085" t="str">
        <f>IFERROR(VLOOKUP($B219,'Inventory List Entry (hide)'!$A$1:$I$268,5,FALSE),"---")</f>
        <v>each</v>
      </c>
      <c r="H219" s="1045">
        <f>IFERROR(VLOOKUP($B219,'Inventory List Entry (hide)'!$A$1:$I$268,5+VLOOKUP('Report Set-up'!$B$8,'Store List (hide)'!$F$2:$G$5,2,FALSE),FALSE),0)</f>
        <v>0.7159375</v>
      </c>
      <c r="I219" s="1161">
        <f>IFERROR(VLOOKUP($B219,'Opening Inventory Entry'!$B$4:$J$263,3,FALSE),0)</f>
        <v>0</v>
      </c>
      <c r="J219" s="1081">
        <f>IFERROR(VLOOKUP($B219,'Opening Inventory Entry'!$B$4:$J$263,9,FALSE),0)</f>
        <v>0</v>
      </c>
      <c r="K219" s="1085" t="str">
        <f>IFERROR(VLOOKUP($B219,'Closing Inventory Entry'!$B$4:$J$263,7,FALSE),"-")</f>
        <v>-</v>
      </c>
      <c r="L219" s="1045">
        <f>IFERROR(VLOOKUP($B219,'Closing Inventory Entry'!$B$4:$J$263,8,FALSE),0)</f>
        <v>0</v>
      </c>
      <c r="M219" s="1161">
        <f>IFERROR(VLOOKUP($B219,'Closing Inventory Entry'!$B$4:$J$263,3,FALSE),0)</f>
        <v>0</v>
      </c>
      <c r="N219" s="1081">
        <f>IFERROR(VLOOKUP($B219,'Closing Inventory Entry'!$B$4:$J$263,9,FALSE),0)</f>
        <v>0</v>
      </c>
      <c r="O219" s="1085" t="str">
        <f>IFERROR(VLOOKUP($B219,'Purchases Entry'!$B$4:$J$263,5,FALSE),"-")</f>
        <v>-</v>
      </c>
      <c r="P219" s="1045">
        <f>IFERROR(VLOOKUP($B219,'Purchases Entry'!$B$4:$J$263,6,FALSE),0)</f>
        <v>0</v>
      </c>
      <c r="Q219" s="1161">
        <f>IFERROR(VLOOKUP($B219,'Purchases Entry'!$B$4:$J$263,7,FALSE),0)</f>
        <v>0</v>
      </c>
      <c r="R219" s="1081">
        <f>IFERROR(VLOOKUP($B219,'Purchases Entry'!$B$4:$J$263,8,FALSE),0)</f>
        <v>0</v>
      </c>
      <c r="S219" s="1081">
        <f t="shared" si="3"/>
        <v>0</v>
      </c>
    </row>
    <row r="220" spans="1:19" x14ac:dyDescent="0.2">
      <c r="A220" s="1050" t="s">
        <v>1277</v>
      </c>
      <c r="B220" s="1100">
        <v>1271941</v>
      </c>
      <c r="C220" s="1100" t="s">
        <v>1296</v>
      </c>
      <c r="D220" s="1115" t="str">
        <f>IFERROR(VLOOKUP($B220,'Inventory List Entry (hide)'!$A$1:$I$268,2,FALSE),"---")</f>
        <v>JUICE APPLE GRAPE 100PCT ORG TETRA</v>
      </c>
      <c r="E220" s="1115" t="str">
        <f>IFERROR(VLOOKUP($B220,'Inventory List Entry (hide)'!$A$1:$I$268,3,FALSE),"---")</f>
        <v>Kiju</v>
      </c>
      <c r="F220" s="1093" t="str">
        <f>IFERROR(VLOOKUP($B220,'Inventory List Entry (hide)'!$A$1:$I$268,4,FALSE),"---")</f>
        <v>8x4x200 ML</v>
      </c>
      <c r="G220" s="1085" t="str">
        <f>IFERROR(VLOOKUP($B220,'Inventory List Entry (hide)'!$A$1:$I$268,5,FALSE),"---")</f>
        <v>each</v>
      </c>
      <c r="H220" s="1045">
        <f>IFERROR(VLOOKUP($B220,'Inventory List Entry (hide)'!$A$1:$I$268,5+VLOOKUP('Report Set-up'!$B$8,'Store List (hide)'!$F$2:$G$5,2,FALSE),FALSE),0)</f>
        <v>0.7159375</v>
      </c>
      <c r="I220" s="1161">
        <f>IFERROR(VLOOKUP($B220,'Opening Inventory Entry'!$B$4:$J$263,3,FALSE),0)</f>
        <v>0</v>
      </c>
      <c r="J220" s="1081">
        <f>IFERROR(VLOOKUP($B220,'Opening Inventory Entry'!$B$4:$J$263,9,FALSE),0)</f>
        <v>0</v>
      </c>
      <c r="K220" s="1085" t="str">
        <f>IFERROR(VLOOKUP($B220,'Closing Inventory Entry'!$B$4:$J$263,7,FALSE),"-")</f>
        <v>-</v>
      </c>
      <c r="L220" s="1045">
        <f>IFERROR(VLOOKUP($B220,'Closing Inventory Entry'!$B$4:$J$263,8,FALSE),0)</f>
        <v>0</v>
      </c>
      <c r="M220" s="1161">
        <f>IFERROR(VLOOKUP($B220,'Closing Inventory Entry'!$B$4:$J$263,3,FALSE),0)</f>
        <v>0</v>
      </c>
      <c r="N220" s="1081">
        <f>IFERROR(VLOOKUP($B220,'Closing Inventory Entry'!$B$4:$J$263,9,FALSE),0)</f>
        <v>0</v>
      </c>
      <c r="O220" s="1085" t="str">
        <f>IFERROR(VLOOKUP($B220,'Purchases Entry'!$B$4:$J$263,5,FALSE),"-")</f>
        <v>-</v>
      </c>
      <c r="P220" s="1045">
        <f>IFERROR(VLOOKUP($B220,'Purchases Entry'!$B$4:$J$263,6,FALSE),0)</f>
        <v>0</v>
      </c>
      <c r="Q220" s="1161">
        <f>IFERROR(VLOOKUP($B220,'Purchases Entry'!$B$4:$J$263,7,FALSE),0)</f>
        <v>0</v>
      </c>
      <c r="R220" s="1081">
        <f>IFERROR(VLOOKUP($B220,'Purchases Entry'!$B$4:$J$263,8,FALSE),0)</f>
        <v>0</v>
      </c>
      <c r="S220" s="1081">
        <f t="shared" si="3"/>
        <v>0</v>
      </c>
    </row>
    <row r="221" spans="1:19" x14ac:dyDescent="0.2">
      <c r="A221" s="1050" t="s">
        <v>1277</v>
      </c>
      <c r="B221" s="1100">
        <v>1335008</v>
      </c>
      <c r="C221" s="1100" t="s">
        <v>1297</v>
      </c>
      <c r="D221" s="1115" t="str">
        <f>IFERROR(VLOOKUP($B221,'Inventory List Entry (hide)'!$A$1:$I$268,2,FALSE),"---")</f>
        <v>JUICE BOX LEMONADE 100PCT ORG TETRA</v>
      </c>
      <c r="E221" s="1115" t="str">
        <f>IFERROR(VLOOKUP($B221,'Inventory List Entry (hide)'!$A$1:$I$268,3,FALSE),"---")</f>
        <v>Kiju</v>
      </c>
      <c r="F221" s="1093" t="str">
        <f>IFERROR(VLOOKUP($B221,'Inventory List Entry (hide)'!$A$1:$I$268,4,FALSE),"---")</f>
        <v>32x200 ML</v>
      </c>
      <c r="G221" s="1085" t="str">
        <f>IFERROR(VLOOKUP($B221,'Inventory List Entry (hide)'!$A$1:$I$268,5,FALSE),"---")</f>
        <v>each</v>
      </c>
      <c r="H221" s="1045">
        <f>IFERROR(VLOOKUP($B221,'Inventory List Entry (hide)'!$A$1:$I$268,5+VLOOKUP('Report Set-up'!$B$8,'Store List (hide)'!$F$2:$G$5,2,FALSE),FALSE),0)</f>
        <v>0.7159375</v>
      </c>
      <c r="I221" s="1161">
        <f>IFERROR(VLOOKUP($B221,'Opening Inventory Entry'!$B$4:$J$263,3,FALSE),0)</f>
        <v>0</v>
      </c>
      <c r="J221" s="1081">
        <f>IFERROR(VLOOKUP($B221,'Opening Inventory Entry'!$B$4:$J$263,9,FALSE),0)</f>
        <v>0</v>
      </c>
      <c r="K221" s="1085" t="str">
        <f>IFERROR(VLOOKUP($B221,'Closing Inventory Entry'!$B$4:$J$263,7,FALSE),"-")</f>
        <v>-</v>
      </c>
      <c r="L221" s="1045">
        <f>IFERROR(VLOOKUP($B221,'Closing Inventory Entry'!$B$4:$J$263,8,FALSE),0)</f>
        <v>0</v>
      </c>
      <c r="M221" s="1161">
        <f>IFERROR(VLOOKUP($B221,'Closing Inventory Entry'!$B$4:$J$263,3,FALSE),0)</f>
        <v>0</v>
      </c>
      <c r="N221" s="1081">
        <f>IFERROR(VLOOKUP($B221,'Closing Inventory Entry'!$B$4:$J$263,9,FALSE),0)</f>
        <v>0</v>
      </c>
      <c r="O221" s="1085" t="str">
        <f>IFERROR(VLOOKUP($B221,'Purchases Entry'!$B$4:$J$263,5,FALSE),"-")</f>
        <v>-</v>
      </c>
      <c r="P221" s="1045">
        <f>IFERROR(VLOOKUP($B221,'Purchases Entry'!$B$4:$J$263,6,FALSE),0)</f>
        <v>0</v>
      </c>
      <c r="Q221" s="1161">
        <f>IFERROR(VLOOKUP($B221,'Purchases Entry'!$B$4:$J$263,7,FALSE),0)</f>
        <v>0</v>
      </c>
      <c r="R221" s="1081">
        <f>IFERROR(VLOOKUP($B221,'Purchases Entry'!$B$4:$J$263,8,FALSE),0)</f>
        <v>0</v>
      </c>
      <c r="S221" s="1081">
        <f t="shared" si="3"/>
        <v>0</v>
      </c>
    </row>
    <row r="222" spans="1:19" x14ac:dyDescent="0.2">
      <c r="A222" s="1036" t="s">
        <v>1277</v>
      </c>
      <c r="B222" s="1105">
        <v>1327693</v>
      </c>
      <c r="C222" s="1097" t="s">
        <v>1298</v>
      </c>
      <c r="D222" s="1113" t="str">
        <f>IFERROR(VLOOKUP($B222,'Inventory List Entry (hide)'!$A$1:$I$268,2,FALSE),"---")</f>
        <v>JUICE BOX MANGO ORANGE 100PCT ORG TETRA</v>
      </c>
      <c r="E222" s="1113" t="str">
        <f>IFERROR(VLOOKUP($B222,'Inventory List Entry (hide)'!$A$1:$I$268,3,FALSE),"---")</f>
        <v>Kiju</v>
      </c>
      <c r="F222" s="1098" t="str">
        <f>IFERROR(VLOOKUP($B222,'Inventory List Entry (hide)'!$A$1:$I$268,4,FALSE),"---")</f>
        <v>8x4x200 ML</v>
      </c>
      <c r="G222" s="1085" t="str">
        <f>IFERROR(VLOOKUP($B222,'Inventory List Entry (hide)'!$A$1:$I$268,5,FALSE),"---")</f>
        <v>each</v>
      </c>
      <c r="H222" s="1045">
        <f>IFERROR(VLOOKUP($B222,'Inventory List Entry (hide)'!$A$1:$I$268,5+VLOOKUP('Report Set-up'!$B$8,'Store List (hide)'!$F$2:$G$5,2,FALSE),FALSE),0)</f>
        <v>0.7159375</v>
      </c>
      <c r="I222" s="1161">
        <f>IFERROR(VLOOKUP($B222,'Opening Inventory Entry'!$B$4:$J$263,3,FALSE),0)</f>
        <v>0</v>
      </c>
      <c r="J222" s="1081">
        <f>IFERROR(VLOOKUP($B222,'Opening Inventory Entry'!$B$4:$J$263,9,FALSE),0)</f>
        <v>0</v>
      </c>
      <c r="K222" s="1085" t="str">
        <f>IFERROR(VLOOKUP($B222,'Closing Inventory Entry'!$B$4:$J$263,7,FALSE),"-")</f>
        <v>-</v>
      </c>
      <c r="L222" s="1045">
        <f>IFERROR(VLOOKUP($B222,'Closing Inventory Entry'!$B$4:$J$263,8,FALSE),0)</f>
        <v>0</v>
      </c>
      <c r="M222" s="1161">
        <f>IFERROR(VLOOKUP($B222,'Closing Inventory Entry'!$B$4:$J$263,3,FALSE),0)</f>
        <v>0</v>
      </c>
      <c r="N222" s="1081">
        <f>IFERROR(VLOOKUP($B222,'Closing Inventory Entry'!$B$4:$J$263,9,FALSE),0)</f>
        <v>0</v>
      </c>
      <c r="O222" s="1085" t="str">
        <f>IFERROR(VLOOKUP($B222,'Purchases Entry'!$B$4:$J$263,5,FALSE),"-")</f>
        <v>-</v>
      </c>
      <c r="P222" s="1045">
        <f>IFERROR(VLOOKUP($B222,'Purchases Entry'!$B$4:$J$263,6,FALSE),0)</f>
        <v>0</v>
      </c>
      <c r="Q222" s="1161">
        <f>IFERROR(VLOOKUP($B222,'Purchases Entry'!$B$4:$J$263,7,FALSE),0)</f>
        <v>0</v>
      </c>
      <c r="R222" s="1081">
        <f>IFERROR(VLOOKUP($B222,'Purchases Entry'!$B$4:$J$263,8,FALSE),0)</f>
        <v>0</v>
      </c>
      <c r="S222" s="1081">
        <f t="shared" si="3"/>
        <v>0</v>
      </c>
    </row>
    <row r="223" spans="1:19" x14ac:dyDescent="0.2">
      <c r="A223" s="1036" t="s">
        <v>1277</v>
      </c>
      <c r="B223" s="1105">
        <v>1359459</v>
      </c>
      <c r="C223" s="1097" t="s">
        <v>1299</v>
      </c>
      <c r="D223" s="1113" t="str">
        <f>IFERROR(VLOOKUP($B223,'Inventory List Entry (hide)'!$A$1:$I$268,2,FALSE),"---")</f>
        <v>JUICE GRAPPLE 100PCT ORGANIC TETRA</v>
      </c>
      <c r="E223" s="1113" t="str">
        <f>IFERROR(VLOOKUP($B223,'Inventory List Entry (hide)'!$A$1:$I$268,3,FALSE),"---")</f>
        <v>Kiju</v>
      </c>
      <c r="F223" s="1098" t="str">
        <f>IFERROR(VLOOKUP($B223,'Inventory List Entry (hide)'!$A$1:$I$268,4,FALSE),"---")</f>
        <v>12x1 L</v>
      </c>
      <c r="G223" s="1085" t="str">
        <f>IFERROR(VLOOKUP($B223,'Inventory List Entry (hide)'!$A$1:$I$268,5,FALSE),"---")</f>
        <v>each</v>
      </c>
      <c r="H223" s="1045">
        <f>IFERROR(VLOOKUP($B223,'Inventory List Entry (hide)'!$A$1:$I$268,5+VLOOKUP('Report Set-up'!$B$8,'Store List (hide)'!$F$2:$G$5,2,FALSE),FALSE),0)</f>
        <v>2.5233333333333334</v>
      </c>
      <c r="I223" s="1161">
        <f>IFERROR(VLOOKUP($B223,'Opening Inventory Entry'!$B$4:$J$263,3,FALSE),0)</f>
        <v>0</v>
      </c>
      <c r="J223" s="1081">
        <f>IFERROR(VLOOKUP($B223,'Opening Inventory Entry'!$B$4:$J$263,9,FALSE),0)</f>
        <v>0</v>
      </c>
      <c r="K223" s="1085" t="str">
        <f>IFERROR(VLOOKUP($B223,'Closing Inventory Entry'!$B$4:$J$263,7,FALSE),"-")</f>
        <v>-</v>
      </c>
      <c r="L223" s="1045">
        <f>IFERROR(VLOOKUP($B223,'Closing Inventory Entry'!$B$4:$J$263,8,FALSE),0)</f>
        <v>0</v>
      </c>
      <c r="M223" s="1161">
        <f>IFERROR(VLOOKUP($B223,'Closing Inventory Entry'!$B$4:$J$263,3,FALSE),0)</f>
        <v>0</v>
      </c>
      <c r="N223" s="1081">
        <f>IFERROR(VLOOKUP($B223,'Closing Inventory Entry'!$B$4:$J$263,9,FALSE),0)</f>
        <v>0</v>
      </c>
      <c r="O223" s="1085" t="str">
        <f>IFERROR(VLOOKUP($B223,'Purchases Entry'!$B$4:$J$263,5,FALSE),"-")</f>
        <v>-</v>
      </c>
      <c r="P223" s="1045">
        <f>IFERROR(VLOOKUP($B223,'Purchases Entry'!$B$4:$J$263,6,FALSE),0)</f>
        <v>0</v>
      </c>
      <c r="Q223" s="1161">
        <f>IFERROR(VLOOKUP($B223,'Purchases Entry'!$B$4:$J$263,7,FALSE),0)</f>
        <v>0</v>
      </c>
      <c r="R223" s="1081">
        <f>IFERROR(VLOOKUP($B223,'Purchases Entry'!$B$4:$J$263,8,FALSE),0)</f>
        <v>0</v>
      </c>
      <c r="S223" s="1081">
        <f t="shared" si="3"/>
        <v>0</v>
      </c>
    </row>
    <row r="224" spans="1:19" x14ac:dyDescent="0.2">
      <c r="A224" s="1036" t="s">
        <v>1277</v>
      </c>
      <c r="B224" s="1105">
        <v>1359463</v>
      </c>
      <c r="C224" s="1097" t="s">
        <v>1300</v>
      </c>
      <c r="D224" s="1113" t="str">
        <f>IFERROR(VLOOKUP($B224,'Inventory List Entry (hide)'!$A$1:$I$268,2,FALSE),"---")</f>
        <v>JUICE LEMONADE 100PCT ORGANIC TETR</v>
      </c>
      <c r="E224" s="1113" t="str">
        <f>IFERROR(VLOOKUP($B224,'Inventory List Entry (hide)'!$A$1:$I$268,3,FALSE),"---")</f>
        <v>Kiju</v>
      </c>
      <c r="F224" s="1098" t="str">
        <f>IFERROR(VLOOKUP($B224,'Inventory List Entry (hide)'!$A$1:$I$268,4,FALSE),"---")</f>
        <v>12x1 L</v>
      </c>
      <c r="G224" s="1085" t="str">
        <f>IFERROR(VLOOKUP($B224,'Inventory List Entry (hide)'!$A$1:$I$268,5,FALSE),"---")</f>
        <v>each</v>
      </c>
      <c r="H224" s="1045">
        <f>IFERROR(VLOOKUP($B224,'Inventory List Entry (hide)'!$A$1:$I$268,5+VLOOKUP('Report Set-up'!$B$8,'Store List (hide)'!$F$2:$G$5,2,FALSE),FALSE),0)</f>
        <v>2.5233333333333334</v>
      </c>
      <c r="I224" s="1161">
        <f>IFERROR(VLOOKUP($B224,'Opening Inventory Entry'!$B$4:$J$263,3,FALSE),0)</f>
        <v>0</v>
      </c>
      <c r="J224" s="1081">
        <f>IFERROR(VLOOKUP($B224,'Opening Inventory Entry'!$B$4:$J$263,9,FALSE),0)</f>
        <v>0</v>
      </c>
      <c r="K224" s="1085" t="str">
        <f>IFERROR(VLOOKUP($B224,'Closing Inventory Entry'!$B$4:$J$263,7,FALSE),"-")</f>
        <v>-</v>
      </c>
      <c r="L224" s="1045">
        <f>IFERROR(VLOOKUP($B224,'Closing Inventory Entry'!$B$4:$J$263,8,FALSE),0)</f>
        <v>0</v>
      </c>
      <c r="M224" s="1161">
        <f>IFERROR(VLOOKUP($B224,'Closing Inventory Entry'!$B$4:$J$263,3,FALSE),0)</f>
        <v>0</v>
      </c>
      <c r="N224" s="1081">
        <f>IFERROR(VLOOKUP($B224,'Closing Inventory Entry'!$B$4:$J$263,9,FALSE),0)</f>
        <v>0</v>
      </c>
      <c r="O224" s="1085" t="str">
        <f>IFERROR(VLOOKUP($B224,'Purchases Entry'!$B$4:$J$263,5,FALSE),"-")</f>
        <v>-</v>
      </c>
      <c r="P224" s="1045">
        <f>IFERROR(VLOOKUP($B224,'Purchases Entry'!$B$4:$J$263,6,FALSE),0)</f>
        <v>0</v>
      </c>
      <c r="Q224" s="1161">
        <f>IFERROR(VLOOKUP($B224,'Purchases Entry'!$B$4:$J$263,7,FALSE),0)</f>
        <v>0</v>
      </c>
      <c r="R224" s="1081">
        <f>IFERROR(VLOOKUP($B224,'Purchases Entry'!$B$4:$J$263,8,FALSE),0)</f>
        <v>0</v>
      </c>
      <c r="S224" s="1081">
        <f t="shared" si="3"/>
        <v>0</v>
      </c>
    </row>
    <row r="225" spans="1:19" x14ac:dyDescent="0.2">
      <c r="A225" s="1036" t="s">
        <v>1277</v>
      </c>
      <c r="B225" s="1105">
        <v>1359487</v>
      </c>
      <c r="C225" s="1097" t="s">
        <v>1301</v>
      </c>
      <c r="D225" s="1113" t="str">
        <f>IFERROR(VLOOKUP($B225,'Inventory List Entry (hide)'!$A$1:$I$268,2,FALSE),"---")</f>
        <v>JUICE ORANGE MANGO 100PCT ORGANIC TETRA</v>
      </c>
      <c r="E225" s="1113" t="str">
        <f>IFERROR(VLOOKUP($B225,'Inventory List Entry (hide)'!$A$1:$I$268,3,FALSE),"---")</f>
        <v>Kiju</v>
      </c>
      <c r="F225" s="1098" t="str">
        <f>IFERROR(VLOOKUP($B225,'Inventory List Entry (hide)'!$A$1:$I$268,4,FALSE),"---")</f>
        <v>12x1 L</v>
      </c>
      <c r="G225" s="1085" t="str">
        <f>IFERROR(VLOOKUP($B225,'Inventory List Entry (hide)'!$A$1:$I$268,5,FALSE),"---")</f>
        <v>each</v>
      </c>
      <c r="H225" s="1045">
        <f>IFERROR(VLOOKUP($B225,'Inventory List Entry (hide)'!$A$1:$I$268,5+VLOOKUP('Report Set-up'!$B$8,'Store List (hide)'!$F$2:$G$5,2,FALSE),FALSE),0)</f>
        <v>2.5233333333333334</v>
      </c>
      <c r="I225" s="1161">
        <f>IFERROR(VLOOKUP($B225,'Opening Inventory Entry'!$B$4:$J$263,3,FALSE),0)</f>
        <v>0</v>
      </c>
      <c r="J225" s="1081">
        <f>IFERROR(VLOOKUP($B225,'Opening Inventory Entry'!$B$4:$J$263,9,FALSE),0)</f>
        <v>0</v>
      </c>
      <c r="K225" s="1085" t="str">
        <f>IFERROR(VLOOKUP($B225,'Closing Inventory Entry'!$B$4:$J$263,7,FALSE),"-")</f>
        <v>-</v>
      </c>
      <c r="L225" s="1045">
        <f>IFERROR(VLOOKUP($B225,'Closing Inventory Entry'!$B$4:$J$263,8,FALSE),0)</f>
        <v>0</v>
      </c>
      <c r="M225" s="1161">
        <f>IFERROR(VLOOKUP($B225,'Closing Inventory Entry'!$B$4:$J$263,3,FALSE),0)</f>
        <v>0</v>
      </c>
      <c r="N225" s="1081">
        <f>IFERROR(VLOOKUP($B225,'Closing Inventory Entry'!$B$4:$J$263,9,FALSE),0)</f>
        <v>0</v>
      </c>
      <c r="O225" s="1085" t="str">
        <f>IFERROR(VLOOKUP($B225,'Purchases Entry'!$B$4:$J$263,5,FALSE),"-")</f>
        <v>-</v>
      </c>
      <c r="P225" s="1045">
        <f>IFERROR(VLOOKUP($B225,'Purchases Entry'!$B$4:$J$263,6,FALSE),0)</f>
        <v>0</v>
      </c>
      <c r="Q225" s="1161">
        <f>IFERROR(VLOOKUP($B225,'Purchases Entry'!$B$4:$J$263,7,FALSE),0)</f>
        <v>0</v>
      </c>
      <c r="R225" s="1081">
        <f>IFERROR(VLOOKUP($B225,'Purchases Entry'!$B$4:$J$263,8,FALSE),0)</f>
        <v>0</v>
      </c>
      <c r="S225" s="1081">
        <f t="shared" si="3"/>
        <v>0</v>
      </c>
    </row>
    <row r="226" spans="1:19" ht="15" thickBot="1" x14ac:dyDescent="0.25">
      <c r="A226" s="1039" t="s">
        <v>1277</v>
      </c>
      <c r="B226" s="1106">
        <v>8905405</v>
      </c>
      <c r="C226" s="220" t="s">
        <v>1302</v>
      </c>
      <c r="D226" s="1116" t="str">
        <f>IFERROR(VLOOKUP($B226,'Inventory List Entry (hide)'!$A$1:$I$268,2,FALSE),"---")</f>
        <v>WATER SPRING PET</v>
      </c>
      <c r="E226" s="1116" t="str">
        <f>IFERROR(VLOOKUP($B226,'Inventory List Entry (hide)'!$A$1:$I$268,3,FALSE),"---")</f>
        <v>Aquafina</v>
      </c>
      <c r="F226" s="1101" t="str">
        <f>IFERROR(VLOOKUP($B226,'Inventory List Entry (hide)'!$A$1:$I$268,4,FALSE),"---")</f>
        <v>24x591 ML</v>
      </c>
      <c r="G226" s="1086" t="str">
        <f>IFERROR(VLOOKUP($B226,'Inventory List Entry (hide)'!$A$1:$I$268,5,FALSE),"---")</f>
        <v>each</v>
      </c>
      <c r="H226" s="1040">
        <f>IFERROR(VLOOKUP($B226,'Inventory List Entry (hide)'!$A$1:$I$268,5+VLOOKUP('Report Set-up'!$B$8,'Store List (hide)'!$F$2:$G$5,2,FALSE),FALSE),0)</f>
        <v>0.69041666666666668</v>
      </c>
      <c r="I226" s="1164">
        <f>IFERROR(VLOOKUP($B226,'Opening Inventory Entry'!$B$4:$J$263,3,FALSE),0)</f>
        <v>0</v>
      </c>
      <c r="J226" s="1087">
        <f>IFERROR(VLOOKUP($B226,'Opening Inventory Entry'!$B$4:$J$263,9,FALSE),0)</f>
        <v>0</v>
      </c>
      <c r="K226" s="1086" t="str">
        <f>IFERROR(VLOOKUP($B226,'Closing Inventory Entry'!$B$4:$J$263,7,FALSE),"-")</f>
        <v>-</v>
      </c>
      <c r="L226" s="1040">
        <f>IFERROR(VLOOKUP($B226,'Closing Inventory Entry'!$B$4:$J$263,8,FALSE),0)</f>
        <v>0</v>
      </c>
      <c r="M226" s="1164">
        <f>IFERROR(VLOOKUP($B226,'Closing Inventory Entry'!$B$4:$J$263,3,FALSE),0)</f>
        <v>0</v>
      </c>
      <c r="N226" s="1087">
        <f>IFERROR(VLOOKUP($B226,'Closing Inventory Entry'!$B$4:$J$263,9,FALSE),0)</f>
        <v>0</v>
      </c>
      <c r="O226" s="1086" t="str">
        <f>IFERROR(VLOOKUP($B226,'Purchases Entry'!$B$4:$J$263,5,FALSE),"-")</f>
        <v>-</v>
      </c>
      <c r="P226" s="1040">
        <f>IFERROR(VLOOKUP($B226,'Purchases Entry'!$B$4:$J$263,6,FALSE),0)</f>
        <v>0</v>
      </c>
      <c r="Q226" s="1164">
        <f>IFERROR(VLOOKUP($B226,'Purchases Entry'!$B$4:$J$263,7,FALSE),0)</f>
        <v>0</v>
      </c>
      <c r="R226" s="1087">
        <f>IFERROR(VLOOKUP($B226,'Purchases Entry'!$B$4:$J$263,8,FALSE),0)</f>
        <v>0</v>
      </c>
      <c r="S226" s="1087">
        <f t="shared" si="3"/>
        <v>0</v>
      </c>
    </row>
    <row r="227" spans="1:19" x14ac:dyDescent="0.2">
      <c r="A227" s="1011" t="s">
        <v>1303</v>
      </c>
      <c r="B227" s="1099">
        <v>5275405</v>
      </c>
      <c r="C227" s="1099" t="s">
        <v>1304</v>
      </c>
      <c r="D227" s="1114" t="str">
        <f>IFERROR(VLOOKUP($B227,'Inventory List Entry (hide)'!$A$1:$I$268,2,FALSE),"---")</f>
        <v>PANAGO CUCINA CHEEZY CHED</v>
      </c>
      <c r="E227" s="1114" t="str">
        <f>IFERROR(VLOOKUP($B227,'Inventory List Entry (hide)'!$A$1:$I$268,3,FALSE),"---")</f>
        <v>Panago</v>
      </c>
      <c r="F227" s="1092" t="str">
        <f>IFERROR(VLOOKUP($B227,'Inventory List Entry (hide)'!$A$1:$I$268,4,FALSE),"---")</f>
        <v>12x250 ML</v>
      </c>
      <c r="G227" s="1073" t="str">
        <f>IFERROR(VLOOKUP($B227,'Inventory List Entry (hide)'!$A$1:$I$268,5,FALSE),"---")</f>
        <v>each</v>
      </c>
      <c r="H227" s="1037">
        <f>IFERROR(VLOOKUP($B227,'Inventory List Entry (hide)'!$A$1:$I$268,5+VLOOKUP('Report Set-up'!$B$8,'Store List (hide)'!$F$2:$G$5,2,FALSE),FALSE),0)</f>
        <v>4.4133333333333331</v>
      </c>
      <c r="I227" s="1156">
        <f>IFERROR(VLOOKUP($B227,'Opening Inventory Entry'!$B$4:$J$263,3,FALSE),0)</f>
        <v>0</v>
      </c>
      <c r="J227" s="1074">
        <f>IFERROR(VLOOKUP($B227,'Opening Inventory Entry'!$B$4:$J$263,9,FALSE),0)</f>
        <v>0</v>
      </c>
      <c r="K227" s="1073" t="str">
        <f>IFERROR(VLOOKUP($B227,'Closing Inventory Entry'!$B$4:$J$263,7,FALSE),"-")</f>
        <v>-</v>
      </c>
      <c r="L227" s="1037">
        <f>IFERROR(VLOOKUP($B227,'Closing Inventory Entry'!$B$4:$J$263,8,FALSE),0)</f>
        <v>0</v>
      </c>
      <c r="M227" s="1156">
        <f>IFERROR(VLOOKUP($B227,'Closing Inventory Entry'!$B$4:$J$263,3,FALSE),0)</f>
        <v>0</v>
      </c>
      <c r="N227" s="1074">
        <f>IFERROR(VLOOKUP($B227,'Closing Inventory Entry'!$B$4:$J$263,9,FALSE),0)</f>
        <v>0</v>
      </c>
      <c r="O227" s="1073" t="str">
        <f>IFERROR(VLOOKUP($B227,'Purchases Entry'!$B$4:$J$263,5,FALSE),"-")</f>
        <v>-</v>
      </c>
      <c r="P227" s="1037">
        <f>IFERROR(VLOOKUP($B227,'Purchases Entry'!$B$4:$J$263,6,FALSE),0)</f>
        <v>0</v>
      </c>
      <c r="Q227" s="1156">
        <f>IFERROR(VLOOKUP($B227,'Purchases Entry'!$B$4:$J$263,7,FALSE),0)</f>
        <v>0</v>
      </c>
      <c r="R227" s="1074">
        <f>IFERROR(VLOOKUP($B227,'Purchases Entry'!$B$4:$J$263,8,FALSE),0)</f>
        <v>0</v>
      </c>
      <c r="S227" s="1074">
        <f t="shared" si="3"/>
        <v>0</v>
      </c>
    </row>
    <row r="228" spans="1:19" x14ac:dyDescent="0.2">
      <c r="A228" s="384" t="s">
        <v>1303</v>
      </c>
      <c r="B228" s="1094">
        <v>1016041</v>
      </c>
      <c r="C228" s="1094" t="s">
        <v>1305</v>
      </c>
      <c r="D228" s="1110" t="str">
        <f>IFERROR(VLOOKUP($B228,'Inventory List Entry (hide)'!$A$1:$I$268,2,FALSE),"---")</f>
        <v>PANAGO CUCINA JALAPENO RANCH</v>
      </c>
      <c r="E228" s="1110" t="str">
        <f>IFERROR(VLOOKUP($B228,'Inventory List Entry (hide)'!$A$1:$I$268,3,FALSE),"---")</f>
        <v>Panago</v>
      </c>
      <c r="F228" s="1093" t="str">
        <f>IFERROR(VLOOKUP($B228,'Inventory List Entry (hide)'!$A$1:$I$268,4,FALSE),"---")</f>
        <v>12x250 ML</v>
      </c>
      <c r="G228" s="1075" t="str">
        <f>IFERROR(VLOOKUP($B228,'Inventory List Entry (hide)'!$A$1:$I$268,5,FALSE),"---")</f>
        <v>each</v>
      </c>
      <c r="H228" s="1038">
        <f>IFERROR(VLOOKUP($B228,'Inventory List Entry (hide)'!$A$1:$I$268,5+VLOOKUP('Report Set-up'!$B$8,'Store List (hide)'!$F$2:$G$5,2,FALSE),FALSE),0)</f>
        <v>4.3258333333333328</v>
      </c>
      <c r="I228" s="1157">
        <f>IFERROR(VLOOKUP($B228,'Opening Inventory Entry'!$B$4:$J$263,3,FALSE),0)</f>
        <v>0</v>
      </c>
      <c r="J228" s="1076">
        <f>IFERROR(VLOOKUP($B228,'Opening Inventory Entry'!$B$4:$J$263,9,FALSE),0)</f>
        <v>0</v>
      </c>
      <c r="K228" s="1075" t="str">
        <f>IFERROR(VLOOKUP($B228,'Closing Inventory Entry'!$B$4:$J$263,7,FALSE),"-")</f>
        <v>-</v>
      </c>
      <c r="L228" s="1038">
        <f>IFERROR(VLOOKUP($B228,'Closing Inventory Entry'!$B$4:$J$263,8,FALSE),0)</f>
        <v>0</v>
      </c>
      <c r="M228" s="1157">
        <f>IFERROR(VLOOKUP($B228,'Closing Inventory Entry'!$B$4:$J$263,3,FALSE),0)</f>
        <v>0</v>
      </c>
      <c r="N228" s="1076">
        <f>IFERROR(VLOOKUP($B228,'Closing Inventory Entry'!$B$4:$J$263,9,FALSE),0)</f>
        <v>0</v>
      </c>
      <c r="O228" s="1075" t="str">
        <f>IFERROR(VLOOKUP($B228,'Purchases Entry'!$B$4:$J$263,5,FALSE),"-")</f>
        <v>-</v>
      </c>
      <c r="P228" s="1038">
        <f>IFERROR(VLOOKUP($B228,'Purchases Entry'!$B$4:$J$263,6,FALSE),0)</f>
        <v>0</v>
      </c>
      <c r="Q228" s="1157">
        <f>IFERROR(VLOOKUP($B228,'Purchases Entry'!$B$4:$J$263,7,FALSE),0)</f>
        <v>0</v>
      </c>
      <c r="R228" s="1076">
        <f>IFERROR(VLOOKUP($B228,'Purchases Entry'!$B$4:$J$263,8,FALSE),0)</f>
        <v>0</v>
      </c>
      <c r="S228" s="1076">
        <f t="shared" si="3"/>
        <v>0</v>
      </c>
    </row>
    <row r="229" spans="1:19" ht="15" thickBot="1" x14ac:dyDescent="0.25">
      <c r="A229" s="1039" t="s">
        <v>1303</v>
      </c>
      <c r="B229" s="1106">
        <v>5274605</v>
      </c>
      <c r="C229" s="1118" t="s">
        <v>1306</v>
      </c>
      <c r="D229" s="1126" t="str">
        <f>IFERROR(VLOOKUP($B229,'Inventory List Entry (hide)'!$A$1:$I$268,2,FALSE),"---")</f>
        <v>PANAGO CUCINA ITALIAN GARLIC</v>
      </c>
      <c r="E229" s="1257" t="str">
        <f>IFERROR(VLOOKUP($B229,'Inventory List Entry (hide)'!$A$1:$I$268,3,FALSE),"---")</f>
        <v>Panago</v>
      </c>
      <c r="F229" s="1101" t="str">
        <f>IFERROR(VLOOKUP($B229,'Inventory List Entry (hide)'!$A$1:$I$268,4,FALSE),"---")</f>
        <v>12x250 ML</v>
      </c>
      <c r="G229" s="1086" t="str">
        <f>IFERROR(VLOOKUP($B229,'Inventory List Entry (hide)'!$A$1:$I$268,5,FALSE),"---")</f>
        <v>each</v>
      </c>
      <c r="H229" s="1046">
        <f>IFERROR(VLOOKUP($B229,'Inventory List Entry (hide)'!$A$1:$I$268,5+VLOOKUP('Report Set-up'!$B$8,'Store List (hide)'!$F$2:$G$5,2,FALSE),FALSE),0)</f>
        <v>4.3241666666666667</v>
      </c>
      <c r="I229" s="1166">
        <f>IFERROR(VLOOKUP($B229,'Opening Inventory Entry'!$B$4:$J$263,3,FALSE),0)</f>
        <v>0</v>
      </c>
      <c r="J229" s="1088">
        <f>IFERROR(VLOOKUP($B229,'Opening Inventory Entry'!$B$4:$J$263,9,FALSE),0)</f>
        <v>0</v>
      </c>
      <c r="K229" s="1086" t="str">
        <f>IFERROR(VLOOKUP($B229,'Closing Inventory Entry'!$B$4:$J$263,7,FALSE),"-")</f>
        <v>-</v>
      </c>
      <c r="L229" s="1046">
        <f>IFERROR(VLOOKUP($B229,'Closing Inventory Entry'!$B$4:$J$263,8,FALSE),0)</f>
        <v>0</v>
      </c>
      <c r="M229" s="1166">
        <f>IFERROR(VLOOKUP($B229,'Closing Inventory Entry'!$B$4:$J$263,3,FALSE),0)</f>
        <v>0</v>
      </c>
      <c r="N229" s="1088">
        <f>IFERROR(VLOOKUP($B229,'Closing Inventory Entry'!$B$4:$J$263,9,FALSE),0)</f>
        <v>0</v>
      </c>
      <c r="O229" s="1086" t="str">
        <f>IFERROR(VLOOKUP($B229,'Purchases Entry'!$B$4:$J$263,5,FALSE),"-")</f>
        <v>-</v>
      </c>
      <c r="P229" s="1046">
        <f>IFERROR(VLOOKUP($B229,'Purchases Entry'!$B$4:$J$263,6,FALSE),0)</f>
        <v>0</v>
      </c>
      <c r="Q229" s="1166">
        <f>IFERROR(VLOOKUP($B229,'Purchases Entry'!$B$4:$J$263,7,FALSE),0)</f>
        <v>0</v>
      </c>
      <c r="R229" s="1088">
        <f>IFERROR(VLOOKUP($B229,'Purchases Entry'!$B$4:$J$263,8,FALSE),0)</f>
        <v>0</v>
      </c>
      <c r="S229" s="1088">
        <f t="shared" si="3"/>
        <v>0</v>
      </c>
    </row>
  </sheetData>
  <sheetProtection algorithmName="SHA-512" hashValue="kPUtogmkLDPjUpWqaL3+GG5bE/kXvxb8BBtG86XntARK0F7rCQ87UBkKT2948/89FQZ8ETXfHx6LTdxw5sbGGw==" saltValue="wFp46F8QByWhf3UNvZDkBg==" spinCount="100000" sheet="1" objects="1" scenarios="1" formatColumns="0" autoFilter="0"/>
  <autoFilter ref="A5:S229" xr:uid="{17EDA033-F884-4AE4-9D26-E772BC165F8E}"/>
  <pageMargins left="0.7" right="0.7" top="0.75" bottom="0.75" header="0.3" footer="0.3"/>
  <pageSetup scale="58" fitToHeight="10" orientation="portrait" r:id="rId1"/>
  <rowBreaks count="1" manualBreakCount="1">
    <brk id="161" max="9"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162D2-BB6A-41B2-8E0C-57E043C3E14F}">
  <dimension ref="A1:J263"/>
  <sheetViews>
    <sheetView showGridLines="0" workbookViewId="0">
      <pane ySplit="3" topLeftCell="A4" activePane="bottomLeft" state="frozen"/>
      <selection pane="bottomLeft" activeCell="A25" sqref="A25:J248"/>
    </sheetView>
  </sheetViews>
  <sheetFormatPr baseColWidth="10" defaultColWidth="9" defaultRowHeight="15" x14ac:dyDescent="0.2"/>
  <cols>
    <col min="1" max="1" width="8.6640625" style="1" bestFit="1" customWidth="1"/>
    <col min="2" max="2" width="8.5" style="1" bestFit="1" customWidth="1"/>
    <col min="3" max="3" width="32.33203125" style="1" bestFit="1" customWidth="1"/>
    <col min="4" max="4" width="9.1640625" style="1" customWidth="1"/>
    <col min="5" max="5" width="36.83203125" style="1" bestFit="1" customWidth="1"/>
    <col min="6" max="6" width="18.1640625" style="1" bestFit="1" customWidth="1"/>
    <col min="7" max="7" width="10.5" style="1" bestFit="1" customWidth="1"/>
    <col min="8" max="9" width="8" style="1" customWidth="1"/>
    <col min="10" max="10" width="8.83203125" style="1" customWidth="1"/>
    <col min="11" max="16384" width="9" style="1"/>
  </cols>
  <sheetData>
    <row r="1" spans="1:10" x14ac:dyDescent="0.2">
      <c r="A1" s="1324" t="s">
        <v>1307</v>
      </c>
      <c r="B1" s="1325"/>
      <c r="C1" s="1325"/>
      <c r="D1" s="1325"/>
      <c r="E1" s="1325"/>
      <c r="F1" s="1325"/>
      <c r="G1" s="1325"/>
      <c r="H1" s="1325"/>
      <c r="I1" s="1325"/>
      <c r="J1" s="1325"/>
    </row>
    <row r="2" spans="1:10" ht="16" thickBot="1" x14ac:dyDescent="0.25"/>
    <row r="3" spans="1:10" ht="31" thickBot="1" x14ac:dyDescent="0.25">
      <c r="A3" s="1089" t="s">
        <v>1118</v>
      </c>
      <c r="B3" s="1090" t="s">
        <v>1119</v>
      </c>
      <c r="C3" s="1090" t="s">
        <v>1120</v>
      </c>
      <c r="D3" s="1067" t="s">
        <v>1126</v>
      </c>
      <c r="E3" s="1147" t="s">
        <v>1121</v>
      </c>
      <c r="F3" s="1107" t="s">
        <v>1122</v>
      </c>
      <c r="G3" s="1091" t="s">
        <v>1123</v>
      </c>
      <c r="H3" s="1119" t="s">
        <v>1124</v>
      </c>
      <c r="I3" s="1067" t="s">
        <v>1125</v>
      </c>
      <c r="J3" s="1120" t="s">
        <v>1127</v>
      </c>
    </row>
    <row r="4" spans="1:10" x14ac:dyDescent="0.2">
      <c r="A4" s="1168" t="s">
        <v>545</v>
      </c>
      <c r="B4" s="1168">
        <v>9373605</v>
      </c>
      <c r="C4" s="1169" t="s">
        <v>1130</v>
      </c>
      <c r="D4" s="1240"/>
      <c r="E4" s="1169" t="s">
        <v>700</v>
      </c>
      <c r="F4" s="1168" t="s">
        <v>701</v>
      </c>
      <c r="G4" s="1170" t="s">
        <v>702</v>
      </c>
      <c r="H4" s="1170" t="s">
        <v>684</v>
      </c>
      <c r="I4" s="1171">
        <v>17.047999999999998</v>
      </c>
      <c r="J4" s="1171">
        <v>0</v>
      </c>
    </row>
    <row r="5" spans="1:10" x14ac:dyDescent="0.2">
      <c r="A5" s="1173" t="s">
        <v>545</v>
      </c>
      <c r="B5" s="1173">
        <v>2212306</v>
      </c>
      <c r="C5" s="1174" t="s">
        <v>1130</v>
      </c>
      <c r="D5" s="1241"/>
      <c r="E5" s="1174" t="s">
        <v>700</v>
      </c>
      <c r="F5" s="1173" t="s">
        <v>701</v>
      </c>
      <c r="G5" s="1175" t="s">
        <v>702</v>
      </c>
      <c r="H5" s="1175" t="s">
        <v>684</v>
      </c>
      <c r="I5" s="1176">
        <v>17.047999999999998</v>
      </c>
      <c r="J5" s="1176">
        <v>0</v>
      </c>
    </row>
    <row r="6" spans="1:10" x14ac:dyDescent="0.2">
      <c r="A6" s="1173" t="s">
        <v>545</v>
      </c>
      <c r="B6" s="1173">
        <v>2212307</v>
      </c>
      <c r="C6" s="1174" t="s">
        <v>1130</v>
      </c>
      <c r="D6" s="1241">
        <v>5</v>
      </c>
      <c r="E6" s="1174" t="s">
        <v>700</v>
      </c>
      <c r="F6" s="1173" t="s">
        <v>701</v>
      </c>
      <c r="G6" s="1175" t="s">
        <v>702</v>
      </c>
      <c r="H6" s="1175" t="s">
        <v>684</v>
      </c>
      <c r="I6" s="1176">
        <v>17.047999999999998</v>
      </c>
      <c r="J6" s="1176">
        <v>85.24</v>
      </c>
    </row>
    <row r="7" spans="1:10" x14ac:dyDescent="0.2">
      <c r="A7" s="1173" t="s">
        <v>545</v>
      </c>
      <c r="B7" s="1173">
        <v>1354739</v>
      </c>
      <c r="C7" s="1174" t="s">
        <v>1131</v>
      </c>
      <c r="D7" s="1241">
        <v>1.2</v>
      </c>
      <c r="E7" s="1174" t="s">
        <v>687</v>
      </c>
      <c r="F7" s="1173" t="s">
        <v>688</v>
      </c>
      <c r="G7" s="1175" t="s">
        <v>689</v>
      </c>
      <c r="H7" s="1175" t="s">
        <v>684</v>
      </c>
      <c r="I7" s="1176">
        <v>16.171739130434784</v>
      </c>
      <c r="J7" s="1176">
        <v>19.40608695652174</v>
      </c>
    </row>
    <row r="8" spans="1:10" x14ac:dyDescent="0.2">
      <c r="A8" s="1173" t="s">
        <v>545</v>
      </c>
      <c r="B8" s="1173">
        <v>1354946</v>
      </c>
      <c r="C8" s="1174" t="s">
        <v>1131</v>
      </c>
      <c r="D8" s="1241"/>
      <c r="E8" s="1174" t="s">
        <v>687</v>
      </c>
      <c r="F8" s="1173" t="s">
        <v>688</v>
      </c>
      <c r="G8" s="1175" t="s">
        <v>690</v>
      </c>
      <c r="H8" s="1175" t="s">
        <v>684</v>
      </c>
      <c r="I8" s="1176">
        <v>15.946666666666667</v>
      </c>
      <c r="J8" s="1176">
        <v>0</v>
      </c>
    </row>
    <row r="9" spans="1:10" x14ac:dyDescent="0.2">
      <c r="A9" s="1173" t="s">
        <v>545</v>
      </c>
      <c r="B9" s="1173">
        <v>1229038</v>
      </c>
      <c r="C9" s="1174" t="s">
        <v>1132</v>
      </c>
      <c r="D9" s="1241">
        <v>54.7</v>
      </c>
      <c r="E9" s="1174" t="s">
        <v>685</v>
      </c>
      <c r="F9" s="1173" t="s">
        <v>647</v>
      </c>
      <c r="G9" s="1175" t="s">
        <v>686</v>
      </c>
      <c r="H9" s="1175" t="s">
        <v>684</v>
      </c>
      <c r="I9" s="1176">
        <v>13.029</v>
      </c>
      <c r="J9" s="1176">
        <v>712.68630000000007</v>
      </c>
    </row>
    <row r="10" spans="1:10" x14ac:dyDescent="0.2">
      <c r="A10" s="1173"/>
      <c r="B10" s="1173"/>
      <c r="C10" s="1174"/>
      <c r="D10" s="1241"/>
      <c r="E10" s="1174"/>
      <c r="F10" s="1173"/>
      <c r="G10" s="1175"/>
      <c r="H10" s="1175"/>
      <c r="I10" s="1176"/>
      <c r="J10" s="1176"/>
    </row>
    <row r="11" spans="1:10" x14ac:dyDescent="0.2">
      <c r="A11" s="1173"/>
      <c r="B11" s="1173"/>
      <c r="C11" s="1174"/>
      <c r="D11" s="1241"/>
      <c r="E11" s="1174"/>
      <c r="F11" s="1173"/>
      <c r="G11" s="1175"/>
      <c r="H11" s="1175"/>
      <c r="I11" s="1176"/>
      <c r="J11" s="1176"/>
    </row>
    <row r="12" spans="1:10" x14ac:dyDescent="0.2">
      <c r="A12" s="1173"/>
      <c r="B12" s="1173"/>
      <c r="C12" s="1174"/>
      <c r="D12" s="1241"/>
      <c r="E12" s="1174"/>
      <c r="F12" s="1173"/>
      <c r="G12" s="1175"/>
      <c r="H12" s="1175"/>
      <c r="I12" s="1176"/>
      <c r="J12" s="1176"/>
    </row>
    <row r="13" spans="1:10" x14ac:dyDescent="0.2">
      <c r="A13" s="1173"/>
      <c r="B13" s="1173"/>
      <c r="C13" s="1174"/>
      <c r="D13" s="1241"/>
      <c r="E13" s="1174"/>
      <c r="F13" s="1173"/>
      <c r="G13" s="1175"/>
      <c r="H13" s="1175"/>
      <c r="I13" s="1176"/>
      <c r="J13" s="1176"/>
    </row>
    <row r="14" spans="1:10" x14ac:dyDescent="0.2">
      <c r="A14" s="1173"/>
      <c r="B14" s="1173"/>
      <c r="C14" s="1174"/>
      <c r="D14" s="1241"/>
      <c r="E14" s="1174"/>
      <c r="F14" s="1173"/>
      <c r="G14" s="1175"/>
      <c r="H14" s="1175"/>
      <c r="I14" s="1176"/>
      <c r="J14" s="1176"/>
    </row>
    <row r="15" spans="1:10" x14ac:dyDescent="0.2">
      <c r="A15" s="1173"/>
      <c r="B15" s="1173"/>
      <c r="C15" s="1174"/>
      <c r="D15" s="1241"/>
      <c r="E15" s="1174"/>
      <c r="F15" s="1173"/>
      <c r="G15" s="1175"/>
      <c r="H15" s="1175"/>
      <c r="I15" s="1176"/>
      <c r="J15" s="1176"/>
    </row>
    <row r="16" spans="1:10" x14ac:dyDescent="0.2">
      <c r="A16" s="1173"/>
      <c r="B16" s="1173"/>
      <c r="C16" s="1174"/>
      <c r="D16" s="1241"/>
      <c r="E16" s="1174"/>
      <c r="F16" s="1173"/>
      <c r="G16" s="1175"/>
      <c r="H16" s="1175"/>
      <c r="I16" s="1176"/>
      <c r="J16" s="1176"/>
    </row>
    <row r="17" spans="1:10" x14ac:dyDescent="0.2">
      <c r="A17" s="1173"/>
      <c r="B17" s="1173"/>
      <c r="C17" s="1174"/>
      <c r="D17" s="1241"/>
      <c r="E17" s="1174"/>
      <c r="F17" s="1173"/>
      <c r="G17" s="1175"/>
      <c r="H17" s="1175"/>
      <c r="I17" s="1176"/>
      <c r="J17" s="1176"/>
    </row>
    <row r="18" spans="1:10" x14ac:dyDescent="0.2">
      <c r="A18" s="1173"/>
      <c r="B18" s="1173"/>
      <c r="C18" s="1174"/>
      <c r="D18" s="1241"/>
      <c r="E18" s="1174"/>
      <c r="F18" s="1173"/>
      <c r="G18" s="1175"/>
      <c r="H18" s="1175"/>
      <c r="I18" s="1176"/>
      <c r="J18" s="1176"/>
    </row>
    <row r="19" spans="1:10" x14ac:dyDescent="0.2">
      <c r="A19" s="1173"/>
      <c r="B19" s="1173"/>
      <c r="C19" s="1174"/>
      <c r="D19" s="1241"/>
      <c r="E19" s="1174"/>
      <c r="F19" s="1173"/>
      <c r="G19" s="1175"/>
      <c r="H19" s="1175"/>
      <c r="I19" s="1176"/>
      <c r="J19" s="1176"/>
    </row>
    <row r="20" spans="1:10" x14ac:dyDescent="0.2">
      <c r="A20" s="1173"/>
      <c r="B20" s="1173"/>
      <c r="C20" s="1174"/>
      <c r="D20" s="1241"/>
      <c r="E20" s="1174"/>
      <c r="F20" s="1173"/>
      <c r="G20" s="1175"/>
      <c r="H20" s="1175"/>
      <c r="I20" s="1176"/>
      <c r="J20" s="1176"/>
    </row>
    <row r="21" spans="1:10" x14ac:dyDescent="0.2">
      <c r="A21" s="1173"/>
      <c r="B21" s="1173"/>
      <c r="C21" s="1174"/>
      <c r="D21" s="1241"/>
      <c r="E21" s="1174"/>
      <c r="F21" s="1173"/>
      <c r="G21" s="1175"/>
      <c r="H21" s="1175"/>
      <c r="I21" s="1176"/>
      <c r="J21" s="1176"/>
    </row>
    <row r="22" spans="1:10" x14ac:dyDescent="0.2">
      <c r="A22" s="1173"/>
      <c r="B22" s="1173"/>
      <c r="C22" s="1174"/>
      <c r="D22" s="1241"/>
      <c r="E22" s="1174"/>
      <c r="F22" s="1173"/>
      <c r="G22" s="1175"/>
      <c r="H22" s="1175"/>
      <c r="I22" s="1176"/>
      <c r="J22" s="1176"/>
    </row>
    <row r="23" spans="1:10" x14ac:dyDescent="0.2">
      <c r="A23" s="1173"/>
      <c r="B23" s="1173"/>
      <c r="C23" s="1174"/>
      <c r="D23" s="1241"/>
      <c r="E23" s="1174"/>
      <c r="F23" s="1173"/>
      <c r="G23" s="1175"/>
      <c r="H23" s="1175"/>
      <c r="I23" s="1176"/>
      <c r="J23" s="1176"/>
    </row>
    <row r="24" spans="1:10" x14ac:dyDescent="0.2">
      <c r="A24" s="1173"/>
      <c r="B24" s="1173"/>
      <c r="C24" s="1174"/>
      <c r="D24" s="1241"/>
      <c r="E24" s="1174"/>
      <c r="F24" s="1173"/>
      <c r="G24" s="1175"/>
      <c r="H24" s="1175"/>
      <c r="I24" s="1176"/>
      <c r="J24" s="1176"/>
    </row>
    <row r="25" spans="1:10" x14ac:dyDescent="0.2">
      <c r="A25" s="1173"/>
      <c r="B25" s="1173"/>
      <c r="C25" s="1174"/>
      <c r="D25" s="1241"/>
      <c r="E25" s="1174"/>
      <c r="F25" s="1173"/>
      <c r="G25" s="1175"/>
      <c r="H25" s="1175"/>
      <c r="I25" s="1176"/>
      <c r="J25" s="1176"/>
    </row>
    <row r="26" spans="1:10" x14ac:dyDescent="0.2">
      <c r="A26" s="1173"/>
      <c r="B26" s="1173"/>
      <c r="C26" s="1174"/>
      <c r="D26" s="1241"/>
      <c r="E26" s="1174"/>
      <c r="F26" s="1173"/>
      <c r="G26" s="1175"/>
      <c r="H26" s="1175"/>
      <c r="I26" s="1176"/>
      <c r="J26" s="1176"/>
    </row>
    <row r="27" spans="1:10" x14ac:dyDescent="0.2">
      <c r="A27" s="1173"/>
      <c r="B27" s="1173"/>
      <c r="C27" s="1174"/>
      <c r="D27" s="1241"/>
      <c r="E27" s="1174"/>
      <c r="F27" s="1173"/>
      <c r="G27" s="1175"/>
      <c r="H27" s="1175"/>
      <c r="I27" s="1176"/>
      <c r="J27" s="1176"/>
    </row>
    <row r="28" spans="1:10" x14ac:dyDescent="0.2">
      <c r="A28" s="1173"/>
      <c r="B28" s="1173"/>
      <c r="C28" s="1174"/>
      <c r="D28" s="1241"/>
      <c r="E28" s="1174"/>
      <c r="F28" s="1173"/>
      <c r="G28" s="1175"/>
      <c r="H28" s="1175"/>
      <c r="I28" s="1176"/>
      <c r="J28" s="1176"/>
    </row>
    <row r="29" spans="1:10" x14ac:dyDescent="0.2">
      <c r="A29" s="1173"/>
      <c r="B29" s="1173"/>
      <c r="C29" s="1174"/>
      <c r="D29" s="1241"/>
      <c r="E29" s="1174"/>
      <c r="F29" s="1173"/>
      <c r="G29" s="1175"/>
      <c r="H29" s="1175"/>
      <c r="I29" s="1176"/>
      <c r="J29" s="1176"/>
    </row>
    <row r="30" spans="1:10" x14ac:dyDescent="0.2">
      <c r="A30" s="1173"/>
      <c r="B30" s="1173"/>
      <c r="C30" s="1174"/>
      <c r="D30" s="1241"/>
      <c r="E30" s="1174"/>
      <c r="F30" s="1173"/>
      <c r="G30" s="1175"/>
      <c r="H30" s="1175"/>
      <c r="I30" s="1176"/>
      <c r="J30" s="1176"/>
    </row>
    <row r="31" spans="1:10" x14ac:dyDescent="0.2">
      <c r="A31" s="1173"/>
      <c r="B31" s="1173"/>
      <c r="C31" s="1174"/>
      <c r="D31" s="1241"/>
      <c r="E31" s="1174"/>
      <c r="F31" s="1173"/>
      <c r="G31" s="1175"/>
      <c r="H31" s="1175"/>
      <c r="I31" s="1176"/>
      <c r="J31" s="1176"/>
    </row>
    <row r="32" spans="1:10" x14ac:dyDescent="0.2">
      <c r="A32" s="1173"/>
      <c r="B32" s="1173"/>
      <c r="C32" s="1174"/>
      <c r="D32" s="1241"/>
      <c r="E32" s="1174"/>
      <c r="F32" s="1173"/>
      <c r="G32" s="1175"/>
      <c r="H32" s="1175"/>
      <c r="I32" s="1176"/>
      <c r="J32" s="1176"/>
    </row>
    <row r="33" spans="1:10" x14ac:dyDescent="0.2">
      <c r="A33" s="1173"/>
      <c r="B33" s="1173"/>
      <c r="C33" s="1174"/>
      <c r="D33" s="1241"/>
      <c r="E33" s="1174"/>
      <c r="F33" s="1173"/>
      <c r="G33" s="1175"/>
      <c r="H33" s="1175"/>
      <c r="I33" s="1176"/>
      <c r="J33" s="1176"/>
    </row>
    <row r="34" spans="1:10" x14ac:dyDescent="0.2">
      <c r="A34" s="1173"/>
      <c r="B34" s="1173"/>
      <c r="C34" s="1174"/>
      <c r="D34" s="1241"/>
      <c r="E34" s="1174"/>
      <c r="F34" s="1173"/>
      <c r="G34" s="1175"/>
      <c r="H34" s="1175"/>
      <c r="I34" s="1176"/>
      <c r="J34" s="1176"/>
    </row>
    <row r="35" spans="1:10" x14ac:dyDescent="0.2">
      <c r="A35" s="1173"/>
      <c r="B35" s="1173"/>
      <c r="C35" s="1174"/>
      <c r="D35" s="1241"/>
      <c r="E35" s="1174"/>
      <c r="F35" s="1173"/>
      <c r="G35" s="1175"/>
      <c r="H35" s="1175"/>
      <c r="I35" s="1176"/>
      <c r="J35" s="1176"/>
    </row>
    <row r="36" spans="1:10" x14ac:dyDescent="0.2">
      <c r="A36" s="1173"/>
      <c r="B36" s="1173"/>
      <c r="C36" s="1174"/>
      <c r="D36" s="1241"/>
      <c r="E36" s="1174"/>
      <c r="F36" s="1173"/>
      <c r="G36" s="1175"/>
      <c r="H36" s="1175"/>
      <c r="I36" s="1176"/>
      <c r="J36" s="1176"/>
    </row>
    <row r="37" spans="1:10" x14ac:dyDescent="0.2">
      <c r="A37" s="1173"/>
      <c r="B37" s="1173"/>
      <c r="C37" s="1174"/>
      <c r="D37" s="1241"/>
      <c r="E37" s="1174"/>
      <c r="F37" s="1173"/>
      <c r="G37" s="1175"/>
      <c r="H37" s="1175"/>
      <c r="I37" s="1176"/>
      <c r="J37" s="1176"/>
    </row>
    <row r="38" spans="1:10" x14ac:dyDescent="0.2">
      <c r="A38" s="1173"/>
      <c r="B38" s="1173"/>
      <c r="C38" s="1174"/>
      <c r="D38" s="1241"/>
      <c r="E38" s="1174"/>
      <c r="F38" s="1173"/>
      <c r="G38" s="1175"/>
      <c r="H38" s="1175"/>
      <c r="I38" s="1176"/>
      <c r="J38" s="1176"/>
    </row>
    <row r="39" spans="1:10" x14ac:dyDescent="0.2">
      <c r="A39" s="1173"/>
      <c r="B39" s="1173"/>
      <c r="C39" s="1174"/>
      <c r="D39" s="1241"/>
      <c r="E39" s="1174"/>
      <c r="F39" s="1173"/>
      <c r="G39" s="1175"/>
      <c r="H39" s="1175"/>
      <c r="I39" s="1176"/>
      <c r="J39" s="1176"/>
    </row>
    <row r="40" spans="1:10" x14ac:dyDescent="0.2">
      <c r="A40" s="1173"/>
      <c r="B40" s="1173"/>
      <c r="C40" s="1174"/>
      <c r="D40" s="1241"/>
      <c r="E40" s="1174"/>
      <c r="F40" s="1173"/>
      <c r="G40" s="1175"/>
      <c r="H40" s="1175"/>
      <c r="I40" s="1176"/>
      <c r="J40" s="1176"/>
    </row>
    <row r="41" spans="1:10" x14ac:dyDescent="0.2">
      <c r="A41" s="1173"/>
      <c r="B41" s="1173"/>
      <c r="C41" s="1174"/>
      <c r="D41" s="1241"/>
      <c r="E41" s="1174"/>
      <c r="F41" s="1173"/>
      <c r="G41" s="1175"/>
      <c r="H41" s="1175"/>
      <c r="I41" s="1176"/>
      <c r="J41" s="1176"/>
    </row>
    <row r="42" spans="1:10" x14ac:dyDescent="0.2">
      <c r="A42" s="1173"/>
      <c r="B42" s="1173"/>
      <c r="C42" s="1174"/>
      <c r="D42" s="1241"/>
      <c r="E42" s="1174"/>
      <c r="F42" s="1173"/>
      <c r="G42" s="1175"/>
      <c r="H42" s="1175"/>
      <c r="I42" s="1176"/>
      <c r="J42" s="1176"/>
    </row>
    <row r="43" spans="1:10" x14ac:dyDescent="0.2">
      <c r="A43" s="1173"/>
      <c r="B43" s="1173"/>
      <c r="C43" s="1174"/>
      <c r="D43" s="1241"/>
      <c r="E43" s="1174"/>
      <c r="F43" s="1173"/>
      <c r="G43" s="1175"/>
      <c r="H43" s="1175"/>
      <c r="I43" s="1176"/>
      <c r="J43" s="1176"/>
    </row>
    <row r="44" spans="1:10" x14ac:dyDescent="0.2">
      <c r="A44" s="1173"/>
      <c r="B44" s="1173"/>
      <c r="C44" s="1174"/>
      <c r="D44" s="1241"/>
      <c r="E44" s="1174"/>
      <c r="F44" s="1173"/>
      <c r="G44" s="1175"/>
      <c r="H44" s="1175"/>
      <c r="I44" s="1176"/>
      <c r="J44" s="1176"/>
    </row>
    <row r="45" spans="1:10" x14ac:dyDescent="0.2">
      <c r="A45" s="1173"/>
      <c r="B45" s="1173"/>
      <c r="C45" s="1174"/>
      <c r="D45" s="1241"/>
      <c r="E45" s="1174"/>
      <c r="F45" s="1173"/>
      <c r="G45" s="1175"/>
      <c r="H45" s="1175"/>
      <c r="I45" s="1176"/>
      <c r="J45" s="1176"/>
    </row>
    <row r="46" spans="1:10" x14ac:dyDescent="0.2">
      <c r="A46" s="1173"/>
      <c r="B46" s="1173"/>
      <c r="C46" s="1174"/>
      <c r="D46" s="1241"/>
      <c r="E46" s="1174"/>
      <c r="F46" s="1173"/>
      <c r="G46" s="1175"/>
      <c r="H46" s="1175"/>
      <c r="I46" s="1176"/>
      <c r="J46" s="1176"/>
    </row>
    <row r="47" spans="1:10" x14ac:dyDescent="0.2">
      <c r="A47" s="1173"/>
      <c r="B47" s="1173"/>
      <c r="C47" s="1174"/>
      <c r="D47" s="1241"/>
      <c r="E47" s="1174"/>
      <c r="F47" s="1173"/>
      <c r="G47" s="1175"/>
      <c r="H47" s="1175"/>
      <c r="I47" s="1176"/>
      <c r="J47" s="1176"/>
    </row>
    <row r="48" spans="1:10" x14ac:dyDescent="0.2">
      <c r="A48" s="1173"/>
      <c r="B48" s="1173"/>
      <c r="C48" s="1174"/>
      <c r="D48" s="1241"/>
      <c r="E48" s="1174"/>
      <c r="F48" s="1173"/>
      <c r="G48" s="1175"/>
      <c r="H48" s="1175"/>
      <c r="I48" s="1176"/>
      <c r="J48" s="1176"/>
    </row>
    <row r="49" spans="1:10" x14ac:dyDescent="0.2">
      <c r="A49" s="1173"/>
      <c r="B49" s="1173"/>
      <c r="C49" s="1174"/>
      <c r="D49" s="1241"/>
      <c r="E49" s="1174"/>
      <c r="F49" s="1173"/>
      <c r="G49" s="1175"/>
      <c r="H49" s="1175"/>
      <c r="I49" s="1176"/>
      <c r="J49" s="1176"/>
    </row>
    <row r="50" spans="1:10" x14ac:dyDescent="0.2">
      <c r="A50" s="1173"/>
      <c r="B50" s="1173"/>
      <c r="C50" s="1174"/>
      <c r="D50" s="1241"/>
      <c r="E50" s="1174"/>
      <c r="F50" s="1173"/>
      <c r="G50" s="1175"/>
      <c r="H50" s="1175"/>
      <c r="I50" s="1176"/>
      <c r="J50" s="1176"/>
    </row>
    <row r="51" spans="1:10" x14ac:dyDescent="0.2">
      <c r="A51" s="1173"/>
      <c r="B51" s="1173"/>
      <c r="C51" s="1174"/>
      <c r="D51" s="1241"/>
      <c r="E51" s="1174"/>
      <c r="F51" s="1173"/>
      <c r="G51" s="1175"/>
      <c r="H51" s="1175"/>
      <c r="I51" s="1176"/>
      <c r="J51" s="1176"/>
    </row>
    <row r="52" spans="1:10" x14ac:dyDescent="0.2">
      <c r="A52" s="1173"/>
      <c r="B52" s="1173"/>
      <c r="C52" s="1174"/>
      <c r="D52" s="1241"/>
      <c r="E52" s="1174"/>
      <c r="F52" s="1173"/>
      <c r="G52" s="1175"/>
      <c r="H52" s="1175"/>
      <c r="I52" s="1176"/>
      <c r="J52" s="1176"/>
    </row>
    <row r="53" spans="1:10" x14ac:dyDescent="0.2">
      <c r="A53" s="1173"/>
      <c r="B53" s="1173"/>
      <c r="C53" s="1174"/>
      <c r="D53" s="1241"/>
      <c r="E53" s="1174"/>
      <c r="F53" s="1173"/>
      <c r="G53" s="1175"/>
      <c r="H53" s="1175"/>
      <c r="I53" s="1176"/>
      <c r="J53" s="1176"/>
    </row>
    <row r="54" spans="1:10" x14ac:dyDescent="0.2">
      <c r="A54" s="1173"/>
      <c r="B54" s="1173"/>
      <c r="C54" s="1174"/>
      <c r="D54" s="1241"/>
      <c r="E54" s="1174"/>
      <c r="F54" s="1173"/>
      <c r="G54" s="1175"/>
      <c r="H54" s="1175"/>
      <c r="I54" s="1176"/>
      <c r="J54" s="1176"/>
    </row>
    <row r="55" spans="1:10" x14ac:dyDescent="0.2">
      <c r="A55" s="1173"/>
      <c r="B55" s="1173"/>
      <c r="C55" s="1174"/>
      <c r="D55" s="1241"/>
      <c r="E55" s="1174"/>
      <c r="F55" s="1173"/>
      <c r="G55" s="1175"/>
      <c r="H55" s="1175"/>
      <c r="I55" s="1176"/>
      <c r="J55" s="1176"/>
    </row>
    <row r="56" spans="1:10" x14ac:dyDescent="0.2">
      <c r="A56" s="1173"/>
      <c r="B56" s="1173"/>
      <c r="C56" s="1174"/>
      <c r="D56" s="1241"/>
      <c r="E56" s="1174"/>
      <c r="F56" s="1173"/>
      <c r="G56" s="1175"/>
      <c r="H56" s="1175"/>
      <c r="I56" s="1176"/>
      <c r="J56" s="1176"/>
    </row>
    <row r="57" spans="1:10" x14ac:dyDescent="0.2">
      <c r="A57" s="1173"/>
      <c r="B57" s="1173"/>
      <c r="C57" s="1174"/>
      <c r="D57" s="1241"/>
      <c r="E57" s="1174"/>
      <c r="F57" s="1173"/>
      <c r="G57" s="1175"/>
      <c r="H57" s="1175"/>
      <c r="I57" s="1176"/>
      <c r="J57" s="1176"/>
    </row>
    <row r="58" spans="1:10" x14ac:dyDescent="0.2">
      <c r="A58" s="1173"/>
      <c r="B58" s="1173"/>
      <c r="C58" s="1174"/>
      <c r="D58" s="1241"/>
      <c r="E58" s="1174"/>
      <c r="F58" s="1173"/>
      <c r="G58" s="1175"/>
      <c r="H58" s="1175"/>
      <c r="I58" s="1176"/>
      <c r="J58" s="1176"/>
    </row>
    <row r="59" spans="1:10" x14ac:dyDescent="0.2">
      <c r="A59" s="1173"/>
      <c r="B59" s="1173"/>
      <c r="C59" s="1174"/>
      <c r="D59" s="1241"/>
      <c r="E59" s="1174"/>
      <c r="F59" s="1173"/>
      <c r="G59" s="1175"/>
      <c r="H59" s="1175"/>
      <c r="I59" s="1176"/>
      <c r="J59" s="1176"/>
    </row>
    <row r="60" spans="1:10" x14ac:dyDescent="0.2">
      <c r="A60" s="1173"/>
      <c r="B60" s="1173"/>
      <c r="C60" s="1174"/>
      <c r="D60" s="1241"/>
      <c r="E60" s="1174"/>
      <c r="F60" s="1173"/>
      <c r="G60" s="1175"/>
      <c r="H60" s="1175"/>
      <c r="I60" s="1176"/>
      <c r="J60" s="1176"/>
    </row>
    <row r="61" spans="1:10" x14ac:dyDescent="0.2">
      <c r="A61" s="1173"/>
      <c r="B61" s="1173"/>
      <c r="C61" s="1174"/>
      <c r="D61" s="1241"/>
      <c r="E61" s="1174"/>
      <c r="F61" s="1173"/>
      <c r="G61" s="1175"/>
      <c r="H61" s="1175"/>
      <c r="I61" s="1176"/>
      <c r="J61" s="1176"/>
    </row>
    <row r="62" spans="1:10" x14ac:dyDescent="0.2">
      <c r="A62" s="1173"/>
      <c r="B62" s="1173"/>
      <c r="C62" s="1174"/>
      <c r="D62" s="1241"/>
      <c r="E62" s="1174"/>
      <c r="F62" s="1173"/>
      <c r="G62" s="1175"/>
      <c r="H62" s="1175"/>
      <c r="I62" s="1176"/>
      <c r="J62" s="1176"/>
    </row>
    <row r="63" spans="1:10" x14ac:dyDescent="0.2">
      <c r="A63" s="1173"/>
      <c r="B63" s="1173"/>
      <c r="C63" s="1174"/>
      <c r="D63" s="1241"/>
      <c r="E63" s="1174"/>
      <c r="F63" s="1173"/>
      <c r="G63" s="1175"/>
      <c r="H63" s="1175"/>
      <c r="I63" s="1176"/>
      <c r="J63" s="1176"/>
    </row>
    <row r="64" spans="1:10" x14ac:dyDescent="0.2">
      <c r="A64" s="1173"/>
      <c r="B64" s="1173"/>
      <c r="C64" s="1174"/>
      <c r="D64" s="1241"/>
      <c r="E64" s="1174"/>
      <c r="F64" s="1173"/>
      <c r="G64" s="1175"/>
      <c r="H64" s="1175"/>
      <c r="I64" s="1176"/>
      <c r="J64" s="1176"/>
    </row>
    <row r="65" spans="1:10" x14ac:dyDescent="0.2">
      <c r="A65" s="1173"/>
      <c r="B65" s="1173"/>
      <c r="C65" s="1174"/>
      <c r="D65" s="1241"/>
      <c r="E65" s="1174"/>
      <c r="F65" s="1173"/>
      <c r="G65" s="1175"/>
      <c r="H65" s="1175"/>
      <c r="I65" s="1176"/>
      <c r="J65" s="1176"/>
    </row>
    <row r="66" spans="1:10" x14ac:dyDescent="0.2">
      <c r="A66" s="1173"/>
      <c r="B66" s="1173"/>
      <c r="C66" s="1174"/>
      <c r="D66" s="1241"/>
      <c r="E66" s="1174"/>
      <c r="F66" s="1173"/>
      <c r="G66" s="1175"/>
      <c r="H66" s="1175"/>
      <c r="I66" s="1176"/>
      <c r="J66" s="1176"/>
    </row>
    <row r="67" spans="1:10" x14ac:dyDescent="0.2">
      <c r="A67" s="1173"/>
      <c r="B67" s="1173"/>
      <c r="C67" s="1174"/>
      <c r="D67" s="1241"/>
      <c r="E67" s="1174"/>
      <c r="F67" s="1173"/>
      <c r="G67" s="1175"/>
      <c r="H67" s="1175"/>
      <c r="I67" s="1176"/>
      <c r="J67" s="1176"/>
    </row>
    <row r="68" spans="1:10" x14ac:dyDescent="0.2">
      <c r="A68" s="1173"/>
      <c r="B68" s="1173"/>
      <c r="C68" s="1174"/>
      <c r="D68" s="1241"/>
      <c r="E68" s="1174"/>
      <c r="F68" s="1173"/>
      <c r="G68" s="1175"/>
      <c r="H68" s="1175"/>
      <c r="I68" s="1176"/>
      <c r="J68" s="1176"/>
    </row>
    <row r="69" spans="1:10" x14ac:dyDescent="0.2">
      <c r="A69" s="1173"/>
      <c r="B69" s="1173"/>
      <c r="C69" s="1174"/>
      <c r="D69" s="1241"/>
      <c r="E69" s="1174"/>
      <c r="F69" s="1173"/>
      <c r="G69" s="1175"/>
      <c r="H69" s="1175"/>
      <c r="I69" s="1176"/>
      <c r="J69" s="1176"/>
    </row>
    <row r="70" spans="1:10" x14ac:dyDescent="0.2">
      <c r="A70" s="1173"/>
      <c r="B70" s="1173"/>
      <c r="C70" s="1174"/>
      <c r="D70" s="1241"/>
      <c r="E70" s="1174"/>
      <c r="F70" s="1173"/>
      <c r="G70" s="1175"/>
      <c r="H70" s="1175"/>
      <c r="I70" s="1176"/>
      <c r="J70" s="1176"/>
    </row>
    <row r="71" spans="1:10" x14ac:dyDescent="0.2">
      <c r="A71" s="1173"/>
      <c r="B71" s="1173"/>
      <c r="C71" s="1174"/>
      <c r="D71" s="1241"/>
      <c r="E71" s="1174"/>
      <c r="F71" s="1173"/>
      <c r="G71" s="1175"/>
      <c r="H71" s="1175"/>
      <c r="I71" s="1176"/>
      <c r="J71" s="1176"/>
    </row>
    <row r="72" spans="1:10" x14ac:dyDescent="0.2">
      <c r="A72" s="1173"/>
      <c r="B72" s="1173"/>
      <c r="C72" s="1174"/>
      <c r="D72" s="1241"/>
      <c r="E72" s="1174"/>
      <c r="F72" s="1173"/>
      <c r="G72" s="1175"/>
      <c r="H72" s="1175"/>
      <c r="I72" s="1176"/>
      <c r="J72" s="1176"/>
    </row>
    <row r="73" spans="1:10" x14ac:dyDescent="0.2">
      <c r="A73" s="1173"/>
      <c r="B73" s="1173"/>
      <c r="C73" s="1174"/>
      <c r="D73" s="1241"/>
      <c r="E73" s="1174"/>
      <c r="F73" s="1173"/>
      <c r="G73" s="1175"/>
      <c r="H73" s="1175"/>
      <c r="I73" s="1176"/>
      <c r="J73" s="1176"/>
    </row>
    <row r="74" spans="1:10" x14ac:dyDescent="0.2">
      <c r="A74" s="1173"/>
      <c r="B74" s="1173"/>
      <c r="C74" s="1174"/>
      <c r="D74" s="1241"/>
      <c r="E74" s="1174"/>
      <c r="F74" s="1173"/>
      <c r="G74" s="1175"/>
      <c r="H74" s="1175"/>
      <c r="I74" s="1176"/>
      <c r="J74" s="1176"/>
    </row>
    <row r="75" spans="1:10" x14ac:dyDescent="0.2">
      <c r="A75" s="1173"/>
      <c r="B75" s="1173"/>
      <c r="C75" s="1174"/>
      <c r="D75" s="1241"/>
      <c r="E75" s="1174"/>
      <c r="F75" s="1173"/>
      <c r="G75" s="1175"/>
      <c r="H75" s="1175"/>
      <c r="I75" s="1176"/>
      <c r="J75" s="1176"/>
    </row>
    <row r="76" spans="1:10" x14ac:dyDescent="0.2">
      <c r="A76" s="1173"/>
      <c r="B76" s="1173"/>
      <c r="C76" s="1174"/>
      <c r="D76" s="1241"/>
      <c r="E76" s="1174"/>
      <c r="F76" s="1173"/>
      <c r="G76" s="1175"/>
      <c r="H76" s="1175"/>
      <c r="I76" s="1176"/>
      <c r="J76" s="1176"/>
    </row>
    <row r="77" spans="1:10" x14ac:dyDescent="0.2">
      <c r="A77" s="1173"/>
      <c r="B77" s="1173"/>
      <c r="C77" s="1174"/>
      <c r="D77" s="1241"/>
      <c r="E77" s="1174"/>
      <c r="F77" s="1173"/>
      <c r="G77" s="1175"/>
      <c r="H77" s="1175"/>
      <c r="I77" s="1176"/>
      <c r="J77" s="1176"/>
    </row>
    <row r="78" spans="1:10" x14ac:dyDescent="0.2">
      <c r="A78" s="1173"/>
      <c r="B78" s="1173"/>
      <c r="C78" s="1174"/>
      <c r="D78" s="1241"/>
      <c r="E78" s="1174"/>
      <c r="F78" s="1173"/>
      <c r="G78" s="1175"/>
      <c r="H78" s="1175"/>
      <c r="I78" s="1176"/>
      <c r="J78" s="1176"/>
    </row>
    <row r="79" spans="1:10" x14ac:dyDescent="0.2">
      <c r="A79" s="1173"/>
      <c r="B79" s="1173"/>
      <c r="C79" s="1174"/>
      <c r="D79" s="1241"/>
      <c r="E79" s="1174"/>
      <c r="F79" s="1173"/>
      <c r="G79" s="1175"/>
      <c r="H79" s="1175"/>
      <c r="I79" s="1176"/>
      <c r="J79" s="1176"/>
    </row>
    <row r="80" spans="1:10" x14ac:dyDescent="0.2">
      <c r="A80" s="1173"/>
      <c r="B80" s="1173"/>
      <c r="C80" s="1174"/>
      <c r="D80" s="1241"/>
      <c r="E80" s="1174"/>
      <c r="F80" s="1173"/>
      <c r="G80" s="1175"/>
      <c r="H80" s="1175"/>
      <c r="I80" s="1176"/>
      <c r="J80" s="1176"/>
    </row>
    <row r="81" spans="1:10" x14ac:dyDescent="0.2">
      <c r="A81" s="1173"/>
      <c r="B81" s="1173"/>
      <c r="C81" s="1174"/>
      <c r="D81" s="1241"/>
      <c r="E81" s="1174"/>
      <c r="F81" s="1173"/>
      <c r="G81" s="1175"/>
      <c r="H81" s="1175"/>
      <c r="I81" s="1176"/>
      <c r="J81" s="1176"/>
    </row>
    <row r="82" spans="1:10" x14ac:dyDescent="0.2">
      <c r="A82" s="1173"/>
      <c r="B82" s="1173"/>
      <c r="C82" s="1174"/>
      <c r="D82" s="1241"/>
      <c r="E82" s="1174"/>
      <c r="F82" s="1173"/>
      <c r="G82" s="1175"/>
      <c r="H82" s="1175"/>
      <c r="I82" s="1176"/>
      <c r="J82" s="1176"/>
    </row>
    <row r="83" spans="1:10" x14ac:dyDescent="0.2">
      <c r="A83" s="1173"/>
      <c r="B83" s="1173"/>
      <c r="C83" s="1174"/>
      <c r="D83" s="1241"/>
      <c r="E83" s="1174"/>
      <c r="F83" s="1173"/>
      <c r="G83" s="1175"/>
      <c r="H83" s="1175"/>
      <c r="I83" s="1176"/>
      <c r="J83" s="1176"/>
    </row>
    <row r="84" spans="1:10" x14ac:dyDescent="0.2">
      <c r="A84" s="1173"/>
      <c r="B84" s="1173"/>
      <c r="C84" s="1174"/>
      <c r="D84" s="1241"/>
      <c r="E84" s="1174"/>
      <c r="F84" s="1173"/>
      <c r="G84" s="1175"/>
      <c r="H84" s="1175"/>
      <c r="I84" s="1176"/>
      <c r="J84" s="1176"/>
    </row>
    <row r="85" spans="1:10" x14ac:dyDescent="0.2">
      <c r="A85" s="1173"/>
      <c r="B85" s="1173"/>
      <c r="C85" s="1174"/>
      <c r="D85" s="1241"/>
      <c r="E85" s="1174"/>
      <c r="F85" s="1173"/>
      <c r="G85" s="1175"/>
      <c r="H85" s="1175"/>
      <c r="I85" s="1176"/>
      <c r="J85" s="1176"/>
    </row>
    <row r="86" spans="1:10" x14ac:dyDescent="0.2">
      <c r="A86" s="1173"/>
      <c r="B86" s="1173"/>
      <c r="C86" s="1174"/>
      <c r="D86" s="1241"/>
      <c r="E86" s="1174"/>
      <c r="F86" s="1173"/>
      <c r="G86" s="1175"/>
      <c r="H86" s="1175"/>
      <c r="I86" s="1176"/>
      <c r="J86" s="1176"/>
    </row>
    <row r="87" spans="1:10" x14ac:dyDescent="0.2">
      <c r="A87" s="1173"/>
      <c r="B87" s="1173"/>
      <c r="C87" s="1174"/>
      <c r="D87" s="1241"/>
      <c r="E87" s="1174"/>
      <c r="F87" s="1173"/>
      <c r="G87" s="1175"/>
      <c r="H87" s="1175"/>
      <c r="I87" s="1176"/>
      <c r="J87" s="1176"/>
    </row>
    <row r="88" spans="1:10" x14ac:dyDescent="0.2">
      <c r="A88" s="1173"/>
      <c r="B88" s="1173"/>
      <c r="C88" s="1174"/>
      <c r="D88" s="1241"/>
      <c r="E88" s="1174"/>
      <c r="F88" s="1173"/>
      <c r="G88" s="1175"/>
      <c r="H88" s="1175"/>
      <c r="I88" s="1176"/>
      <c r="J88" s="1176"/>
    </row>
    <row r="89" spans="1:10" x14ac:dyDescent="0.2">
      <c r="A89" s="1173"/>
      <c r="B89" s="1173"/>
      <c r="C89" s="1174"/>
      <c r="D89" s="1241"/>
      <c r="E89" s="1174"/>
      <c r="F89" s="1173"/>
      <c r="G89" s="1175"/>
      <c r="H89" s="1175"/>
      <c r="I89" s="1176"/>
      <c r="J89" s="1176"/>
    </row>
    <row r="90" spans="1:10" x14ac:dyDescent="0.2">
      <c r="A90" s="1173"/>
      <c r="B90" s="1173"/>
      <c r="C90" s="1174"/>
      <c r="D90" s="1241"/>
      <c r="E90" s="1174"/>
      <c r="F90" s="1173"/>
      <c r="G90" s="1175"/>
      <c r="H90" s="1175"/>
      <c r="I90" s="1176"/>
      <c r="J90" s="1176"/>
    </row>
    <row r="91" spans="1:10" x14ac:dyDescent="0.2">
      <c r="A91" s="1173"/>
      <c r="B91" s="1173"/>
      <c r="C91" s="1174"/>
      <c r="D91" s="1241"/>
      <c r="E91" s="1174"/>
      <c r="F91" s="1173"/>
      <c r="G91" s="1175"/>
      <c r="H91" s="1175"/>
      <c r="I91" s="1176"/>
      <c r="J91" s="1176"/>
    </row>
    <row r="92" spans="1:10" x14ac:dyDescent="0.2">
      <c r="A92" s="1173"/>
      <c r="B92" s="1173"/>
      <c r="C92" s="1174"/>
      <c r="D92" s="1241"/>
      <c r="E92" s="1174"/>
      <c r="F92" s="1173"/>
      <c r="G92" s="1175"/>
      <c r="H92" s="1175"/>
      <c r="I92" s="1176"/>
      <c r="J92" s="1176"/>
    </row>
    <row r="93" spans="1:10" x14ac:dyDescent="0.2">
      <c r="A93" s="1173"/>
      <c r="B93" s="1173"/>
      <c r="C93" s="1174"/>
      <c r="D93" s="1241"/>
      <c r="E93" s="1174"/>
      <c r="F93" s="1173"/>
      <c r="G93" s="1175"/>
      <c r="H93" s="1175"/>
      <c r="I93" s="1176"/>
      <c r="J93" s="1176"/>
    </row>
    <row r="94" spans="1:10" x14ac:dyDescent="0.2">
      <c r="A94" s="1173"/>
      <c r="B94" s="1173"/>
      <c r="C94" s="1174"/>
      <c r="D94" s="1241"/>
      <c r="E94" s="1174"/>
      <c r="F94" s="1173"/>
      <c r="G94" s="1175"/>
      <c r="H94" s="1175"/>
      <c r="I94" s="1176"/>
      <c r="J94" s="1176"/>
    </row>
    <row r="95" spans="1:10" x14ac:dyDescent="0.2">
      <c r="A95" s="1173"/>
      <c r="B95" s="1173"/>
      <c r="C95" s="1174"/>
      <c r="D95" s="1241"/>
      <c r="E95" s="1174"/>
      <c r="F95" s="1173"/>
      <c r="G95" s="1175"/>
      <c r="H95" s="1175"/>
      <c r="I95" s="1176"/>
      <c r="J95" s="1176"/>
    </row>
    <row r="96" spans="1:10" x14ac:dyDescent="0.2">
      <c r="A96" s="1173"/>
      <c r="B96" s="1173"/>
      <c r="C96" s="1174"/>
      <c r="D96" s="1241"/>
      <c r="E96" s="1174"/>
      <c r="F96" s="1173"/>
      <c r="G96" s="1175"/>
      <c r="H96" s="1175"/>
      <c r="I96" s="1176"/>
      <c r="J96" s="1176"/>
    </row>
    <row r="97" spans="1:10" x14ac:dyDescent="0.2">
      <c r="A97" s="1173"/>
      <c r="B97" s="1173"/>
      <c r="C97" s="1174"/>
      <c r="D97" s="1241"/>
      <c r="E97" s="1174"/>
      <c r="F97" s="1173"/>
      <c r="G97" s="1175"/>
      <c r="H97" s="1175"/>
      <c r="I97" s="1176"/>
      <c r="J97" s="1176"/>
    </row>
    <row r="98" spans="1:10" x14ac:dyDescent="0.2">
      <c r="A98" s="1173"/>
      <c r="B98" s="1173"/>
      <c r="C98" s="1174"/>
      <c r="D98" s="1241"/>
      <c r="E98" s="1174"/>
      <c r="F98" s="1173"/>
      <c r="G98" s="1175"/>
      <c r="H98" s="1175"/>
      <c r="I98" s="1176"/>
      <c r="J98" s="1176"/>
    </row>
    <row r="99" spans="1:10" x14ac:dyDescent="0.2">
      <c r="A99" s="1173"/>
      <c r="B99" s="1173"/>
      <c r="C99" s="1174"/>
      <c r="D99" s="1241"/>
      <c r="E99" s="1174"/>
      <c r="F99" s="1173"/>
      <c r="G99" s="1175"/>
      <c r="H99" s="1175"/>
      <c r="I99" s="1176"/>
      <c r="J99" s="1176"/>
    </row>
    <row r="100" spans="1:10" x14ac:dyDescent="0.2">
      <c r="A100" s="1173"/>
      <c r="B100" s="1173"/>
      <c r="C100" s="1174"/>
      <c r="D100" s="1241"/>
      <c r="E100" s="1174"/>
      <c r="F100" s="1173"/>
      <c r="G100" s="1175"/>
      <c r="H100" s="1175"/>
      <c r="I100" s="1176"/>
      <c r="J100" s="1176"/>
    </row>
    <row r="101" spans="1:10" x14ac:dyDescent="0.2">
      <c r="A101" s="1173"/>
      <c r="B101" s="1173"/>
      <c r="C101" s="1174"/>
      <c r="D101" s="1241"/>
      <c r="E101" s="1174"/>
      <c r="F101" s="1173"/>
      <c r="G101" s="1175"/>
      <c r="H101" s="1175"/>
      <c r="I101" s="1176"/>
      <c r="J101" s="1176"/>
    </row>
    <row r="102" spans="1:10" x14ac:dyDescent="0.2">
      <c r="A102" s="1173"/>
      <c r="B102" s="1173"/>
      <c r="C102" s="1174"/>
      <c r="D102" s="1241"/>
      <c r="E102" s="1174"/>
      <c r="F102" s="1173"/>
      <c r="G102" s="1175"/>
      <c r="H102" s="1175"/>
      <c r="I102" s="1176"/>
      <c r="J102" s="1176"/>
    </row>
    <row r="103" spans="1:10" x14ac:dyDescent="0.2">
      <c r="A103" s="1173"/>
      <c r="B103" s="1173"/>
      <c r="C103" s="1174"/>
      <c r="D103" s="1241"/>
      <c r="E103" s="1174"/>
      <c r="F103" s="1173"/>
      <c r="G103" s="1175"/>
      <c r="H103" s="1175"/>
      <c r="I103" s="1176"/>
      <c r="J103" s="1176"/>
    </row>
    <row r="104" spans="1:10" x14ac:dyDescent="0.2">
      <c r="A104" s="1173"/>
      <c r="B104" s="1173"/>
      <c r="C104" s="1174"/>
      <c r="D104" s="1241"/>
      <c r="E104" s="1174"/>
      <c r="F104" s="1173"/>
      <c r="G104" s="1175"/>
      <c r="H104" s="1175"/>
      <c r="I104" s="1176"/>
      <c r="J104" s="1176"/>
    </row>
    <row r="105" spans="1:10" x14ac:dyDescent="0.2">
      <c r="A105" s="1173"/>
      <c r="B105" s="1173"/>
      <c r="C105" s="1174"/>
      <c r="D105" s="1241"/>
      <c r="E105" s="1174"/>
      <c r="F105" s="1173"/>
      <c r="G105" s="1175"/>
      <c r="H105" s="1175"/>
      <c r="I105" s="1176"/>
      <c r="J105" s="1176"/>
    </row>
    <row r="106" spans="1:10" x14ac:dyDescent="0.2">
      <c r="A106" s="1173"/>
      <c r="B106" s="1173"/>
      <c r="C106" s="1174"/>
      <c r="D106" s="1241"/>
      <c r="E106" s="1174"/>
      <c r="F106" s="1173"/>
      <c r="G106" s="1175"/>
      <c r="H106" s="1175"/>
      <c r="I106" s="1176"/>
      <c r="J106" s="1176"/>
    </row>
    <row r="107" spans="1:10" x14ac:dyDescent="0.2">
      <c r="A107" s="1173"/>
      <c r="B107" s="1173"/>
      <c r="C107" s="1174"/>
      <c r="D107" s="1241"/>
      <c r="E107" s="1174"/>
      <c r="F107" s="1173"/>
      <c r="G107" s="1175"/>
      <c r="H107" s="1175"/>
      <c r="I107" s="1176"/>
      <c r="J107" s="1176"/>
    </row>
    <row r="108" spans="1:10" x14ac:dyDescent="0.2">
      <c r="A108" s="1173"/>
      <c r="B108" s="1173"/>
      <c r="C108" s="1174"/>
      <c r="D108" s="1241"/>
      <c r="E108" s="1174"/>
      <c r="F108" s="1173"/>
      <c r="G108" s="1175"/>
      <c r="H108" s="1175"/>
      <c r="I108" s="1176"/>
      <c r="J108" s="1176"/>
    </row>
    <row r="109" spans="1:10" x14ac:dyDescent="0.2">
      <c r="A109" s="1173"/>
      <c r="B109" s="1173"/>
      <c r="C109" s="1174"/>
      <c r="D109" s="1241"/>
      <c r="E109" s="1174"/>
      <c r="F109" s="1173"/>
      <c r="G109" s="1175"/>
      <c r="H109" s="1175"/>
      <c r="I109" s="1176"/>
      <c r="J109" s="1176"/>
    </row>
    <row r="110" spans="1:10" x14ac:dyDescent="0.2">
      <c r="A110" s="1173"/>
      <c r="B110" s="1173"/>
      <c r="C110" s="1174"/>
      <c r="D110" s="1241"/>
      <c r="E110" s="1174"/>
      <c r="F110" s="1173"/>
      <c r="G110" s="1175"/>
      <c r="H110" s="1175"/>
      <c r="I110" s="1176"/>
      <c r="J110" s="1176"/>
    </row>
    <row r="111" spans="1:10" x14ac:dyDescent="0.2">
      <c r="A111" s="1173"/>
      <c r="B111" s="1173"/>
      <c r="C111" s="1174"/>
      <c r="D111" s="1241"/>
      <c r="E111" s="1174"/>
      <c r="F111" s="1173"/>
      <c r="G111" s="1175"/>
      <c r="H111" s="1175"/>
      <c r="I111" s="1176"/>
      <c r="J111" s="1176"/>
    </row>
    <row r="112" spans="1:10" x14ac:dyDescent="0.2">
      <c r="A112" s="1173"/>
      <c r="B112" s="1173"/>
      <c r="C112" s="1174"/>
      <c r="D112" s="1241"/>
      <c r="E112" s="1174"/>
      <c r="F112" s="1173"/>
      <c r="G112" s="1175"/>
      <c r="H112" s="1175"/>
      <c r="I112" s="1176"/>
      <c r="J112" s="1176"/>
    </row>
    <row r="113" spans="1:10" x14ac:dyDescent="0.2">
      <c r="A113" s="1173"/>
      <c r="B113" s="1173"/>
      <c r="C113" s="1174"/>
      <c r="D113" s="1241"/>
      <c r="E113" s="1174"/>
      <c r="F113" s="1173"/>
      <c r="G113" s="1175"/>
      <c r="H113" s="1175"/>
      <c r="I113" s="1176"/>
      <c r="J113" s="1176"/>
    </row>
    <row r="114" spans="1:10" x14ac:dyDescent="0.2">
      <c r="A114" s="1173"/>
      <c r="B114" s="1173"/>
      <c r="C114" s="1174"/>
      <c r="D114" s="1241"/>
      <c r="E114" s="1174"/>
      <c r="F114" s="1173"/>
      <c r="G114" s="1175"/>
      <c r="H114" s="1175"/>
      <c r="I114" s="1176"/>
      <c r="J114" s="1176"/>
    </row>
    <row r="115" spans="1:10" x14ac:dyDescent="0.2">
      <c r="A115" s="1173"/>
      <c r="B115" s="1173"/>
      <c r="C115" s="1174"/>
      <c r="D115" s="1241"/>
      <c r="E115" s="1174"/>
      <c r="F115" s="1173"/>
      <c r="G115" s="1175"/>
      <c r="H115" s="1175"/>
      <c r="I115" s="1176"/>
      <c r="J115" s="1176"/>
    </row>
    <row r="116" spans="1:10" x14ac:dyDescent="0.2">
      <c r="A116" s="1173"/>
      <c r="B116" s="1173"/>
      <c r="C116" s="1174"/>
      <c r="D116" s="1241"/>
      <c r="E116" s="1174"/>
      <c r="F116" s="1173"/>
      <c r="G116" s="1175"/>
      <c r="H116" s="1175"/>
      <c r="I116" s="1176"/>
      <c r="J116" s="1176"/>
    </row>
    <row r="117" spans="1:10" x14ac:dyDescent="0.2">
      <c r="A117" s="1173"/>
      <c r="B117" s="1173"/>
      <c r="C117" s="1174"/>
      <c r="D117" s="1241"/>
      <c r="E117" s="1174"/>
      <c r="F117" s="1173"/>
      <c r="G117" s="1175"/>
      <c r="H117" s="1175"/>
      <c r="I117" s="1176"/>
      <c r="J117" s="1176"/>
    </row>
    <row r="118" spans="1:10" x14ac:dyDescent="0.2">
      <c r="A118" s="1173"/>
      <c r="B118" s="1173"/>
      <c r="C118" s="1174"/>
      <c r="D118" s="1241"/>
      <c r="E118" s="1174"/>
      <c r="F118" s="1173"/>
      <c r="G118" s="1175"/>
      <c r="H118" s="1175"/>
      <c r="I118" s="1176"/>
      <c r="J118" s="1176"/>
    </row>
    <row r="119" spans="1:10" x14ac:dyDescent="0.2">
      <c r="A119" s="1173"/>
      <c r="B119" s="1173"/>
      <c r="C119" s="1174"/>
      <c r="D119" s="1241"/>
      <c r="E119" s="1174"/>
      <c r="F119" s="1173"/>
      <c r="G119" s="1175"/>
      <c r="H119" s="1175"/>
      <c r="I119" s="1176"/>
      <c r="J119" s="1176"/>
    </row>
    <row r="120" spans="1:10" x14ac:dyDescent="0.2">
      <c r="A120" s="1173"/>
      <c r="B120" s="1173"/>
      <c r="C120" s="1174"/>
      <c r="D120" s="1241"/>
      <c r="E120" s="1174"/>
      <c r="F120" s="1173"/>
      <c r="G120" s="1175"/>
      <c r="H120" s="1175"/>
      <c r="I120" s="1176"/>
      <c r="J120" s="1176"/>
    </row>
    <row r="121" spans="1:10" x14ac:dyDescent="0.2">
      <c r="A121" s="1173"/>
      <c r="B121" s="1173"/>
      <c r="C121" s="1174"/>
      <c r="D121" s="1241"/>
      <c r="E121" s="1174"/>
      <c r="F121" s="1173"/>
      <c r="G121" s="1175"/>
      <c r="H121" s="1175"/>
      <c r="I121" s="1176"/>
      <c r="J121" s="1176"/>
    </row>
    <row r="122" spans="1:10" x14ac:dyDescent="0.2">
      <c r="A122" s="1173"/>
      <c r="B122" s="1173"/>
      <c r="C122" s="1174"/>
      <c r="D122" s="1241"/>
      <c r="E122" s="1174"/>
      <c r="F122" s="1173"/>
      <c r="G122" s="1175"/>
      <c r="H122" s="1175"/>
      <c r="I122" s="1176"/>
      <c r="J122" s="1176"/>
    </row>
    <row r="123" spans="1:10" x14ac:dyDescent="0.2">
      <c r="A123" s="1173"/>
      <c r="B123" s="1173"/>
      <c r="C123" s="1174"/>
      <c r="D123" s="1241"/>
      <c r="E123" s="1174"/>
      <c r="F123" s="1173"/>
      <c r="G123" s="1175"/>
      <c r="H123" s="1175"/>
      <c r="I123" s="1176"/>
      <c r="J123" s="1176"/>
    </row>
    <row r="124" spans="1:10" x14ac:dyDescent="0.2">
      <c r="A124" s="1173"/>
      <c r="B124" s="1173"/>
      <c r="C124" s="1174"/>
      <c r="D124" s="1241"/>
      <c r="E124" s="1174"/>
      <c r="F124" s="1173"/>
      <c r="G124" s="1175"/>
      <c r="H124" s="1175"/>
      <c r="I124" s="1176"/>
      <c r="J124" s="1176"/>
    </row>
    <row r="125" spans="1:10" x14ac:dyDescent="0.2">
      <c r="A125" s="1173"/>
      <c r="B125" s="1173"/>
      <c r="C125" s="1174"/>
      <c r="D125" s="1241"/>
      <c r="E125" s="1174"/>
      <c r="F125" s="1173"/>
      <c r="G125" s="1175"/>
      <c r="H125" s="1175"/>
      <c r="I125" s="1176"/>
      <c r="J125" s="1176"/>
    </row>
    <row r="126" spans="1:10" x14ac:dyDescent="0.2">
      <c r="A126" s="1173"/>
      <c r="B126" s="1173"/>
      <c r="C126" s="1174"/>
      <c r="D126" s="1241"/>
      <c r="E126" s="1174"/>
      <c r="F126" s="1173"/>
      <c r="G126" s="1175"/>
      <c r="H126" s="1175"/>
      <c r="I126" s="1176"/>
      <c r="J126" s="1176"/>
    </row>
    <row r="127" spans="1:10" x14ac:dyDescent="0.2">
      <c r="A127" s="1173"/>
      <c r="B127" s="1173"/>
      <c r="C127" s="1174"/>
      <c r="D127" s="1241"/>
      <c r="E127" s="1174"/>
      <c r="F127" s="1173"/>
      <c r="G127" s="1175"/>
      <c r="H127" s="1175"/>
      <c r="I127" s="1176"/>
      <c r="J127" s="1176"/>
    </row>
    <row r="128" spans="1:10" x14ac:dyDescent="0.2">
      <c r="A128" s="1173"/>
      <c r="B128" s="1173"/>
      <c r="C128" s="1174"/>
      <c r="D128" s="1241"/>
      <c r="E128" s="1174"/>
      <c r="F128" s="1173"/>
      <c r="G128" s="1175"/>
      <c r="H128" s="1175"/>
      <c r="I128" s="1176"/>
      <c r="J128" s="1176"/>
    </row>
    <row r="129" spans="1:10" x14ac:dyDescent="0.2">
      <c r="A129" s="1173"/>
      <c r="B129" s="1173"/>
      <c r="C129" s="1174"/>
      <c r="D129" s="1241"/>
      <c r="E129" s="1174"/>
      <c r="F129" s="1173"/>
      <c r="G129" s="1175"/>
      <c r="H129" s="1175"/>
      <c r="I129" s="1176"/>
      <c r="J129" s="1176"/>
    </row>
    <row r="130" spans="1:10" x14ac:dyDescent="0.2">
      <c r="A130" s="1173"/>
      <c r="B130" s="1173"/>
      <c r="C130" s="1174"/>
      <c r="D130" s="1241"/>
      <c r="E130" s="1174"/>
      <c r="F130" s="1173"/>
      <c r="G130" s="1175"/>
      <c r="H130" s="1175"/>
      <c r="I130" s="1176"/>
      <c r="J130" s="1176"/>
    </row>
    <row r="131" spans="1:10" x14ac:dyDescent="0.2">
      <c r="A131" s="1173"/>
      <c r="B131" s="1173"/>
      <c r="C131" s="1174"/>
      <c r="D131" s="1241"/>
      <c r="E131" s="1174"/>
      <c r="F131" s="1173"/>
      <c r="G131" s="1175"/>
      <c r="H131" s="1175"/>
      <c r="I131" s="1176"/>
      <c r="J131" s="1176"/>
    </row>
    <row r="132" spans="1:10" x14ac:dyDescent="0.2">
      <c r="A132" s="1173"/>
      <c r="B132" s="1173"/>
      <c r="C132" s="1174"/>
      <c r="D132" s="1241"/>
      <c r="E132" s="1174"/>
      <c r="F132" s="1173"/>
      <c r="G132" s="1175"/>
      <c r="H132" s="1175"/>
      <c r="I132" s="1176"/>
      <c r="J132" s="1176"/>
    </row>
    <row r="133" spans="1:10" x14ac:dyDescent="0.2">
      <c r="A133" s="1173"/>
      <c r="B133" s="1173"/>
      <c r="C133" s="1174"/>
      <c r="D133" s="1241"/>
      <c r="E133" s="1174"/>
      <c r="F133" s="1173"/>
      <c r="G133" s="1175"/>
      <c r="H133" s="1175"/>
      <c r="I133" s="1176"/>
      <c r="J133" s="1176"/>
    </row>
    <row r="134" spans="1:10" x14ac:dyDescent="0.2">
      <c r="A134" s="1173"/>
      <c r="B134" s="1173"/>
      <c r="C134" s="1174"/>
      <c r="D134" s="1241"/>
      <c r="E134" s="1174"/>
      <c r="F134" s="1173"/>
      <c r="G134" s="1175"/>
      <c r="H134" s="1175"/>
      <c r="I134" s="1176"/>
      <c r="J134" s="1176"/>
    </row>
    <row r="135" spans="1:10" x14ac:dyDescent="0.2">
      <c r="A135" s="1173"/>
      <c r="B135" s="1173"/>
      <c r="C135" s="1174"/>
      <c r="D135" s="1241"/>
      <c r="E135" s="1174"/>
      <c r="F135" s="1173"/>
      <c r="G135" s="1175"/>
      <c r="H135" s="1175"/>
      <c r="I135" s="1176"/>
      <c r="J135" s="1176"/>
    </row>
    <row r="136" spans="1:10" x14ac:dyDescent="0.2">
      <c r="A136" s="1173"/>
      <c r="B136" s="1173"/>
      <c r="C136" s="1174"/>
      <c r="D136" s="1241"/>
      <c r="E136" s="1174"/>
      <c r="F136" s="1173"/>
      <c r="G136" s="1175"/>
      <c r="H136" s="1175"/>
      <c r="I136" s="1176"/>
      <c r="J136" s="1176"/>
    </row>
    <row r="137" spans="1:10" x14ac:dyDescent="0.2">
      <c r="A137" s="1173"/>
      <c r="B137" s="1173"/>
      <c r="C137" s="1174"/>
      <c r="D137" s="1241"/>
      <c r="E137" s="1174"/>
      <c r="F137" s="1173"/>
      <c r="G137" s="1175"/>
      <c r="H137" s="1175"/>
      <c r="I137" s="1176"/>
      <c r="J137" s="1176"/>
    </row>
    <row r="138" spans="1:10" x14ac:dyDescent="0.2">
      <c r="A138" s="1173"/>
      <c r="B138" s="1173"/>
      <c r="C138" s="1174"/>
      <c r="D138" s="1241"/>
      <c r="E138" s="1174"/>
      <c r="F138" s="1173"/>
      <c r="G138" s="1175"/>
      <c r="H138" s="1175"/>
      <c r="I138" s="1176"/>
      <c r="J138" s="1176"/>
    </row>
    <row r="139" spans="1:10" x14ac:dyDescent="0.2">
      <c r="A139" s="1173"/>
      <c r="B139" s="1173"/>
      <c r="C139" s="1174"/>
      <c r="D139" s="1241"/>
      <c r="E139" s="1174"/>
      <c r="F139" s="1173"/>
      <c r="G139" s="1175"/>
      <c r="H139" s="1175"/>
      <c r="I139" s="1176"/>
      <c r="J139" s="1176"/>
    </row>
    <row r="140" spans="1:10" x14ac:dyDescent="0.2">
      <c r="A140" s="1173"/>
      <c r="B140" s="1173"/>
      <c r="C140" s="1174"/>
      <c r="D140" s="1241"/>
      <c r="E140" s="1174"/>
      <c r="F140" s="1173"/>
      <c r="G140" s="1175"/>
      <c r="H140" s="1175"/>
      <c r="I140" s="1176"/>
      <c r="J140" s="1176"/>
    </row>
    <row r="141" spans="1:10" x14ac:dyDescent="0.2">
      <c r="A141" s="1173"/>
      <c r="B141" s="1173"/>
      <c r="C141" s="1174"/>
      <c r="D141" s="1241"/>
      <c r="E141" s="1174"/>
      <c r="F141" s="1173"/>
      <c r="G141" s="1175"/>
      <c r="H141" s="1175"/>
      <c r="I141" s="1176"/>
      <c r="J141" s="1176"/>
    </row>
    <row r="142" spans="1:10" x14ac:dyDescent="0.2">
      <c r="A142" s="1173"/>
      <c r="B142" s="1173"/>
      <c r="C142" s="1174"/>
      <c r="D142" s="1241"/>
      <c r="E142" s="1174"/>
      <c r="F142" s="1173"/>
      <c r="G142" s="1175"/>
      <c r="H142" s="1175"/>
      <c r="I142" s="1176"/>
      <c r="J142" s="1176"/>
    </row>
    <row r="143" spans="1:10" x14ac:dyDescent="0.2">
      <c r="A143" s="1173"/>
      <c r="B143" s="1173"/>
      <c r="C143" s="1174"/>
      <c r="D143" s="1241"/>
      <c r="E143" s="1174"/>
      <c r="F143" s="1173"/>
      <c r="G143" s="1175"/>
      <c r="H143" s="1175"/>
      <c r="I143" s="1176"/>
      <c r="J143" s="1176"/>
    </row>
    <row r="144" spans="1:10" x14ac:dyDescent="0.2">
      <c r="A144" s="1173"/>
      <c r="B144" s="1173"/>
      <c r="C144" s="1174"/>
      <c r="D144" s="1241"/>
      <c r="E144" s="1174"/>
      <c r="F144" s="1173"/>
      <c r="G144" s="1175"/>
      <c r="H144" s="1175"/>
      <c r="I144" s="1176"/>
      <c r="J144" s="1176"/>
    </row>
    <row r="145" spans="1:10" x14ac:dyDescent="0.2">
      <c r="A145" s="1173"/>
      <c r="B145" s="1173"/>
      <c r="C145" s="1174"/>
      <c r="D145" s="1241"/>
      <c r="E145" s="1174"/>
      <c r="F145" s="1173"/>
      <c r="G145" s="1175"/>
      <c r="H145" s="1175"/>
      <c r="I145" s="1176"/>
      <c r="J145" s="1176"/>
    </row>
    <row r="146" spans="1:10" x14ac:dyDescent="0.2">
      <c r="A146" s="1173"/>
      <c r="B146" s="1173"/>
      <c r="C146" s="1174"/>
      <c r="D146" s="1241"/>
      <c r="E146" s="1174"/>
      <c r="F146" s="1173"/>
      <c r="G146" s="1175"/>
      <c r="H146" s="1175"/>
      <c r="I146" s="1176"/>
      <c r="J146" s="1176"/>
    </row>
    <row r="147" spans="1:10" x14ac:dyDescent="0.2">
      <c r="A147" s="1173"/>
      <c r="B147" s="1173"/>
      <c r="C147" s="1174"/>
      <c r="D147" s="1241"/>
      <c r="E147" s="1174"/>
      <c r="F147" s="1173"/>
      <c r="G147" s="1175"/>
      <c r="H147" s="1175"/>
      <c r="I147" s="1176"/>
      <c r="J147" s="1176"/>
    </row>
    <row r="148" spans="1:10" x14ac:dyDescent="0.2">
      <c r="A148" s="1173"/>
      <c r="B148" s="1173"/>
      <c r="C148" s="1174"/>
      <c r="D148" s="1241"/>
      <c r="E148" s="1174"/>
      <c r="F148" s="1173"/>
      <c r="G148" s="1175"/>
      <c r="H148" s="1175"/>
      <c r="I148" s="1176"/>
      <c r="J148" s="1176"/>
    </row>
    <row r="149" spans="1:10" x14ac:dyDescent="0.2">
      <c r="A149" s="1173"/>
      <c r="B149" s="1173"/>
      <c r="C149" s="1174"/>
      <c r="D149" s="1241"/>
      <c r="E149" s="1174"/>
      <c r="F149" s="1173"/>
      <c r="G149" s="1175"/>
      <c r="H149" s="1175"/>
      <c r="I149" s="1176"/>
      <c r="J149" s="1176"/>
    </row>
    <row r="150" spans="1:10" x14ac:dyDescent="0.2">
      <c r="A150" s="1173"/>
      <c r="B150" s="1173"/>
      <c r="C150" s="1174"/>
      <c r="D150" s="1241"/>
      <c r="E150" s="1174"/>
      <c r="F150" s="1173"/>
      <c r="G150" s="1175"/>
      <c r="H150" s="1175"/>
      <c r="I150" s="1176"/>
      <c r="J150" s="1176"/>
    </row>
    <row r="151" spans="1:10" x14ac:dyDescent="0.2">
      <c r="A151" s="1173"/>
      <c r="B151" s="1173"/>
      <c r="C151" s="1174"/>
      <c r="D151" s="1241"/>
      <c r="E151" s="1174"/>
      <c r="F151" s="1173"/>
      <c r="G151" s="1175"/>
      <c r="H151" s="1175"/>
      <c r="I151" s="1176"/>
      <c r="J151" s="1176"/>
    </row>
    <row r="152" spans="1:10" x14ac:dyDescent="0.2">
      <c r="A152" s="1173"/>
      <c r="B152" s="1173"/>
      <c r="C152" s="1174"/>
      <c r="D152" s="1241"/>
      <c r="E152" s="1174"/>
      <c r="F152" s="1173"/>
      <c r="G152" s="1175"/>
      <c r="H152" s="1175"/>
      <c r="I152" s="1176"/>
      <c r="J152" s="1176"/>
    </row>
    <row r="153" spans="1:10" x14ac:dyDescent="0.2">
      <c r="A153" s="1173"/>
      <c r="B153" s="1173"/>
      <c r="C153" s="1174"/>
      <c r="D153" s="1241"/>
      <c r="E153" s="1174"/>
      <c r="F153" s="1173"/>
      <c r="G153" s="1175"/>
      <c r="H153" s="1175"/>
      <c r="I153" s="1176"/>
      <c r="J153" s="1176"/>
    </row>
    <row r="154" spans="1:10" x14ac:dyDescent="0.2">
      <c r="A154" s="1173"/>
      <c r="B154" s="1173"/>
      <c r="C154" s="1174"/>
      <c r="D154" s="1241"/>
      <c r="E154" s="1174"/>
      <c r="F154" s="1173"/>
      <c r="G154" s="1175"/>
      <c r="H154" s="1175"/>
      <c r="I154" s="1176"/>
      <c r="J154" s="1176"/>
    </row>
    <row r="155" spans="1:10" x14ac:dyDescent="0.2">
      <c r="A155" s="1173"/>
      <c r="B155" s="1173"/>
      <c r="C155" s="1174"/>
      <c r="D155" s="1241"/>
      <c r="E155" s="1174"/>
      <c r="F155" s="1173"/>
      <c r="G155" s="1175"/>
      <c r="H155" s="1175"/>
      <c r="I155" s="1176"/>
      <c r="J155" s="1176"/>
    </row>
    <row r="156" spans="1:10" x14ac:dyDescent="0.2">
      <c r="A156" s="1173"/>
      <c r="B156" s="1173"/>
      <c r="C156" s="1174"/>
      <c r="D156" s="1241"/>
      <c r="E156" s="1174"/>
      <c r="F156" s="1173"/>
      <c r="G156" s="1175"/>
      <c r="H156" s="1175"/>
      <c r="I156" s="1176"/>
      <c r="J156" s="1176"/>
    </row>
    <row r="157" spans="1:10" x14ac:dyDescent="0.2">
      <c r="A157" s="1173"/>
      <c r="B157" s="1173"/>
      <c r="C157" s="1174"/>
      <c r="D157" s="1241"/>
      <c r="E157" s="1174"/>
      <c r="F157" s="1173"/>
      <c r="G157" s="1175"/>
      <c r="H157" s="1175"/>
      <c r="I157" s="1176"/>
      <c r="J157" s="1176"/>
    </row>
    <row r="158" spans="1:10" x14ac:dyDescent="0.2">
      <c r="A158" s="1173"/>
      <c r="B158" s="1173"/>
      <c r="C158" s="1174"/>
      <c r="D158" s="1241"/>
      <c r="E158" s="1174"/>
      <c r="F158" s="1173"/>
      <c r="G158" s="1175"/>
      <c r="H158" s="1175"/>
      <c r="I158" s="1176"/>
      <c r="J158" s="1176"/>
    </row>
    <row r="159" spans="1:10" x14ac:dyDescent="0.2">
      <c r="A159" s="1173"/>
      <c r="B159" s="1173"/>
      <c r="C159" s="1174"/>
      <c r="D159" s="1241"/>
      <c r="E159" s="1174"/>
      <c r="F159" s="1173"/>
      <c r="G159" s="1175"/>
      <c r="H159" s="1175"/>
      <c r="I159" s="1176"/>
      <c r="J159" s="1176"/>
    </row>
    <row r="160" spans="1:10" x14ac:dyDescent="0.2">
      <c r="A160" s="1173"/>
      <c r="B160" s="1173"/>
      <c r="C160" s="1174"/>
      <c r="D160" s="1241"/>
      <c r="E160" s="1174"/>
      <c r="F160" s="1173"/>
      <c r="G160" s="1175"/>
      <c r="H160" s="1175"/>
      <c r="I160" s="1176"/>
      <c r="J160" s="1176"/>
    </row>
    <row r="161" spans="1:10" x14ac:dyDescent="0.2">
      <c r="A161" s="1173"/>
      <c r="B161" s="1173"/>
      <c r="C161" s="1174"/>
      <c r="D161" s="1241"/>
      <c r="E161" s="1174"/>
      <c r="F161" s="1173"/>
      <c r="G161" s="1175"/>
      <c r="H161" s="1175"/>
      <c r="I161" s="1176"/>
      <c r="J161" s="1176"/>
    </row>
    <row r="162" spans="1:10" x14ac:dyDescent="0.2">
      <c r="A162" s="1173"/>
      <c r="B162" s="1173"/>
      <c r="C162" s="1174"/>
      <c r="D162" s="1241"/>
      <c r="E162" s="1174"/>
      <c r="F162" s="1173"/>
      <c r="G162" s="1175"/>
      <c r="H162" s="1175"/>
      <c r="I162" s="1176"/>
      <c r="J162" s="1176"/>
    </row>
    <row r="163" spans="1:10" x14ac:dyDescent="0.2">
      <c r="A163" s="1173"/>
      <c r="B163" s="1173"/>
      <c r="C163" s="1174"/>
      <c r="D163" s="1241"/>
      <c r="E163" s="1174"/>
      <c r="F163" s="1173"/>
      <c r="G163" s="1175"/>
      <c r="H163" s="1175"/>
      <c r="I163" s="1176"/>
      <c r="J163" s="1176"/>
    </row>
    <row r="164" spans="1:10" x14ac:dyDescent="0.2">
      <c r="A164" s="1173"/>
      <c r="B164" s="1173"/>
      <c r="C164" s="1174"/>
      <c r="D164" s="1241"/>
      <c r="E164" s="1174"/>
      <c r="F164" s="1173"/>
      <c r="G164" s="1175"/>
      <c r="H164" s="1175"/>
      <c r="I164" s="1176"/>
      <c r="J164" s="1176"/>
    </row>
    <row r="165" spans="1:10" x14ac:dyDescent="0.2">
      <c r="A165" s="1173"/>
      <c r="B165" s="1173"/>
      <c r="C165" s="1174"/>
      <c r="D165" s="1241"/>
      <c r="E165" s="1174"/>
      <c r="F165" s="1173"/>
      <c r="G165" s="1175"/>
      <c r="H165" s="1175"/>
      <c r="I165" s="1176"/>
      <c r="J165" s="1176"/>
    </row>
    <row r="166" spans="1:10" x14ac:dyDescent="0.2">
      <c r="A166" s="1173"/>
      <c r="B166" s="1173"/>
      <c r="C166" s="1174"/>
      <c r="D166" s="1241"/>
      <c r="E166" s="1174"/>
      <c r="F166" s="1173"/>
      <c r="G166" s="1175"/>
      <c r="H166" s="1175"/>
      <c r="I166" s="1176"/>
      <c r="J166" s="1176"/>
    </row>
    <row r="167" spans="1:10" x14ac:dyDescent="0.2">
      <c r="A167" s="1173"/>
      <c r="B167" s="1173"/>
      <c r="C167" s="1174"/>
      <c r="D167" s="1241"/>
      <c r="E167" s="1174"/>
      <c r="F167" s="1173"/>
      <c r="G167" s="1175"/>
      <c r="H167" s="1175"/>
      <c r="I167" s="1176"/>
      <c r="J167" s="1176"/>
    </row>
    <row r="168" spans="1:10" x14ac:dyDescent="0.2">
      <c r="A168" s="1173"/>
      <c r="B168" s="1173"/>
      <c r="C168" s="1174"/>
      <c r="D168" s="1241"/>
      <c r="E168" s="1174"/>
      <c r="F168" s="1173"/>
      <c r="G168" s="1175"/>
      <c r="H168" s="1175"/>
      <c r="I168" s="1176"/>
      <c r="J168" s="1176"/>
    </row>
    <row r="169" spans="1:10" x14ac:dyDescent="0.2">
      <c r="A169" s="1173"/>
      <c r="B169" s="1173"/>
      <c r="C169" s="1174"/>
      <c r="D169" s="1241"/>
      <c r="E169" s="1174"/>
      <c r="F169" s="1173"/>
      <c r="G169" s="1175"/>
      <c r="H169" s="1175"/>
      <c r="I169" s="1176"/>
      <c r="J169" s="1176"/>
    </row>
    <row r="170" spans="1:10" x14ac:dyDescent="0.2">
      <c r="A170" s="1173"/>
      <c r="B170" s="1173"/>
      <c r="C170" s="1174"/>
      <c r="D170" s="1241"/>
      <c r="E170" s="1174"/>
      <c r="F170" s="1173"/>
      <c r="G170" s="1175"/>
      <c r="H170" s="1175"/>
      <c r="I170" s="1176"/>
      <c r="J170" s="1176"/>
    </row>
    <row r="171" spans="1:10" x14ac:dyDescent="0.2">
      <c r="A171" s="1173"/>
      <c r="B171" s="1173"/>
      <c r="C171" s="1174"/>
      <c r="D171" s="1241"/>
      <c r="E171" s="1174"/>
      <c r="F171" s="1173"/>
      <c r="G171" s="1175"/>
      <c r="H171" s="1175"/>
      <c r="I171" s="1176"/>
      <c r="J171" s="1176"/>
    </row>
    <row r="172" spans="1:10" x14ac:dyDescent="0.2">
      <c r="A172" s="1173"/>
      <c r="B172" s="1173"/>
      <c r="C172" s="1174"/>
      <c r="D172" s="1241"/>
      <c r="E172" s="1174"/>
      <c r="F172" s="1173"/>
      <c r="G172" s="1175"/>
      <c r="H172" s="1175"/>
      <c r="I172" s="1176"/>
      <c r="J172" s="1176"/>
    </row>
    <row r="173" spans="1:10" x14ac:dyDescent="0.2">
      <c r="A173" s="1173"/>
      <c r="B173" s="1173"/>
      <c r="C173" s="1174"/>
      <c r="D173" s="1241"/>
      <c r="E173" s="1174"/>
      <c r="F173" s="1173"/>
      <c r="G173" s="1175"/>
      <c r="H173" s="1175"/>
      <c r="I173" s="1176"/>
      <c r="J173" s="1176"/>
    </row>
    <row r="174" spans="1:10" x14ac:dyDescent="0.2">
      <c r="A174" s="1173"/>
      <c r="B174" s="1173"/>
      <c r="C174" s="1174"/>
      <c r="D174" s="1241"/>
      <c r="E174" s="1174"/>
      <c r="F174" s="1173"/>
      <c r="G174" s="1175"/>
      <c r="H174" s="1175"/>
      <c r="I174" s="1176"/>
      <c r="J174" s="1176"/>
    </row>
    <row r="175" spans="1:10" x14ac:dyDescent="0.2">
      <c r="A175" s="1173"/>
      <c r="B175" s="1173"/>
      <c r="C175" s="1174"/>
      <c r="D175" s="1241"/>
      <c r="E175" s="1174"/>
      <c r="F175" s="1173"/>
      <c r="G175" s="1175"/>
      <c r="H175" s="1175"/>
      <c r="I175" s="1176"/>
      <c r="J175" s="1176"/>
    </row>
    <row r="176" spans="1:10" x14ac:dyDescent="0.2">
      <c r="A176" s="1173"/>
      <c r="B176" s="1173"/>
      <c r="C176" s="1174"/>
      <c r="D176" s="1241"/>
      <c r="E176" s="1174"/>
      <c r="F176" s="1173"/>
      <c r="G176" s="1175"/>
      <c r="H176" s="1175"/>
      <c r="I176" s="1176"/>
      <c r="J176" s="1176"/>
    </row>
    <row r="177" spans="1:10" x14ac:dyDescent="0.2">
      <c r="A177" s="1173"/>
      <c r="B177" s="1173"/>
      <c r="C177" s="1174"/>
      <c r="D177" s="1241"/>
      <c r="E177" s="1174"/>
      <c r="F177" s="1173"/>
      <c r="G177" s="1175"/>
      <c r="H177" s="1175"/>
      <c r="I177" s="1176"/>
      <c r="J177" s="1176"/>
    </row>
    <row r="178" spans="1:10" x14ac:dyDescent="0.2">
      <c r="A178" s="1173"/>
      <c r="B178" s="1173"/>
      <c r="C178" s="1174"/>
      <c r="D178" s="1241"/>
      <c r="E178" s="1174"/>
      <c r="F178" s="1173"/>
      <c r="G178" s="1175"/>
      <c r="H178" s="1175"/>
      <c r="I178" s="1176"/>
      <c r="J178" s="1176"/>
    </row>
    <row r="179" spans="1:10" x14ac:dyDescent="0.2">
      <c r="A179" s="1173"/>
      <c r="B179" s="1173"/>
      <c r="C179" s="1174"/>
      <c r="D179" s="1241"/>
      <c r="E179" s="1174"/>
      <c r="F179" s="1173"/>
      <c r="G179" s="1175"/>
      <c r="H179" s="1175"/>
      <c r="I179" s="1176"/>
      <c r="J179" s="1176"/>
    </row>
    <row r="180" spans="1:10" x14ac:dyDescent="0.2">
      <c r="A180" s="1173"/>
      <c r="B180" s="1173"/>
      <c r="C180" s="1174"/>
      <c r="D180" s="1241"/>
      <c r="E180" s="1174"/>
      <c r="F180" s="1173"/>
      <c r="G180" s="1175"/>
      <c r="H180" s="1175"/>
      <c r="I180" s="1176"/>
      <c r="J180" s="1176"/>
    </row>
    <row r="181" spans="1:10" x14ac:dyDescent="0.2">
      <c r="A181" s="1173"/>
      <c r="B181" s="1173"/>
      <c r="C181" s="1174"/>
      <c r="D181" s="1241"/>
      <c r="E181" s="1174"/>
      <c r="F181" s="1173"/>
      <c r="G181" s="1175"/>
      <c r="H181" s="1175"/>
      <c r="I181" s="1176"/>
      <c r="J181" s="1176"/>
    </row>
    <row r="182" spans="1:10" x14ac:dyDescent="0.2">
      <c r="A182" s="1173"/>
      <c r="B182" s="1173"/>
      <c r="C182" s="1174"/>
      <c r="D182" s="1241"/>
      <c r="E182" s="1174"/>
      <c r="F182" s="1173"/>
      <c r="G182" s="1175"/>
      <c r="H182" s="1175"/>
      <c r="I182" s="1176"/>
      <c r="J182" s="1176"/>
    </row>
    <row r="183" spans="1:10" x14ac:dyDescent="0.2">
      <c r="A183" s="1173"/>
      <c r="B183" s="1173"/>
      <c r="C183" s="1174"/>
      <c r="D183" s="1241"/>
      <c r="E183" s="1174"/>
      <c r="F183" s="1173"/>
      <c r="G183" s="1175"/>
      <c r="H183" s="1175"/>
      <c r="I183" s="1176"/>
      <c r="J183" s="1176"/>
    </row>
    <row r="184" spans="1:10" x14ac:dyDescent="0.2">
      <c r="A184" s="1173"/>
      <c r="B184" s="1173"/>
      <c r="C184" s="1174"/>
      <c r="D184" s="1241"/>
      <c r="E184" s="1174"/>
      <c r="F184" s="1173"/>
      <c r="G184" s="1175"/>
      <c r="H184" s="1175"/>
      <c r="I184" s="1176"/>
      <c r="J184" s="1176"/>
    </row>
    <row r="185" spans="1:10" x14ac:dyDescent="0.2">
      <c r="A185" s="1173"/>
      <c r="B185" s="1173"/>
      <c r="C185" s="1174"/>
      <c r="D185" s="1241"/>
      <c r="E185" s="1174"/>
      <c r="F185" s="1173"/>
      <c r="G185" s="1175"/>
      <c r="H185" s="1175"/>
      <c r="I185" s="1176"/>
      <c r="J185" s="1176"/>
    </row>
    <row r="186" spans="1:10" x14ac:dyDescent="0.2">
      <c r="A186" s="1173"/>
      <c r="B186" s="1173"/>
      <c r="C186" s="1174"/>
      <c r="D186" s="1241"/>
      <c r="E186" s="1174"/>
      <c r="F186" s="1173"/>
      <c r="G186" s="1175"/>
      <c r="H186" s="1175"/>
      <c r="I186" s="1176"/>
      <c r="J186" s="1176"/>
    </row>
    <row r="187" spans="1:10" x14ac:dyDescent="0.2">
      <c r="A187" s="1173"/>
      <c r="B187" s="1173"/>
      <c r="C187" s="1174"/>
      <c r="D187" s="1241"/>
      <c r="E187" s="1174"/>
      <c r="F187" s="1173"/>
      <c r="G187" s="1175"/>
      <c r="H187" s="1175"/>
      <c r="I187" s="1176"/>
      <c r="J187" s="1176"/>
    </row>
    <row r="188" spans="1:10" x14ac:dyDescent="0.2">
      <c r="A188" s="1173"/>
      <c r="B188" s="1173"/>
      <c r="C188" s="1174"/>
      <c r="D188" s="1241"/>
      <c r="E188" s="1174"/>
      <c r="F188" s="1173"/>
      <c r="G188" s="1175"/>
      <c r="H188" s="1175"/>
      <c r="I188" s="1176"/>
      <c r="J188" s="1176"/>
    </row>
    <row r="189" spans="1:10" x14ac:dyDescent="0.2">
      <c r="A189" s="1173"/>
      <c r="B189" s="1173"/>
      <c r="C189" s="1174"/>
      <c r="D189" s="1241"/>
      <c r="E189" s="1174"/>
      <c r="F189" s="1173"/>
      <c r="G189" s="1175"/>
      <c r="H189" s="1175"/>
      <c r="I189" s="1176"/>
      <c r="J189" s="1176"/>
    </row>
    <row r="190" spans="1:10" x14ac:dyDescent="0.2">
      <c r="A190" s="1173"/>
      <c r="B190" s="1173"/>
      <c r="C190" s="1174"/>
      <c r="D190" s="1241"/>
      <c r="E190" s="1174"/>
      <c r="F190" s="1173"/>
      <c r="G190" s="1175"/>
      <c r="H190" s="1175"/>
      <c r="I190" s="1176"/>
      <c r="J190" s="1176"/>
    </row>
    <row r="191" spans="1:10" x14ac:dyDescent="0.2">
      <c r="A191" s="1173"/>
      <c r="B191" s="1173"/>
      <c r="C191" s="1174"/>
      <c r="D191" s="1241"/>
      <c r="E191" s="1174"/>
      <c r="F191" s="1173"/>
      <c r="G191" s="1175"/>
      <c r="H191" s="1175"/>
      <c r="I191" s="1176"/>
      <c r="J191" s="1176"/>
    </row>
    <row r="192" spans="1:10" x14ac:dyDescent="0.2">
      <c r="A192" s="1173"/>
      <c r="B192" s="1173"/>
      <c r="C192" s="1174"/>
      <c r="D192" s="1241"/>
      <c r="E192" s="1174"/>
      <c r="F192" s="1173"/>
      <c r="G192" s="1175"/>
      <c r="H192" s="1175"/>
      <c r="I192" s="1176"/>
      <c r="J192" s="1176"/>
    </row>
    <row r="193" spans="1:10" x14ac:dyDescent="0.2">
      <c r="A193" s="1173"/>
      <c r="B193" s="1173"/>
      <c r="C193" s="1174"/>
      <c r="D193" s="1241"/>
      <c r="E193" s="1174"/>
      <c r="F193" s="1173"/>
      <c r="G193" s="1175"/>
      <c r="H193" s="1175"/>
      <c r="I193" s="1176"/>
      <c r="J193" s="1176"/>
    </row>
    <row r="194" spans="1:10" x14ac:dyDescent="0.2">
      <c r="A194" s="1173"/>
      <c r="B194" s="1173"/>
      <c r="C194" s="1174"/>
      <c r="D194" s="1241"/>
      <c r="E194" s="1174"/>
      <c r="F194" s="1173"/>
      <c r="G194" s="1175"/>
      <c r="H194" s="1175"/>
      <c r="I194" s="1176"/>
      <c r="J194" s="1176"/>
    </row>
    <row r="195" spans="1:10" x14ac:dyDescent="0.2">
      <c r="A195" s="1173"/>
      <c r="B195" s="1173"/>
      <c r="C195" s="1174"/>
      <c r="D195" s="1241"/>
      <c r="E195" s="1174"/>
      <c r="F195" s="1173"/>
      <c r="G195" s="1175"/>
      <c r="H195" s="1175"/>
      <c r="I195" s="1176"/>
      <c r="J195" s="1176"/>
    </row>
    <row r="196" spans="1:10" x14ac:dyDescent="0.2">
      <c r="A196" s="1173"/>
      <c r="B196" s="1173"/>
      <c r="C196" s="1174"/>
      <c r="D196" s="1241"/>
      <c r="E196" s="1174"/>
      <c r="F196" s="1173"/>
      <c r="G196" s="1175"/>
      <c r="H196" s="1175"/>
      <c r="I196" s="1176"/>
      <c r="J196" s="1176"/>
    </row>
    <row r="197" spans="1:10" x14ac:dyDescent="0.2">
      <c r="A197" s="1173"/>
      <c r="B197" s="1173"/>
      <c r="C197" s="1174"/>
      <c r="D197" s="1241"/>
      <c r="E197" s="1174"/>
      <c r="F197" s="1173"/>
      <c r="G197" s="1175"/>
      <c r="H197" s="1175"/>
      <c r="I197" s="1176"/>
      <c r="J197" s="1176"/>
    </row>
    <row r="198" spans="1:10" x14ac:dyDescent="0.2">
      <c r="A198" s="1173"/>
      <c r="B198" s="1173"/>
      <c r="C198" s="1174"/>
      <c r="D198" s="1241"/>
      <c r="E198" s="1174"/>
      <c r="F198" s="1173"/>
      <c r="G198" s="1175"/>
      <c r="H198" s="1175"/>
      <c r="I198" s="1176"/>
      <c r="J198" s="1176"/>
    </row>
    <row r="199" spans="1:10" x14ac:dyDescent="0.2">
      <c r="A199" s="1173"/>
      <c r="B199" s="1173"/>
      <c r="C199" s="1174"/>
      <c r="D199" s="1241"/>
      <c r="E199" s="1174"/>
      <c r="F199" s="1173"/>
      <c r="G199" s="1175"/>
      <c r="H199" s="1175"/>
      <c r="I199" s="1176"/>
      <c r="J199" s="1176"/>
    </row>
    <row r="200" spans="1:10" x14ac:dyDescent="0.2">
      <c r="A200" s="1173"/>
      <c r="B200" s="1173"/>
      <c r="C200" s="1174"/>
      <c r="D200" s="1241"/>
      <c r="E200" s="1174"/>
      <c r="F200" s="1173"/>
      <c r="G200" s="1175"/>
      <c r="H200" s="1175"/>
      <c r="I200" s="1176"/>
      <c r="J200" s="1176"/>
    </row>
    <row r="201" spans="1:10" x14ac:dyDescent="0.2">
      <c r="A201" s="1173"/>
      <c r="B201" s="1173"/>
      <c r="C201" s="1174"/>
      <c r="D201" s="1241"/>
      <c r="E201" s="1174"/>
      <c r="F201" s="1173"/>
      <c r="G201" s="1175"/>
      <c r="H201" s="1175"/>
      <c r="I201" s="1176"/>
      <c r="J201" s="1176"/>
    </row>
    <row r="202" spans="1:10" x14ac:dyDescent="0.2">
      <c r="A202" s="1173"/>
      <c r="B202" s="1173"/>
      <c r="C202" s="1174"/>
      <c r="D202" s="1241"/>
      <c r="E202" s="1174"/>
      <c r="F202" s="1173"/>
      <c r="G202" s="1175"/>
      <c r="H202" s="1175"/>
      <c r="I202" s="1176"/>
      <c r="J202" s="1176"/>
    </row>
    <row r="203" spans="1:10" x14ac:dyDescent="0.2">
      <c r="A203" s="1173"/>
      <c r="B203" s="1173"/>
      <c r="C203" s="1174"/>
      <c r="D203" s="1241"/>
      <c r="E203" s="1174"/>
      <c r="F203" s="1173"/>
      <c r="G203" s="1175"/>
      <c r="H203" s="1175"/>
      <c r="I203" s="1176"/>
      <c r="J203" s="1176"/>
    </row>
    <row r="204" spans="1:10" x14ac:dyDescent="0.2">
      <c r="A204" s="1173"/>
      <c r="B204" s="1173"/>
      <c r="C204" s="1174"/>
      <c r="D204" s="1241"/>
      <c r="E204" s="1174"/>
      <c r="F204" s="1173"/>
      <c r="G204" s="1175"/>
      <c r="H204" s="1175"/>
      <c r="I204" s="1176"/>
      <c r="J204" s="1176"/>
    </row>
    <row r="205" spans="1:10" x14ac:dyDescent="0.2">
      <c r="A205" s="1173"/>
      <c r="B205" s="1173"/>
      <c r="C205" s="1174"/>
      <c r="D205" s="1241"/>
      <c r="E205" s="1174"/>
      <c r="F205" s="1173"/>
      <c r="G205" s="1175"/>
      <c r="H205" s="1175"/>
      <c r="I205" s="1176"/>
      <c r="J205" s="1176"/>
    </row>
    <row r="206" spans="1:10" x14ac:dyDescent="0.2">
      <c r="A206" s="1173"/>
      <c r="B206" s="1173"/>
      <c r="C206" s="1174"/>
      <c r="D206" s="1241"/>
      <c r="E206" s="1174"/>
      <c r="F206" s="1173"/>
      <c r="G206" s="1175"/>
      <c r="H206" s="1175"/>
      <c r="I206" s="1176"/>
      <c r="J206" s="1176"/>
    </row>
    <row r="207" spans="1:10" x14ac:dyDescent="0.2">
      <c r="A207" s="1173"/>
      <c r="B207" s="1173"/>
      <c r="C207" s="1174"/>
      <c r="D207" s="1241"/>
      <c r="E207" s="1174"/>
      <c r="F207" s="1173"/>
      <c r="G207" s="1175"/>
      <c r="H207" s="1175"/>
      <c r="I207" s="1176"/>
      <c r="J207" s="1176"/>
    </row>
    <row r="208" spans="1:10" x14ac:dyDescent="0.2">
      <c r="A208" s="1173"/>
      <c r="B208" s="1173"/>
      <c r="C208" s="1174"/>
      <c r="D208" s="1241"/>
      <c r="E208" s="1174"/>
      <c r="F208" s="1173"/>
      <c r="G208" s="1175"/>
      <c r="H208" s="1175"/>
      <c r="I208" s="1176"/>
      <c r="J208" s="1176"/>
    </row>
    <row r="209" spans="1:10" x14ac:dyDescent="0.2">
      <c r="A209" s="1173"/>
      <c r="B209" s="1173"/>
      <c r="C209" s="1174"/>
      <c r="D209" s="1241"/>
      <c r="E209" s="1174"/>
      <c r="F209" s="1173"/>
      <c r="G209" s="1175"/>
      <c r="H209" s="1175"/>
      <c r="I209" s="1176"/>
      <c r="J209" s="1176"/>
    </row>
    <row r="210" spans="1:10" x14ac:dyDescent="0.2">
      <c r="A210" s="1173"/>
      <c r="B210" s="1173"/>
      <c r="C210" s="1174"/>
      <c r="D210" s="1241"/>
      <c r="E210" s="1174"/>
      <c r="F210" s="1173"/>
      <c r="G210" s="1175"/>
      <c r="H210" s="1175"/>
      <c r="I210" s="1176"/>
      <c r="J210" s="1176"/>
    </row>
    <row r="211" spans="1:10" x14ac:dyDescent="0.2">
      <c r="A211" s="1173"/>
      <c r="B211" s="1173"/>
      <c r="C211" s="1174"/>
      <c r="D211" s="1241"/>
      <c r="E211" s="1174"/>
      <c r="F211" s="1173"/>
      <c r="G211" s="1175"/>
      <c r="H211" s="1175"/>
      <c r="I211" s="1176"/>
      <c r="J211" s="1176"/>
    </row>
    <row r="212" spans="1:10" x14ac:dyDescent="0.2">
      <c r="A212" s="1173"/>
      <c r="B212" s="1173"/>
      <c r="C212" s="1174"/>
      <c r="D212" s="1241"/>
      <c r="E212" s="1174"/>
      <c r="F212" s="1173"/>
      <c r="G212" s="1175"/>
      <c r="H212" s="1175"/>
      <c r="I212" s="1176"/>
      <c r="J212" s="1176"/>
    </row>
    <row r="213" spans="1:10" x14ac:dyDescent="0.2">
      <c r="A213" s="1173"/>
      <c r="B213" s="1173"/>
      <c r="C213" s="1174"/>
      <c r="D213" s="1241"/>
      <c r="E213" s="1174"/>
      <c r="F213" s="1173"/>
      <c r="G213" s="1175"/>
      <c r="H213" s="1175"/>
      <c r="I213" s="1176"/>
      <c r="J213" s="1176"/>
    </row>
    <row r="214" spans="1:10" x14ac:dyDescent="0.2">
      <c r="A214" s="1173"/>
      <c r="B214" s="1173"/>
      <c r="C214" s="1174"/>
      <c r="D214" s="1241"/>
      <c r="E214" s="1174"/>
      <c r="F214" s="1173"/>
      <c r="G214" s="1175"/>
      <c r="H214" s="1175"/>
      <c r="I214" s="1176"/>
      <c r="J214" s="1176"/>
    </row>
    <row r="215" spans="1:10" x14ac:dyDescent="0.2">
      <c r="A215" s="1173"/>
      <c r="B215" s="1173"/>
      <c r="C215" s="1174"/>
      <c r="D215" s="1241"/>
      <c r="E215" s="1174"/>
      <c r="F215" s="1173"/>
      <c r="G215" s="1175"/>
      <c r="H215" s="1175"/>
      <c r="I215" s="1176"/>
      <c r="J215" s="1176"/>
    </row>
    <row r="216" spans="1:10" x14ac:dyDescent="0.2">
      <c r="A216" s="1173"/>
      <c r="B216" s="1173"/>
      <c r="C216" s="1174"/>
      <c r="D216" s="1241"/>
      <c r="E216" s="1174"/>
      <c r="F216" s="1173"/>
      <c r="G216" s="1175"/>
      <c r="H216" s="1175"/>
      <c r="I216" s="1176"/>
      <c r="J216" s="1176"/>
    </row>
    <row r="217" spans="1:10" x14ac:dyDescent="0.2">
      <c r="A217" s="1173"/>
      <c r="B217" s="1173"/>
      <c r="C217" s="1174"/>
      <c r="D217" s="1241"/>
      <c r="E217" s="1174"/>
      <c r="F217" s="1173"/>
      <c r="G217" s="1175"/>
      <c r="H217" s="1175"/>
      <c r="I217" s="1176"/>
      <c r="J217" s="1176"/>
    </row>
    <row r="218" spans="1:10" x14ac:dyDescent="0.2">
      <c r="A218" s="1173"/>
      <c r="B218" s="1173"/>
      <c r="C218" s="1174"/>
      <c r="D218" s="1241"/>
      <c r="E218" s="1174"/>
      <c r="F218" s="1173"/>
      <c r="G218" s="1175"/>
      <c r="H218" s="1175"/>
      <c r="I218" s="1176"/>
      <c r="J218" s="1176"/>
    </row>
    <row r="219" spans="1:10" x14ac:dyDescent="0.2">
      <c r="A219" s="1173"/>
      <c r="B219" s="1173"/>
      <c r="C219" s="1174"/>
      <c r="D219" s="1241"/>
      <c r="E219" s="1174"/>
      <c r="F219" s="1173"/>
      <c r="G219" s="1175"/>
      <c r="H219" s="1175"/>
      <c r="I219" s="1176"/>
      <c r="J219" s="1176"/>
    </row>
    <row r="220" spans="1:10" x14ac:dyDescent="0.2">
      <c r="A220" s="1173"/>
      <c r="B220" s="1173"/>
      <c r="C220" s="1174"/>
      <c r="D220" s="1241"/>
      <c r="E220" s="1174"/>
      <c r="F220" s="1173"/>
      <c r="G220" s="1175"/>
      <c r="H220" s="1175"/>
      <c r="I220" s="1176"/>
      <c r="J220" s="1176"/>
    </row>
    <row r="221" spans="1:10" x14ac:dyDescent="0.2">
      <c r="A221" s="1173"/>
      <c r="B221" s="1173"/>
      <c r="C221" s="1174"/>
      <c r="D221" s="1241"/>
      <c r="E221" s="1174"/>
      <c r="F221" s="1173"/>
      <c r="G221" s="1175"/>
      <c r="H221" s="1175"/>
      <c r="I221" s="1176"/>
      <c r="J221" s="1176"/>
    </row>
    <row r="222" spans="1:10" x14ac:dyDescent="0.2">
      <c r="A222" s="1173"/>
      <c r="B222" s="1173"/>
      <c r="C222" s="1174"/>
      <c r="D222" s="1241"/>
      <c r="E222" s="1174"/>
      <c r="F222" s="1173"/>
      <c r="G222" s="1175"/>
      <c r="H222" s="1175"/>
      <c r="I222" s="1176"/>
      <c r="J222" s="1176"/>
    </row>
    <row r="223" spans="1:10" x14ac:dyDescent="0.2">
      <c r="A223" s="1173"/>
      <c r="B223" s="1173"/>
      <c r="C223" s="1174"/>
      <c r="D223" s="1241"/>
      <c r="E223" s="1174"/>
      <c r="F223" s="1173"/>
      <c r="G223" s="1175"/>
      <c r="H223" s="1175"/>
      <c r="I223" s="1176"/>
      <c r="J223" s="1176"/>
    </row>
    <row r="224" spans="1:10" x14ac:dyDescent="0.2">
      <c r="A224" s="1173"/>
      <c r="B224" s="1173"/>
      <c r="C224" s="1174"/>
      <c r="D224" s="1241"/>
      <c r="E224" s="1174"/>
      <c r="F224" s="1173"/>
      <c r="G224" s="1175"/>
      <c r="H224" s="1175"/>
      <c r="I224" s="1176"/>
      <c r="J224" s="1176"/>
    </row>
    <row r="225" spans="1:10" x14ac:dyDescent="0.2">
      <c r="A225" s="1173"/>
      <c r="B225" s="1173"/>
      <c r="C225" s="1174"/>
      <c r="D225" s="1241"/>
      <c r="E225" s="1174"/>
      <c r="F225" s="1173"/>
      <c r="G225" s="1175"/>
      <c r="H225" s="1175"/>
      <c r="I225" s="1176"/>
      <c r="J225" s="1176"/>
    </row>
    <row r="226" spans="1:10" x14ac:dyDescent="0.2">
      <c r="A226" s="1173"/>
      <c r="B226" s="1173"/>
      <c r="C226" s="1174"/>
      <c r="D226" s="1241"/>
      <c r="E226" s="1174"/>
      <c r="F226" s="1173"/>
      <c r="G226" s="1175"/>
      <c r="H226" s="1175"/>
      <c r="I226" s="1176"/>
      <c r="J226" s="1176"/>
    </row>
    <row r="227" spans="1:10" x14ac:dyDescent="0.2">
      <c r="A227" s="1173"/>
      <c r="B227" s="1173"/>
      <c r="C227" s="1174"/>
      <c r="D227" s="1241"/>
      <c r="E227" s="1174"/>
      <c r="F227" s="1173"/>
      <c r="G227" s="1175"/>
      <c r="H227" s="1175"/>
      <c r="I227" s="1176"/>
      <c r="J227" s="1176"/>
    </row>
    <row r="228" spans="1:10" x14ac:dyDescent="0.2">
      <c r="A228" s="1173"/>
      <c r="B228" s="1173"/>
      <c r="C228" s="1174"/>
      <c r="D228" s="1241"/>
      <c r="E228" s="1174"/>
      <c r="F228" s="1173"/>
      <c r="G228" s="1175"/>
      <c r="H228" s="1175"/>
      <c r="I228" s="1176"/>
      <c r="J228" s="1176"/>
    </row>
    <row r="229" spans="1:10" x14ac:dyDescent="0.2">
      <c r="A229" s="1173"/>
      <c r="B229" s="1173"/>
      <c r="C229" s="1174"/>
      <c r="D229" s="1241"/>
      <c r="E229" s="1174"/>
      <c r="F229" s="1173"/>
      <c r="G229" s="1175"/>
      <c r="H229" s="1175"/>
      <c r="I229" s="1176"/>
      <c r="J229" s="1176"/>
    </row>
    <row r="230" spans="1:10" x14ac:dyDescent="0.2">
      <c r="A230" s="1173"/>
      <c r="B230" s="1173"/>
      <c r="C230" s="1174"/>
      <c r="D230" s="1241"/>
      <c r="E230" s="1174"/>
      <c r="F230" s="1173"/>
      <c r="G230" s="1175"/>
      <c r="H230" s="1175"/>
      <c r="I230" s="1176"/>
      <c r="J230" s="1176"/>
    </row>
    <row r="231" spans="1:10" x14ac:dyDescent="0.2">
      <c r="A231" s="1173"/>
      <c r="B231" s="1173"/>
      <c r="C231" s="1174"/>
      <c r="D231" s="1241"/>
      <c r="E231" s="1174"/>
      <c r="F231" s="1173"/>
      <c r="G231" s="1175"/>
      <c r="H231" s="1175"/>
      <c r="I231" s="1176"/>
      <c r="J231" s="1176"/>
    </row>
    <row r="232" spans="1:10" x14ac:dyDescent="0.2">
      <c r="A232" s="1173"/>
      <c r="B232" s="1173"/>
      <c r="C232" s="1174"/>
      <c r="D232" s="1241"/>
      <c r="E232" s="1174"/>
      <c r="F232" s="1173"/>
      <c r="G232" s="1175"/>
      <c r="H232" s="1175"/>
      <c r="I232" s="1176"/>
      <c r="J232" s="1176"/>
    </row>
    <row r="233" spans="1:10" x14ac:dyDescent="0.2">
      <c r="A233" s="1173"/>
      <c r="B233" s="1173"/>
      <c r="C233" s="1174"/>
      <c r="D233" s="1241"/>
      <c r="E233" s="1174"/>
      <c r="F233" s="1173"/>
      <c r="G233" s="1175"/>
      <c r="H233" s="1175"/>
      <c r="I233" s="1176"/>
      <c r="J233" s="1176"/>
    </row>
    <row r="234" spans="1:10" x14ac:dyDescent="0.2">
      <c r="A234" s="1173"/>
      <c r="B234" s="1173"/>
      <c r="C234" s="1174"/>
      <c r="D234" s="1241"/>
      <c r="E234" s="1174"/>
      <c r="F234" s="1173"/>
      <c r="G234" s="1175"/>
      <c r="H234" s="1175"/>
      <c r="I234" s="1176"/>
      <c r="J234" s="1176"/>
    </row>
    <row r="235" spans="1:10" x14ac:dyDescent="0.2">
      <c r="A235" s="1173"/>
      <c r="B235" s="1173"/>
      <c r="C235" s="1174"/>
      <c r="D235" s="1241"/>
      <c r="E235" s="1174"/>
      <c r="F235" s="1173"/>
      <c r="G235" s="1175"/>
      <c r="H235" s="1175"/>
      <c r="I235" s="1176"/>
      <c r="J235" s="1176"/>
    </row>
    <row r="236" spans="1:10" x14ac:dyDescent="0.2">
      <c r="A236" s="1173"/>
      <c r="B236" s="1173"/>
      <c r="C236" s="1174"/>
      <c r="D236" s="1241"/>
      <c r="E236" s="1174"/>
      <c r="F236" s="1173"/>
      <c r="G236" s="1175"/>
      <c r="H236" s="1175"/>
      <c r="I236" s="1176"/>
      <c r="J236" s="1176"/>
    </row>
    <row r="237" spans="1:10" x14ac:dyDescent="0.2">
      <c r="A237" s="1173"/>
      <c r="B237" s="1173"/>
      <c r="C237" s="1174"/>
      <c r="D237" s="1241"/>
      <c r="E237" s="1174"/>
      <c r="F237" s="1173"/>
      <c r="G237" s="1175"/>
      <c r="H237" s="1175"/>
      <c r="I237" s="1176"/>
      <c r="J237" s="1176"/>
    </row>
    <row r="238" spans="1:10" x14ac:dyDescent="0.2">
      <c r="A238" s="1173"/>
      <c r="B238" s="1173"/>
      <c r="C238" s="1174"/>
      <c r="D238" s="1241"/>
      <c r="E238" s="1174"/>
      <c r="F238" s="1173"/>
      <c r="G238" s="1175"/>
      <c r="H238" s="1175"/>
      <c r="I238" s="1176"/>
      <c r="J238" s="1176"/>
    </row>
    <row r="239" spans="1:10" x14ac:dyDescent="0.2">
      <c r="A239" s="1173"/>
      <c r="B239" s="1173"/>
      <c r="C239" s="1174"/>
      <c r="D239" s="1241"/>
      <c r="E239" s="1174"/>
      <c r="F239" s="1173"/>
      <c r="G239" s="1175"/>
      <c r="H239" s="1175"/>
      <c r="I239" s="1176"/>
      <c r="J239" s="1176"/>
    </row>
    <row r="240" spans="1:10" x14ac:dyDescent="0.2">
      <c r="A240" s="1173"/>
      <c r="B240" s="1173"/>
      <c r="C240" s="1174"/>
      <c r="D240" s="1241"/>
      <c r="E240" s="1174"/>
      <c r="F240" s="1173"/>
      <c r="G240" s="1175"/>
      <c r="H240" s="1175"/>
      <c r="I240" s="1176"/>
      <c r="J240" s="1176"/>
    </row>
    <row r="241" spans="1:10" x14ac:dyDescent="0.2">
      <c r="A241" s="1173"/>
      <c r="B241" s="1173"/>
      <c r="C241" s="1174"/>
      <c r="D241" s="1241"/>
      <c r="E241" s="1174"/>
      <c r="F241" s="1173"/>
      <c r="G241" s="1175"/>
      <c r="H241" s="1175"/>
      <c r="I241" s="1176"/>
      <c r="J241" s="1176"/>
    </row>
    <row r="242" spans="1:10" x14ac:dyDescent="0.2">
      <c r="A242" s="1173"/>
      <c r="B242" s="1173"/>
      <c r="C242" s="1174"/>
      <c r="D242" s="1241"/>
      <c r="E242" s="1174"/>
      <c r="F242" s="1173"/>
      <c r="G242" s="1175"/>
      <c r="H242" s="1175"/>
      <c r="I242" s="1176"/>
      <c r="J242" s="1176"/>
    </row>
    <row r="243" spans="1:10" x14ac:dyDescent="0.2">
      <c r="A243" s="1173"/>
      <c r="B243" s="1173"/>
      <c r="C243" s="1174"/>
      <c r="D243" s="1241"/>
      <c r="E243" s="1174"/>
      <c r="F243" s="1173"/>
      <c r="G243" s="1175"/>
      <c r="H243" s="1175"/>
      <c r="I243" s="1176"/>
      <c r="J243" s="1176"/>
    </row>
    <row r="244" spans="1:10" x14ac:dyDescent="0.2">
      <c r="A244" s="1173"/>
      <c r="B244" s="1173"/>
      <c r="C244" s="1174"/>
      <c r="D244" s="1241"/>
      <c r="E244" s="1174"/>
      <c r="F244" s="1173"/>
      <c r="G244" s="1175"/>
      <c r="H244" s="1175"/>
      <c r="I244" s="1176"/>
      <c r="J244" s="1176"/>
    </row>
    <row r="245" spans="1:10" x14ac:dyDescent="0.2">
      <c r="A245" s="1173"/>
      <c r="B245" s="1173"/>
      <c r="C245" s="1174"/>
      <c r="D245" s="1241"/>
      <c r="E245" s="1174"/>
      <c r="F245" s="1173"/>
      <c r="G245" s="1175"/>
      <c r="H245" s="1175"/>
      <c r="I245" s="1176"/>
      <c r="J245" s="1176"/>
    </row>
    <row r="246" spans="1:10" x14ac:dyDescent="0.2">
      <c r="A246" s="1173"/>
      <c r="B246" s="1173"/>
      <c r="C246" s="1174"/>
      <c r="D246" s="1241"/>
      <c r="E246" s="1174"/>
      <c r="F246" s="1173"/>
      <c r="G246" s="1175"/>
      <c r="H246" s="1175"/>
      <c r="I246" s="1176"/>
      <c r="J246" s="1176"/>
    </row>
    <row r="247" spans="1:10" x14ac:dyDescent="0.2">
      <c r="A247" s="1173"/>
      <c r="B247" s="1173"/>
      <c r="C247" s="1174"/>
      <c r="D247" s="1241"/>
      <c r="E247" s="1174"/>
      <c r="F247" s="1173"/>
      <c r="G247" s="1175"/>
      <c r="H247" s="1175"/>
      <c r="I247" s="1176"/>
      <c r="J247" s="1176"/>
    </row>
    <row r="248" spans="1:10" x14ac:dyDescent="0.2">
      <c r="A248" s="1173"/>
      <c r="B248" s="1173"/>
      <c r="C248" s="1174"/>
      <c r="D248" s="1241"/>
      <c r="E248" s="1174"/>
      <c r="F248" s="1173"/>
      <c r="G248" s="1175"/>
      <c r="H248" s="1175"/>
      <c r="I248" s="1176"/>
      <c r="J248" s="1176"/>
    </row>
    <row r="249" spans="1:10" x14ac:dyDescent="0.2">
      <c r="A249" s="1173"/>
      <c r="B249" s="1173"/>
      <c r="C249" s="1174"/>
      <c r="D249" s="1241"/>
      <c r="E249" s="1174"/>
      <c r="F249" s="1173"/>
      <c r="G249" s="1175"/>
      <c r="H249" s="1175"/>
      <c r="I249" s="1176"/>
      <c r="J249" s="1176"/>
    </row>
    <row r="250" spans="1:10" x14ac:dyDescent="0.2">
      <c r="A250" s="1173"/>
      <c r="B250" s="1173"/>
      <c r="C250" s="1174"/>
      <c r="D250" s="1241"/>
      <c r="E250" s="1174"/>
      <c r="F250" s="1173"/>
      <c r="G250" s="1175"/>
      <c r="H250" s="1175"/>
      <c r="I250" s="1176"/>
      <c r="J250" s="1176"/>
    </row>
    <row r="251" spans="1:10" x14ac:dyDescent="0.2">
      <c r="A251" s="1173"/>
      <c r="B251" s="1173"/>
      <c r="C251" s="1174"/>
      <c r="D251" s="1241"/>
      <c r="E251" s="1174"/>
      <c r="F251" s="1173"/>
      <c r="G251" s="1175"/>
      <c r="H251" s="1175"/>
      <c r="I251" s="1176"/>
      <c r="J251" s="1176"/>
    </row>
    <row r="252" spans="1:10" x14ac:dyDescent="0.2">
      <c r="A252" s="1173"/>
      <c r="B252" s="1173"/>
      <c r="C252" s="1174"/>
      <c r="D252" s="1241"/>
      <c r="E252" s="1174"/>
      <c r="F252" s="1173"/>
      <c r="G252" s="1175"/>
      <c r="H252" s="1175"/>
      <c r="I252" s="1176"/>
      <c r="J252" s="1176"/>
    </row>
    <row r="253" spans="1:10" x14ac:dyDescent="0.2">
      <c r="A253" s="1173"/>
      <c r="B253" s="1173"/>
      <c r="C253" s="1174"/>
      <c r="D253" s="1241"/>
      <c r="E253" s="1174"/>
      <c r="F253" s="1173"/>
      <c r="G253" s="1175"/>
      <c r="H253" s="1175"/>
      <c r="I253" s="1176"/>
      <c r="J253" s="1176"/>
    </row>
    <row r="254" spans="1:10" x14ac:dyDescent="0.2">
      <c r="A254" s="1173"/>
      <c r="B254" s="1173"/>
      <c r="C254" s="1174"/>
      <c r="D254" s="1241"/>
      <c r="E254" s="1174"/>
      <c r="F254" s="1173"/>
      <c r="G254" s="1175"/>
      <c r="H254" s="1175"/>
      <c r="I254" s="1176"/>
      <c r="J254" s="1176"/>
    </row>
    <row r="255" spans="1:10" x14ac:dyDescent="0.2">
      <c r="A255" s="1173"/>
      <c r="B255" s="1173"/>
      <c r="C255" s="1174"/>
      <c r="D255" s="1241"/>
      <c r="E255" s="1174"/>
      <c r="F255" s="1173"/>
      <c r="G255" s="1175"/>
      <c r="H255" s="1175"/>
      <c r="I255" s="1176"/>
      <c r="J255" s="1176"/>
    </row>
    <row r="256" spans="1:10" x14ac:dyDescent="0.2">
      <c r="A256" s="1173"/>
      <c r="B256" s="1173"/>
      <c r="C256" s="1174"/>
      <c r="D256" s="1241"/>
      <c r="E256" s="1174"/>
      <c r="F256" s="1173"/>
      <c r="G256" s="1175"/>
      <c r="H256" s="1175"/>
      <c r="I256" s="1176"/>
      <c r="J256" s="1176"/>
    </row>
    <row r="257" spans="1:10" x14ac:dyDescent="0.2">
      <c r="A257" s="1173"/>
      <c r="B257" s="1173"/>
      <c r="C257" s="1174"/>
      <c r="D257" s="1241"/>
      <c r="E257" s="1174"/>
      <c r="F257" s="1173"/>
      <c r="G257" s="1175"/>
      <c r="H257" s="1175"/>
      <c r="I257" s="1176"/>
      <c r="J257" s="1176"/>
    </row>
    <row r="258" spans="1:10" x14ac:dyDescent="0.2">
      <c r="A258" s="1173"/>
      <c r="B258" s="1173"/>
      <c r="C258" s="1174"/>
      <c r="D258" s="1241"/>
      <c r="E258" s="1174"/>
      <c r="F258" s="1173"/>
      <c r="G258" s="1175"/>
      <c r="H258" s="1175"/>
      <c r="I258" s="1176"/>
      <c r="J258" s="1176"/>
    </row>
    <row r="259" spans="1:10" x14ac:dyDescent="0.2">
      <c r="A259" s="1173"/>
      <c r="B259" s="1173"/>
      <c r="C259" s="1174"/>
      <c r="D259" s="1241"/>
      <c r="E259" s="1174"/>
      <c r="F259" s="1173"/>
      <c r="G259" s="1175"/>
      <c r="H259" s="1175"/>
      <c r="I259" s="1176"/>
      <c r="J259" s="1176"/>
    </row>
    <row r="260" spans="1:10" x14ac:dyDescent="0.2">
      <c r="A260" s="1173"/>
      <c r="B260" s="1173"/>
      <c r="C260" s="1174"/>
      <c r="D260" s="1241"/>
      <c r="E260" s="1174"/>
      <c r="F260" s="1173"/>
      <c r="G260" s="1175"/>
      <c r="H260" s="1175"/>
      <c r="I260" s="1176"/>
      <c r="J260" s="1176"/>
    </row>
    <row r="261" spans="1:10" x14ac:dyDescent="0.2">
      <c r="A261" s="1173"/>
      <c r="B261" s="1173"/>
      <c r="C261" s="1174"/>
      <c r="D261" s="1241"/>
      <c r="E261" s="1174"/>
      <c r="F261" s="1173"/>
      <c r="G261" s="1175"/>
      <c r="H261" s="1175"/>
      <c r="I261" s="1176"/>
      <c r="J261" s="1176"/>
    </row>
    <row r="262" spans="1:10" x14ac:dyDescent="0.2">
      <c r="A262" s="1173"/>
      <c r="B262" s="1173"/>
      <c r="C262" s="1174"/>
      <c r="D262" s="1241"/>
      <c r="E262" s="1174"/>
      <c r="F262" s="1173"/>
      <c r="G262" s="1175"/>
      <c r="H262" s="1175"/>
      <c r="I262" s="1176"/>
      <c r="J262" s="1176"/>
    </row>
    <row r="263" spans="1:10" ht="16" thickBot="1" x14ac:dyDescent="0.25">
      <c r="A263" s="1204"/>
      <c r="B263" s="25"/>
      <c r="C263" s="25"/>
      <c r="D263" s="25"/>
      <c r="E263" s="1204"/>
      <c r="F263" s="1204"/>
      <c r="G263" s="25"/>
      <c r="H263" s="25"/>
      <c r="I263" s="1206"/>
      <c r="J263" s="1206"/>
    </row>
  </sheetData>
  <sheetProtection algorithmName="SHA-512" hashValue="X8dp9FK+uEWzRWuvapmuxtL0dYA3N+MN6xDaMQzUkBO8KYl7apfLpgpdjVrvJdig1KpaXEbq3Se5022IeFYaFA==" saltValue="PYgWwvZRhq2fgeRyVSRT3w==" spinCount="100000" sheet="1" objects="1" scenarios="1" formatColumns="0"/>
  <mergeCells count="1">
    <mergeCell ref="A1:J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FA215-E1C5-4395-BF90-EDB1A0B704FF}">
  <dimension ref="A1:J263"/>
  <sheetViews>
    <sheetView showGridLines="0" workbookViewId="0">
      <pane ySplit="3" topLeftCell="A4" activePane="bottomLeft" state="frozen"/>
      <selection pane="bottomLeft" activeCell="C14" sqref="C14"/>
    </sheetView>
  </sheetViews>
  <sheetFormatPr baseColWidth="10" defaultColWidth="9" defaultRowHeight="15" x14ac:dyDescent="0.2"/>
  <cols>
    <col min="1" max="1" width="8.6640625" style="1" bestFit="1" customWidth="1"/>
    <col min="2" max="2" width="8.5" style="1" bestFit="1" customWidth="1"/>
    <col min="3" max="3" width="32.33203125" style="1" bestFit="1" customWidth="1"/>
    <col min="4" max="4" width="9.1640625" style="1" customWidth="1"/>
    <col min="5" max="5" width="36.83203125" style="1" bestFit="1" customWidth="1"/>
    <col min="6" max="6" width="18.1640625" style="1" bestFit="1" customWidth="1"/>
    <col min="7" max="7" width="10.5" style="1" bestFit="1" customWidth="1"/>
    <col min="8" max="9" width="8" style="1" customWidth="1"/>
    <col min="10" max="10" width="8.83203125" style="1" customWidth="1"/>
    <col min="11" max="16384" width="9" style="1"/>
  </cols>
  <sheetData>
    <row r="1" spans="1:10" x14ac:dyDescent="0.2">
      <c r="A1" s="1324" t="s">
        <v>1308</v>
      </c>
      <c r="B1" s="1325"/>
      <c r="C1" s="1325"/>
      <c r="D1" s="1325"/>
      <c r="E1" s="1325"/>
      <c r="F1" s="1325"/>
      <c r="G1" s="1325"/>
      <c r="H1" s="1325"/>
      <c r="I1" s="1325"/>
      <c r="J1" s="1325"/>
    </row>
    <row r="2" spans="1:10" ht="16" thickBot="1" x14ac:dyDescent="0.25"/>
    <row r="3" spans="1:10" ht="31" thickBot="1" x14ac:dyDescent="0.25">
      <c r="A3" s="1089" t="s">
        <v>1118</v>
      </c>
      <c r="B3" s="1090" t="s">
        <v>1119</v>
      </c>
      <c r="C3" s="1090" t="s">
        <v>1120</v>
      </c>
      <c r="D3" s="1067" t="s">
        <v>1126</v>
      </c>
      <c r="E3" s="1147" t="s">
        <v>1121</v>
      </c>
      <c r="F3" s="1107" t="s">
        <v>1122</v>
      </c>
      <c r="G3" s="1091" t="s">
        <v>1123</v>
      </c>
      <c r="H3" s="1119" t="s">
        <v>1124</v>
      </c>
      <c r="I3" s="1067" t="s">
        <v>1125</v>
      </c>
      <c r="J3" s="1120" t="s">
        <v>1127</v>
      </c>
    </row>
    <row r="4" spans="1:10" x14ac:dyDescent="0.2">
      <c r="A4" s="1167"/>
      <c r="B4" s="1168"/>
      <c r="C4" s="1169"/>
      <c r="D4" s="1242"/>
      <c r="E4" s="1169"/>
      <c r="F4" s="1167"/>
      <c r="G4" s="1170"/>
      <c r="H4" s="1170"/>
      <c r="I4" s="1171"/>
      <c r="J4" s="1171"/>
    </row>
    <row r="5" spans="1:10" x14ac:dyDescent="0.2">
      <c r="A5" s="1172"/>
      <c r="B5" s="1173"/>
      <c r="C5" s="1174"/>
      <c r="D5" s="1205"/>
      <c r="E5" s="1174"/>
      <c r="F5" s="1172"/>
      <c r="G5" s="1175"/>
      <c r="H5" s="1175"/>
      <c r="I5" s="1176"/>
      <c r="J5" s="1176"/>
    </row>
    <row r="6" spans="1:10" x14ac:dyDescent="0.2">
      <c r="A6" s="1172"/>
      <c r="B6" s="1173"/>
      <c r="C6" s="1174"/>
      <c r="D6" s="1205"/>
      <c r="E6" s="1174"/>
      <c r="F6" s="1172"/>
      <c r="G6" s="1175"/>
      <c r="H6" s="1175"/>
      <c r="I6" s="1176"/>
      <c r="J6" s="1176"/>
    </row>
    <row r="7" spans="1:10" x14ac:dyDescent="0.2">
      <c r="A7" s="1172"/>
      <c r="B7" s="1173"/>
      <c r="C7" s="1174"/>
      <c r="D7" s="1205"/>
      <c r="E7" s="1174"/>
      <c r="F7" s="1172"/>
      <c r="G7" s="1175"/>
      <c r="H7" s="1175"/>
      <c r="I7" s="1176"/>
      <c r="J7" s="1176"/>
    </row>
    <row r="8" spans="1:10" x14ac:dyDescent="0.2">
      <c r="A8" s="1172"/>
      <c r="B8" s="1173"/>
      <c r="C8" s="1174"/>
      <c r="D8" s="1205"/>
      <c r="E8" s="1174"/>
      <c r="F8" s="1172"/>
      <c r="G8" s="1175"/>
      <c r="H8" s="1175"/>
      <c r="I8" s="1176"/>
      <c r="J8" s="1176"/>
    </row>
    <row r="9" spans="1:10" x14ac:dyDescent="0.2">
      <c r="A9" s="1172"/>
      <c r="B9" s="1173"/>
      <c r="C9" s="1174"/>
      <c r="D9" s="1205"/>
      <c r="E9" s="1174"/>
      <c r="F9" s="1172"/>
      <c r="G9" s="1175"/>
      <c r="H9" s="1175"/>
      <c r="I9" s="1176"/>
      <c r="J9" s="1176"/>
    </row>
    <row r="10" spans="1:10" x14ac:dyDescent="0.2">
      <c r="A10" s="1172"/>
      <c r="B10" s="1173"/>
      <c r="C10" s="1174"/>
      <c r="D10" s="1205"/>
      <c r="E10" s="1174"/>
      <c r="F10" s="1172"/>
      <c r="G10" s="1175"/>
      <c r="H10" s="1175"/>
      <c r="I10" s="1176"/>
      <c r="J10" s="1176"/>
    </row>
    <row r="11" spans="1:10" x14ac:dyDescent="0.2">
      <c r="A11" s="1172"/>
      <c r="B11" s="1173"/>
      <c r="C11" s="1174"/>
      <c r="D11" s="1205"/>
      <c r="E11" s="1174"/>
      <c r="F11" s="1172"/>
      <c r="G11" s="1175"/>
      <c r="H11" s="1175"/>
      <c r="I11" s="1176"/>
      <c r="J11" s="1176"/>
    </row>
    <row r="12" spans="1:10" x14ac:dyDescent="0.2">
      <c r="A12" s="1174"/>
      <c r="B12" s="1174"/>
      <c r="C12" s="1174"/>
      <c r="D12" s="1205"/>
      <c r="E12" s="1174"/>
      <c r="F12" s="1174"/>
      <c r="G12" s="1175"/>
      <c r="H12" s="1175"/>
      <c r="I12" s="1176"/>
      <c r="J12" s="1176"/>
    </row>
    <row r="13" spans="1:10" x14ac:dyDescent="0.2">
      <c r="A13" s="1174"/>
      <c r="B13" s="1174"/>
      <c r="C13" s="1174"/>
      <c r="D13" s="1205"/>
      <c r="E13" s="1174"/>
      <c r="F13" s="1174"/>
      <c r="G13" s="1175"/>
      <c r="H13" s="1175"/>
      <c r="I13" s="1176"/>
      <c r="J13" s="1176"/>
    </row>
    <row r="14" spans="1:10" x14ac:dyDescent="0.2">
      <c r="A14" s="1174"/>
      <c r="B14" s="1174"/>
      <c r="C14" s="1174"/>
      <c r="D14" s="1205"/>
      <c r="E14" s="1174"/>
      <c r="F14" s="1174"/>
      <c r="G14" s="1175"/>
      <c r="H14" s="1175"/>
      <c r="I14" s="1176"/>
      <c r="J14" s="1176"/>
    </row>
    <row r="15" spans="1:10" x14ac:dyDescent="0.2">
      <c r="A15" s="1174"/>
      <c r="B15" s="1174"/>
      <c r="C15" s="1174"/>
      <c r="D15" s="1205"/>
      <c r="E15" s="1174"/>
      <c r="F15" s="1174"/>
      <c r="G15" s="1175"/>
      <c r="H15" s="1175"/>
      <c r="I15" s="1176"/>
      <c r="J15" s="1176"/>
    </row>
    <row r="16" spans="1:10" x14ac:dyDescent="0.2">
      <c r="A16" s="1174"/>
      <c r="B16" s="1174"/>
      <c r="C16" s="1174"/>
      <c r="D16" s="1205"/>
      <c r="E16" s="1174"/>
      <c r="F16" s="1174"/>
      <c r="G16" s="1175"/>
      <c r="H16" s="1175"/>
      <c r="I16" s="1176"/>
      <c r="J16" s="1176"/>
    </row>
    <row r="17" spans="1:10" x14ac:dyDescent="0.2">
      <c r="A17" s="1172"/>
      <c r="B17" s="1173"/>
      <c r="C17" s="1174"/>
      <c r="D17" s="1205"/>
      <c r="E17" s="1174"/>
      <c r="F17" s="1172"/>
      <c r="G17" s="1175"/>
      <c r="H17" s="1175"/>
      <c r="I17" s="1176"/>
      <c r="J17" s="1176"/>
    </row>
    <row r="18" spans="1:10" x14ac:dyDescent="0.2">
      <c r="A18" s="1172"/>
      <c r="B18" s="1173"/>
      <c r="C18" s="1174"/>
      <c r="D18" s="1205"/>
      <c r="E18" s="1174"/>
      <c r="F18" s="1172"/>
      <c r="G18" s="1175"/>
      <c r="H18" s="1175"/>
      <c r="I18" s="1176"/>
      <c r="J18" s="1176"/>
    </row>
    <row r="19" spans="1:10" x14ac:dyDescent="0.2">
      <c r="A19" s="1172"/>
      <c r="B19" s="1173"/>
      <c r="C19" s="1174"/>
      <c r="D19" s="1205"/>
      <c r="E19" s="1174"/>
      <c r="F19" s="1172"/>
      <c r="G19" s="1175"/>
      <c r="H19" s="1175"/>
      <c r="I19" s="1176"/>
      <c r="J19" s="1176"/>
    </row>
    <row r="20" spans="1:10" x14ac:dyDescent="0.2">
      <c r="A20" s="1172"/>
      <c r="B20" s="1173"/>
      <c r="C20" s="1174"/>
      <c r="D20" s="1205"/>
      <c r="E20" s="1174"/>
      <c r="F20" s="1172"/>
      <c r="G20" s="1175"/>
      <c r="H20" s="1175"/>
      <c r="I20" s="1176"/>
      <c r="J20" s="1176"/>
    </row>
    <row r="21" spans="1:10" x14ac:dyDescent="0.2">
      <c r="A21" s="1174"/>
      <c r="B21" s="1174"/>
      <c r="C21" s="1174"/>
      <c r="D21" s="1205"/>
      <c r="E21" s="1174"/>
      <c r="F21" s="1174"/>
      <c r="G21" s="1175"/>
      <c r="H21" s="1175"/>
      <c r="I21" s="1176"/>
      <c r="J21" s="1176"/>
    </row>
    <row r="22" spans="1:10" x14ac:dyDescent="0.2">
      <c r="A22" s="1172"/>
      <c r="B22" s="1173"/>
      <c r="C22" s="1174"/>
      <c r="D22" s="1205"/>
      <c r="E22" s="1174"/>
      <c r="F22" s="1172"/>
      <c r="G22" s="1175"/>
      <c r="H22" s="1175"/>
      <c r="I22" s="1176"/>
      <c r="J22" s="1176"/>
    </row>
    <row r="23" spans="1:10" x14ac:dyDescent="0.2">
      <c r="A23" s="1174"/>
      <c r="B23" s="1174"/>
      <c r="C23" s="1174"/>
      <c r="D23" s="1205"/>
      <c r="E23" s="1174"/>
      <c r="F23" s="1174"/>
      <c r="G23" s="1175"/>
      <c r="H23" s="1175"/>
      <c r="I23" s="1176"/>
      <c r="J23" s="1176"/>
    </row>
    <row r="24" spans="1:10" x14ac:dyDescent="0.2">
      <c r="A24" s="1174"/>
      <c r="B24" s="1174"/>
      <c r="C24" s="1174"/>
      <c r="D24" s="1205"/>
      <c r="E24" s="1174"/>
      <c r="F24" s="1174"/>
      <c r="G24" s="1175"/>
      <c r="H24" s="1175"/>
      <c r="I24" s="1176"/>
      <c r="J24" s="1176"/>
    </row>
    <row r="25" spans="1:10" x14ac:dyDescent="0.2">
      <c r="A25" s="1172"/>
      <c r="B25" s="1173"/>
      <c r="C25" s="1174"/>
      <c r="D25" s="1205"/>
      <c r="E25" s="1174"/>
      <c r="F25" s="1172"/>
      <c r="G25" s="1175"/>
      <c r="H25" s="1175"/>
      <c r="I25" s="1176"/>
      <c r="J25" s="1176"/>
    </row>
    <row r="26" spans="1:10" x14ac:dyDescent="0.2">
      <c r="A26" s="1172"/>
      <c r="B26" s="1173"/>
      <c r="C26" s="1174"/>
      <c r="D26" s="1205"/>
      <c r="E26" s="1174"/>
      <c r="F26" s="1172"/>
      <c r="G26" s="1175"/>
      <c r="H26" s="1175"/>
      <c r="I26" s="1176"/>
      <c r="J26" s="1176"/>
    </row>
    <row r="27" spans="1:10" x14ac:dyDescent="0.2">
      <c r="A27" s="1172"/>
      <c r="B27" s="1173"/>
      <c r="C27" s="1174"/>
      <c r="D27" s="1205"/>
      <c r="E27" s="1174"/>
      <c r="F27" s="1172"/>
      <c r="G27" s="1175"/>
      <c r="H27" s="1175"/>
      <c r="I27" s="1176"/>
      <c r="J27" s="1176"/>
    </row>
    <row r="28" spans="1:10" x14ac:dyDescent="0.2">
      <c r="A28" s="1172"/>
      <c r="B28" s="1173"/>
      <c r="C28" s="1174"/>
      <c r="D28" s="1205"/>
      <c r="E28" s="1174"/>
      <c r="F28" s="1172"/>
      <c r="G28" s="1175"/>
      <c r="H28" s="1175"/>
      <c r="I28" s="1176"/>
      <c r="J28" s="1176"/>
    </row>
    <row r="29" spans="1:10" x14ac:dyDescent="0.2">
      <c r="A29" s="1174"/>
      <c r="B29" s="1174"/>
      <c r="C29" s="1174"/>
      <c r="D29" s="1205"/>
      <c r="E29" s="1174"/>
      <c r="F29" s="1174"/>
      <c r="G29" s="1175"/>
      <c r="H29" s="1175"/>
      <c r="I29" s="1176"/>
      <c r="J29" s="1176"/>
    </row>
    <row r="30" spans="1:10" x14ac:dyDescent="0.2">
      <c r="A30" s="1174"/>
      <c r="B30" s="1174"/>
      <c r="C30" s="1174"/>
      <c r="D30" s="1205"/>
      <c r="E30" s="1174"/>
      <c r="F30" s="1174"/>
      <c r="G30" s="1175"/>
      <c r="H30" s="1175"/>
      <c r="I30" s="1176"/>
      <c r="J30" s="1176"/>
    </row>
    <row r="31" spans="1:10" x14ac:dyDescent="0.2">
      <c r="A31" s="1174"/>
      <c r="B31" s="1174"/>
      <c r="C31" s="1174"/>
      <c r="D31" s="1205"/>
      <c r="E31" s="1174"/>
      <c r="F31" s="1174"/>
      <c r="G31" s="1175"/>
      <c r="H31" s="1175"/>
      <c r="I31" s="1176"/>
      <c r="J31" s="1176"/>
    </row>
    <row r="32" spans="1:10" x14ac:dyDescent="0.2">
      <c r="A32" s="1174"/>
      <c r="B32" s="1174"/>
      <c r="C32" s="1174"/>
      <c r="D32" s="1205"/>
      <c r="E32" s="1174"/>
      <c r="F32" s="1174"/>
      <c r="G32" s="1175"/>
      <c r="H32" s="1175"/>
      <c r="I32" s="1176"/>
      <c r="J32" s="1176"/>
    </row>
    <row r="33" spans="1:10" x14ac:dyDescent="0.2">
      <c r="A33" s="1174"/>
      <c r="B33" s="1174"/>
      <c r="C33" s="1174"/>
      <c r="D33" s="1205"/>
      <c r="E33" s="1174"/>
      <c r="F33" s="1174"/>
      <c r="G33" s="1175"/>
      <c r="H33" s="1175"/>
      <c r="I33" s="1176"/>
      <c r="J33" s="1176"/>
    </row>
    <row r="34" spans="1:10" x14ac:dyDescent="0.2">
      <c r="A34" s="1174"/>
      <c r="B34" s="1174"/>
      <c r="C34" s="1174"/>
      <c r="D34" s="1205"/>
      <c r="E34" s="1174"/>
      <c r="F34" s="1174"/>
      <c r="G34" s="1175"/>
      <c r="H34" s="1175"/>
      <c r="I34" s="1176"/>
      <c r="J34" s="1176"/>
    </row>
    <row r="35" spans="1:10" x14ac:dyDescent="0.2">
      <c r="A35" s="1174"/>
      <c r="B35" s="1174"/>
      <c r="C35" s="1174"/>
      <c r="D35" s="1205"/>
      <c r="E35" s="1174"/>
      <c r="F35" s="1174"/>
      <c r="G35" s="1175"/>
      <c r="H35" s="1175"/>
      <c r="I35" s="1176"/>
      <c r="J35" s="1176"/>
    </row>
    <row r="36" spans="1:10" x14ac:dyDescent="0.2">
      <c r="A36" s="1174"/>
      <c r="B36" s="1174"/>
      <c r="C36" s="1174"/>
      <c r="D36" s="1205"/>
      <c r="E36" s="1174"/>
      <c r="F36" s="1174"/>
      <c r="G36" s="1175"/>
      <c r="H36" s="1175"/>
      <c r="I36" s="1176"/>
      <c r="J36" s="1176"/>
    </row>
    <row r="37" spans="1:10" x14ac:dyDescent="0.2">
      <c r="A37" s="1174"/>
      <c r="B37" s="1174"/>
      <c r="C37" s="1174"/>
      <c r="D37" s="1205"/>
      <c r="E37" s="1174"/>
      <c r="F37" s="1174"/>
      <c r="G37" s="1175"/>
      <c r="H37" s="1175"/>
      <c r="I37" s="1176"/>
      <c r="J37" s="1176"/>
    </row>
    <row r="38" spans="1:10" x14ac:dyDescent="0.2">
      <c r="A38" s="1174"/>
      <c r="B38" s="1174"/>
      <c r="C38" s="1174"/>
      <c r="D38" s="1205"/>
      <c r="E38" s="1174"/>
      <c r="F38" s="1174"/>
      <c r="G38" s="1175"/>
      <c r="H38" s="1175"/>
      <c r="I38" s="1176"/>
      <c r="J38" s="1176"/>
    </row>
    <row r="39" spans="1:10" x14ac:dyDescent="0.2">
      <c r="A39" s="1172"/>
      <c r="B39" s="1173"/>
      <c r="C39" s="1174"/>
      <c r="D39" s="1205"/>
      <c r="E39" s="1174"/>
      <c r="F39" s="1172"/>
      <c r="G39" s="1175"/>
      <c r="H39" s="1175"/>
      <c r="I39" s="1176"/>
      <c r="J39" s="1176"/>
    </row>
    <row r="40" spans="1:10" x14ac:dyDescent="0.2">
      <c r="A40" s="1172"/>
      <c r="B40" s="1173"/>
      <c r="C40" s="1174"/>
      <c r="D40" s="1205"/>
      <c r="E40" s="1174"/>
      <c r="F40" s="1172"/>
      <c r="G40" s="1175"/>
      <c r="H40" s="1175"/>
      <c r="I40" s="1176"/>
      <c r="J40" s="1176"/>
    </row>
    <row r="41" spans="1:10" x14ac:dyDescent="0.2">
      <c r="A41" s="1172"/>
      <c r="B41" s="1173"/>
      <c r="C41" s="1174"/>
      <c r="D41" s="1205"/>
      <c r="E41" s="1174"/>
      <c r="F41" s="1172"/>
      <c r="G41" s="1175"/>
      <c r="H41" s="1175"/>
      <c r="I41" s="1176"/>
      <c r="J41" s="1176"/>
    </row>
    <row r="42" spans="1:10" x14ac:dyDescent="0.2">
      <c r="A42" s="1172"/>
      <c r="B42" s="1173"/>
      <c r="C42" s="1174"/>
      <c r="D42" s="1205"/>
      <c r="E42" s="1174"/>
      <c r="F42" s="1172"/>
      <c r="G42" s="1175"/>
      <c r="H42" s="1175"/>
      <c r="I42" s="1176"/>
      <c r="J42" s="1176"/>
    </row>
    <row r="43" spans="1:10" x14ac:dyDescent="0.2">
      <c r="A43" s="1172"/>
      <c r="B43" s="1173"/>
      <c r="C43" s="1174"/>
      <c r="D43" s="1205"/>
      <c r="E43" s="1174"/>
      <c r="F43" s="1172"/>
      <c r="G43" s="1175"/>
      <c r="H43" s="1175"/>
      <c r="I43" s="1176"/>
      <c r="J43" s="1176"/>
    </row>
    <row r="44" spans="1:10" x14ac:dyDescent="0.2">
      <c r="A44" s="1172"/>
      <c r="B44" s="1173"/>
      <c r="C44" s="1174"/>
      <c r="D44" s="1205"/>
      <c r="E44" s="1174"/>
      <c r="F44" s="1172"/>
      <c r="G44" s="1175"/>
      <c r="H44" s="1175"/>
      <c r="I44" s="1176"/>
      <c r="J44" s="1176"/>
    </row>
    <row r="45" spans="1:10" x14ac:dyDescent="0.2">
      <c r="A45" s="1172"/>
      <c r="B45" s="1173"/>
      <c r="C45" s="1174"/>
      <c r="D45" s="1205"/>
      <c r="E45" s="1174"/>
      <c r="F45" s="1172"/>
      <c r="G45" s="1175"/>
      <c r="H45" s="1175"/>
      <c r="I45" s="1176"/>
      <c r="J45" s="1176"/>
    </row>
    <row r="46" spans="1:10" x14ac:dyDescent="0.2">
      <c r="A46" s="1172"/>
      <c r="B46" s="1173"/>
      <c r="C46" s="1174"/>
      <c r="D46" s="1205"/>
      <c r="E46" s="1174"/>
      <c r="F46" s="1172"/>
      <c r="G46" s="1175"/>
      <c r="H46" s="1175"/>
      <c r="I46" s="1176"/>
      <c r="J46" s="1176"/>
    </row>
    <row r="47" spans="1:10" x14ac:dyDescent="0.2">
      <c r="A47" s="1172"/>
      <c r="B47" s="1173"/>
      <c r="C47" s="1174"/>
      <c r="D47" s="1205"/>
      <c r="E47" s="1174"/>
      <c r="F47" s="1172"/>
      <c r="G47" s="1175"/>
      <c r="H47" s="1175"/>
      <c r="I47" s="1176"/>
      <c r="J47" s="1176"/>
    </row>
    <row r="48" spans="1:10" x14ac:dyDescent="0.2">
      <c r="A48" s="1172"/>
      <c r="B48" s="1173"/>
      <c r="C48" s="1174"/>
      <c r="D48" s="1205"/>
      <c r="E48" s="1174"/>
      <c r="F48" s="1172"/>
      <c r="G48" s="1175"/>
      <c r="H48" s="1175"/>
      <c r="I48" s="1176"/>
      <c r="J48" s="1176"/>
    </row>
    <row r="49" spans="1:10" x14ac:dyDescent="0.2">
      <c r="A49" s="1172"/>
      <c r="B49" s="1173"/>
      <c r="C49" s="1174"/>
      <c r="D49" s="1205"/>
      <c r="E49" s="1174"/>
      <c r="F49" s="1172"/>
      <c r="G49" s="1175"/>
      <c r="H49" s="1175"/>
      <c r="I49" s="1176"/>
      <c r="J49" s="1176"/>
    </row>
    <row r="50" spans="1:10" x14ac:dyDescent="0.2">
      <c r="A50" s="1172"/>
      <c r="B50" s="1173"/>
      <c r="C50" s="1174"/>
      <c r="D50" s="1205"/>
      <c r="E50" s="1174"/>
      <c r="F50" s="1172"/>
      <c r="G50" s="1175"/>
      <c r="H50" s="1175"/>
      <c r="I50" s="1176"/>
      <c r="J50" s="1176"/>
    </row>
    <row r="51" spans="1:10" x14ac:dyDescent="0.2">
      <c r="A51" s="1172"/>
      <c r="B51" s="1173"/>
      <c r="C51" s="1174"/>
      <c r="D51" s="1205"/>
      <c r="E51" s="1174"/>
      <c r="F51" s="1172"/>
      <c r="G51" s="1175"/>
      <c r="H51" s="1175"/>
      <c r="I51" s="1176"/>
      <c r="J51" s="1176"/>
    </row>
    <row r="52" spans="1:10" x14ac:dyDescent="0.2">
      <c r="A52" s="1172"/>
      <c r="B52" s="1173"/>
      <c r="C52" s="1174"/>
      <c r="D52" s="1205"/>
      <c r="E52" s="1174"/>
      <c r="F52" s="1172"/>
      <c r="G52" s="1175"/>
      <c r="H52" s="1175"/>
      <c r="I52" s="1176"/>
      <c r="J52" s="1176"/>
    </row>
    <row r="53" spans="1:10" x14ac:dyDescent="0.2">
      <c r="A53" s="1172"/>
      <c r="B53" s="1173"/>
      <c r="C53" s="1174"/>
      <c r="D53" s="1243"/>
      <c r="E53" s="1174"/>
      <c r="F53" s="1172"/>
      <c r="G53" s="1175"/>
      <c r="H53" s="1175"/>
      <c r="I53" s="1177"/>
      <c r="J53" s="1177"/>
    </row>
    <row r="54" spans="1:10" x14ac:dyDescent="0.2">
      <c r="A54" s="1172"/>
      <c r="B54" s="1173"/>
      <c r="C54" s="1174"/>
      <c r="D54" s="1243"/>
      <c r="E54" s="1174"/>
      <c r="F54" s="1172"/>
      <c r="G54" s="1175"/>
      <c r="H54" s="1175"/>
      <c r="I54" s="1177"/>
      <c r="J54" s="1177"/>
    </row>
    <row r="55" spans="1:10" x14ac:dyDescent="0.2">
      <c r="A55" s="1172"/>
      <c r="B55" s="1173"/>
      <c r="C55" s="1174"/>
      <c r="D55" s="1243"/>
      <c r="E55" s="1174"/>
      <c r="F55" s="1172"/>
      <c r="G55" s="1175"/>
      <c r="H55" s="1175"/>
      <c r="I55" s="1177"/>
      <c r="J55" s="1177"/>
    </row>
    <row r="56" spans="1:10" x14ac:dyDescent="0.2">
      <c r="A56" s="1172"/>
      <c r="B56" s="1173"/>
      <c r="C56" s="1174"/>
      <c r="D56" s="1243"/>
      <c r="E56" s="1174"/>
      <c r="F56" s="1172"/>
      <c r="G56" s="1175"/>
      <c r="H56" s="1175"/>
      <c r="I56" s="1177"/>
      <c r="J56" s="1177"/>
    </row>
    <row r="57" spans="1:10" x14ac:dyDescent="0.2">
      <c r="A57" s="1172"/>
      <c r="B57" s="1173"/>
      <c r="C57" s="1174"/>
      <c r="D57" s="1243"/>
      <c r="E57" s="1174"/>
      <c r="F57" s="1172"/>
      <c r="G57" s="1175"/>
      <c r="H57" s="1175"/>
      <c r="I57" s="1177"/>
      <c r="J57" s="1177"/>
    </row>
    <row r="58" spans="1:10" x14ac:dyDescent="0.2">
      <c r="A58" s="1174"/>
      <c r="B58" s="1174"/>
      <c r="C58" s="1174"/>
      <c r="D58" s="1243"/>
      <c r="E58" s="1174"/>
      <c r="F58" s="1174"/>
      <c r="G58" s="1175"/>
      <c r="H58" s="1175"/>
      <c r="I58" s="1177"/>
      <c r="J58" s="1177"/>
    </row>
    <row r="59" spans="1:10" x14ac:dyDescent="0.2">
      <c r="A59" s="1172"/>
      <c r="B59" s="1173"/>
      <c r="C59" s="1174"/>
      <c r="D59" s="1243"/>
      <c r="E59" s="1174"/>
      <c r="F59" s="1172"/>
      <c r="G59" s="1175"/>
      <c r="H59" s="1175"/>
      <c r="I59" s="1177"/>
      <c r="J59" s="1177"/>
    </row>
    <row r="60" spans="1:10" x14ac:dyDescent="0.2">
      <c r="A60" s="1173"/>
      <c r="B60" s="1173"/>
      <c r="C60" s="1174"/>
      <c r="D60" s="1243"/>
      <c r="E60" s="1174"/>
      <c r="F60" s="1173"/>
      <c r="G60" s="1175"/>
      <c r="H60" s="1175"/>
      <c r="I60" s="1177"/>
      <c r="J60" s="1177"/>
    </row>
    <row r="61" spans="1:10" x14ac:dyDescent="0.2">
      <c r="A61" s="1172"/>
      <c r="B61" s="1173"/>
      <c r="C61" s="1174"/>
      <c r="D61" s="1243"/>
      <c r="E61" s="1174"/>
      <c r="F61" s="1172"/>
      <c r="G61" s="1175"/>
      <c r="H61" s="1175"/>
      <c r="I61" s="1177"/>
      <c r="J61" s="1177"/>
    </row>
    <row r="62" spans="1:10" x14ac:dyDescent="0.2">
      <c r="A62" s="1172"/>
      <c r="B62" s="1173"/>
      <c r="C62" s="1174"/>
      <c r="D62" s="1243"/>
      <c r="E62" s="1174"/>
      <c r="F62" s="1172"/>
      <c r="G62" s="1175"/>
      <c r="H62" s="1175"/>
      <c r="I62" s="1177"/>
      <c r="J62" s="1177"/>
    </row>
    <row r="63" spans="1:10" x14ac:dyDescent="0.2">
      <c r="A63" s="1174"/>
      <c r="B63" s="1174"/>
      <c r="C63" s="1174"/>
      <c r="D63" s="1243"/>
      <c r="E63" s="1174"/>
      <c r="F63" s="1174"/>
      <c r="G63" s="1175"/>
      <c r="H63" s="1175"/>
      <c r="I63" s="1177"/>
      <c r="J63" s="1177"/>
    </row>
    <row r="64" spans="1:10" x14ac:dyDescent="0.2">
      <c r="A64" s="1172"/>
      <c r="B64" s="1173"/>
      <c r="C64" s="1174"/>
      <c r="D64" s="1205"/>
      <c r="E64" s="1174"/>
      <c r="F64" s="1172"/>
      <c r="G64" s="1175"/>
      <c r="H64" s="1175"/>
      <c r="I64" s="1176"/>
      <c r="J64" s="1176"/>
    </row>
    <row r="65" spans="1:10" x14ac:dyDescent="0.2">
      <c r="A65" s="1172"/>
      <c r="B65" s="1173"/>
      <c r="C65" s="1174"/>
      <c r="D65" s="1205"/>
      <c r="E65" s="1174"/>
      <c r="F65" s="1172"/>
      <c r="G65" s="1175"/>
      <c r="H65" s="1175"/>
      <c r="I65" s="1176"/>
      <c r="J65" s="1176"/>
    </row>
    <row r="66" spans="1:10" x14ac:dyDescent="0.2">
      <c r="A66" s="1172"/>
      <c r="B66" s="1173"/>
      <c r="C66" s="1174"/>
      <c r="D66" s="1205"/>
      <c r="E66" s="1174"/>
      <c r="F66" s="1172"/>
      <c r="G66" s="1175"/>
      <c r="H66" s="1175"/>
      <c r="I66" s="1176"/>
      <c r="J66" s="1176"/>
    </row>
    <row r="67" spans="1:10" x14ac:dyDescent="0.2">
      <c r="A67" s="1172"/>
      <c r="B67" s="1173"/>
      <c r="C67" s="1174"/>
      <c r="D67" s="1205"/>
      <c r="E67" s="1174"/>
      <c r="F67" s="1172"/>
      <c r="G67" s="1175"/>
      <c r="H67" s="1175"/>
      <c r="I67" s="1176"/>
      <c r="J67" s="1176"/>
    </row>
    <row r="68" spans="1:10" x14ac:dyDescent="0.2">
      <c r="A68" s="1172"/>
      <c r="B68" s="1173"/>
      <c r="C68" s="1174"/>
      <c r="D68" s="1205"/>
      <c r="E68" s="1174"/>
      <c r="F68" s="1172"/>
      <c r="G68" s="1175"/>
      <c r="H68" s="1175"/>
      <c r="I68" s="1176"/>
      <c r="J68" s="1176"/>
    </row>
    <row r="69" spans="1:10" x14ac:dyDescent="0.2">
      <c r="A69" s="1172"/>
      <c r="B69" s="1173"/>
      <c r="C69" s="1174"/>
      <c r="D69" s="1205"/>
      <c r="E69" s="1174"/>
      <c r="F69" s="1172"/>
      <c r="G69" s="1175"/>
      <c r="H69" s="1175"/>
      <c r="I69" s="1176"/>
      <c r="J69" s="1176"/>
    </row>
    <row r="70" spans="1:10" x14ac:dyDescent="0.2">
      <c r="A70" s="1172"/>
      <c r="B70" s="1173"/>
      <c r="C70" s="1174"/>
      <c r="D70" s="1205"/>
      <c r="E70" s="1174"/>
      <c r="F70" s="1172"/>
      <c r="G70" s="1175"/>
      <c r="H70" s="1175"/>
      <c r="I70" s="1176"/>
      <c r="J70" s="1176"/>
    </row>
    <row r="71" spans="1:10" x14ac:dyDescent="0.2">
      <c r="A71" s="1172"/>
      <c r="B71" s="1174"/>
      <c r="C71" s="1174"/>
      <c r="D71" s="1205"/>
      <c r="E71" s="1174"/>
      <c r="F71" s="1172"/>
      <c r="G71" s="1175"/>
      <c r="H71" s="1175"/>
      <c r="I71" s="1176"/>
      <c r="J71" s="1176"/>
    </row>
    <row r="72" spans="1:10" x14ac:dyDescent="0.2">
      <c r="A72" s="1172"/>
      <c r="B72" s="1174"/>
      <c r="C72" s="1174"/>
      <c r="D72" s="1205"/>
      <c r="E72" s="1174"/>
      <c r="F72" s="1172"/>
      <c r="G72" s="1175"/>
      <c r="H72" s="1175"/>
      <c r="I72" s="1176"/>
      <c r="J72" s="1176"/>
    </row>
    <row r="73" spans="1:10" x14ac:dyDescent="0.2">
      <c r="A73" s="1172"/>
      <c r="B73" s="1174"/>
      <c r="C73" s="1174"/>
      <c r="D73" s="1205"/>
      <c r="E73" s="1174"/>
      <c r="F73" s="1172"/>
      <c r="G73" s="1175"/>
      <c r="H73" s="1175"/>
      <c r="I73" s="1176"/>
      <c r="J73" s="1176"/>
    </row>
    <row r="74" spans="1:10" x14ac:dyDescent="0.2">
      <c r="A74" s="1172"/>
      <c r="B74" s="1173"/>
      <c r="C74" s="1174"/>
      <c r="D74" s="1205"/>
      <c r="E74" s="1174"/>
      <c r="F74" s="1172"/>
      <c r="G74" s="1175"/>
      <c r="H74" s="1175"/>
      <c r="I74" s="1176"/>
      <c r="J74" s="1176"/>
    </row>
    <row r="75" spans="1:10" x14ac:dyDescent="0.2">
      <c r="A75" s="1172"/>
      <c r="B75" s="1173"/>
      <c r="C75" s="1174"/>
      <c r="D75" s="1205"/>
      <c r="E75" s="1174"/>
      <c r="F75" s="1172"/>
      <c r="G75" s="1175"/>
      <c r="H75" s="1175"/>
      <c r="I75" s="1176"/>
      <c r="J75" s="1176"/>
    </row>
    <row r="76" spans="1:10" x14ac:dyDescent="0.2">
      <c r="A76" s="1172"/>
      <c r="B76" s="1173"/>
      <c r="C76" s="1174"/>
      <c r="D76" s="1205"/>
      <c r="E76" s="1174"/>
      <c r="F76" s="1172"/>
      <c r="G76" s="1175"/>
      <c r="H76" s="1175"/>
      <c r="I76" s="1176"/>
      <c r="J76" s="1176"/>
    </row>
    <row r="77" spans="1:10" x14ac:dyDescent="0.2">
      <c r="A77" s="1172"/>
      <c r="B77" s="1174"/>
      <c r="C77" s="1174"/>
      <c r="D77" s="1205"/>
      <c r="E77" s="1174"/>
      <c r="F77" s="1172"/>
      <c r="G77" s="1175"/>
      <c r="H77" s="1175"/>
      <c r="I77" s="1176"/>
      <c r="J77" s="1176"/>
    </row>
    <row r="78" spans="1:10" x14ac:dyDescent="0.2">
      <c r="A78" s="1172"/>
      <c r="B78" s="1174"/>
      <c r="C78" s="1174"/>
      <c r="D78" s="1205"/>
      <c r="E78" s="1174"/>
      <c r="F78" s="1172"/>
      <c r="G78" s="1175"/>
      <c r="H78" s="1175"/>
      <c r="I78" s="1176"/>
      <c r="J78" s="1176"/>
    </row>
    <row r="79" spans="1:10" x14ac:dyDescent="0.2">
      <c r="A79" s="1172"/>
      <c r="B79" s="1173"/>
      <c r="C79" s="1174"/>
      <c r="D79" s="1205"/>
      <c r="E79" s="1174"/>
      <c r="F79" s="1172"/>
      <c r="G79" s="1175"/>
      <c r="H79" s="1175"/>
      <c r="I79" s="1176"/>
      <c r="J79" s="1176"/>
    </row>
    <row r="80" spans="1:10" x14ac:dyDescent="0.2">
      <c r="A80" s="1174"/>
      <c r="B80" s="1174"/>
      <c r="C80" s="1174"/>
      <c r="D80" s="1205"/>
      <c r="E80" s="1174"/>
      <c r="F80" s="1174"/>
      <c r="G80" s="1175"/>
      <c r="H80" s="1175"/>
      <c r="I80" s="1176"/>
      <c r="J80" s="1176"/>
    </row>
    <row r="81" spans="1:10" x14ac:dyDescent="0.2">
      <c r="A81" s="1174"/>
      <c r="B81" s="1174"/>
      <c r="C81" s="1174"/>
      <c r="D81" s="1205"/>
      <c r="E81" s="1174"/>
      <c r="F81" s="1174"/>
      <c r="G81" s="1175"/>
      <c r="H81" s="1175"/>
      <c r="I81" s="1176"/>
      <c r="J81" s="1176"/>
    </row>
    <row r="82" spans="1:10" x14ac:dyDescent="0.2">
      <c r="A82" s="1174"/>
      <c r="B82" s="1174"/>
      <c r="C82" s="1174"/>
      <c r="D82" s="1205"/>
      <c r="E82" s="1174"/>
      <c r="F82" s="1174"/>
      <c r="G82" s="1175"/>
      <c r="H82" s="1175"/>
      <c r="I82" s="1176"/>
      <c r="J82" s="1176"/>
    </row>
    <row r="83" spans="1:10" x14ac:dyDescent="0.2">
      <c r="A83" s="1172"/>
      <c r="B83" s="1174"/>
      <c r="C83" s="1174"/>
      <c r="D83" s="1205"/>
      <c r="E83" s="1174"/>
      <c r="F83" s="1172"/>
      <c r="G83" s="1175"/>
      <c r="H83" s="1175"/>
      <c r="I83" s="1176"/>
      <c r="J83" s="1176"/>
    </row>
    <row r="84" spans="1:10" x14ac:dyDescent="0.2">
      <c r="A84" s="1172"/>
      <c r="B84" s="1174"/>
      <c r="C84" s="1174"/>
      <c r="D84" s="1205"/>
      <c r="E84" s="1174"/>
      <c r="F84" s="1172"/>
      <c r="G84" s="1175"/>
      <c r="H84" s="1175"/>
      <c r="I84" s="1176"/>
      <c r="J84" s="1176"/>
    </row>
    <row r="85" spans="1:10" x14ac:dyDescent="0.2">
      <c r="A85" s="1172"/>
      <c r="B85" s="1174"/>
      <c r="C85" s="1174"/>
      <c r="D85" s="1205"/>
      <c r="E85" s="1174"/>
      <c r="F85" s="1172"/>
      <c r="G85" s="1175"/>
      <c r="H85" s="1175"/>
      <c r="I85" s="1176"/>
      <c r="J85" s="1176"/>
    </row>
    <row r="86" spans="1:10" x14ac:dyDescent="0.2">
      <c r="A86" s="1172"/>
      <c r="B86" s="1174"/>
      <c r="C86" s="1174"/>
      <c r="D86" s="1205"/>
      <c r="E86" s="1174"/>
      <c r="F86" s="1172"/>
      <c r="G86" s="1175"/>
      <c r="H86" s="1175"/>
      <c r="I86" s="1176"/>
      <c r="J86" s="1176"/>
    </row>
    <row r="87" spans="1:10" x14ac:dyDescent="0.2">
      <c r="A87" s="1172"/>
      <c r="B87" s="1173"/>
      <c r="C87" s="1174"/>
      <c r="D87" s="1205"/>
      <c r="E87" s="1174"/>
      <c r="F87" s="1172"/>
      <c r="G87" s="1175"/>
      <c r="H87" s="1175"/>
      <c r="I87" s="1176"/>
      <c r="J87" s="1176"/>
    </row>
    <row r="88" spans="1:10" x14ac:dyDescent="0.2">
      <c r="A88" s="1172"/>
      <c r="B88" s="1173"/>
      <c r="C88" s="1174"/>
      <c r="D88" s="1205"/>
      <c r="E88" s="1174"/>
      <c r="F88" s="1172"/>
      <c r="G88" s="1175"/>
      <c r="H88" s="1175"/>
      <c r="I88" s="1176"/>
      <c r="J88" s="1176"/>
    </row>
    <row r="89" spans="1:10" x14ac:dyDescent="0.2">
      <c r="A89" s="1172"/>
      <c r="B89" s="1173"/>
      <c r="C89" s="1174"/>
      <c r="D89" s="1205"/>
      <c r="E89" s="1174"/>
      <c r="F89" s="1172"/>
      <c r="G89" s="1175"/>
      <c r="H89" s="1175"/>
      <c r="I89" s="1176"/>
      <c r="J89" s="1176"/>
    </row>
    <row r="90" spans="1:10" x14ac:dyDescent="0.2">
      <c r="A90" s="1172"/>
      <c r="B90" s="1174"/>
      <c r="C90" s="1174"/>
      <c r="D90" s="1205"/>
      <c r="E90" s="1174"/>
      <c r="F90" s="1172"/>
      <c r="G90" s="1175"/>
      <c r="H90" s="1175"/>
      <c r="I90" s="1176"/>
      <c r="J90" s="1176"/>
    </row>
    <row r="91" spans="1:10" x14ac:dyDescent="0.2">
      <c r="A91" s="1172"/>
      <c r="B91" s="1174"/>
      <c r="C91" s="1174"/>
      <c r="D91" s="1205"/>
      <c r="E91" s="1174"/>
      <c r="F91" s="1172"/>
      <c r="G91" s="1175"/>
      <c r="H91" s="1175"/>
      <c r="I91" s="1176"/>
      <c r="J91" s="1176"/>
    </row>
    <row r="92" spans="1:10" x14ac:dyDescent="0.2">
      <c r="A92" s="1172"/>
      <c r="B92" s="1174"/>
      <c r="C92" s="1174"/>
      <c r="D92" s="1205"/>
      <c r="E92" s="1174"/>
      <c r="F92" s="1172"/>
      <c r="G92" s="1175"/>
      <c r="H92" s="1175"/>
      <c r="I92" s="1176"/>
      <c r="J92" s="1176"/>
    </row>
    <row r="93" spans="1:10" x14ac:dyDescent="0.2">
      <c r="A93" s="1172"/>
      <c r="B93" s="1174"/>
      <c r="C93" s="1174"/>
      <c r="D93" s="1205"/>
      <c r="E93" s="1174"/>
      <c r="F93" s="1172"/>
      <c r="G93" s="1175"/>
      <c r="H93" s="1175"/>
      <c r="I93" s="1176"/>
      <c r="J93" s="1176"/>
    </row>
    <row r="94" spans="1:10" x14ac:dyDescent="0.2">
      <c r="A94" s="1174"/>
      <c r="B94" s="1174"/>
      <c r="C94" s="1174"/>
      <c r="D94" s="1205"/>
      <c r="E94" s="1174"/>
      <c r="F94" s="1174"/>
      <c r="G94" s="1175"/>
      <c r="H94" s="1175"/>
      <c r="I94" s="1176"/>
      <c r="J94" s="1176"/>
    </row>
    <row r="95" spans="1:10" x14ac:dyDescent="0.2">
      <c r="A95" s="1174"/>
      <c r="B95" s="1174"/>
      <c r="C95" s="1174"/>
      <c r="D95" s="1205"/>
      <c r="E95" s="1174"/>
      <c r="F95" s="1174"/>
      <c r="G95" s="1175"/>
      <c r="H95" s="1175"/>
      <c r="I95" s="1176"/>
      <c r="J95" s="1176"/>
    </row>
    <row r="96" spans="1:10" x14ac:dyDescent="0.2">
      <c r="A96" s="1172"/>
      <c r="B96" s="1173"/>
      <c r="C96" s="1174"/>
      <c r="D96" s="1243"/>
      <c r="E96" s="1174"/>
      <c r="F96" s="1172"/>
      <c r="G96" s="1175"/>
      <c r="H96" s="1175"/>
      <c r="I96" s="1177"/>
      <c r="J96" s="1177"/>
    </row>
    <row r="97" spans="1:10" x14ac:dyDescent="0.2">
      <c r="A97" s="1174"/>
      <c r="B97" s="1174"/>
      <c r="C97" s="1174"/>
      <c r="D97" s="1243"/>
      <c r="E97" s="1174"/>
      <c r="F97" s="1174"/>
      <c r="G97" s="1175"/>
      <c r="H97" s="1175"/>
      <c r="I97" s="1177"/>
      <c r="J97" s="1177"/>
    </row>
    <row r="98" spans="1:10" x14ac:dyDescent="0.2">
      <c r="A98" s="1172"/>
      <c r="B98" s="1173"/>
      <c r="C98" s="1174"/>
      <c r="D98" s="1243"/>
      <c r="E98" s="1174"/>
      <c r="F98" s="1172"/>
      <c r="G98" s="1175"/>
      <c r="H98" s="1175"/>
      <c r="I98" s="1177"/>
      <c r="J98" s="1177"/>
    </row>
    <row r="99" spans="1:10" x14ac:dyDescent="0.2">
      <c r="A99" s="1172"/>
      <c r="B99" s="1173"/>
      <c r="C99" s="1174"/>
      <c r="D99" s="1243"/>
      <c r="E99" s="1174"/>
      <c r="F99" s="1172"/>
      <c r="G99" s="1175"/>
      <c r="H99" s="1175"/>
      <c r="I99" s="1177"/>
      <c r="J99" s="1177"/>
    </row>
    <row r="100" spans="1:10" x14ac:dyDescent="0.2">
      <c r="A100" s="1172"/>
      <c r="B100" s="1173"/>
      <c r="C100" s="1174"/>
      <c r="D100" s="1243"/>
      <c r="E100" s="1174"/>
      <c r="F100" s="1172"/>
      <c r="G100" s="1175"/>
      <c r="H100" s="1175"/>
      <c r="I100" s="1177"/>
      <c r="J100" s="1177"/>
    </row>
    <row r="101" spans="1:10" x14ac:dyDescent="0.2">
      <c r="A101" s="1172"/>
      <c r="B101" s="1173"/>
      <c r="C101" s="1174"/>
      <c r="D101" s="1243"/>
      <c r="E101" s="1174"/>
      <c r="F101" s="1172"/>
      <c r="G101" s="1175"/>
      <c r="H101" s="1175"/>
      <c r="I101" s="1177"/>
      <c r="J101" s="1177"/>
    </row>
    <row r="102" spans="1:10" x14ac:dyDescent="0.2">
      <c r="A102" s="1172"/>
      <c r="B102" s="1173"/>
      <c r="C102" s="1174"/>
      <c r="D102" s="1243"/>
      <c r="E102" s="1174"/>
      <c r="F102" s="1172"/>
      <c r="G102" s="1175"/>
      <c r="H102" s="1175"/>
      <c r="I102" s="1177"/>
      <c r="J102" s="1177"/>
    </row>
    <row r="103" spans="1:10" x14ac:dyDescent="0.2">
      <c r="A103" s="1172"/>
      <c r="B103" s="1173"/>
      <c r="C103" s="1174"/>
      <c r="D103" s="1243"/>
      <c r="E103" s="1174"/>
      <c r="F103" s="1172"/>
      <c r="G103" s="1175"/>
      <c r="H103" s="1175"/>
      <c r="I103" s="1177"/>
      <c r="J103" s="1177"/>
    </row>
    <row r="104" spans="1:10" x14ac:dyDescent="0.2">
      <c r="A104" s="1172"/>
      <c r="B104" s="1173"/>
      <c r="C104" s="1174"/>
      <c r="D104" s="1243"/>
      <c r="E104" s="1174"/>
      <c r="F104" s="1172"/>
      <c r="G104" s="1175"/>
      <c r="H104" s="1175"/>
      <c r="I104" s="1177"/>
      <c r="J104" s="1177"/>
    </row>
    <row r="105" spans="1:10" x14ac:dyDescent="0.2">
      <c r="A105" s="1172"/>
      <c r="B105" s="1173"/>
      <c r="C105" s="1174"/>
      <c r="D105" s="1243"/>
      <c r="E105" s="1174"/>
      <c r="F105" s="1172"/>
      <c r="G105" s="1175"/>
      <c r="H105" s="1175"/>
      <c r="I105" s="1177"/>
      <c r="J105" s="1177"/>
    </row>
    <row r="106" spans="1:10" x14ac:dyDescent="0.2">
      <c r="A106" s="1172"/>
      <c r="B106" s="1173"/>
      <c r="C106" s="1174"/>
      <c r="D106" s="1243"/>
      <c r="E106" s="1174"/>
      <c r="F106" s="1172"/>
      <c r="G106" s="1175"/>
      <c r="H106" s="1175"/>
      <c r="I106" s="1177"/>
      <c r="J106" s="1177"/>
    </row>
    <row r="107" spans="1:10" x14ac:dyDescent="0.2">
      <c r="A107" s="1172"/>
      <c r="B107" s="1173"/>
      <c r="C107" s="1174"/>
      <c r="D107" s="1243"/>
      <c r="E107" s="1174"/>
      <c r="F107" s="1172"/>
      <c r="G107" s="1175"/>
      <c r="H107" s="1175"/>
      <c r="I107" s="1177"/>
      <c r="J107" s="1177"/>
    </row>
    <row r="108" spans="1:10" x14ac:dyDescent="0.2">
      <c r="A108" s="1172"/>
      <c r="B108" s="1173"/>
      <c r="C108" s="1174"/>
      <c r="D108" s="1243"/>
      <c r="E108" s="1174"/>
      <c r="F108" s="1172"/>
      <c r="G108" s="1175"/>
      <c r="H108" s="1175"/>
      <c r="I108" s="1177"/>
      <c r="J108" s="1177"/>
    </row>
    <row r="109" spans="1:10" x14ac:dyDescent="0.2">
      <c r="A109" s="1172"/>
      <c r="B109" s="1173"/>
      <c r="C109" s="1174"/>
      <c r="D109" s="1243"/>
      <c r="E109" s="1174"/>
      <c r="F109" s="1172"/>
      <c r="G109" s="1175"/>
      <c r="H109" s="1175"/>
      <c r="I109" s="1177"/>
      <c r="J109" s="1177"/>
    </row>
    <row r="110" spans="1:10" x14ac:dyDescent="0.2">
      <c r="A110" s="1172"/>
      <c r="B110" s="1173"/>
      <c r="C110" s="1174"/>
      <c r="D110" s="1243"/>
      <c r="E110" s="1174"/>
      <c r="F110" s="1172"/>
      <c r="G110" s="1175"/>
      <c r="H110" s="1175"/>
      <c r="I110" s="1177"/>
      <c r="J110" s="1177"/>
    </row>
    <row r="111" spans="1:10" x14ac:dyDescent="0.2">
      <c r="A111" s="1172"/>
      <c r="B111" s="1173"/>
      <c r="C111" s="1174"/>
      <c r="D111" s="1243"/>
      <c r="E111" s="1174"/>
      <c r="F111" s="1172"/>
      <c r="G111" s="1175"/>
      <c r="H111" s="1175"/>
      <c r="I111" s="1177"/>
      <c r="J111" s="1177"/>
    </row>
    <row r="112" spans="1:10" x14ac:dyDescent="0.2">
      <c r="A112" s="1172"/>
      <c r="B112" s="1173"/>
      <c r="C112" s="1174"/>
      <c r="D112" s="1243"/>
      <c r="E112" s="1174"/>
      <c r="F112" s="1172"/>
      <c r="G112" s="1175"/>
      <c r="H112" s="1175"/>
      <c r="I112" s="1177"/>
      <c r="J112" s="1177"/>
    </row>
    <row r="113" spans="1:10" x14ac:dyDescent="0.2">
      <c r="A113" s="1174"/>
      <c r="B113" s="1174"/>
      <c r="C113" s="1174"/>
      <c r="D113" s="1243"/>
      <c r="E113" s="1174"/>
      <c r="F113" s="1174"/>
      <c r="G113" s="1175"/>
      <c r="H113" s="1175"/>
      <c r="I113" s="1177"/>
      <c r="J113" s="1177"/>
    </row>
    <row r="114" spans="1:10" x14ac:dyDescent="0.2">
      <c r="A114" s="1172"/>
      <c r="B114" s="1173"/>
      <c r="C114" s="1174"/>
      <c r="D114" s="1243"/>
      <c r="E114" s="1174"/>
      <c r="F114" s="1172"/>
      <c r="G114" s="1175"/>
      <c r="H114" s="1175"/>
      <c r="I114" s="1177"/>
      <c r="J114" s="1177"/>
    </row>
    <row r="115" spans="1:10" x14ac:dyDescent="0.2">
      <c r="A115" s="1172"/>
      <c r="B115" s="1173"/>
      <c r="C115" s="1174"/>
      <c r="D115" s="1243"/>
      <c r="E115" s="1174"/>
      <c r="F115" s="1172"/>
      <c r="G115" s="1175"/>
      <c r="H115" s="1175"/>
      <c r="I115" s="1177"/>
      <c r="J115" s="1177"/>
    </row>
    <row r="116" spans="1:10" x14ac:dyDescent="0.2">
      <c r="A116" s="1172"/>
      <c r="B116" s="1173"/>
      <c r="C116" s="1174"/>
      <c r="D116" s="1243"/>
      <c r="E116" s="1174"/>
      <c r="F116" s="1172"/>
      <c r="G116" s="1175"/>
      <c r="H116" s="1175"/>
      <c r="I116" s="1177"/>
      <c r="J116" s="1177"/>
    </row>
    <row r="117" spans="1:10" x14ac:dyDescent="0.2">
      <c r="A117" s="1172"/>
      <c r="B117" s="1173"/>
      <c r="C117" s="1174"/>
      <c r="D117" s="1243"/>
      <c r="E117" s="1174"/>
      <c r="F117" s="1172"/>
      <c r="G117" s="1175"/>
      <c r="H117" s="1175"/>
      <c r="I117" s="1177"/>
      <c r="J117" s="1177"/>
    </row>
    <row r="118" spans="1:10" x14ac:dyDescent="0.2">
      <c r="A118" s="1172"/>
      <c r="B118" s="1173"/>
      <c r="C118" s="1174"/>
      <c r="D118" s="1243"/>
      <c r="E118" s="1174"/>
      <c r="F118" s="1172"/>
      <c r="G118" s="1175"/>
      <c r="H118" s="1175"/>
      <c r="I118" s="1177"/>
      <c r="J118" s="1177"/>
    </row>
    <row r="119" spans="1:10" x14ac:dyDescent="0.2">
      <c r="A119" s="1172"/>
      <c r="B119" s="1173"/>
      <c r="C119" s="1174"/>
      <c r="D119" s="1243"/>
      <c r="E119" s="1174"/>
      <c r="F119" s="1172"/>
      <c r="G119" s="1175"/>
      <c r="H119" s="1175"/>
      <c r="I119" s="1177"/>
      <c r="J119" s="1177"/>
    </row>
    <row r="120" spans="1:10" x14ac:dyDescent="0.2">
      <c r="A120" s="1172"/>
      <c r="B120" s="1173"/>
      <c r="C120" s="1174"/>
      <c r="D120" s="1243"/>
      <c r="E120" s="1174"/>
      <c r="F120" s="1172"/>
      <c r="G120" s="1175"/>
      <c r="H120" s="1175"/>
      <c r="I120" s="1177"/>
      <c r="J120" s="1177"/>
    </row>
    <row r="121" spans="1:10" x14ac:dyDescent="0.2">
      <c r="A121" s="1172"/>
      <c r="B121" s="1173"/>
      <c r="C121" s="1174"/>
      <c r="D121" s="1243"/>
      <c r="E121" s="1174"/>
      <c r="F121" s="1172"/>
      <c r="G121" s="1175"/>
      <c r="H121" s="1175"/>
      <c r="I121" s="1177"/>
      <c r="J121" s="1177"/>
    </row>
    <row r="122" spans="1:10" x14ac:dyDescent="0.2">
      <c r="A122" s="1172"/>
      <c r="B122" s="1173"/>
      <c r="C122" s="1174"/>
      <c r="D122" s="1243"/>
      <c r="E122" s="1174"/>
      <c r="F122" s="1172"/>
      <c r="G122" s="1175"/>
      <c r="H122" s="1175"/>
      <c r="I122" s="1177"/>
      <c r="J122" s="1177"/>
    </row>
    <row r="123" spans="1:10" x14ac:dyDescent="0.2">
      <c r="A123" s="1172"/>
      <c r="B123" s="1173"/>
      <c r="C123" s="1174"/>
      <c r="D123" s="1243"/>
      <c r="E123" s="1174"/>
      <c r="F123" s="1172"/>
      <c r="G123" s="1175"/>
      <c r="H123" s="1175"/>
      <c r="I123" s="1177"/>
      <c r="J123" s="1177"/>
    </row>
    <row r="124" spans="1:10" x14ac:dyDescent="0.2">
      <c r="A124" s="1172"/>
      <c r="B124" s="1173"/>
      <c r="C124" s="1174"/>
      <c r="D124" s="1243"/>
      <c r="E124" s="1174"/>
      <c r="F124" s="1172"/>
      <c r="G124" s="1175"/>
      <c r="H124" s="1175"/>
      <c r="I124" s="1177"/>
      <c r="J124" s="1177"/>
    </row>
    <row r="125" spans="1:10" x14ac:dyDescent="0.2">
      <c r="A125" s="1172"/>
      <c r="B125" s="1173"/>
      <c r="C125" s="1174"/>
      <c r="D125" s="1243"/>
      <c r="E125" s="1174"/>
      <c r="F125" s="1172"/>
      <c r="G125" s="1175"/>
      <c r="H125" s="1175"/>
      <c r="I125" s="1177"/>
      <c r="J125" s="1177"/>
    </row>
    <row r="126" spans="1:10" x14ac:dyDescent="0.2">
      <c r="A126" s="1172"/>
      <c r="B126" s="1173"/>
      <c r="C126" s="1174"/>
      <c r="D126" s="1243"/>
      <c r="E126" s="1174"/>
      <c r="F126" s="1172"/>
      <c r="G126" s="1175"/>
      <c r="H126" s="1175"/>
      <c r="I126" s="1177"/>
      <c r="J126" s="1177"/>
    </row>
    <row r="127" spans="1:10" x14ac:dyDescent="0.2">
      <c r="A127" s="1172"/>
      <c r="B127" s="1173"/>
      <c r="C127" s="1174"/>
      <c r="D127" s="1243"/>
      <c r="E127" s="1174"/>
      <c r="F127" s="1172"/>
      <c r="G127" s="1175"/>
      <c r="H127" s="1175"/>
      <c r="I127" s="1177"/>
      <c r="J127" s="1177"/>
    </row>
    <row r="128" spans="1:10" x14ac:dyDescent="0.2">
      <c r="A128" s="1172"/>
      <c r="B128" s="1173"/>
      <c r="C128" s="1174"/>
      <c r="D128" s="1243"/>
      <c r="E128" s="1174"/>
      <c r="F128" s="1172"/>
      <c r="G128" s="1175"/>
      <c r="H128" s="1175"/>
      <c r="I128" s="1177"/>
      <c r="J128" s="1177"/>
    </row>
    <row r="129" spans="1:10" x14ac:dyDescent="0.2">
      <c r="A129" s="1172"/>
      <c r="B129" s="1173"/>
      <c r="C129" s="1174"/>
      <c r="D129" s="1243"/>
      <c r="E129" s="1174"/>
      <c r="F129" s="1172"/>
      <c r="G129" s="1175"/>
      <c r="H129" s="1175"/>
      <c r="I129" s="1177"/>
      <c r="J129" s="1177"/>
    </row>
    <row r="130" spans="1:10" x14ac:dyDescent="0.2">
      <c r="A130" s="1172"/>
      <c r="B130" s="1173"/>
      <c r="C130" s="1174"/>
      <c r="D130" s="1243"/>
      <c r="E130" s="1174"/>
      <c r="F130" s="1172"/>
      <c r="G130" s="1175"/>
      <c r="H130" s="1175"/>
      <c r="I130" s="1177"/>
      <c r="J130" s="1177"/>
    </row>
    <row r="131" spans="1:10" x14ac:dyDescent="0.2">
      <c r="A131" s="1172"/>
      <c r="B131" s="1173"/>
      <c r="C131" s="1174"/>
      <c r="D131" s="1243"/>
      <c r="E131" s="1174"/>
      <c r="F131" s="1172"/>
      <c r="G131" s="1175"/>
      <c r="H131" s="1175"/>
      <c r="I131" s="1177"/>
      <c r="J131" s="1177"/>
    </row>
    <row r="132" spans="1:10" x14ac:dyDescent="0.2">
      <c r="A132" s="1172"/>
      <c r="B132" s="1173"/>
      <c r="C132" s="1174"/>
      <c r="D132" s="1243"/>
      <c r="E132" s="1174"/>
      <c r="F132" s="1172"/>
      <c r="G132" s="1175"/>
      <c r="H132" s="1175"/>
      <c r="I132" s="1177"/>
      <c r="J132" s="1177"/>
    </row>
    <row r="133" spans="1:10" x14ac:dyDescent="0.2">
      <c r="A133" s="1172"/>
      <c r="B133" s="1173"/>
      <c r="C133" s="1174"/>
      <c r="D133" s="1243"/>
      <c r="E133" s="1174"/>
      <c r="F133" s="1172"/>
      <c r="G133" s="1175"/>
      <c r="H133" s="1175"/>
      <c r="I133" s="1177"/>
      <c r="J133" s="1177"/>
    </row>
    <row r="134" spans="1:10" x14ac:dyDescent="0.2">
      <c r="A134" s="1172"/>
      <c r="B134" s="1173"/>
      <c r="C134" s="1174"/>
      <c r="D134" s="1243"/>
      <c r="E134" s="1174"/>
      <c r="F134" s="1172"/>
      <c r="G134" s="1175"/>
      <c r="H134" s="1175"/>
      <c r="I134" s="1177"/>
      <c r="J134" s="1177"/>
    </row>
    <row r="135" spans="1:10" x14ac:dyDescent="0.2">
      <c r="A135" s="1172"/>
      <c r="B135" s="1173"/>
      <c r="C135" s="1174"/>
      <c r="D135" s="1243"/>
      <c r="E135" s="1174"/>
      <c r="F135" s="1172"/>
      <c r="G135" s="1175"/>
      <c r="H135" s="1175"/>
      <c r="I135" s="1177"/>
      <c r="J135" s="1177"/>
    </row>
    <row r="136" spans="1:10" x14ac:dyDescent="0.2">
      <c r="A136" s="1172"/>
      <c r="B136" s="1173"/>
      <c r="C136" s="1174"/>
      <c r="D136" s="1243"/>
      <c r="E136" s="1174"/>
      <c r="F136" s="1172"/>
      <c r="G136" s="1175"/>
      <c r="H136" s="1175"/>
      <c r="I136" s="1177"/>
      <c r="J136" s="1177"/>
    </row>
    <row r="137" spans="1:10" x14ac:dyDescent="0.2">
      <c r="A137" s="1172"/>
      <c r="B137" s="1173"/>
      <c r="C137" s="1174"/>
      <c r="D137" s="1205"/>
      <c r="E137" s="1174"/>
      <c r="F137" s="1172"/>
      <c r="G137" s="1175"/>
      <c r="H137" s="1175"/>
      <c r="I137" s="1176"/>
      <c r="J137" s="1176"/>
    </row>
    <row r="138" spans="1:10" x14ac:dyDescent="0.2">
      <c r="A138" s="1172"/>
      <c r="B138" s="1173"/>
      <c r="C138" s="1174"/>
      <c r="D138" s="1205"/>
      <c r="E138" s="1174"/>
      <c r="F138" s="1172"/>
      <c r="G138" s="1175"/>
      <c r="H138" s="1175"/>
      <c r="I138" s="1176"/>
      <c r="J138" s="1176"/>
    </row>
    <row r="139" spans="1:10" x14ac:dyDescent="0.2">
      <c r="A139" s="1172"/>
      <c r="B139" s="1173"/>
      <c r="C139" s="1174"/>
      <c r="D139" s="1205"/>
      <c r="E139" s="1174"/>
      <c r="F139" s="1172"/>
      <c r="G139" s="1175"/>
      <c r="H139" s="1175"/>
      <c r="I139" s="1176"/>
      <c r="J139" s="1176"/>
    </row>
    <row r="140" spans="1:10" x14ac:dyDescent="0.2">
      <c r="A140" s="1172"/>
      <c r="B140" s="1173"/>
      <c r="C140" s="1174"/>
      <c r="D140" s="1205"/>
      <c r="E140" s="1174"/>
      <c r="F140" s="1172"/>
      <c r="G140" s="1175"/>
      <c r="H140" s="1175"/>
      <c r="I140" s="1176"/>
      <c r="J140" s="1176"/>
    </row>
    <row r="141" spans="1:10" x14ac:dyDescent="0.2">
      <c r="A141" s="1172"/>
      <c r="B141" s="1173"/>
      <c r="C141" s="1174"/>
      <c r="D141" s="1205"/>
      <c r="E141" s="1174"/>
      <c r="F141" s="1172"/>
      <c r="G141" s="1175"/>
      <c r="H141" s="1175"/>
      <c r="I141" s="1176"/>
      <c r="J141" s="1176"/>
    </row>
    <row r="142" spans="1:10" x14ac:dyDescent="0.2">
      <c r="A142" s="1174"/>
      <c r="B142" s="1174"/>
      <c r="C142" s="1174"/>
      <c r="D142" s="1205"/>
      <c r="E142" s="1174"/>
      <c r="F142" s="1174"/>
      <c r="G142" s="1175"/>
      <c r="H142" s="1175"/>
      <c r="I142" s="1176"/>
      <c r="J142" s="1176"/>
    </row>
    <row r="143" spans="1:10" x14ac:dyDescent="0.2">
      <c r="A143" s="1174"/>
      <c r="B143" s="1174"/>
      <c r="C143" s="1174"/>
      <c r="D143" s="1205"/>
      <c r="E143" s="1174"/>
      <c r="F143" s="1174"/>
      <c r="G143" s="1175"/>
      <c r="H143" s="1175"/>
      <c r="I143" s="1176"/>
      <c r="J143" s="1176"/>
    </row>
    <row r="144" spans="1:10" x14ac:dyDescent="0.2">
      <c r="A144" s="1174"/>
      <c r="B144" s="1174"/>
      <c r="C144" s="1174"/>
      <c r="D144" s="1205"/>
      <c r="E144" s="1174"/>
      <c r="F144" s="1174"/>
      <c r="G144" s="1175"/>
      <c r="H144" s="1175"/>
      <c r="I144" s="1176"/>
      <c r="J144" s="1176"/>
    </row>
    <row r="145" spans="1:10" x14ac:dyDescent="0.2">
      <c r="A145" s="1172"/>
      <c r="B145" s="1173"/>
      <c r="C145" s="1174"/>
      <c r="D145" s="1205"/>
      <c r="E145" s="1174"/>
      <c r="F145" s="1172"/>
      <c r="G145" s="1175"/>
      <c r="H145" s="1175"/>
      <c r="I145" s="1176"/>
      <c r="J145" s="1176"/>
    </row>
    <row r="146" spans="1:10" x14ac:dyDescent="0.2">
      <c r="A146" s="1172"/>
      <c r="B146" s="1173"/>
      <c r="C146" s="1174"/>
      <c r="D146" s="1205"/>
      <c r="E146" s="1174"/>
      <c r="F146" s="1172"/>
      <c r="G146" s="1175"/>
      <c r="H146" s="1175"/>
      <c r="I146" s="1176"/>
      <c r="J146" s="1176"/>
    </row>
    <row r="147" spans="1:10" x14ac:dyDescent="0.2">
      <c r="A147" s="1172"/>
      <c r="B147" s="1173"/>
      <c r="C147" s="1174"/>
      <c r="D147" s="1205"/>
      <c r="E147" s="1174"/>
      <c r="F147" s="1172"/>
      <c r="G147" s="1175"/>
      <c r="H147" s="1175"/>
      <c r="I147" s="1176"/>
      <c r="J147" s="1176"/>
    </row>
    <row r="148" spans="1:10" x14ac:dyDescent="0.2">
      <c r="A148" s="1172"/>
      <c r="B148" s="1173"/>
      <c r="C148" s="1174"/>
      <c r="D148" s="1205"/>
      <c r="E148" s="1174"/>
      <c r="F148" s="1172"/>
      <c r="G148" s="1175"/>
      <c r="H148" s="1175"/>
      <c r="I148" s="1176"/>
      <c r="J148" s="1176"/>
    </row>
    <row r="149" spans="1:10" x14ac:dyDescent="0.2">
      <c r="A149" s="1172"/>
      <c r="B149" s="1173"/>
      <c r="C149" s="1174"/>
      <c r="D149" s="1205"/>
      <c r="E149" s="1174"/>
      <c r="F149" s="1172"/>
      <c r="G149" s="1175"/>
      <c r="H149" s="1175"/>
      <c r="I149" s="1176"/>
      <c r="J149" s="1176"/>
    </row>
    <row r="150" spans="1:10" x14ac:dyDescent="0.2">
      <c r="A150" s="1172"/>
      <c r="B150" s="1173"/>
      <c r="C150" s="1174"/>
      <c r="D150" s="1205"/>
      <c r="E150" s="1174"/>
      <c r="F150" s="1172"/>
      <c r="G150" s="1175"/>
      <c r="H150" s="1175"/>
      <c r="I150" s="1176"/>
      <c r="J150" s="1176"/>
    </row>
    <row r="151" spans="1:10" x14ac:dyDescent="0.2">
      <c r="A151" s="1172"/>
      <c r="B151" s="1173"/>
      <c r="C151" s="1174"/>
      <c r="D151" s="1205"/>
      <c r="E151" s="1174"/>
      <c r="F151" s="1172"/>
      <c r="G151" s="1175"/>
      <c r="H151" s="1175"/>
      <c r="I151" s="1176"/>
      <c r="J151" s="1176"/>
    </row>
    <row r="152" spans="1:10" x14ac:dyDescent="0.2">
      <c r="A152" s="1172"/>
      <c r="B152" s="1173"/>
      <c r="C152" s="1174"/>
      <c r="D152" s="1205"/>
      <c r="E152" s="1174"/>
      <c r="F152" s="1172"/>
      <c r="G152" s="1175"/>
      <c r="H152" s="1175"/>
      <c r="I152" s="1176"/>
      <c r="J152" s="1176"/>
    </row>
    <row r="153" spans="1:10" x14ac:dyDescent="0.2">
      <c r="A153" s="1174"/>
      <c r="B153" s="1174"/>
      <c r="C153" s="1174"/>
      <c r="D153" s="1205"/>
      <c r="E153" s="1174"/>
      <c r="F153" s="1174"/>
      <c r="G153" s="1175"/>
      <c r="H153" s="1175"/>
      <c r="I153" s="1176"/>
      <c r="J153" s="1176"/>
    </row>
    <row r="154" spans="1:10" x14ac:dyDescent="0.2">
      <c r="A154" s="1174"/>
      <c r="B154" s="1174"/>
      <c r="C154" s="1174"/>
      <c r="D154" s="1205"/>
      <c r="E154" s="1174"/>
      <c r="F154" s="1174"/>
      <c r="G154" s="1175"/>
      <c r="H154" s="1175"/>
      <c r="I154" s="1176"/>
      <c r="J154" s="1176"/>
    </row>
    <row r="155" spans="1:10" x14ac:dyDescent="0.2">
      <c r="A155" s="1172"/>
      <c r="B155" s="1173"/>
      <c r="C155" s="1174"/>
      <c r="D155" s="1205"/>
      <c r="E155" s="1174"/>
      <c r="F155" s="1172"/>
      <c r="G155" s="1175"/>
      <c r="H155" s="1175"/>
      <c r="I155" s="1176"/>
      <c r="J155" s="1176"/>
    </row>
    <row r="156" spans="1:10" x14ac:dyDescent="0.2">
      <c r="A156" s="1173"/>
      <c r="B156" s="1173"/>
      <c r="C156" s="1174"/>
      <c r="D156" s="1205"/>
      <c r="E156" s="1174"/>
      <c r="F156" s="1173"/>
      <c r="G156" s="1175"/>
      <c r="H156" s="1175"/>
      <c r="I156" s="1176"/>
      <c r="J156" s="1176"/>
    </row>
    <row r="157" spans="1:10" x14ac:dyDescent="0.2">
      <c r="A157" s="1174"/>
      <c r="B157" s="1174"/>
      <c r="C157" s="1174"/>
      <c r="D157" s="1205"/>
      <c r="E157" s="1174"/>
      <c r="F157" s="1174"/>
      <c r="G157" s="1175"/>
      <c r="H157" s="1175"/>
      <c r="I157" s="1176"/>
      <c r="J157" s="1176"/>
    </row>
    <row r="158" spans="1:10" x14ac:dyDescent="0.2">
      <c r="A158" s="1172"/>
      <c r="B158" s="1173"/>
      <c r="C158" s="1174"/>
      <c r="D158" s="1205"/>
      <c r="E158" s="1174"/>
      <c r="F158" s="1172"/>
      <c r="G158" s="1175"/>
      <c r="H158" s="1175"/>
      <c r="I158" s="1176"/>
      <c r="J158" s="1176"/>
    </row>
    <row r="159" spans="1:10" x14ac:dyDescent="0.2">
      <c r="A159" s="1172"/>
      <c r="B159" s="1173"/>
      <c r="C159" s="1174"/>
      <c r="D159" s="1205"/>
      <c r="E159" s="1174"/>
      <c r="F159" s="1172"/>
      <c r="G159" s="1175"/>
      <c r="H159" s="1175"/>
      <c r="I159" s="1176"/>
      <c r="J159" s="1176"/>
    </row>
    <row r="160" spans="1:10" x14ac:dyDescent="0.2">
      <c r="A160" s="1172"/>
      <c r="B160" s="1173"/>
      <c r="C160" s="1174"/>
      <c r="D160" s="1205"/>
      <c r="E160" s="1174"/>
      <c r="F160" s="1172"/>
      <c r="G160" s="1175"/>
      <c r="H160" s="1175"/>
      <c r="I160" s="1176"/>
      <c r="J160" s="1176"/>
    </row>
    <row r="161" spans="1:10" x14ac:dyDescent="0.2">
      <c r="A161" s="1172"/>
      <c r="B161" s="1173"/>
      <c r="C161" s="1174"/>
      <c r="D161" s="1205"/>
      <c r="E161" s="1174"/>
      <c r="F161" s="1172"/>
      <c r="G161" s="1175"/>
      <c r="H161" s="1175"/>
      <c r="I161" s="1176"/>
      <c r="J161" s="1176"/>
    </row>
    <row r="162" spans="1:10" x14ac:dyDescent="0.2">
      <c r="A162" s="1172"/>
      <c r="B162" s="1173"/>
      <c r="C162" s="1174"/>
      <c r="D162" s="1205"/>
      <c r="E162" s="1174"/>
      <c r="F162" s="1172"/>
      <c r="G162" s="1175"/>
      <c r="H162" s="1175"/>
      <c r="I162" s="1176"/>
      <c r="J162" s="1176"/>
    </row>
    <row r="163" spans="1:10" x14ac:dyDescent="0.2">
      <c r="A163" s="1172"/>
      <c r="B163" s="1173"/>
      <c r="C163" s="1174"/>
      <c r="D163" s="1205"/>
      <c r="E163" s="1174"/>
      <c r="F163" s="1172"/>
      <c r="G163" s="1175"/>
      <c r="H163" s="1175"/>
      <c r="I163" s="1176"/>
      <c r="J163" s="1176"/>
    </row>
    <row r="164" spans="1:10" x14ac:dyDescent="0.2">
      <c r="A164" s="1172"/>
      <c r="B164" s="1173"/>
      <c r="C164" s="1174"/>
      <c r="D164" s="1205"/>
      <c r="E164" s="1174"/>
      <c r="F164" s="1172"/>
      <c r="G164" s="1175"/>
      <c r="H164" s="1175"/>
      <c r="I164" s="1176"/>
      <c r="J164" s="1176"/>
    </row>
    <row r="165" spans="1:10" x14ac:dyDescent="0.2">
      <c r="A165" s="1174"/>
      <c r="B165" s="1174"/>
      <c r="C165" s="1174"/>
      <c r="D165" s="1205"/>
      <c r="E165" s="1174"/>
      <c r="F165" s="1174"/>
      <c r="G165" s="1175"/>
      <c r="H165" s="1175"/>
      <c r="I165" s="1176"/>
      <c r="J165" s="1176"/>
    </row>
    <row r="166" spans="1:10" x14ac:dyDescent="0.2">
      <c r="A166" s="1174"/>
      <c r="B166" s="1174"/>
      <c r="C166" s="1174"/>
      <c r="D166" s="1205"/>
      <c r="E166" s="1174"/>
      <c r="F166" s="1174"/>
      <c r="G166" s="1175"/>
      <c r="H166" s="1175"/>
      <c r="I166" s="1176"/>
      <c r="J166" s="1176"/>
    </row>
    <row r="167" spans="1:10" x14ac:dyDescent="0.2">
      <c r="A167" s="1174"/>
      <c r="B167" s="1174"/>
      <c r="C167" s="1174"/>
      <c r="D167" s="1205"/>
      <c r="E167" s="1174"/>
      <c r="F167" s="1174"/>
      <c r="G167" s="1175"/>
      <c r="H167" s="1175"/>
      <c r="I167" s="1176"/>
      <c r="J167" s="1176"/>
    </row>
    <row r="168" spans="1:10" x14ac:dyDescent="0.2">
      <c r="A168" s="1174"/>
      <c r="B168" s="1174"/>
      <c r="C168" s="1174"/>
      <c r="D168" s="1205"/>
      <c r="E168" s="1174"/>
      <c r="F168" s="1174"/>
      <c r="G168" s="1175"/>
      <c r="H168" s="1175"/>
      <c r="I168" s="1176"/>
      <c r="J168" s="1176"/>
    </row>
    <row r="169" spans="1:10" x14ac:dyDescent="0.2">
      <c r="A169" s="1174"/>
      <c r="B169" s="1174"/>
      <c r="C169" s="1174"/>
      <c r="D169" s="1205"/>
      <c r="E169" s="1174"/>
      <c r="F169" s="1174"/>
      <c r="G169" s="1175"/>
      <c r="H169" s="1175"/>
      <c r="I169" s="1176"/>
      <c r="J169" s="1176"/>
    </row>
    <row r="170" spans="1:10" x14ac:dyDescent="0.2">
      <c r="A170" s="1174"/>
      <c r="B170" s="1174"/>
      <c r="C170" s="1174"/>
      <c r="D170" s="1205"/>
      <c r="E170" s="1174"/>
      <c r="F170" s="1174"/>
      <c r="G170" s="1175"/>
      <c r="H170" s="1175"/>
      <c r="I170" s="1176"/>
      <c r="J170" s="1176"/>
    </row>
    <row r="171" spans="1:10" x14ac:dyDescent="0.2">
      <c r="A171" s="1174"/>
      <c r="B171" s="1174"/>
      <c r="C171" s="1174"/>
      <c r="D171" s="1205"/>
      <c r="E171" s="1174"/>
      <c r="F171" s="1174"/>
      <c r="G171" s="1175"/>
      <c r="H171" s="1175"/>
      <c r="I171" s="1176"/>
      <c r="J171" s="1176"/>
    </row>
    <row r="172" spans="1:10" x14ac:dyDescent="0.2">
      <c r="A172" s="1174"/>
      <c r="B172" s="1174"/>
      <c r="C172" s="1174"/>
      <c r="D172" s="1205"/>
      <c r="E172" s="1174"/>
      <c r="F172" s="1174"/>
      <c r="G172" s="1175"/>
      <c r="H172" s="1175"/>
      <c r="I172" s="1176"/>
      <c r="J172" s="1176"/>
    </row>
    <row r="173" spans="1:10" x14ac:dyDescent="0.2">
      <c r="A173" s="1174"/>
      <c r="B173" s="1174"/>
      <c r="C173" s="1174"/>
      <c r="D173" s="1205"/>
      <c r="E173" s="1174"/>
      <c r="F173" s="1174"/>
      <c r="G173" s="1175"/>
      <c r="H173" s="1175"/>
      <c r="I173" s="1176"/>
      <c r="J173" s="1176"/>
    </row>
    <row r="174" spans="1:10" x14ac:dyDescent="0.2">
      <c r="A174" s="1174"/>
      <c r="B174" s="1174"/>
      <c r="C174" s="1174"/>
      <c r="D174" s="1205"/>
      <c r="E174" s="1174"/>
      <c r="F174" s="1174"/>
      <c r="G174" s="1175"/>
      <c r="H174" s="1175"/>
      <c r="I174" s="1176"/>
      <c r="J174" s="1176"/>
    </row>
    <row r="175" spans="1:10" x14ac:dyDescent="0.2">
      <c r="A175" s="1174"/>
      <c r="B175" s="1174"/>
      <c r="C175" s="1174"/>
      <c r="D175" s="1205"/>
      <c r="E175" s="1174"/>
      <c r="F175" s="1174"/>
      <c r="G175" s="1175"/>
      <c r="H175" s="1175"/>
      <c r="I175" s="1176"/>
      <c r="J175" s="1176"/>
    </row>
    <row r="176" spans="1:10" x14ac:dyDescent="0.2">
      <c r="A176" s="1174"/>
      <c r="B176" s="1174"/>
      <c r="C176" s="1174"/>
      <c r="D176" s="1205"/>
      <c r="E176" s="1174"/>
      <c r="F176" s="1174"/>
      <c r="G176" s="1175"/>
      <c r="H176" s="1175"/>
      <c r="I176" s="1176"/>
      <c r="J176" s="1176"/>
    </row>
    <row r="177" spans="1:10" x14ac:dyDescent="0.2">
      <c r="A177" s="1174"/>
      <c r="B177" s="1174"/>
      <c r="C177" s="1174"/>
      <c r="D177" s="1205"/>
      <c r="E177" s="1174"/>
      <c r="F177" s="1174"/>
      <c r="G177" s="1175"/>
      <c r="H177" s="1175"/>
      <c r="I177" s="1176"/>
      <c r="J177" s="1176"/>
    </row>
    <row r="178" spans="1:10" x14ac:dyDescent="0.2">
      <c r="A178" s="1174"/>
      <c r="B178" s="1174"/>
      <c r="C178" s="1174"/>
      <c r="D178" s="1205"/>
      <c r="E178" s="1174"/>
      <c r="F178" s="1174"/>
      <c r="G178" s="1175"/>
      <c r="H178" s="1175"/>
      <c r="I178" s="1176"/>
      <c r="J178" s="1176"/>
    </row>
    <row r="179" spans="1:10" x14ac:dyDescent="0.2">
      <c r="A179" s="1174"/>
      <c r="B179" s="1174"/>
      <c r="C179" s="1174"/>
      <c r="D179" s="1205"/>
      <c r="E179" s="1174"/>
      <c r="F179" s="1174"/>
      <c r="G179" s="1175"/>
      <c r="H179" s="1175"/>
      <c r="I179" s="1176"/>
      <c r="J179" s="1176"/>
    </row>
    <row r="180" spans="1:10" x14ac:dyDescent="0.2">
      <c r="A180" s="1174"/>
      <c r="B180" s="1174"/>
      <c r="C180" s="1174"/>
      <c r="D180" s="1205"/>
      <c r="E180" s="1174"/>
      <c r="F180" s="1174"/>
      <c r="G180" s="1175"/>
      <c r="H180" s="1175"/>
      <c r="I180" s="1176"/>
      <c r="J180" s="1176"/>
    </row>
    <row r="181" spans="1:10" x14ac:dyDescent="0.2">
      <c r="A181" s="1174"/>
      <c r="B181" s="1174"/>
      <c r="C181" s="1174"/>
      <c r="D181" s="1205"/>
      <c r="E181" s="1174"/>
      <c r="F181" s="1174"/>
      <c r="G181" s="1175"/>
      <c r="H181" s="1175"/>
      <c r="I181" s="1176"/>
      <c r="J181" s="1176"/>
    </row>
    <row r="182" spans="1:10" x14ac:dyDescent="0.2">
      <c r="A182" s="1174"/>
      <c r="B182" s="1174"/>
      <c r="C182" s="1174"/>
      <c r="D182" s="1205"/>
      <c r="E182" s="1174"/>
      <c r="F182" s="1174"/>
      <c r="G182" s="1175"/>
      <c r="H182" s="1175"/>
      <c r="I182" s="1176"/>
      <c r="J182" s="1176"/>
    </row>
    <row r="183" spans="1:10" x14ac:dyDescent="0.2">
      <c r="A183" s="1174"/>
      <c r="B183" s="1174"/>
      <c r="C183" s="1174"/>
      <c r="D183" s="1205"/>
      <c r="E183" s="1174"/>
      <c r="F183" s="1174"/>
      <c r="G183" s="1175"/>
      <c r="H183" s="1175"/>
      <c r="I183" s="1176"/>
      <c r="J183" s="1176"/>
    </row>
    <row r="184" spans="1:10" x14ac:dyDescent="0.2">
      <c r="A184" s="1174"/>
      <c r="B184" s="1174"/>
      <c r="C184" s="1174"/>
      <c r="D184" s="1205"/>
      <c r="E184" s="1174"/>
      <c r="F184" s="1174"/>
      <c r="G184" s="1175"/>
      <c r="H184" s="1175"/>
      <c r="I184" s="1176"/>
      <c r="J184" s="1176"/>
    </row>
    <row r="185" spans="1:10" x14ac:dyDescent="0.2">
      <c r="A185" s="1174"/>
      <c r="B185" s="1174"/>
      <c r="C185" s="1174"/>
      <c r="D185" s="1205"/>
      <c r="E185" s="1174"/>
      <c r="F185" s="1174"/>
      <c r="G185" s="1175"/>
      <c r="H185" s="1175"/>
      <c r="I185" s="1176"/>
      <c r="J185" s="1176"/>
    </row>
    <row r="186" spans="1:10" x14ac:dyDescent="0.2">
      <c r="A186" s="1174"/>
      <c r="B186" s="1174"/>
      <c r="C186" s="1174"/>
      <c r="D186" s="1205"/>
      <c r="E186" s="1174"/>
      <c r="F186" s="1174"/>
      <c r="G186" s="1175"/>
      <c r="H186" s="1175"/>
      <c r="I186" s="1176"/>
      <c r="J186" s="1176"/>
    </row>
    <row r="187" spans="1:10" x14ac:dyDescent="0.2">
      <c r="A187" s="1174"/>
      <c r="B187" s="1174"/>
      <c r="C187" s="1174"/>
      <c r="D187" s="1205"/>
      <c r="E187" s="1174"/>
      <c r="F187" s="1174"/>
      <c r="G187" s="1175"/>
      <c r="H187" s="1175"/>
      <c r="I187" s="1176"/>
      <c r="J187" s="1176"/>
    </row>
    <row r="188" spans="1:10" x14ac:dyDescent="0.2">
      <c r="A188" s="1174"/>
      <c r="B188" s="1174"/>
      <c r="C188" s="1174"/>
      <c r="D188" s="1205"/>
      <c r="E188" s="1174"/>
      <c r="F188" s="1174"/>
      <c r="G188" s="1175"/>
      <c r="H188" s="1175"/>
      <c r="I188" s="1176"/>
      <c r="J188" s="1176"/>
    </row>
    <row r="189" spans="1:10" x14ac:dyDescent="0.2">
      <c r="A189" s="1174"/>
      <c r="B189" s="1174"/>
      <c r="C189" s="1174"/>
      <c r="D189" s="1205"/>
      <c r="E189" s="1174"/>
      <c r="F189" s="1174"/>
      <c r="G189" s="1175"/>
      <c r="H189" s="1175"/>
      <c r="I189" s="1176"/>
      <c r="J189" s="1176"/>
    </row>
    <row r="190" spans="1:10" x14ac:dyDescent="0.2">
      <c r="A190" s="1174"/>
      <c r="B190" s="1174"/>
      <c r="C190" s="1174"/>
      <c r="D190" s="1205"/>
      <c r="E190" s="1174"/>
      <c r="F190" s="1174"/>
      <c r="G190" s="1175"/>
      <c r="H190" s="1175"/>
      <c r="I190" s="1176"/>
      <c r="J190" s="1176"/>
    </row>
    <row r="191" spans="1:10" x14ac:dyDescent="0.2">
      <c r="A191" s="1174"/>
      <c r="B191" s="1174"/>
      <c r="C191" s="1174"/>
      <c r="D191" s="1205"/>
      <c r="E191" s="1174"/>
      <c r="F191" s="1174"/>
      <c r="G191" s="1175"/>
      <c r="H191" s="1175"/>
      <c r="I191" s="1176"/>
      <c r="J191" s="1176"/>
    </row>
    <row r="192" spans="1:10" x14ac:dyDescent="0.2">
      <c r="A192" s="1174"/>
      <c r="B192" s="1174"/>
      <c r="C192" s="1174"/>
      <c r="D192" s="1205"/>
      <c r="E192" s="1174"/>
      <c r="F192" s="1174"/>
      <c r="G192" s="1175"/>
      <c r="H192" s="1175"/>
      <c r="I192" s="1176"/>
      <c r="J192" s="1176"/>
    </row>
    <row r="193" spans="1:10" x14ac:dyDescent="0.2">
      <c r="A193" s="1174"/>
      <c r="B193" s="1174"/>
      <c r="C193" s="1174"/>
      <c r="D193" s="1205"/>
      <c r="E193" s="1174"/>
      <c r="F193" s="1174"/>
      <c r="G193" s="1175"/>
      <c r="H193" s="1175"/>
      <c r="I193" s="1176"/>
      <c r="J193" s="1176"/>
    </row>
    <row r="194" spans="1:10" x14ac:dyDescent="0.2">
      <c r="A194" s="1174"/>
      <c r="B194" s="1174"/>
      <c r="C194" s="1174"/>
      <c r="D194" s="1205"/>
      <c r="E194" s="1174"/>
      <c r="F194" s="1174"/>
      <c r="G194" s="1175"/>
      <c r="H194" s="1175"/>
      <c r="I194" s="1176"/>
      <c r="J194" s="1176"/>
    </row>
    <row r="195" spans="1:10" x14ac:dyDescent="0.2">
      <c r="A195" s="1174"/>
      <c r="B195" s="1174"/>
      <c r="C195" s="1174"/>
      <c r="D195" s="1205"/>
      <c r="E195" s="1174"/>
      <c r="F195" s="1174"/>
      <c r="G195" s="1175"/>
      <c r="H195" s="1175"/>
      <c r="I195" s="1176"/>
      <c r="J195" s="1176"/>
    </row>
    <row r="196" spans="1:10" x14ac:dyDescent="0.2">
      <c r="A196" s="1174"/>
      <c r="B196" s="1174"/>
      <c r="C196" s="1174"/>
      <c r="D196" s="1205"/>
      <c r="E196" s="1174"/>
      <c r="F196" s="1174"/>
      <c r="G196" s="1175"/>
      <c r="H196" s="1175"/>
      <c r="I196" s="1176"/>
      <c r="J196" s="1176"/>
    </row>
    <row r="197" spans="1:10" x14ac:dyDescent="0.2">
      <c r="A197" s="1174"/>
      <c r="B197" s="1174"/>
      <c r="C197" s="1174"/>
      <c r="D197" s="1205"/>
      <c r="E197" s="1174"/>
      <c r="F197" s="1174"/>
      <c r="G197" s="1175"/>
      <c r="H197" s="1175"/>
      <c r="I197" s="1176"/>
      <c r="J197" s="1176"/>
    </row>
    <row r="198" spans="1:10" x14ac:dyDescent="0.2">
      <c r="A198" s="1174"/>
      <c r="B198" s="1174"/>
      <c r="C198" s="1174"/>
      <c r="D198" s="1205"/>
      <c r="E198" s="1174"/>
      <c r="F198" s="1174"/>
      <c r="G198" s="1175"/>
      <c r="H198" s="1175"/>
      <c r="I198" s="1176"/>
      <c r="J198" s="1176"/>
    </row>
    <row r="199" spans="1:10" x14ac:dyDescent="0.2">
      <c r="A199" s="1174"/>
      <c r="B199" s="1174"/>
      <c r="C199" s="1174"/>
      <c r="D199" s="1205"/>
      <c r="E199" s="1174"/>
      <c r="F199" s="1174"/>
      <c r="G199" s="1175"/>
      <c r="H199" s="1175"/>
      <c r="I199" s="1176"/>
      <c r="J199" s="1176"/>
    </row>
    <row r="200" spans="1:10" x14ac:dyDescent="0.2">
      <c r="A200" s="1174"/>
      <c r="B200" s="1174"/>
      <c r="C200" s="1174"/>
      <c r="D200" s="1205"/>
      <c r="E200" s="1174"/>
      <c r="F200" s="1174"/>
      <c r="G200" s="1175"/>
      <c r="H200" s="1175"/>
      <c r="I200" s="1176"/>
      <c r="J200" s="1176"/>
    </row>
    <row r="201" spans="1:10" x14ac:dyDescent="0.2">
      <c r="A201" s="1174"/>
      <c r="B201" s="1174"/>
      <c r="C201" s="1174"/>
      <c r="D201" s="1205"/>
      <c r="E201" s="1174"/>
      <c r="F201" s="1174"/>
      <c r="G201" s="1175"/>
      <c r="H201" s="1175"/>
      <c r="I201" s="1176"/>
      <c r="J201" s="1176"/>
    </row>
    <row r="202" spans="1:10" x14ac:dyDescent="0.2">
      <c r="A202" s="1174"/>
      <c r="B202" s="1174"/>
      <c r="C202" s="1174"/>
      <c r="D202" s="1205"/>
      <c r="E202" s="1174"/>
      <c r="F202" s="1174"/>
      <c r="G202" s="1175"/>
      <c r="H202" s="1175"/>
      <c r="I202" s="1176"/>
      <c r="J202" s="1176"/>
    </row>
    <row r="203" spans="1:10" x14ac:dyDescent="0.2">
      <c r="A203" s="1174"/>
      <c r="B203" s="1174"/>
      <c r="C203" s="1174"/>
      <c r="D203" s="1205"/>
      <c r="E203" s="1174"/>
      <c r="F203" s="1174"/>
      <c r="G203" s="1175"/>
      <c r="H203" s="1175"/>
      <c r="I203" s="1176"/>
      <c r="J203" s="1176"/>
    </row>
    <row r="204" spans="1:10" x14ac:dyDescent="0.2">
      <c r="A204" s="1174"/>
      <c r="B204" s="1174"/>
      <c r="C204" s="1174"/>
      <c r="D204" s="1205"/>
      <c r="E204" s="1174"/>
      <c r="F204" s="1174"/>
      <c r="G204" s="1175"/>
      <c r="H204" s="1175"/>
      <c r="I204" s="1176"/>
      <c r="J204" s="1176"/>
    </row>
    <row r="205" spans="1:10" x14ac:dyDescent="0.2">
      <c r="A205" s="1174"/>
      <c r="B205" s="1174"/>
      <c r="C205" s="1174"/>
      <c r="D205" s="1205"/>
      <c r="E205" s="1174"/>
      <c r="F205" s="1174"/>
      <c r="G205" s="1175"/>
      <c r="H205" s="1175"/>
      <c r="I205" s="1176"/>
      <c r="J205" s="1176"/>
    </row>
    <row r="206" spans="1:10" x14ac:dyDescent="0.2">
      <c r="A206" s="1174"/>
      <c r="B206" s="1174"/>
      <c r="C206" s="1174"/>
      <c r="D206" s="1205"/>
      <c r="E206" s="1174"/>
      <c r="F206" s="1174"/>
      <c r="G206" s="1175"/>
      <c r="H206" s="1175"/>
      <c r="I206" s="1176"/>
      <c r="J206" s="1176"/>
    </row>
    <row r="207" spans="1:10" x14ac:dyDescent="0.2">
      <c r="A207" s="1174"/>
      <c r="B207" s="1174"/>
      <c r="C207" s="1174"/>
      <c r="D207" s="1205"/>
      <c r="E207" s="1174"/>
      <c r="F207" s="1174"/>
      <c r="G207" s="1175"/>
      <c r="H207" s="1175"/>
      <c r="I207" s="1176"/>
      <c r="J207" s="1176"/>
    </row>
    <row r="208" spans="1:10" x14ac:dyDescent="0.2">
      <c r="A208" s="1174"/>
      <c r="B208" s="1174"/>
      <c r="C208" s="1174"/>
      <c r="D208" s="1205"/>
      <c r="E208" s="1174"/>
      <c r="F208" s="1174"/>
      <c r="G208" s="1175"/>
      <c r="H208" s="1175"/>
      <c r="I208" s="1176"/>
      <c r="J208" s="1176"/>
    </row>
    <row r="209" spans="1:10" x14ac:dyDescent="0.2">
      <c r="A209" s="1174"/>
      <c r="B209" s="1174"/>
      <c r="C209" s="1174"/>
      <c r="D209" s="1205"/>
      <c r="E209" s="1174"/>
      <c r="F209" s="1174"/>
      <c r="G209" s="1175"/>
      <c r="H209" s="1175"/>
      <c r="I209" s="1176"/>
      <c r="J209" s="1176"/>
    </row>
    <row r="210" spans="1:10" x14ac:dyDescent="0.2">
      <c r="A210" s="1174"/>
      <c r="B210" s="1174"/>
      <c r="C210" s="1174"/>
      <c r="D210" s="1205"/>
      <c r="E210" s="1174"/>
      <c r="F210" s="1174"/>
      <c r="G210" s="1175"/>
      <c r="H210" s="1175"/>
      <c r="I210" s="1176"/>
      <c r="J210" s="1176"/>
    </row>
    <row r="211" spans="1:10" x14ac:dyDescent="0.2">
      <c r="A211" s="1174"/>
      <c r="B211" s="1174"/>
      <c r="C211" s="1174"/>
      <c r="D211" s="1205"/>
      <c r="E211" s="1174"/>
      <c r="F211" s="1174"/>
      <c r="G211" s="1175"/>
      <c r="H211" s="1175"/>
      <c r="I211" s="1176"/>
      <c r="J211" s="1176"/>
    </row>
    <row r="212" spans="1:10" x14ac:dyDescent="0.2">
      <c r="A212" s="1174"/>
      <c r="B212" s="1174"/>
      <c r="C212" s="1174"/>
      <c r="D212" s="1205"/>
      <c r="E212" s="1174"/>
      <c r="F212" s="1174"/>
      <c r="G212" s="1175"/>
      <c r="H212" s="1175"/>
      <c r="I212" s="1176"/>
      <c r="J212" s="1176"/>
    </row>
    <row r="213" spans="1:10" x14ac:dyDescent="0.2">
      <c r="A213" s="1174"/>
      <c r="B213" s="1174"/>
      <c r="C213" s="1174"/>
      <c r="D213" s="1205"/>
      <c r="E213" s="1174"/>
      <c r="F213" s="1174"/>
      <c r="G213" s="1175"/>
      <c r="H213" s="1175"/>
      <c r="I213" s="1176"/>
      <c r="J213" s="1176"/>
    </row>
    <row r="214" spans="1:10" x14ac:dyDescent="0.2">
      <c r="A214" s="1174"/>
      <c r="B214" s="1174"/>
      <c r="C214" s="1174"/>
      <c r="D214" s="1205"/>
      <c r="E214" s="1174"/>
      <c r="F214" s="1174"/>
      <c r="G214" s="1175"/>
      <c r="H214" s="1175"/>
      <c r="I214" s="1176"/>
      <c r="J214" s="1176"/>
    </row>
    <row r="215" spans="1:10" x14ac:dyDescent="0.2">
      <c r="A215" s="1174"/>
      <c r="B215" s="1174"/>
      <c r="C215" s="1174"/>
      <c r="D215" s="1205"/>
      <c r="E215" s="1174"/>
      <c r="F215" s="1174"/>
      <c r="G215" s="1175"/>
      <c r="H215" s="1175"/>
      <c r="I215" s="1176"/>
      <c r="J215" s="1176"/>
    </row>
    <row r="216" spans="1:10" x14ac:dyDescent="0.2">
      <c r="A216" s="1174"/>
      <c r="B216" s="1174"/>
      <c r="C216" s="1174"/>
      <c r="D216" s="1205"/>
      <c r="E216" s="1174"/>
      <c r="F216" s="1174"/>
      <c r="G216" s="1175"/>
      <c r="H216" s="1175"/>
      <c r="I216" s="1176"/>
      <c r="J216" s="1176"/>
    </row>
    <row r="217" spans="1:10" x14ac:dyDescent="0.2">
      <c r="A217" s="1174"/>
      <c r="B217" s="1174"/>
      <c r="C217" s="1174"/>
      <c r="D217" s="1205"/>
      <c r="E217" s="1174"/>
      <c r="F217" s="1174"/>
      <c r="G217" s="1175"/>
      <c r="H217" s="1175"/>
      <c r="I217" s="1176"/>
      <c r="J217" s="1176"/>
    </row>
    <row r="218" spans="1:10" x14ac:dyDescent="0.2">
      <c r="A218" s="1172"/>
      <c r="B218" s="1173"/>
      <c r="C218" s="1172"/>
      <c r="D218" s="1205"/>
      <c r="E218" s="1172"/>
      <c r="F218" s="1172"/>
      <c r="G218" s="1175"/>
      <c r="H218" s="1175"/>
      <c r="I218" s="1176"/>
      <c r="J218" s="1176"/>
    </row>
    <row r="219" spans="1:10" x14ac:dyDescent="0.2">
      <c r="A219" s="1172"/>
      <c r="B219" s="1173"/>
      <c r="C219" s="1172"/>
      <c r="D219" s="1205"/>
      <c r="E219" s="1172"/>
      <c r="F219" s="1172"/>
      <c r="G219" s="1175"/>
      <c r="H219" s="1175"/>
      <c r="I219" s="1176"/>
      <c r="J219" s="1176"/>
    </row>
    <row r="220" spans="1:10" x14ac:dyDescent="0.2">
      <c r="A220" s="1172"/>
      <c r="B220" s="1173"/>
      <c r="C220" s="1172"/>
      <c r="D220" s="1205"/>
      <c r="E220" s="1172"/>
      <c r="F220" s="1172"/>
      <c r="G220" s="1175"/>
      <c r="H220" s="1175"/>
      <c r="I220" s="1176"/>
      <c r="J220" s="1176"/>
    </row>
    <row r="221" spans="1:10" x14ac:dyDescent="0.2">
      <c r="A221" s="1172"/>
      <c r="B221" s="1173"/>
      <c r="C221" s="1172"/>
      <c r="D221" s="1205"/>
      <c r="E221" s="1172"/>
      <c r="F221" s="1172"/>
      <c r="G221" s="1175"/>
      <c r="H221" s="1175"/>
      <c r="I221" s="1176"/>
      <c r="J221" s="1176"/>
    </row>
    <row r="222" spans="1:10" x14ac:dyDescent="0.2">
      <c r="A222" s="1172"/>
      <c r="B222" s="1173"/>
      <c r="C222" s="1172"/>
      <c r="D222" s="1243"/>
      <c r="E222" s="1172"/>
      <c r="F222" s="1172"/>
      <c r="G222" s="1175"/>
      <c r="H222" s="1175"/>
      <c r="I222" s="1177"/>
      <c r="J222" s="1177"/>
    </row>
    <row r="223" spans="1:10" x14ac:dyDescent="0.2">
      <c r="A223" s="1174"/>
      <c r="B223" s="1174"/>
      <c r="C223" s="1174"/>
      <c r="D223" s="1205"/>
      <c r="E223" s="1174"/>
      <c r="F223" s="1174"/>
      <c r="G223" s="1175"/>
      <c r="H223" s="1175"/>
      <c r="I223" s="1176"/>
      <c r="J223" s="1176"/>
    </row>
    <row r="224" spans="1:10" x14ac:dyDescent="0.2">
      <c r="A224" s="1174"/>
      <c r="B224" s="1174"/>
      <c r="C224" s="1174"/>
      <c r="D224" s="1205"/>
      <c r="E224" s="1174"/>
      <c r="F224" s="1174"/>
      <c r="G224" s="1175"/>
      <c r="H224" s="1175"/>
      <c r="I224" s="1176"/>
      <c r="J224" s="1176"/>
    </row>
    <row r="225" spans="1:10" x14ac:dyDescent="0.2">
      <c r="A225" s="1172"/>
      <c r="B225" s="1173"/>
      <c r="C225" s="1174"/>
      <c r="D225" s="1205"/>
      <c r="E225" s="1174"/>
      <c r="F225" s="1172"/>
      <c r="G225" s="1175"/>
      <c r="H225" s="1175"/>
      <c r="I225" s="1176"/>
      <c r="J225" s="1176"/>
    </row>
    <row r="226" spans="1:10" x14ac:dyDescent="0.2">
      <c r="A226" s="21"/>
      <c r="B226" s="21"/>
      <c r="C226" s="21"/>
      <c r="D226" s="21"/>
      <c r="E226" s="21"/>
      <c r="F226" s="21"/>
      <c r="G226" s="21"/>
      <c r="H226" s="21"/>
      <c r="I226" s="1294"/>
      <c r="J226" s="1294"/>
    </row>
    <row r="227" spans="1:10" x14ac:dyDescent="0.2">
      <c r="A227" s="21"/>
      <c r="B227" s="21"/>
      <c r="C227" s="21"/>
      <c r="D227" s="21"/>
      <c r="E227" s="21"/>
      <c r="F227" s="21"/>
      <c r="G227" s="21"/>
      <c r="H227" s="21"/>
      <c r="I227" s="1294"/>
      <c r="J227" s="1294"/>
    </row>
    <row r="228" spans="1:10" x14ac:dyDescent="0.2">
      <c r="A228" s="21"/>
      <c r="B228" s="21"/>
      <c r="C228" s="21"/>
      <c r="D228" s="21"/>
      <c r="E228" s="21"/>
      <c r="F228" s="21"/>
      <c r="G228" s="21"/>
      <c r="H228" s="21"/>
      <c r="I228" s="21"/>
      <c r="J228" s="21"/>
    </row>
    <row r="229" spans="1:10" x14ac:dyDescent="0.2">
      <c r="A229" s="21"/>
      <c r="B229" s="21"/>
      <c r="C229" s="21"/>
      <c r="D229" s="21"/>
      <c r="E229" s="21"/>
      <c r="F229" s="21"/>
      <c r="G229" s="21"/>
      <c r="H229" s="21"/>
      <c r="I229" s="21"/>
      <c r="J229" s="21"/>
    </row>
    <row r="230" spans="1:10" x14ac:dyDescent="0.2">
      <c r="A230" s="21"/>
      <c r="B230" s="21"/>
      <c r="C230" s="21"/>
      <c r="D230" s="21"/>
      <c r="E230" s="21"/>
      <c r="F230" s="21"/>
      <c r="G230" s="21"/>
      <c r="H230" s="21"/>
      <c r="I230" s="21"/>
      <c r="J230" s="21"/>
    </row>
    <row r="231" spans="1:10" x14ac:dyDescent="0.2">
      <c r="A231" s="21"/>
      <c r="B231" s="21"/>
      <c r="C231" s="21"/>
      <c r="D231" s="21"/>
      <c r="E231" s="21"/>
      <c r="F231" s="21"/>
      <c r="G231" s="21"/>
      <c r="H231" s="21"/>
      <c r="I231" s="21"/>
      <c r="J231" s="21"/>
    </row>
    <row r="232" spans="1:10" x14ac:dyDescent="0.2">
      <c r="A232" s="21"/>
      <c r="B232" s="21"/>
      <c r="C232" s="21"/>
      <c r="D232" s="21"/>
      <c r="E232" s="21"/>
      <c r="F232" s="21"/>
      <c r="G232" s="21"/>
      <c r="H232" s="21"/>
      <c r="I232" s="21"/>
      <c r="J232" s="21"/>
    </row>
    <row r="233" spans="1:10" x14ac:dyDescent="0.2">
      <c r="A233" s="21"/>
      <c r="B233" s="21"/>
      <c r="C233" s="21"/>
      <c r="D233" s="21"/>
      <c r="E233" s="21"/>
      <c r="F233" s="21"/>
      <c r="G233" s="21"/>
      <c r="H233" s="21"/>
      <c r="I233" s="21"/>
      <c r="J233" s="21"/>
    </row>
    <row r="234" spans="1:10" x14ac:dyDescent="0.2">
      <c r="A234" s="21"/>
      <c r="B234" s="21"/>
      <c r="C234" s="21"/>
      <c r="D234" s="21"/>
      <c r="E234" s="21"/>
      <c r="F234" s="21"/>
      <c r="G234" s="21"/>
      <c r="H234" s="21"/>
      <c r="I234" s="21"/>
      <c r="J234" s="21"/>
    </row>
    <row r="235" spans="1:10" x14ac:dyDescent="0.2">
      <c r="A235" s="21"/>
      <c r="B235" s="21"/>
      <c r="C235" s="21"/>
      <c r="D235" s="21"/>
      <c r="E235" s="21"/>
      <c r="F235" s="21"/>
      <c r="G235" s="21"/>
      <c r="H235" s="21"/>
      <c r="I235" s="21"/>
      <c r="J235" s="21"/>
    </row>
    <row r="236" spans="1:10" x14ac:dyDescent="0.2">
      <c r="A236" s="21"/>
      <c r="B236" s="21"/>
      <c r="C236" s="21"/>
      <c r="D236" s="21"/>
      <c r="E236" s="21"/>
      <c r="F236" s="21"/>
      <c r="G236" s="21"/>
      <c r="H236" s="21"/>
      <c r="I236" s="21"/>
      <c r="J236" s="21"/>
    </row>
    <row r="237" spans="1:10" x14ac:dyDescent="0.2">
      <c r="A237" s="21"/>
      <c r="B237" s="21"/>
      <c r="C237" s="21"/>
      <c r="D237" s="21"/>
      <c r="E237" s="21"/>
      <c r="F237" s="21"/>
      <c r="G237" s="21"/>
      <c r="H237" s="21"/>
      <c r="I237" s="21"/>
      <c r="J237" s="21"/>
    </row>
    <row r="238" spans="1:10" x14ac:dyDescent="0.2">
      <c r="A238" s="21"/>
      <c r="B238" s="21"/>
      <c r="C238" s="21"/>
      <c r="D238" s="21"/>
      <c r="E238" s="21"/>
      <c r="F238" s="21"/>
      <c r="G238" s="21"/>
      <c r="H238" s="21"/>
      <c r="I238" s="21"/>
      <c r="J238" s="21"/>
    </row>
    <row r="239" spans="1:10" x14ac:dyDescent="0.2">
      <c r="A239" s="21"/>
      <c r="B239" s="21"/>
      <c r="C239" s="21"/>
      <c r="D239" s="21"/>
      <c r="E239" s="21"/>
      <c r="F239" s="21"/>
      <c r="G239" s="21"/>
      <c r="H239" s="21"/>
      <c r="I239" s="21"/>
      <c r="J239" s="21"/>
    </row>
    <row r="240" spans="1:10" x14ac:dyDescent="0.2">
      <c r="A240" s="21"/>
      <c r="B240" s="21"/>
      <c r="C240" s="21"/>
      <c r="D240" s="21"/>
      <c r="E240" s="21"/>
      <c r="F240" s="21"/>
      <c r="G240" s="21"/>
      <c r="H240" s="21"/>
      <c r="I240" s="21"/>
      <c r="J240" s="21"/>
    </row>
    <row r="241" spans="1:10" x14ac:dyDescent="0.2">
      <c r="A241" s="21"/>
      <c r="B241" s="21"/>
      <c r="C241" s="21"/>
      <c r="D241" s="21"/>
      <c r="E241" s="21"/>
      <c r="F241" s="21"/>
      <c r="G241" s="21"/>
      <c r="H241" s="21"/>
      <c r="I241" s="21"/>
      <c r="J241" s="21"/>
    </row>
    <row r="242" spans="1:10" x14ac:dyDescent="0.2">
      <c r="A242" s="21"/>
      <c r="B242" s="21"/>
      <c r="C242" s="21"/>
      <c r="D242" s="21"/>
      <c r="E242" s="21"/>
      <c r="F242" s="21"/>
      <c r="G242" s="21"/>
      <c r="H242" s="21"/>
      <c r="I242" s="21"/>
      <c r="J242" s="21"/>
    </row>
    <row r="243" spans="1:10" x14ac:dyDescent="0.2">
      <c r="A243" s="21"/>
      <c r="B243" s="21"/>
      <c r="C243" s="21"/>
      <c r="D243" s="21"/>
      <c r="E243" s="21"/>
      <c r="F243" s="21"/>
      <c r="G243" s="21"/>
      <c r="H243" s="21"/>
      <c r="I243" s="21"/>
      <c r="J243" s="21"/>
    </row>
    <row r="244" spans="1:10" x14ac:dyDescent="0.2">
      <c r="A244" s="21"/>
      <c r="B244" s="21"/>
      <c r="C244" s="21"/>
      <c r="D244" s="21"/>
      <c r="E244" s="21"/>
      <c r="F244" s="21"/>
      <c r="G244" s="21"/>
      <c r="H244" s="21"/>
      <c r="I244" s="21"/>
      <c r="J244" s="21"/>
    </row>
    <row r="245" spans="1:10" x14ac:dyDescent="0.2">
      <c r="A245" s="21"/>
      <c r="B245" s="21"/>
      <c r="C245" s="21"/>
      <c r="D245" s="21"/>
      <c r="E245" s="21"/>
      <c r="F245" s="21"/>
      <c r="G245" s="21"/>
      <c r="H245" s="21"/>
      <c r="I245" s="21"/>
      <c r="J245" s="21"/>
    </row>
    <row r="246" spans="1:10" x14ac:dyDescent="0.2">
      <c r="A246" s="21"/>
      <c r="B246" s="21"/>
      <c r="C246" s="21"/>
      <c r="D246" s="21"/>
      <c r="E246" s="21"/>
      <c r="F246" s="21"/>
      <c r="G246" s="21"/>
      <c r="H246" s="21"/>
      <c r="I246" s="21"/>
      <c r="J246" s="21"/>
    </row>
    <row r="247" spans="1:10" x14ac:dyDescent="0.2">
      <c r="A247" s="21"/>
      <c r="B247" s="21"/>
      <c r="C247" s="21"/>
      <c r="D247" s="21"/>
      <c r="E247" s="21"/>
      <c r="F247" s="21"/>
      <c r="G247" s="21"/>
      <c r="H247" s="21"/>
      <c r="I247" s="21"/>
      <c r="J247" s="21"/>
    </row>
    <row r="248" spans="1:10" x14ac:dyDescent="0.2">
      <c r="A248" s="21"/>
      <c r="B248" s="21"/>
      <c r="C248" s="21"/>
      <c r="D248" s="21"/>
      <c r="E248" s="21"/>
      <c r="F248" s="21"/>
      <c r="G248" s="21"/>
      <c r="H248" s="21"/>
      <c r="I248" s="21"/>
      <c r="J248" s="21"/>
    </row>
    <row r="249" spans="1:10" x14ac:dyDescent="0.2">
      <c r="A249" s="21"/>
      <c r="B249" s="21"/>
      <c r="C249" s="21"/>
      <c r="D249" s="21"/>
      <c r="E249" s="21"/>
      <c r="F249" s="21"/>
      <c r="G249" s="21"/>
      <c r="H249" s="21"/>
      <c r="I249" s="21"/>
      <c r="J249" s="21"/>
    </row>
    <row r="250" spans="1:10" x14ac:dyDescent="0.2">
      <c r="A250" s="21"/>
      <c r="B250" s="21"/>
      <c r="C250" s="21"/>
      <c r="D250" s="21"/>
      <c r="E250" s="21"/>
      <c r="F250" s="21"/>
      <c r="G250" s="21"/>
      <c r="H250" s="21"/>
      <c r="I250" s="21"/>
      <c r="J250" s="21"/>
    </row>
    <row r="251" spans="1:10" x14ac:dyDescent="0.2">
      <c r="A251" s="21"/>
      <c r="B251" s="21"/>
      <c r="C251" s="21"/>
      <c r="D251" s="21"/>
      <c r="E251" s="21"/>
      <c r="F251" s="21"/>
      <c r="G251" s="21"/>
      <c r="H251" s="21"/>
      <c r="I251" s="21"/>
      <c r="J251" s="21"/>
    </row>
    <row r="252" spans="1:10" x14ac:dyDescent="0.2">
      <c r="A252" s="21"/>
      <c r="B252" s="21"/>
      <c r="C252" s="21"/>
      <c r="D252" s="21"/>
      <c r="E252" s="21"/>
      <c r="F252" s="21"/>
      <c r="G252" s="21"/>
      <c r="H252" s="21"/>
      <c r="I252" s="21"/>
      <c r="J252" s="21"/>
    </row>
    <row r="253" spans="1:10" x14ac:dyDescent="0.2">
      <c r="A253" s="21"/>
      <c r="B253" s="21"/>
      <c r="C253" s="21"/>
      <c r="D253" s="21"/>
      <c r="E253" s="21"/>
      <c r="F253" s="21"/>
      <c r="G253" s="21"/>
      <c r="H253" s="21"/>
      <c r="I253" s="21"/>
      <c r="J253" s="21"/>
    </row>
    <row r="254" spans="1:10" x14ac:dyDescent="0.2">
      <c r="A254" s="21"/>
      <c r="B254" s="21"/>
      <c r="C254" s="21"/>
      <c r="D254" s="21"/>
      <c r="E254" s="21"/>
      <c r="F254" s="21"/>
      <c r="G254" s="21"/>
      <c r="H254" s="21"/>
      <c r="I254" s="21"/>
      <c r="J254" s="21"/>
    </row>
    <row r="255" spans="1:10" x14ac:dyDescent="0.2">
      <c r="A255" s="21"/>
      <c r="B255" s="21"/>
      <c r="C255" s="21"/>
      <c r="D255" s="21"/>
      <c r="E255" s="21"/>
      <c r="F255" s="21"/>
      <c r="G255" s="21"/>
      <c r="H255" s="21"/>
      <c r="I255" s="21"/>
      <c r="J255" s="21"/>
    </row>
    <row r="256" spans="1:10" x14ac:dyDescent="0.2">
      <c r="A256" s="21"/>
      <c r="B256" s="21"/>
      <c r="C256" s="21"/>
      <c r="D256" s="21"/>
      <c r="E256" s="21"/>
      <c r="F256" s="21"/>
      <c r="G256" s="21"/>
      <c r="H256" s="21"/>
      <c r="I256" s="21"/>
      <c r="J256" s="21"/>
    </row>
    <row r="257" spans="1:10" x14ac:dyDescent="0.2">
      <c r="A257" s="21"/>
      <c r="B257" s="21"/>
      <c r="C257" s="21"/>
      <c r="D257" s="21"/>
      <c r="E257" s="21"/>
      <c r="F257" s="21"/>
      <c r="G257" s="21"/>
      <c r="H257" s="21"/>
      <c r="I257" s="21"/>
      <c r="J257" s="21"/>
    </row>
    <row r="258" spans="1:10" x14ac:dyDescent="0.2">
      <c r="A258" s="21"/>
      <c r="B258" s="21"/>
      <c r="C258" s="21"/>
      <c r="D258" s="21"/>
      <c r="E258" s="21"/>
      <c r="F258" s="21"/>
      <c r="G258" s="21"/>
      <c r="H258" s="21"/>
      <c r="I258" s="21"/>
      <c r="J258" s="21"/>
    </row>
    <row r="259" spans="1:10" x14ac:dyDescent="0.2">
      <c r="A259" s="21"/>
      <c r="B259" s="21"/>
      <c r="C259" s="21"/>
      <c r="D259" s="21"/>
      <c r="E259" s="21"/>
      <c r="F259" s="21"/>
      <c r="G259" s="21"/>
      <c r="H259" s="21"/>
      <c r="I259" s="21"/>
      <c r="J259" s="21"/>
    </row>
    <row r="260" spans="1:10" x14ac:dyDescent="0.2">
      <c r="A260" s="21"/>
      <c r="B260" s="21"/>
      <c r="C260" s="21"/>
      <c r="D260" s="21"/>
      <c r="E260" s="21"/>
      <c r="F260" s="21"/>
      <c r="G260" s="21"/>
      <c r="H260" s="21"/>
      <c r="I260" s="21"/>
      <c r="J260" s="21"/>
    </row>
    <row r="261" spans="1:10" x14ac:dyDescent="0.2">
      <c r="A261" s="21"/>
      <c r="B261" s="21"/>
      <c r="C261" s="21"/>
      <c r="D261" s="21"/>
      <c r="E261" s="21"/>
      <c r="F261" s="21"/>
      <c r="G261" s="21"/>
      <c r="H261" s="21"/>
      <c r="I261" s="21"/>
      <c r="J261" s="21"/>
    </row>
    <row r="262" spans="1:10" x14ac:dyDescent="0.2">
      <c r="A262" s="21"/>
      <c r="B262" s="21"/>
      <c r="C262" s="21"/>
      <c r="D262" s="21"/>
      <c r="E262" s="21"/>
      <c r="F262" s="21"/>
      <c r="G262" s="21"/>
      <c r="H262" s="21"/>
      <c r="I262" s="21"/>
      <c r="J262" s="21"/>
    </row>
    <row r="263" spans="1:10" ht="16" thickBot="1" x14ac:dyDescent="0.25">
      <c r="A263" s="25"/>
      <c r="B263" s="25"/>
      <c r="C263" s="25"/>
      <c r="D263" s="25"/>
      <c r="E263" s="25"/>
      <c r="F263" s="25"/>
      <c r="G263" s="25"/>
      <c r="H263" s="25"/>
      <c r="I263" s="25"/>
      <c r="J263" s="25"/>
    </row>
  </sheetData>
  <sheetProtection algorithmName="SHA-512" hashValue="ncE8DcV38/fJtSEV643i8CF+NDy4se0/HkRHTKU5zlUWemQe8kNEqj3inf9tcIW52xkrUmt0gGJ5g4jY6ybDQQ==" saltValue="PJBgBoQD6CY96wFz+1dfhA==" spinCount="100000" sheet="1" objects="1" scenarios="1" formatColumns="0"/>
  <mergeCells count="1">
    <mergeCell ref="A1:J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A3D0-2389-4551-A62F-8B1B41A416A9}">
  <dimension ref="A1:J263"/>
  <sheetViews>
    <sheetView showGridLines="0" workbookViewId="0">
      <pane ySplit="3" topLeftCell="A4" activePane="bottomLeft" state="frozen"/>
      <selection pane="bottomLeft" activeCell="D22" sqref="D22"/>
    </sheetView>
  </sheetViews>
  <sheetFormatPr baseColWidth="10" defaultColWidth="9" defaultRowHeight="15" x14ac:dyDescent="0.2"/>
  <cols>
    <col min="1" max="1" width="15" style="1" bestFit="1" customWidth="1"/>
    <col min="2" max="2" width="9" style="1" bestFit="1" customWidth="1"/>
    <col min="3" max="3" width="45" style="1" bestFit="1" customWidth="1"/>
    <col min="4" max="4" width="22.33203125" style="1" bestFit="1" customWidth="1"/>
    <col min="5" max="5" width="11" style="1" bestFit="1" customWidth="1"/>
    <col min="6" max="6" width="10.5" style="1" bestFit="1" customWidth="1"/>
    <col min="7" max="7" width="7.1640625" style="1" bestFit="1" customWidth="1"/>
    <col min="8" max="8" width="10.1640625" style="1" bestFit="1" customWidth="1"/>
    <col min="9" max="9" width="9" style="1" bestFit="1" customWidth="1"/>
    <col min="10" max="10" width="7.1640625" style="1" bestFit="1" customWidth="1"/>
    <col min="11" max="16384" width="9" style="1"/>
  </cols>
  <sheetData>
    <row r="1" spans="1:10" x14ac:dyDescent="0.2">
      <c r="A1" s="1324" t="s">
        <v>1309</v>
      </c>
      <c r="B1" s="1325"/>
      <c r="C1" s="1325"/>
      <c r="D1" s="1325"/>
      <c r="E1" s="1325"/>
      <c r="F1" s="1325"/>
      <c r="G1" s="1325"/>
      <c r="H1" s="1325"/>
      <c r="I1" s="1325"/>
    </row>
    <row r="2" spans="1:10" ht="16" thickBot="1" x14ac:dyDescent="0.25"/>
    <row r="3" spans="1:10" ht="61" thickBot="1" x14ac:dyDescent="0.25">
      <c r="A3" s="1089" t="s">
        <v>1118</v>
      </c>
      <c r="B3" s="1090" t="s">
        <v>1119</v>
      </c>
      <c r="C3" s="1147" t="s">
        <v>1121</v>
      </c>
      <c r="D3" s="1107" t="s">
        <v>1122</v>
      </c>
      <c r="E3" s="1091" t="s">
        <v>1123</v>
      </c>
      <c r="F3" s="1119" t="s">
        <v>1124</v>
      </c>
      <c r="G3" s="1067" t="s">
        <v>1128</v>
      </c>
      <c r="H3" s="1067" t="s">
        <v>1126</v>
      </c>
      <c r="I3" s="1067" t="s">
        <v>1127</v>
      </c>
      <c r="J3" s="1120" t="s">
        <v>1310</v>
      </c>
    </row>
    <row r="4" spans="1:10" ht="16" x14ac:dyDescent="0.2">
      <c r="A4" s="1222"/>
      <c r="B4" s="1223"/>
      <c r="C4" s="1223"/>
      <c r="D4" s="1223"/>
      <c r="E4" s="1223"/>
      <c r="F4" s="1224"/>
      <c r="G4" s="1225"/>
      <c r="H4" s="1237"/>
      <c r="I4" s="1234"/>
      <c r="J4" s="1217"/>
    </row>
    <row r="5" spans="1:10" ht="16" x14ac:dyDescent="0.2">
      <c r="A5" s="1226"/>
      <c r="B5" s="1227"/>
      <c r="C5" s="1227"/>
      <c r="D5" s="1227"/>
      <c r="E5" s="1227"/>
      <c r="F5" s="1228"/>
      <c r="G5" s="1229"/>
      <c r="H5" s="1238"/>
      <c r="I5" s="1235"/>
      <c r="J5" s="1218"/>
    </row>
    <row r="6" spans="1:10" ht="16" x14ac:dyDescent="0.2">
      <c r="A6" s="1226"/>
      <c r="B6" s="1227"/>
      <c r="C6" s="1227"/>
      <c r="D6" s="1227"/>
      <c r="E6" s="1227"/>
      <c r="F6" s="1228"/>
      <c r="G6" s="1229"/>
      <c r="H6" s="1238"/>
      <c r="I6" s="1235"/>
      <c r="J6" s="1218"/>
    </row>
    <row r="7" spans="1:10" ht="16" x14ac:dyDescent="0.2">
      <c r="A7" s="1226"/>
      <c r="B7" s="1227"/>
      <c r="C7" s="1227"/>
      <c r="D7" s="1227"/>
      <c r="E7" s="1227"/>
      <c r="F7" s="1228"/>
      <c r="G7" s="1229"/>
      <c r="H7" s="1238"/>
      <c r="I7" s="1235"/>
      <c r="J7" s="1218"/>
    </row>
    <row r="8" spans="1:10" ht="16" x14ac:dyDescent="0.2">
      <c r="A8" s="1226"/>
      <c r="B8" s="1227"/>
      <c r="C8" s="1227"/>
      <c r="D8" s="1227"/>
      <c r="E8" s="1227"/>
      <c r="F8" s="1228"/>
      <c r="G8" s="1229"/>
      <c r="H8" s="1238"/>
      <c r="I8" s="1235"/>
      <c r="J8" s="1218"/>
    </row>
    <row r="9" spans="1:10" ht="16" x14ac:dyDescent="0.2">
      <c r="A9" s="1226"/>
      <c r="B9" s="1227"/>
      <c r="C9" s="1227"/>
      <c r="D9" s="1227"/>
      <c r="E9" s="1227"/>
      <c r="F9" s="1228"/>
      <c r="G9" s="1229"/>
      <c r="H9" s="1238"/>
      <c r="I9" s="1235"/>
      <c r="J9" s="1218"/>
    </row>
    <row r="10" spans="1:10" ht="16" x14ac:dyDescent="0.2">
      <c r="A10" s="1226"/>
      <c r="B10" s="1227"/>
      <c r="C10" s="1227"/>
      <c r="D10" s="1227"/>
      <c r="E10" s="1227"/>
      <c r="F10" s="1228"/>
      <c r="G10" s="1229"/>
      <c r="H10" s="1238"/>
      <c r="I10" s="1235"/>
      <c r="J10" s="1218"/>
    </row>
    <row r="11" spans="1:10" ht="16" x14ac:dyDescent="0.2">
      <c r="A11" s="1226"/>
      <c r="B11" s="1227"/>
      <c r="C11" s="1227"/>
      <c r="D11" s="1227"/>
      <c r="E11" s="1227"/>
      <c r="F11" s="1228"/>
      <c r="G11" s="1229"/>
      <c r="H11" s="1238"/>
      <c r="I11" s="1235"/>
      <c r="J11" s="1218"/>
    </row>
    <row r="12" spans="1:10" ht="16" x14ac:dyDescent="0.2">
      <c r="A12" s="1226"/>
      <c r="B12" s="1227"/>
      <c r="C12" s="1227"/>
      <c r="D12" s="1227"/>
      <c r="E12" s="1227"/>
      <c r="F12" s="1228"/>
      <c r="G12" s="1229"/>
      <c r="H12" s="1238"/>
      <c r="I12" s="1235"/>
      <c r="J12" s="1218"/>
    </row>
    <row r="13" spans="1:10" ht="16" x14ac:dyDescent="0.2">
      <c r="A13" s="1226"/>
      <c r="B13" s="1227"/>
      <c r="C13" s="1227"/>
      <c r="D13" s="1227"/>
      <c r="E13" s="1227"/>
      <c r="F13" s="1228"/>
      <c r="G13" s="1229"/>
      <c r="H13" s="1238"/>
      <c r="I13" s="1235"/>
      <c r="J13" s="1218"/>
    </row>
    <row r="14" spans="1:10" ht="16" x14ac:dyDescent="0.2">
      <c r="A14" s="1226"/>
      <c r="B14" s="1227"/>
      <c r="C14" s="1227"/>
      <c r="D14" s="1227"/>
      <c r="E14" s="1227"/>
      <c r="F14" s="1228"/>
      <c r="G14" s="1229"/>
      <c r="H14" s="1238"/>
      <c r="I14" s="1235"/>
      <c r="J14" s="1218"/>
    </row>
    <row r="15" spans="1:10" ht="16" x14ac:dyDescent="0.2">
      <c r="A15" s="1226"/>
      <c r="B15" s="1227"/>
      <c r="C15" s="1227"/>
      <c r="D15" s="1227"/>
      <c r="E15" s="1227"/>
      <c r="F15" s="1228"/>
      <c r="G15" s="1229"/>
      <c r="H15" s="1238"/>
      <c r="I15" s="1235"/>
      <c r="J15" s="1218"/>
    </row>
    <row r="16" spans="1:10" ht="16" x14ac:dyDescent="0.2">
      <c r="A16" s="1226"/>
      <c r="B16" s="1227"/>
      <c r="C16" s="1227"/>
      <c r="D16" s="1227"/>
      <c r="E16" s="1227"/>
      <c r="F16" s="1228"/>
      <c r="G16" s="1229"/>
      <c r="H16" s="1238"/>
      <c r="I16" s="1235"/>
      <c r="J16" s="1218"/>
    </row>
    <row r="17" spans="1:10" ht="16" x14ac:dyDescent="0.2">
      <c r="A17" s="1226"/>
      <c r="B17" s="1227"/>
      <c r="C17" s="1227"/>
      <c r="D17" s="1227"/>
      <c r="E17" s="1227"/>
      <c r="F17" s="1228"/>
      <c r="G17" s="1229"/>
      <c r="H17" s="1238"/>
      <c r="I17" s="1235"/>
      <c r="J17" s="1218"/>
    </row>
    <row r="18" spans="1:10" ht="16" x14ac:dyDescent="0.2">
      <c r="A18" s="1226"/>
      <c r="B18" s="1227"/>
      <c r="C18" s="1227"/>
      <c r="D18" s="1227"/>
      <c r="E18" s="1227"/>
      <c r="F18" s="1228"/>
      <c r="G18" s="1229"/>
      <c r="H18" s="1238"/>
      <c r="I18" s="1235"/>
      <c r="J18" s="1218"/>
    </row>
    <row r="19" spans="1:10" ht="16" x14ac:dyDescent="0.2">
      <c r="A19" s="1226"/>
      <c r="B19" s="1227"/>
      <c r="C19" s="1227"/>
      <c r="D19" s="1227"/>
      <c r="E19" s="1227"/>
      <c r="F19" s="1228"/>
      <c r="G19" s="1229"/>
      <c r="H19" s="1238"/>
      <c r="I19" s="1235"/>
      <c r="J19" s="1218"/>
    </row>
    <row r="20" spans="1:10" ht="16" x14ac:dyDescent="0.2">
      <c r="A20" s="1226"/>
      <c r="B20" s="1227"/>
      <c r="C20" s="1227"/>
      <c r="D20" s="1227"/>
      <c r="E20" s="1227"/>
      <c r="F20" s="1228"/>
      <c r="G20" s="1229"/>
      <c r="H20" s="1238"/>
      <c r="I20" s="1235"/>
      <c r="J20" s="1218"/>
    </row>
    <row r="21" spans="1:10" ht="16" x14ac:dyDescent="0.2">
      <c r="A21" s="1226"/>
      <c r="B21" s="1227"/>
      <c r="C21" s="1227"/>
      <c r="D21" s="1227"/>
      <c r="E21" s="1227"/>
      <c r="F21" s="1228"/>
      <c r="G21" s="1229"/>
      <c r="H21" s="1238"/>
      <c r="I21" s="1235"/>
      <c r="J21" s="1218"/>
    </row>
    <row r="22" spans="1:10" ht="16" x14ac:dyDescent="0.2">
      <c r="A22" s="1226"/>
      <c r="B22" s="1227"/>
      <c r="C22" s="1227"/>
      <c r="D22" s="1227"/>
      <c r="E22" s="1227"/>
      <c r="F22" s="1228"/>
      <c r="G22" s="1229"/>
      <c r="H22" s="1238"/>
      <c r="I22" s="1235"/>
      <c r="J22" s="1218"/>
    </row>
    <row r="23" spans="1:10" ht="16" x14ac:dyDescent="0.2">
      <c r="A23" s="1226"/>
      <c r="B23" s="1227"/>
      <c r="C23" s="1227"/>
      <c r="D23" s="1227"/>
      <c r="E23" s="1227"/>
      <c r="F23" s="1228"/>
      <c r="G23" s="1229"/>
      <c r="H23" s="1238"/>
      <c r="I23" s="1235"/>
      <c r="J23" s="1218"/>
    </row>
    <row r="24" spans="1:10" ht="16" x14ac:dyDescent="0.2">
      <c r="A24" s="1226"/>
      <c r="B24" s="1227"/>
      <c r="C24" s="1227"/>
      <c r="D24" s="1227"/>
      <c r="E24" s="1227"/>
      <c r="F24" s="1228"/>
      <c r="G24" s="1229"/>
      <c r="H24" s="1238"/>
      <c r="I24" s="1235"/>
      <c r="J24" s="1218"/>
    </row>
    <row r="25" spans="1:10" ht="16" x14ac:dyDescent="0.2">
      <c r="A25" s="1226"/>
      <c r="B25" s="1227"/>
      <c r="C25" s="1227"/>
      <c r="D25" s="1227"/>
      <c r="E25" s="1227"/>
      <c r="F25" s="1228"/>
      <c r="G25" s="1229"/>
      <c r="H25" s="1238"/>
      <c r="I25" s="1235"/>
      <c r="J25" s="1218"/>
    </row>
    <row r="26" spans="1:10" ht="16" x14ac:dyDescent="0.2">
      <c r="A26" s="1226"/>
      <c r="B26" s="1227"/>
      <c r="C26" s="1227"/>
      <c r="D26" s="1227"/>
      <c r="E26" s="1227"/>
      <c r="F26" s="1228"/>
      <c r="G26" s="1229"/>
      <c r="H26" s="1238"/>
      <c r="I26" s="1235"/>
      <c r="J26" s="1218"/>
    </row>
    <row r="27" spans="1:10" ht="16" x14ac:dyDescent="0.2">
      <c r="A27" s="1226"/>
      <c r="B27" s="1227"/>
      <c r="C27" s="1227"/>
      <c r="D27" s="1227"/>
      <c r="E27" s="1227"/>
      <c r="F27" s="1228"/>
      <c r="G27" s="1229"/>
      <c r="H27" s="1238"/>
      <c r="I27" s="1235"/>
      <c r="J27" s="1218"/>
    </row>
    <row r="28" spans="1:10" ht="16" x14ac:dyDescent="0.2">
      <c r="A28" s="1226"/>
      <c r="B28" s="1227"/>
      <c r="C28" s="1227"/>
      <c r="D28" s="1227"/>
      <c r="E28" s="1227"/>
      <c r="F28" s="1228"/>
      <c r="G28" s="1229"/>
      <c r="H28" s="1238"/>
      <c r="I28" s="1235"/>
      <c r="J28" s="1218"/>
    </row>
    <row r="29" spans="1:10" ht="16" x14ac:dyDescent="0.2">
      <c r="A29" s="1226"/>
      <c r="B29" s="1227"/>
      <c r="C29" s="1227"/>
      <c r="D29" s="1227"/>
      <c r="E29" s="1227"/>
      <c r="F29" s="1228"/>
      <c r="G29" s="1229"/>
      <c r="H29" s="1238"/>
      <c r="I29" s="1235"/>
      <c r="J29" s="1218"/>
    </row>
    <row r="30" spans="1:10" ht="16" x14ac:dyDescent="0.2">
      <c r="A30" s="1226"/>
      <c r="B30" s="1227"/>
      <c r="C30" s="1227"/>
      <c r="D30" s="1227"/>
      <c r="E30" s="1227"/>
      <c r="F30" s="1228"/>
      <c r="G30" s="1229"/>
      <c r="H30" s="1238"/>
      <c r="I30" s="1235"/>
      <c r="J30" s="1218"/>
    </row>
    <row r="31" spans="1:10" ht="16" x14ac:dyDescent="0.2">
      <c r="A31" s="1226"/>
      <c r="B31" s="1227"/>
      <c r="C31" s="1227"/>
      <c r="D31" s="1227"/>
      <c r="E31" s="1227"/>
      <c r="F31" s="1228"/>
      <c r="G31" s="1229"/>
      <c r="H31" s="1238"/>
      <c r="I31" s="1235"/>
      <c r="J31" s="1218"/>
    </row>
    <row r="32" spans="1:10" ht="16" x14ac:dyDescent="0.2">
      <c r="A32" s="1226"/>
      <c r="B32" s="1227"/>
      <c r="C32" s="1227"/>
      <c r="D32" s="1227"/>
      <c r="E32" s="1227"/>
      <c r="F32" s="1228"/>
      <c r="G32" s="1229"/>
      <c r="H32" s="1238"/>
      <c r="I32" s="1235"/>
      <c r="J32" s="1218"/>
    </row>
    <row r="33" spans="1:10" ht="16" x14ac:dyDescent="0.2">
      <c r="A33" s="1226"/>
      <c r="B33" s="1227"/>
      <c r="C33" s="1227"/>
      <c r="D33" s="1227"/>
      <c r="E33" s="1227"/>
      <c r="F33" s="1228"/>
      <c r="G33" s="1229"/>
      <c r="H33" s="1238"/>
      <c r="I33" s="1235"/>
      <c r="J33" s="1218"/>
    </row>
    <row r="34" spans="1:10" ht="16" x14ac:dyDescent="0.2">
      <c r="A34" s="1226"/>
      <c r="B34" s="1227"/>
      <c r="C34" s="1227"/>
      <c r="D34" s="1227"/>
      <c r="E34" s="1227"/>
      <c r="F34" s="1228"/>
      <c r="G34" s="1229"/>
      <c r="H34" s="1238"/>
      <c r="I34" s="1235"/>
      <c r="J34" s="1218"/>
    </row>
    <row r="35" spans="1:10" ht="16" x14ac:dyDescent="0.2">
      <c r="A35" s="1226"/>
      <c r="B35" s="1227"/>
      <c r="C35" s="1227"/>
      <c r="D35" s="1227"/>
      <c r="E35" s="1227"/>
      <c r="F35" s="1228"/>
      <c r="G35" s="1229"/>
      <c r="H35" s="1238"/>
      <c r="I35" s="1235"/>
      <c r="J35" s="1218"/>
    </row>
    <row r="36" spans="1:10" ht="16" x14ac:dyDescent="0.2">
      <c r="A36" s="1226"/>
      <c r="B36" s="1227"/>
      <c r="C36" s="1227"/>
      <c r="D36" s="1227"/>
      <c r="E36" s="1227"/>
      <c r="F36" s="1228"/>
      <c r="G36" s="1229"/>
      <c r="H36" s="1238"/>
      <c r="I36" s="1235"/>
      <c r="J36" s="1218"/>
    </row>
    <row r="37" spans="1:10" ht="16" x14ac:dyDescent="0.2">
      <c r="A37" s="1226"/>
      <c r="B37" s="1227"/>
      <c r="C37" s="1227"/>
      <c r="D37" s="1227"/>
      <c r="E37" s="1227"/>
      <c r="F37" s="1228"/>
      <c r="G37" s="1229"/>
      <c r="H37" s="1238"/>
      <c r="I37" s="1235"/>
      <c r="J37" s="1218"/>
    </row>
    <row r="38" spans="1:10" ht="16" x14ac:dyDescent="0.2">
      <c r="A38" s="1226"/>
      <c r="B38" s="1227"/>
      <c r="C38" s="1227"/>
      <c r="D38" s="1227"/>
      <c r="E38" s="1227"/>
      <c r="F38" s="1228"/>
      <c r="G38" s="1229"/>
      <c r="H38" s="1238"/>
      <c r="I38" s="1235"/>
      <c r="J38" s="1218"/>
    </row>
    <row r="39" spans="1:10" ht="16" x14ac:dyDescent="0.2">
      <c r="A39" s="1226"/>
      <c r="B39" s="1227"/>
      <c r="C39" s="1227"/>
      <c r="D39" s="1227"/>
      <c r="E39" s="1227"/>
      <c r="F39" s="1228"/>
      <c r="G39" s="1229"/>
      <c r="H39" s="1238"/>
      <c r="I39" s="1235"/>
      <c r="J39" s="1218"/>
    </row>
    <row r="40" spans="1:10" ht="16" x14ac:dyDescent="0.2">
      <c r="A40" s="1226"/>
      <c r="B40" s="1227"/>
      <c r="C40" s="1227"/>
      <c r="D40" s="1227"/>
      <c r="E40" s="1227"/>
      <c r="F40" s="1228"/>
      <c r="G40" s="1229"/>
      <c r="H40" s="1238"/>
      <c r="I40" s="1235"/>
      <c r="J40" s="1218"/>
    </row>
    <row r="41" spans="1:10" ht="16" x14ac:dyDescent="0.2">
      <c r="A41" s="1226"/>
      <c r="B41" s="1227"/>
      <c r="C41" s="1227"/>
      <c r="D41" s="1227"/>
      <c r="E41" s="1227"/>
      <c r="F41" s="1228"/>
      <c r="G41" s="1229"/>
      <c r="H41" s="1238"/>
      <c r="I41" s="1235"/>
      <c r="J41" s="1218"/>
    </row>
    <row r="42" spans="1:10" ht="16" x14ac:dyDescent="0.2">
      <c r="A42" s="1226"/>
      <c r="B42" s="1227"/>
      <c r="C42" s="1227"/>
      <c r="D42" s="1227"/>
      <c r="E42" s="1227"/>
      <c r="F42" s="1228"/>
      <c r="G42" s="1229"/>
      <c r="H42" s="1238"/>
      <c r="I42" s="1235"/>
      <c r="J42" s="1218"/>
    </row>
    <row r="43" spans="1:10" ht="16" x14ac:dyDescent="0.2">
      <c r="A43" s="1226"/>
      <c r="B43" s="1227"/>
      <c r="C43" s="1227"/>
      <c r="D43" s="1227"/>
      <c r="E43" s="1227"/>
      <c r="F43" s="1228"/>
      <c r="G43" s="1229"/>
      <c r="H43" s="1238"/>
      <c r="I43" s="1235"/>
      <c r="J43" s="1218"/>
    </row>
    <row r="44" spans="1:10" ht="16" x14ac:dyDescent="0.2">
      <c r="A44" s="1226"/>
      <c r="B44" s="1227"/>
      <c r="C44" s="1227"/>
      <c r="D44" s="1227"/>
      <c r="E44" s="1227"/>
      <c r="F44" s="1228"/>
      <c r="G44" s="1229"/>
      <c r="H44" s="1238"/>
      <c r="I44" s="1235"/>
      <c r="J44" s="1218"/>
    </row>
    <row r="45" spans="1:10" ht="16" x14ac:dyDescent="0.2">
      <c r="A45" s="1226"/>
      <c r="B45" s="1227"/>
      <c r="C45" s="1227"/>
      <c r="D45" s="1227"/>
      <c r="E45" s="1227"/>
      <c r="F45" s="1228"/>
      <c r="G45" s="1229"/>
      <c r="H45" s="1238"/>
      <c r="I45" s="1235"/>
      <c r="J45" s="1218"/>
    </row>
    <row r="46" spans="1:10" ht="16" x14ac:dyDescent="0.2">
      <c r="A46" s="1226"/>
      <c r="B46" s="1227"/>
      <c r="C46" s="1227"/>
      <c r="D46" s="1227"/>
      <c r="E46" s="1227"/>
      <c r="F46" s="1228"/>
      <c r="G46" s="1229"/>
      <c r="H46" s="1238"/>
      <c r="I46" s="1235"/>
      <c r="J46" s="1218"/>
    </row>
    <row r="47" spans="1:10" ht="16" x14ac:dyDescent="0.2">
      <c r="A47" s="1226"/>
      <c r="B47" s="1227"/>
      <c r="C47" s="1227"/>
      <c r="D47" s="1227"/>
      <c r="E47" s="1227"/>
      <c r="F47" s="1228"/>
      <c r="G47" s="1229"/>
      <c r="H47" s="1238"/>
      <c r="I47" s="1235"/>
      <c r="J47" s="1218"/>
    </row>
    <row r="48" spans="1:10" ht="16" x14ac:dyDescent="0.2">
      <c r="A48" s="1226"/>
      <c r="B48" s="1227"/>
      <c r="C48" s="1227"/>
      <c r="D48" s="1227"/>
      <c r="E48" s="1227"/>
      <c r="F48" s="1228"/>
      <c r="G48" s="1229"/>
      <c r="H48" s="1238"/>
      <c r="I48" s="1235"/>
      <c r="J48" s="1218"/>
    </row>
    <row r="49" spans="1:10" ht="16" x14ac:dyDescent="0.2">
      <c r="A49" s="1226"/>
      <c r="B49" s="1227"/>
      <c r="C49" s="1227"/>
      <c r="D49" s="1227"/>
      <c r="E49" s="1227"/>
      <c r="F49" s="1228"/>
      <c r="G49" s="1229"/>
      <c r="H49" s="1238"/>
      <c r="I49" s="1235"/>
      <c r="J49" s="1218"/>
    </row>
    <row r="50" spans="1:10" ht="16" x14ac:dyDescent="0.2">
      <c r="A50" s="1226"/>
      <c r="B50" s="1227"/>
      <c r="C50" s="1227"/>
      <c r="D50" s="1227"/>
      <c r="E50" s="1227"/>
      <c r="F50" s="1228"/>
      <c r="G50" s="1229"/>
      <c r="H50" s="1238"/>
      <c r="I50" s="1235"/>
      <c r="J50" s="1218"/>
    </row>
    <row r="51" spans="1:10" ht="16" x14ac:dyDescent="0.2">
      <c r="A51" s="1226"/>
      <c r="B51" s="1227"/>
      <c r="C51" s="1227"/>
      <c r="D51" s="1227"/>
      <c r="E51" s="1227"/>
      <c r="F51" s="1228"/>
      <c r="G51" s="1229"/>
      <c r="H51" s="1238"/>
      <c r="I51" s="1235"/>
      <c r="J51" s="1218"/>
    </row>
    <row r="52" spans="1:10" ht="16" x14ac:dyDescent="0.2">
      <c r="A52" s="1226"/>
      <c r="B52" s="1227"/>
      <c r="C52" s="1227"/>
      <c r="D52" s="1227"/>
      <c r="E52" s="1227"/>
      <c r="F52" s="1228"/>
      <c r="G52" s="1229"/>
      <c r="H52" s="1238"/>
      <c r="I52" s="1235"/>
      <c r="J52" s="1218"/>
    </row>
    <row r="53" spans="1:10" ht="16" x14ac:dyDescent="0.2">
      <c r="A53" s="1226"/>
      <c r="B53" s="1227"/>
      <c r="C53" s="1227"/>
      <c r="D53" s="1227"/>
      <c r="E53" s="1227"/>
      <c r="F53" s="1228"/>
      <c r="G53" s="1229"/>
      <c r="H53" s="1238"/>
      <c r="I53" s="1235"/>
      <c r="J53" s="1218"/>
    </row>
    <row r="54" spans="1:10" ht="16" x14ac:dyDescent="0.2">
      <c r="A54" s="1226"/>
      <c r="B54" s="1227"/>
      <c r="C54" s="1227"/>
      <c r="D54" s="1227"/>
      <c r="E54" s="1227"/>
      <c r="F54" s="1228"/>
      <c r="G54" s="1229"/>
      <c r="H54" s="1238"/>
      <c r="I54" s="1235"/>
      <c r="J54" s="1218"/>
    </row>
    <row r="55" spans="1:10" ht="16" x14ac:dyDescent="0.2">
      <c r="A55" s="1226"/>
      <c r="B55" s="1227"/>
      <c r="C55" s="1227"/>
      <c r="D55" s="1227"/>
      <c r="E55" s="1227"/>
      <c r="F55" s="1228"/>
      <c r="G55" s="1229"/>
      <c r="H55" s="1238"/>
      <c r="I55" s="1235"/>
      <c r="J55" s="1218"/>
    </row>
    <row r="56" spans="1:10" ht="16" x14ac:dyDescent="0.2">
      <c r="A56" s="1226"/>
      <c r="B56" s="1227"/>
      <c r="C56" s="1227"/>
      <c r="D56" s="1227"/>
      <c r="E56" s="1227"/>
      <c r="F56" s="1228"/>
      <c r="G56" s="1229"/>
      <c r="H56" s="1238"/>
      <c r="I56" s="1235"/>
      <c r="J56" s="1218"/>
    </row>
    <row r="57" spans="1:10" ht="16" x14ac:dyDescent="0.2">
      <c r="A57" s="1226"/>
      <c r="B57" s="1227"/>
      <c r="C57" s="1227"/>
      <c r="D57" s="1227"/>
      <c r="E57" s="1227"/>
      <c r="F57" s="1228"/>
      <c r="G57" s="1229"/>
      <c r="H57" s="1238"/>
      <c r="I57" s="1235"/>
      <c r="J57" s="1218"/>
    </row>
    <row r="58" spans="1:10" ht="16" x14ac:dyDescent="0.2">
      <c r="A58" s="1226"/>
      <c r="B58" s="1227"/>
      <c r="C58" s="1227"/>
      <c r="D58" s="1227"/>
      <c r="E58" s="1227"/>
      <c r="F58" s="1228"/>
      <c r="G58" s="1229"/>
      <c r="H58" s="1238"/>
      <c r="I58" s="1235"/>
      <c r="J58" s="1218"/>
    </row>
    <row r="59" spans="1:10" ht="16" x14ac:dyDescent="0.2">
      <c r="A59" s="1226"/>
      <c r="B59" s="1227"/>
      <c r="C59" s="1227"/>
      <c r="D59" s="1227"/>
      <c r="E59" s="1227"/>
      <c r="F59" s="1228"/>
      <c r="G59" s="1229"/>
      <c r="H59" s="1238"/>
      <c r="I59" s="1235"/>
      <c r="J59" s="1218"/>
    </row>
    <row r="60" spans="1:10" ht="16" x14ac:dyDescent="0.2">
      <c r="A60" s="1226"/>
      <c r="B60" s="1227"/>
      <c r="C60" s="1227"/>
      <c r="D60" s="1227"/>
      <c r="E60" s="1227"/>
      <c r="F60" s="1228"/>
      <c r="G60" s="1229"/>
      <c r="H60" s="1238"/>
      <c r="I60" s="1235"/>
      <c r="J60" s="1218"/>
    </row>
    <row r="61" spans="1:10" ht="16" x14ac:dyDescent="0.2">
      <c r="A61" s="1226"/>
      <c r="B61" s="1227"/>
      <c r="C61" s="1227"/>
      <c r="D61" s="1227"/>
      <c r="E61" s="1227"/>
      <c r="F61" s="1228"/>
      <c r="G61" s="1229"/>
      <c r="H61" s="1238"/>
      <c r="I61" s="1235"/>
      <c r="J61" s="1218"/>
    </row>
    <row r="62" spans="1:10" ht="16" x14ac:dyDescent="0.2">
      <c r="A62" s="1226"/>
      <c r="B62" s="1227"/>
      <c r="C62" s="1227"/>
      <c r="D62" s="1227"/>
      <c r="E62" s="1227"/>
      <c r="F62" s="1228"/>
      <c r="G62" s="1229"/>
      <c r="H62" s="1238"/>
      <c r="I62" s="1235"/>
      <c r="J62" s="1218"/>
    </row>
    <row r="63" spans="1:10" ht="16" x14ac:dyDescent="0.2">
      <c r="A63" s="1226"/>
      <c r="B63" s="1227"/>
      <c r="C63" s="1227"/>
      <c r="D63" s="1227"/>
      <c r="E63" s="1227"/>
      <c r="F63" s="1228"/>
      <c r="G63" s="1229"/>
      <c r="H63" s="1238"/>
      <c r="I63" s="1235"/>
      <c r="J63" s="1218"/>
    </row>
    <row r="64" spans="1:10" ht="16" x14ac:dyDescent="0.2">
      <c r="A64" s="1226"/>
      <c r="B64" s="1227"/>
      <c r="C64" s="1227"/>
      <c r="D64" s="1227"/>
      <c r="E64" s="1227"/>
      <c r="F64" s="1228"/>
      <c r="G64" s="1229"/>
      <c r="H64" s="1238"/>
      <c r="I64" s="1235"/>
      <c r="J64" s="1218"/>
    </row>
    <row r="65" spans="1:10" ht="16" x14ac:dyDescent="0.2">
      <c r="A65" s="1226"/>
      <c r="B65" s="1227"/>
      <c r="C65" s="1227"/>
      <c r="D65" s="1227"/>
      <c r="E65" s="1227"/>
      <c r="F65" s="1228"/>
      <c r="G65" s="1229"/>
      <c r="H65" s="1238"/>
      <c r="I65" s="1235"/>
      <c r="J65" s="1218"/>
    </row>
    <row r="66" spans="1:10" ht="16" x14ac:dyDescent="0.2">
      <c r="A66" s="1226"/>
      <c r="B66" s="1227"/>
      <c r="C66" s="1227"/>
      <c r="D66" s="1227"/>
      <c r="E66" s="1227"/>
      <c r="F66" s="1228"/>
      <c r="G66" s="1229"/>
      <c r="H66" s="1238"/>
      <c r="I66" s="1235"/>
      <c r="J66" s="1218"/>
    </row>
    <row r="67" spans="1:10" ht="16" x14ac:dyDescent="0.2">
      <c r="A67" s="1226"/>
      <c r="B67" s="1227"/>
      <c r="C67" s="1227"/>
      <c r="D67" s="1227"/>
      <c r="E67" s="1227"/>
      <c r="F67" s="1228"/>
      <c r="G67" s="1229"/>
      <c r="H67" s="1238"/>
      <c r="I67" s="1235"/>
      <c r="J67" s="1218"/>
    </row>
    <row r="68" spans="1:10" ht="16" x14ac:dyDescent="0.2">
      <c r="A68" s="1226"/>
      <c r="B68" s="1227"/>
      <c r="C68" s="1227"/>
      <c r="D68" s="1227"/>
      <c r="E68" s="1227"/>
      <c r="F68" s="1228"/>
      <c r="G68" s="1229"/>
      <c r="H68" s="1238"/>
      <c r="I68" s="1235"/>
      <c r="J68" s="1218"/>
    </row>
    <row r="69" spans="1:10" ht="16" x14ac:dyDescent="0.2">
      <c r="A69" s="1226"/>
      <c r="B69" s="1227"/>
      <c r="C69" s="1227"/>
      <c r="D69" s="1227"/>
      <c r="E69" s="1227"/>
      <c r="F69" s="1228"/>
      <c r="G69" s="1229"/>
      <c r="H69" s="1238"/>
      <c r="I69" s="1235"/>
      <c r="J69" s="1218"/>
    </row>
    <row r="70" spans="1:10" ht="16" x14ac:dyDescent="0.2">
      <c r="A70" s="1226"/>
      <c r="B70" s="1227"/>
      <c r="C70" s="1227"/>
      <c r="D70" s="1227"/>
      <c r="E70" s="1227"/>
      <c r="F70" s="1228"/>
      <c r="G70" s="1229"/>
      <c r="H70" s="1238"/>
      <c r="I70" s="1235"/>
      <c r="J70" s="1218"/>
    </row>
    <row r="71" spans="1:10" ht="16" x14ac:dyDescent="0.2">
      <c r="A71" s="1226"/>
      <c r="B71" s="1227"/>
      <c r="C71" s="1227"/>
      <c r="D71" s="1227"/>
      <c r="E71" s="1227"/>
      <c r="F71" s="1228"/>
      <c r="G71" s="1229"/>
      <c r="H71" s="1238"/>
      <c r="I71" s="1235"/>
      <c r="J71" s="1218"/>
    </row>
    <row r="72" spans="1:10" ht="16" x14ac:dyDescent="0.2">
      <c r="A72" s="1226"/>
      <c r="B72" s="1227"/>
      <c r="C72" s="1227"/>
      <c r="D72" s="1227"/>
      <c r="E72" s="1227"/>
      <c r="F72" s="1228"/>
      <c r="G72" s="1229"/>
      <c r="H72" s="1238"/>
      <c r="I72" s="1235"/>
      <c r="J72" s="1218"/>
    </row>
    <row r="73" spans="1:10" ht="16" x14ac:dyDescent="0.2">
      <c r="A73" s="1226"/>
      <c r="B73" s="1227"/>
      <c r="C73" s="1227"/>
      <c r="D73" s="1227"/>
      <c r="E73" s="1227"/>
      <c r="F73" s="1228"/>
      <c r="G73" s="1229"/>
      <c r="H73" s="1238"/>
      <c r="I73" s="1235"/>
      <c r="J73" s="1218"/>
    </row>
    <row r="74" spans="1:10" ht="16" x14ac:dyDescent="0.2">
      <c r="A74" s="1226"/>
      <c r="B74" s="1227"/>
      <c r="C74" s="1227"/>
      <c r="D74" s="1227"/>
      <c r="E74" s="1227"/>
      <c r="F74" s="1228"/>
      <c r="G74" s="1229"/>
      <c r="H74" s="1238"/>
      <c r="I74" s="1235"/>
      <c r="J74" s="1218"/>
    </row>
    <row r="75" spans="1:10" ht="16" x14ac:dyDescent="0.2">
      <c r="A75" s="1226"/>
      <c r="B75" s="1227"/>
      <c r="C75" s="1227"/>
      <c r="D75" s="1227"/>
      <c r="E75" s="1227"/>
      <c r="F75" s="1228"/>
      <c r="G75" s="1229"/>
      <c r="H75" s="1238"/>
      <c r="I75" s="1235"/>
      <c r="J75" s="1218"/>
    </row>
    <row r="76" spans="1:10" ht="16" x14ac:dyDescent="0.2">
      <c r="A76" s="1226"/>
      <c r="B76" s="1227"/>
      <c r="C76" s="1227"/>
      <c r="D76" s="1227"/>
      <c r="E76" s="1227"/>
      <c r="F76" s="1228"/>
      <c r="G76" s="1229"/>
      <c r="H76" s="1238"/>
      <c r="I76" s="1235"/>
      <c r="J76" s="1218"/>
    </row>
    <row r="77" spans="1:10" ht="16" x14ac:dyDescent="0.2">
      <c r="A77" s="1226"/>
      <c r="B77" s="1227"/>
      <c r="C77" s="1227"/>
      <c r="D77" s="1227"/>
      <c r="E77" s="1227"/>
      <c r="F77" s="1228"/>
      <c r="G77" s="1229"/>
      <c r="H77" s="1238"/>
      <c r="I77" s="1235"/>
      <c r="J77" s="1218"/>
    </row>
    <row r="78" spans="1:10" ht="16" x14ac:dyDescent="0.2">
      <c r="A78" s="1226"/>
      <c r="B78" s="1227"/>
      <c r="C78" s="1227"/>
      <c r="D78" s="1227"/>
      <c r="E78" s="1227"/>
      <c r="F78" s="1228"/>
      <c r="G78" s="1229"/>
      <c r="H78" s="1238"/>
      <c r="I78" s="1235"/>
      <c r="J78" s="1218"/>
    </row>
    <row r="79" spans="1:10" ht="16" x14ac:dyDescent="0.2">
      <c r="A79" s="1226"/>
      <c r="B79" s="1227"/>
      <c r="C79" s="1227"/>
      <c r="D79" s="1227"/>
      <c r="E79" s="1227"/>
      <c r="F79" s="1228"/>
      <c r="G79" s="1229"/>
      <c r="H79" s="1238"/>
      <c r="I79" s="1235"/>
      <c r="J79" s="1218"/>
    </row>
    <row r="80" spans="1:10" ht="16" x14ac:dyDescent="0.2">
      <c r="A80" s="1226"/>
      <c r="B80" s="1227"/>
      <c r="C80" s="1227"/>
      <c r="D80" s="1227"/>
      <c r="E80" s="1227"/>
      <c r="F80" s="1228"/>
      <c r="G80" s="1229"/>
      <c r="H80" s="1238"/>
      <c r="I80" s="1235"/>
      <c r="J80" s="1218"/>
    </row>
    <row r="81" spans="1:10" ht="16" x14ac:dyDescent="0.2">
      <c r="A81" s="1226"/>
      <c r="B81" s="1227"/>
      <c r="C81" s="1227"/>
      <c r="D81" s="1227"/>
      <c r="E81" s="1227"/>
      <c r="F81" s="1228"/>
      <c r="G81" s="1229"/>
      <c r="H81" s="1238"/>
      <c r="I81" s="1235"/>
      <c r="J81" s="1218"/>
    </row>
    <row r="82" spans="1:10" ht="16" x14ac:dyDescent="0.2">
      <c r="A82" s="1226"/>
      <c r="B82" s="1227"/>
      <c r="C82" s="1227"/>
      <c r="D82" s="1227"/>
      <c r="E82" s="1227"/>
      <c r="F82" s="1228"/>
      <c r="G82" s="1229"/>
      <c r="H82" s="1238"/>
      <c r="I82" s="1235"/>
      <c r="J82" s="1218"/>
    </row>
    <row r="83" spans="1:10" ht="16" x14ac:dyDescent="0.2">
      <c r="A83" s="1226"/>
      <c r="B83" s="1227"/>
      <c r="C83" s="1227"/>
      <c r="D83" s="1227"/>
      <c r="E83" s="1227"/>
      <c r="F83" s="1228"/>
      <c r="G83" s="1229"/>
      <c r="H83" s="1238"/>
      <c r="I83" s="1235"/>
      <c r="J83" s="1218"/>
    </row>
    <row r="84" spans="1:10" ht="16" x14ac:dyDescent="0.2">
      <c r="A84" s="1226"/>
      <c r="B84" s="1227"/>
      <c r="C84" s="1227"/>
      <c r="D84" s="1227"/>
      <c r="E84" s="1227"/>
      <c r="F84" s="1228"/>
      <c r="G84" s="1229"/>
      <c r="H84" s="1238"/>
      <c r="I84" s="1235"/>
      <c r="J84" s="1218"/>
    </row>
    <row r="85" spans="1:10" ht="16" x14ac:dyDescent="0.2">
      <c r="A85" s="1226"/>
      <c r="B85" s="1227"/>
      <c r="C85" s="1227"/>
      <c r="D85" s="1227"/>
      <c r="E85" s="1227"/>
      <c r="F85" s="1228"/>
      <c r="G85" s="1229"/>
      <c r="H85" s="1238"/>
      <c r="I85" s="1235"/>
      <c r="J85" s="1218"/>
    </row>
    <row r="86" spans="1:10" ht="16" x14ac:dyDescent="0.2">
      <c r="A86" s="1226"/>
      <c r="B86" s="1227"/>
      <c r="C86" s="1227"/>
      <c r="D86" s="1227"/>
      <c r="E86" s="1227"/>
      <c r="F86" s="1228"/>
      <c r="G86" s="1229"/>
      <c r="H86" s="1238"/>
      <c r="I86" s="1235"/>
      <c r="J86" s="1218"/>
    </row>
    <row r="87" spans="1:10" ht="16" x14ac:dyDescent="0.2">
      <c r="A87" s="1226"/>
      <c r="B87" s="1227"/>
      <c r="C87" s="1227"/>
      <c r="D87" s="1227"/>
      <c r="E87" s="1227"/>
      <c r="F87" s="1228"/>
      <c r="G87" s="1229"/>
      <c r="H87" s="1238"/>
      <c r="I87" s="1235"/>
      <c r="J87" s="1218"/>
    </row>
    <row r="88" spans="1:10" ht="16" x14ac:dyDescent="0.2">
      <c r="A88" s="1226"/>
      <c r="B88" s="1227"/>
      <c r="C88" s="1227"/>
      <c r="D88" s="1227"/>
      <c r="E88" s="1227"/>
      <c r="F88" s="1228"/>
      <c r="G88" s="1229"/>
      <c r="H88" s="1238"/>
      <c r="I88" s="1235"/>
      <c r="J88" s="1218"/>
    </row>
    <row r="89" spans="1:10" ht="16" x14ac:dyDescent="0.2">
      <c r="A89" s="1226"/>
      <c r="B89" s="1227"/>
      <c r="C89" s="1227"/>
      <c r="D89" s="1227"/>
      <c r="E89" s="1227"/>
      <c r="F89" s="1228"/>
      <c r="G89" s="1229"/>
      <c r="H89" s="1238"/>
      <c r="I89" s="1235"/>
      <c r="J89" s="1218"/>
    </row>
    <row r="90" spans="1:10" ht="16" x14ac:dyDescent="0.2">
      <c r="A90" s="1226"/>
      <c r="B90" s="1227"/>
      <c r="C90" s="1227"/>
      <c r="D90" s="1227"/>
      <c r="E90" s="1227"/>
      <c r="F90" s="1228"/>
      <c r="G90" s="1229"/>
      <c r="H90" s="1238"/>
      <c r="I90" s="1235"/>
      <c r="J90" s="1218"/>
    </row>
    <row r="91" spans="1:10" ht="16" x14ac:dyDescent="0.2">
      <c r="A91" s="1226"/>
      <c r="B91" s="1227"/>
      <c r="C91" s="1227"/>
      <c r="D91" s="1227"/>
      <c r="E91" s="1227"/>
      <c r="F91" s="1228"/>
      <c r="G91" s="1229"/>
      <c r="H91" s="1238"/>
      <c r="I91" s="1235"/>
      <c r="J91" s="1218"/>
    </row>
    <row r="92" spans="1:10" ht="16" x14ac:dyDescent="0.2">
      <c r="A92" s="1226"/>
      <c r="B92" s="1227"/>
      <c r="C92" s="1227"/>
      <c r="D92" s="1227"/>
      <c r="E92" s="1227"/>
      <c r="F92" s="1228"/>
      <c r="G92" s="1229"/>
      <c r="H92" s="1238"/>
      <c r="I92" s="1235"/>
      <c r="J92" s="1218"/>
    </row>
    <row r="93" spans="1:10" ht="16" x14ac:dyDescent="0.2">
      <c r="A93" s="1226"/>
      <c r="B93" s="1227"/>
      <c r="C93" s="1227"/>
      <c r="D93" s="1227"/>
      <c r="E93" s="1227"/>
      <c r="F93" s="1228"/>
      <c r="G93" s="1229"/>
      <c r="H93" s="1238"/>
      <c r="I93" s="1235"/>
      <c r="J93" s="1218"/>
    </row>
    <row r="94" spans="1:10" ht="16" x14ac:dyDescent="0.2">
      <c r="A94" s="1226"/>
      <c r="B94" s="1227"/>
      <c r="C94" s="1227"/>
      <c r="D94" s="1227"/>
      <c r="E94" s="1227"/>
      <c r="F94" s="1228"/>
      <c r="G94" s="1229"/>
      <c r="H94" s="1238"/>
      <c r="I94" s="1235"/>
      <c r="J94" s="1218"/>
    </row>
    <row r="95" spans="1:10" ht="16" x14ac:dyDescent="0.2">
      <c r="A95" s="1226"/>
      <c r="B95" s="1227"/>
      <c r="C95" s="1227"/>
      <c r="D95" s="1227"/>
      <c r="E95" s="1227"/>
      <c r="F95" s="1228"/>
      <c r="G95" s="1229"/>
      <c r="H95" s="1238"/>
      <c r="I95" s="1235"/>
      <c r="J95" s="1218"/>
    </row>
    <row r="96" spans="1:10" ht="16" x14ac:dyDescent="0.2">
      <c r="A96" s="1226"/>
      <c r="B96" s="1227"/>
      <c r="C96" s="1227"/>
      <c r="D96" s="1227"/>
      <c r="E96" s="1227"/>
      <c r="F96" s="1228"/>
      <c r="G96" s="1229"/>
      <c r="H96" s="1238"/>
      <c r="I96" s="1235"/>
      <c r="J96" s="1218"/>
    </row>
    <row r="97" spans="1:10" ht="16" x14ac:dyDescent="0.2">
      <c r="A97" s="1226"/>
      <c r="B97" s="1227"/>
      <c r="C97" s="1227"/>
      <c r="D97" s="1227"/>
      <c r="E97" s="1227"/>
      <c r="F97" s="1228"/>
      <c r="G97" s="1229"/>
      <c r="H97" s="1238"/>
      <c r="I97" s="1235"/>
      <c r="J97" s="1218"/>
    </row>
    <row r="98" spans="1:10" ht="16" x14ac:dyDescent="0.2">
      <c r="A98" s="1226"/>
      <c r="B98" s="1227"/>
      <c r="C98" s="1227"/>
      <c r="D98" s="1227"/>
      <c r="E98" s="1227"/>
      <c r="F98" s="1228"/>
      <c r="G98" s="1229"/>
      <c r="H98" s="1238"/>
      <c r="I98" s="1235"/>
      <c r="J98" s="1218"/>
    </row>
    <row r="99" spans="1:10" ht="16" x14ac:dyDescent="0.2">
      <c r="A99" s="1226"/>
      <c r="B99" s="1227"/>
      <c r="C99" s="1227"/>
      <c r="D99" s="1227"/>
      <c r="E99" s="1227"/>
      <c r="F99" s="1228"/>
      <c r="G99" s="1229"/>
      <c r="H99" s="1238"/>
      <c r="I99" s="1235"/>
      <c r="J99" s="1218"/>
    </row>
    <row r="100" spans="1:10" ht="16" x14ac:dyDescent="0.2">
      <c r="A100" s="1226"/>
      <c r="B100" s="1227"/>
      <c r="C100" s="1227"/>
      <c r="D100" s="1227"/>
      <c r="E100" s="1227"/>
      <c r="F100" s="1228"/>
      <c r="G100" s="1229"/>
      <c r="H100" s="1238"/>
      <c r="I100" s="1235"/>
      <c r="J100" s="1218"/>
    </row>
    <row r="101" spans="1:10" ht="16" x14ac:dyDescent="0.2">
      <c r="A101" s="1226"/>
      <c r="B101" s="1227"/>
      <c r="C101" s="1227"/>
      <c r="D101" s="1227"/>
      <c r="E101" s="1227"/>
      <c r="F101" s="1228"/>
      <c r="G101" s="1229"/>
      <c r="H101" s="1238"/>
      <c r="I101" s="1235"/>
      <c r="J101" s="1218"/>
    </row>
    <row r="102" spans="1:10" ht="16" x14ac:dyDescent="0.2">
      <c r="A102" s="1226"/>
      <c r="B102" s="1227"/>
      <c r="C102" s="1227"/>
      <c r="D102" s="1227"/>
      <c r="E102" s="1227"/>
      <c r="F102" s="1228"/>
      <c r="G102" s="1229"/>
      <c r="H102" s="1238"/>
      <c r="I102" s="1235"/>
      <c r="J102" s="1218"/>
    </row>
    <row r="103" spans="1:10" ht="16" x14ac:dyDescent="0.2">
      <c r="A103" s="1226"/>
      <c r="B103" s="1227"/>
      <c r="C103" s="1227"/>
      <c r="D103" s="1227"/>
      <c r="E103" s="1227"/>
      <c r="F103" s="1228"/>
      <c r="G103" s="1229"/>
      <c r="H103" s="1238"/>
      <c r="I103" s="1235"/>
      <c r="J103" s="1218"/>
    </row>
    <row r="104" spans="1:10" ht="16" x14ac:dyDescent="0.2">
      <c r="A104" s="1226"/>
      <c r="B104" s="1227"/>
      <c r="C104" s="1227"/>
      <c r="D104" s="1227"/>
      <c r="E104" s="1227"/>
      <c r="F104" s="1228"/>
      <c r="G104" s="1229"/>
      <c r="H104" s="1238"/>
      <c r="I104" s="1235"/>
      <c r="J104" s="1218"/>
    </row>
    <row r="105" spans="1:10" ht="16" x14ac:dyDescent="0.2">
      <c r="A105" s="1226"/>
      <c r="B105" s="1227"/>
      <c r="C105" s="1227"/>
      <c r="D105" s="1227"/>
      <c r="E105" s="1227"/>
      <c r="F105" s="1228"/>
      <c r="G105" s="1229"/>
      <c r="H105" s="1238"/>
      <c r="I105" s="1235"/>
      <c r="J105" s="1218"/>
    </row>
    <row r="106" spans="1:10" ht="16" x14ac:dyDescent="0.2">
      <c r="A106" s="1226"/>
      <c r="B106" s="1227"/>
      <c r="C106" s="1227"/>
      <c r="D106" s="1227"/>
      <c r="E106" s="1227"/>
      <c r="F106" s="1228"/>
      <c r="G106" s="1229"/>
      <c r="H106" s="1238"/>
      <c r="I106" s="1235"/>
      <c r="J106" s="1218"/>
    </row>
    <row r="107" spans="1:10" ht="16" x14ac:dyDescent="0.2">
      <c r="A107" s="1226"/>
      <c r="B107" s="1227"/>
      <c r="C107" s="1227"/>
      <c r="D107" s="1227"/>
      <c r="E107" s="1227"/>
      <c r="F107" s="1228"/>
      <c r="G107" s="1229"/>
      <c r="H107" s="1238"/>
      <c r="I107" s="1235"/>
      <c r="J107" s="1218"/>
    </row>
    <row r="108" spans="1:10" ht="16" x14ac:dyDescent="0.2">
      <c r="A108" s="1226"/>
      <c r="B108" s="1227"/>
      <c r="C108" s="1227"/>
      <c r="D108" s="1227"/>
      <c r="E108" s="1227"/>
      <c r="F108" s="1228"/>
      <c r="G108" s="1229"/>
      <c r="H108" s="1238"/>
      <c r="I108" s="1235"/>
      <c r="J108" s="1218"/>
    </row>
    <row r="109" spans="1:10" ht="16" x14ac:dyDescent="0.2">
      <c r="A109" s="1226"/>
      <c r="B109" s="1227"/>
      <c r="C109" s="1227"/>
      <c r="D109" s="1227"/>
      <c r="E109" s="1227"/>
      <c r="F109" s="1228"/>
      <c r="G109" s="1229"/>
      <c r="H109" s="1238"/>
      <c r="I109" s="1235"/>
      <c r="J109" s="1218"/>
    </row>
    <row r="110" spans="1:10" ht="16" x14ac:dyDescent="0.2">
      <c r="A110" s="1226"/>
      <c r="B110" s="1227"/>
      <c r="C110" s="1227"/>
      <c r="D110" s="1227"/>
      <c r="E110" s="1227"/>
      <c r="F110" s="1228"/>
      <c r="G110" s="1229"/>
      <c r="H110" s="1238"/>
      <c r="I110" s="1235"/>
      <c r="J110" s="1218"/>
    </row>
    <row r="111" spans="1:10" ht="16" x14ac:dyDescent="0.2">
      <c r="A111" s="1226"/>
      <c r="B111" s="1227"/>
      <c r="C111" s="1227"/>
      <c r="D111" s="1227"/>
      <c r="E111" s="1227"/>
      <c r="F111" s="1228"/>
      <c r="G111" s="1229"/>
      <c r="H111" s="1238"/>
      <c r="I111" s="1235"/>
      <c r="J111" s="1218"/>
    </row>
    <row r="112" spans="1:10" ht="16" x14ac:dyDescent="0.2">
      <c r="A112" s="1226"/>
      <c r="B112" s="1227"/>
      <c r="C112" s="1227"/>
      <c r="D112" s="1227"/>
      <c r="E112" s="1227"/>
      <c r="F112" s="1228"/>
      <c r="G112" s="1229"/>
      <c r="H112" s="1238"/>
      <c r="I112" s="1235"/>
      <c r="J112" s="1218"/>
    </row>
    <row r="113" spans="1:10" ht="16" x14ac:dyDescent="0.2">
      <c r="A113" s="1226"/>
      <c r="B113" s="1227"/>
      <c r="C113" s="1227"/>
      <c r="D113" s="1227"/>
      <c r="E113" s="1227"/>
      <c r="F113" s="1228"/>
      <c r="G113" s="1229"/>
      <c r="H113" s="1238"/>
      <c r="I113" s="1235"/>
      <c r="J113" s="1218"/>
    </row>
    <row r="114" spans="1:10" ht="16" x14ac:dyDescent="0.2">
      <c r="A114" s="1226"/>
      <c r="B114" s="1227"/>
      <c r="C114" s="1227"/>
      <c r="D114" s="1227"/>
      <c r="E114" s="1227"/>
      <c r="F114" s="1228"/>
      <c r="G114" s="1229"/>
      <c r="H114" s="1238"/>
      <c r="I114" s="1235"/>
      <c r="J114" s="1218"/>
    </row>
    <row r="115" spans="1:10" ht="16" x14ac:dyDescent="0.2">
      <c r="A115" s="1226"/>
      <c r="B115" s="1227"/>
      <c r="C115" s="1227"/>
      <c r="D115" s="1227"/>
      <c r="E115" s="1227"/>
      <c r="F115" s="1228"/>
      <c r="G115" s="1229"/>
      <c r="H115" s="1238"/>
      <c r="I115" s="1235"/>
      <c r="J115" s="1218"/>
    </row>
    <row r="116" spans="1:10" ht="16" x14ac:dyDescent="0.2">
      <c r="A116" s="1226"/>
      <c r="B116" s="1227"/>
      <c r="C116" s="1227"/>
      <c r="D116" s="1227"/>
      <c r="E116" s="1227"/>
      <c r="F116" s="1228"/>
      <c r="G116" s="1229"/>
      <c r="H116" s="1238"/>
      <c r="I116" s="1235"/>
      <c r="J116" s="1218"/>
    </row>
    <row r="117" spans="1:10" ht="16" x14ac:dyDescent="0.2">
      <c r="A117" s="1226"/>
      <c r="B117" s="1227"/>
      <c r="C117" s="1227"/>
      <c r="D117" s="1227"/>
      <c r="E117" s="1227"/>
      <c r="F117" s="1228"/>
      <c r="G117" s="1229"/>
      <c r="H117" s="1238"/>
      <c r="I117" s="1235"/>
      <c r="J117" s="1218"/>
    </row>
    <row r="118" spans="1:10" ht="16" x14ac:dyDescent="0.2">
      <c r="A118" s="1226"/>
      <c r="B118" s="1227"/>
      <c r="C118" s="1227"/>
      <c r="D118" s="1227"/>
      <c r="E118" s="1227"/>
      <c r="F118" s="1228"/>
      <c r="G118" s="1229"/>
      <c r="H118" s="1238"/>
      <c r="I118" s="1235"/>
      <c r="J118" s="1218"/>
    </row>
    <row r="119" spans="1:10" ht="16" x14ac:dyDescent="0.2">
      <c r="A119" s="1226"/>
      <c r="B119" s="1227"/>
      <c r="C119" s="1227"/>
      <c r="D119" s="1227"/>
      <c r="E119" s="1227"/>
      <c r="F119" s="1228"/>
      <c r="G119" s="1229"/>
      <c r="H119" s="1238"/>
      <c r="I119" s="1235"/>
      <c r="J119" s="1218"/>
    </row>
    <row r="120" spans="1:10" ht="16" x14ac:dyDescent="0.2">
      <c r="A120" s="1226"/>
      <c r="B120" s="1227"/>
      <c r="C120" s="1227"/>
      <c r="D120" s="1227"/>
      <c r="E120" s="1227"/>
      <c r="F120" s="1228"/>
      <c r="G120" s="1229"/>
      <c r="H120" s="1238"/>
      <c r="I120" s="1235"/>
      <c r="J120" s="1218"/>
    </row>
    <row r="121" spans="1:10" ht="16" x14ac:dyDescent="0.2">
      <c r="A121" s="1226"/>
      <c r="B121" s="1227"/>
      <c r="C121" s="1227"/>
      <c r="D121" s="1227"/>
      <c r="E121" s="1227"/>
      <c r="F121" s="1228"/>
      <c r="G121" s="1229"/>
      <c r="H121" s="1238"/>
      <c r="I121" s="1235"/>
      <c r="J121" s="1218"/>
    </row>
    <row r="122" spans="1:10" ht="16" x14ac:dyDescent="0.2">
      <c r="A122" s="1226"/>
      <c r="B122" s="1227"/>
      <c r="C122" s="1227"/>
      <c r="D122" s="1227"/>
      <c r="E122" s="1227"/>
      <c r="F122" s="1228"/>
      <c r="G122" s="1229"/>
      <c r="H122" s="1238"/>
      <c r="I122" s="1235"/>
      <c r="J122" s="1218"/>
    </row>
    <row r="123" spans="1:10" ht="16" x14ac:dyDescent="0.2">
      <c r="A123" s="1226"/>
      <c r="B123" s="1227"/>
      <c r="C123" s="1227"/>
      <c r="D123" s="1227"/>
      <c r="E123" s="1227"/>
      <c r="F123" s="1228"/>
      <c r="G123" s="1229"/>
      <c r="H123" s="1238"/>
      <c r="I123" s="1235"/>
      <c r="J123" s="1218"/>
    </row>
    <row r="124" spans="1:10" ht="16" x14ac:dyDescent="0.2">
      <c r="A124" s="1226"/>
      <c r="B124" s="1227"/>
      <c r="C124" s="1227"/>
      <c r="D124" s="1227"/>
      <c r="E124" s="1227"/>
      <c r="F124" s="1228"/>
      <c r="G124" s="1229"/>
      <c r="H124" s="1238"/>
      <c r="I124" s="1235"/>
      <c r="J124" s="1218"/>
    </row>
    <row r="125" spans="1:10" ht="16" x14ac:dyDescent="0.2">
      <c r="A125" s="1226"/>
      <c r="B125" s="1227"/>
      <c r="C125" s="1227"/>
      <c r="D125" s="1227"/>
      <c r="E125" s="1227"/>
      <c r="F125" s="1228"/>
      <c r="G125" s="1229"/>
      <c r="H125" s="1238"/>
      <c r="I125" s="1235"/>
      <c r="J125" s="1218"/>
    </row>
    <row r="126" spans="1:10" ht="16" x14ac:dyDescent="0.2">
      <c r="A126" s="1226"/>
      <c r="B126" s="1227"/>
      <c r="C126" s="1227"/>
      <c r="D126" s="1227"/>
      <c r="E126" s="1227"/>
      <c r="F126" s="1228"/>
      <c r="G126" s="1229"/>
      <c r="H126" s="1238"/>
      <c r="I126" s="1235"/>
      <c r="J126" s="1218"/>
    </row>
    <row r="127" spans="1:10" ht="16" x14ac:dyDescent="0.2">
      <c r="A127" s="1226"/>
      <c r="B127" s="1227"/>
      <c r="C127" s="1227"/>
      <c r="D127" s="1227"/>
      <c r="E127" s="1227"/>
      <c r="F127" s="1228"/>
      <c r="G127" s="1229"/>
      <c r="H127" s="1238"/>
      <c r="I127" s="1235"/>
      <c r="J127" s="1218"/>
    </row>
    <row r="128" spans="1:10" ht="16" x14ac:dyDescent="0.2">
      <c r="A128" s="1226"/>
      <c r="B128" s="1227"/>
      <c r="C128" s="1227"/>
      <c r="D128" s="1227"/>
      <c r="E128" s="1227"/>
      <c r="F128" s="1228"/>
      <c r="G128" s="1229"/>
      <c r="H128" s="1238"/>
      <c r="I128" s="1235"/>
      <c r="J128" s="1218"/>
    </row>
    <row r="129" spans="1:10" ht="16" x14ac:dyDescent="0.2">
      <c r="A129" s="1226"/>
      <c r="B129" s="1227"/>
      <c r="C129" s="1227"/>
      <c r="D129" s="1227"/>
      <c r="E129" s="1227"/>
      <c r="F129" s="1228"/>
      <c r="G129" s="1229"/>
      <c r="H129" s="1238"/>
      <c r="I129" s="1235"/>
      <c r="J129" s="1218"/>
    </row>
    <row r="130" spans="1:10" ht="16" x14ac:dyDescent="0.2">
      <c r="A130" s="1226"/>
      <c r="B130" s="1227"/>
      <c r="C130" s="1227"/>
      <c r="D130" s="1227"/>
      <c r="E130" s="1227"/>
      <c r="F130" s="1228"/>
      <c r="G130" s="1229"/>
      <c r="H130" s="1238"/>
      <c r="I130" s="1235"/>
      <c r="J130" s="1218"/>
    </row>
    <row r="131" spans="1:10" ht="16" x14ac:dyDescent="0.2">
      <c r="A131" s="1226"/>
      <c r="B131" s="1227"/>
      <c r="C131" s="1227"/>
      <c r="D131" s="1227"/>
      <c r="E131" s="1227"/>
      <c r="F131" s="1228"/>
      <c r="G131" s="1229"/>
      <c r="H131" s="1238"/>
      <c r="I131" s="1235"/>
      <c r="J131" s="1218"/>
    </row>
    <row r="132" spans="1:10" ht="16" x14ac:dyDescent="0.2">
      <c r="A132" s="1226"/>
      <c r="B132" s="1227"/>
      <c r="C132" s="1227"/>
      <c r="D132" s="1227"/>
      <c r="E132" s="1227"/>
      <c r="F132" s="1228"/>
      <c r="G132" s="1229"/>
      <c r="H132" s="1238"/>
      <c r="I132" s="1235"/>
      <c r="J132" s="1218"/>
    </row>
    <row r="133" spans="1:10" ht="16" x14ac:dyDescent="0.2">
      <c r="A133" s="1226"/>
      <c r="B133" s="1227"/>
      <c r="C133" s="1227"/>
      <c r="D133" s="1227"/>
      <c r="E133" s="1227"/>
      <c r="F133" s="1228"/>
      <c r="G133" s="1229"/>
      <c r="H133" s="1238"/>
      <c r="I133" s="1235"/>
      <c r="J133" s="1218"/>
    </row>
    <row r="134" spans="1:10" ht="16" x14ac:dyDescent="0.2">
      <c r="A134" s="1226"/>
      <c r="B134" s="1227"/>
      <c r="C134" s="1227"/>
      <c r="D134" s="1227"/>
      <c r="E134" s="1227"/>
      <c r="F134" s="1228"/>
      <c r="G134" s="1229"/>
      <c r="H134" s="1238"/>
      <c r="I134" s="1235"/>
      <c r="J134" s="1218"/>
    </row>
    <row r="135" spans="1:10" ht="16" x14ac:dyDescent="0.2">
      <c r="A135" s="1226"/>
      <c r="B135" s="1227"/>
      <c r="C135" s="1227"/>
      <c r="D135" s="1227"/>
      <c r="E135" s="1227"/>
      <c r="F135" s="1228"/>
      <c r="G135" s="1229"/>
      <c r="H135" s="1238"/>
      <c r="I135" s="1235"/>
      <c r="J135" s="1218"/>
    </row>
    <row r="136" spans="1:10" ht="16" x14ac:dyDescent="0.2">
      <c r="A136" s="1226"/>
      <c r="B136" s="1227"/>
      <c r="C136" s="1227"/>
      <c r="D136" s="1227"/>
      <c r="E136" s="1227"/>
      <c r="F136" s="1228"/>
      <c r="G136" s="1229"/>
      <c r="H136" s="1238"/>
      <c r="I136" s="1235"/>
      <c r="J136" s="1218"/>
    </row>
    <row r="137" spans="1:10" ht="16" x14ac:dyDescent="0.2">
      <c r="A137" s="1226"/>
      <c r="B137" s="1227"/>
      <c r="C137" s="1227"/>
      <c r="D137" s="1227"/>
      <c r="E137" s="1227"/>
      <c r="F137" s="1228"/>
      <c r="G137" s="1229"/>
      <c r="H137" s="1238"/>
      <c r="I137" s="1235"/>
      <c r="J137" s="1218"/>
    </row>
    <row r="138" spans="1:10" ht="16" x14ac:dyDescent="0.2">
      <c r="A138" s="1226"/>
      <c r="B138" s="1227"/>
      <c r="C138" s="1227"/>
      <c r="D138" s="1227"/>
      <c r="E138" s="1227"/>
      <c r="F138" s="1228"/>
      <c r="G138" s="1229"/>
      <c r="H138" s="1238"/>
      <c r="I138" s="1235"/>
      <c r="J138" s="1218"/>
    </row>
    <row r="139" spans="1:10" ht="16" x14ac:dyDescent="0.2">
      <c r="A139" s="1226"/>
      <c r="B139" s="1227"/>
      <c r="C139" s="1227"/>
      <c r="D139" s="1227"/>
      <c r="E139" s="1227"/>
      <c r="F139" s="1228"/>
      <c r="G139" s="1229"/>
      <c r="H139" s="1238"/>
      <c r="I139" s="1235"/>
      <c r="J139" s="1218"/>
    </row>
    <row r="140" spans="1:10" ht="16" x14ac:dyDescent="0.2">
      <c r="A140" s="1226"/>
      <c r="B140" s="1227"/>
      <c r="C140" s="1227"/>
      <c r="D140" s="1227"/>
      <c r="E140" s="1227"/>
      <c r="F140" s="1228"/>
      <c r="G140" s="1229"/>
      <c r="H140" s="1238"/>
      <c r="I140" s="1235"/>
      <c r="J140" s="1218"/>
    </row>
    <row r="141" spans="1:10" ht="16" x14ac:dyDescent="0.2">
      <c r="A141" s="1226"/>
      <c r="B141" s="1227"/>
      <c r="C141" s="1227"/>
      <c r="D141" s="1227"/>
      <c r="E141" s="1227"/>
      <c r="F141" s="1228"/>
      <c r="G141" s="1229"/>
      <c r="H141" s="1238"/>
      <c r="I141" s="1235"/>
      <c r="J141" s="1218"/>
    </row>
    <row r="142" spans="1:10" ht="16" x14ac:dyDescent="0.2">
      <c r="A142" s="1226"/>
      <c r="B142" s="1227"/>
      <c r="C142" s="1227"/>
      <c r="D142" s="1227"/>
      <c r="E142" s="1227"/>
      <c r="F142" s="1228"/>
      <c r="G142" s="1229"/>
      <c r="H142" s="1238"/>
      <c r="I142" s="1235"/>
      <c r="J142" s="1218"/>
    </row>
    <row r="143" spans="1:10" ht="16" x14ac:dyDescent="0.2">
      <c r="A143" s="1226"/>
      <c r="B143" s="1227"/>
      <c r="C143" s="1227"/>
      <c r="D143" s="1227"/>
      <c r="E143" s="1227"/>
      <c r="F143" s="1228"/>
      <c r="G143" s="1229"/>
      <c r="H143" s="1238"/>
      <c r="I143" s="1235"/>
      <c r="J143" s="1218"/>
    </row>
    <row r="144" spans="1:10" ht="16" x14ac:dyDescent="0.2">
      <c r="A144" s="1226"/>
      <c r="B144" s="1227"/>
      <c r="C144" s="1227"/>
      <c r="D144" s="1227"/>
      <c r="E144" s="1227"/>
      <c r="F144" s="1228"/>
      <c r="G144" s="1229"/>
      <c r="H144" s="1238"/>
      <c r="I144" s="1235"/>
      <c r="J144" s="1218"/>
    </row>
    <row r="145" spans="1:10" ht="16" x14ac:dyDescent="0.2">
      <c r="A145" s="1226"/>
      <c r="B145" s="1227"/>
      <c r="C145" s="1227"/>
      <c r="D145" s="1227"/>
      <c r="E145" s="1227"/>
      <c r="F145" s="1228"/>
      <c r="G145" s="1229"/>
      <c r="H145" s="1238"/>
      <c r="I145" s="1235"/>
      <c r="J145" s="1218"/>
    </row>
    <row r="146" spans="1:10" ht="16" x14ac:dyDescent="0.2">
      <c r="A146" s="1226"/>
      <c r="B146" s="1227"/>
      <c r="C146" s="1227"/>
      <c r="D146" s="1227"/>
      <c r="E146" s="1227"/>
      <c r="F146" s="1228"/>
      <c r="G146" s="1229"/>
      <c r="H146" s="1238"/>
      <c r="I146" s="1235"/>
      <c r="J146" s="1218"/>
    </row>
    <row r="147" spans="1:10" ht="16" x14ac:dyDescent="0.2">
      <c r="A147" s="1226"/>
      <c r="B147" s="1227"/>
      <c r="C147" s="1227"/>
      <c r="D147" s="1227"/>
      <c r="E147" s="1227"/>
      <c r="F147" s="1228"/>
      <c r="G147" s="1229"/>
      <c r="H147" s="1238"/>
      <c r="I147" s="1235"/>
      <c r="J147" s="1218"/>
    </row>
    <row r="148" spans="1:10" ht="16" x14ac:dyDescent="0.2">
      <c r="A148" s="1226"/>
      <c r="B148" s="1227"/>
      <c r="C148" s="1227"/>
      <c r="D148" s="1227"/>
      <c r="E148" s="1227"/>
      <c r="F148" s="1228"/>
      <c r="G148" s="1229"/>
      <c r="H148" s="1238"/>
      <c r="I148" s="1235"/>
      <c r="J148" s="1218"/>
    </row>
    <row r="149" spans="1:10" ht="16" x14ac:dyDescent="0.2">
      <c r="A149" s="1226"/>
      <c r="B149" s="1227"/>
      <c r="C149" s="1227"/>
      <c r="D149" s="1227"/>
      <c r="E149" s="1227"/>
      <c r="F149" s="1228"/>
      <c r="G149" s="1229"/>
      <c r="H149" s="1238"/>
      <c r="I149" s="1235"/>
      <c r="J149" s="1218"/>
    </row>
    <row r="150" spans="1:10" ht="16" x14ac:dyDescent="0.2">
      <c r="A150" s="1226"/>
      <c r="B150" s="1227"/>
      <c r="C150" s="1227"/>
      <c r="D150" s="1227"/>
      <c r="E150" s="1227"/>
      <c r="F150" s="1228"/>
      <c r="G150" s="1229"/>
      <c r="H150" s="1238"/>
      <c r="I150" s="1235"/>
      <c r="J150" s="1218"/>
    </row>
    <row r="151" spans="1:10" ht="16" x14ac:dyDescent="0.2">
      <c r="A151" s="1226"/>
      <c r="B151" s="1227"/>
      <c r="C151" s="1227"/>
      <c r="D151" s="1227"/>
      <c r="E151" s="1227"/>
      <c r="F151" s="1228"/>
      <c r="G151" s="1229"/>
      <c r="H151" s="1238"/>
      <c r="I151" s="1235"/>
      <c r="J151" s="1218"/>
    </row>
    <row r="152" spans="1:10" ht="16" x14ac:dyDescent="0.2">
      <c r="A152" s="1226"/>
      <c r="B152" s="1227"/>
      <c r="C152" s="1227"/>
      <c r="D152" s="1227"/>
      <c r="E152" s="1227"/>
      <c r="F152" s="1228"/>
      <c r="G152" s="1229"/>
      <c r="H152" s="1238"/>
      <c r="I152" s="1235"/>
      <c r="J152" s="1218"/>
    </row>
    <row r="153" spans="1:10" ht="16" x14ac:dyDescent="0.2">
      <c r="A153" s="1226"/>
      <c r="B153" s="1227"/>
      <c r="C153" s="1227"/>
      <c r="D153" s="1227"/>
      <c r="E153" s="1227"/>
      <c r="F153" s="1228"/>
      <c r="G153" s="1229"/>
      <c r="H153" s="1238"/>
      <c r="I153" s="1235"/>
      <c r="J153" s="1218"/>
    </row>
    <row r="154" spans="1:10" ht="16" x14ac:dyDescent="0.2">
      <c r="A154" s="1226"/>
      <c r="B154" s="1227"/>
      <c r="C154" s="1227"/>
      <c r="D154" s="1227"/>
      <c r="E154" s="1227"/>
      <c r="F154" s="1228"/>
      <c r="G154" s="1229"/>
      <c r="H154" s="1238"/>
      <c r="I154" s="1235"/>
      <c r="J154" s="1218"/>
    </row>
    <row r="155" spans="1:10" ht="16" x14ac:dyDescent="0.2">
      <c r="A155" s="1226"/>
      <c r="B155" s="1227"/>
      <c r="C155" s="1227"/>
      <c r="D155" s="1227"/>
      <c r="E155" s="1227"/>
      <c r="F155" s="1228"/>
      <c r="G155" s="1229"/>
      <c r="H155" s="1238"/>
      <c r="I155" s="1235"/>
      <c r="J155" s="1218"/>
    </row>
    <row r="156" spans="1:10" ht="16" x14ac:dyDescent="0.2">
      <c r="A156" s="1226"/>
      <c r="B156" s="1227"/>
      <c r="C156" s="1227"/>
      <c r="D156" s="1227"/>
      <c r="E156" s="1227"/>
      <c r="F156" s="1228"/>
      <c r="G156" s="1229"/>
      <c r="H156" s="1238"/>
      <c r="I156" s="1235"/>
      <c r="J156" s="1218"/>
    </row>
    <row r="157" spans="1:10" ht="16" x14ac:dyDescent="0.2">
      <c r="A157" s="1226"/>
      <c r="B157" s="1227"/>
      <c r="C157" s="1227"/>
      <c r="D157" s="1227"/>
      <c r="E157" s="1227"/>
      <c r="F157" s="1228"/>
      <c r="G157" s="1229"/>
      <c r="H157" s="1238"/>
      <c r="I157" s="1235"/>
      <c r="J157" s="1218"/>
    </row>
    <row r="158" spans="1:10" ht="16" x14ac:dyDescent="0.2">
      <c r="A158" s="1226"/>
      <c r="B158" s="1227"/>
      <c r="C158" s="1227"/>
      <c r="D158" s="1227"/>
      <c r="E158" s="1227"/>
      <c r="F158" s="1228"/>
      <c r="G158" s="1229"/>
      <c r="H158" s="1238"/>
      <c r="I158" s="1235"/>
      <c r="J158" s="1218"/>
    </row>
    <row r="159" spans="1:10" ht="16" x14ac:dyDescent="0.2">
      <c r="A159" s="1226"/>
      <c r="B159" s="1227"/>
      <c r="C159" s="1227"/>
      <c r="D159" s="1227"/>
      <c r="E159" s="1227"/>
      <c r="F159" s="1228"/>
      <c r="G159" s="1229"/>
      <c r="H159" s="1238"/>
      <c r="I159" s="1235"/>
      <c r="J159" s="1218"/>
    </row>
    <row r="160" spans="1:10" ht="16" x14ac:dyDescent="0.2">
      <c r="A160" s="1226"/>
      <c r="B160" s="1227"/>
      <c r="C160" s="1227"/>
      <c r="D160" s="1227"/>
      <c r="E160" s="1227"/>
      <c r="F160" s="1228"/>
      <c r="G160" s="1229"/>
      <c r="H160" s="1238"/>
      <c r="I160" s="1235"/>
      <c r="J160" s="1218"/>
    </row>
    <row r="161" spans="1:10" ht="16" x14ac:dyDescent="0.2">
      <c r="A161" s="1226"/>
      <c r="B161" s="1227"/>
      <c r="C161" s="1227"/>
      <c r="D161" s="1227"/>
      <c r="E161" s="1227"/>
      <c r="F161" s="1228"/>
      <c r="G161" s="1229"/>
      <c r="H161" s="1238"/>
      <c r="I161" s="1235"/>
      <c r="J161" s="1218"/>
    </row>
    <row r="162" spans="1:10" ht="16" x14ac:dyDescent="0.2">
      <c r="A162" s="1226"/>
      <c r="B162" s="1227"/>
      <c r="C162" s="1227"/>
      <c r="D162" s="1227"/>
      <c r="E162" s="1227"/>
      <c r="F162" s="1228"/>
      <c r="G162" s="1229"/>
      <c r="H162" s="1238"/>
      <c r="I162" s="1235"/>
      <c r="J162" s="1218"/>
    </row>
    <row r="163" spans="1:10" ht="16" x14ac:dyDescent="0.2">
      <c r="A163" s="1226"/>
      <c r="B163" s="1227"/>
      <c r="C163" s="1227"/>
      <c r="D163" s="1227"/>
      <c r="E163" s="1227"/>
      <c r="F163" s="1228"/>
      <c r="G163" s="1229"/>
      <c r="H163" s="1238"/>
      <c r="I163" s="1235"/>
      <c r="J163" s="1218"/>
    </row>
    <row r="164" spans="1:10" ht="16" x14ac:dyDescent="0.2">
      <c r="A164" s="1226"/>
      <c r="B164" s="1227"/>
      <c r="C164" s="1227"/>
      <c r="D164" s="1227"/>
      <c r="E164" s="1227"/>
      <c r="F164" s="1228"/>
      <c r="G164" s="1229"/>
      <c r="H164" s="1238"/>
      <c r="I164" s="1235"/>
      <c r="J164" s="1218"/>
    </row>
    <row r="165" spans="1:10" ht="16" x14ac:dyDescent="0.2">
      <c r="A165" s="1226"/>
      <c r="B165" s="1227"/>
      <c r="C165" s="1227"/>
      <c r="D165" s="1227"/>
      <c r="E165" s="1227"/>
      <c r="F165" s="1228"/>
      <c r="G165" s="1229"/>
      <c r="H165" s="1238"/>
      <c r="I165" s="1235"/>
      <c r="J165" s="1218"/>
    </row>
    <row r="166" spans="1:10" ht="16" x14ac:dyDescent="0.2">
      <c r="A166" s="1226"/>
      <c r="B166" s="1227"/>
      <c r="C166" s="1227"/>
      <c r="D166" s="1227"/>
      <c r="E166" s="1227"/>
      <c r="F166" s="1228"/>
      <c r="G166" s="1229"/>
      <c r="H166" s="1238"/>
      <c r="I166" s="1235"/>
      <c r="J166" s="1218"/>
    </row>
    <row r="167" spans="1:10" ht="16" x14ac:dyDescent="0.2">
      <c r="A167" s="1226"/>
      <c r="B167" s="1227"/>
      <c r="C167" s="1227"/>
      <c r="D167" s="1227"/>
      <c r="E167" s="1227"/>
      <c r="F167" s="1228"/>
      <c r="G167" s="1229"/>
      <c r="H167" s="1238"/>
      <c r="I167" s="1235"/>
      <c r="J167" s="1218"/>
    </row>
    <row r="168" spans="1:10" ht="16" x14ac:dyDescent="0.2">
      <c r="A168" s="1226"/>
      <c r="B168" s="1227"/>
      <c r="C168" s="1227"/>
      <c r="D168" s="1227"/>
      <c r="E168" s="1227"/>
      <c r="F168" s="1228"/>
      <c r="G168" s="1229"/>
      <c r="H168" s="1238"/>
      <c r="I168" s="1235"/>
      <c r="J168" s="1218"/>
    </row>
    <row r="169" spans="1:10" ht="16" x14ac:dyDescent="0.2">
      <c r="A169" s="1226"/>
      <c r="B169" s="1227"/>
      <c r="C169" s="1227"/>
      <c r="D169" s="1227"/>
      <c r="E169" s="1227"/>
      <c r="F169" s="1228"/>
      <c r="G169" s="1229"/>
      <c r="H169" s="1238"/>
      <c r="I169" s="1235"/>
      <c r="J169" s="1218"/>
    </row>
    <row r="170" spans="1:10" ht="16" x14ac:dyDescent="0.2">
      <c r="A170" s="1226"/>
      <c r="B170" s="1227"/>
      <c r="C170" s="1227"/>
      <c r="D170" s="1227"/>
      <c r="E170" s="1227"/>
      <c r="F170" s="1228"/>
      <c r="G170" s="1229"/>
      <c r="H170" s="1238"/>
      <c r="I170" s="1235"/>
      <c r="J170" s="1218"/>
    </row>
    <row r="171" spans="1:10" ht="16" x14ac:dyDescent="0.2">
      <c r="A171" s="1226"/>
      <c r="B171" s="1227"/>
      <c r="C171" s="1227"/>
      <c r="D171" s="1227"/>
      <c r="E171" s="1227"/>
      <c r="F171" s="1228"/>
      <c r="G171" s="1229"/>
      <c r="H171" s="1238"/>
      <c r="I171" s="1235"/>
      <c r="J171" s="1218"/>
    </row>
    <row r="172" spans="1:10" ht="16" x14ac:dyDescent="0.2">
      <c r="A172" s="1226"/>
      <c r="B172" s="1227"/>
      <c r="C172" s="1227"/>
      <c r="D172" s="1227"/>
      <c r="E172" s="1227"/>
      <c r="F172" s="1228"/>
      <c r="G172" s="1229"/>
      <c r="H172" s="1238"/>
      <c r="I172" s="1235"/>
      <c r="J172" s="1218"/>
    </row>
    <row r="173" spans="1:10" ht="16" x14ac:dyDescent="0.2">
      <c r="A173" s="1226"/>
      <c r="B173" s="1227"/>
      <c r="C173" s="1227"/>
      <c r="D173" s="1227"/>
      <c r="E173" s="1227"/>
      <c r="F173" s="1228"/>
      <c r="G173" s="1229"/>
      <c r="H173" s="1238"/>
      <c r="I173" s="1235"/>
      <c r="J173" s="1218"/>
    </row>
    <row r="174" spans="1:10" ht="16" x14ac:dyDescent="0.2">
      <c r="A174" s="1226"/>
      <c r="B174" s="1227"/>
      <c r="C174" s="1227"/>
      <c r="D174" s="1227"/>
      <c r="E174" s="1227"/>
      <c r="F174" s="1228"/>
      <c r="G174" s="1229"/>
      <c r="H174" s="1238"/>
      <c r="I174" s="1235"/>
      <c r="J174" s="1218"/>
    </row>
    <row r="175" spans="1:10" ht="16" x14ac:dyDescent="0.2">
      <c r="A175" s="1226"/>
      <c r="B175" s="1227"/>
      <c r="C175" s="1227"/>
      <c r="D175" s="1227"/>
      <c r="E175" s="1227"/>
      <c r="F175" s="1228"/>
      <c r="G175" s="1229"/>
      <c r="H175" s="1238"/>
      <c r="I175" s="1235"/>
      <c r="J175" s="1218"/>
    </row>
    <row r="176" spans="1:10" ht="16" x14ac:dyDescent="0.2">
      <c r="A176" s="1226"/>
      <c r="B176" s="1227"/>
      <c r="C176" s="1227"/>
      <c r="D176" s="1227"/>
      <c r="E176" s="1227"/>
      <c r="F176" s="1228"/>
      <c r="G176" s="1229"/>
      <c r="H176" s="1238"/>
      <c r="I176" s="1235"/>
      <c r="J176" s="1218"/>
    </row>
    <row r="177" spans="1:10" ht="16" x14ac:dyDescent="0.2">
      <c r="A177" s="1226"/>
      <c r="B177" s="1227"/>
      <c r="C177" s="1227"/>
      <c r="D177" s="1227"/>
      <c r="E177" s="1227"/>
      <c r="F177" s="1228"/>
      <c r="G177" s="1229"/>
      <c r="H177" s="1238"/>
      <c r="I177" s="1235"/>
      <c r="J177" s="1218"/>
    </row>
    <row r="178" spans="1:10" ht="16" x14ac:dyDescent="0.2">
      <c r="A178" s="1226"/>
      <c r="B178" s="1227"/>
      <c r="C178" s="1227"/>
      <c r="D178" s="1227"/>
      <c r="E178" s="1227"/>
      <c r="F178" s="1228"/>
      <c r="G178" s="1229"/>
      <c r="H178" s="1238"/>
      <c r="I178" s="1235"/>
      <c r="J178" s="1218"/>
    </row>
    <row r="179" spans="1:10" ht="16" x14ac:dyDescent="0.2">
      <c r="A179" s="1226"/>
      <c r="B179" s="1227"/>
      <c r="C179" s="1227"/>
      <c r="D179" s="1227"/>
      <c r="E179" s="1227"/>
      <c r="F179" s="1228"/>
      <c r="G179" s="1229"/>
      <c r="H179" s="1238"/>
      <c r="I179" s="1235"/>
      <c r="J179" s="1218"/>
    </row>
    <row r="180" spans="1:10" ht="16" x14ac:dyDescent="0.2">
      <c r="A180" s="1226"/>
      <c r="B180" s="1227"/>
      <c r="C180" s="1227"/>
      <c r="D180" s="1227"/>
      <c r="E180" s="1227"/>
      <c r="F180" s="1228"/>
      <c r="G180" s="1229"/>
      <c r="H180" s="1238"/>
      <c r="I180" s="1235"/>
      <c r="J180" s="1218"/>
    </row>
    <row r="181" spans="1:10" ht="16" x14ac:dyDescent="0.2">
      <c r="A181" s="1226"/>
      <c r="B181" s="1227"/>
      <c r="C181" s="1227"/>
      <c r="D181" s="1227"/>
      <c r="E181" s="1227"/>
      <c r="F181" s="1228"/>
      <c r="G181" s="1229"/>
      <c r="H181" s="1238"/>
      <c r="I181" s="1235"/>
      <c r="J181" s="1218"/>
    </row>
    <row r="182" spans="1:10" ht="16" x14ac:dyDescent="0.2">
      <c r="A182" s="1226"/>
      <c r="B182" s="1227"/>
      <c r="C182" s="1227"/>
      <c r="D182" s="1227"/>
      <c r="E182" s="1227"/>
      <c r="F182" s="1228"/>
      <c r="G182" s="1229"/>
      <c r="H182" s="1238"/>
      <c r="I182" s="1235"/>
      <c r="J182" s="1218"/>
    </row>
    <row r="183" spans="1:10" ht="16" x14ac:dyDescent="0.2">
      <c r="A183" s="1226"/>
      <c r="B183" s="1227"/>
      <c r="C183" s="1227"/>
      <c r="D183" s="1227"/>
      <c r="E183" s="1227"/>
      <c r="F183" s="1228"/>
      <c r="G183" s="1229"/>
      <c r="H183" s="1238"/>
      <c r="I183" s="1235"/>
      <c r="J183" s="1218"/>
    </row>
    <row r="184" spans="1:10" ht="16" x14ac:dyDescent="0.2">
      <c r="A184" s="1226"/>
      <c r="B184" s="1227"/>
      <c r="C184" s="1227"/>
      <c r="D184" s="1227"/>
      <c r="E184" s="1227"/>
      <c r="F184" s="1228"/>
      <c r="G184" s="1229"/>
      <c r="H184" s="1238"/>
      <c r="I184" s="1235"/>
      <c r="J184" s="1218"/>
    </row>
    <row r="185" spans="1:10" ht="16" x14ac:dyDescent="0.2">
      <c r="A185" s="1226"/>
      <c r="B185" s="1227"/>
      <c r="C185" s="1227"/>
      <c r="D185" s="1227"/>
      <c r="E185" s="1227"/>
      <c r="F185" s="1228"/>
      <c r="G185" s="1229"/>
      <c r="H185" s="1238"/>
      <c r="I185" s="1235"/>
      <c r="J185" s="1218"/>
    </row>
    <row r="186" spans="1:10" ht="16" x14ac:dyDescent="0.2">
      <c r="A186" s="1226"/>
      <c r="B186" s="1227"/>
      <c r="C186" s="1227"/>
      <c r="D186" s="1227"/>
      <c r="E186" s="1227"/>
      <c r="F186" s="1228"/>
      <c r="G186" s="1229"/>
      <c r="H186" s="1238"/>
      <c r="I186" s="1235"/>
      <c r="J186" s="1218"/>
    </row>
    <row r="187" spans="1:10" ht="16" x14ac:dyDescent="0.2">
      <c r="A187" s="1226"/>
      <c r="B187" s="1227"/>
      <c r="C187" s="1227"/>
      <c r="D187" s="1227"/>
      <c r="E187" s="1227"/>
      <c r="F187" s="1228"/>
      <c r="G187" s="1229"/>
      <c r="H187" s="1238"/>
      <c r="I187" s="1235"/>
      <c r="J187" s="1218"/>
    </row>
    <row r="188" spans="1:10" ht="16" x14ac:dyDescent="0.2">
      <c r="A188" s="1226"/>
      <c r="B188" s="1227"/>
      <c r="C188" s="1227"/>
      <c r="D188" s="1227"/>
      <c r="E188" s="1227"/>
      <c r="F188" s="1228"/>
      <c r="G188" s="1229"/>
      <c r="H188" s="1238"/>
      <c r="I188" s="1235"/>
      <c r="J188" s="1218"/>
    </row>
    <row r="189" spans="1:10" ht="16" x14ac:dyDescent="0.2">
      <c r="A189" s="1226"/>
      <c r="B189" s="1227"/>
      <c r="C189" s="1227"/>
      <c r="D189" s="1227"/>
      <c r="E189" s="1227"/>
      <c r="F189" s="1228"/>
      <c r="G189" s="1229"/>
      <c r="H189" s="1238"/>
      <c r="I189" s="1235"/>
      <c r="J189" s="1218"/>
    </row>
    <row r="190" spans="1:10" ht="16" x14ac:dyDescent="0.2">
      <c r="A190" s="1226"/>
      <c r="B190" s="1227"/>
      <c r="C190" s="1227"/>
      <c r="D190" s="1227"/>
      <c r="E190" s="1227"/>
      <c r="F190" s="1228"/>
      <c r="G190" s="1229"/>
      <c r="H190" s="1238"/>
      <c r="I190" s="1235"/>
      <c r="J190" s="1218"/>
    </row>
    <row r="191" spans="1:10" ht="16" x14ac:dyDescent="0.2">
      <c r="A191" s="1226"/>
      <c r="B191" s="1227"/>
      <c r="C191" s="1227"/>
      <c r="D191" s="1227"/>
      <c r="E191" s="1227"/>
      <c r="F191" s="1228"/>
      <c r="G191" s="1229"/>
      <c r="H191" s="1238"/>
      <c r="I191" s="1235"/>
      <c r="J191" s="1218"/>
    </row>
    <row r="192" spans="1:10" ht="16" x14ac:dyDescent="0.2">
      <c r="A192" s="1226"/>
      <c r="B192" s="1227"/>
      <c r="C192" s="1227"/>
      <c r="D192" s="1227"/>
      <c r="E192" s="1227"/>
      <c r="F192" s="1228"/>
      <c r="G192" s="1229"/>
      <c r="H192" s="1238"/>
      <c r="I192" s="1235"/>
      <c r="J192" s="1218"/>
    </row>
    <row r="193" spans="1:10" ht="16" x14ac:dyDescent="0.2">
      <c r="A193" s="1226"/>
      <c r="B193" s="1227"/>
      <c r="C193" s="1227"/>
      <c r="D193" s="1227"/>
      <c r="E193" s="1227"/>
      <c r="F193" s="1228"/>
      <c r="G193" s="1229"/>
      <c r="H193" s="1238"/>
      <c r="I193" s="1235"/>
      <c r="J193" s="1218"/>
    </row>
    <row r="194" spans="1:10" ht="16" x14ac:dyDescent="0.2">
      <c r="A194" s="1226"/>
      <c r="B194" s="1227"/>
      <c r="C194" s="1227"/>
      <c r="D194" s="1227"/>
      <c r="E194" s="1227"/>
      <c r="F194" s="1228"/>
      <c r="G194" s="1229"/>
      <c r="H194" s="1238"/>
      <c r="I194" s="1235"/>
      <c r="J194" s="1218"/>
    </row>
    <row r="195" spans="1:10" ht="16" x14ac:dyDescent="0.2">
      <c r="A195" s="1226"/>
      <c r="B195" s="1227"/>
      <c r="C195" s="1227"/>
      <c r="D195" s="1227"/>
      <c r="E195" s="1227"/>
      <c r="F195" s="1228"/>
      <c r="G195" s="1229"/>
      <c r="H195" s="1238"/>
      <c r="I195" s="1235"/>
      <c r="J195" s="1218"/>
    </row>
    <row r="196" spans="1:10" ht="16" x14ac:dyDescent="0.2">
      <c r="A196" s="1226"/>
      <c r="B196" s="1227"/>
      <c r="C196" s="1227"/>
      <c r="D196" s="1227"/>
      <c r="E196" s="1227"/>
      <c r="F196" s="1228"/>
      <c r="G196" s="1229"/>
      <c r="H196" s="1238"/>
      <c r="I196" s="1235"/>
      <c r="J196" s="1218"/>
    </row>
    <row r="197" spans="1:10" ht="16" x14ac:dyDescent="0.2">
      <c r="A197" s="1226"/>
      <c r="B197" s="1227"/>
      <c r="C197" s="1227"/>
      <c r="D197" s="1227"/>
      <c r="E197" s="1227"/>
      <c r="F197" s="1228"/>
      <c r="G197" s="1229"/>
      <c r="H197" s="1238"/>
      <c r="I197" s="1235"/>
      <c r="J197" s="1218"/>
    </row>
    <row r="198" spans="1:10" ht="16" x14ac:dyDescent="0.2">
      <c r="A198" s="1226"/>
      <c r="B198" s="1227"/>
      <c r="C198" s="1227"/>
      <c r="D198" s="1227"/>
      <c r="E198" s="1227"/>
      <c r="F198" s="1228"/>
      <c r="G198" s="1229"/>
      <c r="H198" s="1238"/>
      <c r="I198" s="1235"/>
      <c r="J198" s="1218"/>
    </row>
    <row r="199" spans="1:10" ht="16" x14ac:dyDescent="0.2">
      <c r="A199" s="1226"/>
      <c r="B199" s="1227"/>
      <c r="C199" s="1227"/>
      <c r="D199" s="1227"/>
      <c r="E199" s="1227"/>
      <c r="F199" s="1228"/>
      <c r="G199" s="1229"/>
      <c r="H199" s="1238"/>
      <c r="I199" s="1235"/>
      <c r="J199" s="1218"/>
    </row>
    <row r="200" spans="1:10" ht="16" x14ac:dyDescent="0.2">
      <c r="A200" s="1226"/>
      <c r="B200" s="1227"/>
      <c r="C200" s="1227"/>
      <c r="D200" s="1227"/>
      <c r="E200" s="1227"/>
      <c r="F200" s="1228"/>
      <c r="G200" s="1229"/>
      <c r="H200" s="1238"/>
      <c r="I200" s="1235"/>
      <c r="J200" s="1218"/>
    </row>
    <row r="201" spans="1:10" ht="16" x14ac:dyDescent="0.2">
      <c r="A201" s="1226"/>
      <c r="B201" s="1227"/>
      <c r="C201" s="1227"/>
      <c r="D201" s="1227"/>
      <c r="E201" s="1227"/>
      <c r="F201" s="1228"/>
      <c r="G201" s="1229"/>
      <c r="H201" s="1238"/>
      <c r="I201" s="1235"/>
      <c r="J201" s="1218"/>
    </row>
    <row r="202" spans="1:10" ht="16" x14ac:dyDescent="0.2">
      <c r="A202" s="1226"/>
      <c r="B202" s="1227"/>
      <c r="C202" s="1227"/>
      <c r="D202" s="1227"/>
      <c r="E202" s="1227"/>
      <c r="F202" s="1228"/>
      <c r="G202" s="1229"/>
      <c r="H202" s="1238"/>
      <c r="I202" s="1235"/>
      <c r="J202" s="1218"/>
    </row>
    <row r="203" spans="1:10" ht="16" x14ac:dyDescent="0.2">
      <c r="A203" s="1226"/>
      <c r="B203" s="1227"/>
      <c r="C203" s="1227"/>
      <c r="D203" s="1227"/>
      <c r="E203" s="1227"/>
      <c r="F203" s="1228"/>
      <c r="G203" s="1229"/>
      <c r="H203" s="1238"/>
      <c r="I203" s="1235"/>
      <c r="J203" s="1218"/>
    </row>
    <row r="204" spans="1:10" ht="16" x14ac:dyDescent="0.2">
      <c r="A204" s="1226"/>
      <c r="B204" s="1227"/>
      <c r="C204" s="1227"/>
      <c r="D204" s="1227"/>
      <c r="E204" s="1227"/>
      <c r="F204" s="1228"/>
      <c r="G204" s="1229"/>
      <c r="H204" s="1238"/>
      <c r="I204" s="1235"/>
      <c r="J204" s="1218"/>
    </row>
    <row r="205" spans="1:10" ht="16" x14ac:dyDescent="0.2">
      <c r="A205" s="1226"/>
      <c r="B205" s="1227"/>
      <c r="C205" s="1227"/>
      <c r="D205" s="1227"/>
      <c r="E205" s="1227"/>
      <c r="F205" s="1228"/>
      <c r="G205" s="1229"/>
      <c r="H205" s="1238"/>
      <c r="I205" s="1235"/>
      <c r="J205" s="1218"/>
    </row>
    <row r="206" spans="1:10" ht="16" x14ac:dyDescent="0.2">
      <c r="A206" s="1226"/>
      <c r="B206" s="1227"/>
      <c r="C206" s="1227"/>
      <c r="D206" s="1227"/>
      <c r="E206" s="1227"/>
      <c r="F206" s="1228"/>
      <c r="G206" s="1229"/>
      <c r="H206" s="1238"/>
      <c r="I206" s="1235"/>
      <c r="J206" s="1218"/>
    </row>
    <row r="207" spans="1:10" ht="16" x14ac:dyDescent="0.2">
      <c r="A207" s="1226"/>
      <c r="B207" s="1227"/>
      <c r="C207" s="1227"/>
      <c r="D207" s="1227"/>
      <c r="E207" s="1227"/>
      <c r="F207" s="1228"/>
      <c r="G207" s="1229"/>
      <c r="H207" s="1238"/>
      <c r="I207" s="1235"/>
      <c r="J207" s="1218"/>
    </row>
    <row r="208" spans="1:10" ht="16" x14ac:dyDescent="0.2">
      <c r="A208" s="1226"/>
      <c r="B208" s="1227"/>
      <c r="C208" s="1227"/>
      <c r="D208" s="1227"/>
      <c r="E208" s="1227"/>
      <c r="F208" s="1228"/>
      <c r="G208" s="1229"/>
      <c r="H208" s="1238"/>
      <c r="I208" s="1235"/>
      <c r="J208" s="1218"/>
    </row>
    <row r="209" spans="1:10" ht="16" x14ac:dyDescent="0.2">
      <c r="A209" s="1226"/>
      <c r="B209" s="1227"/>
      <c r="C209" s="1227"/>
      <c r="D209" s="1227"/>
      <c r="E209" s="1227"/>
      <c r="F209" s="1228"/>
      <c r="G209" s="1229"/>
      <c r="H209" s="1238"/>
      <c r="I209" s="1235"/>
      <c r="J209" s="1218"/>
    </row>
    <row r="210" spans="1:10" ht="16" x14ac:dyDescent="0.2">
      <c r="A210" s="1226"/>
      <c r="B210" s="1227"/>
      <c r="C210" s="1227"/>
      <c r="D210" s="1227"/>
      <c r="E210" s="1227"/>
      <c r="F210" s="1228"/>
      <c r="G210" s="1229"/>
      <c r="H210" s="1238"/>
      <c r="I210" s="1235"/>
      <c r="J210" s="1218"/>
    </row>
    <row r="211" spans="1:10" ht="16" x14ac:dyDescent="0.2">
      <c r="A211" s="1226"/>
      <c r="B211" s="1227"/>
      <c r="C211" s="1227"/>
      <c r="D211" s="1227"/>
      <c r="E211" s="1227"/>
      <c r="F211" s="1228"/>
      <c r="G211" s="1229"/>
      <c r="H211" s="1238"/>
      <c r="I211" s="1235"/>
      <c r="J211" s="1218"/>
    </row>
    <row r="212" spans="1:10" ht="16" x14ac:dyDescent="0.2">
      <c r="A212" s="1226"/>
      <c r="B212" s="1227"/>
      <c r="C212" s="1227"/>
      <c r="D212" s="1227"/>
      <c r="E212" s="1227"/>
      <c r="F212" s="1228"/>
      <c r="G212" s="1229"/>
      <c r="H212" s="1238"/>
      <c r="I212" s="1235"/>
      <c r="J212" s="1218"/>
    </row>
    <row r="213" spans="1:10" ht="16" x14ac:dyDescent="0.2">
      <c r="A213" s="1226"/>
      <c r="B213" s="1227"/>
      <c r="C213" s="1227"/>
      <c r="D213" s="1227"/>
      <c r="E213" s="1227"/>
      <c r="F213" s="1228"/>
      <c r="G213" s="1229"/>
      <c r="H213" s="1238"/>
      <c r="I213" s="1235"/>
      <c r="J213" s="1218"/>
    </row>
    <row r="214" spans="1:10" ht="16" x14ac:dyDescent="0.2">
      <c r="A214" s="1226"/>
      <c r="B214" s="1227"/>
      <c r="C214" s="1227"/>
      <c r="D214" s="1227"/>
      <c r="E214" s="1227"/>
      <c r="F214" s="1228"/>
      <c r="G214" s="1229"/>
      <c r="H214" s="1238"/>
      <c r="I214" s="1235"/>
      <c r="J214" s="1218"/>
    </row>
    <row r="215" spans="1:10" ht="16" x14ac:dyDescent="0.2">
      <c r="A215" s="1226"/>
      <c r="B215" s="1227"/>
      <c r="C215" s="1227"/>
      <c r="D215" s="1227"/>
      <c r="E215" s="1227"/>
      <c r="F215" s="1228"/>
      <c r="G215" s="1229"/>
      <c r="H215" s="1238"/>
      <c r="I215" s="1235"/>
      <c r="J215" s="1218"/>
    </row>
    <row r="216" spans="1:10" ht="16" x14ac:dyDescent="0.2">
      <c r="A216" s="1226"/>
      <c r="B216" s="1227"/>
      <c r="C216" s="1227"/>
      <c r="D216" s="1227"/>
      <c r="E216" s="1227"/>
      <c r="F216" s="1228"/>
      <c r="G216" s="1229"/>
      <c r="H216" s="1238"/>
      <c r="I216" s="1235"/>
      <c r="J216" s="1218"/>
    </row>
    <row r="217" spans="1:10" ht="16" x14ac:dyDescent="0.2">
      <c r="A217" s="1226"/>
      <c r="B217" s="1227"/>
      <c r="C217" s="1227"/>
      <c r="D217" s="1227"/>
      <c r="E217" s="1227"/>
      <c r="F217" s="1228"/>
      <c r="G217" s="1229"/>
      <c r="H217" s="1238"/>
      <c r="I217" s="1235"/>
      <c r="J217" s="1218"/>
    </row>
    <row r="218" spans="1:10" ht="16" x14ac:dyDescent="0.2">
      <c r="A218" s="1226"/>
      <c r="B218" s="1227"/>
      <c r="C218" s="1227"/>
      <c r="D218" s="1227"/>
      <c r="E218" s="1227"/>
      <c r="F218" s="1228"/>
      <c r="G218" s="1229"/>
      <c r="H218" s="1238"/>
      <c r="I218" s="1235"/>
      <c r="J218" s="1218"/>
    </row>
    <row r="219" spans="1:10" ht="16" x14ac:dyDescent="0.2">
      <c r="A219" s="1226"/>
      <c r="B219" s="1227"/>
      <c r="C219" s="1227"/>
      <c r="D219" s="1227"/>
      <c r="E219" s="1227"/>
      <c r="F219" s="1228"/>
      <c r="G219" s="1229"/>
      <c r="H219" s="1238"/>
      <c r="I219" s="1235"/>
      <c r="J219" s="1218"/>
    </row>
    <row r="220" spans="1:10" ht="16" x14ac:dyDescent="0.2">
      <c r="A220" s="1226"/>
      <c r="B220" s="1227"/>
      <c r="C220" s="1227"/>
      <c r="D220" s="1227"/>
      <c r="E220" s="1227"/>
      <c r="F220" s="1228"/>
      <c r="G220" s="1229"/>
      <c r="H220" s="1238"/>
      <c r="I220" s="1235"/>
      <c r="J220" s="1218"/>
    </row>
    <row r="221" spans="1:10" ht="16" x14ac:dyDescent="0.2">
      <c r="A221" s="1226"/>
      <c r="B221" s="1227"/>
      <c r="C221" s="1227"/>
      <c r="D221" s="1227"/>
      <c r="E221" s="1227"/>
      <c r="F221" s="1228"/>
      <c r="G221" s="1229"/>
      <c r="H221" s="1238"/>
      <c r="I221" s="1235"/>
      <c r="J221" s="1218"/>
    </row>
    <row r="222" spans="1:10" ht="16" x14ac:dyDescent="0.2">
      <c r="A222" s="1226"/>
      <c r="B222" s="1227"/>
      <c r="C222" s="1227"/>
      <c r="D222" s="1227"/>
      <c r="E222" s="1227"/>
      <c r="F222" s="1228"/>
      <c r="G222" s="1229"/>
      <c r="H222" s="1238"/>
      <c r="I222" s="1235"/>
      <c r="J222" s="1218"/>
    </row>
    <row r="223" spans="1:10" ht="16" x14ac:dyDescent="0.2">
      <c r="A223" s="1226"/>
      <c r="B223" s="1227"/>
      <c r="C223" s="1227"/>
      <c r="D223" s="1227"/>
      <c r="E223" s="1227"/>
      <c r="F223" s="1228"/>
      <c r="G223" s="1229"/>
      <c r="H223" s="1238"/>
      <c r="I223" s="1235"/>
      <c r="J223" s="1218"/>
    </row>
    <row r="224" spans="1:10" ht="16" x14ac:dyDescent="0.2">
      <c r="A224" s="1226"/>
      <c r="B224" s="1227"/>
      <c r="C224" s="1227"/>
      <c r="D224" s="1227"/>
      <c r="E224" s="1227"/>
      <c r="F224" s="1228"/>
      <c r="G224" s="1229"/>
      <c r="H224" s="1238"/>
      <c r="I224" s="1235"/>
      <c r="J224" s="1218"/>
    </row>
    <row r="225" spans="1:10" ht="16" x14ac:dyDescent="0.2">
      <c r="A225" s="1226"/>
      <c r="B225" s="1227"/>
      <c r="C225" s="1227"/>
      <c r="D225" s="1227"/>
      <c r="E225" s="1227"/>
      <c r="F225" s="1228"/>
      <c r="G225" s="1229"/>
      <c r="H225" s="1238"/>
      <c r="I225" s="1235"/>
      <c r="J225" s="1218"/>
    </row>
    <row r="226" spans="1:10" ht="16" x14ac:dyDescent="0.2">
      <c r="A226" s="1226"/>
      <c r="B226" s="1227"/>
      <c r="C226" s="1227"/>
      <c r="D226" s="1227"/>
      <c r="E226" s="1227"/>
      <c r="F226" s="1228"/>
      <c r="G226" s="1229"/>
      <c r="H226" s="1238"/>
      <c r="I226" s="1235"/>
      <c r="J226" s="1218"/>
    </row>
    <row r="227" spans="1:10" ht="16" x14ac:dyDescent="0.2">
      <c r="A227" s="1226"/>
      <c r="B227" s="1227"/>
      <c r="C227" s="1227"/>
      <c r="D227" s="1227"/>
      <c r="E227" s="1227"/>
      <c r="F227" s="1228"/>
      <c r="G227" s="1229"/>
      <c r="H227" s="1238"/>
      <c r="I227" s="1235"/>
      <c r="J227" s="1218"/>
    </row>
    <row r="228" spans="1:10" ht="16" x14ac:dyDescent="0.2">
      <c r="A228" s="1226"/>
      <c r="B228" s="1227"/>
      <c r="C228" s="1227"/>
      <c r="D228" s="1227"/>
      <c r="E228" s="1227"/>
      <c r="F228" s="1228"/>
      <c r="G228" s="1229"/>
      <c r="H228" s="1238"/>
      <c r="I228" s="1235"/>
      <c r="J228" s="1218"/>
    </row>
    <row r="229" spans="1:10" ht="16" x14ac:dyDescent="0.2">
      <c r="A229" s="1226"/>
      <c r="B229" s="1227"/>
      <c r="C229" s="1227"/>
      <c r="D229" s="1227"/>
      <c r="E229" s="1227"/>
      <c r="F229" s="1228"/>
      <c r="G229" s="1229"/>
      <c r="H229" s="1238"/>
      <c r="I229" s="1235"/>
      <c r="J229" s="1218"/>
    </row>
    <row r="230" spans="1:10" ht="16" x14ac:dyDescent="0.2">
      <c r="A230" s="1226"/>
      <c r="B230" s="1227"/>
      <c r="C230" s="1227"/>
      <c r="D230" s="1227"/>
      <c r="E230" s="1227"/>
      <c r="F230" s="1228"/>
      <c r="G230" s="1229"/>
      <c r="H230" s="1238"/>
      <c r="I230" s="1235"/>
      <c r="J230" s="1218"/>
    </row>
    <row r="231" spans="1:10" ht="16" x14ac:dyDescent="0.2">
      <c r="A231" s="1226"/>
      <c r="B231" s="1227"/>
      <c r="C231" s="1227"/>
      <c r="D231" s="1227"/>
      <c r="E231" s="1227"/>
      <c r="F231" s="1228"/>
      <c r="G231" s="1229"/>
      <c r="H231" s="1238"/>
      <c r="I231" s="1235"/>
      <c r="J231" s="1218"/>
    </row>
    <row r="232" spans="1:10" ht="16" x14ac:dyDescent="0.2">
      <c r="A232" s="1226"/>
      <c r="B232" s="1227"/>
      <c r="C232" s="1227"/>
      <c r="D232" s="1227"/>
      <c r="E232" s="1227"/>
      <c r="F232" s="1228"/>
      <c r="G232" s="1229"/>
      <c r="H232" s="1238"/>
      <c r="I232" s="1235"/>
      <c r="J232" s="1218"/>
    </row>
    <row r="233" spans="1:10" ht="16" x14ac:dyDescent="0.2">
      <c r="A233" s="1226"/>
      <c r="B233" s="1227"/>
      <c r="C233" s="1227"/>
      <c r="D233" s="1227"/>
      <c r="E233" s="1227"/>
      <c r="F233" s="1228"/>
      <c r="G233" s="1229"/>
      <c r="H233" s="1238"/>
      <c r="I233" s="1235"/>
      <c r="J233" s="1218"/>
    </row>
    <row r="234" spans="1:10" ht="16" x14ac:dyDescent="0.2">
      <c r="A234" s="1226"/>
      <c r="B234" s="1227"/>
      <c r="C234" s="1227"/>
      <c r="D234" s="1227"/>
      <c r="E234" s="1227"/>
      <c r="F234" s="1228"/>
      <c r="G234" s="1229"/>
      <c r="H234" s="1238"/>
      <c r="I234" s="1235"/>
      <c r="J234" s="1218"/>
    </row>
    <row r="235" spans="1:10" ht="16" x14ac:dyDescent="0.2">
      <c r="A235" s="1226"/>
      <c r="B235" s="1227"/>
      <c r="C235" s="1227"/>
      <c r="D235" s="1227"/>
      <c r="E235" s="1227"/>
      <c r="F235" s="1228"/>
      <c r="G235" s="1229"/>
      <c r="H235" s="1238"/>
      <c r="I235" s="1235"/>
      <c r="J235" s="1218"/>
    </row>
    <row r="236" spans="1:10" ht="16" x14ac:dyDescent="0.2">
      <c r="A236" s="1226"/>
      <c r="B236" s="1227"/>
      <c r="C236" s="1227"/>
      <c r="D236" s="1227"/>
      <c r="E236" s="1227"/>
      <c r="F236" s="1228"/>
      <c r="G236" s="1229"/>
      <c r="H236" s="1238"/>
      <c r="I236" s="1235"/>
      <c r="J236" s="1218"/>
    </row>
    <row r="237" spans="1:10" ht="16" x14ac:dyDescent="0.2">
      <c r="A237" s="1226"/>
      <c r="B237" s="1227"/>
      <c r="C237" s="1227"/>
      <c r="D237" s="1227"/>
      <c r="E237" s="1227"/>
      <c r="F237" s="1228"/>
      <c r="G237" s="1229"/>
      <c r="H237" s="1238"/>
      <c r="I237" s="1235"/>
      <c r="J237" s="1218"/>
    </row>
    <row r="238" spans="1:10" ht="16" x14ac:dyDescent="0.2">
      <c r="A238" s="1226"/>
      <c r="B238" s="1227"/>
      <c r="C238" s="1227"/>
      <c r="D238" s="1227"/>
      <c r="E238" s="1227"/>
      <c r="F238" s="1228"/>
      <c r="G238" s="1229"/>
      <c r="H238" s="1238"/>
      <c r="I238" s="1235"/>
      <c r="J238" s="1218"/>
    </row>
    <row r="239" spans="1:10" ht="16" x14ac:dyDescent="0.2">
      <c r="A239" s="1226"/>
      <c r="B239" s="1227"/>
      <c r="C239" s="1227"/>
      <c r="D239" s="1227"/>
      <c r="E239" s="1227"/>
      <c r="F239" s="1228"/>
      <c r="G239" s="1229"/>
      <c r="H239" s="1238"/>
      <c r="I239" s="1235"/>
      <c r="J239" s="1218"/>
    </row>
    <row r="240" spans="1:10" ht="16" x14ac:dyDescent="0.2">
      <c r="A240" s="1226"/>
      <c r="B240" s="1227"/>
      <c r="C240" s="1227"/>
      <c r="D240" s="1227"/>
      <c r="E240" s="1227"/>
      <c r="F240" s="1228"/>
      <c r="G240" s="1229"/>
      <c r="H240" s="1238"/>
      <c r="I240" s="1235"/>
      <c r="J240" s="1218"/>
    </row>
    <row r="241" spans="1:10" ht="16" x14ac:dyDescent="0.2">
      <c r="A241" s="1226"/>
      <c r="B241" s="1227"/>
      <c r="C241" s="1227"/>
      <c r="D241" s="1227"/>
      <c r="E241" s="1227"/>
      <c r="F241" s="1228"/>
      <c r="G241" s="1229"/>
      <c r="H241" s="1238"/>
      <c r="I241" s="1235"/>
      <c r="J241" s="1218"/>
    </row>
    <row r="242" spans="1:10" ht="16" x14ac:dyDescent="0.2">
      <c r="A242" s="1226"/>
      <c r="B242" s="1227"/>
      <c r="C242" s="1227"/>
      <c r="D242" s="1227"/>
      <c r="E242" s="1227"/>
      <c r="F242" s="1228"/>
      <c r="G242" s="1229"/>
      <c r="H242" s="1238"/>
      <c r="I242" s="1235"/>
      <c r="J242" s="1218"/>
    </row>
    <row r="243" spans="1:10" ht="16" x14ac:dyDescent="0.2">
      <c r="A243" s="1226"/>
      <c r="B243" s="1227"/>
      <c r="C243" s="1227"/>
      <c r="D243" s="1227"/>
      <c r="E243" s="1227"/>
      <c r="F243" s="1228"/>
      <c r="G243" s="1229"/>
      <c r="H243" s="1238"/>
      <c r="I243" s="1235"/>
      <c r="J243" s="1218"/>
    </row>
    <row r="244" spans="1:10" ht="16" x14ac:dyDescent="0.2">
      <c r="A244" s="1226"/>
      <c r="B244" s="1227"/>
      <c r="C244" s="1227"/>
      <c r="D244" s="1227"/>
      <c r="E244" s="1227"/>
      <c r="F244" s="1228"/>
      <c r="G244" s="1229"/>
      <c r="H244" s="1238"/>
      <c r="I244" s="1235"/>
      <c r="J244" s="1218"/>
    </row>
    <row r="245" spans="1:10" ht="16" x14ac:dyDescent="0.2">
      <c r="A245" s="1226"/>
      <c r="B245" s="1227"/>
      <c r="C245" s="1227"/>
      <c r="D245" s="1227"/>
      <c r="E245" s="1227"/>
      <c r="F245" s="1228"/>
      <c r="G245" s="1229"/>
      <c r="H245" s="1238"/>
      <c r="I245" s="1235"/>
      <c r="J245" s="1218"/>
    </row>
    <row r="246" spans="1:10" ht="16" x14ac:dyDescent="0.2">
      <c r="A246" s="1226"/>
      <c r="B246" s="1227"/>
      <c r="C246" s="1227"/>
      <c r="D246" s="1227"/>
      <c r="E246" s="1227"/>
      <c r="F246" s="1228"/>
      <c r="G246" s="1229"/>
      <c r="H246" s="1238"/>
      <c r="I246" s="1235"/>
      <c r="J246" s="1218"/>
    </row>
    <row r="247" spans="1:10" ht="16" x14ac:dyDescent="0.2">
      <c r="A247" s="1226"/>
      <c r="B247" s="1227"/>
      <c r="C247" s="1227"/>
      <c r="D247" s="1227"/>
      <c r="E247" s="1227"/>
      <c r="F247" s="1228"/>
      <c r="G247" s="1229"/>
      <c r="H247" s="1238"/>
      <c r="I247" s="1235"/>
      <c r="J247" s="1218"/>
    </row>
    <row r="248" spans="1:10" ht="16" x14ac:dyDescent="0.2">
      <c r="A248" s="1226"/>
      <c r="B248" s="1227"/>
      <c r="C248" s="1227"/>
      <c r="D248" s="1227"/>
      <c r="E248" s="1227"/>
      <c r="F248" s="1228"/>
      <c r="G248" s="1229"/>
      <c r="H248" s="1238"/>
      <c r="I248" s="1235"/>
      <c r="J248" s="1218"/>
    </row>
    <row r="249" spans="1:10" ht="16" x14ac:dyDescent="0.2">
      <c r="A249" s="1226"/>
      <c r="B249" s="1227"/>
      <c r="C249" s="1227"/>
      <c r="D249" s="1227"/>
      <c r="E249" s="1227"/>
      <c r="F249" s="1228"/>
      <c r="G249" s="1229"/>
      <c r="H249" s="1238"/>
      <c r="I249" s="1235"/>
      <c r="J249" s="1218"/>
    </row>
    <row r="250" spans="1:10" ht="16" x14ac:dyDescent="0.2">
      <c r="A250" s="1226"/>
      <c r="B250" s="1227"/>
      <c r="C250" s="1227"/>
      <c r="D250" s="1227"/>
      <c r="E250" s="1227"/>
      <c r="F250" s="1228"/>
      <c r="G250" s="1229"/>
      <c r="H250" s="1238"/>
      <c r="I250" s="1235"/>
      <c r="J250" s="1218"/>
    </row>
    <row r="251" spans="1:10" ht="16" x14ac:dyDescent="0.2">
      <c r="A251" s="1226"/>
      <c r="B251" s="1227"/>
      <c r="C251" s="1227"/>
      <c r="D251" s="1227"/>
      <c r="E251" s="1227"/>
      <c r="F251" s="1228"/>
      <c r="G251" s="1229"/>
      <c r="H251" s="1238"/>
      <c r="I251" s="1235"/>
      <c r="J251" s="1218"/>
    </row>
    <row r="252" spans="1:10" ht="16" x14ac:dyDescent="0.2">
      <c r="A252" s="1226"/>
      <c r="B252" s="1227"/>
      <c r="C252" s="1227"/>
      <c r="D252" s="1227"/>
      <c r="E252" s="1227"/>
      <c r="F252" s="1228"/>
      <c r="G252" s="1229"/>
      <c r="H252" s="1238"/>
      <c r="I252" s="1235"/>
      <c r="J252" s="1218"/>
    </row>
    <row r="253" spans="1:10" ht="16" x14ac:dyDescent="0.2">
      <c r="A253" s="1226"/>
      <c r="B253" s="1227"/>
      <c r="C253" s="1227"/>
      <c r="D253" s="1227"/>
      <c r="E253" s="1227"/>
      <c r="F253" s="1228"/>
      <c r="G253" s="1229"/>
      <c r="H253" s="1238"/>
      <c r="I253" s="1235"/>
      <c r="J253" s="1218"/>
    </row>
    <row r="254" spans="1:10" ht="16" x14ac:dyDescent="0.2">
      <c r="A254" s="1226"/>
      <c r="B254" s="1227"/>
      <c r="C254" s="1227"/>
      <c r="D254" s="1227"/>
      <c r="E254" s="1227"/>
      <c r="F254" s="1228"/>
      <c r="G254" s="1229"/>
      <c r="H254" s="1238"/>
      <c r="I254" s="1235"/>
      <c r="J254" s="1218"/>
    </row>
    <row r="255" spans="1:10" ht="16" x14ac:dyDescent="0.2">
      <c r="A255" s="1226"/>
      <c r="B255" s="1227"/>
      <c r="C255" s="1227"/>
      <c r="D255" s="1227"/>
      <c r="E255" s="1227"/>
      <c r="F255" s="1228"/>
      <c r="G255" s="1229"/>
      <c r="H255" s="1238"/>
      <c r="I255" s="1235"/>
      <c r="J255" s="1218"/>
    </row>
    <row r="256" spans="1:10" ht="16" x14ac:dyDescent="0.2">
      <c r="A256" s="1226"/>
      <c r="B256" s="1227"/>
      <c r="C256" s="1227"/>
      <c r="D256" s="1227"/>
      <c r="E256" s="1227"/>
      <c r="F256" s="1228"/>
      <c r="G256" s="1229"/>
      <c r="H256" s="1238"/>
      <c r="I256" s="1235"/>
      <c r="J256" s="1218"/>
    </row>
    <row r="257" spans="1:10" ht="16" x14ac:dyDescent="0.2">
      <c r="A257" s="1226"/>
      <c r="B257" s="1227"/>
      <c r="C257" s="1227"/>
      <c r="D257" s="1227"/>
      <c r="E257" s="1227"/>
      <c r="F257" s="1228"/>
      <c r="G257" s="1229"/>
      <c r="H257" s="1238"/>
      <c r="I257" s="1235"/>
      <c r="J257" s="1218"/>
    </row>
    <row r="258" spans="1:10" ht="16" x14ac:dyDescent="0.2">
      <c r="A258" s="1226"/>
      <c r="B258" s="1227"/>
      <c r="C258" s="1227"/>
      <c r="D258" s="1227"/>
      <c r="E258" s="1227"/>
      <c r="F258" s="1228"/>
      <c r="G258" s="1229"/>
      <c r="H258" s="1238"/>
      <c r="I258" s="1235"/>
      <c r="J258" s="1218"/>
    </row>
    <row r="259" spans="1:10" ht="16" x14ac:dyDescent="0.2">
      <c r="A259" s="1226"/>
      <c r="B259" s="1227"/>
      <c r="C259" s="1227"/>
      <c r="D259" s="1227"/>
      <c r="E259" s="1227"/>
      <c r="F259" s="1228"/>
      <c r="G259" s="1229"/>
      <c r="H259" s="1238"/>
      <c r="I259" s="1235"/>
      <c r="J259" s="1218"/>
    </row>
    <row r="260" spans="1:10" ht="16" x14ac:dyDescent="0.2">
      <c r="A260" s="1226"/>
      <c r="B260" s="1227"/>
      <c r="C260" s="1227"/>
      <c r="D260" s="1227"/>
      <c r="E260" s="1227"/>
      <c r="F260" s="1228"/>
      <c r="G260" s="1229"/>
      <c r="H260" s="1238"/>
      <c r="I260" s="1235"/>
      <c r="J260" s="1218"/>
    </row>
    <row r="261" spans="1:10" ht="16" x14ac:dyDescent="0.2">
      <c r="A261" s="1226"/>
      <c r="B261" s="1227"/>
      <c r="C261" s="1227"/>
      <c r="D261" s="1227"/>
      <c r="E261" s="1227"/>
      <c r="F261" s="1228"/>
      <c r="G261" s="1229"/>
      <c r="H261" s="1238"/>
      <c r="I261" s="1235"/>
      <c r="J261" s="1218"/>
    </row>
    <row r="262" spans="1:10" ht="16" x14ac:dyDescent="0.2">
      <c r="A262" s="1226"/>
      <c r="B262" s="1227"/>
      <c r="C262" s="1227"/>
      <c r="D262" s="1227"/>
      <c r="E262" s="1227"/>
      <c r="F262" s="1228"/>
      <c r="G262" s="1229"/>
      <c r="H262" s="1238"/>
      <c r="I262" s="1235"/>
      <c r="J262" s="1218"/>
    </row>
    <row r="263" spans="1:10" ht="17" thickBot="1" x14ac:dyDescent="0.25">
      <c r="A263" s="1230"/>
      <c r="B263" s="1231"/>
      <c r="C263" s="1231"/>
      <c r="D263" s="1231"/>
      <c r="E263" s="1231"/>
      <c r="F263" s="1232"/>
      <c r="G263" s="1233"/>
      <c r="H263" s="1239"/>
      <c r="I263" s="1236"/>
      <c r="J263" s="1219"/>
    </row>
  </sheetData>
  <sheetProtection algorithmName="SHA-512" hashValue="RHGOZ4KXZelYR83Ng/qgvhLl95Nj0kBxBijizUvk/9UoNjHaJE4NXbsOL202w3VB05SwCHoqH84GxoTwK/mKhg==" saltValue="C3D6VJF+r3/uB2tEL48L3Q==" spinCount="100000" sheet="1" objects="1" scenarios="1" formatColumns="0"/>
  <mergeCells count="1">
    <mergeCell ref="A1:I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9F38A-CD6E-4B9F-974B-F8AC6FE18EEA}">
  <sheetPr>
    <tabColor theme="7" tint="0.79998168889431442"/>
    <pageSetUpPr fitToPage="1"/>
  </sheetPr>
  <dimension ref="A1:I106"/>
  <sheetViews>
    <sheetView showGridLines="0" zoomScaleNormal="100" workbookViewId="0">
      <pane ySplit="4" topLeftCell="A74" activePane="bottomLeft" state="frozen"/>
      <selection pane="bottomLeft" activeCell="C26" sqref="C26"/>
    </sheetView>
  </sheetViews>
  <sheetFormatPr baseColWidth="10" defaultColWidth="9" defaultRowHeight="15" x14ac:dyDescent="0.2"/>
  <cols>
    <col min="1" max="1" width="26.83203125" style="1" customWidth="1"/>
    <col min="2" max="2" width="33.6640625" style="1" bestFit="1" customWidth="1"/>
    <col min="3" max="3" width="14" style="1" customWidth="1"/>
    <col min="4" max="4" width="24.1640625" style="410" customWidth="1"/>
    <col min="5" max="5" width="24.1640625" style="1" customWidth="1"/>
    <col min="6" max="9" width="24.6640625" style="1" customWidth="1"/>
    <col min="10" max="16384" width="9" style="1"/>
  </cols>
  <sheetData>
    <row r="1" spans="1:9" s="380" customFormat="1" ht="27" x14ac:dyDescent="0.35">
      <c r="A1" s="1390" t="s">
        <v>1311</v>
      </c>
      <c r="B1" s="1391"/>
      <c r="C1" s="1391"/>
      <c r="D1" s="1391"/>
      <c r="E1" s="1392"/>
    </row>
    <row r="2" spans="1:9" s="392" customFormat="1" thickBot="1" x14ac:dyDescent="0.25">
      <c r="A2" s="1393" t="str">
        <f>"Store # "&amp;'Report Set-up'!$B$6&amp;", "&amp;'Report Set-up'!$B$7&amp;", "&amp;TEXT(DATE('Report Set-up'!$B$12,'Report Set-up'!$B$11,1),"mmmm yyyy")</f>
        <v>Store # 999, Sample Store, June 2025</v>
      </c>
      <c r="B2" s="1394"/>
      <c r="C2" s="1394"/>
      <c r="D2" s="1394"/>
      <c r="E2" s="1395"/>
    </row>
    <row r="3" spans="1:9" s="392" customFormat="1" thickBot="1" x14ac:dyDescent="0.25">
      <c r="A3" s="1188"/>
      <c r="B3" s="253"/>
      <c r="C3" s="253"/>
      <c r="D3" s="253"/>
      <c r="E3" s="1189"/>
    </row>
    <row r="4" spans="1:9" s="398" customFormat="1" ht="16" thickBot="1" x14ac:dyDescent="0.25">
      <c r="A4" s="1190" t="s">
        <v>1118</v>
      </c>
      <c r="B4" s="1191" t="s">
        <v>1312</v>
      </c>
      <c r="C4" s="1192" t="s">
        <v>1313</v>
      </c>
      <c r="D4" s="1193" t="s">
        <v>1314</v>
      </c>
      <c r="E4" s="1194" t="s">
        <v>1315</v>
      </c>
      <c r="F4" s="1281" t="s">
        <v>1316</v>
      </c>
      <c r="G4" s="1282" t="s">
        <v>1317</v>
      </c>
      <c r="H4" s="1282" t="s">
        <v>1318</v>
      </c>
      <c r="I4" s="1283" t="s">
        <v>1319</v>
      </c>
    </row>
    <row r="5" spans="1:9" s="398" customFormat="1" ht="14.25" customHeight="1" x14ac:dyDescent="0.2">
      <c r="A5" s="1366" t="s">
        <v>1320</v>
      </c>
      <c r="B5" s="1258" t="s">
        <v>1321</v>
      </c>
      <c r="C5" s="400">
        <v>0</v>
      </c>
      <c r="D5" s="1396" t="s">
        <v>1322</v>
      </c>
      <c r="E5" s="1398"/>
      <c r="F5" s="1369"/>
      <c r="G5" s="1327"/>
      <c r="H5" s="1327"/>
      <c r="I5" s="1399"/>
    </row>
    <row r="6" spans="1:9" s="398" customFormat="1" x14ac:dyDescent="0.2">
      <c r="A6" s="1354"/>
      <c r="B6" s="1258" t="s">
        <v>1323</v>
      </c>
      <c r="C6" s="399">
        <f>'Paid Out Entry'!$BN$105</f>
        <v>396.27</v>
      </c>
      <c r="D6" s="1396"/>
      <c r="E6" s="1331"/>
      <c r="F6" s="1369"/>
      <c r="G6" s="1327"/>
      <c r="H6" s="1327"/>
      <c r="I6" s="1399"/>
    </row>
    <row r="7" spans="1:9" s="398" customFormat="1" x14ac:dyDescent="0.2">
      <c r="A7" s="1354"/>
      <c r="B7" s="1258" t="s">
        <v>1324</v>
      </c>
      <c r="C7" s="400">
        <v>0</v>
      </c>
      <c r="D7" s="1396"/>
      <c r="E7" s="1331"/>
      <c r="F7" s="1369"/>
      <c r="G7" s="1327"/>
      <c r="H7" s="1327"/>
      <c r="I7" s="1399"/>
    </row>
    <row r="8" spans="1:9" s="398" customFormat="1" x14ac:dyDescent="0.2">
      <c r="A8" s="1354"/>
      <c r="B8" s="1259" t="s">
        <v>1325</v>
      </c>
      <c r="C8" s="401">
        <f>SUM(C5:C7)</f>
        <v>396.27</v>
      </c>
      <c r="D8" s="1396"/>
      <c r="E8" s="1331"/>
      <c r="F8" s="1369"/>
      <c r="G8" s="1327"/>
      <c r="H8" s="1327"/>
      <c r="I8" s="1399"/>
    </row>
    <row r="9" spans="1:9" s="398" customFormat="1" x14ac:dyDescent="0.2">
      <c r="A9" s="1354"/>
      <c r="B9" s="1258" t="s">
        <v>1326</v>
      </c>
      <c r="C9" s="400">
        <v>0</v>
      </c>
      <c r="D9" s="1396"/>
      <c r="E9" s="1331"/>
      <c r="F9" s="1369"/>
      <c r="G9" s="1327"/>
      <c r="H9" s="1327"/>
      <c r="I9" s="1399"/>
    </row>
    <row r="10" spans="1:9" s="398" customFormat="1" x14ac:dyDescent="0.2">
      <c r="A10" s="1354"/>
      <c r="B10" s="1260" t="s">
        <v>1327</v>
      </c>
      <c r="C10" s="399">
        <f>'Paid Out Entry'!$BN$24</f>
        <v>0</v>
      </c>
      <c r="D10" s="1396"/>
      <c r="E10" s="1331"/>
      <c r="F10" s="1369"/>
      <c r="G10" s="1327"/>
      <c r="H10" s="1327"/>
      <c r="I10" s="1399"/>
    </row>
    <row r="11" spans="1:9" s="398" customFormat="1" x14ac:dyDescent="0.2">
      <c r="A11" s="1354"/>
      <c r="B11" s="1260" t="s">
        <v>1328</v>
      </c>
      <c r="C11" s="400">
        <v>0</v>
      </c>
      <c r="D11" s="1396"/>
      <c r="E11" s="1331"/>
      <c r="F11" s="1369"/>
      <c r="G11" s="1327"/>
      <c r="H11" s="1327"/>
      <c r="I11" s="1399"/>
    </row>
    <row r="12" spans="1:9" s="398" customFormat="1" x14ac:dyDescent="0.2">
      <c r="A12" s="1354"/>
      <c r="B12" s="1258" t="s">
        <v>1329</v>
      </c>
      <c r="C12" s="400">
        <v>0</v>
      </c>
      <c r="D12" s="1396"/>
      <c r="E12" s="1331"/>
      <c r="F12" s="1369"/>
      <c r="G12" s="1327"/>
      <c r="H12" s="1327"/>
      <c r="I12" s="1399"/>
    </row>
    <row r="13" spans="1:9" s="398" customFormat="1" x14ac:dyDescent="0.2">
      <c r="A13" s="1354"/>
      <c r="B13" s="1260" t="s">
        <v>1330</v>
      </c>
      <c r="C13" s="400">
        <v>0</v>
      </c>
      <c r="D13" s="1396"/>
      <c r="E13" s="1331"/>
      <c r="F13" s="1369"/>
      <c r="G13" s="1327"/>
      <c r="H13" s="1327"/>
      <c r="I13" s="1399"/>
    </row>
    <row r="14" spans="1:9" s="398" customFormat="1" x14ac:dyDescent="0.2">
      <c r="A14" s="1354"/>
      <c r="B14" s="1260" t="s">
        <v>1331</v>
      </c>
      <c r="C14" s="399">
        <f>'Paid Out Entry'!$BN$106</f>
        <v>0</v>
      </c>
      <c r="D14" s="1396"/>
      <c r="E14" s="1331"/>
      <c r="F14" s="1369"/>
      <c r="G14" s="1327"/>
      <c r="H14" s="1327"/>
      <c r="I14" s="1399"/>
    </row>
    <row r="15" spans="1:9" s="398" customFormat="1" x14ac:dyDescent="0.2">
      <c r="A15" s="1354"/>
      <c r="B15" s="1258" t="s">
        <v>559</v>
      </c>
      <c r="C15" s="400">
        <v>0</v>
      </c>
      <c r="D15" s="1396"/>
      <c r="E15" s="1331"/>
      <c r="F15" s="1369"/>
      <c r="G15" s="1327"/>
      <c r="H15" s="1327"/>
      <c r="I15" s="1399"/>
    </row>
    <row r="16" spans="1:9" s="398" customFormat="1" x14ac:dyDescent="0.2">
      <c r="A16" s="1354"/>
      <c r="B16" s="1259" t="s">
        <v>1332</v>
      </c>
      <c r="C16" s="401">
        <f>SUM(C9:C15)</f>
        <v>0</v>
      </c>
      <c r="D16" s="1396"/>
      <c r="E16" s="1331"/>
      <c r="F16" s="1369"/>
      <c r="G16" s="1327"/>
      <c r="H16" s="1327"/>
      <c r="I16" s="1399"/>
    </row>
    <row r="17" spans="1:9" s="398" customFormat="1" x14ac:dyDescent="0.2">
      <c r="A17" s="1351"/>
      <c r="B17" s="1261" t="s">
        <v>1333</v>
      </c>
      <c r="C17" s="402">
        <f>C8+C16</f>
        <v>396.27</v>
      </c>
      <c r="D17" s="1397"/>
      <c r="E17" s="1356"/>
      <c r="F17" s="1370"/>
      <c r="G17" s="1328"/>
      <c r="H17" s="1328"/>
      <c r="I17" s="1400"/>
    </row>
    <row r="18" spans="1:9" ht="12.75" customHeight="1" x14ac:dyDescent="0.2">
      <c r="A18" s="1354" t="s">
        <v>1334</v>
      </c>
      <c r="B18" s="1258" t="s">
        <v>1335</v>
      </c>
      <c r="C18" s="400">
        <v>0</v>
      </c>
      <c r="D18" s="1345" t="s">
        <v>1336</v>
      </c>
      <c r="E18" s="1355" t="s">
        <v>1337</v>
      </c>
      <c r="F18" s="1368"/>
      <c r="G18" s="1326"/>
      <c r="H18" s="1326"/>
      <c r="I18" s="1401"/>
    </row>
    <row r="19" spans="1:9" x14ac:dyDescent="0.2">
      <c r="A19" s="1354"/>
      <c r="B19" s="1258" t="s">
        <v>1338</v>
      </c>
      <c r="C19" s="400">
        <v>0</v>
      </c>
      <c r="D19" s="1360"/>
      <c r="E19" s="1331"/>
      <c r="F19" s="1369"/>
      <c r="G19" s="1327"/>
      <c r="H19" s="1327"/>
      <c r="I19" s="1399"/>
    </row>
    <row r="20" spans="1:9" x14ac:dyDescent="0.2">
      <c r="A20" s="1354"/>
      <c r="B20" s="1258" t="s">
        <v>1339</v>
      </c>
      <c r="C20" s="400">
        <v>0</v>
      </c>
      <c r="D20" s="1360"/>
      <c r="E20" s="1331"/>
      <c r="F20" s="1369"/>
      <c r="G20" s="1327"/>
      <c r="H20" s="1327"/>
      <c r="I20" s="1399"/>
    </row>
    <row r="21" spans="1:9" x14ac:dyDescent="0.2">
      <c r="A21" s="1354"/>
      <c r="B21" s="1258" t="s">
        <v>1340</v>
      </c>
      <c r="C21" s="400">
        <v>0</v>
      </c>
      <c r="D21" s="1360"/>
      <c r="E21" s="1331"/>
      <c r="F21" s="1369"/>
      <c r="G21" s="1327"/>
      <c r="H21" s="1327"/>
      <c r="I21" s="1399"/>
    </row>
    <row r="22" spans="1:9" x14ac:dyDescent="0.2">
      <c r="A22" s="1351"/>
      <c r="B22" s="1262" t="s">
        <v>1341</v>
      </c>
      <c r="C22" s="401">
        <f>SUM(C18:C21)</f>
        <v>0</v>
      </c>
      <c r="D22" s="1353"/>
      <c r="E22" s="1356"/>
      <c r="F22" s="1370"/>
      <c r="G22" s="1328"/>
      <c r="H22" s="1328"/>
      <c r="I22" s="1400"/>
    </row>
    <row r="23" spans="1:9" x14ac:dyDescent="0.2">
      <c r="A23" s="1365" t="s">
        <v>1342</v>
      </c>
      <c r="B23" s="1263" t="s">
        <v>1343</v>
      </c>
      <c r="C23" s="403">
        <f ca="1">-'Cash Report (printable)'!$AE$48</f>
        <v>21992.439999999995</v>
      </c>
      <c r="D23" s="1389">
        <v>100</v>
      </c>
      <c r="E23" s="1342"/>
      <c r="F23" s="1368"/>
      <c r="G23" s="1326"/>
      <c r="H23" s="1326"/>
      <c r="I23" s="1401"/>
    </row>
    <row r="24" spans="1:9" x14ac:dyDescent="0.2">
      <c r="A24" s="1366"/>
      <c r="B24" s="1258" t="s">
        <v>1344</v>
      </c>
      <c r="C24" s="400">
        <v>0</v>
      </c>
      <c r="D24" s="1360"/>
      <c r="E24" s="1331"/>
      <c r="F24" s="1369"/>
      <c r="G24" s="1327"/>
      <c r="H24" s="1327"/>
      <c r="I24" s="1399"/>
    </row>
    <row r="25" spans="1:9" x14ac:dyDescent="0.2">
      <c r="A25" s="1367"/>
      <c r="B25" s="1259" t="s">
        <v>1345</v>
      </c>
      <c r="C25" s="401">
        <f ca="1">SUM(C23:C24)</f>
        <v>21992.439999999995</v>
      </c>
      <c r="D25" s="1353"/>
      <c r="E25" s="1332"/>
      <c r="F25" s="1370"/>
      <c r="G25" s="1328"/>
      <c r="H25" s="1328"/>
      <c r="I25" s="1400"/>
    </row>
    <row r="26" spans="1:9" x14ac:dyDescent="0.2">
      <c r="A26" s="1185" t="s">
        <v>1346</v>
      </c>
      <c r="B26" s="1262" t="s">
        <v>1347</v>
      </c>
      <c r="C26" s="401">
        <f ca="1">ROUND('Sales Report (printable)'!$O$48*'Report Set-up'!$B$18,2)</f>
        <v>1311</v>
      </c>
      <c r="D26" s="1279"/>
      <c r="E26" s="1277"/>
      <c r="F26" s="1284"/>
      <c r="G26" s="1285"/>
      <c r="H26" s="1285"/>
      <c r="I26" s="1286"/>
    </row>
    <row r="27" spans="1:9" ht="26" customHeight="1" x14ac:dyDescent="0.2">
      <c r="A27" s="1185" t="s">
        <v>1348</v>
      </c>
      <c r="B27" s="1264" t="s">
        <v>1349</v>
      </c>
      <c r="C27" s="401">
        <f ca="1">ROUND('Sales Report (printable)'!$Q$48*'Report Set-up'!$B$19,2)+ROUND('Sales Report (printable)'!$R$48*'Report Set-up'!$B$19,2)</f>
        <v>1237.5</v>
      </c>
      <c r="D27" s="1279"/>
      <c r="E27" s="1277"/>
      <c r="F27" s="1284"/>
      <c r="G27" s="1285"/>
      <c r="H27" s="1285"/>
      <c r="I27" s="1286"/>
    </row>
    <row r="28" spans="1:9" x14ac:dyDescent="0.2">
      <c r="A28" s="1365" t="s">
        <v>1350</v>
      </c>
      <c r="B28" s="1265" t="s">
        <v>1351</v>
      </c>
      <c r="C28" s="404">
        <v>0</v>
      </c>
      <c r="D28" s="1333"/>
      <c r="E28" s="1330"/>
      <c r="F28" s="1368"/>
      <c r="G28" s="1326"/>
      <c r="H28" s="1326"/>
      <c r="I28" s="1401"/>
    </row>
    <row r="29" spans="1:9" x14ac:dyDescent="0.2">
      <c r="A29" s="1366"/>
      <c r="B29" s="1266" t="s">
        <v>1352</v>
      </c>
      <c r="C29" s="405">
        <v>0</v>
      </c>
      <c r="D29" s="1334"/>
      <c r="E29" s="1331"/>
      <c r="F29" s="1369"/>
      <c r="G29" s="1327"/>
      <c r="H29" s="1327"/>
      <c r="I29" s="1399"/>
    </row>
    <row r="30" spans="1:9" x14ac:dyDescent="0.2">
      <c r="A30" s="1367"/>
      <c r="B30" s="1262" t="s">
        <v>1353</v>
      </c>
      <c r="C30" s="401">
        <f>SUM(C28:C29)</f>
        <v>0</v>
      </c>
      <c r="D30" s="1335"/>
      <c r="E30" s="1332"/>
      <c r="F30" s="1370"/>
      <c r="G30" s="1328"/>
      <c r="H30" s="1328"/>
      <c r="I30" s="1400"/>
    </row>
    <row r="31" spans="1:9" x14ac:dyDescent="0.2">
      <c r="A31" s="1186" t="s">
        <v>1354</v>
      </c>
      <c r="B31" s="1267" t="s">
        <v>1355</v>
      </c>
      <c r="C31" s="1202">
        <v>0</v>
      </c>
      <c r="D31" s="1279"/>
      <c r="E31" s="1277"/>
      <c r="F31" s="1284"/>
      <c r="G31" s="1285"/>
      <c r="H31" s="1285"/>
      <c r="I31" s="1286"/>
    </row>
    <row r="32" spans="1:9" x14ac:dyDescent="0.2">
      <c r="A32" s="1350" t="s">
        <v>1356</v>
      </c>
      <c r="B32" s="1259" t="s">
        <v>1357</v>
      </c>
      <c r="C32" s="401">
        <f ca="1">ROUND('Sales Report (printable)'!$N$48*C33,2)</f>
        <v>0</v>
      </c>
      <c r="D32" s="1388" t="s">
        <v>1358</v>
      </c>
      <c r="E32" s="1383"/>
      <c r="F32" s="1368"/>
      <c r="G32" s="1326"/>
      <c r="H32" s="1326"/>
      <c r="I32" s="1401"/>
    </row>
    <row r="33" spans="1:9" x14ac:dyDescent="0.2">
      <c r="A33" s="1351"/>
      <c r="B33" s="1268" t="s">
        <v>1359</v>
      </c>
      <c r="C33" s="406">
        <v>0</v>
      </c>
      <c r="D33" s="1353"/>
      <c r="E33" s="1384"/>
      <c r="F33" s="1370"/>
      <c r="G33" s="1328"/>
      <c r="H33" s="1328"/>
      <c r="I33" s="1400"/>
    </row>
    <row r="34" spans="1:9" x14ac:dyDescent="0.2">
      <c r="A34" s="1350" t="s">
        <v>1360</v>
      </c>
      <c r="B34" s="1262" t="s">
        <v>1361</v>
      </c>
      <c r="C34" s="401">
        <f ca="1">ROUND('Sales Report (printable)'!$N$48*C35,2)</f>
        <v>0</v>
      </c>
      <c r="D34" s="1388" t="s">
        <v>1358</v>
      </c>
      <c r="E34" s="1383"/>
      <c r="F34" s="1368"/>
      <c r="G34" s="1326"/>
      <c r="H34" s="1326"/>
      <c r="I34" s="1401"/>
    </row>
    <row r="35" spans="1:9" x14ac:dyDescent="0.2">
      <c r="A35" s="1351"/>
      <c r="B35" s="1269" t="s">
        <v>1362</v>
      </c>
      <c r="C35" s="406">
        <v>0</v>
      </c>
      <c r="D35" s="1353"/>
      <c r="E35" s="1384"/>
      <c r="F35" s="1370"/>
      <c r="G35" s="1328"/>
      <c r="H35" s="1328"/>
      <c r="I35" s="1400"/>
    </row>
    <row r="36" spans="1:9" ht="30" x14ac:dyDescent="0.2">
      <c r="A36" s="1350" t="s">
        <v>1363</v>
      </c>
      <c r="B36" s="1270" t="s">
        <v>1364</v>
      </c>
      <c r="C36" s="404">
        <v>0</v>
      </c>
      <c r="D36" s="1352" t="s">
        <v>1365</v>
      </c>
      <c r="E36" s="1376"/>
      <c r="F36" s="1368"/>
      <c r="G36" s="1326"/>
      <c r="H36" s="1326"/>
      <c r="I36" s="1401"/>
    </row>
    <row r="37" spans="1:9" x14ac:dyDescent="0.2">
      <c r="A37" s="1354"/>
      <c r="B37" s="1258" t="s">
        <v>1366</v>
      </c>
      <c r="C37" s="400">
        <v>0</v>
      </c>
      <c r="D37" s="1345"/>
      <c r="E37" s="1376"/>
      <c r="F37" s="1369"/>
      <c r="G37" s="1327"/>
      <c r="H37" s="1327"/>
      <c r="I37" s="1399"/>
    </row>
    <row r="38" spans="1:9" x14ac:dyDescent="0.2">
      <c r="A38" s="1351"/>
      <c r="B38" s="1259" t="s">
        <v>1367</v>
      </c>
      <c r="C38" s="401">
        <f>SUM(C36:C37)</f>
        <v>0</v>
      </c>
      <c r="D38" s="1353"/>
      <c r="E38" s="1377"/>
      <c r="F38" s="1370"/>
      <c r="G38" s="1328"/>
      <c r="H38" s="1328"/>
      <c r="I38" s="1400"/>
    </row>
    <row r="39" spans="1:9" ht="12.75" customHeight="1" x14ac:dyDescent="0.2">
      <c r="A39" s="1350" t="s">
        <v>1368</v>
      </c>
      <c r="B39" s="1263" t="s">
        <v>1369</v>
      </c>
      <c r="C39" s="404">
        <v>0</v>
      </c>
      <c r="D39" s="1352" t="s">
        <v>1370</v>
      </c>
      <c r="E39" s="1355" t="s">
        <v>1371</v>
      </c>
      <c r="F39" s="1368"/>
      <c r="G39" s="1326"/>
      <c r="H39" s="1326"/>
      <c r="I39" s="1401"/>
    </row>
    <row r="40" spans="1:9" x14ac:dyDescent="0.2">
      <c r="A40" s="1354"/>
      <c r="B40" s="1260" t="s">
        <v>1372</v>
      </c>
      <c r="C40" s="400">
        <v>0</v>
      </c>
      <c r="D40" s="1360"/>
      <c r="E40" s="1379"/>
      <c r="F40" s="1369"/>
      <c r="G40" s="1327"/>
      <c r="H40" s="1327"/>
      <c r="I40" s="1399"/>
    </row>
    <row r="41" spans="1:9" x14ac:dyDescent="0.2">
      <c r="A41" s="1351"/>
      <c r="B41" s="1259" t="s">
        <v>1373</v>
      </c>
      <c r="C41" s="401">
        <f>SUM(C39:C40)</f>
        <v>0</v>
      </c>
      <c r="D41" s="1353"/>
      <c r="E41" s="1380"/>
      <c r="F41" s="1370"/>
      <c r="G41" s="1328"/>
      <c r="H41" s="1328"/>
      <c r="I41" s="1400"/>
    </row>
    <row r="42" spans="1:9" x14ac:dyDescent="0.2">
      <c r="A42" s="1350" t="s">
        <v>558</v>
      </c>
      <c r="B42" s="1269" t="s">
        <v>1374</v>
      </c>
      <c r="C42" s="404">
        <v>0</v>
      </c>
      <c r="D42" s="1352" t="s">
        <v>1375</v>
      </c>
      <c r="E42" s="1355" t="s">
        <v>1376</v>
      </c>
      <c r="F42" s="1385"/>
      <c r="G42" s="1361"/>
      <c r="H42" s="1361"/>
      <c r="I42" s="1403"/>
    </row>
    <row r="43" spans="1:9" ht="12.75" customHeight="1" x14ac:dyDescent="0.2">
      <c r="A43" s="1354"/>
      <c r="B43" s="1258" t="s">
        <v>1377</v>
      </c>
      <c r="C43" s="400">
        <v>0</v>
      </c>
      <c r="D43" s="1345"/>
      <c r="E43" s="1379"/>
      <c r="F43" s="1386"/>
      <c r="G43" s="1362"/>
      <c r="H43" s="1362"/>
      <c r="I43" s="1404"/>
    </row>
    <row r="44" spans="1:9" x14ac:dyDescent="0.2">
      <c r="A44" s="1354"/>
      <c r="B44" s="1271" t="s">
        <v>1378</v>
      </c>
      <c r="C44" s="400">
        <v>0</v>
      </c>
      <c r="D44" s="1345"/>
      <c r="E44" s="1379"/>
      <c r="F44" s="1386"/>
      <c r="G44" s="1362"/>
      <c r="H44" s="1362"/>
      <c r="I44" s="1404"/>
    </row>
    <row r="45" spans="1:9" x14ac:dyDescent="0.2">
      <c r="A45" s="1354"/>
      <c r="B45" s="1258" t="s">
        <v>1379</v>
      </c>
      <c r="C45" s="400">
        <v>0</v>
      </c>
      <c r="D45" s="1345"/>
      <c r="E45" s="1379"/>
      <c r="F45" s="1386"/>
      <c r="G45" s="1362"/>
      <c r="H45" s="1362"/>
      <c r="I45" s="1404"/>
    </row>
    <row r="46" spans="1:9" x14ac:dyDescent="0.2">
      <c r="A46" s="1354"/>
      <c r="B46" s="1271" t="s">
        <v>1380</v>
      </c>
      <c r="C46" s="400">
        <v>0</v>
      </c>
      <c r="D46" s="1345"/>
      <c r="E46" s="1379"/>
      <c r="F46" s="1386"/>
      <c r="G46" s="1362"/>
      <c r="H46" s="1362"/>
      <c r="I46" s="1404"/>
    </row>
    <row r="47" spans="1:9" x14ac:dyDescent="0.2">
      <c r="A47" s="1354"/>
      <c r="B47" s="1258" t="s">
        <v>1381</v>
      </c>
      <c r="C47" s="399">
        <f>'Paid Out Entry'!$BN$107</f>
        <v>26.57</v>
      </c>
      <c r="D47" s="1345"/>
      <c r="E47" s="1379"/>
      <c r="F47" s="1386"/>
      <c r="G47" s="1362"/>
      <c r="H47" s="1362"/>
      <c r="I47" s="1404"/>
    </row>
    <row r="48" spans="1:9" x14ac:dyDescent="0.2">
      <c r="A48" s="1354"/>
      <c r="B48" s="1271" t="s">
        <v>1382</v>
      </c>
      <c r="C48" s="400">
        <v>0</v>
      </c>
      <c r="D48" s="1345"/>
      <c r="E48" s="1379"/>
      <c r="F48" s="1386"/>
      <c r="G48" s="1362"/>
      <c r="H48" s="1362"/>
      <c r="I48" s="1404"/>
    </row>
    <row r="49" spans="1:9" x14ac:dyDescent="0.2">
      <c r="A49" s="1354"/>
      <c r="B49" s="1271" t="s">
        <v>559</v>
      </c>
      <c r="C49" s="400">
        <v>0</v>
      </c>
      <c r="D49" s="1345"/>
      <c r="E49" s="1379"/>
      <c r="F49" s="1386"/>
      <c r="G49" s="1362"/>
      <c r="H49" s="1362"/>
      <c r="I49" s="1404"/>
    </row>
    <row r="50" spans="1:9" x14ac:dyDescent="0.2">
      <c r="A50" s="1351"/>
      <c r="B50" s="1262" t="s">
        <v>1383</v>
      </c>
      <c r="C50" s="401">
        <f>SUM(C42:C49)</f>
        <v>26.57</v>
      </c>
      <c r="D50" s="1364"/>
      <c r="E50" s="1380"/>
      <c r="F50" s="1387"/>
      <c r="G50" s="1363"/>
      <c r="H50" s="1363"/>
      <c r="I50" s="1405"/>
    </row>
    <row r="51" spans="1:9" x14ac:dyDescent="0.2">
      <c r="A51" s="1350" t="s">
        <v>559</v>
      </c>
      <c r="B51" s="1258" t="s">
        <v>1384</v>
      </c>
      <c r="C51" s="400">
        <v>0</v>
      </c>
      <c r="D51" s="1352" t="s">
        <v>1385</v>
      </c>
      <c r="E51" s="1355" t="s">
        <v>1386</v>
      </c>
      <c r="F51" s="1368"/>
      <c r="G51" s="1326"/>
      <c r="H51" s="1326"/>
      <c r="I51" s="1401"/>
    </row>
    <row r="52" spans="1:9" x14ac:dyDescent="0.2">
      <c r="A52" s="1354"/>
      <c r="B52" s="1258" t="s">
        <v>1387</v>
      </c>
      <c r="C52" s="399">
        <f>'Paid Out Entry'!$BN$108</f>
        <v>0</v>
      </c>
      <c r="D52" s="1360"/>
      <c r="E52" s="1331"/>
      <c r="F52" s="1369"/>
      <c r="G52" s="1327"/>
      <c r="H52" s="1327"/>
      <c r="I52" s="1399"/>
    </row>
    <row r="53" spans="1:9" x14ac:dyDescent="0.2">
      <c r="A53" s="1354"/>
      <c r="B53" s="1271" t="s">
        <v>559</v>
      </c>
      <c r="C53" s="400">
        <v>0</v>
      </c>
      <c r="D53" s="1360"/>
      <c r="E53" s="1331"/>
      <c r="F53" s="1369"/>
      <c r="G53" s="1327"/>
      <c r="H53" s="1327"/>
      <c r="I53" s="1399"/>
    </row>
    <row r="54" spans="1:9" x14ac:dyDescent="0.2">
      <c r="A54" s="1351"/>
      <c r="B54" s="1259" t="s">
        <v>1388</v>
      </c>
      <c r="C54" s="401">
        <f>SUM(C51:C53)</f>
        <v>0</v>
      </c>
      <c r="D54" s="1353"/>
      <c r="E54" s="1356"/>
      <c r="F54" s="1370"/>
      <c r="G54" s="1328"/>
      <c r="H54" s="1328"/>
      <c r="I54" s="1400"/>
    </row>
    <row r="55" spans="1:9" x14ac:dyDescent="0.2">
      <c r="A55" s="1186" t="s">
        <v>1389</v>
      </c>
      <c r="B55" s="1269" t="s">
        <v>1390</v>
      </c>
      <c r="C55" s="404">
        <v>0</v>
      </c>
      <c r="D55" s="1352" t="s">
        <v>1391</v>
      </c>
      <c r="E55" s="1355" t="s">
        <v>1392</v>
      </c>
      <c r="F55" s="1385"/>
      <c r="G55" s="1361"/>
      <c r="H55" s="1361"/>
      <c r="I55" s="1403"/>
    </row>
    <row r="56" spans="1:9" ht="12.75" customHeight="1" x14ac:dyDescent="0.2">
      <c r="A56" s="1348" t="s">
        <v>1393</v>
      </c>
      <c r="B56" s="1271" t="s">
        <v>1394</v>
      </c>
      <c r="C56" s="400">
        <v>0</v>
      </c>
      <c r="D56" s="1360"/>
      <c r="E56" s="1355"/>
      <c r="F56" s="1386"/>
      <c r="G56" s="1362"/>
      <c r="H56" s="1362"/>
      <c r="I56" s="1404"/>
    </row>
    <row r="57" spans="1:9" x14ac:dyDescent="0.2">
      <c r="A57" s="1348"/>
      <c r="B57" s="1271" t="s">
        <v>1395</v>
      </c>
      <c r="C57" s="400">
        <v>0</v>
      </c>
      <c r="D57" s="1360"/>
      <c r="E57" s="1355"/>
      <c r="F57" s="1386"/>
      <c r="G57" s="1362"/>
      <c r="H57" s="1362"/>
      <c r="I57" s="1404"/>
    </row>
    <row r="58" spans="1:9" x14ac:dyDescent="0.2">
      <c r="A58" s="1348"/>
      <c r="B58" s="1267" t="s">
        <v>1396</v>
      </c>
      <c r="C58" s="405">
        <v>0</v>
      </c>
      <c r="D58" s="1360"/>
      <c r="E58" s="1355"/>
      <c r="F58" s="1386"/>
      <c r="G58" s="1362"/>
      <c r="H58" s="1362"/>
      <c r="I58" s="1404"/>
    </row>
    <row r="59" spans="1:9" x14ac:dyDescent="0.2">
      <c r="A59" s="1381"/>
      <c r="B59" s="1267" t="s">
        <v>1397</v>
      </c>
      <c r="C59" s="402">
        <f>SUM(C55:C58)</f>
        <v>0</v>
      </c>
      <c r="D59" s="1353"/>
      <c r="E59" s="1382"/>
      <c r="F59" s="1387"/>
      <c r="G59" s="1363"/>
      <c r="H59" s="1363"/>
      <c r="I59" s="1405"/>
    </row>
    <row r="60" spans="1:9" x14ac:dyDescent="0.2">
      <c r="A60" s="1203" t="s">
        <v>1398</v>
      </c>
      <c r="B60" s="1259" t="s">
        <v>1399</v>
      </c>
      <c r="C60" s="1202">
        <v>0</v>
      </c>
      <c r="D60" s="1280" t="s">
        <v>1400</v>
      </c>
      <c r="E60" s="1276"/>
      <c r="F60" s="1284"/>
      <c r="G60" s="1285"/>
      <c r="H60" s="1285"/>
      <c r="I60" s="1286"/>
    </row>
    <row r="61" spans="1:9" x14ac:dyDescent="0.2">
      <c r="A61" s="1365" t="s">
        <v>560</v>
      </c>
      <c r="B61" s="1272" t="s">
        <v>1401</v>
      </c>
      <c r="C61" s="404">
        <v>0</v>
      </c>
      <c r="D61" s="1352" t="s">
        <v>1402</v>
      </c>
      <c r="E61" s="1355" t="s">
        <v>1403</v>
      </c>
      <c r="F61" s="1368" t="s">
        <v>1404</v>
      </c>
      <c r="G61" s="1326"/>
      <c r="H61" s="1326"/>
      <c r="I61" s="1401"/>
    </row>
    <row r="62" spans="1:9" x14ac:dyDescent="0.2">
      <c r="A62" s="1366"/>
      <c r="B62" s="1260" t="s">
        <v>1405</v>
      </c>
      <c r="C62" s="400">
        <v>0</v>
      </c>
      <c r="D62" s="1345"/>
      <c r="E62" s="1331"/>
      <c r="F62" s="1369"/>
      <c r="G62" s="1327"/>
      <c r="H62" s="1327"/>
      <c r="I62" s="1399"/>
    </row>
    <row r="63" spans="1:9" x14ac:dyDescent="0.2">
      <c r="A63" s="1366"/>
      <c r="B63" s="1260" t="s">
        <v>1406</v>
      </c>
      <c r="C63" s="400">
        <v>0</v>
      </c>
      <c r="D63" s="1345"/>
      <c r="E63" s="1331"/>
      <c r="F63" s="1369"/>
      <c r="G63" s="1327"/>
      <c r="H63" s="1327"/>
      <c r="I63" s="1399"/>
    </row>
    <row r="64" spans="1:9" x14ac:dyDescent="0.2">
      <c r="A64" s="1366"/>
      <c r="B64" s="1258" t="s">
        <v>1407</v>
      </c>
      <c r="C64" s="399">
        <f>'Paid Out Entry'!$BN$109</f>
        <v>0</v>
      </c>
      <c r="D64" s="1345"/>
      <c r="E64" s="1331"/>
      <c r="F64" s="1369"/>
      <c r="G64" s="1327"/>
      <c r="H64" s="1327"/>
      <c r="I64" s="1399"/>
    </row>
    <row r="65" spans="1:9" x14ac:dyDescent="0.2">
      <c r="A65" s="1366"/>
      <c r="B65" s="1260" t="s">
        <v>1408</v>
      </c>
      <c r="C65" s="400">
        <v>0</v>
      </c>
      <c r="D65" s="1345"/>
      <c r="E65" s="1331"/>
      <c r="F65" s="1369"/>
      <c r="G65" s="1327"/>
      <c r="H65" s="1327"/>
      <c r="I65" s="1399"/>
    </row>
    <row r="66" spans="1:9" x14ac:dyDescent="0.2">
      <c r="A66" s="1367"/>
      <c r="B66" s="1268" t="s">
        <v>1409</v>
      </c>
      <c r="C66" s="401">
        <f>SUM(C61:C65)</f>
        <v>0</v>
      </c>
      <c r="D66" s="1364"/>
      <c r="E66" s="1356"/>
      <c r="F66" s="1370"/>
      <c r="G66" s="1328"/>
      <c r="H66" s="1328"/>
      <c r="I66" s="1400"/>
    </row>
    <row r="67" spans="1:9" x14ac:dyDescent="0.2">
      <c r="A67" s="1365" t="s">
        <v>1410</v>
      </c>
      <c r="B67" s="1269" t="s">
        <v>1411</v>
      </c>
      <c r="C67" s="404">
        <v>0</v>
      </c>
      <c r="D67" s="1352" t="s">
        <v>1412</v>
      </c>
      <c r="E67" s="1355" t="s">
        <v>1413</v>
      </c>
      <c r="F67" s="1368"/>
      <c r="G67" s="1326"/>
      <c r="H67" s="1326"/>
      <c r="I67" s="1401"/>
    </row>
    <row r="68" spans="1:9" x14ac:dyDescent="0.2">
      <c r="A68" s="1366"/>
      <c r="B68" s="1271" t="s">
        <v>1414</v>
      </c>
      <c r="C68" s="400">
        <v>0</v>
      </c>
      <c r="D68" s="1360"/>
      <c r="E68" s="1374"/>
      <c r="F68" s="1369"/>
      <c r="G68" s="1327"/>
      <c r="H68" s="1327"/>
      <c r="I68" s="1399"/>
    </row>
    <row r="69" spans="1:9" x14ac:dyDescent="0.2">
      <c r="A69" s="1366"/>
      <c r="B69" s="1271" t="s">
        <v>1415</v>
      </c>
      <c r="C69" s="400">
        <v>0</v>
      </c>
      <c r="D69" s="1360"/>
      <c r="E69" s="1374"/>
      <c r="F69" s="1369"/>
      <c r="G69" s="1327"/>
      <c r="H69" s="1327"/>
      <c r="I69" s="1399"/>
    </row>
    <row r="70" spans="1:9" x14ac:dyDescent="0.2">
      <c r="A70" s="1367"/>
      <c r="B70" s="1262" t="s">
        <v>1416</v>
      </c>
      <c r="C70" s="401">
        <f>SUM(C67:C69)</f>
        <v>0</v>
      </c>
      <c r="D70" s="1353"/>
      <c r="E70" s="1375"/>
      <c r="F70" s="1370"/>
      <c r="G70" s="1328"/>
      <c r="H70" s="1328"/>
      <c r="I70" s="1400"/>
    </row>
    <row r="71" spans="1:9" x14ac:dyDescent="0.2">
      <c r="A71" s="1350" t="s">
        <v>1417</v>
      </c>
      <c r="B71" s="1272" t="s">
        <v>1418</v>
      </c>
      <c r="C71" s="403">
        <f>'COS Entry (printable)'!$M$60</f>
        <v>0</v>
      </c>
      <c r="D71" s="1352"/>
      <c r="E71" s="1331"/>
      <c r="F71" s="1368"/>
      <c r="G71" s="1326"/>
      <c r="H71" s="1326"/>
      <c r="I71" s="1401"/>
    </row>
    <row r="72" spans="1:9" x14ac:dyDescent="0.2">
      <c r="A72" s="1354"/>
      <c r="B72" s="1260" t="s">
        <v>1419</v>
      </c>
      <c r="C72" s="400">
        <v>0</v>
      </c>
      <c r="D72" s="1360"/>
      <c r="E72" s="1331"/>
      <c r="F72" s="1369"/>
      <c r="G72" s="1327"/>
      <c r="H72" s="1327"/>
      <c r="I72" s="1399"/>
    </row>
    <row r="73" spans="1:9" x14ac:dyDescent="0.2">
      <c r="A73" s="1351"/>
      <c r="B73" s="1259" t="s">
        <v>1420</v>
      </c>
      <c r="C73" s="401">
        <f>SUM(C71:C72)</f>
        <v>0</v>
      </c>
      <c r="D73" s="1353"/>
      <c r="E73" s="1331"/>
      <c r="F73" s="1370"/>
      <c r="G73" s="1328"/>
      <c r="H73" s="1328"/>
      <c r="I73" s="1400"/>
    </row>
    <row r="74" spans="1:9" ht="15" customHeight="1" x14ac:dyDescent="0.2">
      <c r="A74" s="1350" t="s">
        <v>1421</v>
      </c>
      <c r="B74" s="1263" t="s">
        <v>1422</v>
      </c>
      <c r="C74" s="404">
        <v>0</v>
      </c>
      <c r="D74" s="1352" t="s">
        <v>1423</v>
      </c>
      <c r="E74" s="1371" t="s">
        <v>1424</v>
      </c>
      <c r="F74" s="1368"/>
      <c r="G74" s="1326"/>
      <c r="H74" s="1326"/>
      <c r="I74" s="1401"/>
    </row>
    <row r="75" spans="1:9" x14ac:dyDescent="0.2">
      <c r="A75" s="1354"/>
      <c r="B75" s="1271" t="s">
        <v>1425</v>
      </c>
      <c r="C75" s="400">
        <v>0</v>
      </c>
      <c r="D75" s="1360"/>
      <c r="E75" s="1372"/>
      <c r="F75" s="1369"/>
      <c r="G75" s="1327"/>
      <c r="H75" s="1327"/>
      <c r="I75" s="1399"/>
    </row>
    <row r="76" spans="1:9" x14ac:dyDescent="0.2">
      <c r="A76" s="1351"/>
      <c r="B76" s="1262" t="s">
        <v>1426</v>
      </c>
      <c r="C76" s="401">
        <f>SUM(C74:C75)</f>
        <v>0</v>
      </c>
      <c r="D76" s="1353"/>
      <c r="E76" s="1373"/>
      <c r="F76" s="1370"/>
      <c r="G76" s="1328"/>
      <c r="H76" s="1328"/>
      <c r="I76" s="1400"/>
    </row>
    <row r="77" spans="1:9" x14ac:dyDescent="0.2">
      <c r="A77" s="1183" t="s">
        <v>1427</v>
      </c>
      <c r="B77" s="1263" t="s">
        <v>1428</v>
      </c>
      <c r="C77" s="407">
        <v>0</v>
      </c>
      <c r="D77" s="1278"/>
      <c r="E77" s="1355" t="s">
        <v>1429</v>
      </c>
      <c r="F77" s="1368"/>
      <c r="G77" s="1326"/>
      <c r="H77" s="1326"/>
      <c r="I77" s="1401"/>
    </row>
    <row r="78" spans="1:9" x14ac:dyDescent="0.2">
      <c r="A78" s="1183"/>
      <c r="B78" s="1258" t="s">
        <v>1430</v>
      </c>
      <c r="C78" s="408">
        <v>0</v>
      </c>
      <c r="D78" s="1278"/>
      <c r="E78" s="1374"/>
      <c r="F78" s="1369"/>
      <c r="G78" s="1327"/>
      <c r="H78" s="1327"/>
      <c r="I78" s="1399"/>
    </row>
    <row r="79" spans="1:9" x14ac:dyDescent="0.2">
      <c r="A79" s="1183"/>
      <c r="B79" s="1258" t="s">
        <v>1431</v>
      </c>
      <c r="C79" s="408">
        <v>0</v>
      </c>
      <c r="D79" s="1278"/>
      <c r="E79" s="1374"/>
      <c r="F79" s="1369"/>
      <c r="G79" s="1327"/>
      <c r="H79" s="1327"/>
      <c r="I79" s="1399"/>
    </row>
    <row r="80" spans="1:9" x14ac:dyDescent="0.2">
      <c r="A80" s="1183"/>
      <c r="B80" s="1258" t="s">
        <v>1432</v>
      </c>
      <c r="C80" s="400">
        <v>0</v>
      </c>
      <c r="D80" s="1278"/>
      <c r="E80" s="1374"/>
      <c r="F80" s="1369"/>
      <c r="G80" s="1327"/>
      <c r="H80" s="1327"/>
      <c r="I80" s="1399"/>
    </row>
    <row r="81" spans="1:9" x14ac:dyDescent="0.2">
      <c r="A81" s="1183"/>
      <c r="B81" s="1269" t="s">
        <v>1433</v>
      </c>
      <c r="C81" s="403">
        <f>SUM(C77:C80)</f>
        <v>0</v>
      </c>
      <c r="D81" s="1278"/>
      <c r="E81" s="1375"/>
      <c r="F81" s="1370"/>
      <c r="G81" s="1328"/>
      <c r="H81" s="1328"/>
      <c r="I81" s="1400"/>
    </row>
    <row r="82" spans="1:9" x14ac:dyDescent="0.2">
      <c r="A82" s="1186" t="s">
        <v>1434</v>
      </c>
      <c r="B82" s="1263" t="s">
        <v>1435</v>
      </c>
      <c r="C82" s="404">
        <v>650</v>
      </c>
      <c r="D82" s="1352" t="s">
        <v>1436</v>
      </c>
      <c r="E82" s="1342"/>
      <c r="F82" s="1368"/>
      <c r="G82" s="1326"/>
      <c r="H82" s="1326"/>
      <c r="I82" s="1401"/>
    </row>
    <row r="83" spans="1:9" x14ac:dyDescent="0.2">
      <c r="A83" s="1357" t="s">
        <v>1393</v>
      </c>
      <c r="B83" s="1271" t="s">
        <v>1437</v>
      </c>
      <c r="C83" s="400">
        <v>538</v>
      </c>
      <c r="D83" s="1360"/>
      <c r="E83" s="1331"/>
      <c r="F83" s="1369"/>
      <c r="G83" s="1327"/>
      <c r="H83" s="1327"/>
      <c r="I83" s="1399"/>
    </row>
    <row r="84" spans="1:9" x14ac:dyDescent="0.2">
      <c r="A84" s="1358"/>
      <c r="B84" s="1258" t="s">
        <v>559</v>
      </c>
      <c r="C84" s="400">
        <v>0</v>
      </c>
      <c r="D84" s="1360"/>
      <c r="E84" s="1331"/>
      <c r="F84" s="1369"/>
      <c r="G84" s="1327"/>
      <c r="H84" s="1327"/>
      <c r="I84" s="1399"/>
    </row>
    <row r="85" spans="1:9" x14ac:dyDescent="0.2">
      <c r="A85" s="1359"/>
      <c r="B85" s="1262" t="s">
        <v>1438</v>
      </c>
      <c r="C85" s="401">
        <f>SUM(C82:C84)</f>
        <v>1188</v>
      </c>
      <c r="D85" s="1353"/>
      <c r="E85" s="1332"/>
      <c r="F85" s="1370"/>
      <c r="G85" s="1328"/>
      <c r="H85" s="1328"/>
      <c r="I85" s="1400"/>
    </row>
    <row r="86" spans="1:9" x14ac:dyDescent="0.2">
      <c r="A86" s="1350" t="s">
        <v>1439</v>
      </c>
      <c r="B86" s="1272" t="s">
        <v>1440</v>
      </c>
      <c r="C86" s="404">
        <v>0</v>
      </c>
      <c r="D86" s="1352" t="s">
        <v>1441</v>
      </c>
      <c r="E86" s="1330"/>
      <c r="F86" s="1368"/>
      <c r="G86" s="1326"/>
      <c r="H86" s="1326"/>
      <c r="I86" s="1401"/>
    </row>
    <row r="87" spans="1:9" x14ac:dyDescent="0.2">
      <c r="A87" s="1351"/>
      <c r="B87" s="1268" t="s">
        <v>1442</v>
      </c>
      <c r="C87" s="401">
        <f>SUM(C86:C86)</f>
        <v>0</v>
      </c>
      <c r="D87" s="1353"/>
      <c r="E87" s="1356"/>
      <c r="F87" s="1370"/>
      <c r="G87" s="1328"/>
      <c r="H87" s="1328"/>
      <c r="I87" s="1400"/>
    </row>
    <row r="88" spans="1:9" x14ac:dyDescent="0.2">
      <c r="A88" s="1350" t="s">
        <v>1443</v>
      </c>
      <c r="B88" s="1263" t="s">
        <v>1444</v>
      </c>
      <c r="C88" s="403">
        <f ca="1">ROUND('Labour Report 1-15 (printable)'!$CF$62,2)</f>
        <v>10044.530000000001</v>
      </c>
      <c r="D88" s="1339" t="s">
        <v>1445</v>
      </c>
      <c r="E88" s="1355" t="s">
        <v>1446</v>
      </c>
      <c r="F88" s="1368"/>
      <c r="G88" s="1326"/>
      <c r="H88" s="1326"/>
      <c r="I88" s="1401"/>
    </row>
    <row r="89" spans="1:9" x14ac:dyDescent="0.2">
      <c r="A89" s="1354"/>
      <c r="B89" s="1258" t="s">
        <v>1447</v>
      </c>
      <c r="C89" s="399">
        <f ca="1">ROUND('Labour Report 16-31 (printable)'!$CK$62,2)</f>
        <v>10181.44</v>
      </c>
      <c r="D89" s="1340"/>
      <c r="E89" s="1355"/>
      <c r="F89" s="1369"/>
      <c r="G89" s="1327"/>
      <c r="H89" s="1327"/>
      <c r="I89" s="1399"/>
    </row>
    <row r="90" spans="1:9" x14ac:dyDescent="0.2">
      <c r="A90" s="1354"/>
      <c r="B90" s="1258" t="s">
        <v>1448</v>
      </c>
      <c r="C90" s="399">
        <f ca="1">ROUND('Labour Report 1-15 (printable)'!$CF$67,2)</f>
        <v>343.14</v>
      </c>
      <c r="D90" s="1340"/>
      <c r="E90" s="1331"/>
      <c r="F90" s="1369"/>
      <c r="G90" s="1327"/>
      <c r="H90" s="1327"/>
      <c r="I90" s="1399"/>
    </row>
    <row r="91" spans="1:9" x14ac:dyDescent="0.2">
      <c r="A91" s="1354"/>
      <c r="B91" s="1271" t="s">
        <v>1449</v>
      </c>
      <c r="C91" s="399">
        <f ca="1">ROUND('Labour Report 16-31 (printable)'!$CK$67,2)</f>
        <v>373.92</v>
      </c>
      <c r="D91" s="1340"/>
      <c r="E91" s="1331"/>
      <c r="F91" s="1369"/>
      <c r="G91" s="1327"/>
      <c r="H91" s="1327"/>
      <c r="I91" s="1399"/>
    </row>
    <row r="92" spans="1:9" x14ac:dyDescent="0.2">
      <c r="A92" s="1354"/>
      <c r="B92" s="1260" t="s">
        <v>1450</v>
      </c>
      <c r="C92" s="399">
        <f>'Paid Out Entry'!$BN$110</f>
        <v>0</v>
      </c>
      <c r="D92" s="1340"/>
      <c r="E92" s="1331"/>
      <c r="F92" s="1369"/>
      <c r="G92" s="1327"/>
      <c r="H92" s="1327"/>
      <c r="I92" s="1399"/>
    </row>
    <row r="93" spans="1:9" x14ac:dyDescent="0.2">
      <c r="A93" s="1354"/>
      <c r="B93" s="1258" t="s">
        <v>559</v>
      </c>
      <c r="C93" s="400">
        <v>0</v>
      </c>
      <c r="D93" s="1340"/>
      <c r="E93" s="1331"/>
      <c r="F93" s="1369"/>
      <c r="G93" s="1327"/>
      <c r="H93" s="1327"/>
      <c r="I93" s="1399"/>
    </row>
    <row r="94" spans="1:9" x14ac:dyDescent="0.2">
      <c r="A94" s="1354"/>
      <c r="B94" s="1262" t="s">
        <v>1451</v>
      </c>
      <c r="C94" s="401">
        <f ca="1">SUM(C88:C93)</f>
        <v>20943.03</v>
      </c>
      <c r="D94" s="1340"/>
      <c r="E94" s="1331"/>
      <c r="F94" s="1369"/>
      <c r="G94" s="1327"/>
      <c r="H94" s="1327"/>
      <c r="I94" s="1399"/>
    </row>
    <row r="95" spans="1:9" x14ac:dyDescent="0.2">
      <c r="A95" s="1351"/>
      <c r="B95" s="1269" t="s">
        <v>1452</v>
      </c>
      <c r="C95" s="409">
        <v>0</v>
      </c>
      <c r="D95" s="1341"/>
      <c r="E95" s="1356"/>
      <c r="F95" s="1370"/>
      <c r="G95" s="1328"/>
      <c r="H95" s="1328"/>
      <c r="I95" s="1400"/>
    </row>
    <row r="96" spans="1:9" ht="12.75" customHeight="1" x14ac:dyDescent="0.2">
      <c r="A96" s="1184" t="s">
        <v>1453</v>
      </c>
      <c r="B96" s="1272" t="s">
        <v>1454</v>
      </c>
      <c r="C96" s="404">
        <v>0</v>
      </c>
      <c r="D96" s="1339" t="s">
        <v>1455</v>
      </c>
      <c r="E96" s="1342"/>
      <c r="F96" s="1368"/>
      <c r="G96" s="1326"/>
      <c r="H96" s="1326"/>
      <c r="I96" s="1401"/>
    </row>
    <row r="97" spans="1:9" ht="12.75" customHeight="1" x14ac:dyDescent="0.2">
      <c r="A97" s="1343" t="s">
        <v>1456</v>
      </c>
      <c r="B97" s="1273" t="s">
        <v>1457</v>
      </c>
      <c r="C97" s="399"/>
      <c r="D97" s="1340"/>
      <c r="E97" s="1331"/>
      <c r="F97" s="1369"/>
      <c r="G97" s="1327"/>
      <c r="H97" s="1327"/>
      <c r="I97" s="1399"/>
    </row>
    <row r="98" spans="1:9" x14ac:dyDescent="0.2">
      <c r="A98" s="1343"/>
      <c r="B98" s="1260" t="s">
        <v>1458</v>
      </c>
      <c r="C98" s="400">
        <v>0</v>
      </c>
      <c r="D98" s="1340"/>
      <c r="E98" s="1331"/>
      <c r="F98" s="1369"/>
      <c r="G98" s="1327"/>
      <c r="H98" s="1327"/>
      <c r="I98" s="1399"/>
    </row>
    <row r="99" spans="1:9" x14ac:dyDescent="0.2">
      <c r="A99" s="1343"/>
      <c r="B99" s="1271" t="s">
        <v>1459</v>
      </c>
      <c r="C99" s="400">
        <v>0</v>
      </c>
      <c r="D99" s="1340"/>
      <c r="E99" s="1331"/>
      <c r="F99" s="1369"/>
      <c r="G99" s="1327"/>
      <c r="H99" s="1327"/>
      <c r="I99" s="1399"/>
    </row>
    <row r="100" spans="1:9" x14ac:dyDescent="0.2">
      <c r="A100" s="1344"/>
      <c r="B100" s="1274" t="s">
        <v>1460</v>
      </c>
      <c r="C100" s="401">
        <f>SUM(C96:C99)</f>
        <v>0</v>
      </c>
      <c r="D100" s="1341"/>
      <c r="E100" s="1332"/>
      <c r="F100" s="1370"/>
      <c r="G100" s="1328"/>
      <c r="H100" s="1328"/>
      <c r="I100" s="1400"/>
    </row>
    <row r="101" spans="1:9" x14ac:dyDescent="0.2">
      <c r="A101" s="1183" t="s">
        <v>1461</v>
      </c>
      <c r="B101" s="1271" t="s">
        <v>1462</v>
      </c>
      <c r="C101" s="400">
        <v>0</v>
      </c>
      <c r="D101" s="1345" t="s">
        <v>1463</v>
      </c>
      <c r="E101" s="1331"/>
      <c r="F101" s="1368"/>
      <c r="G101" s="1326"/>
      <c r="H101" s="1326"/>
      <c r="I101" s="1401"/>
    </row>
    <row r="102" spans="1:9" x14ac:dyDescent="0.2">
      <c r="A102" s="1348" t="s">
        <v>1464</v>
      </c>
      <c r="B102" s="1271" t="s">
        <v>1465</v>
      </c>
      <c r="C102" s="399"/>
      <c r="D102" s="1345"/>
      <c r="E102" s="1331"/>
      <c r="F102" s="1369"/>
      <c r="G102" s="1327"/>
      <c r="H102" s="1327"/>
      <c r="I102" s="1399"/>
    </row>
    <row r="103" spans="1:9" x14ac:dyDescent="0.2">
      <c r="A103" s="1348"/>
      <c r="B103" s="1271" t="s">
        <v>1466</v>
      </c>
      <c r="C103" s="399"/>
      <c r="D103" s="1345"/>
      <c r="E103" s="1331"/>
      <c r="F103" s="1369"/>
      <c r="G103" s="1327"/>
      <c r="H103" s="1327"/>
      <c r="I103" s="1399"/>
    </row>
    <row r="104" spans="1:9" x14ac:dyDescent="0.2">
      <c r="A104" s="1348"/>
      <c r="B104" s="1271" t="s">
        <v>1467</v>
      </c>
      <c r="C104" s="400">
        <v>0</v>
      </c>
      <c r="D104" s="1345"/>
      <c r="E104" s="1331"/>
      <c r="F104" s="1369"/>
      <c r="G104" s="1327"/>
      <c r="H104" s="1327"/>
      <c r="I104" s="1399"/>
    </row>
    <row r="105" spans="1:9" ht="16" thickBot="1" x14ac:dyDescent="0.25">
      <c r="A105" s="1349"/>
      <c r="B105" s="1275" t="s">
        <v>1468</v>
      </c>
      <c r="C105" s="1187">
        <f>SUM(C101:C104)</f>
        <v>0</v>
      </c>
      <c r="D105" s="1346"/>
      <c r="E105" s="1347"/>
      <c r="F105" s="1378"/>
      <c r="G105" s="1329"/>
      <c r="H105" s="1329"/>
      <c r="I105" s="1402"/>
    </row>
    <row r="106" spans="1:9" ht="32" customHeight="1" thickBot="1" x14ac:dyDescent="0.25">
      <c r="A106" s="1336" t="s">
        <v>1469</v>
      </c>
      <c r="B106" s="1337"/>
      <c r="C106" s="1337"/>
      <c r="D106" s="1337"/>
      <c r="E106" s="1338"/>
    </row>
  </sheetData>
  <sheetProtection algorithmName="SHA-512" hashValue="mnE09VyrCKrp06shP9w1c8BkgWqC7wkDuLvaCvzF5nVrfMkgLPzakURyCoqqSd+Z/sv5xKT0n+AKVj+baY9U7A==" saltValue="YZCyDQEyc8bCsSnNgZUVEA==" spinCount="100000" sheet="1" objects="1" scenarios="1" formatColumns="0"/>
  <mergeCells count="148">
    <mergeCell ref="I96:I100"/>
    <mergeCell ref="I101:I105"/>
    <mergeCell ref="I71:I73"/>
    <mergeCell ref="I74:I76"/>
    <mergeCell ref="I77:I81"/>
    <mergeCell ref="I82:I85"/>
    <mergeCell ref="I86:I87"/>
    <mergeCell ref="I88:I95"/>
    <mergeCell ref="I39:I41"/>
    <mergeCell ref="I42:I50"/>
    <mergeCell ref="I51:I54"/>
    <mergeCell ref="I55:I59"/>
    <mergeCell ref="I61:I66"/>
    <mergeCell ref="I67:I70"/>
    <mergeCell ref="I5:I17"/>
    <mergeCell ref="I18:I22"/>
    <mergeCell ref="I23:I25"/>
    <mergeCell ref="I28:I30"/>
    <mergeCell ref="I32:I33"/>
    <mergeCell ref="I34:I35"/>
    <mergeCell ref="I36:I38"/>
    <mergeCell ref="H67:H70"/>
    <mergeCell ref="H71:H73"/>
    <mergeCell ref="H36:H38"/>
    <mergeCell ref="H39:H41"/>
    <mergeCell ref="H42:H50"/>
    <mergeCell ref="H51:H54"/>
    <mergeCell ref="H55:H59"/>
    <mergeCell ref="H61:H66"/>
    <mergeCell ref="A36:A38"/>
    <mergeCell ref="A32:A33"/>
    <mergeCell ref="D32:D33"/>
    <mergeCell ref="A34:A35"/>
    <mergeCell ref="D23:D25"/>
    <mergeCell ref="A28:A30"/>
    <mergeCell ref="A1:E1"/>
    <mergeCell ref="A2:E2"/>
    <mergeCell ref="A5:A17"/>
    <mergeCell ref="D5:D17"/>
    <mergeCell ref="E5:E17"/>
    <mergeCell ref="D34:D35"/>
    <mergeCell ref="D39:D41"/>
    <mergeCell ref="E39:E41"/>
    <mergeCell ref="F32:F33"/>
    <mergeCell ref="F5:F17"/>
    <mergeCell ref="F77:F81"/>
    <mergeCell ref="F71:F73"/>
    <mergeCell ref="F36:F38"/>
    <mergeCell ref="F18:F22"/>
    <mergeCell ref="F23:F25"/>
    <mergeCell ref="F28:F30"/>
    <mergeCell ref="F42:F50"/>
    <mergeCell ref="F51:F54"/>
    <mergeCell ref="F34:F35"/>
    <mergeCell ref="F39:F41"/>
    <mergeCell ref="F67:F70"/>
    <mergeCell ref="F74:F76"/>
    <mergeCell ref="F55:F59"/>
    <mergeCell ref="F61:F66"/>
    <mergeCell ref="F101:F105"/>
    <mergeCell ref="E77:E81"/>
    <mergeCell ref="D82:D85"/>
    <mergeCell ref="E82:E85"/>
    <mergeCell ref="E42:E50"/>
    <mergeCell ref="D51:D54"/>
    <mergeCell ref="D61:D66"/>
    <mergeCell ref="E61:E66"/>
    <mergeCell ref="A18:A22"/>
    <mergeCell ref="D18:D22"/>
    <mergeCell ref="E18:E22"/>
    <mergeCell ref="A39:A41"/>
    <mergeCell ref="A42:A50"/>
    <mergeCell ref="A51:A54"/>
    <mergeCell ref="E51:E54"/>
    <mergeCell ref="A56:A59"/>
    <mergeCell ref="A61:A66"/>
    <mergeCell ref="A23:A25"/>
    <mergeCell ref="E23:E25"/>
    <mergeCell ref="D55:D59"/>
    <mergeCell ref="E55:E59"/>
    <mergeCell ref="E32:E33"/>
    <mergeCell ref="E34:E35"/>
    <mergeCell ref="D36:D38"/>
    <mergeCell ref="E86:E87"/>
    <mergeCell ref="G5:G17"/>
    <mergeCell ref="G18:G22"/>
    <mergeCell ref="G23:G25"/>
    <mergeCell ref="G28:G30"/>
    <mergeCell ref="G32:G33"/>
    <mergeCell ref="F88:F95"/>
    <mergeCell ref="F96:F100"/>
    <mergeCell ref="F82:F85"/>
    <mergeCell ref="F86:F87"/>
    <mergeCell ref="G86:G87"/>
    <mergeCell ref="G88:G95"/>
    <mergeCell ref="G96:G100"/>
    <mergeCell ref="E74:E76"/>
    <mergeCell ref="E67:E70"/>
    <mergeCell ref="E71:E73"/>
    <mergeCell ref="E36:E38"/>
    <mergeCell ref="A83:A85"/>
    <mergeCell ref="A74:A76"/>
    <mergeCell ref="D74:D76"/>
    <mergeCell ref="H5:H17"/>
    <mergeCell ref="H18:H22"/>
    <mergeCell ref="H23:H25"/>
    <mergeCell ref="H28:H30"/>
    <mergeCell ref="H32:H33"/>
    <mergeCell ref="H34:H35"/>
    <mergeCell ref="G74:G76"/>
    <mergeCell ref="G77:G81"/>
    <mergeCell ref="G82:G85"/>
    <mergeCell ref="G34:G35"/>
    <mergeCell ref="G36:G38"/>
    <mergeCell ref="G39:G41"/>
    <mergeCell ref="G42:G50"/>
    <mergeCell ref="G51:G54"/>
    <mergeCell ref="G55:G59"/>
    <mergeCell ref="H74:H76"/>
    <mergeCell ref="D42:D50"/>
    <mergeCell ref="D67:D70"/>
    <mergeCell ref="A71:A73"/>
    <mergeCell ref="D71:D73"/>
    <mergeCell ref="A67:A70"/>
    <mergeCell ref="H88:H95"/>
    <mergeCell ref="H96:H100"/>
    <mergeCell ref="H101:H105"/>
    <mergeCell ref="H77:H81"/>
    <mergeCell ref="H82:H85"/>
    <mergeCell ref="H86:H87"/>
    <mergeCell ref="E28:E30"/>
    <mergeCell ref="D28:D30"/>
    <mergeCell ref="A106:E106"/>
    <mergeCell ref="D96:D100"/>
    <mergeCell ref="E96:E100"/>
    <mergeCell ref="A97:A100"/>
    <mergeCell ref="D101:D105"/>
    <mergeCell ref="E101:E105"/>
    <mergeCell ref="A102:A105"/>
    <mergeCell ref="A86:A87"/>
    <mergeCell ref="D86:D87"/>
    <mergeCell ref="A88:A95"/>
    <mergeCell ref="D88:D95"/>
    <mergeCell ref="E88:E95"/>
    <mergeCell ref="G101:G105"/>
    <mergeCell ref="G61:G66"/>
    <mergeCell ref="G67:G70"/>
    <mergeCell ref="G71:G73"/>
  </mergeCells>
  <pageMargins left="0.7" right="0.7" top="0.75" bottom="0.75" header="0.3" footer="0.3"/>
  <pageSetup scale="53" fitToHeight="1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B4661-BD8C-4755-9312-2AE6789245A9}">
  <sheetPr>
    <tabColor theme="4" tint="0.39997558519241921"/>
  </sheetPr>
  <dimension ref="A1:J62"/>
  <sheetViews>
    <sheetView showGridLines="0" topLeftCell="A4" workbookViewId="0">
      <selection activeCell="B40" sqref="B40"/>
    </sheetView>
  </sheetViews>
  <sheetFormatPr baseColWidth="10" defaultColWidth="9" defaultRowHeight="14" x14ac:dyDescent="0.2"/>
  <cols>
    <col min="1" max="1" width="23.5" style="160" customWidth="1"/>
    <col min="2" max="2" width="13.6640625" style="160" customWidth="1"/>
    <col min="3" max="3" width="7.83203125" style="411" customWidth="1"/>
    <col min="4" max="4" width="18" style="160" customWidth="1"/>
    <col min="5" max="5" width="13.33203125" style="160" customWidth="1"/>
    <col min="6" max="6" width="13.6640625" style="160" customWidth="1"/>
    <col min="7" max="8" width="3.6640625" style="160" customWidth="1"/>
    <col min="9" max="9" width="13.6640625" style="160" customWidth="1"/>
    <col min="10" max="10" width="8.1640625" style="160" customWidth="1"/>
    <col min="11" max="16384" width="9" style="160"/>
  </cols>
  <sheetData>
    <row r="1" spans="1:10" ht="27.75" customHeight="1" x14ac:dyDescent="0.35">
      <c r="A1" s="1406" t="s">
        <v>1470</v>
      </c>
      <c r="B1" s="1407"/>
      <c r="C1" s="1407"/>
      <c r="D1" s="1407"/>
      <c r="E1" s="1407"/>
      <c r="F1" s="1407"/>
      <c r="G1" s="1407"/>
      <c r="H1" s="1407"/>
      <c r="I1" s="1407"/>
      <c r="J1" s="1408"/>
    </row>
    <row r="2" spans="1:10" x14ac:dyDescent="0.2">
      <c r="A2" s="394"/>
      <c r="J2" s="412"/>
    </row>
    <row r="3" spans="1:10" ht="15" customHeight="1" x14ac:dyDescent="0.2">
      <c r="A3" s="1409" t="str">
        <f>"Store # "&amp;'Report Set-up'!$B$6&amp;", "&amp;'Report Set-up'!$B$7&amp;", "&amp;TEXT(DATE('Report Set-up'!$B$12,'Report Set-up'!$B$11,1),"mmmm yyyy")</f>
        <v>Store # 999, Sample Store, June 2025</v>
      </c>
      <c r="B3" s="1410"/>
      <c r="C3" s="1410"/>
      <c r="D3" s="1410"/>
      <c r="E3" s="1410"/>
      <c r="F3" s="1410"/>
      <c r="G3" s="1410"/>
      <c r="H3" s="1410"/>
      <c r="I3" s="1410"/>
      <c r="J3" s="1411"/>
    </row>
    <row r="4" spans="1:10" ht="13.5" customHeight="1" thickBot="1" x14ac:dyDescent="0.25">
      <c r="A4" s="413"/>
      <c r="B4" s="414"/>
      <c r="C4" s="415"/>
      <c r="D4" s="396"/>
      <c r="E4" s="396"/>
      <c r="F4" s="396"/>
      <c r="G4" s="396"/>
      <c r="H4" s="396"/>
      <c r="I4" s="396"/>
      <c r="J4" s="416"/>
    </row>
    <row r="5" spans="1:10" ht="13.5" customHeight="1" x14ac:dyDescent="0.2">
      <c r="A5" s="417"/>
      <c r="B5" s="418"/>
      <c r="C5" s="419"/>
      <c r="D5" s="420"/>
      <c r="E5" s="421"/>
      <c r="F5" s="383"/>
      <c r="G5" s="420"/>
      <c r="H5" s="422"/>
      <c r="I5" s="423" t="s">
        <v>1471</v>
      </c>
      <c r="J5" s="424" t="s">
        <v>1472</v>
      </c>
    </row>
    <row r="6" spans="1:10" ht="13.5" customHeight="1" x14ac:dyDescent="0.2">
      <c r="A6" s="425" t="s">
        <v>1473</v>
      </c>
      <c r="B6" s="426">
        <f ca="1">B10+B8</f>
        <v>101943</v>
      </c>
      <c r="C6" s="427">
        <f ca="1">IF(B$15&gt;0,B6/$B$15,0)</f>
        <v>1.0619062500000001</v>
      </c>
      <c r="D6" s="425" t="s">
        <v>1474</v>
      </c>
      <c r="E6" s="428"/>
      <c r="G6" s="1412" t="s">
        <v>439</v>
      </c>
      <c r="H6" s="1413"/>
      <c r="I6" s="429" t="s">
        <v>567</v>
      </c>
      <c r="J6" s="430" t="s">
        <v>1126</v>
      </c>
    </row>
    <row r="7" spans="1:10" ht="13.5" customHeight="1" x14ac:dyDescent="0.2">
      <c r="A7" s="425"/>
      <c r="B7" s="426"/>
      <c r="C7" s="431"/>
      <c r="D7" s="432" t="s">
        <v>234</v>
      </c>
      <c r="E7" s="433"/>
      <c r="F7" s="434">
        <f>ROUND('EOD Review'!$BN$14,2)</f>
        <v>495</v>
      </c>
      <c r="G7" s="435">
        <v>1</v>
      </c>
      <c r="H7" s="436" t="str">
        <f>IF($G7&gt;=1,LEFT(TEXT('Report Set-up'!$B$13-1+$G7,"ddd"),2),"")</f>
        <v>Su</v>
      </c>
      <c r="I7" s="437">
        <f ca="1">IF(VALUE($G7)&lt;&gt;0,OFFSET('EOD Review'!$B$1,'EOD Review'!$A$64-'EOD Review'!$A$1,$G7*2,1,1)+OFFSET('Paid Out Entry'!$B$1,'Paid Out Entry'!$A$126-'Paid Out Entry'!$A$1,$G7*2,1,1)-OFFSET('Paid Out Entry'!$B$1,'Paid Out Entry'!$A$135-'Paid Out Entry'!$A$1,$G7*2,1,1),"")</f>
        <v>3200</v>
      </c>
      <c r="J7" s="438">
        <f ca="1">IF(VALUE($G7)&lt;&gt;0,OFFSET('EOD Review'!$B$1,'EOD Review'!$A$64-'EOD Review'!$A$1,$G7*2-1,1,1),"")</f>
        <v>66</v>
      </c>
    </row>
    <row r="8" spans="1:10" ht="13.5" customHeight="1" x14ac:dyDescent="0.2">
      <c r="A8" s="439" t="s">
        <v>1475</v>
      </c>
      <c r="B8" s="440">
        <f>$F$13</f>
        <v>5943</v>
      </c>
      <c r="C8" s="427">
        <f ca="1">IF(B$15&gt;0,B8/$B$15,0)</f>
        <v>6.1906250000000003E-2</v>
      </c>
      <c r="D8" s="432" t="s">
        <v>230</v>
      </c>
      <c r="E8" s="433"/>
      <c r="F8" s="441">
        <f>ROUND('EOD Review'!$BN$12,2)</f>
        <v>4665.8999999999996</v>
      </c>
      <c r="G8" s="442">
        <v>2</v>
      </c>
      <c r="H8" s="443" t="str">
        <f>IF($G8&gt;=1,LEFT(TEXT('Report Set-up'!$B$13-1+$G8,"ddd"),2),"")</f>
        <v>Mo</v>
      </c>
      <c r="I8" s="444">
        <f ca="1">IF(VALUE($G8)&lt;&gt;0,OFFSET('EOD Review'!$B$1,'EOD Review'!$A$64-'EOD Review'!$A$1,$G8*2,1,1)+OFFSET('Paid Out Entry'!$B$1,'Paid Out Entry'!$A$126-'Paid Out Entry'!$A$1,$G8*2,1,1)-OFFSET('Paid Out Entry'!$B$1,'Paid Out Entry'!$A$135-'Paid Out Entry'!$A$1,$G8*2,1,1),"")</f>
        <v>3200</v>
      </c>
      <c r="J8" s="445">
        <f ca="1">IF(VALUE($G8)&lt;&gt;0,OFFSET('EOD Review'!$B$1,'EOD Review'!$A$64-'EOD Review'!$A$1,$G8*2-1,1,1),"")</f>
        <v>66</v>
      </c>
    </row>
    <row r="9" spans="1:10" ht="13.5" customHeight="1" x14ac:dyDescent="0.2">
      <c r="A9" s="439"/>
      <c r="B9" s="446"/>
      <c r="C9" s="447"/>
      <c r="D9" s="432" t="s">
        <v>1476</v>
      </c>
      <c r="E9" s="433"/>
      <c r="F9" s="441">
        <f>ROUND('EOD Review'!$BN$13,2)</f>
        <v>204.6</v>
      </c>
      <c r="G9" s="442">
        <v>3</v>
      </c>
      <c r="H9" s="443" t="str">
        <f>IF($G9&gt;=1,LEFT(TEXT('Report Set-up'!$B$13-1+$G9,"ddd"),2),"")</f>
        <v>Tu</v>
      </c>
      <c r="I9" s="444">
        <f ca="1">IF(VALUE($G9)&lt;&gt;0,OFFSET('EOD Review'!$B$1,'EOD Review'!$A$64-'EOD Review'!$A$1,$G9*2,1,1)+OFFSET('Paid Out Entry'!$B$1,'Paid Out Entry'!$A$126-'Paid Out Entry'!$A$1,$G9*2,1,1)-OFFSET('Paid Out Entry'!$B$1,'Paid Out Entry'!$A$135-'Paid Out Entry'!$A$1,$G9*2,1,1),"")</f>
        <v>3200</v>
      </c>
      <c r="J9" s="445">
        <f ca="1">IF(VALUE($G9)&lt;&gt;0,OFFSET('EOD Review'!$B$1,'EOD Review'!$A$64-'EOD Review'!$A$1,$G9*2-1,1,1),"")</f>
        <v>66</v>
      </c>
    </row>
    <row r="10" spans="1:10" ht="13.5" customHeight="1" thickBot="1" x14ac:dyDescent="0.25">
      <c r="A10" s="448" t="s">
        <v>567</v>
      </c>
      <c r="B10" s="449">
        <f ca="1">B15-B12-B13</f>
        <v>96000</v>
      </c>
      <c r="C10" s="427">
        <f ca="1">IF(B$15&gt;0,B10/$B$15,0)</f>
        <v>1</v>
      </c>
      <c r="D10" s="432" t="s">
        <v>236</v>
      </c>
      <c r="E10" s="433"/>
      <c r="F10" s="441">
        <f>ROUND('EOD Review'!$BN$15,2)</f>
        <v>0</v>
      </c>
      <c r="G10" s="442">
        <v>4</v>
      </c>
      <c r="H10" s="443" t="str">
        <f>IF($G10&gt;=1,LEFT(TEXT('Report Set-up'!$B$13-1+$G10,"ddd"),2),"")</f>
        <v>We</v>
      </c>
      <c r="I10" s="444">
        <f ca="1">IF(VALUE($G10)&lt;&gt;0,OFFSET('EOD Review'!$B$1,'EOD Review'!$A$64-'EOD Review'!$A$1,$G10*2,1,1)+OFFSET('Paid Out Entry'!$B$1,'Paid Out Entry'!$A$126-'Paid Out Entry'!$A$1,$G10*2,1,1)-OFFSET('Paid Out Entry'!$B$1,'Paid Out Entry'!$A$135-'Paid Out Entry'!$A$1,$G10*2,1,1),"")</f>
        <v>3200</v>
      </c>
      <c r="J10" s="445">
        <f ca="1">IF(VALUE($G10)&lt;&gt;0,OFFSET('EOD Review'!$B$1,'EOD Review'!$A$64-'EOD Review'!$A$1,$G10*2-1,1,1),"")</f>
        <v>66</v>
      </c>
    </row>
    <row r="11" spans="1:10" ht="13.5" customHeight="1" thickTop="1" x14ac:dyDescent="0.2">
      <c r="A11" s="450"/>
      <c r="B11" s="397"/>
      <c r="C11" s="431"/>
      <c r="D11" s="432" t="s">
        <v>1477</v>
      </c>
      <c r="E11" s="433"/>
      <c r="F11" s="441">
        <f>ROUND('EOD Review'!$BN$16,2)</f>
        <v>577.5</v>
      </c>
      <c r="G11" s="442">
        <v>5</v>
      </c>
      <c r="H11" s="443" t="str">
        <f>IF($G11&gt;=1,LEFT(TEXT('Report Set-up'!$B$13-1+$G11,"ddd"),2),"")</f>
        <v>Th</v>
      </c>
      <c r="I11" s="444">
        <f ca="1">IF(VALUE($G11)&lt;&gt;0,OFFSET('EOD Review'!$B$1,'EOD Review'!$A$64-'EOD Review'!$A$1,$G11*2,1,1)+OFFSET('Paid Out Entry'!$B$1,'Paid Out Entry'!$A$126-'Paid Out Entry'!$A$1,$G11*2,1,1)-OFFSET('Paid Out Entry'!$B$1,'Paid Out Entry'!$A$135-'Paid Out Entry'!$A$1,$G11*2,1,1),"")</f>
        <v>3200</v>
      </c>
      <c r="J11" s="445">
        <f ca="1">IF(VALUE($G11)&lt;&gt;0,OFFSET('EOD Review'!$B$1,'EOD Review'!$A$64-'EOD Review'!$A$1,$G11*2-1,1,1),"")</f>
        <v>66</v>
      </c>
    </row>
    <row r="12" spans="1:10" ht="13.5" customHeight="1" x14ac:dyDescent="0.2">
      <c r="A12" s="439" t="s">
        <v>1478</v>
      </c>
      <c r="B12" s="440">
        <f ca="1">'Sales Report (printable)'!$L$48</f>
        <v>0</v>
      </c>
      <c r="C12" s="427">
        <f ca="1">IF(B$15&gt;0,B12/$B$15,0)</f>
        <v>0</v>
      </c>
      <c r="D12" s="451"/>
      <c r="E12" s="452"/>
      <c r="F12" s="453"/>
      <c r="G12" s="442">
        <v>6</v>
      </c>
      <c r="H12" s="443" t="str">
        <f>IF($G12&gt;=1,LEFT(TEXT('Report Set-up'!$B$13-1+$G12,"ddd"),2),"")</f>
        <v>Fr</v>
      </c>
      <c r="I12" s="444">
        <f ca="1">IF(VALUE($G12)&lt;&gt;0,OFFSET('EOD Review'!$B$1,'EOD Review'!$A$64-'EOD Review'!$A$1,$G12*2,1,1)+OFFSET('Paid Out Entry'!$B$1,'Paid Out Entry'!$A$126-'Paid Out Entry'!$A$1,$G12*2,1,1)-OFFSET('Paid Out Entry'!$B$1,'Paid Out Entry'!$A$135-'Paid Out Entry'!$A$1,$G12*2,1,1),"")</f>
        <v>3200</v>
      </c>
      <c r="J12" s="445">
        <f ca="1">IF(VALUE($G12)&lt;&gt;0,OFFSET('EOD Review'!$B$1,'EOD Review'!$A$64-'EOD Review'!$A$1,$G12*2-1,1,1),"")</f>
        <v>66</v>
      </c>
    </row>
    <row r="13" spans="1:10" ht="13.5" customHeight="1" thickBot="1" x14ac:dyDescent="0.25">
      <c r="A13" s="439" t="s">
        <v>1479</v>
      </c>
      <c r="B13" s="440">
        <f ca="1">'Sales Report (printable)'!$M$48</f>
        <v>0</v>
      </c>
      <c r="C13" s="427">
        <f ca="1">IF(B$15&gt;0,B13/$B$15,0)</f>
        <v>0</v>
      </c>
      <c r="D13" s="451"/>
      <c r="E13" s="452"/>
      <c r="F13" s="454">
        <f>SUM(F7:F12)</f>
        <v>5943</v>
      </c>
      <c r="G13" s="442">
        <v>7</v>
      </c>
      <c r="H13" s="443" t="str">
        <f>IF($G13&gt;=1,LEFT(TEXT('Report Set-up'!$B$13-1+$G13,"ddd"),2),"")</f>
        <v>Sa</v>
      </c>
      <c r="I13" s="444">
        <f ca="1">IF(VALUE($G13)&lt;&gt;0,OFFSET('EOD Review'!$B$1,'EOD Review'!$A$64-'EOD Review'!$A$1,$G13*2,1,1)+OFFSET('Paid Out Entry'!$B$1,'Paid Out Entry'!$A$126-'Paid Out Entry'!$A$1,$G13*2,1,1)-OFFSET('Paid Out Entry'!$B$1,'Paid Out Entry'!$A$135-'Paid Out Entry'!$A$1,$G13*2,1,1),"")</f>
        <v>3200</v>
      </c>
      <c r="J13" s="445">
        <f ca="1">IF(VALUE($G13)&lt;&gt;0,OFFSET('EOD Review'!$B$1,'EOD Review'!$A$64-'EOD Review'!$A$1,$G13*2-1,1,1),"")</f>
        <v>66</v>
      </c>
    </row>
    <row r="14" spans="1:10" ht="16" thickTop="1" thickBot="1" x14ac:dyDescent="0.25">
      <c r="A14" s="439"/>
      <c r="B14" s="446"/>
      <c r="C14" s="447"/>
      <c r="G14" s="442">
        <v>8</v>
      </c>
      <c r="H14" s="443" t="str">
        <f>IF($G14&gt;=1,LEFT(TEXT('Report Set-up'!$B$13-1+$G14,"ddd"),2),"")</f>
        <v>Su</v>
      </c>
      <c r="I14" s="444">
        <f ca="1">IF(VALUE($G14)&lt;&gt;0,OFFSET('EOD Review'!$B$1,'EOD Review'!$A$64-'EOD Review'!$A$1,$G14*2,1,1)+OFFSET('Paid Out Entry'!$B$1,'Paid Out Entry'!$A$126-'Paid Out Entry'!$A$1,$G14*2,1,1)-OFFSET('Paid Out Entry'!$B$1,'Paid Out Entry'!$A$135-'Paid Out Entry'!$A$1,$G14*2,1,1),"")</f>
        <v>3200</v>
      </c>
      <c r="J14" s="445">
        <f ca="1">IF(VALUE($G14)&lt;&gt;0,OFFSET('EOD Review'!$B$1,'EOD Review'!$A$64-'EOD Review'!$A$1,$G14*2-1,1,1),"")</f>
        <v>66</v>
      </c>
    </row>
    <row r="15" spans="1:10" ht="13.5" customHeight="1" thickBot="1" x14ac:dyDescent="0.25">
      <c r="A15" s="448" t="s">
        <v>1480</v>
      </c>
      <c r="B15" s="455">
        <f ca="1">'Sales Report (printable)'!$N$48</f>
        <v>96000</v>
      </c>
      <c r="C15" s="427">
        <f ca="1">IF(B$15&gt;0,B15/$B$15,0)</f>
        <v>1</v>
      </c>
      <c r="D15" s="420"/>
      <c r="E15" s="421"/>
      <c r="F15" s="166"/>
      <c r="G15" s="442">
        <v>9</v>
      </c>
      <c r="H15" s="443" t="str">
        <f>IF($G15&gt;=1,LEFT(TEXT('Report Set-up'!$B$13-1+$G15,"ddd"),2),"")</f>
        <v>Mo</v>
      </c>
      <c r="I15" s="444">
        <f ca="1">IF(VALUE($G15)&lt;&gt;0,OFFSET('EOD Review'!$B$1,'EOD Review'!$A$64-'EOD Review'!$A$1,$G15*2,1,1)+OFFSET('Paid Out Entry'!$B$1,'Paid Out Entry'!$A$126-'Paid Out Entry'!$A$1,$G15*2,1,1)-OFFSET('Paid Out Entry'!$B$1,'Paid Out Entry'!$A$135-'Paid Out Entry'!$A$1,$G15*2,1,1),"")</f>
        <v>3200</v>
      </c>
      <c r="J15" s="445">
        <f ca="1">IF(VALUE($G15)&lt;&gt;0,OFFSET('EOD Review'!$B$1,'EOD Review'!$A$64-'EOD Review'!$A$1,$G15*2-1,1,1),"")</f>
        <v>66</v>
      </c>
    </row>
    <row r="16" spans="1:10" ht="13.5" customHeight="1" thickTop="1" x14ac:dyDescent="0.2">
      <c r="D16" s="448" t="s">
        <v>1481</v>
      </c>
      <c r="E16" s="456"/>
      <c r="F16" s="412"/>
      <c r="G16" s="442">
        <v>10</v>
      </c>
      <c r="H16" s="443" t="str">
        <f>IF($G16&gt;=1,LEFT(TEXT('Report Set-up'!$B$13-1+$G16,"ddd"),2),"")</f>
        <v>Tu</v>
      </c>
      <c r="I16" s="444">
        <f ca="1">IF(VALUE($G16)&lt;&gt;0,OFFSET('EOD Review'!$B$1,'EOD Review'!$A$64-'EOD Review'!$A$1,$G16*2,1,1)+OFFSET('Paid Out Entry'!$B$1,'Paid Out Entry'!$A$126-'Paid Out Entry'!$A$1,$G16*2,1,1)-OFFSET('Paid Out Entry'!$B$1,'Paid Out Entry'!$A$135-'Paid Out Entry'!$A$1,$G16*2,1,1),"")</f>
        <v>3200</v>
      </c>
      <c r="J16" s="445">
        <f ca="1">IF(VALUE($G16)&lt;&gt;0,OFFSET('EOD Review'!$B$1,'EOD Review'!$A$64-'EOD Review'!$A$1,$G16*2-1,1,1),"")</f>
        <v>66</v>
      </c>
    </row>
    <row r="17" spans="1:10" ht="13.5" customHeight="1" x14ac:dyDescent="0.2">
      <c r="A17" s="448" t="s">
        <v>1117</v>
      </c>
      <c r="B17" s="397"/>
      <c r="C17" s="431"/>
      <c r="D17" s="451" t="s">
        <v>545</v>
      </c>
      <c r="E17" s="452"/>
      <c r="F17" s="457">
        <f>ROUND('COS Entry (printable)'!$C$64,2)</f>
        <v>32.909999999999997</v>
      </c>
      <c r="G17" s="442">
        <v>11</v>
      </c>
      <c r="H17" s="443" t="str">
        <f>IF($G17&gt;=1,LEFT(TEXT('Report Set-up'!$B$13-1+$G17,"ddd"),2),"")</f>
        <v>We</v>
      </c>
      <c r="I17" s="444">
        <f ca="1">IF(VALUE($G17)&lt;&gt;0,OFFSET('EOD Review'!$B$1,'EOD Review'!$A$64-'EOD Review'!$A$1,$G17*2,1,1)+OFFSET('Paid Out Entry'!$B$1,'Paid Out Entry'!$A$126-'Paid Out Entry'!$A$1,$G17*2,1,1)-OFFSET('Paid Out Entry'!$B$1,'Paid Out Entry'!$A$135-'Paid Out Entry'!$A$1,$G17*2,1,1),"")</f>
        <v>3200</v>
      </c>
      <c r="J17" s="445">
        <f ca="1">IF(VALUE($G17)&lt;&gt;0,OFFSET('EOD Review'!$B$1,'EOD Review'!$A$64-'EOD Review'!$A$1,$G17*2-1,1,1),"")</f>
        <v>66</v>
      </c>
    </row>
    <row r="18" spans="1:10" ht="13.5" customHeight="1" x14ac:dyDescent="0.2">
      <c r="A18" s="450" t="s">
        <v>1114</v>
      </c>
      <c r="B18" s="458">
        <f>ROUND('COS Entry (printable)'!$L$61,2)</f>
        <v>0</v>
      </c>
      <c r="C18" s="431"/>
      <c r="D18" s="451" t="s">
        <v>546</v>
      </c>
      <c r="E18" s="452"/>
      <c r="F18" s="459">
        <f>ROUND('COS Entry (printable)'!$D$64,2)</f>
        <v>0</v>
      </c>
      <c r="G18" s="442">
        <v>12</v>
      </c>
      <c r="H18" s="443" t="str">
        <f>IF($G18&gt;=1,LEFT(TEXT('Report Set-up'!$B$13-1+$G18,"ddd"),2),"")</f>
        <v>Th</v>
      </c>
      <c r="I18" s="444">
        <f ca="1">IF(VALUE($G18)&lt;&gt;0,OFFSET('EOD Review'!$B$1,'EOD Review'!$A$64-'EOD Review'!$A$1,$G18*2,1,1)+OFFSET('Paid Out Entry'!$B$1,'Paid Out Entry'!$A$126-'Paid Out Entry'!$A$1,$G18*2,1,1)-OFFSET('Paid Out Entry'!$B$1,'Paid Out Entry'!$A$135-'Paid Out Entry'!$A$1,$G18*2,1,1),"")</f>
        <v>3200</v>
      </c>
      <c r="J18" s="445">
        <f ca="1">IF(VALUE($G18)&lt;&gt;0,OFFSET('EOD Review'!$B$1,'EOD Review'!$A$64-'EOD Review'!$A$1,$G18*2-1,1,1),"")</f>
        <v>66</v>
      </c>
    </row>
    <row r="19" spans="1:10" ht="13.5" customHeight="1" x14ac:dyDescent="0.2">
      <c r="A19" s="439" t="s">
        <v>1482</v>
      </c>
      <c r="B19" s="440">
        <f>ROUND('COS Entry (printable)'!$L$60,2)</f>
        <v>32.909999999999997</v>
      </c>
      <c r="C19" s="431"/>
      <c r="D19" s="451" t="s">
        <v>547</v>
      </c>
      <c r="E19" s="452"/>
      <c r="F19" s="459">
        <f>ROUND('COS Entry (printable)'!$E$64,2)</f>
        <v>0</v>
      </c>
      <c r="G19" s="442">
        <v>13</v>
      </c>
      <c r="H19" s="443" t="str">
        <f>IF($G19&gt;=1,LEFT(TEXT('Report Set-up'!$B$13-1+$G19,"ddd"),2),"")</f>
        <v>Fr</v>
      </c>
      <c r="I19" s="444">
        <f ca="1">IF(VALUE($G19)&lt;&gt;0,OFFSET('EOD Review'!$B$1,'EOD Review'!$A$64-'EOD Review'!$A$1,$G19*2,1,1)+OFFSET('Paid Out Entry'!$B$1,'Paid Out Entry'!$A$126-'Paid Out Entry'!$A$1,$G19*2,1,1)-OFFSET('Paid Out Entry'!$B$1,'Paid Out Entry'!$A$135-'Paid Out Entry'!$A$1,$G19*2,1,1),"")</f>
        <v>3200</v>
      </c>
      <c r="J19" s="445">
        <f ca="1">IF(VALUE($G19)&lt;&gt;0,OFFSET('EOD Review'!$B$1,'EOD Review'!$A$64-'EOD Review'!$A$1,$G19*2-1,1,1),"")</f>
        <v>66</v>
      </c>
    </row>
    <row r="20" spans="1:10" ht="13.5" customHeight="1" x14ac:dyDescent="0.2">
      <c r="A20" s="439" t="s">
        <v>1483</v>
      </c>
      <c r="B20" s="389">
        <f>ROUND('COS Entry (printable)'!$L$63,2)</f>
        <v>0</v>
      </c>
      <c r="C20" s="431"/>
      <c r="D20" s="451" t="s">
        <v>548</v>
      </c>
      <c r="E20" s="452"/>
      <c r="F20" s="459">
        <f>ROUND('COS Entry (printable)'!$F$64,2)</f>
        <v>0</v>
      </c>
      <c r="G20" s="442">
        <v>14</v>
      </c>
      <c r="H20" s="443" t="str">
        <f>IF($G20&gt;=1,LEFT(TEXT('Report Set-up'!$B$13-1+$G20,"ddd"),2),"")</f>
        <v>Sa</v>
      </c>
      <c r="I20" s="444">
        <f ca="1">IF(VALUE($G20)&lt;&gt;0,OFFSET('EOD Review'!$B$1,'EOD Review'!$A$64-'EOD Review'!$A$1,$G20*2,1,1)+OFFSET('Paid Out Entry'!$B$1,'Paid Out Entry'!$A$126-'Paid Out Entry'!$A$1,$G20*2,1,1)-OFFSET('Paid Out Entry'!$B$1,'Paid Out Entry'!$A$135-'Paid Out Entry'!$A$1,$G20*2,1,1),"")</f>
        <v>3200</v>
      </c>
      <c r="J20" s="445">
        <f ca="1">IF(VALUE($G20)&lt;&gt;0,OFFSET('EOD Review'!$B$1,'EOD Review'!$A$64-'EOD Review'!$A$1,$G20*2-1,1,1),"")</f>
        <v>66</v>
      </c>
    </row>
    <row r="21" spans="1:10" x14ac:dyDescent="0.2">
      <c r="A21" s="439"/>
      <c r="B21" s="386"/>
      <c r="C21" s="431"/>
      <c r="D21" s="451" t="s">
        <v>1484</v>
      </c>
      <c r="E21" s="452"/>
      <c r="F21" s="459">
        <f>ROUND('COS Entry (printable)'!$G$64,2)</f>
        <v>0</v>
      </c>
      <c r="G21" s="442">
        <v>15</v>
      </c>
      <c r="H21" s="443" t="str">
        <f>IF($G21&gt;=1,LEFT(TEXT('Report Set-up'!$B$13-1+$G21,"ddd"),2),"")</f>
        <v>Su</v>
      </c>
      <c r="I21" s="444">
        <f ca="1">IF(VALUE($G21)&lt;&gt;0,OFFSET('EOD Review'!$B$1,'EOD Review'!$A$64-'EOD Review'!$A$1,$G21*2,1,1)+OFFSET('Paid Out Entry'!$B$1,'Paid Out Entry'!$A$126-'Paid Out Entry'!$A$1,$G21*2,1,1)-OFFSET('Paid Out Entry'!$B$1,'Paid Out Entry'!$A$135-'Paid Out Entry'!$A$1,$G21*2,1,1),"")</f>
        <v>3200</v>
      </c>
      <c r="J21" s="445">
        <f ca="1">IF(VALUE($G21)&lt;&gt;0,OFFSET('EOD Review'!$B$1,'EOD Review'!$A$64-'EOD Review'!$A$1,$G21*2-1,1,1),"")</f>
        <v>66</v>
      </c>
    </row>
    <row r="22" spans="1:10" ht="13.5" customHeight="1" thickBot="1" x14ac:dyDescent="0.25">
      <c r="A22" s="425" t="s">
        <v>1485</v>
      </c>
      <c r="B22" s="455">
        <f>'COS Entry (printable)'!$L$64</f>
        <v>32.909999999999997</v>
      </c>
      <c r="C22" s="427">
        <f ca="1">IF(B$15&gt;0,B22/$B$15,0)</f>
        <v>3.4281249999999996E-4</v>
      </c>
      <c r="D22" s="451" t="s">
        <v>550</v>
      </c>
      <c r="E22" s="452"/>
      <c r="F22" s="459">
        <f>ROUND('COS Entry (printable)'!$H$64,2)</f>
        <v>0</v>
      </c>
      <c r="G22" s="442">
        <v>16</v>
      </c>
      <c r="H22" s="443" t="str">
        <f>IF($G22&gt;=1,LEFT(TEXT('Report Set-up'!$B$13-1+$G22,"ddd"),2),"")</f>
        <v>Mo</v>
      </c>
      <c r="I22" s="444">
        <f ca="1">IF(VALUE($G22)&lt;&gt;0,OFFSET('EOD Review'!$B$1,'EOD Review'!$A$64-'EOD Review'!$A$1,$G22*2,1,1)+OFFSET('Paid Out Entry'!$B$1,'Paid Out Entry'!$A$126-'Paid Out Entry'!$A$1,$G22*2,1,1)-OFFSET('Paid Out Entry'!$B$1,'Paid Out Entry'!$A$135-'Paid Out Entry'!$A$1,$G22*2,1,1),"")</f>
        <v>3200</v>
      </c>
      <c r="J22" s="445">
        <f ca="1">IF(VALUE($G22)&lt;&gt;0,OFFSET('EOD Review'!$B$1,'EOD Review'!$A$64-'EOD Review'!$A$1,$G22*2-1,1,1),"")</f>
        <v>66</v>
      </c>
    </row>
    <row r="23" spans="1:10" ht="13.5" customHeight="1" thickTop="1" x14ac:dyDescent="0.2">
      <c r="A23" s="450"/>
      <c r="B23" s="397"/>
      <c r="C23" s="431"/>
      <c r="D23" s="451" t="s">
        <v>1486</v>
      </c>
      <c r="E23" s="452"/>
      <c r="F23" s="459">
        <f>ROUND('COS Entry (printable)'!$I$64,2)</f>
        <v>0</v>
      </c>
      <c r="G23" s="442">
        <v>17</v>
      </c>
      <c r="H23" s="443" t="str">
        <f>IF($G23&gt;=1,LEFT(TEXT('Report Set-up'!$B$13-1+$G23,"ddd"),2),"")</f>
        <v>Tu</v>
      </c>
      <c r="I23" s="444">
        <f ca="1">IF(VALUE($G23)&lt;&gt;0,OFFSET('EOD Review'!$B$1,'EOD Review'!$A$64-'EOD Review'!$A$1,$G23*2,1,1)+OFFSET('Paid Out Entry'!$B$1,'Paid Out Entry'!$A$126-'Paid Out Entry'!$A$1,$G23*2,1,1)-OFFSET('Paid Out Entry'!$B$1,'Paid Out Entry'!$A$135-'Paid Out Entry'!$A$1,$G23*2,1,1),"")</f>
        <v>3200</v>
      </c>
      <c r="J23" s="445">
        <f ca="1">IF(VALUE($G23)&lt;&gt;0,OFFSET('EOD Review'!$B$1,'EOD Review'!$A$64-'EOD Review'!$A$1,$G23*2-1,1,1),"")</f>
        <v>66</v>
      </c>
    </row>
    <row r="24" spans="1:10" ht="13.5" customHeight="1" thickBot="1" x14ac:dyDescent="0.25">
      <c r="A24" s="425" t="s">
        <v>1487</v>
      </c>
      <c r="B24" s="449">
        <f ca="1">$B$15-$B$22</f>
        <v>95967.09</v>
      </c>
      <c r="C24" s="431"/>
      <c r="D24" s="432" t="s">
        <v>553</v>
      </c>
      <c r="E24" s="452"/>
      <c r="F24" s="459">
        <f>ROUND('COS Entry (printable)'!$K$64,2)</f>
        <v>0</v>
      </c>
      <c r="G24" s="442">
        <v>18</v>
      </c>
      <c r="H24" s="443" t="str">
        <f>IF($G24&gt;=1,LEFT(TEXT('Report Set-up'!$B$13-1+$G24,"ddd"),2),"")</f>
        <v>We</v>
      </c>
      <c r="I24" s="444">
        <f ca="1">IF(VALUE($G24)&lt;&gt;0,OFFSET('EOD Review'!$B$1,'EOD Review'!$A$64-'EOD Review'!$A$1,$G24*2,1,1)+OFFSET('Paid Out Entry'!$B$1,'Paid Out Entry'!$A$126-'Paid Out Entry'!$A$1,$G24*2,1,1)-OFFSET('Paid Out Entry'!$B$1,'Paid Out Entry'!$A$135-'Paid Out Entry'!$A$1,$G24*2,1,1),"")</f>
        <v>3200</v>
      </c>
      <c r="J24" s="445">
        <f ca="1">IF(VALUE($G24)&lt;&gt;0,OFFSET('EOD Review'!$B$1,'EOD Review'!$A$64-'EOD Review'!$A$1,$G24*2-1,1,1),"")</f>
        <v>66</v>
      </c>
    </row>
    <row r="25" spans="1:10" ht="13.5" customHeight="1" thickTop="1" x14ac:dyDescent="0.2">
      <c r="A25" s="450"/>
      <c r="B25" s="397"/>
      <c r="C25" s="431"/>
      <c r="D25" s="432" t="s">
        <v>552</v>
      </c>
      <c r="E25" s="433"/>
      <c r="F25" s="459">
        <f>ROUND('COS Entry (printable)'!$J$64,2)</f>
        <v>0</v>
      </c>
      <c r="G25" s="442">
        <v>19</v>
      </c>
      <c r="H25" s="443" t="str">
        <f>IF($G25&gt;=1,LEFT(TEXT('Report Set-up'!$B$13-1+$G25,"ddd"),2),"")</f>
        <v>Th</v>
      </c>
      <c r="I25" s="444">
        <f ca="1">IF(VALUE($G25)&lt;&gt;0,OFFSET('EOD Review'!$B$1,'EOD Review'!$A$64-'EOD Review'!$A$1,$G25*2,1,1)+OFFSET('Paid Out Entry'!$B$1,'Paid Out Entry'!$A$126-'Paid Out Entry'!$A$1,$G25*2,1,1)-OFFSET('Paid Out Entry'!$B$1,'Paid Out Entry'!$A$135-'Paid Out Entry'!$A$1,$G25*2,1,1),"")</f>
        <v>3200</v>
      </c>
      <c r="J25" s="445">
        <f ca="1">IF(VALUE($G25)&lt;&gt;0,OFFSET('EOD Review'!$B$1,'EOD Review'!$A$64-'EOD Review'!$A$1,$G25*2-1,1,1),"")</f>
        <v>66</v>
      </c>
    </row>
    <row r="26" spans="1:10" ht="13.5" customHeight="1" x14ac:dyDescent="0.2">
      <c r="A26" s="425" t="s">
        <v>1488</v>
      </c>
      <c r="B26" s="397"/>
      <c r="C26" s="431"/>
      <c r="D26" s="460"/>
      <c r="E26" s="461"/>
      <c r="F26" s="462"/>
      <c r="G26" s="442">
        <v>20</v>
      </c>
      <c r="H26" s="443" t="str">
        <f>IF($G26&gt;=1,LEFT(TEXT('Report Set-up'!$B$13-1+$G26,"ddd"),2),"")</f>
        <v>Fr</v>
      </c>
      <c r="I26" s="444">
        <f ca="1">IF(VALUE($G26)&lt;&gt;0,OFFSET('EOD Review'!$B$1,'EOD Review'!$A$64-'EOD Review'!$A$1,$G26*2,1,1)+OFFSET('Paid Out Entry'!$B$1,'Paid Out Entry'!$A$126-'Paid Out Entry'!$A$1,$G26*2,1,1)-OFFSET('Paid Out Entry'!$B$1,'Paid Out Entry'!$A$135-'Paid Out Entry'!$A$1,$G26*2,1,1),"")</f>
        <v>3200</v>
      </c>
      <c r="J26" s="445">
        <f ca="1">IF(VALUE($G26)&lt;&gt;0,OFFSET('EOD Review'!$B$1,'EOD Review'!$A$64-'EOD Review'!$A$1,$G26*2-1,1,1),"")</f>
        <v>66</v>
      </c>
    </row>
    <row r="27" spans="1:10" ht="13.5" customHeight="1" thickBot="1" x14ac:dyDescent="0.25">
      <c r="A27" s="439" t="s">
        <v>1320</v>
      </c>
      <c r="B27" s="463">
        <f>$F$38</f>
        <v>396.27</v>
      </c>
      <c r="C27" s="427">
        <f t="shared" ref="C27:C49" ca="1" si="0">IF(B$15&gt;0,B27/$B$15,0)</f>
        <v>4.1278124999999995E-3</v>
      </c>
      <c r="D27" s="460"/>
      <c r="E27" s="461"/>
      <c r="F27" s="464">
        <f>SUM($F$16:$F$26)</f>
        <v>32.909999999999997</v>
      </c>
      <c r="G27" s="442">
        <v>21</v>
      </c>
      <c r="H27" s="443" t="str">
        <f>IF($G27&gt;=1,LEFT(TEXT('Report Set-up'!$B$13-1+$G27,"ddd"),2),"")</f>
        <v>Sa</v>
      </c>
      <c r="I27" s="444">
        <f ca="1">IF(VALUE($G27)&lt;&gt;0,OFFSET('EOD Review'!$B$1,'EOD Review'!$A$64-'EOD Review'!$A$1,$G27*2,1,1)+OFFSET('Paid Out Entry'!$B$1,'Paid Out Entry'!$A$126-'Paid Out Entry'!$A$1,$G27*2,1,1)-OFFSET('Paid Out Entry'!$B$1,'Paid Out Entry'!$A$135-'Paid Out Entry'!$A$1,$G27*2,1,1),"")</f>
        <v>3200</v>
      </c>
      <c r="J27" s="445">
        <f ca="1">IF(VALUE($G27)&lt;&gt;0,OFFSET('EOD Review'!$B$1,'EOD Review'!$A$64-'EOD Review'!$A$1,$G27*2-1,1,1),"")</f>
        <v>66</v>
      </c>
    </row>
    <row r="28" spans="1:10" ht="13.5" customHeight="1" thickTop="1" x14ac:dyDescent="0.2">
      <c r="A28" s="450" t="s">
        <v>1489</v>
      </c>
      <c r="B28" s="389">
        <f>ROUND('SOME Entry (printable)'!$C$22,2)</f>
        <v>0</v>
      </c>
      <c r="C28" s="427">
        <f t="shared" ca="1" si="0"/>
        <v>0</v>
      </c>
      <c r="D28" s="465" t="s">
        <v>1490</v>
      </c>
      <c r="E28" s="466"/>
      <c r="F28" s="431" t="s">
        <v>1491</v>
      </c>
      <c r="G28" s="442">
        <v>22</v>
      </c>
      <c r="H28" s="443" t="str">
        <f>IF($G28&gt;=1,LEFT(TEXT('Report Set-up'!$B$13-1+$G28,"ddd"),2),"")</f>
        <v>Su</v>
      </c>
      <c r="I28" s="444">
        <f ca="1">IF(VALUE($G28)&lt;&gt;0,OFFSET('EOD Review'!$B$1,'EOD Review'!$A$64-'EOD Review'!$A$1,$G28*2,1,1)+OFFSET('Paid Out Entry'!$B$1,'Paid Out Entry'!$A$126-'Paid Out Entry'!$A$1,$G28*2,1,1)-OFFSET('Paid Out Entry'!$B$1,'Paid Out Entry'!$A$135-'Paid Out Entry'!$A$1,$G28*2,1,1),"")</f>
        <v>3200</v>
      </c>
      <c r="J28" s="445">
        <f ca="1">IF(VALUE($G28)&lt;&gt;0,OFFSET('EOD Review'!$B$1,'EOD Review'!$A$64-'EOD Review'!$A$1,$G28*2-1,1,1),"")</f>
        <v>66</v>
      </c>
    </row>
    <row r="29" spans="1:10" ht="13.5" customHeight="1" x14ac:dyDescent="0.2">
      <c r="A29" s="439" t="s">
        <v>1342</v>
      </c>
      <c r="B29" s="389">
        <f ca="1">ROUND('SOME Entry (printable)'!$C$25,2)</f>
        <v>21992.44</v>
      </c>
      <c r="C29" s="427">
        <f t="shared" ca="1" si="0"/>
        <v>0.22908791666666664</v>
      </c>
      <c r="D29" s="467">
        <f>'COS Entry (printable)'!$L$67</f>
        <v>0</v>
      </c>
      <c r="E29" s="468"/>
      <c r="F29" s="469">
        <f ca="1">IF($B$15&lt;&gt;0,F27/$B$15,0)</f>
        <v>3.4281249999999996E-4</v>
      </c>
      <c r="G29" s="442">
        <v>23</v>
      </c>
      <c r="H29" s="443" t="str">
        <f>IF($G29&gt;=1,LEFT(TEXT('Report Set-up'!$B$13-1+$G29,"ddd"),2),"")</f>
        <v>Mo</v>
      </c>
      <c r="I29" s="444">
        <f ca="1">IF(VALUE($G29)&lt;&gt;0,OFFSET('EOD Review'!$B$1,'EOD Review'!$A$64-'EOD Review'!$A$1,$G29*2,1,1)+OFFSET('Paid Out Entry'!$B$1,'Paid Out Entry'!$A$126-'Paid Out Entry'!$A$1,$G29*2,1,1)-OFFSET('Paid Out Entry'!$B$1,'Paid Out Entry'!$A$135-'Paid Out Entry'!$A$1,$G29*2,1,1),"")</f>
        <v>3200</v>
      </c>
      <c r="J29" s="445">
        <f ca="1">IF(VALUE($G29)&lt;&gt;0,OFFSET('EOD Review'!$B$1,'EOD Review'!$A$64-'EOD Review'!$A$1,$G29*2-1,1,1),"")</f>
        <v>66</v>
      </c>
    </row>
    <row r="30" spans="1:10" ht="13.5" customHeight="1" x14ac:dyDescent="0.2">
      <c r="A30" s="450" t="s">
        <v>1346</v>
      </c>
      <c r="B30" s="389">
        <f ca="1">ROUND('SOME Entry (printable)'!$C$26,2)</f>
        <v>1311</v>
      </c>
      <c r="C30" s="427">
        <f t="shared" ca="1" si="0"/>
        <v>1.365625E-2</v>
      </c>
      <c r="G30" s="442">
        <v>24</v>
      </c>
      <c r="H30" s="443" t="str">
        <f>IF($G30&gt;=1,LEFT(TEXT('Report Set-up'!$B$13-1+$G30,"ddd"),2),"")</f>
        <v>Tu</v>
      </c>
      <c r="I30" s="444">
        <f ca="1">IF(VALUE($G30)&lt;&gt;0,OFFSET('EOD Review'!$B$1,'EOD Review'!$A$64-'EOD Review'!$A$1,$G30*2,1,1)+OFFSET('Paid Out Entry'!$B$1,'Paid Out Entry'!$A$126-'Paid Out Entry'!$A$1,$G30*2,1,1)-OFFSET('Paid Out Entry'!$B$1,'Paid Out Entry'!$A$135-'Paid Out Entry'!$A$1,$G30*2,1,1),"")</f>
        <v>3200</v>
      </c>
      <c r="J30" s="445">
        <f ca="1">IF(VALUE($G30)&lt;&gt;0,OFFSET('EOD Review'!$B$1,'EOD Review'!$A$64-'EOD Review'!$A$1,$G30*2-1,1,1),"")</f>
        <v>66</v>
      </c>
    </row>
    <row r="31" spans="1:10" ht="13.5" customHeight="1" x14ac:dyDescent="0.2">
      <c r="A31" s="450" t="s">
        <v>1348</v>
      </c>
      <c r="B31" s="389">
        <f ca="1">ROUND('SOME Entry (printable)'!$C$27,2)</f>
        <v>1237.5</v>
      </c>
      <c r="C31" s="427">
        <f t="shared" ca="1" si="0"/>
        <v>1.2890624999999999E-2</v>
      </c>
      <c r="D31" s="470" t="s">
        <v>1492</v>
      </c>
      <c r="E31" s="471">
        <f ca="1">'Box Count Report (printable)'!$AY$39</f>
        <v>1731</v>
      </c>
      <c r="F31" s="412"/>
      <c r="G31" s="442">
        <v>25</v>
      </c>
      <c r="H31" s="443" t="str">
        <f>IF($G31&gt;=1,LEFT(TEXT('Report Set-up'!$B$13-1+$G31,"ddd"),2),"")</f>
        <v>We</v>
      </c>
      <c r="I31" s="444">
        <f ca="1">IF(VALUE($G31)&lt;&gt;0,OFFSET('EOD Review'!$B$1,'EOD Review'!$A$64-'EOD Review'!$A$1,$G31*2,1,1)+OFFSET('Paid Out Entry'!$B$1,'Paid Out Entry'!$A$126-'Paid Out Entry'!$A$1,$G31*2,1,1)-OFFSET('Paid Out Entry'!$B$1,'Paid Out Entry'!$A$135-'Paid Out Entry'!$A$1,$G31*2,1,1),"")</f>
        <v>3200</v>
      </c>
      <c r="J31" s="445">
        <f ca="1">IF(VALUE($G31)&lt;&gt;0,OFFSET('EOD Review'!$B$1,'EOD Review'!$A$64-'EOD Review'!$A$1,$G31*2-1,1,1),"")</f>
        <v>66</v>
      </c>
    </row>
    <row r="32" spans="1:10" ht="13.5" customHeight="1" thickBot="1" x14ac:dyDescent="0.25">
      <c r="A32" s="450" t="s">
        <v>1350</v>
      </c>
      <c r="B32" s="389">
        <f>ROUND('SOME Entry (printable)'!$C$30,2)</f>
        <v>0</v>
      </c>
      <c r="C32" s="427">
        <f t="shared" ca="1" si="0"/>
        <v>0</v>
      </c>
      <c r="D32" s="395"/>
      <c r="E32" s="396"/>
      <c r="F32" s="416"/>
      <c r="G32" s="442">
        <v>26</v>
      </c>
      <c r="H32" s="443" t="str">
        <f>IF($G32&gt;=1,LEFT(TEXT('Report Set-up'!$B$13-1+$G32,"ddd"),2),"")</f>
        <v>Th</v>
      </c>
      <c r="I32" s="444">
        <f ca="1">IF(VALUE($G32)&lt;&gt;0,OFFSET('EOD Review'!$B$1,'EOD Review'!$A$64-'EOD Review'!$A$1,$G32*2,1,1)+OFFSET('Paid Out Entry'!$B$1,'Paid Out Entry'!$A$126-'Paid Out Entry'!$A$1,$G32*2,1,1)-OFFSET('Paid Out Entry'!$B$1,'Paid Out Entry'!$A$135-'Paid Out Entry'!$A$1,$G32*2,1,1),"")</f>
        <v>3200</v>
      </c>
      <c r="J32" s="445">
        <f ca="1">IF(VALUE($G32)&lt;&gt;0,OFFSET('EOD Review'!$B$1,'EOD Review'!$A$64-'EOD Review'!$A$1,$G32*2-1,1,1),"")</f>
        <v>66</v>
      </c>
    </row>
    <row r="33" spans="1:10" ht="13.5" customHeight="1" x14ac:dyDescent="0.2">
      <c r="A33" s="450" t="s">
        <v>1354</v>
      </c>
      <c r="B33" s="389">
        <f>ROUND('SOME Entry (printable)'!$C$31,2)</f>
        <v>0</v>
      </c>
      <c r="C33" s="427">
        <f t="shared" ca="1" si="0"/>
        <v>0</v>
      </c>
      <c r="D33" s="393"/>
      <c r="E33" s="383"/>
      <c r="F33" s="166"/>
      <c r="G33" s="442">
        <v>27</v>
      </c>
      <c r="H33" s="443" t="str">
        <f>IF($G33&gt;=1,LEFT(TEXT('Report Set-up'!$B$13-1+$G33,"ddd"),2),"")</f>
        <v>Fr</v>
      </c>
      <c r="I33" s="444">
        <f ca="1">IF(VALUE($G33)&lt;&gt;0,OFFSET('EOD Review'!$B$1,'EOD Review'!$A$64-'EOD Review'!$A$1,$G33*2,1,1)+OFFSET('Paid Out Entry'!$B$1,'Paid Out Entry'!$A$126-'Paid Out Entry'!$A$1,$G33*2,1,1)-OFFSET('Paid Out Entry'!$B$1,'Paid Out Entry'!$A$135-'Paid Out Entry'!$A$1,$G33*2,1,1),"")</f>
        <v>3200</v>
      </c>
      <c r="J33" s="445">
        <f ca="1">IF(VALUE($G33)&lt;&gt;0,OFFSET('EOD Review'!$B$1,'EOD Review'!$A$64-'EOD Review'!$A$1,$G33*2-1,1,1),"")</f>
        <v>66</v>
      </c>
    </row>
    <row r="34" spans="1:10" ht="13.5" customHeight="1" x14ac:dyDescent="0.2">
      <c r="A34" s="450" t="s">
        <v>1356</v>
      </c>
      <c r="B34" s="389">
        <f ca="1">ROUND('SOME Entry (printable)'!$C$32,2)</f>
        <v>0</v>
      </c>
      <c r="C34" s="427">
        <f t="shared" ca="1" si="0"/>
        <v>0</v>
      </c>
      <c r="D34" s="448" t="s">
        <v>1493</v>
      </c>
      <c r="E34" s="456"/>
      <c r="F34" s="412"/>
      <c r="G34" s="442">
        <v>28</v>
      </c>
      <c r="H34" s="443" t="str">
        <f>IF($G34&gt;=1,LEFT(TEXT('Report Set-up'!$B$13-1+$G34,"ddd"),2),"")</f>
        <v>Sa</v>
      </c>
      <c r="I34" s="444">
        <f ca="1">IF(VALUE($G34)&lt;&gt;0,OFFSET('EOD Review'!$B$1,'EOD Review'!$A$64-'EOD Review'!$A$1,$G34*2,1,1)+OFFSET('Paid Out Entry'!$B$1,'Paid Out Entry'!$A$126-'Paid Out Entry'!$A$1,$G34*2,1,1)-OFFSET('Paid Out Entry'!$B$1,'Paid Out Entry'!$A$135-'Paid Out Entry'!$A$1,$G34*2,1,1),"")</f>
        <v>3200</v>
      </c>
      <c r="J34" s="445">
        <f ca="1">IF(VALUE($G34)&lt;&gt;0,OFFSET('EOD Review'!$B$1,'EOD Review'!$A$64-'EOD Review'!$A$1,$G34*2-1,1,1),"")</f>
        <v>66</v>
      </c>
    </row>
    <row r="35" spans="1:10" ht="13.5" customHeight="1" x14ac:dyDescent="0.2">
      <c r="A35" s="450" t="s">
        <v>1360</v>
      </c>
      <c r="B35" s="389">
        <f ca="1">ROUND('SOME Entry (printable)'!$C$34,2)</f>
        <v>0</v>
      </c>
      <c r="C35" s="427">
        <f t="shared" ca="1" si="0"/>
        <v>0</v>
      </c>
      <c r="D35" s="472" t="s">
        <v>1494</v>
      </c>
      <c r="E35" s="473"/>
      <c r="F35" s="474">
        <f>ROUND('SOME Entry (printable)'!$C$8,2)</f>
        <v>396.27</v>
      </c>
      <c r="G35" s="442">
        <f>IF(G34=0,0,IF(G34+1&lt;='Report Set-up'!$B$15,G34+1,0))</f>
        <v>29</v>
      </c>
      <c r="H35" s="443" t="str">
        <f>IF($G35&gt;=1,LEFT(TEXT('Report Set-up'!$B$13-1+$G35,"ddd"),2),"")</f>
        <v>Su</v>
      </c>
      <c r="I35" s="444">
        <f ca="1">IF(VALUE($G35)&lt;&gt;0,OFFSET('EOD Review'!$B$1,'EOD Review'!$A$64-'EOD Review'!$A$1,$G35*2,1,1)+OFFSET('Paid Out Entry'!$B$1,'Paid Out Entry'!$A$126-'Paid Out Entry'!$A$1,$G35*2,1,1)-OFFSET('Paid Out Entry'!$B$1,'Paid Out Entry'!$A$135-'Paid Out Entry'!$A$1,$G35*2,1,1),"")</f>
        <v>3200</v>
      </c>
      <c r="J35" s="445">
        <f ca="1">IF(VALUE($G35)&lt;&gt;0,OFFSET('EOD Review'!$B$1,'EOD Review'!$A$64-'EOD Review'!$A$1,$G35*2-1,1,1),"")</f>
        <v>66</v>
      </c>
    </row>
    <row r="36" spans="1:10" ht="13.5" customHeight="1" x14ac:dyDescent="0.2">
      <c r="A36" s="450" t="s">
        <v>1363</v>
      </c>
      <c r="B36" s="389">
        <f>ROUND('SOME Entry (printable)'!$C$38,2)</f>
        <v>0</v>
      </c>
      <c r="C36" s="427">
        <f t="shared" ca="1" si="0"/>
        <v>0</v>
      </c>
      <c r="D36" s="472" t="s">
        <v>1495</v>
      </c>
      <c r="E36" s="473"/>
      <c r="F36" s="459">
        <f>ROUND('SOME Entry (printable)'!$C$16,2)</f>
        <v>0</v>
      </c>
      <c r="G36" s="442">
        <f>IF(G35=0,0,IF(G35+1&lt;='Report Set-up'!$B$15,G35+1,0))</f>
        <v>30</v>
      </c>
      <c r="H36" s="443" t="str">
        <f>IF($G36&gt;=1,LEFT(TEXT('Report Set-up'!$B$13-1+$G36,"ddd"),2),"")</f>
        <v>Mo</v>
      </c>
      <c r="I36" s="444">
        <f ca="1">IF(VALUE($G36)&lt;&gt;0,OFFSET('EOD Review'!$B$1,'EOD Review'!$A$64-'EOD Review'!$A$1,$G36*2,1,1)+OFFSET('Paid Out Entry'!$B$1,'Paid Out Entry'!$A$126-'Paid Out Entry'!$A$1,$G36*2,1,1)-OFFSET('Paid Out Entry'!$B$1,'Paid Out Entry'!$A$135-'Paid Out Entry'!$A$1,$G36*2,1,1),"")</f>
        <v>3200</v>
      </c>
      <c r="J36" s="445">
        <f ca="1">IF(VALUE($G36)&lt;&gt;0,OFFSET('EOD Review'!$B$1,'EOD Review'!$A$64-'EOD Review'!$A$1,$G36*2-1,1,1),"")</f>
        <v>66</v>
      </c>
    </row>
    <row r="37" spans="1:10" ht="13.5" customHeight="1" x14ac:dyDescent="0.2">
      <c r="A37" s="439" t="s">
        <v>1496</v>
      </c>
      <c r="B37" s="389">
        <f>ROUND('SOME Entry (printable)'!$C$41,2)</f>
        <v>0</v>
      </c>
      <c r="C37" s="427">
        <f t="shared" ca="1" si="0"/>
        <v>0</v>
      </c>
      <c r="D37" s="475"/>
      <c r="E37" s="473"/>
      <c r="F37" s="462"/>
      <c r="G37" s="476">
        <f>IF(G36=0,0,IF(G36+1&lt;='Report Set-up'!$B$15,G36+1,0))</f>
        <v>0</v>
      </c>
      <c r="H37" s="477" t="str">
        <f>IF($G37&gt;=1,LEFT(TEXT('Report Set-up'!$B$13-1+$G37,"ddd"),2),"")</f>
        <v/>
      </c>
      <c r="I37" s="478" t="str">
        <f ca="1">IF(VALUE($G37)&lt;&gt;0,OFFSET('EOD Review'!$B$1,'EOD Review'!$A$64-'EOD Review'!$A$1,$G37*2,1,1)+OFFSET('Paid Out Entry'!$B$1,'Paid Out Entry'!$A$126-'Paid Out Entry'!$A$1,$G37*2,1,1)-OFFSET('Paid Out Entry'!$B$1,'Paid Out Entry'!$A$135-'Paid Out Entry'!$A$1,$G37*2,1,1),"")</f>
        <v/>
      </c>
      <c r="J37" s="479" t="str">
        <f ca="1">IF(VALUE($G37)&lt;&gt;0,OFFSET('EOD Review'!$B$1,'EOD Review'!$A$64-'EOD Review'!$A$1,$G37*2-1,1,1),"")</f>
        <v/>
      </c>
    </row>
    <row r="38" spans="1:10" ht="13.5" customHeight="1" thickBot="1" x14ac:dyDescent="0.25">
      <c r="A38" s="450" t="s">
        <v>558</v>
      </c>
      <c r="B38" s="389">
        <f>ROUND('SOME Entry (printable)'!$C$50,2)</f>
        <v>26.57</v>
      </c>
      <c r="C38" s="427">
        <f t="shared" ca="1" si="0"/>
        <v>2.7677083333333335E-4</v>
      </c>
      <c r="D38" s="475"/>
      <c r="E38" s="473"/>
      <c r="F38" s="464">
        <f>SUM($F$35:$F$37)</f>
        <v>396.27</v>
      </c>
      <c r="G38" s="480"/>
      <c r="H38" s="481"/>
      <c r="I38" s="482"/>
      <c r="J38" s="483"/>
    </row>
    <row r="39" spans="1:10" ht="13.5" customHeight="1" thickTop="1" thickBot="1" x14ac:dyDescent="0.25">
      <c r="A39" s="439" t="s">
        <v>559</v>
      </c>
      <c r="B39" s="389">
        <f>ROUND('SOME Entry (printable)'!$C$54,2)</f>
        <v>0</v>
      </c>
      <c r="C39" s="427">
        <f t="shared" ca="1" si="0"/>
        <v>0</v>
      </c>
      <c r="D39" s="484"/>
      <c r="E39" s="485"/>
      <c r="F39" s="486"/>
      <c r="G39" s="487"/>
      <c r="H39" s="488"/>
      <c r="I39" s="489">
        <f ca="1">SUM(I7:I37)</f>
        <v>96000</v>
      </c>
      <c r="J39" s="490">
        <f ca="1">SUM(J7:J37)</f>
        <v>1980</v>
      </c>
    </row>
    <row r="40" spans="1:10" ht="13.5" customHeight="1" x14ac:dyDescent="0.2">
      <c r="A40" s="439" t="s">
        <v>1389</v>
      </c>
      <c r="B40" s="389">
        <f>ROUND('SOME Entry (printable)'!$C$59,2)</f>
        <v>0</v>
      </c>
      <c r="C40" s="427">
        <f t="shared" ca="1" si="0"/>
        <v>0</v>
      </c>
      <c r="D40" s="393"/>
      <c r="E40" s="383"/>
      <c r="F40" s="166"/>
      <c r="G40" s="393"/>
      <c r="H40" s="383"/>
      <c r="I40" s="383"/>
      <c r="J40" s="166"/>
    </row>
    <row r="41" spans="1:10" ht="13.5" customHeight="1" x14ac:dyDescent="0.2">
      <c r="A41" s="450" t="s">
        <v>1398</v>
      </c>
      <c r="B41" s="389">
        <f>ROUND('SOME Entry (printable)'!$C$60,2)</f>
        <v>0</v>
      </c>
      <c r="C41" s="427">
        <f t="shared" ca="1" si="0"/>
        <v>0</v>
      </c>
      <c r="D41" s="448" t="s">
        <v>1497</v>
      </c>
      <c r="E41" s="456" t="s">
        <v>1498</v>
      </c>
      <c r="F41" s="412"/>
      <c r="G41" s="394"/>
      <c r="I41" s="491">
        <f ca="1">IF(J39&lt;&gt;0,I39/J39,0)</f>
        <v>48.484848484848484</v>
      </c>
      <c r="J41" s="412"/>
    </row>
    <row r="42" spans="1:10" ht="13.5" customHeight="1" x14ac:dyDescent="0.2">
      <c r="A42" s="439" t="s">
        <v>1499</v>
      </c>
      <c r="B42" s="389">
        <f>ROUND('SOME Entry (printable)'!$C$66,2)</f>
        <v>0</v>
      </c>
      <c r="C42" s="427">
        <f t="shared" ca="1" si="0"/>
        <v>0</v>
      </c>
      <c r="D42" s="472" t="s">
        <v>1500</v>
      </c>
      <c r="E42" s="492">
        <f ca="1">SUM('Labour Report 1-15 (printable)'!$CF$52:$CH$52)+SUM('Labour Report 16-31 (printable)'!$CK$52:$CM$52)</f>
        <v>944.06</v>
      </c>
      <c r="F42" s="493">
        <f ca="1">ROUND(SUM('SOME Entry (printable)'!$C$88:$C$89),2)</f>
        <v>20225.97</v>
      </c>
      <c r="G42" s="394"/>
      <c r="I42" s="466" t="s">
        <v>1501</v>
      </c>
      <c r="J42" s="412"/>
    </row>
    <row r="43" spans="1:10" ht="13.5" customHeight="1" x14ac:dyDescent="0.2">
      <c r="A43" s="439" t="s">
        <v>1410</v>
      </c>
      <c r="B43" s="389">
        <f>ROUND('SOME Entry (printable)'!$C$70,2)</f>
        <v>0</v>
      </c>
      <c r="C43" s="427">
        <f t="shared" ca="1" si="0"/>
        <v>0</v>
      </c>
      <c r="D43" s="472" t="s">
        <v>1502</v>
      </c>
      <c r="E43" s="494">
        <f ca="1">'Labour Report 1-15 (printable)'!$CD$52+'Labour Report 16-31 (printable)'!$CI$52</f>
        <v>629</v>
      </c>
      <c r="F43" s="493">
        <f ca="1">ROUND(SUM('SOME Entry (printable)'!$C$90:$C$91),2)</f>
        <v>717.06</v>
      </c>
      <c r="G43" s="394"/>
      <c r="J43" s="412"/>
    </row>
    <row r="44" spans="1:10" ht="13.5" customHeight="1" x14ac:dyDescent="0.2">
      <c r="A44" s="450" t="s">
        <v>1417</v>
      </c>
      <c r="B44" s="389">
        <f>ROUND('SOME Entry (printable)'!$C$73,2)</f>
        <v>0</v>
      </c>
      <c r="C44" s="427">
        <f t="shared" ca="1" si="0"/>
        <v>0</v>
      </c>
      <c r="D44" s="475" t="s">
        <v>559</v>
      </c>
      <c r="E44" s="473"/>
      <c r="F44" s="459">
        <f>ROUND(SUM('SOME Entry (printable)'!$C$92:$C$93),2)</f>
        <v>0</v>
      </c>
      <c r="G44" s="394"/>
      <c r="I44" s="495" t="s">
        <v>266</v>
      </c>
      <c r="J44" s="496">
        <f ca="1">IF('Sales Report (printable)'!$N$48=0,0,'Sales Report (printable)'!$I$48/'Sales Report (printable)'!$N$48)</f>
        <v>0.3125</v>
      </c>
    </row>
    <row r="45" spans="1:10" ht="13.5" customHeight="1" x14ac:dyDescent="0.2">
      <c r="A45" s="450" t="s">
        <v>1421</v>
      </c>
      <c r="B45" s="389">
        <f>ROUND('SOME Entry (printable)'!$C$76,2)</f>
        <v>0</v>
      </c>
      <c r="C45" s="427">
        <f t="shared" ca="1" si="0"/>
        <v>0</v>
      </c>
      <c r="D45" s="460"/>
      <c r="E45" s="461"/>
      <c r="F45" s="462"/>
      <c r="G45" s="394"/>
      <c r="I45" s="497" t="s">
        <v>264</v>
      </c>
      <c r="J45" s="496">
        <f ca="1">IF('Sales Report (printable)'!$N$48=0,0,'Sales Report (printable)'!$J$48/'Sales Report (printable)'!$N$48)</f>
        <v>0.3125</v>
      </c>
    </row>
    <row r="46" spans="1:10" ht="13.5" customHeight="1" thickBot="1" x14ac:dyDescent="0.25">
      <c r="A46" s="450" t="s">
        <v>1427</v>
      </c>
      <c r="B46" s="389">
        <f>ROUND('SOME Entry (printable)'!$C$81,2)</f>
        <v>0</v>
      </c>
      <c r="C46" s="427">
        <f t="shared" ca="1" si="0"/>
        <v>0</v>
      </c>
      <c r="D46" s="460"/>
      <c r="E46" s="461"/>
      <c r="F46" s="498">
        <f ca="1">SUM($F$42:$F$45)</f>
        <v>20943.030000000002</v>
      </c>
      <c r="G46" s="394"/>
      <c r="I46" s="495" t="s">
        <v>268</v>
      </c>
      <c r="J46" s="496">
        <f ca="1">IF('Sales Report (printable)'!$N$48=0,0,'Sales Report (printable)'!$K$48/'Sales Report (printable)'!$N$48)</f>
        <v>0.375</v>
      </c>
    </row>
    <row r="47" spans="1:10" ht="13.5" customHeight="1" thickTop="1" x14ac:dyDescent="0.2">
      <c r="A47" s="450" t="s">
        <v>1434</v>
      </c>
      <c r="B47" s="389">
        <f>ROUND('SOME Entry (printable)'!$C$85,2)</f>
        <v>1188</v>
      </c>
      <c r="C47" s="427">
        <f t="shared" ca="1" si="0"/>
        <v>1.2375000000000001E-2</v>
      </c>
      <c r="D47" s="460"/>
      <c r="E47" s="461"/>
      <c r="F47" s="412"/>
      <c r="G47" s="394"/>
      <c r="I47" s="495" t="s">
        <v>569</v>
      </c>
      <c r="J47" s="496">
        <f ca="1">IF('Sales Report (printable)'!$N$48=0,0,'Sales Report (printable)'!$L$48/'Sales Report (printable)'!$N$48)</f>
        <v>0</v>
      </c>
    </row>
    <row r="48" spans="1:10" x14ac:dyDescent="0.2">
      <c r="A48" s="450" t="s">
        <v>1439</v>
      </c>
      <c r="B48" s="389">
        <f>ROUND('SOME Entry (printable)'!$C$87,2)</f>
        <v>0</v>
      </c>
      <c r="C48" s="427">
        <f t="shared" ca="1" si="0"/>
        <v>0</v>
      </c>
      <c r="D48" s="499" t="s">
        <v>1503</v>
      </c>
      <c r="E48" s="466"/>
      <c r="F48" s="431" t="s">
        <v>1491</v>
      </c>
      <c r="G48" s="394"/>
      <c r="J48" s="412"/>
    </row>
    <row r="49" spans="1:10" x14ac:dyDescent="0.2">
      <c r="A49" s="439" t="s">
        <v>1443</v>
      </c>
      <c r="B49" s="389">
        <f ca="1">$F$46</f>
        <v>20943.030000000002</v>
      </c>
      <c r="C49" s="427">
        <f t="shared" ca="1" si="0"/>
        <v>0.21815656250000001</v>
      </c>
      <c r="D49" s="467">
        <f>'SOME Entry (printable)'!$C$95</f>
        <v>0</v>
      </c>
      <c r="E49" s="468"/>
      <c r="F49" s="469">
        <f ca="1">IF($B$15&lt;&gt;0,F46/$B$15,0)</f>
        <v>0.21815656250000001</v>
      </c>
      <c r="G49" s="394"/>
      <c r="I49" s="461" t="s">
        <v>1504</v>
      </c>
      <c r="J49" s="496">
        <f ca="1">IF('Sales Report (printable)'!$N$48=0,0,'Sales Report (printable)'!$V$48/'Sales Report (printable)'!$N$48)</f>
        <v>2.05125</v>
      </c>
    </row>
    <row r="50" spans="1:10" ht="15" thickBot="1" x14ac:dyDescent="0.25">
      <c r="A50" s="450"/>
      <c r="B50" s="500"/>
      <c r="C50" s="427"/>
      <c r="D50" s="394"/>
      <c r="F50" s="412"/>
      <c r="G50" s="395"/>
      <c r="H50" s="396"/>
      <c r="I50" s="396"/>
      <c r="J50" s="416"/>
    </row>
    <row r="51" spans="1:10" ht="15" thickBot="1" x14ac:dyDescent="0.25">
      <c r="A51" s="425" t="s">
        <v>1505</v>
      </c>
      <c r="B51" s="449">
        <f ca="1">SUM($B$27:$B$49)</f>
        <v>47094.81</v>
      </c>
      <c r="C51" s="427">
        <f ca="1">IF(B$15&gt;0,B51/$B$15,0)</f>
        <v>0.49057093749999997</v>
      </c>
      <c r="D51" s="475" t="s">
        <v>1506</v>
      </c>
      <c r="F51" s="474">
        <f ca="1">IF(E42&lt;&gt;0,F42/E42,0)</f>
        <v>21.42445395419783</v>
      </c>
      <c r="G51" s="393"/>
      <c r="H51" s="383"/>
      <c r="I51" s="383"/>
      <c r="J51" s="166"/>
    </row>
    <row r="52" spans="1:10" ht="15" thickTop="1" x14ac:dyDescent="0.2">
      <c r="A52" s="450"/>
      <c r="B52" s="397"/>
      <c r="C52" s="431"/>
      <c r="D52" s="475" t="s">
        <v>1507</v>
      </c>
      <c r="F52" s="474">
        <f ca="1">IF(E43&lt;&gt;0,F43/E43,0)</f>
        <v>1.1399999999999999</v>
      </c>
      <c r="G52" s="394"/>
      <c r="I52" s="461" t="s">
        <v>1508</v>
      </c>
      <c r="J52" s="501">
        <f>'EOD Review'!$BM$513</f>
        <v>10</v>
      </c>
    </row>
    <row r="53" spans="1:10" x14ac:dyDescent="0.2">
      <c r="A53" s="450" t="s">
        <v>1509</v>
      </c>
      <c r="B53" s="434">
        <f ca="1">$B$24</f>
        <v>95967.09</v>
      </c>
      <c r="C53" s="427">
        <f t="shared" ref="C53:C54" ca="1" si="1">IF(B$15&gt;0,B53/$B$15,0)</f>
        <v>0.99965718749999999</v>
      </c>
      <c r="D53" s="394"/>
      <c r="F53" s="412"/>
      <c r="G53" s="394"/>
      <c r="I53" s="461" t="s">
        <v>1510</v>
      </c>
      <c r="J53" s="502">
        <f>'EOD Review'!$BN$513</f>
        <v>895.3</v>
      </c>
    </row>
    <row r="54" spans="1:10" x14ac:dyDescent="0.2">
      <c r="A54" s="450" t="s">
        <v>1511</v>
      </c>
      <c r="B54" s="503">
        <f ca="1">$B$51</f>
        <v>47094.81</v>
      </c>
      <c r="C54" s="427">
        <f t="shared" ca="1" si="1"/>
        <v>0.49057093749999997</v>
      </c>
      <c r="D54" s="475"/>
      <c r="F54" s="474"/>
      <c r="G54" s="394"/>
      <c r="I54" s="461" t="s">
        <v>1512</v>
      </c>
      <c r="J54" s="496">
        <f ca="1">IF($I$39=0,0,$J$53/$I$39)</f>
        <v>9.3260416666666665E-3</v>
      </c>
    </row>
    <row r="55" spans="1:10" ht="15" thickBot="1" x14ac:dyDescent="0.25">
      <c r="A55" s="450"/>
      <c r="B55" s="441"/>
      <c r="C55" s="466"/>
      <c r="D55" s="484"/>
      <c r="E55" s="396"/>
      <c r="F55" s="486"/>
      <c r="G55" s="395"/>
      <c r="H55" s="396"/>
      <c r="I55" s="488"/>
      <c r="J55" s="504"/>
    </row>
    <row r="56" spans="1:10" ht="12.75" customHeight="1" thickBot="1" x14ac:dyDescent="0.25">
      <c r="A56" s="425" t="s">
        <v>1513</v>
      </c>
      <c r="B56" s="449">
        <f ca="1">$B$53-$B$54</f>
        <v>48872.28</v>
      </c>
      <c r="C56" s="505">
        <f ca="1">IF(B$15&gt;0,B56/$B$15,0)</f>
        <v>0.50908624999999996</v>
      </c>
      <c r="D56" s="1414" t="s">
        <v>1514</v>
      </c>
      <c r="E56" s="1415"/>
      <c r="F56" s="1415"/>
      <c r="G56" s="1415"/>
      <c r="H56" s="1415"/>
      <c r="I56" s="1415"/>
      <c r="J56" s="1416"/>
    </row>
    <row r="57" spans="1:10" ht="15" thickTop="1" x14ac:dyDescent="0.2">
      <c r="A57" s="450"/>
      <c r="B57" s="434"/>
      <c r="C57" s="507"/>
      <c r="D57" s="1417"/>
      <c r="E57" s="1418"/>
      <c r="F57" s="1418"/>
      <c r="G57" s="1418"/>
      <c r="H57" s="1418"/>
      <c r="I57" s="1418"/>
      <c r="J57" s="1419"/>
    </row>
    <row r="58" spans="1:10" x14ac:dyDescent="0.2">
      <c r="A58" s="439" t="s">
        <v>1453</v>
      </c>
      <c r="B58" s="389">
        <f>ROUND('SOME Entry (printable)'!$C$100,2)</f>
        <v>0</v>
      </c>
      <c r="C58" s="507"/>
      <c r="D58" s="1417"/>
      <c r="E58" s="1418"/>
      <c r="F58" s="1418"/>
      <c r="G58" s="1418"/>
      <c r="H58" s="1418"/>
      <c r="I58" s="1418"/>
      <c r="J58" s="1419"/>
    </row>
    <row r="59" spans="1:10" x14ac:dyDescent="0.2">
      <c r="A59" s="450" t="s">
        <v>1461</v>
      </c>
      <c r="B59" s="389">
        <f>ROUND('SOME Entry (printable)'!$C$105,2)</f>
        <v>0</v>
      </c>
      <c r="C59" s="507"/>
      <c r="D59" s="1417"/>
      <c r="E59" s="1418"/>
      <c r="F59" s="1418"/>
      <c r="G59" s="1418"/>
      <c r="H59" s="1418"/>
      <c r="I59" s="1418"/>
      <c r="J59" s="1419"/>
    </row>
    <row r="60" spans="1:10" x14ac:dyDescent="0.2">
      <c r="A60" s="450"/>
      <c r="B60" s="441"/>
      <c r="C60" s="466"/>
      <c r="D60" s="1417"/>
      <c r="E60" s="1418"/>
      <c r="F60" s="1418"/>
      <c r="G60" s="1418"/>
      <c r="H60" s="1418"/>
      <c r="I60" s="1418"/>
      <c r="J60" s="1419"/>
    </row>
    <row r="61" spans="1:10" ht="15" thickBot="1" x14ac:dyDescent="0.25">
      <c r="A61" s="425" t="s">
        <v>1515</v>
      </c>
      <c r="B61" s="449">
        <f ca="1">$B$56-$B$58-$B$59</f>
        <v>48872.28</v>
      </c>
      <c r="C61" s="505">
        <f ca="1">IF(B$15&gt;0,B61/$B$15,0)</f>
        <v>0.50908624999999996</v>
      </c>
      <c r="D61" s="1417"/>
      <c r="E61" s="1418"/>
      <c r="F61" s="1418"/>
      <c r="G61" s="1418"/>
      <c r="H61" s="1418"/>
      <c r="I61" s="1418"/>
      <c r="J61" s="1419"/>
    </row>
    <row r="62" spans="1:10" ht="16" thickTop="1" thickBot="1" x14ac:dyDescent="0.25">
      <c r="A62" s="508"/>
      <c r="B62" s="396"/>
      <c r="C62" s="509"/>
      <c r="D62" s="1420"/>
      <c r="E62" s="1421"/>
      <c r="F62" s="1421"/>
      <c r="G62" s="1421"/>
      <c r="H62" s="1421"/>
      <c r="I62" s="1421"/>
      <c r="J62" s="1422"/>
    </row>
  </sheetData>
  <sheetProtection algorithmName="SHA-512" hashValue="eb2+LpfRq3hr5zeOp3qAlsEdqLKvHUtxmZBUkFpRwbmAhuc4xecxFKZeLu4YQKJWdBEEqWiEQai/YFRiVJ0qfg==" saltValue="2Aod3GsP0EMApuOmMWcb7w==" spinCount="100000" sheet="1" objects="1" scenarios="1" formatColumns="0"/>
  <mergeCells count="4">
    <mergeCell ref="A1:J1"/>
    <mergeCell ref="A3:J3"/>
    <mergeCell ref="G6:H6"/>
    <mergeCell ref="D56:J62"/>
  </mergeCells>
  <conditionalFormatting sqref="A12:C12">
    <cfRule type="expression" dxfId="8" priority="1">
      <formula>$B$12=0</formula>
    </cfRule>
  </conditionalFormatting>
  <conditionalFormatting sqref="G35:H37">
    <cfRule type="cellIs" dxfId="7" priority="4" stopIfTrue="1" operator="equal">
      <formula>0</formula>
    </cfRule>
  </conditionalFormatting>
  <conditionalFormatting sqref="I35:I37">
    <cfRule type="expression" dxfId="6" priority="2" stopIfTrue="1">
      <formula>G35=0</formula>
    </cfRule>
  </conditionalFormatting>
  <conditionalFormatting sqref="J35:J37">
    <cfRule type="expression" dxfId="5" priority="3" stopIfTrue="1">
      <formula>G35=0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7E41A-17DD-4AE3-83A4-D0F71151A544}">
  <sheetPr>
    <tabColor theme="9" tint="0.79998168889431442"/>
  </sheetPr>
  <dimension ref="A1:AQ42"/>
  <sheetViews>
    <sheetView showGridLines="0" workbookViewId="0">
      <pane xSplit="2" ySplit="9" topLeftCell="AO39" activePane="bottomRight" state="frozen"/>
      <selection pane="topRight" activeCell="C1" sqref="C1"/>
      <selection pane="bottomLeft" activeCell="A10" sqref="A10"/>
      <selection pane="bottomRight" activeCell="AO39" sqref="AO39"/>
    </sheetView>
  </sheetViews>
  <sheetFormatPr baseColWidth="10" defaultColWidth="9" defaultRowHeight="14" x14ac:dyDescent="0.2"/>
  <cols>
    <col min="1" max="1" width="11.6640625" style="411" customWidth="1"/>
    <col min="2" max="2" width="2.6640625" style="411" customWidth="1"/>
    <col min="3" max="8" width="10.6640625" style="160" customWidth="1"/>
    <col min="9" max="9" width="2.6640625" style="411" customWidth="1"/>
    <col min="10" max="10" width="9.6640625" style="411" customWidth="1"/>
    <col min="11" max="11" width="2.6640625" style="411" customWidth="1"/>
    <col min="12" max="43" width="8.6640625" style="160" customWidth="1"/>
    <col min="44" max="16384" width="9" style="160"/>
  </cols>
  <sheetData>
    <row r="1" spans="1:43" s="511" customFormat="1" ht="27" x14ac:dyDescent="0.2">
      <c r="A1" s="250"/>
      <c r="C1" s="250" t="s">
        <v>1516</v>
      </c>
      <c r="J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row>
    <row r="2" spans="1:43" s="392" customFormat="1" x14ac:dyDescent="0.2">
      <c r="A2" s="251"/>
      <c r="C2" s="251" t="str">
        <f>"Store #"&amp;TEXT('Report Set-up'!$B$6,"0")&amp;", "&amp;'Report Set-up'!$B$7&amp;", "&amp;TEXT(DATE('Report Set-up'!$B$12,'Report Set-up'!$B$11,1),"mmmm yyyy")</f>
        <v>Store #999, Sample Store, June 2025</v>
      </c>
      <c r="J2" s="251"/>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row>
    <row r="3" spans="1:43" s="392" customFormat="1" ht="15" thickBot="1" x14ac:dyDescent="0.25">
      <c r="A3" s="251"/>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row>
    <row r="4" spans="1:43" s="392" customFormat="1" ht="15" thickBot="1" x14ac:dyDescent="0.25">
      <c r="A4" s="252"/>
      <c r="B4" s="252"/>
      <c r="C4" s="252"/>
      <c r="D4" s="252"/>
      <c r="E4" s="252"/>
      <c r="F4" s="252"/>
      <c r="G4" s="252"/>
      <c r="H4" s="252"/>
      <c r="I4" s="252"/>
      <c r="J4" s="252"/>
      <c r="K4" s="252"/>
      <c r="L4" s="512" t="s">
        <v>1517</v>
      </c>
      <c r="M4" s="513"/>
      <c r="N4" s="513"/>
      <c r="O4" s="514"/>
      <c r="P4" s="512"/>
      <c r="Q4" s="513"/>
      <c r="R4" s="513"/>
      <c r="S4" s="514"/>
      <c r="T4" s="512"/>
      <c r="U4" s="513"/>
      <c r="V4" s="513"/>
      <c r="W4" s="514"/>
      <c r="X4" s="512"/>
      <c r="Y4" s="513"/>
      <c r="Z4" s="513"/>
      <c r="AA4" s="513"/>
      <c r="AB4" s="515"/>
      <c r="AC4" s="513"/>
      <c r="AD4" s="513"/>
      <c r="AE4" s="514"/>
      <c r="AF4" s="512"/>
      <c r="AG4" s="513"/>
      <c r="AH4" s="513"/>
      <c r="AI4" s="514"/>
      <c r="AJ4" s="516"/>
      <c r="AK4" s="516"/>
      <c r="AL4" s="516"/>
      <c r="AM4" s="516"/>
      <c r="AN4" s="516"/>
      <c r="AO4" s="516"/>
      <c r="AP4" s="516"/>
      <c r="AQ4" s="1146"/>
    </row>
    <row r="5" spans="1:43" s="392" customFormat="1" ht="15" thickBot="1" x14ac:dyDescent="0.25">
      <c r="A5" s="252"/>
      <c r="B5" s="252"/>
      <c r="C5" s="515" t="s">
        <v>1518</v>
      </c>
      <c r="D5" s="513"/>
      <c r="E5" s="513"/>
      <c r="F5" s="513"/>
      <c r="G5" s="517"/>
      <c r="H5" s="514"/>
      <c r="I5" s="252"/>
      <c r="J5" s="252"/>
      <c r="K5" s="252"/>
      <c r="L5" s="512" t="s">
        <v>1132</v>
      </c>
      <c r="M5" s="513"/>
      <c r="N5" s="513"/>
      <c r="O5" s="514"/>
      <c r="P5" s="512" t="s">
        <v>1130</v>
      </c>
      <c r="Q5" s="513"/>
      <c r="R5" s="513"/>
      <c r="S5" s="514"/>
      <c r="T5" s="512" t="s">
        <v>1137</v>
      </c>
      <c r="U5" s="513"/>
      <c r="V5" s="513"/>
      <c r="W5" s="514"/>
      <c r="X5" s="512" t="s">
        <v>1131</v>
      </c>
      <c r="Y5" s="513"/>
      <c r="Z5" s="513"/>
      <c r="AA5" s="513"/>
      <c r="AB5" s="515" t="s">
        <v>1133</v>
      </c>
      <c r="AC5" s="513"/>
      <c r="AD5" s="513"/>
      <c r="AE5" s="514"/>
      <c r="AF5" s="512" t="s">
        <v>1134</v>
      </c>
      <c r="AG5" s="513"/>
      <c r="AH5" s="513"/>
      <c r="AI5" s="514"/>
      <c r="AJ5" s="512" t="s">
        <v>1139</v>
      </c>
      <c r="AK5" s="513"/>
      <c r="AL5" s="513"/>
      <c r="AM5" s="514"/>
      <c r="AN5" s="512" t="s">
        <v>1135</v>
      </c>
      <c r="AO5" s="513"/>
      <c r="AP5" s="513"/>
      <c r="AQ5" s="514"/>
    </row>
    <row r="6" spans="1:43" s="527" customFormat="1" ht="46" thickBot="1" x14ac:dyDescent="0.25">
      <c r="A6" s="518" t="s">
        <v>441</v>
      </c>
      <c r="B6" s="519"/>
      <c r="C6" s="520" t="s">
        <v>1132</v>
      </c>
      <c r="D6" s="382" t="s">
        <v>1130</v>
      </c>
      <c r="E6" s="382" t="s">
        <v>1131</v>
      </c>
      <c r="F6" s="382" t="s">
        <v>1133</v>
      </c>
      <c r="G6" s="382" t="s">
        <v>1134</v>
      </c>
      <c r="H6" s="522" t="s">
        <v>1135</v>
      </c>
      <c r="I6" s="519"/>
      <c r="J6" s="518" t="s">
        <v>441</v>
      </c>
      <c r="K6" s="519"/>
      <c r="L6" s="523" t="s">
        <v>1519</v>
      </c>
      <c r="M6" s="524" t="s">
        <v>1520</v>
      </c>
      <c r="N6" s="525" t="s">
        <v>1521</v>
      </c>
      <c r="O6" s="526" t="s">
        <v>222</v>
      </c>
      <c r="P6" s="523" t="s">
        <v>1519</v>
      </c>
      <c r="Q6" s="524" t="s">
        <v>1520</v>
      </c>
      <c r="R6" s="525" t="s">
        <v>1521</v>
      </c>
      <c r="S6" s="526" t="s">
        <v>222</v>
      </c>
      <c r="T6" s="523" t="s">
        <v>1519</v>
      </c>
      <c r="U6" s="524" t="s">
        <v>1520</v>
      </c>
      <c r="V6" s="525" t="s">
        <v>1521</v>
      </c>
      <c r="W6" s="526" t="s">
        <v>222</v>
      </c>
      <c r="X6" s="523" t="s">
        <v>1519</v>
      </c>
      <c r="Y6" s="524" t="s">
        <v>1520</v>
      </c>
      <c r="Z6" s="525" t="s">
        <v>1521</v>
      </c>
      <c r="AA6" s="526" t="s">
        <v>222</v>
      </c>
      <c r="AB6" s="523" t="s">
        <v>1519</v>
      </c>
      <c r="AC6" s="524" t="s">
        <v>1520</v>
      </c>
      <c r="AD6" s="525" t="s">
        <v>1521</v>
      </c>
      <c r="AE6" s="526" t="s">
        <v>222</v>
      </c>
      <c r="AF6" s="523" t="s">
        <v>1519</v>
      </c>
      <c r="AG6" s="524" t="s">
        <v>1520</v>
      </c>
      <c r="AH6" s="525" t="s">
        <v>1521</v>
      </c>
      <c r="AI6" s="526" t="s">
        <v>222</v>
      </c>
      <c r="AJ6" s="523" t="s">
        <v>1519</v>
      </c>
      <c r="AK6" s="524" t="s">
        <v>1520</v>
      </c>
      <c r="AL6" s="525" t="s">
        <v>1521</v>
      </c>
      <c r="AM6" s="526" t="s">
        <v>222</v>
      </c>
      <c r="AN6" s="523" t="s">
        <v>1519</v>
      </c>
      <c r="AO6" s="524" t="s">
        <v>1520</v>
      </c>
      <c r="AP6" s="525" t="s">
        <v>1521</v>
      </c>
      <c r="AQ6" s="526" t="s">
        <v>222</v>
      </c>
    </row>
    <row r="7" spans="1:43" s="527" customFormat="1" ht="15" thickBot="1" x14ac:dyDescent="0.25">
      <c r="A7" s="528"/>
      <c r="B7" s="519"/>
      <c r="C7" s="529"/>
      <c r="D7" s="529"/>
      <c r="E7" s="529"/>
      <c r="F7" s="529"/>
      <c r="G7" s="529"/>
      <c r="H7" s="529"/>
      <c r="I7" s="519"/>
      <c r="J7" s="528"/>
      <c r="K7" s="519"/>
      <c r="L7" s="506"/>
      <c r="M7" s="506"/>
      <c r="N7" s="506"/>
      <c r="O7" s="506"/>
      <c r="P7" s="506"/>
      <c r="Q7" s="506"/>
      <c r="R7" s="506"/>
      <c r="S7" s="506"/>
      <c r="T7" s="506"/>
      <c r="U7" s="506"/>
      <c r="V7" s="506"/>
      <c r="W7" s="506"/>
      <c r="X7" s="506"/>
      <c r="Y7" s="506"/>
      <c r="Z7" s="506"/>
      <c r="AA7" s="506"/>
      <c r="AB7" s="506"/>
      <c r="AC7" s="506"/>
      <c r="AD7" s="506"/>
      <c r="AE7" s="506"/>
      <c r="AF7" s="506"/>
      <c r="AG7" s="506"/>
      <c r="AH7" s="506"/>
      <c r="AI7" s="506"/>
      <c r="AJ7" s="506"/>
      <c r="AK7" s="506"/>
      <c r="AL7" s="506"/>
      <c r="AM7" s="506"/>
      <c r="AN7" s="506"/>
      <c r="AO7" s="506"/>
      <c r="AP7" s="506"/>
      <c r="AQ7" s="506"/>
    </row>
    <row r="8" spans="1:43" s="527" customFormat="1" ht="31" thickBot="1" x14ac:dyDescent="0.25">
      <c r="A8" s="530" t="s">
        <v>1522</v>
      </c>
      <c r="B8" s="252"/>
      <c r="C8" s="531">
        <f ca="1">OFFSET('Inventory Count Summary'!$A$11,0,7,1,1)</f>
        <v>13.029</v>
      </c>
      <c r="D8" s="532">
        <f ca="1">OFFSET('Inventory Count Summary'!$A$6,0,7,1,1)</f>
        <v>17.047999999999998</v>
      </c>
      <c r="E8" s="532">
        <f ca="1">IF('Report Set-up'!$B$8="GFS-ONT",OFFSET('Inventory Count Summary'!$A$10,0,7,1,1),OFFSET('Inventory Count Summary'!$A$9,0,7,1,1))</f>
        <v>16.171739130434784</v>
      </c>
      <c r="F8" s="532">
        <f ca="1">OFFSET('Inventory Count Summary'!$A$12,0,7,1,1)</f>
        <v>20.593333333333334</v>
      </c>
      <c r="G8" s="532">
        <f ca="1">IFERROR(IF(VLOOKUP('Report Set-up'!$B$6,'Store List (hide)'!$A$1:$D$181,4,FALSE)="Non-Daiya",OFFSET('Inventory Count Summary'!$A$14,0,7,1,1),OFFSET('Inventory Count Summary'!$A$13,0,7,1,1)),OFFSET('Inventory Count Summary'!$A$13,0,7,1,1))</f>
        <v>9.5403817914831119</v>
      </c>
      <c r="H8" s="533">
        <f ca="1">OFFSET('Inventory Count Summary'!$A$15,0,7,1,1)</f>
        <v>23.64833333333333</v>
      </c>
      <c r="I8" s="519"/>
      <c r="J8" s="534" t="s">
        <v>1523</v>
      </c>
      <c r="K8" s="252"/>
      <c r="L8" s="535">
        <v>54.7</v>
      </c>
      <c r="M8" s="536">
        <v>0</v>
      </c>
      <c r="N8" s="536">
        <v>0</v>
      </c>
      <c r="O8" s="537">
        <f>SUM(L8:N8)</f>
        <v>54.7</v>
      </c>
      <c r="P8" s="535">
        <v>0</v>
      </c>
      <c r="Q8" s="536">
        <v>0</v>
      </c>
      <c r="R8" s="536">
        <v>5</v>
      </c>
      <c r="S8" s="537">
        <f>SUM(P8:R8)</f>
        <v>5</v>
      </c>
      <c r="T8" s="535">
        <v>0</v>
      </c>
      <c r="U8" s="536">
        <v>0</v>
      </c>
      <c r="V8" s="536">
        <v>15.5</v>
      </c>
      <c r="W8" s="537">
        <f>SUM(T8:V8)</f>
        <v>15.5</v>
      </c>
      <c r="X8" s="535">
        <v>0</v>
      </c>
      <c r="Y8" s="536">
        <v>0</v>
      </c>
      <c r="Z8" s="536">
        <v>1.2</v>
      </c>
      <c r="AA8" s="537">
        <f>SUM(X8:Z8)</f>
        <v>1.2</v>
      </c>
      <c r="AB8" s="535">
        <v>0</v>
      </c>
      <c r="AC8" s="536">
        <v>0</v>
      </c>
      <c r="AD8" s="536">
        <v>0.9</v>
      </c>
      <c r="AE8" s="537">
        <f>SUM(AB8:AD8)</f>
        <v>0.9</v>
      </c>
      <c r="AF8" s="535">
        <v>4.5</v>
      </c>
      <c r="AG8" s="536">
        <v>0</v>
      </c>
      <c r="AH8" s="536">
        <v>0</v>
      </c>
      <c r="AI8" s="537">
        <f>SUM(AF8:AH8)</f>
        <v>4.5</v>
      </c>
      <c r="AJ8" s="535">
        <v>0</v>
      </c>
      <c r="AK8" s="536">
        <v>0</v>
      </c>
      <c r="AL8" s="536">
        <v>1.4</v>
      </c>
      <c r="AM8" s="537">
        <f>SUM(AJ8:AL8)</f>
        <v>1.4</v>
      </c>
      <c r="AN8" s="535">
        <v>0</v>
      </c>
      <c r="AO8" s="536">
        <v>4</v>
      </c>
      <c r="AP8" s="536">
        <v>0</v>
      </c>
      <c r="AQ8" s="537">
        <f>SUM(AN8:AP8)</f>
        <v>4</v>
      </c>
    </row>
    <row r="9" spans="1:43" s="527" customFormat="1" ht="15" thickBot="1" x14ac:dyDescent="0.25">
      <c r="A9" s="519"/>
      <c r="B9" s="519"/>
      <c r="C9" s="529"/>
      <c r="D9" s="529"/>
      <c r="E9" s="529"/>
      <c r="F9" s="529"/>
      <c r="G9" s="529"/>
      <c r="H9" s="529"/>
      <c r="I9" s="519"/>
      <c r="J9" s="519"/>
      <c r="K9" s="519"/>
      <c r="L9" s="506"/>
      <c r="M9" s="506"/>
      <c r="N9" s="506"/>
      <c r="O9" s="506"/>
      <c r="P9" s="506"/>
      <c r="Q9" s="506"/>
      <c r="R9" s="506"/>
      <c r="S9" s="506"/>
      <c r="T9" s="506"/>
      <c r="U9" s="506"/>
      <c r="V9" s="506"/>
      <c r="W9" s="506"/>
      <c r="X9" s="506"/>
      <c r="Y9" s="506"/>
      <c r="Z9" s="506"/>
      <c r="AA9" s="506"/>
      <c r="AB9" s="506"/>
      <c r="AC9" s="506"/>
      <c r="AD9" s="506"/>
      <c r="AE9" s="506"/>
      <c r="AF9" s="506"/>
      <c r="AG9" s="506"/>
      <c r="AH9" s="506"/>
      <c r="AI9" s="506"/>
      <c r="AJ9" s="506"/>
      <c r="AK9" s="506"/>
      <c r="AL9" s="506"/>
      <c r="AM9" s="506"/>
      <c r="AN9" s="506"/>
      <c r="AO9" s="506"/>
      <c r="AP9" s="506"/>
      <c r="AQ9" s="506"/>
    </row>
    <row r="10" spans="1:43" x14ac:dyDescent="0.2">
      <c r="A10" s="538">
        <v>1</v>
      </c>
      <c r="C10" s="539">
        <v>0</v>
      </c>
      <c r="D10" s="390">
        <v>0</v>
      </c>
      <c r="E10" s="390">
        <v>0</v>
      </c>
      <c r="F10" s="390">
        <v>0</v>
      </c>
      <c r="G10" s="390">
        <v>0</v>
      </c>
      <c r="H10" s="540">
        <v>0</v>
      </c>
      <c r="J10" s="538">
        <v>1</v>
      </c>
      <c r="L10" s="539">
        <v>4</v>
      </c>
      <c r="M10" s="390">
        <v>3.1</v>
      </c>
      <c r="N10" s="390">
        <v>25</v>
      </c>
      <c r="O10" s="541">
        <f t="shared" ref="O10:O40" si="0">SUM(L10:N10)</f>
        <v>32.1</v>
      </c>
      <c r="P10" s="539">
        <v>0</v>
      </c>
      <c r="Q10" s="390">
        <v>0</v>
      </c>
      <c r="R10" s="390">
        <v>4</v>
      </c>
      <c r="S10" s="541">
        <f t="shared" ref="S10:S40" si="1">SUM(P10:R10)</f>
        <v>4</v>
      </c>
      <c r="T10" s="539">
        <v>6.3</v>
      </c>
      <c r="U10" s="390">
        <v>6.1</v>
      </c>
      <c r="V10" s="390">
        <v>5.75</v>
      </c>
      <c r="W10" s="541">
        <f t="shared" ref="W10:W40" si="2">SUM(T10:V10)</f>
        <v>18.149999999999999</v>
      </c>
      <c r="X10" s="539">
        <v>0.7</v>
      </c>
      <c r="Y10" s="390">
        <v>0</v>
      </c>
      <c r="Z10" s="390">
        <v>0</v>
      </c>
      <c r="AA10" s="541">
        <f t="shared" ref="AA10:AA40" si="3">SUM(X10:Z10)</f>
        <v>0.7</v>
      </c>
      <c r="AB10" s="539">
        <v>0.7</v>
      </c>
      <c r="AC10" s="390">
        <v>0</v>
      </c>
      <c r="AD10" s="390">
        <v>0</v>
      </c>
      <c r="AE10" s="541">
        <f>SUM(AB10:AD10)</f>
        <v>0.7</v>
      </c>
      <c r="AF10" s="539">
        <v>0.6</v>
      </c>
      <c r="AG10" s="390">
        <v>0</v>
      </c>
      <c r="AH10" s="390">
        <v>4</v>
      </c>
      <c r="AI10" s="541">
        <f t="shared" ref="AI10:AI40" si="4">SUM(AF10:AH10)</f>
        <v>4.5999999999999996</v>
      </c>
      <c r="AJ10" s="539">
        <v>0.9</v>
      </c>
      <c r="AK10" s="390">
        <v>0</v>
      </c>
      <c r="AL10" s="390">
        <v>0</v>
      </c>
      <c r="AM10" s="541">
        <f t="shared" ref="AM10:AM40" si="5">SUM(AJ10:AL10)</f>
        <v>0.9</v>
      </c>
      <c r="AN10" s="539">
        <v>3.6</v>
      </c>
      <c r="AO10" s="390">
        <v>0</v>
      </c>
      <c r="AP10" s="390">
        <v>0</v>
      </c>
      <c r="AQ10" s="541">
        <f t="shared" ref="AQ10:AQ40" si="6">SUM(AN10:AP10)</f>
        <v>3.6</v>
      </c>
    </row>
    <row r="11" spans="1:43" x14ac:dyDescent="0.2">
      <c r="A11" s="205">
        <v>2</v>
      </c>
      <c r="C11" s="542">
        <v>0</v>
      </c>
      <c r="D11" s="543">
        <v>0</v>
      </c>
      <c r="E11" s="543">
        <v>0</v>
      </c>
      <c r="F11" s="543">
        <v>0</v>
      </c>
      <c r="G11" s="543">
        <v>0</v>
      </c>
      <c r="H11" s="544">
        <v>0</v>
      </c>
      <c r="J11" s="205">
        <v>2</v>
      </c>
      <c r="L11" s="542">
        <v>2.2000000000000002</v>
      </c>
      <c r="M11" s="543">
        <v>5.5</v>
      </c>
      <c r="N11" s="543">
        <v>5</v>
      </c>
      <c r="O11" s="545">
        <f t="shared" si="0"/>
        <v>12.7</v>
      </c>
      <c r="P11" s="542">
        <v>0</v>
      </c>
      <c r="Q11" s="543">
        <v>0</v>
      </c>
      <c r="R11" s="543">
        <v>2.5</v>
      </c>
      <c r="S11" s="545">
        <f t="shared" si="1"/>
        <v>2.5</v>
      </c>
      <c r="T11" s="542">
        <v>3.8</v>
      </c>
      <c r="U11" s="543">
        <v>4.8</v>
      </c>
      <c r="V11" s="543">
        <v>17.25</v>
      </c>
      <c r="W11" s="545">
        <f t="shared" si="2"/>
        <v>25.85</v>
      </c>
      <c r="X11" s="542">
        <v>0.2</v>
      </c>
      <c r="Y11" s="543">
        <v>0</v>
      </c>
      <c r="Z11" s="543">
        <v>0</v>
      </c>
      <c r="AA11" s="545">
        <f t="shared" si="3"/>
        <v>0.2</v>
      </c>
      <c r="AB11" s="542">
        <v>0.3</v>
      </c>
      <c r="AC11" s="543">
        <v>0</v>
      </c>
      <c r="AD11" s="543">
        <v>0</v>
      </c>
      <c r="AE11" s="545">
        <f t="shared" ref="AE11:AE40" si="7">SUM(AB11:AD11)</f>
        <v>0.3</v>
      </c>
      <c r="AF11" s="542">
        <v>0.1</v>
      </c>
      <c r="AG11" s="543">
        <v>0</v>
      </c>
      <c r="AH11" s="543">
        <v>3.6</v>
      </c>
      <c r="AI11" s="545">
        <f t="shared" si="4"/>
        <v>3.7</v>
      </c>
      <c r="AJ11" s="542">
        <v>0.6</v>
      </c>
      <c r="AK11" s="543">
        <v>0</v>
      </c>
      <c r="AL11" s="543">
        <v>0</v>
      </c>
      <c r="AM11" s="545">
        <f t="shared" si="5"/>
        <v>0.6</v>
      </c>
      <c r="AN11" s="542">
        <v>3.6</v>
      </c>
      <c r="AO11" s="543">
        <v>0</v>
      </c>
      <c r="AP11" s="543">
        <v>0</v>
      </c>
      <c r="AQ11" s="545">
        <f t="shared" si="6"/>
        <v>3.6</v>
      </c>
    </row>
    <row r="12" spans="1:43" x14ac:dyDescent="0.2">
      <c r="A12" s="205">
        <v>3</v>
      </c>
      <c r="C12" s="542">
        <v>100</v>
      </c>
      <c r="D12" s="543">
        <v>0</v>
      </c>
      <c r="E12" s="543">
        <v>4.5999999999999996</v>
      </c>
      <c r="F12" s="543">
        <v>6</v>
      </c>
      <c r="G12" s="543">
        <v>0</v>
      </c>
      <c r="H12" s="544">
        <v>0</v>
      </c>
      <c r="J12" s="205">
        <v>3</v>
      </c>
      <c r="L12" s="542">
        <v>2.7</v>
      </c>
      <c r="M12" s="543">
        <v>3.7</v>
      </c>
      <c r="N12" s="543">
        <v>100</v>
      </c>
      <c r="O12" s="545">
        <f t="shared" si="0"/>
        <v>106.4</v>
      </c>
      <c r="P12" s="542">
        <v>0</v>
      </c>
      <c r="Q12" s="543">
        <v>0</v>
      </c>
      <c r="R12" s="543">
        <v>2.5</v>
      </c>
      <c r="S12" s="545">
        <f t="shared" si="1"/>
        <v>2.5</v>
      </c>
      <c r="T12" s="542">
        <v>3.8</v>
      </c>
      <c r="U12" s="543">
        <v>4.2</v>
      </c>
      <c r="V12" s="543">
        <v>11.5</v>
      </c>
      <c r="W12" s="545">
        <f t="shared" si="2"/>
        <v>19.5</v>
      </c>
      <c r="X12" s="542">
        <v>0.2</v>
      </c>
      <c r="Y12" s="543">
        <v>0</v>
      </c>
      <c r="Z12" s="543">
        <v>4.5999999999999996</v>
      </c>
      <c r="AA12" s="545">
        <f t="shared" si="3"/>
        <v>4.8</v>
      </c>
      <c r="AB12" s="542">
        <v>0.4</v>
      </c>
      <c r="AC12" s="543">
        <v>0</v>
      </c>
      <c r="AD12" s="543">
        <v>6</v>
      </c>
      <c r="AE12" s="545">
        <f t="shared" si="7"/>
        <v>6.4</v>
      </c>
      <c r="AF12" s="542">
        <v>0.4</v>
      </c>
      <c r="AG12" s="543">
        <v>0</v>
      </c>
      <c r="AH12" s="543">
        <v>3.6</v>
      </c>
      <c r="AI12" s="545">
        <f t="shared" si="4"/>
        <v>4</v>
      </c>
      <c r="AJ12" s="542">
        <v>0.8</v>
      </c>
      <c r="AK12" s="543">
        <v>0</v>
      </c>
      <c r="AL12" s="543">
        <v>0</v>
      </c>
      <c r="AM12" s="545">
        <f t="shared" si="5"/>
        <v>0.8</v>
      </c>
      <c r="AN12" s="542">
        <v>4</v>
      </c>
      <c r="AO12" s="543">
        <v>0</v>
      </c>
      <c r="AP12" s="543">
        <v>0</v>
      </c>
      <c r="AQ12" s="545">
        <f t="shared" si="6"/>
        <v>4</v>
      </c>
    </row>
    <row r="13" spans="1:43" x14ac:dyDescent="0.2">
      <c r="A13" s="205">
        <v>4</v>
      </c>
      <c r="C13" s="542">
        <v>0</v>
      </c>
      <c r="D13" s="543">
        <v>0</v>
      </c>
      <c r="E13" s="543">
        <v>0</v>
      </c>
      <c r="F13" s="543">
        <v>0</v>
      </c>
      <c r="G13" s="543">
        <v>0</v>
      </c>
      <c r="H13" s="544">
        <v>0</v>
      </c>
      <c r="J13" s="205">
        <v>4</v>
      </c>
      <c r="L13" s="542">
        <v>2.1</v>
      </c>
      <c r="M13" s="543">
        <v>7</v>
      </c>
      <c r="N13" s="543">
        <v>70</v>
      </c>
      <c r="O13" s="545">
        <f t="shared" si="0"/>
        <v>79.099999999999994</v>
      </c>
      <c r="P13" s="542">
        <v>0</v>
      </c>
      <c r="Q13" s="543">
        <v>0</v>
      </c>
      <c r="R13" s="543">
        <v>1.1000000000000001</v>
      </c>
      <c r="S13" s="545">
        <f t="shared" si="1"/>
        <v>1.1000000000000001</v>
      </c>
      <c r="T13" s="542">
        <v>1.4</v>
      </c>
      <c r="U13" s="543">
        <v>3</v>
      </c>
      <c r="V13" s="543">
        <v>17.25</v>
      </c>
      <c r="W13" s="545">
        <f t="shared" si="2"/>
        <v>21.65</v>
      </c>
      <c r="X13" s="542">
        <v>1</v>
      </c>
      <c r="Y13" s="543">
        <v>0</v>
      </c>
      <c r="Z13" s="543">
        <v>4</v>
      </c>
      <c r="AA13" s="545">
        <f t="shared" si="3"/>
        <v>5</v>
      </c>
      <c r="AB13" s="542">
        <v>0.3</v>
      </c>
      <c r="AC13" s="543">
        <v>0</v>
      </c>
      <c r="AD13" s="543">
        <v>6</v>
      </c>
      <c r="AE13" s="545">
        <f t="shared" si="7"/>
        <v>6.3</v>
      </c>
      <c r="AF13" s="542">
        <v>0.6</v>
      </c>
      <c r="AG13" s="543">
        <v>0</v>
      </c>
      <c r="AH13" s="543">
        <v>3.6</v>
      </c>
      <c r="AI13" s="545">
        <f t="shared" si="4"/>
        <v>4.2</v>
      </c>
      <c r="AJ13" s="542">
        <v>0.7</v>
      </c>
      <c r="AK13" s="543">
        <v>0</v>
      </c>
      <c r="AL13" s="543">
        <v>0</v>
      </c>
      <c r="AM13" s="545">
        <f t="shared" si="5"/>
        <v>0.7</v>
      </c>
      <c r="AN13" s="542">
        <v>4</v>
      </c>
      <c r="AO13" s="543">
        <v>0</v>
      </c>
      <c r="AP13" s="543">
        <v>0</v>
      </c>
      <c r="AQ13" s="545">
        <f t="shared" si="6"/>
        <v>4</v>
      </c>
    </row>
    <row r="14" spans="1:43" x14ac:dyDescent="0.2">
      <c r="A14" s="205">
        <v>5</v>
      </c>
      <c r="C14" s="542">
        <v>0</v>
      </c>
      <c r="D14" s="543">
        <v>0</v>
      </c>
      <c r="E14" s="543">
        <v>0</v>
      </c>
      <c r="F14" s="543">
        <v>0</v>
      </c>
      <c r="G14" s="543">
        <v>0</v>
      </c>
      <c r="H14" s="544">
        <v>0</v>
      </c>
      <c r="J14" s="205">
        <v>5</v>
      </c>
      <c r="L14" s="542">
        <v>2.7</v>
      </c>
      <c r="M14" s="543">
        <v>3.5</v>
      </c>
      <c r="N14" s="543">
        <v>55</v>
      </c>
      <c r="O14" s="545">
        <f t="shared" si="0"/>
        <v>61.2</v>
      </c>
      <c r="P14" s="542">
        <v>0.6</v>
      </c>
      <c r="Q14" s="543">
        <v>0</v>
      </c>
      <c r="R14" s="543">
        <v>0</v>
      </c>
      <c r="S14" s="545">
        <f t="shared" si="1"/>
        <v>0.6</v>
      </c>
      <c r="T14" s="542">
        <v>2.7</v>
      </c>
      <c r="U14" s="543">
        <v>4.9000000000000004</v>
      </c>
      <c r="V14" s="543">
        <v>11.5</v>
      </c>
      <c r="W14" s="545">
        <f t="shared" si="2"/>
        <v>19.100000000000001</v>
      </c>
      <c r="X14" s="542">
        <v>0.7</v>
      </c>
      <c r="Y14" s="543">
        <v>0</v>
      </c>
      <c r="Z14" s="543">
        <v>3.9</v>
      </c>
      <c r="AA14" s="545">
        <f t="shared" si="3"/>
        <v>4.5999999999999996</v>
      </c>
      <c r="AB14" s="542">
        <v>0.6</v>
      </c>
      <c r="AC14" s="543">
        <v>0</v>
      </c>
      <c r="AD14" s="543">
        <v>5.8</v>
      </c>
      <c r="AE14" s="545">
        <f t="shared" si="7"/>
        <v>6.3999999999999995</v>
      </c>
      <c r="AF14" s="542">
        <v>0.9</v>
      </c>
      <c r="AG14" s="543">
        <v>0</v>
      </c>
      <c r="AH14" s="543">
        <v>1.8</v>
      </c>
      <c r="AI14" s="545">
        <f t="shared" si="4"/>
        <v>2.7</v>
      </c>
      <c r="AJ14" s="542">
        <v>0.7</v>
      </c>
      <c r="AK14" s="543">
        <v>0</v>
      </c>
      <c r="AL14" s="543">
        <v>0</v>
      </c>
      <c r="AM14" s="545">
        <f t="shared" si="5"/>
        <v>0.7</v>
      </c>
      <c r="AN14" s="542">
        <v>4</v>
      </c>
      <c r="AO14" s="543">
        <v>0</v>
      </c>
      <c r="AP14" s="543">
        <v>0</v>
      </c>
      <c r="AQ14" s="545">
        <f t="shared" si="6"/>
        <v>4</v>
      </c>
    </row>
    <row r="15" spans="1:43" x14ac:dyDescent="0.2">
      <c r="A15" s="205">
        <v>6</v>
      </c>
      <c r="C15" s="542">
        <v>0</v>
      </c>
      <c r="D15" s="543">
        <v>0</v>
      </c>
      <c r="E15" s="543">
        <v>0</v>
      </c>
      <c r="F15" s="543">
        <v>0</v>
      </c>
      <c r="G15" s="543">
        <v>0</v>
      </c>
      <c r="H15" s="544">
        <v>0</v>
      </c>
      <c r="J15" s="205">
        <v>6</v>
      </c>
      <c r="L15" s="542">
        <v>3.5</v>
      </c>
      <c r="M15" s="543">
        <v>5.8</v>
      </c>
      <c r="N15" s="543">
        <v>20</v>
      </c>
      <c r="O15" s="545">
        <f t="shared" si="0"/>
        <v>29.3</v>
      </c>
      <c r="P15" s="542">
        <v>0.3</v>
      </c>
      <c r="Q15" s="543">
        <v>0</v>
      </c>
      <c r="R15" s="543">
        <v>0</v>
      </c>
      <c r="S15" s="545">
        <f t="shared" si="1"/>
        <v>0.3</v>
      </c>
      <c r="T15" s="542">
        <v>3</v>
      </c>
      <c r="U15" s="543">
        <v>4.9000000000000004</v>
      </c>
      <c r="V15" s="543">
        <v>11.5</v>
      </c>
      <c r="W15" s="545">
        <f t="shared" si="2"/>
        <v>19.399999999999999</v>
      </c>
      <c r="X15" s="542">
        <v>0.6</v>
      </c>
      <c r="Y15" s="543">
        <v>0</v>
      </c>
      <c r="Z15" s="543">
        <v>2.9</v>
      </c>
      <c r="AA15" s="545">
        <f t="shared" si="3"/>
        <v>3.5</v>
      </c>
      <c r="AB15" s="542">
        <v>0.5</v>
      </c>
      <c r="AC15" s="543">
        <v>0</v>
      </c>
      <c r="AD15" s="543">
        <v>5.2</v>
      </c>
      <c r="AE15" s="545">
        <f t="shared" si="7"/>
        <v>5.7</v>
      </c>
      <c r="AF15" s="542">
        <v>0.1</v>
      </c>
      <c r="AG15" s="543">
        <v>0</v>
      </c>
      <c r="AH15" s="543">
        <v>0.9</v>
      </c>
      <c r="AI15" s="545">
        <f t="shared" si="4"/>
        <v>1</v>
      </c>
      <c r="AJ15" s="542">
        <v>1.7</v>
      </c>
      <c r="AK15" s="543">
        <v>0</v>
      </c>
      <c r="AL15" s="543">
        <v>0</v>
      </c>
      <c r="AM15" s="545">
        <f t="shared" si="5"/>
        <v>1.7</v>
      </c>
      <c r="AN15" s="542">
        <v>3.6</v>
      </c>
      <c r="AO15" s="543">
        <v>0</v>
      </c>
      <c r="AP15" s="543">
        <v>0</v>
      </c>
      <c r="AQ15" s="545">
        <f t="shared" si="6"/>
        <v>3.6</v>
      </c>
    </row>
    <row r="16" spans="1:43" x14ac:dyDescent="0.2">
      <c r="A16" s="205">
        <v>7</v>
      </c>
      <c r="C16" s="542">
        <v>30</v>
      </c>
      <c r="D16" s="543">
        <v>5</v>
      </c>
      <c r="E16" s="543">
        <v>0</v>
      </c>
      <c r="F16" s="543">
        <v>0</v>
      </c>
      <c r="G16" s="543">
        <v>0</v>
      </c>
      <c r="H16" s="544">
        <v>0</v>
      </c>
      <c r="J16" s="205">
        <v>7</v>
      </c>
      <c r="L16" s="542">
        <v>3.1</v>
      </c>
      <c r="M16" s="543">
        <v>5.5</v>
      </c>
      <c r="N16" s="543">
        <v>25</v>
      </c>
      <c r="O16" s="545">
        <f t="shared" si="0"/>
        <v>33.6</v>
      </c>
      <c r="P16" s="542">
        <v>0.3</v>
      </c>
      <c r="Q16" s="543">
        <v>0</v>
      </c>
      <c r="R16" s="543">
        <v>3.5</v>
      </c>
      <c r="S16" s="545">
        <f t="shared" si="1"/>
        <v>3.8</v>
      </c>
      <c r="T16" s="542">
        <v>3.2</v>
      </c>
      <c r="U16" s="543">
        <v>3.1</v>
      </c>
      <c r="V16" s="543">
        <v>17.25</v>
      </c>
      <c r="W16" s="545">
        <f t="shared" si="2"/>
        <v>23.55</v>
      </c>
      <c r="X16" s="542">
        <v>0.6</v>
      </c>
      <c r="Y16" s="543">
        <v>0</v>
      </c>
      <c r="Z16" s="543">
        <v>3</v>
      </c>
      <c r="AA16" s="545">
        <f t="shared" si="3"/>
        <v>3.6</v>
      </c>
      <c r="AB16" s="542">
        <v>0.6</v>
      </c>
      <c r="AC16" s="543">
        <v>0</v>
      </c>
      <c r="AD16" s="543">
        <v>5.2</v>
      </c>
      <c r="AE16" s="545">
        <f t="shared" si="7"/>
        <v>5.8</v>
      </c>
      <c r="AF16" s="542">
        <v>0.5</v>
      </c>
      <c r="AG16" s="543">
        <v>0</v>
      </c>
      <c r="AH16" s="543">
        <v>0</v>
      </c>
      <c r="AI16" s="545">
        <f t="shared" si="4"/>
        <v>0.5</v>
      </c>
      <c r="AJ16" s="542">
        <v>1.5</v>
      </c>
      <c r="AK16" s="543">
        <v>0</v>
      </c>
      <c r="AL16" s="543">
        <v>0</v>
      </c>
      <c r="AM16" s="545">
        <f t="shared" si="5"/>
        <v>1.5</v>
      </c>
      <c r="AN16" s="542">
        <v>3.6</v>
      </c>
      <c r="AO16" s="543">
        <v>0</v>
      </c>
      <c r="AP16" s="543">
        <v>0</v>
      </c>
      <c r="AQ16" s="545">
        <f t="shared" si="6"/>
        <v>3.6</v>
      </c>
    </row>
    <row r="17" spans="1:43" x14ac:dyDescent="0.2">
      <c r="A17" s="205">
        <v>8</v>
      </c>
      <c r="C17" s="542">
        <v>0</v>
      </c>
      <c r="D17" s="543">
        <v>0</v>
      </c>
      <c r="E17" s="543">
        <v>0</v>
      </c>
      <c r="F17" s="543">
        <v>0</v>
      </c>
      <c r="G17" s="543">
        <v>0</v>
      </c>
      <c r="H17" s="544">
        <v>0</v>
      </c>
      <c r="J17" s="205">
        <v>8</v>
      </c>
      <c r="L17" s="542">
        <v>5.6</v>
      </c>
      <c r="M17" s="543">
        <v>4.5999999999999996</v>
      </c>
      <c r="N17" s="543">
        <v>15</v>
      </c>
      <c r="O17" s="545">
        <f t="shared" si="0"/>
        <v>25.2</v>
      </c>
      <c r="P17" s="542">
        <v>0.4</v>
      </c>
      <c r="Q17" s="543">
        <v>0</v>
      </c>
      <c r="R17" s="543">
        <v>3.5</v>
      </c>
      <c r="S17" s="545">
        <f t="shared" si="1"/>
        <v>3.9</v>
      </c>
      <c r="T17" s="542">
        <v>6</v>
      </c>
      <c r="U17" s="543">
        <v>5.9</v>
      </c>
      <c r="V17" s="543">
        <v>5.75</v>
      </c>
      <c r="W17" s="545">
        <f t="shared" si="2"/>
        <v>17.649999999999999</v>
      </c>
      <c r="X17" s="542">
        <v>0.3</v>
      </c>
      <c r="Y17" s="543">
        <v>0</v>
      </c>
      <c r="Z17" s="543">
        <v>3</v>
      </c>
      <c r="AA17" s="545">
        <f t="shared" si="3"/>
        <v>3.3</v>
      </c>
      <c r="AB17" s="542">
        <v>0.3</v>
      </c>
      <c r="AC17" s="543">
        <v>0</v>
      </c>
      <c r="AD17" s="543">
        <v>5.2</v>
      </c>
      <c r="AE17" s="545">
        <f t="shared" si="7"/>
        <v>5.5</v>
      </c>
      <c r="AF17" s="542">
        <v>0.4</v>
      </c>
      <c r="AG17" s="543">
        <v>0</v>
      </c>
      <c r="AH17" s="543">
        <v>0</v>
      </c>
      <c r="AI17" s="545">
        <f t="shared" si="4"/>
        <v>0.4</v>
      </c>
      <c r="AJ17" s="542">
        <v>1.1000000000000001</v>
      </c>
      <c r="AK17" s="543">
        <v>0</v>
      </c>
      <c r="AL17" s="543">
        <v>0</v>
      </c>
      <c r="AM17" s="545">
        <f t="shared" si="5"/>
        <v>1.1000000000000001</v>
      </c>
      <c r="AN17" s="542">
        <v>3.6</v>
      </c>
      <c r="AO17" s="543">
        <v>0</v>
      </c>
      <c r="AP17" s="543">
        <v>0</v>
      </c>
      <c r="AQ17" s="545">
        <f t="shared" si="6"/>
        <v>3.6</v>
      </c>
    </row>
    <row r="18" spans="1:43" x14ac:dyDescent="0.2">
      <c r="A18" s="205">
        <v>9</v>
      </c>
      <c r="C18" s="542">
        <v>0</v>
      </c>
      <c r="D18" s="543">
        <v>0</v>
      </c>
      <c r="E18" s="543">
        <v>0</v>
      </c>
      <c r="F18" s="543">
        <v>0</v>
      </c>
      <c r="G18" s="543">
        <v>0</v>
      </c>
      <c r="H18" s="544">
        <v>0</v>
      </c>
      <c r="J18" s="205">
        <v>9</v>
      </c>
      <c r="L18" s="542">
        <v>2.1</v>
      </c>
      <c r="M18" s="543">
        <v>4.5999999999999996</v>
      </c>
      <c r="N18" s="543">
        <v>0</v>
      </c>
      <c r="O18" s="545">
        <f t="shared" si="0"/>
        <v>6.6999999999999993</v>
      </c>
      <c r="P18" s="542">
        <v>0.6</v>
      </c>
      <c r="Q18" s="543">
        <v>2.5</v>
      </c>
      <c r="R18" s="543">
        <v>0</v>
      </c>
      <c r="S18" s="545">
        <f t="shared" si="1"/>
        <v>3.1</v>
      </c>
      <c r="T18" s="542">
        <v>4.7</v>
      </c>
      <c r="U18" s="543">
        <v>6.5</v>
      </c>
      <c r="V18" s="543">
        <v>0</v>
      </c>
      <c r="W18" s="545">
        <f t="shared" si="2"/>
        <v>11.2</v>
      </c>
      <c r="X18" s="542">
        <v>1.1000000000000001</v>
      </c>
      <c r="Y18" s="543">
        <v>0</v>
      </c>
      <c r="Z18" s="543">
        <v>2.2999999999999998</v>
      </c>
      <c r="AA18" s="545">
        <f t="shared" si="3"/>
        <v>3.4</v>
      </c>
      <c r="AB18" s="542">
        <v>0.4</v>
      </c>
      <c r="AC18" s="543">
        <v>0</v>
      </c>
      <c r="AD18" s="543">
        <v>5.2</v>
      </c>
      <c r="AE18" s="545">
        <f t="shared" si="7"/>
        <v>5.6000000000000005</v>
      </c>
      <c r="AF18" s="542">
        <v>0.4</v>
      </c>
      <c r="AG18" s="543">
        <v>0</v>
      </c>
      <c r="AH18" s="543">
        <v>0</v>
      </c>
      <c r="AI18" s="545">
        <f t="shared" si="4"/>
        <v>0.4</v>
      </c>
      <c r="AJ18" s="542">
        <v>1.1000000000000001</v>
      </c>
      <c r="AK18" s="543">
        <v>0</v>
      </c>
      <c r="AL18" s="543">
        <v>0</v>
      </c>
      <c r="AM18" s="545">
        <f t="shared" si="5"/>
        <v>1.1000000000000001</v>
      </c>
      <c r="AN18" s="542">
        <v>3.6</v>
      </c>
      <c r="AO18" s="543">
        <v>0</v>
      </c>
      <c r="AP18" s="543">
        <v>0</v>
      </c>
      <c r="AQ18" s="545">
        <f t="shared" si="6"/>
        <v>3.6</v>
      </c>
    </row>
    <row r="19" spans="1:43" x14ac:dyDescent="0.2">
      <c r="A19" s="205">
        <v>10</v>
      </c>
      <c r="C19" s="542">
        <v>120</v>
      </c>
      <c r="D19" s="543">
        <v>0</v>
      </c>
      <c r="E19" s="543">
        <v>0</v>
      </c>
      <c r="F19" s="543">
        <v>0</v>
      </c>
      <c r="G19" s="543">
        <v>5.4</v>
      </c>
      <c r="H19" s="544">
        <v>0</v>
      </c>
      <c r="J19" s="205">
        <v>10</v>
      </c>
      <c r="L19" s="542">
        <v>4.9000000000000004</v>
      </c>
      <c r="M19" s="543">
        <v>4.8</v>
      </c>
      <c r="N19" s="543">
        <v>90</v>
      </c>
      <c r="O19" s="545">
        <f t="shared" si="0"/>
        <v>99.7</v>
      </c>
      <c r="P19" s="542">
        <v>0.6</v>
      </c>
      <c r="Q19" s="543">
        <v>0</v>
      </c>
      <c r="R19" s="543">
        <v>1.1000000000000001</v>
      </c>
      <c r="S19" s="545">
        <f t="shared" si="1"/>
        <v>1.7000000000000002</v>
      </c>
      <c r="T19" s="542">
        <v>5.3</v>
      </c>
      <c r="U19" s="543">
        <v>5</v>
      </c>
      <c r="V19" s="543">
        <v>17.25</v>
      </c>
      <c r="W19" s="545">
        <f t="shared" si="2"/>
        <v>27.55</v>
      </c>
      <c r="X19" s="542">
        <v>0.7</v>
      </c>
      <c r="Y19" s="543">
        <v>0</v>
      </c>
      <c r="Z19" s="543">
        <v>2.2999999999999998</v>
      </c>
      <c r="AA19" s="545">
        <f t="shared" si="3"/>
        <v>3</v>
      </c>
      <c r="AB19" s="542">
        <v>0.6</v>
      </c>
      <c r="AC19" s="543">
        <v>0</v>
      </c>
      <c r="AD19" s="543">
        <v>5.2</v>
      </c>
      <c r="AE19" s="545">
        <f t="shared" si="7"/>
        <v>5.8</v>
      </c>
      <c r="AF19" s="542">
        <v>0.4</v>
      </c>
      <c r="AG19" s="543">
        <v>0</v>
      </c>
      <c r="AH19" s="543">
        <v>5.4</v>
      </c>
      <c r="AI19" s="545">
        <f t="shared" si="4"/>
        <v>5.8000000000000007</v>
      </c>
      <c r="AJ19" s="542">
        <v>1.1000000000000001</v>
      </c>
      <c r="AK19" s="543">
        <v>0</v>
      </c>
      <c r="AL19" s="543">
        <v>0</v>
      </c>
      <c r="AM19" s="545">
        <f t="shared" si="5"/>
        <v>1.1000000000000001</v>
      </c>
      <c r="AN19" s="542">
        <v>3.6</v>
      </c>
      <c r="AO19" s="543">
        <v>0</v>
      </c>
      <c r="AP19" s="543">
        <v>0</v>
      </c>
      <c r="AQ19" s="545">
        <f t="shared" si="6"/>
        <v>3.6</v>
      </c>
    </row>
    <row r="20" spans="1:43" x14ac:dyDescent="0.2">
      <c r="A20" s="205">
        <v>11</v>
      </c>
      <c r="C20" s="542">
        <v>0</v>
      </c>
      <c r="D20" s="543">
        <v>0</v>
      </c>
      <c r="E20" s="543">
        <v>0</v>
      </c>
      <c r="F20" s="543">
        <v>0</v>
      </c>
      <c r="G20" s="543">
        <v>0</v>
      </c>
      <c r="H20" s="544">
        <v>0</v>
      </c>
      <c r="J20" s="205">
        <v>11</v>
      </c>
      <c r="L20" s="542">
        <v>3.5</v>
      </c>
      <c r="M20" s="543">
        <v>3.1</v>
      </c>
      <c r="N20" s="543">
        <v>85</v>
      </c>
      <c r="O20" s="545">
        <f t="shared" si="0"/>
        <v>91.6</v>
      </c>
      <c r="P20" s="542">
        <v>0.1</v>
      </c>
      <c r="Q20" s="543">
        <v>0</v>
      </c>
      <c r="R20" s="543">
        <v>1</v>
      </c>
      <c r="S20" s="545">
        <f t="shared" si="1"/>
        <v>1.1000000000000001</v>
      </c>
      <c r="T20" s="542">
        <v>5.0999999999999996</v>
      </c>
      <c r="U20" s="543">
        <v>5.5</v>
      </c>
      <c r="V20" s="543">
        <v>11.5</v>
      </c>
      <c r="W20" s="545">
        <f t="shared" si="2"/>
        <v>22.1</v>
      </c>
      <c r="X20" s="542">
        <v>0.1</v>
      </c>
      <c r="Y20" s="543">
        <v>2.2999999999999998</v>
      </c>
      <c r="Z20" s="543">
        <v>0</v>
      </c>
      <c r="AA20" s="545">
        <f t="shared" si="3"/>
        <v>2.4</v>
      </c>
      <c r="AB20" s="542">
        <v>0.1</v>
      </c>
      <c r="AC20" s="543">
        <v>0</v>
      </c>
      <c r="AD20" s="543">
        <v>4.9000000000000004</v>
      </c>
      <c r="AE20" s="545">
        <f t="shared" si="7"/>
        <v>5</v>
      </c>
      <c r="AF20" s="542">
        <v>0.2</v>
      </c>
      <c r="AG20" s="543">
        <v>0</v>
      </c>
      <c r="AH20" s="543">
        <v>5.4</v>
      </c>
      <c r="AI20" s="545">
        <f t="shared" si="4"/>
        <v>5.6000000000000005</v>
      </c>
      <c r="AJ20" s="542">
        <v>0.9</v>
      </c>
      <c r="AK20" s="543">
        <v>0</v>
      </c>
      <c r="AL20" s="543">
        <v>0</v>
      </c>
      <c r="AM20" s="545">
        <f t="shared" si="5"/>
        <v>0.9</v>
      </c>
      <c r="AN20" s="542">
        <v>3.6</v>
      </c>
      <c r="AO20" s="543">
        <v>0</v>
      </c>
      <c r="AP20" s="543">
        <v>0</v>
      </c>
      <c r="AQ20" s="545">
        <f t="shared" si="6"/>
        <v>3.6</v>
      </c>
    </row>
    <row r="21" spans="1:43" x14ac:dyDescent="0.2">
      <c r="A21" s="205">
        <v>12</v>
      </c>
      <c r="C21" s="542">
        <v>0</v>
      </c>
      <c r="D21" s="543">
        <v>0</v>
      </c>
      <c r="E21" s="543">
        <v>0</v>
      </c>
      <c r="F21" s="543">
        <v>0</v>
      </c>
      <c r="G21" s="543">
        <v>0</v>
      </c>
      <c r="H21" s="544">
        <v>0</v>
      </c>
      <c r="J21" s="205">
        <v>12</v>
      </c>
      <c r="L21" s="542">
        <v>5.5</v>
      </c>
      <c r="M21" s="543">
        <v>5.7</v>
      </c>
      <c r="N21" s="543">
        <v>70</v>
      </c>
      <c r="O21" s="545">
        <f t="shared" si="0"/>
        <v>81.2</v>
      </c>
      <c r="P21" s="542">
        <v>0.3</v>
      </c>
      <c r="Q21" s="543">
        <v>0</v>
      </c>
      <c r="R21" s="543">
        <v>1.1000000000000001</v>
      </c>
      <c r="S21" s="545">
        <f t="shared" si="1"/>
        <v>1.4000000000000001</v>
      </c>
      <c r="T21" s="542">
        <v>5.3</v>
      </c>
      <c r="U21" s="543">
        <v>4</v>
      </c>
      <c r="V21" s="543">
        <v>5.75</v>
      </c>
      <c r="W21" s="545">
        <f t="shared" si="2"/>
        <v>15.05</v>
      </c>
      <c r="X21" s="542">
        <v>1</v>
      </c>
      <c r="Y21" s="543">
        <v>0</v>
      </c>
      <c r="Z21" s="543">
        <v>1.8</v>
      </c>
      <c r="AA21" s="545">
        <f t="shared" si="3"/>
        <v>2.8</v>
      </c>
      <c r="AB21" s="542">
        <v>0.5</v>
      </c>
      <c r="AC21" s="543">
        <v>0</v>
      </c>
      <c r="AD21" s="543">
        <v>4.8</v>
      </c>
      <c r="AE21" s="545">
        <f t="shared" si="7"/>
        <v>5.3</v>
      </c>
      <c r="AF21" s="542">
        <v>0.8</v>
      </c>
      <c r="AG21" s="543">
        <v>0</v>
      </c>
      <c r="AH21" s="543">
        <v>4.5</v>
      </c>
      <c r="AI21" s="545">
        <f t="shared" si="4"/>
        <v>5.3</v>
      </c>
      <c r="AJ21" s="542">
        <v>1.1000000000000001</v>
      </c>
      <c r="AK21" s="543">
        <v>0</v>
      </c>
      <c r="AL21" s="543">
        <v>0</v>
      </c>
      <c r="AM21" s="545">
        <f t="shared" si="5"/>
        <v>1.1000000000000001</v>
      </c>
      <c r="AN21" s="542">
        <v>3.6</v>
      </c>
      <c r="AO21" s="543">
        <v>0</v>
      </c>
      <c r="AP21" s="543">
        <v>0</v>
      </c>
      <c r="AQ21" s="545">
        <f t="shared" si="6"/>
        <v>3.6</v>
      </c>
    </row>
    <row r="22" spans="1:43" x14ac:dyDescent="0.2">
      <c r="A22" s="205">
        <v>13</v>
      </c>
      <c r="C22" s="542">
        <v>0</v>
      </c>
      <c r="D22" s="543">
        <v>0</v>
      </c>
      <c r="E22" s="543">
        <v>0</v>
      </c>
      <c r="F22" s="543">
        <v>0</v>
      </c>
      <c r="G22" s="543">
        <v>0</v>
      </c>
      <c r="H22" s="544">
        <v>0</v>
      </c>
      <c r="J22" s="205">
        <v>13</v>
      </c>
      <c r="L22" s="542">
        <v>3.8</v>
      </c>
      <c r="M22" s="543">
        <v>3.8</v>
      </c>
      <c r="N22" s="543">
        <v>35</v>
      </c>
      <c r="O22" s="545">
        <f t="shared" si="0"/>
        <v>42.6</v>
      </c>
      <c r="P22" s="542">
        <v>0.5</v>
      </c>
      <c r="Q22" s="543">
        <v>0</v>
      </c>
      <c r="R22" s="543">
        <v>0</v>
      </c>
      <c r="S22" s="545">
        <f t="shared" si="1"/>
        <v>0.5</v>
      </c>
      <c r="T22" s="542">
        <v>5.6</v>
      </c>
      <c r="U22" s="543">
        <v>6</v>
      </c>
      <c r="V22" s="543">
        <v>11.5</v>
      </c>
      <c r="W22" s="545">
        <f t="shared" si="2"/>
        <v>23.1</v>
      </c>
      <c r="X22" s="542">
        <v>0.2</v>
      </c>
      <c r="Y22" s="543">
        <v>0</v>
      </c>
      <c r="Z22" s="543">
        <v>1.8</v>
      </c>
      <c r="AA22" s="545">
        <f t="shared" si="3"/>
        <v>2</v>
      </c>
      <c r="AB22" s="542">
        <v>0.1</v>
      </c>
      <c r="AC22" s="543">
        <v>0</v>
      </c>
      <c r="AD22" s="543">
        <v>4.7</v>
      </c>
      <c r="AE22" s="545">
        <f t="shared" si="7"/>
        <v>4.8</v>
      </c>
      <c r="AF22" s="542">
        <v>0.8</v>
      </c>
      <c r="AG22" s="543">
        <v>0</v>
      </c>
      <c r="AH22" s="543">
        <v>3.6</v>
      </c>
      <c r="AI22" s="545">
        <f t="shared" si="4"/>
        <v>4.4000000000000004</v>
      </c>
      <c r="AJ22" s="542">
        <v>0.4</v>
      </c>
      <c r="AK22" s="543">
        <v>0</v>
      </c>
      <c r="AL22" s="543">
        <v>0</v>
      </c>
      <c r="AM22" s="545">
        <f t="shared" si="5"/>
        <v>0.4</v>
      </c>
      <c r="AN22" s="542">
        <v>3.6</v>
      </c>
      <c r="AO22" s="543">
        <v>0</v>
      </c>
      <c r="AP22" s="543">
        <v>0</v>
      </c>
      <c r="AQ22" s="545">
        <f t="shared" si="6"/>
        <v>3.6</v>
      </c>
    </row>
    <row r="23" spans="1:43" x14ac:dyDescent="0.2">
      <c r="A23" s="205">
        <v>14</v>
      </c>
      <c r="C23" s="542">
        <v>20</v>
      </c>
      <c r="D23" s="543">
        <v>5</v>
      </c>
      <c r="E23" s="543">
        <v>0</v>
      </c>
      <c r="F23" s="543">
        <v>0</v>
      </c>
      <c r="G23" s="543">
        <v>0</v>
      </c>
      <c r="H23" s="544">
        <v>0</v>
      </c>
      <c r="J23" s="205">
        <v>14</v>
      </c>
      <c r="L23" s="542">
        <v>4</v>
      </c>
      <c r="M23" s="543">
        <v>3.6</v>
      </c>
      <c r="N23" s="543">
        <v>30</v>
      </c>
      <c r="O23" s="545">
        <f t="shared" si="0"/>
        <v>37.6</v>
      </c>
      <c r="P23" s="542">
        <v>0.4</v>
      </c>
      <c r="Q23" s="543">
        <v>0</v>
      </c>
      <c r="R23" s="543">
        <v>4</v>
      </c>
      <c r="S23" s="545">
        <f t="shared" si="1"/>
        <v>4.4000000000000004</v>
      </c>
      <c r="T23" s="542">
        <v>2.7</v>
      </c>
      <c r="U23" s="543">
        <v>3.6</v>
      </c>
      <c r="V23" s="543">
        <v>17.25</v>
      </c>
      <c r="W23" s="545">
        <f t="shared" si="2"/>
        <v>23.55</v>
      </c>
      <c r="X23" s="542">
        <v>0.6</v>
      </c>
      <c r="Y23" s="543">
        <v>0</v>
      </c>
      <c r="Z23" s="543">
        <v>1</v>
      </c>
      <c r="AA23" s="545">
        <f t="shared" si="3"/>
        <v>1.6</v>
      </c>
      <c r="AB23" s="542">
        <v>0.7</v>
      </c>
      <c r="AC23" s="543">
        <v>0</v>
      </c>
      <c r="AD23" s="543">
        <v>4</v>
      </c>
      <c r="AE23" s="545">
        <f t="shared" si="7"/>
        <v>4.7</v>
      </c>
      <c r="AF23" s="542">
        <v>0.4</v>
      </c>
      <c r="AG23" s="543">
        <v>0</v>
      </c>
      <c r="AH23" s="543">
        <v>3.6</v>
      </c>
      <c r="AI23" s="545">
        <f t="shared" si="4"/>
        <v>4</v>
      </c>
      <c r="AJ23" s="542">
        <v>1.9</v>
      </c>
      <c r="AK23" s="543">
        <v>0</v>
      </c>
      <c r="AL23" s="543">
        <v>0</v>
      </c>
      <c r="AM23" s="545">
        <f t="shared" si="5"/>
        <v>1.9</v>
      </c>
      <c r="AN23" s="542">
        <v>3.2</v>
      </c>
      <c r="AO23" s="543">
        <v>0</v>
      </c>
      <c r="AP23" s="543">
        <v>0</v>
      </c>
      <c r="AQ23" s="545">
        <f t="shared" si="6"/>
        <v>3.2</v>
      </c>
    </row>
    <row r="24" spans="1:43" x14ac:dyDescent="0.2">
      <c r="A24" s="205">
        <v>15</v>
      </c>
      <c r="C24" s="542">
        <v>0</v>
      </c>
      <c r="D24" s="543">
        <v>0</v>
      </c>
      <c r="E24" s="543">
        <v>0</v>
      </c>
      <c r="F24" s="543">
        <v>0</v>
      </c>
      <c r="G24" s="543">
        <v>0</v>
      </c>
      <c r="H24" s="544">
        <v>0</v>
      </c>
      <c r="J24" s="205">
        <v>15</v>
      </c>
      <c r="L24" s="542">
        <v>2.2999999999999998</v>
      </c>
      <c r="M24" s="543">
        <v>5.5</v>
      </c>
      <c r="N24" s="543">
        <v>20</v>
      </c>
      <c r="O24" s="545">
        <f t="shared" si="0"/>
        <v>27.8</v>
      </c>
      <c r="P24" s="542">
        <v>0.4</v>
      </c>
      <c r="Q24" s="543">
        <v>0</v>
      </c>
      <c r="R24" s="543">
        <v>3.1</v>
      </c>
      <c r="S24" s="545">
        <f t="shared" si="1"/>
        <v>3.5</v>
      </c>
      <c r="T24" s="542">
        <v>3.8</v>
      </c>
      <c r="U24" s="543">
        <v>6</v>
      </c>
      <c r="V24" s="543">
        <v>5.75</v>
      </c>
      <c r="W24" s="545">
        <f t="shared" si="2"/>
        <v>15.55</v>
      </c>
      <c r="X24" s="542">
        <v>0.4</v>
      </c>
      <c r="Y24" s="543">
        <v>0</v>
      </c>
      <c r="Z24" s="543">
        <v>1</v>
      </c>
      <c r="AA24" s="545">
        <f t="shared" si="3"/>
        <v>1.4</v>
      </c>
      <c r="AB24" s="542">
        <v>0.4</v>
      </c>
      <c r="AC24" s="543">
        <v>0</v>
      </c>
      <c r="AD24" s="543">
        <v>4</v>
      </c>
      <c r="AE24" s="545">
        <f t="shared" si="7"/>
        <v>4.4000000000000004</v>
      </c>
      <c r="AF24" s="542">
        <v>0.6</v>
      </c>
      <c r="AG24" s="543">
        <v>0</v>
      </c>
      <c r="AH24" s="543">
        <v>2.7</v>
      </c>
      <c r="AI24" s="545">
        <f t="shared" si="4"/>
        <v>3.3000000000000003</v>
      </c>
      <c r="AJ24" s="542">
        <v>2</v>
      </c>
      <c r="AK24" s="543">
        <v>0</v>
      </c>
      <c r="AL24" s="543">
        <v>0</v>
      </c>
      <c r="AM24" s="545">
        <f t="shared" si="5"/>
        <v>2</v>
      </c>
      <c r="AN24" s="542">
        <v>3</v>
      </c>
      <c r="AO24" s="543">
        <v>0.2</v>
      </c>
      <c r="AP24" s="543">
        <v>0</v>
      </c>
      <c r="AQ24" s="545">
        <f t="shared" si="6"/>
        <v>3.2</v>
      </c>
    </row>
    <row r="25" spans="1:43" x14ac:dyDescent="0.2">
      <c r="A25" s="205">
        <v>16</v>
      </c>
      <c r="C25" s="542">
        <v>0</v>
      </c>
      <c r="D25" s="543">
        <v>0</v>
      </c>
      <c r="E25" s="543">
        <v>0</v>
      </c>
      <c r="F25" s="543">
        <v>0</v>
      </c>
      <c r="G25" s="543">
        <v>0</v>
      </c>
      <c r="H25" s="544">
        <v>0</v>
      </c>
      <c r="J25" s="205">
        <v>16</v>
      </c>
      <c r="L25" s="542">
        <v>3.2</v>
      </c>
      <c r="M25" s="543">
        <v>4.2</v>
      </c>
      <c r="N25" s="543">
        <v>15</v>
      </c>
      <c r="O25" s="545">
        <f t="shared" si="0"/>
        <v>22.4</v>
      </c>
      <c r="P25" s="542">
        <v>0.4</v>
      </c>
      <c r="Q25" s="543">
        <v>0</v>
      </c>
      <c r="R25" s="543">
        <v>4</v>
      </c>
      <c r="S25" s="545">
        <f t="shared" si="1"/>
        <v>4.4000000000000004</v>
      </c>
      <c r="T25" s="542">
        <v>5</v>
      </c>
      <c r="U25" s="543">
        <v>5.2</v>
      </c>
      <c r="V25" s="543">
        <v>0</v>
      </c>
      <c r="W25" s="545">
        <f t="shared" si="2"/>
        <v>10.199999999999999</v>
      </c>
      <c r="X25" s="542">
        <v>0.4</v>
      </c>
      <c r="Y25" s="543">
        <v>0</v>
      </c>
      <c r="Z25" s="543">
        <v>1</v>
      </c>
      <c r="AA25" s="545">
        <f t="shared" si="3"/>
        <v>1.4</v>
      </c>
      <c r="AB25" s="542">
        <v>0.2</v>
      </c>
      <c r="AC25" s="543">
        <v>0</v>
      </c>
      <c r="AD25" s="543">
        <v>4</v>
      </c>
      <c r="AE25" s="545">
        <f t="shared" si="7"/>
        <v>4.2</v>
      </c>
      <c r="AF25" s="542">
        <v>0.3</v>
      </c>
      <c r="AG25" s="543">
        <v>0</v>
      </c>
      <c r="AH25" s="543">
        <v>2.7</v>
      </c>
      <c r="AI25" s="545">
        <f t="shared" si="4"/>
        <v>3</v>
      </c>
      <c r="AJ25" s="542">
        <v>1.9</v>
      </c>
      <c r="AK25" s="543">
        <v>0</v>
      </c>
      <c r="AL25" s="543">
        <v>0</v>
      </c>
      <c r="AM25" s="545">
        <f t="shared" si="5"/>
        <v>1.9</v>
      </c>
      <c r="AN25" s="542">
        <v>3.2</v>
      </c>
      <c r="AO25" s="543">
        <v>0</v>
      </c>
      <c r="AP25" s="543">
        <v>0</v>
      </c>
      <c r="AQ25" s="545">
        <f t="shared" si="6"/>
        <v>3.2</v>
      </c>
    </row>
    <row r="26" spans="1:43" x14ac:dyDescent="0.2">
      <c r="A26" s="205">
        <v>17</v>
      </c>
      <c r="C26" s="542">
        <v>160</v>
      </c>
      <c r="D26" s="543">
        <v>5</v>
      </c>
      <c r="E26" s="543">
        <v>4.5999999999999996</v>
      </c>
      <c r="F26" s="543">
        <v>0</v>
      </c>
      <c r="G26" s="543">
        <v>0</v>
      </c>
      <c r="H26" s="544">
        <v>0</v>
      </c>
      <c r="J26" s="205">
        <v>17</v>
      </c>
      <c r="L26" s="542">
        <v>3.7</v>
      </c>
      <c r="M26" s="543">
        <v>4.7</v>
      </c>
      <c r="N26" s="543">
        <v>155</v>
      </c>
      <c r="O26" s="545">
        <f t="shared" si="0"/>
        <v>163.4</v>
      </c>
      <c r="P26" s="542">
        <v>0.8</v>
      </c>
      <c r="Q26" s="543">
        <v>0</v>
      </c>
      <c r="R26" s="543">
        <v>7.5</v>
      </c>
      <c r="S26" s="545">
        <f t="shared" si="1"/>
        <v>8.3000000000000007</v>
      </c>
      <c r="T26" s="542">
        <v>5.4</v>
      </c>
      <c r="U26" s="543">
        <v>1.4</v>
      </c>
      <c r="V26" s="543">
        <v>5.75</v>
      </c>
      <c r="W26" s="545">
        <f t="shared" si="2"/>
        <v>12.55</v>
      </c>
      <c r="X26" s="542">
        <v>0.4</v>
      </c>
      <c r="Y26" s="543">
        <v>0</v>
      </c>
      <c r="Z26" s="543">
        <v>5.5</v>
      </c>
      <c r="AA26" s="545">
        <f t="shared" si="3"/>
        <v>5.9</v>
      </c>
      <c r="AB26" s="542">
        <v>0.5</v>
      </c>
      <c r="AC26" s="543">
        <v>0</v>
      </c>
      <c r="AD26" s="543">
        <v>4</v>
      </c>
      <c r="AE26" s="545">
        <f t="shared" si="7"/>
        <v>4.5</v>
      </c>
      <c r="AF26" s="542">
        <v>1.6</v>
      </c>
      <c r="AG26" s="543">
        <v>0</v>
      </c>
      <c r="AH26" s="543">
        <v>1.8</v>
      </c>
      <c r="AI26" s="545">
        <f t="shared" si="4"/>
        <v>3.4000000000000004</v>
      </c>
      <c r="AJ26" s="542">
        <v>1.7</v>
      </c>
      <c r="AK26" s="543">
        <v>0</v>
      </c>
      <c r="AL26" s="543">
        <v>0</v>
      </c>
      <c r="AM26" s="545">
        <f t="shared" si="5"/>
        <v>1.7</v>
      </c>
      <c r="AN26" s="542">
        <v>3.2</v>
      </c>
      <c r="AO26" s="543">
        <v>0</v>
      </c>
      <c r="AP26" s="543">
        <v>0</v>
      </c>
      <c r="AQ26" s="545">
        <f t="shared" si="6"/>
        <v>3.2</v>
      </c>
    </row>
    <row r="27" spans="1:43" x14ac:dyDescent="0.2">
      <c r="A27" s="205">
        <v>18</v>
      </c>
      <c r="C27" s="542">
        <v>0</v>
      </c>
      <c r="D27" s="543">
        <v>0</v>
      </c>
      <c r="E27" s="543">
        <v>0</v>
      </c>
      <c r="F27" s="543">
        <v>0</v>
      </c>
      <c r="G27" s="543">
        <v>0</v>
      </c>
      <c r="H27" s="544">
        <v>0</v>
      </c>
      <c r="J27" s="205">
        <v>18</v>
      </c>
      <c r="L27" s="542">
        <v>4</v>
      </c>
      <c r="M27" s="543">
        <v>5.7</v>
      </c>
      <c r="N27" s="543">
        <v>95</v>
      </c>
      <c r="O27" s="545">
        <f t="shared" si="0"/>
        <v>104.7</v>
      </c>
      <c r="P27" s="542">
        <v>0.6</v>
      </c>
      <c r="Q27" s="543">
        <v>0</v>
      </c>
      <c r="R27" s="543">
        <v>6.6</v>
      </c>
      <c r="S27" s="545">
        <f t="shared" si="1"/>
        <v>7.1999999999999993</v>
      </c>
      <c r="T27" s="542">
        <v>2</v>
      </c>
      <c r="U27" s="543">
        <v>2.9</v>
      </c>
      <c r="V27" s="543">
        <v>11.5</v>
      </c>
      <c r="W27" s="545">
        <f t="shared" si="2"/>
        <v>16.399999999999999</v>
      </c>
      <c r="X27" s="542">
        <v>0.7</v>
      </c>
      <c r="Y27" s="543">
        <v>0</v>
      </c>
      <c r="Z27" s="543">
        <v>4.5999999999999996</v>
      </c>
      <c r="AA27" s="545">
        <f t="shared" si="3"/>
        <v>5.3</v>
      </c>
      <c r="AB27" s="542">
        <v>0.4</v>
      </c>
      <c r="AC27" s="543">
        <v>0</v>
      </c>
      <c r="AD27" s="543">
        <v>4</v>
      </c>
      <c r="AE27" s="545">
        <f t="shared" si="7"/>
        <v>4.4000000000000004</v>
      </c>
      <c r="AF27" s="542">
        <v>0.6</v>
      </c>
      <c r="AG27" s="543">
        <v>0</v>
      </c>
      <c r="AH27" s="543">
        <v>1.8</v>
      </c>
      <c r="AI27" s="545">
        <f t="shared" si="4"/>
        <v>2.4</v>
      </c>
      <c r="AJ27" s="542">
        <v>1.7</v>
      </c>
      <c r="AK27" s="543">
        <v>0</v>
      </c>
      <c r="AL27" s="543">
        <v>0</v>
      </c>
      <c r="AM27" s="545">
        <f t="shared" si="5"/>
        <v>1.7</v>
      </c>
      <c r="AN27" s="542">
        <v>3.2</v>
      </c>
      <c r="AO27" s="543">
        <v>0</v>
      </c>
      <c r="AP27" s="543">
        <v>0</v>
      </c>
      <c r="AQ27" s="545">
        <f t="shared" si="6"/>
        <v>3.2</v>
      </c>
    </row>
    <row r="28" spans="1:43" x14ac:dyDescent="0.2">
      <c r="A28" s="205">
        <v>19</v>
      </c>
      <c r="C28" s="542">
        <v>0</v>
      </c>
      <c r="D28" s="543">
        <v>0</v>
      </c>
      <c r="E28" s="543">
        <v>0</v>
      </c>
      <c r="F28" s="543">
        <v>0</v>
      </c>
      <c r="G28" s="543">
        <v>0</v>
      </c>
      <c r="H28" s="544">
        <v>0</v>
      </c>
      <c r="J28" s="205">
        <v>19</v>
      </c>
      <c r="L28" s="542">
        <v>5.6</v>
      </c>
      <c r="M28" s="543">
        <v>6.1</v>
      </c>
      <c r="N28" s="543">
        <v>75</v>
      </c>
      <c r="O28" s="545">
        <f t="shared" si="0"/>
        <v>86.7</v>
      </c>
      <c r="P28" s="542">
        <v>0.4</v>
      </c>
      <c r="Q28" s="543">
        <v>5.3</v>
      </c>
      <c r="R28" s="543">
        <v>0</v>
      </c>
      <c r="S28" s="545">
        <f t="shared" si="1"/>
        <v>5.7</v>
      </c>
      <c r="T28" s="542">
        <v>3</v>
      </c>
      <c r="U28" s="543">
        <v>1.8</v>
      </c>
      <c r="V28" s="543">
        <v>17.25</v>
      </c>
      <c r="W28" s="545">
        <f t="shared" si="2"/>
        <v>22.05</v>
      </c>
      <c r="X28" s="542">
        <v>0.3</v>
      </c>
      <c r="Y28" s="543">
        <v>0</v>
      </c>
      <c r="Z28" s="543">
        <v>4.5999999999999996</v>
      </c>
      <c r="AA28" s="545">
        <f t="shared" si="3"/>
        <v>4.8999999999999995</v>
      </c>
      <c r="AB28" s="542">
        <v>0.2</v>
      </c>
      <c r="AC28" s="543">
        <v>3.4</v>
      </c>
      <c r="AD28" s="543">
        <v>0.5</v>
      </c>
      <c r="AE28" s="545">
        <f t="shared" si="7"/>
        <v>4.0999999999999996</v>
      </c>
      <c r="AF28" s="542">
        <v>0.4</v>
      </c>
      <c r="AG28" s="543">
        <v>0</v>
      </c>
      <c r="AH28" s="543">
        <v>1.8</v>
      </c>
      <c r="AI28" s="545">
        <f t="shared" si="4"/>
        <v>2.2000000000000002</v>
      </c>
      <c r="AJ28" s="542">
        <v>1.6</v>
      </c>
      <c r="AK28" s="543">
        <v>0</v>
      </c>
      <c r="AL28" s="543">
        <v>0</v>
      </c>
      <c r="AM28" s="545">
        <f t="shared" si="5"/>
        <v>1.6</v>
      </c>
      <c r="AN28" s="542">
        <v>3.2</v>
      </c>
      <c r="AO28" s="543">
        <v>0</v>
      </c>
      <c r="AP28" s="543">
        <v>0</v>
      </c>
      <c r="AQ28" s="545">
        <f t="shared" si="6"/>
        <v>3.2</v>
      </c>
    </row>
    <row r="29" spans="1:43" x14ac:dyDescent="0.2">
      <c r="A29" s="205">
        <v>20</v>
      </c>
      <c r="C29" s="542">
        <v>0</v>
      </c>
      <c r="D29" s="543">
        <v>0</v>
      </c>
      <c r="E29" s="543">
        <v>0</v>
      </c>
      <c r="F29" s="543">
        <v>0</v>
      </c>
      <c r="G29" s="543">
        <v>0</v>
      </c>
      <c r="H29" s="544">
        <v>0</v>
      </c>
      <c r="J29" s="205">
        <v>20</v>
      </c>
      <c r="L29" s="542">
        <v>4</v>
      </c>
      <c r="M29" s="543">
        <v>6.3</v>
      </c>
      <c r="N29" s="543">
        <v>40</v>
      </c>
      <c r="O29" s="545">
        <f t="shared" si="0"/>
        <v>50.3</v>
      </c>
      <c r="P29" s="542">
        <v>0</v>
      </c>
      <c r="Q29" s="543">
        <v>0.3</v>
      </c>
      <c r="R29" s="543">
        <v>4.3</v>
      </c>
      <c r="S29" s="545">
        <f t="shared" si="1"/>
        <v>4.5999999999999996</v>
      </c>
      <c r="T29" s="542">
        <v>3.5</v>
      </c>
      <c r="U29" s="543">
        <v>5.3</v>
      </c>
      <c r="V29" s="543">
        <v>11.5</v>
      </c>
      <c r="W29" s="545">
        <f t="shared" si="2"/>
        <v>20.3</v>
      </c>
      <c r="X29" s="542">
        <v>0</v>
      </c>
      <c r="Y29" s="543">
        <v>0.5</v>
      </c>
      <c r="Z29" s="543">
        <v>4.0999999999999996</v>
      </c>
      <c r="AA29" s="545">
        <f t="shared" si="3"/>
        <v>4.5999999999999996</v>
      </c>
      <c r="AB29" s="542">
        <v>0</v>
      </c>
      <c r="AC29" s="543">
        <v>0.4</v>
      </c>
      <c r="AD29" s="543">
        <v>3.7</v>
      </c>
      <c r="AE29" s="545">
        <f t="shared" si="7"/>
        <v>4.1000000000000005</v>
      </c>
      <c r="AF29" s="542">
        <v>0</v>
      </c>
      <c r="AG29" s="543">
        <v>0.6</v>
      </c>
      <c r="AH29" s="543">
        <v>0.9</v>
      </c>
      <c r="AI29" s="545">
        <f t="shared" si="4"/>
        <v>1.5</v>
      </c>
      <c r="AJ29" s="542">
        <v>1.5</v>
      </c>
      <c r="AK29" s="543">
        <v>0</v>
      </c>
      <c r="AL29" s="543">
        <v>0</v>
      </c>
      <c r="AM29" s="545">
        <f t="shared" si="5"/>
        <v>1.5</v>
      </c>
      <c r="AN29" s="542">
        <v>3.2</v>
      </c>
      <c r="AO29" s="543">
        <v>0</v>
      </c>
      <c r="AP29" s="543">
        <v>0</v>
      </c>
      <c r="AQ29" s="545">
        <f t="shared" si="6"/>
        <v>3.2</v>
      </c>
    </row>
    <row r="30" spans="1:43" x14ac:dyDescent="0.2">
      <c r="A30" s="205">
        <v>21</v>
      </c>
      <c r="C30" s="542">
        <v>30</v>
      </c>
      <c r="D30" s="543">
        <v>0</v>
      </c>
      <c r="E30" s="543">
        <v>0</v>
      </c>
      <c r="F30" s="543">
        <v>0</v>
      </c>
      <c r="G30" s="543">
        <v>0</v>
      </c>
      <c r="H30" s="544">
        <v>0</v>
      </c>
      <c r="J30" s="205">
        <v>21</v>
      </c>
      <c r="L30" s="542">
        <v>2.2999999999999998</v>
      </c>
      <c r="M30" s="543">
        <v>4</v>
      </c>
      <c r="N30" s="543">
        <v>50</v>
      </c>
      <c r="O30" s="545">
        <f t="shared" si="0"/>
        <v>56.3</v>
      </c>
      <c r="P30" s="542">
        <v>0.2</v>
      </c>
      <c r="Q30" s="543">
        <v>0</v>
      </c>
      <c r="R30" s="543">
        <v>2.5</v>
      </c>
      <c r="S30" s="545">
        <f t="shared" si="1"/>
        <v>2.7</v>
      </c>
      <c r="T30" s="542">
        <v>4.2</v>
      </c>
      <c r="U30" s="543">
        <v>3.1</v>
      </c>
      <c r="V30" s="543">
        <v>17.25</v>
      </c>
      <c r="W30" s="545">
        <f t="shared" si="2"/>
        <v>24.55</v>
      </c>
      <c r="X30" s="542">
        <v>0.4</v>
      </c>
      <c r="Y30" s="543">
        <v>0</v>
      </c>
      <c r="Z30" s="543">
        <v>4.0999999999999996</v>
      </c>
      <c r="AA30" s="545">
        <f t="shared" si="3"/>
        <v>4.5</v>
      </c>
      <c r="AB30" s="542">
        <v>0.4</v>
      </c>
      <c r="AC30" s="543">
        <v>3.5</v>
      </c>
      <c r="AD30" s="543">
        <v>0</v>
      </c>
      <c r="AE30" s="545">
        <f t="shared" si="7"/>
        <v>3.9</v>
      </c>
      <c r="AF30" s="542">
        <v>0.1</v>
      </c>
      <c r="AG30" s="543">
        <v>0.9</v>
      </c>
      <c r="AH30" s="543">
        <v>0</v>
      </c>
      <c r="AI30" s="545">
        <f t="shared" si="4"/>
        <v>1</v>
      </c>
      <c r="AJ30" s="542">
        <v>1.1000000000000001</v>
      </c>
      <c r="AK30" s="543">
        <v>0</v>
      </c>
      <c r="AL30" s="543">
        <v>0</v>
      </c>
      <c r="AM30" s="545">
        <f t="shared" si="5"/>
        <v>1.1000000000000001</v>
      </c>
      <c r="AN30" s="542">
        <v>3.2</v>
      </c>
      <c r="AO30" s="543">
        <v>0</v>
      </c>
      <c r="AP30" s="543">
        <v>0</v>
      </c>
      <c r="AQ30" s="545">
        <f t="shared" si="6"/>
        <v>3.2</v>
      </c>
    </row>
    <row r="31" spans="1:43" x14ac:dyDescent="0.2">
      <c r="A31" s="205">
        <v>22</v>
      </c>
      <c r="C31" s="542">
        <v>0</v>
      </c>
      <c r="D31" s="543">
        <v>0</v>
      </c>
      <c r="E31" s="543">
        <v>0</v>
      </c>
      <c r="F31" s="543">
        <v>0</v>
      </c>
      <c r="G31" s="543">
        <v>0</v>
      </c>
      <c r="H31" s="544">
        <v>0</v>
      </c>
      <c r="J31" s="205">
        <v>22</v>
      </c>
      <c r="L31" s="542">
        <v>4.7</v>
      </c>
      <c r="M31" s="543">
        <v>6</v>
      </c>
      <c r="N31" s="543">
        <v>35</v>
      </c>
      <c r="O31" s="545">
        <f t="shared" si="0"/>
        <v>45.7</v>
      </c>
      <c r="P31" s="542">
        <v>0.4</v>
      </c>
      <c r="Q31" s="543">
        <v>0</v>
      </c>
      <c r="R31" s="543">
        <v>2.5</v>
      </c>
      <c r="S31" s="545">
        <f t="shared" si="1"/>
        <v>2.9</v>
      </c>
      <c r="T31" s="542">
        <v>4.3</v>
      </c>
      <c r="U31" s="543">
        <v>6.1</v>
      </c>
      <c r="V31" s="543">
        <v>5.75</v>
      </c>
      <c r="W31" s="545">
        <f t="shared" si="2"/>
        <v>16.149999999999999</v>
      </c>
      <c r="X31" s="542">
        <v>0</v>
      </c>
      <c r="Y31" s="543">
        <v>0</v>
      </c>
      <c r="Z31" s="543">
        <v>4</v>
      </c>
      <c r="AA31" s="545">
        <f t="shared" si="3"/>
        <v>4</v>
      </c>
      <c r="AB31" s="542">
        <v>0.4</v>
      </c>
      <c r="AC31" s="543">
        <v>0</v>
      </c>
      <c r="AD31" s="543">
        <v>3.5</v>
      </c>
      <c r="AE31" s="545">
        <f t="shared" si="7"/>
        <v>3.9</v>
      </c>
      <c r="AF31" s="542">
        <v>1.3</v>
      </c>
      <c r="AG31" s="543">
        <v>0</v>
      </c>
      <c r="AH31" s="543">
        <v>0</v>
      </c>
      <c r="AI31" s="545">
        <f t="shared" si="4"/>
        <v>1.3</v>
      </c>
      <c r="AJ31" s="542">
        <v>1.2</v>
      </c>
      <c r="AK31" s="543">
        <v>0</v>
      </c>
      <c r="AL31" s="543">
        <v>0</v>
      </c>
      <c r="AM31" s="545">
        <f t="shared" si="5"/>
        <v>1.2</v>
      </c>
      <c r="AN31" s="542">
        <v>3</v>
      </c>
      <c r="AO31" s="543">
        <v>0.2</v>
      </c>
      <c r="AP31" s="543">
        <v>0</v>
      </c>
      <c r="AQ31" s="545">
        <f t="shared" si="6"/>
        <v>3.2</v>
      </c>
    </row>
    <row r="32" spans="1:43" x14ac:dyDescent="0.2">
      <c r="A32" s="205">
        <v>23</v>
      </c>
      <c r="C32" s="542">
        <v>0</v>
      </c>
      <c r="D32" s="543">
        <v>0</v>
      </c>
      <c r="E32" s="543">
        <v>0</v>
      </c>
      <c r="F32" s="543">
        <v>0</v>
      </c>
      <c r="G32" s="543">
        <v>0</v>
      </c>
      <c r="H32" s="544">
        <v>0</v>
      </c>
      <c r="J32" s="205">
        <v>23</v>
      </c>
      <c r="L32" s="542">
        <v>3.8</v>
      </c>
      <c r="M32" s="543">
        <v>5</v>
      </c>
      <c r="N32" s="543">
        <v>10</v>
      </c>
      <c r="O32" s="545">
        <f t="shared" si="0"/>
        <v>18.8</v>
      </c>
      <c r="P32" s="542">
        <v>0.2</v>
      </c>
      <c r="Q32" s="543">
        <v>0</v>
      </c>
      <c r="R32" s="543">
        <v>1.1000000000000001</v>
      </c>
      <c r="S32" s="545">
        <f t="shared" si="1"/>
        <v>1.3</v>
      </c>
      <c r="T32" s="542">
        <v>3.8</v>
      </c>
      <c r="U32" s="543">
        <v>5.4</v>
      </c>
      <c r="V32" s="543">
        <v>11.5</v>
      </c>
      <c r="W32" s="545">
        <f t="shared" si="2"/>
        <v>20.7</v>
      </c>
      <c r="X32" s="542">
        <v>0.8</v>
      </c>
      <c r="Y32" s="543">
        <v>0</v>
      </c>
      <c r="Z32" s="543">
        <v>2.9</v>
      </c>
      <c r="AA32" s="545">
        <f t="shared" si="3"/>
        <v>3.7</v>
      </c>
      <c r="AB32" s="542">
        <v>0.2</v>
      </c>
      <c r="AC32" s="543">
        <v>0</v>
      </c>
      <c r="AD32" s="543">
        <v>3.5</v>
      </c>
      <c r="AE32" s="545">
        <f t="shared" si="7"/>
        <v>3.7</v>
      </c>
      <c r="AF32" s="542">
        <v>0.3</v>
      </c>
      <c r="AG32" s="543">
        <v>0</v>
      </c>
      <c r="AH32" s="543">
        <v>0</v>
      </c>
      <c r="AI32" s="545">
        <f t="shared" si="4"/>
        <v>0.3</v>
      </c>
      <c r="AJ32" s="542">
        <v>0.6</v>
      </c>
      <c r="AK32" s="543">
        <v>0</v>
      </c>
      <c r="AL32" s="543">
        <v>0</v>
      </c>
      <c r="AM32" s="545">
        <f t="shared" si="5"/>
        <v>0.6</v>
      </c>
      <c r="AN32" s="542">
        <v>3</v>
      </c>
      <c r="AO32" s="543">
        <v>0.2</v>
      </c>
      <c r="AP32" s="543">
        <v>0</v>
      </c>
      <c r="AQ32" s="545">
        <f t="shared" si="6"/>
        <v>3.2</v>
      </c>
    </row>
    <row r="33" spans="1:43" x14ac:dyDescent="0.2">
      <c r="A33" s="205">
        <v>24</v>
      </c>
      <c r="C33" s="542">
        <v>120</v>
      </c>
      <c r="D33" s="543">
        <v>5</v>
      </c>
      <c r="E33" s="543">
        <v>0</v>
      </c>
      <c r="F33" s="543">
        <v>0</v>
      </c>
      <c r="G33" s="543">
        <v>5.2</v>
      </c>
      <c r="H33" s="544">
        <v>0</v>
      </c>
      <c r="J33" s="205">
        <v>24</v>
      </c>
      <c r="L33" s="542">
        <v>3.6</v>
      </c>
      <c r="M33" s="543">
        <v>4.5999999999999996</v>
      </c>
      <c r="N33" s="543">
        <v>110</v>
      </c>
      <c r="O33" s="545">
        <f t="shared" si="0"/>
        <v>118.2</v>
      </c>
      <c r="P33" s="542">
        <v>4.2</v>
      </c>
      <c r="Q33" s="543">
        <v>0</v>
      </c>
      <c r="R33" s="543">
        <v>0</v>
      </c>
      <c r="S33" s="545">
        <f t="shared" si="1"/>
        <v>4.2</v>
      </c>
      <c r="T33" s="542">
        <v>3.6</v>
      </c>
      <c r="U33" s="543">
        <v>5.5</v>
      </c>
      <c r="V33" s="543">
        <v>17.25</v>
      </c>
      <c r="W33" s="545">
        <f t="shared" si="2"/>
        <v>26.35</v>
      </c>
      <c r="X33" s="542">
        <v>0.4</v>
      </c>
      <c r="Y33" s="543">
        <v>0</v>
      </c>
      <c r="Z33" s="543">
        <v>2.8</v>
      </c>
      <c r="AA33" s="545">
        <f t="shared" si="3"/>
        <v>3.1999999999999997</v>
      </c>
      <c r="AB33" s="542">
        <v>0.5</v>
      </c>
      <c r="AC33" s="543">
        <v>0</v>
      </c>
      <c r="AD33" s="543">
        <v>3</v>
      </c>
      <c r="AE33" s="545">
        <f t="shared" si="7"/>
        <v>3.5</v>
      </c>
      <c r="AF33" s="542">
        <v>0.1</v>
      </c>
      <c r="AG33" s="543">
        <v>0</v>
      </c>
      <c r="AH33" s="543">
        <v>5.4</v>
      </c>
      <c r="AI33" s="545">
        <f t="shared" si="4"/>
        <v>5.5</v>
      </c>
      <c r="AJ33" s="542">
        <v>0.3</v>
      </c>
      <c r="AK33" s="543">
        <v>0</v>
      </c>
      <c r="AL33" s="543">
        <v>0</v>
      </c>
      <c r="AM33" s="545">
        <f t="shared" si="5"/>
        <v>0.3</v>
      </c>
      <c r="AN33" s="542">
        <v>3.2</v>
      </c>
      <c r="AO33" s="543">
        <v>0</v>
      </c>
      <c r="AP33" s="543">
        <v>0</v>
      </c>
      <c r="AQ33" s="545">
        <f t="shared" si="6"/>
        <v>3.2</v>
      </c>
    </row>
    <row r="34" spans="1:43" x14ac:dyDescent="0.2">
      <c r="A34" s="205">
        <v>25</v>
      </c>
      <c r="C34" s="542">
        <v>0</v>
      </c>
      <c r="D34" s="543">
        <v>0</v>
      </c>
      <c r="E34" s="543">
        <v>0</v>
      </c>
      <c r="F34" s="543">
        <v>0</v>
      </c>
      <c r="G34" s="543">
        <v>0</v>
      </c>
      <c r="H34" s="544">
        <v>0</v>
      </c>
      <c r="J34" s="205">
        <v>25</v>
      </c>
      <c r="L34" s="542">
        <v>2.8</v>
      </c>
      <c r="M34" s="543">
        <v>5.3</v>
      </c>
      <c r="N34" s="543">
        <v>95</v>
      </c>
      <c r="O34" s="545">
        <f t="shared" si="0"/>
        <v>103.1</v>
      </c>
      <c r="P34" s="542">
        <v>4.3</v>
      </c>
      <c r="Q34" s="543">
        <v>0</v>
      </c>
      <c r="R34" s="543">
        <v>0</v>
      </c>
      <c r="S34" s="545">
        <f t="shared" si="1"/>
        <v>4.3</v>
      </c>
      <c r="T34" s="542">
        <v>3</v>
      </c>
      <c r="U34" s="543">
        <v>5</v>
      </c>
      <c r="V34" s="543">
        <v>11.5</v>
      </c>
      <c r="W34" s="545">
        <f t="shared" si="2"/>
        <v>19.5</v>
      </c>
      <c r="X34" s="542">
        <v>0.2</v>
      </c>
      <c r="Y34" s="543">
        <v>0</v>
      </c>
      <c r="Z34" s="543">
        <v>3</v>
      </c>
      <c r="AA34" s="545">
        <f t="shared" si="3"/>
        <v>3.2</v>
      </c>
      <c r="AB34" s="542">
        <v>0.5</v>
      </c>
      <c r="AC34" s="543">
        <v>0</v>
      </c>
      <c r="AD34" s="543">
        <v>3</v>
      </c>
      <c r="AE34" s="545">
        <f t="shared" si="7"/>
        <v>3.5</v>
      </c>
      <c r="AF34" s="542">
        <v>0.9</v>
      </c>
      <c r="AG34" s="543">
        <v>0</v>
      </c>
      <c r="AH34" s="543">
        <v>4.5</v>
      </c>
      <c r="AI34" s="545">
        <f t="shared" si="4"/>
        <v>5.4</v>
      </c>
      <c r="AJ34" s="542">
        <v>0</v>
      </c>
      <c r="AK34" s="543">
        <v>0</v>
      </c>
      <c r="AL34" s="543">
        <v>0.3</v>
      </c>
      <c r="AM34" s="545">
        <f t="shared" si="5"/>
        <v>0.3</v>
      </c>
      <c r="AN34" s="542">
        <v>3.2</v>
      </c>
      <c r="AO34" s="543">
        <v>0</v>
      </c>
      <c r="AP34" s="543">
        <v>0</v>
      </c>
      <c r="AQ34" s="545">
        <f t="shared" si="6"/>
        <v>3.2</v>
      </c>
    </row>
    <row r="35" spans="1:43" x14ac:dyDescent="0.2">
      <c r="A35" s="205">
        <v>26</v>
      </c>
      <c r="C35" s="542">
        <v>0</v>
      </c>
      <c r="D35" s="543">
        <v>0</v>
      </c>
      <c r="E35" s="543">
        <v>0</v>
      </c>
      <c r="F35" s="543">
        <v>0</v>
      </c>
      <c r="G35" s="543">
        <v>0</v>
      </c>
      <c r="H35" s="544">
        <v>0</v>
      </c>
      <c r="J35" s="205">
        <v>26</v>
      </c>
      <c r="L35" s="542">
        <v>3.6</v>
      </c>
      <c r="M35" s="543">
        <v>5.3</v>
      </c>
      <c r="N35" s="543">
        <v>70</v>
      </c>
      <c r="O35" s="545">
        <f t="shared" si="0"/>
        <v>78.900000000000006</v>
      </c>
      <c r="P35" s="542">
        <v>0</v>
      </c>
      <c r="Q35" s="543">
        <v>0</v>
      </c>
      <c r="R35" s="543">
        <v>3.2</v>
      </c>
      <c r="S35" s="545">
        <f t="shared" si="1"/>
        <v>3.2</v>
      </c>
      <c r="T35" s="542">
        <v>5.6</v>
      </c>
      <c r="U35" s="543">
        <v>5.0999999999999996</v>
      </c>
      <c r="V35" s="543">
        <v>11.5</v>
      </c>
      <c r="W35" s="545">
        <f t="shared" si="2"/>
        <v>22.2</v>
      </c>
      <c r="X35" s="542">
        <v>1.1000000000000001</v>
      </c>
      <c r="Y35" s="543">
        <v>0</v>
      </c>
      <c r="Z35" s="543">
        <v>2.2999999999999998</v>
      </c>
      <c r="AA35" s="545">
        <f t="shared" si="3"/>
        <v>3.4</v>
      </c>
      <c r="AB35" s="542">
        <v>1</v>
      </c>
      <c r="AC35" s="543">
        <v>0</v>
      </c>
      <c r="AD35" s="543">
        <v>3</v>
      </c>
      <c r="AE35" s="545">
        <f t="shared" si="7"/>
        <v>4</v>
      </c>
      <c r="AF35" s="542">
        <v>0.5</v>
      </c>
      <c r="AG35" s="543">
        <v>0</v>
      </c>
      <c r="AH35" s="543">
        <v>4.5</v>
      </c>
      <c r="AI35" s="545">
        <f t="shared" si="4"/>
        <v>5</v>
      </c>
      <c r="AJ35" s="542">
        <v>0.6</v>
      </c>
      <c r="AK35" s="543">
        <v>0</v>
      </c>
      <c r="AL35" s="543">
        <v>0</v>
      </c>
      <c r="AM35" s="545">
        <f t="shared" si="5"/>
        <v>0.6</v>
      </c>
      <c r="AN35" s="542">
        <v>3.2</v>
      </c>
      <c r="AO35" s="543">
        <v>0</v>
      </c>
      <c r="AP35" s="543">
        <v>0</v>
      </c>
      <c r="AQ35" s="545">
        <f t="shared" si="6"/>
        <v>3.2</v>
      </c>
    </row>
    <row r="36" spans="1:43" x14ac:dyDescent="0.2">
      <c r="A36" s="205">
        <v>27</v>
      </c>
      <c r="C36" s="542">
        <v>0</v>
      </c>
      <c r="D36" s="543">
        <v>0</v>
      </c>
      <c r="E36" s="543">
        <v>0</v>
      </c>
      <c r="F36" s="543">
        <v>0</v>
      </c>
      <c r="G36" s="543">
        <v>0</v>
      </c>
      <c r="H36" s="544">
        <v>0</v>
      </c>
      <c r="J36" s="205">
        <v>27</v>
      </c>
      <c r="L36" s="542">
        <v>6</v>
      </c>
      <c r="M36" s="543">
        <v>5.5</v>
      </c>
      <c r="N36" s="543">
        <v>40</v>
      </c>
      <c r="O36" s="545">
        <f t="shared" si="0"/>
        <v>51.5</v>
      </c>
      <c r="P36" s="542">
        <v>2</v>
      </c>
      <c r="Q36" s="543">
        <v>0</v>
      </c>
      <c r="R36" s="543">
        <v>0</v>
      </c>
      <c r="S36" s="545">
        <f t="shared" si="1"/>
        <v>2</v>
      </c>
      <c r="T36" s="542">
        <v>6.5</v>
      </c>
      <c r="U36" s="543">
        <v>6.6</v>
      </c>
      <c r="V36" s="543">
        <v>5.75</v>
      </c>
      <c r="W36" s="545">
        <f t="shared" si="2"/>
        <v>18.850000000000001</v>
      </c>
      <c r="X36" s="542">
        <v>0.8</v>
      </c>
      <c r="Y36" s="543">
        <v>0</v>
      </c>
      <c r="Z36" s="543">
        <v>1.6</v>
      </c>
      <c r="AA36" s="545">
        <f t="shared" si="3"/>
        <v>2.4000000000000004</v>
      </c>
      <c r="AB36" s="542">
        <v>0.3</v>
      </c>
      <c r="AC36" s="543">
        <v>2.7</v>
      </c>
      <c r="AD36" s="543">
        <v>0.4</v>
      </c>
      <c r="AE36" s="545">
        <f t="shared" si="7"/>
        <v>3.4</v>
      </c>
      <c r="AF36" s="542">
        <v>0.1</v>
      </c>
      <c r="AG36" s="543">
        <v>0.4</v>
      </c>
      <c r="AH36" s="543">
        <v>3.6</v>
      </c>
      <c r="AI36" s="545">
        <f t="shared" si="4"/>
        <v>4.0999999999999996</v>
      </c>
      <c r="AJ36" s="542">
        <v>0.2</v>
      </c>
      <c r="AK36" s="543">
        <v>0</v>
      </c>
      <c r="AL36" s="543">
        <v>0</v>
      </c>
      <c r="AM36" s="545">
        <f t="shared" si="5"/>
        <v>0.2</v>
      </c>
      <c r="AN36" s="542">
        <v>3</v>
      </c>
      <c r="AO36" s="543">
        <v>0.2</v>
      </c>
      <c r="AP36" s="543">
        <v>0</v>
      </c>
      <c r="AQ36" s="545">
        <f t="shared" si="6"/>
        <v>3.2</v>
      </c>
    </row>
    <row r="37" spans="1:43" x14ac:dyDescent="0.2">
      <c r="A37" s="205">
        <v>28</v>
      </c>
      <c r="C37" s="542">
        <v>30</v>
      </c>
      <c r="D37" s="543">
        <v>5</v>
      </c>
      <c r="E37" s="543">
        <v>0</v>
      </c>
      <c r="F37" s="543">
        <v>0</v>
      </c>
      <c r="G37" s="543">
        <v>0</v>
      </c>
      <c r="H37" s="544">
        <v>0</v>
      </c>
      <c r="J37" s="205">
        <v>28</v>
      </c>
      <c r="L37" s="542">
        <v>1.4</v>
      </c>
      <c r="M37" s="543">
        <v>3.7</v>
      </c>
      <c r="N37" s="543">
        <v>50</v>
      </c>
      <c r="O37" s="545">
        <f t="shared" si="0"/>
        <v>55.1</v>
      </c>
      <c r="P37" s="542">
        <v>0.3</v>
      </c>
      <c r="Q37" s="543">
        <v>4.7</v>
      </c>
      <c r="R37" s="543">
        <v>0</v>
      </c>
      <c r="S37" s="545">
        <f t="shared" si="1"/>
        <v>5</v>
      </c>
      <c r="T37" s="542">
        <v>4.5999999999999996</v>
      </c>
      <c r="U37" s="543">
        <v>5.6</v>
      </c>
      <c r="V37" s="543">
        <v>11.5</v>
      </c>
      <c r="W37" s="545">
        <f t="shared" si="2"/>
        <v>21.7</v>
      </c>
      <c r="X37" s="542">
        <v>0.6</v>
      </c>
      <c r="Y37" s="543">
        <v>0</v>
      </c>
      <c r="Z37" s="543">
        <v>1.6</v>
      </c>
      <c r="AA37" s="545">
        <f t="shared" si="3"/>
        <v>2.2000000000000002</v>
      </c>
      <c r="AB37" s="542">
        <v>0.3</v>
      </c>
      <c r="AC37" s="543">
        <v>2.7</v>
      </c>
      <c r="AD37" s="543">
        <v>0.4</v>
      </c>
      <c r="AE37" s="545">
        <f t="shared" si="7"/>
        <v>3.4</v>
      </c>
      <c r="AF37" s="542">
        <v>0.9</v>
      </c>
      <c r="AG37" s="543">
        <v>0</v>
      </c>
      <c r="AH37" s="543">
        <v>2.7</v>
      </c>
      <c r="AI37" s="545">
        <f t="shared" si="4"/>
        <v>3.6</v>
      </c>
      <c r="AJ37" s="542">
        <v>1.3</v>
      </c>
      <c r="AK37" s="543">
        <v>0</v>
      </c>
      <c r="AL37" s="543">
        <v>0</v>
      </c>
      <c r="AM37" s="545">
        <f t="shared" si="5"/>
        <v>1.3</v>
      </c>
      <c r="AN37" s="542">
        <v>2.8</v>
      </c>
      <c r="AO37" s="543">
        <v>0</v>
      </c>
      <c r="AP37" s="543">
        <v>0</v>
      </c>
      <c r="AQ37" s="545">
        <f t="shared" si="6"/>
        <v>2.8</v>
      </c>
    </row>
    <row r="38" spans="1:43" x14ac:dyDescent="0.2">
      <c r="A38" s="205">
        <v>29</v>
      </c>
      <c r="C38" s="542">
        <v>0</v>
      </c>
      <c r="D38" s="543">
        <v>0</v>
      </c>
      <c r="E38" s="543">
        <v>0</v>
      </c>
      <c r="F38" s="543">
        <v>0</v>
      </c>
      <c r="G38" s="543">
        <v>0</v>
      </c>
      <c r="H38" s="544">
        <v>0</v>
      </c>
      <c r="J38" s="205">
        <v>29</v>
      </c>
      <c r="L38" s="542">
        <v>4.7</v>
      </c>
      <c r="M38" s="543">
        <v>3.6</v>
      </c>
      <c r="N38" s="543">
        <v>30</v>
      </c>
      <c r="O38" s="545">
        <f t="shared" si="0"/>
        <v>38.299999999999997</v>
      </c>
      <c r="P38" s="542">
        <v>0.4</v>
      </c>
      <c r="Q38" s="543">
        <v>0</v>
      </c>
      <c r="R38" s="543">
        <v>3.6</v>
      </c>
      <c r="S38" s="545">
        <f t="shared" si="1"/>
        <v>4</v>
      </c>
      <c r="T38" s="542">
        <v>5.4</v>
      </c>
      <c r="U38" s="543">
        <v>4.0999999999999996</v>
      </c>
      <c r="V38" s="543">
        <v>17.25</v>
      </c>
      <c r="W38" s="545">
        <f t="shared" si="2"/>
        <v>26.75</v>
      </c>
      <c r="X38" s="542">
        <v>0.8</v>
      </c>
      <c r="Y38" s="543">
        <v>0</v>
      </c>
      <c r="Z38" s="543">
        <v>1.6</v>
      </c>
      <c r="AA38" s="545">
        <f t="shared" si="3"/>
        <v>2.4000000000000004</v>
      </c>
      <c r="AB38" s="542">
        <v>0.6</v>
      </c>
      <c r="AC38" s="543">
        <v>2.7</v>
      </c>
      <c r="AD38" s="543">
        <v>0</v>
      </c>
      <c r="AE38" s="545">
        <f t="shared" si="7"/>
        <v>3.3000000000000003</v>
      </c>
      <c r="AF38" s="542">
        <v>1</v>
      </c>
      <c r="AG38" s="543">
        <v>2.7</v>
      </c>
      <c r="AH38" s="543">
        <v>0</v>
      </c>
      <c r="AI38" s="545">
        <f t="shared" si="4"/>
        <v>3.7</v>
      </c>
      <c r="AJ38" s="542">
        <v>1.3</v>
      </c>
      <c r="AK38" s="543">
        <v>0</v>
      </c>
      <c r="AL38" s="543">
        <v>0</v>
      </c>
      <c r="AM38" s="545">
        <f t="shared" si="5"/>
        <v>1.3</v>
      </c>
      <c r="AN38" s="542">
        <v>2.8</v>
      </c>
      <c r="AO38" s="543">
        <v>0</v>
      </c>
      <c r="AP38" s="543">
        <v>0</v>
      </c>
      <c r="AQ38" s="545">
        <f t="shared" si="6"/>
        <v>2.8</v>
      </c>
    </row>
    <row r="39" spans="1:43" x14ac:dyDescent="0.2">
      <c r="A39" s="205">
        <v>30</v>
      </c>
      <c r="C39" s="542">
        <v>0</v>
      </c>
      <c r="D39" s="543">
        <v>0</v>
      </c>
      <c r="E39" s="543">
        <v>0</v>
      </c>
      <c r="F39" s="543">
        <v>0</v>
      </c>
      <c r="G39" s="543">
        <v>0</v>
      </c>
      <c r="H39" s="544">
        <v>0</v>
      </c>
      <c r="J39" s="205">
        <v>30</v>
      </c>
      <c r="L39" s="542">
        <v>6.4</v>
      </c>
      <c r="M39" s="543">
        <v>4.9000000000000004</v>
      </c>
      <c r="N39" s="543">
        <v>15</v>
      </c>
      <c r="O39" s="545">
        <f t="shared" si="0"/>
        <v>26.3</v>
      </c>
      <c r="P39" s="542">
        <v>0.2</v>
      </c>
      <c r="Q39" s="543">
        <v>0</v>
      </c>
      <c r="R39" s="543">
        <v>3.3</v>
      </c>
      <c r="S39" s="545">
        <f t="shared" si="1"/>
        <v>3.5</v>
      </c>
      <c r="T39" s="542">
        <v>2.5</v>
      </c>
      <c r="U39" s="543">
        <v>6.2</v>
      </c>
      <c r="V39" s="543">
        <v>11.5</v>
      </c>
      <c r="W39" s="545">
        <f t="shared" si="2"/>
        <v>20.2</v>
      </c>
      <c r="X39" s="542">
        <v>0.3</v>
      </c>
      <c r="Y39" s="543">
        <v>0</v>
      </c>
      <c r="Z39" s="543">
        <v>1.6</v>
      </c>
      <c r="AA39" s="545">
        <f t="shared" si="3"/>
        <v>1.9000000000000001</v>
      </c>
      <c r="AB39" s="542">
        <v>0.1</v>
      </c>
      <c r="AC39" s="543">
        <v>0</v>
      </c>
      <c r="AD39" s="543">
        <v>2.6</v>
      </c>
      <c r="AE39" s="545">
        <f t="shared" si="7"/>
        <v>2.7</v>
      </c>
      <c r="AF39" s="542">
        <v>0.7</v>
      </c>
      <c r="AG39" s="543">
        <v>0</v>
      </c>
      <c r="AH39" s="543">
        <v>1.8</v>
      </c>
      <c r="AI39" s="545">
        <f t="shared" si="4"/>
        <v>2.5</v>
      </c>
      <c r="AJ39" s="542">
        <v>1.1000000000000001</v>
      </c>
      <c r="AK39" s="543">
        <v>0</v>
      </c>
      <c r="AL39" s="543">
        <v>0</v>
      </c>
      <c r="AM39" s="545">
        <f t="shared" si="5"/>
        <v>1.1000000000000001</v>
      </c>
      <c r="AN39" s="542">
        <v>2.8</v>
      </c>
      <c r="AO39" s="543">
        <v>0</v>
      </c>
      <c r="AP39" s="543">
        <v>0</v>
      </c>
      <c r="AQ39" s="545">
        <f t="shared" si="6"/>
        <v>2.8</v>
      </c>
    </row>
    <row r="40" spans="1:43" ht="15" thickBot="1" x14ac:dyDescent="0.25">
      <c r="A40" s="546">
        <v>31</v>
      </c>
      <c r="C40" s="547">
        <v>0</v>
      </c>
      <c r="D40" s="387">
        <v>0</v>
      </c>
      <c r="E40" s="387">
        <v>0</v>
      </c>
      <c r="F40" s="387">
        <v>0</v>
      </c>
      <c r="G40" s="387">
        <v>0</v>
      </c>
      <c r="H40" s="548">
        <v>0</v>
      </c>
      <c r="J40" s="546">
        <v>31</v>
      </c>
      <c r="L40" s="547">
        <v>0</v>
      </c>
      <c r="M40" s="387">
        <v>0</v>
      </c>
      <c r="N40" s="387">
        <v>0</v>
      </c>
      <c r="O40" s="549">
        <f t="shared" si="0"/>
        <v>0</v>
      </c>
      <c r="P40" s="547">
        <v>0</v>
      </c>
      <c r="Q40" s="387">
        <v>0</v>
      </c>
      <c r="R40" s="387">
        <v>0</v>
      </c>
      <c r="S40" s="549">
        <f t="shared" si="1"/>
        <v>0</v>
      </c>
      <c r="T40" s="547">
        <v>0</v>
      </c>
      <c r="U40" s="387">
        <v>0</v>
      </c>
      <c r="V40" s="387">
        <v>0</v>
      </c>
      <c r="W40" s="549">
        <f t="shared" si="2"/>
        <v>0</v>
      </c>
      <c r="X40" s="547">
        <v>0</v>
      </c>
      <c r="Y40" s="387">
        <v>0</v>
      </c>
      <c r="Z40" s="387">
        <v>0</v>
      </c>
      <c r="AA40" s="549">
        <f t="shared" si="3"/>
        <v>0</v>
      </c>
      <c r="AB40" s="547">
        <v>0</v>
      </c>
      <c r="AC40" s="387">
        <v>0</v>
      </c>
      <c r="AD40" s="387">
        <v>0</v>
      </c>
      <c r="AE40" s="549">
        <f t="shared" si="7"/>
        <v>0</v>
      </c>
      <c r="AF40" s="547">
        <v>0</v>
      </c>
      <c r="AG40" s="387">
        <v>0</v>
      </c>
      <c r="AH40" s="387">
        <v>0</v>
      </c>
      <c r="AI40" s="549">
        <f t="shared" si="4"/>
        <v>0</v>
      </c>
      <c r="AJ40" s="547">
        <v>0</v>
      </c>
      <c r="AK40" s="387">
        <v>0</v>
      </c>
      <c r="AL40" s="387">
        <v>0</v>
      </c>
      <c r="AM40" s="549">
        <f t="shared" si="5"/>
        <v>0</v>
      </c>
      <c r="AN40" s="547">
        <v>0</v>
      </c>
      <c r="AO40" s="387">
        <v>0</v>
      </c>
      <c r="AP40" s="387">
        <v>0</v>
      </c>
      <c r="AQ40" s="549">
        <f t="shared" si="6"/>
        <v>0</v>
      </c>
    </row>
    <row r="42" spans="1:43" x14ac:dyDescent="0.2">
      <c r="A42" s="160"/>
      <c r="B42" s="160"/>
      <c r="I42" s="252"/>
      <c r="J42" s="160"/>
      <c r="K42" s="160"/>
    </row>
  </sheetData>
  <sheetProtection algorithmName="SHA-512" hashValue="mVHAS52PkIcm1J9oIO7zlqttYC4oIm4QNzk5vl5/FwF9Mi141vi5F9YYE+CZ67EPH9Jss0oWwe0txheolvCkQw==" saltValue="yzE0Fsk/Q2dGyjPriCdYtQ==" spinCount="100000" sheet="1" objects="1" scenarios="1" formatColumns="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8CE66-6FEA-4540-96F7-7A9433C10189}">
  <sheetPr>
    <tabColor theme="4" tint="0.39997558519241921"/>
  </sheetPr>
  <dimension ref="A1:AH39"/>
  <sheetViews>
    <sheetView showGridLines="0" workbookViewId="0">
      <pane xSplit="1" ySplit="6" topLeftCell="K7" activePane="bottomRight" state="frozen"/>
      <selection pane="topRight" activeCell="B1" sqref="B1"/>
      <selection pane="bottomLeft" activeCell="A7" sqref="A7"/>
      <selection pane="bottomRight" activeCell="B7" sqref="B7"/>
    </sheetView>
  </sheetViews>
  <sheetFormatPr baseColWidth="10" defaultColWidth="9" defaultRowHeight="14" x14ac:dyDescent="0.2"/>
  <cols>
    <col min="1" max="1" width="5.6640625" style="411" customWidth="1"/>
    <col min="2" max="5" width="7.6640625" style="160" customWidth="1"/>
    <col min="6" max="6" width="11.6640625" style="160" customWidth="1"/>
    <col min="7" max="10" width="7.6640625" style="160" customWidth="1"/>
    <col min="11" max="11" width="9.6640625" style="160" customWidth="1"/>
    <col min="12" max="15" width="7.6640625" style="160" customWidth="1"/>
    <col min="16" max="16" width="9.6640625" style="160" customWidth="1"/>
    <col min="17" max="20" width="7.6640625" style="160" customWidth="1"/>
    <col min="21" max="21" width="9.6640625" style="160" customWidth="1"/>
    <col min="22" max="25" width="7.6640625" style="160" customWidth="1"/>
    <col min="26" max="26" width="9.6640625" style="160" customWidth="1"/>
    <col min="27" max="30" width="7.6640625" style="160" customWidth="1"/>
    <col min="31" max="31" width="9.6640625" style="160" customWidth="1"/>
    <col min="32" max="32" width="11.6640625" style="160" customWidth="1"/>
    <col min="33" max="33" width="12.6640625" style="160" customWidth="1"/>
    <col min="34" max="34" width="7.6640625" style="160" customWidth="1"/>
    <col min="35" max="16384" width="9" style="160"/>
  </cols>
  <sheetData>
    <row r="1" spans="1:34" s="511" customFormat="1" ht="27" x14ac:dyDescent="0.2">
      <c r="A1" s="379"/>
      <c r="B1" s="379" t="s">
        <v>1524</v>
      </c>
      <c r="C1" s="379"/>
      <c r="D1" s="379"/>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row>
    <row r="2" spans="1:34" s="392" customFormat="1" x14ac:dyDescent="0.2">
      <c r="A2" s="252"/>
      <c r="B2" s="252" t="str">
        <f>"Store #"&amp;TEXT('Report Set-up'!$B$6,"0")&amp;", "&amp;'Report Set-up'!$B$7&amp;", "&amp;TEXT(DATE('Report Set-up'!$B$12,'Report Set-up'!$B$11,1),"mmmm yyyy")</f>
        <v>Store #999, Sample Store, June 2025</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row>
    <row r="3" spans="1:34" s="392" customFormat="1" ht="15" thickBot="1" x14ac:dyDescent="0.25">
      <c r="A3" s="252"/>
      <c r="B3" s="252"/>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row>
    <row r="4" spans="1:34" s="392" customFormat="1" ht="15" thickBot="1" x14ac:dyDescent="0.25">
      <c r="A4" s="252"/>
      <c r="B4" s="1429" t="s">
        <v>1132</v>
      </c>
      <c r="C4" s="1424"/>
      <c r="D4" s="1424"/>
      <c r="E4" s="1424"/>
      <c r="F4" s="1425"/>
      <c r="G4" s="1429" t="s">
        <v>1130</v>
      </c>
      <c r="H4" s="1424"/>
      <c r="I4" s="1424"/>
      <c r="J4" s="1424"/>
      <c r="K4" s="1425"/>
      <c r="L4" s="1429" t="s">
        <v>1131</v>
      </c>
      <c r="M4" s="1424"/>
      <c r="N4" s="1424"/>
      <c r="O4" s="1424"/>
      <c r="P4" s="1425"/>
      <c r="Q4" s="1423" t="s">
        <v>1133</v>
      </c>
      <c r="R4" s="1424"/>
      <c r="S4" s="1424"/>
      <c r="T4" s="1424"/>
      <c r="U4" s="1425"/>
      <c r="V4" s="1423" t="s">
        <v>1134</v>
      </c>
      <c r="W4" s="1424"/>
      <c r="X4" s="1424"/>
      <c r="Y4" s="1424"/>
      <c r="Z4" s="1425"/>
      <c r="AA4" s="1423" t="s">
        <v>1135</v>
      </c>
      <c r="AB4" s="1424"/>
      <c r="AC4" s="1424"/>
      <c r="AD4" s="1424"/>
      <c r="AE4" s="1425"/>
      <c r="AF4" s="252"/>
      <c r="AG4" s="252"/>
      <c r="AH4" s="252"/>
    </row>
    <row r="5" spans="1:34" s="392" customFormat="1" ht="15" thickBot="1" x14ac:dyDescent="0.25">
      <c r="A5" s="252"/>
      <c r="B5" s="1426" t="s">
        <v>1525</v>
      </c>
      <c r="C5" s="1427"/>
      <c r="D5" s="1427"/>
      <c r="E5" s="1428"/>
      <c r="F5" s="550">
        <f ca="1">'Cheese Count Entry'!$C$8</f>
        <v>13.029</v>
      </c>
      <c r="G5" s="1426" t="s">
        <v>1525</v>
      </c>
      <c r="H5" s="1427"/>
      <c r="I5" s="1427"/>
      <c r="J5" s="1428"/>
      <c r="K5" s="550">
        <f ca="1">'Cheese Count Entry'!$D$8</f>
        <v>17.047999999999998</v>
      </c>
      <c r="L5" s="1426" t="s">
        <v>1525</v>
      </c>
      <c r="M5" s="1427"/>
      <c r="N5" s="1427"/>
      <c r="O5" s="1428"/>
      <c r="P5" s="550">
        <f ca="1">'Cheese Count Entry'!$E$8</f>
        <v>16.171739130434784</v>
      </c>
      <c r="Q5" s="1426" t="s">
        <v>1525</v>
      </c>
      <c r="R5" s="1427"/>
      <c r="S5" s="1427"/>
      <c r="T5" s="1428"/>
      <c r="U5" s="550">
        <f ca="1">'Cheese Count Entry'!$F$8</f>
        <v>20.593333333333334</v>
      </c>
      <c r="V5" s="1426" t="s">
        <v>1525</v>
      </c>
      <c r="W5" s="1427"/>
      <c r="X5" s="1427"/>
      <c r="Y5" s="1428"/>
      <c r="Z5" s="550">
        <f ca="1">'Cheese Count Entry'!$G$8</f>
        <v>9.5403817914831119</v>
      </c>
      <c r="AA5" s="1426" t="s">
        <v>1525</v>
      </c>
      <c r="AB5" s="1427"/>
      <c r="AC5" s="1427"/>
      <c r="AD5" s="1428"/>
      <c r="AE5" s="550">
        <f ca="1">'Cheese Count Entry'!$H$8</f>
        <v>23.64833333333333</v>
      </c>
      <c r="AF5" s="252"/>
      <c r="AG5" s="252"/>
      <c r="AH5" s="252"/>
    </row>
    <row r="6" spans="1:34" s="527" customFormat="1" ht="61" thickBot="1" x14ac:dyDescent="0.25">
      <c r="A6" s="518" t="s">
        <v>441</v>
      </c>
      <c r="B6" s="551" t="s">
        <v>1526</v>
      </c>
      <c r="C6" s="552" t="s">
        <v>1527</v>
      </c>
      <c r="D6" s="552" t="s">
        <v>1528</v>
      </c>
      <c r="E6" s="510" t="s">
        <v>1529</v>
      </c>
      <c r="F6" s="553" t="s">
        <v>1530</v>
      </c>
      <c r="G6" s="551" t="s">
        <v>1526</v>
      </c>
      <c r="H6" s="552" t="s">
        <v>1527</v>
      </c>
      <c r="I6" s="552" t="s">
        <v>1528</v>
      </c>
      <c r="J6" s="554" t="s">
        <v>1529</v>
      </c>
      <c r="K6" s="553" t="s">
        <v>1530</v>
      </c>
      <c r="L6" s="551" t="s">
        <v>1526</v>
      </c>
      <c r="M6" s="552" t="s">
        <v>1527</v>
      </c>
      <c r="N6" s="552" t="s">
        <v>1528</v>
      </c>
      <c r="O6" s="554" t="s">
        <v>1529</v>
      </c>
      <c r="P6" s="553" t="s">
        <v>1530</v>
      </c>
      <c r="Q6" s="551" t="s">
        <v>1526</v>
      </c>
      <c r="R6" s="552" t="s">
        <v>1527</v>
      </c>
      <c r="S6" s="552" t="s">
        <v>1528</v>
      </c>
      <c r="T6" s="554" t="s">
        <v>1529</v>
      </c>
      <c r="U6" s="553" t="s">
        <v>1530</v>
      </c>
      <c r="V6" s="551" t="s">
        <v>1526</v>
      </c>
      <c r="W6" s="552" t="s">
        <v>1527</v>
      </c>
      <c r="X6" s="552" t="s">
        <v>1528</v>
      </c>
      <c r="Y6" s="554" t="s">
        <v>1529</v>
      </c>
      <c r="Z6" s="553" t="s">
        <v>1530</v>
      </c>
      <c r="AA6" s="551" t="s">
        <v>1526</v>
      </c>
      <c r="AB6" s="552" t="s">
        <v>1527</v>
      </c>
      <c r="AC6" s="552" t="s">
        <v>1528</v>
      </c>
      <c r="AD6" s="554" t="s">
        <v>1529</v>
      </c>
      <c r="AE6" s="553" t="s">
        <v>1530</v>
      </c>
      <c r="AF6" s="555" t="s">
        <v>1530</v>
      </c>
      <c r="AG6" s="556" t="s">
        <v>1531</v>
      </c>
      <c r="AH6" s="555" t="s">
        <v>1532</v>
      </c>
    </row>
    <row r="7" spans="1:34" x14ac:dyDescent="0.2">
      <c r="A7" s="538">
        <v>1</v>
      </c>
      <c r="B7" s="557">
        <f>'Cheese Count Entry'!$O$8+'Cheese Count Entry'!$W$8*6/7+'Cheese Count Entry'!$AM$8*2/3</f>
        <v>68.919047619047632</v>
      </c>
      <c r="C7" s="391">
        <f ca="1">OFFSET('Cheese Count Entry'!$C$9,$A7,0,1,1)</f>
        <v>0</v>
      </c>
      <c r="D7" s="391">
        <f ca="1">B7+C7</f>
        <v>68.919047619047632</v>
      </c>
      <c r="E7" s="558">
        <f ca="1">SUM(OFFSET('Cheese Count Entry'!$L$9,$A7,0,1,3))+SUM(OFFSET('Cheese Count Entry'!$T$9,$A7,0,1,3))*6/7+SUM(OFFSET('Cheese Count Entry'!$AJ$9,$A7,0,1,3))*2/3</f>
        <v>48.25714285714286</v>
      </c>
      <c r="F7" s="559">
        <f ca="1">(D7-E7)*F$5</f>
        <v>269.20395714285729</v>
      </c>
      <c r="G7" s="557">
        <f>'Cheese Count Entry'!$S$8+'Cheese Count Entry'!$W$8*1/7</f>
        <v>7.2142857142857144</v>
      </c>
      <c r="H7" s="391">
        <f ca="1">OFFSET('Cheese Count Entry'!$D$9,$A7,0,1,1)</f>
        <v>0</v>
      </c>
      <c r="I7" s="391">
        <f ca="1">G7+H7</f>
        <v>7.2142857142857144</v>
      </c>
      <c r="J7" s="391">
        <f ca="1">SUM(OFFSET('Cheese Count Entry'!$P$9,$A7,0,1,3))+SUM(OFFSET('Cheese Count Entry'!$T$9,$A7,0,1,3))*1/7</f>
        <v>6.5928571428571425</v>
      </c>
      <c r="K7" s="559">
        <f ca="1">(I7-J7)*K$5</f>
        <v>10.594114285714292</v>
      </c>
      <c r="L7" s="557">
        <f>'Cheese Count Entry'!$AA$8</f>
        <v>1.2</v>
      </c>
      <c r="M7" s="391">
        <f ca="1">OFFSET('Cheese Count Entry'!$E$9,$A7,0,1,1)</f>
        <v>0</v>
      </c>
      <c r="N7" s="391">
        <f ca="1">L7+M7</f>
        <v>1.2</v>
      </c>
      <c r="O7" s="391">
        <f ca="1">SUM(OFFSET('Cheese Count Entry'!$X$9,$A7,0,1,3))</f>
        <v>0.7</v>
      </c>
      <c r="P7" s="559">
        <f ca="1">(N7-O7)*P$5</f>
        <v>8.0858695652173918</v>
      </c>
      <c r="Q7" s="557">
        <f>'Cheese Count Entry'!$AE$8</f>
        <v>0.9</v>
      </c>
      <c r="R7" s="391">
        <f ca="1">OFFSET('Cheese Count Entry'!$F$9,$A7,0,1,1)</f>
        <v>0</v>
      </c>
      <c r="S7" s="391">
        <f ca="1">Q7+R7</f>
        <v>0.9</v>
      </c>
      <c r="T7" s="391">
        <f ca="1">SUM(OFFSET('Cheese Count Entry'!$AB$9,$A7,0,1,3))</f>
        <v>0.7</v>
      </c>
      <c r="U7" s="559">
        <f ca="1">(S7-T7)*U$5</f>
        <v>4.1186666666666678</v>
      </c>
      <c r="V7" s="557">
        <f>'Cheese Count Entry'!$AI$8</f>
        <v>4.5</v>
      </c>
      <c r="W7" s="391">
        <f ca="1">OFFSET('Cheese Count Entry'!$G$9,$A7,0,1,1)</f>
        <v>0</v>
      </c>
      <c r="X7" s="391">
        <f ca="1">V7+W7</f>
        <v>4.5</v>
      </c>
      <c r="Y7" s="391">
        <f ca="1">SUM(OFFSET('Cheese Count Entry'!$AF$9,$A7,0,1,3))</f>
        <v>4.5999999999999996</v>
      </c>
      <c r="Z7" s="559">
        <f ca="1">(X7-Y7)*Z$5</f>
        <v>-0.9540381791483078</v>
      </c>
      <c r="AA7" s="557">
        <f>'Cheese Count Entry'!$AM$8*1/3+'Cheese Count Entry'!$AQ$8</f>
        <v>4.4666666666666668</v>
      </c>
      <c r="AB7" s="391">
        <f ca="1">OFFSET('Cheese Count Entry'!$H$9,$A7,0,1,1)</f>
        <v>0</v>
      </c>
      <c r="AC7" s="391">
        <f ca="1">AA7+AB7</f>
        <v>4.4666666666666668</v>
      </c>
      <c r="AD7" s="391">
        <f ca="1">SUM(OFFSET('Cheese Count Entry'!$AJ$9,$A7,0,1,3))*1/3+SUM(OFFSET('Cheese Count Entry'!$AN$9,$A7,0,1,3))</f>
        <v>3.9</v>
      </c>
      <c r="AE7" s="559">
        <f ca="1">(AC7-AD7)*AE$5</f>
        <v>13.400722222222225</v>
      </c>
      <c r="AF7" s="560">
        <f ca="1">IF(AG7&gt;0,SUM(F7,K7,P7,U7,Z7,AE7),0)</f>
        <v>304.44929170352952</v>
      </c>
      <c r="AG7" s="561">
        <f ca="1">IF(ISNA(VLOOKUP($A7,'Sales Report (printable)'!$A$5:$N$41,COLUMN('Sales Report (printable)'!$N$4),FALSE)),0,VLOOKUP($A7,'Sales Report (printable)'!$A$5:$N$41,COLUMN('Sales Report (printable)'!$N$4),FALSE))</f>
        <v>3200</v>
      </c>
      <c r="AH7" s="562">
        <f ca="1">IF(AG7&gt;0,AF7/AG7,0)</f>
        <v>9.5140403657352976E-2</v>
      </c>
    </row>
    <row r="8" spans="1:34" x14ac:dyDescent="0.2">
      <c r="A8" s="205">
        <v>2</v>
      </c>
      <c r="B8" s="563">
        <f ca="1">E7</f>
        <v>48.25714285714286</v>
      </c>
      <c r="C8" s="564">
        <f ca="1">OFFSET('Cheese Count Entry'!$C$9,$A8,0,1,1)</f>
        <v>0</v>
      </c>
      <c r="D8" s="564">
        <f t="shared" ref="D8:D37" ca="1" si="0">B8+C8</f>
        <v>48.25714285714286</v>
      </c>
      <c r="E8" s="565">
        <f ca="1">SUM(OFFSET('Cheese Count Entry'!$L$9,$A8,0,1,3))+SUM(OFFSET('Cheese Count Entry'!$T$9,$A8,0,1,3))*6/7+SUM(OFFSET('Cheese Count Entry'!$AJ$9,$A8,0,1,3))*2/3</f>
        <v>35.25714285714286</v>
      </c>
      <c r="F8" s="566">
        <f t="shared" ref="F8:F37" ca="1" si="1">(D8-E8)*F$5</f>
        <v>169.37700000000001</v>
      </c>
      <c r="G8" s="563">
        <f ca="1">J7</f>
        <v>6.5928571428571425</v>
      </c>
      <c r="H8" s="564">
        <f ca="1">OFFSET('Cheese Count Entry'!$D$9,$A8,0,1,1)</f>
        <v>0</v>
      </c>
      <c r="I8" s="564">
        <f t="shared" ref="I8:I37" ca="1" si="2">G8+H8</f>
        <v>6.5928571428571425</v>
      </c>
      <c r="J8" s="564">
        <f ca="1">SUM(OFFSET('Cheese Count Entry'!$P$9,$A8,0,1,3))+SUM(OFFSET('Cheese Count Entry'!$T$9,$A8,0,1,3))*1/7</f>
        <v>6.1928571428571431</v>
      </c>
      <c r="K8" s="566">
        <f t="shared" ref="K8:K37" ca="1" si="3">(I8-J8)*K$5</f>
        <v>6.8191999999999906</v>
      </c>
      <c r="L8" s="563">
        <f ca="1">O7</f>
        <v>0.7</v>
      </c>
      <c r="M8" s="564">
        <f ca="1">OFFSET('Cheese Count Entry'!$E$9,$A8,0,1,1)</f>
        <v>0</v>
      </c>
      <c r="N8" s="564">
        <f t="shared" ref="N8:N37" ca="1" si="4">L8+M8</f>
        <v>0.7</v>
      </c>
      <c r="O8" s="564">
        <f ca="1">SUM(OFFSET('Cheese Count Entry'!$X$9,$A8,0,1,3))</f>
        <v>0.2</v>
      </c>
      <c r="P8" s="566">
        <f t="shared" ref="P8:P37" ca="1" si="5">(N8-O8)*P$5</f>
        <v>8.08586956521739</v>
      </c>
      <c r="Q8" s="563">
        <f ca="1">T7</f>
        <v>0.7</v>
      </c>
      <c r="R8" s="564">
        <f ca="1">OFFSET('Cheese Count Entry'!$F$9,$A8,0,1,1)</f>
        <v>0</v>
      </c>
      <c r="S8" s="564">
        <f t="shared" ref="S8:S37" ca="1" si="6">Q8+R8</f>
        <v>0.7</v>
      </c>
      <c r="T8" s="564">
        <f ca="1">SUM(OFFSET('Cheese Count Entry'!$AB$9,$A8,0,1,3))</f>
        <v>0.3</v>
      </c>
      <c r="U8" s="566">
        <f t="shared" ref="U8:U37" ca="1" si="7">(S8-T8)*U$5</f>
        <v>8.2373333333333321</v>
      </c>
      <c r="V8" s="563">
        <f ca="1">Y7</f>
        <v>4.5999999999999996</v>
      </c>
      <c r="W8" s="564">
        <f ca="1">OFFSET('Cheese Count Entry'!$G$9,$A8,0,1,1)</f>
        <v>0</v>
      </c>
      <c r="X8" s="564">
        <f t="shared" ref="X8:X37" ca="1" si="8">V8+W8</f>
        <v>4.5999999999999996</v>
      </c>
      <c r="Y8" s="564">
        <f ca="1">SUM(OFFSET('Cheese Count Entry'!$AF$9,$A8,0,1,3))</f>
        <v>3.7</v>
      </c>
      <c r="Z8" s="566">
        <f t="shared" ref="Z8:Z37" ca="1" si="9">(X8-Y8)*Z$5</f>
        <v>8.5863436123347956</v>
      </c>
      <c r="AA8" s="563">
        <f ca="1">AD7</f>
        <v>3.9</v>
      </c>
      <c r="AB8" s="564">
        <f ca="1">OFFSET('Cheese Count Entry'!$H$9,$A8,0,1,1)</f>
        <v>0</v>
      </c>
      <c r="AC8" s="564">
        <f t="shared" ref="AC8:AC37" ca="1" si="10">AA8+AB8</f>
        <v>3.9</v>
      </c>
      <c r="AD8" s="564">
        <f ca="1">SUM(OFFSET('Cheese Count Entry'!$AJ$9,$A8,0,1,3))*1/3+SUM(OFFSET('Cheese Count Entry'!$AN$9,$A8,0,1,3))</f>
        <v>3.8000000000000003</v>
      </c>
      <c r="AE8" s="566">
        <f t="shared" ref="AE8:AE37" ca="1" si="11">(AC8-AD8)*AE$5</f>
        <v>2.3648333333333245</v>
      </c>
      <c r="AF8" s="567">
        <f t="shared" ref="AF8:AF37" ca="1" si="12">IF(AG8&gt;0,SUM(F8,K8,P8,U8,Z8,AE8),0)</f>
        <v>203.47057984421886</v>
      </c>
      <c r="AG8" s="568">
        <f ca="1">IF(ISNA(VLOOKUP($A8,'Sales Report (printable)'!$A$5:$N$41,COLUMN('Sales Report (printable)'!$N$4),FALSE)),0,VLOOKUP($A8,'Sales Report (printable)'!$A$5:$N$41,COLUMN('Sales Report (printable)'!$N$4),FALSE))</f>
        <v>3200</v>
      </c>
      <c r="AH8" s="569">
        <f ca="1">IF(AG8&gt;0,AF8/AG8,0)</f>
        <v>6.3584556201318393E-2</v>
      </c>
    </row>
    <row r="9" spans="1:34" x14ac:dyDescent="0.2">
      <c r="A9" s="205">
        <v>3</v>
      </c>
      <c r="B9" s="563">
        <f t="shared" ref="B9:B34" ca="1" si="13">E8</f>
        <v>35.25714285714286</v>
      </c>
      <c r="C9" s="564">
        <f ca="1">OFFSET('Cheese Count Entry'!$C$9,$A9,0,1,1)</f>
        <v>100</v>
      </c>
      <c r="D9" s="564">
        <f t="shared" ca="1" si="0"/>
        <v>135.25714285714287</v>
      </c>
      <c r="E9" s="565">
        <f ca="1">SUM(OFFSET('Cheese Count Entry'!$L$9,$A9,0,1,3))+SUM(OFFSET('Cheese Count Entry'!$T$9,$A9,0,1,3))*6/7+SUM(OFFSET('Cheese Count Entry'!$AJ$9,$A9,0,1,3))*2/3</f>
        <v>123.64761904761906</v>
      </c>
      <c r="F9" s="566">
        <f t="shared" ca="1" si="1"/>
        <v>151.26048571428569</v>
      </c>
      <c r="G9" s="563">
        <f t="shared" ref="G9:G34" ca="1" si="14">J8</f>
        <v>6.1928571428571431</v>
      </c>
      <c r="H9" s="564">
        <f ca="1">OFFSET('Cheese Count Entry'!$D$9,$A9,0,1,1)</f>
        <v>0</v>
      </c>
      <c r="I9" s="564">
        <f t="shared" ca="1" si="2"/>
        <v>6.1928571428571431</v>
      </c>
      <c r="J9" s="564">
        <f ca="1">SUM(OFFSET('Cheese Count Entry'!$P$9,$A9,0,1,3))+SUM(OFFSET('Cheese Count Entry'!$T$9,$A9,0,1,3))*1/7</f>
        <v>5.2857142857142856</v>
      </c>
      <c r="K9" s="566">
        <f t="shared" ca="1" si="3"/>
        <v>15.464971428571433</v>
      </c>
      <c r="L9" s="563">
        <f t="shared" ref="L9:L34" ca="1" si="15">O8</f>
        <v>0.2</v>
      </c>
      <c r="M9" s="564">
        <f ca="1">OFFSET('Cheese Count Entry'!$E$9,$A9,0,1,1)</f>
        <v>4.5999999999999996</v>
      </c>
      <c r="N9" s="564">
        <f t="shared" ca="1" si="4"/>
        <v>4.8</v>
      </c>
      <c r="O9" s="564">
        <f ca="1">SUM(OFFSET('Cheese Count Entry'!$X$9,$A9,0,1,3))</f>
        <v>4.8</v>
      </c>
      <c r="P9" s="566">
        <f t="shared" ca="1" si="5"/>
        <v>0</v>
      </c>
      <c r="Q9" s="563">
        <f t="shared" ref="Q9:Q34" ca="1" si="16">T8</f>
        <v>0.3</v>
      </c>
      <c r="R9" s="564">
        <f ca="1">OFFSET('Cheese Count Entry'!$F$9,$A9,0,1,1)</f>
        <v>6</v>
      </c>
      <c r="S9" s="564">
        <f t="shared" ca="1" si="6"/>
        <v>6.3</v>
      </c>
      <c r="T9" s="564">
        <f ca="1">SUM(OFFSET('Cheese Count Entry'!$AB$9,$A9,0,1,3))</f>
        <v>6.4</v>
      </c>
      <c r="U9" s="566">
        <f t="shared" ca="1" si="7"/>
        <v>-2.0593333333333446</v>
      </c>
      <c r="V9" s="563">
        <f t="shared" ref="V9:V34" ca="1" si="17">Y8</f>
        <v>3.7</v>
      </c>
      <c r="W9" s="564">
        <f ca="1">OFFSET('Cheese Count Entry'!$G$9,$A9,0,1,1)</f>
        <v>0</v>
      </c>
      <c r="X9" s="564">
        <f t="shared" ca="1" si="8"/>
        <v>3.7</v>
      </c>
      <c r="Y9" s="564">
        <f ca="1">SUM(OFFSET('Cheese Count Entry'!$AF$9,$A9,0,1,3))</f>
        <v>4</v>
      </c>
      <c r="Z9" s="566">
        <f t="shared" ca="1" si="9"/>
        <v>-2.8621145374449317</v>
      </c>
      <c r="AA9" s="563">
        <f t="shared" ref="AA9:AA34" ca="1" si="18">AD8</f>
        <v>3.8000000000000003</v>
      </c>
      <c r="AB9" s="564">
        <f ca="1">OFFSET('Cheese Count Entry'!$H$9,$A9,0,1,1)</f>
        <v>0</v>
      </c>
      <c r="AC9" s="564">
        <f t="shared" ca="1" si="10"/>
        <v>3.8000000000000003</v>
      </c>
      <c r="AD9" s="564">
        <f ca="1">SUM(OFFSET('Cheese Count Entry'!$AJ$9,$A9,0,1,3))*1/3+SUM(OFFSET('Cheese Count Entry'!$AN$9,$A9,0,1,3))</f>
        <v>4.2666666666666666</v>
      </c>
      <c r="AE9" s="566">
        <f t="shared" ca="1" si="11"/>
        <v>-11.035888888888879</v>
      </c>
      <c r="AF9" s="567">
        <f t="shared" ca="1" si="12"/>
        <v>150.76812038318997</v>
      </c>
      <c r="AG9" s="568">
        <f ca="1">IF(ISNA(VLOOKUP($A9,'Sales Report (printable)'!$A$5:$N$41,COLUMN('Sales Report (printable)'!$N$4),FALSE)),0,VLOOKUP($A9,'Sales Report (printable)'!$A$5:$N$41,COLUMN('Sales Report (printable)'!$N$4),FALSE))</f>
        <v>3200</v>
      </c>
      <c r="AH9" s="569">
        <f t="shared" ref="AH9:AH37" ca="1" si="19">IF(AG9&gt;0,AF9/AG9,0)</f>
        <v>4.7115037619746863E-2</v>
      </c>
    </row>
    <row r="10" spans="1:34" x14ac:dyDescent="0.2">
      <c r="A10" s="205">
        <v>4</v>
      </c>
      <c r="B10" s="563">
        <f t="shared" ca="1" si="13"/>
        <v>123.64761904761906</v>
      </c>
      <c r="C10" s="564">
        <f ca="1">OFFSET('Cheese Count Entry'!$C$9,$A10,0,1,1)</f>
        <v>0</v>
      </c>
      <c r="D10" s="564">
        <f t="shared" ca="1" si="0"/>
        <v>123.64761904761906</v>
      </c>
      <c r="E10" s="565">
        <f ca="1">SUM(OFFSET('Cheese Count Entry'!$L$9,$A10,0,1,3))+SUM(OFFSET('Cheese Count Entry'!$T$9,$A10,0,1,3))*6/7+SUM(OFFSET('Cheese Count Entry'!$AJ$9,$A10,0,1,3))*2/3</f>
        <v>98.123809523809513</v>
      </c>
      <c r="F10" s="566">
        <f t="shared" ca="1" si="1"/>
        <v>332.54971428571457</v>
      </c>
      <c r="G10" s="563">
        <f t="shared" ca="1" si="14"/>
        <v>5.2857142857142856</v>
      </c>
      <c r="H10" s="564">
        <f ca="1">OFFSET('Cheese Count Entry'!$D$9,$A10,0,1,1)</f>
        <v>0</v>
      </c>
      <c r="I10" s="564">
        <f t="shared" ca="1" si="2"/>
        <v>5.2857142857142856</v>
      </c>
      <c r="J10" s="564">
        <f ca="1">SUM(OFFSET('Cheese Count Entry'!$P$9,$A10,0,1,3))+SUM(OFFSET('Cheese Count Entry'!$T$9,$A10,0,1,3))*1/7</f>
        <v>4.1928571428571431</v>
      </c>
      <c r="K10" s="566">
        <f t="shared" ca="1" si="3"/>
        <v>18.631028571428565</v>
      </c>
      <c r="L10" s="563">
        <f t="shared" ca="1" si="15"/>
        <v>4.8</v>
      </c>
      <c r="M10" s="564">
        <f ca="1">OFFSET('Cheese Count Entry'!$E$9,$A10,0,1,1)</f>
        <v>0</v>
      </c>
      <c r="N10" s="564">
        <f t="shared" ca="1" si="4"/>
        <v>4.8</v>
      </c>
      <c r="O10" s="564">
        <f ca="1">SUM(OFFSET('Cheese Count Entry'!$X$9,$A10,0,1,3))</f>
        <v>5</v>
      </c>
      <c r="P10" s="566">
        <f t="shared" ca="1" si="5"/>
        <v>-3.2343478260869594</v>
      </c>
      <c r="Q10" s="563">
        <f t="shared" ca="1" si="16"/>
        <v>6.4</v>
      </c>
      <c r="R10" s="564">
        <f ca="1">OFFSET('Cheese Count Entry'!$F$9,$A10,0,1,1)</f>
        <v>0</v>
      </c>
      <c r="S10" s="564">
        <f t="shared" ca="1" si="6"/>
        <v>6.4</v>
      </c>
      <c r="T10" s="564">
        <f ca="1">SUM(OFFSET('Cheese Count Entry'!$AB$9,$A10,0,1,3))</f>
        <v>6.3</v>
      </c>
      <c r="U10" s="566">
        <f t="shared" ca="1" si="7"/>
        <v>2.0593333333333446</v>
      </c>
      <c r="V10" s="563">
        <f t="shared" ca="1" si="17"/>
        <v>4</v>
      </c>
      <c r="W10" s="564">
        <f ca="1">OFFSET('Cheese Count Entry'!$G$9,$A10,0,1,1)</f>
        <v>0</v>
      </c>
      <c r="X10" s="564">
        <f t="shared" ca="1" si="8"/>
        <v>4</v>
      </c>
      <c r="Y10" s="564">
        <f ca="1">SUM(OFFSET('Cheese Count Entry'!$AF$9,$A10,0,1,3))</f>
        <v>4.2</v>
      </c>
      <c r="Z10" s="566">
        <f t="shared" ca="1" si="9"/>
        <v>-1.908076358296624</v>
      </c>
      <c r="AA10" s="563">
        <f t="shared" ca="1" si="18"/>
        <v>4.2666666666666666</v>
      </c>
      <c r="AB10" s="564">
        <f ca="1">OFFSET('Cheese Count Entry'!$H$9,$A10,0,1,1)</f>
        <v>0</v>
      </c>
      <c r="AC10" s="564">
        <f t="shared" ca="1" si="10"/>
        <v>4.2666666666666666</v>
      </c>
      <c r="AD10" s="564">
        <f ca="1">SUM(OFFSET('Cheese Count Entry'!$AJ$9,$A10,0,1,3))*1/3+SUM(OFFSET('Cheese Count Entry'!$AN$9,$A10,0,1,3))</f>
        <v>4.2333333333333334</v>
      </c>
      <c r="AE10" s="566">
        <f t="shared" ca="1" si="11"/>
        <v>0.78827777777777486</v>
      </c>
      <c r="AF10" s="567">
        <f t="shared" ca="1" si="12"/>
        <v>348.88592978387067</v>
      </c>
      <c r="AG10" s="568">
        <f ca="1">IF(ISNA(VLOOKUP($A10,'Sales Report (printable)'!$A$5:$N$41,COLUMN('Sales Report (printable)'!$N$4),FALSE)),0,VLOOKUP($A10,'Sales Report (printable)'!$A$5:$N$41,COLUMN('Sales Report (printable)'!$N$4),FALSE))</f>
        <v>3200</v>
      </c>
      <c r="AH10" s="569">
        <f t="shared" ca="1" si="19"/>
        <v>0.10902685305745959</v>
      </c>
    </row>
    <row r="11" spans="1:34" x14ac:dyDescent="0.2">
      <c r="A11" s="205">
        <v>5</v>
      </c>
      <c r="B11" s="563">
        <f t="shared" ca="1" si="13"/>
        <v>98.123809523809513</v>
      </c>
      <c r="C11" s="564">
        <f ca="1">OFFSET('Cheese Count Entry'!$C$9,$A11,0,1,1)</f>
        <v>0</v>
      </c>
      <c r="D11" s="564">
        <f t="shared" ca="1" si="0"/>
        <v>98.123809523809513</v>
      </c>
      <c r="E11" s="565">
        <f ca="1">SUM(OFFSET('Cheese Count Entry'!$L$9,$A11,0,1,3))+SUM(OFFSET('Cheese Count Entry'!$T$9,$A11,0,1,3))*6/7+SUM(OFFSET('Cheese Count Entry'!$AJ$9,$A11,0,1,3))*2/3</f>
        <v>78.038095238095252</v>
      </c>
      <c r="F11" s="566">
        <f t="shared" ca="1" si="1"/>
        <v>261.69677142857108</v>
      </c>
      <c r="G11" s="563">
        <f t="shared" ca="1" si="14"/>
        <v>4.1928571428571431</v>
      </c>
      <c r="H11" s="564">
        <f ca="1">OFFSET('Cheese Count Entry'!$D$9,$A11,0,1,1)</f>
        <v>0</v>
      </c>
      <c r="I11" s="564">
        <f t="shared" ca="1" si="2"/>
        <v>4.1928571428571431</v>
      </c>
      <c r="J11" s="564">
        <f ca="1">SUM(OFFSET('Cheese Count Entry'!$P$9,$A11,0,1,3))+SUM(OFFSET('Cheese Count Entry'!$T$9,$A11,0,1,3))*1/7</f>
        <v>3.3285714285714287</v>
      </c>
      <c r="K11" s="566">
        <f t="shared" ca="1" si="3"/>
        <v>14.734342857142856</v>
      </c>
      <c r="L11" s="563">
        <f t="shared" ca="1" si="15"/>
        <v>5</v>
      </c>
      <c r="M11" s="564">
        <f ca="1">OFFSET('Cheese Count Entry'!$E$9,$A11,0,1,1)</f>
        <v>0</v>
      </c>
      <c r="N11" s="564">
        <f t="shared" ca="1" si="4"/>
        <v>5</v>
      </c>
      <c r="O11" s="564">
        <f ca="1">SUM(OFFSET('Cheese Count Entry'!$X$9,$A11,0,1,3))</f>
        <v>4.5999999999999996</v>
      </c>
      <c r="P11" s="566">
        <f t="shared" ca="1" si="5"/>
        <v>6.4686956521739187</v>
      </c>
      <c r="Q11" s="563">
        <f t="shared" ca="1" si="16"/>
        <v>6.3</v>
      </c>
      <c r="R11" s="564">
        <f ca="1">OFFSET('Cheese Count Entry'!$F$9,$A11,0,1,1)</f>
        <v>0</v>
      </c>
      <c r="S11" s="564">
        <f t="shared" ca="1" si="6"/>
        <v>6.3</v>
      </c>
      <c r="T11" s="564">
        <f ca="1">SUM(OFFSET('Cheese Count Entry'!$AB$9,$A11,0,1,3))</f>
        <v>6.3999999999999995</v>
      </c>
      <c r="U11" s="566">
        <f t="shared" ca="1" si="7"/>
        <v>-2.0593333333333259</v>
      </c>
      <c r="V11" s="563">
        <f t="shared" ca="1" si="17"/>
        <v>4.2</v>
      </c>
      <c r="W11" s="564">
        <f ca="1">OFFSET('Cheese Count Entry'!$G$9,$A11,0,1,1)</f>
        <v>0</v>
      </c>
      <c r="X11" s="564">
        <f t="shared" ca="1" si="8"/>
        <v>4.2</v>
      </c>
      <c r="Y11" s="564">
        <f ca="1">SUM(OFFSET('Cheese Count Entry'!$AF$9,$A11,0,1,3))</f>
        <v>2.7</v>
      </c>
      <c r="Z11" s="566">
        <f t="shared" ca="1" si="9"/>
        <v>14.310572687224667</v>
      </c>
      <c r="AA11" s="563">
        <f t="shared" ca="1" si="18"/>
        <v>4.2333333333333334</v>
      </c>
      <c r="AB11" s="564">
        <f ca="1">OFFSET('Cheese Count Entry'!$H$9,$A11,0,1,1)</f>
        <v>0</v>
      </c>
      <c r="AC11" s="564">
        <f t="shared" ca="1" si="10"/>
        <v>4.2333333333333334</v>
      </c>
      <c r="AD11" s="564">
        <f ca="1">SUM(OFFSET('Cheese Count Entry'!$AJ$9,$A11,0,1,3))*1/3+SUM(OFFSET('Cheese Count Entry'!$AN$9,$A11,0,1,3))</f>
        <v>4.2333333333333334</v>
      </c>
      <c r="AE11" s="566">
        <f t="shared" ca="1" si="11"/>
        <v>0</v>
      </c>
      <c r="AF11" s="567">
        <f t="shared" ca="1" si="12"/>
        <v>295.1510492917792</v>
      </c>
      <c r="AG11" s="568">
        <f ca="1">IF(ISNA(VLOOKUP($A11,'Sales Report (printable)'!$A$5:$N$41,COLUMN('Sales Report (printable)'!$N$4),FALSE)),0,VLOOKUP($A11,'Sales Report (printable)'!$A$5:$N$41,COLUMN('Sales Report (printable)'!$N$4),FALSE))</f>
        <v>3200</v>
      </c>
      <c r="AH11" s="569">
        <f t="shared" ca="1" si="19"/>
        <v>9.2234702903681007E-2</v>
      </c>
    </row>
    <row r="12" spans="1:34" x14ac:dyDescent="0.2">
      <c r="A12" s="205">
        <v>6</v>
      </c>
      <c r="B12" s="563">
        <f t="shared" ca="1" si="13"/>
        <v>78.038095238095252</v>
      </c>
      <c r="C12" s="564">
        <f ca="1">OFFSET('Cheese Count Entry'!$C$9,$A12,0,1,1)</f>
        <v>0</v>
      </c>
      <c r="D12" s="564">
        <f t="shared" ca="1" si="0"/>
        <v>78.038095238095252</v>
      </c>
      <c r="E12" s="565">
        <f ca="1">SUM(OFFSET('Cheese Count Entry'!$L$9,$A12,0,1,3))+SUM(OFFSET('Cheese Count Entry'!$T$9,$A12,0,1,3))*6/7+SUM(OFFSET('Cheese Count Entry'!$AJ$9,$A12,0,1,3))*2/3</f>
        <v>47.061904761904763</v>
      </c>
      <c r="F12" s="566">
        <f t="shared" ca="1" si="1"/>
        <v>403.58878571428585</v>
      </c>
      <c r="G12" s="563">
        <f t="shared" ca="1" si="14"/>
        <v>3.3285714285714287</v>
      </c>
      <c r="H12" s="564">
        <f ca="1">OFFSET('Cheese Count Entry'!$D$9,$A12,0,1,1)</f>
        <v>0</v>
      </c>
      <c r="I12" s="564">
        <f t="shared" ca="1" si="2"/>
        <v>3.3285714285714287</v>
      </c>
      <c r="J12" s="564">
        <f ca="1">SUM(OFFSET('Cheese Count Entry'!$P$9,$A12,0,1,3))+SUM(OFFSET('Cheese Count Entry'!$T$9,$A12,0,1,3))*1/7</f>
        <v>3.0714285714285712</v>
      </c>
      <c r="K12" s="566">
        <f t="shared" ca="1" si="3"/>
        <v>4.3837714285714355</v>
      </c>
      <c r="L12" s="563">
        <f t="shared" ca="1" si="15"/>
        <v>4.5999999999999996</v>
      </c>
      <c r="M12" s="564">
        <f ca="1">OFFSET('Cheese Count Entry'!$E$9,$A12,0,1,1)</f>
        <v>0</v>
      </c>
      <c r="N12" s="564">
        <f t="shared" ca="1" si="4"/>
        <v>4.5999999999999996</v>
      </c>
      <c r="O12" s="564">
        <f ca="1">SUM(OFFSET('Cheese Count Entry'!$X$9,$A12,0,1,3))</f>
        <v>3.5</v>
      </c>
      <c r="P12" s="566">
        <f t="shared" ca="1" si="5"/>
        <v>17.788913043478257</v>
      </c>
      <c r="Q12" s="563">
        <f t="shared" ca="1" si="16"/>
        <v>6.3999999999999995</v>
      </c>
      <c r="R12" s="564">
        <f ca="1">OFFSET('Cheese Count Entry'!$F$9,$A12,0,1,1)</f>
        <v>0</v>
      </c>
      <c r="S12" s="564">
        <f t="shared" ca="1" si="6"/>
        <v>6.3999999999999995</v>
      </c>
      <c r="T12" s="564">
        <f ca="1">SUM(OFFSET('Cheese Count Entry'!$AB$9,$A12,0,1,3))</f>
        <v>5.7</v>
      </c>
      <c r="U12" s="566">
        <f t="shared" ca="1" si="7"/>
        <v>14.415333333333319</v>
      </c>
      <c r="V12" s="563">
        <f t="shared" ca="1" si="17"/>
        <v>2.7</v>
      </c>
      <c r="W12" s="564">
        <f ca="1">OFFSET('Cheese Count Entry'!$G$9,$A12,0,1,1)</f>
        <v>0</v>
      </c>
      <c r="X12" s="564">
        <f t="shared" ca="1" si="8"/>
        <v>2.7</v>
      </c>
      <c r="Y12" s="564">
        <f ca="1">SUM(OFFSET('Cheese Count Entry'!$AF$9,$A12,0,1,3))</f>
        <v>1</v>
      </c>
      <c r="Z12" s="566">
        <f t="shared" ca="1" si="9"/>
        <v>16.218649045521293</v>
      </c>
      <c r="AA12" s="563">
        <f t="shared" ca="1" si="18"/>
        <v>4.2333333333333334</v>
      </c>
      <c r="AB12" s="564">
        <f ca="1">OFFSET('Cheese Count Entry'!$H$9,$A12,0,1,1)</f>
        <v>0</v>
      </c>
      <c r="AC12" s="564">
        <f t="shared" ca="1" si="10"/>
        <v>4.2333333333333334</v>
      </c>
      <c r="AD12" s="564">
        <f ca="1">SUM(OFFSET('Cheese Count Entry'!$AJ$9,$A12,0,1,3))*1/3+SUM(OFFSET('Cheese Count Entry'!$AN$9,$A12,0,1,3))</f>
        <v>4.166666666666667</v>
      </c>
      <c r="AE12" s="566">
        <f t="shared" ca="1" si="11"/>
        <v>1.5765555555555497</v>
      </c>
      <c r="AF12" s="567">
        <f t="shared" ca="1" si="12"/>
        <v>457.97200812074573</v>
      </c>
      <c r="AG12" s="568">
        <f ca="1">IF(ISNA(VLOOKUP($A12,'Sales Report (printable)'!$A$5:$N$41,COLUMN('Sales Report (printable)'!$N$4),FALSE)),0,VLOOKUP($A12,'Sales Report (printable)'!$A$5:$N$41,COLUMN('Sales Report (printable)'!$N$4),FALSE))</f>
        <v>3200</v>
      </c>
      <c r="AH12" s="569">
        <f t="shared" ca="1" si="19"/>
        <v>0.14311625253773305</v>
      </c>
    </row>
    <row r="13" spans="1:34" x14ac:dyDescent="0.2">
      <c r="A13" s="205">
        <v>7</v>
      </c>
      <c r="B13" s="563">
        <f t="shared" ca="1" si="13"/>
        <v>47.061904761904763</v>
      </c>
      <c r="C13" s="564">
        <f ca="1">OFFSET('Cheese Count Entry'!$C$9,$A13,0,1,1)</f>
        <v>30</v>
      </c>
      <c r="D13" s="564">
        <f t="shared" ca="1" si="0"/>
        <v>77.061904761904771</v>
      </c>
      <c r="E13" s="565">
        <f ca="1">SUM(OFFSET('Cheese Count Entry'!$L$9,$A13,0,1,3))+SUM(OFFSET('Cheese Count Entry'!$T$9,$A13,0,1,3))*6/7+SUM(OFFSET('Cheese Count Entry'!$AJ$9,$A13,0,1,3))*2/3</f>
        <v>54.785714285714292</v>
      </c>
      <c r="F13" s="566">
        <f t="shared" ca="1" si="1"/>
        <v>290.23648571428572</v>
      </c>
      <c r="G13" s="563">
        <f t="shared" ca="1" si="14"/>
        <v>3.0714285714285712</v>
      </c>
      <c r="H13" s="564">
        <f ca="1">OFFSET('Cheese Count Entry'!$D$9,$A13,0,1,1)</f>
        <v>5</v>
      </c>
      <c r="I13" s="564">
        <f t="shared" ca="1" si="2"/>
        <v>8.0714285714285712</v>
      </c>
      <c r="J13" s="564">
        <f ca="1">SUM(OFFSET('Cheese Count Entry'!$P$9,$A13,0,1,3))+SUM(OFFSET('Cheese Count Entry'!$T$9,$A13,0,1,3))*1/7</f>
        <v>7.1642857142857146</v>
      </c>
      <c r="K13" s="566">
        <f t="shared" ca="1" si="3"/>
        <v>15.464971428571417</v>
      </c>
      <c r="L13" s="563">
        <f t="shared" ca="1" si="15"/>
        <v>3.5</v>
      </c>
      <c r="M13" s="564">
        <f ca="1">OFFSET('Cheese Count Entry'!$E$9,$A13,0,1,1)</f>
        <v>0</v>
      </c>
      <c r="N13" s="564">
        <f t="shared" ca="1" si="4"/>
        <v>3.5</v>
      </c>
      <c r="O13" s="564">
        <f ca="1">SUM(OFFSET('Cheese Count Entry'!$X$9,$A13,0,1,3))</f>
        <v>3.6</v>
      </c>
      <c r="P13" s="566">
        <f t="shared" ca="1" si="5"/>
        <v>-1.6171739130434797</v>
      </c>
      <c r="Q13" s="563">
        <f t="shared" ca="1" si="16"/>
        <v>5.7</v>
      </c>
      <c r="R13" s="564">
        <f ca="1">OFFSET('Cheese Count Entry'!$F$9,$A13,0,1,1)</f>
        <v>0</v>
      </c>
      <c r="S13" s="564">
        <f t="shared" ca="1" si="6"/>
        <v>5.7</v>
      </c>
      <c r="T13" s="564">
        <f ca="1">SUM(OFFSET('Cheese Count Entry'!$AB$9,$A13,0,1,3))</f>
        <v>5.8</v>
      </c>
      <c r="U13" s="566">
        <f t="shared" ca="1" si="7"/>
        <v>-2.0593333333333259</v>
      </c>
      <c r="V13" s="563">
        <f t="shared" ca="1" si="17"/>
        <v>1</v>
      </c>
      <c r="W13" s="564">
        <f ca="1">OFFSET('Cheese Count Entry'!$G$9,$A13,0,1,1)</f>
        <v>0</v>
      </c>
      <c r="X13" s="564">
        <f t="shared" ca="1" si="8"/>
        <v>1</v>
      </c>
      <c r="Y13" s="564">
        <f ca="1">SUM(OFFSET('Cheese Count Entry'!$AF$9,$A13,0,1,3))</f>
        <v>0.5</v>
      </c>
      <c r="Z13" s="566">
        <f t="shared" ca="1" si="9"/>
        <v>4.770190895741556</v>
      </c>
      <c r="AA13" s="563">
        <f t="shared" ca="1" si="18"/>
        <v>4.166666666666667</v>
      </c>
      <c r="AB13" s="564">
        <f ca="1">OFFSET('Cheese Count Entry'!$H$9,$A13,0,1,1)</f>
        <v>0</v>
      </c>
      <c r="AC13" s="564">
        <f t="shared" ca="1" si="10"/>
        <v>4.166666666666667</v>
      </c>
      <c r="AD13" s="564">
        <f ca="1">SUM(OFFSET('Cheese Count Entry'!$AJ$9,$A13,0,1,3))*1/3+SUM(OFFSET('Cheese Count Entry'!$AN$9,$A13,0,1,3))</f>
        <v>4.0999999999999996</v>
      </c>
      <c r="AE13" s="566">
        <f t="shared" ca="1" si="11"/>
        <v>1.5765555555555708</v>
      </c>
      <c r="AF13" s="567">
        <f t="shared" ca="1" si="12"/>
        <v>308.37169634777746</v>
      </c>
      <c r="AG13" s="568">
        <f ca="1">IF(ISNA(VLOOKUP($A13,'Sales Report (printable)'!$A$5:$N$41,COLUMN('Sales Report (printable)'!$N$4),FALSE)),0,VLOOKUP($A13,'Sales Report (printable)'!$A$5:$N$41,COLUMN('Sales Report (printable)'!$N$4),FALSE))</f>
        <v>3200</v>
      </c>
      <c r="AH13" s="569">
        <f t="shared" ca="1" si="19"/>
        <v>9.6366155108680462E-2</v>
      </c>
    </row>
    <row r="14" spans="1:34" x14ac:dyDescent="0.2">
      <c r="A14" s="205">
        <v>8</v>
      </c>
      <c r="B14" s="563">
        <f t="shared" ca="1" si="13"/>
        <v>54.785714285714292</v>
      </c>
      <c r="C14" s="564">
        <f ca="1">OFFSET('Cheese Count Entry'!$C$9,$A14,0,1,1)</f>
        <v>0</v>
      </c>
      <c r="D14" s="564">
        <f t="shared" ca="1" si="0"/>
        <v>54.785714285714292</v>
      </c>
      <c r="E14" s="565">
        <f ca="1">SUM(OFFSET('Cheese Count Entry'!$L$9,$A14,0,1,3))+SUM(OFFSET('Cheese Count Entry'!$T$9,$A14,0,1,3))*6/7+SUM(OFFSET('Cheese Count Entry'!$AJ$9,$A14,0,1,3))*2/3</f>
        <v>41.061904761904763</v>
      </c>
      <c r="F14" s="566">
        <f t="shared" ca="1" si="1"/>
        <v>178.80751428571435</v>
      </c>
      <c r="G14" s="563">
        <f t="shared" ca="1" si="14"/>
        <v>7.1642857142857146</v>
      </c>
      <c r="H14" s="564">
        <f ca="1">OFFSET('Cheese Count Entry'!$D$9,$A14,0,1,1)</f>
        <v>0</v>
      </c>
      <c r="I14" s="564">
        <f t="shared" ca="1" si="2"/>
        <v>7.1642857142857146</v>
      </c>
      <c r="J14" s="564">
        <f ca="1">SUM(OFFSET('Cheese Count Entry'!$P$9,$A14,0,1,3))+SUM(OFFSET('Cheese Count Entry'!$T$9,$A14,0,1,3))*1/7</f>
        <v>6.4214285714285708</v>
      </c>
      <c r="K14" s="566">
        <f t="shared" ca="1" si="3"/>
        <v>12.664228571428586</v>
      </c>
      <c r="L14" s="563">
        <f t="shared" ca="1" si="15"/>
        <v>3.6</v>
      </c>
      <c r="M14" s="564">
        <f ca="1">OFFSET('Cheese Count Entry'!$E$9,$A14,0,1,1)</f>
        <v>0</v>
      </c>
      <c r="N14" s="564">
        <f t="shared" ca="1" si="4"/>
        <v>3.6</v>
      </c>
      <c r="O14" s="564">
        <f ca="1">SUM(OFFSET('Cheese Count Entry'!$X$9,$A14,0,1,3))</f>
        <v>3.3</v>
      </c>
      <c r="P14" s="566">
        <f t="shared" ca="1" si="5"/>
        <v>4.8515217391304395</v>
      </c>
      <c r="Q14" s="563">
        <f t="shared" ca="1" si="16"/>
        <v>5.8</v>
      </c>
      <c r="R14" s="564">
        <f ca="1">OFFSET('Cheese Count Entry'!$F$9,$A14,0,1,1)</f>
        <v>0</v>
      </c>
      <c r="S14" s="564">
        <f t="shared" ca="1" si="6"/>
        <v>5.8</v>
      </c>
      <c r="T14" s="564">
        <f ca="1">SUM(OFFSET('Cheese Count Entry'!$AB$9,$A14,0,1,3))</f>
        <v>5.5</v>
      </c>
      <c r="U14" s="566">
        <f t="shared" ca="1" si="7"/>
        <v>6.1779999999999964</v>
      </c>
      <c r="V14" s="563">
        <f t="shared" ca="1" si="17"/>
        <v>0.5</v>
      </c>
      <c r="W14" s="564">
        <f ca="1">OFFSET('Cheese Count Entry'!$G$9,$A14,0,1,1)</f>
        <v>0</v>
      </c>
      <c r="X14" s="564">
        <f t="shared" ca="1" si="8"/>
        <v>0.5</v>
      </c>
      <c r="Y14" s="564">
        <f ca="1">SUM(OFFSET('Cheese Count Entry'!$AF$9,$A14,0,1,3))</f>
        <v>0.4</v>
      </c>
      <c r="Z14" s="566">
        <f t="shared" ca="1" si="9"/>
        <v>0.95403817914831102</v>
      </c>
      <c r="AA14" s="563">
        <f t="shared" ca="1" si="18"/>
        <v>4.0999999999999996</v>
      </c>
      <c r="AB14" s="564">
        <f ca="1">OFFSET('Cheese Count Entry'!$H$9,$A14,0,1,1)</f>
        <v>0</v>
      </c>
      <c r="AC14" s="564">
        <f t="shared" ca="1" si="10"/>
        <v>4.0999999999999996</v>
      </c>
      <c r="AD14" s="564">
        <f ca="1">SUM(OFFSET('Cheese Count Entry'!$AJ$9,$A14,0,1,3))*1/3+SUM(OFFSET('Cheese Count Entry'!$AN$9,$A14,0,1,3))</f>
        <v>3.9666666666666668</v>
      </c>
      <c r="AE14" s="566">
        <f t="shared" ca="1" si="11"/>
        <v>3.1531111111110994</v>
      </c>
      <c r="AF14" s="567">
        <f t="shared" ca="1" si="12"/>
        <v>206.60841388653279</v>
      </c>
      <c r="AG14" s="568">
        <f ca="1">IF(ISNA(VLOOKUP($A14,'Sales Report (printable)'!$A$5:$N$41,COLUMN('Sales Report (printable)'!$N$4),FALSE)),0,VLOOKUP($A14,'Sales Report (printable)'!$A$5:$N$41,COLUMN('Sales Report (printable)'!$N$4),FALSE))</f>
        <v>3200</v>
      </c>
      <c r="AH14" s="569">
        <f t="shared" ca="1" si="19"/>
        <v>6.4565129339541491E-2</v>
      </c>
    </row>
    <row r="15" spans="1:34" x14ac:dyDescent="0.2">
      <c r="A15" s="205">
        <v>9</v>
      </c>
      <c r="B15" s="563">
        <f t="shared" ca="1" si="13"/>
        <v>41.061904761904763</v>
      </c>
      <c r="C15" s="564">
        <f ca="1">OFFSET('Cheese Count Entry'!$C$9,$A15,0,1,1)</f>
        <v>0</v>
      </c>
      <c r="D15" s="564">
        <f t="shared" ca="1" si="0"/>
        <v>41.061904761904763</v>
      </c>
      <c r="E15" s="565">
        <f ca="1">SUM(OFFSET('Cheese Count Entry'!$L$9,$A15,0,1,3))+SUM(OFFSET('Cheese Count Entry'!$T$9,$A15,0,1,3))*6/7+SUM(OFFSET('Cheese Count Entry'!$AJ$9,$A15,0,1,3))*2/3</f>
        <v>17.033333333333331</v>
      </c>
      <c r="F15" s="566">
        <f t="shared" ca="1" si="1"/>
        <v>313.06825714285719</v>
      </c>
      <c r="G15" s="563">
        <f t="shared" ca="1" si="14"/>
        <v>6.4214285714285708</v>
      </c>
      <c r="H15" s="564">
        <f ca="1">OFFSET('Cheese Count Entry'!$D$9,$A15,0,1,1)</f>
        <v>0</v>
      </c>
      <c r="I15" s="564">
        <f t="shared" ca="1" si="2"/>
        <v>6.4214285714285708</v>
      </c>
      <c r="J15" s="564">
        <f ca="1">SUM(OFFSET('Cheese Count Entry'!$P$9,$A15,0,1,3))+SUM(OFFSET('Cheese Count Entry'!$T$9,$A15,0,1,3))*1/7</f>
        <v>4.7</v>
      </c>
      <c r="K15" s="566">
        <f t="shared" ca="1" si="3"/>
        <v>29.34691428571427</v>
      </c>
      <c r="L15" s="563">
        <f t="shared" ca="1" si="15"/>
        <v>3.3</v>
      </c>
      <c r="M15" s="564">
        <f ca="1">OFFSET('Cheese Count Entry'!$E$9,$A15,0,1,1)</f>
        <v>0</v>
      </c>
      <c r="N15" s="564">
        <f t="shared" ca="1" si="4"/>
        <v>3.3</v>
      </c>
      <c r="O15" s="564">
        <f ca="1">SUM(OFFSET('Cheese Count Entry'!$X$9,$A15,0,1,3))</f>
        <v>3.4</v>
      </c>
      <c r="P15" s="566">
        <f t="shared" ca="1" si="5"/>
        <v>-1.6171739130434797</v>
      </c>
      <c r="Q15" s="563">
        <f t="shared" ca="1" si="16"/>
        <v>5.5</v>
      </c>
      <c r="R15" s="564">
        <f ca="1">OFFSET('Cheese Count Entry'!$F$9,$A15,0,1,1)</f>
        <v>0</v>
      </c>
      <c r="S15" s="564">
        <f t="shared" ca="1" si="6"/>
        <v>5.5</v>
      </c>
      <c r="T15" s="564">
        <f ca="1">SUM(OFFSET('Cheese Count Entry'!$AB$9,$A15,0,1,3))</f>
        <v>5.6000000000000005</v>
      </c>
      <c r="U15" s="566">
        <f t="shared" ca="1" si="7"/>
        <v>-2.0593333333333446</v>
      </c>
      <c r="V15" s="563">
        <f t="shared" ca="1" si="17"/>
        <v>0.4</v>
      </c>
      <c r="W15" s="564">
        <f ca="1">OFFSET('Cheese Count Entry'!$G$9,$A15,0,1,1)</f>
        <v>0</v>
      </c>
      <c r="X15" s="564">
        <f t="shared" ca="1" si="8"/>
        <v>0.4</v>
      </c>
      <c r="Y15" s="564">
        <f ca="1">SUM(OFFSET('Cheese Count Entry'!$AF$9,$A15,0,1,3))</f>
        <v>0.4</v>
      </c>
      <c r="Z15" s="566">
        <f t="shared" ca="1" si="9"/>
        <v>0</v>
      </c>
      <c r="AA15" s="563">
        <f t="shared" ca="1" si="18"/>
        <v>3.9666666666666668</v>
      </c>
      <c r="AB15" s="564">
        <f ca="1">OFFSET('Cheese Count Entry'!$H$9,$A15,0,1,1)</f>
        <v>0</v>
      </c>
      <c r="AC15" s="564">
        <f t="shared" ca="1" si="10"/>
        <v>3.9666666666666668</v>
      </c>
      <c r="AD15" s="564">
        <f ca="1">SUM(OFFSET('Cheese Count Entry'!$AJ$9,$A15,0,1,3))*1/3+SUM(OFFSET('Cheese Count Entry'!$AN$9,$A15,0,1,3))</f>
        <v>3.9666666666666668</v>
      </c>
      <c r="AE15" s="566">
        <f t="shared" ca="1" si="11"/>
        <v>0</v>
      </c>
      <c r="AF15" s="567">
        <f t="shared" ca="1" si="12"/>
        <v>338.73866418219461</v>
      </c>
      <c r="AG15" s="568">
        <f ca="1">IF(ISNA(VLOOKUP($A15,'Sales Report (printable)'!$A$5:$N$41,COLUMN('Sales Report (printable)'!$N$4),FALSE)),0,VLOOKUP($A15,'Sales Report (printable)'!$A$5:$N$41,COLUMN('Sales Report (printable)'!$N$4),FALSE))</f>
        <v>3200</v>
      </c>
      <c r="AH15" s="569">
        <f t="shared" ca="1" si="19"/>
        <v>0.10585583255693581</v>
      </c>
    </row>
    <row r="16" spans="1:34" x14ac:dyDescent="0.2">
      <c r="A16" s="205">
        <v>10</v>
      </c>
      <c r="B16" s="563">
        <f t="shared" ca="1" si="13"/>
        <v>17.033333333333331</v>
      </c>
      <c r="C16" s="564">
        <f ca="1">OFFSET('Cheese Count Entry'!$C$9,$A16,0,1,1)</f>
        <v>120</v>
      </c>
      <c r="D16" s="564">
        <f t="shared" ca="1" si="0"/>
        <v>137.03333333333333</v>
      </c>
      <c r="E16" s="565">
        <f ca="1">SUM(OFFSET('Cheese Count Entry'!$L$9,$A16,0,1,3))+SUM(OFFSET('Cheese Count Entry'!$T$9,$A16,0,1,3))*6/7+SUM(OFFSET('Cheese Count Entry'!$AJ$9,$A16,0,1,3))*2/3</f>
        <v>124.04761904761905</v>
      </c>
      <c r="F16" s="566">
        <f t="shared" ca="1" si="1"/>
        <v>169.19087142857137</v>
      </c>
      <c r="G16" s="563">
        <f t="shared" ca="1" si="14"/>
        <v>4.7</v>
      </c>
      <c r="H16" s="564">
        <f ca="1">OFFSET('Cheese Count Entry'!$D$9,$A16,0,1,1)</f>
        <v>0</v>
      </c>
      <c r="I16" s="564">
        <f t="shared" ca="1" si="2"/>
        <v>4.7</v>
      </c>
      <c r="J16" s="564">
        <f ca="1">SUM(OFFSET('Cheese Count Entry'!$P$9,$A16,0,1,3))+SUM(OFFSET('Cheese Count Entry'!$T$9,$A16,0,1,3))*1/7</f>
        <v>5.6357142857142861</v>
      </c>
      <c r="K16" s="566">
        <f t="shared" ca="1" si="3"/>
        <v>-15.952057142857145</v>
      </c>
      <c r="L16" s="563">
        <f t="shared" ca="1" si="15"/>
        <v>3.4</v>
      </c>
      <c r="M16" s="564">
        <f ca="1">OFFSET('Cheese Count Entry'!$E$9,$A16,0,1,1)</f>
        <v>0</v>
      </c>
      <c r="N16" s="564">
        <f t="shared" ca="1" si="4"/>
        <v>3.4</v>
      </c>
      <c r="O16" s="564">
        <f ca="1">SUM(OFFSET('Cheese Count Entry'!$X$9,$A16,0,1,3))</f>
        <v>3</v>
      </c>
      <c r="P16" s="566">
        <f t="shared" ca="1" si="5"/>
        <v>6.4686956521739116</v>
      </c>
      <c r="Q16" s="563">
        <f t="shared" ca="1" si="16"/>
        <v>5.6000000000000005</v>
      </c>
      <c r="R16" s="564">
        <f ca="1">OFFSET('Cheese Count Entry'!$F$9,$A16,0,1,1)</f>
        <v>0</v>
      </c>
      <c r="S16" s="564">
        <f t="shared" ca="1" si="6"/>
        <v>5.6000000000000005</v>
      </c>
      <c r="T16" s="564">
        <f ca="1">SUM(OFFSET('Cheese Count Entry'!$AB$9,$A16,0,1,3))</f>
        <v>5.8</v>
      </c>
      <c r="U16" s="566">
        <f t="shared" ca="1" si="7"/>
        <v>-4.1186666666666518</v>
      </c>
      <c r="V16" s="563">
        <f t="shared" ca="1" si="17"/>
        <v>0.4</v>
      </c>
      <c r="W16" s="564">
        <f ca="1">OFFSET('Cheese Count Entry'!$G$9,$A16,0,1,1)</f>
        <v>5.4</v>
      </c>
      <c r="X16" s="564">
        <f t="shared" ca="1" si="8"/>
        <v>5.8000000000000007</v>
      </c>
      <c r="Y16" s="564">
        <f ca="1">SUM(OFFSET('Cheese Count Entry'!$AF$9,$A16,0,1,3))</f>
        <v>5.8000000000000007</v>
      </c>
      <c r="Z16" s="566">
        <f t="shared" ca="1" si="9"/>
        <v>0</v>
      </c>
      <c r="AA16" s="563">
        <f t="shared" ca="1" si="18"/>
        <v>3.9666666666666668</v>
      </c>
      <c r="AB16" s="564">
        <f ca="1">OFFSET('Cheese Count Entry'!$H$9,$A16,0,1,1)</f>
        <v>0</v>
      </c>
      <c r="AC16" s="564">
        <f t="shared" ca="1" si="10"/>
        <v>3.9666666666666668</v>
      </c>
      <c r="AD16" s="564">
        <f ca="1">SUM(OFFSET('Cheese Count Entry'!$AJ$9,$A16,0,1,3))*1/3+SUM(OFFSET('Cheese Count Entry'!$AN$9,$A16,0,1,3))</f>
        <v>3.9666666666666668</v>
      </c>
      <c r="AE16" s="566">
        <f t="shared" ca="1" si="11"/>
        <v>0</v>
      </c>
      <c r="AF16" s="567">
        <f t="shared" ca="1" si="12"/>
        <v>155.58884327122149</v>
      </c>
      <c r="AG16" s="568">
        <f ca="1">IF(ISNA(VLOOKUP($A16,'Sales Report (printable)'!$A$5:$N$41,COLUMN('Sales Report (printable)'!$N$4),FALSE)),0,VLOOKUP($A16,'Sales Report (printable)'!$A$5:$N$41,COLUMN('Sales Report (printable)'!$N$4),FALSE))</f>
        <v>3200</v>
      </c>
      <c r="AH16" s="569">
        <f t="shared" ca="1" si="19"/>
        <v>4.8621513522256715E-2</v>
      </c>
    </row>
    <row r="17" spans="1:34" x14ac:dyDescent="0.2">
      <c r="A17" s="205">
        <v>11</v>
      </c>
      <c r="B17" s="563">
        <f t="shared" ca="1" si="13"/>
        <v>124.04761904761905</v>
      </c>
      <c r="C17" s="564">
        <f ca="1">OFFSET('Cheese Count Entry'!$C$9,$A17,0,1,1)</f>
        <v>0</v>
      </c>
      <c r="D17" s="564">
        <f t="shared" ca="1" si="0"/>
        <v>124.04761904761905</v>
      </c>
      <c r="E17" s="565">
        <f ca="1">SUM(OFFSET('Cheese Count Entry'!$L$9,$A17,0,1,3))+SUM(OFFSET('Cheese Count Entry'!$T$9,$A17,0,1,3))*6/7+SUM(OFFSET('Cheese Count Entry'!$AJ$9,$A17,0,1,3))*2/3</f>
        <v>111.14285714285714</v>
      </c>
      <c r="F17" s="566">
        <f t="shared" ca="1" si="1"/>
        <v>168.13614285714294</v>
      </c>
      <c r="G17" s="563">
        <f t="shared" ca="1" si="14"/>
        <v>5.6357142857142861</v>
      </c>
      <c r="H17" s="564">
        <f ca="1">OFFSET('Cheese Count Entry'!$D$9,$A17,0,1,1)</f>
        <v>0</v>
      </c>
      <c r="I17" s="564">
        <f t="shared" ca="1" si="2"/>
        <v>5.6357142857142861</v>
      </c>
      <c r="J17" s="564">
        <f ca="1">SUM(OFFSET('Cheese Count Entry'!$P$9,$A17,0,1,3))+SUM(OFFSET('Cheese Count Entry'!$T$9,$A17,0,1,3))*1/7</f>
        <v>4.257142857142858</v>
      </c>
      <c r="K17" s="566">
        <f t="shared" ca="1" si="3"/>
        <v>23.501885714285706</v>
      </c>
      <c r="L17" s="563">
        <f t="shared" ca="1" si="15"/>
        <v>3</v>
      </c>
      <c r="M17" s="564">
        <f ca="1">OFFSET('Cheese Count Entry'!$E$9,$A17,0,1,1)</f>
        <v>0</v>
      </c>
      <c r="N17" s="564">
        <f t="shared" ca="1" si="4"/>
        <v>3</v>
      </c>
      <c r="O17" s="564">
        <f ca="1">SUM(OFFSET('Cheese Count Entry'!$X$9,$A17,0,1,3))</f>
        <v>2.4</v>
      </c>
      <c r="P17" s="566">
        <f t="shared" ca="1" si="5"/>
        <v>9.7030434782608719</v>
      </c>
      <c r="Q17" s="563">
        <f t="shared" ca="1" si="16"/>
        <v>5.8</v>
      </c>
      <c r="R17" s="564">
        <f ca="1">OFFSET('Cheese Count Entry'!$F$9,$A17,0,1,1)</f>
        <v>0</v>
      </c>
      <c r="S17" s="564">
        <f t="shared" ca="1" si="6"/>
        <v>5.8</v>
      </c>
      <c r="T17" s="564">
        <f ca="1">SUM(OFFSET('Cheese Count Entry'!$AB$9,$A17,0,1,3))</f>
        <v>5</v>
      </c>
      <c r="U17" s="566">
        <f t="shared" ca="1" si="7"/>
        <v>16.474666666666664</v>
      </c>
      <c r="V17" s="563">
        <f t="shared" ca="1" si="17"/>
        <v>5.8000000000000007</v>
      </c>
      <c r="W17" s="564">
        <f ca="1">OFFSET('Cheese Count Entry'!$G$9,$A17,0,1,1)</f>
        <v>0</v>
      </c>
      <c r="X17" s="564">
        <f t="shared" ca="1" si="8"/>
        <v>5.8000000000000007</v>
      </c>
      <c r="Y17" s="564">
        <f ca="1">SUM(OFFSET('Cheese Count Entry'!$AF$9,$A17,0,1,3))</f>
        <v>5.6000000000000005</v>
      </c>
      <c r="Z17" s="566">
        <f t="shared" ca="1" si="9"/>
        <v>1.908076358296624</v>
      </c>
      <c r="AA17" s="563">
        <f t="shared" ca="1" si="18"/>
        <v>3.9666666666666668</v>
      </c>
      <c r="AB17" s="564">
        <f ca="1">OFFSET('Cheese Count Entry'!$H$9,$A17,0,1,1)</f>
        <v>0</v>
      </c>
      <c r="AC17" s="564">
        <f t="shared" ca="1" si="10"/>
        <v>3.9666666666666668</v>
      </c>
      <c r="AD17" s="564">
        <f ca="1">SUM(OFFSET('Cheese Count Entry'!$AJ$9,$A17,0,1,3))*1/3+SUM(OFFSET('Cheese Count Entry'!$AN$9,$A17,0,1,3))</f>
        <v>3.9</v>
      </c>
      <c r="AE17" s="566">
        <f t="shared" ca="1" si="11"/>
        <v>1.5765555555555602</v>
      </c>
      <c r="AF17" s="567">
        <f t="shared" ca="1" si="12"/>
        <v>221.30037063020836</v>
      </c>
      <c r="AG17" s="568">
        <f ca="1">IF(ISNA(VLOOKUP($A17,'Sales Report (printable)'!$A$5:$N$41,COLUMN('Sales Report (printable)'!$N$4),FALSE)),0,VLOOKUP($A17,'Sales Report (printable)'!$A$5:$N$41,COLUMN('Sales Report (printable)'!$N$4),FALSE))</f>
        <v>3200</v>
      </c>
      <c r="AH17" s="569">
        <f t="shared" ca="1" si="19"/>
        <v>6.9156365821940111E-2</v>
      </c>
    </row>
    <row r="18" spans="1:34" x14ac:dyDescent="0.2">
      <c r="A18" s="205">
        <v>12</v>
      </c>
      <c r="B18" s="563">
        <f t="shared" ca="1" si="13"/>
        <v>111.14285714285714</v>
      </c>
      <c r="C18" s="564">
        <f ca="1">OFFSET('Cheese Count Entry'!$C$9,$A18,0,1,1)</f>
        <v>0</v>
      </c>
      <c r="D18" s="564">
        <f t="shared" ca="1" si="0"/>
        <v>111.14285714285714</v>
      </c>
      <c r="E18" s="565">
        <f ca="1">SUM(OFFSET('Cheese Count Entry'!$L$9,$A18,0,1,3))+SUM(OFFSET('Cheese Count Entry'!$T$9,$A18,0,1,3))*6/7+SUM(OFFSET('Cheese Count Entry'!$AJ$9,$A18,0,1,3))*2/3</f>
        <v>94.833333333333343</v>
      </c>
      <c r="F18" s="566">
        <f t="shared" ca="1" si="1"/>
        <v>212.49678571428555</v>
      </c>
      <c r="G18" s="563">
        <f t="shared" ca="1" si="14"/>
        <v>4.257142857142858</v>
      </c>
      <c r="H18" s="564">
        <f ca="1">OFFSET('Cheese Count Entry'!$D$9,$A18,0,1,1)</f>
        <v>0</v>
      </c>
      <c r="I18" s="564">
        <f t="shared" ca="1" si="2"/>
        <v>4.257142857142858</v>
      </c>
      <c r="J18" s="564">
        <f ca="1">SUM(OFFSET('Cheese Count Entry'!$P$9,$A18,0,1,3))+SUM(OFFSET('Cheese Count Entry'!$T$9,$A18,0,1,3))*1/7</f>
        <v>3.55</v>
      </c>
      <c r="K18" s="566">
        <f t="shared" ca="1" si="3"/>
        <v>12.055371428571446</v>
      </c>
      <c r="L18" s="563">
        <f t="shared" ca="1" si="15"/>
        <v>2.4</v>
      </c>
      <c r="M18" s="564">
        <f ca="1">OFFSET('Cheese Count Entry'!$E$9,$A18,0,1,1)</f>
        <v>0</v>
      </c>
      <c r="N18" s="564">
        <f t="shared" ca="1" si="4"/>
        <v>2.4</v>
      </c>
      <c r="O18" s="564">
        <f ca="1">SUM(OFFSET('Cheese Count Entry'!$X$9,$A18,0,1,3))</f>
        <v>2.8</v>
      </c>
      <c r="P18" s="566">
        <f t="shared" ca="1" si="5"/>
        <v>-6.4686956521739116</v>
      </c>
      <c r="Q18" s="563">
        <f t="shared" ca="1" si="16"/>
        <v>5</v>
      </c>
      <c r="R18" s="564">
        <f ca="1">OFFSET('Cheese Count Entry'!$F$9,$A18,0,1,1)</f>
        <v>0</v>
      </c>
      <c r="S18" s="564">
        <f t="shared" ca="1" si="6"/>
        <v>5</v>
      </c>
      <c r="T18" s="564">
        <f ca="1">SUM(OFFSET('Cheese Count Entry'!$AB$9,$A18,0,1,3))</f>
        <v>5.3</v>
      </c>
      <c r="U18" s="566">
        <f t="shared" ca="1" si="7"/>
        <v>-6.1779999999999964</v>
      </c>
      <c r="V18" s="563">
        <f t="shared" ca="1" si="17"/>
        <v>5.6000000000000005</v>
      </c>
      <c r="W18" s="564">
        <f ca="1">OFFSET('Cheese Count Entry'!$G$9,$A18,0,1,1)</f>
        <v>0</v>
      </c>
      <c r="X18" s="564">
        <f t="shared" ca="1" si="8"/>
        <v>5.6000000000000005</v>
      </c>
      <c r="Y18" s="564">
        <f ca="1">SUM(OFFSET('Cheese Count Entry'!$AF$9,$A18,0,1,3))</f>
        <v>5.3</v>
      </c>
      <c r="Z18" s="566">
        <f t="shared" ca="1" si="9"/>
        <v>2.8621145374449402</v>
      </c>
      <c r="AA18" s="563">
        <f t="shared" ca="1" si="18"/>
        <v>3.9</v>
      </c>
      <c r="AB18" s="564">
        <f ca="1">OFFSET('Cheese Count Entry'!$H$9,$A18,0,1,1)</f>
        <v>0</v>
      </c>
      <c r="AC18" s="564">
        <f t="shared" ca="1" si="10"/>
        <v>3.9</v>
      </c>
      <c r="AD18" s="564">
        <f ca="1">SUM(OFFSET('Cheese Count Entry'!$AJ$9,$A18,0,1,3))*1/3+SUM(OFFSET('Cheese Count Entry'!$AN$9,$A18,0,1,3))</f>
        <v>3.9666666666666668</v>
      </c>
      <c r="AE18" s="566">
        <f t="shared" ca="1" si="11"/>
        <v>-1.5765555555555602</v>
      </c>
      <c r="AF18" s="567">
        <f t="shared" ca="1" si="12"/>
        <v>213.19102047257246</v>
      </c>
      <c r="AG18" s="568">
        <f ca="1">IF(ISNA(VLOOKUP($A18,'Sales Report (printable)'!$A$5:$N$41,COLUMN('Sales Report (printable)'!$N$4),FALSE)),0,VLOOKUP($A18,'Sales Report (printable)'!$A$5:$N$41,COLUMN('Sales Report (printable)'!$N$4),FALSE))</f>
        <v>3200</v>
      </c>
      <c r="AH18" s="569">
        <f t="shared" ca="1" si="19"/>
        <v>6.66221938976789E-2</v>
      </c>
    </row>
    <row r="19" spans="1:34" x14ac:dyDescent="0.2">
      <c r="A19" s="205">
        <v>13</v>
      </c>
      <c r="B19" s="563">
        <f t="shared" ca="1" si="13"/>
        <v>94.833333333333343</v>
      </c>
      <c r="C19" s="564">
        <f ca="1">OFFSET('Cheese Count Entry'!$C$9,$A19,0,1,1)</f>
        <v>0</v>
      </c>
      <c r="D19" s="564">
        <f t="shared" ca="1" si="0"/>
        <v>94.833333333333343</v>
      </c>
      <c r="E19" s="565">
        <f ca="1">SUM(OFFSET('Cheese Count Entry'!$L$9,$A19,0,1,3))+SUM(OFFSET('Cheese Count Entry'!$T$9,$A19,0,1,3))*6/7+SUM(OFFSET('Cheese Count Entry'!$AJ$9,$A19,0,1,3))*2/3</f>
        <v>62.666666666666671</v>
      </c>
      <c r="F19" s="566">
        <f t="shared" ca="1" si="1"/>
        <v>419.09950000000003</v>
      </c>
      <c r="G19" s="563">
        <f t="shared" ca="1" si="14"/>
        <v>3.55</v>
      </c>
      <c r="H19" s="564">
        <f ca="1">OFFSET('Cheese Count Entry'!$D$9,$A19,0,1,1)</f>
        <v>0</v>
      </c>
      <c r="I19" s="564">
        <f t="shared" ca="1" si="2"/>
        <v>3.55</v>
      </c>
      <c r="J19" s="564">
        <f ca="1">SUM(OFFSET('Cheese Count Entry'!$P$9,$A19,0,1,3))+SUM(OFFSET('Cheese Count Entry'!$T$9,$A19,0,1,3))*1/7</f>
        <v>3.8000000000000003</v>
      </c>
      <c r="K19" s="566">
        <f t="shared" ca="1" si="3"/>
        <v>-4.2620000000000076</v>
      </c>
      <c r="L19" s="563">
        <f t="shared" ca="1" si="15"/>
        <v>2.8</v>
      </c>
      <c r="M19" s="564">
        <f ca="1">OFFSET('Cheese Count Entry'!$E$9,$A19,0,1,1)</f>
        <v>0</v>
      </c>
      <c r="N19" s="564">
        <f t="shared" ca="1" si="4"/>
        <v>2.8</v>
      </c>
      <c r="O19" s="564">
        <f ca="1">SUM(OFFSET('Cheese Count Entry'!$X$9,$A19,0,1,3))</f>
        <v>2</v>
      </c>
      <c r="P19" s="566">
        <f t="shared" ca="1" si="5"/>
        <v>12.937391304347823</v>
      </c>
      <c r="Q19" s="563">
        <f t="shared" ca="1" si="16"/>
        <v>5.3</v>
      </c>
      <c r="R19" s="564">
        <f ca="1">OFFSET('Cheese Count Entry'!$F$9,$A19,0,1,1)</f>
        <v>0</v>
      </c>
      <c r="S19" s="564">
        <f t="shared" ca="1" si="6"/>
        <v>5.3</v>
      </c>
      <c r="T19" s="564">
        <f ca="1">SUM(OFFSET('Cheese Count Entry'!$AB$9,$A19,0,1,3))</f>
        <v>4.8</v>
      </c>
      <c r="U19" s="566">
        <f t="shared" ca="1" si="7"/>
        <v>10.296666666666667</v>
      </c>
      <c r="V19" s="563">
        <f t="shared" ca="1" si="17"/>
        <v>5.3</v>
      </c>
      <c r="W19" s="564">
        <f ca="1">OFFSET('Cheese Count Entry'!$G$9,$A19,0,1,1)</f>
        <v>0</v>
      </c>
      <c r="X19" s="564">
        <f t="shared" ca="1" si="8"/>
        <v>5.3</v>
      </c>
      <c r="Y19" s="564">
        <f ca="1">SUM(OFFSET('Cheese Count Entry'!$AF$9,$A19,0,1,3))</f>
        <v>4.4000000000000004</v>
      </c>
      <c r="Z19" s="566">
        <f t="shared" ca="1" si="9"/>
        <v>8.5863436123347956</v>
      </c>
      <c r="AA19" s="563">
        <f t="shared" ca="1" si="18"/>
        <v>3.9666666666666668</v>
      </c>
      <c r="AB19" s="564">
        <f ca="1">OFFSET('Cheese Count Entry'!$H$9,$A19,0,1,1)</f>
        <v>0</v>
      </c>
      <c r="AC19" s="564">
        <f t="shared" ca="1" si="10"/>
        <v>3.9666666666666668</v>
      </c>
      <c r="AD19" s="564">
        <f ca="1">SUM(OFFSET('Cheese Count Entry'!$AJ$9,$A19,0,1,3))*1/3+SUM(OFFSET('Cheese Count Entry'!$AN$9,$A19,0,1,3))</f>
        <v>3.7333333333333334</v>
      </c>
      <c r="AE19" s="566">
        <f t="shared" ca="1" si="11"/>
        <v>5.5179444444444448</v>
      </c>
      <c r="AF19" s="567">
        <f t="shared" ca="1" si="12"/>
        <v>452.1758460277938</v>
      </c>
      <c r="AG19" s="568">
        <f ca="1">IF(ISNA(VLOOKUP($A19,'Sales Report (printable)'!$A$5:$N$41,COLUMN('Sales Report (printable)'!$N$4),FALSE)),0,VLOOKUP($A19,'Sales Report (printable)'!$A$5:$N$41,COLUMN('Sales Report (printable)'!$N$4),FALSE))</f>
        <v>3200</v>
      </c>
      <c r="AH19" s="569">
        <f t="shared" ca="1" si="19"/>
        <v>0.14130495188368555</v>
      </c>
    </row>
    <row r="20" spans="1:34" x14ac:dyDescent="0.2">
      <c r="A20" s="205">
        <v>14</v>
      </c>
      <c r="B20" s="563">
        <f t="shared" ca="1" si="13"/>
        <v>62.666666666666671</v>
      </c>
      <c r="C20" s="564">
        <f ca="1">OFFSET('Cheese Count Entry'!$C$9,$A20,0,1,1)</f>
        <v>20</v>
      </c>
      <c r="D20" s="564">
        <f t="shared" ca="1" si="0"/>
        <v>82.666666666666671</v>
      </c>
      <c r="E20" s="565">
        <f ca="1">SUM(OFFSET('Cheese Count Entry'!$L$9,$A20,0,1,3))+SUM(OFFSET('Cheese Count Entry'!$T$9,$A20,0,1,3))*6/7+SUM(OFFSET('Cheese Count Entry'!$AJ$9,$A20,0,1,3))*2/3</f>
        <v>59.052380952380958</v>
      </c>
      <c r="F20" s="566">
        <f t="shared" ca="1" si="1"/>
        <v>307.67052857142858</v>
      </c>
      <c r="G20" s="563">
        <f t="shared" ca="1" si="14"/>
        <v>3.8000000000000003</v>
      </c>
      <c r="H20" s="564">
        <f ca="1">OFFSET('Cheese Count Entry'!$D$9,$A20,0,1,1)</f>
        <v>5</v>
      </c>
      <c r="I20" s="564">
        <f t="shared" ca="1" si="2"/>
        <v>8.8000000000000007</v>
      </c>
      <c r="J20" s="564">
        <f ca="1">SUM(OFFSET('Cheese Count Entry'!$P$9,$A20,0,1,3))+SUM(OFFSET('Cheese Count Entry'!$T$9,$A20,0,1,3))*1/7</f>
        <v>7.7642857142857142</v>
      </c>
      <c r="K20" s="566">
        <f t="shared" ca="1" si="3"/>
        <v>17.656857142857152</v>
      </c>
      <c r="L20" s="563">
        <f t="shared" ca="1" si="15"/>
        <v>2</v>
      </c>
      <c r="M20" s="564">
        <f ca="1">OFFSET('Cheese Count Entry'!$E$9,$A20,0,1,1)</f>
        <v>0</v>
      </c>
      <c r="N20" s="564">
        <f t="shared" ca="1" si="4"/>
        <v>2</v>
      </c>
      <c r="O20" s="564">
        <f ca="1">SUM(OFFSET('Cheese Count Entry'!$X$9,$A20,0,1,3))</f>
        <v>1.6</v>
      </c>
      <c r="P20" s="566">
        <f t="shared" ca="1" si="5"/>
        <v>6.4686956521739116</v>
      </c>
      <c r="Q20" s="563">
        <f t="shared" ca="1" si="16"/>
        <v>4.8</v>
      </c>
      <c r="R20" s="564">
        <f ca="1">OFFSET('Cheese Count Entry'!$F$9,$A20,0,1,1)</f>
        <v>0</v>
      </c>
      <c r="S20" s="564">
        <f t="shared" ca="1" si="6"/>
        <v>4.8</v>
      </c>
      <c r="T20" s="564">
        <f ca="1">SUM(OFFSET('Cheese Count Entry'!$AB$9,$A20,0,1,3))</f>
        <v>4.7</v>
      </c>
      <c r="U20" s="566">
        <f t="shared" ca="1" si="7"/>
        <v>2.0593333333333259</v>
      </c>
      <c r="V20" s="563">
        <f t="shared" ca="1" si="17"/>
        <v>4.4000000000000004</v>
      </c>
      <c r="W20" s="564">
        <f ca="1">OFFSET('Cheese Count Entry'!$G$9,$A20,0,1,1)</f>
        <v>0</v>
      </c>
      <c r="X20" s="564">
        <f t="shared" ca="1" si="8"/>
        <v>4.4000000000000004</v>
      </c>
      <c r="Y20" s="564">
        <f ca="1">SUM(OFFSET('Cheese Count Entry'!$AF$9,$A20,0,1,3))</f>
        <v>4</v>
      </c>
      <c r="Z20" s="566">
        <f t="shared" ca="1" si="9"/>
        <v>3.8161527165932481</v>
      </c>
      <c r="AA20" s="563">
        <f t="shared" ca="1" si="18"/>
        <v>3.7333333333333334</v>
      </c>
      <c r="AB20" s="564">
        <f ca="1">OFFSET('Cheese Count Entry'!$H$9,$A20,0,1,1)</f>
        <v>0</v>
      </c>
      <c r="AC20" s="564">
        <f t="shared" ca="1" si="10"/>
        <v>3.7333333333333334</v>
      </c>
      <c r="AD20" s="564">
        <f ca="1">SUM(OFFSET('Cheese Count Entry'!$AJ$9,$A20,0,1,3))*1/3+SUM(OFFSET('Cheese Count Entry'!$AN$9,$A20,0,1,3))</f>
        <v>3.8333333333333335</v>
      </c>
      <c r="AE20" s="566">
        <f t="shared" ca="1" si="11"/>
        <v>-2.3648333333333351</v>
      </c>
      <c r="AF20" s="567">
        <f t="shared" ca="1" si="12"/>
        <v>335.3067340830529</v>
      </c>
      <c r="AG20" s="568">
        <f ca="1">IF(ISNA(VLOOKUP($A20,'Sales Report (printable)'!$A$5:$N$41,COLUMN('Sales Report (printable)'!$N$4),FALSE)),0,VLOOKUP($A20,'Sales Report (printable)'!$A$5:$N$41,COLUMN('Sales Report (printable)'!$N$4),FALSE))</f>
        <v>3200</v>
      </c>
      <c r="AH20" s="569">
        <f t="shared" ca="1" si="19"/>
        <v>0.10478335440095403</v>
      </c>
    </row>
    <row r="21" spans="1:34" x14ac:dyDescent="0.2">
      <c r="A21" s="205">
        <v>15</v>
      </c>
      <c r="B21" s="563">
        <f t="shared" ca="1" si="13"/>
        <v>59.052380952380958</v>
      </c>
      <c r="C21" s="564">
        <f ca="1">OFFSET('Cheese Count Entry'!$C$9,$A21,0,1,1)</f>
        <v>0</v>
      </c>
      <c r="D21" s="564">
        <f t="shared" ca="1" si="0"/>
        <v>59.052380952380958</v>
      </c>
      <c r="E21" s="565">
        <f ca="1">SUM(OFFSET('Cheese Count Entry'!$L$9,$A21,0,1,3))+SUM(OFFSET('Cheese Count Entry'!$T$9,$A21,0,1,3))*6/7+SUM(OFFSET('Cheese Count Entry'!$AJ$9,$A21,0,1,3))*2/3</f>
        <v>42.461904761904769</v>
      </c>
      <c r="F21" s="566">
        <f t="shared" ca="1" si="1"/>
        <v>216.15731428571425</v>
      </c>
      <c r="G21" s="563">
        <f t="shared" ca="1" si="14"/>
        <v>7.7642857142857142</v>
      </c>
      <c r="H21" s="564">
        <f ca="1">OFFSET('Cheese Count Entry'!$D$9,$A21,0,1,1)</f>
        <v>0</v>
      </c>
      <c r="I21" s="564">
        <f t="shared" ca="1" si="2"/>
        <v>7.7642857142857142</v>
      </c>
      <c r="J21" s="564">
        <f ca="1">SUM(OFFSET('Cheese Count Entry'!$P$9,$A21,0,1,3))+SUM(OFFSET('Cheese Count Entry'!$T$9,$A21,0,1,3))*1/7</f>
        <v>5.7214285714285715</v>
      </c>
      <c r="K21" s="566">
        <f t="shared" ca="1" si="3"/>
        <v>34.826628571428564</v>
      </c>
      <c r="L21" s="563">
        <f t="shared" ca="1" si="15"/>
        <v>1.6</v>
      </c>
      <c r="M21" s="564">
        <f ca="1">OFFSET('Cheese Count Entry'!$E$9,$A21,0,1,1)</f>
        <v>0</v>
      </c>
      <c r="N21" s="564">
        <f t="shared" ca="1" si="4"/>
        <v>1.6</v>
      </c>
      <c r="O21" s="564">
        <f ca="1">SUM(OFFSET('Cheese Count Entry'!$X$9,$A21,0,1,3))</f>
        <v>1.4</v>
      </c>
      <c r="P21" s="566">
        <f t="shared" ca="1" si="5"/>
        <v>3.2343478260869594</v>
      </c>
      <c r="Q21" s="563">
        <f t="shared" ca="1" si="16"/>
        <v>4.7</v>
      </c>
      <c r="R21" s="564">
        <f ca="1">OFFSET('Cheese Count Entry'!$F$9,$A21,0,1,1)</f>
        <v>0</v>
      </c>
      <c r="S21" s="564">
        <f t="shared" ca="1" si="6"/>
        <v>4.7</v>
      </c>
      <c r="T21" s="564">
        <f ca="1">SUM(OFFSET('Cheese Count Entry'!$AB$9,$A21,0,1,3))</f>
        <v>4.4000000000000004</v>
      </c>
      <c r="U21" s="566">
        <f t="shared" ca="1" si="7"/>
        <v>6.1779999999999964</v>
      </c>
      <c r="V21" s="563">
        <f t="shared" ca="1" si="17"/>
        <v>4</v>
      </c>
      <c r="W21" s="564">
        <f ca="1">OFFSET('Cheese Count Entry'!$G$9,$A21,0,1,1)</f>
        <v>0</v>
      </c>
      <c r="X21" s="564">
        <f t="shared" ca="1" si="8"/>
        <v>4</v>
      </c>
      <c r="Y21" s="564">
        <f ca="1">SUM(OFFSET('Cheese Count Entry'!$AF$9,$A21,0,1,3))</f>
        <v>3.3000000000000003</v>
      </c>
      <c r="Z21" s="566">
        <f t="shared" ca="1" si="9"/>
        <v>6.6782672540381762</v>
      </c>
      <c r="AA21" s="563">
        <f t="shared" ca="1" si="18"/>
        <v>3.8333333333333335</v>
      </c>
      <c r="AB21" s="564">
        <f ca="1">OFFSET('Cheese Count Entry'!$H$9,$A21,0,1,1)</f>
        <v>0</v>
      </c>
      <c r="AC21" s="564">
        <f t="shared" ca="1" si="10"/>
        <v>3.8333333333333335</v>
      </c>
      <c r="AD21" s="564">
        <f ca="1">SUM(OFFSET('Cheese Count Entry'!$AJ$9,$A21,0,1,3))*1/3+SUM(OFFSET('Cheese Count Entry'!$AN$9,$A21,0,1,3))</f>
        <v>3.8666666666666667</v>
      </c>
      <c r="AE21" s="566">
        <f t="shared" ca="1" si="11"/>
        <v>-0.78827777777777486</v>
      </c>
      <c r="AF21" s="567">
        <f t="shared" ca="1" si="12"/>
        <v>266.28628015949016</v>
      </c>
      <c r="AG21" s="568">
        <f ca="1">IF(ISNA(VLOOKUP($A21,'Sales Report (printable)'!$A$5:$N$41,COLUMN('Sales Report (printable)'!$N$4),FALSE)),0,VLOOKUP($A21,'Sales Report (printable)'!$A$5:$N$41,COLUMN('Sales Report (printable)'!$N$4),FALSE))</f>
        <v>3200</v>
      </c>
      <c r="AH21" s="569">
        <f t="shared" ca="1" si="19"/>
        <v>8.3214462549840676E-2</v>
      </c>
    </row>
    <row r="22" spans="1:34" x14ac:dyDescent="0.2">
      <c r="A22" s="205">
        <v>16</v>
      </c>
      <c r="B22" s="563">
        <f t="shared" ca="1" si="13"/>
        <v>42.461904761904769</v>
      </c>
      <c r="C22" s="564">
        <f ca="1">OFFSET('Cheese Count Entry'!$C$9,$A22,0,1,1)</f>
        <v>0</v>
      </c>
      <c r="D22" s="564">
        <f t="shared" ca="1" si="0"/>
        <v>42.461904761904769</v>
      </c>
      <c r="E22" s="565">
        <f ca="1">SUM(OFFSET('Cheese Count Entry'!$L$9,$A22,0,1,3))+SUM(OFFSET('Cheese Count Entry'!$T$9,$A22,0,1,3))*6/7+SUM(OFFSET('Cheese Count Entry'!$AJ$9,$A22,0,1,3))*2/3</f>
        <v>32.409523809523805</v>
      </c>
      <c r="F22" s="566">
        <f t="shared" ca="1" si="1"/>
        <v>130.97247142857159</v>
      </c>
      <c r="G22" s="563">
        <f t="shared" ca="1" si="14"/>
        <v>5.7214285714285715</v>
      </c>
      <c r="H22" s="564">
        <f ca="1">OFFSET('Cheese Count Entry'!$D$9,$A22,0,1,1)</f>
        <v>0</v>
      </c>
      <c r="I22" s="564">
        <f t="shared" ca="1" si="2"/>
        <v>5.7214285714285715</v>
      </c>
      <c r="J22" s="564">
        <f ca="1">SUM(OFFSET('Cheese Count Entry'!$P$9,$A22,0,1,3))+SUM(OFFSET('Cheese Count Entry'!$T$9,$A22,0,1,3))*1/7</f>
        <v>5.8571428571428577</v>
      </c>
      <c r="K22" s="566">
        <f t="shared" ca="1" si="3"/>
        <v>-2.3136571428571497</v>
      </c>
      <c r="L22" s="563">
        <f t="shared" ca="1" si="15"/>
        <v>1.4</v>
      </c>
      <c r="M22" s="564">
        <f ca="1">OFFSET('Cheese Count Entry'!$E$9,$A22,0,1,1)</f>
        <v>0</v>
      </c>
      <c r="N22" s="564">
        <f t="shared" ca="1" si="4"/>
        <v>1.4</v>
      </c>
      <c r="O22" s="564">
        <f ca="1">SUM(OFFSET('Cheese Count Entry'!$X$9,$A22,0,1,3))</f>
        <v>1.4</v>
      </c>
      <c r="P22" s="566">
        <f t="shared" ca="1" si="5"/>
        <v>0</v>
      </c>
      <c r="Q22" s="563">
        <f t="shared" ca="1" si="16"/>
        <v>4.4000000000000004</v>
      </c>
      <c r="R22" s="564">
        <f ca="1">OFFSET('Cheese Count Entry'!$F$9,$A22,0,1,1)</f>
        <v>0</v>
      </c>
      <c r="S22" s="564">
        <f t="shared" ca="1" si="6"/>
        <v>4.4000000000000004</v>
      </c>
      <c r="T22" s="564">
        <f ca="1">SUM(OFFSET('Cheese Count Entry'!$AB$9,$A22,0,1,3))</f>
        <v>4.2</v>
      </c>
      <c r="U22" s="566">
        <f t="shared" ca="1" si="7"/>
        <v>4.1186666666666705</v>
      </c>
      <c r="V22" s="563">
        <f t="shared" ca="1" si="17"/>
        <v>3.3000000000000003</v>
      </c>
      <c r="W22" s="564">
        <f ca="1">OFFSET('Cheese Count Entry'!$G$9,$A22,0,1,1)</f>
        <v>0</v>
      </c>
      <c r="X22" s="564">
        <f t="shared" ca="1" si="8"/>
        <v>3.3000000000000003</v>
      </c>
      <c r="Y22" s="564">
        <f ca="1">SUM(OFFSET('Cheese Count Entry'!$AF$9,$A22,0,1,3))</f>
        <v>3</v>
      </c>
      <c r="Z22" s="566">
        <f t="shared" ca="1" si="9"/>
        <v>2.8621145374449362</v>
      </c>
      <c r="AA22" s="563">
        <f t="shared" ca="1" si="18"/>
        <v>3.8666666666666667</v>
      </c>
      <c r="AB22" s="564">
        <f ca="1">OFFSET('Cheese Count Entry'!$H$9,$A22,0,1,1)</f>
        <v>0</v>
      </c>
      <c r="AC22" s="564">
        <f t="shared" ca="1" si="10"/>
        <v>3.8666666666666667</v>
      </c>
      <c r="AD22" s="564">
        <f ca="1">SUM(OFFSET('Cheese Count Entry'!$AJ$9,$A22,0,1,3))*1/3+SUM(OFFSET('Cheese Count Entry'!$AN$9,$A22,0,1,3))</f>
        <v>3.8333333333333335</v>
      </c>
      <c r="AE22" s="566">
        <f t="shared" ca="1" si="11"/>
        <v>0.78827777777777486</v>
      </c>
      <c r="AF22" s="567">
        <f t="shared" ca="1" si="12"/>
        <v>136.42787326760384</v>
      </c>
      <c r="AG22" s="568">
        <f ca="1">IF(ISNA(VLOOKUP($A22,'Sales Report (printable)'!$A$5:$N$41,COLUMN('Sales Report (printable)'!$N$4),FALSE)),0,VLOOKUP($A22,'Sales Report (printable)'!$A$5:$N$41,COLUMN('Sales Report (printable)'!$N$4),FALSE))</f>
        <v>3200</v>
      </c>
      <c r="AH22" s="569">
        <f t="shared" ca="1" si="19"/>
        <v>4.26337103961262E-2</v>
      </c>
    </row>
    <row r="23" spans="1:34" x14ac:dyDescent="0.2">
      <c r="A23" s="205">
        <v>17</v>
      </c>
      <c r="B23" s="563">
        <f t="shared" ca="1" si="13"/>
        <v>32.409523809523805</v>
      </c>
      <c r="C23" s="564">
        <f ca="1">OFFSET('Cheese Count Entry'!$C$9,$A23,0,1,1)</f>
        <v>160</v>
      </c>
      <c r="D23" s="564">
        <f t="shared" ca="1" si="0"/>
        <v>192.40952380952382</v>
      </c>
      <c r="E23" s="565">
        <f ca="1">SUM(OFFSET('Cheese Count Entry'!$L$9,$A23,0,1,3))+SUM(OFFSET('Cheese Count Entry'!$T$9,$A23,0,1,3))*6/7+SUM(OFFSET('Cheese Count Entry'!$AJ$9,$A23,0,1,3))*2/3</f>
        <v>175.2904761904762</v>
      </c>
      <c r="F23" s="566">
        <f t="shared" ca="1" si="1"/>
        <v>223.04407142857144</v>
      </c>
      <c r="G23" s="563">
        <f t="shared" ca="1" si="14"/>
        <v>5.8571428571428577</v>
      </c>
      <c r="H23" s="564">
        <f ca="1">OFFSET('Cheese Count Entry'!$D$9,$A23,0,1,1)</f>
        <v>5</v>
      </c>
      <c r="I23" s="564">
        <f t="shared" ca="1" si="2"/>
        <v>10.857142857142858</v>
      </c>
      <c r="J23" s="564">
        <f ca="1">SUM(OFFSET('Cheese Count Entry'!$P$9,$A23,0,1,3))+SUM(OFFSET('Cheese Count Entry'!$T$9,$A23,0,1,3))*1/7</f>
        <v>10.092857142857143</v>
      </c>
      <c r="K23" s="566">
        <f t="shared" ca="1" si="3"/>
        <v>13.029542857142856</v>
      </c>
      <c r="L23" s="563">
        <f t="shared" ca="1" si="15"/>
        <v>1.4</v>
      </c>
      <c r="M23" s="564">
        <f ca="1">OFFSET('Cheese Count Entry'!$E$9,$A23,0,1,1)</f>
        <v>4.5999999999999996</v>
      </c>
      <c r="N23" s="564">
        <f t="shared" ca="1" si="4"/>
        <v>6</v>
      </c>
      <c r="O23" s="564">
        <f ca="1">SUM(OFFSET('Cheese Count Entry'!$X$9,$A23,0,1,3))</f>
        <v>5.9</v>
      </c>
      <c r="P23" s="566">
        <f t="shared" ca="1" si="5"/>
        <v>1.6171739130434726</v>
      </c>
      <c r="Q23" s="563">
        <f t="shared" ca="1" si="16"/>
        <v>4.2</v>
      </c>
      <c r="R23" s="564">
        <f ca="1">OFFSET('Cheese Count Entry'!$F$9,$A23,0,1,1)</f>
        <v>0</v>
      </c>
      <c r="S23" s="564">
        <f t="shared" ca="1" si="6"/>
        <v>4.2</v>
      </c>
      <c r="T23" s="564">
        <f ca="1">SUM(OFFSET('Cheese Count Entry'!$AB$9,$A23,0,1,3))</f>
        <v>4.5</v>
      </c>
      <c r="U23" s="566">
        <f t="shared" ca="1" si="7"/>
        <v>-6.1779999999999964</v>
      </c>
      <c r="V23" s="563">
        <f t="shared" ca="1" si="17"/>
        <v>3</v>
      </c>
      <c r="W23" s="564">
        <f ca="1">OFFSET('Cheese Count Entry'!$G$9,$A23,0,1,1)</f>
        <v>0</v>
      </c>
      <c r="X23" s="564">
        <f t="shared" ca="1" si="8"/>
        <v>3</v>
      </c>
      <c r="Y23" s="564">
        <f ca="1">SUM(OFFSET('Cheese Count Entry'!$AF$9,$A23,0,1,3))</f>
        <v>3.4000000000000004</v>
      </c>
      <c r="Z23" s="566">
        <f t="shared" ca="1" si="9"/>
        <v>-3.8161527165932481</v>
      </c>
      <c r="AA23" s="563">
        <f t="shared" ca="1" si="18"/>
        <v>3.8333333333333335</v>
      </c>
      <c r="AB23" s="564">
        <f ca="1">OFFSET('Cheese Count Entry'!$H$9,$A23,0,1,1)</f>
        <v>0</v>
      </c>
      <c r="AC23" s="564">
        <f t="shared" ca="1" si="10"/>
        <v>3.8333333333333335</v>
      </c>
      <c r="AD23" s="564">
        <f ca="1">SUM(OFFSET('Cheese Count Entry'!$AJ$9,$A23,0,1,3))*1/3+SUM(OFFSET('Cheese Count Entry'!$AN$9,$A23,0,1,3))</f>
        <v>3.7666666666666666</v>
      </c>
      <c r="AE23" s="566">
        <f t="shared" ca="1" si="11"/>
        <v>1.5765555555555602</v>
      </c>
      <c r="AF23" s="567">
        <f t="shared" ca="1" si="12"/>
        <v>229.27319103772007</v>
      </c>
      <c r="AG23" s="568">
        <f ca="1">IF(ISNA(VLOOKUP($A23,'Sales Report (printable)'!$A$5:$N$41,COLUMN('Sales Report (printable)'!$N$4),FALSE)),0,VLOOKUP($A23,'Sales Report (printable)'!$A$5:$N$41,COLUMN('Sales Report (printable)'!$N$4),FALSE))</f>
        <v>3200</v>
      </c>
      <c r="AH23" s="569">
        <f t="shared" ca="1" si="19"/>
        <v>7.1647872199287518E-2</v>
      </c>
    </row>
    <row r="24" spans="1:34" x14ac:dyDescent="0.2">
      <c r="A24" s="205">
        <v>18</v>
      </c>
      <c r="B24" s="563">
        <f t="shared" ca="1" si="13"/>
        <v>175.2904761904762</v>
      </c>
      <c r="C24" s="564">
        <f ca="1">OFFSET('Cheese Count Entry'!$C$9,$A24,0,1,1)</f>
        <v>0</v>
      </c>
      <c r="D24" s="564">
        <f t="shared" ca="1" si="0"/>
        <v>175.2904761904762</v>
      </c>
      <c r="E24" s="565">
        <f ca="1">SUM(OFFSET('Cheese Count Entry'!$L$9,$A24,0,1,3))+SUM(OFFSET('Cheese Count Entry'!$T$9,$A24,0,1,3))*6/7+SUM(OFFSET('Cheese Count Entry'!$AJ$9,$A24,0,1,3))*2/3</f>
        <v>119.89047619047619</v>
      </c>
      <c r="F24" s="566">
        <f t="shared" ca="1" si="1"/>
        <v>721.80660000000012</v>
      </c>
      <c r="G24" s="563">
        <f t="shared" ca="1" si="14"/>
        <v>10.092857142857143</v>
      </c>
      <c r="H24" s="564">
        <f ca="1">OFFSET('Cheese Count Entry'!$D$9,$A24,0,1,1)</f>
        <v>0</v>
      </c>
      <c r="I24" s="564">
        <f t="shared" ca="1" si="2"/>
        <v>10.092857142857143</v>
      </c>
      <c r="J24" s="564">
        <f ca="1">SUM(OFFSET('Cheese Count Entry'!$P$9,$A24,0,1,3))+SUM(OFFSET('Cheese Count Entry'!$T$9,$A24,0,1,3))*1/7</f>
        <v>9.5428571428571409</v>
      </c>
      <c r="K24" s="566">
        <f t="shared" ca="1" si="3"/>
        <v>9.3764000000000411</v>
      </c>
      <c r="L24" s="563">
        <f t="shared" ca="1" si="15"/>
        <v>5.9</v>
      </c>
      <c r="M24" s="564">
        <f ca="1">OFFSET('Cheese Count Entry'!$E$9,$A24,0,1,1)</f>
        <v>0</v>
      </c>
      <c r="N24" s="564">
        <f t="shared" ca="1" si="4"/>
        <v>5.9</v>
      </c>
      <c r="O24" s="564">
        <f ca="1">SUM(OFFSET('Cheese Count Entry'!$X$9,$A24,0,1,3))</f>
        <v>5.3</v>
      </c>
      <c r="P24" s="566">
        <f t="shared" ca="1" si="5"/>
        <v>9.703043478260879</v>
      </c>
      <c r="Q24" s="563">
        <f t="shared" ca="1" si="16"/>
        <v>4.5</v>
      </c>
      <c r="R24" s="564">
        <f ca="1">OFFSET('Cheese Count Entry'!$F$9,$A24,0,1,1)</f>
        <v>0</v>
      </c>
      <c r="S24" s="564">
        <f t="shared" ca="1" si="6"/>
        <v>4.5</v>
      </c>
      <c r="T24" s="564">
        <f ca="1">SUM(OFFSET('Cheese Count Entry'!$AB$9,$A24,0,1,3))</f>
        <v>4.4000000000000004</v>
      </c>
      <c r="U24" s="566">
        <f t="shared" ca="1" si="7"/>
        <v>2.0593333333333259</v>
      </c>
      <c r="V24" s="563">
        <f t="shared" ca="1" si="17"/>
        <v>3.4000000000000004</v>
      </c>
      <c r="W24" s="564">
        <f ca="1">OFFSET('Cheese Count Entry'!$G$9,$A24,0,1,1)</f>
        <v>0</v>
      </c>
      <c r="X24" s="564">
        <f t="shared" ca="1" si="8"/>
        <v>3.4000000000000004</v>
      </c>
      <c r="Y24" s="564">
        <f ca="1">SUM(OFFSET('Cheese Count Entry'!$AF$9,$A24,0,1,3))</f>
        <v>2.4</v>
      </c>
      <c r="Z24" s="566">
        <f t="shared" ca="1" si="9"/>
        <v>9.5403817914831155</v>
      </c>
      <c r="AA24" s="563">
        <f t="shared" ca="1" si="18"/>
        <v>3.7666666666666666</v>
      </c>
      <c r="AB24" s="564">
        <f ca="1">OFFSET('Cheese Count Entry'!$H$9,$A24,0,1,1)</f>
        <v>0</v>
      </c>
      <c r="AC24" s="564">
        <f t="shared" ca="1" si="10"/>
        <v>3.7666666666666666</v>
      </c>
      <c r="AD24" s="564">
        <f ca="1">SUM(OFFSET('Cheese Count Entry'!$AJ$9,$A24,0,1,3))*1/3+SUM(OFFSET('Cheese Count Entry'!$AN$9,$A24,0,1,3))</f>
        <v>3.7666666666666666</v>
      </c>
      <c r="AE24" s="566">
        <f t="shared" ca="1" si="11"/>
        <v>0</v>
      </c>
      <c r="AF24" s="567">
        <f t="shared" ca="1" si="12"/>
        <v>752.48575860307744</v>
      </c>
      <c r="AG24" s="568">
        <f ca="1">IF(ISNA(VLOOKUP($A24,'Sales Report (printable)'!$A$5:$N$41,COLUMN('Sales Report (printable)'!$N$4),FALSE)),0,VLOOKUP($A24,'Sales Report (printable)'!$A$5:$N$41,COLUMN('Sales Report (printable)'!$N$4),FALSE))</f>
        <v>3200</v>
      </c>
      <c r="AH24" s="569">
        <f t="shared" ca="1" si="19"/>
        <v>0.23515179956346169</v>
      </c>
    </row>
    <row r="25" spans="1:34" x14ac:dyDescent="0.2">
      <c r="A25" s="205">
        <v>19</v>
      </c>
      <c r="B25" s="563">
        <f t="shared" ca="1" si="13"/>
        <v>119.89047619047619</v>
      </c>
      <c r="C25" s="564">
        <f ca="1">OFFSET('Cheese Count Entry'!$C$9,$A25,0,1,1)</f>
        <v>0</v>
      </c>
      <c r="D25" s="564">
        <f t="shared" ca="1" si="0"/>
        <v>119.89047619047619</v>
      </c>
      <c r="E25" s="565">
        <f ca="1">SUM(OFFSET('Cheese Count Entry'!$L$9,$A25,0,1,3))+SUM(OFFSET('Cheese Count Entry'!$T$9,$A25,0,1,3))*6/7+SUM(OFFSET('Cheese Count Entry'!$AJ$9,$A25,0,1,3))*2/3</f>
        <v>106.66666666666667</v>
      </c>
      <c r="F25" s="566">
        <f t="shared" ca="1" si="1"/>
        <v>172.29301428571426</v>
      </c>
      <c r="G25" s="563">
        <f t="shared" ca="1" si="14"/>
        <v>9.5428571428571409</v>
      </c>
      <c r="H25" s="564">
        <f ca="1">OFFSET('Cheese Count Entry'!$D$9,$A25,0,1,1)</f>
        <v>0</v>
      </c>
      <c r="I25" s="564">
        <f t="shared" ca="1" si="2"/>
        <v>9.5428571428571409</v>
      </c>
      <c r="J25" s="564">
        <f ca="1">SUM(OFFSET('Cheese Count Entry'!$P$9,$A25,0,1,3))+SUM(OFFSET('Cheese Count Entry'!$T$9,$A25,0,1,3))*1/7</f>
        <v>8.85</v>
      </c>
      <c r="K25" s="566">
        <f t="shared" ca="1" si="3"/>
        <v>11.811828571428544</v>
      </c>
      <c r="L25" s="563">
        <f t="shared" ca="1" si="15"/>
        <v>5.3</v>
      </c>
      <c r="M25" s="564">
        <f ca="1">OFFSET('Cheese Count Entry'!$E$9,$A25,0,1,1)</f>
        <v>0</v>
      </c>
      <c r="N25" s="564">
        <f t="shared" ca="1" si="4"/>
        <v>5.3</v>
      </c>
      <c r="O25" s="564">
        <f ca="1">SUM(OFFSET('Cheese Count Entry'!$X$9,$A25,0,1,3))</f>
        <v>4.8999999999999995</v>
      </c>
      <c r="P25" s="566">
        <f t="shared" ca="1" si="5"/>
        <v>6.4686956521739187</v>
      </c>
      <c r="Q25" s="563">
        <f t="shared" ca="1" si="16"/>
        <v>4.4000000000000004</v>
      </c>
      <c r="R25" s="564">
        <f ca="1">OFFSET('Cheese Count Entry'!$F$9,$A25,0,1,1)</f>
        <v>0</v>
      </c>
      <c r="S25" s="564">
        <f t="shared" ca="1" si="6"/>
        <v>4.4000000000000004</v>
      </c>
      <c r="T25" s="564">
        <f ca="1">SUM(OFFSET('Cheese Count Entry'!$AB$9,$A25,0,1,3))</f>
        <v>4.0999999999999996</v>
      </c>
      <c r="U25" s="566">
        <f t="shared" ca="1" si="7"/>
        <v>6.178000000000015</v>
      </c>
      <c r="V25" s="563">
        <f t="shared" ca="1" si="17"/>
        <v>2.4</v>
      </c>
      <c r="W25" s="564">
        <f ca="1">OFFSET('Cheese Count Entry'!$G$9,$A25,0,1,1)</f>
        <v>0</v>
      </c>
      <c r="X25" s="564">
        <f t="shared" ca="1" si="8"/>
        <v>2.4</v>
      </c>
      <c r="Y25" s="564">
        <f ca="1">SUM(OFFSET('Cheese Count Entry'!$AF$9,$A25,0,1,3))</f>
        <v>2.2000000000000002</v>
      </c>
      <c r="Z25" s="566">
        <f t="shared" ca="1" si="9"/>
        <v>1.9080763582966198</v>
      </c>
      <c r="AA25" s="563">
        <f t="shared" ca="1" si="18"/>
        <v>3.7666666666666666</v>
      </c>
      <c r="AB25" s="564">
        <f ca="1">OFFSET('Cheese Count Entry'!$H$9,$A25,0,1,1)</f>
        <v>0</v>
      </c>
      <c r="AC25" s="564">
        <f t="shared" ca="1" si="10"/>
        <v>3.7666666666666666</v>
      </c>
      <c r="AD25" s="564">
        <f ca="1">SUM(OFFSET('Cheese Count Entry'!$AJ$9,$A25,0,1,3))*1/3+SUM(OFFSET('Cheese Count Entry'!$AN$9,$A25,0,1,3))</f>
        <v>3.7333333333333334</v>
      </c>
      <c r="AE25" s="566">
        <f t="shared" ca="1" si="11"/>
        <v>0.78827777777777486</v>
      </c>
      <c r="AF25" s="567">
        <f t="shared" ca="1" si="12"/>
        <v>199.44789264539116</v>
      </c>
      <c r="AG25" s="568">
        <f ca="1">IF(ISNA(VLOOKUP($A25,'Sales Report (printable)'!$A$5:$N$41,COLUMN('Sales Report (printable)'!$N$4),FALSE)),0,VLOOKUP($A25,'Sales Report (printable)'!$A$5:$N$41,COLUMN('Sales Report (printable)'!$N$4),FALSE))</f>
        <v>3200</v>
      </c>
      <c r="AH25" s="569">
        <f t="shared" ca="1" si="19"/>
        <v>6.2327466451684736E-2</v>
      </c>
    </row>
    <row r="26" spans="1:34" x14ac:dyDescent="0.2">
      <c r="A26" s="205">
        <v>20</v>
      </c>
      <c r="B26" s="563">
        <f t="shared" ca="1" si="13"/>
        <v>106.66666666666667</v>
      </c>
      <c r="C26" s="564">
        <f ca="1">OFFSET('Cheese Count Entry'!$C$9,$A26,0,1,1)</f>
        <v>0</v>
      </c>
      <c r="D26" s="564">
        <f t="shared" ca="1" si="0"/>
        <v>106.66666666666667</v>
      </c>
      <c r="E26" s="565">
        <f ca="1">SUM(OFFSET('Cheese Count Entry'!$L$9,$A26,0,1,3))+SUM(OFFSET('Cheese Count Entry'!$T$9,$A26,0,1,3))*6/7+SUM(OFFSET('Cheese Count Entry'!$AJ$9,$A26,0,1,3))*2/3</f>
        <v>68.7</v>
      </c>
      <c r="F26" s="566">
        <f t="shared" ca="1" si="1"/>
        <v>494.66770000000002</v>
      </c>
      <c r="G26" s="563">
        <f t="shared" ca="1" si="14"/>
        <v>8.85</v>
      </c>
      <c r="H26" s="564">
        <f ca="1">OFFSET('Cheese Count Entry'!$D$9,$A26,0,1,1)</f>
        <v>0</v>
      </c>
      <c r="I26" s="564">
        <f t="shared" ca="1" si="2"/>
        <v>8.85</v>
      </c>
      <c r="J26" s="564">
        <f ca="1">SUM(OFFSET('Cheese Count Entry'!$P$9,$A26,0,1,3))+SUM(OFFSET('Cheese Count Entry'!$T$9,$A26,0,1,3))*1/7</f>
        <v>7.5</v>
      </c>
      <c r="K26" s="566">
        <f t="shared" ca="1" si="3"/>
        <v>23.01479999999999</v>
      </c>
      <c r="L26" s="563">
        <f t="shared" ca="1" si="15"/>
        <v>4.8999999999999995</v>
      </c>
      <c r="M26" s="564">
        <f ca="1">OFFSET('Cheese Count Entry'!$E$9,$A26,0,1,1)</f>
        <v>0</v>
      </c>
      <c r="N26" s="564">
        <f t="shared" ca="1" si="4"/>
        <v>4.8999999999999995</v>
      </c>
      <c r="O26" s="564">
        <f ca="1">SUM(OFFSET('Cheese Count Entry'!$X$9,$A26,0,1,3))</f>
        <v>4.5999999999999996</v>
      </c>
      <c r="P26" s="566">
        <f t="shared" ca="1" si="5"/>
        <v>4.8515217391304324</v>
      </c>
      <c r="Q26" s="563">
        <f t="shared" ca="1" si="16"/>
        <v>4.0999999999999996</v>
      </c>
      <c r="R26" s="564">
        <f ca="1">OFFSET('Cheese Count Entry'!$F$9,$A26,0,1,1)</f>
        <v>0</v>
      </c>
      <c r="S26" s="564">
        <f t="shared" ca="1" si="6"/>
        <v>4.0999999999999996</v>
      </c>
      <c r="T26" s="564">
        <f ca="1">SUM(OFFSET('Cheese Count Entry'!$AB$9,$A26,0,1,3))</f>
        <v>4.1000000000000005</v>
      </c>
      <c r="U26" s="566">
        <f t="shared" ca="1" si="7"/>
        <v>-1.8290554256357913E-14</v>
      </c>
      <c r="V26" s="563">
        <f t="shared" ca="1" si="17"/>
        <v>2.2000000000000002</v>
      </c>
      <c r="W26" s="564">
        <f ca="1">OFFSET('Cheese Count Entry'!$G$9,$A26,0,1,1)</f>
        <v>0</v>
      </c>
      <c r="X26" s="564">
        <f t="shared" ca="1" si="8"/>
        <v>2.2000000000000002</v>
      </c>
      <c r="Y26" s="564">
        <f ca="1">SUM(OFFSET('Cheese Count Entry'!$AF$9,$A26,0,1,3))</f>
        <v>1.5</v>
      </c>
      <c r="Z26" s="566">
        <f t="shared" ca="1" si="9"/>
        <v>6.6782672540381798</v>
      </c>
      <c r="AA26" s="563">
        <f t="shared" ca="1" si="18"/>
        <v>3.7333333333333334</v>
      </c>
      <c r="AB26" s="564">
        <f ca="1">OFFSET('Cheese Count Entry'!$H$9,$A26,0,1,1)</f>
        <v>0</v>
      </c>
      <c r="AC26" s="564">
        <f t="shared" ca="1" si="10"/>
        <v>3.7333333333333334</v>
      </c>
      <c r="AD26" s="564">
        <f ca="1">SUM(OFFSET('Cheese Count Entry'!$AJ$9,$A26,0,1,3))*1/3+SUM(OFFSET('Cheese Count Entry'!$AN$9,$A26,0,1,3))</f>
        <v>3.7</v>
      </c>
      <c r="AE26" s="566">
        <f t="shared" ca="1" si="11"/>
        <v>0.78827777777777486</v>
      </c>
      <c r="AF26" s="567">
        <f t="shared" ca="1" si="12"/>
        <v>530.00056677094642</v>
      </c>
      <c r="AG26" s="568">
        <f ca="1">IF(ISNA(VLOOKUP($A26,'Sales Report (printable)'!$A$5:$N$41,COLUMN('Sales Report (printable)'!$N$4),FALSE)),0,VLOOKUP($A26,'Sales Report (printable)'!$A$5:$N$41,COLUMN('Sales Report (printable)'!$N$4),FALSE))</f>
        <v>3200</v>
      </c>
      <c r="AH26" s="569">
        <f t="shared" ca="1" si="19"/>
        <v>0.16562517711592076</v>
      </c>
    </row>
    <row r="27" spans="1:34" x14ac:dyDescent="0.2">
      <c r="A27" s="205">
        <v>21</v>
      </c>
      <c r="B27" s="563">
        <f t="shared" ca="1" si="13"/>
        <v>68.7</v>
      </c>
      <c r="C27" s="564">
        <f ca="1">OFFSET('Cheese Count Entry'!$C$9,$A27,0,1,1)</f>
        <v>30</v>
      </c>
      <c r="D27" s="564">
        <f t="shared" ca="1" si="0"/>
        <v>98.7</v>
      </c>
      <c r="E27" s="565">
        <f ca="1">SUM(OFFSET('Cheese Count Entry'!$L$9,$A27,0,1,3))+SUM(OFFSET('Cheese Count Entry'!$T$9,$A27,0,1,3))*6/7+SUM(OFFSET('Cheese Count Entry'!$AJ$9,$A27,0,1,3))*2/3</f>
        <v>78.076190476190476</v>
      </c>
      <c r="F27" s="566">
        <f t="shared" ca="1" si="1"/>
        <v>268.70761428571433</v>
      </c>
      <c r="G27" s="563">
        <f t="shared" ca="1" si="14"/>
        <v>7.5</v>
      </c>
      <c r="H27" s="564">
        <f ca="1">OFFSET('Cheese Count Entry'!$D$9,$A27,0,1,1)</f>
        <v>0</v>
      </c>
      <c r="I27" s="564">
        <f t="shared" ca="1" si="2"/>
        <v>7.5</v>
      </c>
      <c r="J27" s="564">
        <f ca="1">SUM(OFFSET('Cheese Count Entry'!$P$9,$A27,0,1,3))+SUM(OFFSET('Cheese Count Entry'!$T$9,$A27,0,1,3))*1/7</f>
        <v>6.2071428571428573</v>
      </c>
      <c r="K27" s="566">
        <f t="shared" ca="1" si="3"/>
        <v>22.040628571428567</v>
      </c>
      <c r="L27" s="563">
        <f t="shared" ca="1" si="15"/>
        <v>4.5999999999999996</v>
      </c>
      <c r="M27" s="564">
        <f ca="1">OFFSET('Cheese Count Entry'!$E$9,$A27,0,1,1)</f>
        <v>0</v>
      </c>
      <c r="N27" s="564">
        <f t="shared" ca="1" si="4"/>
        <v>4.5999999999999996</v>
      </c>
      <c r="O27" s="564">
        <f ca="1">SUM(OFFSET('Cheese Count Entry'!$X$9,$A27,0,1,3))</f>
        <v>4.5</v>
      </c>
      <c r="P27" s="566">
        <f t="shared" ca="1" si="5"/>
        <v>1.6171739130434726</v>
      </c>
      <c r="Q27" s="563">
        <f t="shared" ca="1" si="16"/>
        <v>4.1000000000000005</v>
      </c>
      <c r="R27" s="564">
        <f ca="1">OFFSET('Cheese Count Entry'!$F$9,$A27,0,1,1)</f>
        <v>0</v>
      </c>
      <c r="S27" s="564">
        <f t="shared" ca="1" si="6"/>
        <v>4.1000000000000005</v>
      </c>
      <c r="T27" s="564">
        <f ca="1">SUM(OFFSET('Cheese Count Entry'!$AB$9,$A27,0,1,3))</f>
        <v>3.9</v>
      </c>
      <c r="U27" s="566">
        <f t="shared" ca="1" si="7"/>
        <v>4.1186666666666794</v>
      </c>
      <c r="V27" s="563">
        <f t="shared" ca="1" si="17"/>
        <v>1.5</v>
      </c>
      <c r="W27" s="564">
        <f ca="1">OFFSET('Cheese Count Entry'!$G$9,$A27,0,1,1)</f>
        <v>0</v>
      </c>
      <c r="X27" s="564">
        <f t="shared" ca="1" si="8"/>
        <v>1.5</v>
      </c>
      <c r="Y27" s="564">
        <f ca="1">SUM(OFFSET('Cheese Count Entry'!$AF$9,$A27,0,1,3))</f>
        <v>1</v>
      </c>
      <c r="Z27" s="566">
        <f t="shared" ca="1" si="9"/>
        <v>4.770190895741556</v>
      </c>
      <c r="AA27" s="563">
        <f t="shared" ca="1" si="18"/>
        <v>3.7</v>
      </c>
      <c r="AB27" s="564">
        <f ca="1">OFFSET('Cheese Count Entry'!$H$9,$A27,0,1,1)</f>
        <v>0</v>
      </c>
      <c r="AC27" s="564">
        <f t="shared" ca="1" si="10"/>
        <v>3.7</v>
      </c>
      <c r="AD27" s="564">
        <f ca="1">SUM(OFFSET('Cheese Count Entry'!$AJ$9,$A27,0,1,3))*1/3+SUM(OFFSET('Cheese Count Entry'!$AN$9,$A27,0,1,3))</f>
        <v>3.5666666666666669</v>
      </c>
      <c r="AE27" s="566">
        <f t="shared" ca="1" si="11"/>
        <v>3.1531111111111101</v>
      </c>
      <c r="AF27" s="567">
        <f t="shared" ca="1" si="12"/>
        <v>304.40738544370572</v>
      </c>
      <c r="AG27" s="568">
        <f ca="1">IF(ISNA(VLOOKUP($A27,'Sales Report (printable)'!$A$5:$N$41,COLUMN('Sales Report (printable)'!$N$4),FALSE)),0,VLOOKUP($A27,'Sales Report (printable)'!$A$5:$N$41,COLUMN('Sales Report (printable)'!$N$4),FALSE))</f>
        <v>3200</v>
      </c>
      <c r="AH27" s="569">
        <f t="shared" ca="1" si="19"/>
        <v>9.5127307951158036E-2</v>
      </c>
    </row>
    <row r="28" spans="1:34" x14ac:dyDescent="0.2">
      <c r="A28" s="205">
        <v>22</v>
      </c>
      <c r="B28" s="563">
        <f t="shared" ca="1" si="13"/>
        <v>78.076190476190476</v>
      </c>
      <c r="C28" s="564">
        <f ca="1">OFFSET('Cheese Count Entry'!$C$9,$A28,0,1,1)</f>
        <v>0</v>
      </c>
      <c r="D28" s="564">
        <f t="shared" ca="1" si="0"/>
        <v>78.076190476190476</v>
      </c>
      <c r="E28" s="565">
        <f ca="1">SUM(OFFSET('Cheese Count Entry'!$L$9,$A28,0,1,3))+SUM(OFFSET('Cheese Count Entry'!$T$9,$A28,0,1,3))*6/7+SUM(OFFSET('Cheese Count Entry'!$AJ$9,$A28,0,1,3))*2/3</f>
        <v>60.342857142857142</v>
      </c>
      <c r="F28" s="566">
        <f t="shared" ca="1" si="1"/>
        <v>231.04760000000002</v>
      </c>
      <c r="G28" s="563">
        <f t="shared" ca="1" si="14"/>
        <v>6.2071428571428573</v>
      </c>
      <c r="H28" s="564">
        <f ca="1">OFFSET('Cheese Count Entry'!$D$9,$A28,0,1,1)</f>
        <v>0</v>
      </c>
      <c r="I28" s="564">
        <f t="shared" ca="1" si="2"/>
        <v>6.2071428571428573</v>
      </c>
      <c r="J28" s="564">
        <f ca="1">SUM(OFFSET('Cheese Count Entry'!$P$9,$A28,0,1,3))+SUM(OFFSET('Cheese Count Entry'!$T$9,$A28,0,1,3))*1/7</f>
        <v>5.2071428571428573</v>
      </c>
      <c r="K28" s="566">
        <f t="shared" ca="1" si="3"/>
        <v>17.047999999999998</v>
      </c>
      <c r="L28" s="563">
        <f t="shared" ca="1" si="15"/>
        <v>4.5</v>
      </c>
      <c r="M28" s="564">
        <f ca="1">OFFSET('Cheese Count Entry'!$E$9,$A28,0,1,1)</f>
        <v>0</v>
      </c>
      <c r="N28" s="564">
        <f t="shared" ca="1" si="4"/>
        <v>4.5</v>
      </c>
      <c r="O28" s="564">
        <f ca="1">SUM(OFFSET('Cheese Count Entry'!$X$9,$A28,0,1,3))</f>
        <v>4</v>
      </c>
      <c r="P28" s="566">
        <f t="shared" ca="1" si="5"/>
        <v>8.0858695652173918</v>
      </c>
      <c r="Q28" s="563">
        <f t="shared" ca="1" si="16"/>
        <v>3.9</v>
      </c>
      <c r="R28" s="564">
        <f ca="1">OFFSET('Cheese Count Entry'!$F$9,$A28,0,1,1)</f>
        <v>0</v>
      </c>
      <c r="S28" s="564">
        <f t="shared" ca="1" si="6"/>
        <v>3.9</v>
      </c>
      <c r="T28" s="564">
        <f ca="1">SUM(OFFSET('Cheese Count Entry'!$AB$9,$A28,0,1,3))</f>
        <v>3.9</v>
      </c>
      <c r="U28" s="566">
        <f t="shared" ca="1" si="7"/>
        <v>0</v>
      </c>
      <c r="V28" s="563">
        <f t="shared" ca="1" si="17"/>
        <v>1</v>
      </c>
      <c r="W28" s="564">
        <f ca="1">OFFSET('Cheese Count Entry'!$G$9,$A28,0,1,1)</f>
        <v>0</v>
      </c>
      <c r="X28" s="564">
        <f t="shared" ca="1" si="8"/>
        <v>1</v>
      </c>
      <c r="Y28" s="564">
        <f ca="1">SUM(OFFSET('Cheese Count Entry'!$AF$9,$A28,0,1,3))</f>
        <v>1.3</v>
      </c>
      <c r="Z28" s="566">
        <f t="shared" ca="1" si="9"/>
        <v>-2.8621145374449339</v>
      </c>
      <c r="AA28" s="563">
        <f t="shared" ca="1" si="18"/>
        <v>3.5666666666666669</v>
      </c>
      <c r="AB28" s="564">
        <f ca="1">OFFSET('Cheese Count Entry'!$H$9,$A28,0,1,1)</f>
        <v>0</v>
      </c>
      <c r="AC28" s="564">
        <f t="shared" ca="1" si="10"/>
        <v>3.5666666666666669</v>
      </c>
      <c r="AD28" s="564">
        <f ca="1">SUM(OFFSET('Cheese Count Entry'!$AJ$9,$A28,0,1,3))*1/3+SUM(OFFSET('Cheese Count Entry'!$AN$9,$A28,0,1,3))</f>
        <v>3.6</v>
      </c>
      <c r="AE28" s="566">
        <f t="shared" ca="1" si="11"/>
        <v>-0.78827777777777486</v>
      </c>
      <c r="AF28" s="567">
        <f t="shared" ca="1" si="12"/>
        <v>252.53107724999469</v>
      </c>
      <c r="AG28" s="568">
        <f ca="1">IF(ISNA(VLOOKUP($A28,'Sales Report (printable)'!$A$5:$N$41,COLUMN('Sales Report (printable)'!$N$4),FALSE)),0,VLOOKUP($A28,'Sales Report (printable)'!$A$5:$N$41,COLUMN('Sales Report (printable)'!$N$4),FALSE))</f>
        <v>3200</v>
      </c>
      <c r="AH28" s="569">
        <f t="shared" ca="1" si="19"/>
        <v>7.8915961640623339E-2</v>
      </c>
    </row>
    <row r="29" spans="1:34" x14ac:dyDescent="0.2">
      <c r="A29" s="205">
        <v>23</v>
      </c>
      <c r="B29" s="563">
        <f t="shared" ca="1" si="13"/>
        <v>60.342857142857142</v>
      </c>
      <c r="C29" s="564">
        <f ca="1">OFFSET('Cheese Count Entry'!$C$9,$A29,0,1,1)</f>
        <v>0</v>
      </c>
      <c r="D29" s="564">
        <f t="shared" ca="1" si="0"/>
        <v>60.342857142857142</v>
      </c>
      <c r="E29" s="565">
        <f ca="1">SUM(OFFSET('Cheese Count Entry'!$L$9,$A29,0,1,3))+SUM(OFFSET('Cheese Count Entry'!$T$9,$A29,0,1,3))*6/7+SUM(OFFSET('Cheese Count Entry'!$AJ$9,$A29,0,1,3))*2/3</f>
        <v>36.942857142857143</v>
      </c>
      <c r="F29" s="566">
        <f t="shared" ca="1" si="1"/>
        <v>304.87860000000001</v>
      </c>
      <c r="G29" s="563">
        <f t="shared" ca="1" si="14"/>
        <v>5.2071428571428573</v>
      </c>
      <c r="H29" s="564">
        <f ca="1">OFFSET('Cheese Count Entry'!$D$9,$A29,0,1,1)</f>
        <v>0</v>
      </c>
      <c r="I29" s="564">
        <f t="shared" ca="1" si="2"/>
        <v>5.2071428571428573</v>
      </c>
      <c r="J29" s="564">
        <f ca="1">SUM(OFFSET('Cheese Count Entry'!$P$9,$A29,0,1,3))+SUM(OFFSET('Cheese Count Entry'!$T$9,$A29,0,1,3))*1/7</f>
        <v>4.2571428571428571</v>
      </c>
      <c r="K29" s="566">
        <f t="shared" ca="1" si="3"/>
        <v>16.195600000000002</v>
      </c>
      <c r="L29" s="563">
        <f t="shared" ca="1" si="15"/>
        <v>4</v>
      </c>
      <c r="M29" s="564">
        <f ca="1">OFFSET('Cheese Count Entry'!$E$9,$A29,0,1,1)</f>
        <v>0</v>
      </c>
      <c r="N29" s="564">
        <f t="shared" ca="1" si="4"/>
        <v>4</v>
      </c>
      <c r="O29" s="564">
        <f ca="1">SUM(OFFSET('Cheese Count Entry'!$X$9,$A29,0,1,3))</f>
        <v>3.7</v>
      </c>
      <c r="P29" s="566">
        <f t="shared" ca="1" si="5"/>
        <v>4.8515217391304324</v>
      </c>
      <c r="Q29" s="563">
        <f t="shared" ca="1" si="16"/>
        <v>3.9</v>
      </c>
      <c r="R29" s="564">
        <f ca="1">OFFSET('Cheese Count Entry'!$F$9,$A29,0,1,1)</f>
        <v>0</v>
      </c>
      <c r="S29" s="564">
        <f t="shared" ca="1" si="6"/>
        <v>3.9</v>
      </c>
      <c r="T29" s="564">
        <f ca="1">SUM(OFFSET('Cheese Count Entry'!$AB$9,$A29,0,1,3))</f>
        <v>3.7</v>
      </c>
      <c r="U29" s="566">
        <f t="shared" ca="1" si="7"/>
        <v>4.1186666666666616</v>
      </c>
      <c r="V29" s="563">
        <f t="shared" ca="1" si="17"/>
        <v>1.3</v>
      </c>
      <c r="W29" s="564">
        <f ca="1">OFFSET('Cheese Count Entry'!$G$9,$A29,0,1,1)</f>
        <v>0</v>
      </c>
      <c r="X29" s="564">
        <f t="shared" ca="1" si="8"/>
        <v>1.3</v>
      </c>
      <c r="Y29" s="564">
        <f ca="1">SUM(OFFSET('Cheese Count Entry'!$AF$9,$A29,0,1,3))</f>
        <v>0.3</v>
      </c>
      <c r="Z29" s="566">
        <f t="shared" ca="1" si="9"/>
        <v>9.5403817914831119</v>
      </c>
      <c r="AA29" s="563">
        <f t="shared" ca="1" si="18"/>
        <v>3.6</v>
      </c>
      <c r="AB29" s="564">
        <f ca="1">OFFSET('Cheese Count Entry'!$H$9,$A29,0,1,1)</f>
        <v>0</v>
      </c>
      <c r="AC29" s="564">
        <f t="shared" ca="1" si="10"/>
        <v>3.6</v>
      </c>
      <c r="AD29" s="564">
        <f ca="1">SUM(OFFSET('Cheese Count Entry'!$AJ$9,$A29,0,1,3))*1/3+SUM(OFFSET('Cheese Count Entry'!$AN$9,$A29,0,1,3))</f>
        <v>3.4000000000000004</v>
      </c>
      <c r="AE29" s="566">
        <f t="shared" ca="1" si="11"/>
        <v>4.7296666666666596</v>
      </c>
      <c r="AF29" s="567">
        <f t="shared" ca="1" si="12"/>
        <v>344.31443686394692</v>
      </c>
      <c r="AG29" s="568">
        <f ca="1">IF(ISNA(VLOOKUP($A29,'Sales Report (printable)'!$A$5:$N$41,COLUMN('Sales Report (printable)'!$N$4),FALSE)),0,VLOOKUP($A29,'Sales Report (printable)'!$A$5:$N$41,COLUMN('Sales Report (printable)'!$N$4),FALSE))</f>
        <v>3200</v>
      </c>
      <c r="AH29" s="569">
        <f t="shared" ca="1" si="19"/>
        <v>0.10759826151998342</v>
      </c>
    </row>
    <row r="30" spans="1:34" x14ac:dyDescent="0.2">
      <c r="A30" s="205">
        <v>24</v>
      </c>
      <c r="B30" s="563">
        <f t="shared" ca="1" si="13"/>
        <v>36.942857142857143</v>
      </c>
      <c r="C30" s="564">
        <f ca="1">OFFSET('Cheese Count Entry'!$C$9,$A30,0,1,1)</f>
        <v>120</v>
      </c>
      <c r="D30" s="564">
        <f t="shared" ca="1" si="0"/>
        <v>156.94285714285715</v>
      </c>
      <c r="E30" s="565">
        <f ca="1">SUM(OFFSET('Cheese Count Entry'!$L$9,$A30,0,1,3))+SUM(OFFSET('Cheese Count Entry'!$T$9,$A30,0,1,3))*6/7+SUM(OFFSET('Cheese Count Entry'!$AJ$9,$A30,0,1,3))*2/3</f>
        <v>140.98571428571427</v>
      </c>
      <c r="F30" s="566">
        <f t="shared" ca="1" si="1"/>
        <v>207.90561428571462</v>
      </c>
      <c r="G30" s="563">
        <f t="shared" ca="1" si="14"/>
        <v>4.2571428571428571</v>
      </c>
      <c r="H30" s="564">
        <f ca="1">OFFSET('Cheese Count Entry'!$D$9,$A30,0,1,1)</f>
        <v>5</v>
      </c>
      <c r="I30" s="564">
        <f t="shared" ca="1" si="2"/>
        <v>9.2571428571428562</v>
      </c>
      <c r="J30" s="564">
        <f ca="1">SUM(OFFSET('Cheese Count Entry'!$P$9,$A30,0,1,3))+SUM(OFFSET('Cheese Count Entry'!$T$9,$A30,0,1,3))*1/7</f>
        <v>7.9642857142857153</v>
      </c>
      <c r="K30" s="566">
        <f t="shared" ca="1" si="3"/>
        <v>22.040628571428535</v>
      </c>
      <c r="L30" s="563">
        <f t="shared" ca="1" si="15"/>
        <v>3.7</v>
      </c>
      <c r="M30" s="564">
        <f ca="1">OFFSET('Cheese Count Entry'!$E$9,$A30,0,1,1)</f>
        <v>0</v>
      </c>
      <c r="N30" s="564">
        <f t="shared" ca="1" si="4"/>
        <v>3.7</v>
      </c>
      <c r="O30" s="564">
        <f ca="1">SUM(OFFSET('Cheese Count Entry'!$X$9,$A30,0,1,3))</f>
        <v>3.1999999999999997</v>
      </c>
      <c r="P30" s="566">
        <f t="shared" ca="1" si="5"/>
        <v>8.0858695652173989</v>
      </c>
      <c r="Q30" s="563">
        <f t="shared" ca="1" si="16"/>
        <v>3.7</v>
      </c>
      <c r="R30" s="564">
        <f ca="1">OFFSET('Cheese Count Entry'!$F$9,$A30,0,1,1)</f>
        <v>0</v>
      </c>
      <c r="S30" s="564">
        <f t="shared" ca="1" si="6"/>
        <v>3.7</v>
      </c>
      <c r="T30" s="564">
        <f ca="1">SUM(OFFSET('Cheese Count Entry'!$AB$9,$A30,0,1,3))</f>
        <v>3.5</v>
      </c>
      <c r="U30" s="566">
        <f t="shared" ca="1" si="7"/>
        <v>4.1186666666666705</v>
      </c>
      <c r="V30" s="563">
        <f t="shared" ca="1" si="17"/>
        <v>0.3</v>
      </c>
      <c r="W30" s="564">
        <f ca="1">OFFSET('Cheese Count Entry'!$G$9,$A30,0,1,1)</f>
        <v>5.2</v>
      </c>
      <c r="X30" s="564">
        <f t="shared" ca="1" si="8"/>
        <v>5.5</v>
      </c>
      <c r="Y30" s="564">
        <f ca="1">SUM(OFFSET('Cheese Count Entry'!$AF$9,$A30,0,1,3))</f>
        <v>5.5</v>
      </c>
      <c r="Z30" s="566">
        <f t="shared" ca="1" si="9"/>
        <v>0</v>
      </c>
      <c r="AA30" s="563">
        <f t="shared" ca="1" si="18"/>
        <v>3.4000000000000004</v>
      </c>
      <c r="AB30" s="564">
        <f ca="1">OFFSET('Cheese Count Entry'!$H$9,$A30,0,1,1)</f>
        <v>0</v>
      </c>
      <c r="AC30" s="564">
        <f t="shared" ca="1" si="10"/>
        <v>3.4000000000000004</v>
      </c>
      <c r="AD30" s="564">
        <f ca="1">SUM(OFFSET('Cheese Count Entry'!$AJ$9,$A30,0,1,3))*1/3+SUM(OFFSET('Cheese Count Entry'!$AN$9,$A30,0,1,3))</f>
        <v>3.3000000000000003</v>
      </c>
      <c r="AE30" s="566">
        <f t="shared" ca="1" si="11"/>
        <v>2.3648333333333351</v>
      </c>
      <c r="AF30" s="567">
        <f t="shared" ca="1" si="12"/>
        <v>244.51561242236056</v>
      </c>
      <c r="AG30" s="568">
        <f ca="1">IF(ISNA(VLOOKUP($A30,'Sales Report (printable)'!$A$5:$N$41,COLUMN('Sales Report (printable)'!$N$4),FALSE)),0,VLOOKUP($A30,'Sales Report (printable)'!$A$5:$N$41,COLUMN('Sales Report (printable)'!$N$4),FALSE))</f>
        <v>3200</v>
      </c>
      <c r="AH30" s="569">
        <f t="shared" ca="1" si="19"/>
        <v>7.6411128881987672E-2</v>
      </c>
    </row>
    <row r="31" spans="1:34" x14ac:dyDescent="0.2">
      <c r="A31" s="205">
        <v>25</v>
      </c>
      <c r="B31" s="563">
        <f t="shared" ca="1" si="13"/>
        <v>140.98571428571427</v>
      </c>
      <c r="C31" s="564">
        <f ca="1">OFFSET('Cheese Count Entry'!$C$9,$A31,0,1,1)</f>
        <v>0</v>
      </c>
      <c r="D31" s="564">
        <f t="shared" ca="1" si="0"/>
        <v>140.98571428571427</v>
      </c>
      <c r="E31" s="565">
        <f ca="1">SUM(OFFSET('Cheese Count Entry'!$L$9,$A31,0,1,3))+SUM(OFFSET('Cheese Count Entry'!$T$9,$A31,0,1,3))*6/7+SUM(OFFSET('Cheese Count Entry'!$AJ$9,$A31,0,1,3))*2/3</f>
        <v>120.01428571428572</v>
      </c>
      <c r="F31" s="566">
        <f t="shared" ca="1" si="1"/>
        <v>273.23674285714253</v>
      </c>
      <c r="G31" s="563">
        <f t="shared" ca="1" si="14"/>
        <v>7.9642857142857153</v>
      </c>
      <c r="H31" s="564">
        <f ca="1">OFFSET('Cheese Count Entry'!$D$9,$A31,0,1,1)</f>
        <v>0</v>
      </c>
      <c r="I31" s="564">
        <f t="shared" ca="1" si="2"/>
        <v>7.9642857142857153</v>
      </c>
      <c r="J31" s="564">
        <f ca="1">SUM(OFFSET('Cheese Count Entry'!$P$9,$A31,0,1,3))+SUM(OFFSET('Cheese Count Entry'!$T$9,$A31,0,1,3))*1/7</f>
        <v>7.0857142857142854</v>
      </c>
      <c r="K31" s="566">
        <f t="shared" ca="1" si="3"/>
        <v>14.977885714285735</v>
      </c>
      <c r="L31" s="563">
        <f t="shared" ca="1" si="15"/>
        <v>3.1999999999999997</v>
      </c>
      <c r="M31" s="564">
        <f ca="1">OFFSET('Cheese Count Entry'!$E$9,$A31,0,1,1)</f>
        <v>0</v>
      </c>
      <c r="N31" s="564">
        <f t="shared" ca="1" si="4"/>
        <v>3.1999999999999997</v>
      </c>
      <c r="O31" s="564">
        <f ca="1">SUM(OFFSET('Cheese Count Entry'!$X$9,$A31,0,1,3))</f>
        <v>3.2</v>
      </c>
      <c r="P31" s="566">
        <f t="shared" ca="1" si="5"/>
        <v>-7.1816948523361217E-15</v>
      </c>
      <c r="Q31" s="563">
        <f t="shared" ca="1" si="16"/>
        <v>3.5</v>
      </c>
      <c r="R31" s="564">
        <f ca="1">OFFSET('Cheese Count Entry'!$F$9,$A31,0,1,1)</f>
        <v>0</v>
      </c>
      <c r="S31" s="564">
        <f t="shared" ca="1" si="6"/>
        <v>3.5</v>
      </c>
      <c r="T31" s="564">
        <f ca="1">SUM(OFFSET('Cheese Count Entry'!$AB$9,$A31,0,1,3))</f>
        <v>3.5</v>
      </c>
      <c r="U31" s="566">
        <f t="shared" ca="1" si="7"/>
        <v>0</v>
      </c>
      <c r="V31" s="563">
        <f t="shared" ca="1" si="17"/>
        <v>5.5</v>
      </c>
      <c r="W31" s="564">
        <f ca="1">OFFSET('Cheese Count Entry'!$G$9,$A31,0,1,1)</f>
        <v>0</v>
      </c>
      <c r="X31" s="564">
        <f t="shared" ca="1" si="8"/>
        <v>5.5</v>
      </c>
      <c r="Y31" s="564">
        <f ca="1">SUM(OFFSET('Cheese Count Entry'!$AF$9,$A31,0,1,3))</f>
        <v>5.4</v>
      </c>
      <c r="Z31" s="566">
        <f t="shared" ca="1" si="9"/>
        <v>0.9540381791483078</v>
      </c>
      <c r="AA31" s="563">
        <f t="shared" ca="1" si="18"/>
        <v>3.3000000000000003</v>
      </c>
      <c r="AB31" s="564">
        <f ca="1">OFFSET('Cheese Count Entry'!$H$9,$A31,0,1,1)</f>
        <v>0</v>
      </c>
      <c r="AC31" s="564">
        <f t="shared" ca="1" si="10"/>
        <v>3.3000000000000003</v>
      </c>
      <c r="AD31" s="564">
        <f ca="1">SUM(OFFSET('Cheese Count Entry'!$AJ$9,$A31,0,1,3))*1/3+SUM(OFFSET('Cheese Count Entry'!$AN$9,$A31,0,1,3))</f>
        <v>3.3000000000000003</v>
      </c>
      <c r="AE31" s="566">
        <f t="shared" ca="1" si="11"/>
        <v>0</v>
      </c>
      <c r="AF31" s="567">
        <f t="shared" ca="1" si="12"/>
        <v>289.16866675057656</v>
      </c>
      <c r="AG31" s="568">
        <f ca="1">IF(ISNA(VLOOKUP($A31,'Sales Report (printable)'!$A$5:$N$41,COLUMN('Sales Report (printable)'!$N$4),FALSE)),0,VLOOKUP($A31,'Sales Report (printable)'!$A$5:$N$41,COLUMN('Sales Report (printable)'!$N$4),FALSE))</f>
        <v>3200</v>
      </c>
      <c r="AH31" s="569">
        <f t="shared" ca="1" si="19"/>
        <v>9.036520835955518E-2</v>
      </c>
    </row>
    <row r="32" spans="1:34" x14ac:dyDescent="0.2">
      <c r="A32" s="205">
        <v>26</v>
      </c>
      <c r="B32" s="563">
        <f t="shared" ca="1" si="13"/>
        <v>120.01428571428572</v>
      </c>
      <c r="C32" s="564">
        <f ca="1">OFFSET('Cheese Count Entry'!$C$9,$A32,0,1,1)</f>
        <v>0</v>
      </c>
      <c r="D32" s="564">
        <f t="shared" ca="1" si="0"/>
        <v>120.01428571428572</v>
      </c>
      <c r="E32" s="565">
        <f ca="1">SUM(OFFSET('Cheese Count Entry'!$L$9,$A32,0,1,3))+SUM(OFFSET('Cheese Count Entry'!$T$9,$A32,0,1,3))*6/7+SUM(OFFSET('Cheese Count Entry'!$AJ$9,$A32,0,1,3))*2/3</f>
        <v>98.328571428571436</v>
      </c>
      <c r="F32" s="566">
        <f t="shared" ca="1" si="1"/>
        <v>282.54317142857138</v>
      </c>
      <c r="G32" s="563">
        <f t="shared" ca="1" si="14"/>
        <v>7.0857142857142854</v>
      </c>
      <c r="H32" s="564">
        <f ca="1">OFFSET('Cheese Count Entry'!$D$9,$A32,0,1,1)</f>
        <v>0</v>
      </c>
      <c r="I32" s="564">
        <f t="shared" ca="1" si="2"/>
        <v>7.0857142857142854</v>
      </c>
      <c r="J32" s="564">
        <f ca="1">SUM(OFFSET('Cheese Count Entry'!$P$9,$A32,0,1,3))+SUM(OFFSET('Cheese Count Entry'!$T$9,$A32,0,1,3))*1/7</f>
        <v>6.3714285714285719</v>
      </c>
      <c r="K32" s="566">
        <f t="shared" ca="1" si="3"/>
        <v>12.177142857142844</v>
      </c>
      <c r="L32" s="563">
        <f t="shared" ca="1" si="15"/>
        <v>3.2</v>
      </c>
      <c r="M32" s="564">
        <f ca="1">OFFSET('Cheese Count Entry'!$E$9,$A32,0,1,1)</f>
        <v>0</v>
      </c>
      <c r="N32" s="564">
        <f t="shared" ca="1" si="4"/>
        <v>3.2</v>
      </c>
      <c r="O32" s="564">
        <f ca="1">SUM(OFFSET('Cheese Count Entry'!$X$9,$A32,0,1,3))</f>
        <v>3.4</v>
      </c>
      <c r="P32" s="566">
        <f t="shared" ca="1" si="5"/>
        <v>-3.2343478260869523</v>
      </c>
      <c r="Q32" s="563">
        <f t="shared" ca="1" si="16"/>
        <v>3.5</v>
      </c>
      <c r="R32" s="564">
        <f ca="1">OFFSET('Cheese Count Entry'!$F$9,$A32,0,1,1)</f>
        <v>0</v>
      </c>
      <c r="S32" s="564">
        <f t="shared" ca="1" si="6"/>
        <v>3.5</v>
      </c>
      <c r="T32" s="564">
        <f ca="1">SUM(OFFSET('Cheese Count Entry'!$AB$9,$A32,0,1,3))</f>
        <v>4</v>
      </c>
      <c r="U32" s="566">
        <f t="shared" ca="1" si="7"/>
        <v>-10.296666666666667</v>
      </c>
      <c r="V32" s="563">
        <f t="shared" ca="1" si="17"/>
        <v>5.4</v>
      </c>
      <c r="W32" s="564">
        <f ca="1">OFFSET('Cheese Count Entry'!$G$9,$A32,0,1,1)</f>
        <v>0</v>
      </c>
      <c r="X32" s="564">
        <f t="shared" ca="1" si="8"/>
        <v>5.4</v>
      </c>
      <c r="Y32" s="564">
        <f ca="1">SUM(OFFSET('Cheese Count Entry'!$AF$9,$A32,0,1,3))</f>
        <v>5</v>
      </c>
      <c r="Z32" s="566">
        <f t="shared" ca="1" si="9"/>
        <v>3.8161527165932481</v>
      </c>
      <c r="AA32" s="563">
        <f t="shared" ca="1" si="18"/>
        <v>3.3000000000000003</v>
      </c>
      <c r="AB32" s="564">
        <f ca="1">OFFSET('Cheese Count Entry'!$H$9,$A32,0,1,1)</f>
        <v>0</v>
      </c>
      <c r="AC32" s="564">
        <f t="shared" ca="1" si="10"/>
        <v>3.3000000000000003</v>
      </c>
      <c r="AD32" s="564">
        <f ca="1">SUM(OFFSET('Cheese Count Entry'!$AJ$9,$A32,0,1,3))*1/3+SUM(OFFSET('Cheese Count Entry'!$AN$9,$A32,0,1,3))</f>
        <v>3.4000000000000004</v>
      </c>
      <c r="AE32" s="566">
        <f t="shared" ca="1" si="11"/>
        <v>-2.3648333333333351</v>
      </c>
      <c r="AF32" s="567">
        <f t="shared" ca="1" si="12"/>
        <v>282.64061917622053</v>
      </c>
      <c r="AG32" s="568">
        <f ca="1">IF(ISNA(VLOOKUP($A32,'Sales Report (printable)'!$A$5:$N$41,COLUMN('Sales Report (printable)'!$N$4),FALSE)),0,VLOOKUP($A32,'Sales Report (printable)'!$A$5:$N$41,COLUMN('Sales Report (printable)'!$N$4),FALSE))</f>
        <v>3200</v>
      </c>
      <c r="AH32" s="569">
        <f t="shared" ca="1" si="19"/>
        <v>8.8325193492568913E-2</v>
      </c>
    </row>
    <row r="33" spans="1:34" x14ac:dyDescent="0.2">
      <c r="A33" s="205">
        <v>27</v>
      </c>
      <c r="B33" s="563">
        <f t="shared" ca="1" si="13"/>
        <v>98.328571428571436</v>
      </c>
      <c r="C33" s="564">
        <f ca="1">OFFSET('Cheese Count Entry'!$C$9,$A33,0,1,1)</f>
        <v>0</v>
      </c>
      <c r="D33" s="564">
        <f t="shared" ca="1" si="0"/>
        <v>98.328571428571436</v>
      </c>
      <c r="E33" s="565">
        <f ca="1">SUM(OFFSET('Cheese Count Entry'!$L$9,$A33,0,1,3))+SUM(OFFSET('Cheese Count Entry'!$T$9,$A33,0,1,3))*6/7+SUM(OFFSET('Cheese Count Entry'!$AJ$9,$A33,0,1,3))*2/3</f>
        <v>67.790476190476198</v>
      </c>
      <c r="F33" s="566">
        <f t="shared" ca="1" si="1"/>
        <v>397.88084285714285</v>
      </c>
      <c r="G33" s="563">
        <f t="shared" ca="1" si="14"/>
        <v>6.3714285714285719</v>
      </c>
      <c r="H33" s="564">
        <f ca="1">OFFSET('Cheese Count Entry'!$D$9,$A33,0,1,1)</f>
        <v>0</v>
      </c>
      <c r="I33" s="564">
        <f t="shared" ca="1" si="2"/>
        <v>6.3714285714285719</v>
      </c>
      <c r="J33" s="564">
        <f ca="1">SUM(OFFSET('Cheese Count Entry'!$P$9,$A33,0,1,3))+SUM(OFFSET('Cheese Count Entry'!$T$9,$A33,0,1,3))*1/7</f>
        <v>4.6928571428571431</v>
      </c>
      <c r="K33" s="566">
        <f t="shared" ca="1" si="3"/>
        <v>28.616285714285716</v>
      </c>
      <c r="L33" s="563">
        <f t="shared" ca="1" si="15"/>
        <v>3.4</v>
      </c>
      <c r="M33" s="564">
        <f ca="1">OFFSET('Cheese Count Entry'!$E$9,$A33,0,1,1)</f>
        <v>0</v>
      </c>
      <c r="N33" s="564">
        <f t="shared" ca="1" si="4"/>
        <v>3.4</v>
      </c>
      <c r="O33" s="564">
        <f ca="1">SUM(OFFSET('Cheese Count Entry'!$X$9,$A33,0,1,3))</f>
        <v>2.4000000000000004</v>
      </c>
      <c r="P33" s="566">
        <f t="shared" ca="1" si="5"/>
        <v>16.171739130434776</v>
      </c>
      <c r="Q33" s="563">
        <f t="shared" ca="1" si="16"/>
        <v>4</v>
      </c>
      <c r="R33" s="564">
        <f ca="1">OFFSET('Cheese Count Entry'!$F$9,$A33,0,1,1)</f>
        <v>0</v>
      </c>
      <c r="S33" s="564">
        <f t="shared" ca="1" si="6"/>
        <v>4</v>
      </c>
      <c r="T33" s="564">
        <f ca="1">SUM(OFFSET('Cheese Count Entry'!$AB$9,$A33,0,1,3))</f>
        <v>3.4</v>
      </c>
      <c r="U33" s="566">
        <f t="shared" ca="1" si="7"/>
        <v>12.356000000000002</v>
      </c>
      <c r="V33" s="563">
        <f t="shared" ca="1" si="17"/>
        <v>5</v>
      </c>
      <c r="W33" s="564">
        <f ca="1">OFFSET('Cheese Count Entry'!$G$9,$A33,0,1,1)</f>
        <v>0</v>
      </c>
      <c r="X33" s="564">
        <f t="shared" ca="1" si="8"/>
        <v>5</v>
      </c>
      <c r="Y33" s="564">
        <f ca="1">SUM(OFFSET('Cheese Count Entry'!$AF$9,$A33,0,1,3))</f>
        <v>4.0999999999999996</v>
      </c>
      <c r="Z33" s="566">
        <f t="shared" ca="1" si="9"/>
        <v>8.5863436123348045</v>
      </c>
      <c r="AA33" s="563">
        <f t="shared" ca="1" si="18"/>
        <v>3.4000000000000004</v>
      </c>
      <c r="AB33" s="564">
        <f ca="1">OFFSET('Cheese Count Entry'!$H$9,$A33,0,1,1)</f>
        <v>0</v>
      </c>
      <c r="AC33" s="564">
        <f t="shared" ca="1" si="10"/>
        <v>3.4000000000000004</v>
      </c>
      <c r="AD33" s="564">
        <f ca="1">SUM(OFFSET('Cheese Count Entry'!$AJ$9,$A33,0,1,3))*1/3+SUM(OFFSET('Cheese Count Entry'!$AN$9,$A33,0,1,3))</f>
        <v>3.2666666666666671</v>
      </c>
      <c r="AE33" s="566">
        <f t="shared" ca="1" si="11"/>
        <v>3.1531111111111101</v>
      </c>
      <c r="AF33" s="567">
        <f t="shared" ca="1" si="12"/>
        <v>466.76432242530927</v>
      </c>
      <c r="AG33" s="568">
        <f ca="1">IF(ISNA(VLOOKUP($A33,'Sales Report (printable)'!$A$5:$N$41,COLUMN('Sales Report (printable)'!$N$4),FALSE)),0,VLOOKUP($A33,'Sales Report (printable)'!$A$5:$N$41,COLUMN('Sales Report (printable)'!$N$4),FALSE))</f>
        <v>3200</v>
      </c>
      <c r="AH33" s="569">
        <f t="shared" ca="1" si="19"/>
        <v>0.14586385075790914</v>
      </c>
    </row>
    <row r="34" spans="1:34" x14ac:dyDescent="0.2">
      <c r="A34" s="205">
        <v>28</v>
      </c>
      <c r="B34" s="563">
        <f t="shared" ca="1" si="13"/>
        <v>67.790476190476198</v>
      </c>
      <c r="C34" s="564">
        <f ca="1">OFFSET('Cheese Count Entry'!$C$9,$A34,0,1,1)</f>
        <v>30</v>
      </c>
      <c r="D34" s="564">
        <f t="shared" ca="1" si="0"/>
        <v>97.790476190476198</v>
      </c>
      <c r="E34" s="565">
        <f ca="1">SUM(OFFSET('Cheese Count Entry'!$L$9,$A34,0,1,3))+SUM(OFFSET('Cheese Count Entry'!$T$9,$A34,0,1,3))*6/7+SUM(OFFSET('Cheese Count Entry'!$AJ$9,$A34,0,1,3))*2/3</f>
        <v>74.566666666666663</v>
      </c>
      <c r="F34" s="566">
        <f t="shared" ca="1" si="1"/>
        <v>302.58301428571446</v>
      </c>
      <c r="G34" s="563">
        <f t="shared" ca="1" si="14"/>
        <v>4.6928571428571431</v>
      </c>
      <c r="H34" s="564">
        <f ca="1">OFFSET('Cheese Count Entry'!$D$9,$A34,0,1,1)</f>
        <v>5</v>
      </c>
      <c r="I34" s="564">
        <f t="shared" ca="1" si="2"/>
        <v>9.6928571428571431</v>
      </c>
      <c r="J34" s="564">
        <f ca="1">SUM(OFFSET('Cheese Count Entry'!$P$9,$A34,0,1,3))+SUM(OFFSET('Cheese Count Entry'!$T$9,$A34,0,1,3))*1/7</f>
        <v>8.1</v>
      </c>
      <c r="K34" s="566">
        <f t="shared" ca="1" si="3"/>
        <v>27.155028571428577</v>
      </c>
      <c r="L34" s="563">
        <f t="shared" ca="1" si="15"/>
        <v>2.4000000000000004</v>
      </c>
      <c r="M34" s="564">
        <f ca="1">OFFSET('Cheese Count Entry'!$E$9,$A34,0,1,1)</f>
        <v>0</v>
      </c>
      <c r="N34" s="564">
        <f t="shared" ca="1" si="4"/>
        <v>2.4000000000000004</v>
      </c>
      <c r="O34" s="564">
        <f ca="1">SUM(OFFSET('Cheese Count Entry'!$X$9,$A34,0,1,3))</f>
        <v>2.2000000000000002</v>
      </c>
      <c r="P34" s="566">
        <f t="shared" ca="1" si="5"/>
        <v>3.2343478260869594</v>
      </c>
      <c r="Q34" s="563">
        <f t="shared" ca="1" si="16"/>
        <v>3.4</v>
      </c>
      <c r="R34" s="564">
        <f ca="1">OFFSET('Cheese Count Entry'!$F$9,$A34,0,1,1)</f>
        <v>0</v>
      </c>
      <c r="S34" s="564">
        <f t="shared" ca="1" si="6"/>
        <v>3.4</v>
      </c>
      <c r="T34" s="564">
        <f ca="1">SUM(OFFSET('Cheese Count Entry'!$AB$9,$A34,0,1,3))</f>
        <v>3.4</v>
      </c>
      <c r="U34" s="566">
        <f t="shared" ca="1" si="7"/>
        <v>0</v>
      </c>
      <c r="V34" s="563">
        <f t="shared" ca="1" si="17"/>
        <v>4.0999999999999996</v>
      </c>
      <c r="W34" s="564">
        <f ca="1">OFFSET('Cheese Count Entry'!$G$9,$A34,0,1,1)</f>
        <v>0</v>
      </c>
      <c r="X34" s="564">
        <f t="shared" ca="1" si="8"/>
        <v>4.0999999999999996</v>
      </c>
      <c r="Y34" s="564">
        <f ca="1">SUM(OFFSET('Cheese Count Entry'!$AF$9,$A34,0,1,3))</f>
        <v>3.6</v>
      </c>
      <c r="Z34" s="566">
        <f t="shared" ca="1" si="9"/>
        <v>4.7701908957415515</v>
      </c>
      <c r="AA34" s="563">
        <f t="shared" ca="1" si="18"/>
        <v>3.2666666666666671</v>
      </c>
      <c r="AB34" s="564">
        <f ca="1">OFFSET('Cheese Count Entry'!$H$9,$A34,0,1,1)</f>
        <v>0</v>
      </c>
      <c r="AC34" s="564">
        <f t="shared" ca="1" si="10"/>
        <v>3.2666666666666671</v>
      </c>
      <c r="AD34" s="564">
        <f ca="1">SUM(OFFSET('Cheese Count Entry'!$AJ$9,$A34,0,1,3))*1/3+SUM(OFFSET('Cheese Count Entry'!$AN$9,$A34,0,1,3))</f>
        <v>3.2333333333333334</v>
      </c>
      <c r="AE34" s="566">
        <f t="shared" ca="1" si="11"/>
        <v>0.7882777777777854</v>
      </c>
      <c r="AF34" s="567">
        <f t="shared" ca="1" si="12"/>
        <v>338.53085935674937</v>
      </c>
      <c r="AG34" s="568">
        <f ca="1">IF(ISNA(VLOOKUP($A34,'Sales Report (printable)'!$A$5:$N$41,COLUMN('Sales Report (printable)'!$N$4),FALSE)),0,VLOOKUP($A34,'Sales Report (printable)'!$A$5:$N$41,COLUMN('Sales Report (printable)'!$N$4),FALSE))</f>
        <v>3200</v>
      </c>
      <c r="AH34" s="569">
        <f t="shared" ca="1" si="19"/>
        <v>0.10579089354898417</v>
      </c>
    </row>
    <row r="35" spans="1:34" x14ac:dyDescent="0.2">
      <c r="A35" s="205">
        <v>29</v>
      </c>
      <c r="B35" s="563">
        <f ca="1">IF($A35&lt;='Report Set-up'!$B$15,E34,0)</f>
        <v>74.566666666666663</v>
      </c>
      <c r="C35" s="564">
        <f ca="1">OFFSET('Cheese Count Entry'!$C$9,$A35,0,1,1)</f>
        <v>0</v>
      </c>
      <c r="D35" s="564">
        <f t="shared" ca="1" si="0"/>
        <v>74.566666666666663</v>
      </c>
      <c r="E35" s="565">
        <f ca="1">SUM(OFFSET('Cheese Count Entry'!$L$9,$A35,0,1,3))+SUM(OFFSET('Cheese Count Entry'!$T$9,$A35,0,1,3))*6/7+SUM(OFFSET('Cheese Count Entry'!$AJ$9,$A35,0,1,3))*2/3</f>
        <v>62.095238095238095</v>
      </c>
      <c r="F35" s="566">
        <f t="shared" ca="1" si="1"/>
        <v>162.49024285714282</v>
      </c>
      <c r="G35" s="563">
        <f ca="1">IF($A35&lt;='Report Set-up'!$B$15,J34,0)</f>
        <v>8.1</v>
      </c>
      <c r="H35" s="564">
        <f ca="1">OFFSET('Cheese Count Entry'!$D$9,$A35,0,1,1)</f>
        <v>0</v>
      </c>
      <c r="I35" s="564">
        <f t="shared" ca="1" si="2"/>
        <v>8.1</v>
      </c>
      <c r="J35" s="564">
        <f ca="1">SUM(OFFSET('Cheese Count Entry'!$P$9,$A35,0,1,3))+SUM(OFFSET('Cheese Count Entry'!$T$9,$A35,0,1,3))*1/7</f>
        <v>7.8214285714285712</v>
      </c>
      <c r="K35" s="566">
        <f t="shared" ca="1" si="3"/>
        <v>4.7490857142857124</v>
      </c>
      <c r="L35" s="563">
        <f ca="1">IF($A35&lt;='Report Set-up'!$B$15,O34,0)</f>
        <v>2.2000000000000002</v>
      </c>
      <c r="M35" s="564">
        <f ca="1">OFFSET('Cheese Count Entry'!$E$9,$A35,0,1,1)</f>
        <v>0</v>
      </c>
      <c r="N35" s="564">
        <f t="shared" ca="1" si="4"/>
        <v>2.2000000000000002</v>
      </c>
      <c r="O35" s="564">
        <f ca="1">SUM(OFFSET('Cheese Count Entry'!$X$9,$A35,0,1,3))</f>
        <v>2.4000000000000004</v>
      </c>
      <c r="P35" s="566">
        <f t="shared" ca="1" si="5"/>
        <v>-3.2343478260869594</v>
      </c>
      <c r="Q35" s="563">
        <f ca="1">IF($A35&lt;='Report Set-up'!$B$15,T34,0)</f>
        <v>3.4</v>
      </c>
      <c r="R35" s="564">
        <f ca="1">OFFSET('Cheese Count Entry'!$F$9,$A35,0,1,1)</f>
        <v>0</v>
      </c>
      <c r="S35" s="564">
        <f t="shared" ca="1" si="6"/>
        <v>3.4</v>
      </c>
      <c r="T35" s="564">
        <f ca="1">SUM(OFFSET('Cheese Count Entry'!$AB$9,$A35,0,1,3))</f>
        <v>3.3000000000000003</v>
      </c>
      <c r="U35" s="566">
        <f t="shared" ca="1" si="7"/>
        <v>2.0593333333333259</v>
      </c>
      <c r="V35" s="563">
        <f ca="1">IF($A35&lt;='Report Set-up'!$B$15,Y34,0)</f>
        <v>3.6</v>
      </c>
      <c r="W35" s="564">
        <f ca="1">OFFSET('Cheese Count Entry'!$G$9,$A35,0,1,1)</f>
        <v>0</v>
      </c>
      <c r="X35" s="564">
        <f t="shared" ca="1" si="8"/>
        <v>3.6</v>
      </c>
      <c r="Y35" s="564">
        <f ca="1">SUM(OFFSET('Cheese Count Entry'!$AF$9,$A35,0,1,3))</f>
        <v>3.7</v>
      </c>
      <c r="Z35" s="566">
        <f t="shared" ca="1" si="9"/>
        <v>-0.95403817914831202</v>
      </c>
      <c r="AA35" s="563">
        <f ca="1">IF($A35&lt;='Report Set-up'!$B$15,AD34,0)</f>
        <v>3.2333333333333334</v>
      </c>
      <c r="AB35" s="564">
        <f ca="1">OFFSET('Cheese Count Entry'!$H$9,$A35,0,1,1)</f>
        <v>0</v>
      </c>
      <c r="AC35" s="564">
        <f t="shared" ca="1" si="10"/>
        <v>3.2333333333333334</v>
      </c>
      <c r="AD35" s="564">
        <f ca="1">SUM(OFFSET('Cheese Count Entry'!$AJ$9,$A35,0,1,3))*1/3+SUM(OFFSET('Cheese Count Entry'!$AN$9,$A35,0,1,3))</f>
        <v>3.2333333333333334</v>
      </c>
      <c r="AE35" s="566">
        <f t="shared" ca="1" si="11"/>
        <v>0</v>
      </c>
      <c r="AF35" s="567">
        <f t="shared" ca="1" si="12"/>
        <v>165.11027589952658</v>
      </c>
      <c r="AG35" s="568">
        <f ca="1">IF(ISNA(VLOOKUP($A35,'Sales Report (printable)'!$A$5:$N$41,COLUMN('Sales Report (printable)'!$N$4),FALSE)),0,VLOOKUP($A35,'Sales Report (printable)'!$A$5:$N$41,COLUMN('Sales Report (printable)'!$N$4),FALSE))</f>
        <v>3200</v>
      </c>
      <c r="AH35" s="569">
        <f t="shared" ca="1" si="19"/>
        <v>5.1596961218602057E-2</v>
      </c>
    </row>
    <row r="36" spans="1:34" x14ac:dyDescent="0.2">
      <c r="A36" s="205">
        <v>30</v>
      </c>
      <c r="B36" s="563">
        <f ca="1">IF($A36&lt;='Report Set-up'!$B$15,E35,0)</f>
        <v>62.095238095238095</v>
      </c>
      <c r="C36" s="564">
        <f ca="1">OFFSET('Cheese Count Entry'!$C$9,$A36,0,1,1)</f>
        <v>0</v>
      </c>
      <c r="D36" s="564">
        <f t="shared" ca="1" si="0"/>
        <v>62.095238095238095</v>
      </c>
      <c r="E36" s="565">
        <f ca="1">SUM(OFFSET('Cheese Count Entry'!$L$9,$A36,0,1,3))+SUM(OFFSET('Cheese Count Entry'!$T$9,$A36,0,1,3))*6/7+SUM(OFFSET('Cheese Count Entry'!$AJ$9,$A36,0,1,3))*2/3</f>
        <v>44.347619047619048</v>
      </c>
      <c r="F36" s="566">
        <f t="shared" ca="1" si="1"/>
        <v>231.23372857142857</v>
      </c>
      <c r="G36" s="563">
        <f ca="1">IF($A36&lt;='Report Set-up'!$B$15,J35,0)</f>
        <v>7.8214285714285712</v>
      </c>
      <c r="H36" s="564">
        <f ca="1">OFFSET('Cheese Count Entry'!$D$9,$A36,0,1,1)</f>
        <v>0</v>
      </c>
      <c r="I36" s="564">
        <f t="shared" ca="1" si="2"/>
        <v>7.8214285714285712</v>
      </c>
      <c r="J36" s="564">
        <f ca="1">SUM(OFFSET('Cheese Count Entry'!$P$9,$A36,0,1,3))+SUM(OFFSET('Cheese Count Entry'!$T$9,$A36,0,1,3))*1/7</f>
        <v>6.3857142857142861</v>
      </c>
      <c r="K36" s="566">
        <f t="shared" ca="1" si="3"/>
        <v>24.47605714285713</v>
      </c>
      <c r="L36" s="563">
        <f ca="1">IF($A36&lt;='Report Set-up'!$B$15,O35,0)</f>
        <v>2.4000000000000004</v>
      </c>
      <c r="M36" s="564">
        <f ca="1">OFFSET('Cheese Count Entry'!$E$9,$A36,0,1,1)</f>
        <v>0</v>
      </c>
      <c r="N36" s="564">
        <f t="shared" ca="1" si="4"/>
        <v>2.4000000000000004</v>
      </c>
      <c r="O36" s="564">
        <f ca="1">SUM(OFFSET('Cheese Count Entry'!$X$9,$A36,0,1,3))</f>
        <v>1.9000000000000001</v>
      </c>
      <c r="P36" s="566">
        <f t="shared" ca="1" si="5"/>
        <v>8.0858695652173953</v>
      </c>
      <c r="Q36" s="563">
        <f ca="1">IF($A36&lt;='Report Set-up'!$B$15,T35,0)</f>
        <v>3.3000000000000003</v>
      </c>
      <c r="R36" s="564">
        <f ca="1">OFFSET('Cheese Count Entry'!$F$9,$A36,0,1,1)</f>
        <v>0</v>
      </c>
      <c r="S36" s="564">
        <f t="shared" ca="1" si="6"/>
        <v>3.3000000000000003</v>
      </c>
      <c r="T36" s="564">
        <f ca="1">SUM(OFFSET('Cheese Count Entry'!$AB$9,$A36,0,1,3))</f>
        <v>2.7</v>
      </c>
      <c r="U36" s="566">
        <f t="shared" ca="1" si="7"/>
        <v>12.356000000000002</v>
      </c>
      <c r="V36" s="563">
        <f ca="1">IF($A36&lt;='Report Set-up'!$B$15,Y35,0)</f>
        <v>3.7</v>
      </c>
      <c r="W36" s="564">
        <f ca="1">OFFSET('Cheese Count Entry'!$G$9,$A36,0,1,1)</f>
        <v>0</v>
      </c>
      <c r="X36" s="564">
        <f t="shared" ca="1" si="8"/>
        <v>3.7</v>
      </c>
      <c r="Y36" s="564">
        <f ca="1">SUM(OFFSET('Cheese Count Entry'!$AF$9,$A36,0,1,3))</f>
        <v>2.5</v>
      </c>
      <c r="Z36" s="566">
        <f t="shared" ca="1" si="9"/>
        <v>11.448458149779736</v>
      </c>
      <c r="AA36" s="563">
        <f ca="1">IF($A36&lt;='Report Set-up'!$B$15,AD35,0)</f>
        <v>3.2333333333333334</v>
      </c>
      <c r="AB36" s="564">
        <f ca="1">OFFSET('Cheese Count Entry'!$H$9,$A36,0,1,1)</f>
        <v>0</v>
      </c>
      <c r="AC36" s="564">
        <f t="shared" ca="1" si="10"/>
        <v>3.2333333333333334</v>
      </c>
      <c r="AD36" s="564">
        <f ca="1">SUM(OFFSET('Cheese Count Entry'!$AJ$9,$A36,0,1,3))*1/3+SUM(OFFSET('Cheese Count Entry'!$AN$9,$A36,0,1,3))</f>
        <v>3.1666666666666665</v>
      </c>
      <c r="AE36" s="566">
        <f t="shared" ca="1" si="11"/>
        <v>1.5765555555555602</v>
      </c>
      <c r="AF36" s="567">
        <f t="shared" ca="1" si="12"/>
        <v>289.17666898483844</v>
      </c>
      <c r="AG36" s="568">
        <f ca="1">IF(ISNA(VLOOKUP($A36,'Sales Report (printable)'!$A$5:$N$41,COLUMN('Sales Report (printable)'!$N$4),FALSE)),0,VLOOKUP($A36,'Sales Report (printable)'!$A$5:$N$41,COLUMN('Sales Report (printable)'!$N$4),FALSE))</f>
        <v>3200</v>
      </c>
      <c r="AH36" s="569">
        <f t="shared" ca="1" si="19"/>
        <v>9.0367709057762008E-2</v>
      </c>
    </row>
    <row r="37" spans="1:34" ht="15" thickBot="1" x14ac:dyDescent="0.25">
      <c r="A37" s="546">
        <v>31</v>
      </c>
      <c r="B37" s="570">
        <f>IF($A37&lt;='Report Set-up'!$B$15,E36,0)</f>
        <v>0</v>
      </c>
      <c r="C37" s="388">
        <f ca="1">OFFSET('Cheese Count Entry'!$C$9,$A37,0,1,1)</f>
        <v>0</v>
      </c>
      <c r="D37" s="388">
        <f t="shared" ca="1" si="0"/>
        <v>0</v>
      </c>
      <c r="E37" s="571">
        <f ca="1">SUM(OFFSET('Cheese Count Entry'!$L$9,$A37,0,1,3))+SUM(OFFSET('Cheese Count Entry'!$T$9,$A37,0,1,3))*6/7+SUM(OFFSET('Cheese Count Entry'!$AJ$9,$A37,0,1,3))*2/3</f>
        <v>0</v>
      </c>
      <c r="F37" s="572">
        <f t="shared" ca="1" si="1"/>
        <v>0</v>
      </c>
      <c r="G37" s="570">
        <f>IF($A37&lt;='Report Set-up'!$B$15,J36,0)</f>
        <v>0</v>
      </c>
      <c r="H37" s="388">
        <f ca="1">OFFSET('Cheese Count Entry'!$D$9,$A37,0,1,1)</f>
        <v>0</v>
      </c>
      <c r="I37" s="388">
        <f t="shared" ca="1" si="2"/>
        <v>0</v>
      </c>
      <c r="J37" s="388">
        <f ca="1">SUM(OFFSET('Cheese Count Entry'!$P$9,$A37,0,1,3))+SUM(OFFSET('Cheese Count Entry'!$T$9,$A37,0,1,3))*1/7</f>
        <v>0</v>
      </c>
      <c r="K37" s="572">
        <f t="shared" ca="1" si="3"/>
        <v>0</v>
      </c>
      <c r="L37" s="570">
        <f>IF($A37&lt;='Report Set-up'!$B$15,O36,0)</f>
        <v>0</v>
      </c>
      <c r="M37" s="388">
        <f ca="1">OFFSET('Cheese Count Entry'!$E$9,$A37,0,1,1)</f>
        <v>0</v>
      </c>
      <c r="N37" s="388">
        <f t="shared" ca="1" si="4"/>
        <v>0</v>
      </c>
      <c r="O37" s="388">
        <f ca="1">SUM(OFFSET('Cheese Count Entry'!$X$9,$A37,0,1,3))</f>
        <v>0</v>
      </c>
      <c r="P37" s="572">
        <f t="shared" ca="1" si="5"/>
        <v>0</v>
      </c>
      <c r="Q37" s="570">
        <f>IF($A37&lt;='Report Set-up'!$B$15,T36,0)</f>
        <v>0</v>
      </c>
      <c r="R37" s="388">
        <f ca="1">OFFSET('Cheese Count Entry'!$F$9,$A37,0,1,1)</f>
        <v>0</v>
      </c>
      <c r="S37" s="388">
        <f t="shared" ca="1" si="6"/>
        <v>0</v>
      </c>
      <c r="T37" s="388">
        <f ca="1">SUM(OFFSET('Cheese Count Entry'!$AB$9,$A37,0,1,3))</f>
        <v>0</v>
      </c>
      <c r="U37" s="572">
        <f t="shared" ca="1" si="7"/>
        <v>0</v>
      </c>
      <c r="V37" s="570">
        <f>IF($A37&lt;='Report Set-up'!$B$15,Y36,0)</f>
        <v>0</v>
      </c>
      <c r="W37" s="388">
        <f ca="1">OFFSET('Cheese Count Entry'!$G$9,$A37,0,1,1)</f>
        <v>0</v>
      </c>
      <c r="X37" s="388">
        <f t="shared" ca="1" si="8"/>
        <v>0</v>
      </c>
      <c r="Y37" s="388">
        <f ca="1">SUM(OFFSET('Cheese Count Entry'!$AF$9,$A37,0,1,3))</f>
        <v>0</v>
      </c>
      <c r="Z37" s="572">
        <f t="shared" ca="1" si="9"/>
        <v>0</v>
      </c>
      <c r="AA37" s="570">
        <f>IF($A37&lt;='Report Set-up'!$B$15,AD36,0)</f>
        <v>0</v>
      </c>
      <c r="AB37" s="388">
        <f ca="1">OFFSET('Cheese Count Entry'!$H$9,$A37,0,1,1)</f>
        <v>0</v>
      </c>
      <c r="AC37" s="388">
        <f t="shared" ca="1" si="10"/>
        <v>0</v>
      </c>
      <c r="AD37" s="388">
        <f ca="1">SUM(OFFSET('Cheese Count Entry'!$AJ$9,$A37,0,1,3))*1/3+SUM(OFFSET('Cheese Count Entry'!$AN$9,$A37,0,1,3))</f>
        <v>0</v>
      </c>
      <c r="AE37" s="572">
        <f t="shared" ca="1" si="11"/>
        <v>0</v>
      </c>
      <c r="AF37" s="573">
        <f t="shared" si="12"/>
        <v>0</v>
      </c>
      <c r="AG37" s="574">
        <f>IF(ISNA(VLOOKUP($A37,'Sales Report (printable)'!$A$5:$N$41,COLUMN('Sales Report (printable)'!$N$4),FALSE)),0,VLOOKUP($A37,'Sales Report (printable)'!$A$5:$N$41,COLUMN('Sales Report (printable)'!$N$4),FALSE))</f>
        <v>0</v>
      </c>
      <c r="AH37" s="575">
        <f t="shared" si="19"/>
        <v>0</v>
      </c>
    </row>
    <row r="38" spans="1:34" ht="46" thickBot="1" x14ac:dyDescent="0.25">
      <c r="AF38" s="576" t="s">
        <v>1533</v>
      </c>
      <c r="AG38" s="577" t="s">
        <v>1534</v>
      </c>
      <c r="AH38" s="578" t="s">
        <v>1532</v>
      </c>
    </row>
    <row r="39" spans="1:34" ht="16" thickTop="1" thickBot="1" x14ac:dyDescent="0.25">
      <c r="AF39" s="579">
        <f ca="1">SUM(AF7:AF37)</f>
        <v>9083.0600550861436</v>
      </c>
      <c r="AG39" s="574">
        <f ca="1">SUM(AG7:AG37)</f>
        <v>96000</v>
      </c>
      <c r="AH39" s="575">
        <f ca="1">IF(AG39&gt;0,AF39/AG39,0)</f>
        <v>9.4615208907147336E-2</v>
      </c>
    </row>
  </sheetData>
  <sheetProtection algorithmName="SHA-512" hashValue="U3zbvKeBLX++k7wvr7R0MsEb3Lgq5VQSHxMB4ymPwsQ6ND8YIDRx9NwLTNSx+RfpSeUgGtZMewDPrl7+ubp7MA==" saltValue="tGWz6OwwlLE1ywZ1FaxQzg==" spinCount="100000" sheet="1" objects="1" scenarios="1" formatColumns="0"/>
  <mergeCells count="12">
    <mergeCell ref="AA4:AE4"/>
    <mergeCell ref="B5:E5"/>
    <mergeCell ref="G5:J5"/>
    <mergeCell ref="L5:O5"/>
    <mergeCell ref="Q5:T5"/>
    <mergeCell ref="V5:Y5"/>
    <mergeCell ref="AA5:AD5"/>
    <mergeCell ref="B4:F4"/>
    <mergeCell ref="G4:K4"/>
    <mergeCell ref="L4:P4"/>
    <mergeCell ref="Q4:U4"/>
    <mergeCell ref="V4:Z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05D5C-B161-4340-B31E-40AE68489550}">
  <sheetPr>
    <tabColor theme="9" tint="0.79998168889431442"/>
  </sheetPr>
  <dimension ref="A1:S111"/>
  <sheetViews>
    <sheetView showGridLines="0" workbookViewId="0">
      <pane ySplit="2" topLeftCell="A22" activePane="bottomLeft" state="frozen"/>
      <selection pane="bottomLeft" activeCell="A3" sqref="A3"/>
    </sheetView>
  </sheetViews>
  <sheetFormatPr baseColWidth="10" defaultColWidth="9" defaultRowHeight="14" x14ac:dyDescent="0.2"/>
  <cols>
    <col min="1" max="1" width="9.33203125" style="160" customWidth="1"/>
    <col min="2" max="2" width="7.6640625" style="160" customWidth="1"/>
    <col min="3" max="3" width="24.6640625" style="160" customWidth="1"/>
    <col min="4" max="5" width="6.83203125" style="160" customWidth="1"/>
    <col min="6" max="6" width="11.33203125" style="160" customWidth="1"/>
    <col min="7" max="7" width="13" style="160" customWidth="1"/>
    <col min="8" max="8" width="9.83203125" style="160" customWidth="1"/>
    <col min="9" max="9" width="7.6640625" style="160" customWidth="1"/>
    <col min="10" max="10" width="22.6640625" style="160" customWidth="1"/>
    <col min="11" max="11" width="6.83203125" style="160" customWidth="1"/>
    <col min="12" max="12" width="9.83203125" style="160" customWidth="1"/>
    <col min="13" max="13" width="9.33203125" style="160" customWidth="1"/>
    <col min="14" max="14" width="11.33203125" style="160" customWidth="1"/>
    <col min="15" max="15" width="2.6640625" style="160" customWidth="1"/>
    <col min="16" max="16" width="9.83203125" style="160" customWidth="1"/>
    <col min="17" max="17" width="7.6640625" style="160" customWidth="1"/>
    <col min="18" max="18" width="9.83203125" style="160" customWidth="1"/>
    <col min="19" max="16384" width="9" style="160"/>
  </cols>
  <sheetData>
    <row r="1" spans="1:19" s="511" customFormat="1" ht="27" x14ac:dyDescent="0.2">
      <c r="A1" s="379" t="s">
        <v>1535</v>
      </c>
      <c r="B1" s="379"/>
      <c r="C1" s="379"/>
      <c r="D1" s="379"/>
      <c r="E1" s="379"/>
      <c r="F1" s="379"/>
      <c r="G1" s="379"/>
      <c r="H1" s="379"/>
      <c r="I1" s="379"/>
      <c r="J1" s="379"/>
      <c r="K1" s="379"/>
      <c r="L1" s="379"/>
      <c r="M1" s="379"/>
      <c r="N1" s="379"/>
      <c r="O1" s="379"/>
      <c r="P1" s="379"/>
      <c r="Q1" s="379"/>
      <c r="R1" s="379"/>
      <c r="S1" s="379"/>
    </row>
    <row r="2" spans="1:19" s="392" customFormat="1" x14ac:dyDescent="0.2">
      <c r="A2" s="252" t="str">
        <f>"Store #"&amp;TEXT('Report Set-up'!$B$6,"0")&amp;", "&amp;'Report Set-up'!$B$7&amp;", "&amp;TEXT(DATE('Report Set-up'!$B$12,'Report Set-up'!$B$11,1),"mmmm yyyy")</f>
        <v>Store #999, Sample Store, June 2025</v>
      </c>
      <c r="B2" s="252"/>
      <c r="C2" s="252"/>
      <c r="D2" s="252"/>
      <c r="E2" s="252"/>
      <c r="F2" s="252"/>
      <c r="G2" s="252"/>
      <c r="H2" s="252"/>
      <c r="I2" s="252"/>
      <c r="J2" s="252"/>
      <c r="K2" s="252"/>
      <c r="L2" s="252"/>
      <c r="M2" s="252"/>
      <c r="N2" s="252"/>
      <c r="O2" s="252"/>
      <c r="P2" s="252"/>
      <c r="Q2" s="252"/>
      <c r="R2" s="252"/>
      <c r="S2" s="252"/>
    </row>
    <row r="3" spans="1:19" s="392" customFormat="1" x14ac:dyDescent="0.2">
      <c r="A3" s="252"/>
      <c r="B3" s="252"/>
      <c r="C3" s="252"/>
      <c r="D3" s="252"/>
      <c r="E3" s="252"/>
      <c r="F3" s="252"/>
      <c r="G3" s="252"/>
      <c r="H3" s="252"/>
      <c r="I3" s="252"/>
      <c r="J3" s="252"/>
      <c r="K3" s="252"/>
      <c r="L3" s="252"/>
      <c r="M3" s="252"/>
      <c r="N3" s="252"/>
      <c r="O3" s="252"/>
      <c r="P3" s="252"/>
      <c r="Q3" s="252"/>
      <c r="R3" s="252"/>
      <c r="S3" s="252"/>
    </row>
    <row r="4" spans="1:19" s="392" customFormat="1" ht="22" x14ac:dyDescent="0.2">
      <c r="A4" s="580" t="s">
        <v>1536</v>
      </c>
      <c r="B4" s="252"/>
      <c r="C4" s="252"/>
      <c r="D4" s="252"/>
      <c r="E4" s="252"/>
      <c r="F4" s="252"/>
      <c r="G4" s="252"/>
      <c r="H4" s="252"/>
      <c r="I4" s="252"/>
      <c r="J4" s="252"/>
      <c r="K4" s="252"/>
      <c r="L4" s="252"/>
      <c r="M4" s="252"/>
      <c r="N4" s="252"/>
      <c r="O4" s="252"/>
      <c r="P4" s="252"/>
      <c r="Q4" s="252"/>
      <c r="R4" s="252"/>
      <c r="S4" s="252"/>
    </row>
    <row r="5" spans="1:19" s="392" customFormat="1" ht="15" thickBot="1" x14ac:dyDescent="0.25">
      <c r="A5" s="252"/>
      <c r="B5" s="252"/>
      <c r="C5" s="252"/>
      <c r="D5" s="252"/>
      <c r="E5" s="252"/>
      <c r="F5" s="252"/>
      <c r="G5" s="252"/>
      <c r="H5" s="252"/>
      <c r="I5" s="252"/>
      <c r="J5" s="252"/>
      <c r="K5" s="252"/>
      <c r="L5" s="252"/>
      <c r="M5" s="252"/>
      <c r="N5" s="252"/>
      <c r="O5" s="252"/>
      <c r="P5" s="252"/>
      <c r="Q5" s="252"/>
      <c r="R5" s="252"/>
      <c r="S5" s="252"/>
    </row>
    <row r="6" spans="1:19" s="527" customFormat="1" ht="48.75" customHeight="1" thickBot="1" x14ac:dyDescent="0.25">
      <c r="A6" s="581" t="s">
        <v>1537</v>
      </c>
      <c r="B6" s="582"/>
      <c r="C6" s="1430" t="s">
        <v>1538</v>
      </c>
      <c r="D6" s="1431"/>
      <c r="E6" s="1431"/>
      <c r="F6" s="1432"/>
      <c r="G6" s="582"/>
      <c r="H6" s="583" t="s">
        <v>1539</v>
      </c>
      <c r="I6" s="582"/>
      <c r="J6" s="581" t="s">
        <v>441</v>
      </c>
      <c r="K6" s="582"/>
      <c r="L6" s="584" t="s">
        <v>1540</v>
      </c>
      <c r="M6" s="585"/>
      <c r="N6" s="584" t="s">
        <v>1541</v>
      </c>
      <c r="O6" s="586"/>
      <c r="P6" s="587" t="s">
        <v>1542</v>
      </c>
      <c r="Q6" s="160"/>
      <c r="R6" s="160"/>
      <c r="S6" s="252"/>
    </row>
    <row r="7" spans="1:19" s="527" customFormat="1" ht="16" thickBot="1" x14ac:dyDescent="0.25">
      <c r="A7" s="582"/>
      <c r="B7" s="582"/>
      <c r="C7" s="582"/>
      <c r="D7" s="582"/>
      <c r="E7" s="582"/>
      <c r="F7" s="582"/>
      <c r="G7" s="582"/>
      <c r="H7" s="582"/>
      <c r="I7" s="582"/>
      <c r="J7" s="538">
        <v>1</v>
      </c>
      <c r="K7" s="582"/>
      <c r="L7" s="588">
        <f t="array" ref="L7">SUM(IF('COS Entry (printable)'!$A$5:$A$58=DATE('Report Set-up'!$B$12,'Report Set-up'!$B$11,$J7),'COS Entry (printable)'!$C$5:$C$58,0))</f>
        <v>0</v>
      </c>
      <c r="M7"/>
      <c r="N7" s="588">
        <f ca="1">SUMPRODUCT('Cheese Count Entry'!$C$8:$H$8,'Cheese Count Entry'!$C10:$H10)</f>
        <v>0</v>
      </c>
      <c r="O7" s="589"/>
      <c r="P7" s="590">
        <f ca="1">$L7-$N7</f>
        <v>0</v>
      </c>
      <c r="Q7" s="160"/>
      <c r="R7" s="160"/>
      <c r="S7" s="252"/>
    </row>
    <row r="8" spans="1:19" s="527" customFormat="1" ht="16" thickBot="1" x14ac:dyDescent="0.25">
      <c r="A8"/>
      <c r="B8" s="582"/>
      <c r="C8" s="591" t="s">
        <v>1543</v>
      </c>
      <c r="D8" s="592" t="s">
        <v>1544</v>
      </c>
      <c r="E8" s="592" t="s">
        <v>1545</v>
      </c>
      <c r="F8" s="593" t="s">
        <v>1546</v>
      </c>
      <c r="G8" s="582"/>
      <c r="H8" s="582"/>
      <c r="I8" s="582"/>
      <c r="J8" s="205">
        <v>2</v>
      </c>
      <c r="K8" s="582"/>
      <c r="L8" s="594">
        <f t="array" ref="L8">SUM(IF('COS Entry (printable)'!$A$5:$A$58=DATE('Report Set-up'!$B$12,'Report Set-up'!$B$11,$J8),'COS Entry (printable)'!$C$5:$C$58,0))</f>
        <v>0</v>
      </c>
      <c r="M8"/>
      <c r="N8" s="594">
        <f ca="1">SUMPRODUCT('Cheese Count Entry'!$C$8:$H$8,'Cheese Count Entry'!$C11:$H11)</f>
        <v>0</v>
      </c>
      <c r="O8" s="589"/>
      <c r="P8" s="594">
        <f t="shared" ref="P8:P37" ca="1" si="0">$L8-$N8</f>
        <v>0</v>
      </c>
      <c r="Q8"/>
      <c r="R8"/>
      <c r="S8" s="252"/>
    </row>
    <row r="9" spans="1:19" s="527" customFormat="1" ht="15" x14ac:dyDescent="0.2">
      <c r="A9"/>
      <c r="B9" s="582"/>
      <c r="C9" s="595" t="str">
        <f>'Cheese Count Entry'!$C$6</f>
        <v>Mozzarella</v>
      </c>
      <c r="D9" s="596">
        <f ca="1">'Cheese Count Entry'!$C$8</f>
        <v>13.029</v>
      </c>
      <c r="E9" s="597">
        <f>SUM('Cheese Count Entry'!C$10:C$40)</f>
        <v>610</v>
      </c>
      <c r="F9" s="598">
        <f ca="1">$D9*$E9</f>
        <v>7947.69</v>
      </c>
      <c r="G9" s="582"/>
      <c r="H9" s="582"/>
      <c r="I9" s="582"/>
      <c r="J9" s="205">
        <v>3</v>
      </c>
      <c r="K9" s="582"/>
      <c r="L9" s="594">
        <f t="array" ref="L9">SUM(IF('COS Entry (printable)'!$A$5:$A$58=DATE('Report Set-up'!$B$12,'Report Set-up'!$B$11,$J9),'COS Entry (printable)'!$C$5:$C$58,0))</f>
        <v>0</v>
      </c>
      <c r="M9"/>
      <c r="N9" s="594">
        <f ca="1">SUMPRODUCT('Cheese Count Entry'!$C$8:$H$8,'Cheese Count Entry'!$C12:$H12)</f>
        <v>1500.8500000000001</v>
      </c>
      <c r="O9" s="589"/>
      <c r="P9" s="594">
        <f t="shared" ca="1" si="0"/>
        <v>-1500.8500000000001</v>
      </c>
      <c r="Q9"/>
      <c r="R9"/>
      <c r="S9" s="252"/>
    </row>
    <row r="10" spans="1:19" s="527" customFormat="1" ht="15" x14ac:dyDescent="0.2">
      <c r="A10" s="582"/>
      <c r="B10" s="582"/>
      <c r="C10" s="599" t="str">
        <f>'Cheese Count Entry'!$D$6</f>
        <v>Cheddar</v>
      </c>
      <c r="D10" s="600">
        <f ca="1">'Cheese Count Entry'!$D$8</f>
        <v>17.047999999999998</v>
      </c>
      <c r="E10" s="601">
        <f>SUM('Cheese Count Entry'!D$10:D$40)</f>
        <v>25</v>
      </c>
      <c r="F10" s="602">
        <f t="shared" ref="F10:F12" ca="1" si="1">$D10*$E10</f>
        <v>426.19999999999993</v>
      </c>
      <c r="G10" s="582"/>
      <c r="H10" s="582"/>
      <c r="I10" s="582"/>
      <c r="J10" s="205">
        <v>4</v>
      </c>
      <c r="K10" s="582"/>
      <c r="L10" s="594">
        <f t="array" ref="L10">SUM(IF('COS Entry (printable)'!$A$5:$A$58=DATE('Report Set-up'!$B$12,'Report Set-up'!$B$11,$J10),'COS Entry (printable)'!$C$5:$C$58,0))</f>
        <v>0</v>
      </c>
      <c r="M10"/>
      <c r="N10" s="594">
        <f ca="1">SUMPRODUCT('Cheese Count Entry'!$C$8:$H$8,'Cheese Count Entry'!$C13:$H13)</f>
        <v>0</v>
      </c>
      <c r="O10" s="589"/>
      <c r="P10" s="594">
        <f t="shared" ca="1" si="0"/>
        <v>0</v>
      </c>
      <c r="Q10"/>
      <c r="R10"/>
      <c r="S10"/>
    </row>
    <row r="11" spans="1:19" s="527" customFormat="1" ht="15" x14ac:dyDescent="0.2">
      <c r="A11" s="582"/>
      <c r="B11" s="582"/>
      <c r="C11" s="599" t="str">
        <f>'Cheese Count Entry'!$E$6</f>
        <v>Feta</v>
      </c>
      <c r="D11" s="600">
        <f ca="1">'Cheese Count Entry'!$E$8</f>
        <v>16.171739130434784</v>
      </c>
      <c r="E11" s="601">
        <f>SUM('Cheese Count Entry'!E$10:E$40)</f>
        <v>9.1999999999999993</v>
      </c>
      <c r="F11" s="602">
        <f t="shared" ca="1" si="1"/>
        <v>148.78</v>
      </c>
      <c r="G11" s="582"/>
      <c r="H11" s="582"/>
      <c r="I11" s="582"/>
      <c r="J11" s="205">
        <v>5</v>
      </c>
      <c r="K11" s="582"/>
      <c r="L11" s="594">
        <f t="array" ref="L11">SUM(IF('COS Entry (printable)'!$A$5:$A$58=DATE('Report Set-up'!$B$12,'Report Set-up'!$B$11,$J11),'COS Entry (printable)'!$C$5:$C$58,0))</f>
        <v>0</v>
      </c>
      <c r="M11"/>
      <c r="N11" s="594">
        <f ca="1">SUMPRODUCT('Cheese Count Entry'!$C$8:$H$8,'Cheese Count Entry'!$C14:$H14)</f>
        <v>0</v>
      </c>
      <c r="O11" s="589"/>
      <c r="P11" s="594">
        <f t="shared" ca="1" si="0"/>
        <v>0</v>
      </c>
      <c r="Q11"/>
      <c r="R11"/>
      <c r="S11"/>
    </row>
    <row r="12" spans="1:19" ht="15" x14ac:dyDescent="0.2">
      <c r="A12" s="582"/>
      <c r="B12" s="582"/>
      <c r="C12" s="599" t="str">
        <f>'Cheese Count Entry'!$F$6</f>
        <v>Parmesan</v>
      </c>
      <c r="D12" s="600">
        <f ca="1">'Cheese Count Entry'!$F$8</f>
        <v>20.593333333333334</v>
      </c>
      <c r="E12" s="601">
        <f>SUM('Cheese Count Entry'!F$10:F$40)</f>
        <v>6</v>
      </c>
      <c r="F12" s="602">
        <f t="shared" ca="1" si="1"/>
        <v>123.56</v>
      </c>
      <c r="G12" s="582"/>
      <c r="H12" s="582"/>
      <c r="I12" s="582"/>
      <c r="J12" s="205">
        <v>6</v>
      </c>
      <c r="K12" s="582"/>
      <c r="L12" s="594">
        <f t="array" ref="L12">SUM(IF('COS Entry (printable)'!$A$5:$A$58=DATE('Report Set-up'!$B$12,'Report Set-up'!$B$11,$J12),'COS Entry (printable)'!$C$5:$C$58,0))</f>
        <v>0</v>
      </c>
      <c r="M12"/>
      <c r="N12" s="594">
        <f ca="1">SUMPRODUCT('Cheese Count Entry'!$C$8:$H$8,'Cheese Count Entry'!$C15:$H15)</f>
        <v>0</v>
      </c>
      <c r="O12" s="589"/>
      <c r="P12" s="594">
        <f t="shared" ca="1" si="0"/>
        <v>0</v>
      </c>
      <c r="Q12"/>
      <c r="R12"/>
      <c r="S12"/>
    </row>
    <row r="13" spans="1:19" ht="15" x14ac:dyDescent="0.2">
      <c r="A13" s="582"/>
      <c r="B13" s="582"/>
      <c r="C13" s="599" t="str">
        <f>'Cheese Count Entry'!$G$6</f>
        <v>Plant-based Cheeze</v>
      </c>
      <c r="D13" s="600">
        <f ca="1">'Cheese Count Entry'!$G$8</f>
        <v>9.5403817914831119</v>
      </c>
      <c r="E13" s="601">
        <f>SUM('Cheese Count Entry'!G$10:G$40)</f>
        <v>10.600000000000001</v>
      </c>
      <c r="F13" s="602">
        <f ca="1">$D13*$E13</f>
        <v>101.128046989721</v>
      </c>
      <c r="G13" s="582"/>
      <c r="H13" s="582"/>
      <c r="I13" s="582"/>
      <c r="J13" s="205">
        <v>7</v>
      </c>
      <c r="K13" s="582"/>
      <c r="L13" s="594">
        <f t="array" ref="L13">SUM(IF('COS Entry (printable)'!$A$5:$A$58=DATE('Report Set-up'!$B$12,'Report Set-up'!$B$11,$J13),'COS Entry (printable)'!$C$5:$C$58,0))</f>
        <v>0</v>
      </c>
      <c r="M13"/>
      <c r="N13" s="594">
        <f ca="1">SUMPRODUCT('Cheese Count Entry'!$C$8:$H$8,'Cheese Count Entry'!$C16:$H16)</f>
        <v>476.11</v>
      </c>
      <c r="O13" s="589"/>
      <c r="P13" s="594">
        <f t="shared" ca="1" si="0"/>
        <v>-476.11</v>
      </c>
      <c r="Q13"/>
      <c r="R13"/>
      <c r="S13"/>
    </row>
    <row r="14" spans="1:19" ht="16" thickBot="1" x14ac:dyDescent="0.25">
      <c r="A14" s="582"/>
      <c r="B14" s="582"/>
      <c r="C14" s="603" t="str">
        <f>'Cheese Count Entry'!$H$6</f>
        <v>Black Truffle Monterey Jack</v>
      </c>
      <c r="D14" s="604">
        <f ca="1">'Cheese Count Entry'!$H$8</f>
        <v>23.64833333333333</v>
      </c>
      <c r="E14" s="605">
        <f>SUM('Cheese Count Entry'!H$10:H$40)</f>
        <v>0</v>
      </c>
      <c r="F14" s="606">
        <f ca="1">$D14*$E14</f>
        <v>0</v>
      </c>
      <c r="G14" s="582"/>
      <c r="H14" s="582"/>
      <c r="I14" s="582"/>
      <c r="J14" s="205">
        <v>8</v>
      </c>
      <c r="K14" s="582"/>
      <c r="L14" s="594">
        <f t="array" ref="L14">SUM(IF('COS Entry (printable)'!$A$5:$A$58=DATE('Report Set-up'!$B$12,'Report Set-up'!$B$11,$J14),'COS Entry (printable)'!$C$5:$C$58,0))</f>
        <v>0</v>
      </c>
      <c r="M14"/>
      <c r="N14" s="594">
        <f ca="1">SUMPRODUCT('Cheese Count Entry'!$C$8:$H$8,'Cheese Count Entry'!$C17:$H17)</f>
        <v>0</v>
      </c>
      <c r="O14" s="589"/>
      <c r="P14" s="594">
        <f t="shared" ca="1" si="0"/>
        <v>0</v>
      </c>
      <c r="Q14"/>
      <c r="R14"/>
      <c r="S14"/>
    </row>
    <row r="15" spans="1:19" ht="16" thickBot="1" x14ac:dyDescent="0.25">
      <c r="A15" s="582"/>
      <c r="B15" s="582"/>
      <c r="C15" s="582"/>
      <c r="D15" s="582"/>
      <c r="E15" s="582"/>
      <c r="F15" s="582"/>
      <c r="G15" s="582"/>
      <c r="H15" s="582"/>
      <c r="I15" s="582"/>
      <c r="J15" s="205">
        <v>9</v>
      </c>
      <c r="K15" s="582"/>
      <c r="L15" s="594">
        <f t="array" ref="L15">SUM(IF('COS Entry (printable)'!$A$5:$A$58=DATE('Report Set-up'!$B$12,'Report Set-up'!$B$11,$J15),'COS Entry (printable)'!$C$5:$C$58,0))</f>
        <v>0</v>
      </c>
      <c r="M15"/>
      <c r="N15" s="594">
        <f ca="1">SUMPRODUCT('Cheese Count Entry'!$C$8:$H$8,'Cheese Count Entry'!$C18:$H18)</f>
        <v>0</v>
      </c>
      <c r="O15" s="589"/>
      <c r="P15" s="594">
        <f t="shared" ca="1" si="0"/>
        <v>0</v>
      </c>
      <c r="Q15"/>
      <c r="R15"/>
      <c r="S15"/>
    </row>
    <row r="16" spans="1:19" ht="16" thickBot="1" x14ac:dyDescent="0.25">
      <c r="A16" s="607">
        <f>'COS Entry (printable)'!$C$60</f>
        <v>32.909999999999997</v>
      </c>
      <c r="B16" s="582"/>
      <c r="C16" s="582"/>
      <c r="D16" s="582"/>
      <c r="E16" s="582"/>
      <c r="F16" s="607">
        <f ca="1">SUM(F9:F15)</f>
        <v>8747.3580469897206</v>
      </c>
      <c r="G16" s="582"/>
      <c r="H16" s="607">
        <f ca="1">$A16-$F16</f>
        <v>-8714.4480469897208</v>
      </c>
      <c r="I16" s="582"/>
      <c r="J16" s="205">
        <v>10</v>
      </c>
      <c r="K16" s="582"/>
      <c r="L16" s="594">
        <f t="array" ref="L16">SUM(IF('COS Entry (printable)'!$A$5:$A$58=DATE('Report Set-up'!$B$12,'Report Set-up'!$B$11,$J16),'COS Entry (printable)'!$C$5:$C$58,0))</f>
        <v>0</v>
      </c>
      <c r="M16"/>
      <c r="N16" s="594">
        <f ca="1">SUMPRODUCT('Cheese Count Entry'!$C$8:$H$8,'Cheese Count Entry'!$C19:$H19)</f>
        <v>1614.9980616740088</v>
      </c>
      <c r="O16" s="589"/>
      <c r="P16" s="594">
        <f t="shared" ca="1" si="0"/>
        <v>-1614.9980616740088</v>
      </c>
      <c r="Q16"/>
      <c r="R16"/>
      <c r="S16"/>
    </row>
    <row r="17" spans="1:16" ht="15" x14ac:dyDescent="0.2">
      <c r="A17" s="589"/>
      <c r="B17" s="582"/>
      <c r="C17" s="582"/>
      <c r="D17" s="582"/>
      <c r="E17" s="582"/>
      <c r="F17" s="589"/>
      <c r="G17" s="582"/>
      <c r="H17" s="589"/>
      <c r="I17" s="582"/>
      <c r="J17" s="205">
        <v>11</v>
      </c>
      <c r="K17" s="582"/>
      <c r="L17" s="594">
        <f t="array" ref="L17">SUM(IF('COS Entry (printable)'!$A$5:$A$58=DATE('Report Set-up'!$B$12,'Report Set-up'!$B$11,$J17),'COS Entry (printable)'!$C$5:$C$58,0))</f>
        <v>0</v>
      </c>
      <c r="M17"/>
      <c r="N17" s="594">
        <f ca="1">SUMPRODUCT('Cheese Count Entry'!$C$8:$H$8,'Cheese Count Entry'!$C20:$H20)</f>
        <v>0</v>
      </c>
      <c r="O17" s="589"/>
      <c r="P17" s="594">
        <f t="shared" ca="1" si="0"/>
        <v>0</v>
      </c>
    </row>
    <row r="18" spans="1:16" ht="15" x14ac:dyDescent="0.2">
      <c r="A18" s="589"/>
      <c r="B18" s="582"/>
      <c r="C18" s="582"/>
      <c r="D18" s="582"/>
      <c r="E18" s="582"/>
      <c r="F18" s="589"/>
      <c r="G18" s="582"/>
      <c r="H18" s="589"/>
      <c r="I18" s="582"/>
      <c r="J18" s="205">
        <v>12</v>
      </c>
      <c r="K18" s="582"/>
      <c r="L18" s="594">
        <f t="array" ref="L18">SUM(IF('COS Entry (printable)'!$A$5:$A$58=DATE('Report Set-up'!$B$12,'Report Set-up'!$B$11,$J18),'COS Entry (printable)'!$C$5:$C$58,0))</f>
        <v>0</v>
      </c>
      <c r="M18"/>
      <c r="N18" s="594">
        <f ca="1">SUMPRODUCT('Cheese Count Entry'!$C$8:$H$8,'Cheese Count Entry'!$C21:$H21)</f>
        <v>0</v>
      </c>
      <c r="O18" s="589"/>
      <c r="P18" s="594">
        <f t="shared" ca="1" si="0"/>
        <v>0</v>
      </c>
    </row>
    <row r="19" spans="1:16" ht="15" customHeight="1" x14ac:dyDescent="0.2">
      <c r="A19" s="1434" t="s">
        <v>1547</v>
      </c>
      <c r="B19" s="1434"/>
      <c r="C19" s="1434"/>
      <c r="D19" s="1434"/>
      <c r="E19" s="1434"/>
      <c r="F19" s="1434"/>
      <c r="G19" s="1434"/>
      <c r="H19" s="1434"/>
      <c r="I19" s="1434"/>
      <c r="J19" s="205">
        <v>13</v>
      </c>
      <c r="K19" s="582"/>
      <c r="L19" s="594">
        <f t="array" ref="L19">SUM(IF('COS Entry (printable)'!$A$5:$A$58=DATE('Report Set-up'!$B$12,'Report Set-up'!$B$11,$J19),'COS Entry (printable)'!$C$5:$C$58,0))</f>
        <v>0</v>
      </c>
      <c r="M19"/>
      <c r="N19" s="594">
        <f ca="1">SUMPRODUCT('Cheese Count Entry'!$C$8:$H$8,'Cheese Count Entry'!$C22:$H22)</f>
        <v>0</v>
      </c>
      <c r="O19" s="589"/>
      <c r="P19" s="594">
        <f t="shared" ca="1" si="0"/>
        <v>0</v>
      </c>
    </row>
    <row r="20" spans="1:16" ht="15" x14ac:dyDescent="0.2">
      <c r="A20" s="1434"/>
      <c r="B20" s="1434"/>
      <c r="C20" s="1434"/>
      <c r="D20" s="1434"/>
      <c r="E20" s="1434"/>
      <c r="F20" s="1434"/>
      <c r="G20" s="1434"/>
      <c r="H20" s="1434"/>
      <c r="I20" s="1434"/>
      <c r="J20" s="205">
        <v>14</v>
      </c>
      <c r="K20" s="582"/>
      <c r="L20" s="594">
        <f t="array" ref="L20">SUM(IF('COS Entry (printable)'!$A$5:$A$58=DATE('Report Set-up'!$B$12,'Report Set-up'!$B$11,$J20),'COS Entry (printable)'!$C$5:$C$58,0))</f>
        <v>0</v>
      </c>
      <c r="M20"/>
      <c r="N20" s="594">
        <f ca="1">SUMPRODUCT('Cheese Count Entry'!$C$8:$H$8,'Cheese Count Entry'!$C23:$H23)</f>
        <v>345.82</v>
      </c>
      <c r="O20" s="589"/>
      <c r="P20" s="594">
        <f t="shared" ca="1" si="0"/>
        <v>-345.82</v>
      </c>
    </row>
    <row r="21" spans="1:16" ht="12.75" customHeight="1" x14ac:dyDescent="0.2">
      <c r="A21" s="1434"/>
      <c r="B21" s="1434"/>
      <c r="C21" s="1434"/>
      <c r="D21" s="1434"/>
      <c r="E21" s="1434"/>
      <c r="F21" s="1434"/>
      <c r="G21" s="1434"/>
      <c r="H21" s="1434"/>
      <c r="I21" s="1434"/>
      <c r="J21" s="205">
        <v>15</v>
      </c>
      <c r="K21" s="582"/>
      <c r="L21" s="594">
        <f t="array" ref="L21">SUM(IF('COS Entry (printable)'!$A$5:$A$58=DATE('Report Set-up'!$B$12,'Report Set-up'!$B$11,$J21),'COS Entry (printable)'!$C$5:$C$58,0))</f>
        <v>0</v>
      </c>
      <c r="M21"/>
      <c r="N21" s="594">
        <f ca="1">SUMPRODUCT('Cheese Count Entry'!$C$8:$H$8,'Cheese Count Entry'!$C24:$H24)</f>
        <v>0</v>
      </c>
      <c r="O21" s="589"/>
      <c r="P21" s="594">
        <f t="shared" ca="1" si="0"/>
        <v>0</v>
      </c>
    </row>
    <row r="22" spans="1:16" ht="15" x14ac:dyDescent="0.2">
      <c r="A22" s="1434"/>
      <c r="B22" s="1434"/>
      <c r="C22" s="1434"/>
      <c r="D22" s="1434"/>
      <c r="E22" s="1434"/>
      <c r="F22" s="1434"/>
      <c r="G22" s="1434"/>
      <c r="H22" s="1434"/>
      <c r="I22" s="1434"/>
      <c r="J22" s="205">
        <v>16</v>
      </c>
      <c r="K22" s="582"/>
      <c r="L22" s="594">
        <f t="array" ref="L22">SUM(IF('COS Entry (printable)'!$A$5:$A$58=DATE('Report Set-up'!$B$12,'Report Set-up'!$B$11,$J22),'COS Entry (printable)'!$C$5:$C$58,0))</f>
        <v>0</v>
      </c>
      <c r="M22"/>
      <c r="N22" s="594">
        <f ca="1">SUMPRODUCT('Cheese Count Entry'!$C$8:$H$8,'Cheese Count Entry'!$C25:$H25)</f>
        <v>0</v>
      </c>
      <c r="O22" s="589"/>
      <c r="P22" s="594">
        <f t="shared" ca="1" si="0"/>
        <v>0</v>
      </c>
    </row>
    <row r="23" spans="1:16" ht="15" x14ac:dyDescent="0.2">
      <c r="A23" s="1434"/>
      <c r="B23" s="1434"/>
      <c r="C23" s="1434"/>
      <c r="D23" s="1434"/>
      <c r="E23" s="1434"/>
      <c r="F23" s="1434"/>
      <c r="G23" s="1434"/>
      <c r="H23" s="1434"/>
      <c r="I23" s="1434"/>
      <c r="J23" s="205">
        <v>17</v>
      </c>
      <c r="K23" s="582"/>
      <c r="L23" s="594">
        <f t="array" ref="L23">SUM(IF('COS Entry (printable)'!$A$5:$A$58=DATE('Report Set-up'!$B$12,'Report Set-up'!$B$11,$J23),'COS Entry (printable)'!$C$5:$C$58,0))</f>
        <v>0</v>
      </c>
      <c r="M23"/>
      <c r="N23" s="594">
        <f ca="1">SUMPRODUCT('Cheese Count Entry'!$C$8:$H$8,'Cheese Count Entry'!$C26:$H26)</f>
        <v>2244.2699999999995</v>
      </c>
      <c r="O23" s="589"/>
      <c r="P23" s="594">
        <f t="shared" ca="1" si="0"/>
        <v>-2244.2699999999995</v>
      </c>
    </row>
    <row r="24" spans="1:16" ht="15" x14ac:dyDescent="0.2">
      <c r="A24" s="1434"/>
      <c r="B24" s="1434"/>
      <c r="C24" s="1434"/>
      <c r="D24" s="1434"/>
      <c r="E24" s="1434"/>
      <c r="F24" s="1434"/>
      <c r="G24" s="1434"/>
      <c r="H24" s="1434"/>
      <c r="I24" s="1434"/>
      <c r="J24" s="205">
        <v>18</v>
      </c>
      <c r="K24" s="582"/>
      <c r="L24" s="594">
        <f t="array" ref="L24">SUM(IF('COS Entry (printable)'!$A$5:$A$58=DATE('Report Set-up'!$B$12,'Report Set-up'!$B$11,$J24),'COS Entry (printable)'!$C$5:$C$58,0))</f>
        <v>0</v>
      </c>
      <c r="M24"/>
      <c r="N24" s="594">
        <f ca="1">SUMPRODUCT('Cheese Count Entry'!$C$8:$H$8,'Cheese Count Entry'!$C27:$H27)</f>
        <v>0</v>
      </c>
      <c r="O24" s="589"/>
      <c r="P24" s="594">
        <f t="shared" ca="1" si="0"/>
        <v>0</v>
      </c>
    </row>
    <row r="25" spans="1:16" ht="15" x14ac:dyDescent="0.2">
      <c r="A25" s="1434"/>
      <c r="B25" s="1434"/>
      <c r="C25" s="1434"/>
      <c r="D25" s="1434"/>
      <c r="E25" s="1434"/>
      <c r="F25" s="1434"/>
      <c r="G25" s="1434"/>
      <c r="H25" s="1434"/>
      <c r="I25" s="1434"/>
      <c r="J25" s="205">
        <v>19</v>
      </c>
      <c r="K25" s="582"/>
      <c r="L25" s="594">
        <f t="array" ref="L25">SUM(IF('COS Entry (printable)'!$A$5:$A$58=DATE('Report Set-up'!$B$12,'Report Set-up'!$B$11,$J25),'COS Entry (printable)'!$C$5:$C$58,0))</f>
        <v>0</v>
      </c>
      <c r="M25"/>
      <c r="N25" s="594">
        <f ca="1">SUMPRODUCT('Cheese Count Entry'!$C$8:$H$8,'Cheese Count Entry'!$C28:$H28)</f>
        <v>0</v>
      </c>
      <c r="O25" s="589"/>
      <c r="P25" s="594">
        <f t="shared" ca="1" si="0"/>
        <v>0</v>
      </c>
    </row>
    <row r="26" spans="1:16" ht="15" x14ac:dyDescent="0.2">
      <c r="A26" s="1434"/>
      <c r="B26" s="1434"/>
      <c r="C26" s="1434"/>
      <c r="D26" s="1434"/>
      <c r="E26" s="1434"/>
      <c r="F26" s="1434"/>
      <c r="G26" s="1434"/>
      <c r="H26" s="1434"/>
      <c r="I26" s="1434"/>
      <c r="J26" s="205">
        <v>20</v>
      </c>
      <c r="K26" s="582"/>
      <c r="L26" s="594">
        <f t="array" ref="L26">SUM(IF('COS Entry (printable)'!$A$5:$A$58=DATE('Report Set-up'!$B$12,'Report Set-up'!$B$11,$J26),'COS Entry (printable)'!$C$5:$C$58,0))</f>
        <v>0</v>
      </c>
      <c r="M26"/>
      <c r="N26" s="594">
        <f ca="1">SUMPRODUCT('Cheese Count Entry'!$C$8:$H$8,'Cheese Count Entry'!$C29:$H29)</f>
        <v>0</v>
      </c>
      <c r="O26" s="589"/>
      <c r="P26" s="594">
        <f t="shared" ca="1" si="0"/>
        <v>0</v>
      </c>
    </row>
    <row r="27" spans="1:16" ht="15" x14ac:dyDescent="0.2">
      <c r="A27" s="1434"/>
      <c r="B27" s="1434"/>
      <c r="C27" s="1434"/>
      <c r="D27" s="1434"/>
      <c r="E27" s="1434"/>
      <c r="F27" s="1434"/>
      <c r="G27" s="1434"/>
      <c r="H27" s="1434"/>
      <c r="I27" s="1434"/>
      <c r="J27" s="205">
        <v>21</v>
      </c>
      <c r="K27" s="582"/>
      <c r="L27" s="594">
        <f t="array" ref="L27">SUM(IF('COS Entry (printable)'!$A$5:$A$58=DATE('Report Set-up'!$B$12,'Report Set-up'!$B$11,$J27),'COS Entry (printable)'!$C$5:$C$58,0))</f>
        <v>0</v>
      </c>
      <c r="M27"/>
      <c r="N27" s="594">
        <f ca="1">SUMPRODUCT('Cheese Count Entry'!$C$8:$H$8,'Cheese Count Entry'!$C30:$H30)</f>
        <v>390.87</v>
      </c>
      <c r="O27" s="589"/>
      <c r="P27" s="594">
        <f t="shared" ca="1" si="0"/>
        <v>-390.87</v>
      </c>
    </row>
    <row r="28" spans="1:16" ht="15" x14ac:dyDescent="0.2">
      <c r="A28" s="1434"/>
      <c r="B28" s="1434"/>
      <c r="C28" s="1434"/>
      <c r="D28" s="1434"/>
      <c r="E28" s="1434"/>
      <c r="F28" s="1434"/>
      <c r="G28" s="1434"/>
      <c r="H28" s="1434"/>
      <c r="I28" s="1434"/>
      <c r="J28" s="205">
        <v>22</v>
      </c>
      <c r="K28" s="582"/>
      <c r="L28" s="594">
        <f t="array" ref="L28">SUM(IF('COS Entry (printable)'!$A$5:$A$58=DATE('Report Set-up'!$B$12,'Report Set-up'!$B$11,$J28),'COS Entry (printable)'!$C$5:$C$58,0))</f>
        <v>0</v>
      </c>
      <c r="M28"/>
      <c r="N28" s="594">
        <f ca="1">SUMPRODUCT('Cheese Count Entry'!$C$8:$H$8,'Cheese Count Entry'!$C31:$H31)</f>
        <v>0</v>
      </c>
      <c r="O28" s="589"/>
      <c r="P28" s="594">
        <f t="shared" ca="1" si="0"/>
        <v>0</v>
      </c>
    </row>
    <row r="29" spans="1:16" ht="15" x14ac:dyDescent="0.2">
      <c r="A29" s="1434"/>
      <c r="B29" s="1434"/>
      <c r="C29" s="1434"/>
      <c r="D29" s="1434"/>
      <c r="E29" s="1434"/>
      <c r="F29" s="1434"/>
      <c r="G29" s="1434"/>
      <c r="H29" s="1434"/>
      <c r="I29" s="1434"/>
      <c r="J29" s="205">
        <v>23</v>
      </c>
      <c r="K29" s="582"/>
      <c r="L29" s="594">
        <f t="array" ref="L29">SUM(IF('COS Entry (printable)'!$A$5:$A$58=DATE('Report Set-up'!$B$12,'Report Set-up'!$B$11,$J29),'COS Entry (printable)'!$C$5:$C$58,0))</f>
        <v>0</v>
      </c>
      <c r="M29"/>
      <c r="N29" s="594">
        <f ca="1">SUMPRODUCT('Cheese Count Entry'!$C$8:$H$8,'Cheese Count Entry'!$C32:$H32)</f>
        <v>0</v>
      </c>
      <c r="O29" s="589"/>
      <c r="P29" s="594">
        <f t="shared" ca="1" si="0"/>
        <v>0</v>
      </c>
    </row>
    <row r="30" spans="1:16" ht="15" x14ac:dyDescent="0.2">
      <c r="A30" s="1434"/>
      <c r="B30" s="1434"/>
      <c r="C30" s="1434"/>
      <c r="D30" s="1434"/>
      <c r="E30" s="1434"/>
      <c r="F30" s="1434"/>
      <c r="G30" s="1434"/>
      <c r="H30" s="1434"/>
      <c r="I30" s="1434"/>
      <c r="J30" s="205">
        <v>24</v>
      </c>
      <c r="K30" s="582"/>
      <c r="L30" s="594">
        <f t="array" ref="L30">SUM(IF('COS Entry (printable)'!$A$5:$A$58=DATE('Report Set-up'!$B$12,'Report Set-up'!$B$11,$J30),'COS Entry (printable)'!$C$5:$C$58,0))</f>
        <v>0</v>
      </c>
      <c r="M30"/>
      <c r="N30" s="594">
        <f ca="1">SUMPRODUCT('Cheese Count Entry'!$C$8:$H$8,'Cheese Count Entry'!$C33:$H33)</f>
        <v>1698.3299853157123</v>
      </c>
      <c r="O30" s="589"/>
      <c r="P30" s="594">
        <f t="shared" ca="1" si="0"/>
        <v>-1698.3299853157123</v>
      </c>
    </row>
    <row r="31" spans="1:16" ht="15" x14ac:dyDescent="0.2">
      <c r="A31" s="1434"/>
      <c r="B31" s="1434"/>
      <c r="C31" s="1434"/>
      <c r="D31" s="1434"/>
      <c r="E31" s="1434"/>
      <c r="F31" s="1434"/>
      <c r="G31" s="1434"/>
      <c r="H31" s="1434"/>
      <c r="I31" s="1434"/>
      <c r="J31" s="205">
        <v>25</v>
      </c>
      <c r="K31" s="582"/>
      <c r="L31" s="594">
        <f t="array" ref="L31">SUM(IF('COS Entry (printable)'!$A$5:$A$58=DATE('Report Set-up'!$B$12,'Report Set-up'!$B$11,$J31),'COS Entry (printable)'!$C$5:$C$58,0))</f>
        <v>0</v>
      </c>
      <c r="M31"/>
      <c r="N31" s="594">
        <f ca="1">SUMPRODUCT('Cheese Count Entry'!$C$8:$H$8,'Cheese Count Entry'!$C34:$H34)</f>
        <v>0</v>
      </c>
      <c r="O31" s="589"/>
      <c r="P31" s="594">
        <f t="shared" ca="1" si="0"/>
        <v>0</v>
      </c>
    </row>
    <row r="32" spans="1:16" ht="15" x14ac:dyDescent="0.2">
      <c r="A32" s="1434"/>
      <c r="B32" s="1434"/>
      <c r="C32" s="1434"/>
      <c r="D32" s="1434"/>
      <c r="E32" s="1434"/>
      <c r="F32" s="1434"/>
      <c r="G32" s="1434"/>
      <c r="H32" s="1434"/>
      <c r="I32" s="1434"/>
      <c r="J32" s="205">
        <v>26</v>
      </c>
      <c r="K32" s="582"/>
      <c r="L32" s="594">
        <f t="array" ref="L32">SUM(IF('COS Entry (printable)'!$A$5:$A$58=DATE('Report Set-up'!$B$12,'Report Set-up'!$B$11,$J32),'COS Entry (printable)'!$C$5:$C$58,0))</f>
        <v>0</v>
      </c>
      <c r="M32"/>
      <c r="N32" s="594">
        <f ca="1">SUMPRODUCT('Cheese Count Entry'!$C$8:$H$8,'Cheese Count Entry'!$C35:$H35)</f>
        <v>0</v>
      </c>
      <c r="O32" s="589"/>
      <c r="P32" s="594">
        <f t="shared" ca="1" si="0"/>
        <v>0</v>
      </c>
    </row>
    <row r="33" spans="1:19" ht="15" x14ac:dyDescent="0.2">
      <c r="A33" s="1434"/>
      <c r="B33" s="1434"/>
      <c r="C33" s="1434"/>
      <c r="D33" s="1434"/>
      <c r="E33" s="1434"/>
      <c r="F33" s="1434"/>
      <c r="G33" s="1434"/>
      <c r="H33" s="1434"/>
      <c r="I33" s="1434"/>
      <c r="J33" s="205">
        <v>27</v>
      </c>
      <c r="K33" s="582"/>
      <c r="L33" s="594">
        <f t="array" ref="L33">SUM(IF('COS Entry (printable)'!$A$5:$A$58=DATE('Report Set-up'!$B$12,'Report Set-up'!$B$11,$J33),'COS Entry (printable)'!$C$5:$C$58,0))</f>
        <v>0</v>
      </c>
      <c r="M33"/>
      <c r="N33" s="594">
        <f ca="1">SUMPRODUCT('Cheese Count Entry'!$C$8:$H$8,'Cheese Count Entry'!$C36:$H36)</f>
        <v>0</v>
      </c>
      <c r="O33" s="589"/>
      <c r="P33" s="594">
        <f t="shared" ca="1" si="0"/>
        <v>0</v>
      </c>
      <c r="Q33"/>
      <c r="R33"/>
      <c r="S33"/>
    </row>
    <row r="34" spans="1:19" ht="15" x14ac:dyDescent="0.2">
      <c r="A34" s="1434"/>
      <c r="B34" s="1434"/>
      <c r="C34" s="1434"/>
      <c r="D34" s="1434"/>
      <c r="E34" s="1434"/>
      <c r="F34" s="1434"/>
      <c r="G34" s="1434"/>
      <c r="H34" s="1434"/>
      <c r="I34" s="1434"/>
      <c r="J34" s="205">
        <v>28</v>
      </c>
      <c r="K34" s="582"/>
      <c r="L34" s="594">
        <f t="array" ref="L34">SUM(IF('COS Entry (printable)'!$A$5:$A$58=DATE('Report Set-up'!$B$12,'Report Set-up'!$B$11,$J34),'COS Entry (printable)'!$C$5:$C$58,0))</f>
        <v>0</v>
      </c>
      <c r="M34"/>
      <c r="N34" s="594">
        <f ca="1">SUMPRODUCT('Cheese Count Entry'!$C$8:$H$8,'Cheese Count Entry'!$C37:$H37)</f>
        <v>476.11</v>
      </c>
      <c r="O34" s="589"/>
      <c r="P34" s="594">
        <f t="shared" ca="1" si="0"/>
        <v>-476.11</v>
      </c>
      <c r="Q34"/>
      <c r="R34"/>
      <c r="S34"/>
    </row>
    <row r="35" spans="1:19" ht="15" x14ac:dyDescent="0.2">
      <c r="A35" s="1434"/>
      <c r="B35" s="1434"/>
      <c r="C35" s="1434"/>
      <c r="D35" s="1434"/>
      <c r="E35" s="1434"/>
      <c r="F35" s="1434"/>
      <c r="G35" s="1434"/>
      <c r="H35" s="1434"/>
      <c r="I35" s="1434"/>
      <c r="J35" s="205">
        <v>29</v>
      </c>
      <c r="K35" s="582"/>
      <c r="L35" s="594">
        <f t="array" ref="L35">SUM(IF('COS Entry (printable)'!$A$5:$A$58=DATE('Report Set-up'!$B$12,'Report Set-up'!$B$11,$J35),'COS Entry (printable)'!$C$5:$C$58,0))</f>
        <v>0</v>
      </c>
      <c r="M35"/>
      <c r="N35" s="594">
        <f ca="1">SUMPRODUCT('Cheese Count Entry'!$C$8:$H$8,'Cheese Count Entry'!$C38:$H38)</f>
        <v>0</v>
      </c>
      <c r="O35" s="589"/>
      <c r="P35" s="594">
        <f t="shared" ca="1" si="0"/>
        <v>0</v>
      </c>
      <c r="Q35"/>
      <c r="R35"/>
      <c r="S35"/>
    </row>
    <row r="36" spans="1:19" ht="15" x14ac:dyDescent="0.2">
      <c r="A36" s="1434"/>
      <c r="B36" s="1434"/>
      <c r="C36" s="1434"/>
      <c r="D36" s="1434"/>
      <c r="E36" s="1434"/>
      <c r="F36" s="1434"/>
      <c r="G36" s="1434"/>
      <c r="H36" s="1434"/>
      <c r="I36" s="1434"/>
      <c r="J36" s="205">
        <v>30</v>
      </c>
      <c r="K36" s="582"/>
      <c r="L36" s="594">
        <f t="array" ref="L36">SUM(IF('COS Entry (printable)'!$A$5:$A$58=DATE('Report Set-up'!$B$12,'Report Set-up'!$B$11,$J36),'COS Entry (printable)'!$C$5:$C$58,0))</f>
        <v>0</v>
      </c>
      <c r="M36"/>
      <c r="N36" s="594">
        <f ca="1">SUMPRODUCT('Cheese Count Entry'!$C$8:$H$8,'Cheese Count Entry'!$C39:$H39)</f>
        <v>0</v>
      </c>
      <c r="O36" s="589"/>
      <c r="P36" s="594">
        <f t="shared" ca="1" si="0"/>
        <v>0</v>
      </c>
      <c r="Q36"/>
      <c r="R36"/>
      <c r="S36"/>
    </row>
    <row r="37" spans="1:19" ht="16" thickBot="1" x14ac:dyDescent="0.25">
      <c r="A37" s="1434"/>
      <c r="B37" s="1434"/>
      <c r="C37" s="1434"/>
      <c r="D37" s="1434"/>
      <c r="E37" s="1434"/>
      <c r="F37" s="1434"/>
      <c r="G37" s="1434"/>
      <c r="H37" s="1434"/>
      <c r="I37" s="1434"/>
      <c r="J37" s="546">
        <v>31</v>
      </c>
      <c r="K37" s="582"/>
      <c r="L37" s="608">
        <f t="array" ref="L37">SUM(IF('COS Entry (printable)'!$A$5:$A$58=DATE('Report Set-up'!$B$12,'Report Set-up'!$B$11,$J37),'COS Entry (printable)'!$C$5:$C$58,0))</f>
        <v>0</v>
      </c>
      <c r="M37"/>
      <c r="N37" s="608">
        <f ca="1">SUMPRODUCT('Cheese Count Entry'!$C$8:$H$8,'Cheese Count Entry'!$C40:$H40)</f>
        <v>0</v>
      </c>
      <c r="O37" s="589"/>
      <c r="P37" s="608">
        <f t="shared" ca="1" si="0"/>
        <v>0</v>
      </c>
      <c r="Q37"/>
      <c r="R37"/>
      <c r="S37"/>
    </row>
    <row r="38" spans="1:19" ht="16" thickBot="1" x14ac:dyDescent="0.25">
      <c r="A38" s="1434"/>
      <c r="B38" s="1434"/>
      <c r="C38" s="1434"/>
      <c r="D38" s="1434"/>
      <c r="E38" s="1434"/>
      <c r="F38" s="1434"/>
      <c r="G38" s="1434"/>
      <c r="H38" s="1434"/>
      <c r="I38" s="1434"/>
      <c r="J38" s="609"/>
      <c r="K38" s="582"/>
      <c r="L38" s="582"/>
      <c r="M38" s="582"/>
      <c r="N38" s="582"/>
      <c r="O38" s="582"/>
      <c r="P38" s="582"/>
      <c r="Q38"/>
      <c r="R38"/>
      <c r="S38"/>
    </row>
    <row r="39" spans="1:19" ht="16" thickBot="1" x14ac:dyDescent="0.25">
      <c r="A39" s="1434"/>
      <c r="B39" s="1434"/>
      <c r="C39" s="1434"/>
      <c r="D39" s="1434"/>
      <c r="E39" s="1434"/>
      <c r="F39" s="1434"/>
      <c r="G39" s="1434"/>
      <c r="H39" s="1434"/>
      <c r="I39" s="1434"/>
      <c r="J39" s="610" t="s">
        <v>610</v>
      </c>
      <c r="K39" s="582"/>
      <c r="L39" s="611">
        <f>'Paid Out Entry'!$BN$91</f>
        <v>32.909999999999997</v>
      </c>
      <c r="M39" s="582"/>
      <c r="N39" s="589"/>
      <c r="O39" s="589"/>
      <c r="P39" s="607">
        <f>$L39-$N39</f>
        <v>32.909999999999997</v>
      </c>
      <c r="Q39"/>
      <c r="R39"/>
      <c r="S39"/>
    </row>
    <row r="40" spans="1:19" ht="16" thickBot="1" x14ac:dyDescent="0.25">
      <c r="A40" s="1434"/>
      <c r="B40" s="1434"/>
      <c r="C40" s="1434"/>
      <c r="D40" s="1434"/>
      <c r="E40" s="1434"/>
      <c r="F40" s="1434"/>
      <c r="G40" s="1434"/>
      <c r="H40" s="1434"/>
      <c r="I40" s="1434"/>
      <c r="J40" s="582"/>
      <c r="K40" s="582"/>
      <c r="L40" s="582"/>
      <c r="M40" s="582"/>
      <c r="N40" s="582"/>
      <c r="O40" s="582"/>
      <c r="P40" s="582"/>
      <c r="Q40"/>
      <c r="R40"/>
      <c r="S40"/>
    </row>
    <row r="41" spans="1:19" ht="16" thickBot="1" x14ac:dyDescent="0.25">
      <c r="A41" s="1434"/>
      <c r="B41" s="1434"/>
      <c r="C41" s="1434"/>
      <c r="D41" s="1434"/>
      <c r="E41" s="1434"/>
      <c r="F41" s="1434"/>
      <c r="G41" s="1434"/>
      <c r="H41" s="1434"/>
      <c r="I41" s="1434"/>
      <c r="J41" s="612" t="s">
        <v>1548</v>
      </c>
      <c r="K41" s="582"/>
      <c r="L41" s="607">
        <f>SUM(L$7:L$40)</f>
        <v>32.909999999999997</v>
      </c>
      <c r="M41" s="582"/>
      <c r="N41" s="607">
        <f ca="1">SUM(N$7:N$40)</f>
        <v>8747.3580469897206</v>
      </c>
      <c r="O41" s="589"/>
      <c r="P41" s="607">
        <f ca="1">SUM(P$7:P$40)</f>
        <v>-8714.4480469897208</v>
      </c>
      <c r="Q41"/>
      <c r="R41"/>
      <c r="S41"/>
    </row>
    <row r="42" spans="1:19" ht="16" thickBot="1" x14ac:dyDescent="0.25">
      <c r="A42" s="1434"/>
      <c r="B42" s="1434"/>
      <c r="C42" s="1434"/>
      <c r="D42" s="1434"/>
      <c r="E42" s="1434"/>
      <c r="F42" s="1434"/>
      <c r="G42" s="1434"/>
      <c r="H42" s="1434"/>
      <c r="I42" s="1434"/>
      <c r="J42" s="582"/>
      <c r="K42" s="582"/>
      <c r="L42" s="582"/>
      <c r="M42" s="582"/>
      <c r="N42" s="582"/>
      <c r="O42" s="582"/>
      <c r="P42" s="582"/>
      <c r="Q42"/>
      <c r="R42"/>
      <c r="S42"/>
    </row>
    <row r="43" spans="1:19" ht="16" thickBot="1" x14ac:dyDescent="0.25">
      <c r="A43" s="1434"/>
      <c r="B43" s="1434"/>
      <c r="C43" s="1434"/>
      <c r="D43" s="1434"/>
      <c r="E43" s="1434"/>
      <c r="F43" s="1434"/>
      <c r="G43" s="1434"/>
      <c r="H43" s="1434"/>
      <c r="I43" s="1434"/>
      <c r="J43" s="612" t="s">
        <v>1549</v>
      </c>
      <c r="K43" s="582"/>
      <c r="L43" s="607">
        <f>$L$41-$A$16</f>
        <v>0</v>
      </c>
      <c r="M43" s="582"/>
      <c r="N43" s="582"/>
      <c r="O43" s="582"/>
      <c r="P43" s="582"/>
      <c r="Q43"/>
      <c r="R43"/>
      <c r="S43"/>
    </row>
    <row r="44" spans="1:19" ht="15" x14ac:dyDescent="0.2">
      <c r="A44" s="589"/>
      <c r="B44" s="582"/>
      <c r="C44" s="582"/>
      <c r="D44" s="582"/>
      <c r="E44" s="582"/>
      <c r="F44" s="589"/>
      <c r="G44" s="582"/>
      <c r="H44" s="589"/>
      <c r="I44" s="582"/>
      <c r="J44" s="582"/>
      <c r="K44" s="582"/>
      <c r="L44" s="582"/>
      <c r="M44" s="582"/>
      <c r="N44" s="582"/>
      <c r="O44" s="582"/>
      <c r="P44" s="582"/>
      <c r="Q44"/>
      <c r="R44"/>
      <c r="S44"/>
    </row>
    <row r="45" spans="1:19" ht="22" x14ac:dyDescent="0.3">
      <c r="A45" s="613" t="s">
        <v>1550</v>
      </c>
      <c r="B45" s="582"/>
      <c r="C45" s="582"/>
      <c r="D45" s="582"/>
      <c r="E45" s="582"/>
      <c r="F45" s="582"/>
      <c r="G45" s="582"/>
      <c r="H45" s="582"/>
      <c r="I45" s="582"/>
      <c r="J45" s="582"/>
      <c r="K45" s="582"/>
      <c r="L45" s="582"/>
      <c r="M45" s="582"/>
      <c r="N45" s="582"/>
      <c r="O45" s="582"/>
      <c r="P45" s="582"/>
      <c r="Q45"/>
      <c r="R45"/>
      <c r="S45"/>
    </row>
    <row r="46" spans="1:19" ht="15" thickBot="1" x14ac:dyDescent="0.25">
      <c r="A46" s="252"/>
      <c r="B46" s="252"/>
      <c r="C46" s="252"/>
      <c r="D46" s="252"/>
      <c r="E46" s="252"/>
      <c r="F46" s="252"/>
      <c r="G46" s="252"/>
      <c r="H46" s="252"/>
      <c r="I46" s="252"/>
      <c r="J46" s="252"/>
      <c r="K46" s="252"/>
      <c r="L46" s="252"/>
      <c r="M46" s="252"/>
      <c r="N46" s="252"/>
      <c r="O46" s="252"/>
      <c r="P46" s="252"/>
      <c r="Q46" s="252"/>
      <c r="R46" s="252"/>
      <c r="S46" s="252"/>
    </row>
    <row r="47" spans="1:19" ht="48.75" customHeight="1" thickBot="1" x14ac:dyDescent="0.25">
      <c r="A47" s="581" t="s">
        <v>1551</v>
      </c>
      <c r="B47" s="582"/>
      <c r="C47" s="1430" t="s">
        <v>1552</v>
      </c>
      <c r="D47" s="1431"/>
      <c r="E47" s="1431"/>
      <c r="F47" s="1432"/>
      <c r="G47" s="582"/>
      <c r="H47" s="584" t="s">
        <v>1553</v>
      </c>
      <c r="I47" s="582"/>
      <c r="J47" s="582"/>
      <c r="K47" s="582"/>
      <c r="L47" s="582"/>
      <c r="M47" s="582"/>
      <c r="N47" s="582"/>
      <c r="O47" s="582"/>
      <c r="P47" s="582"/>
      <c r="Q47"/>
      <c r="R47"/>
      <c r="S47"/>
    </row>
    <row r="48" spans="1:19" ht="16" thickBot="1" x14ac:dyDescent="0.25">
      <c r="A48" s="582"/>
      <c r="B48" s="582"/>
      <c r="C48" s="582"/>
      <c r="D48" s="582"/>
      <c r="E48" s="582"/>
      <c r="F48" s="582"/>
      <c r="G48" s="582"/>
      <c r="H48" s="582"/>
      <c r="I48" s="582"/>
      <c r="J48" s="582"/>
      <c r="K48" s="582"/>
      <c r="L48" s="582"/>
      <c r="M48" s="582"/>
      <c r="N48" s="582"/>
      <c r="O48" s="582"/>
      <c r="P48" s="582"/>
      <c r="Q48"/>
      <c r="R48"/>
      <c r="S48"/>
    </row>
    <row r="49" spans="1:16" ht="15" thickBot="1" x14ac:dyDescent="0.25">
      <c r="A49" s="582"/>
      <c r="B49" s="582"/>
      <c r="C49" s="591" t="s">
        <v>1543</v>
      </c>
      <c r="D49" s="592" t="s">
        <v>1544</v>
      </c>
      <c r="E49" s="592" t="s">
        <v>1545</v>
      </c>
      <c r="F49" s="593" t="s">
        <v>1546</v>
      </c>
      <c r="G49" s="582"/>
      <c r="H49" s="582"/>
      <c r="I49" s="582"/>
      <c r="J49" s="582"/>
      <c r="K49" s="582"/>
      <c r="L49" s="582"/>
      <c r="M49" s="582"/>
      <c r="N49" s="582"/>
      <c r="O49" s="582"/>
      <c r="P49" s="582"/>
    </row>
    <row r="50" spans="1:16" x14ac:dyDescent="0.2">
      <c r="A50" s="582"/>
      <c r="B50" s="582"/>
      <c r="C50" s="595" t="str">
        <f>'Cheese Count Entry'!$L$5</f>
        <v>Mozzarella</v>
      </c>
      <c r="D50" s="596">
        <f ca="1">$D$9</f>
        <v>13.029</v>
      </c>
      <c r="E50" s="597">
        <f>'Cheese Count Entry'!$O$8</f>
        <v>54.7</v>
      </c>
      <c r="F50" s="598">
        <f ca="1">$D50*$E50</f>
        <v>712.68630000000007</v>
      </c>
      <c r="G50" s="582"/>
      <c r="H50" s="582"/>
      <c r="I50" s="582"/>
      <c r="J50" s="582"/>
      <c r="K50" s="582"/>
      <c r="L50" s="582"/>
      <c r="M50" s="582"/>
      <c r="N50" s="582"/>
      <c r="O50" s="582"/>
      <c r="P50" s="582"/>
    </row>
    <row r="51" spans="1:16" x14ac:dyDescent="0.2">
      <c r="A51" s="582"/>
      <c r="B51" s="582"/>
      <c r="C51" s="599" t="str">
        <f>'Cheese Count Entry'!$P$5</f>
        <v>Cheddar</v>
      </c>
      <c r="D51" s="600">
        <f ca="1">$D$10</f>
        <v>17.047999999999998</v>
      </c>
      <c r="E51" s="601">
        <f>'Cheese Count Entry'!$S$8</f>
        <v>5</v>
      </c>
      <c r="F51" s="602">
        <f t="shared" ref="F51:F57" ca="1" si="2">$D51*$E51</f>
        <v>85.24</v>
      </c>
      <c r="G51" s="582"/>
      <c r="H51" s="582"/>
      <c r="I51" s="582"/>
      <c r="J51" s="582"/>
      <c r="K51" s="582"/>
      <c r="L51" s="582"/>
      <c r="M51" s="582"/>
      <c r="N51" s="582"/>
      <c r="O51" s="582"/>
      <c r="P51" s="582"/>
    </row>
    <row r="52" spans="1:16" x14ac:dyDescent="0.2">
      <c r="A52" s="582"/>
      <c r="B52" s="582"/>
      <c r="C52" s="599" t="str">
        <f>'Cheese Count Entry'!$T$5</f>
        <v>Mozzarella / Cheddar Blend</v>
      </c>
      <c r="D52" s="600">
        <f ca="1">$D$50*6/7+$D$51*1/7</f>
        <v>13.603142857142856</v>
      </c>
      <c r="E52" s="601">
        <f>'Cheese Count Entry'!$W$8</f>
        <v>15.5</v>
      </c>
      <c r="F52" s="602">
        <f t="shared" ca="1" si="2"/>
        <v>210.84871428571427</v>
      </c>
      <c r="G52" s="582"/>
      <c r="H52" s="582"/>
      <c r="I52" s="582"/>
      <c r="J52" s="582"/>
      <c r="K52" s="582"/>
      <c r="L52" s="582"/>
      <c r="M52" s="582"/>
      <c r="N52" s="582"/>
      <c r="O52" s="582"/>
      <c r="P52" s="582"/>
    </row>
    <row r="53" spans="1:16" x14ac:dyDescent="0.2">
      <c r="A53" s="582"/>
      <c r="B53" s="582"/>
      <c r="C53" s="599" t="str">
        <f>'Cheese Count Entry'!$X$5</f>
        <v>Feta</v>
      </c>
      <c r="D53" s="600">
        <f ca="1">$D$11</f>
        <v>16.171739130434784</v>
      </c>
      <c r="E53" s="601">
        <f>'Cheese Count Entry'!$AA$8</f>
        <v>1.2</v>
      </c>
      <c r="F53" s="602">
        <f t="shared" ca="1" si="2"/>
        <v>19.40608695652174</v>
      </c>
      <c r="G53" s="582"/>
      <c r="H53" s="582"/>
      <c r="I53" s="582"/>
      <c r="J53" s="582"/>
      <c r="K53" s="582"/>
      <c r="L53" s="582"/>
      <c r="M53" s="582"/>
      <c r="N53" s="582"/>
      <c r="O53" s="582"/>
      <c r="P53" s="582"/>
    </row>
    <row r="54" spans="1:16" x14ac:dyDescent="0.2">
      <c r="A54" s="582"/>
      <c r="B54" s="582"/>
      <c r="C54" s="599" t="str">
        <f>'Cheese Count Entry'!$AB$5</f>
        <v>Parmesan</v>
      </c>
      <c r="D54" s="600">
        <f ca="1">$D$12</f>
        <v>20.593333333333334</v>
      </c>
      <c r="E54" s="601">
        <f>'Cheese Count Entry'!$AE$8</f>
        <v>0.9</v>
      </c>
      <c r="F54" s="602">
        <f t="shared" ca="1" si="2"/>
        <v>18.534000000000002</v>
      </c>
      <c r="G54" s="582"/>
      <c r="H54" s="582"/>
      <c r="I54" s="582"/>
      <c r="J54" s="582"/>
      <c r="K54" s="582"/>
      <c r="L54" s="582"/>
      <c r="M54" s="582"/>
      <c r="N54" s="582"/>
      <c r="O54" s="582"/>
      <c r="P54" s="582"/>
    </row>
    <row r="55" spans="1:16" x14ac:dyDescent="0.2">
      <c r="A55" s="582"/>
      <c r="B55" s="582"/>
      <c r="C55" s="599" t="str">
        <f>'Cheese Count Entry'!$AF$5</f>
        <v>Plant-based Cheeze</v>
      </c>
      <c r="D55" s="600">
        <f ca="1">$D$13</f>
        <v>9.5403817914831119</v>
      </c>
      <c r="E55" s="601">
        <f>'Cheese Count Entry'!$AI$8</f>
        <v>4.5</v>
      </c>
      <c r="F55" s="602">
        <f t="shared" ca="1" si="2"/>
        <v>42.931718061674005</v>
      </c>
      <c r="G55" s="582"/>
      <c r="H55" s="582"/>
      <c r="I55" s="582"/>
      <c r="J55" s="582"/>
      <c r="K55" s="582"/>
      <c r="L55" s="582"/>
      <c r="M55" s="582"/>
      <c r="N55" s="582"/>
      <c r="O55" s="582"/>
      <c r="P55" s="582"/>
    </row>
    <row r="56" spans="1:16" x14ac:dyDescent="0.2">
      <c r="A56" s="582"/>
      <c r="B56" s="582"/>
      <c r="C56" s="599" t="str">
        <f>'Cheese Count Entry'!$AJ$5</f>
        <v>Truffle Mozzarella Blend</v>
      </c>
      <c r="D56" s="600">
        <f ca="1">$D$9*2/3+$D$14*1/3</f>
        <v>16.568777777777775</v>
      </c>
      <c r="E56" s="601">
        <f>'Cheese Count Entry'!$AM$8</f>
        <v>1.4</v>
      </c>
      <c r="F56" s="602">
        <f t="shared" ca="1" si="2"/>
        <v>23.196288888888883</v>
      </c>
      <c r="G56" s="582"/>
      <c r="H56" s="582"/>
      <c r="I56" s="582"/>
      <c r="J56" s="582"/>
      <c r="K56" s="582"/>
      <c r="L56" s="582"/>
      <c r="M56" s="582"/>
      <c r="N56" s="582"/>
      <c r="O56" s="582"/>
      <c r="P56" s="582"/>
    </row>
    <row r="57" spans="1:16" ht="15" thickBot="1" x14ac:dyDescent="0.25">
      <c r="A57" s="582"/>
      <c r="B57" s="582"/>
      <c r="C57" s="603" t="str">
        <f>'Cheese Count Entry'!$AN$5</f>
        <v>Black Truffle Monterey Jack</v>
      </c>
      <c r="D57" s="604">
        <f ca="1">$D$14</f>
        <v>23.64833333333333</v>
      </c>
      <c r="E57" s="605">
        <f>'Cheese Count Entry'!$AQ$8</f>
        <v>4</v>
      </c>
      <c r="F57" s="606">
        <f t="shared" ca="1" si="2"/>
        <v>94.59333333333332</v>
      </c>
      <c r="G57" s="582"/>
      <c r="H57" s="582"/>
      <c r="I57" s="582"/>
      <c r="J57" s="582"/>
      <c r="K57" s="582"/>
      <c r="L57" s="582"/>
      <c r="M57" s="582"/>
      <c r="N57" s="582"/>
      <c r="O57" s="582"/>
      <c r="P57" s="582"/>
    </row>
    <row r="58" spans="1:16" ht="15" thickBot="1" x14ac:dyDescent="0.25">
      <c r="A58" s="582"/>
      <c r="B58" s="582"/>
      <c r="C58" s="582"/>
      <c r="D58" s="582"/>
      <c r="E58" s="582"/>
      <c r="F58" s="582"/>
      <c r="G58" s="582"/>
      <c r="H58" s="582"/>
      <c r="I58" s="582"/>
      <c r="J58" s="582"/>
      <c r="K58" s="582"/>
      <c r="L58" s="582"/>
      <c r="M58" s="582"/>
      <c r="N58" s="582"/>
      <c r="O58" s="582"/>
      <c r="P58" s="582"/>
    </row>
    <row r="59" spans="1:16" ht="15" thickBot="1" x14ac:dyDescent="0.25">
      <c r="A59" s="607">
        <f>'COS Entry (printable)'!$C$61</f>
        <v>0</v>
      </c>
      <c r="B59" s="582"/>
      <c r="C59" s="582"/>
      <c r="D59" s="582"/>
      <c r="E59" s="582"/>
      <c r="F59" s="607">
        <f ca="1">SUM(F$50:F$58)</f>
        <v>1207.4364415261323</v>
      </c>
      <c r="G59" s="582"/>
      <c r="H59" s="607">
        <f ca="1">$A59-$F59</f>
        <v>-1207.4364415261323</v>
      </c>
      <c r="I59" s="582"/>
      <c r="J59" s="582"/>
      <c r="K59" s="582"/>
      <c r="L59" s="582"/>
      <c r="M59" s="582"/>
      <c r="N59" s="582"/>
      <c r="O59" s="582"/>
      <c r="P59" s="582"/>
    </row>
    <row r="60" spans="1:16" x14ac:dyDescent="0.2">
      <c r="A60" s="582"/>
      <c r="B60" s="582"/>
      <c r="C60" s="582"/>
      <c r="D60" s="582"/>
      <c r="E60" s="582"/>
      <c r="F60" s="582"/>
      <c r="G60" s="582"/>
      <c r="H60" s="582"/>
      <c r="I60" s="582"/>
      <c r="J60" s="582"/>
      <c r="K60" s="582"/>
      <c r="L60" s="582"/>
      <c r="M60" s="582"/>
      <c r="N60" s="582"/>
      <c r="O60" s="582"/>
      <c r="P60" s="582"/>
    </row>
    <row r="61" spans="1:16" x14ac:dyDescent="0.2">
      <c r="A61" s="582"/>
      <c r="B61" s="582"/>
      <c r="C61" s="582"/>
      <c r="D61" s="582"/>
      <c r="E61" s="582"/>
      <c r="F61" s="582"/>
      <c r="G61" s="582"/>
      <c r="H61" s="582"/>
      <c r="I61" s="582"/>
      <c r="J61" s="582"/>
      <c r="K61" s="582"/>
      <c r="L61" s="582"/>
      <c r="M61" s="582"/>
      <c r="N61" s="582"/>
      <c r="O61" s="582"/>
      <c r="P61" s="582"/>
    </row>
    <row r="62" spans="1:16" ht="150" customHeight="1" x14ac:dyDescent="0.2">
      <c r="A62" s="1433" t="s">
        <v>1554</v>
      </c>
      <c r="B62" s="1433"/>
      <c r="C62" s="1433"/>
      <c r="D62" s="1433"/>
      <c r="E62" s="1433"/>
      <c r="F62" s="1433"/>
      <c r="G62" s="1433"/>
      <c r="H62" s="1433"/>
      <c r="I62" s="582"/>
      <c r="J62" s="582"/>
      <c r="K62" s="582"/>
      <c r="L62" s="582"/>
      <c r="M62" s="582"/>
      <c r="N62" s="582"/>
      <c r="O62" s="582"/>
      <c r="P62" s="582"/>
    </row>
    <row r="63" spans="1:16" x14ac:dyDescent="0.2">
      <c r="A63" s="582"/>
      <c r="B63" s="582"/>
      <c r="C63" s="582"/>
      <c r="D63" s="582"/>
      <c r="E63" s="582"/>
      <c r="F63" s="582"/>
      <c r="G63" s="582"/>
      <c r="H63" s="582"/>
      <c r="I63" s="582"/>
      <c r="J63" s="582"/>
      <c r="K63" s="582"/>
      <c r="L63" s="582"/>
      <c r="M63" s="582"/>
      <c r="N63" s="582"/>
      <c r="O63" s="582"/>
      <c r="P63" s="582"/>
    </row>
    <row r="64" spans="1:16" ht="22" x14ac:dyDescent="0.3">
      <c r="A64" s="613" t="s">
        <v>1555</v>
      </c>
      <c r="B64" s="582"/>
      <c r="C64" s="582"/>
      <c r="D64" s="582"/>
      <c r="E64" s="582"/>
      <c r="F64" s="582"/>
      <c r="G64" s="582"/>
      <c r="H64" s="582"/>
      <c r="I64" s="582"/>
      <c r="J64" s="582"/>
      <c r="K64" s="582"/>
      <c r="L64" s="582"/>
      <c r="M64" s="582"/>
      <c r="N64" s="582"/>
      <c r="O64" s="582"/>
      <c r="P64" s="582"/>
    </row>
    <row r="65" spans="1:18" ht="16" thickBot="1" x14ac:dyDescent="0.25">
      <c r="A65" s="582"/>
      <c r="B65" s="582"/>
      <c r="C65" s="582"/>
      <c r="D65" s="582"/>
      <c r="E65" s="582"/>
      <c r="F65" s="582"/>
      <c r="G65" s="582"/>
      <c r="H65" s="582"/>
      <c r="I65" s="582"/>
      <c r="J65" s="582"/>
      <c r="K65" s="582"/>
      <c r="L65" s="582"/>
      <c r="M65" s="582"/>
      <c r="N65" s="582"/>
      <c r="O65" s="582"/>
      <c r="P65" s="582"/>
      <c r="Q65"/>
      <c r="R65"/>
    </row>
    <row r="66" spans="1:18" ht="48.75" customHeight="1" thickBot="1" x14ac:dyDescent="0.25">
      <c r="A66" s="581" t="s">
        <v>1556</v>
      </c>
      <c r="B66" s="582"/>
      <c r="C66" s="1430" t="s">
        <v>1557</v>
      </c>
      <c r="D66" s="1431"/>
      <c r="E66" s="1431"/>
      <c r="F66" s="1432"/>
      <c r="G66" s="582"/>
      <c r="H66" s="584" t="s">
        <v>1558</v>
      </c>
      <c r="I66" s="582"/>
      <c r="J66" s="1430" t="s">
        <v>1559</v>
      </c>
      <c r="K66" s="1431"/>
      <c r="L66" s="1431"/>
      <c r="M66" s="1432"/>
      <c r="N66" s="582"/>
      <c r="O66" s="582"/>
      <c r="P66" s="584" t="s">
        <v>1560</v>
      </c>
      <c r="Q66"/>
      <c r="R66" s="584" t="s">
        <v>1561</v>
      </c>
    </row>
    <row r="67" spans="1:18" ht="16" thickBot="1" x14ac:dyDescent="0.25">
      <c r="A67" s="582"/>
      <c r="B67" s="582"/>
      <c r="C67" s="582"/>
      <c r="D67" s="582"/>
      <c r="E67" s="582"/>
      <c r="F67" s="582"/>
      <c r="G67" s="582"/>
      <c r="H67" s="582"/>
      <c r="I67" s="582"/>
      <c r="J67" s="582"/>
      <c r="K67" s="582"/>
      <c r="L67" s="582"/>
      <c r="M67" s="582"/>
      <c r="N67" s="582"/>
      <c r="O67" s="582"/>
      <c r="P67" s="582"/>
      <c r="Q67"/>
      <c r="R67" s="582"/>
    </row>
    <row r="68" spans="1:18" ht="16" thickBot="1" x14ac:dyDescent="0.25">
      <c r="A68" s="582"/>
      <c r="B68" s="582"/>
      <c r="C68" s="591" t="s">
        <v>1543</v>
      </c>
      <c r="D68" s="592" t="s">
        <v>1544</v>
      </c>
      <c r="E68" s="592" t="s">
        <v>1545</v>
      </c>
      <c r="F68" s="593" t="s">
        <v>1546</v>
      </c>
      <c r="G68" s="582"/>
      <c r="H68" s="582"/>
      <c r="I68" s="582"/>
      <c r="J68" s="591" t="s">
        <v>1543</v>
      </c>
      <c r="K68" s="592" t="s">
        <v>1544</v>
      </c>
      <c r="L68" s="592" t="s">
        <v>1545</v>
      </c>
      <c r="M68" s="593" t="s">
        <v>1546</v>
      </c>
      <c r="N68" s="582"/>
      <c r="O68" s="582"/>
      <c r="P68" s="582"/>
      <c r="Q68"/>
      <c r="R68" s="582"/>
    </row>
    <row r="69" spans="1:18" ht="15" x14ac:dyDescent="0.2">
      <c r="A69" s="589"/>
      <c r="B69" s="582"/>
      <c r="C69" s="595" t="str">
        <f>'Cheese Count Entry'!$L$5</f>
        <v>Mozzarella</v>
      </c>
      <c r="D69" s="596">
        <f ca="1">$D$9</f>
        <v>13.029</v>
      </c>
      <c r="E69" s="597">
        <f>VLOOKUP('Report Set-up'!$B$15,'Cheese Count Entry'!$A$10:$AQ$40,15,FALSE)</f>
        <v>26.3</v>
      </c>
      <c r="F69" s="598">
        <f ca="1">$D69*$E69</f>
        <v>342.66270000000003</v>
      </c>
      <c r="G69" s="582"/>
      <c r="H69" s="582"/>
      <c r="I69" s="582"/>
      <c r="J69" s="595" t="str">
        <f>'Inventory Count Summary'!$C$11</f>
        <v>Mozzarella</v>
      </c>
      <c r="K69" s="596">
        <f ca="1">IF($M69=0,$D69,$M69/$L69)</f>
        <v>13.029</v>
      </c>
      <c r="L69" s="597">
        <f t="array" ref="L69">SUM(IF('Inventory Count Summary'!$C$6:$C$17=$J69,'Inventory Count Summary'!$M$6:$M$17,0))</f>
        <v>0</v>
      </c>
      <c r="M69" s="598">
        <f t="array" ref="M69">SUM(IF('Inventory Count Summary'!$C$6:$C$17=$J69,'Inventory Count Summary'!$N$6:$N$17,0))</f>
        <v>0</v>
      </c>
      <c r="N69" s="582"/>
      <c r="O69" s="582"/>
      <c r="P69" s="590">
        <f t="shared" ref="P69:P76" ca="1" si="3">$D69*($E69-$L69)</f>
        <v>342.66270000000003</v>
      </c>
      <c r="Q69"/>
      <c r="R69" s="590">
        <f t="shared" ref="R69:R76" ca="1" si="4">$E69*($D69-$K69)</f>
        <v>0</v>
      </c>
    </row>
    <row r="70" spans="1:18" ht="15" x14ac:dyDescent="0.2">
      <c r="A70" s="582"/>
      <c r="B70" s="582"/>
      <c r="C70" s="599" t="str">
        <f>'Cheese Count Entry'!$P$5</f>
        <v>Cheddar</v>
      </c>
      <c r="D70" s="600">
        <f ca="1">$D$10</f>
        <v>17.047999999999998</v>
      </c>
      <c r="E70" s="601">
        <f>VLOOKUP('Report Set-up'!$B$15,'Cheese Count Entry'!$A$10:$AQ$40,19,FALSE)</f>
        <v>3.5</v>
      </c>
      <c r="F70" s="602">
        <f t="shared" ref="F70:F76" ca="1" si="5">$D70*$E70</f>
        <v>59.667999999999992</v>
      </c>
      <c r="G70" s="582"/>
      <c r="H70" s="582"/>
      <c r="I70" s="582"/>
      <c r="J70" s="599" t="str">
        <f>'Inventory Count Summary'!$C$6</f>
        <v>Cheddar</v>
      </c>
      <c r="K70" s="600">
        <f t="shared" ref="K70:K76" ca="1" si="6">IF($M70=0,$D70,$M70/$L70)</f>
        <v>17.047999999999998</v>
      </c>
      <c r="L70" s="601">
        <f t="array" ref="L70">SUM(IF('Inventory Count Summary'!$C$6:$C$17=$J70,'Inventory Count Summary'!$M$6:$M$17,0))</f>
        <v>0</v>
      </c>
      <c r="M70" s="602">
        <f t="array" ref="M70">SUM(IF('Inventory Count Summary'!$C$6:$C$17=$J70,'Inventory Count Summary'!$N$6:$N$17,0))</f>
        <v>0</v>
      </c>
      <c r="N70" s="582"/>
      <c r="O70" s="582"/>
      <c r="P70" s="594">
        <f t="shared" ca="1" si="3"/>
        <v>59.667999999999992</v>
      </c>
      <c r="Q70"/>
      <c r="R70" s="594">
        <f t="shared" ca="1" si="4"/>
        <v>0</v>
      </c>
    </row>
    <row r="71" spans="1:18" ht="15" x14ac:dyDescent="0.2">
      <c r="A71" s="582"/>
      <c r="B71" s="582"/>
      <c r="C71" s="599" t="str">
        <f>'Cheese Count Entry'!$T$5</f>
        <v>Mozzarella / Cheddar Blend</v>
      </c>
      <c r="D71" s="600">
        <f ca="1">$D$50*6/7+$D$51*1/7</f>
        <v>13.603142857142856</v>
      </c>
      <c r="E71" s="601">
        <f>VLOOKUP('Report Set-up'!$B$15,'Cheese Count Entry'!$A$10:$AQ$40,23,FALSE)</f>
        <v>20.2</v>
      </c>
      <c r="F71" s="602">
        <f t="shared" ca="1" si="5"/>
        <v>274.78348571428569</v>
      </c>
      <c r="G71" s="582"/>
      <c r="H71" s="582"/>
      <c r="I71" s="582"/>
      <c r="J71" s="599" t="str">
        <f>'Inventory Count Summary'!$C$16</f>
        <v>Mozzarella / Cheddar Blend</v>
      </c>
      <c r="K71" s="600">
        <f t="shared" ca="1" si="6"/>
        <v>13.603142857142856</v>
      </c>
      <c r="L71" s="601">
        <f t="array" ref="L71">SUM(IF('Inventory Count Summary'!$C$6:$C$17=$J71,'Inventory Count Summary'!$M$6:$M$17,0))</f>
        <v>0</v>
      </c>
      <c r="M71" s="602">
        <f t="array" ref="M71">SUM(IF('Inventory Count Summary'!$C$6:$C$17=$J71,'Inventory Count Summary'!$N$6:$N$17,0))</f>
        <v>0</v>
      </c>
      <c r="N71" s="582"/>
      <c r="O71" s="582"/>
      <c r="P71" s="594">
        <f t="shared" ca="1" si="3"/>
        <v>274.78348571428569</v>
      </c>
      <c r="Q71"/>
      <c r="R71" s="594">
        <f t="shared" ca="1" si="4"/>
        <v>0</v>
      </c>
    </row>
    <row r="72" spans="1:18" ht="15" x14ac:dyDescent="0.2">
      <c r="A72" s="582"/>
      <c r="B72" s="582"/>
      <c r="C72" s="599" t="str">
        <f>'Cheese Count Entry'!$X$5</f>
        <v>Feta</v>
      </c>
      <c r="D72" s="600">
        <f ca="1">$D$11</f>
        <v>16.171739130434784</v>
      </c>
      <c r="E72" s="601">
        <f>VLOOKUP('Report Set-up'!$B$15,'Cheese Count Entry'!$A$10:$AQ$40,27,FALSE)</f>
        <v>1.9000000000000001</v>
      </c>
      <c r="F72" s="602">
        <f t="shared" ca="1" si="5"/>
        <v>30.72630434782609</v>
      </c>
      <c r="G72" s="582"/>
      <c r="H72" s="582"/>
      <c r="I72" s="582"/>
      <c r="J72" s="599" t="str">
        <f>'Inventory Count Summary'!$C$9</f>
        <v>Feta</v>
      </c>
      <c r="K72" s="600">
        <f t="shared" ca="1" si="6"/>
        <v>16.171739130434784</v>
      </c>
      <c r="L72" s="601">
        <f t="array" ref="L72">SUM(IF('Inventory Count Summary'!$C$6:$C$17=$J72,'Inventory Count Summary'!$M$6:$M$17,0))</f>
        <v>0</v>
      </c>
      <c r="M72" s="602">
        <f t="array" ref="M72">SUM(IF('Inventory Count Summary'!$C$6:$C$17=$J72,'Inventory Count Summary'!$N$6:$N$17,0))</f>
        <v>0</v>
      </c>
      <c r="N72" s="582"/>
      <c r="O72" s="582"/>
      <c r="P72" s="594">
        <f t="shared" ca="1" si="3"/>
        <v>30.72630434782609</v>
      </c>
      <c r="Q72"/>
      <c r="R72" s="594">
        <f t="shared" ca="1" si="4"/>
        <v>0</v>
      </c>
    </row>
    <row r="73" spans="1:18" ht="15" x14ac:dyDescent="0.2">
      <c r="A73" s="582"/>
      <c r="B73" s="582"/>
      <c r="C73" s="599" t="str">
        <f>'Cheese Count Entry'!$AB$5</f>
        <v>Parmesan</v>
      </c>
      <c r="D73" s="600">
        <f ca="1">$D$12</f>
        <v>20.593333333333334</v>
      </c>
      <c r="E73" s="601">
        <f>VLOOKUP('Report Set-up'!$B$15,'Cheese Count Entry'!$A$10:$AQ$40,31,FALSE)</f>
        <v>2.7</v>
      </c>
      <c r="F73" s="602">
        <f t="shared" ca="1" si="5"/>
        <v>55.602000000000004</v>
      </c>
      <c r="G73" s="582"/>
      <c r="H73" s="582"/>
      <c r="I73" s="582"/>
      <c r="J73" s="599" t="str">
        <f>'Inventory Count Summary'!$C$12</f>
        <v>Parmesan</v>
      </c>
      <c r="K73" s="600">
        <f t="shared" ca="1" si="6"/>
        <v>20.593333333333334</v>
      </c>
      <c r="L73" s="601">
        <f t="array" ref="L73">SUM(IF('Inventory Count Summary'!$C$6:$C$17=$J73,'Inventory Count Summary'!$M$6:$M$17,0))</f>
        <v>0</v>
      </c>
      <c r="M73" s="602">
        <f t="array" ref="M73">SUM(IF('Inventory Count Summary'!$C$6:$C$17=$J73,'Inventory Count Summary'!$N$6:$N$17,0))</f>
        <v>0</v>
      </c>
      <c r="N73" s="582"/>
      <c r="O73" s="582"/>
      <c r="P73" s="594">
        <f t="shared" ca="1" si="3"/>
        <v>55.602000000000004</v>
      </c>
      <c r="Q73"/>
      <c r="R73" s="594">
        <f t="shared" ca="1" si="4"/>
        <v>0</v>
      </c>
    </row>
    <row r="74" spans="1:18" ht="15" x14ac:dyDescent="0.2">
      <c r="A74" s="582"/>
      <c r="B74" s="582"/>
      <c r="C74" s="599" t="str">
        <f>'Cheese Count Entry'!$AF$5</f>
        <v>Plant-based Cheeze</v>
      </c>
      <c r="D74" s="600">
        <f ca="1">$D$13</f>
        <v>9.5403817914831119</v>
      </c>
      <c r="E74" s="601">
        <f>VLOOKUP('Report Set-up'!$B$15,'Cheese Count Entry'!$A$10:$AQ$40,35,FALSE)</f>
        <v>2.5</v>
      </c>
      <c r="F74" s="602">
        <f t="shared" ca="1" si="5"/>
        <v>23.850954478707781</v>
      </c>
      <c r="G74" s="582"/>
      <c r="H74" s="582"/>
      <c r="I74" s="582"/>
      <c r="J74" s="599" t="str">
        <f>'Inventory Count Summary'!$C$13</f>
        <v>Plant-based Cheeze</v>
      </c>
      <c r="K74" s="600">
        <f t="shared" ca="1" si="6"/>
        <v>9.5403817914831119</v>
      </c>
      <c r="L74" s="601">
        <f t="array" ref="L74">SUM(IF('Inventory Count Summary'!$C$6:$C$17=$J74,'Inventory Count Summary'!$M$6:$M$17,0))</f>
        <v>0</v>
      </c>
      <c r="M74" s="602">
        <f t="array" ref="M74">SUM(IF('Inventory Count Summary'!$C$6:$C$17=$J74,'Inventory Count Summary'!$N$6:$N$17,0))</f>
        <v>0</v>
      </c>
      <c r="N74" s="582"/>
      <c r="O74" s="582"/>
      <c r="P74" s="594">
        <f t="shared" ca="1" si="3"/>
        <v>23.850954478707781</v>
      </c>
      <c r="Q74"/>
      <c r="R74" s="594">
        <f t="shared" ca="1" si="4"/>
        <v>0</v>
      </c>
    </row>
    <row r="75" spans="1:18" ht="15" x14ac:dyDescent="0.2">
      <c r="A75" s="582"/>
      <c r="B75" s="582"/>
      <c r="C75" s="599" t="str">
        <f>'Cheese Count Entry'!$AJ$5</f>
        <v>Truffle Mozzarella Blend</v>
      </c>
      <c r="D75" s="600">
        <f ca="1">$D$9*2/3+$D$14*1/3</f>
        <v>16.568777777777775</v>
      </c>
      <c r="E75" s="601">
        <f>VLOOKUP('Report Set-up'!$B$15,'Cheese Count Entry'!$A$10:$AQ$40,39,FALSE)</f>
        <v>1.1000000000000001</v>
      </c>
      <c r="F75" s="602">
        <f t="shared" ca="1" si="5"/>
        <v>18.225655555555555</v>
      </c>
      <c r="G75" s="582"/>
      <c r="H75" s="582"/>
      <c r="I75" s="582"/>
      <c r="J75" s="599" t="str">
        <f>'Inventory Count Summary'!$C$17</f>
        <v>Truffle Mozzarella Blend</v>
      </c>
      <c r="K75" s="600">
        <f t="shared" ca="1" si="6"/>
        <v>16.568777777777775</v>
      </c>
      <c r="L75" s="601">
        <f t="array" ref="L75">SUM(IF('Inventory Count Summary'!$C$6:$C$17=$J75,'Inventory Count Summary'!$M$6:$M$17,0))</f>
        <v>0</v>
      </c>
      <c r="M75" s="602">
        <f t="array" ref="M75">SUM(IF('Inventory Count Summary'!$C$6:$C$17=$J75,'Inventory Count Summary'!$N$6:$N$17,0))</f>
        <v>0</v>
      </c>
      <c r="N75" s="582"/>
      <c r="O75" s="582"/>
      <c r="P75" s="594">
        <f t="shared" ca="1" si="3"/>
        <v>18.225655555555555</v>
      </c>
      <c r="Q75"/>
      <c r="R75" s="594">
        <f t="shared" ca="1" si="4"/>
        <v>0</v>
      </c>
    </row>
    <row r="76" spans="1:18" ht="16" thickBot="1" x14ac:dyDescent="0.25">
      <c r="A76" s="582"/>
      <c r="B76" s="582"/>
      <c r="C76" s="603" t="str">
        <f>'Cheese Count Entry'!$AN$5</f>
        <v>Black Truffle Monterey Jack</v>
      </c>
      <c r="D76" s="604">
        <f ca="1">$D$14</f>
        <v>23.64833333333333</v>
      </c>
      <c r="E76" s="605">
        <f>VLOOKUP('Report Set-up'!$B$15,'Cheese Count Entry'!$A$10:$AQ$40,43,FALSE)</f>
        <v>2.8</v>
      </c>
      <c r="F76" s="606">
        <f t="shared" ca="1" si="5"/>
        <v>66.215333333333319</v>
      </c>
      <c r="G76" s="582"/>
      <c r="H76" s="582"/>
      <c r="I76" s="582"/>
      <c r="J76" s="603" t="str">
        <f>'Inventory Count Summary'!$C$15</f>
        <v>Black Truffle Monterey Jack</v>
      </c>
      <c r="K76" s="604">
        <f t="shared" ca="1" si="6"/>
        <v>23.64833333333333</v>
      </c>
      <c r="L76" s="605">
        <f t="array" ref="L76">SUM(IF('Inventory Count Summary'!$C$6:$C$17=$J76,'Inventory Count Summary'!$M$6:$M$17,0))</f>
        <v>0</v>
      </c>
      <c r="M76" s="606">
        <f t="array" ref="M76">SUM(IF('Inventory Count Summary'!$C$6:$C$17=$J76,'Inventory Count Summary'!$N$6:$N$17,0))</f>
        <v>0</v>
      </c>
      <c r="N76" s="582"/>
      <c r="O76" s="582"/>
      <c r="P76" s="608">
        <f t="shared" ca="1" si="3"/>
        <v>66.215333333333319</v>
      </c>
      <c r="Q76"/>
      <c r="R76" s="608">
        <f t="shared" ca="1" si="4"/>
        <v>0</v>
      </c>
    </row>
    <row r="77" spans="1:18" ht="16" thickBot="1" x14ac:dyDescent="0.25">
      <c r="A77" s="582"/>
      <c r="B77" s="582"/>
      <c r="C77" s="582"/>
      <c r="D77" s="582"/>
      <c r="E77" s="582"/>
      <c r="F77" s="582"/>
      <c r="G77" s="582"/>
      <c r="H77" s="582"/>
      <c r="I77" s="582"/>
      <c r="J77" s="582"/>
      <c r="K77" s="582"/>
      <c r="L77" s="582"/>
      <c r="M77" s="582"/>
      <c r="N77" s="582"/>
      <c r="O77" s="582"/>
      <c r="P77" s="582"/>
      <c r="Q77"/>
      <c r="R77" s="582"/>
    </row>
    <row r="78" spans="1:18" ht="16" thickBot="1" x14ac:dyDescent="0.25">
      <c r="A78" s="607">
        <f>'COS Entry (printable)'!$C$63</f>
        <v>0</v>
      </c>
      <c r="B78" s="582"/>
      <c r="C78" s="582"/>
      <c r="D78" s="582"/>
      <c r="E78" s="582"/>
      <c r="F78" s="607">
        <f ca="1">SUM(F$69:F$77)</f>
        <v>871.73443342970836</v>
      </c>
      <c r="G78" s="582"/>
      <c r="H78" s="607">
        <f ca="1">$A78-$F78</f>
        <v>-871.73443342970836</v>
      </c>
      <c r="I78" s="582"/>
      <c r="J78" s="582"/>
      <c r="K78" s="582"/>
      <c r="L78" s="582"/>
      <c r="M78" s="607">
        <f>SUM(M$69:M$77)</f>
        <v>0</v>
      </c>
      <c r="N78" s="582"/>
      <c r="O78" s="582"/>
      <c r="P78" s="607">
        <f ca="1">SUM(P$69:P$77)</f>
        <v>871.73443342970836</v>
      </c>
      <c r="Q78"/>
      <c r="R78" s="607">
        <f ca="1">SUM(R$69:R$77)</f>
        <v>0</v>
      </c>
    </row>
    <row r="79" spans="1:18" ht="15" x14ac:dyDescent="0.2">
      <c r="A79" s="582"/>
      <c r="B79" s="582"/>
      <c r="C79" s="582"/>
      <c r="D79" s="582"/>
      <c r="E79" s="582"/>
      <c r="F79" s="582"/>
      <c r="G79" s="582"/>
      <c r="H79" s="582"/>
      <c r="I79" s="582"/>
      <c r="J79" s="582"/>
      <c r="K79" s="582"/>
      <c r="L79" s="582"/>
      <c r="M79" s="582"/>
      <c r="N79" s="582"/>
      <c r="O79" s="582"/>
      <c r="P79" s="582"/>
      <c r="Q79"/>
      <c r="R79"/>
    </row>
    <row r="80" spans="1:18" ht="15" x14ac:dyDescent="0.2">
      <c r="A80" s="582"/>
      <c r="B80" s="582"/>
      <c r="C80" s="582"/>
      <c r="D80" s="582"/>
      <c r="E80" s="582"/>
      <c r="F80" s="582"/>
      <c r="G80" s="582"/>
      <c r="H80" s="582"/>
      <c r="I80" s="582"/>
      <c r="J80" s="582"/>
      <c r="K80" s="582"/>
      <c r="L80" s="582"/>
      <c r="M80" s="582"/>
      <c r="N80" s="582"/>
      <c r="O80" s="582"/>
      <c r="P80" s="582"/>
      <c r="Q80"/>
      <c r="R80"/>
    </row>
    <row r="81" spans="1:16" x14ac:dyDescent="0.2">
      <c r="A81" s="582"/>
      <c r="B81" s="582"/>
      <c r="C81" s="582"/>
      <c r="D81" s="582"/>
      <c r="E81" s="582"/>
      <c r="F81" s="582"/>
      <c r="G81" s="582"/>
      <c r="H81" s="582"/>
      <c r="I81" s="582"/>
      <c r="J81" s="582"/>
      <c r="K81" s="582"/>
      <c r="L81" s="582"/>
      <c r="M81" s="582"/>
      <c r="N81" s="582"/>
      <c r="O81" s="582"/>
      <c r="P81" s="582"/>
    </row>
    <row r="82" spans="1:16" ht="22" x14ac:dyDescent="0.3">
      <c r="A82" s="613" t="s">
        <v>1562</v>
      </c>
      <c r="B82" s="582"/>
      <c r="C82" s="582"/>
      <c r="D82" s="582"/>
      <c r="E82" s="582"/>
      <c r="F82" s="582"/>
      <c r="G82" s="582"/>
      <c r="H82" s="582"/>
      <c r="I82" s="582"/>
      <c r="J82" s="582"/>
      <c r="K82" s="582"/>
      <c r="L82" s="582"/>
      <c r="M82" s="582"/>
      <c r="N82" s="582"/>
      <c r="O82" s="582"/>
      <c r="P82" s="582"/>
    </row>
    <row r="83" spans="1:16" ht="15" thickBot="1" x14ac:dyDescent="0.25">
      <c r="A83" s="582"/>
      <c r="B83" s="582"/>
      <c r="C83" s="582"/>
      <c r="D83" s="582"/>
      <c r="E83" s="582"/>
      <c r="F83" s="582"/>
      <c r="G83" s="582"/>
      <c r="H83" s="582"/>
      <c r="I83" s="582"/>
      <c r="J83" s="582"/>
      <c r="K83" s="582"/>
      <c r="L83" s="582"/>
      <c r="M83" s="582"/>
      <c r="N83" s="582"/>
      <c r="O83" s="582"/>
      <c r="P83" s="582"/>
    </row>
    <row r="84" spans="1:16" ht="36.75" customHeight="1" thickBot="1" x14ac:dyDescent="0.25">
      <c r="A84" s="581" t="s">
        <v>1563</v>
      </c>
      <c r="B84" s="582"/>
      <c r="C84" s="1430" t="s">
        <v>1564</v>
      </c>
      <c r="D84" s="1431"/>
      <c r="E84" s="1431"/>
      <c r="F84" s="1432"/>
      <c r="G84" s="582"/>
      <c r="H84" s="584" t="s">
        <v>1565</v>
      </c>
      <c r="I84" s="582"/>
      <c r="J84" s="1430" t="s">
        <v>1566</v>
      </c>
      <c r="K84" s="1431"/>
      <c r="L84" s="1431"/>
      <c r="M84" s="1432"/>
      <c r="N84" s="582"/>
      <c r="O84" s="582"/>
      <c r="P84" s="582"/>
    </row>
    <row r="85" spans="1:16" ht="15" thickBot="1" x14ac:dyDescent="0.25">
      <c r="A85" s="582"/>
      <c r="B85" s="582"/>
      <c r="C85" s="582"/>
      <c r="D85" s="582"/>
      <c r="E85" s="582"/>
      <c r="F85" s="582"/>
      <c r="G85" s="582"/>
      <c r="H85" s="582"/>
      <c r="I85" s="582"/>
      <c r="J85" s="582"/>
      <c r="K85" s="582"/>
      <c r="L85" s="582"/>
      <c r="M85" s="582"/>
      <c r="N85" s="582"/>
      <c r="O85" s="582"/>
      <c r="P85" s="582"/>
    </row>
    <row r="86" spans="1:16" ht="15" thickBot="1" x14ac:dyDescent="0.25">
      <c r="A86" s="582"/>
      <c r="B86" s="582"/>
      <c r="C86" s="614" t="s">
        <v>1543</v>
      </c>
      <c r="D86" s="615"/>
      <c r="E86" s="616"/>
      <c r="F86" s="593" t="s">
        <v>1546</v>
      </c>
      <c r="G86" s="582"/>
      <c r="H86" s="582"/>
      <c r="I86" s="582"/>
      <c r="J86" s="614" t="s">
        <v>1543</v>
      </c>
      <c r="K86" s="615"/>
      <c r="L86" s="616"/>
      <c r="M86" s="593" t="s">
        <v>1546</v>
      </c>
      <c r="N86" s="582"/>
      <c r="O86" s="582"/>
      <c r="P86" s="582"/>
    </row>
    <row r="87" spans="1:16" ht="15" x14ac:dyDescent="0.2">
      <c r="A87" s="589"/>
      <c r="B87" s="582"/>
      <c r="C87" s="617" t="str">
        <f>'Cheese Count Entry'!$L$5</f>
        <v>Mozzarella</v>
      </c>
      <c r="D87" s="618"/>
      <c r="E87" s="619"/>
      <c r="F87" s="598">
        <f ca="1">$F9+$F50-$F69+($F52-$F71)*6/7+($F56-$F75)*2/3</f>
        <v>8266.2261229024934</v>
      </c>
      <c r="G87"/>
      <c r="H87" s="582"/>
      <c r="I87" s="582"/>
      <c r="J87" s="617" t="str">
        <f>'Cheese Report (printable)'!$B$4</f>
        <v>Mozzarella</v>
      </c>
      <c r="K87" s="618"/>
      <c r="L87" s="619"/>
      <c r="M87" s="598">
        <f ca="1">SUM('Cheese Report (printable)'!$F$7:$F$37)</f>
        <v>8267.8311428571451</v>
      </c>
      <c r="N87"/>
      <c r="O87"/>
      <c r="P87"/>
    </row>
    <row r="88" spans="1:16" ht="15" x14ac:dyDescent="0.2">
      <c r="A88" s="582"/>
      <c r="B88" s="582"/>
      <c r="C88" s="620" t="str">
        <f>'Cheese Count Entry'!$P$5</f>
        <v>Cheddar</v>
      </c>
      <c r="D88" s="621"/>
      <c r="E88" s="622"/>
      <c r="F88" s="602">
        <f ca="1">$F10+$F51-$F70+($F52-$F71)*1/7</f>
        <v>442.63846122448973</v>
      </c>
      <c r="G88"/>
      <c r="H88" s="582"/>
      <c r="I88" s="582"/>
      <c r="J88" s="620" t="str">
        <f>'Cheese Report (printable)'!$G$4</f>
        <v>Cheddar</v>
      </c>
      <c r="K88" s="621"/>
      <c r="L88" s="622"/>
      <c r="M88" s="602">
        <f ca="1">SUM('Cheese Report (printable)'!$K$7:$K$37)</f>
        <v>440.32548571428572</v>
      </c>
      <c r="N88"/>
      <c r="O88"/>
      <c r="P88"/>
    </row>
    <row r="89" spans="1:16" ht="15" x14ac:dyDescent="0.2">
      <c r="A89" s="582"/>
      <c r="B89" s="582"/>
      <c r="C89" s="620" t="str">
        <f>'Cheese Count Entry'!$X$5</f>
        <v>Feta</v>
      </c>
      <c r="D89" s="621"/>
      <c r="E89" s="622"/>
      <c r="F89" s="602">
        <f ca="1">$F11+$F53-$F72</f>
        <v>137.45978260869563</v>
      </c>
      <c r="G89"/>
      <c r="H89" s="582"/>
      <c r="I89" s="582"/>
      <c r="J89" s="620" t="str">
        <f>'Cheese Report (printable)'!$L$4</f>
        <v>Feta</v>
      </c>
      <c r="K89" s="621"/>
      <c r="L89" s="622"/>
      <c r="M89" s="602">
        <f ca="1">SUM('Cheese Report (printable)'!$P$7:$P$37)</f>
        <v>137.45978260869566</v>
      </c>
      <c r="N89"/>
      <c r="O89"/>
      <c r="P89"/>
    </row>
    <row r="90" spans="1:16" ht="15" x14ac:dyDescent="0.2">
      <c r="A90" s="582"/>
      <c r="B90" s="582"/>
      <c r="C90" s="620" t="str">
        <f>'Cheese Count Entry'!$AB$5</f>
        <v>Parmesan</v>
      </c>
      <c r="D90" s="621"/>
      <c r="E90" s="622"/>
      <c r="F90" s="602">
        <f ca="1">$F12+$F54-$F73</f>
        <v>86.49199999999999</v>
      </c>
      <c r="G90"/>
      <c r="H90" s="582"/>
      <c r="I90" s="582"/>
      <c r="J90" s="620" t="str">
        <f>'Cheese Report (printable)'!$Q$4</f>
        <v>Parmesan</v>
      </c>
      <c r="K90" s="621"/>
      <c r="L90" s="622"/>
      <c r="M90" s="602">
        <f ca="1">SUM('Cheese Report (printable)'!$U$7:$U$37)</f>
        <v>86.49199999999999</v>
      </c>
      <c r="N90"/>
      <c r="O90"/>
      <c r="P90"/>
    </row>
    <row r="91" spans="1:16" ht="15" x14ac:dyDescent="0.2">
      <c r="A91" s="582"/>
      <c r="B91" s="582"/>
      <c r="C91" s="620" t="str">
        <f>'Cheese Count Entry'!$AF$5</f>
        <v>Plant-based Cheeze</v>
      </c>
      <c r="D91" s="621"/>
      <c r="E91" s="622"/>
      <c r="F91" s="602">
        <f ca="1">$F13+$F55-$F74</f>
        <v>120.20881057268723</v>
      </c>
      <c r="G91"/>
      <c r="H91" s="582"/>
      <c r="I91" s="582"/>
      <c r="J91" s="620" t="str">
        <f>'Cheese Report (printable)'!$V$4</f>
        <v>Plant-based Cheeze</v>
      </c>
      <c r="K91" s="621"/>
      <c r="L91" s="622"/>
      <c r="M91" s="602">
        <f ca="1">SUM('Cheese Report (printable)'!$Z$7:$Z$37)</f>
        <v>120.20881057268721</v>
      </c>
      <c r="N91"/>
      <c r="O91"/>
      <c r="P91"/>
    </row>
    <row r="92" spans="1:16" ht="16" thickBot="1" x14ac:dyDescent="0.25">
      <c r="A92" s="582"/>
      <c r="B92" s="582"/>
      <c r="C92" s="1149" t="str">
        <f>'Cheese Count Entry'!$AN$5</f>
        <v>Black Truffle Monterey Jack</v>
      </c>
      <c r="D92" s="1150"/>
      <c r="E92" s="1151"/>
      <c r="F92" s="606">
        <f ca="1">$F14+$F57-$F76+($F56-$F75)*1/3</f>
        <v>30.034877777777776</v>
      </c>
      <c r="G92"/>
      <c r="H92" s="582"/>
      <c r="I92" s="582"/>
      <c r="J92" s="1149" t="str">
        <f>'Cheese Report (printable)'!$AA$4</f>
        <v>Black Truffle Monterey Jack</v>
      </c>
      <c r="K92" s="1150"/>
      <c r="L92" s="1151"/>
      <c r="M92" s="606">
        <f ca="1">SUM('Cheese Report (printable)'!$AE$7:$AE$37)</f>
        <v>30.742833333333333</v>
      </c>
      <c r="N92"/>
      <c r="O92"/>
      <c r="P92"/>
    </row>
    <row r="93" spans="1:16" ht="16" thickBot="1" x14ac:dyDescent="0.25">
      <c r="A93" s="582"/>
      <c r="B93" s="582"/>
      <c r="C93" s="582"/>
      <c r="D93" s="582"/>
      <c r="E93" s="582"/>
      <c r="F93" s="582"/>
      <c r="G93" s="582"/>
      <c r="H93" s="582"/>
      <c r="I93" s="582"/>
      <c r="J93" s="582"/>
      <c r="K93" s="582"/>
      <c r="L93" s="582"/>
      <c r="M93" s="582"/>
      <c r="N93"/>
      <c r="O93"/>
      <c r="P93"/>
    </row>
    <row r="94" spans="1:16" ht="16" thickBot="1" x14ac:dyDescent="0.25">
      <c r="A94" s="607">
        <f>$A$16+$A$59-$A$78</f>
        <v>32.909999999999997</v>
      </c>
      <c r="B94" s="582"/>
      <c r="C94" s="582"/>
      <c r="D94" s="582"/>
      <c r="E94" s="582"/>
      <c r="F94" s="607">
        <f ca="1">SUM(F$87:F$93)</f>
        <v>9083.0600550861436</v>
      </c>
      <c r="G94" s="582"/>
      <c r="H94" s="607">
        <f ca="1">$A94-$F94</f>
        <v>-9050.1500550861438</v>
      </c>
      <c r="I94" s="582"/>
      <c r="J94" s="582"/>
      <c r="K94" s="582"/>
      <c r="L94" s="582"/>
      <c r="M94" s="607">
        <f ca="1">SUM(M$87:M$93)</f>
        <v>9083.0600550861473</v>
      </c>
      <c r="N94"/>
      <c r="O94"/>
      <c r="P94"/>
    </row>
    <row r="95" spans="1:16" ht="15" x14ac:dyDescent="0.2">
      <c r="A95" s="582"/>
      <c r="B95" s="582"/>
      <c r="C95" s="582"/>
      <c r="D95" s="582"/>
      <c r="E95" s="582"/>
      <c r="F95" s="582"/>
      <c r="G95" s="582"/>
      <c r="H95" s="582"/>
      <c r="I95" s="582"/>
      <c r="J95" s="582"/>
      <c r="K95" s="582"/>
      <c r="L95" s="582"/>
      <c r="M95"/>
      <c r="N95"/>
      <c r="O95"/>
      <c r="P95"/>
    </row>
    <row r="96" spans="1:16" ht="15" x14ac:dyDescent="0.2">
      <c r="A96" s="582"/>
      <c r="B96" s="582"/>
      <c r="C96" s="582"/>
      <c r="D96" s="582"/>
      <c r="E96" s="582"/>
      <c r="F96" s="582"/>
      <c r="G96" s="582"/>
      <c r="H96" s="582"/>
      <c r="I96" s="582"/>
      <c r="J96" s="582"/>
      <c r="K96" s="582"/>
      <c r="L96" s="582"/>
      <c r="M96"/>
      <c r="N96"/>
      <c r="O96"/>
      <c r="P96"/>
    </row>
    <row r="97" spans="1:16" ht="22" x14ac:dyDescent="0.3">
      <c r="A97" s="623" t="s">
        <v>1567</v>
      </c>
      <c r="B97" s="582"/>
      <c r="C97" s="582"/>
      <c r="D97" s="582"/>
      <c r="E97" s="582"/>
      <c r="F97" s="582"/>
      <c r="G97" s="582"/>
      <c r="H97" s="582"/>
      <c r="I97" s="582"/>
      <c r="J97" s="582"/>
      <c r="K97" s="582"/>
      <c r="L97" s="582"/>
      <c r="M97" s="582"/>
      <c r="N97" s="582"/>
      <c r="O97" s="582"/>
      <c r="P97" s="582"/>
    </row>
    <row r="98" spans="1:16" ht="15" x14ac:dyDescent="0.2">
      <c r="A98" s="582"/>
      <c r="B98" s="582"/>
      <c r="C98" s="582"/>
      <c r="D98" s="582"/>
      <c r="E98" s="582"/>
      <c r="F98" s="582"/>
      <c r="G98" s="582"/>
      <c r="H98" s="582"/>
      <c r="I98" s="582"/>
      <c r="J98" s="582"/>
      <c r="K98" s="582"/>
      <c r="L98" s="582"/>
      <c r="M98"/>
      <c r="N98"/>
      <c r="O98"/>
      <c r="P98"/>
    </row>
    <row r="99" spans="1:16" ht="15" x14ac:dyDescent="0.2">
      <c r="A99" s="582"/>
      <c r="B99" s="582"/>
      <c r="C99" s="624" t="s">
        <v>1116</v>
      </c>
      <c r="D99" s="582"/>
      <c r="E99" s="582"/>
      <c r="F99" s="582"/>
      <c r="G99" s="582"/>
      <c r="H99" s="582"/>
      <c r="I99" s="582"/>
      <c r="J99" s="582"/>
      <c r="K99" s="582"/>
      <c r="L99" s="582"/>
      <c r="M99"/>
      <c r="N99"/>
      <c r="O99"/>
      <c r="P99"/>
    </row>
    <row r="100" spans="1:16" ht="15" x14ac:dyDescent="0.2">
      <c r="A100" s="582"/>
      <c r="B100" s="582"/>
      <c r="C100" s="582" t="s">
        <v>1568</v>
      </c>
      <c r="D100" s="582"/>
      <c r="E100" s="582"/>
      <c r="F100" s="582"/>
      <c r="G100" s="582"/>
      <c r="H100" s="589">
        <f ca="1">$H$16</f>
        <v>-8714.4480469897208</v>
      </c>
      <c r="I100" s="582"/>
      <c r="J100" s="582"/>
      <c r="K100" s="582"/>
      <c r="L100" s="582"/>
      <c r="M100"/>
      <c r="N100"/>
      <c r="O100"/>
      <c r="P100"/>
    </row>
    <row r="101" spans="1:16" ht="15" x14ac:dyDescent="0.2">
      <c r="A101" s="582"/>
      <c r="B101" s="582"/>
      <c r="C101" s="582"/>
      <c r="D101" s="582"/>
      <c r="E101" s="582"/>
      <c r="F101" s="582"/>
      <c r="G101" s="582"/>
      <c r="H101" s="582"/>
      <c r="I101" s="582"/>
      <c r="J101" s="582"/>
      <c r="K101" s="582"/>
      <c r="L101" s="582"/>
      <c r="M101"/>
      <c r="N101"/>
      <c r="O101"/>
      <c r="P101"/>
    </row>
    <row r="102" spans="1:16" ht="15" x14ac:dyDescent="0.2">
      <c r="A102" s="582"/>
      <c r="B102" s="582"/>
      <c r="C102" s="624" t="s">
        <v>1114</v>
      </c>
      <c r="D102" s="582"/>
      <c r="E102" s="582"/>
      <c r="F102" s="582"/>
      <c r="G102" s="582"/>
      <c r="H102" s="582"/>
      <c r="I102" s="582"/>
      <c r="J102" s="582"/>
      <c r="K102" s="582"/>
      <c r="L102" s="582"/>
      <c r="M102"/>
      <c r="N102"/>
      <c r="O102"/>
      <c r="P102"/>
    </row>
    <row r="103" spans="1:16" ht="15" x14ac:dyDescent="0.2">
      <c r="A103" s="582"/>
      <c r="B103" s="582"/>
      <c r="C103" s="582" t="s">
        <v>1553</v>
      </c>
      <c r="D103" s="582"/>
      <c r="E103" s="582"/>
      <c r="F103" s="582"/>
      <c r="G103" s="582"/>
      <c r="H103" s="589">
        <f ca="1">$H$59</f>
        <v>-1207.4364415261323</v>
      </c>
      <c r="I103" s="582"/>
      <c r="J103" s="582"/>
      <c r="K103" s="582"/>
      <c r="L103" s="582"/>
      <c r="M103"/>
      <c r="N103"/>
      <c r="O103"/>
      <c r="P103"/>
    </row>
    <row r="104" spans="1:16" ht="15" x14ac:dyDescent="0.2">
      <c r="A104" s="582"/>
      <c r="B104" s="582"/>
      <c r="C104" s="582"/>
      <c r="D104" s="582"/>
      <c r="E104" s="582"/>
      <c r="F104" s="582"/>
      <c r="G104" s="582"/>
      <c r="H104" s="582"/>
      <c r="I104" s="582"/>
      <c r="J104" s="582"/>
      <c r="K104" s="582"/>
      <c r="L104" s="582"/>
      <c r="M104"/>
      <c r="N104"/>
      <c r="O104"/>
      <c r="P104"/>
    </row>
    <row r="105" spans="1:16" ht="15" x14ac:dyDescent="0.2">
      <c r="A105" s="582"/>
      <c r="B105" s="582"/>
      <c r="C105" s="624" t="s">
        <v>1558</v>
      </c>
      <c r="D105" s="582"/>
      <c r="E105" s="582"/>
      <c r="F105" s="582"/>
      <c r="G105" s="582"/>
      <c r="H105" s="582"/>
      <c r="I105" s="582"/>
      <c r="J105" s="582"/>
      <c r="K105" s="582"/>
      <c r="L105" s="582"/>
      <c r="M105"/>
      <c r="N105"/>
      <c r="O105"/>
      <c r="P105"/>
    </row>
    <row r="106" spans="1:16" ht="15" x14ac:dyDescent="0.2">
      <c r="A106" s="582"/>
      <c r="B106" s="582"/>
      <c r="C106" s="582" t="s">
        <v>1560</v>
      </c>
      <c r="D106" s="582"/>
      <c r="E106" s="582"/>
      <c r="F106" s="582"/>
      <c r="G106" s="582"/>
      <c r="H106" s="589">
        <f ca="1">$P$78</f>
        <v>871.73443342970836</v>
      </c>
      <c r="I106" s="582"/>
      <c r="J106" s="582"/>
      <c r="K106" s="582"/>
      <c r="L106" s="582"/>
      <c r="M106"/>
      <c r="N106"/>
      <c r="O106"/>
      <c r="P106"/>
    </row>
    <row r="107" spans="1:16" ht="15" x14ac:dyDescent="0.2">
      <c r="A107" s="582"/>
      <c r="B107" s="582"/>
      <c r="C107" s="582" t="s">
        <v>1561</v>
      </c>
      <c r="D107" s="582"/>
      <c r="E107" s="582"/>
      <c r="F107" s="582"/>
      <c r="G107" s="582"/>
      <c r="H107" s="589">
        <f ca="1">$R$78</f>
        <v>0</v>
      </c>
      <c r="I107" s="582"/>
      <c r="J107" s="582"/>
      <c r="K107" s="582"/>
      <c r="L107" s="582"/>
      <c r="M107"/>
      <c r="N107"/>
      <c r="O107"/>
      <c r="P107"/>
    </row>
    <row r="108" spans="1:16" ht="15" x14ac:dyDescent="0.2">
      <c r="A108" s="582"/>
      <c r="B108" s="582"/>
      <c r="C108" s="582" t="s">
        <v>1569</v>
      </c>
      <c r="D108" s="582"/>
      <c r="E108" s="582"/>
      <c r="F108" s="582"/>
      <c r="G108" s="582"/>
      <c r="H108" s="589">
        <f ca="1">-($H$78+$H$106+$H$107)</f>
        <v>0</v>
      </c>
      <c r="I108" s="582"/>
      <c r="J108" s="582"/>
      <c r="K108" s="582"/>
      <c r="L108" s="582"/>
      <c r="M108"/>
      <c r="N108"/>
      <c r="O108"/>
      <c r="P108"/>
    </row>
    <row r="109" spans="1:16" ht="15" x14ac:dyDescent="0.2">
      <c r="A109" s="582"/>
      <c r="B109" s="582"/>
      <c r="C109" s="582"/>
      <c r="D109" s="582"/>
      <c r="E109" s="582"/>
      <c r="F109" s="582"/>
      <c r="G109" s="582"/>
      <c r="H109" s="625"/>
      <c r="I109"/>
      <c r="J109" s="582"/>
      <c r="K109" s="582"/>
      <c r="L109" s="582"/>
      <c r="M109"/>
      <c r="N109"/>
      <c r="O109"/>
      <c r="P109"/>
    </row>
    <row r="110" spans="1:16" ht="16" thickBot="1" x14ac:dyDescent="0.25">
      <c r="A110"/>
      <c r="B110"/>
      <c r="C110" s="212" t="s">
        <v>1570</v>
      </c>
      <c r="D110"/>
      <c r="E110"/>
      <c r="F110"/>
      <c r="G110"/>
      <c r="H110" s="626">
        <f ca="1">SUM(H$99:H$109)</f>
        <v>-9050.1500550861438</v>
      </c>
      <c r="I110"/>
      <c r="J110"/>
      <c r="K110"/>
      <c r="L110"/>
      <c r="M110"/>
      <c r="N110"/>
      <c r="O110"/>
      <c r="P110"/>
    </row>
    <row r="111" spans="1:16" ht="15" thickTop="1" x14ac:dyDescent="0.2"/>
  </sheetData>
  <sheetProtection algorithmName="SHA-512" hashValue="mIlpCP330V0j5CR09ovBT5aaaINTyZysExtkhOPJ/TzXBbX9JkU4+7FALKsSnTzUEfMksxe1+6ccYwL7FyScrw==" saltValue="qFIX1je2dntjihOjkNtXDA==" spinCount="100000" sheet="1" objects="1" scenarios="1" formatColumns="0"/>
  <mergeCells count="8">
    <mergeCell ref="C84:F84"/>
    <mergeCell ref="J84:M84"/>
    <mergeCell ref="C6:F6"/>
    <mergeCell ref="C47:F47"/>
    <mergeCell ref="A62:H62"/>
    <mergeCell ref="C66:F66"/>
    <mergeCell ref="J66:M66"/>
    <mergeCell ref="A19:I4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0AE91-CF57-4701-BA40-6349DEE5B306}">
  <sheetPr>
    <tabColor theme="9" tint="0.79998168889431442"/>
  </sheetPr>
  <dimension ref="A1:AI44"/>
  <sheetViews>
    <sheetView showGridLines="0" workbookViewId="0">
      <pane xSplit="2" ySplit="11" topLeftCell="K41" activePane="bottomRight" state="frozen"/>
      <selection pane="topRight" activeCell="C1" sqref="C1"/>
      <selection pane="bottomLeft" activeCell="A12" sqref="A12"/>
      <selection pane="bottomRight" activeCell="AI41" sqref="AI41"/>
    </sheetView>
  </sheetViews>
  <sheetFormatPr baseColWidth="10" defaultColWidth="9" defaultRowHeight="14" x14ac:dyDescent="0.2"/>
  <cols>
    <col min="1" max="1" width="8.6640625" style="411" customWidth="1"/>
    <col min="2" max="2" width="2.6640625" style="411" customWidth="1"/>
    <col min="3" max="7" width="8.6640625" style="160" customWidth="1"/>
    <col min="8" max="8" width="2.6640625" style="411" customWidth="1"/>
    <col min="9" max="12" width="8.6640625" style="160" customWidth="1"/>
    <col min="13" max="13" width="8.83203125" style="160" customWidth="1"/>
    <col min="14" max="14" width="2.6640625" style="411" customWidth="1"/>
    <col min="15" max="19" width="8.6640625" style="160" customWidth="1"/>
    <col min="20" max="20" width="2.6640625" style="411" customWidth="1"/>
    <col min="21" max="35" width="8.6640625" style="160" customWidth="1"/>
    <col min="36" max="16384" width="9" style="160"/>
  </cols>
  <sheetData>
    <row r="1" spans="1:35" s="511" customFormat="1" ht="27" x14ac:dyDescent="0.2">
      <c r="A1" s="1181"/>
      <c r="C1" s="250" t="s">
        <v>1571</v>
      </c>
      <c r="V1" s="249"/>
      <c r="W1" s="249"/>
      <c r="X1" s="249"/>
      <c r="Y1" s="249"/>
      <c r="Z1" s="249"/>
      <c r="AA1" s="249"/>
      <c r="AB1" s="249"/>
      <c r="AC1" s="249"/>
      <c r="AD1" s="249"/>
      <c r="AE1" s="249"/>
      <c r="AF1" s="249"/>
      <c r="AG1" s="249"/>
      <c r="AH1" s="249"/>
      <c r="AI1" s="249"/>
    </row>
    <row r="2" spans="1:35" s="392" customFormat="1" x14ac:dyDescent="0.2">
      <c r="A2" s="1182"/>
      <c r="C2" s="252" t="str">
        <f>"Store #"&amp;TEXT('Report Set-up'!$B$6,"0")&amp;", "&amp;'Report Set-up'!$B$7&amp;", "&amp;TEXT(DATE('Report Set-up'!$B$12,'Report Set-up'!$B$11,1),"mmmm yyyy")</f>
        <v>Store #999, Sample Store, June 2025</v>
      </c>
      <c r="V2" s="251"/>
      <c r="W2" s="251"/>
      <c r="X2" s="251"/>
      <c r="Y2" s="251"/>
      <c r="Z2" s="251"/>
      <c r="AA2" s="251"/>
      <c r="AB2" s="251"/>
      <c r="AC2" s="251"/>
      <c r="AD2" s="251"/>
      <c r="AE2" s="251"/>
      <c r="AF2" s="251"/>
      <c r="AG2" s="251"/>
      <c r="AH2" s="251"/>
      <c r="AI2" s="251"/>
    </row>
    <row r="3" spans="1:35" s="392" customFormat="1" ht="15" thickBot="1" x14ac:dyDescent="0.25">
      <c r="A3" s="251"/>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row>
    <row r="4" spans="1:35" s="392" customFormat="1" ht="15" thickBot="1" x14ac:dyDescent="0.25">
      <c r="A4" s="252"/>
      <c r="B4" s="252"/>
      <c r="C4" s="252"/>
      <c r="D4" s="252"/>
      <c r="E4" s="252"/>
      <c r="F4" s="252"/>
      <c r="G4" s="252"/>
      <c r="H4" s="252"/>
      <c r="I4" s="252"/>
      <c r="J4" s="252"/>
      <c r="K4" s="252"/>
      <c r="L4" s="252"/>
      <c r="M4" s="252"/>
      <c r="N4" s="252"/>
      <c r="O4" s="252"/>
      <c r="P4" s="252"/>
      <c r="Q4" s="252"/>
      <c r="R4" s="252"/>
      <c r="S4" s="252"/>
      <c r="T4" s="252"/>
      <c r="U4" s="512" t="s">
        <v>1572</v>
      </c>
      <c r="V4" s="513"/>
      <c r="W4" s="514"/>
      <c r="X4" s="512"/>
      <c r="Y4" s="513"/>
      <c r="Z4" s="514"/>
      <c r="AA4" s="512"/>
      <c r="AB4" s="513"/>
      <c r="AC4" s="514"/>
      <c r="AD4" s="516"/>
      <c r="AE4" s="516"/>
      <c r="AF4" s="516"/>
      <c r="AG4" s="512"/>
      <c r="AH4" s="513"/>
      <c r="AI4" s="514"/>
    </row>
    <row r="5" spans="1:35" s="392" customFormat="1" ht="15" thickBot="1" x14ac:dyDescent="0.25">
      <c r="A5" s="252"/>
      <c r="B5" s="252"/>
      <c r="C5" s="512" t="s">
        <v>1573</v>
      </c>
      <c r="D5" s="513"/>
      <c r="E5" s="513"/>
      <c r="F5" s="517"/>
      <c r="G5" s="514"/>
      <c r="H5" s="252"/>
      <c r="I5" s="512" t="s">
        <v>1574</v>
      </c>
      <c r="J5" s="513"/>
      <c r="K5" s="513"/>
      <c r="L5" s="517"/>
      <c r="M5" s="514"/>
      <c r="N5" s="252"/>
      <c r="O5" s="512" t="s">
        <v>1575</v>
      </c>
      <c r="P5" s="513"/>
      <c r="Q5" s="513"/>
      <c r="R5" s="517"/>
      <c r="S5" s="514"/>
      <c r="T5" s="252"/>
      <c r="U5" s="512" t="s">
        <v>431</v>
      </c>
      <c r="V5" s="513"/>
      <c r="W5" s="514"/>
      <c r="X5" s="512" t="s">
        <v>432</v>
      </c>
      <c r="Y5" s="513"/>
      <c r="Z5" s="514"/>
      <c r="AA5" s="512" t="s">
        <v>433</v>
      </c>
      <c r="AB5" s="513"/>
      <c r="AC5" s="514"/>
      <c r="AD5" s="512" t="s">
        <v>1576</v>
      </c>
      <c r="AE5" s="513"/>
      <c r="AF5" s="514"/>
      <c r="AG5" s="512" t="s">
        <v>430</v>
      </c>
      <c r="AH5" s="513"/>
      <c r="AI5" s="514"/>
    </row>
    <row r="6" spans="1:35" s="527" customFormat="1" ht="16" thickBot="1" x14ac:dyDescent="0.25">
      <c r="B6" s="519"/>
      <c r="C6" s="520" t="s">
        <v>431</v>
      </c>
      <c r="D6" s="382" t="s">
        <v>432</v>
      </c>
      <c r="E6" s="382" t="s">
        <v>433</v>
      </c>
      <c r="F6" s="521" t="s">
        <v>1576</v>
      </c>
      <c r="G6" s="522" t="s">
        <v>430</v>
      </c>
      <c r="H6" s="519"/>
      <c r="I6" s="556" t="s">
        <v>431</v>
      </c>
      <c r="J6" s="382" t="s">
        <v>432</v>
      </c>
      <c r="K6" s="382" t="s">
        <v>433</v>
      </c>
      <c r="L6" s="521" t="s">
        <v>1576</v>
      </c>
      <c r="M6" s="555" t="s">
        <v>1577</v>
      </c>
      <c r="N6" s="519"/>
      <c r="O6" s="520" t="s">
        <v>431</v>
      </c>
      <c r="P6" s="382" t="s">
        <v>432</v>
      </c>
      <c r="Q6" s="382" t="s">
        <v>433</v>
      </c>
      <c r="R6" s="521" t="s">
        <v>1576</v>
      </c>
      <c r="S6" s="522" t="s">
        <v>430</v>
      </c>
      <c r="T6" s="519"/>
      <c r="U6" s="523" t="s">
        <v>1578</v>
      </c>
      <c r="V6" s="525" t="s">
        <v>1579</v>
      </c>
      <c r="W6" s="526" t="s">
        <v>222</v>
      </c>
      <c r="X6" s="523" t="s">
        <v>1578</v>
      </c>
      <c r="Y6" s="525" t="s">
        <v>1579</v>
      </c>
      <c r="Z6" s="526" t="s">
        <v>222</v>
      </c>
      <c r="AA6" s="523" t="s">
        <v>1578</v>
      </c>
      <c r="AB6" s="525" t="s">
        <v>1579</v>
      </c>
      <c r="AC6" s="526" t="s">
        <v>222</v>
      </c>
      <c r="AD6" s="523" t="s">
        <v>1578</v>
      </c>
      <c r="AE6" s="525" t="s">
        <v>1579</v>
      </c>
      <c r="AF6" s="526" t="s">
        <v>222</v>
      </c>
      <c r="AG6" s="523" t="s">
        <v>1578</v>
      </c>
      <c r="AH6" s="525" t="s">
        <v>1579</v>
      </c>
      <c r="AI6" s="526" t="s">
        <v>222</v>
      </c>
    </row>
    <row r="7" spans="1:35" s="527" customFormat="1" ht="15" thickBot="1" x14ac:dyDescent="0.25">
      <c r="A7" s="519"/>
      <c r="B7" s="519"/>
      <c r="C7" s="529"/>
      <c r="D7" s="529"/>
      <c r="E7" s="529"/>
      <c r="F7" s="529"/>
      <c r="G7" s="529"/>
      <c r="H7" s="519"/>
      <c r="I7" s="215" t="s">
        <v>1580</v>
      </c>
      <c r="J7" s="529"/>
      <c r="K7" s="529"/>
      <c r="L7" s="529"/>
      <c r="M7" s="529"/>
      <c r="N7" s="519"/>
      <c r="O7" s="529"/>
      <c r="P7" s="529"/>
      <c r="Q7" s="529"/>
      <c r="R7" s="529"/>
      <c r="S7" s="529"/>
      <c r="T7" s="519"/>
      <c r="U7" s="627">
        <v>50</v>
      </c>
      <c r="V7" s="506"/>
      <c r="W7" s="506"/>
      <c r="X7" s="627">
        <v>50</v>
      </c>
      <c r="Y7" s="506"/>
      <c r="Z7" s="506"/>
      <c r="AA7" s="627">
        <v>50</v>
      </c>
      <c r="AB7" s="506"/>
      <c r="AC7" s="506"/>
      <c r="AD7" s="627">
        <v>50</v>
      </c>
      <c r="AE7" s="506"/>
      <c r="AF7" s="506"/>
      <c r="AG7" s="627">
        <v>100</v>
      </c>
      <c r="AH7" s="506"/>
      <c r="AI7" s="506"/>
    </row>
    <row r="8" spans="1:35" s="527" customFormat="1" ht="30" customHeight="1" thickBot="1" x14ac:dyDescent="0.25">
      <c r="A8" s="1435" t="s">
        <v>1581</v>
      </c>
      <c r="B8" s="1436"/>
      <c r="C8" s="531">
        <f ca="1">OFFSET('Inventory Count Summary'!$A$63,0,7,1,1)*$U$7</f>
        <v>26.16</v>
      </c>
      <c r="D8" s="532">
        <f ca="1">OFFSET('Inventory Count Summary'!$A$64,0,7,1,1)*$X$7</f>
        <v>32.200000000000003</v>
      </c>
      <c r="E8" s="532">
        <f ca="1">OFFSET('Inventory Count Summary'!$A$65,0,7,1,1)*$AA$7</f>
        <v>42.39</v>
      </c>
      <c r="F8" s="629">
        <f ca="1">OFFSET('Inventory Count Summary'!$A$66,0,7,1,1)*$AD$7</f>
        <v>52.17</v>
      </c>
      <c r="G8" s="533">
        <f ca="1">OFFSET('Inventory Count Summary'!$A$67,0,7,1,1)*$AG$7</f>
        <v>37.18</v>
      </c>
      <c r="H8" s="519"/>
      <c r="I8" s="519"/>
      <c r="J8" s="519"/>
      <c r="K8" s="519"/>
      <c r="L8" s="519"/>
      <c r="N8" s="519"/>
      <c r="O8" s="519"/>
      <c r="P8" s="519"/>
      <c r="Q8" s="519"/>
      <c r="R8" s="519"/>
      <c r="S8" s="1437" t="s">
        <v>1523</v>
      </c>
      <c r="T8" s="1438"/>
      <c r="U8" s="630">
        <v>0</v>
      </c>
      <c r="V8" s="631">
        <v>95</v>
      </c>
      <c r="W8" s="632">
        <f>U8*U$7+V8</f>
        <v>95</v>
      </c>
      <c r="X8" s="630">
        <v>0</v>
      </c>
      <c r="Y8" s="631">
        <v>217</v>
      </c>
      <c r="Z8" s="632">
        <f>X8*X$7+Y8</f>
        <v>217</v>
      </c>
      <c r="AA8" s="630">
        <v>0</v>
      </c>
      <c r="AB8" s="631">
        <v>336</v>
      </c>
      <c r="AC8" s="632">
        <f>AA8*AA$7+AB8</f>
        <v>336</v>
      </c>
      <c r="AD8" s="630">
        <v>0</v>
      </c>
      <c r="AE8" s="631">
        <v>45</v>
      </c>
      <c r="AF8" s="632">
        <f>AD8*AD$7+AE8</f>
        <v>45</v>
      </c>
      <c r="AG8" s="630">
        <v>0</v>
      </c>
      <c r="AH8" s="631">
        <v>84</v>
      </c>
      <c r="AI8" s="632">
        <f>AG8*AG$7+AH8</f>
        <v>84</v>
      </c>
    </row>
    <row r="9" spans="1:35" s="527" customFormat="1" ht="15" thickBot="1" x14ac:dyDescent="0.25">
      <c r="A9" s="519"/>
      <c r="B9" s="519"/>
      <c r="C9" s="529"/>
      <c r="D9" s="529"/>
      <c r="E9" s="529"/>
      <c r="F9" s="529"/>
      <c r="G9" s="529"/>
      <c r="H9" s="519"/>
      <c r="I9" s="529"/>
      <c r="J9" s="529"/>
      <c r="K9" s="529"/>
      <c r="L9" s="529"/>
      <c r="M9" s="529"/>
      <c r="N9" s="519"/>
      <c r="O9" s="529"/>
      <c r="P9" s="529"/>
      <c r="Q9" s="529"/>
      <c r="R9" s="529"/>
      <c r="S9" s="529"/>
      <c r="T9" s="519"/>
      <c r="U9" s="506"/>
      <c r="V9" s="506"/>
      <c r="W9" s="506"/>
      <c r="X9" s="506"/>
      <c r="Y9" s="506"/>
      <c r="Z9" s="506"/>
      <c r="AA9" s="506"/>
      <c r="AB9" s="506"/>
      <c r="AC9" s="506"/>
      <c r="AD9" s="506"/>
      <c r="AE9" s="506"/>
      <c r="AF9" s="506"/>
      <c r="AG9" s="506"/>
      <c r="AH9" s="506"/>
      <c r="AI9" s="506"/>
    </row>
    <row r="10" spans="1:35" s="527" customFormat="1" ht="16" thickBot="1" x14ac:dyDescent="0.25">
      <c r="A10" s="518" t="s">
        <v>441</v>
      </c>
      <c r="B10" s="519"/>
      <c r="C10" s="529"/>
      <c r="D10" s="529"/>
      <c r="E10" s="529"/>
      <c r="F10" s="529"/>
      <c r="G10" s="529"/>
      <c r="H10" s="519"/>
      <c r="I10" s="529"/>
      <c r="J10" s="529"/>
      <c r="K10" s="529"/>
      <c r="L10" s="529"/>
      <c r="M10" s="529"/>
      <c r="N10" s="519"/>
      <c r="O10" s="529"/>
      <c r="P10" s="529"/>
      <c r="Q10" s="529"/>
      <c r="R10" s="529"/>
      <c r="S10" s="529"/>
      <c r="T10" s="519"/>
      <c r="U10" s="506"/>
      <c r="V10" s="506"/>
      <c r="W10" s="506"/>
      <c r="X10" s="506"/>
      <c r="Y10" s="506"/>
      <c r="Z10" s="506"/>
      <c r="AA10" s="506"/>
      <c r="AB10" s="506"/>
      <c r="AC10" s="506"/>
      <c r="AD10" s="506"/>
      <c r="AE10" s="506"/>
      <c r="AF10" s="506"/>
      <c r="AG10" s="506"/>
      <c r="AH10" s="506"/>
      <c r="AI10" s="506"/>
    </row>
    <row r="11" spans="1:35" s="527" customFormat="1" ht="15" thickBot="1" x14ac:dyDescent="0.25">
      <c r="A11" s="519"/>
      <c r="B11" s="519"/>
      <c r="C11" s="529"/>
      <c r="D11" s="529"/>
      <c r="E11" s="529"/>
      <c r="F11" s="529"/>
      <c r="G11" s="529"/>
      <c r="H11" s="519"/>
      <c r="I11" s="529"/>
      <c r="J11" s="529"/>
      <c r="K11" s="529"/>
      <c r="L11" s="529"/>
      <c r="M11" s="529"/>
      <c r="N11" s="519"/>
      <c r="O11" s="529"/>
      <c r="P11" s="529"/>
      <c r="Q11" s="529"/>
      <c r="R11" s="529"/>
      <c r="S11" s="529"/>
      <c r="T11" s="519"/>
      <c r="U11" s="506"/>
      <c r="V11" s="506"/>
      <c r="W11" s="506"/>
      <c r="X11" s="506"/>
      <c r="Y11" s="506"/>
      <c r="Z11" s="506"/>
      <c r="AA11" s="506"/>
      <c r="AB11" s="506"/>
      <c r="AC11" s="506"/>
      <c r="AD11" s="506"/>
      <c r="AE11" s="506"/>
      <c r="AF11" s="506"/>
      <c r="AG11" s="506"/>
      <c r="AH11" s="506"/>
      <c r="AI11" s="506"/>
    </row>
    <row r="12" spans="1:35" x14ac:dyDescent="0.2">
      <c r="A12" s="538">
        <v>1</v>
      </c>
      <c r="C12" s="633">
        <v>0</v>
      </c>
      <c r="D12" s="634">
        <v>0</v>
      </c>
      <c r="E12" s="634">
        <v>0</v>
      </c>
      <c r="F12" s="634">
        <v>0</v>
      </c>
      <c r="G12" s="635">
        <v>0</v>
      </c>
      <c r="I12" s="636">
        <f ca="1">IF($A12&lt;&gt;0,OFFSET('EOD Review'!$B$1,'EOD Review'!$A$507-'EOD Review'!$A$1,$A12*2-1,1,1),0)</f>
        <v>11</v>
      </c>
      <c r="J12" s="637">
        <f ca="1">IF($A12&lt;&gt;0,OFFSET('EOD Review'!$B$1,'EOD Review'!$A$508-'EOD Review'!$A$1,$A12*2-1,1,1),0)</f>
        <v>42</v>
      </c>
      <c r="K12" s="637">
        <f ca="1">IF($A12&lt;&gt;0,OFFSET('EOD Review'!$B$1,'EOD Review'!$A$509-'EOD Review'!$A$1,$A12*2-1,1,1),0)</f>
        <v>39</v>
      </c>
      <c r="L12" s="637">
        <f ca="1">IF($A12&lt;&gt;0,OFFSET('EOD Review'!$B$1,'EOD Review'!$A$510-'EOD Review'!$A$1,$A12*2-1,1,1),0)</f>
        <v>6</v>
      </c>
      <c r="M12" s="638">
        <f ca="1">IF($A12&lt;&gt;0,OFFSET('EOD Review'!$B$1,'EOD Review'!$A$506-'EOD Review'!$A$1,$A12*2-1,1,1),0)</f>
        <v>0</v>
      </c>
      <c r="O12" s="633">
        <v>0</v>
      </c>
      <c r="P12" s="634">
        <v>0</v>
      </c>
      <c r="Q12" s="634">
        <v>0</v>
      </c>
      <c r="R12" s="634">
        <v>0</v>
      </c>
      <c r="S12" s="635">
        <v>0</v>
      </c>
      <c r="U12" s="633">
        <v>1</v>
      </c>
      <c r="V12" s="634">
        <v>34</v>
      </c>
      <c r="W12" s="639">
        <f t="shared" ref="W12:W42" si="0">U12*U$7+V12</f>
        <v>84</v>
      </c>
      <c r="X12" s="633">
        <v>0</v>
      </c>
      <c r="Y12" s="634">
        <v>176</v>
      </c>
      <c r="Z12" s="639">
        <f t="shared" ref="Z12:Z42" si="1">X12*X$7+Y12</f>
        <v>176</v>
      </c>
      <c r="AA12" s="633">
        <v>2</v>
      </c>
      <c r="AB12" s="634">
        <v>193</v>
      </c>
      <c r="AC12" s="639">
        <f t="shared" ref="AC12:AC42" si="2">AA12*AA$7+AB12</f>
        <v>293</v>
      </c>
      <c r="AD12" s="633">
        <v>0</v>
      </c>
      <c r="AE12" s="634">
        <v>39</v>
      </c>
      <c r="AF12" s="639">
        <f t="shared" ref="AF12:AF42" si="3">AD12*AD$7+AE12</f>
        <v>39</v>
      </c>
      <c r="AG12" s="633">
        <v>0</v>
      </c>
      <c r="AH12" s="634">
        <v>54</v>
      </c>
      <c r="AI12" s="639">
        <f t="shared" ref="AI12:AI42" si="4">AG12*AG$7+AH12</f>
        <v>54</v>
      </c>
    </row>
    <row r="13" spans="1:35" x14ac:dyDescent="0.2">
      <c r="A13" s="205">
        <v>2</v>
      </c>
      <c r="C13" s="640">
        <v>0</v>
      </c>
      <c r="D13" s="641">
        <v>0</v>
      </c>
      <c r="E13" s="641">
        <v>0</v>
      </c>
      <c r="F13" s="641">
        <v>0</v>
      </c>
      <c r="G13" s="642">
        <v>0</v>
      </c>
      <c r="I13" s="643">
        <f ca="1">IF($A13&lt;&gt;0,OFFSET('EOD Review'!$B$1,'EOD Review'!$A$507-'EOD Review'!$A$1,$A13*2-1,1,1),0)</f>
        <v>12</v>
      </c>
      <c r="J13" s="644">
        <f ca="1">IF($A13&lt;&gt;0,OFFSET('EOD Review'!$B$1,'EOD Review'!$A$508-'EOD Review'!$A$1,$A13*2-1,1,1),0)</f>
        <v>1</v>
      </c>
      <c r="K13" s="644">
        <f ca="1">IF($A13&lt;&gt;0,OFFSET('EOD Review'!$B$1,'EOD Review'!$A$509-'EOD Review'!$A$1,$A13*2-1,1,1),0)</f>
        <v>0</v>
      </c>
      <c r="L13" s="644">
        <f ca="1">IF($A13&lt;&gt;0,OFFSET('EOD Review'!$B$1,'EOD Review'!$A$510-'EOD Review'!$A$1,$A13*2-1,1,1),0)</f>
        <v>0</v>
      </c>
      <c r="M13" s="645">
        <f ca="1">IF($A13&lt;&gt;0,OFFSET('EOD Review'!$B$1,'EOD Review'!$A$506-'EOD Review'!$A$1,$A13*2-1,1,1),0)</f>
        <v>0</v>
      </c>
      <c r="O13" s="640">
        <v>0</v>
      </c>
      <c r="P13" s="641">
        <v>0</v>
      </c>
      <c r="Q13" s="641">
        <v>0</v>
      </c>
      <c r="R13" s="641">
        <v>0</v>
      </c>
      <c r="S13" s="642">
        <v>0</v>
      </c>
      <c r="U13" s="640">
        <v>0</v>
      </c>
      <c r="V13" s="641">
        <v>71</v>
      </c>
      <c r="W13" s="646">
        <f t="shared" si="0"/>
        <v>71</v>
      </c>
      <c r="X13" s="640"/>
      <c r="Y13" s="641">
        <v>149</v>
      </c>
      <c r="Z13" s="646">
        <f t="shared" si="1"/>
        <v>149</v>
      </c>
      <c r="AA13" s="640">
        <v>1</v>
      </c>
      <c r="AB13" s="641">
        <v>228</v>
      </c>
      <c r="AC13" s="646">
        <f t="shared" si="2"/>
        <v>278</v>
      </c>
      <c r="AD13" s="640">
        <v>0</v>
      </c>
      <c r="AE13" s="641">
        <v>38</v>
      </c>
      <c r="AF13" s="646">
        <f t="shared" si="3"/>
        <v>38</v>
      </c>
      <c r="AG13" s="640">
        <v>0</v>
      </c>
      <c r="AH13" s="641">
        <v>41</v>
      </c>
      <c r="AI13" s="646">
        <f t="shared" si="4"/>
        <v>41</v>
      </c>
    </row>
    <row r="14" spans="1:35" x14ac:dyDescent="0.2">
      <c r="A14" s="205">
        <v>3</v>
      </c>
      <c r="C14" s="640">
        <v>1</v>
      </c>
      <c r="D14" s="641">
        <v>3</v>
      </c>
      <c r="E14" s="641">
        <v>2</v>
      </c>
      <c r="F14" s="641">
        <v>1</v>
      </c>
      <c r="G14" s="642">
        <v>1</v>
      </c>
      <c r="I14" s="643">
        <f ca="1">IF($A14&lt;&gt;0,OFFSET('EOD Review'!$B$1,'EOD Review'!$A$507-'EOD Review'!$A$1,$A14*2-1,1,1),0)</f>
        <v>10</v>
      </c>
      <c r="J14" s="644">
        <f ca="1">IF($A14&lt;&gt;0,OFFSET('EOD Review'!$B$1,'EOD Review'!$A$508-'EOD Review'!$A$1,$A14*2-1,1,1),0)</f>
        <v>17</v>
      </c>
      <c r="K14" s="644">
        <f ca="1">IF($A14&lt;&gt;0,OFFSET('EOD Review'!$B$1,'EOD Review'!$A$509-'EOD Review'!$A$1,$A14*2-1,1,1),0)</f>
        <v>33</v>
      </c>
      <c r="L14" s="644">
        <f ca="1">IF($A14&lt;&gt;0,OFFSET('EOD Review'!$B$1,'EOD Review'!$A$510-'EOD Review'!$A$1,$A14*2-1,1,1),0)</f>
        <v>3</v>
      </c>
      <c r="M14" s="645">
        <f ca="1">IF($A14&lt;&gt;0,OFFSET('EOD Review'!$B$1,'EOD Review'!$A$506-'EOD Review'!$A$1,$A14*2-1,1,1),0)</f>
        <v>0</v>
      </c>
      <c r="O14" s="640">
        <v>0</v>
      </c>
      <c r="P14" s="641">
        <v>0</v>
      </c>
      <c r="Q14" s="641">
        <v>0</v>
      </c>
      <c r="R14" s="641">
        <v>0</v>
      </c>
      <c r="S14" s="642">
        <v>0</v>
      </c>
      <c r="U14" s="640">
        <v>1</v>
      </c>
      <c r="V14" s="641">
        <v>61</v>
      </c>
      <c r="W14" s="646">
        <f t="shared" si="0"/>
        <v>111</v>
      </c>
      <c r="X14" s="640">
        <v>2</v>
      </c>
      <c r="Y14" s="641">
        <v>182</v>
      </c>
      <c r="Z14" s="646">
        <f t="shared" si="1"/>
        <v>282</v>
      </c>
      <c r="AA14" s="640">
        <v>3</v>
      </c>
      <c r="AB14" s="641">
        <v>195</v>
      </c>
      <c r="AC14" s="646">
        <f t="shared" si="2"/>
        <v>345</v>
      </c>
      <c r="AD14" s="640">
        <v>1</v>
      </c>
      <c r="AE14" s="641">
        <v>34</v>
      </c>
      <c r="AF14" s="646">
        <f t="shared" si="3"/>
        <v>84</v>
      </c>
      <c r="AG14" s="640">
        <v>0</v>
      </c>
      <c r="AH14" s="641">
        <v>131</v>
      </c>
      <c r="AI14" s="646">
        <f t="shared" si="4"/>
        <v>131</v>
      </c>
    </row>
    <row r="15" spans="1:35" x14ac:dyDescent="0.2">
      <c r="A15" s="205">
        <v>4</v>
      </c>
      <c r="C15" s="640">
        <v>0</v>
      </c>
      <c r="D15" s="641">
        <v>0</v>
      </c>
      <c r="E15" s="641">
        <v>0</v>
      </c>
      <c r="F15" s="641">
        <v>0</v>
      </c>
      <c r="G15" s="642">
        <v>0</v>
      </c>
      <c r="I15" s="643">
        <f ca="1">IF($A15&lt;&gt;0,OFFSET('EOD Review'!$B$1,'EOD Review'!$A$507-'EOD Review'!$A$1,$A15*2-1,1,1),0)</f>
        <v>7</v>
      </c>
      <c r="J15" s="644">
        <f ca="1">IF($A15&lt;&gt;0,OFFSET('EOD Review'!$B$1,'EOD Review'!$A$508-'EOD Review'!$A$1,$A15*2-1,1,1),0)</f>
        <v>26</v>
      </c>
      <c r="K15" s="644">
        <f ca="1">IF($A15&lt;&gt;0,OFFSET('EOD Review'!$B$1,'EOD Review'!$A$509-'EOD Review'!$A$1,$A15*2-1,1,1),0)</f>
        <v>1</v>
      </c>
      <c r="L15" s="644">
        <f ca="1">IF($A15&lt;&gt;0,OFFSET('EOD Review'!$B$1,'EOD Review'!$A$510-'EOD Review'!$A$1,$A15*2-1,1,1),0)</f>
        <v>0</v>
      </c>
      <c r="M15" s="645">
        <f ca="1">IF($A15&lt;&gt;0,OFFSET('EOD Review'!$B$1,'EOD Review'!$A$506-'EOD Review'!$A$1,$A15*2-1,1,1),0)</f>
        <v>0</v>
      </c>
      <c r="O15" s="640">
        <v>0</v>
      </c>
      <c r="P15" s="641">
        <v>0</v>
      </c>
      <c r="Q15" s="641">
        <v>0</v>
      </c>
      <c r="R15" s="641">
        <v>0</v>
      </c>
      <c r="S15" s="642">
        <v>0</v>
      </c>
      <c r="U15" s="640">
        <v>1</v>
      </c>
      <c r="V15" s="641">
        <v>54</v>
      </c>
      <c r="W15" s="646">
        <f t="shared" si="0"/>
        <v>104</v>
      </c>
      <c r="X15" s="640">
        <v>2</v>
      </c>
      <c r="Y15" s="641">
        <v>154</v>
      </c>
      <c r="Z15" s="646">
        <f t="shared" si="1"/>
        <v>254</v>
      </c>
      <c r="AA15" s="640">
        <v>2</v>
      </c>
      <c r="AB15" s="641">
        <v>80</v>
      </c>
      <c r="AC15" s="646">
        <f t="shared" si="2"/>
        <v>180</v>
      </c>
      <c r="AD15" s="640">
        <v>1</v>
      </c>
      <c r="AE15" s="641">
        <v>21</v>
      </c>
      <c r="AF15" s="646">
        <f t="shared" si="3"/>
        <v>71</v>
      </c>
      <c r="AG15" s="640">
        <v>0</v>
      </c>
      <c r="AH15" s="641">
        <v>64</v>
      </c>
      <c r="AI15" s="646">
        <f t="shared" si="4"/>
        <v>64</v>
      </c>
    </row>
    <row r="16" spans="1:35" x14ac:dyDescent="0.2">
      <c r="A16" s="205">
        <v>5</v>
      </c>
      <c r="C16" s="640">
        <v>0</v>
      </c>
      <c r="D16" s="641">
        <v>0</v>
      </c>
      <c r="E16" s="641">
        <v>0</v>
      </c>
      <c r="F16" s="641">
        <v>0</v>
      </c>
      <c r="G16" s="642">
        <v>0</v>
      </c>
      <c r="I16" s="643">
        <f ca="1">IF($A16&lt;&gt;0,OFFSET('EOD Review'!$B$1,'EOD Review'!$A$507-'EOD Review'!$A$1,$A16*2-1,1,1),0)</f>
        <v>13</v>
      </c>
      <c r="J16" s="644">
        <f ca="1">IF($A16&lt;&gt;0,OFFSET('EOD Review'!$B$1,'EOD Review'!$A$508-'EOD Review'!$A$1,$A16*2-1,1,1),0)</f>
        <v>46</v>
      </c>
      <c r="K16" s="644">
        <f ca="1">IF($A16&lt;&gt;0,OFFSET('EOD Review'!$B$1,'EOD Review'!$A$509-'EOD Review'!$A$1,$A16*2-1,1,1),0)</f>
        <v>37</v>
      </c>
      <c r="L16" s="644">
        <f ca="1">IF($A16&lt;&gt;0,OFFSET('EOD Review'!$B$1,'EOD Review'!$A$510-'EOD Review'!$A$1,$A16*2-1,1,1),0)</f>
        <v>4</v>
      </c>
      <c r="M16" s="645">
        <f ca="1">IF($A16&lt;&gt;0,OFFSET('EOD Review'!$B$1,'EOD Review'!$A$506-'EOD Review'!$A$1,$A16*2-1,1,1),0)</f>
        <v>0</v>
      </c>
      <c r="O16" s="640">
        <v>0</v>
      </c>
      <c r="P16" s="641">
        <v>0</v>
      </c>
      <c r="Q16" s="641">
        <v>0</v>
      </c>
      <c r="R16" s="641">
        <v>0</v>
      </c>
      <c r="S16" s="642">
        <v>0</v>
      </c>
      <c r="U16" s="640">
        <v>1</v>
      </c>
      <c r="V16" s="641">
        <v>41</v>
      </c>
      <c r="W16" s="646">
        <f t="shared" si="0"/>
        <v>91</v>
      </c>
      <c r="X16" s="640">
        <v>1</v>
      </c>
      <c r="Y16" s="641">
        <v>157</v>
      </c>
      <c r="Z16" s="646">
        <f t="shared" si="1"/>
        <v>207</v>
      </c>
      <c r="AA16" s="640">
        <v>1</v>
      </c>
      <c r="AB16" s="641">
        <v>173</v>
      </c>
      <c r="AC16" s="646">
        <f t="shared" si="2"/>
        <v>223</v>
      </c>
      <c r="AD16" s="640">
        <v>1</v>
      </c>
      <c r="AE16" s="641">
        <v>27</v>
      </c>
      <c r="AF16" s="646">
        <f t="shared" si="3"/>
        <v>77</v>
      </c>
      <c r="AG16" s="640">
        <v>0</v>
      </c>
      <c r="AH16" s="641">
        <v>46</v>
      </c>
      <c r="AI16" s="646">
        <f t="shared" si="4"/>
        <v>46</v>
      </c>
    </row>
    <row r="17" spans="1:35" x14ac:dyDescent="0.2">
      <c r="A17" s="205">
        <v>6</v>
      </c>
      <c r="C17" s="640">
        <v>0</v>
      </c>
      <c r="D17" s="641">
        <v>0</v>
      </c>
      <c r="E17" s="641">
        <v>0</v>
      </c>
      <c r="F17" s="641">
        <v>0</v>
      </c>
      <c r="G17" s="642">
        <v>0</v>
      </c>
      <c r="I17" s="643">
        <f ca="1">IF($A17&lt;&gt;0,OFFSET('EOD Review'!$B$1,'EOD Review'!$A$507-'EOD Review'!$A$1,$A17*2-1,1,1),0)</f>
        <v>38</v>
      </c>
      <c r="J17" s="644">
        <f ca="1">IF($A17&lt;&gt;0,OFFSET('EOD Review'!$B$1,'EOD Review'!$A$508-'EOD Review'!$A$1,$A17*2-1,1,1),0)</f>
        <v>61</v>
      </c>
      <c r="K17" s="644">
        <f ca="1">IF($A17&lt;&gt;0,OFFSET('EOD Review'!$B$1,'EOD Review'!$A$509-'EOD Review'!$A$1,$A17*2-1,1,1),0)</f>
        <v>62</v>
      </c>
      <c r="L17" s="644">
        <f ca="1">IF($A17&lt;&gt;0,OFFSET('EOD Review'!$B$1,'EOD Review'!$A$510-'EOD Review'!$A$1,$A17*2-1,1,1),0)</f>
        <v>6</v>
      </c>
      <c r="M17" s="645">
        <f ca="1">IF($A17&lt;&gt;0,OFFSET('EOD Review'!$B$1,'EOD Review'!$A$506-'EOD Review'!$A$1,$A17*2-1,1,1),0)</f>
        <v>0</v>
      </c>
      <c r="O17" s="640">
        <v>0</v>
      </c>
      <c r="P17" s="641">
        <v>0</v>
      </c>
      <c r="Q17" s="641">
        <v>0</v>
      </c>
      <c r="R17" s="641">
        <v>0</v>
      </c>
      <c r="S17" s="642">
        <v>0</v>
      </c>
      <c r="U17" s="640">
        <v>0</v>
      </c>
      <c r="V17" s="641">
        <v>39</v>
      </c>
      <c r="W17" s="646">
        <f t="shared" si="0"/>
        <v>39</v>
      </c>
      <c r="X17" s="640">
        <v>0</v>
      </c>
      <c r="Y17" s="641">
        <v>90</v>
      </c>
      <c r="Z17" s="646">
        <f t="shared" si="1"/>
        <v>90</v>
      </c>
      <c r="AA17" s="640">
        <v>0</v>
      </c>
      <c r="AB17" s="641">
        <v>160</v>
      </c>
      <c r="AC17" s="646">
        <f t="shared" si="2"/>
        <v>160</v>
      </c>
      <c r="AD17" s="640">
        <v>1</v>
      </c>
      <c r="AE17" s="641">
        <v>21</v>
      </c>
      <c r="AF17" s="646">
        <f t="shared" si="3"/>
        <v>71</v>
      </c>
      <c r="AG17" s="640">
        <v>0</v>
      </c>
      <c r="AH17" s="641">
        <v>22</v>
      </c>
      <c r="AI17" s="646">
        <f t="shared" si="4"/>
        <v>22</v>
      </c>
    </row>
    <row r="18" spans="1:35" x14ac:dyDescent="0.2">
      <c r="A18" s="205">
        <v>7</v>
      </c>
      <c r="C18" s="640">
        <v>0</v>
      </c>
      <c r="D18" s="641">
        <v>1</v>
      </c>
      <c r="E18" s="641">
        <v>2</v>
      </c>
      <c r="F18" s="641">
        <v>0</v>
      </c>
      <c r="G18" s="642">
        <v>1</v>
      </c>
      <c r="I18" s="643">
        <f ca="1">IF($A18&lt;&gt;0,OFFSET('EOD Review'!$B$1,'EOD Review'!$A$507-'EOD Review'!$A$1,$A18*2-1,1,1),0)</f>
        <v>9</v>
      </c>
      <c r="J18" s="644">
        <f ca="1">IF($A18&lt;&gt;0,OFFSET('EOD Review'!$B$1,'EOD Review'!$A$508-'EOD Review'!$A$1,$A18*2-1,1,1),0)</f>
        <v>41</v>
      </c>
      <c r="K18" s="644">
        <f ca="1">IF($A18&lt;&gt;0,OFFSET('EOD Review'!$B$1,'EOD Review'!$A$509-'EOD Review'!$A$1,$A18*2-1,1,1),0)</f>
        <v>58</v>
      </c>
      <c r="L18" s="644">
        <f ca="1">IF($A18&lt;&gt;0,OFFSET('EOD Review'!$B$1,'EOD Review'!$A$510-'EOD Review'!$A$1,$A18*2-1,1,1),0)</f>
        <v>6</v>
      </c>
      <c r="M18" s="645">
        <f ca="1">IF($A18&lt;&gt;0,OFFSET('EOD Review'!$B$1,'EOD Review'!$A$506-'EOD Review'!$A$1,$A18*2-1,1,1),0)</f>
        <v>0</v>
      </c>
      <c r="O18" s="640">
        <v>0</v>
      </c>
      <c r="P18" s="641">
        <v>0</v>
      </c>
      <c r="Q18" s="641">
        <v>0</v>
      </c>
      <c r="R18" s="641">
        <v>0</v>
      </c>
      <c r="S18" s="642">
        <v>0</v>
      </c>
      <c r="U18" s="640">
        <v>0</v>
      </c>
      <c r="V18" s="641">
        <v>44</v>
      </c>
      <c r="W18" s="646">
        <f t="shared" si="0"/>
        <v>44</v>
      </c>
      <c r="X18" s="640">
        <v>0</v>
      </c>
      <c r="Y18" s="641">
        <v>153</v>
      </c>
      <c r="Z18" s="646">
        <f t="shared" si="1"/>
        <v>153</v>
      </c>
      <c r="AA18" s="640">
        <v>0</v>
      </c>
      <c r="AB18" s="641">
        <v>202</v>
      </c>
      <c r="AC18" s="646">
        <f t="shared" si="2"/>
        <v>202</v>
      </c>
      <c r="AD18" s="640">
        <v>0</v>
      </c>
      <c r="AE18" s="641">
        <v>54</v>
      </c>
      <c r="AF18" s="646">
        <f t="shared" si="3"/>
        <v>54</v>
      </c>
      <c r="AG18" s="640">
        <v>1</v>
      </c>
      <c r="AH18" s="641">
        <v>55</v>
      </c>
      <c r="AI18" s="646">
        <f t="shared" si="4"/>
        <v>155</v>
      </c>
    </row>
    <row r="19" spans="1:35" x14ac:dyDescent="0.2">
      <c r="A19" s="205">
        <v>8</v>
      </c>
      <c r="C19" s="640">
        <v>0</v>
      </c>
      <c r="D19" s="641">
        <v>0</v>
      </c>
      <c r="E19" s="641">
        <v>0</v>
      </c>
      <c r="F19" s="641">
        <v>0</v>
      </c>
      <c r="G19" s="642">
        <v>0</v>
      </c>
      <c r="I19" s="643">
        <f ca="1">IF($A19&lt;&gt;0,OFFSET('EOD Review'!$B$1,'EOD Review'!$A$507-'EOD Review'!$A$1,$A19*2-1,1,1),0)</f>
        <v>8</v>
      </c>
      <c r="J19" s="644">
        <f ca="1">IF($A19&lt;&gt;0,OFFSET('EOD Review'!$B$1,'EOD Review'!$A$508-'EOD Review'!$A$1,$A19*2-1,1,1),0)</f>
        <v>30</v>
      </c>
      <c r="K19" s="644">
        <f ca="1">IF($A19&lt;&gt;0,OFFSET('EOD Review'!$B$1,'EOD Review'!$A$509-'EOD Review'!$A$1,$A19*2-1,1,1),0)</f>
        <v>26</v>
      </c>
      <c r="L19" s="644">
        <f ca="1">IF($A19&lt;&gt;0,OFFSET('EOD Review'!$B$1,'EOD Review'!$A$510-'EOD Review'!$A$1,$A19*2-1,1,1),0)</f>
        <v>4</v>
      </c>
      <c r="M19" s="645">
        <f ca="1">IF($A19&lt;&gt;0,OFFSET('EOD Review'!$B$1,'EOD Review'!$A$506-'EOD Review'!$A$1,$A19*2-1,1,1),0)</f>
        <v>0</v>
      </c>
      <c r="O19" s="640">
        <v>0</v>
      </c>
      <c r="P19" s="641">
        <v>0</v>
      </c>
      <c r="Q19" s="641">
        <v>0</v>
      </c>
      <c r="R19" s="641">
        <v>0</v>
      </c>
      <c r="S19" s="642">
        <v>0</v>
      </c>
      <c r="U19" s="640">
        <v>0</v>
      </c>
      <c r="V19" s="641">
        <v>38</v>
      </c>
      <c r="W19" s="646">
        <f t="shared" si="0"/>
        <v>38</v>
      </c>
      <c r="X19" s="640">
        <v>0</v>
      </c>
      <c r="Y19" s="641">
        <v>121</v>
      </c>
      <c r="Z19" s="646">
        <f t="shared" si="1"/>
        <v>121</v>
      </c>
      <c r="AA19" s="640">
        <v>0</v>
      </c>
      <c r="AB19" s="641">
        <v>176</v>
      </c>
      <c r="AC19" s="646">
        <f t="shared" si="2"/>
        <v>176</v>
      </c>
      <c r="AD19" s="640">
        <v>0</v>
      </c>
      <c r="AE19" s="641">
        <v>61</v>
      </c>
      <c r="AF19" s="646">
        <f t="shared" si="3"/>
        <v>61</v>
      </c>
      <c r="AG19" s="640">
        <v>1</v>
      </c>
      <c r="AH19" s="641">
        <v>38</v>
      </c>
      <c r="AI19" s="646">
        <f t="shared" si="4"/>
        <v>138</v>
      </c>
    </row>
    <row r="20" spans="1:35" x14ac:dyDescent="0.2">
      <c r="A20" s="205">
        <v>9</v>
      </c>
      <c r="C20" s="640">
        <v>0</v>
      </c>
      <c r="D20" s="641">
        <v>0</v>
      </c>
      <c r="E20" s="641">
        <v>0</v>
      </c>
      <c r="F20" s="641">
        <v>0</v>
      </c>
      <c r="G20" s="642">
        <v>0</v>
      </c>
      <c r="I20" s="643">
        <f ca="1">IF($A20&lt;&gt;0,OFFSET('EOD Review'!$B$1,'EOD Review'!$A$507-'EOD Review'!$A$1,$A20*2-1,1,1),0)</f>
        <v>12</v>
      </c>
      <c r="J20" s="644">
        <f ca="1">IF($A20&lt;&gt;0,OFFSET('EOD Review'!$B$1,'EOD Review'!$A$508-'EOD Review'!$A$1,$A20*2-1,1,1),0)</f>
        <v>24</v>
      </c>
      <c r="K20" s="644">
        <f ca="1">IF($A20&lt;&gt;0,OFFSET('EOD Review'!$B$1,'EOD Review'!$A$509-'EOD Review'!$A$1,$A20*2-1,1,1),0)</f>
        <v>44</v>
      </c>
      <c r="L20" s="644">
        <f ca="1">IF($A20&lt;&gt;0,OFFSET('EOD Review'!$B$1,'EOD Review'!$A$510-'EOD Review'!$A$1,$A20*2-1,1,1),0)</f>
        <v>0</v>
      </c>
      <c r="M20" s="645">
        <f ca="1">IF($A20&lt;&gt;0,OFFSET('EOD Review'!$B$1,'EOD Review'!$A$506-'EOD Review'!$A$1,$A20*2-1,1,1),0)</f>
        <v>0</v>
      </c>
      <c r="O20" s="640">
        <v>0</v>
      </c>
      <c r="P20" s="641">
        <v>0</v>
      </c>
      <c r="Q20" s="641">
        <v>0</v>
      </c>
      <c r="R20" s="641">
        <v>0</v>
      </c>
      <c r="S20" s="642">
        <v>0</v>
      </c>
      <c r="U20" s="640">
        <v>0</v>
      </c>
      <c r="V20" s="641">
        <v>21</v>
      </c>
      <c r="W20" s="646">
        <f t="shared" si="0"/>
        <v>21</v>
      </c>
      <c r="X20" s="640">
        <v>0</v>
      </c>
      <c r="Y20" s="641">
        <v>96</v>
      </c>
      <c r="Z20" s="646">
        <f t="shared" si="1"/>
        <v>96</v>
      </c>
      <c r="AA20" s="640">
        <v>0</v>
      </c>
      <c r="AB20" s="641">
        <v>132</v>
      </c>
      <c r="AC20" s="646">
        <f t="shared" si="2"/>
        <v>132</v>
      </c>
      <c r="AD20" s="640">
        <v>0</v>
      </c>
      <c r="AE20" s="641">
        <v>38</v>
      </c>
      <c r="AF20" s="646">
        <f t="shared" si="3"/>
        <v>38</v>
      </c>
      <c r="AG20" s="640">
        <v>1</v>
      </c>
      <c r="AH20" s="641">
        <v>28</v>
      </c>
      <c r="AI20" s="646">
        <f t="shared" si="4"/>
        <v>128</v>
      </c>
    </row>
    <row r="21" spans="1:35" x14ac:dyDescent="0.2">
      <c r="A21" s="205">
        <v>10</v>
      </c>
      <c r="C21" s="640">
        <v>3</v>
      </c>
      <c r="D21" s="641">
        <v>4</v>
      </c>
      <c r="E21" s="641">
        <v>5</v>
      </c>
      <c r="F21" s="641">
        <v>1</v>
      </c>
      <c r="G21" s="642">
        <v>0</v>
      </c>
      <c r="I21" s="643">
        <f ca="1">IF($A21&lt;&gt;0,OFFSET('EOD Review'!$B$1,'EOD Review'!$A$507-'EOD Review'!$A$1,$A21*2-1,1,1),0)</f>
        <v>6</v>
      </c>
      <c r="J21" s="644">
        <f ca="1">IF($A21&lt;&gt;0,OFFSET('EOD Review'!$B$1,'EOD Review'!$A$508-'EOD Review'!$A$1,$A21*2-1,1,1),0)</f>
        <v>27</v>
      </c>
      <c r="K21" s="644">
        <f ca="1">IF($A21&lt;&gt;0,OFFSET('EOD Review'!$B$1,'EOD Review'!$A$509-'EOD Review'!$A$1,$A21*2-1,1,1),0)</f>
        <v>0</v>
      </c>
      <c r="L21" s="644">
        <f ca="1">IF($A21&lt;&gt;0,OFFSET('EOD Review'!$B$1,'EOD Review'!$A$510-'EOD Review'!$A$1,$A21*2-1,1,1),0)</f>
        <v>0</v>
      </c>
      <c r="M21" s="645">
        <f ca="1">IF($A21&lt;&gt;0,OFFSET('EOD Review'!$B$1,'EOD Review'!$A$506-'EOD Review'!$A$1,$A21*2-1,1,1),0)</f>
        <v>0</v>
      </c>
      <c r="O21" s="640">
        <v>0</v>
      </c>
      <c r="P21" s="641">
        <v>0</v>
      </c>
      <c r="Q21" s="641">
        <v>0</v>
      </c>
      <c r="R21" s="641">
        <v>0</v>
      </c>
      <c r="S21" s="642">
        <v>0</v>
      </c>
      <c r="U21" s="640">
        <v>2</v>
      </c>
      <c r="V21" s="641">
        <v>70</v>
      </c>
      <c r="W21" s="646">
        <f t="shared" si="0"/>
        <v>170</v>
      </c>
      <c r="X21" s="640">
        <v>2</v>
      </c>
      <c r="Y21" s="641">
        <v>164</v>
      </c>
      <c r="Z21" s="646">
        <f t="shared" si="1"/>
        <v>264</v>
      </c>
      <c r="AA21" s="640">
        <v>3</v>
      </c>
      <c r="AB21" s="641">
        <v>213</v>
      </c>
      <c r="AC21" s="646">
        <f t="shared" si="2"/>
        <v>363</v>
      </c>
      <c r="AD21" s="640">
        <v>1</v>
      </c>
      <c r="AE21" s="641">
        <v>33</v>
      </c>
      <c r="AF21" s="646">
        <f t="shared" si="3"/>
        <v>83</v>
      </c>
      <c r="AG21" s="640">
        <v>0</v>
      </c>
      <c r="AH21" s="641">
        <v>105</v>
      </c>
      <c r="AI21" s="646">
        <f t="shared" si="4"/>
        <v>105</v>
      </c>
    </row>
    <row r="22" spans="1:35" x14ac:dyDescent="0.2">
      <c r="A22" s="205">
        <v>11</v>
      </c>
      <c r="C22" s="640">
        <v>0</v>
      </c>
      <c r="D22" s="641">
        <v>0</v>
      </c>
      <c r="E22" s="641">
        <v>0</v>
      </c>
      <c r="F22" s="641">
        <v>0</v>
      </c>
      <c r="G22" s="642">
        <v>0</v>
      </c>
      <c r="I22" s="643">
        <f ca="1">IF($A22&lt;&gt;0,OFFSET('EOD Review'!$B$1,'EOD Review'!$A$507-'EOD Review'!$A$1,$A22*2-1,1,1),0)</f>
        <v>0</v>
      </c>
      <c r="J22" s="644">
        <f ca="1">IF($A22&lt;&gt;0,OFFSET('EOD Review'!$B$1,'EOD Review'!$A$508-'EOD Review'!$A$1,$A22*2-1,1,1),0)</f>
        <v>0</v>
      </c>
      <c r="K22" s="644">
        <f ca="1">IF($A22&lt;&gt;0,OFFSET('EOD Review'!$B$1,'EOD Review'!$A$509-'EOD Review'!$A$1,$A22*2-1,1,1),0)</f>
        <v>0</v>
      </c>
      <c r="L22" s="644">
        <f ca="1">IF($A22&lt;&gt;0,OFFSET('EOD Review'!$B$1,'EOD Review'!$A$510-'EOD Review'!$A$1,$A22*2-1,1,1),0)</f>
        <v>0</v>
      </c>
      <c r="M22" s="645">
        <f ca="1">IF($A22&lt;&gt;0,OFFSET('EOD Review'!$B$1,'EOD Review'!$A$506-'EOD Review'!$A$1,$A22*2-1,1,1),0)</f>
        <v>0</v>
      </c>
      <c r="O22" s="640">
        <v>0</v>
      </c>
      <c r="P22" s="641">
        <v>0</v>
      </c>
      <c r="Q22" s="641">
        <v>0</v>
      </c>
      <c r="R22" s="641">
        <v>0</v>
      </c>
      <c r="S22" s="642">
        <v>0</v>
      </c>
      <c r="U22" s="640">
        <v>2</v>
      </c>
      <c r="V22" s="641">
        <v>75</v>
      </c>
      <c r="W22" s="646">
        <f t="shared" si="0"/>
        <v>175</v>
      </c>
      <c r="X22" s="640">
        <v>1</v>
      </c>
      <c r="Y22" s="641">
        <v>192</v>
      </c>
      <c r="Z22" s="646">
        <f t="shared" si="1"/>
        <v>242</v>
      </c>
      <c r="AA22" s="640">
        <v>3</v>
      </c>
      <c r="AB22" s="641">
        <v>188</v>
      </c>
      <c r="AC22" s="646">
        <f t="shared" si="2"/>
        <v>338</v>
      </c>
      <c r="AD22" s="640">
        <v>1</v>
      </c>
      <c r="AE22" s="641">
        <v>28</v>
      </c>
      <c r="AF22" s="646">
        <f t="shared" si="3"/>
        <v>78</v>
      </c>
      <c r="AG22" s="640">
        <v>0</v>
      </c>
      <c r="AH22" s="641">
        <v>90</v>
      </c>
      <c r="AI22" s="646">
        <f t="shared" si="4"/>
        <v>90</v>
      </c>
    </row>
    <row r="23" spans="1:35" x14ac:dyDescent="0.2">
      <c r="A23" s="205">
        <v>12</v>
      </c>
      <c r="C23" s="640">
        <v>0</v>
      </c>
      <c r="D23" s="641">
        <v>0</v>
      </c>
      <c r="E23" s="641">
        <v>0</v>
      </c>
      <c r="F23" s="641">
        <v>0</v>
      </c>
      <c r="G23" s="642">
        <v>0</v>
      </c>
      <c r="I23" s="643">
        <f ca="1">IF($A23&lt;&gt;0,OFFSET('EOD Review'!$B$1,'EOD Review'!$A$507-'EOD Review'!$A$1,$A23*2-1,1,1),0)</f>
        <v>10</v>
      </c>
      <c r="J23" s="644">
        <f ca="1">IF($A23&lt;&gt;0,OFFSET('EOD Review'!$B$1,'EOD Review'!$A$508-'EOD Review'!$A$1,$A23*2-1,1,1),0)</f>
        <v>35</v>
      </c>
      <c r="K23" s="644">
        <f ca="1">IF($A23&lt;&gt;0,OFFSET('EOD Review'!$B$1,'EOD Review'!$A$509-'EOD Review'!$A$1,$A23*2-1,1,1),0)</f>
        <v>22</v>
      </c>
      <c r="L23" s="644">
        <f ca="1">IF($A23&lt;&gt;0,OFFSET('EOD Review'!$B$1,'EOD Review'!$A$510-'EOD Review'!$A$1,$A23*2-1,1,1),0)</f>
        <v>9</v>
      </c>
      <c r="M23" s="645">
        <f ca="1">IF($A23&lt;&gt;0,OFFSET('EOD Review'!$B$1,'EOD Review'!$A$506-'EOD Review'!$A$1,$A23*2-1,1,1),0)</f>
        <v>0</v>
      </c>
      <c r="O23" s="640">
        <v>0</v>
      </c>
      <c r="P23" s="641">
        <v>0</v>
      </c>
      <c r="Q23" s="641">
        <v>0</v>
      </c>
      <c r="R23" s="641">
        <v>0</v>
      </c>
      <c r="S23" s="642">
        <v>0</v>
      </c>
      <c r="U23" s="640">
        <v>2</v>
      </c>
      <c r="V23" s="641">
        <v>55</v>
      </c>
      <c r="W23" s="646">
        <f t="shared" si="0"/>
        <v>155</v>
      </c>
      <c r="X23" s="640">
        <v>1</v>
      </c>
      <c r="Y23" s="641">
        <v>159</v>
      </c>
      <c r="Z23" s="646">
        <f t="shared" si="1"/>
        <v>209</v>
      </c>
      <c r="AA23" s="640">
        <v>2</v>
      </c>
      <c r="AB23" s="641">
        <v>215</v>
      </c>
      <c r="AC23" s="646">
        <f t="shared" si="2"/>
        <v>315</v>
      </c>
      <c r="AD23" s="640">
        <v>0</v>
      </c>
      <c r="AE23" s="641">
        <v>69</v>
      </c>
      <c r="AF23" s="646">
        <f t="shared" si="3"/>
        <v>69</v>
      </c>
      <c r="AG23" s="640">
        <v>0</v>
      </c>
      <c r="AH23" s="641">
        <v>67</v>
      </c>
      <c r="AI23" s="646">
        <f t="shared" si="4"/>
        <v>67</v>
      </c>
    </row>
    <row r="24" spans="1:35" x14ac:dyDescent="0.2">
      <c r="A24" s="205">
        <v>13</v>
      </c>
      <c r="C24" s="640">
        <v>0</v>
      </c>
      <c r="D24" s="641">
        <v>0</v>
      </c>
      <c r="E24" s="641">
        <v>0</v>
      </c>
      <c r="F24" s="641">
        <v>0</v>
      </c>
      <c r="G24" s="642">
        <v>0</v>
      </c>
      <c r="I24" s="643">
        <f ca="1">IF($A24&lt;&gt;0,OFFSET('EOD Review'!$B$1,'EOD Review'!$A$507-'EOD Review'!$A$1,$A24*2-1,1,1),0)</f>
        <v>26</v>
      </c>
      <c r="J24" s="644">
        <f ca="1">IF($A24&lt;&gt;0,OFFSET('EOD Review'!$B$1,'EOD Review'!$A$508-'EOD Review'!$A$1,$A24*2-1,1,1),0)</f>
        <v>77</v>
      </c>
      <c r="K24" s="644">
        <f ca="1">IF($A24&lt;&gt;0,OFFSET('EOD Review'!$B$1,'EOD Review'!$A$509-'EOD Review'!$A$1,$A24*2-1,1,1),0)</f>
        <v>60</v>
      </c>
      <c r="L24" s="644">
        <f ca="1">IF($A24&lt;&gt;0,OFFSET('EOD Review'!$B$1,'EOD Review'!$A$510-'EOD Review'!$A$1,$A24*2-1,1,1),0)</f>
        <v>3</v>
      </c>
      <c r="M24" s="645">
        <f ca="1">IF($A24&lt;&gt;0,OFFSET('EOD Review'!$B$1,'EOD Review'!$A$506-'EOD Review'!$A$1,$A24*2-1,1,1),0)</f>
        <v>0</v>
      </c>
      <c r="O24" s="640">
        <v>0</v>
      </c>
      <c r="P24" s="641">
        <v>0</v>
      </c>
      <c r="Q24" s="641">
        <v>0</v>
      </c>
      <c r="R24" s="641">
        <v>0</v>
      </c>
      <c r="S24" s="642">
        <v>0</v>
      </c>
      <c r="U24" s="640">
        <v>1</v>
      </c>
      <c r="V24" s="641">
        <v>79</v>
      </c>
      <c r="W24" s="646">
        <f t="shared" si="0"/>
        <v>129</v>
      </c>
      <c r="X24" s="640">
        <v>0</v>
      </c>
      <c r="Y24" s="641">
        <v>130</v>
      </c>
      <c r="Z24" s="646">
        <f t="shared" si="1"/>
        <v>130</v>
      </c>
      <c r="AA24" s="640">
        <v>1</v>
      </c>
      <c r="AB24" s="641">
        <v>205</v>
      </c>
      <c r="AC24" s="646">
        <f t="shared" si="2"/>
        <v>255</v>
      </c>
      <c r="AD24" s="640">
        <v>0</v>
      </c>
      <c r="AE24" s="641">
        <v>66</v>
      </c>
      <c r="AF24" s="646">
        <f t="shared" si="3"/>
        <v>66</v>
      </c>
      <c r="AG24" s="640">
        <v>0</v>
      </c>
      <c r="AH24" s="641">
        <v>33</v>
      </c>
      <c r="AI24" s="646">
        <f t="shared" si="4"/>
        <v>33</v>
      </c>
    </row>
    <row r="25" spans="1:35" x14ac:dyDescent="0.2">
      <c r="A25" s="205">
        <v>14</v>
      </c>
      <c r="C25" s="640">
        <v>0</v>
      </c>
      <c r="D25" s="641">
        <v>2</v>
      </c>
      <c r="E25" s="641">
        <v>1</v>
      </c>
      <c r="F25" s="641">
        <v>0</v>
      </c>
      <c r="G25" s="642">
        <v>9</v>
      </c>
      <c r="I25" s="643">
        <f ca="1">IF($A25&lt;&gt;0,OFFSET('EOD Review'!$B$1,'EOD Review'!$A$507-'EOD Review'!$A$1,$A25*2-1,1,1),0)</f>
        <v>14</v>
      </c>
      <c r="J25" s="644">
        <f ca="1">IF($A25&lt;&gt;0,OFFSET('EOD Review'!$B$1,'EOD Review'!$A$508-'EOD Review'!$A$1,$A25*2-1,1,1),0)</f>
        <v>47</v>
      </c>
      <c r="K25" s="644">
        <f ca="1">IF($A25&lt;&gt;0,OFFSET('EOD Review'!$B$1,'EOD Review'!$A$509-'EOD Review'!$A$1,$A25*2-1,1,1),0)</f>
        <v>43</v>
      </c>
      <c r="L25" s="644">
        <f ca="1">IF($A25&lt;&gt;0,OFFSET('EOD Review'!$B$1,'EOD Review'!$A$510-'EOD Review'!$A$1,$A25*2-1,1,1),0)</f>
        <v>8</v>
      </c>
      <c r="M25" s="645">
        <f ca="1">IF($A25&lt;&gt;0,OFFSET('EOD Review'!$B$1,'EOD Review'!$A$506-'EOD Review'!$A$1,$A25*2-1,1,1),0)</f>
        <v>0</v>
      </c>
      <c r="O25" s="640">
        <v>0</v>
      </c>
      <c r="P25" s="641">
        <v>0</v>
      </c>
      <c r="Q25" s="641">
        <v>0</v>
      </c>
      <c r="R25" s="641">
        <v>0</v>
      </c>
      <c r="S25" s="642">
        <v>0</v>
      </c>
      <c r="U25" s="640">
        <v>1</v>
      </c>
      <c r="V25" s="641">
        <v>64</v>
      </c>
      <c r="W25" s="646">
        <f t="shared" si="0"/>
        <v>114</v>
      </c>
      <c r="X25" s="640">
        <v>1</v>
      </c>
      <c r="Y25" s="641">
        <v>141</v>
      </c>
      <c r="Z25" s="646">
        <f t="shared" si="1"/>
        <v>191</v>
      </c>
      <c r="AA25" s="640">
        <v>2</v>
      </c>
      <c r="AB25" s="641">
        <v>162</v>
      </c>
      <c r="AC25" s="646">
        <f t="shared" si="2"/>
        <v>262</v>
      </c>
      <c r="AD25" s="640">
        <v>0</v>
      </c>
      <c r="AE25" s="641">
        <v>58</v>
      </c>
      <c r="AF25" s="646">
        <f t="shared" si="3"/>
        <v>58</v>
      </c>
      <c r="AG25" s="640">
        <v>4</v>
      </c>
      <c r="AH25" s="641">
        <v>506</v>
      </c>
      <c r="AI25" s="646">
        <f t="shared" si="4"/>
        <v>906</v>
      </c>
    </row>
    <row r="26" spans="1:35" x14ac:dyDescent="0.2">
      <c r="A26" s="205">
        <v>15</v>
      </c>
      <c r="C26" s="640">
        <v>0</v>
      </c>
      <c r="D26" s="641">
        <v>0</v>
      </c>
      <c r="E26" s="641">
        <v>0</v>
      </c>
      <c r="F26" s="641">
        <v>0</v>
      </c>
      <c r="G26" s="642">
        <v>0</v>
      </c>
      <c r="I26" s="643">
        <f ca="1">IF($A26&lt;&gt;0,OFFSET('EOD Review'!$B$1,'EOD Review'!$A$507-'EOD Review'!$A$1,$A26*2-1,1,1),0)</f>
        <v>10</v>
      </c>
      <c r="J26" s="644">
        <f ca="1">IF($A26&lt;&gt;0,OFFSET('EOD Review'!$B$1,'EOD Review'!$A$508-'EOD Review'!$A$1,$A26*2-1,1,1),0)</f>
        <v>31</v>
      </c>
      <c r="K26" s="644">
        <f ca="1">IF($A26&lt;&gt;0,OFFSET('EOD Review'!$B$1,'EOD Review'!$A$509-'EOD Review'!$A$1,$A26*2-1,1,1),0)</f>
        <v>39</v>
      </c>
      <c r="L26" s="644">
        <f ca="1">IF($A26&lt;&gt;0,OFFSET('EOD Review'!$B$1,'EOD Review'!$A$510-'EOD Review'!$A$1,$A26*2-1,1,1),0)</f>
        <v>5</v>
      </c>
      <c r="M26" s="645">
        <f ca="1">IF($A26&lt;&gt;0,OFFSET('EOD Review'!$B$1,'EOD Review'!$A$506-'EOD Review'!$A$1,$A26*2-1,1,1),0)</f>
        <v>0</v>
      </c>
      <c r="O26" s="640">
        <v>0</v>
      </c>
      <c r="P26" s="641">
        <v>0</v>
      </c>
      <c r="Q26" s="641">
        <v>0</v>
      </c>
      <c r="R26" s="641">
        <v>0</v>
      </c>
      <c r="S26" s="642">
        <v>0</v>
      </c>
      <c r="U26" s="640">
        <v>1</v>
      </c>
      <c r="V26" s="641">
        <v>54</v>
      </c>
      <c r="W26" s="646">
        <f t="shared" si="0"/>
        <v>104</v>
      </c>
      <c r="X26" s="640">
        <v>1</v>
      </c>
      <c r="Y26" s="641">
        <v>109</v>
      </c>
      <c r="Z26" s="646">
        <f t="shared" si="1"/>
        <v>159</v>
      </c>
      <c r="AA26" s="640">
        <v>1</v>
      </c>
      <c r="AB26" s="641">
        <v>173</v>
      </c>
      <c r="AC26" s="646">
        <f t="shared" si="2"/>
        <v>223</v>
      </c>
      <c r="AD26" s="640">
        <v>0</v>
      </c>
      <c r="AE26" s="641">
        <v>52</v>
      </c>
      <c r="AF26" s="646">
        <f t="shared" si="3"/>
        <v>52</v>
      </c>
      <c r="AG26" s="640">
        <v>1</v>
      </c>
      <c r="AH26" s="641">
        <v>789</v>
      </c>
      <c r="AI26" s="646">
        <f t="shared" si="4"/>
        <v>889</v>
      </c>
    </row>
    <row r="27" spans="1:35" x14ac:dyDescent="0.2">
      <c r="A27" s="205">
        <v>16</v>
      </c>
      <c r="C27" s="640">
        <v>0</v>
      </c>
      <c r="D27" s="641">
        <v>0</v>
      </c>
      <c r="E27" s="641">
        <v>0</v>
      </c>
      <c r="F27" s="641">
        <v>0</v>
      </c>
      <c r="G27" s="642">
        <v>0</v>
      </c>
      <c r="I27" s="643">
        <f ca="1">IF($A27&lt;&gt;0,OFFSET('EOD Review'!$B$1,'EOD Review'!$A$507-'EOD Review'!$A$1,$A27*2-1,1,1),0)</f>
        <v>1</v>
      </c>
      <c r="J27" s="644">
        <f ca="1">IF($A27&lt;&gt;0,OFFSET('EOD Review'!$B$1,'EOD Review'!$A$508-'EOD Review'!$A$1,$A27*2-1,1,1),0)</f>
        <v>3</v>
      </c>
      <c r="K27" s="644">
        <f ca="1">IF($A27&lt;&gt;0,OFFSET('EOD Review'!$B$1,'EOD Review'!$A$509-'EOD Review'!$A$1,$A27*2-1,1,1),0)</f>
        <v>2</v>
      </c>
      <c r="L27" s="644">
        <f ca="1">IF($A27&lt;&gt;0,OFFSET('EOD Review'!$B$1,'EOD Review'!$A$510-'EOD Review'!$A$1,$A27*2-1,1,1),0)</f>
        <v>0</v>
      </c>
      <c r="M27" s="645">
        <f ca="1">IF($A27&lt;&gt;0,OFFSET('EOD Review'!$B$1,'EOD Review'!$A$506-'EOD Review'!$A$1,$A27*2-1,1,1),0)</f>
        <v>0</v>
      </c>
      <c r="O27" s="640">
        <v>0</v>
      </c>
      <c r="P27" s="641">
        <v>0</v>
      </c>
      <c r="Q27" s="641">
        <v>0</v>
      </c>
      <c r="R27" s="641">
        <v>0</v>
      </c>
      <c r="S27" s="642">
        <v>0</v>
      </c>
      <c r="U27" s="640">
        <v>1</v>
      </c>
      <c r="V27" s="641">
        <v>43</v>
      </c>
      <c r="W27" s="646">
        <f t="shared" si="0"/>
        <v>93</v>
      </c>
      <c r="X27" s="640">
        <v>0</v>
      </c>
      <c r="Y27" s="641">
        <v>129</v>
      </c>
      <c r="Z27" s="646">
        <f t="shared" si="1"/>
        <v>129</v>
      </c>
      <c r="AA27" s="640">
        <v>1</v>
      </c>
      <c r="AB27" s="641">
        <v>158</v>
      </c>
      <c r="AC27" s="646">
        <f t="shared" si="2"/>
        <v>208</v>
      </c>
      <c r="AD27" s="640">
        <v>0</v>
      </c>
      <c r="AE27" s="641">
        <v>52</v>
      </c>
      <c r="AF27" s="646">
        <f t="shared" si="3"/>
        <v>52</v>
      </c>
      <c r="AG27" s="640">
        <v>1</v>
      </c>
      <c r="AH27" s="641">
        <v>800</v>
      </c>
      <c r="AI27" s="646">
        <f t="shared" si="4"/>
        <v>900</v>
      </c>
    </row>
    <row r="28" spans="1:35" x14ac:dyDescent="0.2">
      <c r="A28" s="205">
        <v>17</v>
      </c>
      <c r="C28" s="640">
        <v>1</v>
      </c>
      <c r="D28" s="641">
        <v>4</v>
      </c>
      <c r="E28" s="641">
        <v>5</v>
      </c>
      <c r="F28" s="641">
        <v>1</v>
      </c>
      <c r="G28" s="642">
        <v>0</v>
      </c>
      <c r="I28" s="643">
        <f ca="1">IF($A28&lt;&gt;0,OFFSET('EOD Review'!$B$1,'EOD Review'!$A$507-'EOD Review'!$A$1,$A28*2-1,1,1),0)</f>
        <v>5</v>
      </c>
      <c r="J28" s="644">
        <f ca="1">IF($A28&lt;&gt;0,OFFSET('EOD Review'!$B$1,'EOD Review'!$A$508-'EOD Review'!$A$1,$A28*2-1,1,1),0)</f>
        <v>41</v>
      </c>
      <c r="K28" s="644">
        <f ca="1">IF($A28&lt;&gt;0,OFFSET('EOD Review'!$B$1,'EOD Review'!$A$509-'EOD Review'!$A$1,$A28*2-1,1,1),0)</f>
        <v>37</v>
      </c>
      <c r="L28" s="644">
        <f ca="1">IF($A28&lt;&gt;0,OFFSET('EOD Review'!$B$1,'EOD Review'!$A$510-'EOD Review'!$A$1,$A28*2-1,1,1),0)</f>
        <v>0</v>
      </c>
      <c r="M28" s="645">
        <f ca="1">IF($A28&lt;&gt;0,OFFSET('EOD Review'!$B$1,'EOD Review'!$A$506-'EOD Review'!$A$1,$A28*2-1,1,1),0)</f>
        <v>0</v>
      </c>
      <c r="O28" s="640">
        <v>0</v>
      </c>
      <c r="P28" s="641">
        <v>0</v>
      </c>
      <c r="Q28" s="641">
        <v>0</v>
      </c>
      <c r="R28" s="641">
        <v>0</v>
      </c>
      <c r="S28" s="642">
        <v>0</v>
      </c>
      <c r="U28" s="640">
        <v>1</v>
      </c>
      <c r="V28" s="641">
        <v>87</v>
      </c>
      <c r="W28" s="646">
        <f t="shared" si="0"/>
        <v>137</v>
      </c>
      <c r="X28" s="640">
        <v>4</v>
      </c>
      <c r="Y28" s="641">
        <v>91</v>
      </c>
      <c r="Z28" s="646">
        <f t="shared" si="1"/>
        <v>291</v>
      </c>
      <c r="AA28" s="640">
        <v>5</v>
      </c>
      <c r="AB28" s="641">
        <v>170</v>
      </c>
      <c r="AC28" s="646">
        <f t="shared" si="2"/>
        <v>420</v>
      </c>
      <c r="AD28" s="640">
        <v>1</v>
      </c>
      <c r="AE28" s="641">
        <v>53</v>
      </c>
      <c r="AF28" s="646">
        <f t="shared" si="3"/>
        <v>103</v>
      </c>
      <c r="AG28" s="640">
        <v>0</v>
      </c>
      <c r="AH28" s="641">
        <v>824</v>
      </c>
      <c r="AI28" s="646">
        <f t="shared" si="4"/>
        <v>824</v>
      </c>
    </row>
    <row r="29" spans="1:35" x14ac:dyDescent="0.2">
      <c r="A29" s="205">
        <v>18</v>
      </c>
      <c r="C29" s="640">
        <v>0</v>
      </c>
      <c r="D29" s="641">
        <v>0</v>
      </c>
      <c r="E29" s="641">
        <v>0</v>
      </c>
      <c r="F29" s="641">
        <v>0</v>
      </c>
      <c r="G29" s="642">
        <v>0</v>
      </c>
      <c r="I29" s="643">
        <f ca="1">IF($A29&lt;&gt;0,OFFSET('EOD Review'!$B$1,'EOD Review'!$A$507-'EOD Review'!$A$1,$A29*2-1,1,1),0)</f>
        <v>15</v>
      </c>
      <c r="J29" s="644">
        <f ca="1">IF($A29&lt;&gt;0,OFFSET('EOD Review'!$B$1,'EOD Review'!$A$508-'EOD Review'!$A$1,$A29*2-1,1,1),0)</f>
        <v>37</v>
      </c>
      <c r="K29" s="644">
        <f ca="1">IF($A29&lt;&gt;0,OFFSET('EOD Review'!$B$1,'EOD Review'!$A$509-'EOD Review'!$A$1,$A29*2-1,1,1),0)</f>
        <v>1</v>
      </c>
      <c r="L29" s="644">
        <f ca="1">IF($A29&lt;&gt;0,OFFSET('EOD Review'!$B$1,'EOD Review'!$A$510-'EOD Review'!$A$1,$A29*2-1,1,1),0)</f>
        <v>0</v>
      </c>
      <c r="M29" s="645">
        <f ca="1">IF($A29&lt;&gt;0,OFFSET('EOD Review'!$B$1,'EOD Review'!$A$506-'EOD Review'!$A$1,$A29*2-1,1,1),0)</f>
        <v>0</v>
      </c>
      <c r="O29" s="640">
        <v>0</v>
      </c>
      <c r="P29" s="641">
        <v>0</v>
      </c>
      <c r="Q29" s="641">
        <v>0</v>
      </c>
      <c r="R29" s="641">
        <v>0</v>
      </c>
      <c r="S29" s="642">
        <v>0</v>
      </c>
      <c r="U29" s="640">
        <v>1</v>
      </c>
      <c r="V29" s="641">
        <v>73</v>
      </c>
      <c r="W29" s="646">
        <f t="shared" si="0"/>
        <v>123</v>
      </c>
      <c r="X29" s="640">
        <v>2</v>
      </c>
      <c r="Y29" s="641">
        <v>152</v>
      </c>
      <c r="Z29" s="646">
        <f t="shared" si="1"/>
        <v>252</v>
      </c>
      <c r="AA29" s="640">
        <v>4</v>
      </c>
      <c r="AB29" s="641">
        <v>199</v>
      </c>
      <c r="AC29" s="646">
        <f t="shared" si="2"/>
        <v>399</v>
      </c>
      <c r="AD29" s="640">
        <v>1</v>
      </c>
      <c r="AE29" s="641">
        <v>48</v>
      </c>
      <c r="AF29" s="646">
        <f t="shared" si="3"/>
        <v>98</v>
      </c>
      <c r="AG29" s="640">
        <v>0</v>
      </c>
      <c r="AH29" s="641">
        <v>67</v>
      </c>
      <c r="AI29" s="646">
        <f t="shared" si="4"/>
        <v>67</v>
      </c>
    </row>
    <row r="30" spans="1:35" x14ac:dyDescent="0.2">
      <c r="A30" s="205">
        <v>19</v>
      </c>
      <c r="C30" s="640">
        <v>0</v>
      </c>
      <c r="D30" s="641">
        <v>0</v>
      </c>
      <c r="E30" s="641">
        <v>0</v>
      </c>
      <c r="F30" s="641">
        <v>0</v>
      </c>
      <c r="G30" s="642">
        <v>0</v>
      </c>
      <c r="I30" s="643">
        <f ca="1">IF($A30&lt;&gt;0,OFFSET('EOD Review'!$B$1,'EOD Review'!$A$507-'EOD Review'!$A$1,$A30*2-1,1,1),0)</f>
        <v>9</v>
      </c>
      <c r="J30" s="644">
        <f ca="1">IF($A30&lt;&gt;0,OFFSET('EOD Review'!$B$1,'EOD Review'!$A$508-'EOD Review'!$A$1,$A30*2-1,1,1),0)</f>
        <v>2</v>
      </c>
      <c r="K30" s="644">
        <f ca="1">IF($A30&lt;&gt;0,OFFSET('EOD Review'!$B$1,'EOD Review'!$A$509-'EOD Review'!$A$1,$A30*2-1,1,1),0)</f>
        <v>0</v>
      </c>
      <c r="L30" s="644">
        <f ca="1">IF($A30&lt;&gt;0,OFFSET('EOD Review'!$B$1,'EOD Review'!$A$510-'EOD Review'!$A$1,$A30*2-1,1,1),0)</f>
        <v>0</v>
      </c>
      <c r="M30" s="645">
        <f ca="1">IF($A30&lt;&gt;0,OFFSET('EOD Review'!$B$1,'EOD Review'!$A$506-'EOD Review'!$A$1,$A30*2-1,1,1),0)</f>
        <v>0</v>
      </c>
      <c r="O30" s="640">
        <v>0</v>
      </c>
      <c r="P30" s="641">
        <v>0</v>
      </c>
      <c r="Q30" s="641">
        <v>0</v>
      </c>
      <c r="R30" s="641">
        <v>0</v>
      </c>
      <c r="S30" s="642">
        <v>0</v>
      </c>
      <c r="U30" s="640">
        <v>1</v>
      </c>
      <c r="V30" s="641">
        <v>64</v>
      </c>
      <c r="W30" s="646">
        <f t="shared" si="0"/>
        <v>114</v>
      </c>
      <c r="X30" s="640">
        <v>1</v>
      </c>
      <c r="Y30" s="641">
        <v>162</v>
      </c>
      <c r="Z30" s="646">
        <f t="shared" si="1"/>
        <v>212</v>
      </c>
      <c r="AA30" s="640">
        <v>3</v>
      </c>
      <c r="AB30" s="641">
        <v>222</v>
      </c>
      <c r="AC30" s="646">
        <f t="shared" si="2"/>
        <v>372</v>
      </c>
      <c r="AD30" s="640">
        <v>1</v>
      </c>
      <c r="AE30" s="641">
        <v>47</v>
      </c>
      <c r="AF30" s="646">
        <f t="shared" si="3"/>
        <v>97</v>
      </c>
      <c r="AG30" s="640">
        <v>0</v>
      </c>
      <c r="AH30" s="641">
        <v>59</v>
      </c>
      <c r="AI30" s="646">
        <f t="shared" si="4"/>
        <v>59</v>
      </c>
    </row>
    <row r="31" spans="1:35" x14ac:dyDescent="0.2">
      <c r="A31" s="205">
        <v>20</v>
      </c>
      <c r="C31" s="640">
        <v>0</v>
      </c>
      <c r="D31" s="641">
        <v>0</v>
      </c>
      <c r="E31" s="641">
        <v>0</v>
      </c>
      <c r="F31" s="641">
        <v>0</v>
      </c>
      <c r="G31" s="642">
        <v>0</v>
      </c>
      <c r="I31" s="643">
        <f ca="1">IF($A31&lt;&gt;0,OFFSET('EOD Review'!$B$1,'EOD Review'!$A$507-'EOD Review'!$A$1,$A31*2-1,1,1),0)</f>
        <v>29</v>
      </c>
      <c r="J31" s="644">
        <f ca="1">IF($A31&lt;&gt;0,OFFSET('EOD Review'!$B$1,'EOD Review'!$A$508-'EOD Review'!$A$1,$A31*2-1,1,1),0)</f>
        <v>70</v>
      </c>
      <c r="K31" s="644">
        <f ca="1">IF($A31&lt;&gt;0,OFFSET('EOD Review'!$B$1,'EOD Review'!$A$509-'EOD Review'!$A$1,$A31*2-1,1,1),0)</f>
        <v>87</v>
      </c>
      <c r="L31" s="644">
        <f ca="1">IF($A31&lt;&gt;0,OFFSET('EOD Review'!$B$1,'EOD Review'!$A$510-'EOD Review'!$A$1,$A31*2-1,1,1),0)</f>
        <v>10</v>
      </c>
      <c r="M31" s="645">
        <f ca="1">IF($A31&lt;&gt;0,OFFSET('EOD Review'!$B$1,'EOD Review'!$A$506-'EOD Review'!$A$1,$A31*2-1,1,1),0)</f>
        <v>0</v>
      </c>
      <c r="O31" s="640">
        <v>0</v>
      </c>
      <c r="P31" s="641">
        <v>0</v>
      </c>
      <c r="Q31" s="641">
        <v>0</v>
      </c>
      <c r="R31" s="641">
        <v>0</v>
      </c>
      <c r="S31" s="642">
        <v>0</v>
      </c>
      <c r="U31" s="640">
        <v>1</v>
      </c>
      <c r="V31" s="641">
        <v>35</v>
      </c>
      <c r="W31" s="646">
        <f t="shared" si="0"/>
        <v>85</v>
      </c>
      <c r="X31" s="640">
        <v>0</v>
      </c>
      <c r="Y31" s="641">
        <v>152</v>
      </c>
      <c r="Z31" s="646">
        <f t="shared" si="1"/>
        <v>152</v>
      </c>
      <c r="AA31" s="640">
        <v>2</v>
      </c>
      <c r="AB31" s="641">
        <v>185</v>
      </c>
      <c r="AC31" s="646">
        <f t="shared" si="2"/>
        <v>285</v>
      </c>
      <c r="AD31" s="640">
        <v>1</v>
      </c>
      <c r="AE31" s="641">
        <v>37</v>
      </c>
      <c r="AF31" s="646">
        <f t="shared" si="3"/>
        <v>87</v>
      </c>
      <c r="AG31" s="640"/>
      <c r="AH31" s="641">
        <v>26</v>
      </c>
      <c r="AI31" s="646">
        <f t="shared" si="4"/>
        <v>26</v>
      </c>
    </row>
    <row r="32" spans="1:35" x14ac:dyDescent="0.2">
      <c r="A32" s="205">
        <v>21</v>
      </c>
      <c r="C32" s="640">
        <v>0</v>
      </c>
      <c r="D32" s="641">
        <v>1</v>
      </c>
      <c r="E32" s="641">
        <v>0</v>
      </c>
      <c r="F32" s="641">
        <v>0</v>
      </c>
      <c r="G32" s="642">
        <v>1</v>
      </c>
      <c r="I32" s="643">
        <f ca="1">IF($A32&lt;&gt;0,OFFSET('EOD Review'!$B$1,'EOD Review'!$A$507-'EOD Review'!$A$1,$A32*2-1,1,1),0)</f>
        <v>17</v>
      </c>
      <c r="J32" s="644">
        <f ca="1">IF($A32&lt;&gt;0,OFFSET('EOD Review'!$B$1,'EOD Review'!$A$508-'EOD Review'!$A$1,$A32*2-1,1,1),0)</f>
        <v>53</v>
      </c>
      <c r="K32" s="644">
        <f ca="1">IF($A32&lt;&gt;0,OFFSET('EOD Review'!$B$1,'EOD Review'!$A$509-'EOD Review'!$A$1,$A32*2-1,1,1),0)</f>
        <v>29</v>
      </c>
      <c r="L32" s="644">
        <f ca="1">IF($A32&lt;&gt;0,OFFSET('EOD Review'!$B$1,'EOD Review'!$A$510-'EOD Review'!$A$1,$A32*2-1,1,1),0)</f>
        <v>4</v>
      </c>
      <c r="M32" s="645">
        <f ca="1">IF($A32&lt;&gt;0,OFFSET('EOD Review'!$B$1,'EOD Review'!$A$506-'EOD Review'!$A$1,$A32*2-1,1,1),0)</f>
        <v>0</v>
      </c>
      <c r="O32" s="640">
        <v>0</v>
      </c>
      <c r="P32" s="641">
        <v>0</v>
      </c>
      <c r="Q32" s="641">
        <v>0</v>
      </c>
      <c r="R32" s="641">
        <v>0</v>
      </c>
      <c r="S32" s="642">
        <v>0</v>
      </c>
      <c r="U32" s="640">
        <v>0</v>
      </c>
      <c r="V32" s="641">
        <v>54</v>
      </c>
      <c r="W32" s="646">
        <f t="shared" si="0"/>
        <v>54</v>
      </c>
      <c r="X32" s="640">
        <v>0</v>
      </c>
      <c r="Y32" s="641">
        <v>152</v>
      </c>
      <c r="Z32" s="646">
        <f t="shared" si="1"/>
        <v>152</v>
      </c>
      <c r="AA32" s="640">
        <v>1</v>
      </c>
      <c r="AB32" s="641">
        <v>206</v>
      </c>
      <c r="AC32" s="646">
        <f t="shared" si="2"/>
        <v>256</v>
      </c>
      <c r="AD32" s="640">
        <v>1</v>
      </c>
      <c r="AE32" s="641">
        <v>33</v>
      </c>
      <c r="AF32" s="646">
        <f t="shared" si="3"/>
        <v>83</v>
      </c>
      <c r="AG32" s="640">
        <v>0</v>
      </c>
      <c r="AH32" s="641">
        <v>74</v>
      </c>
      <c r="AI32" s="646">
        <f t="shared" si="4"/>
        <v>74</v>
      </c>
    </row>
    <row r="33" spans="1:35" x14ac:dyDescent="0.2">
      <c r="A33" s="205">
        <v>22</v>
      </c>
      <c r="C33" s="640">
        <v>0</v>
      </c>
      <c r="D33" s="641">
        <v>0</v>
      </c>
      <c r="E33" s="641">
        <v>0</v>
      </c>
      <c r="F33" s="641">
        <v>0</v>
      </c>
      <c r="G33" s="642">
        <v>0</v>
      </c>
      <c r="I33" s="643">
        <f ca="1">IF($A33&lt;&gt;0,OFFSET('EOD Review'!$B$1,'EOD Review'!$A$507-'EOD Review'!$A$1,$A33*2-1,1,1),0)</f>
        <v>8</v>
      </c>
      <c r="J33" s="644">
        <f ca="1">IF($A33&lt;&gt;0,OFFSET('EOD Review'!$B$1,'EOD Review'!$A$508-'EOD Review'!$A$1,$A33*2-1,1,1),0)</f>
        <v>49</v>
      </c>
      <c r="K33" s="644">
        <f ca="1">IF($A33&lt;&gt;0,OFFSET('EOD Review'!$B$1,'EOD Review'!$A$509-'EOD Review'!$A$1,$A33*2-1,1,1),0)</f>
        <v>39</v>
      </c>
      <c r="L33" s="644">
        <f ca="1">IF($A33&lt;&gt;0,OFFSET('EOD Review'!$B$1,'EOD Review'!$A$510-'EOD Review'!$A$1,$A33*2-1,1,1),0)</f>
        <v>2</v>
      </c>
      <c r="M33" s="645">
        <f ca="1">IF($A33&lt;&gt;0,OFFSET('EOD Review'!$B$1,'EOD Review'!$A$506-'EOD Review'!$A$1,$A33*2-1,1,1),0)</f>
        <v>0</v>
      </c>
      <c r="O33" s="640">
        <v>0</v>
      </c>
      <c r="P33" s="641">
        <v>0</v>
      </c>
      <c r="Q33" s="641">
        <v>0</v>
      </c>
      <c r="R33" s="641">
        <v>0</v>
      </c>
      <c r="S33" s="642">
        <v>0</v>
      </c>
      <c r="U33" s="640">
        <v>0</v>
      </c>
      <c r="V33" s="641">
        <v>60</v>
      </c>
      <c r="W33" s="646">
        <f t="shared" si="0"/>
        <v>60</v>
      </c>
      <c r="X33" s="640">
        <v>0</v>
      </c>
      <c r="Y33" s="641">
        <v>100</v>
      </c>
      <c r="Z33" s="646">
        <f t="shared" si="1"/>
        <v>100</v>
      </c>
      <c r="AA33" s="640">
        <v>0</v>
      </c>
      <c r="AB33" s="641">
        <v>217</v>
      </c>
      <c r="AC33" s="646">
        <f t="shared" si="2"/>
        <v>217</v>
      </c>
      <c r="AD33" s="640">
        <v>1</v>
      </c>
      <c r="AE33" s="641">
        <v>32</v>
      </c>
      <c r="AF33" s="646">
        <f t="shared" si="3"/>
        <v>82</v>
      </c>
      <c r="AG33" s="640">
        <v>0</v>
      </c>
      <c r="AH33" s="641">
        <v>82</v>
      </c>
      <c r="AI33" s="646">
        <f t="shared" si="4"/>
        <v>82</v>
      </c>
    </row>
    <row r="34" spans="1:35" x14ac:dyDescent="0.2">
      <c r="A34" s="205">
        <v>23</v>
      </c>
      <c r="C34" s="640">
        <v>0</v>
      </c>
      <c r="D34" s="641">
        <v>0</v>
      </c>
      <c r="E34" s="641">
        <v>0</v>
      </c>
      <c r="F34" s="641">
        <v>0</v>
      </c>
      <c r="G34" s="642">
        <v>0</v>
      </c>
      <c r="I34" s="643">
        <f ca="1">IF($A34&lt;&gt;0,OFFSET('EOD Review'!$B$1,'EOD Review'!$A$507-'EOD Review'!$A$1,$A34*2-1,1,1),0)</f>
        <v>11</v>
      </c>
      <c r="J34" s="644">
        <f ca="1">IF($A34&lt;&gt;0,OFFSET('EOD Review'!$B$1,'EOD Review'!$A$508-'EOD Review'!$A$1,$A34*2-1,1,1),0)</f>
        <v>28</v>
      </c>
      <c r="K34" s="644">
        <f ca="1">IF($A34&lt;&gt;0,OFFSET('EOD Review'!$B$1,'EOD Review'!$A$509-'EOD Review'!$A$1,$A34*2-1,1,1),0)</f>
        <v>68</v>
      </c>
      <c r="L34" s="644">
        <f ca="1">IF($A34&lt;&gt;0,OFFSET('EOD Review'!$B$1,'EOD Review'!$A$510-'EOD Review'!$A$1,$A34*2-1,1,1),0)</f>
        <v>3</v>
      </c>
      <c r="M34" s="645">
        <f ca="1">IF($A34&lt;&gt;0,OFFSET('EOD Review'!$B$1,'EOD Review'!$A$506-'EOD Review'!$A$1,$A34*2-1,1,1),0)</f>
        <v>0</v>
      </c>
      <c r="O34" s="640">
        <v>0</v>
      </c>
      <c r="P34" s="641">
        <v>0</v>
      </c>
      <c r="Q34" s="641">
        <v>0</v>
      </c>
      <c r="R34" s="641">
        <v>0</v>
      </c>
      <c r="S34" s="642">
        <v>0</v>
      </c>
      <c r="U34" s="640">
        <v>0</v>
      </c>
      <c r="V34" s="641">
        <v>49</v>
      </c>
      <c r="W34" s="646">
        <f t="shared" si="0"/>
        <v>49</v>
      </c>
      <c r="X34" s="640">
        <v>0</v>
      </c>
      <c r="Y34" s="641">
        <v>69</v>
      </c>
      <c r="Z34" s="646">
        <f t="shared" si="1"/>
        <v>69</v>
      </c>
      <c r="AA34" s="640">
        <v>0</v>
      </c>
      <c r="AB34" s="641">
        <v>149</v>
      </c>
      <c r="AC34" s="646">
        <f t="shared" si="2"/>
        <v>149</v>
      </c>
      <c r="AD34" s="640">
        <v>1</v>
      </c>
      <c r="AE34" s="641">
        <v>28</v>
      </c>
      <c r="AF34" s="646">
        <f t="shared" si="3"/>
        <v>78</v>
      </c>
      <c r="AG34" s="640">
        <v>0</v>
      </c>
      <c r="AH34" s="641">
        <v>64</v>
      </c>
      <c r="AI34" s="646">
        <f t="shared" si="4"/>
        <v>64</v>
      </c>
    </row>
    <row r="35" spans="1:35" x14ac:dyDescent="0.2">
      <c r="A35" s="205">
        <v>24</v>
      </c>
      <c r="C35" s="640">
        <v>2</v>
      </c>
      <c r="D35" s="641">
        <v>6</v>
      </c>
      <c r="E35" s="641">
        <v>6</v>
      </c>
      <c r="F35" s="641">
        <v>0</v>
      </c>
      <c r="G35" s="642">
        <v>1</v>
      </c>
      <c r="I35" s="643">
        <f ca="1">IF($A35&lt;&gt;0,OFFSET('EOD Review'!$B$1,'EOD Review'!$A$507-'EOD Review'!$A$1,$A35*2-1,1,1),0)</f>
        <v>12</v>
      </c>
      <c r="J35" s="644">
        <f ca="1">IF($A35&lt;&gt;0,OFFSET('EOD Review'!$B$1,'EOD Review'!$A$508-'EOD Review'!$A$1,$A35*2-1,1,1),0)</f>
        <v>28</v>
      </c>
      <c r="K35" s="644">
        <f ca="1">IF($A35&lt;&gt;0,OFFSET('EOD Review'!$B$1,'EOD Review'!$A$509-'EOD Review'!$A$1,$A35*2-1,1,1),0)</f>
        <v>55</v>
      </c>
      <c r="L35" s="644">
        <f ca="1">IF($A35&lt;&gt;0,OFFSET('EOD Review'!$B$1,'EOD Review'!$A$510-'EOD Review'!$A$1,$A35*2-1,1,1),0)</f>
        <v>2</v>
      </c>
      <c r="M35" s="645">
        <f ca="1">IF($A35&lt;&gt;0,OFFSET('EOD Review'!$B$1,'EOD Review'!$A$506-'EOD Review'!$A$1,$A35*2-1,1,1),0)</f>
        <v>0</v>
      </c>
      <c r="O35" s="640">
        <v>0</v>
      </c>
      <c r="P35" s="641">
        <v>0</v>
      </c>
      <c r="Q35" s="641">
        <v>0</v>
      </c>
      <c r="R35" s="641">
        <v>0</v>
      </c>
      <c r="S35" s="642">
        <v>0</v>
      </c>
      <c r="U35" s="640">
        <v>2</v>
      </c>
      <c r="V35" s="641">
        <v>37</v>
      </c>
      <c r="W35" s="646">
        <f t="shared" si="0"/>
        <v>137</v>
      </c>
      <c r="X35" s="640">
        <v>3</v>
      </c>
      <c r="Y35" s="641">
        <v>192</v>
      </c>
      <c r="Z35" s="646">
        <f t="shared" si="1"/>
        <v>342</v>
      </c>
      <c r="AA35" s="640">
        <v>4</v>
      </c>
      <c r="AB35" s="641">
        <v>202</v>
      </c>
      <c r="AC35" s="646">
        <f t="shared" si="2"/>
        <v>402</v>
      </c>
      <c r="AD35" s="640">
        <v>1</v>
      </c>
      <c r="AE35" s="641">
        <v>32</v>
      </c>
      <c r="AF35" s="646">
        <f t="shared" si="3"/>
        <v>82</v>
      </c>
      <c r="AG35" s="640">
        <v>0</v>
      </c>
      <c r="AH35" s="641">
        <v>154</v>
      </c>
      <c r="AI35" s="646">
        <f t="shared" si="4"/>
        <v>154</v>
      </c>
    </row>
    <row r="36" spans="1:35" x14ac:dyDescent="0.2">
      <c r="A36" s="205">
        <v>25</v>
      </c>
      <c r="C36" s="640">
        <v>0</v>
      </c>
      <c r="D36" s="641">
        <v>0</v>
      </c>
      <c r="E36" s="641">
        <v>0</v>
      </c>
      <c r="F36" s="641">
        <v>0</v>
      </c>
      <c r="G36" s="642">
        <v>0</v>
      </c>
      <c r="I36" s="643">
        <f ca="1">IF($A36&lt;&gt;0,OFFSET('EOD Review'!$B$1,'EOD Review'!$A$507-'EOD Review'!$A$1,$A36*2-1,1,1),0)</f>
        <v>7</v>
      </c>
      <c r="J36" s="644">
        <f ca="1">IF($A36&lt;&gt;0,OFFSET('EOD Review'!$B$1,'EOD Review'!$A$508-'EOD Review'!$A$1,$A36*2-1,1,1),0)</f>
        <v>36</v>
      </c>
      <c r="K36" s="644">
        <f ca="1">IF($A36&lt;&gt;0,OFFSET('EOD Review'!$B$1,'EOD Review'!$A$509-'EOD Review'!$A$1,$A36*2-1,1,1),0)</f>
        <v>33</v>
      </c>
      <c r="L36" s="644">
        <f ca="1">IF($A36&lt;&gt;0,OFFSET('EOD Review'!$B$1,'EOD Review'!$A$510-'EOD Review'!$A$1,$A36*2-1,1,1),0)</f>
        <v>5</v>
      </c>
      <c r="M36" s="645">
        <f ca="1">IF($A36&lt;&gt;0,OFFSET('EOD Review'!$B$1,'EOD Review'!$A$506-'EOD Review'!$A$1,$A36*2-1,1,1),0)</f>
        <v>0</v>
      </c>
      <c r="O36" s="640">
        <v>0</v>
      </c>
      <c r="P36" s="641">
        <v>0</v>
      </c>
      <c r="Q36" s="641">
        <v>0</v>
      </c>
      <c r="R36" s="641">
        <v>0</v>
      </c>
      <c r="S36" s="642">
        <v>0</v>
      </c>
      <c r="U36" s="640">
        <v>1</v>
      </c>
      <c r="V36" s="641">
        <v>80</v>
      </c>
      <c r="W36" s="646">
        <f t="shared" si="0"/>
        <v>130</v>
      </c>
      <c r="X36" s="640">
        <v>2</v>
      </c>
      <c r="Y36" s="641">
        <v>205</v>
      </c>
      <c r="Z36" s="646">
        <f t="shared" si="1"/>
        <v>305</v>
      </c>
      <c r="AA36" s="640">
        <v>3</v>
      </c>
      <c r="AB36" s="641">
        <v>211</v>
      </c>
      <c r="AC36" s="646">
        <f t="shared" si="2"/>
        <v>361</v>
      </c>
      <c r="AD36" s="640">
        <v>0</v>
      </c>
      <c r="AE36" s="641">
        <v>71</v>
      </c>
      <c r="AF36" s="646">
        <f t="shared" si="3"/>
        <v>71</v>
      </c>
      <c r="AG36" s="640">
        <v>0</v>
      </c>
      <c r="AH36" s="641">
        <v>137</v>
      </c>
      <c r="AI36" s="646">
        <f t="shared" si="4"/>
        <v>137</v>
      </c>
    </row>
    <row r="37" spans="1:35" x14ac:dyDescent="0.2">
      <c r="A37" s="205">
        <v>26</v>
      </c>
      <c r="C37" s="640">
        <v>0</v>
      </c>
      <c r="D37" s="641">
        <v>0</v>
      </c>
      <c r="E37" s="641">
        <v>0</v>
      </c>
      <c r="F37" s="641">
        <v>0</v>
      </c>
      <c r="G37" s="642">
        <v>0</v>
      </c>
      <c r="I37" s="643">
        <f ca="1">IF($A37&lt;&gt;0,OFFSET('EOD Review'!$B$1,'EOD Review'!$A$507-'EOD Review'!$A$1,$A37*2-1,1,1),0)</f>
        <v>18</v>
      </c>
      <c r="J37" s="644">
        <f ca="1">IF($A37&lt;&gt;0,OFFSET('EOD Review'!$B$1,'EOD Review'!$A$508-'EOD Review'!$A$1,$A37*2-1,1,1),0)</f>
        <v>65</v>
      </c>
      <c r="K37" s="644">
        <f ca="1">IF($A37&lt;&gt;0,OFFSET('EOD Review'!$B$1,'EOD Review'!$A$509-'EOD Review'!$A$1,$A37*2-1,1,1),0)</f>
        <v>33</v>
      </c>
      <c r="L37" s="644">
        <f ca="1">IF($A37&lt;&gt;0,OFFSET('EOD Review'!$B$1,'EOD Review'!$A$510-'EOD Review'!$A$1,$A37*2-1,1,1),0)</f>
        <v>4</v>
      </c>
      <c r="M37" s="645">
        <f ca="1">IF($A37&lt;&gt;0,OFFSET('EOD Review'!$B$1,'EOD Review'!$A$506-'EOD Review'!$A$1,$A37*2-1,1,1),0)</f>
        <v>0</v>
      </c>
      <c r="O37" s="640">
        <v>0</v>
      </c>
      <c r="P37" s="641">
        <v>0</v>
      </c>
      <c r="Q37" s="641">
        <v>0</v>
      </c>
      <c r="R37" s="641">
        <v>0</v>
      </c>
      <c r="S37" s="642">
        <v>0</v>
      </c>
      <c r="U37" s="640">
        <v>1</v>
      </c>
      <c r="V37" s="641">
        <v>61</v>
      </c>
      <c r="W37" s="646">
        <f t="shared" si="0"/>
        <v>111</v>
      </c>
      <c r="X37" s="640">
        <v>1</v>
      </c>
      <c r="Y37" s="641">
        <v>189</v>
      </c>
      <c r="Z37" s="646">
        <f t="shared" si="1"/>
        <v>239</v>
      </c>
      <c r="AA37" s="640">
        <v>2</v>
      </c>
      <c r="AB37" s="641">
        <v>227</v>
      </c>
      <c r="AC37" s="646">
        <f t="shared" si="2"/>
        <v>327</v>
      </c>
      <c r="AD37" s="640">
        <v>0</v>
      </c>
      <c r="AE37" s="641">
        <v>67</v>
      </c>
      <c r="AF37" s="646">
        <f t="shared" si="3"/>
        <v>67</v>
      </c>
      <c r="AG37" s="640">
        <v>0</v>
      </c>
      <c r="AH37" s="641">
        <v>115</v>
      </c>
      <c r="AI37" s="646">
        <f t="shared" si="4"/>
        <v>115</v>
      </c>
    </row>
    <row r="38" spans="1:35" x14ac:dyDescent="0.2">
      <c r="A38" s="205">
        <v>27</v>
      </c>
      <c r="C38" s="640">
        <v>0</v>
      </c>
      <c r="D38" s="641">
        <v>0</v>
      </c>
      <c r="E38" s="641">
        <v>0</v>
      </c>
      <c r="F38" s="641">
        <v>0</v>
      </c>
      <c r="G38" s="642">
        <v>0</v>
      </c>
      <c r="I38" s="643">
        <f ca="1">IF($A38&lt;&gt;0,OFFSET('EOD Review'!$B$1,'EOD Review'!$A$507-'EOD Review'!$A$1,$A38*2-1,1,1),0)</f>
        <v>24</v>
      </c>
      <c r="J38" s="644">
        <f ca="1">IF($A38&lt;&gt;0,OFFSET('EOD Review'!$B$1,'EOD Review'!$A$508-'EOD Review'!$A$1,$A38*2-1,1,1),0)</f>
        <v>63</v>
      </c>
      <c r="K38" s="644">
        <f ca="1">IF($A38&lt;&gt;0,OFFSET('EOD Review'!$B$1,'EOD Review'!$A$509-'EOD Review'!$A$1,$A38*2-1,1,1),0)</f>
        <v>64</v>
      </c>
      <c r="L38" s="644">
        <f ca="1">IF($A38&lt;&gt;0,OFFSET('EOD Review'!$B$1,'EOD Review'!$A$510-'EOD Review'!$A$1,$A38*2-1,1,1),0)</f>
        <v>8</v>
      </c>
      <c r="M38" s="645">
        <f ca="1">IF($A38&lt;&gt;0,OFFSET('EOD Review'!$B$1,'EOD Review'!$A$506-'EOD Review'!$A$1,$A38*2-1,1,1),0)</f>
        <v>0</v>
      </c>
      <c r="O38" s="640">
        <v>0</v>
      </c>
      <c r="P38" s="641">
        <v>0</v>
      </c>
      <c r="Q38" s="641">
        <v>0</v>
      </c>
      <c r="R38" s="641">
        <v>0</v>
      </c>
      <c r="S38" s="642">
        <v>0</v>
      </c>
      <c r="U38" s="640">
        <v>1</v>
      </c>
      <c r="V38" s="641">
        <v>36</v>
      </c>
      <c r="W38" s="646">
        <f t="shared" si="0"/>
        <v>86</v>
      </c>
      <c r="X38" s="640">
        <v>0</v>
      </c>
      <c r="Y38" s="641">
        <v>177</v>
      </c>
      <c r="Z38" s="646">
        <f t="shared" si="1"/>
        <v>177</v>
      </c>
      <c r="AA38" s="640">
        <v>1</v>
      </c>
      <c r="AB38" s="641">
        <v>214</v>
      </c>
      <c r="AC38" s="646">
        <f t="shared" si="2"/>
        <v>264</v>
      </c>
      <c r="AD38" s="640">
        <v>0</v>
      </c>
      <c r="AE38" s="641">
        <v>58</v>
      </c>
      <c r="AF38" s="646">
        <f t="shared" si="3"/>
        <v>58</v>
      </c>
      <c r="AG38" s="640">
        <v>0</v>
      </c>
      <c r="AH38" s="641">
        <v>86</v>
      </c>
      <c r="AI38" s="646">
        <f t="shared" si="4"/>
        <v>86</v>
      </c>
    </row>
    <row r="39" spans="1:35" x14ac:dyDescent="0.2">
      <c r="A39" s="205">
        <v>28</v>
      </c>
      <c r="C39" s="640">
        <v>0</v>
      </c>
      <c r="D39" s="641">
        <v>1</v>
      </c>
      <c r="E39" s="641">
        <v>1</v>
      </c>
      <c r="F39" s="641">
        <v>0</v>
      </c>
      <c r="G39" s="642">
        <v>0</v>
      </c>
      <c r="I39" s="643">
        <f ca="1">IF($A39&lt;&gt;0,OFFSET('EOD Review'!$B$1,'EOD Review'!$A$507-'EOD Review'!$A$1,$A39*2-1,1,1),0)</f>
        <v>7</v>
      </c>
      <c r="J39" s="644">
        <f ca="1">IF($A39&lt;&gt;0,OFFSET('EOD Review'!$B$1,'EOD Review'!$A$508-'EOD Review'!$A$1,$A39*2-1,1,1),0)</f>
        <v>33</v>
      </c>
      <c r="K39" s="644">
        <f ca="1">IF($A39&lt;&gt;0,OFFSET('EOD Review'!$B$1,'EOD Review'!$A$509-'EOD Review'!$A$1,$A39*2-1,1,1),0)</f>
        <v>64</v>
      </c>
      <c r="L39" s="644">
        <f ca="1">IF($A39&lt;&gt;0,OFFSET('EOD Review'!$B$1,'EOD Review'!$A$510-'EOD Review'!$A$1,$A39*2-1,1,1),0)</f>
        <v>6</v>
      </c>
      <c r="M39" s="645">
        <f ca="1">IF($A39&lt;&gt;0,OFFSET('EOD Review'!$B$1,'EOD Review'!$A$506-'EOD Review'!$A$1,$A39*2-1,1,1),0)</f>
        <v>0</v>
      </c>
      <c r="O39" s="640">
        <v>0</v>
      </c>
      <c r="P39" s="641">
        <v>0</v>
      </c>
      <c r="Q39" s="641">
        <v>0</v>
      </c>
      <c r="R39" s="641">
        <v>0</v>
      </c>
      <c r="S39" s="642">
        <v>0</v>
      </c>
      <c r="U39" s="640">
        <v>1</v>
      </c>
      <c r="V39" s="641">
        <v>31</v>
      </c>
      <c r="W39" s="646">
        <f t="shared" si="0"/>
        <v>81</v>
      </c>
      <c r="X39" s="640">
        <v>0</v>
      </c>
      <c r="Y39" s="641">
        <v>193</v>
      </c>
      <c r="Z39" s="646">
        <f t="shared" si="1"/>
        <v>193</v>
      </c>
      <c r="AA39" s="640">
        <v>1</v>
      </c>
      <c r="AB39" s="641">
        <v>204</v>
      </c>
      <c r="AC39" s="646">
        <f t="shared" si="2"/>
        <v>254</v>
      </c>
      <c r="AD39" s="640">
        <v>0</v>
      </c>
      <c r="AE39" s="641">
        <v>52</v>
      </c>
      <c r="AF39" s="646">
        <f t="shared" si="3"/>
        <v>52</v>
      </c>
      <c r="AG39" s="640">
        <v>0</v>
      </c>
      <c r="AH39" s="641">
        <v>64</v>
      </c>
      <c r="AI39" s="646">
        <f t="shared" si="4"/>
        <v>64</v>
      </c>
    </row>
    <row r="40" spans="1:35" x14ac:dyDescent="0.2">
      <c r="A40" s="205">
        <v>29</v>
      </c>
      <c r="C40" s="640">
        <v>0</v>
      </c>
      <c r="D40" s="641">
        <v>0</v>
      </c>
      <c r="E40" s="641">
        <v>0</v>
      </c>
      <c r="F40" s="641">
        <v>0</v>
      </c>
      <c r="G40" s="642">
        <v>0</v>
      </c>
      <c r="I40" s="643">
        <f ca="1">IF($A40&lt;&gt;0,OFFSET('EOD Review'!$B$1,'EOD Review'!$A$507-'EOD Review'!$A$1,$A40*2-1,1,1),0)</f>
        <v>9</v>
      </c>
      <c r="J40" s="644">
        <f ca="1">IF($A40&lt;&gt;0,OFFSET('EOD Review'!$B$1,'EOD Review'!$A$508-'EOD Review'!$A$1,$A40*2-1,1,1),0)</f>
        <v>23</v>
      </c>
      <c r="K40" s="644">
        <f ca="1">IF($A40&lt;&gt;0,OFFSET('EOD Review'!$B$1,'EOD Review'!$A$509-'EOD Review'!$A$1,$A40*2-1,1,1),0)</f>
        <v>21</v>
      </c>
      <c r="L40" s="644">
        <f ca="1">IF($A40&lt;&gt;0,OFFSET('EOD Review'!$B$1,'EOD Review'!$A$510-'EOD Review'!$A$1,$A40*2-1,1,1),0)</f>
        <v>7</v>
      </c>
      <c r="M40" s="645">
        <f ca="1">IF($A40&lt;&gt;0,OFFSET('EOD Review'!$B$1,'EOD Review'!$A$506-'EOD Review'!$A$1,$A40*2-1,1,1),0)</f>
        <v>0</v>
      </c>
      <c r="O40" s="640">
        <v>0</v>
      </c>
      <c r="P40" s="641">
        <v>0</v>
      </c>
      <c r="Q40" s="641">
        <v>0</v>
      </c>
      <c r="R40" s="641">
        <v>0</v>
      </c>
      <c r="S40" s="642">
        <v>0</v>
      </c>
      <c r="U40" s="640">
        <v>1</v>
      </c>
      <c r="V40" s="641">
        <v>36</v>
      </c>
      <c r="W40" s="646">
        <f t="shared" si="0"/>
        <v>86</v>
      </c>
      <c r="X40" s="640">
        <v>0</v>
      </c>
      <c r="Y40" s="641">
        <v>171</v>
      </c>
      <c r="Z40" s="646">
        <f t="shared" si="1"/>
        <v>171</v>
      </c>
      <c r="AA40" s="640">
        <v>0</v>
      </c>
      <c r="AB40" s="641">
        <v>228</v>
      </c>
      <c r="AC40" s="646">
        <f t="shared" si="2"/>
        <v>228</v>
      </c>
      <c r="AD40" s="640">
        <v>0</v>
      </c>
      <c r="AE40" s="641">
        <v>32</v>
      </c>
      <c r="AF40" s="646">
        <f t="shared" si="3"/>
        <v>32</v>
      </c>
      <c r="AG40" s="640">
        <v>0</v>
      </c>
      <c r="AH40" s="641">
        <v>50</v>
      </c>
      <c r="AI40" s="646">
        <f t="shared" si="4"/>
        <v>50</v>
      </c>
    </row>
    <row r="41" spans="1:35" x14ac:dyDescent="0.2">
      <c r="A41" s="205">
        <v>30</v>
      </c>
      <c r="C41" s="640">
        <v>0</v>
      </c>
      <c r="D41" s="641">
        <v>0</v>
      </c>
      <c r="E41" s="641">
        <v>0</v>
      </c>
      <c r="F41" s="641">
        <v>0</v>
      </c>
      <c r="G41" s="642">
        <v>0</v>
      </c>
      <c r="I41" s="643">
        <f ca="1">IF($A41&lt;&gt;0,OFFSET('EOD Review'!$B$1,'EOD Review'!$A$507-'EOD Review'!$A$1,$A41*2-1,1,1),0)</f>
        <v>16</v>
      </c>
      <c r="J41" s="644">
        <f ca="1">IF($A41&lt;&gt;0,OFFSET('EOD Review'!$B$1,'EOD Review'!$A$508-'EOD Review'!$A$1,$A41*2-1,1,1),0)</f>
        <v>36</v>
      </c>
      <c r="K41" s="644">
        <f ca="1">IF($A41&lt;&gt;0,OFFSET('EOD Review'!$B$1,'EOD Review'!$A$509-'EOD Review'!$A$1,$A41*2-1,1,1),0)</f>
        <v>40</v>
      </c>
      <c r="L41" s="644">
        <f ca="1">IF($A41&lt;&gt;0,OFFSET('EOD Review'!$B$1,'EOD Review'!$A$510-'EOD Review'!$A$1,$A41*2-1,1,1),0)</f>
        <v>7</v>
      </c>
      <c r="M41" s="645">
        <f ca="1">IF($A41&lt;&gt;0,OFFSET('EOD Review'!$B$1,'EOD Review'!$A$506-'EOD Review'!$A$1,$A41*2-1,1,1),0)</f>
        <v>0</v>
      </c>
      <c r="O41" s="640">
        <v>0</v>
      </c>
      <c r="P41" s="641">
        <v>0</v>
      </c>
      <c r="Q41" s="641">
        <v>0</v>
      </c>
      <c r="R41" s="641">
        <v>0</v>
      </c>
      <c r="S41" s="642">
        <v>0</v>
      </c>
      <c r="U41" s="640">
        <v>0</v>
      </c>
      <c r="V41" s="641">
        <v>56</v>
      </c>
      <c r="W41" s="646">
        <f t="shared" si="0"/>
        <v>56</v>
      </c>
      <c r="X41" s="640">
        <v>0</v>
      </c>
      <c r="Y41" s="641">
        <v>134</v>
      </c>
      <c r="Z41" s="646">
        <f t="shared" si="1"/>
        <v>134</v>
      </c>
      <c r="AA41" s="640">
        <v>0</v>
      </c>
      <c r="AB41" s="641">
        <v>189</v>
      </c>
      <c r="AC41" s="646">
        <f t="shared" si="2"/>
        <v>189</v>
      </c>
      <c r="AD41" s="640">
        <v>0</v>
      </c>
      <c r="AE41" s="641">
        <v>38</v>
      </c>
      <c r="AF41" s="646">
        <f t="shared" si="3"/>
        <v>38</v>
      </c>
      <c r="AG41" s="640">
        <v>0</v>
      </c>
      <c r="AH41" s="641">
        <v>34</v>
      </c>
      <c r="AI41" s="646">
        <f t="shared" si="4"/>
        <v>34</v>
      </c>
    </row>
    <row r="42" spans="1:35" ht="15" thickBot="1" x14ac:dyDescent="0.25">
      <c r="A42" s="546">
        <v>31</v>
      </c>
      <c r="C42" s="647">
        <v>0</v>
      </c>
      <c r="D42" s="648">
        <v>0</v>
      </c>
      <c r="E42" s="648">
        <v>0</v>
      </c>
      <c r="F42" s="648">
        <v>0</v>
      </c>
      <c r="G42" s="649">
        <v>0</v>
      </c>
      <c r="I42" s="650">
        <f ca="1">IF($A42&lt;&gt;0,OFFSET('EOD Review'!$B$1,'EOD Review'!$A$507-'EOD Review'!$A$1,$A42*2-1,1,1),0)</f>
        <v>0</v>
      </c>
      <c r="J42" s="651">
        <f ca="1">IF($A42&lt;&gt;0,OFFSET('EOD Review'!$B$1,'EOD Review'!$A$508-'EOD Review'!$A$1,$A42*2-1,1,1),0)</f>
        <v>0</v>
      </c>
      <c r="K42" s="651">
        <f ca="1">IF($A42&lt;&gt;0,OFFSET('EOD Review'!$B$1,'EOD Review'!$A$509-'EOD Review'!$A$1,$A42*2-1,1,1),0)</f>
        <v>0</v>
      </c>
      <c r="L42" s="651">
        <f ca="1">IF($A42&lt;&gt;0,OFFSET('EOD Review'!$B$1,'EOD Review'!$A$510-'EOD Review'!$A$1,$A42*2-1,1,1),0)</f>
        <v>0</v>
      </c>
      <c r="M42" s="652">
        <f ca="1">IF($A42&lt;&gt;0,OFFSET('EOD Review'!$B$1,'EOD Review'!$A$506-'EOD Review'!$A$1,$A42*2-1,1,1),0)</f>
        <v>0</v>
      </c>
      <c r="O42" s="647">
        <v>0</v>
      </c>
      <c r="P42" s="648">
        <v>0</v>
      </c>
      <c r="Q42" s="648">
        <v>0</v>
      </c>
      <c r="R42" s="648">
        <v>0</v>
      </c>
      <c r="S42" s="649">
        <v>0</v>
      </c>
      <c r="U42" s="647">
        <v>0</v>
      </c>
      <c r="V42" s="648">
        <v>0</v>
      </c>
      <c r="W42" s="653">
        <f t="shared" si="0"/>
        <v>0</v>
      </c>
      <c r="X42" s="647">
        <v>0</v>
      </c>
      <c r="Y42" s="648">
        <v>0</v>
      </c>
      <c r="Z42" s="653">
        <f t="shared" si="1"/>
        <v>0</v>
      </c>
      <c r="AA42" s="647">
        <v>0</v>
      </c>
      <c r="AB42" s="648">
        <v>0</v>
      </c>
      <c r="AC42" s="653">
        <f t="shared" si="2"/>
        <v>0</v>
      </c>
      <c r="AD42" s="647">
        <v>0</v>
      </c>
      <c r="AE42" s="648">
        <v>0</v>
      </c>
      <c r="AF42" s="653">
        <f t="shared" si="3"/>
        <v>0</v>
      </c>
      <c r="AG42" s="647">
        <v>0</v>
      </c>
      <c r="AH42" s="648">
        <v>0</v>
      </c>
      <c r="AI42" s="653">
        <f t="shared" si="4"/>
        <v>0</v>
      </c>
    </row>
    <row r="44" spans="1:35" x14ac:dyDescent="0.2">
      <c r="A44" s="160"/>
      <c r="B44" s="160"/>
      <c r="H44" s="252"/>
      <c r="N44" s="252"/>
      <c r="T44" s="252"/>
    </row>
  </sheetData>
  <sheetProtection algorithmName="SHA-512" hashValue="8uQNhuWaz4LukWnNuNwc89MWMmAdyE8SLjXfunl1AN+2Zq51rDy51v5Sh6MN+GnpoJYZd5JvXN4zvefKu8pl8w==" saltValue="ukFdsc8xOurFchEXvaoZ4A==" spinCount="100000" sheet="1" objects="1" scenarios="1" formatColumns="0"/>
  <mergeCells count="2">
    <mergeCell ref="A8:B8"/>
    <mergeCell ref="S8:T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8783-3F1A-4374-9167-9ABFF05BB983}">
  <sheetPr>
    <tabColor theme="4" tint="0.39997558519241921"/>
  </sheetPr>
  <dimension ref="A1:AY39"/>
  <sheetViews>
    <sheetView showGridLines="0" workbookViewId="0">
      <pane xSplit="1" ySplit="6" topLeftCell="AE7" activePane="bottomRight" state="frozen"/>
      <selection pane="topRight" activeCell="B1" sqref="B1"/>
      <selection pane="bottomLeft" activeCell="A7" sqref="A7"/>
      <selection pane="bottomRight" activeCell="B7" sqref="B7"/>
    </sheetView>
  </sheetViews>
  <sheetFormatPr baseColWidth="10" defaultColWidth="9" defaultRowHeight="14" x14ac:dyDescent="0.2"/>
  <cols>
    <col min="1" max="1" width="5.6640625" style="411" customWidth="1"/>
    <col min="2" max="46" width="7.83203125" style="160" customWidth="1"/>
    <col min="47" max="47" width="10.6640625" style="160" customWidth="1"/>
    <col min="48" max="48" width="12.6640625" style="160" customWidth="1"/>
    <col min="49" max="51" width="10.6640625" style="160" customWidth="1"/>
    <col min="52" max="16384" width="9" style="160"/>
  </cols>
  <sheetData>
    <row r="1" spans="1:51" s="511" customFormat="1" ht="27" x14ac:dyDescent="0.2">
      <c r="A1" s="250"/>
      <c r="B1" s="250" t="s">
        <v>1582</v>
      </c>
      <c r="C1" s="379"/>
      <c r="D1" s="379"/>
      <c r="E1" s="379"/>
      <c r="F1" s="379"/>
      <c r="G1" s="379"/>
      <c r="H1" s="379"/>
      <c r="I1" s="379"/>
      <c r="J1" s="379"/>
      <c r="K1" s="379"/>
      <c r="L1" s="379"/>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c r="AP1" s="379"/>
      <c r="AQ1" s="379"/>
      <c r="AR1" s="379"/>
      <c r="AS1" s="379"/>
      <c r="AT1" s="379"/>
      <c r="AU1" s="379"/>
      <c r="AV1" s="379"/>
    </row>
    <row r="2" spans="1:51" s="392" customFormat="1" x14ac:dyDescent="0.2">
      <c r="A2" s="252"/>
      <c r="B2" s="252" t="str">
        <f>"Store #"&amp;TEXT('Report Set-up'!$B$6,"0")&amp;", "&amp;'Report Set-up'!$B$7&amp;", "&amp;TEXT(DATE('Report Set-up'!$B$12,'Report Set-up'!$B$11,1),"mmmm yyyy")</f>
        <v>Store #999, Sample Store, June 2025</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row>
    <row r="3" spans="1:51" s="392" customFormat="1" ht="15" thickBot="1" x14ac:dyDescent="0.25">
      <c r="A3" s="252"/>
      <c r="B3" s="252"/>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row>
    <row r="4" spans="1:51" s="392" customFormat="1" ht="15" thickBot="1" x14ac:dyDescent="0.25">
      <c r="A4" s="252"/>
      <c r="B4" s="1445" t="s">
        <v>431</v>
      </c>
      <c r="C4" s="1440"/>
      <c r="D4" s="1440"/>
      <c r="E4" s="1440"/>
      <c r="F4" s="1440"/>
      <c r="G4" s="1440"/>
      <c r="H4" s="1440"/>
      <c r="I4" s="1440"/>
      <c r="J4" s="1441"/>
      <c r="K4" s="1439" t="s">
        <v>432</v>
      </c>
      <c r="L4" s="1440"/>
      <c r="M4" s="1440"/>
      <c r="N4" s="1440"/>
      <c r="O4" s="1440"/>
      <c r="P4" s="1440"/>
      <c r="Q4" s="1440"/>
      <c r="R4" s="1440"/>
      <c r="S4" s="1441"/>
      <c r="T4" s="1439" t="s">
        <v>433</v>
      </c>
      <c r="U4" s="1440"/>
      <c r="V4" s="1440"/>
      <c r="W4" s="1440"/>
      <c r="X4" s="1440"/>
      <c r="Y4" s="1440"/>
      <c r="Z4" s="1440"/>
      <c r="AA4" s="1440"/>
      <c r="AB4" s="1441"/>
      <c r="AC4" s="1439" t="s">
        <v>1576</v>
      </c>
      <c r="AD4" s="1440"/>
      <c r="AE4" s="1440"/>
      <c r="AF4" s="1440"/>
      <c r="AG4" s="1440"/>
      <c r="AH4" s="1440"/>
      <c r="AI4" s="1440"/>
      <c r="AJ4" s="1440"/>
      <c r="AK4" s="1441"/>
      <c r="AL4" s="1445" t="s">
        <v>1583</v>
      </c>
      <c r="AM4" s="1440"/>
      <c r="AN4" s="1440"/>
      <c r="AO4" s="1440"/>
      <c r="AP4" s="1440"/>
      <c r="AQ4" s="1440"/>
      <c r="AR4" s="1440"/>
      <c r="AS4" s="1440"/>
      <c r="AT4" s="1441"/>
      <c r="AU4" s="252"/>
      <c r="AV4" s="252"/>
    </row>
    <row r="5" spans="1:51" s="392" customFormat="1" ht="15" thickBot="1" x14ac:dyDescent="0.25">
      <c r="A5" s="252"/>
      <c r="B5" s="1445" t="s">
        <v>1584</v>
      </c>
      <c r="C5" s="1446"/>
      <c r="D5" s="1446"/>
      <c r="E5" s="1446"/>
      <c r="F5" s="1447"/>
      <c r="G5" s="550">
        <f ca="1">'Box Count Entry'!$C$8/'Box Count Entry'!$U$7</f>
        <v>0.5232</v>
      </c>
      <c r="H5" s="654"/>
      <c r="I5" s="654"/>
      <c r="J5" s="654"/>
      <c r="K5" s="1445" t="s">
        <v>1584</v>
      </c>
      <c r="L5" s="1446"/>
      <c r="M5" s="1446"/>
      <c r="N5" s="1446"/>
      <c r="O5" s="1447"/>
      <c r="P5" s="550">
        <f ca="1">'Box Count Entry'!$D$8/'Box Count Entry'!$X$7</f>
        <v>0.64400000000000002</v>
      </c>
      <c r="Q5" s="654"/>
      <c r="R5" s="654"/>
      <c r="S5" s="654"/>
      <c r="T5" s="1445" t="s">
        <v>1584</v>
      </c>
      <c r="U5" s="1446"/>
      <c r="V5" s="1446"/>
      <c r="W5" s="1446"/>
      <c r="X5" s="1447"/>
      <c r="Y5" s="550">
        <f ca="1">'Box Count Entry'!$E$8/'Box Count Entry'!$AA$7</f>
        <v>0.8478</v>
      </c>
      <c r="Z5" s="654"/>
      <c r="AA5" s="654"/>
      <c r="AB5" s="654"/>
      <c r="AC5" s="1445" t="s">
        <v>1584</v>
      </c>
      <c r="AD5" s="1446"/>
      <c r="AE5" s="1446"/>
      <c r="AF5" s="1446"/>
      <c r="AG5" s="1447"/>
      <c r="AH5" s="550">
        <f ca="1">'Box Count Entry'!$F$8/'Box Count Entry'!$AD$7</f>
        <v>1.0434000000000001</v>
      </c>
      <c r="AI5" s="654"/>
      <c r="AJ5" s="654"/>
      <c r="AK5" s="654"/>
      <c r="AL5" s="1448" t="s">
        <v>1584</v>
      </c>
      <c r="AM5" s="1449"/>
      <c r="AN5" s="1449"/>
      <c r="AO5" s="1449"/>
      <c r="AP5" s="1450"/>
      <c r="AQ5" s="656">
        <f ca="1">'Box Count Entry'!$G$8/'Box Count Entry'!$AG$7</f>
        <v>0.37180000000000002</v>
      </c>
      <c r="AR5" s="654"/>
      <c r="AS5" s="654"/>
      <c r="AT5" s="654"/>
      <c r="AU5" s="1439" t="s">
        <v>222</v>
      </c>
      <c r="AV5" s="1440"/>
      <c r="AW5" s="1440"/>
      <c r="AX5" s="1440"/>
      <c r="AY5" s="1441"/>
    </row>
    <row r="6" spans="1:51" s="527" customFormat="1" ht="57" thickBot="1" x14ac:dyDescent="0.25">
      <c r="A6" s="518" t="s">
        <v>441</v>
      </c>
      <c r="B6" s="657" t="s">
        <v>1585</v>
      </c>
      <c r="C6" s="658" t="s">
        <v>1586</v>
      </c>
      <c r="D6" s="658" t="s">
        <v>1587</v>
      </c>
      <c r="E6" s="659" t="s">
        <v>1588</v>
      </c>
      <c r="F6" s="660" t="s">
        <v>1589</v>
      </c>
      <c r="G6" s="661" t="s">
        <v>1590</v>
      </c>
      <c r="H6" s="662" t="s">
        <v>1591</v>
      </c>
      <c r="I6" s="663" t="s">
        <v>1592</v>
      </c>
      <c r="J6" s="664" t="s">
        <v>1593</v>
      </c>
      <c r="K6" s="657" t="s">
        <v>1585</v>
      </c>
      <c r="L6" s="658" t="s">
        <v>1586</v>
      </c>
      <c r="M6" s="658" t="s">
        <v>1587</v>
      </c>
      <c r="N6" s="659" t="s">
        <v>1588</v>
      </c>
      <c r="O6" s="660" t="s">
        <v>1589</v>
      </c>
      <c r="P6" s="661" t="s">
        <v>1590</v>
      </c>
      <c r="Q6" s="665" t="s">
        <v>1591</v>
      </c>
      <c r="R6" s="663" t="s">
        <v>1592</v>
      </c>
      <c r="S6" s="664" t="s">
        <v>1593</v>
      </c>
      <c r="T6" s="657" t="s">
        <v>1585</v>
      </c>
      <c r="U6" s="658" t="s">
        <v>1586</v>
      </c>
      <c r="V6" s="658" t="s">
        <v>1587</v>
      </c>
      <c r="W6" s="659" t="s">
        <v>1588</v>
      </c>
      <c r="X6" s="660" t="s">
        <v>1589</v>
      </c>
      <c r="Y6" s="661" t="s">
        <v>1590</v>
      </c>
      <c r="Z6" s="665" t="s">
        <v>1591</v>
      </c>
      <c r="AA6" s="663" t="s">
        <v>1592</v>
      </c>
      <c r="AB6" s="664" t="s">
        <v>1593</v>
      </c>
      <c r="AC6" s="657" t="s">
        <v>1585</v>
      </c>
      <c r="AD6" s="658" t="s">
        <v>1586</v>
      </c>
      <c r="AE6" s="658" t="s">
        <v>1587</v>
      </c>
      <c r="AF6" s="659" t="s">
        <v>1588</v>
      </c>
      <c r="AG6" s="660" t="s">
        <v>1589</v>
      </c>
      <c r="AH6" s="661" t="s">
        <v>1590</v>
      </c>
      <c r="AI6" s="665" t="s">
        <v>1591</v>
      </c>
      <c r="AJ6" s="663" t="s">
        <v>1592</v>
      </c>
      <c r="AK6" s="664" t="s">
        <v>1593</v>
      </c>
      <c r="AL6" s="657" t="s">
        <v>1585</v>
      </c>
      <c r="AM6" s="658" t="s">
        <v>1586</v>
      </c>
      <c r="AN6" s="658" t="s">
        <v>1587</v>
      </c>
      <c r="AO6" s="659" t="s">
        <v>1588</v>
      </c>
      <c r="AP6" s="660" t="s">
        <v>1589</v>
      </c>
      <c r="AQ6" s="661" t="s">
        <v>1590</v>
      </c>
      <c r="AR6" s="665" t="s">
        <v>1591</v>
      </c>
      <c r="AS6" s="663" t="s">
        <v>1592</v>
      </c>
      <c r="AT6" s="664" t="s">
        <v>1593</v>
      </c>
      <c r="AU6" s="660" t="s">
        <v>1594</v>
      </c>
      <c r="AV6" s="661" t="s">
        <v>1595</v>
      </c>
      <c r="AW6" s="665" t="s">
        <v>1591</v>
      </c>
      <c r="AX6" s="663" t="s">
        <v>1592</v>
      </c>
      <c r="AY6" s="664" t="s">
        <v>1593</v>
      </c>
    </row>
    <row r="7" spans="1:51" x14ac:dyDescent="0.2">
      <c r="A7" s="538">
        <v>1</v>
      </c>
      <c r="B7" s="666">
        <f>'Box Count Entry'!$W$8</f>
        <v>95</v>
      </c>
      <c r="C7" s="667">
        <f>'Box Count Entry'!$C12*'Box Count Entry'!$U$7</f>
        <v>0</v>
      </c>
      <c r="D7" s="667">
        <f t="shared" ref="D7:D37" si="0">B7+C7</f>
        <v>95</v>
      </c>
      <c r="E7" s="668">
        <f>'Box Count Entry'!$W12</f>
        <v>84</v>
      </c>
      <c r="F7" s="666">
        <f t="shared" ref="F7:F37" si="1">D7-E7</f>
        <v>11</v>
      </c>
      <c r="G7" s="669">
        <f t="shared" ref="G7:G37" ca="1" si="2">F7*G$5</f>
        <v>5.7552000000000003</v>
      </c>
      <c r="H7" s="670">
        <f ca="1">'Box Count Entry'!$I12</f>
        <v>11</v>
      </c>
      <c r="I7" s="667">
        <f>'Box Count Entry'!$O12</f>
        <v>0</v>
      </c>
      <c r="J7" s="639">
        <f ca="1">F7-H7-I7</f>
        <v>0</v>
      </c>
      <c r="K7" s="666">
        <f>'Box Count Entry'!$Z$8</f>
        <v>217</v>
      </c>
      <c r="L7" s="667">
        <f>'Box Count Entry'!$D12*'Box Count Entry'!$X$7</f>
        <v>0</v>
      </c>
      <c r="M7" s="667">
        <f t="shared" ref="M7:M37" si="3">K7+L7</f>
        <v>217</v>
      </c>
      <c r="N7" s="668">
        <f>'Box Count Entry'!$Z12</f>
        <v>176</v>
      </c>
      <c r="O7" s="666">
        <f t="shared" ref="O7:O37" si="4">M7-N7</f>
        <v>41</v>
      </c>
      <c r="P7" s="669">
        <f t="shared" ref="P7:P37" ca="1" si="5">O7*P$5</f>
        <v>26.404</v>
      </c>
      <c r="Q7" s="666">
        <f ca="1">'Box Count Entry'!$J12</f>
        <v>42</v>
      </c>
      <c r="R7" s="667">
        <f>'Box Count Entry'!$P12</f>
        <v>0</v>
      </c>
      <c r="S7" s="639">
        <f ca="1">O7-Q7-R7</f>
        <v>-1</v>
      </c>
      <c r="T7" s="666">
        <f>'Box Count Entry'!$AC$8</f>
        <v>336</v>
      </c>
      <c r="U7" s="667">
        <f>'Box Count Entry'!$E12*'Box Count Entry'!$AA$7</f>
        <v>0</v>
      </c>
      <c r="V7" s="667">
        <f t="shared" ref="V7:V37" si="6">T7+U7</f>
        <v>336</v>
      </c>
      <c r="W7" s="668">
        <f>'Box Count Entry'!$AC12</f>
        <v>293</v>
      </c>
      <c r="X7" s="666">
        <f t="shared" ref="X7:X37" si="7">V7-W7</f>
        <v>43</v>
      </c>
      <c r="Y7" s="669">
        <f t="shared" ref="Y7:Y37" ca="1" si="8">X7*Y$5</f>
        <v>36.455399999999997</v>
      </c>
      <c r="Z7" s="666">
        <f ca="1">'Box Count Entry'!$K12</f>
        <v>39</v>
      </c>
      <c r="AA7" s="667">
        <f>'Box Count Entry'!$Q12</f>
        <v>0</v>
      </c>
      <c r="AB7" s="639">
        <f ca="1">X7-Z7-AA7</f>
        <v>4</v>
      </c>
      <c r="AC7" s="666">
        <f>'Box Count Entry'!$AF$8</f>
        <v>45</v>
      </c>
      <c r="AD7" s="667">
        <f>'Box Count Entry'!$F12*'Box Count Entry'!$AA$7</f>
        <v>0</v>
      </c>
      <c r="AE7" s="667">
        <f t="shared" ref="AE7:AE37" si="9">AC7+AD7</f>
        <v>45</v>
      </c>
      <c r="AF7" s="668">
        <f>'Box Count Entry'!$AF12</f>
        <v>39</v>
      </c>
      <c r="AG7" s="666">
        <f t="shared" ref="AG7:AG37" si="10">AE7-AF7</f>
        <v>6</v>
      </c>
      <c r="AH7" s="669">
        <f t="shared" ref="AH7:AH37" ca="1" si="11">AG7*AH$5</f>
        <v>6.2604000000000006</v>
      </c>
      <c r="AI7" s="666">
        <f ca="1">'Box Count Entry'!$L12</f>
        <v>6</v>
      </c>
      <c r="AJ7" s="667">
        <f>'Box Count Entry'!$R12</f>
        <v>0</v>
      </c>
      <c r="AK7" s="639">
        <f ca="1">AG7-AI7-AJ7</f>
        <v>0</v>
      </c>
      <c r="AL7" s="666">
        <f>'Box Count Entry'!$AI$8</f>
        <v>84</v>
      </c>
      <c r="AM7" s="667">
        <f>'Box Count Entry'!$G12*'Box Count Entry'!$AG$7</f>
        <v>0</v>
      </c>
      <c r="AN7" s="667">
        <f t="shared" ref="AN7:AN37" si="12">AL7+AM7</f>
        <v>84</v>
      </c>
      <c r="AO7" s="668">
        <f>'Box Count Entry'!$AI12</f>
        <v>54</v>
      </c>
      <c r="AP7" s="666">
        <f t="shared" ref="AP7:AP37" si="13">AN7-AO7</f>
        <v>30</v>
      </c>
      <c r="AQ7" s="669">
        <f t="shared" ref="AQ7:AQ37" ca="1" si="14">AP7*AQ$5</f>
        <v>11.154</v>
      </c>
      <c r="AR7" s="666">
        <f ca="1">'Box Count Entry'!$M12</f>
        <v>0</v>
      </c>
      <c r="AS7" s="667">
        <f>'Box Count Entry'!$S12</f>
        <v>0</v>
      </c>
      <c r="AT7" s="639">
        <f ca="1">AP7-AR7-AS7</f>
        <v>30</v>
      </c>
      <c r="AU7" s="666">
        <f>F7+O7+X7+AG7+AP7</f>
        <v>131</v>
      </c>
      <c r="AV7" s="669">
        <f ca="1">G7+P7+Y7+AH7+AQ7</f>
        <v>86.028999999999996</v>
      </c>
      <c r="AW7" s="666">
        <f ca="1">H7+Q7+Z7+AI7+AR7</f>
        <v>98</v>
      </c>
      <c r="AX7" s="667">
        <f>I7+R7+AA7+AJ7+AS7</f>
        <v>0</v>
      </c>
      <c r="AY7" s="639">
        <f ca="1">J7+S7+AB7+AK7+AT7</f>
        <v>33</v>
      </c>
    </row>
    <row r="8" spans="1:51" x14ac:dyDescent="0.2">
      <c r="A8" s="205">
        <v>2</v>
      </c>
      <c r="B8" s="671">
        <f ca="1">IF(SUM($AW8:$AW$37)=0,0,E7)</f>
        <v>84</v>
      </c>
      <c r="C8" s="672">
        <f>'Box Count Entry'!$C13*'Box Count Entry'!$U$7</f>
        <v>0</v>
      </c>
      <c r="D8" s="672">
        <f t="shared" ca="1" si="0"/>
        <v>84</v>
      </c>
      <c r="E8" s="673">
        <f>'Box Count Entry'!$W13</f>
        <v>71</v>
      </c>
      <c r="F8" s="671">
        <f t="shared" ca="1" si="1"/>
        <v>13</v>
      </c>
      <c r="G8" s="674">
        <f t="shared" ca="1" si="2"/>
        <v>6.8015999999999996</v>
      </c>
      <c r="H8" s="675">
        <f ca="1">'Box Count Entry'!$I13</f>
        <v>12</v>
      </c>
      <c r="I8" s="672">
        <f>'Box Count Entry'!$O13</f>
        <v>0</v>
      </c>
      <c r="J8" s="646">
        <f t="shared" ref="J8:J37" ca="1" si="15">F8-H8-I8</f>
        <v>1</v>
      </c>
      <c r="K8" s="671">
        <f ca="1">IF(SUM($AW8:$AW$37)=0,0,N7)</f>
        <v>176</v>
      </c>
      <c r="L8" s="672">
        <f>'Box Count Entry'!$D13*'Box Count Entry'!$X$7</f>
        <v>0</v>
      </c>
      <c r="M8" s="672">
        <f t="shared" ca="1" si="3"/>
        <v>176</v>
      </c>
      <c r="N8" s="673">
        <f>'Box Count Entry'!$Z13</f>
        <v>149</v>
      </c>
      <c r="O8" s="671">
        <f t="shared" ca="1" si="4"/>
        <v>27</v>
      </c>
      <c r="P8" s="674">
        <f t="shared" ca="1" si="5"/>
        <v>17.388000000000002</v>
      </c>
      <c r="Q8" s="671">
        <f ca="1">'Box Count Entry'!$J13</f>
        <v>1</v>
      </c>
      <c r="R8" s="672">
        <f>'Box Count Entry'!$P13</f>
        <v>0</v>
      </c>
      <c r="S8" s="646">
        <f t="shared" ref="S8:S37" ca="1" si="16">O8-Q8-R8</f>
        <v>26</v>
      </c>
      <c r="T8" s="671">
        <f ca="1">IF(SUM($AW8:$AW$37)=0,0,W7)</f>
        <v>293</v>
      </c>
      <c r="U8" s="672">
        <f>'Box Count Entry'!$E13*'Box Count Entry'!$AA$7</f>
        <v>0</v>
      </c>
      <c r="V8" s="672">
        <f t="shared" ca="1" si="6"/>
        <v>293</v>
      </c>
      <c r="W8" s="673">
        <f>'Box Count Entry'!$AC13</f>
        <v>278</v>
      </c>
      <c r="X8" s="671">
        <f t="shared" ca="1" si="7"/>
        <v>15</v>
      </c>
      <c r="Y8" s="674">
        <f t="shared" ca="1" si="8"/>
        <v>12.717000000000001</v>
      </c>
      <c r="Z8" s="671">
        <f ca="1">'Box Count Entry'!$K13</f>
        <v>0</v>
      </c>
      <c r="AA8" s="672">
        <f>'Box Count Entry'!$Q13</f>
        <v>0</v>
      </c>
      <c r="AB8" s="646">
        <f t="shared" ref="AB8:AB37" ca="1" si="17">X8-Z8-AA8</f>
        <v>15</v>
      </c>
      <c r="AC8" s="671">
        <f ca="1">IF(SUM($AW8:$AW$37)=0,0,AF7)</f>
        <v>39</v>
      </c>
      <c r="AD8" s="672">
        <f>'Box Count Entry'!$F13*'Box Count Entry'!$AA$7</f>
        <v>0</v>
      </c>
      <c r="AE8" s="672">
        <f t="shared" ca="1" si="9"/>
        <v>39</v>
      </c>
      <c r="AF8" s="673">
        <f>'Box Count Entry'!$AF13</f>
        <v>38</v>
      </c>
      <c r="AG8" s="671">
        <f t="shared" ca="1" si="10"/>
        <v>1</v>
      </c>
      <c r="AH8" s="674">
        <f t="shared" ca="1" si="11"/>
        <v>1.0434000000000001</v>
      </c>
      <c r="AI8" s="671">
        <f ca="1">'Box Count Entry'!$L13</f>
        <v>0</v>
      </c>
      <c r="AJ8" s="672">
        <f>'Box Count Entry'!$R13</f>
        <v>0</v>
      </c>
      <c r="AK8" s="646">
        <f t="shared" ref="AK8:AK37" ca="1" si="18">AG8-AI8-AJ8</f>
        <v>1</v>
      </c>
      <c r="AL8" s="671">
        <f ca="1">IF(SUM($AW8:$AW$37)=0,0,AO7)</f>
        <v>54</v>
      </c>
      <c r="AM8" s="672">
        <f>'Box Count Entry'!$G13*'Box Count Entry'!$AG$7</f>
        <v>0</v>
      </c>
      <c r="AN8" s="672">
        <f t="shared" ca="1" si="12"/>
        <v>54</v>
      </c>
      <c r="AO8" s="673">
        <f>'Box Count Entry'!$AI13</f>
        <v>41</v>
      </c>
      <c r="AP8" s="671">
        <f t="shared" ca="1" si="13"/>
        <v>13</v>
      </c>
      <c r="AQ8" s="674">
        <f t="shared" ca="1" si="14"/>
        <v>4.8334000000000001</v>
      </c>
      <c r="AR8" s="671">
        <f ca="1">'Box Count Entry'!$M13</f>
        <v>0</v>
      </c>
      <c r="AS8" s="672">
        <f>'Box Count Entry'!$S13</f>
        <v>0</v>
      </c>
      <c r="AT8" s="646">
        <f t="shared" ref="AT8:AT37" ca="1" si="19">AP8-AR8-AS8</f>
        <v>13</v>
      </c>
      <c r="AU8" s="671">
        <f t="shared" ref="AU8:AY37" ca="1" si="20">F8+O8+X8+AG8+AP8</f>
        <v>69</v>
      </c>
      <c r="AV8" s="674">
        <f t="shared" ca="1" si="20"/>
        <v>42.7834</v>
      </c>
      <c r="AW8" s="671">
        <f t="shared" ca="1" si="20"/>
        <v>13</v>
      </c>
      <c r="AX8" s="672">
        <f t="shared" si="20"/>
        <v>0</v>
      </c>
      <c r="AY8" s="646">
        <f t="shared" ca="1" si="20"/>
        <v>56</v>
      </c>
    </row>
    <row r="9" spans="1:51" x14ac:dyDescent="0.2">
      <c r="A9" s="205">
        <v>3</v>
      </c>
      <c r="B9" s="671">
        <f ca="1">IF(SUM($AW9:$AW$37)=0,0,E8)</f>
        <v>71</v>
      </c>
      <c r="C9" s="672">
        <f>'Box Count Entry'!$C14*'Box Count Entry'!$U$7</f>
        <v>50</v>
      </c>
      <c r="D9" s="672">
        <f t="shared" ca="1" si="0"/>
        <v>121</v>
      </c>
      <c r="E9" s="673">
        <f>'Box Count Entry'!$W14</f>
        <v>111</v>
      </c>
      <c r="F9" s="671">
        <f t="shared" ca="1" si="1"/>
        <v>10</v>
      </c>
      <c r="G9" s="674">
        <f t="shared" ca="1" si="2"/>
        <v>5.2320000000000002</v>
      </c>
      <c r="H9" s="675">
        <f ca="1">'Box Count Entry'!$I14</f>
        <v>10</v>
      </c>
      <c r="I9" s="672">
        <f>'Box Count Entry'!$O14</f>
        <v>0</v>
      </c>
      <c r="J9" s="646">
        <f t="shared" ca="1" si="15"/>
        <v>0</v>
      </c>
      <c r="K9" s="671">
        <f ca="1">IF(SUM($AW9:$AW$37)=0,0,N8)</f>
        <v>149</v>
      </c>
      <c r="L9" s="672">
        <f>'Box Count Entry'!$D14*'Box Count Entry'!$X$7</f>
        <v>150</v>
      </c>
      <c r="M9" s="672">
        <f t="shared" ca="1" si="3"/>
        <v>299</v>
      </c>
      <c r="N9" s="673">
        <f>'Box Count Entry'!$Z14</f>
        <v>282</v>
      </c>
      <c r="O9" s="671">
        <f t="shared" ca="1" si="4"/>
        <v>17</v>
      </c>
      <c r="P9" s="674">
        <f t="shared" ca="1" si="5"/>
        <v>10.948</v>
      </c>
      <c r="Q9" s="671">
        <f ca="1">'Box Count Entry'!$J14</f>
        <v>17</v>
      </c>
      <c r="R9" s="672">
        <f>'Box Count Entry'!$P14</f>
        <v>0</v>
      </c>
      <c r="S9" s="646">
        <f t="shared" ca="1" si="16"/>
        <v>0</v>
      </c>
      <c r="T9" s="671">
        <f ca="1">IF(SUM($AW9:$AW$37)=0,0,W8)</f>
        <v>278</v>
      </c>
      <c r="U9" s="672">
        <f>'Box Count Entry'!$E14*'Box Count Entry'!$AA$7</f>
        <v>100</v>
      </c>
      <c r="V9" s="672">
        <f t="shared" ca="1" si="6"/>
        <v>378</v>
      </c>
      <c r="W9" s="673">
        <f>'Box Count Entry'!$AC14</f>
        <v>345</v>
      </c>
      <c r="X9" s="671">
        <f t="shared" ca="1" si="7"/>
        <v>33</v>
      </c>
      <c r="Y9" s="674">
        <f t="shared" ca="1" si="8"/>
        <v>27.977399999999999</v>
      </c>
      <c r="Z9" s="671">
        <f ca="1">'Box Count Entry'!$K14</f>
        <v>33</v>
      </c>
      <c r="AA9" s="672">
        <f>'Box Count Entry'!$Q14</f>
        <v>0</v>
      </c>
      <c r="AB9" s="646">
        <f t="shared" ca="1" si="17"/>
        <v>0</v>
      </c>
      <c r="AC9" s="671">
        <f ca="1">IF(SUM($AW9:$AW$37)=0,0,AF8)</f>
        <v>38</v>
      </c>
      <c r="AD9" s="672">
        <f>'Box Count Entry'!$F14*'Box Count Entry'!$AA$7</f>
        <v>50</v>
      </c>
      <c r="AE9" s="672">
        <f t="shared" ca="1" si="9"/>
        <v>88</v>
      </c>
      <c r="AF9" s="673">
        <f>'Box Count Entry'!$AF14</f>
        <v>84</v>
      </c>
      <c r="AG9" s="671">
        <f t="shared" ca="1" si="10"/>
        <v>4</v>
      </c>
      <c r="AH9" s="674">
        <f t="shared" ca="1" si="11"/>
        <v>4.1736000000000004</v>
      </c>
      <c r="AI9" s="671">
        <f ca="1">'Box Count Entry'!$L14</f>
        <v>3</v>
      </c>
      <c r="AJ9" s="672">
        <f>'Box Count Entry'!$R14</f>
        <v>0</v>
      </c>
      <c r="AK9" s="646">
        <f t="shared" ca="1" si="18"/>
        <v>1</v>
      </c>
      <c r="AL9" s="671">
        <f ca="1">IF(SUM($AW9:$AW$37)=0,0,AO8)</f>
        <v>41</v>
      </c>
      <c r="AM9" s="672">
        <f>'Box Count Entry'!$G14*'Box Count Entry'!$AG$7</f>
        <v>100</v>
      </c>
      <c r="AN9" s="672">
        <f t="shared" ca="1" si="12"/>
        <v>141</v>
      </c>
      <c r="AO9" s="673">
        <f>'Box Count Entry'!$AI14</f>
        <v>131</v>
      </c>
      <c r="AP9" s="671">
        <f t="shared" ca="1" si="13"/>
        <v>10</v>
      </c>
      <c r="AQ9" s="674">
        <f t="shared" ca="1" si="14"/>
        <v>3.718</v>
      </c>
      <c r="AR9" s="671">
        <f ca="1">'Box Count Entry'!$M14</f>
        <v>0</v>
      </c>
      <c r="AS9" s="672">
        <f>'Box Count Entry'!$S14</f>
        <v>0</v>
      </c>
      <c r="AT9" s="646">
        <f t="shared" ca="1" si="19"/>
        <v>10</v>
      </c>
      <c r="AU9" s="671">
        <f t="shared" ca="1" si="20"/>
        <v>74</v>
      </c>
      <c r="AV9" s="674">
        <f t="shared" ca="1" si="20"/>
        <v>52.048999999999992</v>
      </c>
      <c r="AW9" s="671">
        <f t="shared" ca="1" si="20"/>
        <v>63</v>
      </c>
      <c r="AX9" s="672">
        <f t="shared" si="20"/>
        <v>0</v>
      </c>
      <c r="AY9" s="646">
        <f t="shared" ca="1" si="20"/>
        <v>11</v>
      </c>
    </row>
    <row r="10" spans="1:51" x14ac:dyDescent="0.2">
      <c r="A10" s="205">
        <v>4</v>
      </c>
      <c r="B10" s="671">
        <f ca="1">IF(SUM($AW10:$AW$37)=0,0,E9)</f>
        <v>111</v>
      </c>
      <c r="C10" s="672">
        <f>'Box Count Entry'!$C15*'Box Count Entry'!$U$7</f>
        <v>0</v>
      </c>
      <c r="D10" s="672">
        <f t="shared" ca="1" si="0"/>
        <v>111</v>
      </c>
      <c r="E10" s="673">
        <f>'Box Count Entry'!$W15</f>
        <v>104</v>
      </c>
      <c r="F10" s="671">
        <f t="shared" ca="1" si="1"/>
        <v>7</v>
      </c>
      <c r="G10" s="674">
        <f t="shared" ca="1" si="2"/>
        <v>3.6623999999999999</v>
      </c>
      <c r="H10" s="675">
        <f ca="1">'Box Count Entry'!$I15</f>
        <v>7</v>
      </c>
      <c r="I10" s="672">
        <f>'Box Count Entry'!$O15</f>
        <v>0</v>
      </c>
      <c r="J10" s="646">
        <f t="shared" ca="1" si="15"/>
        <v>0</v>
      </c>
      <c r="K10" s="671">
        <f ca="1">IF(SUM($AW10:$AW$37)=0,0,N9)</f>
        <v>282</v>
      </c>
      <c r="L10" s="672">
        <f>'Box Count Entry'!$D15*'Box Count Entry'!$X$7</f>
        <v>0</v>
      </c>
      <c r="M10" s="672">
        <f t="shared" ca="1" si="3"/>
        <v>282</v>
      </c>
      <c r="N10" s="673">
        <f>'Box Count Entry'!$Z15</f>
        <v>254</v>
      </c>
      <c r="O10" s="671">
        <f t="shared" ca="1" si="4"/>
        <v>28</v>
      </c>
      <c r="P10" s="674">
        <f t="shared" ca="1" si="5"/>
        <v>18.032</v>
      </c>
      <c r="Q10" s="671">
        <f ca="1">'Box Count Entry'!$J15</f>
        <v>26</v>
      </c>
      <c r="R10" s="672">
        <f>'Box Count Entry'!$P15</f>
        <v>0</v>
      </c>
      <c r="S10" s="646">
        <f t="shared" ca="1" si="16"/>
        <v>2</v>
      </c>
      <c r="T10" s="671">
        <f ca="1">IF(SUM($AW10:$AW$37)=0,0,W9)</f>
        <v>345</v>
      </c>
      <c r="U10" s="672">
        <f>'Box Count Entry'!$E15*'Box Count Entry'!$AA$7</f>
        <v>0</v>
      </c>
      <c r="V10" s="672">
        <f t="shared" ca="1" si="6"/>
        <v>345</v>
      </c>
      <c r="W10" s="673">
        <f>'Box Count Entry'!$AC15</f>
        <v>180</v>
      </c>
      <c r="X10" s="671">
        <f t="shared" ca="1" si="7"/>
        <v>165</v>
      </c>
      <c r="Y10" s="674">
        <f t="shared" ca="1" si="8"/>
        <v>139.887</v>
      </c>
      <c r="Z10" s="671">
        <f ca="1">'Box Count Entry'!$K15</f>
        <v>1</v>
      </c>
      <c r="AA10" s="672">
        <f>'Box Count Entry'!$Q15</f>
        <v>0</v>
      </c>
      <c r="AB10" s="646">
        <f t="shared" ca="1" si="17"/>
        <v>164</v>
      </c>
      <c r="AC10" s="671">
        <f ca="1">IF(SUM($AW10:$AW$37)=0,0,AF9)</f>
        <v>84</v>
      </c>
      <c r="AD10" s="672">
        <f>'Box Count Entry'!$F15*'Box Count Entry'!$AA$7</f>
        <v>0</v>
      </c>
      <c r="AE10" s="672">
        <f t="shared" ca="1" si="9"/>
        <v>84</v>
      </c>
      <c r="AF10" s="673">
        <f>'Box Count Entry'!$AF15</f>
        <v>71</v>
      </c>
      <c r="AG10" s="671">
        <f t="shared" ca="1" si="10"/>
        <v>13</v>
      </c>
      <c r="AH10" s="674">
        <f t="shared" ca="1" si="11"/>
        <v>13.564200000000001</v>
      </c>
      <c r="AI10" s="671">
        <f ca="1">'Box Count Entry'!$L15</f>
        <v>0</v>
      </c>
      <c r="AJ10" s="672">
        <f>'Box Count Entry'!$R15</f>
        <v>0</v>
      </c>
      <c r="AK10" s="646">
        <f t="shared" ca="1" si="18"/>
        <v>13</v>
      </c>
      <c r="AL10" s="671">
        <f ca="1">IF(SUM($AW10:$AW$37)=0,0,AO9)</f>
        <v>131</v>
      </c>
      <c r="AM10" s="672">
        <f>'Box Count Entry'!$G15*'Box Count Entry'!$AG$7</f>
        <v>0</v>
      </c>
      <c r="AN10" s="672">
        <f t="shared" ca="1" si="12"/>
        <v>131</v>
      </c>
      <c r="AO10" s="673">
        <f>'Box Count Entry'!$AI15</f>
        <v>64</v>
      </c>
      <c r="AP10" s="671">
        <f t="shared" ca="1" si="13"/>
        <v>67</v>
      </c>
      <c r="AQ10" s="674">
        <f t="shared" ca="1" si="14"/>
        <v>24.910600000000002</v>
      </c>
      <c r="AR10" s="671">
        <f ca="1">'Box Count Entry'!$M15</f>
        <v>0</v>
      </c>
      <c r="AS10" s="672">
        <f>'Box Count Entry'!$S15</f>
        <v>0</v>
      </c>
      <c r="AT10" s="646">
        <f t="shared" ca="1" si="19"/>
        <v>67</v>
      </c>
      <c r="AU10" s="671">
        <f t="shared" ca="1" si="20"/>
        <v>280</v>
      </c>
      <c r="AV10" s="674">
        <f t="shared" ca="1" si="20"/>
        <v>200.05619999999999</v>
      </c>
      <c r="AW10" s="671">
        <f t="shared" ca="1" si="20"/>
        <v>34</v>
      </c>
      <c r="AX10" s="672">
        <f t="shared" si="20"/>
        <v>0</v>
      </c>
      <c r="AY10" s="646">
        <f t="shared" ca="1" si="20"/>
        <v>246</v>
      </c>
    </row>
    <row r="11" spans="1:51" x14ac:dyDescent="0.2">
      <c r="A11" s="205">
        <v>5</v>
      </c>
      <c r="B11" s="671">
        <f ca="1">IF(SUM($AW11:$AW$37)=0,0,E10)</f>
        <v>104</v>
      </c>
      <c r="C11" s="672">
        <f>'Box Count Entry'!$C16*'Box Count Entry'!$U$7</f>
        <v>0</v>
      </c>
      <c r="D11" s="672">
        <f t="shared" ca="1" si="0"/>
        <v>104</v>
      </c>
      <c r="E11" s="673">
        <f>'Box Count Entry'!$W16</f>
        <v>91</v>
      </c>
      <c r="F11" s="671">
        <f t="shared" ca="1" si="1"/>
        <v>13</v>
      </c>
      <c r="G11" s="674">
        <f t="shared" ca="1" si="2"/>
        <v>6.8015999999999996</v>
      </c>
      <c r="H11" s="675">
        <f ca="1">'Box Count Entry'!$I16</f>
        <v>13</v>
      </c>
      <c r="I11" s="672">
        <f>'Box Count Entry'!$O16</f>
        <v>0</v>
      </c>
      <c r="J11" s="646">
        <f t="shared" ca="1" si="15"/>
        <v>0</v>
      </c>
      <c r="K11" s="671">
        <f ca="1">IF(SUM($AW11:$AW$37)=0,0,N10)</f>
        <v>254</v>
      </c>
      <c r="L11" s="672">
        <f>'Box Count Entry'!$D16*'Box Count Entry'!$X$7</f>
        <v>0</v>
      </c>
      <c r="M11" s="672">
        <f t="shared" ca="1" si="3"/>
        <v>254</v>
      </c>
      <c r="N11" s="673">
        <f>'Box Count Entry'!$Z16</f>
        <v>207</v>
      </c>
      <c r="O11" s="671">
        <f t="shared" ca="1" si="4"/>
        <v>47</v>
      </c>
      <c r="P11" s="674">
        <f t="shared" ca="1" si="5"/>
        <v>30.268000000000001</v>
      </c>
      <c r="Q11" s="671">
        <f ca="1">'Box Count Entry'!$J16</f>
        <v>46</v>
      </c>
      <c r="R11" s="672">
        <f>'Box Count Entry'!$P16</f>
        <v>0</v>
      </c>
      <c r="S11" s="646">
        <f t="shared" ca="1" si="16"/>
        <v>1</v>
      </c>
      <c r="T11" s="671">
        <f ca="1">IF(SUM($AW11:$AW$37)=0,0,W10)</f>
        <v>180</v>
      </c>
      <c r="U11" s="672">
        <f>'Box Count Entry'!$E16*'Box Count Entry'!$AA$7</f>
        <v>0</v>
      </c>
      <c r="V11" s="672">
        <f t="shared" ca="1" si="6"/>
        <v>180</v>
      </c>
      <c r="W11" s="673">
        <f>'Box Count Entry'!$AC16</f>
        <v>223</v>
      </c>
      <c r="X11" s="671">
        <f t="shared" ca="1" si="7"/>
        <v>-43</v>
      </c>
      <c r="Y11" s="674">
        <f t="shared" ca="1" si="8"/>
        <v>-36.455399999999997</v>
      </c>
      <c r="Z11" s="671">
        <f ca="1">'Box Count Entry'!$K16</f>
        <v>37</v>
      </c>
      <c r="AA11" s="672">
        <f>'Box Count Entry'!$Q16</f>
        <v>0</v>
      </c>
      <c r="AB11" s="646">
        <f t="shared" ca="1" si="17"/>
        <v>-80</v>
      </c>
      <c r="AC11" s="671">
        <f ca="1">IF(SUM($AW11:$AW$37)=0,0,AF10)</f>
        <v>71</v>
      </c>
      <c r="AD11" s="672">
        <f>'Box Count Entry'!$F16*'Box Count Entry'!$AA$7</f>
        <v>0</v>
      </c>
      <c r="AE11" s="672">
        <f t="shared" ca="1" si="9"/>
        <v>71</v>
      </c>
      <c r="AF11" s="673">
        <f>'Box Count Entry'!$AF16</f>
        <v>77</v>
      </c>
      <c r="AG11" s="671">
        <f t="shared" ca="1" si="10"/>
        <v>-6</v>
      </c>
      <c r="AH11" s="674">
        <f t="shared" ca="1" si="11"/>
        <v>-6.2604000000000006</v>
      </c>
      <c r="AI11" s="671">
        <f ca="1">'Box Count Entry'!$L16</f>
        <v>4</v>
      </c>
      <c r="AJ11" s="672">
        <f>'Box Count Entry'!$R16</f>
        <v>0</v>
      </c>
      <c r="AK11" s="646">
        <f t="shared" ca="1" si="18"/>
        <v>-10</v>
      </c>
      <c r="AL11" s="671">
        <f ca="1">IF(SUM($AW11:$AW$37)=0,0,AO10)</f>
        <v>64</v>
      </c>
      <c r="AM11" s="672">
        <f>'Box Count Entry'!$G16*'Box Count Entry'!$AG$7</f>
        <v>0</v>
      </c>
      <c r="AN11" s="672">
        <f t="shared" ca="1" si="12"/>
        <v>64</v>
      </c>
      <c r="AO11" s="673">
        <f>'Box Count Entry'!$AI16</f>
        <v>46</v>
      </c>
      <c r="AP11" s="671">
        <f t="shared" ca="1" si="13"/>
        <v>18</v>
      </c>
      <c r="AQ11" s="674">
        <f t="shared" ca="1" si="14"/>
        <v>6.6924000000000001</v>
      </c>
      <c r="AR11" s="671">
        <f ca="1">'Box Count Entry'!$M16</f>
        <v>0</v>
      </c>
      <c r="AS11" s="672">
        <f>'Box Count Entry'!$S16</f>
        <v>0</v>
      </c>
      <c r="AT11" s="646">
        <f t="shared" ca="1" si="19"/>
        <v>18</v>
      </c>
      <c r="AU11" s="671">
        <f t="shared" ca="1" si="20"/>
        <v>29</v>
      </c>
      <c r="AV11" s="674">
        <f t="shared" ca="1" si="20"/>
        <v>1.0462000000000033</v>
      </c>
      <c r="AW11" s="671">
        <f t="shared" ca="1" si="20"/>
        <v>100</v>
      </c>
      <c r="AX11" s="672">
        <f t="shared" si="20"/>
        <v>0</v>
      </c>
      <c r="AY11" s="646">
        <f t="shared" ca="1" si="20"/>
        <v>-71</v>
      </c>
    </row>
    <row r="12" spans="1:51" x14ac:dyDescent="0.2">
      <c r="A12" s="205">
        <v>6</v>
      </c>
      <c r="B12" s="671">
        <f ca="1">IF(SUM($AW12:$AW$37)=0,0,E11)</f>
        <v>91</v>
      </c>
      <c r="C12" s="672">
        <f>'Box Count Entry'!$C17*'Box Count Entry'!$U$7</f>
        <v>0</v>
      </c>
      <c r="D12" s="672">
        <f t="shared" ca="1" si="0"/>
        <v>91</v>
      </c>
      <c r="E12" s="673">
        <f>'Box Count Entry'!$W17</f>
        <v>39</v>
      </c>
      <c r="F12" s="671">
        <f t="shared" ca="1" si="1"/>
        <v>52</v>
      </c>
      <c r="G12" s="674">
        <f t="shared" ca="1" si="2"/>
        <v>27.206399999999999</v>
      </c>
      <c r="H12" s="675">
        <f ca="1">'Box Count Entry'!$I17</f>
        <v>38</v>
      </c>
      <c r="I12" s="672">
        <f>'Box Count Entry'!$O17</f>
        <v>0</v>
      </c>
      <c r="J12" s="646">
        <f t="shared" ca="1" si="15"/>
        <v>14</v>
      </c>
      <c r="K12" s="671">
        <f ca="1">IF(SUM($AW12:$AW$37)=0,0,N11)</f>
        <v>207</v>
      </c>
      <c r="L12" s="672">
        <f>'Box Count Entry'!$D17*'Box Count Entry'!$X$7</f>
        <v>0</v>
      </c>
      <c r="M12" s="672">
        <f t="shared" ca="1" si="3"/>
        <v>207</v>
      </c>
      <c r="N12" s="673">
        <f>'Box Count Entry'!$Z17</f>
        <v>90</v>
      </c>
      <c r="O12" s="671">
        <f t="shared" ca="1" si="4"/>
        <v>117</v>
      </c>
      <c r="P12" s="674">
        <f t="shared" ca="1" si="5"/>
        <v>75.347999999999999</v>
      </c>
      <c r="Q12" s="671">
        <f ca="1">'Box Count Entry'!$J17</f>
        <v>61</v>
      </c>
      <c r="R12" s="672">
        <f>'Box Count Entry'!$P17</f>
        <v>0</v>
      </c>
      <c r="S12" s="646">
        <f t="shared" ca="1" si="16"/>
        <v>56</v>
      </c>
      <c r="T12" s="671">
        <f ca="1">IF(SUM($AW12:$AW$37)=0,0,W11)</f>
        <v>223</v>
      </c>
      <c r="U12" s="672">
        <f>'Box Count Entry'!$E17*'Box Count Entry'!$AA$7</f>
        <v>0</v>
      </c>
      <c r="V12" s="672">
        <f t="shared" ca="1" si="6"/>
        <v>223</v>
      </c>
      <c r="W12" s="673">
        <f>'Box Count Entry'!$AC17</f>
        <v>160</v>
      </c>
      <c r="X12" s="671">
        <f t="shared" ca="1" si="7"/>
        <v>63</v>
      </c>
      <c r="Y12" s="674">
        <f t="shared" ca="1" si="8"/>
        <v>53.4114</v>
      </c>
      <c r="Z12" s="671">
        <f ca="1">'Box Count Entry'!$K17</f>
        <v>62</v>
      </c>
      <c r="AA12" s="672">
        <f>'Box Count Entry'!$Q17</f>
        <v>0</v>
      </c>
      <c r="AB12" s="646">
        <f t="shared" ca="1" si="17"/>
        <v>1</v>
      </c>
      <c r="AC12" s="671">
        <f ca="1">IF(SUM($AW12:$AW$37)=0,0,AF11)</f>
        <v>77</v>
      </c>
      <c r="AD12" s="672">
        <f>'Box Count Entry'!$F17*'Box Count Entry'!$AA$7</f>
        <v>0</v>
      </c>
      <c r="AE12" s="672">
        <f t="shared" ca="1" si="9"/>
        <v>77</v>
      </c>
      <c r="AF12" s="673">
        <f>'Box Count Entry'!$AF17</f>
        <v>71</v>
      </c>
      <c r="AG12" s="671">
        <f t="shared" ca="1" si="10"/>
        <v>6</v>
      </c>
      <c r="AH12" s="674">
        <f t="shared" ca="1" si="11"/>
        <v>6.2604000000000006</v>
      </c>
      <c r="AI12" s="671">
        <f ca="1">'Box Count Entry'!$L17</f>
        <v>6</v>
      </c>
      <c r="AJ12" s="672">
        <f>'Box Count Entry'!$R17</f>
        <v>0</v>
      </c>
      <c r="AK12" s="646">
        <f t="shared" ca="1" si="18"/>
        <v>0</v>
      </c>
      <c r="AL12" s="671">
        <f ca="1">IF(SUM($AW12:$AW$37)=0,0,AO11)</f>
        <v>46</v>
      </c>
      <c r="AM12" s="672">
        <f>'Box Count Entry'!$G17*'Box Count Entry'!$AG$7</f>
        <v>0</v>
      </c>
      <c r="AN12" s="672">
        <f t="shared" ca="1" si="12"/>
        <v>46</v>
      </c>
      <c r="AO12" s="673">
        <f>'Box Count Entry'!$AI17</f>
        <v>22</v>
      </c>
      <c r="AP12" s="671">
        <f t="shared" ca="1" si="13"/>
        <v>24</v>
      </c>
      <c r="AQ12" s="674">
        <f t="shared" ca="1" si="14"/>
        <v>8.9232000000000014</v>
      </c>
      <c r="AR12" s="671">
        <f ca="1">'Box Count Entry'!$M17</f>
        <v>0</v>
      </c>
      <c r="AS12" s="672">
        <f>'Box Count Entry'!$S17</f>
        <v>0</v>
      </c>
      <c r="AT12" s="646">
        <f t="shared" ca="1" si="19"/>
        <v>24</v>
      </c>
      <c r="AU12" s="671">
        <f t="shared" ca="1" si="20"/>
        <v>262</v>
      </c>
      <c r="AV12" s="674">
        <f t="shared" ca="1" si="20"/>
        <v>171.14940000000001</v>
      </c>
      <c r="AW12" s="671">
        <f t="shared" ca="1" si="20"/>
        <v>167</v>
      </c>
      <c r="AX12" s="672">
        <f t="shared" si="20"/>
        <v>0</v>
      </c>
      <c r="AY12" s="646">
        <f t="shared" ca="1" si="20"/>
        <v>95</v>
      </c>
    </row>
    <row r="13" spans="1:51" x14ac:dyDescent="0.2">
      <c r="A13" s="205">
        <v>7</v>
      </c>
      <c r="B13" s="671">
        <f ca="1">IF(SUM($AW13:$AW$37)=0,0,E12)</f>
        <v>39</v>
      </c>
      <c r="C13" s="672">
        <f>'Box Count Entry'!$C18*'Box Count Entry'!$U$7</f>
        <v>0</v>
      </c>
      <c r="D13" s="672">
        <f t="shared" ca="1" si="0"/>
        <v>39</v>
      </c>
      <c r="E13" s="673">
        <f>'Box Count Entry'!$W18</f>
        <v>44</v>
      </c>
      <c r="F13" s="671">
        <f t="shared" ca="1" si="1"/>
        <v>-5</v>
      </c>
      <c r="G13" s="674">
        <f t="shared" ca="1" si="2"/>
        <v>-2.6160000000000001</v>
      </c>
      <c r="H13" s="675">
        <f ca="1">'Box Count Entry'!$I18</f>
        <v>9</v>
      </c>
      <c r="I13" s="672">
        <f>'Box Count Entry'!$O18</f>
        <v>0</v>
      </c>
      <c r="J13" s="646">
        <f t="shared" ca="1" si="15"/>
        <v>-14</v>
      </c>
      <c r="K13" s="671">
        <f ca="1">IF(SUM($AW13:$AW$37)=0,0,N12)</f>
        <v>90</v>
      </c>
      <c r="L13" s="672">
        <f>'Box Count Entry'!$D18*'Box Count Entry'!$X$7</f>
        <v>50</v>
      </c>
      <c r="M13" s="672">
        <f t="shared" ca="1" si="3"/>
        <v>140</v>
      </c>
      <c r="N13" s="673">
        <f>'Box Count Entry'!$Z18</f>
        <v>153</v>
      </c>
      <c r="O13" s="671">
        <f t="shared" ca="1" si="4"/>
        <v>-13</v>
      </c>
      <c r="P13" s="674">
        <f t="shared" ca="1" si="5"/>
        <v>-8.3719999999999999</v>
      </c>
      <c r="Q13" s="671">
        <f ca="1">'Box Count Entry'!$J18</f>
        <v>41</v>
      </c>
      <c r="R13" s="672">
        <f>'Box Count Entry'!$P18</f>
        <v>0</v>
      </c>
      <c r="S13" s="646">
        <f t="shared" ca="1" si="16"/>
        <v>-54</v>
      </c>
      <c r="T13" s="671">
        <f ca="1">IF(SUM($AW13:$AW$37)=0,0,W12)</f>
        <v>160</v>
      </c>
      <c r="U13" s="672">
        <f>'Box Count Entry'!$E18*'Box Count Entry'!$AA$7</f>
        <v>100</v>
      </c>
      <c r="V13" s="672">
        <f t="shared" ca="1" si="6"/>
        <v>260</v>
      </c>
      <c r="W13" s="673">
        <f>'Box Count Entry'!$AC18</f>
        <v>202</v>
      </c>
      <c r="X13" s="671">
        <f t="shared" ca="1" si="7"/>
        <v>58</v>
      </c>
      <c r="Y13" s="674">
        <f t="shared" ca="1" si="8"/>
        <v>49.172400000000003</v>
      </c>
      <c r="Z13" s="671">
        <f ca="1">'Box Count Entry'!$K18</f>
        <v>58</v>
      </c>
      <c r="AA13" s="672">
        <f>'Box Count Entry'!$Q18</f>
        <v>0</v>
      </c>
      <c r="AB13" s="646">
        <f t="shared" ca="1" si="17"/>
        <v>0</v>
      </c>
      <c r="AC13" s="671">
        <f ca="1">IF(SUM($AW13:$AW$37)=0,0,AF12)</f>
        <v>71</v>
      </c>
      <c r="AD13" s="672">
        <f>'Box Count Entry'!$F18*'Box Count Entry'!$AA$7</f>
        <v>0</v>
      </c>
      <c r="AE13" s="672">
        <f t="shared" ca="1" si="9"/>
        <v>71</v>
      </c>
      <c r="AF13" s="673">
        <f>'Box Count Entry'!$AF18</f>
        <v>54</v>
      </c>
      <c r="AG13" s="671">
        <f t="shared" ca="1" si="10"/>
        <v>17</v>
      </c>
      <c r="AH13" s="674">
        <f t="shared" ca="1" si="11"/>
        <v>17.7378</v>
      </c>
      <c r="AI13" s="671">
        <f ca="1">'Box Count Entry'!$L18</f>
        <v>6</v>
      </c>
      <c r="AJ13" s="672">
        <f>'Box Count Entry'!$R18</f>
        <v>0</v>
      </c>
      <c r="AK13" s="646">
        <f t="shared" ca="1" si="18"/>
        <v>11</v>
      </c>
      <c r="AL13" s="671">
        <f ca="1">IF(SUM($AW13:$AW$37)=0,0,AO12)</f>
        <v>22</v>
      </c>
      <c r="AM13" s="672">
        <f>'Box Count Entry'!$G18*'Box Count Entry'!$AG$7</f>
        <v>100</v>
      </c>
      <c r="AN13" s="672">
        <f t="shared" ca="1" si="12"/>
        <v>122</v>
      </c>
      <c r="AO13" s="673">
        <f>'Box Count Entry'!$AI18</f>
        <v>155</v>
      </c>
      <c r="AP13" s="671">
        <f t="shared" ca="1" si="13"/>
        <v>-33</v>
      </c>
      <c r="AQ13" s="674">
        <f t="shared" ca="1" si="14"/>
        <v>-12.269400000000001</v>
      </c>
      <c r="AR13" s="671">
        <f ca="1">'Box Count Entry'!$M18</f>
        <v>0</v>
      </c>
      <c r="AS13" s="672">
        <f>'Box Count Entry'!$S18</f>
        <v>0</v>
      </c>
      <c r="AT13" s="646">
        <f t="shared" ca="1" si="19"/>
        <v>-33</v>
      </c>
      <c r="AU13" s="671">
        <f t="shared" ca="1" si="20"/>
        <v>24</v>
      </c>
      <c r="AV13" s="674">
        <f t="shared" ca="1" si="20"/>
        <v>43.652799999999999</v>
      </c>
      <c r="AW13" s="671">
        <f t="shared" ca="1" si="20"/>
        <v>114</v>
      </c>
      <c r="AX13" s="672">
        <f t="shared" si="20"/>
        <v>0</v>
      </c>
      <c r="AY13" s="646">
        <f t="shared" ca="1" si="20"/>
        <v>-90</v>
      </c>
    </row>
    <row r="14" spans="1:51" x14ac:dyDescent="0.2">
      <c r="A14" s="205">
        <v>8</v>
      </c>
      <c r="B14" s="671">
        <f ca="1">IF(SUM($AW14:$AW$37)=0,0,E13)</f>
        <v>44</v>
      </c>
      <c r="C14" s="672">
        <f>'Box Count Entry'!$C19*'Box Count Entry'!$U$7</f>
        <v>0</v>
      </c>
      <c r="D14" s="672">
        <f t="shared" ca="1" si="0"/>
        <v>44</v>
      </c>
      <c r="E14" s="673">
        <f>'Box Count Entry'!$W19</f>
        <v>38</v>
      </c>
      <c r="F14" s="671">
        <f t="shared" ca="1" si="1"/>
        <v>6</v>
      </c>
      <c r="G14" s="674">
        <f t="shared" ca="1" si="2"/>
        <v>3.1391999999999998</v>
      </c>
      <c r="H14" s="675">
        <f ca="1">'Box Count Entry'!$I19</f>
        <v>8</v>
      </c>
      <c r="I14" s="672">
        <f>'Box Count Entry'!$O19</f>
        <v>0</v>
      </c>
      <c r="J14" s="646">
        <f t="shared" ca="1" si="15"/>
        <v>-2</v>
      </c>
      <c r="K14" s="671">
        <f ca="1">IF(SUM($AW14:$AW$37)=0,0,N13)</f>
        <v>153</v>
      </c>
      <c r="L14" s="672">
        <f>'Box Count Entry'!$D19*'Box Count Entry'!$X$7</f>
        <v>0</v>
      </c>
      <c r="M14" s="672">
        <f t="shared" ca="1" si="3"/>
        <v>153</v>
      </c>
      <c r="N14" s="673">
        <f>'Box Count Entry'!$Z19</f>
        <v>121</v>
      </c>
      <c r="O14" s="671">
        <f t="shared" ca="1" si="4"/>
        <v>32</v>
      </c>
      <c r="P14" s="674">
        <f t="shared" ca="1" si="5"/>
        <v>20.608000000000001</v>
      </c>
      <c r="Q14" s="671">
        <f ca="1">'Box Count Entry'!$J19</f>
        <v>30</v>
      </c>
      <c r="R14" s="672">
        <f>'Box Count Entry'!$P19</f>
        <v>0</v>
      </c>
      <c r="S14" s="646">
        <f t="shared" ca="1" si="16"/>
        <v>2</v>
      </c>
      <c r="T14" s="671">
        <f ca="1">IF(SUM($AW14:$AW$37)=0,0,W13)</f>
        <v>202</v>
      </c>
      <c r="U14" s="672">
        <f>'Box Count Entry'!$E19*'Box Count Entry'!$AA$7</f>
        <v>0</v>
      </c>
      <c r="V14" s="672">
        <f t="shared" ca="1" si="6"/>
        <v>202</v>
      </c>
      <c r="W14" s="673">
        <f>'Box Count Entry'!$AC19</f>
        <v>176</v>
      </c>
      <c r="X14" s="671">
        <f t="shared" ca="1" si="7"/>
        <v>26</v>
      </c>
      <c r="Y14" s="674">
        <f t="shared" ca="1" si="8"/>
        <v>22.0428</v>
      </c>
      <c r="Z14" s="671">
        <f ca="1">'Box Count Entry'!$K19</f>
        <v>26</v>
      </c>
      <c r="AA14" s="672">
        <f>'Box Count Entry'!$Q19</f>
        <v>0</v>
      </c>
      <c r="AB14" s="646">
        <f t="shared" ca="1" si="17"/>
        <v>0</v>
      </c>
      <c r="AC14" s="671">
        <f ca="1">IF(SUM($AW14:$AW$37)=0,0,AF13)</f>
        <v>54</v>
      </c>
      <c r="AD14" s="672">
        <f>'Box Count Entry'!$F19*'Box Count Entry'!$AA$7</f>
        <v>0</v>
      </c>
      <c r="AE14" s="672">
        <f t="shared" ca="1" si="9"/>
        <v>54</v>
      </c>
      <c r="AF14" s="673">
        <f>'Box Count Entry'!$AF19</f>
        <v>61</v>
      </c>
      <c r="AG14" s="671">
        <f t="shared" ca="1" si="10"/>
        <v>-7</v>
      </c>
      <c r="AH14" s="674">
        <f t="shared" ca="1" si="11"/>
        <v>-7.3038000000000007</v>
      </c>
      <c r="AI14" s="671">
        <f ca="1">'Box Count Entry'!$L19</f>
        <v>4</v>
      </c>
      <c r="AJ14" s="672">
        <f>'Box Count Entry'!$R19</f>
        <v>0</v>
      </c>
      <c r="AK14" s="646">
        <f t="shared" ca="1" si="18"/>
        <v>-11</v>
      </c>
      <c r="AL14" s="671">
        <f ca="1">IF(SUM($AW14:$AW$37)=0,0,AO13)</f>
        <v>155</v>
      </c>
      <c r="AM14" s="672">
        <f>'Box Count Entry'!$G19*'Box Count Entry'!$AG$7</f>
        <v>0</v>
      </c>
      <c r="AN14" s="672">
        <f t="shared" ca="1" si="12"/>
        <v>155</v>
      </c>
      <c r="AO14" s="673">
        <f>'Box Count Entry'!$AI19</f>
        <v>138</v>
      </c>
      <c r="AP14" s="671">
        <f t="shared" ca="1" si="13"/>
        <v>17</v>
      </c>
      <c r="AQ14" s="674">
        <f t="shared" ca="1" si="14"/>
        <v>6.3206000000000007</v>
      </c>
      <c r="AR14" s="671">
        <f ca="1">'Box Count Entry'!$M19</f>
        <v>0</v>
      </c>
      <c r="AS14" s="672">
        <f>'Box Count Entry'!$S19</f>
        <v>0</v>
      </c>
      <c r="AT14" s="646">
        <f t="shared" ca="1" si="19"/>
        <v>17</v>
      </c>
      <c r="AU14" s="671">
        <f t="shared" ca="1" si="20"/>
        <v>74</v>
      </c>
      <c r="AV14" s="674">
        <f t="shared" ca="1" si="20"/>
        <v>44.806799999999996</v>
      </c>
      <c r="AW14" s="671">
        <f t="shared" ca="1" si="20"/>
        <v>68</v>
      </c>
      <c r="AX14" s="672">
        <f t="shared" si="20"/>
        <v>0</v>
      </c>
      <c r="AY14" s="646">
        <f t="shared" ca="1" si="20"/>
        <v>6</v>
      </c>
    </row>
    <row r="15" spans="1:51" x14ac:dyDescent="0.2">
      <c r="A15" s="205">
        <v>9</v>
      </c>
      <c r="B15" s="671">
        <f ca="1">IF(SUM($AW15:$AW$37)=0,0,E14)</f>
        <v>38</v>
      </c>
      <c r="C15" s="672">
        <f>'Box Count Entry'!$C20*'Box Count Entry'!$U$7</f>
        <v>0</v>
      </c>
      <c r="D15" s="672">
        <f t="shared" ca="1" si="0"/>
        <v>38</v>
      </c>
      <c r="E15" s="673">
        <f>'Box Count Entry'!$W20</f>
        <v>21</v>
      </c>
      <c r="F15" s="671">
        <f t="shared" ca="1" si="1"/>
        <v>17</v>
      </c>
      <c r="G15" s="674">
        <f t="shared" ca="1" si="2"/>
        <v>8.8943999999999992</v>
      </c>
      <c r="H15" s="675">
        <f ca="1">'Box Count Entry'!$I20</f>
        <v>12</v>
      </c>
      <c r="I15" s="672">
        <f>'Box Count Entry'!$O20</f>
        <v>0</v>
      </c>
      <c r="J15" s="646">
        <f t="shared" ca="1" si="15"/>
        <v>5</v>
      </c>
      <c r="K15" s="671">
        <f ca="1">IF(SUM($AW15:$AW$37)=0,0,N14)</f>
        <v>121</v>
      </c>
      <c r="L15" s="672">
        <f>'Box Count Entry'!$D20*'Box Count Entry'!$X$7</f>
        <v>0</v>
      </c>
      <c r="M15" s="672">
        <f t="shared" ca="1" si="3"/>
        <v>121</v>
      </c>
      <c r="N15" s="673">
        <f>'Box Count Entry'!$Z20</f>
        <v>96</v>
      </c>
      <c r="O15" s="671">
        <f t="shared" ca="1" si="4"/>
        <v>25</v>
      </c>
      <c r="P15" s="674">
        <f t="shared" ca="1" si="5"/>
        <v>16.100000000000001</v>
      </c>
      <c r="Q15" s="671">
        <f ca="1">'Box Count Entry'!$J20</f>
        <v>24</v>
      </c>
      <c r="R15" s="672">
        <f>'Box Count Entry'!$P20</f>
        <v>0</v>
      </c>
      <c r="S15" s="646">
        <f t="shared" ca="1" si="16"/>
        <v>1</v>
      </c>
      <c r="T15" s="671">
        <f ca="1">IF(SUM($AW15:$AW$37)=0,0,W14)</f>
        <v>176</v>
      </c>
      <c r="U15" s="672">
        <f>'Box Count Entry'!$E20*'Box Count Entry'!$AA$7</f>
        <v>0</v>
      </c>
      <c r="V15" s="672">
        <f t="shared" ca="1" si="6"/>
        <v>176</v>
      </c>
      <c r="W15" s="673">
        <f>'Box Count Entry'!$AC20</f>
        <v>132</v>
      </c>
      <c r="X15" s="671">
        <f t="shared" ca="1" si="7"/>
        <v>44</v>
      </c>
      <c r="Y15" s="674">
        <f t="shared" ca="1" si="8"/>
        <v>37.303199999999997</v>
      </c>
      <c r="Z15" s="671">
        <f ca="1">'Box Count Entry'!$K20</f>
        <v>44</v>
      </c>
      <c r="AA15" s="672">
        <f>'Box Count Entry'!$Q20</f>
        <v>0</v>
      </c>
      <c r="AB15" s="646">
        <f t="shared" ca="1" si="17"/>
        <v>0</v>
      </c>
      <c r="AC15" s="671">
        <f ca="1">IF(SUM($AW15:$AW$37)=0,0,AF14)</f>
        <v>61</v>
      </c>
      <c r="AD15" s="672">
        <f>'Box Count Entry'!$F20*'Box Count Entry'!$AA$7</f>
        <v>0</v>
      </c>
      <c r="AE15" s="672">
        <f t="shared" ca="1" si="9"/>
        <v>61</v>
      </c>
      <c r="AF15" s="673">
        <f>'Box Count Entry'!$AF20</f>
        <v>38</v>
      </c>
      <c r="AG15" s="671">
        <f t="shared" ca="1" si="10"/>
        <v>23</v>
      </c>
      <c r="AH15" s="674">
        <f t="shared" ca="1" si="11"/>
        <v>23.998200000000004</v>
      </c>
      <c r="AI15" s="671">
        <f ca="1">'Box Count Entry'!$L20</f>
        <v>0</v>
      </c>
      <c r="AJ15" s="672">
        <f>'Box Count Entry'!$R20</f>
        <v>0</v>
      </c>
      <c r="AK15" s="646">
        <f t="shared" ca="1" si="18"/>
        <v>23</v>
      </c>
      <c r="AL15" s="671">
        <f ca="1">IF(SUM($AW15:$AW$37)=0,0,AO14)</f>
        <v>138</v>
      </c>
      <c r="AM15" s="672">
        <f>'Box Count Entry'!$G20*'Box Count Entry'!$AG$7</f>
        <v>0</v>
      </c>
      <c r="AN15" s="672">
        <f t="shared" ca="1" si="12"/>
        <v>138</v>
      </c>
      <c r="AO15" s="673">
        <f>'Box Count Entry'!$AI20</f>
        <v>128</v>
      </c>
      <c r="AP15" s="671">
        <f t="shared" ca="1" si="13"/>
        <v>10</v>
      </c>
      <c r="AQ15" s="674">
        <f t="shared" ca="1" si="14"/>
        <v>3.718</v>
      </c>
      <c r="AR15" s="671">
        <f ca="1">'Box Count Entry'!$M20</f>
        <v>0</v>
      </c>
      <c r="AS15" s="672">
        <f>'Box Count Entry'!$S20</f>
        <v>0</v>
      </c>
      <c r="AT15" s="646">
        <f t="shared" ca="1" si="19"/>
        <v>10</v>
      </c>
      <c r="AU15" s="671">
        <f t="shared" ca="1" si="20"/>
        <v>119</v>
      </c>
      <c r="AV15" s="674">
        <f t="shared" ca="1" si="20"/>
        <v>90.013800000000003</v>
      </c>
      <c r="AW15" s="671">
        <f t="shared" ca="1" si="20"/>
        <v>80</v>
      </c>
      <c r="AX15" s="672">
        <f t="shared" si="20"/>
        <v>0</v>
      </c>
      <c r="AY15" s="646">
        <f t="shared" ca="1" si="20"/>
        <v>39</v>
      </c>
    </row>
    <row r="16" spans="1:51" x14ac:dyDescent="0.2">
      <c r="A16" s="205">
        <v>10</v>
      </c>
      <c r="B16" s="671">
        <f ca="1">IF(SUM($AW16:$AW$37)=0,0,E15)</f>
        <v>21</v>
      </c>
      <c r="C16" s="672">
        <f>'Box Count Entry'!$C21*'Box Count Entry'!$U$7</f>
        <v>150</v>
      </c>
      <c r="D16" s="672">
        <f t="shared" ca="1" si="0"/>
        <v>171</v>
      </c>
      <c r="E16" s="673">
        <f>'Box Count Entry'!$W21</f>
        <v>170</v>
      </c>
      <c r="F16" s="671">
        <f t="shared" ca="1" si="1"/>
        <v>1</v>
      </c>
      <c r="G16" s="674">
        <f t="shared" ca="1" si="2"/>
        <v>0.5232</v>
      </c>
      <c r="H16" s="675">
        <f ca="1">'Box Count Entry'!$I21</f>
        <v>6</v>
      </c>
      <c r="I16" s="672">
        <f>'Box Count Entry'!$O21</f>
        <v>0</v>
      </c>
      <c r="J16" s="646">
        <f t="shared" ca="1" si="15"/>
        <v>-5</v>
      </c>
      <c r="K16" s="671">
        <f ca="1">IF(SUM($AW16:$AW$37)=0,0,N15)</f>
        <v>96</v>
      </c>
      <c r="L16" s="672">
        <f>'Box Count Entry'!$D21*'Box Count Entry'!$X$7</f>
        <v>200</v>
      </c>
      <c r="M16" s="672">
        <f t="shared" ca="1" si="3"/>
        <v>296</v>
      </c>
      <c r="N16" s="673">
        <f>'Box Count Entry'!$Z21</f>
        <v>264</v>
      </c>
      <c r="O16" s="671">
        <f t="shared" ca="1" si="4"/>
        <v>32</v>
      </c>
      <c r="P16" s="674">
        <f t="shared" ca="1" si="5"/>
        <v>20.608000000000001</v>
      </c>
      <c r="Q16" s="671">
        <f ca="1">'Box Count Entry'!$J21</f>
        <v>27</v>
      </c>
      <c r="R16" s="672">
        <f>'Box Count Entry'!$P21</f>
        <v>0</v>
      </c>
      <c r="S16" s="646">
        <f t="shared" ca="1" si="16"/>
        <v>5</v>
      </c>
      <c r="T16" s="671">
        <f ca="1">IF(SUM($AW16:$AW$37)=0,0,W15)</f>
        <v>132</v>
      </c>
      <c r="U16" s="672">
        <f>'Box Count Entry'!$E21*'Box Count Entry'!$AA$7</f>
        <v>250</v>
      </c>
      <c r="V16" s="672">
        <f t="shared" ca="1" si="6"/>
        <v>382</v>
      </c>
      <c r="W16" s="673">
        <f>'Box Count Entry'!$AC21</f>
        <v>363</v>
      </c>
      <c r="X16" s="671">
        <f t="shared" ca="1" si="7"/>
        <v>19</v>
      </c>
      <c r="Y16" s="674">
        <f t="shared" ca="1" si="8"/>
        <v>16.1082</v>
      </c>
      <c r="Z16" s="671">
        <f ca="1">'Box Count Entry'!$K21</f>
        <v>0</v>
      </c>
      <c r="AA16" s="672">
        <f>'Box Count Entry'!$Q21</f>
        <v>0</v>
      </c>
      <c r="AB16" s="646">
        <f t="shared" ca="1" si="17"/>
        <v>19</v>
      </c>
      <c r="AC16" s="671">
        <f ca="1">IF(SUM($AW16:$AW$37)=0,0,AF15)</f>
        <v>38</v>
      </c>
      <c r="AD16" s="672">
        <f>'Box Count Entry'!$F21*'Box Count Entry'!$AA$7</f>
        <v>50</v>
      </c>
      <c r="AE16" s="672">
        <f t="shared" ca="1" si="9"/>
        <v>88</v>
      </c>
      <c r="AF16" s="673">
        <f>'Box Count Entry'!$AF21</f>
        <v>83</v>
      </c>
      <c r="AG16" s="671">
        <f t="shared" ca="1" si="10"/>
        <v>5</v>
      </c>
      <c r="AH16" s="674">
        <f t="shared" ca="1" si="11"/>
        <v>5.2170000000000005</v>
      </c>
      <c r="AI16" s="671">
        <f ca="1">'Box Count Entry'!$L21</f>
        <v>0</v>
      </c>
      <c r="AJ16" s="672">
        <f>'Box Count Entry'!$R21</f>
        <v>0</v>
      </c>
      <c r="AK16" s="646">
        <f t="shared" ca="1" si="18"/>
        <v>5</v>
      </c>
      <c r="AL16" s="671">
        <f ca="1">IF(SUM($AW16:$AW$37)=0,0,AO15)</f>
        <v>128</v>
      </c>
      <c r="AM16" s="672">
        <f>'Box Count Entry'!$G21*'Box Count Entry'!$AG$7</f>
        <v>0</v>
      </c>
      <c r="AN16" s="672">
        <f t="shared" ca="1" si="12"/>
        <v>128</v>
      </c>
      <c r="AO16" s="673">
        <f>'Box Count Entry'!$AI21</f>
        <v>105</v>
      </c>
      <c r="AP16" s="671">
        <f t="shared" ca="1" si="13"/>
        <v>23</v>
      </c>
      <c r="AQ16" s="674">
        <f t="shared" ca="1" si="14"/>
        <v>8.551400000000001</v>
      </c>
      <c r="AR16" s="671">
        <f ca="1">'Box Count Entry'!$M21</f>
        <v>0</v>
      </c>
      <c r="AS16" s="672">
        <f>'Box Count Entry'!$S21</f>
        <v>0</v>
      </c>
      <c r="AT16" s="646">
        <f t="shared" ca="1" si="19"/>
        <v>23</v>
      </c>
      <c r="AU16" s="671">
        <f t="shared" ca="1" si="20"/>
        <v>80</v>
      </c>
      <c r="AV16" s="674">
        <f t="shared" ca="1" si="20"/>
        <v>51.007800000000003</v>
      </c>
      <c r="AW16" s="671">
        <f t="shared" ca="1" si="20"/>
        <v>33</v>
      </c>
      <c r="AX16" s="672">
        <f t="shared" si="20"/>
        <v>0</v>
      </c>
      <c r="AY16" s="646">
        <f t="shared" ca="1" si="20"/>
        <v>47</v>
      </c>
    </row>
    <row r="17" spans="1:51" x14ac:dyDescent="0.2">
      <c r="A17" s="205">
        <v>11</v>
      </c>
      <c r="B17" s="671">
        <f ca="1">IF(SUM($AW17:$AW$37)=0,0,E16)</f>
        <v>170</v>
      </c>
      <c r="C17" s="672">
        <f>'Box Count Entry'!$C22*'Box Count Entry'!$U$7</f>
        <v>0</v>
      </c>
      <c r="D17" s="672">
        <f t="shared" ca="1" si="0"/>
        <v>170</v>
      </c>
      <c r="E17" s="673">
        <f>'Box Count Entry'!$W22</f>
        <v>175</v>
      </c>
      <c r="F17" s="671">
        <f t="shared" ca="1" si="1"/>
        <v>-5</v>
      </c>
      <c r="G17" s="674">
        <f t="shared" ca="1" si="2"/>
        <v>-2.6160000000000001</v>
      </c>
      <c r="H17" s="675">
        <f ca="1">'Box Count Entry'!$I22</f>
        <v>0</v>
      </c>
      <c r="I17" s="672">
        <f>'Box Count Entry'!$O22</f>
        <v>0</v>
      </c>
      <c r="J17" s="646">
        <f t="shared" ca="1" si="15"/>
        <v>-5</v>
      </c>
      <c r="K17" s="671">
        <f ca="1">IF(SUM($AW17:$AW$37)=0,0,N16)</f>
        <v>264</v>
      </c>
      <c r="L17" s="672">
        <f>'Box Count Entry'!$D22*'Box Count Entry'!$X$7</f>
        <v>0</v>
      </c>
      <c r="M17" s="672">
        <f t="shared" ca="1" si="3"/>
        <v>264</v>
      </c>
      <c r="N17" s="673">
        <f>'Box Count Entry'!$Z22</f>
        <v>242</v>
      </c>
      <c r="O17" s="671">
        <f t="shared" ca="1" si="4"/>
        <v>22</v>
      </c>
      <c r="P17" s="674">
        <f t="shared" ca="1" si="5"/>
        <v>14.168000000000001</v>
      </c>
      <c r="Q17" s="671">
        <f ca="1">'Box Count Entry'!$J22</f>
        <v>0</v>
      </c>
      <c r="R17" s="672">
        <f>'Box Count Entry'!$P22</f>
        <v>0</v>
      </c>
      <c r="S17" s="646">
        <f t="shared" ca="1" si="16"/>
        <v>22</v>
      </c>
      <c r="T17" s="671">
        <f ca="1">IF(SUM($AW17:$AW$37)=0,0,W16)</f>
        <v>363</v>
      </c>
      <c r="U17" s="672">
        <f>'Box Count Entry'!$E22*'Box Count Entry'!$AA$7</f>
        <v>0</v>
      </c>
      <c r="V17" s="672">
        <f t="shared" ca="1" si="6"/>
        <v>363</v>
      </c>
      <c r="W17" s="673">
        <f>'Box Count Entry'!$AC22</f>
        <v>338</v>
      </c>
      <c r="X17" s="671">
        <f t="shared" ca="1" si="7"/>
        <v>25</v>
      </c>
      <c r="Y17" s="674">
        <f t="shared" ca="1" si="8"/>
        <v>21.195</v>
      </c>
      <c r="Z17" s="671">
        <f ca="1">'Box Count Entry'!$K22</f>
        <v>0</v>
      </c>
      <c r="AA17" s="672">
        <f>'Box Count Entry'!$Q22</f>
        <v>0</v>
      </c>
      <c r="AB17" s="646">
        <f t="shared" ca="1" si="17"/>
        <v>25</v>
      </c>
      <c r="AC17" s="671">
        <f ca="1">IF(SUM($AW17:$AW$37)=0,0,AF16)</f>
        <v>83</v>
      </c>
      <c r="AD17" s="672">
        <f>'Box Count Entry'!$F22*'Box Count Entry'!$AA$7</f>
        <v>0</v>
      </c>
      <c r="AE17" s="672">
        <f t="shared" ca="1" si="9"/>
        <v>83</v>
      </c>
      <c r="AF17" s="673">
        <f>'Box Count Entry'!$AF22</f>
        <v>78</v>
      </c>
      <c r="AG17" s="671">
        <f t="shared" ca="1" si="10"/>
        <v>5</v>
      </c>
      <c r="AH17" s="674">
        <f t="shared" ca="1" si="11"/>
        <v>5.2170000000000005</v>
      </c>
      <c r="AI17" s="671">
        <f ca="1">'Box Count Entry'!$L22</f>
        <v>0</v>
      </c>
      <c r="AJ17" s="672">
        <f>'Box Count Entry'!$R22</f>
        <v>0</v>
      </c>
      <c r="AK17" s="646">
        <f t="shared" ca="1" si="18"/>
        <v>5</v>
      </c>
      <c r="AL17" s="671">
        <f ca="1">IF(SUM($AW17:$AW$37)=0,0,AO16)</f>
        <v>105</v>
      </c>
      <c r="AM17" s="672">
        <f>'Box Count Entry'!$G22*'Box Count Entry'!$AG$7</f>
        <v>0</v>
      </c>
      <c r="AN17" s="672">
        <f t="shared" ca="1" si="12"/>
        <v>105</v>
      </c>
      <c r="AO17" s="673">
        <f>'Box Count Entry'!$AI22</f>
        <v>90</v>
      </c>
      <c r="AP17" s="671">
        <f t="shared" ca="1" si="13"/>
        <v>15</v>
      </c>
      <c r="AQ17" s="674">
        <f t="shared" ca="1" si="14"/>
        <v>5.577</v>
      </c>
      <c r="AR17" s="671">
        <f ca="1">'Box Count Entry'!$M22</f>
        <v>0</v>
      </c>
      <c r="AS17" s="672">
        <f>'Box Count Entry'!$S22</f>
        <v>0</v>
      </c>
      <c r="AT17" s="646">
        <f t="shared" ca="1" si="19"/>
        <v>15</v>
      </c>
      <c r="AU17" s="671">
        <f t="shared" ca="1" si="20"/>
        <v>62</v>
      </c>
      <c r="AV17" s="674">
        <f t="shared" ca="1" si="20"/>
        <v>43.540999999999997</v>
      </c>
      <c r="AW17" s="671">
        <f t="shared" ca="1" si="20"/>
        <v>0</v>
      </c>
      <c r="AX17" s="672">
        <f t="shared" si="20"/>
        <v>0</v>
      </c>
      <c r="AY17" s="646">
        <f t="shared" ca="1" si="20"/>
        <v>62</v>
      </c>
    </row>
    <row r="18" spans="1:51" x14ac:dyDescent="0.2">
      <c r="A18" s="205">
        <v>12</v>
      </c>
      <c r="B18" s="671">
        <f ca="1">IF(SUM($AW18:$AW$37)=0,0,E17)</f>
        <v>175</v>
      </c>
      <c r="C18" s="672">
        <f>'Box Count Entry'!$C23*'Box Count Entry'!$U$7</f>
        <v>0</v>
      </c>
      <c r="D18" s="672">
        <f t="shared" ca="1" si="0"/>
        <v>175</v>
      </c>
      <c r="E18" s="673">
        <f>'Box Count Entry'!$W23</f>
        <v>155</v>
      </c>
      <c r="F18" s="671">
        <f t="shared" ca="1" si="1"/>
        <v>20</v>
      </c>
      <c r="G18" s="674">
        <f t="shared" ca="1" si="2"/>
        <v>10.464</v>
      </c>
      <c r="H18" s="675">
        <f ca="1">'Box Count Entry'!$I23</f>
        <v>10</v>
      </c>
      <c r="I18" s="672">
        <f>'Box Count Entry'!$O23</f>
        <v>0</v>
      </c>
      <c r="J18" s="646">
        <f t="shared" ca="1" si="15"/>
        <v>10</v>
      </c>
      <c r="K18" s="671">
        <f ca="1">IF(SUM($AW18:$AW$37)=0,0,N17)</f>
        <v>242</v>
      </c>
      <c r="L18" s="672">
        <f>'Box Count Entry'!$D23*'Box Count Entry'!$X$7</f>
        <v>0</v>
      </c>
      <c r="M18" s="672">
        <f t="shared" ca="1" si="3"/>
        <v>242</v>
      </c>
      <c r="N18" s="673">
        <f>'Box Count Entry'!$Z23</f>
        <v>209</v>
      </c>
      <c r="O18" s="671">
        <f t="shared" ca="1" si="4"/>
        <v>33</v>
      </c>
      <c r="P18" s="674">
        <f t="shared" ca="1" si="5"/>
        <v>21.251999999999999</v>
      </c>
      <c r="Q18" s="671">
        <f ca="1">'Box Count Entry'!$J23</f>
        <v>35</v>
      </c>
      <c r="R18" s="672">
        <f>'Box Count Entry'!$P23</f>
        <v>0</v>
      </c>
      <c r="S18" s="646">
        <f t="shared" ca="1" si="16"/>
        <v>-2</v>
      </c>
      <c r="T18" s="671">
        <f ca="1">IF(SUM($AW18:$AW$37)=0,0,W17)</f>
        <v>338</v>
      </c>
      <c r="U18" s="672">
        <f>'Box Count Entry'!$E23*'Box Count Entry'!$AA$7</f>
        <v>0</v>
      </c>
      <c r="V18" s="672">
        <f t="shared" ca="1" si="6"/>
        <v>338</v>
      </c>
      <c r="W18" s="673">
        <f>'Box Count Entry'!$AC23</f>
        <v>315</v>
      </c>
      <c r="X18" s="671">
        <f t="shared" ca="1" si="7"/>
        <v>23</v>
      </c>
      <c r="Y18" s="674">
        <f t="shared" ca="1" si="8"/>
        <v>19.499400000000001</v>
      </c>
      <c r="Z18" s="671">
        <f ca="1">'Box Count Entry'!$K23</f>
        <v>22</v>
      </c>
      <c r="AA18" s="672">
        <f>'Box Count Entry'!$Q23</f>
        <v>0</v>
      </c>
      <c r="AB18" s="646">
        <f t="shared" ca="1" si="17"/>
        <v>1</v>
      </c>
      <c r="AC18" s="671">
        <f ca="1">IF(SUM($AW18:$AW$37)=0,0,AF17)</f>
        <v>78</v>
      </c>
      <c r="AD18" s="672">
        <f>'Box Count Entry'!$F23*'Box Count Entry'!$AA$7</f>
        <v>0</v>
      </c>
      <c r="AE18" s="672">
        <f t="shared" ca="1" si="9"/>
        <v>78</v>
      </c>
      <c r="AF18" s="673">
        <f>'Box Count Entry'!$AF23</f>
        <v>69</v>
      </c>
      <c r="AG18" s="671">
        <f t="shared" ca="1" si="10"/>
        <v>9</v>
      </c>
      <c r="AH18" s="674">
        <f t="shared" ca="1" si="11"/>
        <v>9.3906000000000009</v>
      </c>
      <c r="AI18" s="671">
        <f ca="1">'Box Count Entry'!$L23</f>
        <v>9</v>
      </c>
      <c r="AJ18" s="672">
        <f>'Box Count Entry'!$R23</f>
        <v>0</v>
      </c>
      <c r="AK18" s="646">
        <f t="shared" ca="1" si="18"/>
        <v>0</v>
      </c>
      <c r="AL18" s="671">
        <f ca="1">IF(SUM($AW18:$AW$37)=0,0,AO17)</f>
        <v>90</v>
      </c>
      <c r="AM18" s="672">
        <f>'Box Count Entry'!$G23*'Box Count Entry'!$AG$7</f>
        <v>0</v>
      </c>
      <c r="AN18" s="672">
        <f t="shared" ca="1" si="12"/>
        <v>90</v>
      </c>
      <c r="AO18" s="673">
        <f>'Box Count Entry'!$AI23</f>
        <v>67</v>
      </c>
      <c r="AP18" s="671">
        <f t="shared" ca="1" si="13"/>
        <v>23</v>
      </c>
      <c r="AQ18" s="674">
        <f t="shared" ca="1" si="14"/>
        <v>8.551400000000001</v>
      </c>
      <c r="AR18" s="671">
        <f ca="1">'Box Count Entry'!$M23</f>
        <v>0</v>
      </c>
      <c r="AS18" s="672">
        <f>'Box Count Entry'!$S23</f>
        <v>0</v>
      </c>
      <c r="AT18" s="646">
        <f t="shared" ca="1" si="19"/>
        <v>23</v>
      </c>
      <c r="AU18" s="671">
        <f t="shared" ca="1" si="20"/>
        <v>108</v>
      </c>
      <c r="AV18" s="674">
        <f t="shared" ca="1" si="20"/>
        <v>69.157399999999996</v>
      </c>
      <c r="AW18" s="671">
        <f t="shared" ca="1" si="20"/>
        <v>76</v>
      </c>
      <c r="AX18" s="672">
        <f t="shared" si="20"/>
        <v>0</v>
      </c>
      <c r="AY18" s="646">
        <f t="shared" ca="1" si="20"/>
        <v>32</v>
      </c>
    </row>
    <row r="19" spans="1:51" x14ac:dyDescent="0.2">
      <c r="A19" s="205">
        <v>13</v>
      </c>
      <c r="B19" s="671">
        <f ca="1">IF(SUM($AW19:$AW$37)=0,0,E18)</f>
        <v>155</v>
      </c>
      <c r="C19" s="672">
        <f>'Box Count Entry'!$C24*'Box Count Entry'!$U$7</f>
        <v>0</v>
      </c>
      <c r="D19" s="672">
        <f t="shared" ca="1" si="0"/>
        <v>155</v>
      </c>
      <c r="E19" s="673">
        <f>'Box Count Entry'!$W24</f>
        <v>129</v>
      </c>
      <c r="F19" s="671">
        <f t="shared" ca="1" si="1"/>
        <v>26</v>
      </c>
      <c r="G19" s="674">
        <f t="shared" ca="1" si="2"/>
        <v>13.603199999999999</v>
      </c>
      <c r="H19" s="675">
        <f ca="1">'Box Count Entry'!$I24</f>
        <v>26</v>
      </c>
      <c r="I19" s="672">
        <f>'Box Count Entry'!$O24</f>
        <v>0</v>
      </c>
      <c r="J19" s="646">
        <f t="shared" ca="1" si="15"/>
        <v>0</v>
      </c>
      <c r="K19" s="671">
        <f ca="1">IF(SUM($AW19:$AW$37)=0,0,N18)</f>
        <v>209</v>
      </c>
      <c r="L19" s="672">
        <f>'Box Count Entry'!$D24*'Box Count Entry'!$X$7</f>
        <v>0</v>
      </c>
      <c r="M19" s="672">
        <f t="shared" ca="1" si="3"/>
        <v>209</v>
      </c>
      <c r="N19" s="673">
        <f>'Box Count Entry'!$Z24</f>
        <v>130</v>
      </c>
      <c r="O19" s="671">
        <f t="shared" ca="1" si="4"/>
        <v>79</v>
      </c>
      <c r="P19" s="674">
        <f t="shared" ca="1" si="5"/>
        <v>50.876000000000005</v>
      </c>
      <c r="Q19" s="671">
        <f ca="1">'Box Count Entry'!$J24</f>
        <v>77</v>
      </c>
      <c r="R19" s="672">
        <f>'Box Count Entry'!$P24</f>
        <v>0</v>
      </c>
      <c r="S19" s="646">
        <f t="shared" ca="1" si="16"/>
        <v>2</v>
      </c>
      <c r="T19" s="671">
        <f ca="1">IF(SUM($AW19:$AW$37)=0,0,W18)</f>
        <v>315</v>
      </c>
      <c r="U19" s="672">
        <f>'Box Count Entry'!$E24*'Box Count Entry'!$AA$7</f>
        <v>0</v>
      </c>
      <c r="V19" s="672">
        <f t="shared" ca="1" si="6"/>
        <v>315</v>
      </c>
      <c r="W19" s="673">
        <f>'Box Count Entry'!$AC24</f>
        <v>255</v>
      </c>
      <c r="X19" s="671">
        <f t="shared" ca="1" si="7"/>
        <v>60</v>
      </c>
      <c r="Y19" s="674">
        <f t="shared" ca="1" si="8"/>
        <v>50.868000000000002</v>
      </c>
      <c r="Z19" s="671">
        <f ca="1">'Box Count Entry'!$K24</f>
        <v>60</v>
      </c>
      <c r="AA19" s="672">
        <f>'Box Count Entry'!$Q24</f>
        <v>0</v>
      </c>
      <c r="AB19" s="646">
        <f t="shared" ca="1" si="17"/>
        <v>0</v>
      </c>
      <c r="AC19" s="671">
        <f ca="1">IF(SUM($AW19:$AW$37)=0,0,AF18)</f>
        <v>69</v>
      </c>
      <c r="AD19" s="672">
        <f>'Box Count Entry'!$F24*'Box Count Entry'!$AA$7</f>
        <v>0</v>
      </c>
      <c r="AE19" s="672">
        <f t="shared" ca="1" si="9"/>
        <v>69</v>
      </c>
      <c r="AF19" s="673">
        <f>'Box Count Entry'!$AF24</f>
        <v>66</v>
      </c>
      <c r="AG19" s="671">
        <f t="shared" ca="1" si="10"/>
        <v>3</v>
      </c>
      <c r="AH19" s="674">
        <f t="shared" ca="1" si="11"/>
        <v>3.1302000000000003</v>
      </c>
      <c r="AI19" s="671">
        <f ca="1">'Box Count Entry'!$L24</f>
        <v>3</v>
      </c>
      <c r="AJ19" s="672">
        <f>'Box Count Entry'!$R24</f>
        <v>0</v>
      </c>
      <c r="AK19" s="646">
        <f t="shared" ca="1" si="18"/>
        <v>0</v>
      </c>
      <c r="AL19" s="671">
        <f ca="1">IF(SUM($AW19:$AW$37)=0,0,AO18)</f>
        <v>67</v>
      </c>
      <c r="AM19" s="672">
        <f>'Box Count Entry'!$G24*'Box Count Entry'!$AG$7</f>
        <v>0</v>
      </c>
      <c r="AN19" s="672">
        <f t="shared" ca="1" si="12"/>
        <v>67</v>
      </c>
      <c r="AO19" s="673">
        <f>'Box Count Entry'!$AI24</f>
        <v>33</v>
      </c>
      <c r="AP19" s="671">
        <f t="shared" ca="1" si="13"/>
        <v>34</v>
      </c>
      <c r="AQ19" s="674">
        <f t="shared" ca="1" si="14"/>
        <v>12.641200000000001</v>
      </c>
      <c r="AR19" s="671">
        <f ca="1">'Box Count Entry'!$M24</f>
        <v>0</v>
      </c>
      <c r="AS19" s="672">
        <f>'Box Count Entry'!$S24</f>
        <v>0</v>
      </c>
      <c r="AT19" s="646">
        <f t="shared" ca="1" si="19"/>
        <v>34</v>
      </c>
      <c r="AU19" s="671">
        <f t="shared" ca="1" si="20"/>
        <v>202</v>
      </c>
      <c r="AV19" s="674">
        <f t="shared" ca="1" si="20"/>
        <v>131.11860000000001</v>
      </c>
      <c r="AW19" s="671">
        <f t="shared" ca="1" si="20"/>
        <v>166</v>
      </c>
      <c r="AX19" s="672">
        <f t="shared" si="20"/>
        <v>0</v>
      </c>
      <c r="AY19" s="646">
        <f t="shared" ca="1" si="20"/>
        <v>36</v>
      </c>
    </row>
    <row r="20" spans="1:51" x14ac:dyDescent="0.2">
      <c r="A20" s="205">
        <v>14</v>
      </c>
      <c r="B20" s="671">
        <f ca="1">IF(SUM($AW20:$AW$37)=0,0,E19)</f>
        <v>129</v>
      </c>
      <c r="C20" s="672">
        <f>'Box Count Entry'!$C25*'Box Count Entry'!$U$7</f>
        <v>0</v>
      </c>
      <c r="D20" s="672">
        <f t="shared" ca="1" si="0"/>
        <v>129</v>
      </c>
      <c r="E20" s="673">
        <f>'Box Count Entry'!$W25</f>
        <v>114</v>
      </c>
      <c r="F20" s="671">
        <f t="shared" ca="1" si="1"/>
        <v>15</v>
      </c>
      <c r="G20" s="674">
        <f t="shared" ca="1" si="2"/>
        <v>7.8479999999999999</v>
      </c>
      <c r="H20" s="675">
        <f ca="1">'Box Count Entry'!$I25</f>
        <v>14</v>
      </c>
      <c r="I20" s="672">
        <f>'Box Count Entry'!$O25</f>
        <v>0</v>
      </c>
      <c r="J20" s="646">
        <f t="shared" ca="1" si="15"/>
        <v>1</v>
      </c>
      <c r="K20" s="671">
        <f ca="1">IF(SUM($AW20:$AW$37)=0,0,N19)</f>
        <v>130</v>
      </c>
      <c r="L20" s="672">
        <f>'Box Count Entry'!$D25*'Box Count Entry'!$X$7</f>
        <v>100</v>
      </c>
      <c r="M20" s="672">
        <f t="shared" ca="1" si="3"/>
        <v>230</v>
      </c>
      <c r="N20" s="673">
        <f>'Box Count Entry'!$Z25</f>
        <v>191</v>
      </c>
      <c r="O20" s="671">
        <f t="shared" ca="1" si="4"/>
        <v>39</v>
      </c>
      <c r="P20" s="674">
        <f t="shared" ca="1" si="5"/>
        <v>25.116</v>
      </c>
      <c r="Q20" s="671">
        <f ca="1">'Box Count Entry'!$J25</f>
        <v>47</v>
      </c>
      <c r="R20" s="672">
        <f>'Box Count Entry'!$P25</f>
        <v>0</v>
      </c>
      <c r="S20" s="646">
        <f t="shared" ca="1" si="16"/>
        <v>-8</v>
      </c>
      <c r="T20" s="671">
        <f ca="1">IF(SUM($AW20:$AW$37)=0,0,W19)</f>
        <v>255</v>
      </c>
      <c r="U20" s="672">
        <f>'Box Count Entry'!$E25*'Box Count Entry'!$AA$7</f>
        <v>50</v>
      </c>
      <c r="V20" s="672">
        <f t="shared" ca="1" si="6"/>
        <v>305</v>
      </c>
      <c r="W20" s="673">
        <f>'Box Count Entry'!$AC25</f>
        <v>262</v>
      </c>
      <c r="X20" s="671">
        <f t="shared" ca="1" si="7"/>
        <v>43</v>
      </c>
      <c r="Y20" s="674">
        <f t="shared" ca="1" si="8"/>
        <v>36.455399999999997</v>
      </c>
      <c r="Z20" s="671">
        <f ca="1">'Box Count Entry'!$K25</f>
        <v>43</v>
      </c>
      <c r="AA20" s="672">
        <f>'Box Count Entry'!$Q25</f>
        <v>0</v>
      </c>
      <c r="AB20" s="646">
        <f t="shared" ca="1" si="17"/>
        <v>0</v>
      </c>
      <c r="AC20" s="671">
        <f ca="1">IF(SUM($AW20:$AW$37)=0,0,AF19)</f>
        <v>66</v>
      </c>
      <c r="AD20" s="672">
        <f>'Box Count Entry'!$F25*'Box Count Entry'!$AA$7</f>
        <v>0</v>
      </c>
      <c r="AE20" s="672">
        <f t="shared" ca="1" si="9"/>
        <v>66</v>
      </c>
      <c r="AF20" s="673">
        <f>'Box Count Entry'!$AF25</f>
        <v>58</v>
      </c>
      <c r="AG20" s="671">
        <f t="shared" ca="1" si="10"/>
        <v>8</v>
      </c>
      <c r="AH20" s="674">
        <f t="shared" ca="1" si="11"/>
        <v>8.3472000000000008</v>
      </c>
      <c r="AI20" s="671">
        <f ca="1">'Box Count Entry'!$L25</f>
        <v>8</v>
      </c>
      <c r="AJ20" s="672">
        <f>'Box Count Entry'!$R25</f>
        <v>0</v>
      </c>
      <c r="AK20" s="646">
        <f t="shared" ca="1" si="18"/>
        <v>0</v>
      </c>
      <c r="AL20" s="671">
        <f ca="1">IF(SUM($AW20:$AW$37)=0,0,AO19)</f>
        <v>33</v>
      </c>
      <c r="AM20" s="672">
        <f>'Box Count Entry'!$G25*'Box Count Entry'!$AG$7</f>
        <v>900</v>
      </c>
      <c r="AN20" s="672">
        <f t="shared" ca="1" si="12"/>
        <v>933</v>
      </c>
      <c r="AO20" s="673">
        <f>'Box Count Entry'!$AI25</f>
        <v>906</v>
      </c>
      <c r="AP20" s="671">
        <f t="shared" ca="1" si="13"/>
        <v>27</v>
      </c>
      <c r="AQ20" s="674">
        <f t="shared" ca="1" si="14"/>
        <v>10.038600000000001</v>
      </c>
      <c r="AR20" s="671">
        <f ca="1">'Box Count Entry'!$M25</f>
        <v>0</v>
      </c>
      <c r="AS20" s="672">
        <f>'Box Count Entry'!$S25</f>
        <v>0</v>
      </c>
      <c r="AT20" s="646">
        <f t="shared" ca="1" si="19"/>
        <v>27</v>
      </c>
      <c r="AU20" s="671">
        <f t="shared" ca="1" si="20"/>
        <v>132</v>
      </c>
      <c r="AV20" s="674">
        <f t="shared" ca="1" si="20"/>
        <v>87.805199999999999</v>
      </c>
      <c r="AW20" s="671">
        <f t="shared" ca="1" si="20"/>
        <v>112</v>
      </c>
      <c r="AX20" s="672">
        <f t="shared" si="20"/>
        <v>0</v>
      </c>
      <c r="AY20" s="646">
        <f t="shared" ca="1" si="20"/>
        <v>20</v>
      </c>
    </row>
    <row r="21" spans="1:51" x14ac:dyDescent="0.2">
      <c r="A21" s="205">
        <v>15</v>
      </c>
      <c r="B21" s="671">
        <f ca="1">IF(SUM($AW21:$AW$37)=0,0,E20)</f>
        <v>114</v>
      </c>
      <c r="C21" s="672">
        <f>'Box Count Entry'!$C26*'Box Count Entry'!$U$7</f>
        <v>0</v>
      </c>
      <c r="D21" s="672">
        <f t="shared" ca="1" si="0"/>
        <v>114</v>
      </c>
      <c r="E21" s="673">
        <f>'Box Count Entry'!$W26</f>
        <v>104</v>
      </c>
      <c r="F21" s="671">
        <f t="shared" ca="1" si="1"/>
        <v>10</v>
      </c>
      <c r="G21" s="674">
        <f t="shared" ca="1" si="2"/>
        <v>5.2320000000000002</v>
      </c>
      <c r="H21" s="675">
        <f ca="1">'Box Count Entry'!$I26</f>
        <v>10</v>
      </c>
      <c r="I21" s="672">
        <f>'Box Count Entry'!$O26</f>
        <v>0</v>
      </c>
      <c r="J21" s="646">
        <f t="shared" ca="1" si="15"/>
        <v>0</v>
      </c>
      <c r="K21" s="671">
        <f ca="1">IF(SUM($AW21:$AW$37)=0,0,N20)</f>
        <v>191</v>
      </c>
      <c r="L21" s="672">
        <f>'Box Count Entry'!$D26*'Box Count Entry'!$X$7</f>
        <v>0</v>
      </c>
      <c r="M21" s="672">
        <f t="shared" ca="1" si="3"/>
        <v>191</v>
      </c>
      <c r="N21" s="673">
        <f>'Box Count Entry'!$Z26</f>
        <v>159</v>
      </c>
      <c r="O21" s="671">
        <f t="shared" ca="1" si="4"/>
        <v>32</v>
      </c>
      <c r="P21" s="674">
        <f t="shared" ca="1" si="5"/>
        <v>20.608000000000001</v>
      </c>
      <c r="Q21" s="671">
        <f ca="1">'Box Count Entry'!$J26</f>
        <v>31</v>
      </c>
      <c r="R21" s="672">
        <f>'Box Count Entry'!$P26</f>
        <v>0</v>
      </c>
      <c r="S21" s="646">
        <f t="shared" ca="1" si="16"/>
        <v>1</v>
      </c>
      <c r="T21" s="671">
        <f ca="1">IF(SUM($AW21:$AW$37)=0,0,W20)</f>
        <v>262</v>
      </c>
      <c r="U21" s="672">
        <f>'Box Count Entry'!$E26*'Box Count Entry'!$AA$7</f>
        <v>0</v>
      </c>
      <c r="V21" s="672">
        <f t="shared" ca="1" si="6"/>
        <v>262</v>
      </c>
      <c r="W21" s="673">
        <f>'Box Count Entry'!$AC26</f>
        <v>223</v>
      </c>
      <c r="X21" s="671">
        <f t="shared" ca="1" si="7"/>
        <v>39</v>
      </c>
      <c r="Y21" s="674">
        <f t="shared" ca="1" si="8"/>
        <v>33.0642</v>
      </c>
      <c r="Z21" s="671">
        <f ca="1">'Box Count Entry'!$K26</f>
        <v>39</v>
      </c>
      <c r="AA21" s="672">
        <f>'Box Count Entry'!$Q26</f>
        <v>0</v>
      </c>
      <c r="AB21" s="646">
        <f t="shared" ca="1" si="17"/>
        <v>0</v>
      </c>
      <c r="AC21" s="671">
        <f ca="1">IF(SUM($AW21:$AW$37)=0,0,AF20)</f>
        <v>58</v>
      </c>
      <c r="AD21" s="672">
        <f>'Box Count Entry'!$F26*'Box Count Entry'!$AA$7</f>
        <v>0</v>
      </c>
      <c r="AE21" s="672">
        <f t="shared" ca="1" si="9"/>
        <v>58</v>
      </c>
      <c r="AF21" s="673">
        <f>'Box Count Entry'!$AF26</f>
        <v>52</v>
      </c>
      <c r="AG21" s="671">
        <f t="shared" ca="1" si="10"/>
        <v>6</v>
      </c>
      <c r="AH21" s="674">
        <f t="shared" ca="1" si="11"/>
        <v>6.2604000000000006</v>
      </c>
      <c r="AI21" s="671">
        <f ca="1">'Box Count Entry'!$L26</f>
        <v>5</v>
      </c>
      <c r="AJ21" s="672">
        <f>'Box Count Entry'!$R26</f>
        <v>0</v>
      </c>
      <c r="AK21" s="646">
        <f t="shared" ca="1" si="18"/>
        <v>1</v>
      </c>
      <c r="AL21" s="671">
        <f ca="1">IF(SUM($AW21:$AW$37)=0,0,AO20)</f>
        <v>906</v>
      </c>
      <c r="AM21" s="672">
        <f>'Box Count Entry'!$G26*'Box Count Entry'!$AG$7</f>
        <v>0</v>
      </c>
      <c r="AN21" s="672">
        <f t="shared" ca="1" si="12"/>
        <v>906</v>
      </c>
      <c r="AO21" s="673">
        <f>'Box Count Entry'!$AI26</f>
        <v>889</v>
      </c>
      <c r="AP21" s="671">
        <f t="shared" ca="1" si="13"/>
        <v>17</v>
      </c>
      <c r="AQ21" s="674">
        <f t="shared" ca="1" si="14"/>
        <v>6.3206000000000007</v>
      </c>
      <c r="AR21" s="671">
        <f ca="1">'Box Count Entry'!$M26</f>
        <v>0</v>
      </c>
      <c r="AS21" s="672">
        <f>'Box Count Entry'!$S26</f>
        <v>0</v>
      </c>
      <c r="AT21" s="646">
        <f t="shared" ca="1" si="19"/>
        <v>17</v>
      </c>
      <c r="AU21" s="671">
        <f t="shared" ca="1" si="20"/>
        <v>104</v>
      </c>
      <c r="AV21" s="674">
        <f t="shared" ca="1" si="20"/>
        <v>71.485200000000006</v>
      </c>
      <c r="AW21" s="671">
        <f t="shared" ca="1" si="20"/>
        <v>85</v>
      </c>
      <c r="AX21" s="672">
        <f t="shared" si="20"/>
        <v>0</v>
      </c>
      <c r="AY21" s="646">
        <f t="shared" ca="1" si="20"/>
        <v>19</v>
      </c>
    </row>
    <row r="22" spans="1:51" x14ac:dyDescent="0.2">
      <c r="A22" s="205">
        <v>16</v>
      </c>
      <c r="B22" s="671">
        <f ca="1">IF(SUM($AW22:$AW$37)=0,0,E21)</f>
        <v>104</v>
      </c>
      <c r="C22" s="672">
        <f>'Box Count Entry'!$C27*'Box Count Entry'!$U$7</f>
        <v>0</v>
      </c>
      <c r="D22" s="672">
        <f t="shared" ca="1" si="0"/>
        <v>104</v>
      </c>
      <c r="E22" s="673">
        <f>'Box Count Entry'!$W27</f>
        <v>93</v>
      </c>
      <c r="F22" s="671">
        <f t="shared" ca="1" si="1"/>
        <v>11</v>
      </c>
      <c r="G22" s="674">
        <f t="shared" ca="1" si="2"/>
        <v>5.7552000000000003</v>
      </c>
      <c r="H22" s="675">
        <f ca="1">'Box Count Entry'!$I27</f>
        <v>1</v>
      </c>
      <c r="I22" s="672">
        <f>'Box Count Entry'!$O27</f>
        <v>0</v>
      </c>
      <c r="J22" s="646">
        <f t="shared" ca="1" si="15"/>
        <v>10</v>
      </c>
      <c r="K22" s="671">
        <f ca="1">IF(SUM($AW22:$AW$37)=0,0,N21)</f>
        <v>159</v>
      </c>
      <c r="L22" s="672">
        <f>'Box Count Entry'!$D27*'Box Count Entry'!$X$7</f>
        <v>0</v>
      </c>
      <c r="M22" s="672">
        <f t="shared" ca="1" si="3"/>
        <v>159</v>
      </c>
      <c r="N22" s="673">
        <f>'Box Count Entry'!$Z27</f>
        <v>129</v>
      </c>
      <c r="O22" s="671">
        <f t="shared" ca="1" si="4"/>
        <v>30</v>
      </c>
      <c r="P22" s="674">
        <f t="shared" ca="1" si="5"/>
        <v>19.32</v>
      </c>
      <c r="Q22" s="671">
        <f ca="1">'Box Count Entry'!$J27</f>
        <v>3</v>
      </c>
      <c r="R22" s="672">
        <f>'Box Count Entry'!$P27</f>
        <v>0</v>
      </c>
      <c r="S22" s="646">
        <f t="shared" ca="1" si="16"/>
        <v>27</v>
      </c>
      <c r="T22" s="671">
        <f ca="1">IF(SUM($AW22:$AW$37)=0,0,W21)</f>
        <v>223</v>
      </c>
      <c r="U22" s="672">
        <f>'Box Count Entry'!$E27*'Box Count Entry'!$AA$7</f>
        <v>0</v>
      </c>
      <c r="V22" s="672">
        <f t="shared" ca="1" si="6"/>
        <v>223</v>
      </c>
      <c r="W22" s="673">
        <f>'Box Count Entry'!$AC27</f>
        <v>208</v>
      </c>
      <c r="X22" s="671">
        <f t="shared" ca="1" si="7"/>
        <v>15</v>
      </c>
      <c r="Y22" s="674">
        <f t="shared" ca="1" si="8"/>
        <v>12.717000000000001</v>
      </c>
      <c r="Z22" s="671">
        <f ca="1">'Box Count Entry'!$K27</f>
        <v>2</v>
      </c>
      <c r="AA22" s="672">
        <f>'Box Count Entry'!$Q27</f>
        <v>0</v>
      </c>
      <c r="AB22" s="646">
        <f t="shared" ca="1" si="17"/>
        <v>13</v>
      </c>
      <c r="AC22" s="671">
        <f ca="1">IF(SUM($AW22:$AW$37)=0,0,AF21)</f>
        <v>52</v>
      </c>
      <c r="AD22" s="672">
        <f>'Box Count Entry'!$F27*'Box Count Entry'!$AA$7</f>
        <v>0</v>
      </c>
      <c r="AE22" s="672">
        <f t="shared" ca="1" si="9"/>
        <v>52</v>
      </c>
      <c r="AF22" s="673">
        <f>'Box Count Entry'!$AF27</f>
        <v>52</v>
      </c>
      <c r="AG22" s="671">
        <f t="shared" ca="1" si="10"/>
        <v>0</v>
      </c>
      <c r="AH22" s="674">
        <f t="shared" ca="1" si="11"/>
        <v>0</v>
      </c>
      <c r="AI22" s="671">
        <f ca="1">'Box Count Entry'!$L27</f>
        <v>0</v>
      </c>
      <c r="AJ22" s="672">
        <f>'Box Count Entry'!$R27</f>
        <v>0</v>
      </c>
      <c r="AK22" s="646">
        <f t="shared" ca="1" si="18"/>
        <v>0</v>
      </c>
      <c r="AL22" s="671">
        <f ca="1">IF(SUM($AW22:$AW$37)=0,0,AO21)</f>
        <v>889</v>
      </c>
      <c r="AM22" s="672">
        <f>'Box Count Entry'!$G27*'Box Count Entry'!$AG$7</f>
        <v>0</v>
      </c>
      <c r="AN22" s="672">
        <f t="shared" ca="1" si="12"/>
        <v>889</v>
      </c>
      <c r="AO22" s="673">
        <f>'Box Count Entry'!$AI27</f>
        <v>900</v>
      </c>
      <c r="AP22" s="671">
        <f t="shared" ca="1" si="13"/>
        <v>-11</v>
      </c>
      <c r="AQ22" s="674">
        <f t="shared" ca="1" si="14"/>
        <v>-4.0898000000000003</v>
      </c>
      <c r="AR22" s="671">
        <f ca="1">'Box Count Entry'!$M27</f>
        <v>0</v>
      </c>
      <c r="AS22" s="672">
        <f>'Box Count Entry'!$S27</f>
        <v>0</v>
      </c>
      <c r="AT22" s="646">
        <f t="shared" ca="1" si="19"/>
        <v>-11</v>
      </c>
      <c r="AU22" s="671">
        <f t="shared" ca="1" si="20"/>
        <v>45</v>
      </c>
      <c r="AV22" s="674">
        <f t="shared" ca="1" si="20"/>
        <v>33.702399999999997</v>
      </c>
      <c r="AW22" s="671">
        <f t="shared" ca="1" si="20"/>
        <v>6</v>
      </c>
      <c r="AX22" s="672">
        <f t="shared" si="20"/>
        <v>0</v>
      </c>
      <c r="AY22" s="646">
        <f t="shared" ca="1" si="20"/>
        <v>39</v>
      </c>
    </row>
    <row r="23" spans="1:51" x14ac:dyDescent="0.2">
      <c r="A23" s="205">
        <v>17</v>
      </c>
      <c r="B23" s="671">
        <f ca="1">IF(SUM($AW23:$AW$37)=0,0,E22)</f>
        <v>93</v>
      </c>
      <c r="C23" s="672">
        <f>'Box Count Entry'!$C28*'Box Count Entry'!$U$7</f>
        <v>50</v>
      </c>
      <c r="D23" s="672">
        <f t="shared" ca="1" si="0"/>
        <v>143</v>
      </c>
      <c r="E23" s="673">
        <f>'Box Count Entry'!$W28</f>
        <v>137</v>
      </c>
      <c r="F23" s="671">
        <f t="shared" ca="1" si="1"/>
        <v>6</v>
      </c>
      <c r="G23" s="674">
        <f t="shared" ca="1" si="2"/>
        <v>3.1391999999999998</v>
      </c>
      <c r="H23" s="675">
        <f ca="1">'Box Count Entry'!$I28</f>
        <v>5</v>
      </c>
      <c r="I23" s="672">
        <f>'Box Count Entry'!$O28</f>
        <v>0</v>
      </c>
      <c r="J23" s="646">
        <f t="shared" ca="1" si="15"/>
        <v>1</v>
      </c>
      <c r="K23" s="671">
        <f ca="1">IF(SUM($AW23:$AW$37)=0,0,N22)</f>
        <v>129</v>
      </c>
      <c r="L23" s="672">
        <f>'Box Count Entry'!$D28*'Box Count Entry'!$X$7</f>
        <v>200</v>
      </c>
      <c r="M23" s="672">
        <f t="shared" ca="1" si="3"/>
        <v>329</v>
      </c>
      <c r="N23" s="673">
        <f>'Box Count Entry'!$Z28</f>
        <v>291</v>
      </c>
      <c r="O23" s="671">
        <f t="shared" ca="1" si="4"/>
        <v>38</v>
      </c>
      <c r="P23" s="674">
        <f t="shared" ca="1" si="5"/>
        <v>24.472000000000001</v>
      </c>
      <c r="Q23" s="671">
        <f ca="1">'Box Count Entry'!$J28</f>
        <v>41</v>
      </c>
      <c r="R23" s="672">
        <f>'Box Count Entry'!$P28</f>
        <v>0</v>
      </c>
      <c r="S23" s="646">
        <f t="shared" ca="1" si="16"/>
        <v>-3</v>
      </c>
      <c r="T23" s="671">
        <f ca="1">IF(SUM($AW23:$AW$37)=0,0,W22)</f>
        <v>208</v>
      </c>
      <c r="U23" s="672">
        <f>'Box Count Entry'!$E28*'Box Count Entry'!$AA$7</f>
        <v>250</v>
      </c>
      <c r="V23" s="672">
        <f t="shared" ca="1" si="6"/>
        <v>458</v>
      </c>
      <c r="W23" s="673">
        <f>'Box Count Entry'!$AC28</f>
        <v>420</v>
      </c>
      <c r="X23" s="671">
        <f t="shared" ca="1" si="7"/>
        <v>38</v>
      </c>
      <c r="Y23" s="674">
        <f t="shared" ca="1" si="8"/>
        <v>32.2164</v>
      </c>
      <c r="Z23" s="671">
        <f ca="1">'Box Count Entry'!$K28</f>
        <v>37</v>
      </c>
      <c r="AA23" s="672">
        <f>'Box Count Entry'!$Q28</f>
        <v>0</v>
      </c>
      <c r="AB23" s="646">
        <f t="shared" ca="1" si="17"/>
        <v>1</v>
      </c>
      <c r="AC23" s="671">
        <f ca="1">IF(SUM($AW23:$AW$37)=0,0,AF22)</f>
        <v>52</v>
      </c>
      <c r="AD23" s="672">
        <f>'Box Count Entry'!$F28*'Box Count Entry'!$AA$7</f>
        <v>50</v>
      </c>
      <c r="AE23" s="672">
        <f t="shared" ca="1" si="9"/>
        <v>102</v>
      </c>
      <c r="AF23" s="673">
        <f>'Box Count Entry'!$AF28</f>
        <v>103</v>
      </c>
      <c r="AG23" s="671">
        <f t="shared" ca="1" si="10"/>
        <v>-1</v>
      </c>
      <c r="AH23" s="674">
        <f t="shared" ca="1" si="11"/>
        <v>-1.0434000000000001</v>
      </c>
      <c r="AI23" s="671">
        <f ca="1">'Box Count Entry'!$L28</f>
        <v>0</v>
      </c>
      <c r="AJ23" s="672">
        <f>'Box Count Entry'!$R28</f>
        <v>0</v>
      </c>
      <c r="AK23" s="646">
        <f t="shared" ca="1" si="18"/>
        <v>-1</v>
      </c>
      <c r="AL23" s="671">
        <f ca="1">IF(SUM($AW23:$AW$37)=0,0,AO22)</f>
        <v>900</v>
      </c>
      <c r="AM23" s="672">
        <f>'Box Count Entry'!$G28*'Box Count Entry'!$AG$7</f>
        <v>0</v>
      </c>
      <c r="AN23" s="672">
        <f t="shared" ca="1" si="12"/>
        <v>900</v>
      </c>
      <c r="AO23" s="673">
        <f>'Box Count Entry'!$AI28</f>
        <v>824</v>
      </c>
      <c r="AP23" s="671">
        <f t="shared" ca="1" si="13"/>
        <v>76</v>
      </c>
      <c r="AQ23" s="674">
        <f t="shared" ca="1" si="14"/>
        <v>28.256800000000002</v>
      </c>
      <c r="AR23" s="671">
        <f ca="1">'Box Count Entry'!$M28</f>
        <v>0</v>
      </c>
      <c r="AS23" s="672">
        <f>'Box Count Entry'!$S28</f>
        <v>0</v>
      </c>
      <c r="AT23" s="646">
        <f t="shared" ca="1" si="19"/>
        <v>76</v>
      </c>
      <c r="AU23" s="671">
        <f t="shared" ca="1" si="20"/>
        <v>157</v>
      </c>
      <c r="AV23" s="674">
        <f t="shared" ca="1" si="20"/>
        <v>87.041000000000011</v>
      </c>
      <c r="AW23" s="671">
        <f t="shared" ca="1" si="20"/>
        <v>83</v>
      </c>
      <c r="AX23" s="672">
        <f t="shared" si="20"/>
        <v>0</v>
      </c>
      <c r="AY23" s="646">
        <f t="shared" ca="1" si="20"/>
        <v>74</v>
      </c>
    </row>
    <row r="24" spans="1:51" x14ac:dyDescent="0.2">
      <c r="A24" s="205">
        <v>18</v>
      </c>
      <c r="B24" s="671">
        <f ca="1">IF(SUM($AW24:$AW$37)=0,0,E23)</f>
        <v>137</v>
      </c>
      <c r="C24" s="672">
        <f>'Box Count Entry'!$C29*'Box Count Entry'!$U$7</f>
        <v>0</v>
      </c>
      <c r="D24" s="672">
        <f t="shared" ca="1" si="0"/>
        <v>137</v>
      </c>
      <c r="E24" s="673">
        <f>'Box Count Entry'!$W29</f>
        <v>123</v>
      </c>
      <c r="F24" s="671">
        <f t="shared" ca="1" si="1"/>
        <v>14</v>
      </c>
      <c r="G24" s="674">
        <f t="shared" ca="1" si="2"/>
        <v>7.3247999999999998</v>
      </c>
      <c r="H24" s="675">
        <f ca="1">'Box Count Entry'!$I29</f>
        <v>15</v>
      </c>
      <c r="I24" s="672">
        <f>'Box Count Entry'!$O29</f>
        <v>0</v>
      </c>
      <c r="J24" s="646">
        <f t="shared" ca="1" si="15"/>
        <v>-1</v>
      </c>
      <c r="K24" s="671">
        <f ca="1">IF(SUM($AW24:$AW$37)=0,0,N23)</f>
        <v>291</v>
      </c>
      <c r="L24" s="672">
        <f>'Box Count Entry'!$D29*'Box Count Entry'!$X$7</f>
        <v>0</v>
      </c>
      <c r="M24" s="672">
        <f t="shared" ca="1" si="3"/>
        <v>291</v>
      </c>
      <c r="N24" s="673">
        <f>'Box Count Entry'!$Z29</f>
        <v>252</v>
      </c>
      <c r="O24" s="671">
        <f t="shared" ca="1" si="4"/>
        <v>39</v>
      </c>
      <c r="P24" s="674">
        <f t="shared" ca="1" si="5"/>
        <v>25.116</v>
      </c>
      <c r="Q24" s="671">
        <f ca="1">'Box Count Entry'!$J29</f>
        <v>37</v>
      </c>
      <c r="R24" s="672">
        <f>'Box Count Entry'!$P29</f>
        <v>0</v>
      </c>
      <c r="S24" s="646">
        <f t="shared" ca="1" si="16"/>
        <v>2</v>
      </c>
      <c r="T24" s="671">
        <f ca="1">IF(SUM($AW24:$AW$37)=0,0,W23)</f>
        <v>420</v>
      </c>
      <c r="U24" s="672">
        <f>'Box Count Entry'!$E29*'Box Count Entry'!$AA$7</f>
        <v>0</v>
      </c>
      <c r="V24" s="672">
        <f t="shared" ca="1" si="6"/>
        <v>420</v>
      </c>
      <c r="W24" s="673">
        <f>'Box Count Entry'!$AC29</f>
        <v>399</v>
      </c>
      <c r="X24" s="671">
        <f t="shared" ca="1" si="7"/>
        <v>21</v>
      </c>
      <c r="Y24" s="674">
        <f t="shared" ca="1" si="8"/>
        <v>17.803799999999999</v>
      </c>
      <c r="Z24" s="671">
        <f ca="1">'Box Count Entry'!$K29</f>
        <v>1</v>
      </c>
      <c r="AA24" s="672">
        <f>'Box Count Entry'!$Q29</f>
        <v>0</v>
      </c>
      <c r="AB24" s="646">
        <f t="shared" ca="1" si="17"/>
        <v>20</v>
      </c>
      <c r="AC24" s="671">
        <f ca="1">IF(SUM($AW24:$AW$37)=0,0,AF23)</f>
        <v>103</v>
      </c>
      <c r="AD24" s="672">
        <f>'Box Count Entry'!$F29*'Box Count Entry'!$AA$7</f>
        <v>0</v>
      </c>
      <c r="AE24" s="672">
        <f t="shared" ca="1" si="9"/>
        <v>103</v>
      </c>
      <c r="AF24" s="673">
        <f>'Box Count Entry'!$AF29</f>
        <v>98</v>
      </c>
      <c r="AG24" s="671">
        <f t="shared" ca="1" si="10"/>
        <v>5</v>
      </c>
      <c r="AH24" s="674">
        <f t="shared" ca="1" si="11"/>
        <v>5.2170000000000005</v>
      </c>
      <c r="AI24" s="671">
        <f ca="1">'Box Count Entry'!$L29</f>
        <v>0</v>
      </c>
      <c r="AJ24" s="672">
        <f>'Box Count Entry'!$R29</f>
        <v>0</v>
      </c>
      <c r="AK24" s="646">
        <f t="shared" ca="1" si="18"/>
        <v>5</v>
      </c>
      <c r="AL24" s="671">
        <f ca="1">IF(SUM($AW24:$AW$37)=0,0,AO23)</f>
        <v>824</v>
      </c>
      <c r="AM24" s="672">
        <f>'Box Count Entry'!$G29*'Box Count Entry'!$AG$7</f>
        <v>0</v>
      </c>
      <c r="AN24" s="672">
        <f t="shared" ca="1" si="12"/>
        <v>824</v>
      </c>
      <c r="AO24" s="673">
        <f>'Box Count Entry'!$AI29</f>
        <v>67</v>
      </c>
      <c r="AP24" s="671">
        <f t="shared" ca="1" si="13"/>
        <v>757</v>
      </c>
      <c r="AQ24" s="674">
        <f t="shared" ca="1" si="14"/>
        <v>281.45260000000002</v>
      </c>
      <c r="AR24" s="671">
        <f ca="1">'Box Count Entry'!$M29</f>
        <v>0</v>
      </c>
      <c r="AS24" s="672">
        <f>'Box Count Entry'!$S29</f>
        <v>0</v>
      </c>
      <c r="AT24" s="646">
        <f t="shared" ca="1" si="19"/>
        <v>757</v>
      </c>
      <c r="AU24" s="671">
        <f t="shared" ca="1" si="20"/>
        <v>836</v>
      </c>
      <c r="AV24" s="674">
        <f t="shared" ca="1" si="20"/>
        <v>336.91419999999999</v>
      </c>
      <c r="AW24" s="671">
        <f t="shared" ca="1" si="20"/>
        <v>53</v>
      </c>
      <c r="AX24" s="672">
        <f t="shared" si="20"/>
        <v>0</v>
      </c>
      <c r="AY24" s="646">
        <f t="shared" ca="1" si="20"/>
        <v>783</v>
      </c>
    </row>
    <row r="25" spans="1:51" x14ac:dyDescent="0.2">
      <c r="A25" s="205">
        <v>19</v>
      </c>
      <c r="B25" s="671">
        <f ca="1">IF(SUM($AW25:$AW$37)=0,0,E24)</f>
        <v>123</v>
      </c>
      <c r="C25" s="672">
        <f>'Box Count Entry'!$C30*'Box Count Entry'!$U$7</f>
        <v>0</v>
      </c>
      <c r="D25" s="672">
        <f t="shared" ca="1" si="0"/>
        <v>123</v>
      </c>
      <c r="E25" s="673">
        <f>'Box Count Entry'!$W30</f>
        <v>114</v>
      </c>
      <c r="F25" s="671">
        <f t="shared" ca="1" si="1"/>
        <v>9</v>
      </c>
      <c r="G25" s="674">
        <f t="shared" ca="1" si="2"/>
        <v>4.7088000000000001</v>
      </c>
      <c r="H25" s="675">
        <f ca="1">'Box Count Entry'!$I30</f>
        <v>9</v>
      </c>
      <c r="I25" s="672">
        <f>'Box Count Entry'!$O30</f>
        <v>0</v>
      </c>
      <c r="J25" s="646">
        <f t="shared" ca="1" si="15"/>
        <v>0</v>
      </c>
      <c r="K25" s="671">
        <f ca="1">IF(SUM($AW25:$AW$37)=0,0,N24)</f>
        <v>252</v>
      </c>
      <c r="L25" s="672">
        <f>'Box Count Entry'!$D30*'Box Count Entry'!$X$7</f>
        <v>0</v>
      </c>
      <c r="M25" s="672">
        <f t="shared" ca="1" si="3"/>
        <v>252</v>
      </c>
      <c r="N25" s="673">
        <f>'Box Count Entry'!$Z30</f>
        <v>212</v>
      </c>
      <c r="O25" s="671">
        <f t="shared" ca="1" si="4"/>
        <v>40</v>
      </c>
      <c r="P25" s="674">
        <f t="shared" ca="1" si="5"/>
        <v>25.76</v>
      </c>
      <c r="Q25" s="671">
        <f ca="1">'Box Count Entry'!$J30</f>
        <v>2</v>
      </c>
      <c r="R25" s="672">
        <f>'Box Count Entry'!$P30</f>
        <v>0</v>
      </c>
      <c r="S25" s="646">
        <f t="shared" ca="1" si="16"/>
        <v>38</v>
      </c>
      <c r="T25" s="671">
        <f ca="1">IF(SUM($AW25:$AW$37)=0,0,W24)</f>
        <v>399</v>
      </c>
      <c r="U25" s="672">
        <f>'Box Count Entry'!$E30*'Box Count Entry'!$AA$7</f>
        <v>0</v>
      </c>
      <c r="V25" s="672">
        <f t="shared" ca="1" si="6"/>
        <v>399</v>
      </c>
      <c r="W25" s="673">
        <f>'Box Count Entry'!$AC30</f>
        <v>372</v>
      </c>
      <c r="X25" s="671">
        <f t="shared" ca="1" si="7"/>
        <v>27</v>
      </c>
      <c r="Y25" s="674">
        <f t="shared" ca="1" si="8"/>
        <v>22.890599999999999</v>
      </c>
      <c r="Z25" s="671">
        <f ca="1">'Box Count Entry'!$K30</f>
        <v>0</v>
      </c>
      <c r="AA25" s="672">
        <f>'Box Count Entry'!$Q30</f>
        <v>0</v>
      </c>
      <c r="AB25" s="646">
        <f t="shared" ca="1" si="17"/>
        <v>27</v>
      </c>
      <c r="AC25" s="671">
        <f ca="1">IF(SUM($AW25:$AW$37)=0,0,AF24)</f>
        <v>98</v>
      </c>
      <c r="AD25" s="672">
        <f>'Box Count Entry'!$F30*'Box Count Entry'!$AA$7</f>
        <v>0</v>
      </c>
      <c r="AE25" s="672">
        <f t="shared" ca="1" si="9"/>
        <v>98</v>
      </c>
      <c r="AF25" s="673">
        <f>'Box Count Entry'!$AF30</f>
        <v>97</v>
      </c>
      <c r="AG25" s="671">
        <f t="shared" ca="1" si="10"/>
        <v>1</v>
      </c>
      <c r="AH25" s="674">
        <f t="shared" ca="1" si="11"/>
        <v>1.0434000000000001</v>
      </c>
      <c r="AI25" s="671">
        <f ca="1">'Box Count Entry'!$L30</f>
        <v>0</v>
      </c>
      <c r="AJ25" s="672">
        <f>'Box Count Entry'!$R30</f>
        <v>0</v>
      </c>
      <c r="AK25" s="646">
        <f t="shared" ca="1" si="18"/>
        <v>1</v>
      </c>
      <c r="AL25" s="671">
        <f ca="1">IF(SUM($AW25:$AW$37)=0,0,AO24)</f>
        <v>67</v>
      </c>
      <c r="AM25" s="672">
        <f>'Box Count Entry'!$G30*'Box Count Entry'!$AG$7</f>
        <v>0</v>
      </c>
      <c r="AN25" s="672">
        <f t="shared" ca="1" si="12"/>
        <v>67</v>
      </c>
      <c r="AO25" s="673">
        <f>'Box Count Entry'!$AI30</f>
        <v>59</v>
      </c>
      <c r="AP25" s="671">
        <f t="shared" ca="1" si="13"/>
        <v>8</v>
      </c>
      <c r="AQ25" s="674">
        <f t="shared" ca="1" si="14"/>
        <v>2.9744000000000002</v>
      </c>
      <c r="AR25" s="671">
        <f ca="1">'Box Count Entry'!$M30</f>
        <v>0</v>
      </c>
      <c r="AS25" s="672">
        <f>'Box Count Entry'!$S30</f>
        <v>0</v>
      </c>
      <c r="AT25" s="646">
        <f t="shared" ca="1" si="19"/>
        <v>8</v>
      </c>
      <c r="AU25" s="671">
        <f t="shared" ca="1" si="20"/>
        <v>85</v>
      </c>
      <c r="AV25" s="674">
        <f t="shared" ca="1" si="20"/>
        <v>57.377200000000002</v>
      </c>
      <c r="AW25" s="671">
        <f t="shared" ca="1" si="20"/>
        <v>11</v>
      </c>
      <c r="AX25" s="672">
        <f t="shared" si="20"/>
        <v>0</v>
      </c>
      <c r="AY25" s="646">
        <f t="shared" ca="1" si="20"/>
        <v>74</v>
      </c>
    </row>
    <row r="26" spans="1:51" x14ac:dyDescent="0.2">
      <c r="A26" s="205">
        <v>20</v>
      </c>
      <c r="B26" s="671">
        <f ca="1">IF(SUM($AW26:$AW$37)=0,0,E25)</f>
        <v>114</v>
      </c>
      <c r="C26" s="672">
        <f>'Box Count Entry'!$C31*'Box Count Entry'!$U$7</f>
        <v>0</v>
      </c>
      <c r="D26" s="672">
        <f t="shared" ca="1" si="0"/>
        <v>114</v>
      </c>
      <c r="E26" s="673">
        <f>'Box Count Entry'!$W31</f>
        <v>85</v>
      </c>
      <c r="F26" s="671">
        <f t="shared" ca="1" si="1"/>
        <v>29</v>
      </c>
      <c r="G26" s="674">
        <f t="shared" ca="1" si="2"/>
        <v>15.172800000000001</v>
      </c>
      <c r="H26" s="675">
        <f ca="1">'Box Count Entry'!$I31</f>
        <v>29</v>
      </c>
      <c r="I26" s="672">
        <f>'Box Count Entry'!$O31</f>
        <v>0</v>
      </c>
      <c r="J26" s="646">
        <f t="shared" ca="1" si="15"/>
        <v>0</v>
      </c>
      <c r="K26" s="671">
        <f ca="1">IF(SUM($AW26:$AW$37)=0,0,N25)</f>
        <v>212</v>
      </c>
      <c r="L26" s="672">
        <f>'Box Count Entry'!$D31*'Box Count Entry'!$X$7</f>
        <v>0</v>
      </c>
      <c r="M26" s="672">
        <f t="shared" ca="1" si="3"/>
        <v>212</v>
      </c>
      <c r="N26" s="673">
        <f>'Box Count Entry'!$Z31</f>
        <v>152</v>
      </c>
      <c r="O26" s="671">
        <f t="shared" ca="1" si="4"/>
        <v>60</v>
      </c>
      <c r="P26" s="674">
        <f t="shared" ca="1" si="5"/>
        <v>38.64</v>
      </c>
      <c r="Q26" s="671">
        <f ca="1">'Box Count Entry'!$J31</f>
        <v>70</v>
      </c>
      <c r="R26" s="672">
        <f>'Box Count Entry'!$P31</f>
        <v>0</v>
      </c>
      <c r="S26" s="646">
        <f t="shared" ca="1" si="16"/>
        <v>-10</v>
      </c>
      <c r="T26" s="671">
        <f ca="1">IF(SUM($AW26:$AW$37)=0,0,W25)</f>
        <v>372</v>
      </c>
      <c r="U26" s="672">
        <f>'Box Count Entry'!$E31*'Box Count Entry'!$AA$7</f>
        <v>0</v>
      </c>
      <c r="V26" s="672">
        <f t="shared" ca="1" si="6"/>
        <v>372</v>
      </c>
      <c r="W26" s="673">
        <f>'Box Count Entry'!$AC31</f>
        <v>285</v>
      </c>
      <c r="X26" s="671">
        <f t="shared" ca="1" si="7"/>
        <v>87</v>
      </c>
      <c r="Y26" s="674">
        <f t="shared" ca="1" si="8"/>
        <v>73.758600000000001</v>
      </c>
      <c r="Z26" s="671">
        <f ca="1">'Box Count Entry'!$K31</f>
        <v>87</v>
      </c>
      <c r="AA26" s="672">
        <f>'Box Count Entry'!$Q31</f>
        <v>0</v>
      </c>
      <c r="AB26" s="646">
        <f t="shared" ca="1" si="17"/>
        <v>0</v>
      </c>
      <c r="AC26" s="671">
        <f ca="1">IF(SUM($AW26:$AW$37)=0,0,AF25)</f>
        <v>97</v>
      </c>
      <c r="AD26" s="672">
        <f>'Box Count Entry'!$F31*'Box Count Entry'!$AA$7</f>
        <v>0</v>
      </c>
      <c r="AE26" s="672">
        <f t="shared" ca="1" si="9"/>
        <v>97</v>
      </c>
      <c r="AF26" s="673">
        <f>'Box Count Entry'!$AF31</f>
        <v>87</v>
      </c>
      <c r="AG26" s="671">
        <f t="shared" ca="1" si="10"/>
        <v>10</v>
      </c>
      <c r="AH26" s="674">
        <f t="shared" ca="1" si="11"/>
        <v>10.434000000000001</v>
      </c>
      <c r="AI26" s="671">
        <f ca="1">'Box Count Entry'!$L31</f>
        <v>10</v>
      </c>
      <c r="AJ26" s="672">
        <f>'Box Count Entry'!$R31</f>
        <v>0</v>
      </c>
      <c r="AK26" s="646">
        <f t="shared" ca="1" si="18"/>
        <v>0</v>
      </c>
      <c r="AL26" s="671">
        <f ca="1">IF(SUM($AW26:$AW$37)=0,0,AO25)</f>
        <v>59</v>
      </c>
      <c r="AM26" s="672">
        <f>'Box Count Entry'!$G31*'Box Count Entry'!$AG$7</f>
        <v>0</v>
      </c>
      <c r="AN26" s="672">
        <f t="shared" ca="1" si="12"/>
        <v>59</v>
      </c>
      <c r="AO26" s="673">
        <f>'Box Count Entry'!$AI31</f>
        <v>26</v>
      </c>
      <c r="AP26" s="671">
        <f t="shared" ca="1" si="13"/>
        <v>33</v>
      </c>
      <c r="AQ26" s="674">
        <f t="shared" ca="1" si="14"/>
        <v>12.269400000000001</v>
      </c>
      <c r="AR26" s="671">
        <f ca="1">'Box Count Entry'!$M31</f>
        <v>0</v>
      </c>
      <c r="AS26" s="672">
        <f>'Box Count Entry'!$S31</f>
        <v>0</v>
      </c>
      <c r="AT26" s="646">
        <f t="shared" ca="1" si="19"/>
        <v>33</v>
      </c>
      <c r="AU26" s="671">
        <f t="shared" ca="1" si="20"/>
        <v>219</v>
      </c>
      <c r="AV26" s="674">
        <f t="shared" ca="1" si="20"/>
        <v>150.2748</v>
      </c>
      <c r="AW26" s="671">
        <f t="shared" ca="1" si="20"/>
        <v>196</v>
      </c>
      <c r="AX26" s="672">
        <f t="shared" si="20"/>
        <v>0</v>
      </c>
      <c r="AY26" s="646">
        <f t="shared" ca="1" si="20"/>
        <v>23</v>
      </c>
    </row>
    <row r="27" spans="1:51" x14ac:dyDescent="0.2">
      <c r="A27" s="205">
        <v>21</v>
      </c>
      <c r="B27" s="671">
        <f ca="1">IF(SUM($AW27:$AW$37)=0,0,E26)</f>
        <v>85</v>
      </c>
      <c r="C27" s="672">
        <f>'Box Count Entry'!$C32*'Box Count Entry'!$U$7</f>
        <v>0</v>
      </c>
      <c r="D27" s="672">
        <f t="shared" ca="1" si="0"/>
        <v>85</v>
      </c>
      <c r="E27" s="673">
        <f>'Box Count Entry'!$W32</f>
        <v>54</v>
      </c>
      <c r="F27" s="671">
        <f t="shared" ca="1" si="1"/>
        <v>31</v>
      </c>
      <c r="G27" s="674">
        <f t="shared" ca="1" si="2"/>
        <v>16.219200000000001</v>
      </c>
      <c r="H27" s="675">
        <f ca="1">'Box Count Entry'!$I32</f>
        <v>17</v>
      </c>
      <c r="I27" s="672">
        <f>'Box Count Entry'!$O32</f>
        <v>0</v>
      </c>
      <c r="J27" s="646">
        <f t="shared" ca="1" si="15"/>
        <v>14</v>
      </c>
      <c r="K27" s="671">
        <f ca="1">IF(SUM($AW27:$AW$37)=0,0,N26)</f>
        <v>152</v>
      </c>
      <c r="L27" s="672">
        <f>'Box Count Entry'!$D32*'Box Count Entry'!$X$7</f>
        <v>50</v>
      </c>
      <c r="M27" s="672">
        <f t="shared" ca="1" si="3"/>
        <v>202</v>
      </c>
      <c r="N27" s="673">
        <f>'Box Count Entry'!$Z32</f>
        <v>152</v>
      </c>
      <c r="O27" s="671">
        <f t="shared" ca="1" si="4"/>
        <v>50</v>
      </c>
      <c r="P27" s="674">
        <f t="shared" ca="1" si="5"/>
        <v>32.200000000000003</v>
      </c>
      <c r="Q27" s="671">
        <f ca="1">'Box Count Entry'!$J32</f>
        <v>53</v>
      </c>
      <c r="R27" s="672">
        <f>'Box Count Entry'!$P32</f>
        <v>0</v>
      </c>
      <c r="S27" s="646">
        <f t="shared" ca="1" si="16"/>
        <v>-3</v>
      </c>
      <c r="T27" s="671">
        <f ca="1">IF(SUM($AW27:$AW$37)=0,0,W26)</f>
        <v>285</v>
      </c>
      <c r="U27" s="672">
        <f>'Box Count Entry'!$E32*'Box Count Entry'!$AA$7</f>
        <v>0</v>
      </c>
      <c r="V27" s="672">
        <f t="shared" ca="1" si="6"/>
        <v>285</v>
      </c>
      <c r="W27" s="673">
        <f>'Box Count Entry'!$AC32</f>
        <v>256</v>
      </c>
      <c r="X27" s="671">
        <f t="shared" ca="1" si="7"/>
        <v>29</v>
      </c>
      <c r="Y27" s="674">
        <f t="shared" ca="1" si="8"/>
        <v>24.586200000000002</v>
      </c>
      <c r="Z27" s="671">
        <f ca="1">'Box Count Entry'!$K32</f>
        <v>29</v>
      </c>
      <c r="AA27" s="672">
        <f>'Box Count Entry'!$Q32</f>
        <v>0</v>
      </c>
      <c r="AB27" s="646">
        <f t="shared" ca="1" si="17"/>
        <v>0</v>
      </c>
      <c r="AC27" s="671">
        <f ca="1">IF(SUM($AW27:$AW$37)=0,0,AF26)</f>
        <v>87</v>
      </c>
      <c r="AD27" s="672">
        <f>'Box Count Entry'!$F32*'Box Count Entry'!$AA$7</f>
        <v>0</v>
      </c>
      <c r="AE27" s="672">
        <f t="shared" ca="1" si="9"/>
        <v>87</v>
      </c>
      <c r="AF27" s="673">
        <f>'Box Count Entry'!$AF32</f>
        <v>83</v>
      </c>
      <c r="AG27" s="671">
        <f t="shared" ca="1" si="10"/>
        <v>4</v>
      </c>
      <c r="AH27" s="674">
        <f t="shared" ca="1" si="11"/>
        <v>4.1736000000000004</v>
      </c>
      <c r="AI27" s="671">
        <f ca="1">'Box Count Entry'!$L32</f>
        <v>4</v>
      </c>
      <c r="AJ27" s="672">
        <f>'Box Count Entry'!$R32</f>
        <v>0</v>
      </c>
      <c r="AK27" s="646">
        <f t="shared" ca="1" si="18"/>
        <v>0</v>
      </c>
      <c r="AL27" s="671">
        <f ca="1">IF(SUM($AW27:$AW$37)=0,0,AO26)</f>
        <v>26</v>
      </c>
      <c r="AM27" s="672">
        <f>'Box Count Entry'!$G32*'Box Count Entry'!$AG$7</f>
        <v>100</v>
      </c>
      <c r="AN27" s="672">
        <f t="shared" ca="1" si="12"/>
        <v>126</v>
      </c>
      <c r="AO27" s="673">
        <f>'Box Count Entry'!$AI32</f>
        <v>74</v>
      </c>
      <c r="AP27" s="671">
        <f t="shared" ca="1" si="13"/>
        <v>52</v>
      </c>
      <c r="AQ27" s="674">
        <f t="shared" ca="1" si="14"/>
        <v>19.333600000000001</v>
      </c>
      <c r="AR27" s="671">
        <f ca="1">'Box Count Entry'!$M32</f>
        <v>0</v>
      </c>
      <c r="AS27" s="672">
        <f>'Box Count Entry'!$S32</f>
        <v>0</v>
      </c>
      <c r="AT27" s="646">
        <f t="shared" ca="1" si="19"/>
        <v>52</v>
      </c>
      <c r="AU27" s="671">
        <f t="shared" ca="1" si="20"/>
        <v>166</v>
      </c>
      <c r="AV27" s="674">
        <f t="shared" ca="1" si="20"/>
        <v>96.512600000000006</v>
      </c>
      <c r="AW27" s="671">
        <f t="shared" ca="1" si="20"/>
        <v>103</v>
      </c>
      <c r="AX27" s="672">
        <f t="shared" si="20"/>
        <v>0</v>
      </c>
      <c r="AY27" s="646">
        <f t="shared" ca="1" si="20"/>
        <v>63</v>
      </c>
    </row>
    <row r="28" spans="1:51" x14ac:dyDescent="0.2">
      <c r="A28" s="205">
        <v>22</v>
      </c>
      <c r="B28" s="671">
        <f ca="1">IF(SUM($AW28:$AW$37)=0,0,E27)</f>
        <v>54</v>
      </c>
      <c r="C28" s="672">
        <f>'Box Count Entry'!$C33*'Box Count Entry'!$U$7</f>
        <v>0</v>
      </c>
      <c r="D28" s="672">
        <f t="shared" ca="1" si="0"/>
        <v>54</v>
      </c>
      <c r="E28" s="673">
        <f>'Box Count Entry'!$W33</f>
        <v>60</v>
      </c>
      <c r="F28" s="671">
        <f t="shared" ca="1" si="1"/>
        <v>-6</v>
      </c>
      <c r="G28" s="674">
        <f t="shared" ca="1" si="2"/>
        <v>-3.1391999999999998</v>
      </c>
      <c r="H28" s="675">
        <f ca="1">'Box Count Entry'!$I33</f>
        <v>8</v>
      </c>
      <c r="I28" s="672">
        <f>'Box Count Entry'!$O33</f>
        <v>0</v>
      </c>
      <c r="J28" s="646">
        <f t="shared" ca="1" si="15"/>
        <v>-14</v>
      </c>
      <c r="K28" s="671">
        <f ca="1">IF(SUM($AW28:$AW$37)=0,0,N27)</f>
        <v>152</v>
      </c>
      <c r="L28" s="672">
        <f>'Box Count Entry'!$D33*'Box Count Entry'!$X$7</f>
        <v>0</v>
      </c>
      <c r="M28" s="672">
        <f t="shared" ca="1" si="3"/>
        <v>152</v>
      </c>
      <c r="N28" s="673">
        <f>'Box Count Entry'!$Z33</f>
        <v>100</v>
      </c>
      <c r="O28" s="671">
        <f t="shared" ca="1" si="4"/>
        <v>52</v>
      </c>
      <c r="P28" s="674">
        <f t="shared" ca="1" si="5"/>
        <v>33.488</v>
      </c>
      <c r="Q28" s="671">
        <f ca="1">'Box Count Entry'!$J33</f>
        <v>49</v>
      </c>
      <c r="R28" s="672">
        <f>'Box Count Entry'!$P33</f>
        <v>0</v>
      </c>
      <c r="S28" s="646">
        <f t="shared" ca="1" si="16"/>
        <v>3</v>
      </c>
      <c r="T28" s="671">
        <f ca="1">IF(SUM($AW28:$AW$37)=0,0,W27)</f>
        <v>256</v>
      </c>
      <c r="U28" s="672">
        <f>'Box Count Entry'!$E33*'Box Count Entry'!$AA$7</f>
        <v>0</v>
      </c>
      <c r="V28" s="672">
        <f t="shared" ca="1" si="6"/>
        <v>256</v>
      </c>
      <c r="W28" s="673">
        <f>'Box Count Entry'!$AC33</f>
        <v>217</v>
      </c>
      <c r="X28" s="671">
        <f t="shared" ca="1" si="7"/>
        <v>39</v>
      </c>
      <c r="Y28" s="674">
        <f t="shared" ca="1" si="8"/>
        <v>33.0642</v>
      </c>
      <c r="Z28" s="671">
        <f ca="1">'Box Count Entry'!$K33</f>
        <v>39</v>
      </c>
      <c r="AA28" s="672">
        <f>'Box Count Entry'!$Q33</f>
        <v>0</v>
      </c>
      <c r="AB28" s="646">
        <f t="shared" ca="1" si="17"/>
        <v>0</v>
      </c>
      <c r="AC28" s="671">
        <f ca="1">IF(SUM($AW28:$AW$37)=0,0,AF27)</f>
        <v>83</v>
      </c>
      <c r="AD28" s="672">
        <f>'Box Count Entry'!$F33*'Box Count Entry'!$AA$7</f>
        <v>0</v>
      </c>
      <c r="AE28" s="672">
        <f t="shared" ca="1" si="9"/>
        <v>83</v>
      </c>
      <c r="AF28" s="673">
        <f>'Box Count Entry'!$AF33</f>
        <v>82</v>
      </c>
      <c r="AG28" s="671">
        <f t="shared" ca="1" si="10"/>
        <v>1</v>
      </c>
      <c r="AH28" s="674">
        <f t="shared" ca="1" si="11"/>
        <v>1.0434000000000001</v>
      </c>
      <c r="AI28" s="671">
        <f ca="1">'Box Count Entry'!$L33</f>
        <v>2</v>
      </c>
      <c r="AJ28" s="672">
        <f>'Box Count Entry'!$R33</f>
        <v>0</v>
      </c>
      <c r="AK28" s="646">
        <f t="shared" ca="1" si="18"/>
        <v>-1</v>
      </c>
      <c r="AL28" s="671">
        <f ca="1">IF(SUM($AW28:$AW$37)=0,0,AO27)</f>
        <v>74</v>
      </c>
      <c r="AM28" s="672">
        <f>'Box Count Entry'!$G33*'Box Count Entry'!$AG$7</f>
        <v>0</v>
      </c>
      <c r="AN28" s="672">
        <f t="shared" ca="1" si="12"/>
        <v>74</v>
      </c>
      <c r="AO28" s="673">
        <f>'Box Count Entry'!$AI33</f>
        <v>82</v>
      </c>
      <c r="AP28" s="671">
        <f t="shared" ca="1" si="13"/>
        <v>-8</v>
      </c>
      <c r="AQ28" s="674">
        <f t="shared" ca="1" si="14"/>
        <v>-2.9744000000000002</v>
      </c>
      <c r="AR28" s="671">
        <f ca="1">'Box Count Entry'!$M33</f>
        <v>0</v>
      </c>
      <c r="AS28" s="672">
        <f>'Box Count Entry'!$S33</f>
        <v>0</v>
      </c>
      <c r="AT28" s="646">
        <f t="shared" ca="1" si="19"/>
        <v>-8</v>
      </c>
      <c r="AU28" s="671">
        <f t="shared" ca="1" si="20"/>
        <v>78</v>
      </c>
      <c r="AV28" s="674">
        <f t="shared" ca="1" si="20"/>
        <v>61.481999999999999</v>
      </c>
      <c r="AW28" s="671">
        <f t="shared" ca="1" si="20"/>
        <v>98</v>
      </c>
      <c r="AX28" s="672">
        <f t="shared" si="20"/>
        <v>0</v>
      </c>
      <c r="AY28" s="646">
        <f t="shared" ca="1" si="20"/>
        <v>-20</v>
      </c>
    </row>
    <row r="29" spans="1:51" x14ac:dyDescent="0.2">
      <c r="A29" s="205">
        <v>23</v>
      </c>
      <c r="B29" s="671">
        <f ca="1">IF(SUM($AW29:$AW$37)=0,0,E28)</f>
        <v>60</v>
      </c>
      <c r="C29" s="672">
        <f>'Box Count Entry'!$C34*'Box Count Entry'!$U$7</f>
        <v>0</v>
      </c>
      <c r="D29" s="672">
        <f t="shared" ca="1" si="0"/>
        <v>60</v>
      </c>
      <c r="E29" s="673">
        <f>'Box Count Entry'!$W34</f>
        <v>49</v>
      </c>
      <c r="F29" s="671">
        <f t="shared" ca="1" si="1"/>
        <v>11</v>
      </c>
      <c r="G29" s="674">
        <f t="shared" ca="1" si="2"/>
        <v>5.7552000000000003</v>
      </c>
      <c r="H29" s="675">
        <f ca="1">'Box Count Entry'!$I34</f>
        <v>11</v>
      </c>
      <c r="I29" s="672">
        <f>'Box Count Entry'!$O34</f>
        <v>0</v>
      </c>
      <c r="J29" s="646">
        <f t="shared" ca="1" si="15"/>
        <v>0</v>
      </c>
      <c r="K29" s="671">
        <f ca="1">IF(SUM($AW29:$AW$37)=0,0,N28)</f>
        <v>100</v>
      </c>
      <c r="L29" s="672">
        <f>'Box Count Entry'!$D34*'Box Count Entry'!$X$7</f>
        <v>0</v>
      </c>
      <c r="M29" s="672">
        <f t="shared" ca="1" si="3"/>
        <v>100</v>
      </c>
      <c r="N29" s="673">
        <f>'Box Count Entry'!$Z34</f>
        <v>69</v>
      </c>
      <c r="O29" s="671">
        <f t="shared" ca="1" si="4"/>
        <v>31</v>
      </c>
      <c r="P29" s="674">
        <f t="shared" ca="1" si="5"/>
        <v>19.964000000000002</v>
      </c>
      <c r="Q29" s="671">
        <f ca="1">'Box Count Entry'!$J34</f>
        <v>28</v>
      </c>
      <c r="R29" s="672">
        <f>'Box Count Entry'!$P34</f>
        <v>0</v>
      </c>
      <c r="S29" s="646">
        <f t="shared" ca="1" si="16"/>
        <v>3</v>
      </c>
      <c r="T29" s="671">
        <f ca="1">IF(SUM($AW29:$AW$37)=0,0,W28)</f>
        <v>217</v>
      </c>
      <c r="U29" s="672">
        <f>'Box Count Entry'!$E34*'Box Count Entry'!$AA$7</f>
        <v>0</v>
      </c>
      <c r="V29" s="672">
        <f t="shared" ca="1" si="6"/>
        <v>217</v>
      </c>
      <c r="W29" s="673">
        <f>'Box Count Entry'!$AC34</f>
        <v>149</v>
      </c>
      <c r="X29" s="671">
        <f t="shared" ca="1" si="7"/>
        <v>68</v>
      </c>
      <c r="Y29" s="674">
        <f t="shared" ca="1" si="8"/>
        <v>57.650399999999998</v>
      </c>
      <c r="Z29" s="671">
        <f ca="1">'Box Count Entry'!$K34</f>
        <v>68</v>
      </c>
      <c r="AA29" s="672">
        <f>'Box Count Entry'!$Q34</f>
        <v>0</v>
      </c>
      <c r="AB29" s="646">
        <f t="shared" ca="1" si="17"/>
        <v>0</v>
      </c>
      <c r="AC29" s="671">
        <f ca="1">IF(SUM($AW29:$AW$37)=0,0,AF28)</f>
        <v>82</v>
      </c>
      <c r="AD29" s="672">
        <f>'Box Count Entry'!$F34*'Box Count Entry'!$AA$7</f>
        <v>0</v>
      </c>
      <c r="AE29" s="672">
        <f t="shared" ca="1" si="9"/>
        <v>82</v>
      </c>
      <c r="AF29" s="673">
        <f>'Box Count Entry'!$AF34</f>
        <v>78</v>
      </c>
      <c r="AG29" s="671">
        <f t="shared" ca="1" si="10"/>
        <v>4</v>
      </c>
      <c r="AH29" s="674">
        <f t="shared" ca="1" si="11"/>
        <v>4.1736000000000004</v>
      </c>
      <c r="AI29" s="671">
        <f ca="1">'Box Count Entry'!$L34</f>
        <v>3</v>
      </c>
      <c r="AJ29" s="672">
        <f>'Box Count Entry'!$R34</f>
        <v>0</v>
      </c>
      <c r="AK29" s="646">
        <f t="shared" ca="1" si="18"/>
        <v>1</v>
      </c>
      <c r="AL29" s="671">
        <f ca="1">IF(SUM($AW29:$AW$37)=0,0,AO28)</f>
        <v>82</v>
      </c>
      <c r="AM29" s="672">
        <f>'Box Count Entry'!$G34*'Box Count Entry'!$AG$7</f>
        <v>0</v>
      </c>
      <c r="AN29" s="672">
        <f t="shared" ca="1" si="12"/>
        <v>82</v>
      </c>
      <c r="AO29" s="673">
        <f>'Box Count Entry'!$AI34</f>
        <v>64</v>
      </c>
      <c r="AP29" s="671">
        <f t="shared" ca="1" si="13"/>
        <v>18</v>
      </c>
      <c r="AQ29" s="674">
        <f t="shared" ca="1" si="14"/>
        <v>6.6924000000000001</v>
      </c>
      <c r="AR29" s="671">
        <f ca="1">'Box Count Entry'!$M34</f>
        <v>0</v>
      </c>
      <c r="AS29" s="672">
        <f>'Box Count Entry'!$S34</f>
        <v>0</v>
      </c>
      <c r="AT29" s="646">
        <f t="shared" ca="1" si="19"/>
        <v>18</v>
      </c>
      <c r="AU29" s="671">
        <f t="shared" ca="1" si="20"/>
        <v>132</v>
      </c>
      <c r="AV29" s="674">
        <f t="shared" ca="1" si="20"/>
        <v>94.235599999999991</v>
      </c>
      <c r="AW29" s="671">
        <f t="shared" ca="1" si="20"/>
        <v>110</v>
      </c>
      <c r="AX29" s="672">
        <f t="shared" si="20"/>
        <v>0</v>
      </c>
      <c r="AY29" s="646">
        <f t="shared" ca="1" si="20"/>
        <v>22</v>
      </c>
    </row>
    <row r="30" spans="1:51" x14ac:dyDescent="0.2">
      <c r="A30" s="205">
        <v>24</v>
      </c>
      <c r="B30" s="671">
        <f ca="1">IF(SUM($AW30:$AW$37)=0,0,E29)</f>
        <v>49</v>
      </c>
      <c r="C30" s="672">
        <f>'Box Count Entry'!$C35*'Box Count Entry'!$U$7</f>
        <v>100</v>
      </c>
      <c r="D30" s="672">
        <f t="shared" ca="1" si="0"/>
        <v>149</v>
      </c>
      <c r="E30" s="673">
        <f>'Box Count Entry'!$W35</f>
        <v>137</v>
      </c>
      <c r="F30" s="671">
        <f t="shared" ca="1" si="1"/>
        <v>12</v>
      </c>
      <c r="G30" s="674">
        <f t="shared" ca="1" si="2"/>
        <v>6.2783999999999995</v>
      </c>
      <c r="H30" s="675">
        <f ca="1">'Box Count Entry'!$I35</f>
        <v>12</v>
      </c>
      <c r="I30" s="672">
        <f>'Box Count Entry'!$O35</f>
        <v>0</v>
      </c>
      <c r="J30" s="646">
        <f t="shared" ca="1" si="15"/>
        <v>0</v>
      </c>
      <c r="K30" s="671">
        <f ca="1">IF(SUM($AW30:$AW$37)=0,0,N29)</f>
        <v>69</v>
      </c>
      <c r="L30" s="672">
        <f>'Box Count Entry'!$D35*'Box Count Entry'!$X$7</f>
        <v>300</v>
      </c>
      <c r="M30" s="672">
        <f t="shared" ca="1" si="3"/>
        <v>369</v>
      </c>
      <c r="N30" s="673">
        <f>'Box Count Entry'!$Z35</f>
        <v>342</v>
      </c>
      <c r="O30" s="671">
        <f t="shared" ca="1" si="4"/>
        <v>27</v>
      </c>
      <c r="P30" s="674">
        <f t="shared" ca="1" si="5"/>
        <v>17.388000000000002</v>
      </c>
      <c r="Q30" s="671">
        <f ca="1">'Box Count Entry'!$J35</f>
        <v>28</v>
      </c>
      <c r="R30" s="672">
        <f>'Box Count Entry'!$P35</f>
        <v>0</v>
      </c>
      <c r="S30" s="646">
        <f t="shared" ca="1" si="16"/>
        <v>-1</v>
      </c>
      <c r="T30" s="671">
        <f ca="1">IF(SUM($AW30:$AW$37)=0,0,W29)</f>
        <v>149</v>
      </c>
      <c r="U30" s="672">
        <f>'Box Count Entry'!$E35*'Box Count Entry'!$AA$7</f>
        <v>300</v>
      </c>
      <c r="V30" s="672">
        <f t="shared" ca="1" si="6"/>
        <v>449</v>
      </c>
      <c r="W30" s="673">
        <f>'Box Count Entry'!$AC35</f>
        <v>402</v>
      </c>
      <c r="X30" s="671">
        <f t="shared" ca="1" si="7"/>
        <v>47</v>
      </c>
      <c r="Y30" s="674">
        <f t="shared" ca="1" si="8"/>
        <v>39.846600000000002</v>
      </c>
      <c r="Z30" s="671">
        <f ca="1">'Box Count Entry'!$K35</f>
        <v>55</v>
      </c>
      <c r="AA30" s="672">
        <f>'Box Count Entry'!$Q35</f>
        <v>0</v>
      </c>
      <c r="AB30" s="646">
        <f t="shared" ca="1" si="17"/>
        <v>-8</v>
      </c>
      <c r="AC30" s="671">
        <f ca="1">IF(SUM($AW30:$AW$37)=0,0,AF29)</f>
        <v>78</v>
      </c>
      <c r="AD30" s="672">
        <f>'Box Count Entry'!$F35*'Box Count Entry'!$AA$7</f>
        <v>0</v>
      </c>
      <c r="AE30" s="672">
        <f t="shared" ca="1" si="9"/>
        <v>78</v>
      </c>
      <c r="AF30" s="673">
        <f>'Box Count Entry'!$AF35</f>
        <v>82</v>
      </c>
      <c r="AG30" s="671">
        <f t="shared" ca="1" si="10"/>
        <v>-4</v>
      </c>
      <c r="AH30" s="674">
        <f t="shared" ca="1" si="11"/>
        <v>-4.1736000000000004</v>
      </c>
      <c r="AI30" s="671">
        <f ca="1">'Box Count Entry'!$L35</f>
        <v>2</v>
      </c>
      <c r="AJ30" s="672">
        <f>'Box Count Entry'!$R35</f>
        <v>0</v>
      </c>
      <c r="AK30" s="646">
        <f t="shared" ca="1" si="18"/>
        <v>-6</v>
      </c>
      <c r="AL30" s="671">
        <f ca="1">IF(SUM($AW30:$AW$37)=0,0,AO29)</f>
        <v>64</v>
      </c>
      <c r="AM30" s="672">
        <f>'Box Count Entry'!$G35*'Box Count Entry'!$AG$7</f>
        <v>100</v>
      </c>
      <c r="AN30" s="672">
        <f t="shared" ca="1" si="12"/>
        <v>164</v>
      </c>
      <c r="AO30" s="673">
        <f>'Box Count Entry'!$AI35</f>
        <v>154</v>
      </c>
      <c r="AP30" s="671">
        <f t="shared" ca="1" si="13"/>
        <v>10</v>
      </c>
      <c r="AQ30" s="674">
        <f t="shared" ca="1" si="14"/>
        <v>3.718</v>
      </c>
      <c r="AR30" s="671">
        <f ca="1">'Box Count Entry'!$M35</f>
        <v>0</v>
      </c>
      <c r="AS30" s="672">
        <f>'Box Count Entry'!$S35</f>
        <v>0</v>
      </c>
      <c r="AT30" s="646">
        <f t="shared" ca="1" si="19"/>
        <v>10</v>
      </c>
      <c r="AU30" s="671">
        <f t="shared" ca="1" si="20"/>
        <v>92</v>
      </c>
      <c r="AV30" s="674">
        <f t="shared" ca="1" si="20"/>
        <v>63.057400000000001</v>
      </c>
      <c r="AW30" s="671">
        <f t="shared" ca="1" si="20"/>
        <v>97</v>
      </c>
      <c r="AX30" s="672">
        <f t="shared" si="20"/>
        <v>0</v>
      </c>
      <c r="AY30" s="646">
        <f t="shared" ca="1" si="20"/>
        <v>-5</v>
      </c>
    </row>
    <row r="31" spans="1:51" x14ac:dyDescent="0.2">
      <c r="A31" s="205">
        <v>25</v>
      </c>
      <c r="B31" s="671">
        <f ca="1">IF(SUM($AW31:$AW$37)=0,0,E30)</f>
        <v>137</v>
      </c>
      <c r="C31" s="672">
        <f>'Box Count Entry'!$C36*'Box Count Entry'!$U$7</f>
        <v>0</v>
      </c>
      <c r="D31" s="672">
        <f t="shared" ca="1" si="0"/>
        <v>137</v>
      </c>
      <c r="E31" s="673">
        <f>'Box Count Entry'!$W36</f>
        <v>130</v>
      </c>
      <c r="F31" s="671">
        <f t="shared" ca="1" si="1"/>
        <v>7</v>
      </c>
      <c r="G31" s="674">
        <f t="shared" ca="1" si="2"/>
        <v>3.6623999999999999</v>
      </c>
      <c r="H31" s="675">
        <f ca="1">'Box Count Entry'!$I36</f>
        <v>7</v>
      </c>
      <c r="I31" s="672">
        <f>'Box Count Entry'!$O36</f>
        <v>0</v>
      </c>
      <c r="J31" s="646">
        <f t="shared" ca="1" si="15"/>
        <v>0</v>
      </c>
      <c r="K31" s="671">
        <f ca="1">IF(SUM($AW31:$AW$37)=0,0,N30)</f>
        <v>342</v>
      </c>
      <c r="L31" s="672">
        <f>'Box Count Entry'!$D36*'Box Count Entry'!$X$7</f>
        <v>0</v>
      </c>
      <c r="M31" s="672">
        <f t="shared" ca="1" si="3"/>
        <v>342</v>
      </c>
      <c r="N31" s="673">
        <f>'Box Count Entry'!$Z36</f>
        <v>305</v>
      </c>
      <c r="O31" s="671">
        <f t="shared" ca="1" si="4"/>
        <v>37</v>
      </c>
      <c r="P31" s="674">
        <f t="shared" ca="1" si="5"/>
        <v>23.827999999999999</v>
      </c>
      <c r="Q31" s="671">
        <f ca="1">'Box Count Entry'!$J36</f>
        <v>36</v>
      </c>
      <c r="R31" s="672">
        <f>'Box Count Entry'!$P36</f>
        <v>0</v>
      </c>
      <c r="S31" s="646">
        <f t="shared" ca="1" si="16"/>
        <v>1</v>
      </c>
      <c r="T31" s="671">
        <f ca="1">IF(SUM($AW31:$AW$37)=0,0,W30)</f>
        <v>402</v>
      </c>
      <c r="U31" s="672">
        <f>'Box Count Entry'!$E36*'Box Count Entry'!$AA$7</f>
        <v>0</v>
      </c>
      <c r="V31" s="672">
        <f t="shared" ca="1" si="6"/>
        <v>402</v>
      </c>
      <c r="W31" s="673">
        <f>'Box Count Entry'!$AC36</f>
        <v>361</v>
      </c>
      <c r="X31" s="671">
        <f t="shared" ca="1" si="7"/>
        <v>41</v>
      </c>
      <c r="Y31" s="674">
        <f t="shared" ca="1" si="8"/>
        <v>34.759799999999998</v>
      </c>
      <c r="Z31" s="671">
        <f ca="1">'Box Count Entry'!$K36</f>
        <v>33</v>
      </c>
      <c r="AA31" s="672">
        <f>'Box Count Entry'!$Q36</f>
        <v>0</v>
      </c>
      <c r="AB31" s="646">
        <f t="shared" ca="1" si="17"/>
        <v>8</v>
      </c>
      <c r="AC31" s="671">
        <f ca="1">IF(SUM($AW31:$AW$37)=0,0,AF30)</f>
        <v>82</v>
      </c>
      <c r="AD31" s="672">
        <f>'Box Count Entry'!$F36*'Box Count Entry'!$AA$7</f>
        <v>0</v>
      </c>
      <c r="AE31" s="672">
        <f t="shared" ca="1" si="9"/>
        <v>82</v>
      </c>
      <c r="AF31" s="673">
        <f>'Box Count Entry'!$AF36</f>
        <v>71</v>
      </c>
      <c r="AG31" s="671">
        <f t="shared" ca="1" si="10"/>
        <v>11</v>
      </c>
      <c r="AH31" s="674">
        <f t="shared" ca="1" si="11"/>
        <v>11.477400000000001</v>
      </c>
      <c r="AI31" s="671">
        <f ca="1">'Box Count Entry'!$L36</f>
        <v>5</v>
      </c>
      <c r="AJ31" s="672">
        <f>'Box Count Entry'!$R36</f>
        <v>0</v>
      </c>
      <c r="AK31" s="646">
        <f t="shared" ca="1" si="18"/>
        <v>6</v>
      </c>
      <c r="AL31" s="671">
        <f ca="1">IF(SUM($AW31:$AW$37)=0,0,AO30)</f>
        <v>154</v>
      </c>
      <c r="AM31" s="672">
        <f>'Box Count Entry'!$G36*'Box Count Entry'!$AG$7</f>
        <v>0</v>
      </c>
      <c r="AN31" s="672">
        <f t="shared" ca="1" si="12"/>
        <v>154</v>
      </c>
      <c r="AO31" s="673">
        <f>'Box Count Entry'!$AI36</f>
        <v>137</v>
      </c>
      <c r="AP31" s="671">
        <f t="shared" ca="1" si="13"/>
        <v>17</v>
      </c>
      <c r="AQ31" s="674">
        <f t="shared" ca="1" si="14"/>
        <v>6.3206000000000007</v>
      </c>
      <c r="AR31" s="671">
        <f ca="1">'Box Count Entry'!$M36</f>
        <v>0</v>
      </c>
      <c r="AS31" s="672">
        <f>'Box Count Entry'!$S36</f>
        <v>0</v>
      </c>
      <c r="AT31" s="646">
        <f t="shared" ca="1" si="19"/>
        <v>17</v>
      </c>
      <c r="AU31" s="671">
        <f t="shared" ca="1" si="20"/>
        <v>113</v>
      </c>
      <c r="AV31" s="674">
        <f t="shared" ca="1" si="20"/>
        <v>80.048199999999994</v>
      </c>
      <c r="AW31" s="671">
        <f t="shared" ca="1" si="20"/>
        <v>81</v>
      </c>
      <c r="AX31" s="672">
        <f t="shared" si="20"/>
        <v>0</v>
      </c>
      <c r="AY31" s="646">
        <f t="shared" ca="1" si="20"/>
        <v>32</v>
      </c>
    </row>
    <row r="32" spans="1:51" x14ac:dyDescent="0.2">
      <c r="A32" s="205">
        <v>26</v>
      </c>
      <c r="B32" s="671">
        <f ca="1">IF(SUM($AW32:$AW$37)=0,0,E31)</f>
        <v>130</v>
      </c>
      <c r="C32" s="672">
        <f>'Box Count Entry'!$C37*'Box Count Entry'!$U$7</f>
        <v>0</v>
      </c>
      <c r="D32" s="672">
        <f t="shared" ca="1" si="0"/>
        <v>130</v>
      </c>
      <c r="E32" s="673">
        <f>'Box Count Entry'!$W37</f>
        <v>111</v>
      </c>
      <c r="F32" s="671">
        <f t="shared" ca="1" si="1"/>
        <v>19</v>
      </c>
      <c r="G32" s="674">
        <f t="shared" ca="1" si="2"/>
        <v>9.9407999999999994</v>
      </c>
      <c r="H32" s="675">
        <f ca="1">'Box Count Entry'!$I37</f>
        <v>18</v>
      </c>
      <c r="I32" s="672">
        <f>'Box Count Entry'!$O37</f>
        <v>0</v>
      </c>
      <c r="J32" s="646">
        <f t="shared" ca="1" si="15"/>
        <v>1</v>
      </c>
      <c r="K32" s="671">
        <f ca="1">IF(SUM($AW32:$AW$37)=0,0,N31)</f>
        <v>305</v>
      </c>
      <c r="L32" s="672">
        <f>'Box Count Entry'!$D37*'Box Count Entry'!$X$7</f>
        <v>0</v>
      </c>
      <c r="M32" s="672">
        <f t="shared" ca="1" si="3"/>
        <v>305</v>
      </c>
      <c r="N32" s="673">
        <f>'Box Count Entry'!$Z37</f>
        <v>239</v>
      </c>
      <c r="O32" s="671">
        <f t="shared" ca="1" si="4"/>
        <v>66</v>
      </c>
      <c r="P32" s="674">
        <f t="shared" ca="1" si="5"/>
        <v>42.503999999999998</v>
      </c>
      <c r="Q32" s="671">
        <f ca="1">'Box Count Entry'!$J37</f>
        <v>65</v>
      </c>
      <c r="R32" s="672">
        <f>'Box Count Entry'!$P37</f>
        <v>0</v>
      </c>
      <c r="S32" s="646">
        <f t="shared" ca="1" si="16"/>
        <v>1</v>
      </c>
      <c r="T32" s="671">
        <f ca="1">IF(SUM($AW32:$AW$37)=0,0,W31)</f>
        <v>361</v>
      </c>
      <c r="U32" s="672">
        <f>'Box Count Entry'!$E37*'Box Count Entry'!$AA$7</f>
        <v>0</v>
      </c>
      <c r="V32" s="672">
        <f t="shared" ca="1" si="6"/>
        <v>361</v>
      </c>
      <c r="W32" s="673">
        <f>'Box Count Entry'!$AC37</f>
        <v>327</v>
      </c>
      <c r="X32" s="671">
        <f t="shared" ca="1" si="7"/>
        <v>34</v>
      </c>
      <c r="Y32" s="674">
        <f t="shared" ca="1" si="8"/>
        <v>28.825199999999999</v>
      </c>
      <c r="Z32" s="671">
        <f ca="1">'Box Count Entry'!$K37</f>
        <v>33</v>
      </c>
      <c r="AA32" s="672">
        <f>'Box Count Entry'!$Q37</f>
        <v>0</v>
      </c>
      <c r="AB32" s="646">
        <f t="shared" ca="1" si="17"/>
        <v>1</v>
      </c>
      <c r="AC32" s="671">
        <f ca="1">IF(SUM($AW32:$AW$37)=0,0,AF31)</f>
        <v>71</v>
      </c>
      <c r="AD32" s="672">
        <f>'Box Count Entry'!$F37*'Box Count Entry'!$AA$7</f>
        <v>0</v>
      </c>
      <c r="AE32" s="672">
        <f t="shared" ca="1" si="9"/>
        <v>71</v>
      </c>
      <c r="AF32" s="673">
        <f>'Box Count Entry'!$AF37</f>
        <v>67</v>
      </c>
      <c r="AG32" s="671">
        <f t="shared" ca="1" si="10"/>
        <v>4</v>
      </c>
      <c r="AH32" s="674">
        <f t="shared" ca="1" si="11"/>
        <v>4.1736000000000004</v>
      </c>
      <c r="AI32" s="671">
        <f ca="1">'Box Count Entry'!$L37</f>
        <v>4</v>
      </c>
      <c r="AJ32" s="672">
        <f>'Box Count Entry'!$R37</f>
        <v>0</v>
      </c>
      <c r="AK32" s="646">
        <f t="shared" ca="1" si="18"/>
        <v>0</v>
      </c>
      <c r="AL32" s="671">
        <f ca="1">IF(SUM($AW32:$AW$37)=0,0,AO31)</f>
        <v>137</v>
      </c>
      <c r="AM32" s="672">
        <f>'Box Count Entry'!$G37*'Box Count Entry'!$AG$7</f>
        <v>0</v>
      </c>
      <c r="AN32" s="672">
        <f t="shared" ca="1" si="12"/>
        <v>137</v>
      </c>
      <c r="AO32" s="673">
        <f>'Box Count Entry'!$AI37</f>
        <v>115</v>
      </c>
      <c r="AP32" s="671">
        <f t="shared" ca="1" si="13"/>
        <v>22</v>
      </c>
      <c r="AQ32" s="674">
        <f t="shared" ca="1" si="14"/>
        <v>8.1796000000000006</v>
      </c>
      <c r="AR32" s="671">
        <f ca="1">'Box Count Entry'!$M37</f>
        <v>0</v>
      </c>
      <c r="AS32" s="672">
        <f>'Box Count Entry'!$S37</f>
        <v>0</v>
      </c>
      <c r="AT32" s="646">
        <f t="shared" ca="1" si="19"/>
        <v>22</v>
      </c>
      <c r="AU32" s="671">
        <f t="shared" ca="1" si="20"/>
        <v>145</v>
      </c>
      <c r="AV32" s="674">
        <f t="shared" ca="1" si="20"/>
        <v>93.623199999999997</v>
      </c>
      <c r="AW32" s="671">
        <f t="shared" ca="1" si="20"/>
        <v>120</v>
      </c>
      <c r="AX32" s="672">
        <f t="shared" si="20"/>
        <v>0</v>
      </c>
      <c r="AY32" s="646">
        <f t="shared" ca="1" si="20"/>
        <v>25</v>
      </c>
    </row>
    <row r="33" spans="1:51" x14ac:dyDescent="0.2">
      <c r="A33" s="205">
        <v>27</v>
      </c>
      <c r="B33" s="671">
        <f ca="1">IF(SUM($AW33:$AW$37)=0,0,E32)</f>
        <v>111</v>
      </c>
      <c r="C33" s="672">
        <f>'Box Count Entry'!$C38*'Box Count Entry'!$U$7</f>
        <v>0</v>
      </c>
      <c r="D33" s="672">
        <f t="shared" ca="1" si="0"/>
        <v>111</v>
      </c>
      <c r="E33" s="673">
        <f>'Box Count Entry'!$W38</f>
        <v>86</v>
      </c>
      <c r="F33" s="671">
        <f t="shared" ca="1" si="1"/>
        <v>25</v>
      </c>
      <c r="G33" s="674">
        <f t="shared" ca="1" si="2"/>
        <v>13.08</v>
      </c>
      <c r="H33" s="675">
        <f ca="1">'Box Count Entry'!$I38</f>
        <v>24</v>
      </c>
      <c r="I33" s="672">
        <f>'Box Count Entry'!$O38</f>
        <v>0</v>
      </c>
      <c r="J33" s="646">
        <f t="shared" ca="1" si="15"/>
        <v>1</v>
      </c>
      <c r="K33" s="671">
        <f ca="1">IF(SUM($AW33:$AW$37)=0,0,N32)</f>
        <v>239</v>
      </c>
      <c r="L33" s="672">
        <f>'Box Count Entry'!$D38*'Box Count Entry'!$X$7</f>
        <v>0</v>
      </c>
      <c r="M33" s="672">
        <f t="shared" ca="1" si="3"/>
        <v>239</v>
      </c>
      <c r="N33" s="673">
        <f>'Box Count Entry'!$Z38</f>
        <v>177</v>
      </c>
      <c r="O33" s="671">
        <f t="shared" ca="1" si="4"/>
        <v>62</v>
      </c>
      <c r="P33" s="674">
        <f t="shared" ca="1" si="5"/>
        <v>39.928000000000004</v>
      </c>
      <c r="Q33" s="671">
        <f ca="1">'Box Count Entry'!$J38</f>
        <v>63</v>
      </c>
      <c r="R33" s="672">
        <f>'Box Count Entry'!$P38</f>
        <v>0</v>
      </c>
      <c r="S33" s="646">
        <f t="shared" ca="1" si="16"/>
        <v>-1</v>
      </c>
      <c r="T33" s="671">
        <f ca="1">IF(SUM($AW33:$AW$37)=0,0,W32)</f>
        <v>327</v>
      </c>
      <c r="U33" s="672">
        <f>'Box Count Entry'!$E38*'Box Count Entry'!$AA$7</f>
        <v>0</v>
      </c>
      <c r="V33" s="672">
        <f t="shared" ca="1" si="6"/>
        <v>327</v>
      </c>
      <c r="W33" s="673">
        <f>'Box Count Entry'!$AC38</f>
        <v>264</v>
      </c>
      <c r="X33" s="671">
        <f t="shared" ca="1" si="7"/>
        <v>63</v>
      </c>
      <c r="Y33" s="674">
        <f t="shared" ca="1" si="8"/>
        <v>53.4114</v>
      </c>
      <c r="Z33" s="671">
        <f ca="1">'Box Count Entry'!$K38</f>
        <v>64</v>
      </c>
      <c r="AA33" s="672">
        <f>'Box Count Entry'!$Q38</f>
        <v>0</v>
      </c>
      <c r="AB33" s="646">
        <f t="shared" ca="1" si="17"/>
        <v>-1</v>
      </c>
      <c r="AC33" s="671">
        <f ca="1">IF(SUM($AW33:$AW$37)=0,0,AF32)</f>
        <v>67</v>
      </c>
      <c r="AD33" s="672">
        <f>'Box Count Entry'!$F38*'Box Count Entry'!$AA$7</f>
        <v>0</v>
      </c>
      <c r="AE33" s="672">
        <f t="shared" ca="1" si="9"/>
        <v>67</v>
      </c>
      <c r="AF33" s="673">
        <f>'Box Count Entry'!$AF38</f>
        <v>58</v>
      </c>
      <c r="AG33" s="671">
        <f t="shared" ca="1" si="10"/>
        <v>9</v>
      </c>
      <c r="AH33" s="674">
        <f t="shared" ca="1" si="11"/>
        <v>9.3906000000000009</v>
      </c>
      <c r="AI33" s="671">
        <f ca="1">'Box Count Entry'!$L38</f>
        <v>8</v>
      </c>
      <c r="AJ33" s="672">
        <f>'Box Count Entry'!$R38</f>
        <v>0</v>
      </c>
      <c r="AK33" s="646">
        <f t="shared" ca="1" si="18"/>
        <v>1</v>
      </c>
      <c r="AL33" s="671">
        <f ca="1">IF(SUM($AW33:$AW$37)=0,0,AO32)</f>
        <v>115</v>
      </c>
      <c r="AM33" s="672">
        <f>'Box Count Entry'!$G38*'Box Count Entry'!$AG$7</f>
        <v>0</v>
      </c>
      <c r="AN33" s="672">
        <f t="shared" ca="1" si="12"/>
        <v>115</v>
      </c>
      <c r="AO33" s="673">
        <f>'Box Count Entry'!$AI38</f>
        <v>86</v>
      </c>
      <c r="AP33" s="671">
        <f t="shared" ca="1" si="13"/>
        <v>29</v>
      </c>
      <c r="AQ33" s="674">
        <f t="shared" ca="1" si="14"/>
        <v>10.782200000000001</v>
      </c>
      <c r="AR33" s="671">
        <f ca="1">'Box Count Entry'!$M38</f>
        <v>0</v>
      </c>
      <c r="AS33" s="672">
        <f>'Box Count Entry'!$S38</f>
        <v>0</v>
      </c>
      <c r="AT33" s="646">
        <f t="shared" ca="1" si="19"/>
        <v>29</v>
      </c>
      <c r="AU33" s="671">
        <f t="shared" ca="1" si="20"/>
        <v>188</v>
      </c>
      <c r="AV33" s="674">
        <f t="shared" ca="1" si="20"/>
        <v>126.59220000000001</v>
      </c>
      <c r="AW33" s="671">
        <f t="shared" ca="1" si="20"/>
        <v>159</v>
      </c>
      <c r="AX33" s="672">
        <f t="shared" si="20"/>
        <v>0</v>
      </c>
      <c r="AY33" s="646">
        <f t="shared" ca="1" si="20"/>
        <v>29</v>
      </c>
    </row>
    <row r="34" spans="1:51" x14ac:dyDescent="0.2">
      <c r="A34" s="205">
        <v>28</v>
      </c>
      <c r="B34" s="671">
        <f ca="1">IF(SUM($AW34:$AW$37)=0,0,E33)</f>
        <v>86</v>
      </c>
      <c r="C34" s="672">
        <f>'Box Count Entry'!$C39*'Box Count Entry'!$U$7</f>
        <v>0</v>
      </c>
      <c r="D34" s="672">
        <f t="shared" ca="1" si="0"/>
        <v>86</v>
      </c>
      <c r="E34" s="673">
        <f>'Box Count Entry'!$W39</f>
        <v>81</v>
      </c>
      <c r="F34" s="671">
        <f t="shared" ca="1" si="1"/>
        <v>5</v>
      </c>
      <c r="G34" s="674">
        <f t="shared" ca="1" si="2"/>
        <v>2.6160000000000001</v>
      </c>
      <c r="H34" s="675">
        <f ca="1">'Box Count Entry'!$I39</f>
        <v>7</v>
      </c>
      <c r="I34" s="672">
        <f>'Box Count Entry'!$O39</f>
        <v>0</v>
      </c>
      <c r="J34" s="646">
        <f t="shared" ca="1" si="15"/>
        <v>-2</v>
      </c>
      <c r="K34" s="671">
        <f ca="1">IF(SUM($AW34:$AW$37)=0,0,N33)</f>
        <v>177</v>
      </c>
      <c r="L34" s="672">
        <f>'Box Count Entry'!$D39*'Box Count Entry'!$X$7</f>
        <v>50</v>
      </c>
      <c r="M34" s="672">
        <f t="shared" ca="1" si="3"/>
        <v>227</v>
      </c>
      <c r="N34" s="673">
        <f>'Box Count Entry'!$Z39</f>
        <v>193</v>
      </c>
      <c r="O34" s="671">
        <f t="shared" ca="1" si="4"/>
        <v>34</v>
      </c>
      <c r="P34" s="674">
        <f t="shared" ca="1" si="5"/>
        <v>21.896000000000001</v>
      </c>
      <c r="Q34" s="671">
        <f ca="1">'Box Count Entry'!$J39</f>
        <v>33</v>
      </c>
      <c r="R34" s="672">
        <f>'Box Count Entry'!$P39</f>
        <v>0</v>
      </c>
      <c r="S34" s="646">
        <f t="shared" ca="1" si="16"/>
        <v>1</v>
      </c>
      <c r="T34" s="671">
        <f ca="1">IF(SUM($AW34:$AW$37)=0,0,W33)</f>
        <v>264</v>
      </c>
      <c r="U34" s="672">
        <f>'Box Count Entry'!$E39*'Box Count Entry'!$AA$7</f>
        <v>50</v>
      </c>
      <c r="V34" s="672">
        <f t="shared" ca="1" si="6"/>
        <v>314</v>
      </c>
      <c r="W34" s="673">
        <f>'Box Count Entry'!$AC39</f>
        <v>254</v>
      </c>
      <c r="X34" s="671">
        <f t="shared" ca="1" si="7"/>
        <v>60</v>
      </c>
      <c r="Y34" s="674">
        <f t="shared" ca="1" si="8"/>
        <v>50.868000000000002</v>
      </c>
      <c r="Z34" s="671">
        <f ca="1">'Box Count Entry'!$K39</f>
        <v>64</v>
      </c>
      <c r="AA34" s="672">
        <f>'Box Count Entry'!$Q39</f>
        <v>0</v>
      </c>
      <c r="AB34" s="646">
        <f t="shared" ca="1" si="17"/>
        <v>-4</v>
      </c>
      <c r="AC34" s="671">
        <f ca="1">IF(SUM($AW34:$AW$37)=0,0,AF33)</f>
        <v>58</v>
      </c>
      <c r="AD34" s="672">
        <f>'Box Count Entry'!$F39*'Box Count Entry'!$AA$7</f>
        <v>0</v>
      </c>
      <c r="AE34" s="672">
        <f t="shared" ca="1" si="9"/>
        <v>58</v>
      </c>
      <c r="AF34" s="673">
        <f>'Box Count Entry'!$AF39</f>
        <v>52</v>
      </c>
      <c r="AG34" s="671">
        <f t="shared" ca="1" si="10"/>
        <v>6</v>
      </c>
      <c r="AH34" s="674">
        <f t="shared" ca="1" si="11"/>
        <v>6.2604000000000006</v>
      </c>
      <c r="AI34" s="671">
        <f ca="1">'Box Count Entry'!$L39</f>
        <v>6</v>
      </c>
      <c r="AJ34" s="672">
        <f>'Box Count Entry'!$R39</f>
        <v>0</v>
      </c>
      <c r="AK34" s="646">
        <f t="shared" ca="1" si="18"/>
        <v>0</v>
      </c>
      <c r="AL34" s="671">
        <f ca="1">IF(SUM($AW34:$AW$37)=0,0,AO33)</f>
        <v>86</v>
      </c>
      <c r="AM34" s="672">
        <f>'Box Count Entry'!$G39*'Box Count Entry'!$AG$7</f>
        <v>0</v>
      </c>
      <c r="AN34" s="672">
        <f t="shared" ca="1" si="12"/>
        <v>86</v>
      </c>
      <c r="AO34" s="673">
        <f>'Box Count Entry'!$AI39</f>
        <v>64</v>
      </c>
      <c r="AP34" s="671">
        <f t="shared" ca="1" si="13"/>
        <v>22</v>
      </c>
      <c r="AQ34" s="674">
        <f t="shared" ca="1" si="14"/>
        <v>8.1796000000000006</v>
      </c>
      <c r="AR34" s="671">
        <f ca="1">'Box Count Entry'!$M39</f>
        <v>0</v>
      </c>
      <c r="AS34" s="672">
        <f>'Box Count Entry'!$S39</f>
        <v>0</v>
      </c>
      <c r="AT34" s="646">
        <f t="shared" ca="1" si="19"/>
        <v>22</v>
      </c>
      <c r="AU34" s="671">
        <f t="shared" ca="1" si="20"/>
        <v>127</v>
      </c>
      <c r="AV34" s="674">
        <f t="shared" ca="1" si="20"/>
        <v>89.82</v>
      </c>
      <c r="AW34" s="671">
        <f t="shared" ca="1" si="20"/>
        <v>110</v>
      </c>
      <c r="AX34" s="672">
        <f t="shared" si="20"/>
        <v>0</v>
      </c>
      <c r="AY34" s="646">
        <f t="shared" ca="1" si="20"/>
        <v>17</v>
      </c>
    </row>
    <row r="35" spans="1:51" x14ac:dyDescent="0.2">
      <c r="A35" s="205">
        <v>29</v>
      </c>
      <c r="B35" s="671">
        <f ca="1">IF(SUM($AW35:$AW$37)=0,0,E34)</f>
        <v>81</v>
      </c>
      <c r="C35" s="672">
        <f>'Box Count Entry'!$C40*'Box Count Entry'!$U$7</f>
        <v>0</v>
      </c>
      <c r="D35" s="672">
        <f t="shared" ca="1" si="0"/>
        <v>81</v>
      </c>
      <c r="E35" s="673">
        <f>'Box Count Entry'!$W40</f>
        <v>86</v>
      </c>
      <c r="F35" s="671">
        <f t="shared" ca="1" si="1"/>
        <v>-5</v>
      </c>
      <c r="G35" s="674">
        <f t="shared" ca="1" si="2"/>
        <v>-2.6160000000000001</v>
      </c>
      <c r="H35" s="675">
        <f ca="1">'Box Count Entry'!$I40</f>
        <v>9</v>
      </c>
      <c r="I35" s="672">
        <f>'Box Count Entry'!$O40</f>
        <v>0</v>
      </c>
      <c r="J35" s="646">
        <f t="shared" ca="1" si="15"/>
        <v>-14</v>
      </c>
      <c r="K35" s="671">
        <f ca="1">IF(SUM($AW35:$AW$37)=0,0,N34)</f>
        <v>193</v>
      </c>
      <c r="L35" s="672">
        <f>'Box Count Entry'!$D40*'Box Count Entry'!$X$7</f>
        <v>0</v>
      </c>
      <c r="M35" s="672">
        <f t="shared" ca="1" si="3"/>
        <v>193</v>
      </c>
      <c r="N35" s="673">
        <f>'Box Count Entry'!$Z40</f>
        <v>171</v>
      </c>
      <c r="O35" s="671">
        <f t="shared" ca="1" si="4"/>
        <v>22</v>
      </c>
      <c r="P35" s="674">
        <f t="shared" ca="1" si="5"/>
        <v>14.168000000000001</v>
      </c>
      <c r="Q35" s="671">
        <f ca="1">'Box Count Entry'!$J40</f>
        <v>23</v>
      </c>
      <c r="R35" s="672">
        <f>'Box Count Entry'!$P40</f>
        <v>0</v>
      </c>
      <c r="S35" s="646">
        <f t="shared" ca="1" si="16"/>
        <v>-1</v>
      </c>
      <c r="T35" s="671">
        <f ca="1">IF(SUM($AW35:$AW$37)=0,0,W34)</f>
        <v>254</v>
      </c>
      <c r="U35" s="672">
        <f>'Box Count Entry'!$E40*'Box Count Entry'!$AA$7</f>
        <v>0</v>
      </c>
      <c r="V35" s="672">
        <f t="shared" ca="1" si="6"/>
        <v>254</v>
      </c>
      <c r="W35" s="673">
        <f>'Box Count Entry'!$AC40</f>
        <v>228</v>
      </c>
      <c r="X35" s="671">
        <f t="shared" ca="1" si="7"/>
        <v>26</v>
      </c>
      <c r="Y35" s="674">
        <f t="shared" ca="1" si="8"/>
        <v>22.0428</v>
      </c>
      <c r="Z35" s="671">
        <f ca="1">'Box Count Entry'!$K40</f>
        <v>21</v>
      </c>
      <c r="AA35" s="672">
        <f>'Box Count Entry'!$Q40</f>
        <v>0</v>
      </c>
      <c r="AB35" s="646">
        <f t="shared" ca="1" si="17"/>
        <v>5</v>
      </c>
      <c r="AC35" s="671">
        <f ca="1">IF(SUM($AW35:$AW$37)=0,0,AF34)</f>
        <v>52</v>
      </c>
      <c r="AD35" s="672">
        <f>'Box Count Entry'!$F40*'Box Count Entry'!$AA$7</f>
        <v>0</v>
      </c>
      <c r="AE35" s="672">
        <f t="shared" ca="1" si="9"/>
        <v>52</v>
      </c>
      <c r="AF35" s="673">
        <f>'Box Count Entry'!$AF40</f>
        <v>32</v>
      </c>
      <c r="AG35" s="671">
        <f t="shared" ca="1" si="10"/>
        <v>20</v>
      </c>
      <c r="AH35" s="674">
        <f t="shared" ca="1" si="11"/>
        <v>20.868000000000002</v>
      </c>
      <c r="AI35" s="671">
        <f ca="1">'Box Count Entry'!$L40</f>
        <v>7</v>
      </c>
      <c r="AJ35" s="672">
        <f>'Box Count Entry'!$R40</f>
        <v>0</v>
      </c>
      <c r="AK35" s="646">
        <f t="shared" ca="1" si="18"/>
        <v>13</v>
      </c>
      <c r="AL35" s="671">
        <f ca="1">IF(SUM($AW35:$AW$37)=0,0,AO34)</f>
        <v>64</v>
      </c>
      <c r="AM35" s="672">
        <f>'Box Count Entry'!$G40*'Box Count Entry'!$AG$7</f>
        <v>0</v>
      </c>
      <c r="AN35" s="672">
        <f t="shared" ca="1" si="12"/>
        <v>64</v>
      </c>
      <c r="AO35" s="673">
        <f>'Box Count Entry'!$AI40</f>
        <v>50</v>
      </c>
      <c r="AP35" s="671">
        <f t="shared" ca="1" si="13"/>
        <v>14</v>
      </c>
      <c r="AQ35" s="674">
        <f t="shared" ca="1" si="14"/>
        <v>5.2052000000000005</v>
      </c>
      <c r="AR35" s="671">
        <f ca="1">'Box Count Entry'!$M40</f>
        <v>0</v>
      </c>
      <c r="AS35" s="672">
        <f>'Box Count Entry'!$S40</f>
        <v>0</v>
      </c>
      <c r="AT35" s="646">
        <f t="shared" ca="1" si="19"/>
        <v>14</v>
      </c>
      <c r="AU35" s="671">
        <f t="shared" ca="1" si="20"/>
        <v>77</v>
      </c>
      <c r="AV35" s="674">
        <f t="shared" ca="1" si="20"/>
        <v>59.667999999999999</v>
      </c>
      <c r="AW35" s="671">
        <f t="shared" ca="1" si="20"/>
        <v>60</v>
      </c>
      <c r="AX35" s="672">
        <f t="shared" si="20"/>
        <v>0</v>
      </c>
      <c r="AY35" s="646">
        <f t="shared" ca="1" si="20"/>
        <v>17</v>
      </c>
    </row>
    <row r="36" spans="1:51" x14ac:dyDescent="0.2">
      <c r="A36" s="205">
        <v>30</v>
      </c>
      <c r="B36" s="671">
        <f ca="1">IF(SUM($AW36:$AW$37)=0,0,E35)</f>
        <v>86</v>
      </c>
      <c r="C36" s="672">
        <f>'Box Count Entry'!$C41*'Box Count Entry'!$U$7</f>
        <v>0</v>
      </c>
      <c r="D36" s="672">
        <f t="shared" ca="1" si="0"/>
        <v>86</v>
      </c>
      <c r="E36" s="673">
        <f>'Box Count Entry'!$W41</f>
        <v>56</v>
      </c>
      <c r="F36" s="671">
        <f t="shared" ca="1" si="1"/>
        <v>30</v>
      </c>
      <c r="G36" s="674">
        <f t="shared" ca="1" si="2"/>
        <v>15.696</v>
      </c>
      <c r="H36" s="675">
        <f ca="1">'Box Count Entry'!$I41</f>
        <v>16</v>
      </c>
      <c r="I36" s="672">
        <f>'Box Count Entry'!$O41</f>
        <v>0</v>
      </c>
      <c r="J36" s="646">
        <f t="shared" ca="1" si="15"/>
        <v>14</v>
      </c>
      <c r="K36" s="671">
        <f ca="1">IF(SUM($AW36:$AW$37)=0,0,N35)</f>
        <v>171</v>
      </c>
      <c r="L36" s="672">
        <f>'Box Count Entry'!$D41*'Box Count Entry'!$X$7</f>
        <v>0</v>
      </c>
      <c r="M36" s="672">
        <f t="shared" ca="1" si="3"/>
        <v>171</v>
      </c>
      <c r="N36" s="673">
        <f>'Box Count Entry'!$Z41</f>
        <v>134</v>
      </c>
      <c r="O36" s="671">
        <f t="shared" ca="1" si="4"/>
        <v>37</v>
      </c>
      <c r="P36" s="674">
        <f t="shared" ca="1" si="5"/>
        <v>23.827999999999999</v>
      </c>
      <c r="Q36" s="671">
        <f ca="1">'Box Count Entry'!$J41</f>
        <v>36</v>
      </c>
      <c r="R36" s="672">
        <f>'Box Count Entry'!$P41</f>
        <v>0</v>
      </c>
      <c r="S36" s="646">
        <f t="shared" ca="1" si="16"/>
        <v>1</v>
      </c>
      <c r="T36" s="671">
        <f ca="1">IF(SUM($AW36:$AW$37)=0,0,W35)</f>
        <v>228</v>
      </c>
      <c r="U36" s="672">
        <f>'Box Count Entry'!$E41*'Box Count Entry'!$AA$7</f>
        <v>0</v>
      </c>
      <c r="V36" s="672">
        <f t="shared" ca="1" si="6"/>
        <v>228</v>
      </c>
      <c r="W36" s="673">
        <f>'Box Count Entry'!$AC41</f>
        <v>189</v>
      </c>
      <c r="X36" s="671">
        <f t="shared" ca="1" si="7"/>
        <v>39</v>
      </c>
      <c r="Y36" s="674">
        <f t="shared" ca="1" si="8"/>
        <v>33.0642</v>
      </c>
      <c r="Z36" s="671">
        <f ca="1">'Box Count Entry'!$K41</f>
        <v>40</v>
      </c>
      <c r="AA36" s="672">
        <f>'Box Count Entry'!$Q41</f>
        <v>0</v>
      </c>
      <c r="AB36" s="646">
        <f t="shared" ca="1" si="17"/>
        <v>-1</v>
      </c>
      <c r="AC36" s="671">
        <f ca="1">IF(SUM($AW36:$AW$37)=0,0,AF35)</f>
        <v>32</v>
      </c>
      <c r="AD36" s="672">
        <f>'Box Count Entry'!$F41*'Box Count Entry'!$AA$7</f>
        <v>0</v>
      </c>
      <c r="AE36" s="672">
        <f t="shared" ca="1" si="9"/>
        <v>32</v>
      </c>
      <c r="AF36" s="673">
        <f>'Box Count Entry'!$AF41</f>
        <v>38</v>
      </c>
      <c r="AG36" s="671">
        <f t="shared" ca="1" si="10"/>
        <v>-6</v>
      </c>
      <c r="AH36" s="674">
        <f t="shared" ca="1" si="11"/>
        <v>-6.2604000000000006</v>
      </c>
      <c r="AI36" s="671">
        <f ca="1">'Box Count Entry'!$L41</f>
        <v>7</v>
      </c>
      <c r="AJ36" s="672">
        <f>'Box Count Entry'!$R41</f>
        <v>0</v>
      </c>
      <c r="AK36" s="646">
        <f t="shared" ca="1" si="18"/>
        <v>-13</v>
      </c>
      <c r="AL36" s="671">
        <f ca="1">IF(SUM($AW36:$AW$37)=0,0,AO35)</f>
        <v>50</v>
      </c>
      <c r="AM36" s="672">
        <f>'Box Count Entry'!$G41*'Box Count Entry'!$AG$7</f>
        <v>0</v>
      </c>
      <c r="AN36" s="672">
        <f t="shared" ca="1" si="12"/>
        <v>50</v>
      </c>
      <c r="AO36" s="673">
        <f>'Box Count Entry'!$AI41</f>
        <v>34</v>
      </c>
      <c r="AP36" s="671">
        <f t="shared" ca="1" si="13"/>
        <v>16</v>
      </c>
      <c r="AQ36" s="674">
        <f t="shared" ca="1" si="14"/>
        <v>5.9488000000000003</v>
      </c>
      <c r="AR36" s="671">
        <f ca="1">'Box Count Entry'!$M41</f>
        <v>0</v>
      </c>
      <c r="AS36" s="672">
        <f>'Box Count Entry'!$S41</f>
        <v>0</v>
      </c>
      <c r="AT36" s="646">
        <f t="shared" ca="1" si="19"/>
        <v>16</v>
      </c>
      <c r="AU36" s="671">
        <f t="shared" ca="1" si="20"/>
        <v>116</v>
      </c>
      <c r="AV36" s="674">
        <f t="shared" ca="1" si="20"/>
        <v>72.276600000000002</v>
      </c>
      <c r="AW36" s="671">
        <f t="shared" ca="1" si="20"/>
        <v>99</v>
      </c>
      <c r="AX36" s="672">
        <f t="shared" si="20"/>
        <v>0</v>
      </c>
      <c r="AY36" s="646">
        <f t="shared" ca="1" si="20"/>
        <v>17</v>
      </c>
    </row>
    <row r="37" spans="1:51" ht="15" thickBot="1" x14ac:dyDescent="0.25">
      <c r="A37" s="546">
        <v>31</v>
      </c>
      <c r="B37" s="676">
        <f ca="1">IF(SUM($AW37:$AW$37)=0,0,E36)</f>
        <v>0</v>
      </c>
      <c r="C37" s="677">
        <f>'Box Count Entry'!$C42*'Box Count Entry'!$U$7</f>
        <v>0</v>
      </c>
      <c r="D37" s="677">
        <f t="shared" ca="1" si="0"/>
        <v>0</v>
      </c>
      <c r="E37" s="678">
        <f>'Box Count Entry'!$W42</f>
        <v>0</v>
      </c>
      <c r="F37" s="676">
        <f t="shared" ca="1" si="1"/>
        <v>0</v>
      </c>
      <c r="G37" s="679">
        <f t="shared" ca="1" si="2"/>
        <v>0</v>
      </c>
      <c r="H37" s="680">
        <f ca="1">'Box Count Entry'!$I42</f>
        <v>0</v>
      </c>
      <c r="I37" s="677">
        <f>'Box Count Entry'!$O42</f>
        <v>0</v>
      </c>
      <c r="J37" s="653">
        <f t="shared" ca="1" si="15"/>
        <v>0</v>
      </c>
      <c r="K37" s="676">
        <f ca="1">IF(SUM($AW37:$AW$37)=0,0,N36)</f>
        <v>0</v>
      </c>
      <c r="L37" s="677">
        <f>'Box Count Entry'!$D42*'Box Count Entry'!$X$7</f>
        <v>0</v>
      </c>
      <c r="M37" s="677">
        <f t="shared" ca="1" si="3"/>
        <v>0</v>
      </c>
      <c r="N37" s="678">
        <f>'Box Count Entry'!$Z42</f>
        <v>0</v>
      </c>
      <c r="O37" s="676">
        <f t="shared" ca="1" si="4"/>
        <v>0</v>
      </c>
      <c r="P37" s="679">
        <f t="shared" ca="1" si="5"/>
        <v>0</v>
      </c>
      <c r="Q37" s="676">
        <f ca="1">'Box Count Entry'!$J42</f>
        <v>0</v>
      </c>
      <c r="R37" s="677">
        <f>'Box Count Entry'!$P42</f>
        <v>0</v>
      </c>
      <c r="S37" s="653">
        <f t="shared" ca="1" si="16"/>
        <v>0</v>
      </c>
      <c r="T37" s="676">
        <f ca="1">IF(SUM($AW37:$AW$37)=0,0,W36)</f>
        <v>0</v>
      </c>
      <c r="U37" s="677">
        <f>'Box Count Entry'!$E42*'Box Count Entry'!$AA$7</f>
        <v>0</v>
      </c>
      <c r="V37" s="677">
        <f t="shared" ca="1" si="6"/>
        <v>0</v>
      </c>
      <c r="W37" s="678">
        <f>'Box Count Entry'!$AC42</f>
        <v>0</v>
      </c>
      <c r="X37" s="676">
        <f t="shared" ca="1" si="7"/>
        <v>0</v>
      </c>
      <c r="Y37" s="679">
        <f t="shared" ca="1" si="8"/>
        <v>0</v>
      </c>
      <c r="Z37" s="676">
        <f ca="1">'Box Count Entry'!$K42</f>
        <v>0</v>
      </c>
      <c r="AA37" s="677">
        <f>'Box Count Entry'!$Q42</f>
        <v>0</v>
      </c>
      <c r="AB37" s="653">
        <f t="shared" ca="1" si="17"/>
        <v>0</v>
      </c>
      <c r="AC37" s="676">
        <f ca="1">IF(SUM($AW37:$AW$37)=0,0,AF36)</f>
        <v>0</v>
      </c>
      <c r="AD37" s="677">
        <f>'Box Count Entry'!$F42*'Box Count Entry'!$AA$7</f>
        <v>0</v>
      </c>
      <c r="AE37" s="677">
        <f t="shared" ca="1" si="9"/>
        <v>0</v>
      </c>
      <c r="AF37" s="678">
        <f>'Box Count Entry'!$AF42</f>
        <v>0</v>
      </c>
      <c r="AG37" s="676">
        <f t="shared" ca="1" si="10"/>
        <v>0</v>
      </c>
      <c r="AH37" s="679">
        <f t="shared" ca="1" si="11"/>
        <v>0</v>
      </c>
      <c r="AI37" s="676">
        <f ca="1">'Box Count Entry'!$L42</f>
        <v>0</v>
      </c>
      <c r="AJ37" s="677">
        <f>'Box Count Entry'!$R42</f>
        <v>0</v>
      </c>
      <c r="AK37" s="653">
        <f t="shared" ca="1" si="18"/>
        <v>0</v>
      </c>
      <c r="AL37" s="676">
        <f ca="1">IF(SUM($AW37:$AW$37)=0,0,AO36)</f>
        <v>0</v>
      </c>
      <c r="AM37" s="677">
        <f>'Box Count Entry'!$G42*'Box Count Entry'!$AG$7</f>
        <v>0</v>
      </c>
      <c r="AN37" s="677">
        <f t="shared" ca="1" si="12"/>
        <v>0</v>
      </c>
      <c r="AO37" s="678">
        <f>'Box Count Entry'!$AI42</f>
        <v>0</v>
      </c>
      <c r="AP37" s="676">
        <f t="shared" ca="1" si="13"/>
        <v>0</v>
      </c>
      <c r="AQ37" s="679">
        <f t="shared" ca="1" si="14"/>
        <v>0</v>
      </c>
      <c r="AR37" s="676">
        <f ca="1">'Box Count Entry'!$M42</f>
        <v>0</v>
      </c>
      <c r="AS37" s="677">
        <f>'Box Count Entry'!$S42</f>
        <v>0</v>
      </c>
      <c r="AT37" s="653">
        <f t="shared" ca="1" si="19"/>
        <v>0</v>
      </c>
      <c r="AU37" s="676">
        <f t="shared" ca="1" si="20"/>
        <v>0</v>
      </c>
      <c r="AV37" s="679">
        <f t="shared" ca="1" si="20"/>
        <v>0</v>
      </c>
      <c r="AW37" s="676">
        <f t="shared" ca="1" si="20"/>
        <v>0</v>
      </c>
      <c r="AX37" s="677">
        <f t="shared" si="20"/>
        <v>0</v>
      </c>
      <c r="AY37" s="653">
        <f t="shared" ca="1" si="20"/>
        <v>0</v>
      </c>
    </row>
    <row r="38" spans="1:51" ht="15" thickBot="1" x14ac:dyDescent="0.25"/>
    <row r="39" spans="1:51" ht="15" thickBot="1" x14ac:dyDescent="0.25">
      <c r="B39" s="681" t="s">
        <v>1596</v>
      </c>
      <c r="AP39" s="1442" t="s">
        <v>1597</v>
      </c>
      <c r="AQ39" s="1443"/>
      <c r="AR39" s="1443"/>
      <c r="AS39" s="1443"/>
      <c r="AT39" s="1444"/>
      <c r="AU39" s="682">
        <f ca="1">SUM(AU7:AU37)</f>
        <v>4326</v>
      </c>
      <c r="AV39" s="683">
        <f ca="1">SUM(AV7:AV37)</f>
        <v>2688.3272000000006</v>
      </c>
      <c r="AW39" s="682">
        <f ca="1">SUM(AW7:AW37)</f>
        <v>2595</v>
      </c>
      <c r="AX39" s="684">
        <f>SUM(AX7:AX37)</f>
        <v>0</v>
      </c>
      <c r="AY39" s="685">
        <f ca="1">SUM(AY7:AY37)</f>
        <v>1731</v>
      </c>
    </row>
  </sheetData>
  <sheetProtection algorithmName="SHA-512" hashValue="KpcY1K+ErJf67WQ2ROHavhfwgX0If/W8GBpZK+N7I9lwn7xGy430sW2XcuBTPHg7jvv94KUxVKf2gLPquLNLGQ==" saltValue="Ys9tFr5TRq7OUoxApiultg==" spinCount="100000" sheet="1" objects="1" scenarios="1" formatColumns="0"/>
  <mergeCells count="12">
    <mergeCell ref="AU5:AY5"/>
    <mergeCell ref="AP39:AT39"/>
    <mergeCell ref="B4:J4"/>
    <mergeCell ref="K4:S4"/>
    <mergeCell ref="T4:AB4"/>
    <mergeCell ref="AC4:AK4"/>
    <mergeCell ref="AL4:AT4"/>
    <mergeCell ref="B5:F5"/>
    <mergeCell ref="K5:O5"/>
    <mergeCell ref="T5:X5"/>
    <mergeCell ref="AC5:AG5"/>
    <mergeCell ref="AL5:AP5"/>
  </mergeCells>
  <conditionalFormatting sqref="J7:J37 S7:S37 AB7:AB37 AK7:AK37 AT7:AT37 AY7:AY37 AY39">
    <cfRule type="cellIs" dxfId="4" priority="1" operator="not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7420-1B9A-4E0A-B416-8644F50E7A18}">
  <sheetPr>
    <tabColor theme="4" tint="0.39997558519241921"/>
  </sheetPr>
  <dimension ref="A1:Z48"/>
  <sheetViews>
    <sheetView showGridLines="0" workbookViewId="0">
      <pane xSplit="2" ySplit="4" topLeftCell="M24" activePane="bottomRight" state="frozen"/>
      <selection pane="topRight"/>
      <selection pane="bottomLeft"/>
      <selection pane="bottomRight" activeCell="N30" sqref="N30"/>
    </sheetView>
  </sheetViews>
  <sheetFormatPr baseColWidth="10" defaultColWidth="9" defaultRowHeight="14" x14ac:dyDescent="0.2"/>
  <cols>
    <col min="1" max="2" width="15.6640625" style="160" customWidth="1"/>
    <col min="3" max="3" width="15.5" style="160" customWidth="1"/>
    <col min="4" max="13" width="14.1640625" style="160" customWidth="1"/>
    <col min="14" max="14" width="15.5" style="160" customWidth="1"/>
    <col min="15" max="20" width="13.1640625" style="160" customWidth="1"/>
    <col min="21" max="21" width="10.6640625" style="160" customWidth="1"/>
    <col min="22" max="22" width="14.33203125" style="160" customWidth="1"/>
    <col min="23" max="23" width="14.1640625" style="160" customWidth="1"/>
    <col min="24" max="24" width="9.6640625" style="160" customWidth="1"/>
    <col min="25" max="25" width="14.1640625" style="160" customWidth="1"/>
    <col min="26" max="26" width="9.6640625" style="160" customWidth="1"/>
    <col min="27" max="16384" width="9" style="160"/>
  </cols>
  <sheetData>
    <row r="1" spans="1:26" s="511" customFormat="1" ht="27" x14ac:dyDescent="0.2">
      <c r="A1" s="249"/>
      <c r="C1" s="1319" t="s">
        <v>1598</v>
      </c>
      <c r="D1" s="1319"/>
      <c r="E1" s="1319"/>
      <c r="F1" s="1319"/>
      <c r="G1" s="1319"/>
      <c r="H1" s="1319"/>
      <c r="I1" s="1319"/>
      <c r="J1" s="1319"/>
      <c r="K1" s="1319"/>
      <c r="L1" s="1319"/>
      <c r="M1" s="1319"/>
      <c r="N1" s="1319"/>
      <c r="O1" s="1319"/>
      <c r="P1" s="1319"/>
      <c r="Q1" s="1319"/>
      <c r="R1" s="1319"/>
      <c r="S1" s="1319"/>
      <c r="T1" s="1319"/>
      <c r="U1" s="1319"/>
      <c r="V1" s="1319"/>
      <c r="W1" s="1319"/>
      <c r="X1" s="1319"/>
      <c r="Y1" s="1319"/>
      <c r="Z1" s="1319"/>
    </row>
    <row r="2" spans="1:26" s="392" customFormat="1" x14ac:dyDescent="0.2">
      <c r="A2" s="253"/>
      <c r="B2" s="253"/>
      <c r="C2" s="1320" t="str">
        <f>"Store #"&amp;TEXT('Report Set-up'!$B$6,"0")&amp;", "&amp;'Report Set-up'!$B$7&amp;", "&amp;TEXT(DATE('Report Set-up'!$B$12,'Report Set-up'!$B$11,1),"mmmm yyyy")</f>
        <v>Store #999, Sample Store, June 2025</v>
      </c>
      <c r="D2" s="1320"/>
      <c r="E2" s="1320"/>
      <c r="F2" s="1320"/>
      <c r="G2" s="1320"/>
      <c r="H2" s="1320"/>
      <c r="I2" s="1320"/>
      <c r="J2" s="1320"/>
      <c r="K2" s="1320"/>
      <c r="L2" s="1320"/>
      <c r="M2" s="1320"/>
      <c r="N2" s="1320"/>
      <c r="O2" s="1320"/>
      <c r="P2" s="1320"/>
      <c r="Q2" s="1320"/>
      <c r="R2" s="1320"/>
      <c r="S2" s="1320"/>
      <c r="T2" s="1320"/>
      <c r="U2" s="1320"/>
      <c r="V2" s="1320"/>
      <c r="W2" s="1320"/>
      <c r="X2" s="1320"/>
      <c r="Y2" s="1320"/>
      <c r="Z2" s="1320"/>
    </row>
    <row r="3" spans="1:26" s="392" customFormat="1" ht="15" thickBot="1" x14ac:dyDescent="0.25">
      <c r="A3" s="381"/>
      <c r="B3" s="381"/>
      <c r="C3" s="686"/>
      <c r="D3" s="686"/>
      <c r="E3" s="686"/>
      <c r="F3" s="686"/>
      <c r="G3" s="686"/>
      <c r="H3" s="686"/>
      <c r="I3" s="686"/>
      <c r="J3" s="686"/>
      <c r="K3" s="686"/>
      <c r="L3" s="686"/>
      <c r="M3" s="686"/>
      <c r="N3" s="686"/>
      <c r="O3" s="686"/>
      <c r="P3" s="686"/>
      <c r="Q3" s="686"/>
      <c r="R3" s="686"/>
      <c r="S3" s="686"/>
      <c r="T3" s="686"/>
      <c r="U3" s="686"/>
      <c r="V3" s="686"/>
      <c r="W3" s="686"/>
      <c r="X3" s="686"/>
      <c r="Y3" s="686"/>
      <c r="Z3" s="686"/>
    </row>
    <row r="4" spans="1:26" s="527" customFormat="1" ht="31" thickBot="1" x14ac:dyDescent="0.25">
      <c r="A4" s="687" t="s">
        <v>441</v>
      </c>
      <c r="B4" s="687" t="s">
        <v>439</v>
      </c>
      <c r="C4" s="687" t="s">
        <v>1473</v>
      </c>
      <c r="D4" s="688" t="s">
        <v>234</v>
      </c>
      <c r="E4" s="689" t="s">
        <v>1599</v>
      </c>
      <c r="F4" s="689" t="s">
        <v>1600</v>
      </c>
      <c r="G4" s="690" t="s">
        <v>236</v>
      </c>
      <c r="H4" s="691" t="s">
        <v>1601</v>
      </c>
      <c r="I4" s="692" t="s">
        <v>266</v>
      </c>
      <c r="J4" s="689" t="s">
        <v>264</v>
      </c>
      <c r="K4" s="693" t="s">
        <v>268</v>
      </c>
      <c r="L4" s="694" t="s">
        <v>1602</v>
      </c>
      <c r="M4" s="691" t="s">
        <v>1603</v>
      </c>
      <c r="N4" s="695" t="s">
        <v>1604</v>
      </c>
      <c r="O4" s="692" t="s">
        <v>1605</v>
      </c>
      <c r="P4" s="689" t="s">
        <v>1606</v>
      </c>
      <c r="Q4" s="689" t="s">
        <v>1607</v>
      </c>
      <c r="R4" s="689" t="s">
        <v>1608</v>
      </c>
      <c r="S4" s="696" t="s">
        <v>1609</v>
      </c>
      <c r="T4" s="695" t="s">
        <v>1610</v>
      </c>
      <c r="U4" s="687" t="s">
        <v>1611</v>
      </c>
      <c r="V4" s="697" t="s">
        <v>1612</v>
      </c>
      <c r="W4" s="698" t="s">
        <v>1613</v>
      </c>
      <c r="X4" s="691" t="s">
        <v>1614</v>
      </c>
      <c r="Y4" s="698" t="s">
        <v>1615</v>
      </c>
      <c r="Z4" s="691" t="s">
        <v>1616</v>
      </c>
    </row>
    <row r="5" spans="1:26" ht="16" x14ac:dyDescent="0.2">
      <c r="A5" s="699">
        <f>IF(WEEKDAY(DATE('Report Set-up'!$B$12,'Report Set-up'!$B$11,1))=$B5,1,0)</f>
        <v>1</v>
      </c>
      <c r="B5" s="700">
        <v>1</v>
      </c>
      <c r="C5" s="315">
        <f ca="1">IF($A5&gt;0,SUM(I5:K5)+D5+E5+F5+G5+H5,"")</f>
        <v>3398.1000000000004</v>
      </c>
      <c r="D5" s="701">
        <f ca="1">IF($A5&lt;&gt;0,OFFSET('EOD Review'!$B$1,'EOD Review'!$A$14-'EOD Review'!$A$1,$A5*2,1,1),"")</f>
        <v>16.5</v>
      </c>
      <c r="E5" s="702">
        <f ca="1">IF($A5&lt;&gt;0,OFFSET('EOD Review'!$B$1,'EOD Review'!$A$12-'EOD Review'!$A$1,$A5*2,1,1),"")</f>
        <v>155.53</v>
      </c>
      <c r="F5" s="702">
        <f ca="1">IF($A5&lt;&gt;0,OFFSET('EOD Review'!$B$1,'EOD Review'!$A$13-'EOD Review'!$A$1,$A5*2,1,1),"")</f>
        <v>6.82</v>
      </c>
      <c r="G5" s="702">
        <f ca="1">IF($A5&lt;&gt;0,OFFSET('EOD Review'!$B$1,'EOD Review'!$A$15-'EOD Review'!$A$1,$A5*2,1,1),"")</f>
        <v>0</v>
      </c>
      <c r="H5" s="703">
        <f ca="1">IF($A5&lt;&gt;0,OFFSET('EOD Review'!$B$1,'EOD Review'!$A$16-'EOD Review'!$A$1,$A5*2,1,1),"")</f>
        <v>19.25</v>
      </c>
      <c r="I5" s="701">
        <f ca="1">IF($A5&lt;&gt;0,OFFSET('EOD Review'!$B$1,'EOD Review'!$A$62-'EOD Review'!$A$1,$A5*2,1,1),"")</f>
        <v>1000</v>
      </c>
      <c r="J5" s="702">
        <f ca="1">IF($A5&lt;&gt;0,OFFSET('EOD Review'!$B$1,'EOD Review'!$A$61-'EOD Review'!$A$1,$A5*2,1,1),"")</f>
        <v>1000</v>
      </c>
      <c r="K5" s="703">
        <f ca="1">IF($A5&lt;&gt;0,OFFSET('EOD Review'!$B$1,'EOD Review'!$A$63-'EOD Review'!$A$1,$A5*2,1,1),"")</f>
        <v>1200</v>
      </c>
      <c r="L5" s="704">
        <f ca="1">IF($A5&lt;&gt;0,OFFSET('Paid Out Entry'!$B$1,'Paid Out Entry'!$A$126-'Paid Out Entry'!$A$1,$A5*2,1,1),"")</f>
        <v>0</v>
      </c>
      <c r="M5" s="703">
        <f ca="1">IF($A5&lt;&gt;0,-OFFSET('Paid Out Entry'!$B$1,'Paid Out Entry'!$A$135-'Paid Out Entry'!$A$1,$A5*2,1,1),"")</f>
        <v>0</v>
      </c>
      <c r="N5" s="315">
        <f ca="1">IF($A5&lt;&gt;0,SUM(I5:M5),"")</f>
        <v>3200</v>
      </c>
      <c r="O5" s="705">
        <f ca="1">IF($A5&lt;&gt;0,OFFSET('EOD Review'!$B$1,'EOD Review'!$A$75-'EOD Review'!$A$1,$A5*2-1,1,1),"")</f>
        <v>19</v>
      </c>
      <c r="P5" s="706">
        <f ca="1">IF($A5&lt;&gt;0,OFFSET('EOD Review'!$B$1,'EOD Review'!$A$76-'EOD Review'!$A$1,$A5*2-1,1,1),"")</f>
        <v>13</v>
      </c>
      <c r="Q5" s="706">
        <f ca="1">IF($A5&lt;&gt;0,OFFSET('EOD Review'!$B$1,'EOD Review'!$A$77-'EOD Review'!$A$1,$A5*2-1,1,1),"")</f>
        <v>18</v>
      </c>
      <c r="R5" s="706">
        <f ca="1">IF($A5&lt;&gt;0,OFFSET('EOD Review'!$B$1,'EOD Review'!$A$78-'EOD Review'!$A$1,$A5*2-1,1,1),"")</f>
        <v>7</v>
      </c>
      <c r="S5" s="707">
        <f ca="1">IF($A5&lt;&gt;0,SUM(OFFSET('EOD Review'!$B$1,'EOD Review'!$A$79-'EOD Review'!$A$1,$A5*2-1,4,1)),"")</f>
        <v>9</v>
      </c>
      <c r="T5" s="708">
        <f ca="1">IF($A5&lt;&gt;0,OFFSET('EOD Review'!$B$1,'EOD Review'!$A$64-'EOD Review'!$A$1,$A5*2-1,1,1),"")</f>
        <v>66</v>
      </c>
      <c r="U5" s="315">
        <f t="shared" ref="U5:U41" ca="1" si="0">IF($A5=0,"",IF($T5=0,"",N5/T5))</f>
        <v>48.484848484848484</v>
      </c>
      <c r="V5" s="709">
        <f ca="1">IF($A5&lt;&gt;0,SUM(OFFSET('EOD Review'!$B$1,'EOD Review'!$A$23-'EOD Review'!$A$1,$A5*2,2,1)),"")</f>
        <v>6564</v>
      </c>
      <c r="W5" s="341">
        <f ca="1">IF($A5&lt;&gt;0,VLOOKUP($A5,'Cheese Report (printable)'!A$7:AF$39,COLUMN('Cheese Report (printable)'!$AF$1),FALSE),"")</f>
        <v>304.44929170352952</v>
      </c>
      <c r="X5" s="710">
        <f t="shared" ref="X5:X41" ca="1" si="1">IF($A5=0,"",IF($N5=0,"",$W5/$N5))</f>
        <v>9.5140403657352976E-2</v>
      </c>
      <c r="Y5" s="341">
        <f ca="1">IF($A5&lt;&gt;0,HLOOKUP($A5,'Labour Reference (hide)'!$C$8:$AG$221,ROW('Labour Reference (hide)'!$AG$221)-ROW('Labour Reference (hide)'!$C$8)+1,FALSE),"")</f>
        <v>676.24800000000016</v>
      </c>
      <c r="Z5" s="710">
        <f t="shared" ref="Z5:Z41" ca="1" si="2">IF($A5=0,"",IF($N5=0,"",$Y5/$N5))</f>
        <v>0.21132750000000006</v>
      </c>
    </row>
    <row r="6" spans="1:26" ht="16" x14ac:dyDescent="0.2">
      <c r="A6" s="711">
        <f>IF(A5&lt;&gt;0,A5+1,IF(WEEKDAY(DATE('Report Set-up'!$B$12,'Report Set-up'!$B$11,1))=$B6,1,0))</f>
        <v>2</v>
      </c>
      <c r="B6" s="712">
        <v>2</v>
      </c>
      <c r="C6" s="322">
        <f t="shared" ref="C6:C41" ca="1" si="3">IF($A6&gt;0,SUM(I6:K6)+D6+E6+F6+G6+H6,"")</f>
        <v>3398.1000000000004</v>
      </c>
      <c r="D6" s="713">
        <f ca="1">IF($A6&lt;&gt;0,OFFSET('EOD Review'!$B$1,'EOD Review'!$A$14-'EOD Review'!$A$1,$A6*2,1,1),"")</f>
        <v>16.5</v>
      </c>
      <c r="E6" s="714">
        <f ca="1">IF($A6&lt;&gt;0,OFFSET('EOD Review'!$B$1,'EOD Review'!$A$12-'EOD Review'!$A$1,$A6*2,1,1),"")</f>
        <v>155.53</v>
      </c>
      <c r="F6" s="714">
        <f ca="1">IF($A6&lt;&gt;0,OFFSET('EOD Review'!$B$1,'EOD Review'!$A$13-'EOD Review'!$A$1,$A6*2,1,1),"")</f>
        <v>6.82</v>
      </c>
      <c r="G6" s="714">
        <f ca="1">IF($A6&lt;&gt;0,OFFSET('EOD Review'!$B$1,'EOD Review'!$A$15-'EOD Review'!$A$1,$A6*2,1,1),"")</f>
        <v>0</v>
      </c>
      <c r="H6" s="715">
        <f ca="1">IF($A6&lt;&gt;0,OFFSET('EOD Review'!$B$1,'EOD Review'!$A$16-'EOD Review'!$A$1,$A6*2,1,1),"")</f>
        <v>19.25</v>
      </c>
      <c r="I6" s="713">
        <f ca="1">IF($A6&lt;&gt;0,OFFSET('EOD Review'!$B$1,'EOD Review'!$A$62-'EOD Review'!$A$1,$A6*2,1,1),"")</f>
        <v>1000</v>
      </c>
      <c r="J6" s="714">
        <f ca="1">IF($A6&lt;&gt;0,OFFSET('EOD Review'!$B$1,'EOD Review'!$A$61-'EOD Review'!$A$1,$A6*2,1,1),"")</f>
        <v>1000</v>
      </c>
      <c r="K6" s="715">
        <f ca="1">IF($A6&lt;&gt;0,OFFSET('EOD Review'!$B$1,'EOD Review'!$A$63-'EOD Review'!$A$1,$A6*2,1,1),"")</f>
        <v>1200</v>
      </c>
      <c r="L6" s="716">
        <f ca="1">IF($A6&lt;&gt;0,OFFSET('Paid Out Entry'!$B$1,'Paid Out Entry'!$A$126-'Paid Out Entry'!$A$1,$A6*2,1,1),"")</f>
        <v>0</v>
      </c>
      <c r="M6" s="715">
        <f ca="1">IF($A6&lt;&gt;0,-OFFSET('Paid Out Entry'!$B$1,'Paid Out Entry'!$A$135-'Paid Out Entry'!$A$1,$A6*2,1,1),"")</f>
        <v>0</v>
      </c>
      <c r="N6" s="322">
        <f t="shared" ref="N6:N41" ca="1" si="4">IF($A6&lt;&gt;0,SUM(I6:M6),"")</f>
        <v>3200</v>
      </c>
      <c r="O6" s="717">
        <f ca="1">IF($A6&lt;&gt;0,OFFSET('EOD Review'!$B$1,'EOD Review'!$A$75-'EOD Review'!$A$1,$A6*2-1,1,1),"")</f>
        <v>19</v>
      </c>
      <c r="P6" s="718">
        <f ca="1">IF($A6&lt;&gt;0,OFFSET('EOD Review'!$B$1,'EOD Review'!$A$76-'EOD Review'!$A$1,$A6*2-1,1,1),"")</f>
        <v>13</v>
      </c>
      <c r="Q6" s="718">
        <f ca="1">IF($A6&lt;&gt;0,OFFSET('EOD Review'!$B$1,'EOD Review'!$A$77-'EOD Review'!$A$1,$A6*2-1,1,1),"")</f>
        <v>18</v>
      </c>
      <c r="R6" s="718">
        <f ca="1">IF($A6&lt;&gt;0,OFFSET('EOD Review'!$B$1,'EOD Review'!$A$78-'EOD Review'!$A$1,$A6*2-1,1,1),"")</f>
        <v>7</v>
      </c>
      <c r="S6" s="719">
        <f ca="1">IF($A6&lt;&gt;0,SUM(OFFSET('EOD Review'!$B$1,'EOD Review'!$A$79-'EOD Review'!$A$1,$A6*2-1,4,1)),"")</f>
        <v>9</v>
      </c>
      <c r="T6" s="720">
        <f ca="1">IF($A6&lt;&gt;0,OFFSET('EOD Review'!$B$1,'EOD Review'!$A$64-'EOD Review'!$A$1,$A6*2-1,1,1),"")</f>
        <v>66</v>
      </c>
      <c r="U6" s="322">
        <f t="shared" ca="1" si="0"/>
        <v>48.484848484848484</v>
      </c>
      <c r="V6" s="721">
        <f ca="1">IF($A6&lt;&gt;0,SUM(OFFSET('EOD Review'!$B$1,'EOD Review'!$A$23-'EOD Review'!$A$1,$A6*2,2,1)),"")</f>
        <v>6564</v>
      </c>
      <c r="W6" s="722">
        <f ca="1">IF($A6&lt;&gt;0,VLOOKUP($A6,'Cheese Report (printable)'!A$7:AF$39,COLUMN('Cheese Report (printable)'!$AF$1),FALSE),"")</f>
        <v>203.47057984421886</v>
      </c>
      <c r="X6" s="723">
        <f t="shared" ca="1" si="1"/>
        <v>6.3584556201318393E-2</v>
      </c>
      <c r="Y6" s="722">
        <f ca="1">IF($A6&lt;&gt;0,HLOOKUP($A6,'Labour Reference (hide)'!$C$8:$AG$221,ROW('Labour Reference (hide)'!$AG$221)-ROW('Labour Reference (hide)'!$C$8)+1,FALSE),"")</f>
        <v>526.43775000000005</v>
      </c>
      <c r="Z6" s="723">
        <f t="shared" ca="1" si="2"/>
        <v>0.164511796875</v>
      </c>
    </row>
    <row r="7" spans="1:26" ht="16" x14ac:dyDescent="0.2">
      <c r="A7" s="711">
        <f>IF(A6&lt;&gt;0,A6+1,IF(WEEKDAY(DATE('Report Set-up'!$B$12,'Report Set-up'!$B$11,1))=$B7,1,0))</f>
        <v>3</v>
      </c>
      <c r="B7" s="712">
        <v>3</v>
      </c>
      <c r="C7" s="322">
        <f t="shared" ca="1" si="3"/>
        <v>3398.1000000000004</v>
      </c>
      <c r="D7" s="713">
        <f ca="1">IF($A7&lt;&gt;0,OFFSET('EOD Review'!$B$1,'EOD Review'!$A$14-'EOD Review'!$A$1,$A7*2,1,1),"")</f>
        <v>16.5</v>
      </c>
      <c r="E7" s="714">
        <f ca="1">IF($A7&lt;&gt;0,OFFSET('EOD Review'!$B$1,'EOD Review'!$A$12-'EOD Review'!$A$1,$A7*2,1,1),"")</f>
        <v>155.53</v>
      </c>
      <c r="F7" s="714">
        <f ca="1">IF($A7&lt;&gt;0,OFFSET('EOD Review'!$B$1,'EOD Review'!$A$13-'EOD Review'!$A$1,$A7*2,1,1),"")</f>
        <v>6.82</v>
      </c>
      <c r="G7" s="714">
        <f ca="1">IF($A7&lt;&gt;0,OFFSET('EOD Review'!$B$1,'EOD Review'!$A$15-'EOD Review'!$A$1,$A7*2,1,1),"")</f>
        <v>0</v>
      </c>
      <c r="H7" s="715">
        <f ca="1">IF($A7&lt;&gt;0,OFFSET('EOD Review'!$B$1,'EOD Review'!$A$16-'EOD Review'!$A$1,$A7*2,1,1),"")</f>
        <v>19.25</v>
      </c>
      <c r="I7" s="713">
        <f ca="1">IF($A7&lt;&gt;0,OFFSET('EOD Review'!$B$1,'EOD Review'!$A$62-'EOD Review'!$A$1,$A7*2,1,1),"")</f>
        <v>1000</v>
      </c>
      <c r="J7" s="714">
        <f ca="1">IF($A7&lt;&gt;0,OFFSET('EOD Review'!$B$1,'EOD Review'!$A$61-'EOD Review'!$A$1,$A7*2,1,1),"")</f>
        <v>1000</v>
      </c>
      <c r="K7" s="715">
        <f ca="1">IF($A7&lt;&gt;0,OFFSET('EOD Review'!$B$1,'EOD Review'!$A$63-'EOD Review'!$A$1,$A7*2,1,1),"")</f>
        <v>1200</v>
      </c>
      <c r="L7" s="716">
        <f ca="1">IF($A7&lt;&gt;0,OFFSET('Paid Out Entry'!$B$1,'Paid Out Entry'!$A$126-'Paid Out Entry'!$A$1,$A7*2,1,1),"")</f>
        <v>0</v>
      </c>
      <c r="M7" s="715">
        <f ca="1">IF($A7&lt;&gt;0,-OFFSET('Paid Out Entry'!$B$1,'Paid Out Entry'!$A$135-'Paid Out Entry'!$A$1,$A7*2,1,1),"")</f>
        <v>0</v>
      </c>
      <c r="N7" s="322">
        <f t="shared" ca="1" si="4"/>
        <v>3200</v>
      </c>
      <c r="O7" s="717">
        <f ca="1">IF($A7&lt;&gt;0,OFFSET('EOD Review'!$B$1,'EOD Review'!$A$75-'EOD Review'!$A$1,$A7*2-1,1,1),"")</f>
        <v>19</v>
      </c>
      <c r="P7" s="718">
        <f ca="1">IF($A7&lt;&gt;0,OFFSET('EOD Review'!$B$1,'EOD Review'!$A$76-'EOD Review'!$A$1,$A7*2-1,1,1),"")</f>
        <v>13</v>
      </c>
      <c r="Q7" s="718">
        <f ca="1">IF($A7&lt;&gt;0,OFFSET('EOD Review'!$B$1,'EOD Review'!$A$77-'EOD Review'!$A$1,$A7*2-1,1,1),"")</f>
        <v>18</v>
      </c>
      <c r="R7" s="718">
        <f ca="1">IF($A7&lt;&gt;0,OFFSET('EOD Review'!$B$1,'EOD Review'!$A$78-'EOD Review'!$A$1,$A7*2-1,1,1),"")</f>
        <v>7</v>
      </c>
      <c r="S7" s="719">
        <f ca="1">IF($A7&lt;&gt;0,SUM(OFFSET('EOD Review'!$B$1,'EOD Review'!$A$79-'EOD Review'!$A$1,$A7*2-1,4,1)),"")</f>
        <v>9</v>
      </c>
      <c r="T7" s="720">
        <f ca="1">IF($A7&lt;&gt;0,OFFSET('EOD Review'!$B$1,'EOD Review'!$A$64-'EOD Review'!$A$1,$A7*2-1,1,1),"")</f>
        <v>66</v>
      </c>
      <c r="U7" s="322">
        <f t="shared" ca="1" si="0"/>
        <v>48.484848484848484</v>
      </c>
      <c r="V7" s="721">
        <f ca="1">IF($A7&lt;&gt;0,SUM(OFFSET('EOD Review'!$B$1,'EOD Review'!$A$23-'EOD Review'!$A$1,$A7*2,2,1)),"")</f>
        <v>6564</v>
      </c>
      <c r="W7" s="722">
        <f ca="1">IF($A7&lt;&gt;0,VLOOKUP($A7,'Cheese Report (printable)'!A$7:AF$39,COLUMN('Cheese Report (printable)'!$AF$1),FALSE),"")</f>
        <v>150.76812038318997</v>
      </c>
      <c r="X7" s="723">
        <f t="shared" ca="1" si="1"/>
        <v>4.7115037619746863E-2</v>
      </c>
      <c r="Y7" s="722">
        <f ca="1">IF($A7&lt;&gt;0,HLOOKUP($A7,'Labour Reference (hide)'!$C$8:$AG$221,ROW('Labour Reference (hide)'!$AG$221)-ROW('Labour Reference (hide)'!$C$8)+1,FALSE),"")</f>
        <v>686.3370000000001</v>
      </c>
      <c r="Z7" s="723">
        <f t="shared" ca="1" si="2"/>
        <v>0.21448031250000002</v>
      </c>
    </row>
    <row r="8" spans="1:26" ht="16" x14ac:dyDescent="0.2">
      <c r="A8" s="711">
        <f>IF(A7&lt;&gt;0,A7+1,IF(WEEKDAY(DATE('Report Set-up'!$B$12,'Report Set-up'!$B$11,1))=$B8,1,0))</f>
        <v>4</v>
      </c>
      <c r="B8" s="724">
        <v>4</v>
      </c>
      <c r="C8" s="322">
        <f t="shared" ca="1" si="3"/>
        <v>3398.1000000000004</v>
      </c>
      <c r="D8" s="713">
        <f ca="1">IF($A8&lt;&gt;0,OFFSET('EOD Review'!$B$1,'EOD Review'!$A$14-'EOD Review'!$A$1,$A8*2,1,1),"")</f>
        <v>16.5</v>
      </c>
      <c r="E8" s="714">
        <f ca="1">IF($A8&lt;&gt;0,OFFSET('EOD Review'!$B$1,'EOD Review'!$A$12-'EOD Review'!$A$1,$A8*2,1,1),"")</f>
        <v>155.53</v>
      </c>
      <c r="F8" s="714">
        <f ca="1">IF($A8&lt;&gt;0,OFFSET('EOD Review'!$B$1,'EOD Review'!$A$13-'EOD Review'!$A$1,$A8*2,1,1),"")</f>
        <v>6.82</v>
      </c>
      <c r="G8" s="714">
        <f ca="1">IF($A8&lt;&gt;0,OFFSET('EOD Review'!$B$1,'EOD Review'!$A$15-'EOD Review'!$A$1,$A8*2,1,1),"")</f>
        <v>0</v>
      </c>
      <c r="H8" s="715">
        <f ca="1">IF($A8&lt;&gt;0,OFFSET('EOD Review'!$B$1,'EOD Review'!$A$16-'EOD Review'!$A$1,$A8*2,1,1),"")</f>
        <v>19.25</v>
      </c>
      <c r="I8" s="713">
        <f ca="1">IF($A8&lt;&gt;0,OFFSET('EOD Review'!$B$1,'EOD Review'!$A$62-'EOD Review'!$A$1,$A8*2,1,1),"")</f>
        <v>1000</v>
      </c>
      <c r="J8" s="714">
        <f ca="1">IF($A8&lt;&gt;0,OFFSET('EOD Review'!$B$1,'EOD Review'!$A$61-'EOD Review'!$A$1,$A8*2,1,1),"")</f>
        <v>1000</v>
      </c>
      <c r="K8" s="715">
        <f ca="1">IF($A8&lt;&gt;0,OFFSET('EOD Review'!$B$1,'EOD Review'!$A$63-'EOD Review'!$A$1,$A8*2,1,1),"")</f>
        <v>1200</v>
      </c>
      <c r="L8" s="716">
        <f ca="1">IF($A8&lt;&gt;0,OFFSET('Paid Out Entry'!$B$1,'Paid Out Entry'!$A$126-'Paid Out Entry'!$A$1,$A8*2,1,1),"")</f>
        <v>0</v>
      </c>
      <c r="M8" s="715">
        <f ca="1">IF($A8&lt;&gt;0,-OFFSET('Paid Out Entry'!$B$1,'Paid Out Entry'!$A$135-'Paid Out Entry'!$A$1,$A8*2,1,1),"")</f>
        <v>0</v>
      </c>
      <c r="N8" s="322">
        <f t="shared" ca="1" si="4"/>
        <v>3200</v>
      </c>
      <c r="O8" s="717">
        <f ca="1">IF($A8&lt;&gt;0,OFFSET('EOD Review'!$B$1,'EOD Review'!$A$75-'EOD Review'!$A$1,$A8*2-1,1,1),"")</f>
        <v>19</v>
      </c>
      <c r="P8" s="718">
        <f ca="1">IF($A8&lt;&gt;0,OFFSET('EOD Review'!$B$1,'EOD Review'!$A$76-'EOD Review'!$A$1,$A8*2-1,1,1),"")</f>
        <v>13</v>
      </c>
      <c r="Q8" s="718">
        <f ca="1">IF($A8&lt;&gt;0,OFFSET('EOD Review'!$B$1,'EOD Review'!$A$77-'EOD Review'!$A$1,$A8*2-1,1,1),"")</f>
        <v>18</v>
      </c>
      <c r="R8" s="718">
        <f ca="1">IF($A8&lt;&gt;0,OFFSET('EOD Review'!$B$1,'EOD Review'!$A$78-'EOD Review'!$A$1,$A8*2-1,1,1),"")</f>
        <v>7</v>
      </c>
      <c r="S8" s="719">
        <f ca="1">IF($A8&lt;&gt;0,SUM(OFFSET('EOD Review'!$B$1,'EOD Review'!$A$79-'EOD Review'!$A$1,$A8*2-1,4,1)),"")</f>
        <v>9</v>
      </c>
      <c r="T8" s="720">
        <f ca="1">IF($A8&lt;&gt;0,OFFSET('EOD Review'!$B$1,'EOD Review'!$A$64-'EOD Review'!$A$1,$A8*2-1,1,1),"")</f>
        <v>66</v>
      </c>
      <c r="U8" s="322">
        <f t="shared" ca="1" si="0"/>
        <v>48.484848484848484</v>
      </c>
      <c r="V8" s="721">
        <f ca="1">IF($A8&lt;&gt;0,SUM(OFFSET('EOD Review'!$B$1,'EOD Review'!$A$23-'EOD Review'!$A$1,$A8*2,2,1)),"")</f>
        <v>6564</v>
      </c>
      <c r="W8" s="722">
        <f ca="1">IF($A8&lt;&gt;0,VLOOKUP($A8,'Cheese Report (printable)'!A$7:AF$39,COLUMN('Cheese Report (printable)'!$AF$1),FALSE),"")</f>
        <v>348.88592978387067</v>
      </c>
      <c r="X8" s="723">
        <f t="shared" ca="1" si="1"/>
        <v>0.10902685305745959</v>
      </c>
      <c r="Y8" s="722">
        <f ca="1">IF($A8&lt;&gt;0,HLOOKUP($A8,'Labour Reference (hide)'!$C$8:$AG$221,ROW('Labour Reference (hide)'!$AG$221)-ROW('Labour Reference (hide)'!$C$8)+1,FALSE),"")</f>
        <v>562.78949999999998</v>
      </c>
      <c r="Z8" s="723">
        <f t="shared" ca="1" si="2"/>
        <v>0.17587171874999999</v>
      </c>
    </row>
    <row r="9" spans="1:26" ht="16" x14ac:dyDescent="0.2">
      <c r="A9" s="711">
        <f>IF(A8&lt;&gt;0,A8+1,IF(WEEKDAY(DATE('Report Set-up'!$B$12,'Report Set-up'!$B$11,1))=$B9,1,0))</f>
        <v>5</v>
      </c>
      <c r="B9" s="724">
        <v>5</v>
      </c>
      <c r="C9" s="322">
        <f t="shared" ca="1" si="3"/>
        <v>3398.1000000000004</v>
      </c>
      <c r="D9" s="713">
        <f ca="1">IF($A9&lt;&gt;0,OFFSET('EOD Review'!$B$1,'EOD Review'!$A$14-'EOD Review'!$A$1,$A9*2,1,1),"")</f>
        <v>16.5</v>
      </c>
      <c r="E9" s="714">
        <f ca="1">IF($A9&lt;&gt;0,OFFSET('EOD Review'!$B$1,'EOD Review'!$A$12-'EOD Review'!$A$1,$A9*2,1,1),"")</f>
        <v>155.53</v>
      </c>
      <c r="F9" s="714">
        <f ca="1">IF($A9&lt;&gt;0,OFFSET('EOD Review'!$B$1,'EOD Review'!$A$13-'EOD Review'!$A$1,$A9*2,1,1),"")</f>
        <v>6.82</v>
      </c>
      <c r="G9" s="714">
        <f ca="1">IF($A9&lt;&gt;0,OFFSET('EOD Review'!$B$1,'EOD Review'!$A$15-'EOD Review'!$A$1,$A9*2,1,1),"")</f>
        <v>0</v>
      </c>
      <c r="H9" s="715">
        <f ca="1">IF($A9&lt;&gt;0,OFFSET('EOD Review'!$B$1,'EOD Review'!$A$16-'EOD Review'!$A$1,$A9*2,1,1),"")</f>
        <v>19.25</v>
      </c>
      <c r="I9" s="713">
        <f ca="1">IF($A9&lt;&gt;0,OFFSET('EOD Review'!$B$1,'EOD Review'!$A$62-'EOD Review'!$A$1,$A9*2,1,1),"")</f>
        <v>1000</v>
      </c>
      <c r="J9" s="714">
        <f ca="1">IF($A9&lt;&gt;0,OFFSET('EOD Review'!$B$1,'EOD Review'!$A$61-'EOD Review'!$A$1,$A9*2,1,1),"")</f>
        <v>1000</v>
      </c>
      <c r="K9" s="715">
        <f ca="1">IF($A9&lt;&gt;0,OFFSET('EOD Review'!$B$1,'EOD Review'!$A$63-'EOD Review'!$A$1,$A9*2,1,1),"")</f>
        <v>1200</v>
      </c>
      <c r="L9" s="716">
        <f ca="1">IF($A9&lt;&gt;0,OFFSET('Paid Out Entry'!$B$1,'Paid Out Entry'!$A$126-'Paid Out Entry'!$A$1,$A9*2,1,1),"")</f>
        <v>0</v>
      </c>
      <c r="M9" s="715">
        <f ca="1">IF($A9&lt;&gt;0,-OFFSET('Paid Out Entry'!$B$1,'Paid Out Entry'!$A$135-'Paid Out Entry'!$A$1,$A9*2,1,1),"")</f>
        <v>0</v>
      </c>
      <c r="N9" s="322">
        <f t="shared" ca="1" si="4"/>
        <v>3200</v>
      </c>
      <c r="O9" s="717">
        <f ca="1">IF($A9&lt;&gt;0,OFFSET('EOD Review'!$B$1,'EOD Review'!$A$75-'EOD Review'!$A$1,$A9*2-1,1,1),"")</f>
        <v>19</v>
      </c>
      <c r="P9" s="718">
        <f ca="1">IF($A9&lt;&gt;0,OFFSET('EOD Review'!$B$1,'EOD Review'!$A$76-'EOD Review'!$A$1,$A9*2-1,1,1),"")</f>
        <v>13</v>
      </c>
      <c r="Q9" s="718">
        <f ca="1">IF($A9&lt;&gt;0,OFFSET('EOD Review'!$B$1,'EOD Review'!$A$77-'EOD Review'!$A$1,$A9*2-1,1,1),"")</f>
        <v>18</v>
      </c>
      <c r="R9" s="718">
        <f ca="1">IF($A9&lt;&gt;0,OFFSET('EOD Review'!$B$1,'EOD Review'!$A$78-'EOD Review'!$A$1,$A9*2-1,1,1),"")</f>
        <v>7</v>
      </c>
      <c r="S9" s="719">
        <f ca="1">IF($A9&lt;&gt;0,SUM(OFFSET('EOD Review'!$B$1,'EOD Review'!$A$79-'EOD Review'!$A$1,$A9*2-1,4,1)),"")</f>
        <v>9</v>
      </c>
      <c r="T9" s="720">
        <f ca="1">IF($A9&lt;&gt;0,OFFSET('EOD Review'!$B$1,'EOD Review'!$A$64-'EOD Review'!$A$1,$A9*2-1,1,1),"")</f>
        <v>66</v>
      </c>
      <c r="U9" s="322">
        <f t="shared" ca="1" si="0"/>
        <v>48.484848484848484</v>
      </c>
      <c r="V9" s="721">
        <f ca="1">IF($A9&lt;&gt;0,SUM(OFFSET('EOD Review'!$B$1,'EOD Review'!$A$23-'EOD Review'!$A$1,$A9*2,2,1)),"")</f>
        <v>6564</v>
      </c>
      <c r="W9" s="722">
        <f ca="1">IF($A9&lt;&gt;0,VLOOKUP($A9,'Cheese Report (printable)'!A$7:AF$39,COLUMN('Cheese Report (printable)'!$AF$1),FALSE),"")</f>
        <v>295.1510492917792</v>
      </c>
      <c r="X9" s="723">
        <f t="shared" ca="1" si="1"/>
        <v>9.2234702903681007E-2</v>
      </c>
      <c r="Y9" s="722">
        <f ca="1">IF($A9&lt;&gt;0,HLOOKUP($A9,'Labour Reference (hide)'!$C$8:$AG$221,ROW('Labour Reference (hide)'!$AG$221)-ROW('Labour Reference (hide)'!$C$8)+1,FALSE),"")</f>
        <v>531.52499999999998</v>
      </c>
      <c r="Z9" s="723">
        <f t="shared" ca="1" si="2"/>
        <v>0.16610156249999999</v>
      </c>
    </row>
    <row r="10" spans="1:26" ht="16" x14ac:dyDescent="0.2">
      <c r="A10" s="711">
        <f>IF(A9&lt;&gt;0,A9+1,IF(WEEKDAY(DATE('Report Set-up'!$B$12,'Report Set-up'!$B$11,1))=$B10,1,0))</f>
        <v>6</v>
      </c>
      <c r="B10" s="724">
        <v>6</v>
      </c>
      <c r="C10" s="322">
        <f t="shared" ca="1" si="3"/>
        <v>3398.1000000000004</v>
      </c>
      <c r="D10" s="713">
        <f ca="1">IF($A10&lt;&gt;0,OFFSET('EOD Review'!$B$1,'EOD Review'!$A$14-'EOD Review'!$A$1,$A10*2,1,1),"")</f>
        <v>16.5</v>
      </c>
      <c r="E10" s="714">
        <f ca="1">IF($A10&lt;&gt;0,OFFSET('EOD Review'!$B$1,'EOD Review'!$A$12-'EOD Review'!$A$1,$A10*2,1,1),"")</f>
        <v>155.53</v>
      </c>
      <c r="F10" s="714">
        <f ca="1">IF($A10&lt;&gt;0,OFFSET('EOD Review'!$B$1,'EOD Review'!$A$13-'EOD Review'!$A$1,$A10*2,1,1),"")</f>
        <v>6.82</v>
      </c>
      <c r="G10" s="714">
        <f ca="1">IF($A10&lt;&gt;0,OFFSET('EOD Review'!$B$1,'EOD Review'!$A$15-'EOD Review'!$A$1,$A10*2,1,1),"")</f>
        <v>0</v>
      </c>
      <c r="H10" s="715">
        <f ca="1">IF($A10&lt;&gt;0,OFFSET('EOD Review'!$B$1,'EOD Review'!$A$16-'EOD Review'!$A$1,$A10*2,1,1),"")</f>
        <v>19.25</v>
      </c>
      <c r="I10" s="713">
        <f ca="1">IF($A10&lt;&gt;0,OFFSET('EOD Review'!$B$1,'EOD Review'!$A$62-'EOD Review'!$A$1,$A10*2,1,1),"")</f>
        <v>1000</v>
      </c>
      <c r="J10" s="714">
        <f ca="1">IF($A10&lt;&gt;0,OFFSET('EOD Review'!$B$1,'EOD Review'!$A$61-'EOD Review'!$A$1,$A10*2,1,1),"")</f>
        <v>1000</v>
      </c>
      <c r="K10" s="715">
        <f ca="1">IF($A10&lt;&gt;0,OFFSET('EOD Review'!$B$1,'EOD Review'!$A$63-'EOD Review'!$A$1,$A10*2,1,1),"")</f>
        <v>1200</v>
      </c>
      <c r="L10" s="716">
        <f ca="1">IF($A10&lt;&gt;0,OFFSET('Paid Out Entry'!$B$1,'Paid Out Entry'!$A$126-'Paid Out Entry'!$A$1,$A10*2,1,1),"")</f>
        <v>0</v>
      </c>
      <c r="M10" s="715">
        <f ca="1">IF($A10&lt;&gt;0,-OFFSET('Paid Out Entry'!$B$1,'Paid Out Entry'!$A$135-'Paid Out Entry'!$A$1,$A10*2,1,1),"")</f>
        <v>0</v>
      </c>
      <c r="N10" s="322">
        <f t="shared" ca="1" si="4"/>
        <v>3200</v>
      </c>
      <c r="O10" s="717">
        <f ca="1">IF($A10&lt;&gt;0,OFFSET('EOD Review'!$B$1,'EOD Review'!$A$75-'EOD Review'!$A$1,$A10*2-1,1,1),"")</f>
        <v>19</v>
      </c>
      <c r="P10" s="718">
        <f ca="1">IF($A10&lt;&gt;0,OFFSET('EOD Review'!$B$1,'EOD Review'!$A$76-'EOD Review'!$A$1,$A10*2-1,1,1),"")</f>
        <v>13</v>
      </c>
      <c r="Q10" s="718">
        <f ca="1">IF($A10&lt;&gt;0,OFFSET('EOD Review'!$B$1,'EOD Review'!$A$77-'EOD Review'!$A$1,$A10*2-1,1,1),"")</f>
        <v>18</v>
      </c>
      <c r="R10" s="718">
        <f ca="1">IF($A10&lt;&gt;0,OFFSET('EOD Review'!$B$1,'EOD Review'!$A$78-'EOD Review'!$A$1,$A10*2-1,1,1),"")</f>
        <v>7</v>
      </c>
      <c r="S10" s="719">
        <f ca="1">IF($A10&lt;&gt;0,SUM(OFFSET('EOD Review'!$B$1,'EOD Review'!$A$79-'EOD Review'!$A$1,$A10*2-1,4,1)),"")</f>
        <v>9</v>
      </c>
      <c r="T10" s="720">
        <f ca="1">IF($A10&lt;&gt;0,OFFSET('EOD Review'!$B$1,'EOD Review'!$A$64-'EOD Review'!$A$1,$A10*2-1,1,1),"")</f>
        <v>66</v>
      </c>
      <c r="U10" s="322">
        <f t="shared" ca="1" si="0"/>
        <v>48.484848484848484</v>
      </c>
      <c r="V10" s="721">
        <f ca="1">IF($A10&lt;&gt;0,SUM(OFFSET('EOD Review'!$B$1,'EOD Review'!$A$23-'EOD Review'!$A$1,$A10*2,2,1)),"")</f>
        <v>6564</v>
      </c>
      <c r="W10" s="722">
        <f ca="1">IF($A10&lt;&gt;0,VLOOKUP($A10,'Cheese Report (printable)'!A$7:AF$39,COLUMN('Cheese Report (printable)'!$AF$1),FALSE),"")</f>
        <v>457.97200812074573</v>
      </c>
      <c r="X10" s="723">
        <f t="shared" ca="1" si="1"/>
        <v>0.14311625253773305</v>
      </c>
      <c r="Y10" s="722">
        <f ca="1">IF($A10&lt;&gt;0,HLOOKUP($A10,'Labour Reference (hide)'!$C$8:$AG$221,ROW('Labour Reference (hide)'!$AG$221)-ROW('Labour Reference (hide)'!$C$8)+1,FALSE),"")</f>
        <v>930.53183999999999</v>
      </c>
      <c r="Z10" s="723">
        <f t="shared" ca="1" si="2"/>
        <v>0.29079119999999997</v>
      </c>
    </row>
    <row r="11" spans="1:26" ht="17" thickBot="1" x14ac:dyDescent="0.25">
      <c r="A11" s="725">
        <f>IF(A10&lt;&gt;0,A10+1,IF(WEEKDAY(DATE('Report Set-up'!$B$12,'Report Set-up'!$B$11,1))=$B11,1,0))</f>
        <v>7</v>
      </c>
      <c r="B11" s="726">
        <v>7</v>
      </c>
      <c r="C11" s="357">
        <f t="shared" ca="1" si="3"/>
        <v>3398.1000000000004</v>
      </c>
      <c r="D11" s="727">
        <f ca="1">IF($A11&lt;&gt;0,OFFSET('EOD Review'!$B$1,'EOD Review'!$A$14-'EOD Review'!$A$1,$A11*2,1,1),"")</f>
        <v>16.5</v>
      </c>
      <c r="E11" s="354">
        <f ca="1">IF($A11&lt;&gt;0,OFFSET('EOD Review'!$B$1,'EOD Review'!$A$12-'EOD Review'!$A$1,$A11*2,1,1),"")</f>
        <v>155.53</v>
      </c>
      <c r="F11" s="354">
        <f ca="1">IF($A11&lt;&gt;0,OFFSET('EOD Review'!$B$1,'EOD Review'!$A$13-'EOD Review'!$A$1,$A11*2,1,1),"")</f>
        <v>6.82</v>
      </c>
      <c r="G11" s="354">
        <f ca="1">IF($A11&lt;&gt;0,OFFSET('EOD Review'!$B$1,'EOD Review'!$A$15-'EOD Review'!$A$1,$A11*2,1,1),"")</f>
        <v>0</v>
      </c>
      <c r="H11" s="356">
        <f ca="1">IF($A11&lt;&gt;0,OFFSET('EOD Review'!$B$1,'EOD Review'!$A$16-'EOD Review'!$A$1,$A11*2,1,1),"")</f>
        <v>19.25</v>
      </c>
      <c r="I11" s="727">
        <f ca="1">IF($A11&lt;&gt;0,OFFSET('EOD Review'!$B$1,'EOD Review'!$A$62-'EOD Review'!$A$1,$A11*2,1,1),"")</f>
        <v>1000</v>
      </c>
      <c r="J11" s="354">
        <f ca="1">IF($A11&lt;&gt;0,OFFSET('EOD Review'!$B$1,'EOD Review'!$A$61-'EOD Review'!$A$1,$A11*2,1,1),"")</f>
        <v>1000</v>
      </c>
      <c r="K11" s="356">
        <f ca="1">IF($A11&lt;&gt;0,OFFSET('EOD Review'!$B$1,'EOD Review'!$A$63-'EOD Review'!$A$1,$A11*2,1,1),"")</f>
        <v>1200</v>
      </c>
      <c r="L11" s="728">
        <f ca="1">IF($A11&lt;&gt;0,OFFSET('Paid Out Entry'!$B$1,'Paid Out Entry'!$A$126-'Paid Out Entry'!$A$1,$A11*2,1,1),"")</f>
        <v>0</v>
      </c>
      <c r="M11" s="356">
        <f ca="1">IF($A11&lt;&gt;0,-OFFSET('Paid Out Entry'!$B$1,'Paid Out Entry'!$A$135-'Paid Out Entry'!$A$1,$A11*2,1,1),"")</f>
        <v>0</v>
      </c>
      <c r="N11" s="357">
        <f t="shared" ca="1" si="4"/>
        <v>3200</v>
      </c>
      <c r="O11" s="729">
        <f ca="1">IF($A11&lt;&gt;0,OFFSET('EOD Review'!$B$1,'EOD Review'!$A$75-'EOD Review'!$A$1,$A11*2-1,1,1),"")</f>
        <v>19</v>
      </c>
      <c r="P11" s="730">
        <f ca="1">IF($A11&lt;&gt;0,OFFSET('EOD Review'!$B$1,'EOD Review'!$A$76-'EOD Review'!$A$1,$A11*2-1,1,1),"")</f>
        <v>13</v>
      </c>
      <c r="Q11" s="730">
        <f ca="1">IF($A11&lt;&gt;0,OFFSET('EOD Review'!$B$1,'EOD Review'!$A$77-'EOD Review'!$A$1,$A11*2-1,1,1),"")</f>
        <v>18</v>
      </c>
      <c r="R11" s="730">
        <f ca="1">IF($A11&lt;&gt;0,OFFSET('EOD Review'!$B$1,'EOD Review'!$A$78-'EOD Review'!$A$1,$A11*2-1,1,1),"")</f>
        <v>7</v>
      </c>
      <c r="S11" s="731">
        <f ca="1">IF($A11&lt;&gt;0,SUM(OFFSET('EOD Review'!$B$1,'EOD Review'!$A$79-'EOD Review'!$A$1,$A11*2-1,4,1)),"")</f>
        <v>9</v>
      </c>
      <c r="T11" s="732">
        <f ca="1">IF($A11&lt;&gt;0,OFFSET('EOD Review'!$B$1,'EOD Review'!$A$64-'EOD Review'!$A$1,$A11*2-1,1,1),"")</f>
        <v>66</v>
      </c>
      <c r="U11" s="357">
        <f t="shared" ca="1" si="0"/>
        <v>48.484848484848484</v>
      </c>
      <c r="V11" s="733">
        <f ca="1">IF($A11&lt;&gt;0,SUM(OFFSET('EOD Review'!$B$1,'EOD Review'!$A$23-'EOD Review'!$A$1,$A11*2,2,1)),"")</f>
        <v>6564</v>
      </c>
      <c r="W11" s="734">
        <f ca="1">IF($A11&lt;&gt;0,VLOOKUP($A11,'Cheese Report (printable)'!A$7:AF$39,COLUMN('Cheese Report (printable)'!$AF$1),FALSE),"")</f>
        <v>308.37169634777746</v>
      </c>
      <c r="X11" s="735">
        <f t="shared" ca="1" si="1"/>
        <v>9.6366155108680462E-2</v>
      </c>
      <c r="Y11" s="734">
        <f ca="1">IF($A11&lt;&gt;0,HLOOKUP($A11,'Labour Reference (hide)'!$C$8:$AG$221,ROW('Labour Reference (hide)'!$AG$221)-ROW('Labour Reference (hide)'!$C$8)+1,FALSE),"")</f>
        <v>971.03205000000003</v>
      </c>
      <c r="Z11" s="735">
        <f t="shared" ca="1" si="2"/>
        <v>0.303447515625</v>
      </c>
    </row>
    <row r="12" spans="1:26" ht="16" x14ac:dyDescent="0.2">
      <c r="A12" s="699">
        <f>A11+1</f>
        <v>8</v>
      </c>
      <c r="B12" s="700">
        <v>1</v>
      </c>
      <c r="C12" s="315">
        <f t="shared" ca="1" si="3"/>
        <v>3398.1000000000004</v>
      </c>
      <c r="D12" s="701">
        <f ca="1">IF($A12&lt;&gt;0,OFFSET('EOD Review'!$B$1,'EOD Review'!$A$14-'EOD Review'!$A$1,$A12*2,1,1),"")</f>
        <v>16.5</v>
      </c>
      <c r="E12" s="702">
        <f ca="1">IF($A12&lt;&gt;0,OFFSET('EOD Review'!$B$1,'EOD Review'!$A$12-'EOD Review'!$A$1,$A12*2,1,1),"")</f>
        <v>155.53</v>
      </c>
      <c r="F12" s="702">
        <f ca="1">IF($A12&lt;&gt;0,OFFSET('EOD Review'!$B$1,'EOD Review'!$A$13-'EOD Review'!$A$1,$A12*2,1,1),"")</f>
        <v>6.82</v>
      </c>
      <c r="G12" s="702">
        <f ca="1">IF($A12&lt;&gt;0,OFFSET('EOD Review'!$B$1,'EOD Review'!$A$15-'EOD Review'!$A$1,$A12*2,1,1),"")</f>
        <v>0</v>
      </c>
      <c r="H12" s="703">
        <f ca="1">IF($A12&lt;&gt;0,OFFSET('EOD Review'!$B$1,'EOD Review'!$A$16-'EOD Review'!$A$1,$A12*2,1,1),"")</f>
        <v>19.25</v>
      </c>
      <c r="I12" s="701">
        <f ca="1">IF($A12&lt;&gt;0,OFFSET('EOD Review'!$B$1,'EOD Review'!$A$62-'EOD Review'!$A$1,$A12*2,1,1),"")</f>
        <v>1000</v>
      </c>
      <c r="J12" s="702">
        <f ca="1">IF($A12&lt;&gt;0,OFFSET('EOD Review'!$B$1,'EOD Review'!$A$61-'EOD Review'!$A$1,$A12*2,1,1),"")</f>
        <v>1000</v>
      </c>
      <c r="K12" s="703">
        <f ca="1">IF($A12&lt;&gt;0,OFFSET('EOD Review'!$B$1,'EOD Review'!$A$63-'EOD Review'!$A$1,$A12*2,1,1),"")</f>
        <v>1200</v>
      </c>
      <c r="L12" s="704">
        <f ca="1">IF($A12&lt;&gt;0,OFFSET('Paid Out Entry'!$B$1,'Paid Out Entry'!$A$126-'Paid Out Entry'!$A$1,$A12*2,1,1),"")</f>
        <v>0</v>
      </c>
      <c r="M12" s="703">
        <f ca="1">IF($A12&lt;&gt;0,-OFFSET('Paid Out Entry'!$B$1,'Paid Out Entry'!$A$135-'Paid Out Entry'!$A$1,$A12*2,1,1),"")</f>
        <v>0</v>
      </c>
      <c r="N12" s="315">
        <f t="shared" ca="1" si="4"/>
        <v>3200</v>
      </c>
      <c r="O12" s="705">
        <f ca="1">IF($A12&lt;&gt;0,OFFSET('EOD Review'!$B$1,'EOD Review'!$A$75-'EOD Review'!$A$1,$A12*2-1,1,1),"")</f>
        <v>19</v>
      </c>
      <c r="P12" s="706">
        <f ca="1">IF($A12&lt;&gt;0,OFFSET('EOD Review'!$B$1,'EOD Review'!$A$76-'EOD Review'!$A$1,$A12*2-1,1,1),"")</f>
        <v>13</v>
      </c>
      <c r="Q12" s="706">
        <f ca="1">IF($A12&lt;&gt;0,OFFSET('EOD Review'!$B$1,'EOD Review'!$A$77-'EOD Review'!$A$1,$A12*2-1,1,1),"")</f>
        <v>18</v>
      </c>
      <c r="R12" s="706">
        <f ca="1">IF($A12&lt;&gt;0,OFFSET('EOD Review'!$B$1,'EOD Review'!$A$78-'EOD Review'!$A$1,$A12*2-1,1,1),"")</f>
        <v>7</v>
      </c>
      <c r="S12" s="707">
        <f ca="1">IF($A12&lt;&gt;0,SUM(OFFSET('EOD Review'!$B$1,'EOD Review'!$A$79-'EOD Review'!$A$1,$A12*2-1,4,1)),"")</f>
        <v>9</v>
      </c>
      <c r="T12" s="708">
        <f ca="1">IF($A12&lt;&gt;0,OFFSET('EOD Review'!$B$1,'EOD Review'!$A$64-'EOD Review'!$A$1,$A12*2-1,1,1),"")</f>
        <v>66</v>
      </c>
      <c r="U12" s="315">
        <f t="shared" ca="1" si="0"/>
        <v>48.484848484848484</v>
      </c>
      <c r="V12" s="709">
        <f ca="1">IF($A12&lt;&gt;0,SUM(OFFSET('EOD Review'!$B$1,'EOD Review'!$A$23-'EOD Review'!$A$1,$A12*2,2,1)),"")</f>
        <v>6564</v>
      </c>
      <c r="W12" s="341">
        <f ca="1">IF($A12&lt;&gt;0,VLOOKUP($A12,'Cheese Report (printable)'!A$7:AF$39,COLUMN('Cheese Report (printable)'!$AF$1),FALSE),"")</f>
        <v>206.60841388653279</v>
      </c>
      <c r="X12" s="710">
        <f t="shared" ca="1" si="1"/>
        <v>6.4565129339541491E-2</v>
      </c>
      <c r="Y12" s="341">
        <f ca="1">IF($A12&lt;&gt;0,HLOOKUP($A12,'Labour Reference (hide)'!$C$8:$AG$221,ROW('Labour Reference (hide)'!$AG$221)-ROW('Labour Reference (hide)'!$C$8)+1,FALSE),"")</f>
        <v>746.81400000000019</v>
      </c>
      <c r="Z12" s="710">
        <f t="shared" ca="1" si="2"/>
        <v>0.23337937500000006</v>
      </c>
    </row>
    <row r="13" spans="1:26" ht="16" x14ac:dyDescent="0.2">
      <c r="A13" s="711">
        <f t="shared" ref="A13:A32" si="5">A12+1</f>
        <v>9</v>
      </c>
      <c r="B13" s="712">
        <v>2</v>
      </c>
      <c r="C13" s="322">
        <f t="shared" ca="1" si="3"/>
        <v>3398.1000000000004</v>
      </c>
      <c r="D13" s="713">
        <f ca="1">IF($A13&lt;&gt;0,OFFSET('EOD Review'!$B$1,'EOD Review'!$A$14-'EOD Review'!$A$1,$A13*2,1,1),"")</f>
        <v>16.5</v>
      </c>
      <c r="E13" s="714">
        <f ca="1">IF($A13&lt;&gt;0,OFFSET('EOD Review'!$B$1,'EOD Review'!$A$12-'EOD Review'!$A$1,$A13*2,1,1),"")</f>
        <v>155.53</v>
      </c>
      <c r="F13" s="714">
        <f ca="1">IF($A13&lt;&gt;0,OFFSET('EOD Review'!$B$1,'EOD Review'!$A$13-'EOD Review'!$A$1,$A13*2,1,1),"")</f>
        <v>6.82</v>
      </c>
      <c r="G13" s="714">
        <f ca="1">IF($A13&lt;&gt;0,OFFSET('EOD Review'!$B$1,'EOD Review'!$A$15-'EOD Review'!$A$1,$A13*2,1,1),"")</f>
        <v>0</v>
      </c>
      <c r="H13" s="715">
        <f ca="1">IF($A13&lt;&gt;0,OFFSET('EOD Review'!$B$1,'EOD Review'!$A$16-'EOD Review'!$A$1,$A13*2,1,1),"")</f>
        <v>19.25</v>
      </c>
      <c r="I13" s="713">
        <f ca="1">IF($A13&lt;&gt;0,OFFSET('EOD Review'!$B$1,'EOD Review'!$A$62-'EOD Review'!$A$1,$A13*2,1,1),"")</f>
        <v>1000</v>
      </c>
      <c r="J13" s="714">
        <f ca="1">IF($A13&lt;&gt;0,OFFSET('EOD Review'!$B$1,'EOD Review'!$A$61-'EOD Review'!$A$1,$A13*2,1,1),"")</f>
        <v>1000</v>
      </c>
      <c r="K13" s="715">
        <f ca="1">IF($A13&lt;&gt;0,OFFSET('EOD Review'!$B$1,'EOD Review'!$A$63-'EOD Review'!$A$1,$A13*2,1,1),"")</f>
        <v>1200</v>
      </c>
      <c r="L13" s="716">
        <f ca="1">IF($A13&lt;&gt;0,OFFSET('Paid Out Entry'!$B$1,'Paid Out Entry'!$A$126-'Paid Out Entry'!$A$1,$A13*2,1,1),"")</f>
        <v>0</v>
      </c>
      <c r="M13" s="715">
        <f ca="1">IF($A13&lt;&gt;0,-OFFSET('Paid Out Entry'!$B$1,'Paid Out Entry'!$A$135-'Paid Out Entry'!$A$1,$A13*2,1,1),"")</f>
        <v>0</v>
      </c>
      <c r="N13" s="322">
        <f t="shared" ca="1" si="4"/>
        <v>3200</v>
      </c>
      <c r="O13" s="717">
        <f ca="1">IF($A13&lt;&gt;0,OFFSET('EOD Review'!$B$1,'EOD Review'!$A$75-'EOD Review'!$A$1,$A13*2-1,1,1),"")</f>
        <v>19</v>
      </c>
      <c r="P13" s="718">
        <f ca="1">IF($A13&lt;&gt;0,OFFSET('EOD Review'!$B$1,'EOD Review'!$A$76-'EOD Review'!$A$1,$A13*2-1,1,1),"")</f>
        <v>13</v>
      </c>
      <c r="Q13" s="718">
        <f ca="1">IF($A13&lt;&gt;0,OFFSET('EOD Review'!$B$1,'EOD Review'!$A$77-'EOD Review'!$A$1,$A13*2-1,1,1),"")</f>
        <v>18</v>
      </c>
      <c r="R13" s="718">
        <f ca="1">IF($A13&lt;&gt;0,OFFSET('EOD Review'!$B$1,'EOD Review'!$A$78-'EOD Review'!$A$1,$A13*2-1,1,1),"")</f>
        <v>7</v>
      </c>
      <c r="S13" s="719">
        <f ca="1">IF($A13&lt;&gt;0,SUM(OFFSET('EOD Review'!$B$1,'EOD Review'!$A$79-'EOD Review'!$A$1,$A13*2-1,4,1)),"")</f>
        <v>9</v>
      </c>
      <c r="T13" s="720">
        <f ca="1">IF($A13&lt;&gt;0,OFFSET('EOD Review'!$B$1,'EOD Review'!$A$64-'EOD Review'!$A$1,$A13*2-1,1,1),"")</f>
        <v>66</v>
      </c>
      <c r="U13" s="322">
        <f t="shared" ca="1" si="0"/>
        <v>48.484848484848484</v>
      </c>
      <c r="V13" s="721">
        <f ca="1">IF($A13&lt;&gt;0,SUM(OFFSET('EOD Review'!$B$1,'EOD Review'!$A$23-'EOD Review'!$A$1,$A13*2,2,1)),"")</f>
        <v>6564</v>
      </c>
      <c r="W13" s="722">
        <f ca="1">IF($A13&lt;&gt;0,VLOOKUP($A13,'Cheese Report (printable)'!A$7:AF$39,COLUMN('Cheese Report (printable)'!$AF$1),FALSE),"")</f>
        <v>338.73866418219461</v>
      </c>
      <c r="X13" s="723">
        <f t="shared" ca="1" si="1"/>
        <v>0.10585583255693581</v>
      </c>
      <c r="Y13" s="722">
        <f ca="1">IF($A13&lt;&gt;0,HLOOKUP($A13,'Labour Reference (hide)'!$C$8:$AG$221,ROW('Labour Reference (hide)'!$AG$221)-ROW('Labour Reference (hide)'!$C$8)+1,FALSE),"")</f>
        <v>605.55375000000004</v>
      </c>
      <c r="Z13" s="723">
        <f t="shared" ca="1" si="2"/>
        <v>0.18923554687500002</v>
      </c>
    </row>
    <row r="14" spans="1:26" ht="16" x14ac:dyDescent="0.2">
      <c r="A14" s="711">
        <f t="shared" si="5"/>
        <v>10</v>
      </c>
      <c r="B14" s="712">
        <v>3</v>
      </c>
      <c r="C14" s="322">
        <f t="shared" ca="1" si="3"/>
        <v>3398.1000000000004</v>
      </c>
      <c r="D14" s="713">
        <f ca="1">IF($A14&lt;&gt;0,OFFSET('EOD Review'!$B$1,'EOD Review'!$A$14-'EOD Review'!$A$1,$A14*2,1,1),"")</f>
        <v>16.5</v>
      </c>
      <c r="E14" s="714">
        <f ca="1">IF($A14&lt;&gt;0,OFFSET('EOD Review'!$B$1,'EOD Review'!$A$12-'EOD Review'!$A$1,$A14*2,1,1),"")</f>
        <v>155.53</v>
      </c>
      <c r="F14" s="714">
        <f ca="1">IF($A14&lt;&gt;0,OFFSET('EOD Review'!$B$1,'EOD Review'!$A$13-'EOD Review'!$A$1,$A14*2,1,1),"")</f>
        <v>6.82</v>
      </c>
      <c r="G14" s="714">
        <f ca="1">IF($A14&lt;&gt;0,OFFSET('EOD Review'!$B$1,'EOD Review'!$A$15-'EOD Review'!$A$1,$A14*2,1,1),"")</f>
        <v>0</v>
      </c>
      <c r="H14" s="715">
        <f ca="1">IF($A14&lt;&gt;0,OFFSET('EOD Review'!$B$1,'EOD Review'!$A$16-'EOD Review'!$A$1,$A14*2,1,1),"")</f>
        <v>19.25</v>
      </c>
      <c r="I14" s="713">
        <f ca="1">IF($A14&lt;&gt;0,OFFSET('EOD Review'!$B$1,'EOD Review'!$A$62-'EOD Review'!$A$1,$A14*2,1,1),"")</f>
        <v>1000</v>
      </c>
      <c r="J14" s="714">
        <f ca="1">IF($A14&lt;&gt;0,OFFSET('EOD Review'!$B$1,'EOD Review'!$A$61-'EOD Review'!$A$1,$A14*2,1,1),"")</f>
        <v>1000</v>
      </c>
      <c r="K14" s="715">
        <f ca="1">IF($A14&lt;&gt;0,OFFSET('EOD Review'!$B$1,'EOD Review'!$A$63-'EOD Review'!$A$1,$A14*2,1,1),"")</f>
        <v>1200</v>
      </c>
      <c r="L14" s="716">
        <f ca="1">IF($A14&lt;&gt;0,OFFSET('Paid Out Entry'!$B$1,'Paid Out Entry'!$A$126-'Paid Out Entry'!$A$1,$A14*2,1,1),"")</f>
        <v>0</v>
      </c>
      <c r="M14" s="715">
        <f ca="1">IF($A14&lt;&gt;0,-OFFSET('Paid Out Entry'!$B$1,'Paid Out Entry'!$A$135-'Paid Out Entry'!$A$1,$A14*2,1,1),"")</f>
        <v>0</v>
      </c>
      <c r="N14" s="322">
        <f t="shared" ca="1" si="4"/>
        <v>3200</v>
      </c>
      <c r="O14" s="717">
        <f ca="1">IF($A14&lt;&gt;0,OFFSET('EOD Review'!$B$1,'EOD Review'!$A$75-'EOD Review'!$A$1,$A14*2-1,1,1),"")</f>
        <v>19</v>
      </c>
      <c r="P14" s="718">
        <f ca="1">IF($A14&lt;&gt;0,OFFSET('EOD Review'!$B$1,'EOD Review'!$A$76-'EOD Review'!$A$1,$A14*2-1,1,1),"")</f>
        <v>13</v>
      </c>
      <c r="Q14" s="718">
        <f ca="1">IF($A14&lt;&gt;0,OFFSET('EOD Review'!$B$1,'EOD Review'!$A$77-'EOD Review'!$A$1,$A14*2-1,1,1),"")</f>
        <v>18</v>
      </c>
      <c r="R14" s="718">
        <f ca="1">IF($A14&lt;&gt;0,OFFSET('EOD Review'!$B$1,'EOD Review'!$A$78-'EOD Review'!$A$1,$A14*2-1,1,1),"")</f>
        <v>7</v>
      </c>
      <c r="S14" s="719">
        <f ca="1">IF($A14&lt;&gt;0,SUM(OFFSET('EOD Review'!$B$1,'EOD Review'!$A$79-'EOD Review'!$A$1,$A14*2-1,4,1)),"")</f>
        <v>9</v>
      </c>
      <c r="T14" s="720">
        <f ca="1">IF($A14&lt;&gt;0,OFFSET('EOD Review'!$B$1,'EOD Review'!$A$64-'EOD Review'!$A$1,$A14*2-1,1,1),"")</f>
        <v>66</v>
      </c>
      <c r="U14" s="322">
        <f t="shared" ca="1" si="0"/>
        <v>48.484848484848484</v>
      </c>
      <c r="V14" s="721">
        <f ca="1">IF($A14&lt;&gt;0,SUM(OFFSET('EOD Review'!$B$1,'EOD Review'!$A$23-'EOD Review'!$A$1,$A14*2,2,1)),"")</f>
        <v>6564</v>
      </c>
      <c r="W14" s="722">
        <f ca="1">IF($A14&lt;&gt;0,VLOOKUP($A14,'Cheese Report (printable)'!A$7:AF$39,COLUMN('Cheese Report (printable)'!$AF$1),FALSE),"")</f>
        <v>155.58884327122149</v>
      </c>
      <c r="X14" s="723">
        <f t="shared" ca="1" si="1"/>
        <v>4.8621513522256715E-2</v>
      </c>
      <c r="Y14" s="722">
        <f ca="1">IF($A14&lt;&gt;0,HLOOKUP($A14,'Labour Reference (hide)'!$C$8:$AG$221,ROW('Labour Reference (hide)'!$AG$221)-ROW('Labour Reference (hide)'!$C$8)+1,FALSE),"")</f>
        <v>687.47700000000009</v>
      </c>
      <c r="Z14" s="723">
        <f t="shared" ca="1" si="2"/>
        <v>0.21483656250000002</v>
      </c>
    </row>
    <row r="15" spans="1:26" ht="16" x14ac:dyDescent="0.2">
      <c r="A15" s="711">
        <f t="shared" si="5"/>
        <v>11</v>
      </c>
      <c r="B15" s="724">
        <v>4</v>
      </c>
      <c r="C15" s="322">
        <f t="shared" ca="1" si="3"/>
        <v>3398.1000000000004</v>
      </c>
      <c r="D15" s="713">
        <f ca="1">IF($A15&lt;&gt;0,OFFSET('EOD Review'!$B$1,'EOD Review'!$A$14-'EOD Review'!$A$1,$A15*2,1,1),"")</f>
        <v>16.5</v>
      </c>
      <c r="E15" s="714">
        <f ca="1">IF($A15&lt;&gt;0,OFFSET('EOD Review'!$B$1,'EOD Review'!$A$12-'EOD Review'!$A$1,$A15*2,1,1),"")</f>
        <v>155.53</v>
      </c>
      <c r="F15" s="714">
        <f ca="1">IF($A15&lt;&gt;0,OFFSET('EOD Review'!$B$1,'EOD Review'!$A$13-'EOD Review'!$A$1,$A15*2,1,1),"")</f>
        <v>6.82</v>
      </c>
      <c r="G15" s="714">
        <f ca="1">IF($A15&lt;&gt;0,OFFSET('EOD Review'!$B$1,'EOD Review'!$A$15-'EOD Review'!$A$1,$A15*2,1,1),"")</f>
        <v>0</v>
      </c>
      <c r="H15" s="715">
        <f ca="1">IF($A15&lt;&gt;0,OFFSET('EOD Review'!$B$1,'EOD Review'!$A$16-'EOD Review'!$A$1,$A15*2,1,1),"")</f>
        <v>19.25</v>
      </c>
      <c r="I15" s="713">
        <f ca="1">IF($A15&lt;&gt;0,OFFSET('EOD Review'!$B$1,'EOD Review'!$A$62-'EOD Review'!$A$1,$A15*2,1,1),"")</f>
        <v>1000</v>
      </c>
      <c r="J15" s="714">
        <f ca="1">IF($A15&lt;&gt;0,OFFSET('EOD Review'!$B$1,'EOD Review'!$A$61-'EOD Review'!$A$1,$A15*2,1,1),"")</f>
        <v>1000</v>
      </c>
      <c r="K15" s="715">
        <f ca="1">IF($A15&lt;&gt;0,OFFSET('EOD Review'!$B$1,'EOD Review'!$A$63-'EOD Review'!$A$1,$A15*2,1,1),"")</f>
        <v>1200</v>
      </c>
      <c r="L15" s="716">
        <f ca="1">IF($A15&lt;&gt;0,OFFSET('Paid Out Entry'!$B$1,'Paid Out Entry'!$A$126-'Paid Out Entry'!$A$1,$A15*2,1,1),"")</f>
        <v>0</v>
      </c>
      <c r="M15" s="715">
        <f ca="1">IF($A15&lt;&gt;0,-OFFSET('Paid Out Entry'!$B$1,'Paid Out Entry'!$A$135-'Paid Out Entry'!$A$1,$A15*2,1,1),"")</f>
        <v>0</v>
      </c>
      <c r="N15" s="322">
        <f t="shared" ca="1" si="4"/>
        <v>3200</v>
      </c>
      <c r="O15" s="717">
        <f ca="1">IF($A15&lt;&gt;0,OFFSET('EOD Review'!$B$1,'EOD Review'!$A$75-'EOD Review'!$A$1,$A15*2-1,1,1),"")</f>
        <v>19</v>
      </c>
      <c r="P15" s="718">
        <f ca="1">IF($A15&lt;&gt;0,OFFSET('EOD Review'!$B$1,'EOD Review'!$A$76-'EOD Review'!$A$1,$A15*2-1,1,1),"")</f>
        <v>13</v>
      </c>
      <c r="Q15" s="718">
        <f ca="1">IF($A15&lt;&gt;0,OFFSET('EOD Review'!$B$1,'EOD Review'!$A$77-'EOD Review'!$A$1,$A15*2-1,1,1),"")</f>
        <v>18</v>
      </c>
      <c r="R15" s="718">
        <f ca="1">IF($A15&lt;&gt;0,OFFSET('EOD Review'!$B$1,'EOD Review'!$A$78-'EOD Review'!$A$1,$A15*2-1,1,1),"")</f>
        <v>7</v>
      </c>
      <c r="S15" s="719">
        <f ca="1">IF($A15&lt;&gt;0,SUM(OFFSET('EOD Review'!$B$1,'EOD Review'!$A$79-'EOD Review'!$A$1,$A15*2-1,4,1)),"")</f>
        <v>9</v>
      </c>
      <c r="T15" s="720">
        <f ca="1">IF($A15&lt;&gt;0,OFFSET('EOD Review'!$B$1,'EOD Review'!$A$64-'EOD Review'!$A$1,$A15*2-1,1,1),"")</f>
        <v>66</v>
      </c>
      <c r="U15" s="322">
        <f t="shared" ca="1" si="0"/>
        <v>48.484848484848484</v>
      </c>
      <c r="V15" s="721">
        <f ca="1">IF($A15&lt;&gt;0,SUM(OFFSET('EOD Review'!$B$1,'EOD Review'!$A$23-'EOD Review'!$A$1,$A15*2,2,1)),"")</f>
        <v>6564</v>
      </c>
      <c r="W15" s="722">
        <f ca="1">IF($A15&lt;&gt;0,VLOOKUP($A15,'Cheese Report (printable)'!A$7:AF$39,COLUMN('Cheese Report (printable)'!$AF$1),FALSE),"")</f>
        <v>221.30037063020836</v>
      </c>
      <c r="X15" s="723">
        <f t="shared" ca="1" si="1"/>
        <v>6.9156365821940111E-2</v>
      </c>
      <c r="Y15" s="722">
        <f ca="1">IF($A15&lt;&gt;0,HLOOKUP($A15,'Labour Reference (hide)'!$C$8:$AG$221,ROW('Labour Reference (hide)'!$AG$221)-ROW('Labour Reference (hide)'!$C$8)+1,FALSE),"")</f>
        <v>562.78949999999998</v>
      </c>
      <c r="Z15" s="723">
        <f t="shared" ca="1" si="2"/>
        <v>0.17587171874999999</v>
      </c>
    </row>
    <row r="16" spans="1:26" ht="16" x14ac:dyDescent="0.2">
      <c r="A16" s="711">
        <f t="shared" si="5"/>
        <v>12</v>
      </c>
      <c r="B16" s="724">
        <v>5</v>
      </c>
      <c r="C16" s="322">
        <f t="shared" ca="1" si="3"/>
        <v>3398.1000000000004</v>
      </c>
      <c r="D16" s="713">
        <f ca="1">IF($A16&lt;&gt;0,OFFSET('EOD Review'!$B$1,'EOD Review'!$A$14-'EOD Review'!$A$1,$A16*2,1,1),"")</f>
        <v>16.5</v>
      </c>
      <c r="E16" s="714">
        <f ca="1">IF($A16&lt;&gt;0,OFFSET('EOD Review'!$B$1,'EOD Review'!$A$12-'EOD Review'!$A$1,$A16*2,1,1),"")</f>
        <v>155.53</v>
      </c>
      <c r="F16" s="714">
        <f ca="1">IF($A16&lt;&gt;0,OFFSET('EOD Review'!$B$1,'EOD Review'!$A$13-'EOD Review'!$A$1,$A16*2,1,1),"")</f>
        <v>6.82</v>
      </c>
      <c r="G16" s="714">
        <f ca="1">IF($A16&lt;&gt;0,OFFSET('EOD Review'!$B$1,'EOD Review'!$A$15-'EOD Review'!$A$1,$A16*2,1,1),"")</f>
        <v>0</v>
      </c>
      <c r="H16" s="715">
        <f ca="1">IF($A16&lt;&gt;0,OFFSET('EOD Review'!$B$1,'EOD Review'!$A$16-'EOD Review'!$A$1,$A16*2,1,1),"")</f>
        <v>19.25</v>
      </c>
      <c r="I16" s="713">
        <f ca="1">IF($A16&lt;&gt;0,OFFSET('EOD Review'!$B$1,'EOD Review'!$A$62-'EOD Review'!$A$1,$A16*2,1,1),"")</f>
        <v>1000</v>
      </c>
      <c r="J16" s="714">
        <f ca="1">IF($A16&lt;&gt;0,OFFSET('EOD Review'!$B$1,'EOD Review'!$A$61-'EOD Review'!$A$1,$A16*2,1,1),"")</f>
        <v>1000</v>
      </c>
      <c r="K16" s="715">
        <f ca="1">IF($A16&lt;&gt;0,OFFSET('EOD Review'!$B$1,'EOD Review'!$A$63-'EOD Review'!$A$1,$A16*2,1,1),"")</f>
        <v>1200</v>
      </c>
      <c r="L16" s="716">
        <f ca="1">IF($A16&lt;&gt;0,OFFSET('Paid Out Entry'!$B$1,'Paid Out Entry'!$A$126-'Paid Out Entry'!$A$1,$A16*2,1,1),"")</f>
        <v>0</v>
      </c>
      <c r="M16" s="715">
        <f ca="1">IF($A16&lt;&gt;0,-OFFSET('Paid Out Entry'!$B$1,'Paid Out Entry'!$A$135-'Paid Out Entry'!$A$1,$A16*2,1,1),"")</f>
        <v>0</v>
      </c>
      <c r="N16" s="322">
        <f t="shared" ca="1" si="4"/>
        <v>3200</v>
      </c>
      <c r="O16" s="717">
        <f ca="1">IF($A16&lt;&gt;0,OFFSET('EOD Review'!$B$1,'EOD Review'!$A$75-'EOD Review'!$A$1,$A16*2-1,1,1),"")</f>
        <v>19</v>
      </c>
      <c r="P16" s="718">
        <f ca="1">IF($A16&lt;&gt;0,OFFSET('EOD Review'!$B$1,'EOD Review'!$A$76-'EOD Review'!$A$1,$A16*2-1,1,1),"")</f>
        <v>13</v>
      </c>
      <c r="Q16" s="718">
        <f ca="1">IF($A16&lt;&gt;0,OFFSET('EOD Review'!$B$1,'EOD Review'!$A$77-'EOD Review'!$A$1,$A16*2-1,1,1),"")</f>
        <v>18</v>
      </c>
      <c r="R16" s="718">
        <f ca="1">IF($A16&lt;&gt;0,OFFSET('EOD Review'!$B$1,'EOD Review'!$A$78-'EOD Review'!$A$1,$A16*2-1,1,1),"")</f>
        <v>7</v>
      </c>
      <c r="S16" s="719">
        <f ca="1">IF($A16&lt;&gt;0,SUM(OFFSET('EOD Review'!$B$1,'EOD Review'!$A$79-'EOD Review'!$A$1,$A16*2-1,4,1)),"")</f>
        <v>9</v>
      </c>
      <c r="T16" s="720">
        <f ca="1">IF($A16&lt;&gt;0,OFFSET('EOD Review'!$B$1,'EOD Review'!$A$64-'EOD Review'!$A$1,$A16*2-1,1,1),"")</f>
        <v>66</v>
      </c>
      <c r="U16" s="322">
        <f t="shared" ca="1" si="0"/>
        <v>48.484848484848484</v>
      </c>
      <c r="V16" s="721">
        <f ca="1">IF($A16&lt;&gt;0,SUM(OFFSET('EOD Review'!$B$1,'EOD Review'!$A$23-'EOD Review'!$A$1,$A16*2,2,1)),"")</f>
        <v>6564</v>
      </c>
      <c r="W16" s="722">
        <f ca="1">IF($A16&lt;&gt;0,VLOOKUP($A16,'Cheese Report (printable)'!A$7:AF$39,COLUMN('Cheese Report (printable)'!$AF$1),FALSE),"")</f>
        <v>213.19102047257246</v>
      </c>
      <c r="X16" s="723">
        <f t="shared" ca="1" si="1"/>
        <v>6.66221938976789E-2</v>
      </c>
      <c r="Y16" s="722">
        <f ca="1">IF($A16&lt;&gt;0,HLOOKUP($A16,'Labour Reference (hide)'!$C$8:$AG$221,ROW('Labour Reference (hide)'!$AG$221)-ROW('Labour Reference (hide)'!$C$8)+1,FALSE),"")</f>
        <v>516.52687500000013</v>
      </c>
      <c r="Z16" s="723">
        <f t="shared" ca="1" si="2"/>
        <v>0.16141464843750003</v>
      </c>
    </row>
    <row r="17" spans="1:26" ht="16" x14ac:dyDescent="0.2">
      <c r="A17" s="711">
        <f t="shared" si="5"/>
        <v>13</v>
      </c>
      <c r="B17" s="724">
        <v>6</v>
      </c>
      <c r="C17" s="322">
        <f t="shared" ca="1" si="3"/>
        <v>3398.1000000000004</v>
      </c>
      <c r="D17" s="713">
        <f ca="1">IF($A17&lt;&gt;0,OFFSET('EOD Review'!$B$1,'EOD Review'!$A$14-'EOD Review'!$A$1,$A17*2,1,1),"")</f>
        <v>16.5</v>
      </c>
      <c r="E17" s="714">
        <f ca="1">IF($A17&lt;&gt;0,OFFSET('EOD Review'!$B$1,'EOD Review'!$A$12-'EOD Review'!$A$1,$A17*2,1,1),"")</f>
        <v>155.53</v>
      </c>
      <c r="F17" s="714">
        <f ca="1">IF($A17&lt;&gt;0,OFFSET('EOD Review'!$B$1,'EOD Review'!$A$13-'EOD Review'!$A$1,$A17*2,1,1),"")</f>
        <v>6.82</v>
      </c>
      <c r="G17" s="714">
        <f ca="1">IF($A17&lt;&gt;0,OFFSET('EOD Review'!$B$1,'EOD Review'!$A$15-'EOD Review'!$A$1,$A17*2,1,1),"")</f>
        <v>0</v>
      </c>
      <c r="H17" s="715">
        <f ca="1">IF($A17&lt;&gt;0,OFFSET('EOD Review'!$B$1,'EOD Review'!$A$16-'EOD Review'!$A$1,$A17*2,1,1),"")</f>
        <v>19.25</v>
      </c>
      <c r="I17" s="713">
        <f ca="1">IF($A17&lt;&gt;0,OFFSET('EOD Review'!$B$1,'EOD Review'!$A$62-'EOD Review'!$A$1,$A17*2,1,1),"")</f>
        <v>1000</v>
      </c>
      <c r="J17" s="714">
        <f ca="1">IF($A17&lt;&gt;0,OFFSET('EOD Review'!$B$1,'EOD Review'!$A$61-'EOD Review'!$A$1,$A17*2,1,1),"")</f>
        <v>1000</v>
      </c>
      <c r="K17" s="715">
        <f ca="1">IF($A17&lt;&gt;0,OFFSET('EOD Review'!$B$1,'EOD Review'!$A$63-'EOD Review'!$A$1,$A17*2,1,1),"")</f>
        <v>1200</v>
      </c>
      <c r="L17" s="716">
        <f ca="1">IF($A17&lt;&gt;0,OFFSET('Paid Out Entry'!$B$1,'Paid Out Entry'!$A$126-'Paid Out Entry'!$A$1,$A17*2,1,1),"")</f>
        <v>0</v>
      </c>
      <c r="M17" s="715">
        <f ca="1">IF($A17&lt;&gt;0,-OFFSET('Paid Out Entry'!$B$1,'Paid Out Entry'!$A$135-'Paid Out Entry'!$A$1,$A17*2,1,1),"")</f>
        <v>0</v>
      </c>
      <c r="N17" s="322">
        <f t="shared" ca="1" si="4"/>
        <v>3200</v>
      </c>
      <c r="O17" s="717">
        <f ca="1">IF($A17&lt;&gt;0,OFFSET('EOD Review'!$B$1,'EOD Review'!$A$75-'EOD Review'!$A$1,$A17*2-1,1,1),"")</f>
        <v>19</v>
      </c>
      <c r="P17" s="718">
        <f ca="1">IF($A17&lt;&gt;0,OFFSET('EOD Review'!$B$1,'EOD Review'!$A$76-'EOD Review'!$A$1,$A17*2-1,1,1),"")</f>
        <v>13</v>
      </c>
      <c r="Q17" s="718">
        <f ca="1">IF($A17&lt;&gt;0,OFFSET('EOD Review'!$B$1,'EOD Review'!$A$77-'EOD Review'!$A$1,$A17*2-1,1,1),"")</f>
        <v>18</v>
      </c>
      <c r="R17" s="718">
        <f ca="1">IF($A17&lt;&gt;0,OFFSET('EOD Review'!$B$1,'EOD Review'!$A$78-'EOD Review'!$A$1,$A17*2-1,1,1),"")</f>
        <v>7</v>
      </c>
      <c r="S17" s="719">
        <f ca="1">IF($A17&lt;&gt;0,SUM(OFFSET('EOD Review'!$B$1,'EOD Review'!$A$79-'EOD Review'!$A$1,$A17*2-1,4,1)),"")</f>
        <v>9</v>
      </c>
      <c r="T17" s="720">
        <f ca="1">IF($A17&lt;&gt;0,OFFSET('EOD Review'!$B$1,'EOD Review'!$A$64-'EOD Review'!$A$1,$A17*2-1,1,1),"")</f>
        <v>66</v>
      </c>
      <c r="U17" s="322">
        <f t="shared" ca="1" si="0"/>
        <v>48.484848484848484</v>
      </c>
      <c r="V17" s="721">
        <f ca="1">IF($A17&lt;&gt;0,SUM(OFFSET('EOD Review'!$B$1,'EOD Review'!$A$23-'EOD Review'!$A$1,$A17*2,2,1)),"")</f>
        <v>6564</v>
      </c>
      <c r="W17" s="722">
        <f ca="1">IF($A17&lt;&gt;0,VLOOKUP($A17,'Cheese Report (printable)'!A$7:AF$39,COLUMN('Cheese Report (printable)'!$AF$1),FALSE),"")</f>
        <v>452.1758460277938</v>
      </c>
      <c r="X17" s="723">
        <f t="shared" ca="1" si="1"/>
        <v>0.14130495188368555</v>
      </c>
      <c r="Y17" s="722">
        <f ca="1">IF($A17&lt;&gt;0,HLOOKUP($A17,'Labour Reference (hide)'!$C$8:$AG$221,ROW('Labour Reference (hide)'!$AG$221)-ROW('Labour Reference (hide)'!$C$8)+1,FALSE),"")</f>
        <v>859.84500000000003</v>
      </c>
      <c r="Z17" s="723">
        <f t="shared" ca="1" si="2"/>
        <v>0.26870156249999999</v>
      </c>
    </row>
    <row r="18" spans="1:26" ht="17" thickBot="1" x14ac:dyDescent="0.25">
      <c r="A18" s="725">
        <f t="shared" si="5"/>
        <v>14</v>
      </c>
      <c r="B18" s="726">
        <v>7</v>
      </c>
      <c r="C18" s="357">
        <f t="shared" ca="1" si="3"/>
        <v>3398.1000000000004</v>
      </c>
      <c r="D18" s="727">
        <f ca="1">IF($A18&lt;&gt;0,OFFSET('EOD Review'!$B$1,'EOD Review'!$A$14-'EOD Review'!$A$1,$A18*2,1,1),"")</f>
        <v>16.5</v>
      </c>
      <c r="E18" s="354">
        <f ca="1">IF($A18&lt;&gt;0,OFFSET('EOD Review'!$B$1,'EOD Review'!$A$12-'EOD Review'!$A$1,$A18*2,1,1),"")</f>
        <v>155.53</v>
      </c>
      <c r="F18" s="354">
        <f ca="1">IF($A18&lt;&gt;0,OFFSET('EOD Review'!$B$1,'EOD Review'!$A$13-'EOD Review'!$A$1,$A18*2,1,1),"")</f>
        <v>6.82</v>
      </c>
      <c r="G18" s="354">
        <f ca="1">IF($A18&lt;&gt;0,OFFSET('EOD Review'!$B$1,'EOD Review'!$A$15-'EOD Review'!$A$1,$A18*2,1,1),"")</f>
        <v>0</v>
      </c>
      <c r="H18" s="356">
        <f ca="1">IF($A18&lt;&gt;0,OFFSET('EOD Review'!$B$1,'EOD Review'!$A$16-'EOD Review'!$A$1,$A18*2,1,1),"")</f>
        <v>19.25</v>
      </c>
      <c r="I18" s="727">
        <f ca="1">IF($A18&lt;&gt;0,OFFSET('EOD Review'!$B$1,'EOD Review'!$A$62-'EOD Review'!$A$1,$A18*2,1,1),"")</f>
        <v>1000</v>
      </c>
      <c r="J18" s="354">
        <f ca="1">IF($A18&lt;&gt;0,OFFSET('EOD Review'!$B$1,'EOD Review'!$A$61-'EOD Review'!$A$1,$A18*2,1,1),"")</f>
        <v>1000</v>
      </c>
      <c r="K18" s="356">
        <f ca="1">IF($A18&lt;&gt;0,OFFSET('EOD Review'!$B$1,'EOD Review'!$A$63-'EOD Review'!$A$1,$A18*2,1,1),"")</f>
        <v>1200</v>
      </c>
      <c r="L18" s="728">
        <f ca="1">IF($A18&lt;&gt;0,OFFSET('Paid Out Entry'!$B$1,'Paid Out Entry'!$A$126-'Paid Out Entry'!$A$1,$A18*2,1,1),"")</f>
        <v>0</v>
      </c>
      <c r="M18" s="356">
        <f ca="1">IF($A18&lt;&gt;0,-OFFSET('Paid Out Entry'!$B$1,'Paid Out Entry'!$A$135-'Paid Out Entry'!$A$1,$A18*2,1,1),"")</f>
        <v>0</v>
      </c>
      <c r="N18" s="357">
        <f t="shared" ca="1" si="4"/>
        <v>3200</v>
      </c>
      <c r="O18" s="729">
        <f ca="1">IF($A18&lt;&gt;0,OFFSET('EOD Review'!$B$1,'EOD Review'!$A$75-'EOD Review'!$A$1,$A18*2-1,1,1),"")</f>
        <v>19</v>
      </c>
      <c r="P18" s="730">
        <f ca="1">IF($A18&lt;&gt;0,OFFSET('EOD Review'!$B$1,'EOD Review'!$A$76-'EOD Review'!$A$1,$A18*2-1,1,1),"")</f>
        <v>13</v>
      </c>
      <c r="Q18" s="730">
        <f ca="1">IF($A18&lt;&gt;0,OFFSET('EOD Review'!$B$1,'EOD Review'!$A$77-'EOD Review'!$A$1,$A18*2-1,1,1),"")</f>
        <v>18</v>
      </c>
      <c r="R18" s="730">
        <f ca="1">IF($A18&lt;&gt;0,OFFSET('EOD Review'!$B$1,'EOD Review'!$A$78-'EOD Review'!$A$1,$A18*2-1,1,1),"")</f>
        <v>7</v>
      </c>
      <c r="S18" s="731">
        <f ca="1">IF($A18&lt;&gt;0,SUM(OFFSET('EOD Review'!$B$1,'EOD Review'!$A$79-'EOD Review'!$A$1,$A18*2-1,4,1)),"")</f>
        <v>9</v>
      </c>
      <c r="T18" s="732">
        <f ca="1">IF($A18&lt;&gt;0,OFFSET('EOD Review'!$B$1,'EOD Review'!$A$64-'EOD Review'!$A$1,$A18*2-1,1,1),"")</f>
        <v>66</v>
      </c>
      <c r="U18" s="357">
        <f t="shared" ca="1" si="0"/>
        <v>48.484848484848484</v>
      </c>
      <c r="V18" s="733">
        <f ca="1">IF($A18&lt;&gt;0,SUM(OFFSET('EOD Review'!$B$1,'EOD Review'!$A$23-'EOD Review'!$A$1,$A18*2,2,1)),"")</f>
        <v>6564</v>
      </c>
      <c r="W18" s="734">
        <f ca="1">IF($A18&lt;&gt;0,VLOOKUP($A18,'Cheese Report (printable)'!A$7:AF$39,COLUMN('Cheese Report (printable)'!$AF$1),FALSE),"")</f>
        <v>335.3067340830529</v>
      </c>
      <c r="X18" s="735">
        <f t="shared" ca="1" si="1"/>
        <v>0.10478335440095403</v>
      </c>
      <c r="Y18" s="734">
        <f ca="1">IF($A18&lt;&gt;0,HLOOKUP($A18,'Labour Reference (hide)'!$C$8:$AG$221,ROW('Labour Reference (hide)'!$AG$221)-ROW('Labour Reference (hide)'!$C$8)+1,FALSE),"")</f>
        <v>989.95890000000031</v>
      </c>
      <c r="Z18" s="735">
        <f t="shared" ca="1" si="2"/>
        <v>0.30936215625000008</v>
      </c>
    </row>
    <row r="19" spans="1:26" ht="16" x14ac:dyDescent="0.2">
      <c r="A19" s="699">
        <f t="shared" si="5"/>
        <v>15</v>
      </c>
      <c r="B19" s="700">
        <v>1</v>
      </c>
      <c r="C19" s="315">
        <f t="shared" ca="1" si="3"/>
        <v>3398.1000000000004</v>
      </c>
      <c r="D19" s="701">
        <f ca="1">IF($A19&lt;&gt;0,OFFSET('EOD Review'!$B$1,'EOD Review'!$A$14-'EOD Review'!$A$1,$A19*2,1,1),"")</f>
        <v>16.5</v>
      </c>
      <c r="E19" s="702">
        <f ca="1">IF($A19&lt;&gt;0,OFFSET('EOD Review'!$B$1,'EOD Review'!$A$12-'EOD Review'!$A$1,$A19*2,1,1),"")</f>
        <v>155.53</v>
      </c>
      <c r="F19" s="702">
        <f ca="1">IF($A19&lt;&gt;0,OFFSET('EOD Review'!$B$1,'EOD Review'!$A$13-'EOD Review'!$A$1,$A19*2,1,1),"")</f>
        <v>6.82</v>
      </c>
      <c r="G19" s="702">
        <f ca="1">IF($A19&lt;&gt;0,OFFSET('EOD Review'!$B$1,'EOD Review'!$A$15-'EOD Review'!$A$1,$A19*2,1,1),"")</f>
        <v>0</v>
      </c>
      <c r="H19" s="703">
        <f ca="1">IF($A19&lt;&gt;0,OFFSET('EOD Review'!$B$1,'EOD Review'!$A$16-'EOD Review'!$A$1,$A19*2,1,1),"")</f>
        <v>19.25</v>
      </c>
      <c r="I19" s="701">
        <f ca="1">IF($A19&lt;&gt;0,OFFSET('EOD Review'!$B$1,'EOD Review'!$A$62-'EOD Review'!$A$1,$A19*2,1,1),"")</f>
        <v>1000</v>
      </c>
      <c r="J19" s="702">
        <f ca="1">IF($A19&lt;&gt;0,OFFSET('EOD Review'!$B$1,'EOD Review'!$A$61-'EOD Review'!$A$1,$A19*2,1,1),"")</f>
        <v>1000</v>
      </c>
      <c r="K19" s="703">
        <f ca="1">IF($A19&lt;&gt;0,OFFSET('EOD Review'!$B$1,'EOD Review'!$A$63-'EOD Review'!$A$1,$A19*2,1,1),"")</f>
        <v>1200</v>
      </c>
      <c r="L19" s="704">
        <f ca="1">IF($A19&lt;&gt;0,OFFSET('Paid Out Entry'!$B$1,'Paid Out Entry'!$A$126-'Paid Out Entry'!$A$1,$A19*2,1,1),"")</f>
        <v>0</v>
      </c>
      <c r="M19" s="703">
        <f ca="1">IF($A19&lt;&gt;0,-OFFSET('Paid Out Entry'!$B$1,'Paid Out Entry'!$A$135-'Paid Out Entry'!$A$1,$A19*2,1,1),"")</f>
        <v>0</v>
      </c>
      <c r="N19" s="315">
        <f t="shared" ca="1" si="4"/>
        <v>3200</v>
      </c>
      <c r="O19" s="705">
        <f ca="1">IF($A19&lt;&gt;0,OFFSET('EOD Review'!$B$1,'EOD Review'!$A$75-'EOD Review'!$A$1,$A19*2-1,1,1),"")</f>
        <v>19</v>
      </c>
      <c r="P19" s="706">
        <f ca="1">IF($A19&lt;&gt;0,OFFSET('EOD Review'!$B$1,'EOD Review'!$A$76-'EOD Review'!$A$1,$A19*2-1,1,1),"")</f>
        <v>13</v>
      </c>
      <c r="Q19" s="706">
        <f ca="1">IF($A19&lt;&gt;0,OFFSET('EOD Review'!$B$1,'EOD Review'!$A$77-'EOD Review'!$A$1,$A19*2-1,1,1),"")</f>
        <v>18</v>
      </c>
      <c r="R19" s="706">
        <f ca="1">IF($A19&lt;&gt;0,OFFSET('EOD Review'!$B$1,'EOD Review'!$A$78-'EOD Review'!$A$1,$A19*2-1,1,1),"")</f>
        <v>7</v>
      </c>
      <c r="S19" s="707">
        <f ca="1">IF($A19&lt;&gt;0,SUM(OFFSET('EOD Review'!$B$1,'EOD Review'!$A$79-'EOD Review'!$A$1,$A19*2-1,4,1)),"")</f>
        <v>9</v>
      </c>
      <c r="T19" s="708">
        <f ca="1">IF($A19&lt;&gt;0,OFFSET('EOD Review'!$B$1,'EOD Review'!$A$64-'EOD Review'!$A$1,$A19*2-1,1,1),"")</f>
        <v>66</v>
      </c>
      <c r="U19" s="315">
        <f t="shared" ca="1" si="0"/>
        <v>48.484848484848484</v>
      </c>
      <c r="V19" s="709">
        <f ca="1">IF($A19&lt;&gt;0,SUM(OFFSET('EOD Review'!$B$1,'EOD Review'!$A$23-'EOD Review'!$A$1,$A19*2,2,1)),"")</f>
        <v>6564</v>
      </c>
      <c r="W19" s="341">
        <f ca="1">IF($A19&lt;&gt;0,VLOOKUP($A19,'Cheese Report (printable)'!A$7:AF$39,COLUMN('Cheese Report (printable)'!$AF$1),FALSE),"")</f>
        <v>266.28628015949016</v>
      </c>
      <c r="X19" s="710">
        <f t="shared" ca="1" si="1"/>
        <v>8.3214462549840676E-2</v>
      </c>
      <c r="Y19" s="341">
        <f ca="1">IF($A19&lt;&gt;0,HLOOKUP($A19,'Labour Reference (hide)'!$C$8:$AG$221,ROW('Labour Reference (hide)'!$AG$221)-ROW('Labour Reference (hide)'!$C$8)+1,FALSE),"")</f>
        <v>533.80500000000018</v>
      </c>
      <c r="Z19" s="710">
        <f t="shared" ca="1" si="2"/>
        <v>0.16681406250000005</v>
      </c>
    </row>
    <row r="20" spans="1:26" ht="16" x14ac:dyDescent="0.2">
      <c r="A20" s="711">
        <f t="shared" si="5"/>
        <v>16</v>
      </c>
      <c r="B20" s="712">
        <v>2</v>
      </c>
      <c r="C20" s="322">
        <f t="shared" ca="1" si="3"/>
        <v>3398.1000000000004</v>
      </c>
      <c r="D20" s="713">
        <f ca="1">IF($A20&lt;&gt;0,OFFSET('EOD Review'!$B$1,'EOD Review'!$A$14-'EOD Review'!$A$1,$A20*2,1,1),"")</f>
        <v>16.5</v>
      </c>
      <c r="E20" s="714">
        <f ca="1">IF($A20&lt;&gt;0,OFFSET('EOD Review'!$B$1,'EOD Review'!$A$12-'EOD Review'!$A$1,$A20*2,1,1),"")</f>
        <v>155.53</v>
      </c>
      <c r="F20" s="714">
        <f ca="1">IF($A20&lt;&gt;0,OFFSET('EOD Review'!$B$1,'EOD Review'!$A$13-'EOD Review'!$A$1,$A20*2,1,1),"")</f>
        <v>6.82</v>
      </c>
      <c r="G20" s="714">
        <f ca="1">IF($A20&lt;&gt;0,OFFSET('EOD Review'!$B$1,'EOD Review'!$A$15-'EOD Review'!$A$1,$A20*2,1,1),"")</f>
        <v>0</v>
      </c>
      <c r="H20" s="715">
        <f ca="1">IF($A20&lt;&gt;0,OFFSET('EOD Review'!$B$1,'EOD Review'!$A$16-'EOD Review'!$A$1,$A20*2,1,1),"")</f>
        <v>19.25</v>
      </c>
      <c r="I20" s="713">
        <f ca="1">IF($A20&lt;&gt;0,OFFSET('EOD Review'!$B$1,'EOD Review'!$A$62-'EOD Review'!$A$1,$A20*2,1,1),"")</f>
        <v>1000</v>
      </c>
      <c r="J20" s="714">
        <f ca="1">IF($A20&lt;&gt;0,OFFSET('EOD Review'!$B$1,'EOD Review'!$A$61-'EOD Review'!$A$1,$A20*2,1,1),"")</f>
        <v>1000</v>
      </c>
      <c r="K20" s="715">
        <f ca="1">IF($A20&lt;&gt;0,OFFSET('EOD Review'!$B$1,'EOD Review'!$A$63-'EOD Review'!$A$1,$A20*2,1,1),"")</f>
        <v>1200</v>
      </c>
      <c r="L20" s="716">
        <f ca="1">IF($A20&lt;&gt;0,OFFSET('Paid Out Entry'!$B$1,'Paid Out Entry'!$A$126-'Paid Out Entry'!$A$1,$A20*2,1,1),"")</f>
        <v>0</v>
      </c>
      <c r="M20" s="715">
        <f ca="1">IF($A20&lt;&gt;0,-OFFSET('Paid Out Entry'!$B$1,'Paid Out Entry'!$A$135-'Paid Out Entry'!$A$1,$A20*2,1,1),"")</f>
        <v>0</v>
      </c>
      <c r="N20" s="322">
        <f t="shared" ca="1" si="4"/>
        <v>3200</v>
      </c>
      <c r="O20" s="717">
        <f ca="1">IF($A20&lt;&gt;0,OFFSET('EOD Review'!$B$1,'EOD Review'!$A$75-'EOD Review'!$A$1,$A20*2-1,1,1),"")</f>
        <v>19</v>
      </c>
      <c r="P20" s="718">
        <f ca="1">IF($A20&lt;&gt;0,OFFSET('EOD Review'!$B$1,'EOD Review'!$A$76-'EOD Review'!$A$1,$A20*2-1,1,1),"")</f>
        <v>13</v>
      </c>
      <c r="Q20" s="718">
        <f ca="1">IF($A20&lt;&gt;0,OFFSET('EOD Review'!$B$1,'EOD Review'!$A$77-'EOD Review'!$A$1,$A20*2-1,1,1),"")</f>
        <v>18</v>
      </c>
      <c r="R20" s="718">
        <f ca="1">IF($A20&lt;&gt;0,OFFSET('EOD Review'!$B$1,'EOD Review'!$A$78-'EOD Review'!$A$1,$A20*2-1,1,1),"")</f>
        <v>7</v>
      </c>
      <c r="S20" s="719">
        <f ca="1">IF($A20&lt;&gt;0,SUM(OFFSET('EOD Review'!$B$1,'EOD Review'!$A$79-'EOD Review'!$A$1,$A20*2-1,4,1)),"")</f>
        <v>9</v>
      </c>
      <c r="T20" s="720">
        <f ca="1">IF($A20&lt;&gt;0,OFFSET('EOD Review'!$B$1,'EOD Review'!$A$64-'EOD Review'!$A$1,$A20*2-1,1,1),"")</f>
        <v>66</v>
      </c>
      <c r="U20" s="322">
        <f t="shared" ca="1" si="0"/>
        <v>48.484848484848484</v>
      </c>
      <c r="V20" s="721">
        <f ca="1">IF($A20&lt;&gt;0,SUM(OFFSET('EOD Review'!$B$1,'EOD Review'!$A$23-'EOD Review'!$A$1,$A20*2,2,1)),"")</f>
        <v>6564</v>
      </c>
      <c r="W20" s="722">
        <f ca="1">IF($A20&lt;&gt;0,VLOOKUP($A20,'Cheese Report (printable)'!A$7:AF$39,COLUMN('Cheese Report (printable)'!$AF$1),FALSE),"")</f>
        <v>136.42787326760384</v>
      </c>
      <c r="X20" s="723">
        <f t="shared" ca="1" si="1"/>
        <v>4.26337103961262E-2</v>
      </c>
      <c r="Y20" s="722">
        <f ca="1">IF($A20&lt;&gt;0,HLOOKUP($A20,'Labour Reference (hide)'!$C$8:$AG$221,ROW('Labour Reference (hide)'!$AG$221)-ROW('Labour Reference (hide)'!$C$8)+1,FALSE),"")</f>
        <v>528.71775000000014</v>
      </c>
      <c r="Z20" s="723">
        <f t="shared" ca="1" si="2"/>
        <v>0.16522429687500004</v>
      </c>
    </row>
    <row r="21" spans="1:26" ht="16" x14ac:dyDescent="0.2">
      <c r="A21" s="711">
        <f t="shared" si="5"/>
        <v>17</v>
      </c>
      <c r="B21" s="712">
        <v>3</v>
      </c>
      <c r="C21" s="322">
        <f t="shared" ca="1" si="3"/>
        <v>3398.1000000000004</v>
      </c>
      <c r="D21" s="713">
        <f ca="1">IF($A21&lt;&gt;0,OFFSET('EOD Review'!$B$1,'EOD Review'!$A$14-'EOD Review'!$A$1,$A21*2,1,1),"")</f>
        <v>16.5</v>
      </c>
      <c r="E21" s="714">
        <f ca="1">IF($A21&lt;&gt;0,OFFSET('EOD Review'!$B$1,'EOD Review'!$A$12-'EOD Review'!$A$1,$A21*2,1,1),"")</f>
        <v>155.53</v>
      </c>
      <c r="F21" s="714">
        <f ca="1">IF($A21&lt;&gt;0,OFFSET('EOD Review'!$B$1,'EOD Review'!$A$13-'EOD Review'!$A$1,$A21*2,1,1),"")</f>
        <v>6.82</v>
      </c>
      <c r="G21" s="714">
        <f ca="1">IF($A21&lt;&gt;0,OFFSET('EOD Review'!$B$1,'EOD Review'!$A$15-'EOD Review'!$A$1,$A21*2,1,1),"")</f>
        <v>0</v>
      </c>
      <c r="H21" s="715">
        <f ca="1">IF($A21&lt;&gt;0,OFFSET('EOD Review'!$B$1,'EOD Review'!$A$16-'EOD Review'!$A$1,$A21*2,1,1),"")</f>
        <v>19.25</v>
      </c>
      <c r="I21" s="713">
        <f ca="1">IF($A21&lt;&gt;0,OFFSET('EOD Review'!$B$1,'EOD Review'!$A$62-'EOD Review'!$A$1,$A21*2,1,1),"")</f>
        <v>1000</v>
      </c>
      <c r="J21" s="714">
        <f ca="1">IF($A21&lt;&gt;0,OFFSET('EOD Review'!$B$1,'EOD Review'!$A$61-'EOD Review'!$A$1,$A21*2,1,1),"")</f>
        <v>1000</v>
      </c>
      <c r="K21" s="715">
        <f ca="1">IF($A21&lt;&gt;0,OFFSET('EOD Review'!$B$1,'EOD Review'!$A$63-'EOD Review'!$A$1,$A21*2,1,1),"")</f>
        <v>1200</v>
      </c>
      <c r="L21" s="716">
        <f ca="1">IF($A21&lt;&gt;0,OFFSET('Paid Out Entry'!$B$1,'Paid Out Entry'!$A$126-'Paid Out Entry'!$A$1,$A21*2,1,1),"")</f>
        <v>0</v>
      </c>
      <c r="M21" s="715">
        <f ca="1">IF($A21&lt;&gt;0,-OFFSET('Paid Out Entry'!$B$1,'Paid Out Entry'!$A$135-'Paid Out Entry'!$A$1,$A21*2,1,1),"")</f>
        <v>0</v>
      </c>
      <c r="N21" s="322">
        <f t="shared" ca="1" si="4"/>
        <v>3200</v>
      </c>
      <c r="O21" s="717">
        <f ca="1">IF($A21&lt;&gt;0,OFFSET('EOD Review'!$B$1,'EOD Review'!$A$75-'EOD Review'!$A$1,$A21*2-1,1,1),"")</f>
        <v>19</v>
      </c>
      <c r="P21" s="718">
        <f ca="1">IF($A21&lt;&gt;0,OFFSET('EOD Review'!$B$1,'EOD Review'!$A$76-'EOD Review'!$A$1,$A21*2-1,1,1),"")</f>
        <v>13</v>
      </c>
      <c r="Q21" s="718">
        <f ca="1">IF($A21&lt;&gt;0,OFFSET('EOD Review'!$B$1,'EOD Review'!$A$77-'EOD Review'!$A$1,$A21*2-1,1,1),"")</f>
        <v>18</v>
      </c>
      <c r="R21" s="718">
        <f ca="1">IF($A21&lt;&gt;0,OFFSET('EOD Review'!$B$1,'EOD Review'!$A$78-'EOD Review'!$A$1,$A21*2-1,1,1),"")</f>
        <v>7</v>
      </c>
      <c r="S21" s="719">
        <f ca="1">IF($A21&lt;&gt;0,SUM(OFFSET('EOD Review'!$B$1,'EOD Review'!$A$79-'EOD Review'!$A$1,$A21*2-1,4,1)),"")</f>
        <v>9</v>
      </c>
      <c r="T21" s="720">
        <f ca="1">IF($A21&lt;&gt;0,OFFSET('EOD Review'!$B$1,'EOD Review'!$A$64-'EOD Review'!$A$1,$A21*2-1,1,1),"")</f>
        <v>66</v>
      </c>
      <c r="U21" s="322">
        <f t="shared" ca="1" si="0"/>
        <v>48.484848484848484</v>
      </c>
      <c r="V21" s="721">
        <f ca="1">IF($A21&lt;&gt;0,SUM(OFFSET('EOD Review'!$B$1,'EOD Review'!$A$23-'EOD Review'!$A$1,$A21*2,2,1)),"")</f>
        <v>6564</v>
      </c>
      <c r="W21" s="722">
        <f ca="1">IF($A21&lt;&gt;0,VLOOKUP($A21,'Cheese Report (printable)'!A$7:AF$39,COLUMN('Cheese Report (printable)'!$AF$1),FALSE),"")</f>
        <v>229.27319103772007</v>
      </c>
      <c r="X21" s="723">
        <f t="shared" ca="1" si="1"/>
        <v>7.1647872199287518E-2</v>
      </c>
      <c r="Y21" s="722">
        <f ca="1">IF($A21&lt;&gt;0,HLOOKUP($A21,'Labour Reference (hide)'!$C$8:$AG$221,ROW('Labour Reference (hide)'!$AG$221)-ROW('Labour Reference (hide)'!$C$8)+1,FALSE),"")</f>
        <v>496.15935000000002</v>
      </c>
      <c r="Z21" s="723">
        <f t="shared" ca="1" si="2"/>
        <v>0.15504979687500001</v>
      </c>
    </row>
    <row r="22" spans="1:26" ht="16" x14ac:dyDescent="0.2">
      <c r="A22" s="711">
        <f t="shared" si="5"/>
        <v>18</v>
      </c>
      <c r="B22" s="724">
        <v>4</v>
      </c>
      <c r="C22" s="322">
        <f t="shared" ca="1" si="3"/>
        <v>3398.1000000000004</v>
      </c>
      <c r="D22" s="713">
        <f ca="1">IF($A22&lt;&gt;0,OFFSET('EOD Review'!$B$1,'EOD Review'!$A$14-'EOD Review'!$A$1,$A22*2,1,1),"")</f>
        <v>16.5</v>
      </c>
      <c r="E22" s="714">
        <f ca="1">IF($A22&lt;&gt;0,OFFSET('EOD Review'!$B$1,'EOD Review'!$A$12-'EOD Review'!$A$1,$A22*2,1,1),"")</f>
        <v>155.53</v>
      </c>
      <c r="F22" s="714">
        <f ca="1">IF($A22&lt;&gt;0,OFFSET('EOD Review'!$B$1,'EOD Review'!$A$13-'EOD Review'!$A$1,$A22*2,1,1),"")</f>
        <v>6.82</v>
      </c>
      <c r="G22" s="714">
        <f ca="1">IF($A22&lt;&gt;0,OFFSET('EOD Review'!$B$1,'EOD Review'!$A$15-'EOD Review'!$A$1,$A22*2,1,1),"")</f>
        <v>0</v>
      </c>
      <c r="H22" s="715">
        <f ca="1">IF($A22&lt;&gt;0,OFFSET('EOD Review'!$B$1,'EOD Review'!$A$16-'EOD Review'!$A$1,$A22*2,1,1),"")</f>
        <v>19.25</v>
      </c>
      <c r="I22" s="713">
        <f ca="1">IF($A22&lt;&gt;0,OFFSET('EOD Review'!$B$1,'EOD Review'!$A$62-'EOD Review'!$A$1,$A22*2,1,1),"")</f>
        <v>1000</v>
      </c>
      <c r="J22" s="714">
        <f ca="1">IF($A22&lt;&gt;0,OFFSET('EOD Review'!$B$1,'EOD Review'!$A$61-'EOD Review'!$A$1,$A22*2,1,1),"")</f>
        <v>1000</v>
      </c>
      <c r="K22" s="715">
        <f ca="1">IF($A22&lt;&gt;0,OFFSET('EOD Review'!$B$1,'EOD Review'!$A$63-'EOD Review'!$A$1,$A22*2,1,1),"")</f>
        <v>1200</v>
      </c>
      <c r="L22" s="716">
        <f ca="1">IF($A22&lt;&gt;0,OFFSET('Paid Out Entry'!$B$1,'Paid Out Entry'!$A$126-'Paid Out Entry'!$A$1,$A22*2,1,1),"")</f>
        <v>0</v>
      </c>
      <c r="M22" s="715">
        <f ca="1">IF($A22&lt;&gt;0,-OFFSET('Paid Out Entry'!$B$1,'Paid Out Entry'!$A$135-'Paid Out Entry'!$A$1,$A22*2,1,1),"")</f>
        <v>0</v>
      </c>
      <c r="N22" s="322">
        <f t="shared" ca="1" si="4"/>
        <v>3200</v>
      </c>
      <c r="O22" s="717">
        <f ca="1">IF($A22&lt;&gt;0,OFFSET('EOD Review'!$B$1,'EOD Review'!$A$75-'EOD Review'!$A$1,$A22*2-1,1,1),"")</f>
        <v>19</v>
      </c>
      <c r="P22" s="718">
        <f ca="1">IF($A22&lt;&gt;0,OFFSET('EOD Review'!$B$1,'EOD Review'!$A$76-'EOD Review'!$A$1,$A22*2-1,1,1),"")</f>
        <v>13</v>
      </c>
      <c r="Q22" s="718">
        <f ca="1">IF($A22&lt;&gt;0,OFFSET('EOD Review'!$B$1,'EOD Review'!$A$77-'EOD Review'!$A$1,$A22*2-1,1,1),"")</f>
        <v>18</v>
      </c>
      <c r="R22" s="718">
        <f ca="1">IF($A22&lt;&gt;0,OFFSET('EOD Review'!$B$1,'EOD Review'!$A$78-'EOD Review'!$A$1,$A22*2-1,1,1),"")</f>
        <v>7</v>
      </c>
      <c r="S22" s="719">
        <f ca="1">IF($A22&lt;&gt;0,SUM(OFFSET('EOD Review'!$B$1,'EOD Review'!$A$79-'EOD Review'!$A$1,$A22*2-1,4,1)),"")</f>
        <v>9</v>
      </c>
      <c r="T22" s="720">
        <f ca="1">IF($A22&lt;&gt;0,OFFSET('EOD Review'!$B$1,'EOD Review'!$A$64-'EOD Review'!$A$1,$A22*2-1,1,1),"")</f>
        <v>66</v>
      </c>
      <c r="U22" s="322">
        <f t="shared" ca="1" si="0"/>
        <v>48.484848484848484</v>
      </c>
      <c r="V22" s="721">
        <f ca="1">IF($A22&lt;&gt;0,SUM(OFFSET('EOD Review'!$B$1,'EOD Review'!$A$23-'EOD Review'!$A$1,$A22*2,2,1)),"")</f>
        <v>6564</v>
      </c>
      <c r="W22" s="722">
        <f ca="1">IF($A22&lt;&gt;0,VLOOKUP($A22,'Cheese Report (printable)'!A$7:AF$39,COLUMN('Cheese Report (printable)'!$AF$1),FALSE),"")</f>
        <v>752.48575860307744</v>
      </c>
      <c r="X22" s="723">
        <f t="shared" ca="1" si="1"/>
        <v>0.23515179956346169</v>
      </c>
      <c r="Y22" s="722">
        <f ca="1">IF($A22&lt;&gt;0,HLOOKUP($A22,'Labour Reference (hide)'!$C$8:$AG$221,ROW('Labour Reference (hide)'!$AG$221)-ROW('Labour Reference (hide)'!$C$8)+1,FALSE),"")</f>
        <v>915.03525000000013</v>
      </c>
      <c r="Z22" s="723">
        <f t="shared" ca="1" si="2"/>
        <v>0.28594851562500007</v>
      </c>
    </row>
    <row r="23" spans="1:26" ht="16" x14ac:dyDescent="0.2">
      <c r="A23" s="711">
        <f t="shared" si="5"/>
        <v>19</v>
      </c>
      <c r="B23" s="724">
        <v>5</v>
      </c>
      <c r="C23" s="322">
        <f t="shared" ca="1" si="3"/>
        <v>3398.1000000000004</v>
      </c>
      <c r="D23" s="713">
        <f ca="1">IF($A23&lt;&gt;0,OFFSET('EOD Review'!$B$1,'EOD Review'!$A$14-'EOD Review'!$A$1,$A23*2,1,1),"")</f>
        <v>16.5</v>
      </c>
      <c r="E23" s="714">
        <f ca="1">IF($A23&lt;&gt;0,OFFSET('EOD Review'!$B$1,'EOD Review'!$A$12-'EOD Review'!$A$1,$A23*2,1,1),"")</f>
        <v>155.53</v>
      </c>
      <c r="F23" s="714">
        <f ca="1">IF($A23&lt;&gt;0,OFFSET('EOD Review'!$B$1,'EOD Review'!$A$13-'EOD Review'!$A$1,$A23*2,1,1),"")</f>
        <v>6.82</v>
      </c>
      <c r="G23" s="714">
        <f ca="1">IF($A23&lt;&gt;0,OFFSET('EOD Review'!$B$1,'EOD Review'!$A$15-'EOD Review'!$A$1,$A23*2,1,1),"")</f>
        <v>0</v>
      </c>
      <c r="H23" s="715">
        <f ca="1">IF($A23&lt;&gt;0,OFFSET('EOD Review'!$B$1,'EOD Review'!$A$16-'EOD Review'!$A$1,$A23*2,1,1),"")</f>
        <v>19.25</v>
      </c>
      <c r="I23" s="713">
        <f ca="1">IF($A23&lt;&gt;0,OFFSET('EOD Review'!$B$1,'EOD Review'!$A$62-'EOD Review'!$A$1,$A23*2,1,1),"")</f>
        <v>1000</v>
      </c>
      <c r="J23" s="714">
        <f ca="1">IF($A23&lt;&gt;0,OFFSET('EOD Review'!$B$1,'EOD Review'!$A$61-'EOD Review'!$A$1,$A23*2,1,1),"")</f>
        <v>1000</v>
      </c>
      <c r="K23" s="715">
        <f ca="1">IF($A23&lt;&gt;0,OFFSET('EOD Review'!$B$1,'EOD Review'!$A$63-'EOD Review'!$A$1,$A23*2,1,1),"")</f>
        <v>1200</v>
      </c>
      <c r="L23" s="716">
        <f ca="1">IF($A23&lt;&gt;0,OFFSET('Paid Out Entry'!$B$1,'Paid Out Entry'!$A$126-'Paid Out Entry'!$A$1,$A23*2,1,1),"")</f>
        <v>0</v>
      </c>
      <c r="M23" s="715">
        <f ca="1">IF($A23&lt;&gt;0,-OFFSET('Paid Out Entry'!$B$1,'Paid Out Entry'!$A$135-'Paid Out Entry'!$A$1,$A23*2,1,1),"")</f>
        <v>0</v>
      </c>
      <c r="N23" s="322">
        <f t="shared" ca="1" si="4"/>
        <v>3200</v>
      </c>
      <c r="O23" s="717">
        <f ca="1">IF($A23&lt;&gt;0,OFFSET('EOD Review'!$B$1,'EOD Review'!$A$75-'EOD Review'!$A$1,$A23*2-1,1,1),"")</f>
        <v>19</v>
      </c>
      <c r="P23" s="718">
        <f ca="1">IF($A23&lt;&gt;0,OFFSET('EOD Review'!$B$1,'EOD Review'!$A$76-'EOD Review'!$A$1,$A23*2-1,1,1),"")</f>
        <v>13</v>
      </c>
      <c r="Q23" s="718">
        <f ca="1">IF($A23&lt;&gt;0,OFFSET('EOD Review'!$B$1,'EOD Review'!$A$77-'EOD Review'!$A$1,$A23*2-1,1,1),"")</f>
        <v>18</v>
      </c>
      <c r="R23" s="718">
        <f ca="1">IF($A23&lt;&gt;0,OFFSET('EOD Review'!$B$1,'EOD Review'!$A$78-'EOD Review'!$A$1,$A23*2-1,1,1),"")</f>
        <v>7</v>
      </c>
      <c r="S23" s="719">
        <f ca="1">IF($A23&lt;&gt;0,SUM(OFFSET('EOD Review'!$B$1,'EOD Review'!$A$79-'EOD Review'!$A$1,$A23*2-1,4,1)),"")</f>
        <v>9</v>
      </c>
      <c r="T23" s="720">
        <f ca="1">IF($A23&lt;&gt;0,OFFSET('EOD Review'!$B$1,'EOD Review'!$A$64-'EOD Review'!$A$1,$A23*2-1,1,1),"")</f>
        <v>66</v>
      </c>
      <c r="U23" s="322">
        <f t="shared" ca="1" si="0"/>
        <v>48.484848484848484</v>
      </c>
      <c r="V23" s="721">
        <f ca="1">IF($A23&lt;&gt;0,SUM(OFFSET('EOD Review'!$B$1,'EOD Review'!$A$23-'EOD Review'!$A$1,$A23*2,2,1)),"")</f>
        <v>6564</v>
      </c>
      <c r="W23" s="722">
        <f ca="1">IF($A23&lt;&gt;0,VLOOKUP($A23,'Cheese Report (printable)'!A$7:AF$39,COLUMN('Cheese Report (printable)'!$AF$1),FALSE),"")</f>
        <v>199.44789264539116</v>
      </c>
      <c r="X23" s="723">
        <f t="shared" ca="1" si="1"/>
        <v>6.2327466451684736E-2</v>
      </c>
      <c r="Y23" s="722">
        <f ca="1">IF($A23&lt;&gt;0,HLOOKUP($A23,'Labour Reference (hide)'!$C$8:$AG$221,ROW('Labour Reference (hide)'!$AG$221)-ROW('Labour Reference (hide)'!$C$8)+1,FALSE),"")</f>
        <v>685.9380000000001</v>
      </c>
      <c r="Z23" s="723">
        <f t="shared" ca="1" si="2"/>
        <v>0.21435562500000002</v>
      </c>
    </row>
    <row r="24" spans="1:26" ht="16" x14ac:dyDescent="0.2">
      <c r="A24" s="711">
        <f t="shared" si="5"/>
        <v>20</v>
      </c>
      <c r="B24" s="724">
        <v>6</v>
      </c>
      <c r="C24" s="322">
        <f t="shared" ca="1" si="3"/>
        <v>3398.1000000000004</v>
      </c>
      <c r="D24" s="713">
        <f ca="1">IF($A24&lt;&gt;0,OFFSET('EOD Review'!$B$1,'EOD Review'!$A$14-'EOD Review'!$A$1,$A24*2,1,1),"")</f>
        <v>16.5</v>
      </c>
      <c r="E24" s="714">
        <f ca="1">IF($A24&lt;&gt;0,OFFSET('EOD Review'!$B$1,'EOD Review'!$A$12-'EOD Review'!$A$1,$A24*2,1,1),"")</f>
        <v>155.53</v>
      </c>
      <c r="F24" s="714">
        <f ca="1">IF($A24&lt;&gt;0,OFFSET('EOD Review'!$B$1,'EOD Review'!$A$13-'EOD Review'!$A$1,$A24*2,1,1),"")</f>
        <v>6.82</v>
      </c>
      <c r="G24" s="714">
        <f ca="1">IF($A24&lt;&gt;0,OFFSET('EOD Review'!$B$1,'EOD Review'!$A$15-'EOD Review'!$A$1,$A24*2,1,1),"")</f>
        <v>0</v>
      </c>
      <c r="H24" s="715">
        <f ca="1">IF($A24&lt;&gt;0,OFFSET('EOD Review'!$B$1,'EOD Review'!$A$16-'EOD Review'!$A$1,$A24*2,1,1),"")</f>
        <v>19.25</v>
      </c>
      <c r="I24" s="713">
        <f ca="1">IF($A24&lt;&gt;0,OFFSET('EOD Review'!$B$1,'EOD Review'!$A$62-'EOD Review'!$A$1,$A24*2,1,1),"")</f>
        <v>1000</v>
      </c>
      <c r="J24" s="714">
        <f ca="1">IF($A24&lt;&gt;0,OFFSET('EOD Review'!$B$1,'EOD Review'!$A$61-'EOD Review'!$A$1,$A24*2,1,1),"")</f>
        <v>1000</v>
      </c>
      <c r="K24" s="715">
        <f ca="1">IF($A24&lt;&gt;0,OFFSET('EOD Review'!$B$1,'EOD Review'!$A$63-'EOD Review'!$A$1,$A24*2,1,1),"")</f>
        <v>1200</v>
      </c>
      <c r="L24" s="716">
        <f ca="1">IF($A24&lt;&gt;0,OFFSET('Paid Out Entry'!$B$1,'Paid Out Entry'!$A$126-'Paid Out Entry'!$A$1,$A24*2,1,1),"")</f>
        <v>0</v>
      </c>
      <c r="M24" s="715">
        <f ca="1">IF($A24&lt;&gt;0,-OFFSET('Paid Out Entry'!$B$1,'Paid Out Entry'!$A$135-'Paid Out Entry'!$A$1,$A24*2,1,1),"")</f>
        <v>0</v>
      </c>
      <c r="N24" s="322">
        <f t="shared" ca="1" si="4"/>
        <v>3200</v>
      </c>
      <c r="O24" s="717">
        <f ca="1">IF($A24&lt;&gt;0,OFFSET('EOD Review'!$B$1,'EOD Review'!$A$75-'EOD Review'!$A$1,$A24*2-1,1,1),"")</f>
        <v>19</v>
      </c>
      <c r="P24" s="718">
        <f ca="1">IF($A24&lt;&gt;0,OFFSET('EOD Review'!$B$1,'EOD Review'!$A$76-'EOD Review'!$A$1,$A24*2-1,1,1),"")</f>
        <v>13</v>
      </c>
      <c r="Q24" s="718">
        <f ca="1">IF($A24&lt;&gt;0,OFFSET('EOD Review'!$B$1,'EOD Review'!$A$77-'EOD Review'!$A$1,$A24*2-1,1,1),"")</f>
        <v>18</v>
      </c>
      <c r="R24" s="718">
        <f ca="1">IF($A24&lt;&gt;0,OFFSET('EOD Review'!$B$1,'EOD Review'!$A$78-'EOD Review'!$A$1,$A24*2-1,1,1),"")</f>
        <v>7</v>
      </c>
      <c r="S24" s="719">
        <f ca="1">IF($A24&lt;&gt;0,SUM(OFFSET('EOD Review'!$B$1,'EOD Review'!$A$79-'EOD Review'!$A$1,$A24*2-1,4,1)),"")</f>
        <v>9</v>
      </c>
      <c r="T24" s="720">
        <f ca="1">IF($A24&lt;&gt;0,OFFSET('EOD Review'!$B$1,'EOD Review'!$A$64-'EOD Review'!$A$1,$A24*2-1,1,1),"")</f>
        <v>66</v>
      </c>
      <c r="U24" s="322">
        <f t="shared" ca="1" si="0"/>
        <v>48.484848484848484</v>
      </c>
      <c r="V24" s="721">
        <f ca="1">IF($A24&lt;&gt;0,SUM(OFFSET('EOD Review'!$B$1,'EOD Review'!$A$23-'EOD Review'!$A$1,$A24*2,2,1)),"")</f>
        <v>6564</v>
      </c>
      <c r="W24" s="722">
        <f ca="1">IF($A24&lt;&gt;0,VLOOKUP($A24,'Cheese Report (printable)'!A$7:AF$39,COLUMN('Cheese Report (printable)'!$AF$1),FALSE),"")</f>
        <v>530.00056677094642</v>
      </c>
      <c r="X24" s="723">
        <f t="shared" ca="1" si="1"/>
        <v>0.16562517711592076</v>
      </c>
      <c r="Y24" s="722">
        <f ca="1">IF($A24&lt;&gt;0,HLOOKUP($A24,'Labour Reference (hide)'!$C$8:$AG$221,ROW('Labour Reference (hide)'!$AG$221)-ROW('Labour Reference (hide)'!$C$8)+1,FALSE),"")</f>
        <v>992.35574999999994</v>
      </c>
      <c r="Z24" s="723">
        <f t="shared" ca="1" si="2"/>
        <v>0.31011117187499998</v>
      </c>
    </row>
    <row r="25" spans="1:26" ht="17" thickBot="1" x14ac:dyDescent="0.25">
      <c r="A25" s="725">
        <f t="shared" si="5"/>
        <v>21</v>
      </c>
      <c r="B25" s="726">
        <v>7</v>
      </c>
      <c r="C25" s="357">
        <f t="shared" ca="1" si="3"/>
        <v>3398.1000000000004</v>
      </c>
      <c r="D25" s="727">
        <f ca="1">IF($A25&lt;&gt;0,OFFSET('EOD Review'!$B$1,'EOD Review'!$A$14-'EOD Review'!$A$1,$A25*2,1,1),"")</f>
        <v>16.5</v>
      </c>
      <c r="E25" s="354">
        <f ca="1">IF($A25&lt;&gt;0,OFFSET('EOD Review'!$B$1,'EOD Review'!$A$12-'EOD Review'!$A$1,$A25*2,1,1),"")</f>
        <v>155.53</v>
      </c>
      <c r="F25" s="354">
        <f ca="1">IF($A25&lt;&gt;0,OFFSET('EOD Review'!$B$1,'EOD Review'!$A$13-'EOD Review'!$A$1,$A25*2,1,1),"")</f>
        <v>6.82</v>
      </c>
      <c r="G25" s="354">
        <f ca="1">IF($A25&lt;&gt;0,OFFSET('EOD Review'!$B$1,'EOD Review'!$A$15-'EOD Review'!$A$1,$A25*2,1,1),"")</f>
        <v>0</v>
      </c>
      <c r="H25" s="356">
        <f ca="1">IF($A25&lt;&gt;0,OFFSET('EOD Review'!$B$1,'EOD Review'!$A$16-'EOD Review'!$A$1,$A25*2,1,1),"")</f>
        <v>19.25</v>
      </c>
      <c r="I25" s="727">
        <f ca="1">IF($A25&lt;&gt;0,OFFSET('EOD Review'!$B$1,'EOD Review'!$A$62-'EOD Review'!$A$1,$A25*2,1,1),"")</f>
        <v>1000</v>
      </c>
      <c r="J25" s="354">
        <f ca="1">IF($A25&lt;&gt;0,OFFSET('EOD Review'!$B$1,'EOD Review'!$A$61-'EOD Review'!$A$1,$A25*2,1,1),"")</f>
        <v>1000</v>
      </c>
      <c r="K25" s="356">
        <f ca="1">IF($A25&lt;&gt;0,OFFSET('EOD Review'!$B$1,'EOD Review'!$A$63-'EOD Review'!$A$1,$A25*2,1,1),"")</f>
        <v>1200</v>
      </c>
      <c r="L25" s="728">
        <f ca="1">IF($A25&lt;&gt;0,OFFSET('Paid Out Entry'!$B$1,'Paid Out Entry'!$A$126-'Paid Out Entry'!$A$1,$A25*2,1,1),"")</f>
        <v>0</v>
      </c>
      <c r="M25" s="356">
        <f ca="1">IF($A25&lt;&gt;0,-OFFSET('Paid Out Entry'!$B$1,'Paid Out Entry'!$A$135-'Paid Out Entry'!$A$1,$A25*2,1,1),"")</f>
        <v>0</v>
      </c>
      <c r="N25" s="357">
        <f t="shared" ca="1" si="4"/>
        <v>3200</v>
      </c>
      <c r="O25" s="729">
        <f ca="1">IF($A25&lt;&gt;0,OFFSET('EOD Review'!$B$1,'EOD Review'!$A$75-'EOD Review'!$A$1,$A25*2-1,1,1),"")</f>
        <v>19</v>
      </c>
      <c r="P25" s="730">
        <f ca="1">IF($A25&lt;&gt;0,OFFSET('EOD Review'!$B$1,'EOD Review'!$A$76-'EOD Review'!$A$1,$A25*2-1,1,1),"")</f>
        <v>13</v>
      </c>
      <c r="Q25" s="730">
        <f ca="1">IF($A25&lt;&gt;0,OFFSET('EOD Review'!$B$1,'EOD Review'!$A$77-'EOD Review'!$A$1,$A25*2-1,1,1),"")</f>
        <v>18</v>
      </c>
      <c r="R25" s="730">
        <f ca="1">IF($A25&lt;&gt;0,OFFSET('EOD Review'!$B$1,'EOD Review'!$A$78-'EOD Review'!$A$1,$A25*2-1,1,1),"")</f>
        <v>7</v>
      </c>
      <c r="S25" s="731">
        <f ca="1">IF($A25&lt;&gt;0,SUM(OFFSET('EOD Review'!$B$1,'EOD Review'!$A$79-'EOD Review'!$A$1,$A25*2-1,4,1)),"")</f>
        <v>9</v>
      </c>
      <c r="T25" s="732">
        <f ca="1">IF($A25&lt;&gt;0,OFFSET('EOD Review'!$B$1,'EOD Review'!$A$64-'EOD Review'!$A$1,$A25*2-1,1,1),"")</f>
        <v>66</v>
      </c>
      <c r="U25" s="357">
        <f t="shared" ca="1" si="0"/>
        <v>48.484848484848484</v>
      </c>
      <c r="V25" s="733">
        <f ca="1">IF($A25&lt;&gt;0,SUM(OFFSET('EOD Review'!$B$1,'EOD Review'!$A$23-'EOD Review'!$A$1,$A25*2,2,1)),"")</f>
        <v>6564</v>
      </c>
      <c r="W25" s="734">
        <f ca="1">IF($A25&lt;&gt;0,VLOOKUP($A25,'Cheese Report (printable)'!A$7:AF$39,COLUMN('Cheese Report (printable)'!$AF$1),FALSE),"")</f>
        <v>304.40738544370572</v>
      </c>
      <c r="X25" s="735">
        <f t="shared" ca="1" si="1"/>
        <v>9.5127307951158036E-2</v>
      </c>
      <c r="Y25" s="734">
        <f ca="1">IF($A25&lt;&gt;0,HLOOKUP($A25,'Labour Reference (hide)'!$C$8:$AG$221,ROW('Labour Reference (hide)'!$AG$221)-ROW('Labour Reference (hide)'!$C$8)+1,FALSE),"")</f>
        <v>935.91149999999993</v>
      </c>
      <c r="Z25" s="735">
        <f t="shared" ca="1" si="2"/>
        <v>0.29247234374999997</v>
      </c>
    </row>
    <row r="26" spans="1:26" ht="16" x14ac:dyDescent="0.2">
      <c r="A26" s="699">
        <f t="shared" si="5"/>
        <v>22</v>
      </c>
      <c r="B26" s="700">
        <v>1</v>
      </c>
      <c r="C26" s="315">
        <f t="shared" ca="1" si="3"/>
        <v>3398.1000000000004</v>
      </c>
      <c r="D26" s="701">
        <f ca="1">IF($A26&lt;&gt;0,OFFSET('EOD Review'!$B$1,'EOD Review'!$A$14-'EOD Review'!$A$1,$A26*2,1,1),"")</f>
        <v>16.5</v>
      </c>
      <c r="E26" s="702">
        <f ca="1">IF($A26&lt;&gt;0,OFFSET('EOD Review'!$B$1,'EOD Review'!$A$12-'EOD Review'!$A$1,$A26*2,1,1),"")</f>
        <v>155.53</v>
      </c>
      <c r="F26" s="702">
        <f ca="1">IF($A26&lt;&gt;0,OFFSET('EOD Review'!$B$1,'EOD Review'!$A$13-'EOD Review'!$A$1,$A26*2,1,1),"")</f>
        <v>6.82</v>
      </c>
      <c r="G26" s="702">
        <f ca="1">IF($A26&lt;&gt;0,OFFSET('EOD Review'!$B$1,'EOD Review'!$A$15-'EOD Review'!$A$1,$A26*2,1,1),"")</f>
        <v>0</v>
      </c>
      <c r="H26" s="703">
        <f ca="1">IF($A26&lt;&gt;0,OFFSET('EOD Review'!$B$1,'EOD Review'!$A$16-'EOD Review'!$A$1,$A26*2,1,1),"")</f>
        <v>19.25</v>
      </c>
      <c r="I26" s="701">
        <f ca="1">IF($A26&lt;&gt;0,OFFSET('EOD Review'!$B$1,'EOD Review'!$A$62-'EOD Review'!$A$1,$A26*2,1,1),"")</f>
        <v>1000</v>
      </c>
      <c r="J26" s="702">
        <f ca="1">IF($A26&lt;&gt;0,OFFSET('EOD Review'!$B$1,'EOD Review'!$A$61-'EOD Review'!$A$1,$A26*2,1,1),"")</f>
        <v>1000</v>
      </c>
      <c r="K26" s="703">
        <f ca="1">IF($A26&lt;&gt;0,OFFSET('EOD Review'!$B$1,'EOD Review'!$A$63-'EOD Review'!$A$1,$A26*2,1,1),"")</f>
        <v>1200</v>
      </c>
      <c r="L26" s="704">
        <f ca="1">IF($A26&lt;&gt;0,OFFSET('Paid Out Entry'!$B$1,'Paid Out Entry'!$A$126-'Paid Out Entry'!$A$1,$A26*2,1,1),"")</f>
        <v>0</v>
      </c>
      <c r="M26" s="703">
        <f ca="1">IF($A26&lt;&gt;0,-OFFSET('Paid Out Entry'!$B$1,'Paid Out Entry'!$A$135-'Paid Out Entry'!$A$1,$A26*2,1,1),"")</f>
        <v>0</v>
      </c>
      <c r="N26" s="315">
        <f t="shared" ca="1" si="4"/>
        <v>3200</v>
      </c>
      <c r="O26" s="705">
        <f ca="1">IF($A26&lt;&gt;0,OFFSET('EOD Review'!$B$1,'EOD Review'!$A$75-'EOD Review'!$A$1,$A26*2-1,1,1),"")</f>
        <v>19</v>
      </c>
      <c r="P26" s="706">
        <f ca="1">IF($A26&lt;&gt;0,OFFSET('EOD Review'!$B$1,'EOD Review'!$A$76-'EOD Review'!$A$1,$A26*2-1,1,1),"")</f>
        <v>13</v>
      </c>
      <c r="Q26" s="706">
        <f ca="1">IF($A26&lt;&gt;0,OFFSET('EOD Review'!$B$1,'EOD Review'!$A$77-'EOD Review'!$A$1,$A26*2-1,1,1),"")</f>
        <v>18</v>
      </c>
      <c r="R26" s="706">
        <f ca="1">IF($A26&lt;&gt;0,OFFSET('EOD Review'!$B$1,'EOD Review'!$A$78-'EOD Review'!$A$1,$A26*2-1,1,1),"")</f>
        <v>7</v>
      </c>
      <c r="S26" s="707">
        <f ca="1">IF($A26&lt;&gt;0,SUM(OFFSET('EOD Review'!$B$1,'EOD Review'!$A$79-'EOD Review'!$A$1,$A26*2-1,4,1)),"")</f>
        <v>9</v>
      </c>
      <c r="T26" s="708">
        <f ca="1">IF($A26&lt;&gt;0,OFFSET('EOD Review'!$B$1,'EOD Review'!$A$64-'EOD Review'!$A$1,$A26*2-1,1,1),"")</f>
        <v>66</v>
      </c>
      <c r="U26" s="315">
        <f t="shared" ca="1" si="0"/>
        <v>48.484848484848484</v>
      </c>
      <c r="V26" s="709">
        <f ca="1">IF($A26&lt;&gt;0,SUM(OFFSET('EOD Review'!$B$1,'EOD Review'!$A$23-'EOD Review'!$A$1,$A26*2,2,1)),"")</f>
        <v>6564</v>
      </c>
      <c r="W26" s="341">
        <f ca="1">IF($A26&lt;&gt;0,VLOOKUP($A26,'Cheese Report (printable)'!A$7:AF$39,COLUMN('Cheese Report (printable)'!$AF$1),FALSE),"")</f>
        <v>252.53107724999469</v>
      </c>
      <c r="X26" s="710">
        <f t="shared" ca="1" si="1"/>
        <v>7.8915961640623339E-2</v>
      </c>
      <c r="Y26" s="341">
        <f ca="1">IF($A26&lt;&gt;0,HLOOKUP($A26,'Labour Reference (hide)'!$C$8:$AG$221,ROW('Labour Reference (hide)'!$AG$221)-ROW('Labour Reference (hide)'!$C$8)+1,FALSE),"")</f>
        <v>576.327</v>
      </c>
      <c r="Z26" s="710">
        <f t="shared" ca="1" si="2"/>
        <v>0.18010218750000001</v>
      </c>
    </row>
    <row r="27" spans="1:26" ht="16" x14ac:dyDescent="0.2">
      <c r="A27" s="711">
        <f t="shared" si="5"/>
        <v>23</v>
      </c>
      <c r="B27" s="712">
        <v>2</v>
      </c>
      <c r="C27" s="322">
        <f t="shared" ca="1" si="3"/>
        <v>3398.1000000000004</v>
      </c>
      <c r="D27" s="713">
        <f ca="1">IF($A27&lt;&gt;0,OFFSET('EOD Review'!$B$1,'EOD Review'!$A$14-'EOD Review'!$A$1,$A27*2,1,1),"")</f>
        <v>16.5</v>
      </c>
      <c r="E27" s="714">
        <f ca="1">IF($A27&lt;&gt;0,OFFSET('EOD Review'!$B$1,'EOD Review'!$A$12-'EOD Review'!$A$1,$A27*2,1,1),"")</f>
        <v>155.53</v>
      </c>
      <c r="F27" s="714">
        <f ca="1">IF($A27&lt;&gt;0,OFFSET('EOD Review'!$B$1,'EOD Review'!$A$13-'EOD Review'!$A$1,$A27*2,1,1),"")</f>
        <v>6.82</v>
      </c>
      <c r="G27" s="714">
        <f ca="1">IF($A27&lt;&gt;0,OFFSET('EOD Review'!$B$1,'EOD Review'!$A$15-'EOD Review'!$A$1,$A27*2,1,1),"")</f>
        <v>0</v>
      </c>
      <c r="H27" s="715">
        <f ca="1">IF($A27&lt;&gt;0,OFFSET('EOD Review'!$B$1,'EOD Review'!$A$16-'EOD Review'!$A$1,$A27*2,1,1),"")</f>
        <v>19.25</v>
      </c>
      <c r="I27" s="713">
        <f ca="1">IF($A27&lt;&gt;0,OFFSET('EOD Review'!$B$1,'EOD Review'!$A$62-'EOD Review'!$A$1,$A27*2,1,1),"")</f>
        <v>1000</v>
      </c>
      <c r="J27" s="714">
        <f ca="1">IF($A27&lt;&gt;0,OFFSET('EOD Review'!$B$1,'EOD Review'!$A$61-'EOD Review'!$A$1,$A27*2,1,1),"")</f>
        <v>1000</v>
      </c>
      <c r="K27" s="715">
        <f ca="1">IF($A27&lt;&gt;0,OFFSET('EOD Review'!$B$1,'EOD Review'!$A$63-'EOD Review'!$A$1,$A27*2,1,1),"")</f>
        <v>1200</v>
      </c>
      <c r="L27" s="716">
        <f ca="1">IF($A27&lt;&gt;0,OFFSET('Paid Out Entry'!$B$1,'Paid Out Entry'!$A$126-'Paid Out Entry'!$A$1,$A27*2,1,1),"")</f>
        <v>0</v>
      </c>
      <c r="M27" s="715">
        <f ca="1">IF($A27&lt;&gt;0,-OFFSET('Paid Out Entry'!$B$1,'Paid Out Entry'!$A$135-'Paid Out Entry'!$A$1,$A27*2,1,1),"")</f>
        <v>0</v>
      </c>
      <c r="N27" s="322">
        <f t="shared" ca="1" si="4"/>
        <v>3200</v>
      </c>
      <c r="O27" s="717">
        <f ca="1">IF($A27&lt;&gt;0,OFFSET('EOD Review'!$B$1,'EOD Review'!$A$75-'EOD Review'!$A$1,$A27*2-1,1,1),"")</f>
        <v>19</v>
      </c>
      <c r="P27" s="718">
        <f ca="1">IF($A27&lt;&gt;0,OFFSET('EOD Review'!$B$1,'EOD Review'!$A$76-'EOD Review'!$A$1,$A27*2-1,1,1),"")</f>
        <v>13</v>
      </c>
      <c r="Q27" s="718">
        <f ca="1">IF($A27&lt;&gt;0,OFFSET('EOD Review'!$B$1,'EOD Review'!$A$77-'EOD Review'!$A$1,$A27*2-1,1,1),"")</f>
        <v>18</v>
      </c>
      <c r="R27" s="718">
        <f ca="1">IF($A27&lt;&gt;0,OFFSET('EOD Review'!$B$1,'EOD Review'!$A$78-'EOD Review'!$A$1,$A27*2-1,1,1),"")</f>
        <v>7</v>
      </c>
      <c r="S27" s="719">
        <f ca="1">IF($A27&lt;&gt;0,SUM(OFFSET('EOD Review'!$B$1,'EOD Review'!$A$79-'EOD Review'!$A$1,$A27*2-1,4,1)),"")</f>
        <v>9</v>
      </c>
      <c r="T27" s="720">
        <f ca="1">IF($A27&lt;&gt;0,OFFSET('EOD Review'!$B$1,'EOD Review'!$A$64-'EOD Review'!$A$1,$A27*2-1,1,1),"")</f>
        <v>66</v>
      </c>
      <c r="U27" s="322">
        <f t="shared" ca="1" si="0"/>
        <v>48.484848484848484</v>
      </c>
      <c r="V27" s="721">
        <f ca="1">IF($A27&lt;&gt;0,SUM(OFFSET('EOD Review'!$B$1,'EOD Review'!$A$23-'EOD Review'!$A$1,$A27*2,2,1)),"")</f>
        <v>6564</v>
      </c>
      <c r="W27" s="722">
        <f ca="1">IF($A27&lt;&gt;0,VLOOKUP($A27,'Cheese Report (printable)'!A$7:AF$39,COLUMN('Cheese Report (printable)'!$AF$1),FALSE),"")</f>
        <v>344.31443686394692</v>
      </c>
      <c r="X27" s="723">
        <f t="shared" ca="1" si="1"/>
        <v>0.10759826151998342</v>
      </c>
      <c r="Y27" s="722">
        <f ca="1">IF($A27&lt;&gt;0,HLOOKUP($A27,'Labour Reference (hide)'!$C$8:$AG$221,ROW('Labour Reference (hide)'!$AG$221)-ROW('Labour Reference (hide)'!$C$8)+1,FALSE),"")</f>
        <v>537.83775000000014</v>
      </c>
      <c r="Z27" s="723">
        <f t="shared" ca="1" si="2"/>
        <v>0.16807429687500006</v>
      </c>
    </row>
    <row r="28" spans="1:26" ht="16" x14ac:dyDescent="0.2">
      <c r="A28" s="711">
        <f t="shared" si="5"/>
        <v>24</v>
      </c>
      <c r="B28" s="712">
        <v>3</v>
      </c>
      <c r="C28" s="322">
        <f t="shared" ca="1" si="3"/>
        <v>3398.1000000000004</v>
      </c>
      <c r="D28" s="713">
        <f ca="1">IF($A28&lt;&gt;0,OFFSET('EOD Review'!$B$1,'EOD Review'!$A$14-'EOD Review'!$A$1,$A28*2,1,1),"")</f>
        <v>16.5</v>
      </c>
      <c r="E28" s="714">
        <f ca="1">IF($A28&lt;&gt;0,OFFSET('EOD Review'!$B$1,'EOD Review'!$A$12-'EOD Review'!$A$1,$A28*2,1,1),"")</f>
        <v>155.53</v>
      </c>
      <c r="F28" s="714">
        <f ca="1">IF($A28&lt;&gt;0,OFFSET('EOD Review'!$B$1,'EOD Review'!$A$13-'EOD Review'!$A$1,$A28*2,1,1),"")</f>
        <v>6.82</v>
      </c>
      <c r="G28" s="714">
        <f ca="1">IF($A28&lt;&gt;0,OFFSET('EOD Review'!$B$1,'EOD Review'!$A$15-'EOD Review'!$A$1,$A28*2,1,1),"")</f>
        <v>0</v>
      </c>
      <c r="H28" s="715">
        <f ca="1">IF($A28&lt;&gt;0,OFFSET('EOD Review'!$B$1,'EOD Review'!$A$16-'EOD Review'!$A$1,$A28*2,1,1),"")</f>
        <v>19.25</v>
      </c>
      <c r="I28" s="713">
        <f ca="1">IF($A28&lt;&gt;0,OFFSET('EOD Review'!$B$1,'EOD Review'!$A$62-'EOD Review'!$A$1,$A28*2,1,1),"")</f>
        <v>1000</v>
      </c>
      <c r="J28" s="714">
        <f ca="1">IF($A28&lt;&gt;0,OFFSET('EOD Review'!$B$1,'EOD Review'!$A$61-'EOD Review'!$A$1,$A28*2,1,1),"")</f>
        <v>1000</v>
      </c>
      <c r="K28" s="715">
        <f ca="1">IF($A28&lt;&gt;0,OFFSET('EOD Review'!$B$1,'EOD Review'!$A$63-'EOD Review'!$A$1,$A28*2,1,1),"")</f>
        <v>1200</v>
      </c>
      <c r="L28" s="716">
        <f ca="1">IF($A28&lt;&gt;0,OFFSET('Paid Out Entry'!$B$1,'Paid Out Entry'!$A$126-'Paid Out Entry'!$A$1,$A28*2,1,1),"")</f>
        <v>0</v>
      </c>
      <c r="M28" s="715">
        <f ca="1">IF($A28&lt;&gt;0,-OFFSET('Paid Out Entry'!$B$1,'Paid Out Entry'!$A$135-'Paid Out Entry'!$A$1,$A28*2,1,1),"")</f>
        <v>0</v>
      </c>
      <c r="N28" s="322">
        <f t="shared" ca="1" si="4"/>
        <v>3200</v>
      </c>
      <c r="O28" s="717">
        <f ca="1">IF($A28&lt;&gt;0,OFFSET('EOD Review'!$B$1,'EOD Review'!$A$75-'EOD Review'!$A$1,$A28*2-1,1,1),"")</f>
        <v>19</v>
      </c>
      <c r="P28" s="718">
        <f ca="1">IF($A28&lt;&gt;0,OFFSET('EOD Review'!$B$1,'EOD Review'!$A$76-'EOD Review'!$A$1,$A28*2-1,1,1),"")</f>
        <v>13</v>
      </c>
      <c r="Q28" s="718">
        <f ca="1">IF($A28&lt;&gt;0,OFFSET('EOD Review'!$B$1,'EOD Review'!$A$77-'EOD Review'!$A$1,$A28*2-1,1,1),"")</f>
        <v>18</v>
      </c>
      <c r="R28" s="718">
        <f ca="1">IF($A28&lt;&gt;0,OFFSET('EOD Review'!$B$1,'EOD Review'!$A$78-'EOD Review'!$A$1,$A28*2-1,1,1),"")</f>
        <v>7</v>
      </c>
      <c r="S28" s="719">
        <f ca="1">IF($A28&lt;&gt;0,SUM(OFFSET('EOD Review'!$B$1,'EOD Review'!$A$79-'EOD Review'!$A$1,$A28*2-1,4,1)),"")</f>
        <v>9</v>
      </c>
      <c r="T28" s="720">
        <f ca="1">IF($A28&lt;&gt;0,OFFSET('EOD Review'!$B$1,'EOD Review'!$A$64-'EOD Review'!$A$1,$A28*2-1,1,1),"")</f>
        <v>66</v>
      </c>
      <c r="U28" s="322">
        <f t="shared" ca="1" si="0"/>
        <v>48.484848484848484</v>
      </c>
      <c r="V28" s="721">
        <f ca="1">IF($A28&lt;&gt;0,SUM(OFFSET('EOD Review'!$B$1,'EOD Review'!$A$23-'EOD Review'!$A$1,$A28*2,2,1)),"")</f>
        <v>6564</v>
      </c>
      <c r="W28" s="722">
        <f ca="1">IF($A28&lt;&gt;0,VLOOKUP($A28,'Cheese Report (printable)'!A$7:AF$39,COLUMN('Cheese Report (printable)'!$AF$1),FALSE),"")</f>
        <v>244.51561242236056</v>
      </c>
      <c r="X28" s="723">
        <f t="shared" ca="1" si="1"/>
        <v>7.6411128881987672E-2</v>
      </c>
      <c r="Y28" s="722">
        <f ca="1">IF($A28&lt;&gt;0,HLOOKUP($A28,'Labour Reference (hide)'!$C$8:$AG$221,ROW('Labour Reference (hide)'!$AG$221)-ROW('Labour Reference (hide)'!$C$8)+1,FALSE),"")</f>
        <v>630.99</v>
      </c>
      <c r="Z28" s="723">
        <f t="shared" ca="1" si="2"/>
        <v>0.197184375</v>
      </c>
    </row>
    <row r="29" spans="1:26" ht="16" x14ac:dyDescent="0.2">
      <c r="A29" s="711">
        <f t="shared" si="5"/>
        <v>25</v>
      </c>
      <c r="B29" s="724">
        <v>4</v>
      </c>
      <c r="C29" s="322">
        <f t="shared" ca="1" si="3"/>
        <v>3398.1000000000004</v>
      </c>
      <c r="D29" s="713">
        <f ca="1">IF($A29&lt;&gt;0,OFFSET('EOD Review'!$B$1,'EOD Review'!$A$14-'EOD Review'!$A$1,$A29*2,1,1),"")</f>
        <v>16.5</v>
      </c>
      <c r="E29" s="714">
        <f ca="1">IF($A29&lt;&gt;0,OFFSET('EOD Review'!$B$1,'EOD Review'!$A$12-'EOD Review'!$A$1,$A29*2,1,1),"")</f>
        <v>155.53</v>
      </c>
      <c r="F29" s="714">
        <f ca="1">IF($A29&lt;&gt;0,OFFSET('EOD Review'!$B$1,'EOD Review'!$A$13-'EOD Review'!$A$1,$A29*2,1,1),"")</f>
        <v>6.82</v>
      </c>
      <c r="G29" s="714">
        <f ca="1">IF($A29&lt;&gt;0,OFFSET('EOD Review'!$B$1,'EOD Review'!$A$15-'EOD Review'!$A$1,$A29*2,1,1),"")</f>
        <v>0</v>
      </c>
      <c r="H29" s="715">
        <f ca="1">IF($A29&lt;&gt;0,OFFSET('EOD Review'!$B$1,'EOD Review'!$A$16-'EOD Review'!$A$1,$A29*2,1,1),"")</f>
        <v>19.25</v>
      </c>
      <c r="I29" s="713">
        <f ca="1">IF($A29&lt;&gt;0,OFFSET('EOD Review'!$B$1,'EOD Review'!$A$62-'EOD Review'!$A$1,$A29*2,1,1),"")</f>
        <v>1000</v>
      </c>
      <c r="J29" s="714">
        <f ca="1">IF($A29&lt;&gt;0,OFFSET('EOD Review'!$B$1,'EOD Review'!$A$61-'EOD Review'!$A$1,$A29*2,1,1),"")</f>
        <v>1000</v>
      </c>
      <c r="K29" s="715">
        <f ca="1">IF($A29&lt;&gt;0,OFFSET('EOD Review'!$B$1,'EOD Review'!$A$63-'EOD Review'!$A$1,$A29*2,1,1),"")</f>
        <v>1200</v>
      </c>
      <c r="L29" s="716">
        <f ca="1">IF($A29&lt;&gt;0,OFFSET('Paid Out Entry'!$B$1,'Paid Out Entry'!$A$126-'Paid Out Entry'!$A$1,$A29*2,1,1),"")</f>
        <v>0</v>
      </c>
      <c r="M29" s="715">
        <f ca="1">IF($A29&lt;&gt;0,-OFFSET('Paid Out Entry'!$B$1,'Paid Out Entry'!$A$135-'Paid Out Entry'!$A$1,$A29*2,1,1),"")</f>
        <v>0</v>
      </c>
      <c r="N29" s="322">
        <f t="shared" ca="1" si="4"/>
        <v>3200</v>
      </c>
      <c r="O29" s="717">
        <f ca="1">IF($A29&lt;&gt;0,OFFSET('EOD Review'!$B$1,'EOD Review'!$A$75-'EOD Review'!$A$1,$A29*2-1,1,1),"")</f>
        <v>19</v>
      </c>
      <c r="P29" s="718">
        <f ca="1">IF($A29&lt;&gt;0,OFFSET('EOD Review'!$B$1,'EOD Review'!$A$76-'EOD Review'!$A$1,$A29*2-1,1,1),"")</f>
        <v>13</v>
      </c>
      <c r="Q29" s="718">
        <f ca="1">IF($A29&lt;&gt;0,OFFSET('EOD Review'!$B$1,'EOD Review'!$A$77-'EOD Review'!$A$1,$A29*2-1,1,1),"")</f>
        <v>18</v>
      </c>
      <c r="R29" s="718">
        <f ca="1">IF($A29&lt;&gt;0,OFFSET('EOD Review'!$B$1,'EOD Review'!$A$78-'EOD Review'!$A$1,$A29*2-1,1,1),"")</f>
        <v>7</v>
      </c>
      <c r="S29" s="719">
        <f ca="1">IF($A29&lt;&gt;0,SUM(OFFSET('EOD Review'!$B$1,'EOD Review'!$A$79-'EOD Review'!$A$1,$A29*2-1,4,1)),"")</f>
        <v>9</v>
      </c>
      <c r="T29" s="720">
        <f ca="1">IF($A29&lt;&gt;0,OFFSET('EOD Review'!$B$1,'EOD Review'!$A$64-'EOD Review'!$A$1,$A29*2-1,1,1),"")</f>
        <v>66</v>
      </c>
      <c r="U29" s="322">
        <f t="shared" ca="1" si="0"/>
        <v>48.484848484848484</v>
      </c>
      <c r="V29" s="721">
        <f ca="1">IF($A29&lt;&gt;0,SUM(OFFSET('EOD Review'!$B$1,'EOD Review'!$A$23-'EOD Review'!$A$1,$A29*2,2,1)),"")</f>
        <v>6564</v>
      </c>
      <c r="W29" s="722">
        <f ca="1">IF($A29&lt;&gt;0,VLOOKUP($A29,'Cheese Report (printable)'!A$7:AF$39,COLUMN('Cheese Report (printable)'!$AF$1),FALSE),"")</f>
        <v>289.16866675057656</v>
      </c>
      <c r="X29" s="723">
        <f t="shared" ca="1" si="1"/>
        <v>9.036520835955518E-2</v>
      </c>
      <c r="Y29" s="722">
        <f ca="1">IF($A29&lt;&gt;0,HLOOKUP($A29,'Labour Reference (hide)'!$C$8:$AG$221,ROW('Labour Reference (hide)'!$AG$221)-ROW('Labour Reference (hide)'!$C$8)+1,FALSE),"")</f>
        <v>566.20949999999993</v>
      </c>
      <c r="Z29" s="723">
        <f t="shared" ca="1" si="2"/>
        <v>0.17694046874999997</v>
      </c>
    </row>
    <row r="30" spans="1:26" ht="16" x14ac:dyDescent="0.2">
      <c r="A30" s="711">
        <f t="shared" si="5"/>
        <v>26</v>
      </c>
      <c r="B30" s="724">
        <v>5</v>
      </c>
      <c r="C30" s="322">
        <f t="shared" ca="1" si="3"/>
        <v>3398.1000000000004</v>
      </c>
      <c r="D30" s="713">
        <f ca="1">IF($A30&lt;&gt;0,OFFSET('EOD Review'!$B$1,'EOD Review'!$A$14-'EOD Review'!$A$1,$A30*2,1,1),"")</f>
        <v>16.5</v>
      </c>
      <c r="E30" s="714">
        <f ca="1">IF($A30&lt;&gt;0,OFFSET('EOD Review'!$B$1,'EOD Review'!$A$12-'EOD Review'!$A$1,$A30*2,1,1),"")</f>
        <v>155.53</v>
      </c>
      <c r="F30" s="714">
        <f ca="1">IF($A30&lt;&gt;0,OFFSET('EOD Review'!$B$1,'EOD Review'!$A$13-'EOD Review'!$A$1,$A30*2,1,1),"")</f>
        <v>6.82</v>
      </c>
      <c r="G30" s="714">
        <f ca="1">IF($A30&lt;&gt;0,OFFSET('EOD Review'!$B$1,'EOD Review'!$A$15-'EOD Review'!$A$1,$A30*2,1,1),"")</f>
        <v>0</v>
      </c>
      <c r="H30" s="715">
        <f ca="1">IF($A30&lt;&gt;0,OFFSET('EOD Review'!$B$1,'EOD Review'!$A$16-'EOD Review'!$A$1,$A30*2,1,1),"")</f>
        <v>19.25</v>
      </c>
      <c r="I30" s="713">
        <f ca="1">IF($A30&lt;&gt;0,OFFSET('EOD Review'!$B$1,'EOD Review'!$A$62-'EOD Review'!$A$1,$A30*2,1,1),"")</f>
        <v>1000</v>
      </c>
      <c r="J30" s="714">
        <f ca="1">IF($A30&lt;&gt;0,OFFSET('EOD Review'!$B$1,'EOD Review'!$A$61-'EOD Review'!$A$1,$A30*2,1,1),"")</f>
        <v>1000</v>
      </c>
      <c r="K30" s="715">
        <f ca="1">IF($A30&lt;&gt;0,OFFSET('EOD Review'!$B$1,'EOD Review'!$A$63-'EOD Review'!$A$1,$A30*2,1,1),"")</f>
        <v>1200</v>
      </c>
      <c r="L30" s="716">
        <f ca="1">IF($A30&lt;&gt;0,OFFSET('Paid Out Entry'!$B$1,'Paid Out Entry'!$A$126-'Paid Out Entry'!$A$1,$A30*2,1,1),"")</f>
        <v>0</v>
      </c>
      <c r="M30" s="715">
        <f ca="1">IF($A30&lt;&gt;0,-OFFSET('Paid Out Entry'!$B$1,'Paid Out Entry'!$A$135-'Paid Out Entry'!$A$1,$A30*2,1,1),"")</f>
        <v>0</v>
      </c>
      <c r="N30" s="322">
        <f t="shared" ca="1" si="4"/>
        <v>3200</v>
      </c>
      <c r="O30" s="717">
        <f ca="1">IF($A30&lt;&gt;0,OFFSET('EOD Review'!$B$1,'EOD Review'!$A$75-'EOD Review'!$A$1,$A30*2-1,1,1),"")</f>
        <v>19</v>
      </c>
      <c r="P30" s="718">
        <f ca="1">IF($A30&lt;&gt;0,OFFSET('EOD Review'!$B$1,'EOD Review'!$A$76-'EOD Review'!$A$1,$A30*2-1,1,1),"")</f>
        <v>13</v>
      </c>
      <c r="Q30" s="718">
        <f ca="1">IF($A30&lt;&gt;0,OFFSET('EOD Review'!$B$1,'EOD Review'!$A$77-'EOD Review'!$A$1,$A30*2-1,1,1),"")</f>
        <v>18</v>
      </c>
      <c r="R30" s="718">
        <f ca="1">IF($A30&lt;&gt;0,OFFSET('EOD Review'!$B$1,'EOD Review'!$A$78-'EOD Review'!$A$1,$A30*2-1,1,1),"")</f>
        <v>7</v>
      </c>
      <c r="S30" s="719">
        <f ca="1">IF($A30&lt;&gt;0,SUM(OFFSET('EOD Review'!$B$1,'EOD Review'!$A$79-'EOD Review'!$A$1,$A30*2-1,4,1)),"")</f>
        <v>9</v>
      </c>
      <c r="T30" s="720">
        <f ca="1">IF($A30&lt;&gt;0,OFFSET('EOD Review'!$B$1,'EOD Review'!$A$64-'EOD Review'!$A$1,$A30*2-1,1,1),"")</f>
        <v>66</v>
      </c>
      <c r="U30" s="322">
        <f t="shared" ca="1" si="0"/>
        <v>48.484848484848484</v>
      </c>
      <c r="V30" s="721">
        <f ca="1">IF($A30&lt;&gt;0,SUM(OFFSET('EOD Review'!$B$1,'EOD Review'!$A$23-'EOD Review'!$A$1,$A30*2,2,1)),"")</f>
        <v>6564</v>
      </c>
      <c r="W30" s="722">
        <f ca="1">IF($A30&lt;&gt;0,VLOOKUP($A30,'Cheese Report (printable)'!A$7:AF$39,COLUMN('Cheese Report (printable)'!$AF$1),FALSE),"")</f>
        <v>282.64061917622053</v>
      </c>
      <c r="X30" s="723">
        <f t="shared" ca="1" si="1"/>
        <v>8.8325193492568913E-2</v>
      </c>
      <c r="Y30" s="722">
        <f ca="1">IF($A30&lt;&gt;0,HLOOKUP($A30,'Labour Reference (hide)'!$C$8:$AG$221,ROW('Labour Reference (hide)'!$AG$221)-ROW('Labour Reference (hide)'!$C$8)+1,FALSE),"")</f>
        <v>590.37750000000005</v>
      </c>
      <c r="Z30" s="723">
        <f t="shared" ca="1" si="2"/>
        <v>0.18449296875000001</v>
      </c>
    </row>
    <row r="31" spans="1:26" ht="16" x14ac:dyDescent="0.2">
      <c r="A31" s="711">
        <f t="shared" si="5"/>
        <v>27</v>
      </c>
      <c r="B31" s="724">
        <v>6</v>
      </c>
      <c r="C31" s="322">
        <f t="shared" ca="1" si="3"/>
        <v>3398.1000000000004</v>
      </c>
      <c r="D31" s="713">
        <f ca="1">IF($A31&lt;&gt;0,OFFSET('EOD Review'!$B$1,'EOD Review'!$A$14-'EOD Review'!$A$1,$A31*2,1,1),"")</f>
        <v>16.5</v>
      </c>
      <c r="E31" s="714">
        <f ca="1">IF($A31&lt;&gt;0,OFFSET('EOD Review'!$B$1,'EOD Review'!$A$12-'EOD Review'!$A$1,$A31*2,1,1),"")</f>
        <v>155.53</v>
      </c>
      <c r="F31" s="714">
        <f ca="1">IF($A31&lt;&gt;0,OFFSET('EOD Review'!$B$1,'EOD Review'!$A$13-'EOD Review'!$A$1,$A31*2,1,1),"")</f>
        <v>6.82</v>
      </c>
      <c r="G31" s="714">
        <f ca="1">IF($A31&lt;&gt;0,OFFSET('EOD Review'!$B$1,'EOD Review'!$A$15-'EOD Review'!$A$1,$A31*2,1,1),"")</f>
        <v>0</v>
      </c>
      <c r="H31" s="715">
        <f ca="1">IF($A31&lt;&gt;0,OFFSET('EOD Review'!$B$1,'EOD Review'!$A$16-'EOD Review'!$A$1,$A31*2,1,1),"")</f>
        <v>19.25</v>
      </c>
      <c r="I31" s="713">
        <f ca="1">IF($A31&lt;&gt;0,OFFSET('EOD Review'!$B$1,'EOD Review'!$A$62-'EOD Review'!$A$1,$A31*2,1,1),"")</f>
        <v>1000</v>
      </c>
      <c r="J31" s="714">
        <f ca="1">IF($A31&lt;&gt;0,OFFSET('EOD Review'!$B$1,'EOD Review'!$A$61-'EOD Review'!$A$1,$A31*2,1,1),"")</f>
        <v>1000</v>
      </c>
      <c r="K31" s="715">
        <f ca="1">IF($A31&lt;&gt;0,OFFSET('EOD Review'!$B$1,'EOD Review'!$A$63-'EOD Review'!$A$1,$A31*2,1,1),"")</f>
        <v>1200</v>
      </c>
      <c r="L31" s="716">
        <f ca="1">IF($A31&lt;&gt;0,OFFSET('Paid Out Entry'!$B$1,'Paid Out Entry'!$A$126-'Paid Out Entry'!$A$1,$A31*2,1,1),"")</f>
        <v>0</v>
      </c>
      <c r="M31" s="715">
        <f ca="1">IF($A31&lt;&gt;0,-OFFSET('Paid Out Entry'!$B$1,'Paid Out Entry'!$A$135-'Paid Out Entry'!$A$1,$A31*2,1,1),"")</f>
        <v>0</v>
      </c>
      <c r="N31" s="322">
        <f t="shared" ca="1" si="4"/>
        <v>3200</v>
      </c>
      <c r="O31" s="717">
        <f ca="1">IF($A31&lt;&gt;0,OFFSET('EOD Review'!$B$1,'EOD Review'!$A$75-'EOD Review'!$A$1,$A31*2-1,1,1),"")</f>
        <v>19</v>
      </c>
      <c r="P31" s="718">
        <f ca="1">IF($A31&lt;&gt;0,OFFSET('EOD Review'!$B$1,'EOD Review'!$A$76-'EOD Review'!$A$1,$A31*2-1,1,1),"")</f>
        <v>13</v>
      </c>
      <c r="Q31" s="718">
        <f ca="1">IF($A31&lt;&gt;0,OFFSET('EOD Review'!$B$1,'EOD Review'!$A$77-'EOD Review'!$A$1,$A31*2-1,1,1),"")</f>
        <v>18</v>
      </c>
      <c r="R31" s="718">
        <f ca="1">IF($A31&lt;&gt;0,OFFSET('EOD Review'!$B$1,'EOD Review'!$A$78-'EOD Review'!$A$1,$A31*2-1,1,1),"")</f>
        <v>7</v>
      </c>
      <c r="S31" s="719">
        <f ca="1">IF($A31&lt;&gt;0,SUM(OFFSET('EOD Review'!$B$1,'EOD Review'!$A$79-'EOD Review'!$A$1,$A31*2-1,4,1)),"")</f>
        <v>9</v>
      </c>
      <c r="T31" s="720">
        <f ca="1">IF($A31&lt;&gt;0,OFFSET('EOD Review'!$B$1,'EOD Review'!$A$64-'EOD Review'!$A$1,$A31*2-1,1,1),"")</f>
        <v>66</v>
      </c>
      <c r="U31" s="322">
        <f t="shared" ca="1" si="0"/>
        <v>48.484848484848484</v>
      </c>
      <c r="V31" s="721">
        <f ca="1">IF($A31&lt;&gt;0,SUM(OFFSET('EOD Review'!$B$1,'EOD Review'!$A$23-'EOD Review'!$A$1,$A31*2,2,1)),"")</f>
        <v>6564</v>
      </c>
      <c r="W31" s="722">
        <f ca="1">IF($A31&lt;&gt;0,VLOOKUP($A31,'Cheese Report (printable)'!A$7:AF$39,COLUMN('Cheese Report (printable)'!$AF$1),FALSE),"")</f>
        <v>466.76432242530927</v>
      </c>
      <c r="X31" s="723">
        <f t="shared" ca="1" si="1"/>
        <v>0.14586385075790914</v>
      </c>
      <c r="Y31" s="722">
        <f ca="1">IF($A31&lt;&gt;0,HLOOKUP($A31,'Labour Reference (hide)'!$C$8:$AG$221,ROW('Labour Reference (hide)'!$AG$221)-ROW('Labour Reference (hide)'!$C$8)+1,FALSE),"")</f>
        <v>1052.4765</v>
      </c>
      <c r="Z31" s="723">
        <f t="shared" ca="1" si="2"/>
        <v>0.32889890625000001</v>
      </c>
    </row>
    <row r="32" spans="1:26" ht="17" thickBot="1" x14ac:dyDescent="0.25">
      <c r="A32" s="725">
        <f t="shared" si="5"/>
        <v>28</v>
      </c>
      <c r="B32" s="726">
        <v>7</v>
      </c>
      <c r="C32" s="357">
        <f t="shared" ca="1" si="3"/>
        <v>3398.1000000000004</v>
      </c>
      <c r="D32" s="727">
        <f ca="1">IF($A32&lt;&gt;0,OFFSET('EOD Review'!$B$1,'EOD Review'!$A$14-'EOD Review'!$A$1,$A32*2,1,1),"")</f>
        <v>16.5</v>
      </c>
      <c r="E32" s="354">
        <f ca="1">IF($A32&lt;&gt;0,OFFSET('EOD Review'!$B$1,'EOD Review'!$A$12-'EOD Review'!$A$1,$A32*2,1,1),"")</f>
        <v>155.53</v>
      </c>
      <c r="F32" s="354">
        <f ca="1">IF($A32&lt;&gt;0,OFFSET('EOD Review'!$B$1,'EOD Review'!$A$13-'EOD Review'!$A$1,$A32*2,1,1),"")</f>
        <v>6.82</v>
      </c>
      <c r="G32" s="354">
        <f ca="1">IF($A32&lt;&gt;0,OFFSET('EOD Review'!$B$1,'EOD Review'!$A$15-'EOD Review'!$A$1,$A32*2,1,1),"")</f>
        <v>0</v>
      </c>
      <c r="H32" s="356">
        <f ca="1">IF($A32&lt;&gt;0,OFFSET('EOD Review'!$B$1,'EOD Review'!$A$16-'EOD Review'!$A$1,$A32*2,1,1),"")</f>
        <v>19.25</v>
      </c>
      <c r="I32" s="727">
        <f ca="1">IF($A32&lt;&gt;0,OFFSET('EOD Review'!$B$1,'EOD Review'!$A$62-'EOD Review'!$A$1,$A32*2,1,1),"")</f>
        <v>1000</v>
      </c>
      <c r="J32" s="354">
        <f ca="1">IF($A32&lt;&gt;0,OFFSET('EOD Review'!$B$1,'EOD Review'!$A$61-'EOD Review'!$A$1,$A32*2,1,1),"")</f>
        <v>1000</v>
      </c>
      <c r="K32" s="356">
        <f ca="1">IF($A32&lt;&gt;0,OFFSET('EOD Review'!$B$1,'EOD Review'!$A$63-'EOD Review'!$A$1,$A32*2,1,1),"")</f>
        <v>1200</v>
      </c>
      <c r="L32" s="728">
        <f ca="1">IF($A32&lt;&gt;0,OFFSET('Paid Out Entry'!$B$1,'Paid Out Entry'!$A$126-'Paid Out Entry'!$A$1,$A32*2,1,1),"")</f>
        <v>0</v>
      </c>
      <c r="M32" s="356">
        <f ca="1">IF($A32&lt;&gt;0,-OFFSET('Paid Out Entry'!$B$1,'Paid Out Entry'!$A$135-'Paid Out Entry'!$A$1,$A32*2,1,1),"")</f>
        <v>0</v>
      </c>
      <c r="N32" s="357">
        <f t="shared" ca="1" si="4"/>
        <v>3200</v>
      </c>
      <c r="O32" s="729">
        <f ca="1">IF($A32&lt;&gt;0,OFFSET('EOD Review'!$B$1,'EOD Review'!$A$75-'EOD Review'!$A$1,$A32*2-1,1,1),"")</f>
        <v>19</v>
      </c>
      <c r="P32" s="730">
        <f ca="1">IF($A32&lt;&gt;0,OFFSET('EOD Review'!$B$1,'EOD Review'!$A$76-'EOD Review'!$A$1,$A32*2-1,1,1),"")</f>
        <v>13</v>
      </c>
      <c r="Q32" s="730">
        <f ca="1">IF($A32&lt;&gt;0,OFFSET('EOD Review'!$B$1,'EOD Review'!$A$77-'EOD Review'!$A$1,$A32*2-1,1,1),"")</f>
        <v>18</v>
      </c>
      <c r="R32" s="730">
        <f ca="1">IF($A32&lt;&gt;0,OFFSET('EOD Review'!$B$1,'EOD Review'!$A$78-'EOD Review'!$A$1,$A32*2-1,1,1),"")</f>
        <v>7</v>
      </c>
      <c r="S32" s="731">
        <f ca="1">IF($A32&lt;&gt;0,SUM(OFFSET('EOD Review'!$B$1,'EOD Review'!$A$79-'EOD Review'!$A$1,$A32*2-1,4,1)),"")</f>
        <v>9</v>
      </c>
      <c r="T32" s="732">
        <f ca="1">IF($A32&lt;&gt;0,OFFSET('EOD Review'!$B$1,'EOD Review'!$A$64-'EOD Review'!$A$1,$A32*2-1,1,1),"")</f>
        <v>66</v>
      </c>
      <c r="U32" s="357">
        <f t="shared" ca="1" si="0"/>
        <v>48.484848484848484</v>
      </c>
      <c r="V32" s="733">
        <f ca="1">IF($A32&lt;&gt;0,SUM(OFFSET('EOD Review'!$B$1,'EOD Review'!$A$23-'EOD Review'!$A$1,$A32*2,2,1)),"")</f>
        <v>6564</v>
      </c>
      <c r="W32" s="734">
        <f ca="1">IF($A32&lt;&gt;0,VLOOKUP($A32,'Cheese Report (printable)'!A$7:AF$39,COLUMN('Cheese Report (printable)'!$AF$1),FALSE),"")</f>
        <v>338.53085935674937</v>
      </c>
      <c r="X32" s="735">
        <f t="shared" ca="1" si="1"/>
        <v>0.10579089354898417</v>
      </c>
      <c r="Y32" s="734">
        <f ca="1">IF($A32&lt;&gt;0,HLOOKUP($A32,'Labour Reference (hide)'!$C$8:$AG$221,ROW('Labour Reference (hide)'!$AG$221)-ROW('Labour Reference (hide)'!$C$8)+1,FALSE),"")</f>
        <v>984.50400000000025</v>
      </c>
      <c r="Z32" s="735">
        <f t="shared" ca="1" si="2"/>
        <v>0.30765750000000008</v>
      </c>
    </row>
    <row r="33" spans="1:26" ht="16" x14ac:dyDescent="0.2">
      <c r="A33" s="699">
        <f>IF(A32='Report Set-up'!$B$15,0,A32+1)</f>
        <v>29</v>
      </c>
      <c r="B33" s="700">
        <v>1</v>
      </c>
      <c r="C33" s="315">
        <f t="shared" ca="1" si="3"/>
        <v>3398.1000000000004</v>
      </c>
      <c r="D33" s="701">
        <f ca="1">IF($A33&lt;&gt;0,OFFSET('EOD Review'!$B$1,'EOD Review'!$A$14-'EOD Review'!$A$1,$A33*2,1,1),"")</f>
        <v>16.5</v>
      </c>
      <c r="E33" s="702">
        <f ca="1">IF($A33&lt;&gt;0,OFFSET('EOD Review'!$B$1,'EOD Review'!$A$12-'EOD Review'!$A$1,$A33*2,1,1),"")</f>
        <v>155.53</v>
      </c>
      <c r="F33" s="702">
        <f ca="1">IF($A33&lt;&gt;0,OFFSET('EOD Review'!$B$1,'EOD Review'!$A$13-'EOD Review'!$A$1,$A33*2,1,1),"")</f>
        <v>6.82</v>
      </c>
      <c r="G33" s="702">
        <f ca="1">IF($A33&lt;&gt;0,OFFSET('EOD Review'!$B$1,'EOD Review'!$A$15-'EOD Review'!$A$1,$A33*2,1,1),"")</f>
        <v>0</v>
      </c>
      <c r="H33" s="703">
        <f ca="1">IF($A33&lt;&gt;0,OFFSET('EOD Review'!$B$1,'EOD Review'!$A$16-'EOD Review'!$A$1,$A33*2,1,1),"")</f>
        <v>19.25</v>
      </c>
      <c r="I33" s="701">
        <f ca="1">IF($A33&lt;&gt;0,OFFSET('EOD Review'!$B$1,'EOD Review'!$A$62-'EOD Review'!$A$1,$A33*2,1,1),"")</f>
        <v>1000</v>
      </c>
      <c r="J33" s="702">
        <f ca="1">IF($A33&lt;&gt;0,OFFSET('EOD Review'!$B$1,'EOD Review'!$A$61-'EOD Review'!$A$1,$A33*2,1,1),"")</f>
        <v>1000</v>
      </c>
      <c r="K33" s="703">
        <f ca="1">IF($A33&lt;&gt;0,OFFSET('EOD Review'!$B$1,'EOD Review'!$A$63-'EOD Review'!$A$1,$A33*2,1,1),"")</f>
        <v>1200</v>
      </c>
      <c r="L33" s="704">
        <f ca="1">IF($A33&lt;&gt;0,OFFSET('Paid Out Entry'!$B$1,'Paid Out Entry'!$A$126-'Paid Out Entry'!$A$1,$A33*2,1,1),"")</f>
        <v>0</v>
      </c>
      <c r="M33" s="703">
        <f ca="1">IF($A33&lt;&gt;0,-OFFSET('Paid Out Entry'!$B$1,'Paid Out Entry'!$A$135-'Paid Out Entry'!$A$1,$A33*2,1,1),"")</f>
        <v>0</v>
      </c>
      <c r="N33" s="315">
        <f t="shared" ca="1" si="4"/>
        <v>3200</v>
      </c>
      <c r="O33" s="705">
        <f ca="1">IF($A33&lt;&gt;0,OFFSET('EOD Review'!$B$1,'EOD Review'!$A$75-'EOD Review'!$A$1,$A33*2-1,1,1),"")</f>
        <v>19</v>
      </c>
      <c r="P33" s="706">
        <f ca="1">IF($A33&lt;&gt;0,OFFSET('EOD Review'!$B$1,'EOD Review'!$A$76-'EOD Review'!$A$1,$A33*2-1,1,1),"")</f>
        <v>13</v>
      </c>
      <c r="Q33" s="706">
        <f ca="1">IF($A33&lt;&gt;0,OFFSET('EOD Review'!$B$1,'EOD Review'!$A$77-'EOD Review'!$A$1,$A33*2-1,1,1),"")</f>
        <v>18</v>
      </c>
      <c r="R33" s="706">
        <f ca="1">IF($A33&lt;&gt;0,OFFSET('EOD Review'!$B$1,'EOD Review'!$A$78-'EOD Review'!$A$1,$A33*2-1,1,1),"")</f>
        <v>7</v>
      </c>
      <c r="S33" s="707">
        <f ca="1">IF($A33&lt;&gt;0,SUM(OFFSET('EOD Review'!$B$1,'EOD Review'!$A$79-'EOD Review'!$A$1,$A33*2-1,4,1)),"")</f>
        <v>9</v>
      </c>
      <c r="T33" s="708">
        <f ca="1">IF($A33&lt;&gt;0,OFFSET('EOD Review'!$B$1,'EOD Review'!$A$64-'EOD Review'!$A$1,$A33*2-1,1,1),"")</f>
        <v>66</v>
      </c>
      <c r="U33" s="315">
        <f t="shared" ca="1" si="0"/>
        <v>48.484848484848484</v>
      </c>
      <c r="V33" s="709">
        <f ca="1">IF($A33&lt;&gt;0,SUM(OFFSET('EOD Review'!$B$1,'EOD Review'!$A$23-'EOD Review'!$A$1,$A33*2,2,1)),"")</f>
        <v>6564</v>
      </c>
      <c r="W33" s="341">
        <f ca="1">IF($A33&lt;&gt;0,VLOOKUP($A33,'Cheese Report (printable)'!A$7:AF$39,COLUMN('Cheese Report (printable)'!$AF$1),FALSE),"")</f>
        <v>165.11027589952658</v>
      </c>
      <c r="X33" s="710">
        <f t="shared" ca="1" si="1"/>
        <v>5.1596961218602057E-2</v>
      </c>
      <c r="Y33" s="341">
        <f ca="1">IF($A33&lt;&gt;0,HLOOKUP($A33,'Labour Reference (hide)'!$C$8:$AG$221,ROW('Labour Reference (hide)'!$AG$221)-ROW('Labour Reference (hide)'!$C$8)+1,FALSE),"")</f>
        <v>524.68500000000006</v>
      </c>
      <c r="Z33" s="710">
        <f t="shared" ca="1" si="2"/>
        <v>0.16396406250000001</v>
      </c>
    </row>
    <row r="34" spans="1:26" ht="16" x14ac:dyDescent="0.2">
      <c r="A34" s="711">
        <f>IF(A33=0,0,IF(A33+1&gt;'Report Set-up'!$B$15,0,A33+1))</f>
        <v>30</v>
      </c>
      <c r="B34" s="712">
        <v>2</v>
      </c>
      <c r="C34" s="322">
        <f t="shared" ca="1" si="3"/>
        <v>3398.1000000000004</v>
      </c>
      <c r="D34" s="713">
        <f ca="1">IF($A34&lt;&gt;0,OFFSET('EOD Review'!$B$1,'EOD Review'!$A$14-'EOD Review'!$A$1,$A34*2,1,1),"")</f>
        <v>16.5</v>
      </c>
      <c r="E34" s="714">
        <f ca="1">IF($A34&lt;&gt;0,OFFSET('EOD Review'!$B$1,'EOD Review'!$A$12-'EOD Review'!$A$1,$A34*2,1,1),"")</f>
        <v>155.53</v>
      </c>
      <c r="F34" s="714">
        <f ca="1">IF($A34&lt;&gt;0,OFFSET('EOD Review'!$B$1,'EOD Review'!$A$13-'EOD Review'!$A$1,$A34*2,1,1),"")</f>
        <v>6.82</v>
      </c>
      <c r="G34" s="714">
        <f ca="1">IF($A34&lt;&gt;0,OFFSET('EOD Review'!$B$1,'EOD Review'!$A$15-'EOD Review'!$A$1,$A34*2,1,1),"")</f>
        <v>0</v>
      </c>
      <c r="H34" s="715">
        <f ca="1">IF($A34&lt;&gt;0,OFFSET('EOD Review'!$B$1,'EOD Review'!$A$16-'EOD Review'!$A$1,$A34*2,1,1),"")</f>
        <v>19.25</v>
      </c>
      <c r="I34" s="713">
        <f ca="1">IF($A34&lt;&gt;0,OFFSET('EOD Review'!$B$1,'EOD Review'!$A$62-'EOD Review'!$A$1,$A34*2,1,1),"")</f>
        <v>1000</v>
      </c>
      <c r="J34" s="714">
        <f ca="1">IF($A34&lt;&gt;0,OFFSET('EOD Review'!$B$1,'EOD Review'!$A$61-'EOD Review'!$A$1,$A34*2,1,1),"")</f>
        <v>1000</v>
      </c>
      <c r="K34" s="715">
        <f ca="1">IF($A34&lt;&gt;0,OFFSET('EOD Review'!$B$1,'EOD Review'!$A$63-'EOD Review'!$A$1,$A34*2,1,1),"")</f>
        <v>1200</v>
      </c>
      <c r="L34" s="716">
        <f ca="1">IF($A34&lt;&gt;0,OFFSET('Paid Out Entry'!$B$1,'Paid Out Entry'!$A$126-'Paid Out Entry'!$A$1,$A34*2,1,1),"")</f>
        <v>0</v>
      </c>
      <c r="M34" s="715">
        <f ca="1">IF($A34&lt;&gt;0,-OFFSET('Paid Out Entry'!$B$1,'Paid Out Entry'!$A$135-'Paid Out Entry'!$A$1,$A34*2,1,1),"")</f>
        <v>0</v>
      </c>
      <c r="N34" s="322">
        <f t="shared" ca="1" si="4"/>
        <v>3200</v>
      </c>
      <c r="O34" s="717">
        <f ca="1">IF($A34&lt;&gt;0,OFFSET('EOD Review'!$B$1,'EOD Review'!$A$75-'EOD Review'!$A$1,$A34*2-1,1,1),"")</f>
        <v>19</v>
      </c>
      <c r="P34" s="718">
        <f ca="1">IF($A34&lt;&gt;0,OFFSET('EOD Review'!$B$1,'EOD Review'!$A$76-'EOD Review'!$A$1,$A34*2-1,1,1),"")</f>
        <v>13</v>
      </c>
      <c r="Q34" s="718">
        <f ca="1">IF($A34&lt;&gt;0,OFFSET('EOD Review'!$B$1,'EOD Review'!$A$77-'EOD Review'!$A$1,$A34*2-1,1,1),"")</f>
        <v>18</v>
      </c>
      <c r="R34" s="718">
        <f ca="1">IF($A34&lt;&gt;0,OFFSET('EOD Review'!$B$1,'EOD Review'!$A$78-'EOD Review'!$A$1,$A34*2-1,1,1),"")</f>
        <v>7</v>
      </c>
      <c r="S34" s="719">
        <f ca="1">IF($A34&lt;&gt;0,SUM(OFFSET('EOD Review'!$B$1,'EOD Review'!$A$79-'EOD Review'!$A$1,$A34*2-1,4,1)),"")</f>
        <v>9</v>
      </c>
      <c r="T34" s="720">
        <f ca="1">IF($A34&lt;&gt;0,OFFSET('EOD Review'!$B$1,'EOD Review'!$A$64-'EOD Review'!$A$1,$A34*2-1,1,1),"")</f>
        <v>66</v>
      </c>
      <c r="U34" s="322">
        <f t="shared" ca="1" si="0"/>
        <v>48.484848484848484</v>
      </c>
      <c r="V34" s="721">
        <f ca="1">IF($A34&lt;&gt;0,SUM(OFFSET('EOD Review'!$B$1,'EOD Review'!$A$23-'EOD Review'!$A$1,$A34*2,2,1)),"")</f>
        <v>6564</v>
      </c>
      <c r="W34" s="722">
        <f ca="1">IF($A34&lt;&gt;0,VLOOKUP($A34,'Cheese Report (printable)'!A$7:AF$39,COLUMN('Cheese Report (printable)'!$AF$1),FALSE),"")</f>
        <v>289.17666898483844</v>
      </c>
      <c r="X34" s="723">
        <f t="shared" ca="1" si="1"/>
        <v>9.0367709057762008E-2</v>
      </c>
      <c r="Y34" s="722">
        <f ca="1">IF($A34&lt;&gt;0,HLOOKUP($A34,'Labour Reference (hide)'!$C$8:$AG$221,ROW('Labour Reference (hide)'!$AG$221)-ROW('Labour Reference (hide)'!$C$8)+1,FALSE),"")</f>
        <v>537.83775000000014</v>
      </c>
      <c r="Z34" s="723">
        <f t="shared" ca="1" si="2"/>
        <v>0.16807429687500006</v>
      </c>
    </row>
    <row r="35" spans="1:26" ht="16" x14ac:dyDescent="0.2">
      <c r="A35" s="711">
        <f>IF(A34=0,0,IF(A34+1&gt;'Report Set-up'!$B$15,0,A34+1))</f>
        <v>0</v>
      </c>
      <c r="B35" s="712">
        <v>3</v>
      </c>
      <c r="C35" s="322" t="str">
        <f t="shared" si="3"/>
        <v/>
      </c>
      <c r="D35" s="713" t="str">
        <f ca="1">IF($A35&lt;&gt;0,OFFSET('EOD Review'!$B$1,'EOD Review'!$A$14-'EOD Review'!$A$1,$A35*2,1,1),"")</f>
        <v/>
      </c>
      <c r="E35" s="714" t="str">
        <f ca="1">IF($A35&lt;&gt;0,OFFSET('EOD Review'!$B$1,'EOD Review'!$A$12-'EOD Review'!$A$1,$A35*2,1,1),"")</f>
        <v/>
      </c>
      <c r="F35" s="714" t="str">
        <f ca="1">IF($A35&lt;&gt;0,OFFSET('EOD Review'!$B$1,'EOD Review'!$A$13-'EOD Review'!$A$1,$A35*2,1,1),"")</f>
        <v/>
      </c>
      <c r="G35" s="714" t="str">
        <f ca="1">IF($A35&lt;&gt;0,OFFSET('EOD Review'!$B$1,'EOD Review'!$A$15-'EOD Review'!$A$1,$A35*2,1,1),"")</f>
        <v/>
      </c>
      <c r="H35" s="715" t="str">
        <f ca="1">IF($A35&lt;&gt;0,OFFSET('EOD Review'!$B$1,'EOD Review'!$A$16-'EOD Review'!$A$1,$A35*2,1,1),"")</f>
        <v/>
      </c>
      <c r="I35" s="713" t="str">
        <f ca="1">IF($A35&lt;&gt;0,OFFSET('EOD Review'!$B$1,'EOD Review'!$A$62-'EOD Review'!$A$1,$A35*2,1,1),"")</f>
        <v/>
      </c>
      <c r="J35" s="714" t="str">
        <f ca="1">IF($A35&lt;&gt;0,OFFSET('EOD Review'!$B$1,'EOD Review'!$A$61-'EOD Review'!$A$1,$A35*2,1,1),"")</f>
        <v/>
      </c>
      <c r="K35" s="715" t="str">
        <f ca="1">IF($A35&lt;&gt;0,OFFSET('EOD Review'!$B$1,'EOD Review'!$A$63-'EOD Review'!$A$1,$A35*2,1,1),"")</f>
        <v/>
      </c>
      <c r="L35" s="716" t="str">
        <f ca="1">IF($A35&lt;&gt;0,OFFSET('Paid Out Entry'!$B$1,'Paid Out Entry'!$A$126-'Paid Out Entry'!$A$1,$A35*2,1,1),"")</f>
        <v/>
      </c>
      <c r="M35" s="715" t="str">
        <f ca="1">IF($A35&lt;&gt;0,-OFFSET('Paid Out Entry'!$B$1,'Paid Out Entry'!$A$135-'Paid Out Entry'!$A$1,$A35*2,1,1),"")</f>
        <v/>
      </c>
      <c r="N35" s="322" t="str">
        <f t="shared" si="4"/>
        <v/>
      </c>
      <c r="O35" s="717" t="str">
        <f ca="1">IF($A35&lt;&gt;0,OFFSET('EOD Review'!$B$1,'EOD Review'!$A$75-'EOD Review'!$A$1,$A35*2-1,1,1),"")</f>
        <v/>
      </c>
      <c r="P35" s="718" t="str">
        <f ca="1">IF($A35&lt;&gt;0,OFFSET('EOD Review'!$B$1,'EOD Review'!$A$76-'EOD Review'!$A$1,$A35*2-1,1,1),"")</f>
        <v/>
      </c>
      <c r="Q35" s="718" t="str">
        <f ca="1">IF($A35&lt;&gt;0,OFFSET('EOD Review'!$B$1,'EOD Review'!$A$77-'EOD Review'!$A$1,$A35*2-1,1,1),"")</f>
        <v/>
      </c>
      <c r="R35" s="718" t="str">
        <f ca="1">IF($A35&lt;&gt;0,OFFSET('EOD Review'!$B$1,'EOD Review'!$A$78-'EOD Review'!$A$1,$A35*2-1,1,1),"")</f>
        <v/>
      </c>
      <c r="S35" s="719" t="str">
        <f ca="1">IF($A35&lt;&gt;0,SUM(OFFSET('EOD Review'!$B$1,'EOD Review'!$A$79-'EOD Review'!$A$1,$A35*2-1,4,1)),"")</f>
        <v/>
      </c>
      <c r="T35" s="720" t="str">
        <f ca="1">IF($A35&lt;&gt;0,OFFSET('EOD Review'!$B$1,'EOD Review'!$A$64-'EOD Review'!$A$1,$A35*2-1,1,1),"")</f>
        <v/>
      </c>
      <c r="U35" s="322" t="str">
        <f t="shared" si="0"/>
        <v/>
      </c>
      <c r="V35" s="721" t="str">
        <f ca="1">IF($A35&lt;&gt;0,SUM(OFFSET('EOD Review'!$B$1,'EOD Review'!$A$23-'EOD Review'!$A$1,$A35*2,2,1)),"")</f>
        <v/>
      </c>
      <c r="W35" s="722" t="str">
        <f>IF($A35&lt;&gt;0,VLOOKUP($A35,'Cheese Report (printable)'!A$7:AF$39,COLUMN('Cheese Report (printable)'!$AF$1),FALSE),"")</f>
        <v/>
      </c>
      <c r="X35" s="723" t="str">
        <f t="shared" si="1"/>
        <v/>
      </c>
      <c r="Y35" s="722" t="str">
        <f>IF($A35&lt;&gt;0,HLOOKUP($A35,'Labour Reference (hide)'!$C$8:$AG$221,ROW('Labour Reference (hide)'!$AG$221)-ROW('Labour Reference (hide)'!$C$8)+1,FALSE),"")</f>
        <v/>
      </c>
      <c r="Z35" s="723" t="str">
        <f t="shared" si="2"/>
        <v/>
      </c>
    </row>
    <row r="36" spans="1:26" ht="16" x14ac:dyDescent="0.2">
      <c r="A36" s="711">
        <f>IF(A35=0,0,IF(A35+1&gt;'Report Set-up'!$B$15,0,A35+1))</f>
        <v>0</v>
      </c>
      <c r="B36" s="724">
        <v>4</v>
      </c>
      <c r="C36" s="322" t="str">
        <f t="shared" si="3"/>
        <v/>
      </c>
      <c r="D36" s="713" t="str">
        <f ca="1">IF($A36&lt;&gt;0,OFFSET('EOD Review'!$B$1,'EOD Review'!$A$14-'EOD Review'!$A$1,$A36*2,1,1),"")</f>
        <v/>
      </c>
      <c r="E36" s="714" t="str">
        <f ca="1">IF($A36&lt;&gt;0,OFFSET('EOD Review'!$B$1,'EOD Review'!$A$12-'EOD Review'!$A$1,$A36*2,1,1),"")</f>
        <v/>
      </c>
      <c r="F36" s="714" t="str">
        <f ca="1">IF($A36&lt;&gt;0,OFFSET('EOD Review'!$B$1,'EOD Review'!$A$13-'EOD Review'!$A$1,$A36*2,1,1),"")</f>
        <v/>
      </c>
      <c r="G36" s="714" t="str">
        <f ca="1">IF($A36&lt;&gt;0,OFFSET('EOD Review'!$B$1,'EOD Review'!$A$15-'EOD Review'!$A$1,$A36*2,1,1),"")</f>
        <v/>
      </c>
      <c r="H36" s="715" t="str">
        <f ca="1">IF($A36&lt;&gt;0,OFFSET('EOD Review'!$B$1,'EOD Review'!$A$16-'EOD Review'!$A$1,$A36*2,1,1),"")</f>
        <v/>
      </c>
      <c r="I36" s="713" t="str">
        <f ca="1">IF($A36&lt;&gt;0,OFFSET('EOD Review'!$B$1,'EOD Review'!$A$62-'EOD Review'!$A$1,$A36*2,1,1),"")</f>
        <v/>
      </c>
      <c r="J36" s="714" t="str">
        <f ca="1">IF($A36&lt;&gt;0,OFFSET('EOD Review'!$B$1,'EOD Review'!$A$61-'EOD Review'!$A$1,$A36*2,1,1),"")</f>
        <v/>
      </c>
      <c r="K36" s="715" t="str">
        <f ca="1">IF($A36&lt;&gt;0,OFFSET('EOD Review'!$B$1,'EOD Review'!$A$63-'EOD Review'!$A$1,$A36*2,1,1),"")</f>
        <v/>
      </c>
      <c r="L36" s="716" t="str">
        <f ca="1">IF($A36&lt;&gt;0,OFFSET('Paid Out Entry'!$B$1,'Paid Out Entry'!$A$126-'Paid Out Entry'!$A$1,$A36*2,1,1),"")</f>
        <v/>
      </c>
      <c r="M36" s="715" t="str">
        <f ca="1">IF($A36&lt;&gt;0,-OFFSET('Paid Out Entry'!$B$1,'Paid Out Entry'!$A$135-'Paid Out Entry'!$A$1,$A36*2,1,1),"")</f>
        <v/>
      </c>
      <c r="N36" s="322" t="str">
        <f t="shared" si="4"/>
        <v/>
      </c>
      <c r="O36" s="717" t="str">
        <f ca="1">IF($A36&lt;&gt;0,OFFSET('EOD Review'!$B$1,'EOD Review'!$A$75-'EOD Review'!$A$1,$A36*2-1,1,1),"")</f>
        <v/>
      </c>
      <c r="P36" s="718" t="str">
        <f ca="1">IF($A36&lt;&gt;0,OFFSET('EOD Review'!$B$1,'EOD Review'!$A$76-'EOD Review'!$A$1,$A36*2-1,1,1),"")</f>
        <v/>
      </c>
      <c r="Q36" s="718" t="str">
        <f ca="1">IF($A36&lt;&gt;0,OFFSET('EOD Review'!$B$1,'EOD Review'!$A$77-'EOD Review'!$A$1,$A36*2-1,1,1),"")</f>
        <v/>
      </c>
      <c r="R36" s="718" t="str">
        <f ca="1">IF($A36&lt;&gt;0,OFFSET('EOD Review'!$B$1,'EOD Review'!$A$78-'EOD Review'!$A$1,$A36*2-1,1,1),"")</f>
        <v/>
      </c>
      <c r="S36" s="719" t="str">
        <f ca="1">IF($A36&lt;&gt;0,SUM(OFFSET('EOD Review'!$B$1,'EOD Review'!$A$79-'EOD Review'!$A$1,$A36*2-1,4,1)),"")</f>
        <v/>
      </c>
      <c r="T36" s="720" t="str">
        <f ca="1">IF($A36&lt;&gt;0,OFFSET('EOD Review'!$B$1,'EOD Review'!$A$64-'EOD Review'!$A$1,$A36*2-1,1,1),"")</f>
        <v/>
      </c>
      <c r="U36" s="322" t="str">
        <f t="shared" si="0"/>
        <v/>
      </c>
      <c r="V36" s="721" t="str">
        <f ca="1">IF($A36&lt;&gt;0,SUM(OFFSET('EOD Review'!$B$1,'EOD Review'!$A$23-'EOD Review'!$A$1,$A36*2,2,1)),"")</f>
        <v/>
      </c>
      <c r="W36" s="722" t="str">
        <f>IF($A36&lt;&gt;0,VLOOKUP($A36,'Cheese Report (printable)'!A$7:AF$39,COLUMN('Cheese Report (printable)'!$AF$1),FALSE),"")</f>
        <v/>
      </c>
      <c r="X36" s="723" t="str">
        <f t="shared" si="1"/>
        <v/>
      </c>
      <c r="Y36" s="722" t="str">
        <f>IF($A36&lt;&gt;0,HLOOKUP($A36,'Labour Reference (hide)'!$C$8:$AG$221,ROW('Labour Reference (hide)'!$AG$221)-ROW('Labour Reference (hide)'!$C$8)+1,FALSE),"")</f>
        <v/>
      </c>
      <c r="Z36" s="723" t="str">
        <f t="shared" si="2"/>
        <v/>
      </c>
    </row>
    <row r="37" spans="1:26" ht="16" x14ac:dyDescent="0.2">
      <c r="A37" s="711">
        <f>IF(A36=0,0,IF(A36+1&gt;'Report Set-up'!$B$15,0,A36+1))</f>
        <v>0</v>
      </c>
      <c r="B37" s="724">
        <v>5</v>
      </c>
      <c r="C37" s="322" t="str">
        <f t="shared" si="3"/>
        <v/>
      </c>
      <c r="D37" s="713" t="str">
        <f ca="1">IF($A37&lt;&gt;0,OFFSET('EOD Review'!$B$1,'EOD Review'!$A$14-'EOD Review'!$A$1,$A37*2,1,1),"")</f>
        <v/>
      </c>
      <c r="E37" s="714" t="str">
        <f ca="1">IF($A37&lt;&gt;0,OFFSET('EOD Review'!$B$1,'EOD Review'!$A$12-'EOD Review'!$A$1,$A37*2,1,1),"")</f>
        <v/>
      </c>
      <c r="F37" s="714" t="str">
        <f ca="1">IF($A37&lt;&gt;0,OFFSET('EOD Review'!$B$1,'EOD Review'!$A$13-'EOD Review'!$A$1,$A37*2,1,1),"")</f>
        <v/>
      </c>
      <c r="G37" s="714" t="str">
        <f ca="1">IF($A37&lt;&gt;0,OFFSET('EOD Review'!$B$1,'EOD Review'!$A$15-'EOD Review'!$A$1,$A37*2,1,1),"")</f>
        <v/>
      </c>
      <c r="H37" s="715" t="str">
        <f ca="1">IF($A37&lt;&gt;0,OFFSET('EOD Review'!$B$1,'EOD Review'!$A$16-'EOD Review'!$A$1,$A37*2,1,1),"")</f>
        <v/>
      </c>
      <c r="I37" s="713" t="str">
        <f ca="1">IF($A37&lt;&gt;0,OFFSET('EOD Review'!$B$1,'EOD Review'!$A$62-'EOD Review'!$A$1,$A37*2,1,1),"")</f>
        <v/>
      </c>
      <c r="J37" s="714" t="str">
        <f ca="1">IF($A37&lt;&gt;0,OFFSET('EOD Review'!$B$1,'EOD Review'!$A$61-'EOD Review'!$A$1,$A37*2,1,1),"")</f>
        <v/>
      </c>
      <c r="K37" s="715" t="str">
        <f ca="1">IF($A37&lt;&gt;0,OFFSET('EOD Review'!$B$1,'EOD Review'!$A$63-'EOD Review'!$A$1,$A37*2,1,1),"")</f>
        <v/>
      </c>
      <c r="L37" s="716" t="str">
        <f ca="1">IF($A37&lt;&gt;0,OFFSET('Paid Out Entry'!$B$1,'Paid Out Entry'!$A$126-'Paid Out Entry'!$A$1,$A37*2,1,1),"")</f>
        <v/>
      </c>
      <c r="M37" s="715" t="str">
        <f ca="1">IF($A37&lt;&gt;0,-OFFSET('Paid Out Entry'!$B$1,'Paid Out Entry'!$A$135-'Paid Out Entry'!$A$1,$A37*2,1,1),"")</f>
        <v/>
      </c>
      <c r="N37" s="322" t="str">
        <f t="shared" si="4"/>
        <v/>
      </c>
      <c r="O37" s="717" t="str">
        <f ca="1">IF($A37&lt;&gt;0,OFFSET('EOD Review'!$B$1,'EOD Review'!$A$75-'EOD Review'!$A$1,$A37*2-1,1,1),"")</f>
        <v/>
      </c>
      <c r="P37" s="718" t="str">
        <f ca="1">IF($A37&lt;&gt;0,OFFSET('EOD Review'!$B$1,'EOD Review'!$A$76-'EOD Review'!$A$1,$A37*2-1,1,1),"")</f>
        <v/>
      </c>
      <c r="Q37" s="718" t="str">
        <f ca="1">IF($A37&lt;&gt;0,OFFSET('EOD Review'!$B$1,'EOD Review'!$A$77-'EOD Review'!$A$1,$A37*2-1,1,1),"")</f>
        <v/>
      </c>
      <c r="R37" s="718" t="str">
        <f ca="1">IF($A37&lt;&gt;0,OFFSET('EOD Review'!$B$1,'EOD Review'!$A$78-'EOD Review'!$A$1,$A37*2-1,1,1),"")</f>
        <v/>
      </c>
      <c r="S37" s="719" t="str">
        <f ca="1">IF($A37&lt;&gt;0,SUM(OFFSET('EOD Review'!$B$1,'EOD Review'!$A$79-'EOD Review'!$A$1,$A37*2-1,4,1)),"")</f>
        <v/>
      </c>
      <c r="T37" s="720" t="str">
        <f ca="1">IF($A37&lt;&gt;0,OFFSET('EOD Review'!$B$1,'EOD Review'!$A$64-'EOD Review'!$A$1,$A37*2-1,1,1),"")</f>
        <v/>
      </c>
      <c r="U37" s="322" t="str">
        <f t="shared" si="0"/>
        <v/>
      </c>
      <c r="V37" s="721" t="str">
        <f ca="1">IF($A37&lt;&gt;0,SUM(OFFSET('EOD Review'!$B$1,'EOD Review'!$A$23-'EOD Review'!$A$1,$A37*2,2,1)),"")</f>
        <v/>
      </c>
      <c r="W37" s="722" t="str">
        <f>IF($A37&lt;&gt;0,VLOOKUP($A37,'Cheese Report (printable)'!A$7:AF$39,COLUMN('Cheese Report (printable)'!$AF$1),FALSE),"")</f>
        <v/>
      </c>
      <c r="X37" s="723" t="str">
        <f t="shared" si="1"/>
        <v/>
      </c>
      <c r="Y37" s="722" t="str">
        <f>IF($A37&lt;&gt;0,HLOOKUP($A37,'Labour Reference (hide)'!$C$8:$AG$221,ROW('Labour Reference (hide)'!$AG$221)-ROW('Labour Reference (hide)'!$C$8)+1,FALSE),"")</f>
        <v/>
      </c>
      <c r="Z37" s="723" t="str">
        <f t="shared" si="2"/>
        <v/>
      </c>
    </row>
    <row r="38" spans="1:26" ht="16" x14ac:dyDescent="0.2">
      <c r="A38" s="711">
        <f>IF(A37=0,0,IF(A37+1&gt;'Report Set-up'!$B$15,0,A37+1))</f>
        <v>0</v>
      </c>
      <c r="B38" s="724">
        <v>6</v>
      </c>
      <c r="C38" s="322" t="str">
        <f t="shared" si="3"/>
        <v/>
      </c>
      <c r="D38" s="713" t="str">
        <f ca="1">IF($A38&lt;&gt;0,OFFSET('EOD Review'!$B$1,'EOD Review'!$A$14-'EOD Review'!$A$1,$A38*2,1,1),"")</f>
        <v/>
      </c>
      <c r="E38" s="714" t="str">
        <f ca="1">IF($A38&lt;&gt;0,OFFSET('EOD Review'!$B$1,'EOD Review'!$A$12-'EOD Review'!$A$1,$A38*2,1,1),"")</f>
        <v/>
      </c>
      <c r="F38" s="714" t="str">
        <f ca="1">IF($A38&lt;&gt;0,OFFSET('EOD Review'!$B$1,'EOD Review'!$A$13-'EOD Review'!$A$1,$A38*2,1,1),"")</f>
        <v/>
      </c>
      <c r="G38" s="714" t="str">
        <f ca="1">IF($A38&lt;&gt;0,OFFSET('EOD Review'!$B$1,'EOD Review'!$A$15-'EOD Review'!$A$1,$A38*2,1,1),"")</f>
        <v/>
      </c>
      <c r="H38" s="715" t="str">
        <f ca="1">IF($A38&lt;&gt;0,OFFSET('EOD Review'!$B$1,'EOD Review'!$A$16-'EOD Review'!$A$1,$A38*2,1,1),"")</f>
        <v/>
      </c>
      <c r="I38" s="713" t="str">
        <f ca="1">IF($A38&lt;&gt;0,OFFSET('EOD Review'!$B$1,'EOD Review'!$A$62-'EOD Review'!$A$1,$A38*2,1,1),"")</f>
        <v/>
      </c>
      <c r="J38" s="714" t="str">
        <f ca="1">IF($A38&lt;&gt;0,OFFSET('EOD Review'!$B$1,'EOD Review'!$A$61-'EOD Review'!$A$1,$A38*2,1,1),"")</f>
        <v/>
      </c>
      <c r="K38" s="715" t="str">
        <f ca="1">IF($A38&lt;&gt;0,OFFSET('EOD Review'!$B$1,'EOD Review'!$A$63-'EOD Review'!$A$1,$A38*2,1,1),"")</f>
        <v/>
      </c>
      <c r="L38" s="716" t="str">
        <f ca="1">IF($A38&lt;&gt;0,OFFSET('Paid Out Entry'!$B$1,'Paid Out Entry'!$A$126-'Paid Out Entry'!$A$1,$A38*2,1,1),"")</f>
        <v/>
      </c>
      <c r="M38" s="715" t="str">
        <f ca="1">IF($A38&lt;&gt;0,-OFFSET('Paid Out Entry'!$B$1,'Paid Out Entry'!$A$135-'Paid Out Entry'!$A$1,$A38*2,1,1),"")</f>
        <v/>
      </c>
      <c r="N38" s="322" t="str">
        <f t="shared" si="4"/>
        <v/>
      </c>
      <c r="O38" s="717" t="str">
        <f ca="1">IF($A38&lt;&gt;0,OFFSET('EOD Review'!$B$1,'EOD Review'!$A$75-'EOD Review'!$A$1,$A38*2-1,1,1),"")</f>
        <v/>
      </c>
      <c r="P38" s="718" t="str">
        <f ca="1">IF($A38&lt;&gt;0,OFFSET('EOD Review'!$B$1,'EOD Review'!$A$76-'EOD Review'!$A$1,$A38*2-1,1,1),"")</f>
        <v/>
      </c>
      <c r="Q38" s="718" t="str">
        <f ca="1">IF($A38&lt;&gt;0,OFFSET('EOD Review'!$B$1,'EOD Review'!$A$77-'EOD Review'!$A$1,$A38*2-1,1,1),"")</f>
        <v/>
      </c>
      <c r="R38" s="718" t="str">
        <f ca="1">IF($A38&lt;&gt;0,OFFSET('EOD Review'!$B$1,'EOD Review'!$A$78-'EOD Review'!$A$1,$A38*2-1,1,1),"")</f>
        <v/>
      </c>
      <c r="S38" s="719" t="str">
        <f ca="1">IF($A38&lt;&gt;0,SUM(OFFSET('EOD Review'!$B$1,'EOD Review'!$A$79-'EOD Review'!$A$1,$A38*2-1,4,1)),"")</f>
        <v/>
      </c>
      <c r="T38" s="720" t="str">
        <f ca="1">IF($A38&lt;&gt;0,OFFSET('EOD Review'!$B$1,'EOD Review'!$A$64-'EOD Review'!$A$1,$A38*2-1,1,1),"")</f>
        <v/>
      </c>
      <c r="U38" s="322" t="str">
        <f t="shared" si="0"/>
        <v/>
      </c>
      <c r="V38" s="721" t="str">
        <f ca="1">IF($A38&lt;&gt;0,SUM(OFFSET('EOD Review'!$B$1,'EOD Review'!$A$23-'EOD Review'!$A$1,$A38*2,2,1)),"")</f>
        <v/>
      </c>
      <c r="W38" s="722" t="str">
        <f>IF($A38&lt;&gt;0,VLOOKUP($A38,'Cheese Report (printable)'!A$7:AF$39,COLUMN('Cheese Report (printable)'!$AF$1),FALSE),"")</f>
        <v/>
      </c>
      <c r="X38" s="723" t="str">
        <f t="shared" si="1"/>
        <v/>
      </c>
      <c r="Y38" s="722" t="str">
        <f>IF($A38&lt;&gt;0,HLOOKUP($A38,'Labour Reference (hide)'!$C$8:$AG$221,ROW('Labour Reference (hide)'!$AG$221)-ROW('Labour Reference (hide)'!$C$8)+1,FALSE),"")</f>
        <v/>
      </c>
      <c r="Z38" s="723" t="str">
        <f t="shared" si="2"/>
        <v/>
      </c>
    </row>
    <row r="39" spans="1:26" ht="17" thickBot="1" x14ac:dyDescent="0.25">
      <c r="A39" s="725">
        <f>IF(A38=0,0,IF(A38+1&gt;'Report Set-up'!$B$15,0,A38+1))</f>
        <v>0</v>
      </c>
      <c r="B39" s="726">
        <v>7</v>
      </c>
      <c r="C39" s="357" t="str">
        <f t="shared" si="3"/>
        <v/>
      </c>
      <c r="D39" s="727" t="str">
        <f ca="1">IF($A39&lt;&gt;0,OFFSET('EOD Review'!$B$1,'EOD Review'!$A$14-'EOD Review'!$A$1,$A39*2,1,1),"")</f>
        <v/>
      </c>
      <c r="E39" s="354" t="str">
        <f ca="1">IF($A39&lt;&gt;0,OFFSET('EOD Review'!$B$1,'EOD Review'!$A$12-'EOD Review'!$A$1,$A39*2,1,1),"")</f>
        <v/>
      </c>
      <c r="F39" s="354" t="str">
        <f ca="1">IF($A39&lt;&gt;0,OFFSET('EOD Review'!$B$1,'EOD Review'!$A$13-'EOD Review'!$A$1,$A39*2,1,1),"")</f>
        <v/>
      </c>
      <c r="G39" s="354" t="str">
        <f ca="1">IF($A39&lt;&gt;0,OFFSET('EOD Review'!$B$1,'EOD Review'!$A$15-'EOD Review'!$A$1,$A39*2,1,1),"")</f>
        <v/>
      </c>
      <c r="H39" s="356" t="str">
        <f ca="1">IF($A39&lt;&gt;0,OFFSET('EOD Review'!$B$1,'EOD Review'!$A$16-'EOD Review'!$A$1,$A39*2,1,1),"")</f>
        <v/>
      </c>
      <c r="I39" s="727" t="str">
        <f ca="1">IF($A39&lt;&gt;0,OFFSET('EOD Review'!$B$1,'EOD Review'!$A$62-'EOD Review'!$A$1,$A39*2,1,1),"")</f>
        <v/>
      </c>
      <c r="J39" s="354" t="str">
        <f ca="1">IF($A39&lt;&gt;0,OFFSET('EOD Review'!$B$1,'EOD Review'!$A$61-'EOD Review'!$A$1,$A39*2,1,1),"")</f>
        <v/>
      </c>
      <c r="K39" s="356" t="str">
        <f ca="1">IF($A39&lt;&gt;0,OFFSET('EOD Review'!$B$1,'EOD Review'!$A$63-'EOD Review'!$A$1,$A39*2,1,1),"")</f>
        <v/>
      </c>
      <c r="L39" s="728" t="str">
        <f ca="1">IF($A39&lt;&gt;0,OFFSET('Paid Out Entry'!$B$1,'Paid Out Entry'!$A$126-'Paid Out Entry'!$A$1,$A39*2,1,1),"")</f>
        <v/>
      </c>
      <c r="M39" s="356" t="str">
        <f ca="1">IF($A39&lt;&gt;0,-OFFSET('Paid Out Entry'!$B$1,'Paid Out Entry'!$A$135-'Paid Out Entry'!$A$1,$A39*2,1,1),"")</f>
        <v/>
      </c>
      <c r="N39" s="357" t="str">
        <f t="shared" si="4"/>
        <v/>
      </c>
      <c r="O39" s="729" t="str">
        <f ca="1">IF($A39&lt;&gt;0,OFFSET('EOD Review'!$B$1,'EOD Review'!$A$75-'EOD Review'!$A$1,$A39*2-1,1,1),"")</f>
        <v/>
      </c>
      <c r="P39" s="730" t="str">
        <f ca="1">IF($A39&lt;&gt;0,OFFSET('EOD Review'!$B$1,'EOD Review'!$A$76-'EOD Review'!$A$1,$A39*2-1,1,1),"")</f>
        <v/>
      </c>
      <c r="Q39" s="730" t="str">
        <f ca="1">IF($A39&lt;&gt;0,OFFSET('EOD Review'!$B$1,'EOD Review'!$A$77-'EOD Review'!$A$1,$A39*2-1,1,1),"")</f>
        <v/>
      </c>
      <c r="R39" s="730" t="str">
        <f ca="1">IF($A39&lt;&gt;0,OFFSET('EOD Review'!$B$1,'EOD Review'!$A$78-'EOD Review'!$A$1,$A39*2-1,1,1),"")</f>
        <v/>
      </c>
      <c r="S39" s="731" t="str">
        <f ca="1">IF($A39&lt;&gt;0,SUM(OFFSET('EOD Review'!$B$1,'EOD Review'!$A$79-'EOD Review'!$A$1,$A39*2-1,4,1)),"")</f>
        <v/>
      </c>
      <c r="T39" s="732" t="str">
        <f ca="1">IF($A39&lt;&gt;0,OFFSET('EOD Review'!$B$1,'EOD Review'!$A$64-'EOD Review'!$A$1,$A39*2-1,1,1),"")</f>
        <v/>
      </c>
      <c r="U39" s="357" t="str">
        <f t="shared" si="0"/>
        <v/>
      </c>
      <c r="V39" s="733" t="str">
        <f ca="1">IF($A39&lt;&gt;0,SUM(OFFSET('EOD Review'!$B$1,'EOD Review'!$A$23-'EOD Review'!$A$1,$A39*2,2,1)),"")</f>
        <v/>
      </c>
      <c r="W39" s="734" t="str">
        <f>IF($A39&lt;&gt;0,VLOOKUP($A39,'Cheese Report (printable)'!A$7:AF$39,COLUMN('Cheese Report (printable)'!$AF$1),FALSE),"")</f>
        <v/>
      </c>
      <c r="X39" s="735" t="str">
        <f t="shared" si="1"/>
        <v/>
      </c>
      <c r="Y39" s="734" t="str">
        <f>IF($A39&lt;&gt;0,HLOOKUP($A39,'Labour Reference (hide)'!$C$8:$AG$221,ROW('Labour Reference (hide)'!$AG$221)-ROW('Labour Reference (hide)'!$C$8)+1,FALSE),"")</f>
        <v/>
      </c>
      <c r="Z39" s="735" t="str">
        <f t="shared" si="2"/>
        <v/>
      </c>
    </row>
    <row r="40" spans="1:26" ht="16" x14ac:dyDescent="0.2">
      <c r="A40" s="699">
        <f>IF(A39=0,0,IF(A39+1&gt;'Report Set-up'!$B$15,0,A39+1))</f>
        <v>0</v>
      </c>
      <c r="B40" s="700">
        <v>1</v>
      </c>
      <c r="C40" s="315" t="str">
        <f t="shared" si="3"/>
        <v/>
      </c>
      <c r="D40" s="701" t="str">
        <f ca="1">IF($A40&lt;&gt;0,OFFSET('EOD Review'!$B$1,'EOD Review'!$A$14-'EOD Review'!$A$1,$A40*2,1,1),"")</f>
        <v/>
      </c>
      <c r="E40" s="702" t="str">
        <f ca="1">IF($A40&lt;&gt;0,OFFSET('EOD Review'!$B$1,'EOD Review'!$A$12-'EOD Review'!$A$1,$A40*2,1,1),"")</f>
        <v/>
      </c>
      <c r="F40" s="702" t="str">
        <f ca="1">IF($A40&lt;&gt;0,OFFSET('EOD Review'!$B$1,'EOD Review'!$A$13-'EOD Review'!$A$1,$A40*2,1,1),"")</f>
        <v/>
      </c>
      <c r="G40" s="702" t="str">
        <f ca="1">IF($A40&lt;&gt;0,OFFSET('EOD Review'!$B$1,'EOD Review'!$A$15-'EOD Review'!$A$1,$A40*2,1,1),"")</f>
        <v/>
      </c>
      <c r="H40" s="703" t="str">
        <f ca="1">IF($A40&lt;&gt;0,OFFSET('EOD Review'!$B$1,'EOD Review'!$A$16-'EOD Review'!$A$1,$A40*2,1,1),"")</f>
        <v/>
      </c>
      <c r="I40" s="701" t="str">
        <f ca="1">IF($A40&lt;&gt;0,OFFSET('EOD Review'!$B$1,'EOD Review'!$A$62-'EOD Review'!$A$1,$A40*2,1,1),"")</f>
        <v/>
      </c>
      <c r="J40" s="702" t="str">
        <f ca="1">IF($A40&lt;&gt;0,OFFSET('EOD Review'!$B$1,'EOD Review'!$A$61-'EOD Review'!$A$1,$A40*2,1,1),"")</f>
        <v/>
      </c>
      <c r="K40" s="703" t="str">
        <f ca="1">IF($A40&lt;&gt;0,OFFSET('EOD Review'!$B$1,'EOD Review'!$A$63-'EOD Review'!$A$1,$A40*2,1,1),"")</f>
        <v/>
      </c>
      <c r="L40" s="704" t="str">
        <f ca="1">IF($A40&lt;&gt;0,OFFSET('Paid Out Entry'!$B$1,'Paid Out Entry'!$A$126-'Paid Out Entry'!$A$1,$A40*2,1,1),"")</f>
        <v/>
      </c>
      <c r="M40" s="703" t="str">
        <f ca="1">IF($A40&lt;&gt;0,-OFFSET('Paid Out Entry'!$B$1,'Paid Out Entry'!$A$135-'Paid Out Entry'!$A$1,$A40*2,1,1),"")</f>
        <v/>
      </c>
      <c r="N40" s="315" t="str">
        <f t="shared" si="4"/>
        <v/>
      </c>
      <c r="O40" s="705" t="str">
        <f ca="1">IF($A40&lt;&gt;0,OFFSET('EOD Review'!$B$1,'EOD Review'!$A$75-'EOD Review'!$A$1,$A40*2-1,1,1),"")</f>
        <v/>
      </c>
      <c r="P40" s="706" t="str">
        <f ca="1">IF($A40&lt;&gt;0,OFFSET('EOD Review'!$B$1,'EOD Review'!$A$76-'EOD Review'!$A$1,$A40*2-1,1,1),"")</f>
        <v/>
      </c>
      <c r="Q40" s="706" t="str">
        <f ca="1">IF($A40&lt;&gt;0,OFFSET('EOD Review'!$B$1,'EOD Review'!$A$77-'EOD Review'!$A$1,$A40*2-1,1,1),"")</f>
        <v/>
      </c>
      <c r="R40" s="706" t="str">
        <f ca="1">IF($A40&lt;&gt;0,OFFSET('EOD Review'!$B$1,'EOD Review'!$A$78-'EOD Review'!$A$1,$A40*2-1,1,1),"")</f>
        <v/>
      </c>
      <c r="S40" s="707" t="str">
        <f ca="1">IF($A40&lt;&gt;0,SUM(OFFSET('EOD Review'!$B$1,'EOD Review'!$A$79-'EOD Review'!$A$1,$A40*2-1,4,1)),"")</f>
        <v/>
      </c>
      <c r="T40" s="708" t="str">
        <f ca="1">IF($A40&lt;&gt;0,OFFSET('EOD Review'!$B$1,'EOD Review'!$A$64-'EOD Review'!$A$1,$A40*2-1,1,1),"")</f>
        <v/>
      </c>
      <c r="U40" s="315" t="str">
        <f t="shared" si="0"/>
        <v/>
      </c>
      <c r="V40" s="709" t="str">
        <f ca="1">IF($A40&lt;&gt;0,SUM(OFFSET('EOD Review'!$B$1,'EOD Review'!$A$23-'EOD Review'!$A$1,$A40*2,2,1)),"")</f>
        <v/>
      </c>
      <c r="W40" s="341" t="str">
        <f>IF($A40&lt;&gt;0,VLOOKUP($A40,'Cheese Report (printable)'!A$7:AF$39,COLUMN('Cheese Report (printable)'!$AF$1),FALSE),"")</f>
        <v/>
      </c>
      <c r="X40" s="710" t="str">
        <f t="shared" si="1"/>
        <v/>
      </c>
      <c r="Y40" s="341" t="str">
        <f>IF($A40&lt;&gt;0,HLOOKUP($A40,'Labour Reference (hide)'!$C$8:$AG$221,ROW('Labour Reference (hide)'!$AG$221)-ROW('Labour Reference (hide)'!$C$8)+1,FALSE),"")</f>
        <v/>
      </c>
      <c r="Z40" s="710" t="str">
        <f t="shared" si="2"/>
        <v/>
      </c>
    </row>
    <row r="41" spans="1:26" ht="17" thickBot="1" x14ac:dyDescent="0.25">
      <c r="A41" s="725">
        <f>IF(A40=0,0,IF(A40+1&gt;'Report Set-up'!$B$15,0,A40+1))</f>
        <v>0</v>
      </c>
      <c r="B41" s="726">
        <v>2</v>
      </c>
      <c r="C41" s="357" t="str">
        <f t="shared" si="3"/>
        <v/>
      </c>
      <c r="D41" s="727" t="str">
        <f ca="1">IF($A41&lt;&gt;0,OFFSET('EOD Review'!$B$1,'EOD Review'!$A$14-'EOD Review'!$A$1,$A41*2,1,1),"")</f>
        <v/>
      </c>
      <c r="E41" s="354" t="str">
        <f ca="1">IF($A41&lt;&gt;0,OFFSET('EOD Review'!$B$1,'EOD Review'!$A$12-'EOD Review'!$A$1,$A41*2,1,1),"")</f>
        <v/>
      </c>
      <c r="F41" s="354" t="str">
        <f ca="1">IF($A41&lt;&gt;0,OFFSET('EOD Review'!$B$1,'EOD Review'!$A$13-'EOD Review'!$A$1,$A41*2,1,1),"")</f>
        <v/>
      </c>
      <c r="G41" s="354" t="str">
        <f ca="1">IF($A41&lt;&gt;0,OFFSET('EOD Review'!$B$1,'EOD Review'!$A$15-'EOD Review'!$A$1,$A41*2,1,1),"")</f>
        <v/>
      </c>
      <c r="H41" s="356" t="str">
        <f ca="1">IF($A41&lt;&gt;0,OFFSET('EOD Review'!$B$1,'EOD Review'!$A$16-'EOD Review'!$A$1,$A41*2,1,1),"")</f>
        <v/>
      </c>
      <c r="I41" s="727" t="str">
        <f ca="1">IF($A41&lt;&gt;0,OFFSET('EOD Review'!$B$1,'EOD Review'!$A$62-'EOD Review'!$A$1,$A41*2,1,1),"")</f>
        <v/>
      </c>
      <c r="J41" s="354" t="str">
        <f ca="1">IF($A41&lt;&gt;0,OFFSET('EOD Review'!$B$1,'EOD Review'!$A$61-'EOD Review'!$A$1,$A41*2,1,1),"")</f>
        <v/>
      </c>
      <c r="K41" s="356" t="str">
        <f ca="1">IF($A41&lt;&gt;0,OFFSET('EOD Review'!$B$1,'EOD Review'!$A$63-'EOD Review'!$A$1,$A41*2,1,1),"")</f>
        <v/>
      </c>
      <c r="L41" s="728" t="str">
        <f ca="1">IF($A41&lt;&gt;0,OFFSET('Paid Out Entry'!$B$1,'Paid Out Entry'!$A$126-'Paid Out Entry'!$A$1,$A41*2,1,1),"")</f>
        <v/>
      </c>
      <c r="M41" s="356" t="str">
        <f ca="1">IF($A41&lt;&gt;0,-OFFSET('Paid Out Entry'!$B$1,'Paid Out Entry'!$A$135-'Paid Out Entry'!$A$1,$A41*2,1,1),"")</f>
        <v/>
      </c>
      <c r="N41" s="357" t="str">
        <f t="shared" si="4"/>
        <v/>
      </c>
      <c r="O41" s="729" t="str">
        <f ca="1">IF($A41&lt;&gt;0,OFFSET('EOD Review'!$B$1,'EOD Review'!$A$75-'EOD Review'!$A$1,$A41*2-1,1,1),"")</f>
        <v/>
      </c>
      <c r="P41" s="730" t="str">
        <f ca="1">IF($A41&lt;&gt;0,OFFSET('EOD Review'!$B$1,'EOD Review'!$A$76-'EOD Review'!$A$1,$A41*2-1,1,1),"")</f>
        <v/>
      </c>
      <c r="Q41" s="730" t="str">
        <f ca="1">IF($A41&lt;&gt;0,OFFSET('EOD Review'!$B$1,'EOD Review'!$A$77-'EOD Review'!$A$1,$A41*2-1,1,1),"")</f>
        <v/>
      </c>
      <c r="R41" s="730" t="str">
        <f ca="1">IF($A41&lt;&gt;0,OFFSET('EOD Review'!$B$1,'EOD Review'!$A$78-'EOD Review'!$A$1,$A41*2-1,1,1),"")</f>
        <v/>
      </c>
      <c r="S41" s="731" t="str">
        <f ca="1">IF($A41&lt;&gt;0,SUM(OFFSET('EOD Review'!$B$1,'EOD Review'!$A$79-'EOD Review'!$A$1,$A41*2-1,4,1)),"")</f>
        <v/>
      </c>
      <c r="T41" s="732" t="str">
        <f ca="1">IF($A41&lt;&gt;0,OFFSET('EOD Review'!$B$1,'EOD Review'!$A$64-'EOD Review'!$A$1,$A41*2-1,1,1),"")</f>
        <v/>
      </c>
      <c r="U41" s="357" t="str">
        <f t="shared" si="0"/>
        <v/>
      </c>
      <c r="V41" s="733" t="str">
        <f ca="1">IF($A41&lt;&gt;0,SUM(OFFSET('EOD Review'!$B$1,'EOD Review'!$A$23-'EOD Review'!$A$1,$A41*2,2,1)),"")</f>
        <v/>
      </c>
      <c r="W41" s="734" t="str">
        <f>IF($A41&lt;&gt;0,VLOOKUP($A41,'Cheese Report (printable)'!A$7:AF$39,COLUMN('Cheese Report (printable)'!$AF$1),FALSE),"")</f>
        <v/>
      </c>
      <c r="X41" s="735" t="str">
        <f t="shared" si="1"/>
        <v/>
      </c>
      <c r="Y41" s="734" t="str">
        <f>IF($A41&lt;&gt;0,HLOOKUP($A41,'Labour Reference (hide)'!$C$8:$AG$221,ROW('Labour Reference (hide)'!$AG$221)-ROW('Labour Reference (hide)'!$C$8)+1,FALSE),"")</f>
        <v/>
      </c>
      <c r="Z41" s="735" t="str">
        <f t="shared" si="2"/>
        <v/>
      </c>
    </row>
    <row r="42" spans="1:26" ht="16.75" customHeight="1" x14ac:dyDescent="0.2">
      <c r="A42" s="1457" t="s">
        <v>1617</v>
      </c>
      <c r="B42" s="1458"/>
      <c r="C42" s="736">
        <f t="shared" ref="C42:N42" ca="1" si="6">SUM(C5:C11)</f>
        <v>23786.699999999997</v>
      </c>
      <c r="D42" s="737">
        <f t="shared" ca="1" si="6"/>
        <v>115.5</v>
      </c>
      <c r="E42" s="738">
        <f t="shared" ca="1" si="6"/>
        <v>1088.71</v>
      </c>
      <c r="F42" s="738">
        <f t="shared" ca="1" si="6"/>
        <v>47.74</v>
      </c>
      <c r="G42" s="738">
        <f t="shared" ca="1" si="6"/>
        <v>0</v>
      </c>
      <c r="H42" s="739">
        <f ca="1">SUM(H5:H11)</f>
        <v>134.75</v>
      </c>
      <c r="I42" s="740">
        <f t="shared" ca="1" si="6"/>
        <v>7000</v>
      </c>
      <c r="J42" s="738">
        <f t="shared" ca="1" si="6"/>
        <v>7000</v>
      </c>
      <c r="K42" s="739">
        <f t="shared" ca="1" si="6"/>
        <v>8400</v>
      </c>
      <c r="L42" s="741">
        <f t="shared" ref="L42:M42" ca="1" si="7">SUM(L5:L11)</f>
        <v>0</v>
      </c>
      <c r="M42" s="739">
        <f t="shared" ca="1" si="7"/>
        <v>0</v>
      </c>
      <c r="N42" s="736">
        <f t="shared" ca="1" si="6"/>
        <v>22400</v>
      </c>
      <c r="O42" s="705">
        <f t="shared" ref="O42:T42" ca="1" si="8">SUM(O5:O11)</f>
        <v>133</v>
      </c>
      <c r="P42" s="706">
        <f t="shared" ca="1" si="8"/>
        <v>91</v>
      </c>
      <c r="Q42" s="706">
        <f t="shared" ca="1" si="8"/>
        <v>126</v>
      </c>
      <c r="R42" s="706">
        <f t="shared" ca="1" si="8"/>
        <v>49</v>
      </c>
      <c r="S42" s="707">
        <f t="shared" ca="1" si="8"/>
        <v>63</v>
      </c>
      <c r="T42" s="708">
        <f t="shared" ca="1" si="8"/>
        <v>462</v>
      </c>
      <c r="U42" s="315">
        <f t="shared" ref="U42:U48" ca="1" si="9">IF($T42&gt;0,$N42/$T42,"")</f>
        <v>48.484848484848484</v>
      </c>
      <c r="V42" s="740">
        <f ca="1">SUM(V5:V11)</f>
        <v>45948</v>
      </c>
      <c r="W42" s="740">
        <f ca="1">SUM(W5:W11)</f>
        <v>2069.0686754751114</v>
      </c>
      <c r="X42" s="710">
        <f t="shared" ref="X42:X48" ca="1" si="10">IF($N42&gt;0,$W42/$N42,"")</f>
        <v>9.2369137297996048E-2</v>
      </c>
      <c r="Y42" s="740">
        <f ca="1">SUM(Y5:Y11)</f>
        <v>4884.9011399999999</v>
      </c>
      <c r="Z42" s="710">
        <f t="shared" ref="Z42:Z48" ca="1" si="11">IF($N42&gt;0,$Y42/$N42,"")</f>
        <v>0.21807594375</v>
      </c>
    </row>
    <row r="43" spans="1:26" ht="16.75" customHeight="1" x14ac:dyDescent="0.2">
      <c r="A43" s="1451" t="s">
        <v>1618</v>
      </c>
      <c r="B43" s="1452"/>
      <c r="C43" s="742">
        <f t="shared" ref="C43:T43" ca="1" si="12">SUM(C12:C18)</f>
        <v>23786.699999999997</v>
      </c>
      <c r="D43" s="743">
        <f t="shared" ca="1" si="12"/>
        <v>115.5</v>
      </c>
      <c r="E43" s="744">
        <f ca="1">SUM(E12:E18)</f>
        <v>1088.71</v>
      </c>
      <c r="F43" s="744">
        <f ca="1">SUM(F12:F18)</f>
        <v>47.74</v>
      </c>
      <c r="G43" s="744">
        <f t="shared" ca="1" si="12"/>
        <v>0</v>
      </c>
      <c r="H43" s="745">
        <f t="shared" ca="1" si="12"/>
        <v>134.75</v>
      </c>
      <c r="I43" s="746">
        <f t="shared" ca="1" si="12"/>
        <v>7000</v>
      </c>
      <c r="J43" s="744">
        <f t="shared" ca="1" si="12"/>
        <v>7000</v>
      </c>
      <c r="K43" s="745">
        <f t="shared" ca="1" si="12"/>
        <v>8400</v>
      </c>
      <c r="L43" s="747">
        <f t="shared" ca="1" si="12"/>
        <v>0</v>
      </c>
      <c r="M43" s="745">
        <f t="shared" ca="1" si="12"/>
        <v>0</v>
      </c>
      <c r="N43" s="742">
        <f t="shared" ca="1" si="12"/>
        <v>22400</v>
      </c>
      <c r="O43" s="717">
        <f t="shared" ca="1" si="12"/>
        <v>133</v>
      </c>
      <c r="P43" s="718">
        <f t="shared" ca="1" si="12"/>
        <v>91</v>
      </c>
      <c r="Q43" s="718">
        <f t="shared" ca="1" si="12"/>
        <v>126</v>
      </c>
      <c r="R43" s="718">
        <f t="shared" ca="1" si="12"/>
        <v>49</v>
      </c>
      <c r="S43" s="719">
        <f t="shared" ca="1" si="12"/>
        <v>63</v>
      </c>
      <c r="T43" s="720">
        <f t="shared" ca="1" si="12"/>
        <v>462</v>
      </c>
      <c r="U43" s="322">
        <f t="shared" ca="1" si="9"/>
        <v>48.484848484848484</v>
      </c>
      <c r="V43" s="746">
        <f ca="1">SUM(V12:V18)</f>
        <v>45948</v>
      </c>
      <c r="W43" s="746">
        <f ca="1">SUM(W12:W18)</f>
        <v>1922.9098925535764</v>
      </c>
      <c r="X43" s="723">
        <f t="shared" ca="1" si="10"/>
        <v>8.5844191631856082E-2</v>
      </c>
      <c r="Y43" s="746">
        <f ca="1">SUM(Y12:Y18)</f>
        <v>4968.9650250000013</v>
      </c>
      <c r="Z43" s="723">
        <f t="shared" ca="1" si="11"/>
        <v>0.22182879575892864</v>
      </c>
    </row>
    <row r="44" spans="1:26" ht="16.75" customHeight="1" x14ac:dyDescent="0.2">
      <c r="A44" s="1451" t="s">
        <v>1619</v>
      </c>
      <c r="B44" s="1452"/>
      <c r="C44" s="742">
        <f t="shared" ref="C44:T44" ca="1" si="13">SUM(C19:C25)</f>
        <v>23786.699999999997</v>
      </c>
      <c r="D44" s="743">
        <f t="shared" ca="1" si="13"/>
        <v>115.5</v>
      </c>
      <c r="E44" s="744">
        <f ca="1">SUM(E19:E25)</f>
        <v>1088.71</v>
      </c>
      <c r="F44" s="744">
        <f ca="1">SUM(F19:F25)</f>
        <v>47.74</v>
      </c>
      <c r="G44" s="744">
        <f t="shared" ca="1" si="13"/>
        <v>0</v>
      </c>
      <c r="H44" s="745">
        <f t="shared" ca="1" si="13"/>
        <v>134.75</v>
      </c>
      <c r="I44" s="746">
        <f t="shared" ca="1" si="13"/>
        <v>7000</v>
      </c>
      <c r="J44" s="744">
        <f t="shared" ca="1" si="13"/>
        <v>7000</v>
      </c>
      <c r="K44" s="745">
        <f t="shared" ca="1" si="13"/>
        <v>8400</v>
      </c>
      <c r="L44" s="747">
        <f t="shared" ca="1" si="13"/>
        <v>0</v>
      </c>
      <c r="M44" s="745">
        <f t="shared" ca="1" si="13"/>
        <v>0</v>
      </c>
      <c r="N44" s="742">
        <f t="shared" ca="1" si="13"/>
        <v>22400</v>
      </c>
      <c r="O44" s="717">
        <f t="shared" ca="1" si="13"/>
        <v>133</v>
      </c>
      <c r="P44" s="718">
        <f t="shared" ca="1" si="13"/>
        <v>91</v>
      </c>
      <c r="Q44" s="718">
        <f t="shared" ca="1" si="13"/>
        <v>126</v>
      </c>
      <c r="R44" s="718">
        <f t="shared" ca="1" si="13"/>
        <v>49</v>
      </c>
      <c r="S44" s="719">
        <f t="shared" ca="1" si="13"/>
        <v>63</v>
      </c>
      <c r="T44" s="720">
        <f t="shared" ca="1" si="13"/>
        <v>462</v>
      </c>
      <c r="U44" s="322">
        <f t="shared" ca="1" si="9"/>
        <v>48.484848484848484</v>
      </c>
      <c r="V44" s="746">
        <f ca="1">SUM(V19:V25)</f>
        <v>45948</v>
      </c>
      <c r="W44" s="746">
        <f ca="1">SUM(W19:W25)</f>
        <v>2418.3289479279347</v>
      </c>
      <c r="X44" s="723">
        <f t="shared" ca="1" si="10"/>
        <v>0.1079611137467828</v>
      </c>
      <c r="Y44" s="746">
        <f ca="1">SUM(Y19:Y25)</f>
        <v>5087.9226000000008</v>
      </c>
      <c r="Z44" s="723">
        <f t="shared" ca="1" si="11"/>
        <v>0.22713940178571432</v>
      </c>
    </row>
    <row r="45" spans="1:26" ht="16.75" customHeight="1" x14ac:dyDescent="0.2">
      <c r="A45" s="1451" t="s">
        <v>1620</v>
      </c>
      <c r="B45" s="1452"/>
      <c r="C45" s="742">
        <f t="shared" ref="C45:T45" ca="1" si="14">SUM(C26:C32)</f>
        <v>23786.699999999997</v>
      </c>
      <c r="D45" s="743">
        <f t="shared" ca="1" si="14"/>
        <v>115.5</v>
      </c>
      <c r="E45" s="744">
        <f t="shared" ca="1" si="14"/>
        <v>1088.71</v>
      </c>
      <c r="F45" s="744">
        <f t="shared" ca="1" si="14"/>
        <v>47.74</v>
      </c>
      <c r="G45" s="744">
        <f t="shared" ca="1" si="14"/>
        <v>0</v>
      </c>
      <c r="H45" s="745">
        <f t="shared" ca="1" si="14"/>
        <v>134.75</v>
      </c>
      <c r="I45" s="746">
        <f t="shared" ca="1" si="14"/>
        <v>7000</v>
      </c>
      <c r="J45" s="744">
        <f t="shared" ca="1" si="14"/>
        <v>7000</v>
      </c>
      <c r="K45" s="745">
        <f t="shared" ca="1" si="14"/>
        <v>8400</v>
      </c>
      <c r="L45" s="747">
        <f t="shared" ca="1" si="14"/>
        <v>0</v>
      </c>
      <c r="M45" s="745">
        <f t="shared" ca="1" si="14"/>
        <v>0</v>
      </c>
      <c r="N45" s="742">
        <f t="shared" ca="1" si="14"/>
        <v>22400</v>
      </c>
      <c r="O45" s="717">
        <f t="shared" ca="1" si="14"/>
        <v>133</v>
      </c>
      <c r="P45" s="718">
        <f t="shared" ca="1" si="14"/>
        <v>91</v>
      </c>
      <c r="Q45" s="718">
        <f t="shared" ca="1" si="14"/>
        <v>126</v>
      </c>
      <c r="R45" s="718">
        <f t="shared" ca="1" si="14"/>
        <v>49</v>
      </c>
      <c r="S45" s="719">
        <f t="shared" ca="1" si="14"/>
        <v>63</v>
      </c>
      <c r="T45" s="720">
        <f t="shared" ca="1" si="14"/>
        <v>462</v>
      </c>
      <c r="U45" s="322">
        <f t="shared" ca="1" si="9"/>
        <v>48.484848484848484</v>
      </c>
      <c r="V45" s="746">
        <f ca="1">SUM(V26:V32)</f>
        <v>45948</v>
      </c>
      <c r="W45" s="746">
        <f ca="1">SUM(W26:W32)</f>
        <v>2218.4655942451582</v>
      </c>
      <c r="X45" s="723">
        <f t="shared" ca="1" si="10"/>
        <v>9.9038642600230278E-2</v>
      </c>
      <c r="Y45" s="746">
        <f ca="1">SUM(Y26:Y32)</f>
        <v>4938.7222499999998</v>
      </c>
      <c r="Z45" s="723">
        <f t="shared" ca="1" si="11"/>
        <v>0.220478671875</v>
      </c>
    </row>
    <row r="46" spans="1:26" ht="16.75" customHeight="1" x14ac:dyDescent="0.2">
      <c r="A46" s="1451" t="s">
        <v>1621</v>
      </c>
      <c r="B46" s="1452"/>
      <c r="C46" s="742">
        <f t="shared" ref="C46:T46" ca="1" si="15">SUM(C33:C39)</f>
        <v>6796.2000000000007</v>
      </c>
      <c r="D46" s="743">
        <f t="shared" ca="1" si="15"/>
        <v>33</v>
      </c>
      <c r="E46" s="744">
        <f t="shared" ca="1" si="15"/>
        <v>311.06</v>
      </c>
      <c r="F46" s="744">
        <f t="shared" ca="1" si="15"/>
        <v>13.64</v>
      </c>
      <c r="G46" s="744">
        <f t="shared" ca="1" si="15"/>
        <v>0</v>
      </c>
      <c r="H46" s="745">
        <f t="shared" ca="1" si="15"/>
        <v>38.5</v>
      </c>
      <c r="I46" s="746">
        <f t="shared" ca="1" si="15"/>
        <v>2000</v>
      </c>
      <c r="J46" s="744">
        <f t="shared" ca="1" si="15"/>
        <v>2000</v>
      </c>
      <c r="K46" s="745">
        <f t="shared" ca="1" si="15"/>
        <v>2400</v>
      </c>
      <c r="L46" s="747">
        <f t="shared" ca="1" si="15"/>
        <v>0</v>
      </c>
      <c r="M46" s="745">
        <f t="shared" ca="1" si="15"/>
        <v>0</v>
      </c>
      <c r="N46" s="742">
        <f t="shared" ca="1" si="15"/>
        <v>6400</v>
      </c>
      <c r="O46" s="717">
        <f t="shared" ca="1" si="15"/>
        <v>38</v>
      </c>
      <c r="P46" s="718">
        <f t="shared" ca="1" si="15"/>
        <v>26</v>
      </c>
      <c r="Q46" s="718">
        <f t="shared" ca="1" si="15"/>
        <v>36</v>
      </c>
      <c r="R46" s="718">
        <f t="shared" ca="1" si="15"/>
        <v>14</v>
      </c>
      <c r="S46" s="719">
        <f t="shared" ca="1" si="15"/>
        <v>18</v>
      </c>
      <c r="T46" s="720">
        <f t="shared" ca="1" si="15"/>
        <v>132</v>
      </c>
      <c r="U46" s="322">
        <f t="shared" ca="1" si="9"/>
        <v>48.484848484848484</v>
      </c>
      <c r="V46" s="748">
        <f ca="1">SUM(V33:V39)</f>
        <v>13128</v>
      </c>
      <c r="W46" s="748">
        <f ca="1">SUM(W33:W39)</f>
        <v>454.28694488436503</v>
      </c>
      <c r="X46" s="723">
        <f t="shared" ca="1" si="10"/>
        <v>7.0982335138182029E-2</v>
      </c>
      <c r="Y46" s="746">
        <f ca="1">SUM(Y33:Y39)</f>
        <v>1062.5227500000001</v>
      </c>
      <c r="Z46" s="723">
        <f t="shared" ca="1" si="11"/>
        <v>0.16601917968750002</v>
      </c>
    </row>
    <row r="47" spans="1:26" ht="17" thickBot="1" x14ac:dyDescent="0.25">
      <c r="A47" s="1453" t="s">
        <v>1622</v>
      </c>
      <c r="B47" s="1454"/>
      <c r="C47" s="749">
        <f>SUM(C40:C41)</f>
        <v>0</v>
      </c>
      <c r="D47" s="750">
        <f ca="1">SUM(D40:D41)</f>
        <v>0</v>
      </c>
      <c r="E47" s="751">
        <f ca="1">SUM(E40:E41)</f>
        <v>0</v>
      </c>
      <c r="F47" s="751">
        <f ca="1">SUM(F40:F41)</f>
        <v>0</v>
      </c>
      <c r="G47" s="751">
        <f t="shared" ref="G47:T47" ca="1" si="16">SUM(G40:G41)</f>
        <v>0</v>
      </c>
      <c r="H47" s="752">
        <f t="shared" ca="1" si="16"/>
        <v>0</v>
      </c>
      <c r="I47" s="753">
        <f t="shared" ca="1" si="16"/>
        <v>0</v>
      </c>
      <c r="J47" s="751">
        <f t="shared" ca="1" si="16"/>
        <v>0</v>
      </c>
      <c r="K47" s="752">
        <f t="shared" ca="1" si="16"/>
        <v>0</v>
      </c>
      <c r="L47" s="754">
        <f t="shared" ca="1" si="16"/>
        <v>0</v>
      </c>
      <c r="M47" s="752">
        <f t="shared" ca="1" si="16"/>
        <v>0</v>
      </c>
      <c r="N47" s="749">
        <f t="shared" si="16"/>
        <v>0</v>
      </c>
      <c r="O47" s="729">
        <f t="shared" ca="1" si="16"/>
        <v>0</v>
      </c>
      <c r="P47" s="730">
        <f t="shared" ca="1" si="16"/>
        <v>0</v>
      </c>
      <c r="Q47" s="730">
        <f t="shared" ca="1" si="16"/>
        <v>0</v>
      </c>
      <c r="R47" s="730">
        <f t="shared" ca="1" si="16"/>
        <v>0</v>
      </c>
      <c r="S47" s="731">
        <f t="shared" ca="1" si="16"/>
        <v>0</v>
      </c>
      <c r="T47" s="732">
        <f t="shared" ca="1" si="16"/>
        <v>0</v>
      </c>
      <c r="U47" s="357" t="str">
        <f t="shared" ca="1" si="9"/>
        <v/>
      </c>
      <c r="V47" s="755">
        <f ca="1">SUM(V40:V41)</f>
        <v>0</v>
      </c>
      <c r="W47" s="755">
        <f>SUM(W40:W41)</f>
        <v>0</v>
      </c>
      <c r="X47" s="735" t="str">
        <f t="shared" si="10"/>
        <v/>
      </c>
      <c r="Y47" s="753">
        <f>SUM(Y40:Y41)</f>
        <v>0</v>
      </c>
      <c r="Z47" s="735" t="str">
        <f t="shared" si="11"/>
        <v/>
      </c>
    </row>
    <row r="48" spans="1:26" ht="17" thickBot="1" x14ac:dyDescent="0.25">
      <c r="A48" s="1455" t="s">
        <v>1623</v>
      </c>
      <c r="B48" s="1456"/>
      <c r="C48" s="756">
        <f ca="1">SUM(C42:C47)</f>
        <v>101942.99999999999</v>
      </c>
      <c r="D48" s="757">
        <f t="shared" ref="D48:T48" ca="1" si="17">SUM(D42:D47)</f>
        <v>495</v>
      </c>
      <c r="E48" s="758">
        <f t="shared" ca="1" si="17"/>
        <v>4665.9000000000005</v>
      </c>
      <c r="F48" s="758">
        <f t="shared" ca="1" si="17"/>
        <v>204.60000000000002</v>
      </c>
      <c r="G48" s="758">
        <f t="shared" ca="1" si="17"/>
        <v>0</v>
      </c>
      <c r="H48" s="759">
        <f ca="1">SUM(H42:H47)</f>
        <v>577.5</v>
      </c>
      <c r="I48" s="760">
        <f t="shared" ca="1" si="17"/>
        <v>30000</v>
      </c>
      <c r="J48" s="758">
        <f t="shared" ca="1" si="17"/>
        <v>30000</v>
      </c>
      <c r="K48" s="759">
        <f t="shared" ca="1" si="17"/>
        <v>36000</v>
      </c>
      <c r="L48" s="761">
        <f t="shared" ca="1" si="17"/>
        <v>0</v>
      </c>
      <c r="M48" s="759">
        <f t="shared" ca="1" si="17"/>
        <v>0</v>
      </c>
      <c r="N48" s="756">
        <f t="shared" ca="1" si="17"/>
        <v>96000</v>
      </c>
      <c r="O48" s="762">
        <f t="shared" ca="1" si="17"/>
        <v>570</v>
      </c>
      <c r="P48" s="763">
        <f t="shared" ca="1" si="17"/>
        <v>390</v>
      </c>
      <c r="Q48" s="763">
        <f t="shared" ca="1" si="17"/>
        <v>540</v>
      </c>
      <c r="R48" s="763">
        <f t="shared" ca="1" si="17"/>
        <v>210</v>
      </c>
      <c r="S48" s="764">
        <f t="shared" ca="1" si="17"/>
        <v>270</v>
      </c>
      <c r="T48" s="765">
        <f t="shared" ca="1" si="17"/>
        <v>1980</v>
      </c>
      <c r="U48" s="363">
        <f t="shared" ca="1" si="9"/>
        <v>48.484848484848484</v>
      </c>
      <c r="V48" s="359">
        <f ca="1">SUM(V42:V47)</f>
        <v>196920</v>
      </c>
      <c r="W48" s="359">
        <f ca="1">SUM(W42:W47)</f>
        <v>9083.0600550861454</v>
      </c>
      <c r="X48" s="766">
        <f t="shared" ca="1" si="10"/>
        <v>9.461520890714735E-2</v>
      </c>
      <c r="Y48" s="359">
        <f ca="1">SUM(Y42:Y47)</f>
        <v>20943.033765</v>
      </c>
      <c r="Z48" s="766">
        <f t="shared" ca="1" si="11"/>
        <v>0.21815660171875001</v>
      </c>
    </row>
  </sheetData>
  <sheetProtection algorithmName="SHA-512" hashValue="jDf6CNVEAMpRYqdex6Xm+SqYBqnpj8a1iAD0bqO++QRV3lp46P40KbF1ZW+wiJ5VCc/K7mZDkeDoRbmOiILS6A==" saltValue="O/BsHmSyPG4dCLCuE0xSzw==" spinCount="100000" sheet="1" objects="1" scenarios="1" formatColumns="0"/>
  <mergeCells count="9">
    <mergeCell ref="A46:B46"/>
    <mergeCell ref="A47:B47"/>
    <mergeCell ref="A48:B48"/>
    <mergeCell ref="C1:Z1"/>
    <mergeCell ref="C2:Z2"/>
    <mergeCell ref="A42:B42"/>
    <mergeCell ref="A43:B43"/>
    <mergeCell ref="A44:B44"/>
    <mergeCell ref="A45:B45"/>
  </mergeCells>
  <conditionalFormatting sqref="A5">
    <cfRule type="cellIs" dxfId="3" priority="1" stopIfTrue="1" operator="equal">
      <formula>0</formula>
    </cfRule>
  </conditionalFormatting>
  <conditionalFormatting sqref="A6:A41">
    <cfRule type="cellIs" dxfId="2" priority="2" stopIfTrue="1" operator="equal">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919EC-E4EF-4135-B0C9-9F518726F5BC}">
  <sheetPr>
    <tabColor theme="4" tint="0.39997558519241921"/>
  </sheetPr>
  <dimension ref="A1:AE48"/>
  <sheetViews>
    <sheetView showGridLines="0" workbookViewId="0">
      <pane xSplit="2" ySplit="4" topLeftCell="O5" activePane="bottomRight" state="frozen"/>
      <selection pane="topRight"/>
      <selection pane="bottomLeft"/>
      <selection pane="bottomRight" activeCell="AE14" sqref="AE14"/>
    </sheetView>
  </sheetViews>
  <sheetFormatPr baseColWidth="10" defaultColWidth="9" defaultRowHeight="14" x14ac:dyDescent="0.2"/>
  <cols>
    <col min="1" max="3" width="15.6640625" style="160" customWidth="1"/>
    <col min="4" max="6" width="14.33203125" style="160" customWidth="1"/>
    <col min="7" max="11" width="12.83203125" style="160" customWidth="1"/>
    <col min="12" max="12" width="15.6640625" style="160" customWidth="1"/>
    <col min="13" max="18" width="12.83203125" style="160" customWidth="1"/>
    <col min="19" max="20" width="14.5" style="160" customWidth="1"/>
    <col min="21" max="31" width="14.1640625" style="160" customWidth="1"/>
    <col min="32" max="16384" width="9" style="160"/>
  </cols>
  <sheetData>
    <row r="1" spans="1:31" s="511" customFormat="1" ht="27" x14ac:dyDescent="0.2">
      <c r="B1" s="250"/>
      <c r="C1" s="1319" t="s">
        <v>1624</v>
      </c>
      <c r="D1" s="1319"/>
      <c r="E1" s="1319"/>
      <c r="F1" s="1319"/>
      <c r="G1" s="1319"/>
      <c r="H1" s="1319"/>
      <c r="I1" s="1319"/>
      <c r="J1" s="1319"/>
      <c r="K1" s="1319"/>
      <c r="L1" s="1319"/>
      <c r="M1" s="1319"/>
      <c r="N1" s="1319"/>
      <c r="O1" s="1319"/>
      <c r="P1" s="1319"/>
      <c r="Q1" s="1319"/>
      <c r="R1" s="1319"/>
      <c r="S1" s="1319"/>
      <c r="T1" s="1319"/>
      <c r="U1" s="1319"/>
      <c r="V1" s="1319"/>
      <c r="W1" s="1319"/>
      <c r="X1" s="1319"/>
      <c r="Y1" s="1319"/>
      <c r="Z1" s="1319"/>
      <c r="AA1" s="1319"/>
      <c r="AB1" s="1319"/>
      <c r="AC1" s="1319"/>
      <c r="AD1" s="1319"/>
      <c r="AE1" s="1319"/>
    </row>
    <row r="2" spans="1:31" s="392" customFormat="1" x14ac:dyDescent="0.2">
      <c r="B2" s="252"/>
      <c r="C2" s="1320" t="str">
        <f>"Store #"&amp;TEXT('Report Set-up'!$B$6,"0")&amp;", "&amp;'Report Set-up'!$B$7&amp;", "&amp;TEXT(DATE('Report Set-up'!$B$12,'Report Set-up'!$B$11,1),"mmmm yyyy")</f>
        <v>Store #999, Sample Store, June 2025</v>
      </c>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1320"/>
      <c r="AE2" s="1320"/>
    </row>
    <row r="3" spans="1:31" s="392" customFormat="1" ht="15" thickBot="1" x14ac:dyDescent="0.25">
      <c r="A3" s="655"/>
      <c r="B3" s="381"/>
      <c r="C3" s="686"/>
      <c r="D3" s="686"/>
      <c r="E3" s="686"/>
      <c r="F3" s="686"/>
      <c r="G3" s="686"/>
      <c r="H3" s="686"/>
      <c r="I3" s="686"/>
      <c r="J3" s="686"/>
      <c r="K3" s="686"/>
      <c r="L3" s="686"/>
      <c r="M3" s="686"/>
      <c r="N3" s="686"/>
      <c r="O3" s="686"/>
      <c r="P3" s="686"/>
      <c r="Q3" s="686"/>
      <c r="R3" s="686"/>
      <c r="S3" s="686"/>
      <c r="T3" s="686"/>
      <c r="U3" s="686"/>
      <c r="V3" s="686"/>
      <c r="W3" s="686"/>
      <c r="X3" s="686"/>
      <c r="Y3" s="686"/>
      <c r="Z3" s="686"/>
      <c r="AA3" s="686"/>
      <c r="AB3" s="686"/>
      <c r="AC3" s="686"/>
      <c r="AD3" s="686"/>
      <c r="AE3" s="686"/>
    </row>
    <row r="4" spans="1:31" s="527" customFormat="1" ht="31" thickBot="1" x14ac:dyDescent="0.25">
      <c r="A4" s="687" t="s">
        <v>441</v>
      </c>
      <c r="B4" s="687" t="s">
        <v>439</v>
      </c>
      <c r="C4" s="695" t="s">
        <v>1604</v>
      </c>
      <c r="D4" s="628" t="s">
        <v>1625</v>
      </c>
      <c r="E4" s="689" t="s">
        <v>1626</v>
      </c>
      <c r="F4" s="689" t="s">
        <v>1627</v>
      </c>
      <c r="G4" s="696" t="s">
        <v>1628</v>
      </c>
      <c r="H4" s="696" t="s">
        <v>1629</v>
      </c>
      <c r="I4" s="696" t="s">
        <v>1630</v>
      </c>
      <c r="J4" s="696" t="s">
        <v>1631</v>
      </c>
      <c r="K4" s="691" t="s">
        <v>1632</v>
      </c>
      <c r="L4" s="687" t="s">
        <v>1633</v>
      </c>
      <c r="M4" s="689" t="s">
        <v>1634</v>
      </c>
      <c r="N4" s="689" t="s">
        <v>1635</v>
      </c>
      <c r="O4" s="689" t="s">
        <v>1636</v>
      </c>
      <c r="P4" s="689" t="s">
        <v>1637</v>
      </c>
      <c r="Q4" s="689" t="s">
        <v>1638</v>
      </c>
      <c r="R4" s="689" t="s">
        <v>1639</v>
      </c>
      <c r="S4" s="689" t="s">
        <v>1640</v>
      </c>
      <c r="T4" s="689" t="s">
        <v>1641</v>
      </c>
      <c r="U4" s="690" t="s">
        <v>1642</v>
      </c>
      <c r="V4" s="690" t="s">
        <v>1643</v>
      </c>
      <c r="W4" s="690" t="s">
        <v>1644</v>
      </c>
      <c r="X4" s="690" t="s">
        <v>1645</v>
      </c>
      <c r="Y4" s="690" t="s">
        <v>571</v>
      </c>
      <c r="Z4" s="689" t="s">
        <v>341</v>
      </c>
      <c r="AA4" s="690" t="s">
        <v>355</v>
      </c>
      <c r="AB4" s="690" t="s">
        <v>361</v>
      </c>
      <c r="AC4" s="690" t="str">
        <f ca="1">OFFSET('EOD Review'!$B$1,'EOD Review'!$A$411-'EOD Review'!$A$1,0,1,1)</f>
        <v>Google Pay</v>
      </c>
      <c r="AD4" s="693" t="str">
        <f ca="1">OFFSET('EOD Review'!$B$1,'EOD Review'!$A$419-'EOD Review'!$A$1,0,1,1)</f>
        <v>New Type #1</v>
      </c>
      <c r="AE4" s="695" t="s">
        <v>1646</v>
      </c>
    </row>
    <row r="5" spans="1:31" ht="16" x14ac:dyDescent="0.2">
      <c r="A5" s="699">
        <f>IF(WEEKDAY(DATE('Report Set-up'!$B$12,'Report Set-up'!$B$11,1))=$B5,1,0)</f>
        <v>1</v>
      </c>
      <c r="B5" s="700">
        <v>1</v>
      </c>
      <c r="C5" s="315">
        <f ca="1">IF($A5&lt;&gt;0,OFFSET('EOD Review'!$B$1,'EOD Review'!$A$64-'EOD Review'!$A$1,$A5*2,1,1)+OFFSET('Paid Out Entry'!$B$1,'Paid Out Entry'!$A$126-'Paid Out Entry'!$A$1,$A5*2,1,1)-OFFSET('Paid Out Entry'!$B$1,'Paid Out Entry'!$A$135-'Paid Out Entry'!$A$1,$A5*2,1,1),"")</f>
        <v>3200</v>
      </c>
      <c r="D5" s="767">
        <f ca="1">IF($A5&lt;&gt;0,OFFSET('EOD Review'!$B$1,'EOD Review'!$A$443-'EOD Review'!$A$1,$A5*2,1,1)+OFFSET('Paid Out Entry'!$B$1,'Paid Out Entry'!$A$127-'Paid Out Entry'!$A$1,$A5*2,1,1)-OFFSET('Paid Out Entry'!$B$1,'Paid Out Entry'!$A$136-'Paid Out Entry'!$A$1,$A5*2,1,1),"")</f>
        <v>127.36</v>
      </c>
      <c r="E5" s="702">
        <f ca="1">IF($A5&lt;&gt;0,OFFSET('EOD Review'!$B$1,'EOD Review'!$A$444-'EOD Review'!$A$1,$A5*2,1,1)+OFFSET('Paid Out Entry'!$B$1,'Paid Out Entry'!$A$128-'Paid Out Entry'!$A$1,$A5*2,1,1)-OFFSET('Paid Out Entry'!$B$1,'Paid Out Entry'!$A$137-'Paid Out Entry'!$A$1,$A5*2,1,1),"")</f>
        <v>0</v>
      </c>
      <c r="F5" s="702">
        <f ca="1">IF($A5&lt;&gt;0,OFFSET('EOD Review'!$B$1,'EOD Review'!$A$445-'EOD Review'!$A$1,$A5*2,1,1)+OFFSET('Paid Out Entry'!$B$1,'Paid Out Entry'!$A$129-'Paid Out Entry'!$A$1,$A5*2,1,1)-OFFSET('Paid Out Entry'!$B$1,'Paid Out Entry'!$A$138-'Paid Out Entry'!$A$1,$A5*2,1,1),"")</f>
        <v>3.06</v>
      </c>
      <c r="G5" s="768">
        <f ca="1">IF($A5&lt;&gt;0,OFFSET('EOD Review'!$B$1,'EOD Review'!$A$439-'EOD Review'!$A$1,$A5*2,1,1)+OFFSET('Paid Out Entry'!$B$1,'Paid Out Entry'!$A$130-'Paid Out Entry'!$A$1,$A5*2,1,1)-OFFSET('Paid Out Entry'!$B$1,'Paid Out Entry'!$A$139-'Paid Out Entry'!$A$1,$A5*2,1,1),"")</f>
        <v>1.5999999999999999</v>
      </c>
      <c r="H5" s="768">
        <f ca="1">IF($A5&lt;&gt;0,OFFSET('Paid Out Entry'!$B$1,'Paid Out Entry'!$A$8-'Paid Out Entry'!$A$1,$A5*2,1,1),"")</f>
        <v>0</v>
      </c>
      <c r="I5" s="768">
        <f ca="1">IF($A5&lt;&gt;0,OFFSET('Paid Out Entry'!$B$1,'Paid Out Entry'!$A$20-'Paid Out Entry'!$A$1,$A5*2,1,1),"")</f>
        <v>0</v>
      </c>
      <c r="J5" s="768">
        <f ca="1">IF($A5&lt;&gt;0,OFFSET('Paid Out Entry'!$B$1,'Paid Out Entry'!$A$55-'Paid Out Entry'!$A$1,$A5*2,1,1),"")</f>
        <v>0</v>
      </c>
      <c r="K5" s="703">
        <f ca="1">IF($A5&lt;&gt;0,OFFSET('Paid Out Entry'!$B$1,'Paid Out Entry'!$A$116-'Paid Out Entry'!$A$1,$A5*2,1,1),"")</f>
        <v>0</v>
      </c>
      <c r="L5" s="315">
        <f t="shared" ref="L5:L41" ca="1" si="0">IF($A5&lt;&gt;0,SUM(C5:K5),"")</f>
        <v>3332.02</v>
      </c>
      <c r="M5" s="702">
        <f ca="1">IF($A5&lt;&gt;0,OFFSET('Paid Out Entry'!$B$1,'Paid Out Entry'!$A$13-'Paid Out Entry'!$A$1,$A5*2,1,1),"")</f>
        <v>0</v>
      </c>
      <c r="N5" s="702">
        <f ca="1">IF($A5&lt;&gt;0,OFFSET('Paid Out Entry'!$B$1,'Paid Out Entry'!$A$26-'Paid Out Entry'!$A$1,$A5*2,1,1),"")</f>
        <v>0</v>
      </c>
      <c r="O5" s="702">
        <f ca="1">IF($A5&lt;&gt;0,OFFSET('Paid Out Entry'!$B$1,'Paid Out Entry'!$A$87-'Paid Out Entry'!$A$1,$A5*2,1,1),"")</f>
        <v>52.5</v>
      </c>
      <c r="P5" s="702">
        <f ca="1">IF($A5&lt;&gt;0,OFFSET('Paid Out Entry'!$B$1,'Paid Out Entry'!$A$101-'Paid Out Entry'!$A$1,$A5*2,1,1),"")</f>
        <v>0</v>
      </c>
      <c r="Q5" s="702">
        <f ca="1">IF($A5&lt;&gt;0,OFFSET('Paid Out Entry'!$B$1,'Paid Out Entry'!$A$111-'Paid Out Entry'!$A$1,$A5*2,1,1),"")</f>
        <v>0</v>
      </c>
      <c r="R5" s="702">
        <f ca="1">IF($A5&lt;&gt;0,OFFSET('Paid Out Entry'!$B$1,'Paid Out Entry'!$A$122-'Paid Out Entry'!$A$1,$A5*2,1,1),"")</f>
        <v>0</v>
      </c>
      <c r="S5" s="702">
        <f ca="1">IF($A5&lt;&gt;0,OFFSET('MPOS Entry'!$B$1,'MPOS Entry'!$A$8-'MPOS Entry'!$A$1,$A5*2,1,1),"")</f>
        <v>578.79999999999995</v>
      </c>
      <c r="T5" s="702">
        <f ca="1">IF($A5&lt;&gt;0,OFFSET('MPOS Entry'!$B$1,'MPOS Entry'!$A$15-'MPOS Entry'!$A$1,$A5*2,1,1),"")</f>
        <v>0</v>
      </c>
      <c r="U5" s="702">
        <f ca="1">IF($A5&lt;&gt;0,OFFSET('MPOS Entry'!$B$1,'MPOS Entry'!$A$178-'MPOS Entry'!$A$1,$A5*2,1,1)-OFFSET('Paid Out Entry'!$B$1,'Paid Out Entry'!$A$145-'Paid Out Entry'!$A$1,$A5*2,1,1),"")</f>
        <v>818.43000000000006</v>
      </c>
      <c r="V5" s="702">
        <f ca="1">IF($A5&lt;&gt;0,OFFSET('MPOS Entry'!$B$1,'MPOS Entry'!$A$179-'MPOS Entry'!$A$1,$A5*2,1,1)-OFFSET('Paid Out Entry'!$B$1,'Paid Out Entry'!$A$146-'Paid Out Entry'!$A$1,$A5*2,1,1),"")</f>
        <v>544.34</v>
      </c>
      <c r="W5" s="702">
        <f ca="1">IF($A5&lt;&gt;0,OFFSET('MPOS Entry'!$B$1,'MPOS Entry'!$A$180-'MPOS Entry'!$A$1,$A5*2,1,1)-OFFSET('Paid Out Entry'!$B$1,'Paid Out Entry'!$A$147-'Paid Out Entry'!$A$1,$A5*2,1,1),"")</f>
        <v>0</v>
      </c>
      <c r="X5" s="702">
        <f ca="1">IF($A5&lt;&gt;0,OFFSET('MPOS Entry'!$B$1,'MPOS Entry'!$A$181-'MPOS Entry'!$A$1,$A5*2,1,1)-OFFSET('Paid Out Entry'!$B$1,'Paid Out Entry'!$A$148-'Paid Out Entry'!$A$1,$A5*2,1,1),"")</f>
        <v>289.37</v>
      </c>
      <c r="Y5" s="768">
        <f ca="1">IF($A5&lt;&gt;0,OFFSET('MPOS Entry'!$B$1,'MPOS Entry'!$A$182-'MPOS Entry'!$A$1,$A5*2,1,1)-OFFSET('Paid Out Entry'!$B$1,'Paid Out Entry'!$A$149-'Paid Out Entry'!$A$1,$A5*2,1,1),"")</f>
        <v>0</v>
      </c>
      <c r="Z5" s="702">
        <f ca="1">IF($A5&lt;&gt;0,OFFSET('EOD Review'!$B$1,'EOD Review'!$A$407-'EOD Review'!$A$1,$A5*2,1,1),"")</f>
        <v>0</v>
      </c>
      <c r="AA5" s="702">
        <f ca="1">IF($A5&lt;&gt;0,OFFSET('EOD Review'!$B$1,'EOD Review'!$A$414-'EOD Review'!$A$1,$A5*2,1,1),"")</f>
        <v>94.67</v>
      </c>
      <c r="AB5" s="702">
        <f ca="1">IF($A5&lt;&gt;0,OFFSET('EOD Review'!$B$1,'EOD Review'!$A$417-'EOD Review'!$A$1,$A5*2,1,1),"")</f>
        <v>299.32</v>
      </c>
      <c r="AC5" s="702">
        <f ca="1">IF($A5&lt;&gt;0,OFFSET('EOD Review'!$B$1,'EOD Review'!$A$411-'EOD Review'!$A$1,$A5*2,1,1),"")</f>
        <v>0</v>
      </c>
      <c r="AD5" s="702">
        <f ca="1">IF($A5&lt;&gt;0,OFFSET('EOD Review'!$B$1,'EOD Review'!$A$419-'EOD Review'!$A$1,$A5*2,1,1),"")</f>
        <v>0</v>
      </c>
      <c r="AE5" s="315">
        <f t="shared" ref="AE5:AE41" ca="1" si="1">IF($A5&lt;&gt;0,SUM(M5:AD5)-L5,"")</f>
        <v>-654.58999999999969</v>
      </c>
    </row>
    <row r="6" spans="1:31" ht="16" x14ac:dyDescent="0.2">
      <c r="A6" s="711">
        <f>IF(A5&lt;&gt;0,A5+1,IF(WEEKDAY(DATE('Report Set-up'!$B$12,'Report Set-up'!$B$11,1))=$B6,1,0))</f>
        <v>2</v>
      </c>
      <c r="B6" s="712">
        <v>2</v>
      </c>
      <c r="C6" s="322">
        <f ca="1">IF($A6&lt;&gt;0,OFFSET('EOD Review'!$B$1,'EOD Review'!$A$64-'EOD Review'!$A$1,$A6*2,1,1)+OFFSET('Paid Out Entry'!$B$1,'Paid Out Entry'!$A$126-'Paid Out Entry'!$A$1,$A6*2,1,1)-OFFSET('Paid Out Entry'!$B$1,'Paid Out Entry'!$A$135-'Paid Out Entry'!$A$1,$A6*2,1,1),"")</f>
        <v>3200</v>
      </c>
      <c r="D6" s="769">
        <f ca="1">IF($A6&lt;&gt;0,OFFSET('EOD Review'!$B$1,'EOD Review'!$A$443-'EOD Review'!$A$1,$A6*2,1,1)+OFFSET('Paid Out Entry'!$B$1,'Paid Out Entry'!$A$127-'Paid Out Entry'!$A$1,$A6*2,1,1)-OFFSET('Paid Out Entry'!$B$1,'Paid Out Entry'!$A$136-'Paid Out Entry'!$A$1,$A6*2,1,1),"")</f>
        <v>127.36</v>
      </c>
      <c r="E6" s="714">
        <f ca="1">IF($A6&lt;&gt;0,OFFSET('EOD Review'!$B$1,'EOD Review'!$A$444-'EOD Review'!$A$1,$A6*2,1,1)+OFFSET('Paid Out Entry'!$B$1,'Paid Out Entry'!$A$128-'Paid Out Entry'!$A$1,$A6*2,1,1)-OFFSET('Paid Out Entry'!$B$1,'Paid Out Entry'!$A$137-'Paid Out Entry'!$A$1,$A6*2,1,1),"")</f>
        <v>0</v>
      </c>
      <c r="F6" s="714">
        <f ca="1">IF($A6&lt;&gt;0,OFFSET('EOD Review'!$B$1,'EOD Review'!$A$445-'EOD Review'!$A$1,$A6*2,1,1)+OFFSET('Paid Out Entry'!$B$1,'Paid Out Entry'!$A$129-'Paid Out Entry'!$A$1,$A6*2,1,1)-OFFSET('Paid Out Entry'!$B$1,'Paid Out Entry'!$A$138-'Paid Out Entry'!$A$1,$A6*2,1,1),"")</f>
        <v>3.06</v>
      </c>
      <c r="G6" s="770">
        <f ca="1">IF($A6&lt;&gt;0,OFFSET('EOD Review'!$B$1,'EOD Review'!$A$439-'EOD Review'!$A$1,$A6*2,1,1)+OFFSET('Paid Out Entry'!$B$1,'Paid Out Entry'!$A$130-'Paid Out Entry'!$A$1,$A6*2,1,1)-OFFSET('Paid Out Entry'!$B$1,'Paid Out Entry'!$A$139-'Paid Out Entry'!$A$1,$A6*2,1,1),"")</f>
        <v>1.5999999999999999</v>
      </c>
      <c r="H6" s="770">
        <f ca="1">IF($A6&lt;&gt;0,OFFSET('Paid Out Entry'!$B$1,'Paid Out Entry'!$A$8-'Paid Out Entry'!$A$1,$A6*2,1,1),"")</f>
        <v>0</v>
      </c>
      <c r="I6" s="770">
        <f ca="1">IF($A6&lt;&gt;0,OFFSET('Paid Out Entry'!$B$1,'Paid Out Entry'!$A$20-'Paid Out Entry'!$A$1,$A6*2,1,1),"")</f>
        <v>0</v>
      </c>
      <c r="J6" s="770">
        <f ca="1">IF($A6&lt;&gt;0,OFFSET('Paid Out Entry'!$B$1,'Paid Out Entry'!$A$55-'Paid Out Entry'!$A$1,$A6*2,1,1),"")</f>
        <v>0</v>
      </c>
      <c r="K6" s="715">
        <f ca="1">IF($A6&lt;&gt;0,OFFSET('Paid Out Entry'!$B$1,'Paid Out Entry'!$A$116-'Paid Out Entry'!$A$1,$A6*2,1,1),"")</f>
        <v>0</v>
      </c>
      <c r="L6" s="322">
        <f t="shared" ca="1" si="0"/>
        <v>3332.02</v>
      </c>
      <c r="M6" s="714">
        <f ca="1">IF($A6&lt;&gt;0,OFFSET('Paid Out Entry'!$B$1,'Paid Out Entry'!$A$13-'Paid Out Entry'!$A$1,$A6*2,1,1),"")</f>
        <v>0</v>
      </c>
      <c r="N6" s="714">
        <f ca="1">IF($A6&lt;&gt;0,OFFSET('Paid Out Entry'!$B$1,'Paid Out Entry'!$A$26-'Paid Out Entry'!$A$1,$A6*2,1,1),"")</f>
        <v>0</v>
      </c>
      <c r="O6" s="714">
        <f ca="1">IF($A6&lt;&gt;0,OFFSET('Paid Out Entry'!$B$1,'Paid Out Entry'!$A$87-'Paid Out Entry'!$A$1,$A6*2,1,1),"")</f>
        <v>0</v>
      </c>
      <c r="P6" s="714">
        <f ca="1">IF($A6&lt;&gt;0,OFFSET('Paid Out Entry'!$B$1,'Paid Out Entry'!$A$101-'Paid Out Entry'!$A$1,$A6*2,1,1),"")</f>
        <v>0</v>
      </c>
      <c r="Q6" s="714">
        <f ca="1">IF($A6&lt;&gt;0,OFFSET('Paid Out Entry'!$B$1,'Paid Out Entry'!$A$111-'Paid Out Entry'!$A$1,$A6*2,1,1),"")</f>
        <v>0</v>
      </c>
      <c r="R6" s="714">
        <f ca="1">IF($A6&lt;&gt;0,OFFSET('Paid Out Entry'!$B$1,'Paid Out Entry'!$A$122-'Paid Out Entry'!$A$1,$A6*2,1,1),"")</f>
        <v>0</v>
      </c>
      <c r="S6" s="771">
        <f ca="1">IF($A6&lt;&gt;0,OFFSET('MPOS Entry'!$B$1,'MPOS Entry'!$A$8-'MPOS Entry'!$A$1,$A6*2,1,1),"")</f>
        <v>344.68</v>
      </c>
      <c r="T6" s="771">
        <f ca="1">IF($A6&lt;&gt;0,OFFSET('MPOS Entry'!$B$1,'MPOS Entry'!$A$15-'MPOS Entry'!$A$1,$A6*2,1,1),"")</f>
        <v>0</v>
      </c>
      <c r="U6" s="714">
        <f ca="1">IF($A6&lt;&gt;0,OFFSET('MPOS Entry'!$B$1,'MPOS Entry'!$A$178-'MPOS Entry'!$A$1,$A6*2,1,1)-OFFSET('Paid Out Entry'!$B$1,'Paid Out Entry'!$A$145-'Paid Out Entry'!$A$1,$A6*2,1,1),"")</f>
        <v>415.57</v>
      </c>
      <c r="V6" s="714">
        <f ca="1">IF($A6&lt;&gt;0,OFFSET('MPOS Entry'!$B$1,'MPOS Entry'!$A$179-'MPOS Entry'!$A$1,$A6*2,1,1)-OFFSET('Paid Out Entry'!$B$1,'Paid Out Entry'!$A$146-'Paid Out Entry'!$A$1,$A6*2,1,1),"")</f>
        <v>386.63</v>
      </c>
      <c r="W6" s="714">
        <f ca="1">IF($A6&lt;&gt;0,OFFSET('MPOS Entry'!$B$1,'MPOS Entry'!$A$180-'MPOS Entry'!$A$1,$A6*2,1,1)-OFFSET('Paid Out Entry'!$B$1,'Paid Out Entry'!$A$147-'Paid Out Entry'!$A$1,$A6*2,1,1),"")</f>
        <v>0</v>
      </c>
      <c r="X6" s="714">
        <f ca="1">IF($A6&lt;&gt;0,OFFSET('MPOS Entry'!$B$1,'MPOS Entry'!$A$181-'MPOS Entry'!$A$1,$A6*2,1,1)-OFFSET('Paid Out Entry'!$B$1,'Paid Out Entry'!$A$148-'Paid Out Entry'!$A$1,$A6*2,1,1),"")</f>
        <v>261.33000000000004</v>
      </c>
      <c r="Y6" s="770">
        <f ca="1">IF($A6&lt;&gt;0,OFFSET('MPOS Entry'!$B$1,'MPOS Entry'!$A$182-'MPOS Entry'!$A$1,$A6*2,1,1)-OFFSET('Paid Out Entry'!$B$1,'Paid Out Entry'!$A$149-'Paid Out Entry'!$A$1,$A6*2,1,1),"")</f>
        <v>0</v>
      </c>
      <c r="Z6" s="714">
        <f ca="1">IF($A6&lt;&gt;0,OFFSET('EOD Review'!$B$1,'EOD Review'!$A$407-'EOD Review'!$A$1,$A6*2,1,1),"")</f>
        <v>0</v>
      </c>
      <c r="AA6" s="714">
        <f ca="1">IF($A6&lt;&gt;0,OFFSET('EOD Review'!$B$1,'EOD Review'!$A$414-'EOD Review'!$A$1,$A6*2,1,1),"")</f>
        <v>94.67</v>
      </c>
      <c r="AB6" s="714">
        <f ca="1">IF($A6&lt;&gt;0,OFFSET('EOD Review'!$B$1,'EOD Review'!$A$417-'EOD Review'!$A$1,$A6*2,1,1),"")</f>
        <v>299.32</v>
      </c>
      <c r="AC6" s="714">
        <f ca="1">IF($A6&lt;&gt;0,OFFSET('EOD Review'!$B$1,'EOD Review'!$A$411-'EOD Review'!$A$1,$A6*2,1,1),"")</f>
        <v>0</v>
      </c>
      <c r="AD6" s="714">
        <f ca="1">IF($A6&lt;&gt;0,OFFSET('EOD Review'!$B$1,'EOD Review'!$A$419-'EOD Review'!$A$1,$A6*2,1,1),"")</f>
        <v>0</v>
      </c>
      <c r="AE6" s="322">
        <f t="shared" ca="1" si="1"/>
        <v>-1529.82</v>
      </c>
    </row>
    <row r="7" spans="1:31" ht="16" x14ac:dyDescent="0.2">
      <c r="A7" s="711">
        <f>IF(A6&lt;&gt;0,A6+1,IF(WEEKDAY(DATE('Report Set-up'!$B$12,'Report Set-up'!$B$11,1))=$B7,1,0))</f>
        <v>3</v>
      </c>
      <c r="B7" s="712">
        <v>3</v>
      </c>
      <c r="C7" s="322">
        <f ca="1">IF($A7&lt;&gt;0,OFFSET('EOD Review'!$B$1,'EOD Review'!$A$64-'EOD Review'!$A$1,$A7*2,1,1)+OFFSET('Paid Out Entry'!$B$1,'Paid Out Entry'!$A$126-'Paid Out Entry'!$A$1,$A7*2,1,1)-OFFSET('Paid Out Entry'!$B$1,'Paid Out Entry'!$A$135-'Paid Out Entry'!$A$1,$A7*2,1,1),"")</f>
        <v>3200</v>
      </c>
      <c r="D7" s="769">
        <f ca="1">IF($A7&lt;&gt;0,OFFSET('EOD Review'!$B$1,'EOD Review'!$A$443-'EOD Review'!$A$1,$A7*2,1,1)+OFFSET('Paid Out Entry'!$B$1,'Paid Out Entry'!$A$127-'Paid Out Entry'!$A$1,$A7*2,1,1)-OFFSET('Paid Out Entry'!$B$1,'Paid Out Entry'!$A$136-'Paid Out Entry'!$A$1,$A7*2,1,1),"")</f>
        <v>127.36</v>
      </c>
      <c r="E7" s="714">
        <f ca="1">IF($A7&lt;&gt;0,OFFSET('EOD Review'!$B$1,'EOD Review'!$A$444-'EOD Review'!$A$1,$A7*2,1,1)+OFFSET('Paid Out Entry'!$B$1,'Paid Out Entry'!$A$128-'Paid Out Entry'!$A$1,$A7*2,1,1)-OFFSET('Paid Out Entry'!$B$1,'Paid Out Entry'!$A$137-'Paid Out Entry'!$A$1,$A7*2,1,1),"")</f>
        <v>0</v>
      </c>
      <c r="F7" s="714">
        <f ca="1">IF($A7&lt;&gt;0,OFFSET('EOD Review'!$B$1,'EOD Review'!$A$445-'EOD Review'!$A$1,$A7*2,1,1)+OFFSET('Paid Out Entry'!$B$1,'Paid Out Entry'!$A$129-'Paid Out Entry'!$A$1,$A7*2,1,1)-OFFSET('Paid Out Entry'!$B$1,'Paid Out Entry'!$A$138-'Paid Out Entry'!$A$1,$A7*2,1,1),"")</f>
        <v>3.06</v>
      </c>
      <c r="G7" s="770">
        <f ca="1">IF($A7&lt;&gt;0,OFFSET('EOD Review'!$B$1,'EOD Review'!$A$439-'EOD Review'!$A$1,$A7*2,1,1)+OFFSET('Paid Out Entry'!$B$1,'Paid Out Entry'!$A$130-'Paid Out Entry'!$A$1,$A7*2,1,1)-OFFSET('Paid Out Entry'!$B$1,'Paid Out Entry'!$A$139-'Paid Out Entry'!$A$1,$A7*2,1,1),"")</f>
        <v>1.5999999999999999</v>
      </c>
      <c r="H7" s="770">
        <f ca="1">IF($A7&lt;&gt;0,OFFSET('Paid Out Entry'!$B$1,'Paid Out Entry'!$A$8-'Paid Out Entry'!$A$1,$A7*2,1,1),"")</f>
        <v>0</v>
      </c>
      <c r="I7" s="770">
        <f ca="1">IF($A7&lt;&gt;0,OFFSET('Paid Out Entry'!$B$1,'Paid Out Entry'!$A$20-'Paid Out Entry'!$A$1,$A7*2,1,1),"")</f>
        <v>0</v>
      </c>
      <c r="J7" s="770">
        <f ca="1">IF($A7&lt;&gt;0,OFFSET('Paid Out Entry'!$B$1,'Paid Out Entry'!$A$55-'Paid Out Entry'!$A$1,$A7*2,1,1),"")</f>
        <v>0</v>
      </c>
      <c r="K7" s="715">
        <f ca="1">IF($A7&lt;&gt;0,OFFSET('Paid Out Entry'!$B$1,'Paid Out Entry'!$A$116-'Paid Out Entry'!$A$1,$A7*2,1,1),"")</f>
        <v>0</v>
      </c>
      <c r="L7" s="322">
        <f t="shared" ca="1" si="0"/>
        <v>3332.02</v>
      </c>
      <c r="M7" s="714">
        <f ca="1">IF($A7&lt;&gt;0,OFFSET('Paid Out Entry'!$B$1,'Paid Out Entry'!$A$13-'Paid Out Entry'!$A$1,$A7*2,1,1),"")</f>
        <v>0</v>
      </c>
      <c r="N7" s="714">
        <f ca="1">IF($A7&lt;&gt;0,OFFSET('Paid Out Entry'!$B$1,'Paid Out Entry'!$A$26-'Paid Out Entry'!$A$1,$A7*2,1,1),"")</f>
        <v>0</v>
      </c>
      <c r="O7" s="714">
        <f ca="1">IF($A7&lt;&gt;0,OFFSET('Paid Out Entry'!$B$1,'Paid Out Entry'!$A$87-'Paid Out Entry'!$A$1,$A7*2,1,1),"")</f>
        <v>0</v>
      </c>
      <c r="P7" s="714">
        <f ca="1">IF($A7&lt;&gt;0,OFFSET('Paid Out Entry'!$B$1,'Paid Out Entry'!$A$101-'Paid Out Entry'!$A$1,$A7*2,1,1),"")</f>
        <v>0</v>
      </c>
      <c r="Q7" s="714">
        <f ca="1">IF($A7&lt;&gt;0,OFFSET('Paid Out Entry'!$B$1,'Paid Out Entry'!$A$111-'Paid Out Entry'!$A$1,$A7*2,1,1),"")</f>
        <v>0</v>
      </c>
      <c r="R7" s="714">
        <f ca="1">IF($A7&lt;&gt;0,OFFSET('Paid Out Entry'!$B$1,'Paid Out Entry'!$A$122-'Paid Out Entry'!$A$1,$A7*2,1,1),"")</f>
        <v>0</v>
      </c>
      <c r="S7" s="771">
        <f ca="1">IF($A7&lt;&gt;0,OFFSET('MPOS Entry'!$B$1,'MPOS Entry'!$A$8-'MPOS Entry'!$A$1,$A7*2,1,1),"")</f>
        <v>207.04</v>
      </c>
      <c r="T7" s="771">
        <f ca="1">IF($A7&lt;&gt;0,OFFSET('MPOS Entry'!$B$1,'MPOS Entry'!$A$15-'MPOS Entry'!$A$1,$A7*2,1,1),"")</f>
        <v>0</v>
      </c>
      <c r="U7" s="714">
        <f ca="1">IF($A7&lt;&gt;0,OFFSET('MPOS Entry'!$B$1,'MPOS Entry'!$A$178-'MPOS Entry'!$A$1,$A7*2,1,1)-OFFSET('Paid Out Entry'!$B$1,'Paid Out Entry'!$A$145-'Paid Out Entry'!$A$1,$A7*2,1,1),"")</f>
        <v>569.69000000000005</v>
      </c>
      <c r="V7" s="714">
        <f ca="1">IF($A7&lt;&gt;0,OFFSET('MPOS Entry'!$B$1,'MPOS Entry'!$A$179-'MPOS Entry'!$A$1,$A7*2,1,1)-OFFSET('Paid Out Entry'!$B$1,'Paid Out Entry'!$A$146-'Paid Out Entry'!$A$1,$A7*2,1,1),"")</f>
        <v>457.27</v>
      </c>
      <c r="W7" s="714">
        <f ca="1">IF($A7&lt;&gt;0,OFFSET('MPOS Entry'!$B$1,'MPOS Entry'!$A$180-'MPOS Entry'!$A$1,$A7*2,1,1)-OFFSET('Paid Out Entry'!$B$1,'Paid Out Entry'!$A$147-'Paid Out Entry'!$A$1,$A7*2,1,1),"")</f>
        <v>0</v>
      </c>
      <c r="X7" s="714">
        <f ca="1">IF($A7&lt;&gt;0,OFFSET('MPOS Entry'!$B$1,'MPOS Entry'!$A$181-'MPOS Entry'!$A$1,$A7*2,1,1)-OFFSET('Paid Out Entry'!$B$1,'Paid Out Entry'!$A$148-'Paid Out Entry'!$A$1,$A7*2,1,1),"")</f>
        <v>163.61000000000001</v>
      </c>
      <c r="Y7" s="770">
        <f ca="1">IF($A7&lt;&gt;0,OFFSET('MPOS Entry'!$B$1,'MPOS Entry'!$A$182-'MPOS Entry'!$A$1,$A7*2,1,1)-OFFSET('Paid Out Entry'!$B$1,'Paid Out Entry'!$A$149-'Paid Out Entry'!$A$1,$A7*2,1,1),"")</f>
        <v>0</v>
      </c>
      <c r="Z7" s="714">
        <f ca="1">IF($A7&lt;&gt;0,OFFSET('EOD Review'!$B$1,'EOD Review'!$A$407-'EOD Review'!$A$1,$A7*2,1,1),"")</f>
        <v>0</v>
      </c>
      <c r="AA7" s="714">
        <f ca="1">IF($A7&lt;&gt;0,OFFSET('EOD Review'!$B$1,'EOD Review'!$A$414-'EOD Review'!$A$1,$A7*2,1,1),"")</f>
        <v>94.67</v>
      </c>
      <c r="AB7" s="714">
        <f ca="1">IF($A7&lt;&gt;0,OFFSET('EOD Review'!$B$1,'EOD Review'!$A$417-'EOD Review'!$A$1,$A7*2,1,1),"")</f>
        <v>299.32</v>
      </c>
      <c r="AC7" s="714">
        <f ca="1">IF($A7&lt;&gt;0,OFFSET('EOD Review'!$B$1,'EOD Review'!$A$411-'EOD Review'!$A$1,$A7*2,1,1),"")</f>
        <v>0</v>
      </c>
      <c r="AD7" s="714">
        <f ca="1">IF($A7&lt;&gt;0,OFFSET('EOD Review'!$B$1,'EOD Review'!$A$419-'EOD Review'!$A$1,$A7*2,1,1),"")</f>
        <v>0</v>
      </c>
      <c r="AE7" s="322">
        <f t="shared" ca="1" si="1"/>
        <v>-1540.4199999999998</v>
      </c>
    </row>
    <row r="8" spans="1:31" ht="16" x14ac:dyDescent="0.2">
      <c r="A8" s="711">
        <f>IF(A7&lt;&gt;0,A7+1,IF(WEEKDAY(DATE('Report Set-up'!$B$12,'Report Set-up'!$B$11,1))=$B8,1,0))</f>
        <v>4</v>
      </c>
      <c r="B8" s="724">
        <v>4</v>
      </c>
      <c r="C8" s="322">
        <f ca="1">IF($A8&lt;&gt;0,OFFSET('EOD Review'!$B$1,'EOD Review'!$A$64-'EOD Review'!$A$1,$A8*2,1,1)+OFFSET('Paid Out Entry'!$B$1,'Paid Out Entry'!$A$126-'Paid Out Entry'!$A$1,$A8*2,1,1)-OFFSET('Paid Out Entry'!$B$1,'Paid Out Entry'!$A$135-'Paid Out Entry'!$A$1,$A8*2,1,1),"")</f>
        <v>3200</v>
      </c>
      <c r="D8" s="769">
        <f ca="1">IF($A8&lt;&gt;0,OFFSET('EOD Review'!$B$1,'EOD Review'!$A$443-'EOD Review'!$A$1,$A8*2,1,1)+OFFSET('Paid Out Entry'!$B$1,'Paid Out Entry'!$A$127-'Paid Out Entry'!$A$1,$A8*2,1,1)-OFFSET('Paid Out Entry'!$B$1,'Paid Out Entry'!$A$136-'Paid Out Entry'!$A$1,$A8*2,1,1),"")</f>
        <v>127.36</v>
      </c>
      <c r="E8" s="714">
        <f ca="1">IF($A8&lt;&gt;0,OFFSET('EOD Review'!$B$1,'EOD Review'!$A$444-'EOD Review'!$A$1,$A8*2,1,1)+OFFSET('Paid Out Entry'!$B$1,'Paid Out Entry'!$A$128-'Paid Out Entry'!$A$1,$A8*2,1,1)-OFFSET('Paid Out Entry'!$B$1,'Paid Out Entry'!$A$137-'Paid Out Entry'!$A$1,$A8*2,1,1),"")</f>
        <v>0</v>
      </c>
      <c r="F8" s="714">
        <f ca="1">IF($A8&lt;&gt;0,OFFSET('EOD Review'!$B$1,'EOD Review'!$A$445-'EOD Review'!$A$1,$A8*2,1,1)+OFFSET('Paid Out Entry'!$B$1,'Paid Out Entry'!$A$129-'Paid Out Entry'!$A$1,$A8*2,1,1)-OFFSET('Paid Out Entry'!$B$1,'Paid Out Entry'!$A$138-'Paid Out Entry'!$A$1,$A8*2,1,1),"")</f>
        <v>3.06</v>
      </c>
      <c r="G8" s="772">
        <f ca="1">IF($A8&lt;&gt;0,OFFSET('EOD Review'!$B$1,'EOD Review'!$A$439-'EOD Review'!$A$1,$A8*2,1,1)+OFFSET('Paid Out Entry'!$B$1,'Paid Out Entry'!$A$130-'Paid Out Entry'!$A$1,$A8*2,1,1)-OFFSET('Paid Out Entry'!$B$1,'Paid Out Entry'!$A$139-'Paid Out Entry'!$A$1,$A8*2,1,1),"")</f>
        <v>1.5999999999999999</v>
      </c>
      <c r="H8" s="772">
        <f ca="1">IF($A8&lt;&gt;0,OFFSET('Paid Out Entry'!$B$1,'Paid Out Entry'!$A$8-'Paid Out Entry'!$A$1,$A8*2,1,1),"")</f>
        <v>0</v>
      </c>
      <c r="I8" s="772">
        <f ca="1">IF($A8&lt;&gt;0,OFFSET('Paid Out Entry'!$B$1,'Paid Out Entry'!$A$20-'Paid Out Entry'!$A$1,$A8*2,1,1),"")</f>
        <v>0</v>
      </c>
      <c r="J8" s="772">
        <f ca="1">IF($A8&lt;&gt;0,OFFSET('Paid Out Entry'!$B$1,'Paid Out Entry'!$A$55-'Paid Out Entry'!$A$1,$A8*2,1,1),"")</f>
        <v>0</v>
      </c>
      <c r="K8" s="715">
        <f ca="1">IF($A8&lt;&gt;0,OFFSET('Paid Out Entry'!$B$1,'Paid Out Entry'!$A$116-'Paid Out Entry'!$A$1,$A8*2,1,1),"")</f>
        <v>0</v>
      </c>
      <c r="L8" s="322">
        <f t="shared" ca="1" si="0"/>
        <v>3332.02</v>
      </c>
      <c r="M8" s="714">
        <f ca="1">IF($A8&lt;&gt;0,OFFSET('Paid Out Entry'!$B$1,'Paid Out Entry'!$A$13-'Paid Out Entry'!$A$1,$A8*2,1,1),"")</f>
        <v>0</v>
      </c>
      <c r="N8" s="714">
        <f ca="1">IF($A8&lt;&gt;0,OFFSET('Paid Out Entry'!$B$1,'Paid Out Entry'!$A$26-'Paid Out Entry'!$A$1,$A8*2,1,1),"")</f>
        <v>0</v>
      </c>
      <c r="O8" s="714">
        <f ca="1">IF($A8&lt;&gt;0,OFFSET('Paid Out Entry'!$B$1,'Paid Out Entry'!$A$87-'Paid Out Entry'!$A$1,$A8*2,1,1),"")</f>
        <v>26.25</v>
      </c>
      <c r="P8" s="714">
        <f ca="1">IF($A8&lt;&gt;0,OFFSET('Paid Out Entry'!$B$1,'Paid Out Entry'!$A$101-'Paid Out Entry'!$A$1,$A8*2,1,1),"")</f>
        <v>0</v>
      </c>
      <c r="Q8" s="714">
        <f ca="1">IF($A8&lt;&gt;0,OFFSET('Paid Out Entry'!$B$1,'Paid Out Entry'!$A$111-'Paid Out Entry'!$A$1,$A8*2,1,1),"")</f>
        <v>0</v>
      </c>
      <c r="R8" s="714">
        <f ca="1">IF($A8&lt;&gt;0,OFFSET('Paid Out Entry'!$B$1,'Paid Out Entry'!$A$122-'Paid Out Entry'!$A$1,$A8*2,1,1),"")</f>
        <v>0</v>
      </c>
      <c r="S8" s="771">
        <f ca="1">IF($A8&lt;&gt;0,OFFSET('MPOS Entry'!$B$1,'MPOS Entry'!$A$8-'MPOS Entry'!$A$1,$A8*2,1,1),"")</f>
        <v>194.03</v>
      </c>
      <c r="T8" s="771">
        <f ca="1">IF($A8&lt;&gt;0,OFFSET('MPOS Entry'!$B$1,'MPOS Entry'!$A$15-'MPOS Entry'!$A$1,$A8*2,1,1),"")</f>
        <v>0</v>
      </c>
      <c r="U8" s="714">
        <f ca="1">IF($A8&lt;&gt;0,OFFSET('MPOS Entry'!$B$1,'MPOS Entry'!$A$178-'MPOS Entry'!$A$1,$A8*2,1,1)-OFFSET('Paid Out Entry'!$B$1,'Paid Out Entry'!$A$145-'Paid Out Entry'!$A$1,$A8*2,1,1),"")</f>
        <v>759.59000000000015</v>
      </c>
      <c r="V8" s="714">
        <f ca="1">IF($A8&lt;&gt;0,OFFSET('MPOS Entry'!$B$1,'MPOS Entry'!$A$179-'MPOS Entry'!$A$1,$A8*2,1,1)-OFFSET('Paid Out Entry'!$B$1,'Paid Out Entry'!$A$146-'Paid Out Entry'!$A$1,$A8*2,1,1),"")</f>
        <v>874.37999999999988</v>
      </c>
      <c r="W8" s="714">
        <f ca="1">IF($A8&lt;&gt;0,OFFSET('MPOS Entry'!$B$1,'MPOS Entry'!$A$180-'MPOS Entry'!$A$1,$A8*2,1,1)-OFFSET('Paid Out Entry'!$B$1,'Paid Out Entry'!$A$147-'Paid Out Entry'!$A$1,$A8*2,1,1),"")</f>
        <v>0</v>
      </c>
      <c r="X8" s="714">
        <f ca="1">IF($A8&lt;&gt;0,OFFSET('MPOS Entry'!$B$1,'MPOS Entry'!$A$181-'MPOS Entry'!$A$1,$A8*2,1,1)-OFFSET('Paid Out Entry'!$B$1,'Paid Out Entry'!$A$148-'Paid Out Entry'!$A$1,$A8*2,1,1),"")</f>
        <v>810.76</v>
      </c>
      <c r="Y8" s="770">
        <f ca="1">IF($A8&lt;&gt;0,OFFSET('MPOS Entry'!$B$1,'MPOS Entry'!$A$182-'MPOS Entry'!$A$1,$A8*2,1,1)-OFFSET('Paid Out Entry'!$B$1,'Paid Out Entry'!$A$149-'Paid Out Entry'!$A$1,$A8*2,1,1),"")</f>
        <v>0</v>
      </c>
      <c r="Z8" s="714">
        <f ca="1">IF($A8&lt;&gt;0,OFFSET('EOD Review'!$B$1,'EOD Review'!$A$407-'EOD Review'!$A$1,$A8*2,1,1),"")</f>
        <v>0</v>
      </c>
      <c r="AA8" s="714">
        <f ca="1">IF($A8&lt;&gt;0,OFFSET('EOD Review'!$B$1,'EOD Review'!$A$414-'EOD Review'!$A$1,$A8*2,1,1),"")</f>
        <v>94.67</v>
      </c>
      <c r="AB8" s="714">
        <f ca="1">IF($A8&lt;&gt;0,OFFSET('EOD Review'!$B$1,'EOD Review'!$A$417-'EOD Review'!$A$1,$A8*2,1,1),"")</f>
        <v>299.32</v>
      </c>
      <c r="AC8" s="714">
        <f ca="1">IF($A8&lt;&gt;0,OFFSET('EOD Review'!$B$1,'EOD Review'!$A$411-'EOD Review'!$A$1,$A8*2,1,1),"")</f>
        <v>0</v>
      </c>
      <c r="AD8" s="714">
        <f ca="1">IF($A8&lt;&gt;0,OFFSET('EOD Review'!$B$1,'EOD Review'!$A$419-'EOD Review'!$A$1,$A8*2,1,1),"")</f>
        <v>0</v>
      </c>
      <c r="AE8" s="322">
        <f t="shared" ca="1" si="1"/>
        <v>-273.01999999999953</v>
      </c>
    </row>
    <row r="9" spans="1:31" ht="16" x14ac:dyDescent="0.2">
      <c r="A9" s="711">
        <f>IF(A8&lt;&gt;0,A8+1,IF(WEEKDAY(DATE('Report Set-up'!$B$12,'Report Set-up'!$B$11,1))=$B9,1,0))</f>
        <v>5</v>
      </c>
      <c r="B9" s="724">
        <v>5</v>
      </c>
      <c r="C9" s="322">
        <f ca="1">IF($A9&lt;&gt;0,OFFSET('EOD Review'!$B$1,'EOD Review'!$A$64-'EOD Review'!$A$1,$A9*2,1,1)+OFFSET('Paid Out Entry'!$B$1,'Paid Out Entry'!$A$126-'Paid Out Entry'!$A$1,$A9*2,1,1)-OFFSET('Paid Out Entry'!$B$1,'Paid Out Entry'!$A$135-'Paid Out Entry'!$A$1,$A9*2,1,1),"")</f>
        <v>3200</v>
      </c>
      <c r="D9" s="769">
        <f ca="1">IF($A9&lt;&gt;0,OFFSET('EOD Review'!$B$1,'EOD Review'!$A$443-'EOD Review'!$A$1,$A9*2,1,1)+OFFSET('Paid Out Entry'!$B$1,'Paid Out Entry'!$A$127-'Paid Out Entry'!$A$1,$A9*2,1,1)-OFFSET('Paid Out Entry'!$B$1,'Paid Out Entry'!$A$136-'Paid Out Entry'!$A$1,$A9*2,1,1),"")</f>
        <v>127.36</v>
      </c>
      <c r="E9" s="714">
        <f ca="1">IF($A9&lt;&gt;0,OFFSET('EOD Review'!$B$1,'EOD Review'!$A$444-'EOD Review'!$A$1,$A9*2,1,1)+OFFSET('Paid Out Entry'!$B$1,'Paid Out Entry'!$A$128-'Paid Out Entry'!$A$1,$A9*2,1,1)-OFFSET('Paid Out Entry'!$B$1,'Paid Out Entry'!$A$137-'Paid Out Entry'!$A$1,$A9*2,1,1),"")</f>
        <v>0</v>
      </c>
      <c r="F9" s="714">
        <f ca="1">IF($A9&lt;&gt;0,OFFSET('EOD Review'!$B$1,'EOD Review'!$A$445-'EOD Review'!$A$1,$A9*2,1,1)+OFFSET('Paid Out Entry'!$B$1,'Paid Out Entry'!$A$129-'Paid Out Entry'!$A$1,$A9*2,1,1)-OFFSET('Paid Out Entry'!$B$1,'Paid Out Entry'!$A$138-'Paid Out Entry'!$A$1,$A9*2,1,1),"")</f>
        <v>3.06</v>
      </c>
      <c r="G9" s="770">
        <f ca="1">IF($A9&lt;&gt;0,OFFSET('EOD Review'!$B$1,'EOD Review'!$A$439-'EOD Review'!$A$1,$A9*2,1,1)+OFFSET('Paid Out Entry'!$B$1,'Paid Out Entry'!$A$130-'Paid Out Entry'!$A$1,$A9*2,1,1)-OFFSET('Paid Out Entry'!$B$1,'Paid Out Entry'!$A$139-'Paid Out Entry'!$A$1,$A9*2,1,1),"")</f>
        <v>1.5999999999999999</v>
      </c>
      <c r="H9" s="770">
        <f ca="1">IF($A9&lt;&gt;0,OFFSET('Paid Out Entry'!$B$1,'Paid Out Entry'!$A$8-'Paid Out Entry'!$A$1,$A9*2,1,1),"")</f>
        <v>0</v>
      </c>
      <c r="I9" s="770">
        <f ca="1">IF($A9&lt;&gt;0,OFFSET('Paid Out Entry'!$B$1,'Paid Out Entry'!$A$20-'Paid Out Entry'!$A$1,$A9*2,1,1),"")</f>
        <v>0</v>
      </c>
      <c r="J9" s="770">
        <f ca="1">IF($A9&lt;&gt;0,OFFSET('Paid Out Entry'!$B$1,'Paid Out Entry'!$A$55-'Paid Out Entry'!$A$1,$A9*2,1,1),"")</f>
        <v>0</v>
      </c>
      <c r="K9" s="715">
        <f ca="1">IF($A9&lt;&gt;0,OFFSET('Paid Out Entry'!$B$1,'Paid Out Entry'!$A$116-'Paid Out Entry'!$A$1,$A9*2,1,1),"")</f>
        <v>0</v>
      </c>
      <c r="L9" s="322">
        <f t="shared" ca="1" si="0"/>
        <v>3332.02</v>
      </c>
      <c r="M9" s="714">
        <f ca="1">IF($A9&lt;&gt;0,OFFSET('Paid Out Entry'!$B$1,'Paid Out Entry'!$A$13-'Paid Out Entry'!$A$1,$A9*2,1,1),"")</f>
        <v>0</v>
      </c>
      <c r="N9" s="714">
        <f ca="1">IF($A9&lt;&gt;0,OFFSET('Paid Out Entry'!$B$1,'Paid Out Entry'!$A$26-'Paid Out Entry'!$A$1,$A9*2,1,1),"")</f>
        <v>0</v>
      </c>
      <c r="O9" s="714">
        <f ca="1">IF($A9&lt;&gt;0,OFFSET('Paid Out Entry'!$B$1,'Paid Out Entry'!$A$87-'Paid Out Entry'!$A$1,$A9*2,1,1),"")</f>
        <v>26.25</v>
      </c>
      <c r="P9" s="714">
        <f ca="1">IF($A9&lt;&gt;0,OFFSET('Paid Out Entry'!$B$1,'Paid Out Entry'!$A$101-'Paid Out Entry'!$A$1,$A9*2,1,1),"")</f>
        <v>0</v>
      </c>
      <c r="Q9" s="714">
        <f ca="1">IF($A9&lt;&gt;0,OFFSET('Paid Out Entry'!$B$1,'Paid Out Entry'!$A$111-'Paid Out Entry'!$A$1,$A9*2,1,1),"")</f>
        <v>0</v>
      </c>
      <c r="R9" s="714">
        <f ca="1">IF($A9&lt;&gt;0,OFFSET('Paid Out Entry'!$B$1,'Paid Out Entry'!$A$122-'Paid Out Entry'!$A$1,$A9*2,1,1),"")</f>
        <v>0</v>
      </c>
      <c r="S9" s="771">
        <f ca="1">IF($A9&lt;&gt;0,OFFSET('MPOS Entry'!$B$1,'MPOS Entry'!$A$8-'MPOS Entry'!$A$1,$A9*2,1,1),"")</f>
        <v>307.13</v>
      </c>
      <c r="T9" s="771">
        <f ca="1">IF($A9&lt;&gt;0,OFFSET('MPOS Entry'!$B$1,'MPOS Entry'!$A$15-'MPOS Entry'!$A$1,$A9*2,1,1),"")</f>
        <v>0</v>
      </c>
      <c r="U9" s="714">
        <f ca="1">IF($A9&lt;&gt;0,OFFSET('MPOS Entry'!$B$1,'MPOS Entry'!$A$178-'MPOS Entry'!$A$1,$A9*2,1,1)-OFFSET('Paid Out Entry'!$B$1,'Paid Out Entry'!$A$145-'Paid Out Entry'!$A$1,$A9*2,1,1),"")</f>
        <v>932.05</v>
      </c>
      <c r="V9" s="714">
        <f ca="1">IF($A9&lt;&gt;0,OFFSET('MPOS Entry'!$B$1,'MPOS Entry'!$A$179-'MPOS Entry'!$A$1,$A9*2,1,1)-OFFSET('Paid Out Entry'!$B$1,'Paid Out Entry'!$A$146-'Paid Out Entry'!$A$1,$A9*2,1,1),"")</f>
        <v>427.69</v>
      </c>
      <c r="W9" s="714">
        <f ca="1">IF($A9&lt;&gt;0,OFFSET('MPOS Entry'!$B$1,'MPOS Entry'!$A$180-'MPOS Entry'!$A$1,$A9*2,1,1)-OFFSET('Paid Out Entry'!$B$1,'Paid Out Entry'!$A$147-'Paid Out Entry'!$A$1,$A9*2,1,1),"")</f>
        <v>30.19</v>
      </c>
      <c r="X9" s="714">
        <f ca="1">IF($A9&lt;&gt;0,OFFSET('MPOS Entry'!$B$1,'MPOS Entry'!$A$181-'MPOS Entry'!$A$1,$A9*2,1,1)-OFFSET('Paid Out Entry'!$B$1,'Paid Out Entry'!$A$148-'Paid Out Entry'!$A$1,$A9*2,1,1),"")</f>
        <v>497.28999999999996</v>
      </c>
      <c r="Y9" s="770">
        <f ca="1">IF($A9&lt;&gt;0,OFFSET('MPOS Entry'!$B$1,'MPOS Entry'!$A$182-'MPOS Entry'!$A$1,$A9*2,1,1)-OFFSET('Paid Out Entry'!$B$1,'Paid Out Entry'!$A$149-'Paid Out Entry'!$A$1,$A9*2,1,1),"")</f>
        <v>0</v>
      </c>
      <c r="Z9" s="714">
        <f ca="1">IF($A9&lt;&gt;0,OFFSET('EOD Review'!$B$1,'EOD Review'!$A$407-'EOD Review'!$A$1,$A9*2,1,1),"")</f>
        <v>0</v>
      </c>
      <c r="AA9" s="714">
        <f ca="1">IF($A9&lt;&gt;0,OFFSET('EOD Review'!$B$1,'EOD Review'!$A$414-'EOD Review'!$A$1,$A9*2,1,1),"")</f>
        <v>94.67</v>
      </c>
      <c r="AB9" s="714">
        <f ca="1">IF($A9&lt;&gt;0,OFFSET('EOD Review'!$B$1,'EOD Review'!$A$417-'EOD Review'!$A$1,$A9*2,1,1),"")</f>
        <v>299.32</v>
      </c>
      <c r="AC9" s="714">
        <f ca="1">IF($A9&lt;&gt;0,OFFSET('EOD Review'!$B$1,'EOD Review'!$A$411-'EOD Review'!$A$1,$A9*2,1,1),"")</f>
        <v>0</v>
      </c>
      <c r="AD9" s="714">
        <f ca="1">IF($A9&lt;&gt;0,OFFSET('EOD Review'!$B$1,'EOD Review'!$A$419-'EOD Review'!$A$1,$A9*2,1,1),"")</f>
        <v>0</v>
      </c>
      <c r="AE9" s="322">
        <f t="shared" ca="1" si="1"/>
        <v>-717.42999999999984</v>
      </c>
    </row>
    <row r="10" spans="1:31" ht="16" x14ac:dyDescent="0.2">
      <c r="A10" s="711">
        <f>IF(A9&lt;&gt;0,A9+1,IF(WEEKDAY(DATE('Report Set-up'!$B$12,'Report Set-up'!$B$11,1))=$B10,1,0))</f>
        <v>6</v>
      </c>
      <c r="B10" s="724">
        <v>6</v>
      </c>
      <c r="C10" s="322">
        <f ca="1">IF($A10&lt;&gt;0,OFFSET('EOD Review'!$B$1,'EOD Review'!$A$64-'EOD Review'!$A$1,$A10*2,1,1)+OFFSET('Paid Out Entry'!$B$1,'Paid Out Entry'!$A$126-'Paid Out Entry'!$A$1,$A10*2,1,1)-OFFSET('Paid Out Entry'!$B$1,'Paid Out Entry'!$A$135-'Paid Out Entry'!$A$1,$A10*2,1,1),"")</f>
        <v>3200</v>
      </c>
      <c r="D10" s="769">
        <f ca="1">IF($A10&lt;&gt;0,OFFSET('EOD Review'!$B$1,'EOD Review'!$A$443-'EOD Review'!$A$1,$A10*2,1,1)+OFFSET('Paid Out Entry'!$B$1,'Paid Out Entry'!$A$127-'Paid Out Entry'!$A$1,$A10*2,1,1)-OFFSET('Paid Out Entry'!$B$1,'Paid Out Entry'!$A$136-'Paid Out Entry'!$A$1,$A10*2,1,1),"")</f>
        <v>127.36</v>
      </c>
      <c r="E10" s="714">
        <f ca="1">IF($A10&lt;&gt;0,OFFSET('EOD Review'!$B$1,'EOD Review'!$A$444-'EOD Review'!$A$1,$A10*2,1,1)+OFFSET('Paid Out Entry'!$B$1,'Paid Out Entry'!$A$128-'Paid Out Entry'!$A$1,$A10*2,1,1)-OFFSET('Paid Out Entry'!$B$1,'Paid Out Entry'!$A$137-'Paid Out Entry'!$A$1,$A10*2,1,1),"")</f>
        <v>0</v>
      </c>
      <c r="F10" s="714">
        <f ca="1">IF($A10&lt;&gt;0,OFFSET('EOD Review'!$B$1,'EOD Review'!$A$445-'EOD Review'!$A$1,$A10*2,1,1)+OFFSET('Paid Out Entry'!$B$1,'Paid Out Entry'!$A$129-'Paid Out Entry'!$A$1,$A10*2,1,1)-OFFSET('Paid Out Entry'!$B$1,'Paid Out Entry'!$A$138-'Paid Out Entry'!$A$1,$A10*2,1,1),"")</f>
        <v>3.06</v>
      </c>
      <c r="G10" s="770">
        <f ca="1">IF($A10&lt;&gt;0,OFFSET('EOD Review'!$B$1,'EOD Review'!$A$439-'EOD Review'!$A$1,$A10*2,1,1)+OFFSET('Paid Out Entry'!$B$1,'Paid Out Entry'!$A$130-'Paid Out Entry'!$A$1,$A10*2,1,1)-OFFSET('Paid Out Entry'!$B$1,'Paid Out Entry'!$A$139-'Paid Out Entry'!$A$1,$A10*2,1,1),"")</f>
        <v>1.5999999999999999</v>
      </c>
      <c r="H10" s="770">
        <f ca="1">IF($A10&lt;&gt;0,OFFSET('Paid Out Entry'!$B$1,'Paid Out Entry'!$A$8-'Paid Out Entry'!$A$1,$A10*2,1,1),"")</f>
        <v>0</v>
      </c>
      <c r="I10" s="770">
        <f ca="1">IF($A10&lt;&gt;0,OFFSET('Paid Out Entry'!$B$1,'Paid Out Entry'!$A$20-'Paid Out Entry'!$A$1,$A10*2,1,1),"")</f>
        <v>0</v>
      </c>
      <c r="J10" s="770">
        <f ca="1">IF($A10&lt;&gt;0,OFFSET('Paid Out Entry'!$B$1,'Paid Out Entry'!$A$55-'Paid Out Entry'!$A$1,$A10*2,1,1),"")</f>
        <v>0</v>
      </c>
      <c r="K10" s="715">
        <f ca="1">IF($A10&lt;&gt;0,OFFSET('Paid Out Entry'!$B$1,'Paid Out Entry'!$A$116-'Paid Out Entry'!$A$1,$A10*2,1,1),"")</f>
        <v>0</v>
      </c>
      <c r="L10" s="322">
        <f t="shared" ca="1" si="0"/>
        <v>3332.02</v>
      </c>
      <c r="M10" s="714">
        <f ca="1">IF($A10&lt;&gt;0,OFFSET('Paid Out Entry'!$B$1,'Paid Out Entry'!$A$13-'Paid Out Entry'!$A$1,$A10*2,1,1),"")</f>
        <v>0</v>
      </c>
      <c r="N10" s="714">
        <f ca="1">IF($A10&lt;&gt;0,OFFSET('Paid Out Entry'!$B$1,'Paid Out Entry'!$A$26-'Paid Out Entry'!$A$1,$A10*2,1,1),"")</f>
        <v>0</v>
      </c>
      <c r="O10" s="714">
        <f ca="1">IF($A10&lt;&gt;0,OFFSET('Paid Out Entry'!$B$1,'Paid Out Entry'!$A$87-'Paid Out Entry'!$A$1,$A10*2,1,1),"")</f>
        <v>61.43</v>
      </c>
      <c r="P10" s="714">
        <f ca="1">IF($A10&lt;&gt;0,OFFSET('Paid Out Entry'!$B$1,'Paid Out Entry'!$A$101-'Paid Out Entry'!$A$1,$A10*2,1,1),"")</f>
        <v>0</v>
      </c>
      <c r="Q10" s="714">
        <f ca="1">IF($A10&lt;&gt;0,OFFSET('Paid Out Entry'!$B$1,'Paid Out Entry'!$A$111-'Paid Out Entry'!$A$1,$A10*2,1,1),"")</f>
        <v>0</v>
      </c>
      <c r="R10" s="714">
        <f ca="1">IF($A10&lt;&gt;0,OFFSET('Paid Out Entry'!$B$1,'Paid Out Entry'!$A$122-'Paid Out Entry'!$A$1,$A10*2,1,1),"")</f>
        <v>0</v>
      </c>
      <c r="S10" s="771">
        <f ca="1">IF($A10&lt;&gt;0,OFFSET('MPOS Entry'!$B$1,'MPOS Entry'!$A$8-'MPOS Entry'!$A$1,$A10*2,1,1),"")</f>
        <v>569.32000000000005</v>
      </c>
      <c r="T10" s="771">
        <f ca="1">IF($A10&lt;&gt;0,OFFSET('MPOS Entry'!$B$1,'MPOS Entry'!$A$15-'MPOS Entry'!$A$1,$A10*2,1,1),"")</f>
        <v>0</v>
      </c>
      <c r="U10" s="714">
        <f ca="1">IF($A10&lt;&gt;0,OFFSET('MPOS Entry'!$B$1,'MPOS Entry'!$A$178-'MPOS Entry'!$A$1,$A10*2,1,1)-OFFSET('Paid Out Entry'!$B$1,'Paid Out Entry'!$A$145-'Paid Out Entry'!$A$1,$A10*2,1,1),"")</f>
        <v>1458.3400000000001</v>
      </c>
      <c r="V10" s="714">
        <f ca="1">IF($A10&lt;&gt;0,OFFSET('MPOS Entry'!$B$1,'MPOS Entry'!$A$179-'MPOS Entry'!$A$1,$A10*2,1,1)-OFFSET('Paid Out Entry'!$B$1,'Paid Out Entry'!$A$146-'Paid Out Entry'!$A$1,$A10*2,1,1),"")</f>
        <v>513.46</v>
      </c>
      <c r="W10" s="714">
        <f ca="1">IF($A10&lt;&gt;0,OFFSET('MPOS Entry'!$B$1,'MPOS Entry'!$A$180-'MPOS Entry'!$A$1,$A10*2,1,1)-OFFSET('Paid Out Entry'!$B$1,'Paid Out Entry'!$A$147-'Paid Out Entry'!$A$1,$A10*2,1,1),"")</f>
        <v>105.28</v>
      </c>
      <c r="X10" s="714">
        <f ca="1">IF($A10&lt;&gt;0,OFFSET('MPOS Entry'!$B$1,'MPOS Entry'!$A$181-'MPOS Entry'!$A$1,$A10*2,1,1)-OFFSET('Paid Out Entry'!$B$1,'Paid Out Entry'!$A$148-'Paid Out Entry'!$A$1,$A10*2,1,1),"")</f>
        <v>728.13</v>
      </c>
      <c r="Y10" s="770">
        <f ca="1">IF($A10&lt;&gt;0,OFFSET('MPOS Entry'!$B$1,'MPOS Entry'!$A$182-'MPOS Entry'!$A$1,$A10*2,1,1)-OFFSET('Paid Out Entry'!$B$1,'Paid Out Entry'!$A$149-'Paid Out Entry'!$A$1,$A10*2,1,1),"")</f>
        <v>0</v>
      </c>
      <c r="Z10" s="714">
        <f ca="1">IF($A10&lt;&gt;0,OFFSET('EOD Review'!$B$1,'EOD Review'!$A$407-'EOD Review'!$A$1,$A10*2,1,1),"")</f>
        <v>0</v>
      </c>
      <c r="AA10" s="714">
        <f ca="1">IF($A10&lt;&gt;0,OFFSET('EOD Review'!$B$1,'EOD Review'!$A$414-'EOD Review'!$A$1,$A10*2,1,1),"")</f>
        <v>94.67</v>
      </c>
      <c r="AB10" s="714">
        <f ca="1">IF($A10&lt;&gt;0,OFFSET('EOD Review'!$B$1,'EOD Review'!$A$417-'EOD Review'!$A$1,$A10*2,1,1),"")</f>
        <v>299.32</v>
      </c>
      <c r="AC10" s="714">
        <f ca="1">IF($A10&lt;&gt;0,OFFSET('EOD Review'!$B$1,'EOD Review'!$A$411-'EOD Review'!$A$1,$A10*2,1,1),"")</f>
        <v>0</v>
      </c>
      <c r="AD10" s="714">
        <f ca="1">IF($A10&lt;&gt;0,OFFSET('EOD Review'!$B$1,'EOD Review'!$A$419-'EOD Review'!$A$1,$A10*2,1,1),"")</f>
        <v>0</v>
      </c>
      <c r="AE10" s="322">
        <f t="shared" ca="1" si="1"/>
        <v>497.93000000000075</v>
      </c>
    </row>
    <row r="11" spans="1:31" ht="17" thickBot="1" x14ac:dyDescent="0.25">
      <c r="A11" s="725">
        <f>IF(A10&lt;&gt;0,A10+1,IF(WEEKDAY(DATE('Report Set-up'!$B$12,'Report Set-up'!$B$11,1))=$B11,1,0))</f>
        <v>7</v>
      </c>
      <c r="B11" s="726">
        <v>7</v>
      </c>
      <c r="C11" s="357">
        <f ca="1">IF($A11&lt;&gt;0,OFFSET('EOD Review'!$B$1,'EOD Review'!$A$64-'EOD Review'!$A$1,$A11*2,1,1)+OFFSET('Paid Out Entry'!$B$1,'Paid Out Entry'!$A$126-'Paid Out Entry'!$A$1,$A11*2,1,1)-OFFSET('Paid Out Entry'!$B$1,'Paid Out Entry'!$A$135-'Paid Out Entry'!$A$1,$A11*2,1,1),"")</f>
        <v>3200</v>
      </c>
      <c r="D11" s="773">
        <f ca="1">IF($A11&lt;&gt;0,OFFSET('EOD Review'!$B$1,'EOD Review'!$A$443-'EOD Review'!$A$1,$A11*2,1,1)+OFFSET('Paid Out Entry'!$B$1,'Paid Out Entry'!$A$127-'Paid Out Entry'!$A$1,$A11*2,1,1)-OFFSET('Paid Out Entry'!$B$1,'Paid Out Entry'!$A$136-'Paid Out Entry'!$A$1,$A11*2,1,1),"")</f>
        <v>127.36</v>
      </c>
      <c r="E11" s="354">
        <f ca="1">IF($A11&lt;&gt;0,OFFSET('EOD Review'!$B$1,'EOD Review'!$A$444-'EOD Review'!$A$1,$A11*2,1,1)+OFFSET('Paid Out Entry'!$B$1,'Paid Out Entry'!$A$128-'Paid Out Entry'!$A$1,$A11*2,1,1)-OFFSET('Paid Out Entry'!$B$1,'Paid Out Entry'!$A$137-'Paid Out Entry'!$A$1,$A11*2,1,1),"")</f>
        <v>0</v>
      </c>
      <c r="F11" s="354">
        <f ca="1">IF($A11&lt;&gt;0,OFFSET('EOD Review'!$B$1,'EOD Review'!$A$445-'EOD Review'!$A$1,$A11*2,1,1)+OFFSET('Paid Out Entry'!$B$1,'Paid Out Entry'!$A$129-'Paid Out Entry'!$A$1,$A11*2,1,1)-OFFSET('Paid Out Entry'!$B$1,'Paid Out Entry'!$A$138-'Paid Out Entry'!$A$1,$A11*2,1,1),"")</f>
        <v>3.06</v>
      </c>
      <c r="G11" s="774">
        <f ca="1">IF($A11&lt;&gt;0,OFFSET('EOD Review'!$B$1,'EOD Review'!$A$439-'EOD Review'!$A$1,$A11*2,1,1)+OFFSET('Paid Out Entry'!$B$1,'Paid Out Entry'!$A$130-'Paid Out Entry'!$A$1,$A11*2,1,1)-OFFSET('Paid Out Entry'!$B$1,'Paid Out Entry'!$A$139-'Paid Out Entry'!$A$1,$A11*2,1,1),"")</f>
        <v>1.5999999999999999</v>
      </c>
      <c r="H11" s="774">
        <f ca="1">IF($A11&lt;&gt;0,OFFSET('Paid Out Entry'!$B$1,'Paid Out Entry'!$A$8-'Paid Out Entry'!$A$1,$A11*2,1,1),"")</f>
        <v>0</v>
      </c>
      <c r="I11" s="774">
        <f ca="1">IF($A11&lt;&gt;0,OFFSET('Paid Out Entry'!$B$1,'Paid Out Entry'!$A$20-'Paid Out Entry'!$A$1,$A11*2,1,1),"")</f>
        <v>0</v>
      </c>
      <c r="J11" s="774">
        <f ca="1">IF($A11&lt;&gt;0,OFFSET('Paid Out Entry'!$B$1,'Paid Out Entry'!$A$55-'Paid Out Entry'!$A$1,$A11*2,1,1),"")</f>
        <v>0</v>
      </c>
      <c r="K11" s="356">
        <f ca="1">IF($A11&lt;&gt;0,OFFSET('Paid Out Entry'!$B$1,'Paid Out Entry'!$A$116-'Paid Out Entry'!$A$1,$A11*2,1,1),"")</f>
        <v>0</v>
      </c>
      <c r="L11" s="357">
        <f t="shared" ca="1" si="0"/>
        <v>3332.02</v>
      </c>
      <c r="M11" s="354">
        <f ca="1">IF($A11&lt;&gt;0,OFFSET('Paid Out Entry'!$B$1,'Paid Out Entry'!$A$13-'Paid Out Entry'!$A$1,$A11*2,1,1),"")</f>
        <v>0</v>
      </c>
      <c r="N11" s="354">
        <f ca="1">IF($A11&lt;&gt;0,OFFSET('Paid Out Entry'!$B$1,'Paid Out Entry'!$A$26-'Paid Out Entry'!$A$1,$A11*2,1,1),"")</f>
        <v>0</v>
      </c>
      <c r="O11" s="354">
        <f ca="1">IF($A11&lt;&gt;0,OFFSET('Paid Out Entry'!$B$1,'Paid Out Entry'!$A$87-'Paid Out Entry'!$A$1,$A11*2,1,1),"")</f>
        <v>121.81</v>
      </c>
      <c r="P11" s="354">
        <f ca="1">IF($A11&lt;&gt;0,OFFSET('Paid Out Entry'!$B$1,'Paid Out Entry'!$A$101-'Paid Out Entry'!$A$1,$A11*2,1,1),"")</f>
        <v>0</v>
      </c>
      <c r="Q11" s="354">
        <f ca="1">IF($A11&lt;&gt;0,OFFSET('Paid Out Entry'!$B$1,'Paid Out Entry'!$A$111-'Paid Out Entry'!$A$1,$A11*2,1,1),"")</f>
        <v>0</v>
      </c>
      <c r="R11" s="354">
        <f ca="1">IF($A11&lt;&gt;0,OFFSET('Paid Out Entry'!$B$1,'Paid Out Entry'!$A$122-'Paid Out Entry'!$A$1,$A11*2,1,1),"")</f>
        <v>0</v>
      </c>
      <c r="S11" s="775">
        <f ca="1">IF($A11&lt;&gt;0,OFFSET('MPOS Entry'!$B$1,'MPOS Entry'!$A$8-'MPOS Entry'!$A$1,$A11*2,1,1),"")</f>
        <v>356.14</v>
      </c>
      <c r="T11" s="775">
        <f ca="1">IF($A11&lt;&gt;0,OFFSET('MPOS Entry'!$B$1,'MPOS Entry'!$A$15-'MPOS Entry'!$A$1,$A11*2,1,1),"")</f>
        <v>0</v>
      </c>
      <c r="U11" s="354">
        <f ca="1">IF($A11&lt;&gt;0,OFFSET('MPOS Entry'!$B$1,'MPOS Entry'!$A$178-'MPOS Entry'!$A$1,$A11*2,1,1)-OFFSET('Paid Out Entry'!$B$1,'Paid Out Entry'!$A$145-'Paid Out Entry'!$A$1,$A11*2,1,1),"")</f>
        <v>1194.77</v>
      </c>
      <c r="V11" s="354">
        <f ca="1">IF($A11&lt;&gt;0,OFFSET('MPOS Entry'!$B$1,'MPOS Entry'!$A$179-'MPOS Entry'!$A$1,$A11*2,1,1)-OFFSET('Paid Out Entry'!$B$1,'Paid Out Entry'!$A$146-'Paid Out Entry'!$A$1,$A11*2,1,1),"")</f>
        <v>84.63</v>
      </c>
      <c r="W11" s="354">
        <f ca="1">IF($A11&lt;&gt;0,OFFSET('MPOS Entry'!$B$1,'MPOS Entry'!$A$180-'MPOS Entry'!$A$1,$A11*2,1,1)-OFFSET('Paid Out Entry'!$B$1,'Paid Out Entry'!$A$147-'Paid Out Entry'!$A$1,$A11*2,1,1),"")</f>
        <v>0</v>
      </c>
      <c r="X11" s="354">
        <f ca="1">IF($A11&lt;&gt;0,OFFSET('MPOS Entry'!$B$1,'MPOS Entry'!$A$181-'MPOS Entry'!$A$1,$A11*2,1,1)-OFFSET('Paid Out Entry'!$B$1,'Paid Out Entry'!$A$148-'Paid Out Entry'!$A$1,$A11*2,1,1),"")</f>
        <v>507.52</v>
      </c>
      <c r="Y11" s="355">
        <f ca="1">IF($A11&lt;&gt;0,OFFSET('MPOS Entry'!$B$1,'MPOS Entry'!$A$182-'MPOS Entry'!$A$1,$A11*2,1,1)-OFFSET('Paid Out Entry'!$B$1,'Paid Out Entry'!$A$149-'Paid Out Entry'!$A$1,$A11*2,1,1),"")</f>
        <v>0</v>
      </c>
      <c r="Z11" s="354">
        <f ca="1">IF($A11&lt;&gt;0,OFFSET('EOD Review'!$B$1,'EOD Review'!$A$407-'EOD Review'!$A$1,$A11*2,1,1),"")</f>
        <v>0</v>
      </c>
      <c r="AA11" s="354">
        <f ca="1">IF($A11&lt;&gt;0,OFFSET('EOD Review'!$B$1,'EOD Review'!$A$414-'EOD Review'!$A$1,$A11*2,1,1),"")</f>
        <v>94.67</v>
      </c>
      <c r="AB11" s="354">
        <f ca="1">IF($A11&lt;&gt;0,OFFSET('EOD Review'!$B$1,'EOD Review'!$A$417-'EOD Review'!$A$1,$A11*2,1,1),"")</f>
        <v>299.32</v>
      </c>
      <c r="AC11" s="354">
        <f ca="1">IF($A11&lt;&gt;0,OFFSET('EOD Review'!$B$1,'EOD Review'!$A$411-'EOD Review'!$A$1,$A11*2,1,1),"")</f>
        <v>0</v>
      </c>
      <c r="AD11" s="354">
        <f ca="1">IF($A11&lt;&gt;0,OFFSET('EOD Review'!$B$1,'EOD Review'!$A$419-'EOD Review'!$A$1,$A11*2,1,1),"")</f>
        <v>0</v>
      </c>
      <c r="AE11" s="357">
        <f t="shared" ca="1" si="1"/>
        <v>-673.15999999999985</v>
      </c>
    </row>
    <row r="12" spans="1:31" ht="16" x14ac:dyDescent="0.2">
      <c r="A12" s="699">
        <f>A11+1</f>
        <v>8</v>
      </c>
      <c r="B12" s="700">
        <v>1</v>
      </c>
      <c r="C12" s="315">
        <f ca="1">IF($A12&lt;&gt;0,OFFSET('EOD Review'!$B$1,'EOD Review'!$A$64-'EOD Review'!$A$1,$A12*2,1,1)+OFFSET('Paid Out Entry'!$B$1,'Paid Out Entry'!$A$126-'Paid Out Entry'!$A$1,$A12*2,1,1)-OFFSET('Paid Out Entry'!$B$1,'Paid Out Entry'!$A$135-'Paid Out Entry'!$A$1,$A12*2,1,1),"")</f>
        <v>3200</v>
      </c>
      <c r="D12" s="767">
        <f ca="1">IF($A12&lt;&gt;0,OFFSET('EOD Review'!$B$1,'EOD Review'!$A$443-'EOD Review'!$A$1,$A12*2,1,1)+OFFSET('Paid Out Entry'!$B$1,'Paid Out Entry'!$A$127-'Paid Out Entry'!$A$1,$A12*2,1,1)-OFFSET('Paid Out Entry'!$B$1,'Paid Out Entry'!$A$136-'Paid Out Entry'!$A$1,$A12*2,1,1),"")</f>
        <v>127.36</v>
      </c>
      <c r="E12" s="702">
        <f ca="1">IF($A12&lt;&gt;0,OFFSET('EOD Review'!$B$1,'EOD Review'!$A$444-'EOD Review'!$A$1,$A12*2,1,1)+OFFSET('Paid Out Entry'!$B$1,'Paid Out Entry'!$A$128-'Paid Out Entry'!$A$1,$A12*2,1,1)-OFFSET('Paid Out Entry'!$B$1,'Paid Out Entry'!$A$137-'Paid Out Entry'!$A$1,$A12*2,1,1),"")</f>
        <v>0</v>
      </c>
      <c r="F12" s="702">
        <f ca="1">IF($A12&lt;&gt;0,OFFSET('EOD Review'!$B$1,'EOD Review'!$A$445-'EOD Review'!$A$1,$A12*2,1,1)+OFFSET('Paid Out Entry'!$B$1,'Paid Out Entry'!$A$129-'Paid Out Entry'!$A$1,$A12*2,1,1)-OFFSET('Paid Out Entry'!$B$1,'Paid Out Entry'!$A$138-'Paid Out Entry'!$A$1,$A12*2,1,1),"")</f>
        <v>3.06</v>
      </c>
      <c r="G12" s="768">
        <f ca="1">IF($A12&lt;&gt;0,OFFSET('EOD Review'!$B$1,'EOD Review'!$A$439-'EOD Review'!$A$1,$A12*2,1,1)+OFFSET('Paid Out Entry'!$B$1,'Paid Out Entry'!$A$130-'Paid Out Entry'!$A$1,$A12*2,1,1)-OFFSET('Paid Out Entry'!$B$1,'Paid Out Entry'!$A$139-'Paid Out Entry'!$A$1,$A12*2,1,1),"")</f>
        <v>1.5999999999999999</v>
      </c>
      <c r="H12" s="768">
        <f ca="1">IF($A12&lt;&gt;0,OFFSET('Paid Out Entry'!$B$1,'Paid Out Entry'!$A$8-'Paid Out Entry'!$A$1,$A12*2,1,1),"")</f>
        <v>0</v>
      </c>
      <c r="I12" s="768">
        <f ca="1">IF($A12&lt;&gt;0,OFFSET('Paid Out Entry'!$B$1,'Paid Out Entry'!$A$20-'Paid Out Entry'!$A$1,$A12*2,1,1),"")</f>
        <v>0</v>
      </c>
      <c r="J12" s="768">
        <f ca="1">IF($A12&lt;&gt;0,OFFSET('Paid Out Entry'!$B$1,'Paid Out Entry'!$A$55-'Paid Out Entry'!$A$1,$A12*2,1,1),"")</f>
        <v>0</v>
      </c>
      <c r="K12" s="703">
        <f ca="1">IF($A12&lt;&gt;0,OFFSET('Paid Out Entry'!$B$1,'Paid Out Entry'!$A$116-'Paid Out Entry'!$A$1,$A12*2,1,1),"")</f>
        <v>0</v>
      </c>
      <c r="L12" s="315">
        <f t="shared" ca="1" si="0"/>
        <v>3332.02</v>
      </c>
      <c r="M12" s="702">
        <f ca="1">IF($A12&lt;&gt;0,OFFSET('Paid Out Entry'!$B$1,'Paid Out Entry'!$A$13-'Paid Out Entry'!$A$1,$A12*2,1,1),"")</f>
        <v>0</v>
      </c>
      <c r="N12" s="702">
        <f ca="1">IF($A12&lt;&gt;0,OFFSET('Paid Out Entry'!$B$1,'Paid Out Entry'!$A$26-'Paid Out Entry'!$A$1,$A12*2,1,1),"")</f>
        <v>0</v>
      </c>
      <c r="O12" s="702">
        <f ca="1">IF($A12&lt;&gt;0,OFFSET('Paid Out Entry'!$B$1,'Paid Out Entry'!$A$87-'Paid Out Entry'!$A$1,$A12*2,1,1),"")</f>
        <v>78.760000000000005</v>
      </c>
      <c r="P12" s="702">
        <f ca="1">IF($A12&lt;&gt;0,OFFSET('Paid Out Entry'!$B$1,'Paid Out Entry'!$A$101-'Paid Out Entry'!$A$1,$A12*2,1,1),"")</f>
        <v>0</v>
      </c>
      <c r="Q12" s="702">
        <f ca="1">IF($A12&lt;&gt;0,OFFSET('Paid Out Entry'!$B$1,'Paid Out Entry'!$A$111-'Paid Out Entry'!$A$1,$A12*2,1,1),"")</f>
        <v>0</v>
      </c>
      <c r="R12" s="702">
        <f ca="1">IF($A12&lt;&gt;0,OFFSET('Paid Out Entry'!$B$1,'Paid Out Entry'!$A$122-'Paid Out Entry'!$A$1,$A12*2,1,1),"")</f>
        <v>0</v>
      </c>
      <c r="S12" s="342">
        <f ca="1">IF($A12&lt;&gt;0,OFFSET('MPOS Entry'!$B$1,'MPOS Entry'!$A$8-'MPOS Entry'!$A$1,$A12*2,1,1),"")</f>
        <v>418.89</v>
      </c>
      <c r="T12" s="342">
        <f ca="1">IF($A12&lt;&gt;0,OFFSET('MPOS Entry'!$B$1,'MPOS Entry'!$A$15-'MPOS Entry'!$A$1,$A12*2,1,1),"")</f>
        <v>0</v>
      </c>
      <c r="U12" s="702">
        <f ca="1">IF($A12&lt;&gt;0,OFFSET('MPOS Entry'!$B$1,'MPOS Entry'!$A$178-'MPOS Entry'!$A$1,$A12*2,1,1)-OFFSET('Paid Out Entry'!$B$1,'Paid Out Entry'!$A$145-'Paid Out Entry'!$A$1,$A12*2,1,1),"")</f>
        <v>628.09999999999991</v>
      </c>
      <c r="V12" s="702">
        <f ca="1">IF($A12&lt;&gt;0,OFFSET('MPOS Entry'!$B$1,'MPOS Entry'!$A$179-'MPOS Entry'!$A$1,$A12*2,1,1)-OFFSET('Paid Out Entry'!$B$1,'Paid Out Entry'!$A$146-'Paid Out Entry'!$A$1,$A12*2,1,1),"")</f>
        <v>115.03</v>
      </c>
      <c r="W12" s="702">
        <f ca="1">IF($A12&lt;&gt;0,OFFSET('MPOS Entry'!$B$1,'MPOS Entry'!$A$180-'MPOS Entry'!$A$1,$A12*2,1,1)-OFFSET('Paid Out Entry'!$B$1,'Paid Out Entry'!$A$147-'Paid Out Entry'!$A$1,$A12*2,1,1),"")</f>
        <v>52.46</v>
      </c>
      <c r="X12" s="702">
        <f ca="1">IF($A12&lt;&gt;0,OFFSET('MPOS Entry'!$B$1,'MPOS Entry'!$A$181-'MPOS Entry'!$A$1,$A12*2,1,1)-OFFSET('Paid Out Entry'!$B$1,'Paid Out Entry'!$A$148-'Paid Out Entry'!$A$1,$A12*2,1,1),"")</f>
        <v>194.45</v>
      </c>
      <c r="Y12" s="768">
        <f ca="1">IF($A12&lt;&gt;0,OFFSET('MPOS Entry'!$B$1,'MPOS Entry'!$A$182-'MPOS Entry'!$A$1,$A12*2,1,1)-OFFSET('Paid Out Entry'!$B$1,'Paid Out Entry'!$A$149-'Paid Out Entry'!$A$1,$A12*2,1,1),"")</f>
        <v>0</v>
      </c>
      <c r="Z12" s="702">
        <f ca="1">IF($A12&lt;&gt;0,OFFSET('EOD Review'!$B$1,'EOD Review'!$A$407-'EOD Review'!$A$1,$A12*2,1,1),"")</f>
        <v>0</v>
      </c>
      <c r="AA12" s="702">
        <f ca="1">IF($A12&lt;&gt;0,OFFSET('EOD Review'!$B$1,'EOD Review'!$A$414-'EOD Review'!$A$1,$A12*2,1,1),"")</f>
        <v>94.67</v>
      </c>
      <c r="AB12" s="702">
        <f ca="1">IF($A12&lt;&gt;0,OFFSET('EOD Review'!$B$1,'EOD Review'!$A$417-'EOD Review'!$A$1,$A12*2,1,1),"")</f>
        <v>299.32</v>
      </c>
      <c r="AC12" s="702">
        <f ca="1">IF($A12&lt;&gt;0,OFFSET('EOD Review'!$B$1,'EOD Review'!$A$411-'EOD Review'!$A$1,$A12*2,1,1),"")</f>
        <v>0</v>
      </c>
      <c r="AD12" s="702">
        <f ca="1">IF($A12&lt;&gt;0,OFFSET('EOD Review'!$B$1,'EOD Review'!$A$419-'EOD Review'!$A$1,$A12*2,1,1),"")</f>
        <v>0</v>
      </c>
      <c r="AE12" s="315">
        <f t="shared" ca="1" si="1"/>
        <v>-1450.34</v>
      </c>
    </row>
    <row r="13" spans="1:31" ht="16" x14ac:dyDescent="0.2">
      <c r="A13" s="711">
        <f t="shared" ref="A13:A32" si="2">A12+1</f>
        <v>9</v>
      </c>
      <c r="B13" s="712">
        <v>2</v>
      </c>
      <c r="C13" s="322">
        <f ca="1">IF($A13&lt;&gt;0,OFFSET('EOD Review'!$B$1,'EOD Review'!$A$64-'EOD Review'!$A$1,$A13*2,1,1)+OFFSET('Paid Out Entry'!$B$1,'Paid Out Entry'!$A$126-'Paid Out Entry'!$A$1,$A13*2,1,1)-OFFSET('Paid Out Entry'!$B$1,'Paid Out Entry'!$A$135-'Paid Out Entry'!$A$1,$A13*2,1,1),"")</f>
        <v>3200</v>
      </c>
      <c r="D13" s="769">
        <f ca="1">IF($A13&lt;&gt;0,OFFSET('EOD Review'!$B$1,'EOD Review'!$A$443-'EOD Review'!$A$1,$A13*2,1,1)+OFFSET('Paid Out Entry'!$B$1,'Paid Out Entry'!$A$127-'Paid Out Entry'!$A$1,$A13*2,1,1)-OFFSET('Paid Out Entry'!$B$1,'Paid Out Entry'!$A$136-'Paid Out Entry'!$A$1,$A13*2,1,1),"")</f>
        <v>127.36</v>
      </c>
      <c r="E13" s="714">
        <f ca="1">IF($A13&lt;&gt;0,OFFSET('EOD Review'!$B$1,'EOD Review'!$A$444-'EOD Review'!$A$1,$A13*2,1,1)+OFFSET('Paid Out Entry'!$B$1,'Paid Out Entry'!$A$128-'Paid Out Entry'!$A$1,$A13*2,1,1)-OFFSET('Paid Out Entry'!$B$1,'Paid Out Entry'!$A$137-'Paid Out Entry'!$A$1,$A13*2,1,1),"")</f>
        <v>0</v>
      </c>
      <c r="F13" s="714">
        <f ca="1">IF($A13&lt;&gt;0,OFFSET('EOD Review'!$B$1,'EOD Review'!$A$445-'EOD Review'!$A$1,$A13*2,1,1)+OFFSET('Paid Out Entry'!$B$1,'Paid Out Entry'!$A$129-'Paid Out Entry'!$A$1,$A13*2,1,1)-OFFSET('Paid Out Entry'!$B$1,'Paid Out Entry'!$A$138-'Paid Out Entry'!$A$1,$A13*2,1,1),"")</f>
        <v>3.06</v>
      </c>
      <c r="G13" s="772">
        <f ca="1">IF($A13&lt;&gt;0,OFFSET('EOD Review'!$B$1,'EOD Review'!$A$439-'EOD Review'!$A$1,$A13*2,1,1)+OFFSET('Paid Out Entry'!$B$1,'Paid Out Entry'!$A$130-'Paid Out Entry'!$A$1,$A13*2,1,1)-OFFSET('Paid Out Entry'!$B$1,'Paid Out Entry'!$A$139-'Paid Out Entry'!$A$1,$A13*2,1,1),"")</f>
        <v>1.5999999999999999</v>
      </c>
      <c r="H13" s="772">
        <f ca="1">IF($A13&lt;&gt;0,OFFSET('Paid Out Entry'!$B$1,'Paid Out Entry'!$A$8-'Paid Out Entry'!$A$1,$A13*2,1,1),"")</f>
        <v>0</v>
      </c>
      <c r="I13" s="772">
        <f ca="1">IF($A13&lt;&gt;0,OFFSET('Paid Out Entry'!$B$1,'Paid Out Entry'!$A$20-'Paid Out Entry'!$A$1,$A13*2,1,1),"")</f>
        <v>0</v>
      </c>
      <c r="J13" s="772">
        <f ca="1">IF($A13&lt;&gt;0,OFFSET('Paid Out Entry'!$B$1,'Paid Out Entry'!$A$55-'Paid Out Entry'!$A$1,$A13*2,1,1),"")</f>
        <v>0</v>
      </c>
      <c r="K13" s="715">
        <f ca="1">IF($A13&lt;&gt;0,OFFSET('Paid Out Entry'!$B$1,'Paid Out Entry'!$A$116-'Paid Out Entry'!$A$1,$A13*2,1,1),"")</f>
        <v>0</v>
      </c>
      <c r="L13" s="322">
        <f t="shared" ca="1" si="0"/>
        <v>3332.02</v>
      </c>
      <c r="M13" s="714">
        <f ca="1">IF($A13&lt;&gt;0,OFFSET('Paid Out Entry'!$B$1,'Paid Out Entry'!$A$13-'Paid Out Entry'!$A$1,$A13*2,1,1),"")</f>
        <v>0</v>
      </c>
      <c r="N13" s="714">
        <f ca="1">IF($A13&lt;&gt;0,OFFSET('Paid Out Entry'!$B$1,'Paid Out Entry'!$A$26-'Paid Out Entry'!$A$1,$A13*2,1,1),"")</f>
        <v>0</v>
      </c>
      <c r="O13" s="714">
        <f ca="1">IF($A13&lt;&gt;0,OFFSET('Paid Out Entry'!$B$1,'Paid Out Entry'!$A$87-'Paid Out Entry'!$A$1,$A13*2,1,1),"")</f>
        <v>254.95</v>
      </c>
      <c r="P13" s="714">
        <f ca="1">IF($A13&lt;&gt;0,OFFSET('Paid Out Entry'!$B$1,'Paid Out Entry'!$A$101-'Paid Out Entry'!$A$1,$A13*2,1,1),"")</f>
        <v>0</v>
      </c>
      <c r="Q13" s="714">
        <f ca="1">IF($A13&lt;&gt;0,OFFSET('Paid Out Entry'!$B$1,'Paid Out Entry'!$A$111-'Paid Out Entry'!$A$1,$A13*2,1,1),"")</f>
        <v>0</v>
      </c>
      <c r="R13" s="714">
        <f ca="1">IF($A13&lt;&gt;0,OFFSET('Paid Out Entry'!$B$1,'Paid Out Entry'!$A$122-'Paid Out Entry'!$A$1,$A13*2,1,1),"")</f>
        <v>0</v>
      </c>
      <c r="S13" s="771">
        <f ca="1">IF($A13&lt;&gt;0,OFFSET('MPOS Entry'!$B$1,'MPOS Entry'!$A$8-'MPOS Entry'!$A$1,$A13*2,1,1),"")</f>
        <v>220.89</v>
      </c>
      <c r="T13" s="771">
        <f ca="1">IF($A13&lt;&gt;0,OFFSET('MPOS Entry'!$B$1,'MPOS Entry'!$A$15-'MPOS Entry'!$A$1,$A13*2,1,1),"")</f>
        <v>0</v>
      </c>
      <c r="U13" s="714">
        <f ca="1">IF($A13&lt;&gt;0,OFFSET('MPOS Entry'!$B$1,'MPOS Entry'!$A$178-'MPOS Entry'!$A$1,$A13*2,1,1)-OFFSET('Paid Out Entry'!$B$1,'Paid Out Entry'!$A$145-'Paid Out Entry'!$A$1,$A13*2,1,1),"")</f>
        <v>600.37</v>
      </c>
      <c r="V13" s="714">
        <f ca="1">IF($A13&lt;&gt;0,OFFSET('MPOS Entry'!$B$1,'MPOS Entry'!$A$179-'MPOS Entry'!$A$1,$A13*2,1,1)-OFFSET('Paid Out Entry'!$B$1,'Paid Out Entry'!$A$146-'Paid Out Entry'!$A$1,$A13*2,1,1),"")</f>
        <v>238.98999999999998</v>
      </c>
      <c r="W13" s="714">
        <f ca="1">IF($A13&lt;&gt;0,OFFSET('MPOS Entry'!$B$1,'MPOS Entry'!$A$180-'MPOS Entry'!$A$1,$A13*2,1,1)-OFFSET('Paid Out Entry'!$B$1,'Paid Out Entry'!$A$147-'Paid Out Entry'!$A$1,$A13*2,1,1),"")</f>
        <v>0</v>
      </c>
      <c r="X13" s="714">
        <f ca="1">IF($A13&lt;&gt;0,OFFSET('MPOS Entry'!$B$1,'MPOS Entry'!$A$181-'MPOS Entry'!$A$1,$A13*2,1,1)-OFFSET('Paid Out Entry'!$B$1,'Paid Out Entry'!$A$148-'Paid Out Entry'!$A$1,$A13*2,1,1),"")</f>
        <v>540.07999999999993</v>
      </c>
      <c r="Y13" s="770">
        <f ca="1">IF($A13&lt;&gt;0,OFFSET('MPOS Entry'!$B$1,'MPOS Entry'!$A$182-'MPOS Entry'!$A$1,$A13*2,1,1)-OFFSET('Paid Out Entry'!$B$1,'Paid Out Entry'!$A$149-'Paid Out Entry'!$A$1,$A13*2,1,1),"")</f>
        <v>0</v>
      </c>
      <c r="Z13" s="714">
        <f ca="1">IF($A13&lt;&gt;0,OFFSET('EOD Review'!$B$1,'EOD Review'!$A$407-'EOD Review'!$A$1,$A13*2,1,1),"")</f>
        <v>0</v>
      </c>
      <c r="AA13" s="714">
        <f ca="1">IF($A13&lt;&gt;0,OFFSET('EOD Review'!$B$1,'EOD Review'!$A$414-'EOD Review'!$A$1,$A13*2,1,1),"")</f>
        <v>94.67</v>
      </c>
      <c r="AB13" s="714">
        <f ca="1">IF($A13&lt;&gt;0,OFFSET('EOD Review'!$B$1,'EOD Review'!$A$417-'EOD Review'!$A$1,$A13*2,1,1),"")</f>
        <v>299.32</v>
      </c>
      <c r="AC13" s="714">
        <f ca="1">IF($A13&lt;&gt;0,OFFSET('EOD Review'!$B$1,'EOD Review'!$A$411-'EOD Review'!$A$1,$A13*2,1,1),"")</f>
        <v>0</v>
      </c>
      <c r="AD13" s="714">
        <f ca="1">IF($A13&lt;&gt;0,OFFSET('EOD Review'!$B$1,'EOD Review'!$A$419-'EOD Review'!$A$1,$A13*2,1,1),"")</f>
        <v>0</v>
      </c>
      <c r="AE13" s="322">
        <f t="shared" ca="1" si="1"/>
        <v>-1082.75</v>
      </c>
    </row>
    <row r="14" spans="1:31" ht="16" x14ac:dyDescent="0.2">
      <c r="A14" s="711">
        <f t="shared" si="2"/>
        <v>10</v>
      </c>
      <c r="B14" s="712">
        <v>3</v>
      </c>
      <c r="C14" s="322">
        <f ca="1">IF($A14&lt;&gt;0,OFFSET('EOD Review'!$B$1,'EOD Review'!$A$64-'EOD Review'!$A$1,$A14*2,1,1)+OFFSET('Paid Out Entry'!$B$1,'Paid Out Entry'!$A$126-'Paid Out Entry'!$A$1,$A14*2,1,1)-OFFSET('Paid Out Entry'!$B$1,'Paid Out Entry'!$A$135-'Paid Out Entry'!$A$1,$A14*2,1,1),"")</f>
        <v>3200</v>
      </c>
      <c r="D14" s="769">
        <f ca="1">IF($A14&lt;&gt;0,OFFSET('EOD Review'!$B$1,'EOD Review'!$A$443-'EOD Review'!$A$1,$A14*2,1,1)+OFFSET('Paid Out Entry'!$B$1,'Paid Out Entry'!$A$127-'Paid Out Entry'!$A$1,$A14*2,1,1)-OFFSET('Paid Out Entry'!$B$1,'Paid Out Entry'!$A$136-'Paid Out Entry'!$A$1,$A14*2,1,1),"")</f>
        <v>127.36</v>
      </c>
      <c r="E14" s="714">
        <f ca="1">IF($A14&lt;&gt;0,OFFSET('EOD Review'!$B$1,'EOD Review'!$A$444-'EOD Review'!$A$1,$A14*2,1,1)+OFFSET('Paid Out Entry'!$B$1,'Paid Out Entry'!$A$128-'Paid Out Entry'!$A$1,$A14*2,1,1)-OFFSET('Paid Out Entry'!$B$1,'Paid Out Entry'!$A$137-'Paid Out Entry'!$A$1,$A14*2,1,1),"")</f>
        <v>0</v>
      </c>
      <c r="F14" s="714">
        <f ca="1">IF($A14&lt;&gt;0,OFFSET('EOD Review'!$B$1,'EOD Review'!$A$445-'EOD Review'!$A$1,$A14*2,1,1)+OFFSET('Paid Out Entry'!$B$1,'Paid Out Entry'!$A$129-'Paid Out Entry'!$A$1,$A14*2,1,1)-OFFSET('Paid Out Entry'!$B$1,'Paid Out Entry'!$A$138-'Paid Out Entry'!$A$1,$A14*2,1,1),"")</f>
        <v>3.06</v>
      </c>
      <c r="G14" s="772">
        <f ca="1">IF($A14&lt;&gt;0,OFFSET('EOD Review'!$B$1,'EOD Review'!$A$439-'EOD Review'!$A$1,$A14*2,1,1)+OFFSET('Paid Out Entry'!$B$1,'Paid Out Entry'!$A$130-'Paid Out Entry'!$A$1,$A14*2,1,1)-OFFSET('Paid Out Entry'!$B$1,'Paid Out Entry'!$A$139-'Paid Out Entry'!$A$1,$A14*2,1,1),"")</f>
        <v>1.5999999999999999</v>
      </c>
      <c r="H14" s="772">
        <f ca="1">IF($A14&lt;&gt;0,OFFSET('Paid Out Entry'!$B$1,'Paid Out Entry'!$A$8-'Paid Out Entry'!$A$1,$A14*2,1,1),"")</f>
        <v>0</v>
      </c>
      <c r="I14" s="772">
        <f ca="1">IF($A14&lt;&gt;0,OFFSET('Paid Out Entry'!$B$1,'Paid Out Entry'!$A$20-'Paid Out Entry'!$A$1,$A14*2,1,1),"")</f>
        <v>0</v>
      </c>
      <c r="J14" s="772">
        <f ca="1">IF($A14&lt;&gt;0,OFFSET('Paid Out Entry'!$B$1,'Paid Out Entry'!$A$55-'Paid Out Entry'!$A$1,$A14*2,1,1),"")</f>
        <v>0</v>
      </c>
      <c r="K14" s="715">
        <f ca="1">IF($A14&lt;&gt;0,OFFSET('Paid Out Entry'!$B$1,'Paid Out Entry'!$A$116-'Paid Out Entry'!$A$1,$A14*2,1,1),"")</f>
        <v>0</v>
      </c>
      <c r="L14" s="322">
        <f t="shared" ca="1" si="0"/>
        <v>3332.02</v>
      </c>
      <c r="M14" s="714">
        <f ca="1">IF($A14&lt;&gt;0,OFFSET('Paid Out Entry'!$B$1,'Paid Out Entry'!$A$13-'Paid Out Entry'!$A$1,$A14*2,1,1),"")</f>
        <v>0</v>
      </c>
      <c r="N14" s="714">
        <f ca="1">IF($A14&lt;&gt;0,OFFSET('Paid Out Entry'!$B$1,'Paid Out Entry'!$A$26-'Paid Out Entry'!$A$1,$A14*2,1,1),"")</f>
        <v>0</v>
      </c>
      <c r="O14" s="714">
        <f ca="1">IF($A14&lt;&gt;0,OFFSET('Paid Out Entry'!$B$1,'Paid Out Entry'!$A$87-'Paid Out Entry'!$A$1,$A14*2,1,1),"")</f>
        <v>35.18</v>
      </c>
      <c r="P14" s="714">
        <f ca="1">IF($A14&lt;&gt;0,OFFSET('Paid Out Entry'!$B$1,'Paid Out Entry'!$A$101-'Paid Out Entry'!$A$1,$A14*2,1,1),"")</f>
        <v>0</v>
      </c>
      <c r="Q14" s="714">
        <f ca="1">IF($A14&lt;&gt;0,OFFSET('Paid Out Entry'!$B$1,'Paid Out Entry'!$A$111-'Paid Out Entry'!$A$1,$A14*2,1,1),"")</f>
        <v>0</v>
      </c>
      <c r="R14" s="714">
        <f ca="1">IF($A14&lt;&gt;0,OFFSET('Paid Out Entry'!$B$1,'Paid Out Entry'!$A$122-'Paid Out Entry'!$A$1,$A14*2,1,1),"")</f>
        <v>0</v>
      </c>
      <c r="S14" s="771">
        <f ca="1">IF($A14&lt;&gt;0,OFFSET('MPOS Entry'!$B$1,'MPOS Entry'!$A$8-'MPOS Entry'!$A$1,$A14*2,1,1),"")</f>
        <v>231.34</v>
      </c>
      <c r="T14" s="771">
        <f ca="1">IF($A14&lt;&gt;0,OFFSET('MPOS Entry'!$B$1,'MPOS Entry'!$A$15-'MPOS Entry'!$A$1,$A14*2,1,1),"")</f>
        <v>0</v>
      </c>
      <c r="U14" s="714">
        <f ca="1">IF($A14&lt;&gt;0,OFFSET('MPOS Entry'!$B$1,'MPOS Entry'!$A$178-'MPOS Entry'!$A$1,$A14*2,1,1)-OFFSET('Paid Out Entry'!$B$1,'Paid Out Entry'!$A$145-'Paid Out Entry'!$A$1,$A14*2,1,1),"")</f>
        <v>516.86999999999989</v>
      </c>
      <c r="V14" s="714">
        <f ca="1">IF($A14&lt;&gt;0,OFFSET('MPOS Entry'!$B$1,'MPOS Entry'!$A$179-'MPOS Entry'!$A$1,$A14*2,1,1)-OFFSET('Paid Out Entry'!$B$1,'Paid Out Entry'!$A$146-'Paid Out Entry'!$A$1,$A14*2,1,1),"")</f>
        <v>245.48</v>
      </c>
      <c r="W14" s="714">
        <f ca="1">IF($A14&lt;&gt;0,OFFSET('MPOS Entry'!$B$1,'MPOS Entry'!$A$180-'MPOS Entry'!$A$1,$A14*2,1,1)-OFFSET('Paid Out Entry'!$B$1,'Paid Out Entry'!$A$147-'Paid Out Entry'!$A$1,$A14*2,1,1),"")</f>
        <v>0</v>
      </c>
      <c r="X14" s="714">
        <f ca="1">IF($A14&lt;&gt;0,OFFSET('MPOS Entry'!$B$1,'MPOS Entry'!$A$181-'MPOS Entry'!$A$1,$A14*2,1,1)-OFFSET('Paid Out Entry'!$B$1,'Paid Out Entry'!$A$148-'Paid Out Entry'!$A$1,$A14*2,1,1),"")</f>
        <v>347.24</v>
      </c>
      <c r="Y14" s="770">
        <f ca="1">IF($A14&lt;&gt;0,OFFSET('MPOS Entry'!$B$1,'MPOS Entry'!$A$182-'MPOS Entry'!$A$1,$A14*2,1,1)-OFFSET('Paid Out Entry'!$B$1,'Paid Out Entry'!$A$149-'Paid Out Entry'!$A$1,$A14*2,1,1),"")</f>
        <v>0</v>
      </c>
      <c r="Z14" s="714">
        <f ca="1">IF($A14&lt;&gt;0,OFFSET('EOD Review'!$B$1,'EOD Review'!$A$407-'EOD Review'!$A$1,$A14*2,1,1),"")</f>
        <v>0</v>
      </c>
      <c r="AA14" s="714">
        <f ca="1">IF($A14&lt;&gt;0,OFFSET('EOD Review'!$B$1,'EOD Review'!$A$414-'EOD Review'!$A$1,$A14*2,1,1),"")</f>
        <v>94.67</v>
      </c>
      <c r="AB14" s="714">
        <f ca="1">IF($A14&lt;&gt;0,OFFSET('EOD Review'!$B$1,'EOD Review'!$A$417-'EOD Review'!$A$1,$A14*2,1,1),"")</f>
        <v>299.32</v>
      </c>
      <c r="AC14" s="714">
        <f ca="1">IF($A14&lt;&gt;0,OFFSET('EOD Review'!$B$1,'EOD Review'!$A$411-'EOD Review'!$A$1,$A14*2,1,1),"")</f>
        <v>0</v>
      </c>
      <c r="AD14" s="714">
        <f ca="1">IF($A14&lt;&gt;0,OFFSET('EOD Review'!$B$1,'EOD Review'!$A$419-'EOD Review'!$A$1,$A14*2,1,1),"")</f>
        <v>0</v>
      </c>
      <c r="AE14" s="322">
        <f t="shared" ca="1" si="1"/>
        <v>-1561.92</v>
      </c>
    </row>
    <row r="15" spans="1:31" ht="16" x14ac:dyDescent="0.2">
      <c r="A15" s="711">
        <f t="shared" si="2"/>
        <v>11</v>
      </c>
      <c r="B15" s="724">
        <v>4</v>
      </c>
      <c r="C15" s="322">
        <f ca="1">IF($A15&lt;&gt;0,OFFSET('EOD Review'!$B$1,'EOD Review'!$A$64-'EOD Review'!$A$1,$A15*2,1,1)+OFFSET('Paid Out Entry'!$B$1,'Paid Out Entry'!$A$126-'Paid Out Entry'!$A$1,$A15*2,1,1)-OFFSET('Paid Out Entry'!$B$1,'Paid Out Entry'!$A$135-'Paid Out Entry'!$A$1,$A15*2,1,1),"")</f>
        <v>3200</v>
      </c>
      <c r="D15" s="769">
        <f ca="1">IF($A15&lt;&gt;0,OFFSET('EOD Review'!$B$1,'EOD Review'!$A$443-'EOD Review'!$A$1,$A15*2,1,1)+OFFSET('Paid Out Entry'!$B$1,'Paid Out Entry'!$A$127-'Paid Out Entry'!$A$1,$A15*2,1,1)-OFFSET('Paid Out Entry'!$B$1,'Paid Out Entry'!$A$136-'Paid Out Entry'!$A$1,$A15*2,1,1),"")</f>
        <v>127.36</v>
      </c>
      <c r="E15" s="714">
        <f ca="1">IF($A15&lt;&gt;0,OFFSET('EOD Review'!$B$1,'EOD Review'!$A$444-'EOD Review'!$A$1,$A15*2,1,1)+OFFSET('Paid Out Entry'!$B$1,'Paid Out Entry'!$A$128-'Paid Out Entry'!$A$1,$A15*2,1,1)-OFFSET('Paid Out Entry'!$B$1,'Paid Out Entry'!$A$137-'Paid Out Entry'!$A$1,$A15*2,1,1),"")</f>
        <v>0</v>
      </c>
      <c r="F15" s="714">
        <f ca="1">IF($A15&lt;&gt;0,OFFSET('EOD Review'!$B$1,'EOD Review'!$A$445-'EOD Review'!$A$1,$A15*2,1,1)+OFFSET('Paid Out Entry'!$B$1,'Paid Out Entry'!$A$129-'Paid Out Entry'!$A$1,$A15*2,1,1)-OFFSET('Paid Out Entry'!$B$1,'Paid Out Entry'!$A$138-'Paid Out Entry'!$A$1,$A15*2,1,1),"")</f>
        <v>3.06</v>
      </c>
      <c r="G15" s="772">
        <f ca="1">IF($A15&lt;&gt;0,OFFSET('EOD Review'!$B$1,'EOD Review'!$A$439-'EOD Review'!$A$1,$A15*2,1,1)+OFFSET('Paid Out Entry'!$B$1,'Paid Out Entry'!$A$130-'Paid Out Entry'!$A$1,$A15*2,1,1)-OFFSET('Paid Out Entry'!$B$1,'Paid Out Entry'!$A$139-'Paid Out Entry'!$A$1,$A15*2,1,1),"")</f>
        <v>1.5999999999999999</v>
      </c>
      <c r="H15" s="772">
        <f ca="1">IF($A15&lt;&gt;0,OFFSET('Paid Out Entry'!$B$1,'Paid Out Entry'!$A$8-'Paid Out Entry'!$A$1,$A15*2,1,1),"")</f>
        <v>0</v>
      </c>
      <c r="I15" s="772">
        <f ca="1">IF($A15&lt;&gt;0,OFFSET('Paid Out Entry'!$B$1,'Paid Out Entry'!$A$20-'Paid Out Entry'!$A$1,$A15*2,1,1),"")</f>
        <v>0</v>
      </c>
      <c r="J15" s="772">
        <f ca="1">IF($A15&lt;&gt;0,OFFSET('Paid Out Entry'!$B$1,'Paid Out Entry'!$A$55-'Paid Out Entry'!$A$1,$A15*2,1,1),"")</f>
        <v>0</v>
      </c>
      <c r="K15" s="715">
        <f ca="1">IF($A15&lt;&gt;0,OFFSET('Paid Out Entry'!$B$1,'Paid Out Entry'!$A$116-'Paid Out Entry'!$A$1,$A15*2,1,1),"")</f>
        <v>0</v>
      </c>
      <c r="L15" s="322">
        <f t="shared" ca="1" si="0"/>
        <v>3332.02</v>
      </c>
      <c r="M15" s="714">
        <f ca="1">IF($A15&lt;&gt;0,OFFSET('Paid Out Entry'!$B$1,'Paid Out Entry'!$A$13-'Paid Out Entry'!$A$1,$A15*2,1,1),"")</f>
        <v>0</v>
      </c>
      <c r="N15" s="714">
        <f ca="1">IF($A15&lt;&gt;0,OFFSET('Paid Out Entry'!$B$1,'Paid Out Entry'!$A$26-'Paid Out Entry'!$A$1,$A15*2,1,1),"")</f>
        <v>0</v>
      </c>
      <c r="O15" s="714">
        <f ca="1">IF($A15&lt;&gt;0,OFFSET('Paid Out Entry'!$B$1,'Paid Out Entry'!$A$87-'Paid Out Entry'!$A$1,$A15*2,1,1),"")</f>
        <v>42.45</v>
      </c>
      <c r="P15" s="714">
        <f ca="1">IF($A15&lt;&gt;0,OFFSET('Paid Out Entry'!$B$1,'Paid Out Entry'!$A$101-'Paid Out Entry'!$A$1,$A15*2,1,1),"")</f>
        <v>0</v>
      </c>
      <c r="Q15" s="714">
        <f ca="1">IF($A15&lt;&gt;0,OFFSET('Paid Out Entry'!$B$1,'Paid Out Entry'!$A$111-'Paid Out Entry'!$A$1,$A15*2,1,1),"")</f>
        <v>107.99</v>
      </c>
      <c r="R15" s="714">
        <f ca="1">IF($A15&lt;&gt;0,OFFSET('Paid Out Entry'!$B$1,'Paid Out Entry'!$A$122-'Paid Out Entry'!$A$1,$A15*2,1,1),"")</f>
        <v>0</v>
      </c>
      <c r="S15" s="771">
        <f ca="1">IF($A15&lt;&gt;0,OFFSET('MPOS Entry'!$B$1,'MPOS Entry'!$A$8-'MPOS Entry'!$A$1,$A15*2,1,1),"")</f>
        <v>259.10000000000002</v>
      </c>
      <c r="T15" s="771">
        <f ca="1">IF($A15&lt;&gt;0,OFFSET('MPOS Entry'!$B$1,'MPOS Entry'!$A$15-'MPOS Entry'!$A$1,$A15*2,1,1),"")</f>
        <v>0</v>
      </c>
      <c r="U15" s="714">
        <f ca="1">IF($A15&lt;&gt;0,OFFSET('MPOS Entry'!$B$1,'MPOS Entry'!$A$178-'MPOS Entry'!$A$1,$A15*2,1,1)-OFFSET('Paid Out Entry'!$B$1,'Paid Out Entry'!$A$145-'Paid Out Entry'!$A$1,$A15*2,1,1),"")</f>
        <v>605.15000000000009</v>
      </c>
      <c r="V15" s="714">
        <f ca="1">IF($A15&lt;&gt;0,OFFSET('MPOS Entry'!$B$1,'MPOS Entry'!$A$179-'MPOS Entry'!$A$1,$A15*2,1,1)-OFFSET('Paid Out Entry'!$B$1,'Paid Out Entry'!$A$146-'Paid Out Entry'!$A$1,$A15*2,1,1),"")</f>
        <v>258.08</v>
      </c>
      <c r="W15" s="714">
        <f ca="1">IF($A15&lt;&gt;0,OFFSET('MPOS Entry'!$B$1,'MPOS Entry'!$A$180-'MPOS Entry'!$A$1,$A15*2,1,1)-OFFSET('Paid Out Entry'!$B$1,'Paid Out Entry'!$A$147-'Paid Out Entry'!$A$1,$A15*2,1,1),"")</f>
        <v>0</v>
      </c>
      <c r="X15" s="714">
        <f ca="1">IF($A15&lt;&gt;0,OFFSET('MPOS Entry'!$B$1,'MPOS Entry'!$A$181-'MPOS Entry'!$A$1,$A15*2,1,1)-OFFSET('Paid Out Entry'!$B$1,'Paid Out Entry'!$A$148-'Paid Out Entry'!$A$1,$A15*2,1,1),"")</f>
        <v>251.81</v>
      </c>
      <c r="Y15" s="770">
        <f ca="1">IF($A15&lt;&gt;0,OFFSET('MPOS Entry'!$B$1,'MPOS Entry'!$A$182-'MPOS Entry'!$A$1,$A15*2,1,1)-OFFSET('Paid Out Entry'!$B$1,'Paid Out Entry'!$A$149-'Paid Out Entry'!$A$1,$A15*2,1,1),"")</f>
        <v>0</v>
      </c>
      <c r="Z15" s="714">
        <f ca="1">IF($A15&lt;&gt;0,OFFSET('EOD Review'!$B$1,'EOD Review'!$A$407-'EOD Review'!$A$1,$A15*2,1,1),"")</f>
        <v>0</v>
      </c>
      <c r="AA15" s="714">
        <f ca="1">IF($A15&lt;&gt;0,OFFSET('EOD Review'!$B$1,'EOD Review'!$A$414-'EOD Review'!$A$1,$A15*2,1,1),"")</f>
        <v>94.67</v>
      </c>
      <c r="AB15" s="714">
        <f ca="1">IF($A15&lt;&gt;0,OFFSET('EOD Review'!$B$1,'EOD Review'!$A$417-'EOD Review'!$A$1,$A15*2,1,1),"")</f>
        <v>299.32</v>
      </c>
      <c r="AC15" s="714">
        <f ca="1">IF($A15&lt;&gt;0,OFFSET('EOD Review'!$B$1,'EOD Review'!$A$411-'EOD Review'!$A$1,$A15*2,1,1),"")</f>
        <v>0</v>
      </c>
      <c r="AD15" s="714">
        <f ca="1">IF($A15&lt;&gt;0,OFFSET('EOD Review'!$B$1,'EOD Review'!$A$419-'EOD Review'!$A$1,$A15*2,1,1),"")</f>
        <v>0</v>
      </c>
      <c r="AE15" s="322">
        <f t="shared" ca="1" si="1"/>
        <v>-1413.45</v>
      </c>
    </row>
    <row r="16" spans="1:31" ht="16" x14ac:dyDescent="0.2">
      <c r="A16" s="711">
        <f t="shared" si="2"/>
        <v>12</v>
      </c>
      <c r="B16" s="724">
        <v>5</v>
      </c>
      <c r="C16" s="322">
        <f ca="1">IF($A16&lt;&gt;0,OFFSET('EOD Review'!$B$1,'EOD Review'!$A$64-'EOD Review'!$A$1,$A16*2,1,1)+OFFSET('Paid Out Entry'!$B$1,'Paid Out Entry'!$A$126-'Paid Out Entry'!$A$1,$A16*2,1,1)-OFFSET('Paid Out Entry'!$B$1,'Paid Out Entry'!$A$135-'Paid Out Entry'!$A$1,$A16*2,1,1),"")</f>
        <v>3200</v>
      </c>
      <c r="D16" s="769">
        <f ca="1">IF($A16&lt;&gt;0,OFFSET('EOD Review'!$B$1,'EOD Review'!$A$443-'EOD Review'!$A$1,$A16*2,1,1)+OFFSET('Paid Out Entry'!$B$1,'Paid Out Entry'!$A$127-'Paid Out Entry'!$A$1,$A16*2,1,1)-OFFSET('Paid Out Entry'!$B$1,'Paid Out Entry'!$A$136-'Paid Out Entry'!$A$1,$A16*2,1,1),"")</f>
        <v>127.36</v>
      </c>
      <c r="E16" s="714">
        <f ca="1">IF($A16&lt;&gt;0,OFFSET('EOD Review'!$B$1,'EOD Review'!$A$444-'EOD Review'!$A$1,$A16*2,1,1)+OFFSET('Paid Out Entry'!$B$1,'Paid Out Entry'!$A$128-'Paid Out Entry'!$A$1,$A16*2,1,1)-OFFSET('Paid Out Entry'!$B$1,'Paid Out Entry'!$A$137-'Paid Out Entry'!$A$1,$A16*2,1,1),"")</f>
        <v>0</v>
      </c>
      <c r="F16" s="714">
        <f ca="1">IF($A16&lt;&gt;0,OFFSET('EOD Review'!$B$1,'EOD Review'!$A$445-'EOD Review'!$A$1,$A16*2,1,1)+OFFSET('Paid Out Entry'!$B$1,'Paid Out Entry'!$A$129-'Paid Out Entry'!$A$1,$A16*2,1,1)-OFFSET('Paid Out Entry'!$B$1,'Paid Out Entry'!$A$138-'Paid Out Entry'!$A$1,$A16*2,1,1),"")</f>
        <v>3.06</v>
      </c>
      <c r="G16" s="770">
        <f ca="1">IF($A16&lt;&gt;0,OFFSET('EOD Review'!$B$1,'EOD Review'!$A$439-'EOD Review'!$A$1,$A16*2,1,1)+OFFSET('Paid Out Entry'!$B$1,'Paid Out Entry'!$A$130-'Paid Out Entry'!$A$1,$A16*2,1,1)-OFFSET('Paid Out Entry'!$B$1,'Paid Out Entry'!$A$139-'Paid Out Entry'!$A$1,$A16*2,1,1),"")</f>
        <v>1.5999999999999999</v>
      </c>
      <c r="H16" s="770">
        <f ca="1">IF($A16&lt;&gt;0,OFFSET('Paid Out Entry'!$B$1,'Paid Out Entry'!$A$8-'Paid Out Entry'!$A$1,$A16*2,1,1),"")</f>
        <v>0</v>
      </c>
      <c r="I16" s="770">
        <f ca="1">IF($A16&lt;&gt;0,OFFSET('Paid Out Entry'!$B$1,'Paid Out Entry'!$A$20-'Paid Out Entry'!$A$1,$A16*2,1,1),"")</f>
        <v>0</v>
      </c>
      <c r="J16" s="770">
        <f ca="1">IF($A16&lt;&gt;0,OFFSET('Paid Out Entry'!$B$1,'Paid Out Entry'!$A$55-'Paid Out Entry'!$A$1,$A16*2,1,1),"")</f>
        <v>0</v>
      </c>
      <c r="K16" s="715">
        <f ca="1">IF($A16&lt;&gt;0,OFFSET('Paid Out Entry'!$B$1,'Paid Out Entry'!$A$116-'Paid Out Entry'!$A$1,$A16*2,1,1),"")</f>
        <v>0</v>
      </c>
      <c r="L16" s="322">
        <f t="shared" ca="1" si="0"/>
        <v>3332.02</v>
      </c>
      <c r="M16" s="714">
        <f ca="1">IF($A16&lt;&gt;0,OFFSET('Paid Out Entry'!$B$1,'Paid Out Entry'!$A$13-'Paid Out Entry'!$A$1,$A16*2,1,1),"")</f>
        <v>0</v>
      </c>
      <c r="N16" s="714">
        <f ca="1">IF($A16&lt;&gt;0,OFFSET('Paid Out Entry'!$B$1,'Paid Out Entry'!$A$26-'Paid Out Entry'!$A$1,$A16*2,1,1),"")</f>
        <v>0</v>
      </c>
      <c r="O16" s="714">
        <f ca="1">IF($A16&lt;&gt;0,OFFSET('Paid Out Entry'!$B$1,'Paid Out Entry'!$A$87-'Paid Out Entry'!$A$1,$A16*2,1,1),"")</f>
        <v>0</v>
      </c>
      <c r="P16" s="714">
        <f ca="1">IF($A16&lt;&gt;0,OFFSET('Paid Out Entry'!$B$1,'Paid Out Entry'!$A$101-'Paid Out Entry'!$A$1,$A16*2,1,1),"")</f>
        <v>0</v>
      </c>
      <c r="Q16" s="714">
        <f ca="1">IF($A16&lt;&gt;0,OFFSET('Paid Out Entry'!$B$1,'Paid Out Entry'!$A$111-'Paid Out Entry'!$A$1,$A16*2,1,1),"")</f>
        <v>15.38</v>
      </c>
      <c r="R16" s="714">
        <f ca="1">IF($A16&lt;&gt;0,OFFSET('Paid Out Entry'!$B$1,'Paid Out Entry'!$A$122-'Paid Out Entry'!$A$1,$A16*2,1,1),"")</f>
        <v>0</v>
      </c>
      <c r="S16" s="771">
        <f ca="1">IF($A16&lt;&gt;0,OFFSET('MPOS Entry'!$B$1,'MPOS Entry'!$A$8-'MPOS Entry'!$A$1,$A16*2,1,1),"")</f>
        <v>665.58</v>
      </c>
      <c r="T16" s="771">
        <f ca="1">IF($A16&lt;&gt;0,OFFSET('MPOS Entry'!$B$1,'MPOS Entry'!$A$15-'MPOS Entry'!$A$1,$A16*2,1,1),"")</f>
        <v>0</v>
      </c>
      <c r="U16" s="714">
        <f ca="1">IF($A16&lt;&gt;0,OFFSET('MPOS Entry'!$B$1,'MPOS Entry'!$A$178-'MPOS Entry'!$A$1,$A16*2,1,1)-OFFSET('Paid Out Entry'!$B$1,'Paid Out Entry'!$A$145-'Paid Out Entry'!$A$1,$A16*2,1,1),"")</f>
        <v>567.81999999999994</v>
      </c>
      <c r="V16" s="714">
        <f ca="1">IF($A16&lt;&gt;0,OFFSET('MPOS Entry'!$B$1,'MPOS Entry'!$A$179-'MPOS Entry'!$A$1,$A16*2,1,1)-OFFSET('Paid Out Entry'!$B$1,'Paid Out Entry'!$A$146-'Paid Out Entry'!$A$1,$A16*2,1,1),"")</f>
        <v>293.62</v>
      </c>
      <c r="W16" s="714">
        <f ca="1">IF($A16&lt;&gt;0,OFFSET('MPOS Entry'!$B$1,'MPOS Entry'!$A$180-'MPOS Entry'!$A$1,$A16*2,1,1)-OFFSET('Paid Out Entry'!$B$1,'Paid Out Entry'!$A$147-'Paid Out Entry'!$A$1,$A16*2,1,1),"")</f>
        <v>0</v>
      </c>
      <c r="X16" s="714">
        <f ca="1">IF($A16&lt;&gt;0,OFFSET('MPOS Entry'!$B$1,'MPOS Entry'!$A$181-'MPOS Entry'!$A$1,$A16*2,1,1)-OFFSET('Paid Out Entry'!$B$1,'Paid Out Entry'!$A$148-'Paid Out Entry'!$A$1,$A16*2,1,1),"")</f>
        <v>255.89</v>
      </c>
      <c r="Y16" s="770">
        <f ca="1">IF($A16&lt;&gt;0,OFFSET('MPOS Entry'!$B$1,'MPOS Entry'!$A$182-'MPOS Entry'!$A$1,$A16*2,1,1)-OFFSET('Paid Out Entry'!$B$1,'Paid Out Entry'!$A$149-'Paid Out Entry'!$A$1,$A16*2,1,1),"")</f>
        <v>0</v>
      </c>
      <c r="Z16" s="714">
        <f ca="1">IF($A16&lt;&gt;0,OFFSET('EOD Review'!$B$1,'EOD Review'!$A$407-'EOD Review'!$A$1,$A16*2,1,1),"")</f>
        <v>0</v>
      </c>
      <c r="AA16" s="714">
        <f ca="1">IF($A16&lt;&gt;0,OFFSET('EOD Review'!$B$1,'EOD Review'!$A$414-'EOD Review'!$A$1,$A16*2,1,1),"")</f>
        <v>94.67</v>
      </c>
      <c r="AB16" s="714">
        <f ca="1">IF($A16&lt;&gt;0,OFFSET('EOD Review'!$B$1,'EOD Review'!$A$417-'EOD Review'!$A$1,$A16*2,1,1),"")</f>
        <v>299.32</v>
      </c>
      <c r="AC16" s="714">
        <f ca="1">IF($A16&lt;&gt;0,OFFSET('EOD Review'!$B$1,'EOD Review'!$A$411-'EOD Review'!$A$1,$A16*2,1,1),"")</f>
        <v>0</v>
      </c>
      <c r="AD16" s="714">
        <f ca="1">IF($A16&lt;&gt;0,OFFSET('EOD Review'!$B$1,'EOD Review'!$A$419-'EOD Review'!$A$1,$A16*2,1,1),"")</f>
        <v>0</v>
      </c>
      <c r="AE16" s="322">
        <f t="shared" ca="1" si="1"/>
        <v>-1139.7399999999998</v>
      </c>
    </row>
    <row r="17" spans="1:31" ht="16" x14ac:dyDescent="0.2">
      <c r="A17" s="711">
        <f t="shared" si="2"/>
        <v>13</v>
      </c>
      <c r="B17" s="724">
        <v>6</v>
      </c>
      <c r="C17" s="322">
        <f ca="1">IF($A17&lt;&gt;0,OFFSET('EOD Review'!$B$1,'EOD Review'!$A$64-'EOD Review'!$A$1,$A17*2,1,1)+OFFSET('Paid Out Entry'!$B$1,'Paid Out Entry'!$A$126-'Paid Out Entry'!$A$1,$A17*2,1,1)-OFFSET('Paid Out Entry'!$B$1,'Paid Out Entry'!$A$135-'Paid Out Entry'!$A$1,$A17*2,1,1),"")</f>
        <v>3200</v>
      </c>
      <c r="D17" s="769">
        <f ca="1">IF($A17&lt;&gt;0,OFFSET('EOD Review'!$B$1,'EOD Review'!$A$443-'EOD Review'!$A$1,$A17*2,1,1)+OFFSET('Paid Out Entry'!$B$1,'Paid Out Entry'!$A$127-'Paid Out Entry'!$A$1,$A17*2,1,1)-OFFSET('Paid Out Entry'!$B$1,'Paid Out Entry'!$A$136-'Paid Out Entry'!$A$1,$A17*2,1,1),"")</f>
        <v>127.36</v>
      </c>
      <c r="E17" s="714">
        <f ca="1">IF($A17&lt;&gt;0,OFFSET('EOD Review'!$B$1,'EOD Review'!$A$444-'EOD Review'!$A$1,$A17*2,1,1)+OFFSET('Paid Out Entry'!$B$1,'Paid Out Entry'!$A$128-'Paid Out Entry'!$A$1,$A17*2,1,1)-OFFSET('Paid Out Entry'!$B$1,'Paid Out Entry'!$A$137-'Paid Out Entry'!$A$1,$A17*2,1,1),"")</f>
        <v>0</v>
      </c>
      <c r="F17" s="714">
        <f ca="1">IF($A17&lt;&gt;0,OFFSET('EOD Review'!$B$1,'EOD Review'!$A$445-'EOD Review'!$A$1,$A17*2,1,1)+OFFSET('Paid Out Entry'!$B$1,'Paid Out Entry'!$A$129-'Paid Out Entry'!$A$1,$A17*2,1,1)-OFFSET('Paid Out Entry'!$B$1,'Paid Out Entry'!$A$138-'Paid Out Entry'!$A$1,$A17*2,1,1),"")</f>
        <v>3.06</v>
      </c>
      <c r="G17" s="770">
        <f ca="1">IF($A17&lt;&gt;0,OFFSET('EOD Review'!$B$1,'EOD Review'!$A$439-'EOD Review'!$A$1,$A17*2,1,1)+OFFSET('Paid Out Entry'!$B$1,'Paid Out Entry'!$A$130-'Paid Out Entry'!$A$1,$A17*2,1,1)-OFFSET('Paid Out Entry'!$B$1,'Paid Out Entry'!$A$139-'Paid Out Entry'!$A$1,$A17*2,1,1),"")</f>
        <v>1.5999999999999999</v>
      </c>
      <c r="H17" s="770">
        <f ca="1">IF($A17&lt;&gt;0,OFFSET('Paid Out Entry'!$B$1,'Paid Out Entry'!$A$8-'Paid Out Entry'!$A$1,$A17*2,1,1),"")</f>
        <v>0</v>
      </c>
      <c r="I17" s="770">
        <f ca="1">IF($A17&lt;&gt;0,OFFSET('Paid Out Entry'!$B$1,'Paid Out Entry'!$A$20-'Paid Out Entry'!$A$1,$A17*2,1,1),"")</f>
        <v>0</v>
      </c>
      <c r="J17" s="770">
        <f ca="1">IF($A17&lt;&gt;0,OFFSET('Paid Out Entry'!$B$1,'Paid Out Entry'!$A$55-'Paid Out Entry'!$A$1,$A17*2,1,1),"")</f>
        <v>0</v>
      </c>
      <c r="K17" s="715">
        <f ca="1">IF($A17&lt;&gt;0,OFFSET('Paid Out Entry'!$B$1,'Paid Out Entry'!$A$116-'Paid Out Entry'!$A$1,$A17*2,1,1),"")</f>
        <v>0</v>
      </c>
      <c r="L17" s="322">
        <f t="shared" ca="1" si="0"/>
        <v>3332.02</v>
      </c>
      <c r="M17" s="714">
        <f ca="1">IF($A17&lt;&gt;0,OFFSET('Paid Out Entry'!$B$1,'Paid Out Entry'!$A$13-'Paid Out Entry'!$A$1,$A17*2,1,1),"")</f>
        <v>0</v>
      </c>
      <c r="N17" s="714">
        <f ca="1">IF($A17&lt;&gt;0,OFFSET('Paid Out Entry'!$B$1,'Paid Out Entry'!$A$26-'Paid Out Entry'!$A$1,$A17*2,1,1),"")</f>
        <v>0</v>
      </c>
      <c r="O17" s="714">
        <f ca="1">IF($A17&lt;&gt;0,OFFSET('Paid Out Entry'!$B$1,'Paid Out Entry'!$A$87-'Paid Out Entry'!$A$1,$A17*2,1,1),"")</f>
        <v>0</v>
      </c>
      <c r="P17" s="714">
        <f ca="1">IF($A17&lt;&gt;0,OFFSET('Paid Out Entry'!$B$1,'Paid Out Entry'!$A$101-'Paid Out Entry'!$A$1,$A17*2,1,1),"")</f>
        <v>32.909999999999997</v>
      </c>
      <c r="Q17" s="714">
        <f ca="1">IF($A17&lt;&gt;0,OFFSET('Paid Out Entry'!$B$1,'Paid Out Entry'!$A$111-'Paid Out Entry'!$A$1,$A17*2,1,1),"")</f>
        <v>0</v>
      </c>
      <c r="R17" s="714">
        <f ca="1">IF($A17&lt;&gt;0,OFFSET('Paid Out Entry'!$B$1,'Paid Out Entry'!$A$122-'Paid Out Entry'!$A$1,$A17*2,1,1),"")</f>
        <v>0</v>
      </c>
      <c r="S17" s="771">
        <f ca="1">IF($A17&lt;&gt;0,OFFSET('MPOS Entry'!$B$1,'MPOS Entry'!$A$8-'MPOS Entry'!$A$1,$A17*2,1,1),"")</f>
        <v>589.74</v>
      </c>
      <c r="T17" s="771">
        <f ca="1">IF($A17&lt;&gt;0,OFFSET('MPOS Entry'!$B$1,'MPOS Entry'!$A$15-'MPOS Entry'!$A$1,$A17*2,1,1),"")</f>
        <v>0</v>
      </c>
      <c r="U17" s="714">
        <f ca="1">IF($A17&lt;&gt;0,OFFSET('MPOS Entry'!$B$1,'MPOS Entry'!$A$178-'MPOS Entry'!$A$1,$A17*2,1,1)-OFFSET('Paid Out Entry'!$B$1,'Paid Out Entry'!$A$145-'Paid Out Entry'!$A$1,$A17*2,1,1),"")</f>
        <v>1488.85</v>
      </c>
      <c r="V17" s="714">
        <f ca="1">IF($A17&lt;&gt;0,OFFSET('MPOS Entry'!$B$1,'MPOS Entry'!$A$179-'MPOS Entry'!$A$1,$A17*2,1,1)-OFFSET('Paid Out Entry'!$B$1,'Paid Out Entry'!$A$146-'Paid Out Entry'!$A$1,$A17*2,1,1),"")</f>
        <v>411.67</v>
      </c>
      <c r="W17" s="714">
        <f ca="1">IF($A17&lt;&gt;0,OFFSET('MPOS Entry'!$B$1,'MPOS Entry'!$A$180-'MPOS Entry'!$A$1,$A17*2,1,1)-OFFSET('Paid Out Entry'!$B$1,'Paid Out Entry'!$A$147-'Paid Out Entry'!$A$1,$A17*2,1,1),"")</f>
        <v>173.10000000000002</v>
      </c>
      <c r="X17" s="714">
        <f ca="1">IF($A17&lt;&gt;0,OFFSET('MPOS Entry'!$B$1,'MPOS Entry'!$A$181-'MPOS Entry'!$A$1,$A17*2,1,1)-OFFSET('Paid Out Entry'!$B$1,'Paid Out Entry'!$A$148-'Paid Out Entry'!$A$1,$A17*2,1,1),"")</f>
        <v>424.71000000000004</v>
      </c>
      <c r="Y17" s="770">
        <f ca="1">IF($A17&lt;&gt;0,OFFSET('MPOS Entry'!$B$1,'MPOS Entry'!$A$182-'MPOS Entry'!$A$1,$A17*2,1,1)-OFFSET('Paid Out Entry'!$B$1,'Paid Out Entry'!$A$149-'Paid Out Entry'!$A$1,$A17*2,1,1),"")</f>
        <v>0</v>
      </c>
      <c r="Z17" s="714">
        <f ca="1">IF($A17&lt;&gt;0,OFFSET('EOD Review'!$B$1,'EOD Review'!$A$407-'EOD Review'!$A$1,$A17*2,1,1),"")</f>
        <v>0</v>
      </c>
      <c r="AA17" s="714">
        <f ca="1">IF($A17&lt;&gt;0,OFFSET('EOD Review'!$B$1,'EOD Review'!$A$414-'EOD Review'!$A$1,$A17*2,1,1),"")</f>
        <v>94.67</v>
      </c>
      <c r="AB17" s="714">
        <f ca="1">IF($A17&lt;&gt;0,OFFSET('EOD Review'!$B$1,'EOD Review'!$A$417-'EOD Review'!$A$1,$A17*2,1,1),"")</f>
        <v>299.32</v>
      </c>
      <c r="AC17" s="714">
        <f ca="1">IF($A17&lt;&gt;0,OFFSET('EOD Review'!$B$1,'EOD Review'!$A$411-'EOD Review'!$A$1,$A17*2,1,1),"")</f>
        <v>0</v>
      </c>
      <c r="AD17" s="714">
        <f ca="1">IF($A17&lt;&gt;0,OFFSET('EOD Review'!$B$1,'EOD Review'!$A$419-'EOD Review'!$A$1,$A17*2,1,1),"")</f>
        <v>0</v>
      </c>
      <c r="AE17" s="322">
        <f t="shared" ca="1" si="1"/>
        <v>182.95000000000027</v>
      </c>
    </row>
    <row r="18" spans="1:31" ht="17" thickBot="1" x14ac:dyDescent="0.25">
      <c r="A18" s="725">
        <f t="shared" si="2"/>
        <v>14</v>
      </c>
      <c r="B18" s="726">
        <v>7</v>
      </c>
      <c r="C18" s="357">
        <f ca="1">IF($A18&lt;&gt;0,OFFSET('EOD Review'!$B$1,'EOD Review'!$A$64-'EOD Review'!$A$1,$A18*2,1,1)+OFFSET('Paid Out Entry'!$B$1,'Paid Out Entry'!$A$126-'Paid Out Entry'!$A$1,$A18*2,1,1)-OFFSET('Paid Out Entry'!$B$1,'Paid Out Entry'!$A$135-'Paid Out Entry'!$A$1,$A18*2,1,1),"")</f>
        <v>3200</v>
      </c>
      <c r="D18" s="773">
        <f ca="1">IF($A18&lt;&gt;0,OFFSET('EOD Review'!$B$1,'EOD Review'!$A$443-'EOD Review'!$A$1,$A18*2,1,1)+OFFSET('Paid Out Entry'!$B$1,'Paid Out Entry'!$A$127-'Paid Out Entry'!$A$1,$A18*2,1,1)-OFFSET('Paid Out Entry'!$B$1,'Paid Out Entry'!$A$136-'Paid Out Entry'!$A$1,$A18*2,1,1),"")</f>
        <v>127.36</v>
      </c>
      <c r="E18" s="354">
        <f ca="1">IF($A18&lt;&gt;0,OFFSET('EOD Review'!$B$1,'EOD Review'!$A$444-'EOD Review'!$A$1,$A18*2,1,1)+OFFSET('Paid Out Entry'!$B$1,'Paid Out Entry'!$A$128-'Paid Out Entry'!$A$1,$A18*2,1,1)-OFFSET('Paid Out Entry'!$B$1,'Paid Out Entry'!$A$137-'Paid Out Entry'!$A$1,$A18*2,1,1),"")</f>
        <v>0</v>
      </c>
      <c r="F18" s="354">
        <f ca="1">IF($A18&lt;&gt;0,OFFSET('EOD Review'!$B$1,'EOD Review'!$A$445-'EOD Review'!$A$1,$A18*2,1,1)+OFFSET('Paid Out Entry'!$B$1,'Paid Out Entry'!$A$129-'Paid Out Entry'!$A$1,$A18*2,1,1)-OFFSET('Paid Out Entry'!$B$1,'Paid Out Entry'!$A$138-'Paid Out Entry'!$A$1,$A18*2,1,1),"")</f>
        <v>3.06</v>
      </c>
      <c r="G18" s="774">
        <f ca="1">IF($A18&lt;&gt;0,OFFSET('EOD Review'!$B$1,'EOD Review'!$A$439-'EOD Review'!$A$1,$A18*2,1,1)+OFFSET('Paid Out Entry'!$B$1,'Paid Out Entry'!$A$130-'Paid Out Entry'!$A$1,$A18*2,1,1)-OFFSET('Paid Out Entry'!$B$1,'Paid Out Entry'!$A$139-'Paid Out Entry'!$A$1,$A18*2,1,1),"")</f>
        <v>1.5999999999999999</v>
      </c>
      <c r="H18" s="774">
        <f ca="1">IF($A18&lt;&gt;0,OFFSET('Paid Out Entry'!$B$1,'Paid Out Entry'!$A$8-'Paid Out Entry'!$A$1,$A18*2,1,1),"")</f>
        <v>0</v>
      </c>
      <c r="I18" s="774">
        <f ca="1">IF($A18&lt;&gt;0,OFFSET('Paid Out Entry'!$B$1,'Paid Out Entry'!$A$20-'Paid Out Entry'!$A$1,$A18*2,1,1),"")</f>
        <v>0</v>
      </c>
      <c r="J18" s="774">
        <f ca="1">IF($A18&lt;&gt;0,OFFSET('Paid Out Entry'!$B$1,'Paid Out Entry'!$A$55-'Paid Out Entry'!$A$1,$A18*2,1,1),"")</f>
        <v>0</v>
      </c>
      <c r="K18" s="356">
        <f ca="1">IF($A18&lt;&gt;0,OFFSET('Paid Out Entry'!$B$1,'Paid Out Entry'!$A$116-'Paid Out Entry'!$A$1,$A18*2,1,1),"")</f>
        <v>0</v>
      </c>
      <c r="L18" s="357">
        <f t="shared" ca="1" si="0"/>
        <v>3332.02</v>
      </c>
      <c r="M18" s="354">
        <f ca="1">IF($A18&lt;&gt;0,OFFSET('Paid Out Entry'!$B$1,'Paid Out Entry'!$A$13-'Paid Out Entry'!$A$1,$A18*2,1,1),"")</f>
        <v>0</v>
      </c>
      <c r="N18" s="354">
        <f ca="1">IF($A18&lt;&gt;0,OFFSET('Paid Out Entry'!$B$1,'Paid Out Entry'!$A$26-'Paid Out Entry'!$A$1,$A18*2,1,1),"")</f>
        <v>0</v>
      </c>
      <c r="O18" s="354">
        <f ca="1">IF($A18&lt;&gt;0,OFFSET('Paid Out Entry'!$B$1,'Paid Out Entry'!$A$87-'Paid Out Entry'!$A$1,$A18*2,1,1),"")</f>
        <v>107.11</v>
      </c>
      <c r="P18" s="354">
        <f ca="1">IF($A18&lt;&gt;0,OFFSET('Paid Out Entry'!$B$1,'Paid Out Entry'!$A$101-'Paid Out Entry'!$A$1,$A18*2,1,1),"")</f>
        <v>0</v>
      </c>
      <c r="Q18" s="354">
        <f ca="1">IF($A18&lt;&gt;0,OFFSET('Paid Out Entry'!$B$1,'Paid Out Entry'!$A$111-'Paid Out Entry'!$A$1,$A18*2,1,1),"")</f>
        <v>0</v>
      </c>
      <c r="R18" s="354">
        <f ca="1">IF($A18&lt;&gt;0,OFFSET('Paid Out Entry'!$B$1,'Paid Out Entry'!$A$122-'Paid Out Entry'!$A$1,$A18*2,1,1),"")</f>
        <v>0</v>
      </c>
      <c r="S18" s="775">
        <f ca="1">IF($A18&lt;&gt;0,OFFSET('MPOS Entry'!$B$1,'MPOS Entry'!$A$8-'MPOS Entry'!$A$1,$A18*2,1,1),"")</f>
        <v>733.26</v>
      </c>
      <c r="T18" s="775">
        <f ca="1">IF($A18&lt;&gt;0,OFFSET('MPOS Entry'!$B$1,'MPOS Entry'!$A$15-'MPOS Entry'!$A$1,$A18*2,1,1),"")</f>
        <v>0</v>
      </c>
      <c r="U18" s="354">
        <f ca="1">IF($A18&lt;&gt;0,OFFSET('MPOS Entry'!$B$1,'MPOS Entry'!$A$178-'MPOS Entry'!$A$1,$A18*2,1,1)-OFFSET('Paid Out Entry'!$B$1,'Paid Out Entry'!$A$145-'Paid Out Entry'!$A$1,$A18*2,1,1),"")</f>
        <v>1405.6100000000001</v>
      </c>
      <c r="V18" s="354">
        <f ca="1">IF($A18&lt;&gt;0,OFFSET('MPOS Entry'!$B$1,'MPOS Entry'!$A$179-'MPOS Entry'!$A$1,$A18*2,1,1)-OFFSET('Paid Out Entry'!$B$1,'Paid Out Entry'!$A$146-'Paid Out Entry'!$A$1,$A18*2,1,1),"")</f>
        <v>246.7</v>
      </c>
      <c r="W18" s="354">
        <f ca="1">IF($A18&lt;&gt;0,OFFSET('MPOS Entry'!$B$1,'MPOS Entry'!$A$180-'MPOS Entry'!$A$1,$A18*2,1,1)-OFFSET('Paid Out Entry'!$B$1,'Paid Out Entry'!$A$147-'Paid Out Entry'!$A$1,$A18*2,1,1),"")</f>
        <v>55.1</v>
      </c>
      <c r="X18" s="354">
        <f ca="1">IF($A18&lt;&gt;0,OFFSET('MPOS Entry'!$B$1,'MPOS Entry'!$A$181-'MPOS Entry'!$A$1,$A18*2,1,1)-OFFSET('Paid Out Entry'!$B$1,'Paid Out Entry'!$A$148-'Paid Out Entry'!$A$1,$A18*2,1,1),"")</f>
        <v>335.11</v>
      </c>
      <c r="Y18" s="355">
        <f ca="1">IF($A18&lt;&gt;0,OFFSET('MPOS Entry'!$B$1,'MPOS Entry'!$A$182-'MPOS Entry'!$A$1,$A18*2,1,1)-OFFSET('Paid Out Entry'!$B$1,'Paid Out Entry'!$A$149-'Paid Out Entry'!$A$1,$A18*2,1,1),"")</f>
        <v>0</v>
      </c>
      <c r="Z18" s="354">
        <f ca="1">IF($A18&lt;&gt;0,OFFSET('EOD Review'!$B$1,'EOD Review'!$A$407-'EOD Review'!$A$1,$A18*2,1,1),"")</f>
        <v>0</v>
      </c>
      <c r="AA18" s="354">
        <f ca="1">IF($A18&lt;&gt;0,OFFSET('EOD Review'!$B$1,'EOD Review'!$A$414-'EOD Review'!$A$1,$A18*2,1,1),"")</f>
        <v>94.67</v>
      </c>
      <c r="AB18" s="354">
        <f ca="1">IF($A18&lt;&gt;0,OFFSET('EOD Review'!$B$1,'EOD Review'!$A$417-'EOD Review'!$A$1,$A18*2,1,1),"")</f>
        <v>299.32</v>
      </c>
      <c r="AC18" s="354">
        <f ca="1">IF($A18&lt;&gt;0,OFFSET('EOD Review'!$B$1,'EOD Review'!$A$411-'EOD Review'!$A$1,$A18*2,1,1),"")</f>
        <v>0</v>
      </c>
      <c r="AD18" s="354">
        <f ca="1">IF($A18&lt;&gt;0,OFFSET('EOD Review'!$B$1,'EOD Review'!$A$419-'EOD Review'!$A$1,$A18*2,1,1),"")</f>
        <v>0</v>
      </c>
      <c r="AE18" s="357">
        <f t="shared" ca="1" si="1"/>
        <v>-55.139999999999873</v>
      </c>
    </row>
    <row r="19" spans="1:31" ht="16" x14ac:dyDescent="0.2">
      <c r="A19" s="699">
        <f t="shared" si="2"/>
        <v>15</v>
      </c>
      <c r="B19" s="700">
        <v>1</v>
      </c>
      <c r="C19" s="315">
        <f ca="1">IF($A19&lt;&gt;0,OFFSET('EOD Review'!$B$1,'EOD Review'!$A$64-'EOD Review'!$A$1,$A19*2,1,1)+OFFSET('Paid Out Entry'!$B$1,'Paid Out Entry'!$A$126-'Paid Out Entry'!$A$1,$A19*2,1,1)-OFFSET('Paid Out Entry'!$B$1,'Paid Out Entry'!$A$135-'Paid Out Entry'!$A$1,$A19*2,1,1),"")</f>
        <v>3200</v>
      </c>
      <c r="D19" s="767">
        <f ca="1">IF($A19&lt;&gt;0,OFFSET('EOD Review'!$B$1,'EOD Review'!$A$443-'EOD Review'!$A$1,$A19*2,1,1)+OFFSET('Paid Out Entry'!$B$1,'Paid Out Entry'!$A$127-'Paid Out Entry'!$A$1,$A19*2,1,1)-OFFSET('Paid Out Entry'!$B$1,'Paid Out Entry'!$A$136-'Paid Out Entry'!$A$1,$A19*2,1,1),"")</f>
        <v>127.36</v>
      </c>
      <c r="E19" s="702">
        <f ca="1">IF($A19&lt;&gt;0,OFFSET('EOD Review'!$B$1,'EOD Review'!$A$444-'EOD Review'!$A$1,$A19*2,1,1)+OFFSET('Paid Out Entry'!$B$1,'Paid Out Entry'!$A$128-'Paid Out Entry'!$A$1,$A19*2,1,1)-OFFSET('Paid Out Entry'!$B$1,'Paid Out Entry'!$A$137-'Paid Out Entry'!$A$1,$A19*2,1,1),"")</f>
        <v>0</v>
      </c>
      <c r="F19" s="702">
        <f ca="1">IF($A19&lt;&gt;0,OFFSET('EOD Review'!$B$1,'EOD Review'!$A$445-'EOD Review'!$A$1,$A19*2,1,1)+OFFSET('Paid Out Entry'!$B$1,'Paid Out Entry'!$A$129-'Paid Out Entry'!$A$1,$A19*2,1,1)-OFFSET('Paid Out Entry'!$B$1,'Paid Out Entry'!$A$138-'Paid Out Entry'!$A$1,$A19*2,1,1),"")</f>
        <v>3.06</v>
      </c>
      <c r="G19" s="768">
        <f ca="1">IF($A19&lt;&gt;0,OFFSET('EOD Review'!$B$1,'EOD Review'!$A$439-'EOD Review'!$A$1,$A19*2,1,1)+OFFSET('Paid Out Entry'!$B$1,'Paid Out Entry'!$A$130-'Paid Out Entry'!$A$1,$A19*2,1,1)-OFFSET('Paid Out Entry'!$B$1,'Paid Out Entry'!$A$139-'Paid Out Entry'!$A$1,$A19*2,1,1),"")</f>
        <v>1.5999999999999999</v>
      </c>
      <c r="H19" s="768">
        <f ca="1">IF($A19&lt;&gt;0,OFFSET('Paid Out Entry'!$B$1,'Paid Out Entry'!$A$8-'Paid Out Entry'!$A$1,$A19*2,1,1),"")</f>
        <v>0</v>
      </c>
      <c r="I19" s="768">
        <f ca="1">IF($A19&lt;&gt;0,OFFSET('Paid Out Entry'!$B$1,'Paid Out Entry'!$A$20-'Paid Out Entry'!$A$1,$A19*2,1,1),"")</f>
        <v>0</v>
      </c>
      <c r="J19" s="768">
        <f ca="1">IF($A19&lt;&gt;0,OFFSET('Paid Out Entry'!$B$1,'Paid Out Entry'!$A$55-'Paid Out Entry'!$A$1,$A19*2,1,1),"")</f>
        <v>0</v>
      </c>
      <c r="K19" s="703">
        <f ca="1">IF($A19&lt;&gt;0,OFFSET('Paid Out Entry'!$B$1,'Paid Out Entry'!$A$116-'Paid Out Entry'!$A$1,$A19*2,1,1),"")</f>
        <v>0</v>
      </c>
      <c r="L19" s="315">
        <f t="shared" ca="1" si="0"/>
        <v>3332.02</v>
      </c>
      <c r="M19" s="702">
        <f ca="1">IF($A19&lt;&gt;0,OFFSET('Paid Out Entry'!$B$1,'Paid Out Entry'!$A$13-'Paid Out Entry'!$A$1,$A19*2,1,1),"")</f>
        <v>0</v>
      </c>
      <c r="N19" s="702">
        <f ca="1">IF($A19&lt;&gt;0,OFFSET('Paid Out Entry'!$B$1,'Paid Out Entry'!$A$26-'Paid Out Entry'!$A$1,$A19*2,1,1),"")</f>
        <v>0</v>
      </c>
      <c r="O19" s="702">
        <f ca="1">IF($A19&lt;&gt;0,OFFSET('Paid Out Entry'!$B$1,'Paid Out Entry'!$A$87-'Paid Out Entry'!$A$1,$A19*2,1,1),"")</f>
        <v>61.43</v>
      </c>
      <c r="P19" s="702">
        <f ca="1">IF($A19&lt;&gt;0,OFFSET('Paid Out Entry'!$B$1,'Paid Out Entry'!$A$101-'Paid Out Entry'!$A$1,$A19*2,1,1),"")</f>
        <v>0</v>
      </c>
      <c r="Q19" s="702">
        <f ca="1">IF($A19&lt;&gt;0,OFFSET('Paid Out Entry'!$B$1,'Paid Out Entry'!$A$111-'Paid Out Entry'!$A$1,$A19*2,1,1),"")</f>
        <v>0</v>
      </c>
      <c r="R19" s="702">
        <f ca="1">IF($A19&lt;&gt;0,OFFSET('Paid Out Entry'!$B$1,'Paid Out Entry'!$A$122-'Paid Out Entry'!$A$1,$A19*2,1,1),"")</f>
        <v>0</v>
      </c>
      <c r="S19" s="342">
        <f ca="1">IF($A19&lt;&gt;0,OFFSET('MPOS Entry'!$B$1,'MPOS Entry'!$A$8-'MPOS Entry'!$A$1,$A19*2,1,1),"")</f>
        <v>205.14</v>
      </c>
      <c r="T19" s="342">
        <f ca="1">IF($A19&lt;&gt;0,OFFSET('MPOS Entry'!$B$1,'MPOS Entry'!$A$15-'MPOS Entry'!$A$1,$A19*2,1,1),"")</f>
        <v>0</v>
      </c>
      <c r="U19" s="702">
        <f ca="1">IF($A19&lt;&gt;0,OFFSET('MPOS Entry'!$B$1,'MPOS Entry'!$A$178-'MPOS Entry'!$A$1,$A19*2,1,1)-OFFSET('Paid Out Entry'!$B$1,'Paid Out Entry'!$A$145-'Paid Out Entry'!$A$1,$A19*2,1,1),"")</f>
        <v>849.78</v>
      </c>
      <c r="V19" s="702">
        <f ca="1">IF($A19&lt;&gt;0,OFFSET('MPOS Entry'!$B$1,'MPOS Entry'!$A$179-'MPOS Entry'!$A$1,$A19*2,1,1)-OFFSET('Paid Out Entry'!$B$1,'Paid Out Entry'!$A$146-'Paid Out Entry'!$A$1,$A19*2,1,1),"")</f>
        <v>398.65</v>
      </c>
      <c r="W19" s="702">
        <f ca="1">IF($A19&lt;&gt;0,OFFSET('MPOS Entry'!$B$1,'MPOS Entry'!$A$180-'MPOS Entry'!$A$1,$A19*2,1,1)-OFFSET('Paid Out Entry'!$B$1,'Paid Out Entry'!$A$147-'Paid Out Entry'!$A$1,$A19*2,1,1),"")</f>
        <v>0</v>
      </c>
      <c r="X19" s="702">
        <f ca="1">IF($A19&lt;&gt;0,OFFSET('MPOS Entry'!$B$1,'MPOS Entry'!$A$181-'MPOS Entry'!$A$1,$A19*2,1,1)-OFFSET('Paid Out Entry'!$B$1,'Paid Out Entry'!$A$148-'Paid Out Entry'!$A$1,$A19*2,1,1),"")</f>
        <v>362.98</v>
      </c>
      <c r="Y19" s="768">
        <f ca="1">IF($A19&lt;&gt;0,OFFSET('MPOS Entry'!$B$1,'MPOS Entry'!$A$182-'MPOS Entry'!$A$1,$A19*2,1,1)-OFFSET('Paid Out Entry'!$B$1,'Paid Out Entry'!$A$149-'Paid Out Entry'!$A$1,$A19*2,1,1),"")</f>
        <v>0</v>
      </c>
      <c r="Z19" s="702">
        <f ca="1">IF($A19&lt;&gt;0,OFFSET('EOD Review'!$B$1,'EOD Review'!$A$407-'EOD Review'!$A$1,$A19*2,1,1),"")</f>
        <v>0</v>
      </c>
      <c r="AA19" s="702">
        <f ca="1">IF($A19&lt;&gt;0,OFFSET('EOD Review'!$B$1,'EOD Review'!$A$414-'EOD Review'!$A$1,$A19*2,1,1),"")</f>
        <v>94.67</v>
      </c>
      <c r="AB19" s="702">
        <f ca="1">IF($A19&lt;&gt;0,OFFSET('EOD Review'!$B$1,'EOD Review'!$A$417-'EOD Review'!$A$1,$A19*2,1,1),"")</f>
        <v>299.32</v>
      </c>
      <c r="AC19" s="702">
        <f ca="1">IF($A19&lt;&gt;0,OFFSET('EOD Review'!$B$1,'EOD Review'!$A$411-'EOD Review'!$A$1,$A19*2,1,1),"")</f>
        <v>0</v>
      </c>
      <c r="AD19" s="702">
        <f ca="1">IF($A19&lt;&gt;0,OFFSET('EOD Review'!$B$1,'EOD Review'!$A$419-'EOD Review'!$A$1,$A19*2,1,1),"")</f>
        <v>0</v>
      </c>
      <c r="AE19" s="315">
        <f t="shared" ca="1" si="1"/>
        <v>-1060.0499999999997</v>
      </c>
    </row>
    <row r="20" spans="1:31" ht="16" x14ac:dyDescent="0.2">
      <c r="A20" s="711">
        <f t="shared" si="2"/>
        <v>16</v>
      </c>
      <c r="B20" s="712">
        <v>2</v>
      </c>
      <c r="C20" s="322">
        <f ca="1">IF($A20&lt;&gt;0,OFFSET('EOD Review'!$B$1,'EOD Review'!$A$64-'EOD Review'!$A$1,$A20*2,1,1)+OFFSET('Paid Out Entry'!$B$1,'Paid Out Entry'!$A$126-'Paid Out Entry'!$A$1,$A20*2,1,1)-OFFSET('Paid Out Entry'!$B$1,'Paid Out Entry'!$A$135-'Paid Out Entry'!$A$1,$A20*2,1,1),"")</f>
        <v>3200</v>
      </c>
      <c r="D20" s="769">
        <f ca="1">IF($A20&lt;&gt;0,OFFSET('EOD Review'!$B$1,'EOD Review'!$A$443-'EOD Review'!$A$1,$A20*2,1,1)+OFFSET('Paid Out Entry'!$B$1,'Paid Out Entry'!$A$127-'Paid Out Entry'!$A$1,$A20*2,1,1)-OFFSET('Paid Out Entry'!$B$1,'Paid Out Entry'!$A$136-'Paid Out Entry'!$A$1,$A20*2,1,1),"")</f>
        <v>127.36</v>
      </c>
      <c r="E20" s="714">
        <f ca="1">IF($A20&lt;&gt;0,OFFSET('EOD Review'!$B$1,'EOD Review'!$A$444-'EOD Review'!$A$1,$A20*2,1,1)+OFFSET('Paid Out Entry'!$B$1,'Paid Out Entry'!$A$128-'Paid Out Entry'!$A$1,$A20*2,1,1)-OFFSET('Paid Out Entry'!$B$1,'Paid Out Entry'!$A$137-'Paid Out Entry'!$A$1,$A20*2,1,1),"")</f>
        <v>0</v>
      </c>
      <c r="F20" s="714">
        <f ca="1">IF($A20&lt;&gt;0,OFFSET('EOD Review'!$B$1,'EOD Review'!$A$445-'EOD Review'!$A$1,$A20*2,1,1)+OFFSET('Paid Out Entry'!$B$1,'Paid Out Entry'!$A$129-'Paid Out Entry'!$A$1,$A20*2,1,1)-OFFSET('Paid Out Entry'!$B$1,'Paid Out Entry'!$A$138-'Paid Out Entry'!$A$1,$A20*2,1,1),"")</f>
        <v>3.06</v>
      </c>
      <c r="G20" s="770">
        <f ca="1">IF($A20&lt;&gt;0,OFFSET('EOD Review'!$B$1,'EOD Review'!$A$439-'EOD Review'!$A$1,$A20*2,1,1)+OFFSET('Paid Out Entry'!$B$1,'Paid Out Entry'!$A$130-'Paid Out Entry'!$A$1,$A20*2,1,1)-OFFSET('Paid Out Entry'!$B$1,'Paid Out Entry'!$A$139-'Paid Out Entry'!$A$1,$A20*2,1,1),"")</f>
        <v>1.5999999999999999</v>
      </c>
      <c r="H20" s="770">
        <f ca="1">IF($A20&lt;&gt;0,OFFSET('Paid Out Entry'!$B$1,'Paid Out Entry'!$A$8-'Paid Out Entry'!$A$1,$A20*2,1,1),"")</f>
        <v>0</v>
      </c>
      <c r="I20" s="770">
        <f ca="1">IF($A20&lt;&gt;0,OFFSET('Paid Out Entry'!$B$1,'Paid Out Entry'!$A$20-'Paid Out Entry'!$A$1,$A20*2,1,1),"")</f>
        <v>0</v>
      </c>
      <c r="J20" s="770">
        <f ca="1">IF($A20&lt;&gt;0,OFFSET('Paid Out Entry'!$B$1,'Paid Out Entry'!$A$55-'Paid Out Entry'!$A$1,$A20*2,1,1),"")</f>
        <v>0</v>
      </c>
      <c r="K20" s="715">
        <f ca="1">IF($A20&lt;&gt;0,OFFSET('Paid Out Entry'!$B$1,'Paid Out Entry'!$A$116-'Paid Out Entry'!$A$1,$A20*2,1,1),"")</f>
        <v>0</v>
      </c>
      <c r="L20" s="322">
        <f t="shared" ca="1" si="0"/>
        <v>3332.02</v>
      </c>
      <c r="M20" s="714">
        <f ca="1">IF($A20&lt;&gt;0,OFFSET('Paid Out Entry'!$B$1,'Paid Out Entry'!$A$13-'Paid Out Entry'!$A$1,$A20*2,1,1),"")</f>
        <v>0</v>
      </c>
      <c r="N20" s="714">
        <f ca="1">IF($A20&lt;&gt;0,OFFSET('Paid Out Entry'!$B$1,'Paid Out Entry'!$A$26-'Paid Out Entry'!$A$1,$A20*2,1,1),"")</f>
        <v>0</v>
      </c>
      <c r="O20" s="714">
        <f ca="1">IF($A20&lt;&gt;0,OFFSET('Paid Out Entry'!$B$1,'Paid Out Entry'!$A$87-'Paid Out Entry'!$A$1,$A20*2,1,1),"")</f>
        <v>0</v>
      </c>
      <c r="P20" s="714">
        <f ca="1">IF($A20&lt;&gt;0,OFFSET('Paid Out Entry'!$B$1,'Paid Out Entry'!$A$101-'Paid Out Entry'!$A$1,$A20*2,1,1),"")</f>
        <v>0</v>
      </c>
      <c r="Q20" s="714">
        <f ca="1">IF($A20&lt;&gt;0,OFFSET('Paid Out Entry'!$B$1,'Paid Out Entry'!$A$111-'Paid Out Entry'!$A$1,$A20*2,1,1),"")</f>
        <v>288.27999999999997</v>
      </c>
      <c r="R20" s="714">
        <f ca="1">IF($A20&lt;&gt;0,OFFSET('Paid Out Entry'!$B$1,'Paid Out Entry'!$A$122-'Paid Out Entry'!$A$1,$A20*2,1,1),"")</f>
        <v>0</v>
      </c>
      <c r="S20" s="771">
        <f ca="1">IF($A20&lt;&gt;0,OFFSET('MPOS Entry'!$B$1,'MPOS Entry'!$A$8-'MPOS Entry'!$A$1,$A20*2,1,1),"")</f>
        <v>3.14</v>
      </c>
      <c r="T20" s="771">
        <f ca="1">IF($A20&lt;&gt;0,OFFSET('MPOS Entry'!$B$1,'MPOS Entry'!$A$15-'MPOS Entry'!$A$1,$A20*2,1,1),"")</f>
        <v>0</v>
      </c>
      <c r="U20" s="714">
        <f ca="1">IF($A20&lt;&gt;0,OFFSET('MPOS Entry'!$B$1,'MPOS Entry'!$A$178-'MPOS Entry'!$A$1,$A20*2,1,1)-OFFSET('Paid Out Entry'!$B$1,'Paid Out Entry'!$A$145-'Paid Out Entry'!$A$1,$A20*2,1,1),"")</f>
        <v>536.67000000000007</v>
      </c>
      <c r="V20" s="714">
        <f ca="1">IF($A20&lt;&gt;0,OFFSET('MPOS Entry'!$B$1,'MPOS Entry'!$A$179-'MPOS Entry'!$A$1,$A20*2,1,1)-OFFSET('Paid Out Entry'!$B$1,'Paid Out Entry'!$A$146-'Paid Out Entry'!$A$1,$A20*2,1,1),"")</f>
        <v>67.319999999999993</v>
      </c>
      <c r="W20" s="714">
        <f ca="1">IF($A20&lt;&gt;0,OFFSET('MPOS Entry'!$B$1,'MPOS Entry'!$A$180-'MPOS Entry'!$A$1,$A20*2,1,1)-OFFSET('Paid Out Entry'!$B$1,'Paid Out Entry'!$A$147-'Paid Out Entry'!$A$1,$A20*2,1,1),"")</f>
        <v>42.8</v>
      </c>
      <c r="X20" s="714">
        <f ca="1">IF($A20&lt;&gt;0,OFFSET('MPOS Entry'!$B$1,'MPOS Entry'!$A$181-'MPOS Entry'!$A$1,$A20*2,1,1)-OFFSET('Paid Out Entry'!$B$1,'Paid Out Entry'!$A$148-'Paid Out Entry'!$A$1,$A20*2,1,1),"")</f>
        <v>300.17999999999995</v>
      </c>
      <c r="Y20" s="770">
        <f ca="1">IF($A20&lt;&gt;0,OFFSET('MPOS Entry'!$B$1,'MPOS Entry'!$A$182-'MPOS Entry'!$A$1,$A20*2,1,1)-OFFSET('Paid Out Entry'!$B$1,'Paid Out Entry'!$A$149-'Paid Out Entry'!$A$1,$A20*2,1,1),"")</f>
        <v>0</v>
      </c>
      <c r="Z20" s="714">
        <f ca="1">IF($A20&lt;&gt;0,OFFSET('EOD Review'!$B$1,'EOD Review'!$A$407-'EOD Review'!$A$1,$A20*2,1,1),"")</f>
        <v>0</v>
      </c>
      <c r="AA20" s="714">
        <f ca="1">IF($A20&lt;&gt;0,OFFSET('EOD Review'!$B$1,'EOD Review'!$A$414-'EOD Review'!$A$1,$A20*2,1,1),"")</f>
        <v>94.67</v>
      </c>
      <c r="AB20" s="714">
        <f ca="1">IF($A20&lt;&gt;0,OFFSET('EOD Review'!$B$1,'EOD Review'!$A$417-'EOD Review'!$A$1,$A20*2,1,1),"")</f>
        <v>299.32</v>
      </c>
      <c r="AC20" s="714">
        <f ca="1">IF($A20&lt;&gt;0,OFFSET('EOD Review'!$B$1,'EOD Review'!$A$411-'EOD Review'!$A$1,$A20*2,1,1),"")</f>
        <v>0</v>
      </c>
      <c r="AD20" s="714">
        <f ca="1">IF($A20&lt;&gt;0,OFFSET('EOD Review'!$B$1,'EOD Review'!$A$419-'EOD Review'!$A$1,$A20*2,1,1),"")</f>
        <v>0</v>
      </c>
      <c r="AE20" s="322">
        <f t="shared" ca="1" si="1"/>
        <v>-1699.64</v>
      </c>
    </row>
    <row r="21" spans="1:31" ht="16" x14ac:dyDescent="0.2">
      <c r="A21" s="711">
        <f t="shared" si="2"/>
        <v>17</v>
      </c>
      <c r="B21" s="712">
        <v>3</v>
      </c>
      <c r="C21" s="322">
        <f ca="1">IF($A21&lt;&gt;0,OFFSET('EOD Review'!$B$1,'EOD Review'!$A$64-'EOD Review'!$A$1,$A21*2,1,1)+OFFSET('Paid Out Entry'!$B$1,'Paid Out Entry'!$A$126-'Paid Out Entry'!$A$1,$A21*2,1,1)-OFFSET('Paid Out Entry'!$B$1,'Paid Out Entry'!$A$135-'Paid Out Entry'!$A$1,$A21*2,1,1),"")</f>
        <v>3200</v>
      </c>
      <c r="D21" s="769">
        <f ca="1">IF($A21&lt;&gt;0,OFFSET('EOD Review'!$B$1,'EOD Review'!$A$443-'EOD Review'!$A$1,$A21*2,1,1)+OFFSET('Paid Out Entry'!$B$1,'Paid Out Entry'!$A$127-'Paid Out Entry'!$A$1,$A21*2,1,1)-OFFSET('Paid Out Entry'!$B$1,'Paid Out Entry'!$A$136-'Paid Out Entry'!$A$1,$A21*2,1,1),"")</f>
        <v>127.36</v>
      </c>
      <c r="E21" s="714">
        <f ca="1">IF($A21&lt;&gt;0,OFFSET('EOD Review'!$B$1,'EOD Review'!$A$444-'EOD Review'!$A$1,$A21*2,1,1)+OFFSET('Paid Out Entry'!$B$1,'Paid Out Entry'!$A$128-'Paid Out Entry'!$A$1,$A21*2,1,1)-OFFSET('Paid Out Entry'!$B$1,'Paid Out Entry'!$A$137-'Paid Out Entry'!$A$1,$A21*2,1,1),"")</f>
        <v>0</v>
      </c>
      <c r="F21" s="714">
        <f ca="1">IF($A21&lt;&gt;0,OFFSET('EOD Review'!$B$1,'EOD Review'!$A$445-'EOD Review'!$A$1,$A21*2,1,1)+OFFSET('Paid Out Entry'!$B$1,'Paid Out Entry'!$A$129-'Paid Out Entry'!$A$1,$A21*2,1,1)-OFFSET('Paid Out Entry'!$B$1,'Paid Out Entry'!$A$138-'Paid Out Entry'!$A$1,$A21*2,1,1),"")</f>
        <v>3.06</v>
      </c>
      <c r="G21" s="770">
        <f ca="1">IF($A21&lt;&gt;0,OFFSET('EOD Review'!$B$1,'EOD Review'!$A$439-'EOD Review'!$A$1,$A21*2,1,1)+OFFSET('Paid Out Entry'!$B$1,'Paid Out Entry'!$A$130-'Paid Out Entry'!$A$1,$A21*2,1,1)-OFFSET('Paid Out Entry'!$B$1,'Paid Out Entry'!$A$139-'Paid Out Entry'!$A$1,$A21*2,1,1),"")</f>
        <v>1.5999999999999999</v>
      </c>
      <c r="H21" s="770">
        <f ca="1">IF($A21&lt;&gt;0,OFFSET('Paid Out Entry'!$B$1,'Paid Out Entry'!$A$8-'Paid Out Entry'!$A$1,$A21*2,1,1),"")</f>
        <v>0</v>
      </c>
      <c r="I21" s="770">
        <f ca="1">IF($A21&lt;&gt;0,OFFSET('Paid Out Entry'!$B$1,'Paid Out Entry'!$A$20-'Paid Out Entry'!$A$1,$A21*2,1,1),"")</f>
        <v>0</v>
      </c>
      <c r="J21" s="770">
        <f ca="1">IF($A21&lt;&gt;0,OFFSET('Paid Out Entry'!$B$1,'Paid Out Entry'!$A$55-'Paid Out Entry'!$A$1,$A21*2,1,1),"")</f>
        <v>0</v>
      </c>
      <c r="K21" s="715">
        <f ca="1">IF($A21&lt;&gt;0,OFFSET('Paid Out Entry'!$B$1,'Paid Out Entry'!$A$116-'Paid Out Entry'!$A$1,$A21*2,1,1),"")</f>
        <v>0</v>
      </c>
      <c r="L21" s="322">
        <f t="shared" ca="1" si="0"/>
        <v>3332.02</v>
      </c>
      <c r="M21" s="714">
        <f ca="1">IF($A21&lt;&gt;0,OFFSET('Paid Out Entry'!$B$1,'Paid Out Entry'!$A$13-'Paid Out Entry'!$A$1,$A21*2,1,1),"")</f>
        <v>0</v>
      </c>
      <c r="N21" s="714">
        <f ca="1">IF($A21&lt;&gt;0,OFFSET('Paid Out Entry'!$B$1,'Paid Out Entry'!$A$26-'Paid Out Entry'!$A$1,$A21*2,1,1),"")</f>
        <v>0</v>
      </c>
      <c r="O21" s="714">
        <f ca="1">IF($A21&lt;&gt;0,OFFSET('Paid Out Entry'!$B$1,'Paid Out Entry'!$A$87-'Paid Out Entry'!$A$1,$A21*2,1,1),"")</f>
        <v>8.93</v>
      </c>
      <c r="P21" s="714">
        <f ca="1">IF($A21&lt;&gt;0,OFFSET('Paid Out Entry'!$B$1,'Paid Out Entry'!$A$101-'Paid Out Entry'!$A$1,$A21*2,1,1),"")</f>
        <v>0</v>
      </c>
      <c r="Q21" s="714">
        <f ca="1">IF($A21&lt;&gt;0,OFFSET('Paid Out Entry'!$B$1,'Paid Out Entry'!$A$111-'Paid Out Entry'!$A$1,$A21*2,1,1),"")</f>
        <v>0</v>
      </c>
      <c r="R21" s="714">
        <f ca="1">IF($A21&lt;&gt;0,OFFSET('Paid Out Entry'!$B$1,'Paid Out Entry'!$A$122-'Paid Out Entry'!$A$1,$A21*2,1,1),"")</f>
        <v>0</v>
      </c>
      <c r="S21" s="771">
        <f ca="1">IF($A21&lt;&gt;0,OFFSET('MPOS Entry'!$B$1,'MPOS Entry'!$A$8-'MPOS Entry'!$A$1,$A21*2,1,1),"")</f>
        <v>167.09</v>
      </c>
      <c r="T21" s="771">
        <f ca="1">IF($A21&lt;&gt;0,OFFSET('MPOS Entry'!$B$1,'MPOS Entry'!$A$15-'MPOS Entry'!$A$1,$A21*2,1,1),"")</f>
        <v>0</v>
      </c>
      <c r="U21" s="714">
        <f ca="1">IF($A21&lt;&gt;0,OFFSET('MPOS Entry'!$B$1,'MPOS Entry'!$A$178-'MPOS Entry'!$A$1,$A21*2,1,1)-OFFSET('Paid Out Entry'!$B$1,'Paid Out Entry'!$A$145-'Paid Out Entry'!$A$1,$A21*2,1,1),"")</f>
        <v>861.39</v>
      </c>
      <c r="V21" s="714">
        <f ca="1">IF($A21&lt;&gt;0,OFFSET('MPOS Entry'!$B$1,'MPOS Entry'!$A$179-'MPOS Entry'!$A$1,$A21*2,1,1)-OFFSET('Paid Out Entry'!$B$1,'Paid Out Entry'!$A$146-'Paid Out Entry'!$A$1,$A21*2,1,1),"")</f>
        <v>310.86</v>
      </c>
      <c r="W21" s="714">
        <f ca="1">IF($A21&lt;&gt;0,OFFSET('MPOS Entry'!$B$1,'MPOS Entry'!$A$180-'MPOS Entry'!$A$1,$A21*2,1,1)-OFFSET('Paid Out Entry'!$B$1,'Paid Out Entry'!$A$147-'Paid Out Entry'!$A$1,$A21*2,1,1),"")</f>
        <v>0</v>
      </c>
      <c r="X21" s="714">
        <f ca="1">IF($A21&lt;&gt;0,OFFSET('MPOS Entry'!$B$1,'MPOS Entry'!$A$181-'MPOS Entry'!$A$1,$A21*2,1,1)-OFFSET('Paid Out Entry'!$B$1,'Paid Out Entry'!$A$148-'Paid Out Entry'!$A$1,$A21*2,1,1),"")</f>
        <v>428.40999999999997</v>
      </c>
      <c r="Y21" s="770">
        <f ca="1">IF($A21&lt;&gt;0,OFFSET('MPOS Entry'!$B$1,'MPOS Entry'!$A$182-'MPOS Entry'!$A$1,$A21*2,1,1)-OFFSET('Paid Out Entry'!$B$1,'Paid Out Entry'!$A$149-'Paid Out Entry'!$A$1,$A21*2,1,1),"")</f>
        <v>0</v>
      </c>
      <c r="Z21" s="714">
        <f ca="1">IF($A21&lt;&gt;0,OFFSET('EOD Review'!$B$1,'EOD Review'!$A$407-'EOD Review'!$A$1,$A21*2,1,1),"")</f>
        <v>0</v>
      </c>
      <c r="AA21" s="714">
        <f ca="1">IF($A21&lt;&gt;0,OFFSET('EOD Review'!$B$1,'EOD Review'!$A$414-'EOD Review'!$A$1,$A21*2,1,1),"")</f>
        <v>94.67</v>
      </c>
      <c r="AB21" s="714">
        <f ca="1">IF($A21&lt;&gt;0,OFFSET('EOD Review'!$B$1,'EOD Review'!$A$417-'EOD Review'!$A$1,$A21*2,1,1),"")</f>
        <v>299.32</v>
      </c>
      <c r="AC21" s="714">
        <f ca="1">IF($A21&lt;&gt;0,OFFSET('EOD Review'!$B$1,'EOD Review'!$A$411-'EOD Review'!$A$1,$A21*2,1,1),"")</f>
        <v>0</v>
      </c>
      <c r="AD21" s="714">
        <f ca="1">IF($A21&lt;&gt;0,OFFSET('EOD Review'!$B$1,'EOD Review'!$A$419-'EOD Review'!$A$1,$A21*2,1,1),"")</f>
        <v>0</v>
      </c>
      <c r="AE21" s="322">
        <f t="shared" ca="1" si="1"/>
        <v>-1161.3499999999999</v>
      </c>
    </row>
    <row r="22" spans="1:31" ht="16" x14ac:dyDescent="0.2">
      <c r="A22" s="711">
        <f t="shared" si="2"/>
        <v>18</v>
      </c>
      <c r="B22" s="724">
        <v>4</v>
      </c>
      <c r="C22" s="322">
        <f ca="1">IF($A22&lt;&gt;0,OFFSET('EOD Review'!$B$1,'EOD Review'!$A$64-'EOD Review'!$A$1,$A22*2,1,1)+OFFSET('Paid Out Entry'!$B$1,'Paid Out Entry'!$A$126-'Paid Out Entry'!$A$1,$A22*2,1,1)-OFFSET('Paid Out Entry'!$B$1,'Paid Out Entry'!$A$135-'Paid Out Entry'!$A$1,$A22*2,1,1),"")</f>
        <v>3200</v>
      </c>
      <c r="D22" s="769">
        <f ca="1">IF($A22&lt;&gt;0,OFFSET('EOD Review'!$B$1,'EOD Review'!$A$443-'EOD Review'!$A$1,$A22*2,1,1)+OFFSET('Paid Out Entry'!$B$1,'Paid Out Entry'!$A$127-'Paid Out Entry'!$A$1,$A22*2,1,1)-OFFSET('Paid Out Entry'!$B$1,'Paid Out Entry'!$A$136-'Paid Out Entry'!$A$1,$A22*2,1,1),"")</f>
        <v>127.36</v>
      </c>
      <c r="E22" s="714">
        <f ca="1">IF($A22&lt;&gt;0,OFFSET('EOD Review'!$B$1,'EOD Review'!$A$444-'EOD Review'!$A$1,$A22*2,1,1)+OFFSET('Paid Out Entry'!$B$1,'Paid Out Entry'!$A$128-'Paid Out Entry'!$A$1,$A22*2,1,1)-OFFSET('Paid Out Entry'!$B$1,'Paid Out Entry'!$A$137-'Paid Out Entry'!$A$1,$A22*2,1,1),"")</f>
        <v>0</v>
      </c>
      <c r="F22" s="714">
        <f ca="1">IF($A22&lt;&gt;0,OFFSET('EOD Review'!$B$1,'EOD Review'!$A$445-'EOD Review'!$A$1,$A22*2,1,1)+OFFSET('Paid Out Entry'!$B$1,'Paid Out Entry'!$A$129-'Paid Out Entry'!$A$1,$A22*2,1,1)-OFFSET('Paid Out Entry'!$B$1,'Paid Out Entry'!$A$138-'Paid Out Entry'!$A$1,$A22*2,1,1),"")</f>
        <v>3.06</v>
      </c>
      <c r="G22" s="770">
        <f ca="1">IF($A22&lt;&gt;0,OFFSET('EOD Review'!$B$1,'EOD Review'!$A$439-'EOD Review'!$A$1,$A22*2,1,1)+OFFSET('Paid Out Entry'!$B$1,'Paid Out Entry'!$A$130-'Paid Out Entry'!$A$1,$A22*2,1,1)-OFFSET('Paid Out Entry'!$B$1,'Paid Out Entry'!$A$139-'Paid Out Entry'!$A$1,$A22*2,1,1),"")</f>
        <v>1.5999999999999999</v>
      </c>
      <c r="H22" s="770">
        <f ca="1">IF($A22&lt;&gt;0,OFFSET('Paid Out Entry'!$B$1,'Paid Out Entry'!$A$8-'Paid Out Entry'!$A$1,$A22*2,1,1),"")</f>
        <v>0</v>
      </c>
      <c r="I22" s="770">
        <f ca="1">IF($A22&lt;&gt;0,OFFSET('Paid Out Entry'!$B$1,'Paid Out Entry'!$A$20-'Paid Out Entry'!$A$1,$A22*2,1,1),"")</f>
        <v>0</v>
      </c>
      <c r="J22" s="770">
        <f ca="1">IF($A22&lt;&gt;0,OFFSET('Paid Out Entry'!$B$1,'Paid Out Entry'!$A$55-'Paid Out Entry'!$A$1,$A22*2,1,1),"")</f>
        <v>0</v>
      </c>
      <c r="K22" s="715">
        <f ca="1">IF($A22&lt;&gt;0,OFFSET('Paid Out Entry'!$B$1,'Paid Out Entry'!$A$116-'Paid Out Entry'!$A$1,$A22*2,1,1),"")</f>
        <v>0</v>
      </c>
      <c r="L22" s="322">
        <f t="shared" ca="1" si="0"/>
        <v>3332.02</v>
      </c>
      <c r="M22" s="714">
        <f ca="1">IF($A22&lt;&gt;0,OFFSET('Paid Out Entry'!$B$1,'Paid Out Entry'!$A$13-'Paid Out Entry'!$A$1,$A22*2,1,1),"")</f>
        <v>0</v>
      </c>
      <c r="N22" s="714">
        <f ca="1">IF($A22&lt;&gt;0,OFFSET('Paid Out Entry'!$B$1,'Paid Out Entry'!$A$26-'Paid Out Entry'!$A$1,$A22*2,1,1),"")</f>
        <v>0</v>
      </c>
      <c r="O22" s="714">
        <f ca="1">IF($A22&lt;&gt;0,OFFSET('Paid Out Entry'!$B$1,'Paid Out Entry'!$A$87-'Paid Out Entry'!$A$1,$A22*2,1,1),"")</f>
        <v>0</v>
      </c>
      <c r="P22" s="714">
        <f ca="1">IF($A22&lt;&gt;0,OFFSET('Paid Out Entry'!$B$1,'Paid Out Entry'!$A$101-'Paid Out Entry'!$A$1,$A22*2,1,1),"")</f>
        <v>0</v>
      </c>
      <c r="Q22" s="714">
        <f ca="1">IF($A22&lt;&gt;0,OFFSET('Paid Out Entry'!$B$1,'Paid Out Entry'!$A$111-'Paid Out Entry'!$A$1,$A22*2,1,1),"")</f>
        <v>0</v>
      </c>
      <c r="R22" s="714">
        <f ca="1">IF($A22&lt;&gt;0,OFFSET('Paid Out Entry'!$B$1,'Paid Out Entry'!$A$122-'Paid Out Entry'!$A$1,$A22*2,1,1),"")</f>
        <v>0</v>
      </c>
      <c r="S22" s="771">
        <f ca="1">IF($A22&lt;&gt;0,OFFSET('MPOS Entry'!$B$1,'MPOS Entry'!$A$8-'MPOS Entry'!$A$1,$A22*2,1,1),"")</f>
        <v>1147.48</v>
      </c>
      <c r="T22" s="771">
        <f ca="1">IF($A22&lt;&gt;0,OFFSET('MPOS Entry'!$B$1,'MPOS Entry'!$A$15-'MPOS Entry'!$A$1,$A22*2,1,1),"")</f>
        <v>0</v>
      </c>
      <c r="U22" s="714">
        <f ca="1">IF($A22&lt;&gt;0,OFFSET('MPOS Entry'!$B$1,'MPOS Entry'!$A$178-'MPOS Entry'!$A$1,$A22*2,1,1)-OFFSET('Paid Out Entry'!$B$1,'Paid Out Entry'!$A$145-'Paid Out Entry'!$A$1,$A22*2,1,1),"")</f>
        <v>794.25</v>
      </c>
      <c r="V22" s="714">
        <f ca="1">IF($A22&lt;&gt;0,OFFSET('MPOS Entry'!$B$1,'MPOS Entry'!$A$179-'MPOS Entry'!$A$1,$A22*2,1,1)-OFFSET('Paid Out Entry'!$B$1,'Paid Out Entry'!$A$146-'Paid Out Entry'!$A$1,$A22*2,1,1),"")</f>
        <v>1835.1299999999999</v>
      </c>
      <c r="W22" s="714">
        <f ca="1">IF($A22&lt;&gt;0,OFFSET('MPOS Entry'!$B$1,'MPOS Entry'!$A$180-'MPOS Entry'!$A$1,$A22*2,1,1)-OFFSET('Paid Out Entry'!$B$1,'Paid Out Entry'!$A$147-'Paid Out Entry'!$A$1,$A22*2,1,1),"")</f>
        <v>0</v>
      </c>
      <c r="X22" s="714">
        <f ca="1">IF($A22&lt;&gt;0,OFFSET('MPOS Entry'!$B$1,'MPOS Entry'!$A$181-'MPOS Entry'!$A$1,$A22*2,1,1)-OFFSET('Paid Out Entry'!$B$1,'Paid Out Entry'!$A$148-'Paid Out Entry'!$A$1,$A22*2,1,1),"")</f>
        <v>437.94</v>
      </c>
      <c r="Y22" s="770">
        <f ca="1">IF($A22&lt;&gt;0,OFFSET('MPOS Entry'!$B$1,'MPOS Entry'!$A$182-'MPOS Entry'!$A$1,$A22*2,1,1)-OFFSET('Paid Out Entry'!$B$1,'Paid Out Entry'!$A$149-'Paid Out Entry'!$A$1,$A22*2,1,1),"")</f>
        <v>0</v>
      </c>
      <c r="Z22" s="714">
        <f ca="1">IF($A22&lt;&gt;0,OFFSET('EOD Review'!$B$1,'EOD Review'!$A$407-'EOD Review'!$A$1,$A22*2,1,1),"")</f>
        <v>0</v>
      </c>
      <c r="AA22" s="714">
        <f ca="1">IF($A22&lt;&gt;0,OFFSET('EOD Review'!$B$1,'EOD Review'!$A$414-'EOD Review'!$A$1,$A22*2,1,1),"")</f>
        <v>94.67</v>
      </c>
      <c r="AB22" s="714">
        <f ca="1">IF($A22&lt;&gt;0,OFFSET('EOD Review'!$B$1,'EOD Review'!$A$417-'EOD Review'!$A$1,$A22*2,1,1),"")</f>
        <v>299.32</v>
      </c>
      <c r="AC22" s="714">
        <f ca="1">IF($A22&lt;&gt;0,OFFSET('EOD Review'!$B$1,'EOD Review'!$A$411-'EOD Review'!$A$1,$A22*2,1,1),"")</f>
        <v>0</v>
      </c>
      <c r="AD22" s="714">
        <f ca="1">IF($A22&lt;&gt;0,OFFSET('EOD Review'!$B$1,'EOD Review'!$A$419-'EOD Review'!$A$1,$A22*2,1,1),"")</f>
        <v>0</v>
      </c>
      <c r="AE22" s="322">
        <f t="shared" ca="1" si="1"/>
        <v>1276.7699999999991</v>
      </c>
    </row>
    <row r="23" spans="1:31" ht="16" x14ac:dyDescent="0.2">
      <c r="A23" s="711">
        <f t="shared" si="2"/>
        <v>19</v>
      </c>
      <c r="B23" s="724">
        <v>5</v>
      </c>
      <c r="C23" s="322">
        <f ca="1">IF($A23&lt;&gt;0,OFFSET('EOD Review'!$B$1,'EOD Review'!$A$64-'EOD Review'!$A$1,$A23*2,1,1)+OFFSET('Paid Out Entry'!$B$1,'Paid Out Entry'!$A$126-'Paid Out Entry'!$A$1,$A23*2,1,1)-OFFSET('Paid Out Entry'!$B$1,'Paid Out Entry'!$A$135-'Paid Out Entry'!$A$1,$A23*2,1,1),"")</f>
        <v>3200</v>
      </c>
      <c r="D23" s="769">
        <f ca="1">IF($A23&lt;&gt;0,OFFSET('EOD Review'!$B$1,'EOD Review'!$A$443-'EOD Review'!$A$1,$A23*2,1,1)+OFFSET('Paid Out Entry'!$B$1,'Paid Out Entry'!$A$127-'Paid Out Entry'!$A$1,$A23*2,1,1)-OFFSET('Paid Out Entry'!$B$1,'Paid Out Entry'!$A$136-'Paid Out Entry'!$A$1,$A23*2,1,1),"")</f>
        <v>127.36</v>
      </c>
      <c r="E23" s="714">
        <f ca="1">IF($A23&lt;&gt;0,OFFSET('EOD Review'!$B$1,'EOD Review'!$A$444-'EOD Review'!$A$1,$A23*2,1,1)+OFFSET('Paid Out Entry'!$B$1,'Paid Out Entry'!$A$128-'Paid Out Entry'!$A$1,$A23*2,1,1)-OFFSET('Paid Out Entry'!$B$1,'Paid Out Entry'!$A$137-'Paid Out Entry'!$A$1,$A23*2,1,1),"")</f>
        <v>0</v>
      </c>
      <c r="F23" s="714">
        <f ca="1">IF($A23&lt;&gt;0,OFFSET('EOD Review'!$B$1,'EOD Review'!$A$445-'EOD Review'!$A$1,$A23*2,1,1)+OFFSET('Paid Out Entry'!$B$1,'Paid Out Entry'!$A$129-'Paid Out Entry'!$A$1,$A23*2,1,1)-OFFSET('Paid Out Entry'!$B$1,'Paid Out Entry'!$A$138-'Paid Out Entry'!$A$1,$A23*2,1,1),"")</f>
        <v>3.06</v>
      </c>
      <c r="G23" s="770">
        <f ca="1">IF($A23&lt;&gt;0,OFFSET('EOD Review'!$B$1,'EOD Review'!$A$439-'EOD Review'!$A$1,$A23*2,1,1)+OFFSET('Paid Out Entry'!$B$1,'Paid Out Entry'!$A$130-'Paid Out Entry'!$A$1,$A23*2,1,1)-OFFSET('Paid Out Entry'!$B$1,'Paid Out Entry'!$A$139-'Paid Out Entry'!$A$1,$A23*2,1,1),"")</f>
        <v>1.5999999999999999</v>
      </c>
      <c r="H23" s="770">
        <f ca="1">IF($A23&lt;&gt;0,OFFSET('Paid Out Entry'!$B$1,'Paid Out Entry'!$A$8-'Paid Out Entry'!$A$1,$A23*2,1,1),"")</f>
        <v>0</v>
      </c>
      <c r="I23" s="770">
        <f ca="1">IF($A23&lt;&gt;0,OFFSET('Paid Out Entry'!$B$1,'Paid Out Entry'!$A$20-'Paid Out Entry'!$A$1,$A23*2,1,1),"")</f>
        <v>0</v>
      </c>
      <c r="J23" s="770">
        <f ca="1">IF($A23&lt;&gt;0,OFFSET('Paid Out Entry'!$B$1,'Paid Out Entry'!$A$55-'Paid Out Entry'!$A$1,$A23*2,1,1),"")</f>
        <v>0</v>
      </c>
      <c r="K23" s="715">
        <f ca="1">IF($A23&lt;&gt;0,OFFSET('Paid Out Entry'!$B$1,'Paid Out Entry'!$A$116-'Paid Out Entry'!$A$1,$A23*2,1,1),"")</f>
        <v>0</v>
      </c>
      <c r="L23" s="322">
        <f t="shared" ca="1" si="0"/>
        <v>3332.02</v>
      </c>
      <c r="M23" s="714">
        <f ca="1">IF($A23&lt;&gt;0,OFFSET('Paid Out Entry'!$B$1,'Paid Out Entry'!$A$13-'Paid Out Entry'!$A$1,$A23*2,1,1),"")</f>
        <v>0</v>
      </c>
      <c r="N23" s="714">
        <f ca="1">IF($A23&lt;&gt;0,OFFSET('Paid Out Entry'!$B$1,'Paid Out Entry'!$A$26-'Paid Out Entry'!$A$1,$A23*2,1,1),"")</f>
        <v>0</v>
      </c>
      <c r="O23" s="714">
        <f ca="1">IF($A23&lt;&gt;0,OFFSET('Paid Out Entry'!$B$1,'Paid Out Entry'!$A$87-'Paid Out Entry'!$A$1,$A23*2,1,1),"")</f>
        <v>105</v>
      </c>
      <c r="P23" s="714">
        <f ca="1">IF($A23&lt;&gt;0,OFFSET('Paid Out Entry'!$B$1,'Paid Out Entry'!$A$101-'Paid Out Entry'!$A$1,$A23*2,1,1),"")</f>
        <v>0</v>
      </c>
      <c r="Q23" s="714">
        <f ca="1">IF($A23&lt;&gt;0,OFFSET('Paid Out Entry'!$B$1,'Paid Out Entry'!$A$111-'Paid Out Entry'!$A$1,$A23*2,1,1),"")</f>
        <v>0</v>
      </c>
      <c r="R23" s="714">
        <f ca="1">IF($A23&lt;&gt;0,OFFSET('Paid Out Entry'!$B$1,'Paid Out Entry'!$A$122-'Paid Out Entry'!$A$1,$A23*2,1,1),"")</f>
        <v>0</v>
      </c>
      <c r="S23" s="771">
        <f ca="1">IF($A23&lt;&gt;0,OFFSET('MPOS Entry'!$B$1,'MPOS Entry'!$A$8-'MPOS Entry'!$A$1,$A23*2,1,1),"")</f>
        <v>604.37</v>
      </c>
      <c r="T23" s="771">
        <f ca="1">IF($A23&lt;&gt;0,OFFSET('MPOS Entry'!$B$1,'MPOS Entry'!$A$15-'MPOS Entry'!$A$1,$A23*2,1,1),"")</f>
        <v>0</v>
      </c>
      <c r="U23" s="714">
        <f ca="1">IF($A23&lt;&gt;0,OFFSET('MPOS Entry'!$B$1,'MPOS Entry'!$A$178-'MPOS Entry'!$A$1,$A23*2,1,1)-OFFSET('Paid Out Entry'!$B$1,'Paid Out Entry'!$A$145-'Paid Out Entry'!$A$1,$A23*2,1,1),"")</f>
        <v>445.87</v>
      </c>
      <c r="V23" s="714">
        <f ca="1">IF($A23&lt;&gt;0,OFFSET('MPOS Entry'!$B$1,'MPOS Entry'!$A$179-'MPOS Entry'!$A$1,$A23*2,1,1)-OFFSET('Paid Out Entry'!$B$1,'Paid Out Entry'!$A$146-'Paid Out Entry'!$A$1,$A23*2,1,1),"")</f>
        <v>132.05000000000001</v>
      </c>
      <c r="W23" s="714">
        <f ca="1">IF($A23&lt;&gt;0,OFFSET('MPOS Entry'!$B$1,'MPOS Entry'!$A$180-'MPOS Entry'!$A$1,$A23*2,1,1)-OFFSET('Paid Out Entry'!$B$1,'Paid Out Entry'!$A$147-'Paid Out Entry'!$A$1,$A23*2,1,1),"")</f>
        <v>0</v>
      </c>
      <c r="X23" s="714">
        <f ca="1">IF($A23&lt;&gt;0,OFFSET('MPOS Entry'!$B$1,'MPOS Entry'!$A$181-'MPOS Entry'!$A$1,$A23*2,1,1)-OFFSET('Paid Out Entry'!$B$1,'Paid Out Entry'!$A$148-'Paid Out Entry'!$A$1,$A23*2,1,1),"")</f>
        <v>266.52</v>
      </c>
      <c r="Y23" s="770">
        <f ca="1">IF($A23&lt;&gt;0,OFFSET('MPOS Entry'!$B$1,'MPOS Entry'!$A$182-'MPOS Entry'!$A$1,$A23*2,1,1)-OFFSET('Paid Out Entry'!$B$1,'Paid Out Entry'!$A$149-'Paid Out Entry'!$A$1,$A23*2,1,1),"")</f>
        <v>0</v>
      </c>
      <c r="Z23" s="714">
        <f ca="1">IF($A23&lt;&gt;0,OFFSET('EOD Review'!$B$1,'EOD Review'!$A$407-'EOD Review'!$A$1,$A23*2,1,1),"")</f>
        <v>0</v>
      </c>
      <c r="AA23" s="714">
        <f ca="1">IF($A23&lt;&gt;0,OFFSET('EOD Review'!$B$1,'EOD Review'!$A$414-'EOD Review'!$A$1,$A23*2,1,1),"")</f>
        <v>94.67</v>
      </c>
      <c r="AB23" s="714">
        <f ca="1">IF($A23&lt;&gt;0,OFFSET('EOD Review'!$B$1,'EOD Review'!$A$417-'EOD Review'!$A$1,$A23*2,1,1),"")</f>
        <v>299.32</v>
      </c>
      <c r="AC23" s="714">
        <f ca="1">IF($A23&lt;&gt;0,OFFSET('EOD Review'!$B$1,'EOD Review'!$A$411-'EOD Review'!$A$1,$A23*2,1,1),"")</f>
        <v>0</v>
      </c>
      <c r="AD23" s="714">
        <f ca="1">IF($A23&lt;&gt;0,OFFSET('EOD Review'!$B$1,'EOD Review'!$A$419-'EOD Review'!$A$1,$A23*2,1,1),"")</f>
        <v>0</v>
      </c>
      <c r="AE23" s="322">
        <f t="shared" ca="1" si="1"/>
        <v>-1384.22</v>
      </c>
    </row>
    <row r="24" spans="1:31" ht="16" x14ac:dyDescent="0.2">
      <c r="A24" s="711">
        <f t="shared" si="2"/>
        <v>20</v>
      </c>
      <c r="B24" s="724">
        <v>6</v>
      </c>
      <c r="C24" s="322">
        <f ca="1">IF($A24&lt;&gt;0,OFFSET('EOD Review'!$B$1,'EOD Review'!$A$64-'EOD Review'!$A$1,$A24*2,1,1)+OFFSET('Paid Out Entry'!$B$1,'Paid Out Entry'!$A$126-'Paid Out Entry'!$A$1,$A24*2,1,1)-OFFSET('Paid Out Entry'!$B$1,'Paid Out Entry'!$A$135-'Paid Out Entry'!$A$1,$A24*2,1,1),"")</f>
        <v>3200</v>
      </c>
      <c r="D24" s="769">
        <f ca="1">IF($A24&lt;&gt;0,OFFSET('EOD Review'!$B$1,'EOD Review'!$A$443-'EOD Review'!$A$1,$A24*2,1,1)+OFFSET('Paid Out Entry'!$B$1,'Paid Out Entry'!$A$127-'Paid Out Entry'!$A$1,$A24*2,1,1)-OFFSET('Paid Out Entry'!$B$1,'Paid Out Entry'!$A$136-'Paid Out Entry'!$A$1,$A24*2,1,1),"")</f>
        <v>127.36</v>
      </c>
      <c r="E24" s="714">
        <f ca="1">IF($A24&lt;&gt;0,OFFSET('EOD Review'!$B$1,'EOD Review'!$A$444-'EOD Review'!$A$1,$A24*2,1,1)+OFFSET('Paid Out Entry'!$B$1,'Paid Out Entry'!$A$128-'Paid Out Entry'!$A$1,$A24*2,1,1)-OFFSET('Paid Out Entry'!$B$1,'Paid Out Entry'!$A$137-'Paid Out Entry'!$A$1,$A24*2,1,1),"")</f>
        <v>0</v>
      </c>
      <c r="F24" s="714">
        <f ca="1">IF($A24&lt;&gt;0,OFFSET('EOD Review'!$B$1,'EOD Review'!$A$445-'EOD Review'!$A$1,$A24*2,1,1)+OFFSET('Paid Out Entry'!$B$1,'Paid Out Entry'!$A$129-'Paid Out Entry'!$A$1,$A24*2,1,1)-OFFSET('Paid Out Entry'!$B$1,'Paid Out Entry'!$A$138-'Paid Out Entry'!$A$1,$A24*2,1,1),"")</f>
        <v>3.06</v>
      </c>
      <c r="G24" s="770">
        <f ca="1">IF($A24&lt;&gt;0,OFFSET('EOD Review'!$B$1,'EOD Review'!$A$439-'EOD Review'!$A$1,$A24*2,1,1)+OFFSET('Paid Out Entry'!$B$1,'Paid Out Entry'!$A$130-'Paid Out Entry'!$A$1,$A24*2,1,1)-OFFSET('Paid Out Entry'!$B$1,'Paid Out Entry'!$A$139-'Paid Out Entry'!$A$1,$A24*2,1,1),"")</f>
        <v>1.5999999999999999</v>
      </c>
      <c r="H24" s="770">
        <f ca="1">IF($A24&lt;&gt;0,OFFSET('Paid Out Entry'!$B$1,'Paid Out Entry'!$A$8-'Paid Out Entry'!$A$1,$A24*2,1,1),"")</f>
        <v>0</v>
      </c>
      <c r="I24" s="770">
        <f ca="1">IF($A24&lt;&gt;0,OFFSET('Paid Out Entry'!$B$1,'Paid Out Entry'!$A$20-'Paid Out Entry'!$A$1,$A24*2,1,1),"")</f>
        <v>0</v>
      </c>
      <c r="J24" s="770">
        <f ca="1">IF($A24&lt;&gt;0,OFFSET('Paid Out Entry'!$B$1,'Paid Out Entry'!$A$55-'Paid Out Entry'!$A$1,$A24*2,1,1),"")</f>
        <v>0</v>
      </c>
      <c r="K24" s="715">
        <f ca="1">IF($A24&lt;&gt;0,OFFSET('Paid Out Entry'!$B$1,'Paid Out Entry'!$A$116-'Paid Out Entry'!$A$1,$A24*2,1,1),"")</f>
        <v>0</v>
      </c>
      <c r="L24" s="322">
        <f t="shared" ca="1" si="0"/>
        <v>3332.02</v>
      </c>
      <c r="M24" s="714">
        <f ca="1">IF($A24&lt;&gt;0,OFFSET('Paid Out Entry'!$B$1,'Paid Out Entry'!$A$13-'Paid Out Entry'!$A$1,$A24*2,1,1),"")</f>
        <v>0</v>
      </c>
      <c r="N24" s="714">
        <f ca="1">IF($A24&lt;&gt;0,OFFSET('Paid Out Entry'!$B$1,'Paid Out Entry'!$A$26-'Paid Out Entry'!$A$1,$A24*2,1,1),"")</f>
        <v>0</v>
      </c>
      <c r="O24" s="714">
        <f ca="1">IF($A24&lt;&gt;0,OFFSET('Paid Out Entry'!$B$1,'Paid Out Entry'!$A$87-'Paid Out Entry'!$A$1,$A24*2,1,1),"")</f>
        <v>87.68</v>
      </c>
      <c r="P24" s="714">
        <f ca="1">IF($A24&lt;&gt;0,OFFSET('Paid Out Entry'!$B$1,'Paid Out Entry'!$A$101-'Paid Out Entry'!$A$1,$A24*2,1,1),"")</f>
        <v>0</v>
      </c>
      <c r="Q24" s="714">
        <f ca="1">IF($A24&lt;&gt;0,OFFSET('Paid Out Entry'!$B$1,'Paid Out Entry'!$A$111-'Paid Out Entry'!$A$1,$A24*2,1,1),"")</f>
        <v>0</v>
      </c>
      <c r="R24" s="714">
        <f ca="1">IF($A24&lt;&gt;0,OFFSET('Paid Out Entry'!$B$1,'Paid Out Entry'!$A$122-'Paid Out Entry'!$A$1,$A24*2,1,1),"")</f>
        <v>0</v>
      </c>
      <c r="S24" s="771">
        <f ca="1">IF($A24&lt;&gt;0,OFFSET('MPOS Entry'!$B$1,'MPOS Entry'!$A$8-'MPOS Entry'!$A$1,$A24*2,1,1),"")</f>
        <v>929.88</v>
      </c>
      <c r="T24" s="771">
        <f ca="1">IF($A24&lt;&gt;0,OFFSET('MPOS Entry'!$B$1,'MPOS Entry'!$A$15-'MPOS Entry'!$A$1,$A24*2,1,1),"")</f>
        <v>0</v>
      </c>
      <c r="U24" s="714">
        <f ca="1">IF($A24&lt;&gt;0,OFFSET('MPOS Entry'!$B$1,'MPOS Entry'!$A$178-'MPOS Entry'!$A$1,$A24*2,1,1)-OFFSET('Paid Out Entry'!$B$1,'Paid Out Entry'!$A$145-'Paid Out Entry'!$A$1,$A24*2,1,1),"")</f>
        <v>1851.7199999999998</v>
      </c>
      <c r="V24" s="714">
        <f ca="1">IF($A24&lt;&gt;0,OFFSET('MPOS Entry'!$B$1,'MPOS Entry'!$A$179-'MPOS Entry'!$A$1,$A24*2,1,1)-OFFSET('Paid Out Entry'!$B$1,'Paid Out Entry'!$A$146-'Paid Out Entry'!$A$1,$A24*2,1,1),"")</f>
        <v>570.43000000000006</v>
      </c>
      <c r="W24" s="714">
        <f ca="1">IF($A24&lt;&gt;0,OFFSET('MPOS Entry'!$B$1,'MPOS Entry'!$A$180-'MPOS Entry'!$A$1,$A24*2,1,1)-OFFSET('Paid Out Entry'!$B$1,'Paid Out Entry'!$A$147-'Paid Out Entry'!$A$1,$A24*2,1,1),"")</f>
        <v>0</v>
      </c>
      <c r="X24" s="714">
        <f ca="1">IF($A24&lt;&gt;0,OFFSET('MPOS Entry'!$B$1,'MPOS Entry'!$A$181-'MPOS Entry'!$A$1,$A24*2,1,1)-OFFSET('Paid Out Entry'!$B$1,'Paid Out Entry'!$A$148-'Paid Out Entry'!$A$1,$A24*2,1,1),"")</f>
        <v>763.68999999999994</v>
      </c>
      <c r="Y24" s="770">
        <f ca="1">IF($A24&lt;&gt;0,OFFSET('MPOS Entry'!$B$1,'MPOS Entry'!$A$182-'MPOS Entry'!$A$1,$A24*2,1,1)-OFFSET('Paid Out Entry'!$B$1,'Paid Out Entry'!$A$149-'Paid Out Entry'!$A$1,$A24*2,1,1),"")</f>
        <v>0</v>
      </c>
      <c r="Z24" s="714">
        <f ca="1">IF($A24&lt;&gt;0,OFFSET('EOD Review'!$B$1,'EOD Review'!$A$407-'EOD Review'!$A$1,$A24*2,1,1),"")</f>
        <v>0</v>
      </c>
      <c r="AA24" s="714">
        <f ca="1">IF($A24&lt;&gt;0,OFFSET('EOD Review'!$B$1,'EOD Review'!$A$414-'EOD Review'!$A$1,$A24*2,1,1),"")</f>
        <v>94.67</v>
      </c>
      <c r="AB24" s="714">
        <f ca="1">IF($A24&lt;&gt;0,OFFSET('EOD Review'!$B$1,'EOD Review'!$A$417-'EOD Review'!$A$1,$A24*2,1,1),"")</f>
        <v>299.32</v>
      </c>
      <c r="AC24" s="714">
        <f ca="1">IF($A24&lt;&gt;0,OFFSET('EOD Review'!$B$1,'EOD Review'!$A$411-'EOD Review'!$A$1,$A24*2,1,1),"")</f>
        <v>0</v>
      </c>
      <c r="AD24" s="714">
        <f ca="1">IF($A24&lt;&gt;0,OFFSET('EOD Review'!$B$1,'EOD Review'!$A$419-'EOD Review'!$A$1,$A24*2,1,1),"")</f>
        <v>0</v>
      </c>
      <c r="AE24" s="322">
        <f t="shared" ca="1" si="1"/>
        <v>1265.3699999999994</v>
      </c>
    </row>
    <row r="25" spans="1:31" ht="17" thickBot="1" x14ac:dyDescent="0.25">
      <c r="A25" s="725">
        <f t="shared" si="2"/>
        <v>21</v>
      </c>
      <c r="B25" s="726">
        <v>7</v>
      </c>
      <c r="C25" s="357">
        <f ca="1">IF($A25&lt;&gt;0,OFFSET('EOD Review'!$B$1,'EOD Review'!$A$64-'EOD Review'!$A$1,$A25*2,1,1)+OFFSET('Paid Out Entry'!$B$1,'Paid Out Entry'!$A$126-'Paid Out Entry'!$A$1,$A25*2,1,1)-OFFSET('Paid Out Entry'!$B$1,'Paid Out Entry'!$A$135-'Paid Out Entry'!$A$1,$A25*2,1,1),"")</f>
        <v>3200</v>
      </c>
      <c r="D25" s="773">
        <f ca="1">IF($A25&lt;&gt;0,OFFSET('EOD Review'!$B$1,'EOD Review'!$A$443-'EOD Review'!$A$1,$A25*2,1,1)+OFFSET('Paid Out Entry'!$B$1,'Paid Out Entry'!$A$127-'Paid Out Entry'!$A$1,$A25*2,1,1)-OFFSET('Paid Out Entry'!$B$1,'Paid Out Entry'!$A$136-'Paid Out Entry'!$A$1,$A25*2,1,1),"")</f>
        <v>127.36</v>
      </c>
      <c r="E25" s="354">
        <f ca="1">IF($A25&lt;&gt;0,OFFSET('EOD Review'!$B$1,'EOD Review'!$A$444-'EOD Review'!$A$1,$A25*2,1,1)+OFFSET('Paid Out Entry'!$B$1,'Paid Out Entry'!$A$128-'Paid Out Entry'!$A$1,$A25*2,1,1)-OFFSET('Paid Out Entry'!$B$1,'Paid Out Entry'!$A$137-'Paid Out Entry'!$A$1,$A25*2,1,1),"")</f>
        <v>0</v>
      </c>
      <c r="F25" s="354">
        <f ca="1">IF($A25&lt;&gt;0,OFFSET('EOD Review'!$B$1,'EOD Review'!$A$445-'EOD Review'!$A$1,$A25*2,1,1)+OFFSET('Paid Out Entry'!$B$1,'Paid Out Entry'!$A$129-'Paid Out Entry'!$A$1,$A25*2,1,1)-OFFSET('Paid Out Entry'!$B$1,'Paid Out Entry'!$A$138-'Paid Out Entry'!$A$1,$A25*2,1,1),"")</f>
        <v>3.06</v>
      </c>
      <c r="G25" s="355">
        <f ca="1">IF($A25&lt;&gt;0,OFFSET('EOD Review'!$B$1,'EOD Review'!$A$439-'EOD Review'!$A$1,$A25*2,1,1)+OFFSET('Paid Out Entry'!$B$1,'Paid Out Entry'!$A$130-'Paid Out Entry'!$A$1,$A25*2,1,1)-OFFSET('Paid Out Entry'!$B$1,'Paid Out Entry'!$A$139-'Paid Out Entry'!$A$1,$A25*2,1,1),"")</f>
        <v>1.5999999999999999</v>
      </c>
      <c r="H25" s="355">
        <f ca="1">IF($A25&lt;&gt;0,OFFSET('Paid Out Entry'!$B$1,'Paid Out Entry'!$A$8-'Paid Out Entry'!$A$1,$A25*2,1,1),"")</f>
        <v>0</v>
      </c>
      <c r="I25" s="355">
        <f ca="1">IF($A25&lt;&gt;0,OFFSET('Paid Out Entry'!$B$1,'Paid Out Entry'!$A$20-'Paid Out Entry'!$A$1,$A25*2,1,1),"")</f>
        <v>0</v>
      </c>
      <c r="J25" s="355">
        <f ca="1">IF($A25&lt;&gt;0,OFFSET('Paid Out Entry'!$B$1,'Paid Out Entry'!$A$55-'Paid Out Entry'!$A$1,$A25*2,1,1),"")</f>
        <v>0</v>
      </c>
      <c r="K25" s="356">
        <f ca="1">IF($A25&lt;&gt;0,OFFSET('Paid Out Entry'!$B$1,'Paid Out Entry'!$A$116-'Paid Out Entry'!$A$1,$A25*2,1,1),"")</f>
        <v>0</v>
      </c>
      <c r="L25" s="357">
        <f t="shared" ca="1" si="0"/>
        <v>3332.02</v>
      </c>
      <c r="M25" s="354">
        <f ca="1">IF($A25&lt;&gt;0,OFFSET('Paid Out Entry'!$B$1,'Paid Out Entry'!$A$13-'Paid Out Entry'!$A$1,$A25*2,1,1),"")</f>
        <v>0</v>
      </c>
      <c r="N25" s="354">
        <f ca="1">IF($A25&lt;&gt;0,OFFSET('Paid Out Entry'!$B$1,'Paid Out Entry'!$A$26-'Paid Out Entry'!$A$1,$A25*2,1,1),"")</f>
        <v>0</v>
      </c>
      <c r="O25" s="354">
        <f ca="1">IF($A25&lt;&gt;0,OFFSET('Paid Out Entry'!$B$1,'Paid Out Entry'!$A$87-'Paid Out Entry'!$A$1,$A25*2,1,1),"")</f>
        <v>112.52</v>
      </c>
      <c r="P25" s="354">
        <f ca="1">IF($A25&lt;&gt;0,OFFSET('Paid Out Entry'!$B$1,'Paid Out Entry'!$A$101-'Paid Out Entry'!$A$1,$A25*2,1,1),"")</f>
        <v>0</v>
      </c>
      <c r="Q25" s="354">
        <f ca="1">IF($A25&lt;&gt;0,OFFSET('Paid Out Entry'!$B$1,'Paid Out Entry'!$A$111-'Paid Out Entry'!$A$1,$A25*2,1,1),"")</f>
        <v>0</v>
      </c>
      <c r="R25" s="354">
        <f ca="1">IF($A25&lt;&gt;0,OFFSET('Paid Out Entry'!$B$1,'Paid Out Entry'!$A$122-'Paid Out Entry'!$A$1,$A25*2,1,1),"")</f>
        <v>0</v>
      </c>
      <c r="S25" s="775">
        <f ca="1">IF($A25&lt;&gt;0,OFFSET('MPOS Entry'!$B$1,'MPOS Entry'!$A$8-'MPOS Entry'!$A$1,$A25*2,1,1),"")</f>
        <v>667.61</v>
      </c>
      <c r="T25" s="775">
        <f ca="1">IF($A25&lt;&gt;0,OFFSET('MPOS Entry'!$B$1,'MPOS Entry'!$A$15-'MPOS Entry'!$A$1,$A25*2,1,1),"")</f>
        <v>0</v>
      </c>
      <c r="U25" s="354">
        <f ca="1">IF($A25&lt;&gt;0,OFFSET('MPOS Entry'!$B$1,'MPOS Entry'!$A$178-'MPOS Entry'!$A$1,$A25*2,1,1)-OFFSET('Paid Out Entry'!$B$1,'Paid Out Entry'!$A$145-'Paid Out Entry'!$A$1,$A25*2,1,1),"")</f>
        <v>620.54</v>
      </c>
      <c r="V25" s="354">
        <f ca="1">IF($A25&lt;&gt;0,OFFSET('MPOS Entry'!$B$1,'MPOS Entry'!$A$179-'MPOS Entry'!$A$1,$A25*2,1,1)-OFFSET('Paid Out Entry'!$B$1,'Paid Out Entry'!$A$146-'Paid Out Entry'!$A$1,$A25*2,1,1),"")</f>
        <v>133.83000000000001</v>
      </c>
      <c r="W25" s="354">
        <f ca="1">IF($A25&lt;&gt;0,OFFSET('MPOS Entry'!$B$1,'MPOS Entry'!$A$180-'MPOS Entry'!$A$1,$A25*2,1,1)-OFFSET('Paid Out Entry'!$B$1,'Paid Out Entry'!$A$147-'Paid Out Entry'!$A$1,$A25*2,1,1),"")</f>
        <v>79.06</v>
      </c>
      <c r="X25" s="354">
        <f ca="1">IF($A25&lt;&gt;0,OFFSET('MPOS Entry'!$B$1,'MPOS Entry'!$A$181-'MPOS Entry'!$A$1,$A25*2,1,1)-OFFSET('Paid Out Entry'!$B$1,'Paid Out Entry'!$A$148-'Paid Out Entry'!$A$1,$A25*2,1,1),"")</f>
        <v>344.55</v>
      </c>
      <c r="Y25" s="355">
        <f ca="1">IF($A25&lt;&gt;0,OFFSET('MPOS Entry'!$B$1,'MPOS Entry'!$A$182-'MPOS Entry'!$A$1,$A25*2,1,1)-OFFSET('Paid Out Entry'!$B$1,'Paid Out Entry'!$A$149-'Paid Out Entry'!$A$1,$A25*2,1,1),"")</f>
        <v>0</v>
      </c>
      <c r="Z25" s="354">
        <f ca="1">IF($A25&lt;&gt;0,OFFSET('EOD Review'!$B$1,'EOD Review'!$A$407-'EOD Review'!$A$1,$A25*2,1,1),"")</f>
        <v>0</v>
      </c>
      <c r="AA25" s="354">
        <f ca="1">IF($A25&lt;&gt;0,OFFSET('EOD Review'!$B$1,'EOD Review'!$A$414-'EOD Review'!$A$1,$A25*2,1,1),"")</f>
        <v>94.67</v>
      </c>
      <c r="AB25" s="354">
        <f ca="1">IF($A25&lt;&gt;0,OFFSET('EOD Review'!$B$1,'EOD Review'!$A$417-'EOD Review'!$A$1,$A25*2,1,1),"")</f>
        <v>299.32</v>
      </c>
      <c r="AC25" s="354">
        <f ca="1">IF($A25&lt;&gt;0,OFFSET('EOD Review'!$B$1,'EOD Review'!$A$411-'EOD Review'!$A$1,$A25*2,1,1),"")</f>
        <v>0</v>
      </c>
      <c r="AD25" s="354">
        <f ca="1">IF($A25&lt;&gt;0,OFFSET('EOD Review'!$B$1,'EOD Review'!$A$419-'EOD Review'!$A$1,$A25*2,1,1),"")</f>
        <v>0</v>
      </c>
      <c r="AE25" s="357">
        <f t="shared" ca="1" si="1"/>
        <v>-979.92000000000007</v>
      </c>
    </row>
    <row r="26" spans="1:31" ht="16" x14ac:dyDescent="0.2">
      <c r="A26" s="699">
        <f t="shared" si="2"/>
        <v>22</v>
      </c>
      <c r="B26" s="700">
        <v>1</v>
      </c>
      <c r="C26" s="315">
        <f ca="1">IF($A26&lt;&gt;0,OFFSET('EOD Review'!$B$1,'EOD Review'!$A$64-'EOD Review'!$A$1,$A26*2,1,1)+OFFSET('Paid Out Entry'!$B$1,'Paid Out Entry'!$A$126-'Paid Out Entry'!$A$1,$A26*2,1,1)-OFFSET('Paid Out Entry'!$B$1,'Paid Out Entry'!$A$135-'Paid Out Entry'!$A$1,$A26*2,1,1),"")</f>
        <v>3200</v>
      </c>
      <c r="D26" s="767">
        <f ca="1">IF($A26&lt;&gt;0,OFFSET('EOD Review'!$B$1,'EOD Review'!$A$443-'EOD Review'!$A$1,$A26*2,1,1)+OFFSET('Paid Out Entry'!$B$1,'Paid Out Entry'!$A$127-'Paid Out Entry'!$A$1,$A26*2,1,1)-OFFSET('Paid Out Entry'!$B$1,'Paid Out Entry'!$A$136-'Paid Out Entry'!$A$1,$A26*2,1,1),"")</f>
        <v>127.36</v>
      </c>
      <c r="E26" s="702">
        <f ca="1">IF($A26&lt;&gt;0,OFFSET('EOD Review'!$B$1,'EOD Review'!$A$444-'EOD Review'!$A$1,$A26*2,1,1)+OFFSET('Paid Out Entry'!$B$1,'Paid Out Entry'!$A$128-'Paid Out Entry'!$A$1,$A26*2,1,1)-OFFSET('Paid Out Entry'!$B$1,'Paid Out Entry'!$A$137-'Paid Out Entry'!$A$1,$A26*2,1,1),"")</f>
        <v>0</v>
      </c>
      <c r="F26" s="702">
        <f ca="1">IF($A26&lt;&gt;0,OFFSET('EOD Review'!$B$1,'EOD Review'!$A$445-'EOD Review'!$A$1,$A26*2,1,1)+OFFSET('Paid Out Entry'!$B$1,'Paid Out Entry'!$A$129-'Paid Out Entry'!$A$1,$A26*2,1,1)-OFFSET('Paid Out Entry'!$B$1,'Paid Out Entry'!$A$138-'Paid Out Entry'!$A$1,$A26*2,1,1),"")</f>
        <v>3.06</v>
      </c>
      <c r="G26" s="768">
        <f ca="1">IF($A26&lt;&gt;0,OFFSET('EOD Review'!$B$1,'EOD Review'!$A$439-'EOD Review'!$A$1,$A26*2,1,1)+OFFSET('Paid Out Entry'!$B$1,'Paid Out Entry'!$A$130-'Paid Out Entry'!$A$1,$A26*2,1,1)-OFFSET('Paid Out Entry'!$B$1,'Paid Out Entry'!$A$139-'Paid Out Entry'!$A$1,$A26*2,1,1),"")</f>
        <v>1.5999999999999999</v>
      </c>
      <c r="H26" s="768">
        <f ca="1">IF($A26&lt;&gt;0,OFFSET('Paid Out Entry'!$B$1,'Paid Out Entry'!$A$8-'Paid Out Entry'!$A$1,$A26*2,1,1),"")</f>
        <v>0</v>
      </c>
      <c r="I26" s="768">
        <f ca="1">IF($A26&lt;&gt;0,OFFSET('Paid Out Entry'!$B$1,'Paid Out Entry'!$A$20-'Paid Out Entry'!$A$1,$A26*2,1,1),"")</f>
        <v>0</v>
      </c>
      <c r="J26" s="768">
        <f ca="1">IF($A26&lt;&gt;0,OFFSET('Paid Out Entry'!$B$1,'Paid Out Entry'!$A$55-'Paid Out Entry'!$A$1,$A26*2,1,1),"")</f>
        <v>0</v>
      </c>
      <c r="K26" s="703">
        <f ca="1">IF($A26&lt;&gt;0,OFFSET('Paid Out Entry'!$B$1,'Paid Out Entry'!$A$116-'Paid Out Entry'!$A$1,$A26*2,1,1),"")</f>
        <v>0</v>
      </c>
      <c r="L26" s="315">
        <f t="shared" ca="1" si="0"/>
        <v>3332.02</v>
      </c>
      <c r="M26" s="702">
        <f ca="1">IF($A26&lt;&gt;0,OFFSET('Paid Out Entry'!$B$1,'Paid Out Entry'!$A$13-'Paid Out Entry'!$A$1,$A26*2,1,1),"")</f>
        <v>0</v>
      </c>
      <c r="N26" s="702">
        <f ca="1">IF($A26&lt;&gt;0,OFFSET('Paid Out Entry'!$B$1,'Paid Out Entry'!$A$26-'Paid Out Entry'!$A$1,$A26*2,1,1),"")</f>
        <v>0</v>
      </c>
      <c r="O26" s="702">
        <f ca="1">IF($A26&lt;&gt;0,OFFSET('Paid Out Entry'!$B$1,'Paid Out Entry'!$A$87-'Paid Out Entry'!$A$1,$A26*2,1,1),"")</f>
        <v>61.43</v>
      </c>
      <c r="P26" s="702">
        <f ca="1">IF($A26&lt;&gt;0,OFFSET('Paid Out Entry'!$B$1,'Paid Out Entry'!$A$101-'Paid Out Entry'!$A$1,$A26*2,1,1),"")</f>
        <v>0</v>
      </c>
      <c r="Q26" s="702">
        <f ca="1">IF($A26&lt;&gt;0,OFFSET('Paid Out Entry'!$B$1,'Paid Out Entry'!$A$111-'Paid Out Entry'!$A$1,$A26*2,1,1),"")</f>
        <v>0</v>
      </c>
      <c r="R26" s="702">
        <f ca="1">IF($A26&lt;&gt;0,OFFSET('Paid Out Entry'!$B$1,'Paid Out Entry'!$A$122-'Paid Out Entry'!$A$1,$A26*2,1,1),"")</f>
        <v>0</v>
      </c>
      <c r="S26" s="342">
        <f ca="1">IF($A26&lt;&gt;0,OFFSET('MPOS Entry'!$B$1,'MPOS Entry'!$A$8-'MPOS Entry'!$A$1,$A26*2,1,1),"")</f>
        <v>729.15</v>
      </c>
      <c r="T26" s="342">
        <f ca="1">IF($A26&lt;&gt;0,OFFSET('MPOS Entry'!$B$1,'MPOS Entry'!$A$15-'MPOS Entry'!$A$1,$A26*2,1,1),"")</f>
        <v>0</v>
      </c>
      <c r="U26" s="702">
        <f ca="1">IF($A26&lt;&gt;0,OFFSET('MPOS Entry'!$B$1,'MPOS Entry'!$A$178-'MPOS Entry'!$A$1,$A26*2,1,1)-OFFSET('Paid Out Entry'!$B$1,'Paid Out Entry'!$A$145-'Paid Out Entry'!$A$1,$A26*2,1,1),"")</f>
        <v>720.64</v>
      </c>
      <c r="V26" s="702">
        <f ca="1">IF($A26&lt;&gt;0,OFFSET('MPOS Entry'!$B$1,'MPOS Entry'!$A$179-'MPOS Entry'!$A$1,$A26*2,1,1)-OFFSET('Paid Out Entry'!$B$1,'Paid Out Entry'!$A$146-'Paid Out Entry'!$A$1,$A26*2,1,1),"")</f>
        <v>226.57999999999998</v>
      </c>
      <c r="W26" s="702">
        <f ca="1">IF($A26&lt;&gt;0,OFFSET('MPOS Entry'!$B$1,'MPOS Entry'!$A$180-'MPOS Entry'!$A$1,$A26*2,1,1)-OFFSET('Paid Out Entry'!$B$1,'Paid Out Entry'!$A$147-'Paid Out Entry'!$A$1,$A26*2,1,1),"")</f>
        <v>87.22</v>
      </c>
      <c r="X26" s="702">
        <f ca="1">IF($A26&lt;&gt;0,OFFSET('MPOS Entry'!$B$1,'MPOS Entry'!$A$181-'MPOS Entry'!$A$1,$A26*2,1,1)-OFFSET('Paid Out Entry'!$B$1,'Paid Out Entry'!$A$148-'Paid Out Entry'!$A$1,$A26*2,1,1),"")</f>
        <v>131.03</v>
      </c>
      <c r="Y26" s="768">
        <f ca="1">IF($A26&lt;&gt;0,OFFSET('MPOS Entry'!$B$1,'MPOS Entry'!$A$182-'MPOS Entry'!$A$1,$A26*2,1,1)-OFFSET('Paid Out Entry'!$B$1,'Paid Out Entry'!$A$149-'Paid Out Entry'!$A$1,$A26*2,1,1),"")</f>
        <v>0</v>
      </c>
      <c r="Z26" s="702">
        <f ca="1">IF($A26&lt;&gt;0,OFFSET('EOD Review'!$B$1,'EOD Review'!$A$407-'EOD Review'!$A$1,$A26*2,1,1),"")</f>
        <v>0</v>
      </c>
      <c r="AA26" s="702">
        <f ca="1">IF($A26&lt;&gt;0,OFFSET('EOD Review'!$B$1,'EOD Review'!$A$414-'EOD Review'!$A$1,$A26*2,1,1),"")</f>
        <v>94.67</v>
      </c>
      <c r="AB26" s="702">
        <f ca="1">IF($A26&lt;&gt;0,OFFSET('EOD Review'!$B$1,'EOD Review'!$A$417-'EOD Review'!$A$1,$A26*2,1,1),"")</f>
        <v>299.32</v>
      </c>
      <c r="AC26" s="702">
        <f ca="1">IF($A26&lt;&gt;0,OFFSET('EOD Review'!$B$1,'EOD Review'!$A$411-'EOD Review'!$A$1,$A26*2,1,1),"")</f>
        <v>0</v>
      </c>
      <c r="AD26" s="702">
        <f ca="1">IF($A26&lt;&gt;0,OFFSET('EOD Review'!$B$1,'EOD Review'!$A$419-'EOD Review'!$A$1,$A26*2,1,1),"")</f>
        <v>0</v>
      </c>
      <c r="AE26" s="315">
        <f t="shared" ca="1" si="1"/>
        <v>-981.98</v>
      </c>
    </row>
    <row r="27" spans="1:31" ht="16" x14ac:dyDescent="0.2">
      <c r="A27" s="711">
        <f t="shared" si="2"/>
        <v>23</v>
      </c>
      <c r="B27" s="712">
        <v>2</v>
      </c>
      <c r="C27" s="322">
        <f ca="1">IF($A27&lt;&gt;0,OFFSET('EOD Review'!$B$1,'EOD Review'!$A$64-'EOD Review'!$A$1,$A27*2,1,1)+OFFSET('Paid Out Entry'!$B$1,'Paid Out Entry'!$A$126-'Paid Out Entry'!$A$1,$A27*2,1,1)-OFFSET('Paid Out Entry'!$B$1,'Paid Out Entry'!$A$135-'Paid Out Entry'!$A$1,$A27*2,1,1),"")</f>
        <v>3200</v>
      </c>
      <c r="D27" s="769">
        <f ca="1">IF($A27&lt;&gt;0,OFFSET('EOD Review'!$B$1,'EOD Review'!$A$443-'EOD Review'!$A$1,$A27*2,1,1)+OFFSET('Paid Out Entry'!$B$1,'Paid Out Entry'!$A$127-'Paid Out Entry'!$A$1,$A27*2,1,1)-OFFSET('Paid Out Entry'!$B$1,'Paid Out Entry'!$A$136-'Paid Out Entry'!$A$1,$A27*2,1,1),"")</f>
        <v>127.36</v>
      </c>
      <c r="E27" s="714">
        <f ca="1">IF($A27&lt;&gt;0,OFFSET('EOD Review'!$B$1,'EOD Review'!$A$444-'EOD Review'!$A$1,$A27*2,1,1)+OFFSET('Paid Out Entry'!$B$1,'Paid Out Entry'!$A$128-'Paid Out Entry'!$A$1,$A27*2,1,1)-OFFSET('Paid Out Entry'!$B$1,'Paid Out Entry'!$A$137-'Paid Out Entry'!$A$1,$A27*2,1,1),"")</f>
        <v>0</v>
      </c>
      <c r="F27" s="714">
        <f ca="1">IF($A27&lt;&gt;0,OFFSET('EOD Review'!$B$1,'EOD Review'!$A$445-'EOD Review'!$A$1,$A27*2,1,1)+OFFSET('Paid Out Entry'!$B$1,'Paid Out Entry'!$A$129-'Paid Out Entry'!$A$1,$A27*2,1,1)-OFFSET('Paid Out Entry'!$B$1,'Paid Out Entry'!$A$138-'Paid Out Entry'!$A$1,$A27*2,1,1),"")</f>
        <v>3.06</v>
      </c>
      <c r="G27" s="770">
        <f ca="1">IF($A27&lt;&gt;0,OFFSET('EOD Review'!$B$1,'EOD Review'!$A$439-'EOD Review'!$A$1,$A27*2,1,1)+OFFSET('Paid Out Entry'!$B$1,'Paid Out Entry'!$A$130-'Paid Out Entry'!$A$1,$A27*2,1,1)-OFFSET('Paid Out Entry'!$B$1,'Paid Out Entry'!$A$139-'Paid Out Entry'!$A$1,$A27*2,1,1),"")</f>
        <v>1.5999999999999999</v>
      </c>
      <c r="H27" s="770">
        <f ca="1">IF($A27&lt;&gt;0,OFFSET('Paid Out Entry'!$B$1,'Paid Out Entry'!$A$8-'Paid Out Entry'!$A$1,$A27*2,1,1),"")</f>
        <v>0</v>
      </c>
      <c r="I27" s="770">
        <f ca="1">IF($A27&lt;&gt;0,OFFSET('Paid Out Entry'!$B$1,'Paid Out Entry'!$A$20-'Paid Out Entry'!$A$1,$A27*2,1,1),"")</f>
        <v>0</v>
      </c>
      <c r="J27" s="770">
        <f ca="1">IF($A27&lt;&gt;0,OFFSET('Paid Out Entry'!$B$1,'Paid Out Entry'!$A$55-'Paid Out Entry'!$A$1,$A27*2,1,1),"")</f>
        <v>0</v>
      </c>
      <c r="K27" s="715">
        <f ca="1">IF($A27&lt;&gt;0,OFFSET('Paid Out Entry'!$B$1,'Paid Out Entry'!$A$116-'Paid Out Entry'!$A$1,$A27*2,1,1),"")</f>
        <v>0</v>
      </c>
      <c r="L27" s="322">
        <f t="shared" ca="1" si="0"/>
        <v>3332.02</v>
      </c>
      <c r="M27" s="714">
        <f ca="1">IF($A27&lt;&gt;0,OFFSET('Paid Out Entry'!$B$1,'Paid Out Entry'!$A$13-'Paid Out Entry'!$A$1,$A27*2,1,1),"")</f>
        <v>0</v>
      </c>
      <c r="N27" s="714">
        <f ca="1">IF($A27&lt;&gt;0,OFFSET('Paid Out Entry'!$B$1,'Paid Out Entry'!$A$26-'Paid Out Entry'!$A$1,$A27*2,1,1),"")</f>
        <v>0</v>
      </c>
      <c r="O27" s="714">
        <f ca="1">IF($A27&lt;&gt;0,OFFSET('Paid Out Entry'!$B$1,'Paid Out Entry'!$A$87-'Paid Out Entry'!$A$1,$A27*2,1,1),"")</f>
        <v>0</v>
      </c>
      <c r="P27" s="714">
        <f ca="1">IF($A27&lt;&gt;0,OFFSET('Paid Out Entry'!$B$1,'Paid Out Entry'!$A$101-'Paid Out Entry'!$A$1,$A27*2,1,1),"")</f>
        <v>0</v>
      </c>
      <c r="Q27" s="714">
        <f ca="1">IF($A27&lt;&gt;0,OFFSET('Paid Out Entry'!$B$1,'Paid Out Entry'!$A$111-'Paid Out Entry'!$A$1,$A27*2,1,1),"")</f>
        <v>0</v>
      </c>
      <c r="R27" s="714">
        <f ca="1">IF($A27&lt;&gt;0,OFFSET('Paid Out Entry'!$B$1,'Paid Out Entry'!$A$122-'Paid Out Entry'!$A$1,$A27*2,1,1),"")</f>
        <v>0</v>
      </c>
      <c r="S27" s="771">
        <f ca="1">IF($A27&lt;&gt;0,OFFSET('MPOS Entry'!$B$1,'MPOS Entry'!$A$8-'MPOS Entry'!$A$1,$A27*2,1,1),"")</f>
        <v>615.4</v>
      </c>
      <c r="T27" s="771">
        <f ca="1">IF($A27&lt;&gt;0,OFFSET('MPOS Entry'!$B$1,'MPOS Entry'!$A$15-'MPOS Entry'!$A$1,$A27*2,1,1),"")</f>
        <v>0</v>
      </c>
      <c r="U27" s="714">
        <f ca="1">IF($A27&lt;&gt;0,OFFSET('MPOS Entry'!$B$1,'MPOS Entry'!$A$178-'MPOS Entry'!$A$1,$A27*2,1,1)-OFFSET('Paid Out Entry'!$B$1,'Paid Out Entry'!$A$145-'Paid Out Entry'!$A$1,$A27*2,1,1),"")</f>
        <v>469.78999999999996</v>
      </c>
      <c r="V27" s="714">
        <f ca="1">IF($A27&lt;&gt;0,OFFSET('MPOS Entry'!$B$1,'MPOS Entry'!$A$179-'MPOS Entry'!$A$1,$A27*2,1,1)-OFFSET('Paid Out Entry'!$B$1,'Paid Out Entry'!$A$146-'Paid Out Entry'!$A$1,$A27*2,1,1),"")</f>
        <v>243.08999999999997</v>
      </c>
      <c r="W27" s="714">
        <f ca="1">IF($A27&lt;&gt;0,OFFSET('MPOS Entry'!$B$1,'MPOS Entry'!$A$180-'MPOS Entry'!$A$1,$A27*2,1,1)-OFFSET('Paid Out Entry'!$B$1,'Paid Out Entry'!$A$147-'Paid Out Entry'!$A$1,$A27*2,1,1),"")</f>
        <v>0</v>
      </c>
      <c r="X27" s="714">
        <f ca="1">IF($A27&lt;&gt;0,OFFSET('MPOS Entry'!$B$1,'MPOS Entry'!$A$181-'MPOS Entry'!$A$1,$A27*2,1,1)-OFFSET('Paid Out Entry'!$B$1,'Paid Out Entry'!$A$148-'Paid Out Entry'!$A$1,$A27*2,1,1),"")</f>
        <v>645.63</v>
      </c>
      <c r="Y27" s="770">
        <f ca="1">IF($A27&lt;&gt;0,OFFSET('MPOS Entry'!$B$1,'MPOS Entry'!$A$182-'MPOS Entry'!$A$1,$A27*2,1,1)-OFFSET('Paid Out Entry'!$B$1,'Paid Out Entry'!$A$149-'Paid Out Entry'!$A$1,$A27*2,1,1),"")</f>
        <v>0</v>
      </c>
      <c r="Z27" s="714">
        <f ca="1">IF($A27&lt;&gt;0,OFFSET('EOD Review'!$B$1,'EOD Review'!$A$407-'EOD Review'!$A$1,$A27*2,1,1),"")</f>
        <v>0</v>
      </c>
      <c r="AA27" s="714">
        <f ca="1">IF($A27&lt;&gt;0,OFFSET('EOD Review'!$B$1,'EOD Review'!$A$414-'EOD Review'!$A$1,$A27*2,1,1),"")</f>
        <v>94.67</v>
      </c>
      <c r="AB27" s="714">
        <f ca="1">IF($A27&lt;&gt;0,OFFSET('EOD Review'!$B$1,'EOD Review'!$A$417-'EOD Review'!$A$1,$A27*2,1,1),"")</f>
        <v>299.32</v>
      </c>
      <c r="AC27" s="714">
        <f ca="1">IF($A27&lt;&gt;0,OFFSET('EOD Review'!$B$1,'EOD Review'!$A$411-'EOD Review'!$A$1,$A27*2,1,1),"")</f>
        <v>0</v>
      </c>
      <c r="AD27" s="714">
        <f ca="1">IF($A27&lt;&gt;0,OFFSET('EOD Review'!$B$1,'EOD Review'!$A$419-'EOD Review'!$A$1,$A27*2,1,1),"")</f>
        <v>0</v>
      </c>
      <c r="AE27" s="322">
        <f t="shared" ca="1" si="1"/>
        <v>-964.11999999999989</v>
      </c>
    </row>
    <row r="28" spans="1:31" ht="16" x14ac:dyDescent="0.2">
      <c r="A28" s="711">
        <f t="shared" si="2"/>
        <v>24</v>
      </c>
      <c r="B28" s="712">
        <v>3</v>
      </c>
      <c r="C28" s="322">
        <f ca="1">IF($A28&lt;&gt;0,OFFSET('EOD Review'!$B$1,'EOD Review'!$A$64-'EOD Review'!$A$1,$A28*2,1,1)+OFFSET('Paid Out Entry'!$B$1,'Paid Out Entry'!$A$126-'Paid Out Entry'!$A$1,$A28*2,1,1)-OFFSET('Paid Out Entry'!$B$1,'Paid Out Entry'!$A$135-'Paid Out Entry'!$A$1,$A28*2,1,1),"")</f>
        <v>3200</v>
      </c>
      <c r="D28" s="769">
        <f ca="1">IF($A28&lt;&gt;0,OFFSET('EOD Review'!$B$1,'EOD Review'!$A$443-'EOD Review'!$A$1,$A28*2,1,1)+OFFSET('Paid Out Entry'!$B$1,'Paid Out Entry'!$A$127-'Paid Out Entry'!$A$1,$A28*2,1,1)-OFFSET('Paid Out Entry'!$B$1,'Paid Out Entry'!$A$136-'Paid Out Entry'!$A$1,$A28*2,1,1),"")</f>
        <v>127.36</v>
      </c>
      <c r="E28" s="714">
        <f ca="1">IF($A28&lt;&gt;0,OFFSET('EOD Review'!$B$1,'EOD Review'!$A$444-'EOD Review'!$A$1,$A28*2,1,1)+OFFSET('Paid Out Entry'!$B$1,'Paid Out Entry'!$A$128-'Paid Out Entry'!$A$1,$A28*2,1,1)-OFFSET('Paid Out Entry'!$B$1,'Paid Out Entry'!$A$137-'Paid Out Entry'!$A$1,$A28*2,1,1),"")</f>
        <v>0</v>
      </c>
      <c r="F28" s="714">
        <f ca="1">IF($A28&lt;&gt;0,OFFSET('EOD Review'!$B$1,'EOD Review'!$A$445-'EOD Review'!$A$1,$A28*2,1,1)+OFFSET('Paid Out Entry'!$B$1,'Paid Out Entry'!$A$129-'Paid Out Entry'!$A$1,$A28*2,1,1)-OFFSET('Paid Out Entry'!$B$1,'Paid Out Entry'!$A$138-'Paid Out Entry'!$A$1,$A28*2,1,1),"")</f>
        <v>3.06</v>
      </c>
      <c r="G28" s="770">
        <f ca="1">IF($A28&lt;&gt;0,OFFSET('EOD Review'!$B$1,'EOD Review'!$A$439-'EOD Review'!$A$1,$A28*2,1,1)+OFFSET('Paid Out Entry'!$B$1,'Paid Out Entry'!$A$130-'Paid Out Entry'!$A$1,$A28*2,1,1)-OFFSET('Paid Out Entry'!$B$1,'Paid Out Entry'!$A$139-'Paid Out Entry'!$A$1,$A28*2,1,1),"")</f>
        <v>1.5999999999999999</v>
      </c>
      <c r="H28" s="770">
        <f ca="1">IF($A28&lt;&gt;0,OFFSET('Paid Out Entry'!$B$1,'Paid Out Entry'!$A$8-'Paid Out Entry'!$A$1,$A28*2,1,1),"")</f>
        <v>0</v>
      </c>
      <c r="I28" s="770">
        <f ca="1">IF($A28&lt;&gt;0,OFFSET('Paid Out Entry'!$B$1,'Paid Out Entry'!$A$20-'Paid Out Entry'!$A$1,$A28*2,1,1),"")</f>
        <v>0</v>
      </c>
      <c r="J28" s="770">
        <f ca="1">IF($A28&lt;&gt;0,OFFSET('Paid Out Entry'!$B$1,'Paid Out Entry'!$A$55-'Paid Out Entry'!$A$1,$A28*2,1,1),"")</f>
        <v>0</v>
      </c>
      <c r="K28" s="715">
        <f ca="1">IF($A28&lt;&gt;0,OFFSET('Paid Out Entry'!$B$1,'Paid Out Entry'!$A$116-'Paid Out Entry'!$A$1,$A28*2,1,1),"")</f>
        <v>0</v>
      </c>
      <c r="L28" s="322">
        <f t="shared" ca="1" si="0"/>
        <v>3332.02</v>
      </c>
      <c r="M28" s="714">
        <f ca="1">IF($A28&lt;&gt;0,OFFSET('Paid Out Entry'!$B$1,'Paid Out Entry'!$A$13-'Paid Out Entry'!$A$1,$A28*2,1,1),"")</f>
        <v>0</v>
      </c>
      <c r="N28" s="714">
        <f ca="1">IF($A28&lt;&gt;0,OFFSET('Paid Out Entry'!$B$1,'Paid Out Entry'!$A$26-'Paid Out Entry'!$A$1,$A28*2,1,1),"")</f>
        <v>0</v>
      </c>
      <c r="O28" s="714">
        <f ca="1">IF($A28&lt;&gt;0,OFFSET('Paid Out Entry'!$B$1,'Paid Out Entry'!$A$87-'Paid Out Entry'!$A$1,$A28*2,1,1),"")</f>
        <v>35.18</v>
      </c>
      <c r="P28" s="714">
        <f ca="1">IF($A28&lt;&gt;0,OFFSET('Paid Out Entry'!$B$1,'Paid Out Entry'!$A$101-'Paid Out Entry'!$A$1,$A28*2,1,1),"")</f>
        <v>0</v>
      </c>
      <c r="Q28" s="714">
        <f ca="1">IF($A28&lt;&gt;0,OFFSET('Paid Out Entry'!$B$1,'Paid Out Entry'!$A$111-'Paid Out Entry'!$A$1,$A28*2,1,1),"")</f>
        <v>0</v>
      </c>
      <c r="R28" s="714">
        <f ca="1">IF($A28&lt;&gt;0,OFFSET('Paid Out Entry'!$B$1,'Paid Out Entry'!$A$122-'Paid Out Entry'!$A$1,$A28*2,1,1),"")</f>
        <v>0</v>
      </c>
      <c r="S28" s="771">
        <f ca="1">IF($A28&lt;&gt;0,OFFSET('MPOS Entry'!$B$1,'MPOS Entry'!$A$8-'MPOS Entry'!$A$1,$A28*2,1,1),"")</f>
        <v>907.88</v>
      </c>
      <c r="T28" s="771">
        <f ca="1">IF($A28&lt;&gt;0,OFFSET('MPOS Entry'!$B$1,'MPOS Entry'!$A$15-'MPOS Entry'!$A$1,$A28*2,1,1),"")</f>
        <v>0</v>
      </c>
      <c r="U28" s="714">
        <f ca="1">IF($A28&lt;&gt;0,OFFSET('MPOS Entry'!$B$1,'MPOS Entry'!$A$178-'MPOS Entry'!$A$1,$A28*2,1,1)-OFFSET('Paid Out Entry'!$B$1,'Paid Out Entry'!$A$145-'Paid Out Entry'!$A$1,$A28*2,1,1),"")</f>
        <v>545.03</v>
      </c>
      <c r="V28" s="714">
        <f ca="1">IF($A28&lt;&gt;0,OFFSET('MPOS Entry'!$B$1,'MPOS Entry'!$A$179-'MPOS Entry'!$A$1,$A28*2,1,1)-OFFSET('Paid Out Entry'!$B$1,'Paid Out Entry'!$A$146-'Paid Out Entry'!$A$1,$A28*2,1,1),"")</f>
        <v>80.489999999999995</v>
      </c>
      <c r="W28" s="714">
        <f ca="1">IF($A28&lt;&gt;0,OFFSET('MPOS Entry'!$B$1,'MPOS Entry'!$A$180-'MPOS Entry'!$A$1,$A28*2,1,1)-OFFSET('Paid Out Entry'!$B$1,'Paid Out Entry'!$A$147-'Paid Out Entry'!$A$1,$A28*2,1,1),"")</f>
        <v>119.15</v>
      </c>
      <c r="X28" s="714">
        <f ca="1">IF($A28&lt;&gt;0,OFFSET('MPOS Entry'!$B$1,'MPOS Entry'!$A$181-'MPOS Entry'!$A$1,$A28*2,1,1)-OFFSET('Paid Out Entry'!$B$1,'Paid Out Entry'!$A$148-'Paid Out Entry'!$A$1,$A28*2,1,1),"")</f>
        <v>273.05</v>
      </c>
      <c r="Y28" s="770">
        <f ca="1">IF($A28&lt;&gt;0,OFFSET('MPOS Entry'!$B$1,'MPOS Entry'!$A$182-'MPOS Entry'!$A$1,$A28*2,1,1)-OFFSET('Paid Out Entry'!$B$1,'Paid Out Entry'!$A$149-'Paid Out Entry'!$A$1,$A28*2,1,1),"")</f>
        <v>0</v>
      </c>
      <c r="Z28" s="714">
        <f ca="1">IF($A28&lt;&gt;0,OFFSET('EOD Review'!$B$1,'EOD Review'!$A$407-'EOD Review'!$A$1,$A28*2,1,1),"")</f>
        <v>0</v>
      </c>
      <c r="AA28" s="714">
        <f ca="1">IF($A28&lt;&gt;0,OFFSET('EOD Review'!$B$1,'EOD Review'!$A$414-'EOD Review'!$A$1,$A28*2,1,1),"")</f>
        <v>94.67</v>
      </c>
      <c r="AB28" s="714">
        <f ca="1">IF($A28&lt;&gt;0,OFFSET('EOD Review'!$B$1,'EOD Review'!$A$417-'EOD Review'!$A$1,$A28*2,1,1),"")</f>
        <v>299.32</v>
      </c>
      <c r="AC28" s="714">
        <f ca="1">IF($A28&lt;&gt;0,OFFSET('EOD Review'!$B$1,'EOD Review'!$A$411-'EOD Review'!$A$1,$A28*2,1,1),"")</f>
        <v>0</v>
      </c>
      <c r="AD28" s="714">
        <f ca="1">IF($A28&lt;&gt;0,OFFSET('EOD Review'!$B$1,'EOD Review'!$A$419-'EOD Review'!$A$1,$A28*2,1,1),"")</f>
        <v>0</v>
      </c>
      <c r="AE28" s="322">
        <f t="shared" ca="1" si="1"/>
        <v>-977.25</v>
      </c>
    </row>
    <row r="29" spans="1:31" ht="16" x14ac:dyDescent="0.2">
      <c r="A29" s="711">
        <f t="shared" si="2"/>
        <v>25</v>
      </c>
      <c r="B29" s="724">
        <v>4</v>
      </c>
      <c r="C29" s="322">
        <f ca="1">IF($A29&lt;&gt;0,OFFSET('EOD Review'!$B$1,'EOD Review'!$A$64-'EOD Review'!$A$1,$A29*2,1,1)+OFFSET('Paid Out Entry'!$B$1,'Paid Out Entry'!$A$126-'Paid Out Entry'!$A$1,$A29*2,1,1)-OFFSET('Paid Out Entry'!$B$1,'Paid Out Entry'!$A$135-'Paid Out Entry'!$A$1,$A29*2,1,1),"")</f>
        <v>3200</v>
      </c>
      <c r="D29" s="769">
        <f ca="1">IF($A29&lt;&gt;0,OFFSET('EOD Review'!$B$1,'EOD Review'!$A$443-'EOD Review'!$A$1,$A29*2,1,1)+OFFSET('Paid Out Entry'!$B$1,'Paid Out Entry'!$A$127-'Paid Out Entry'!$A$1,$A29*2,1,1)-OFFSET('Paid Out Entry'!$B$1,'Paid Out Entry'!$A$136-'Paid Out Entry'!$A$1,$A29*2,1,1),"")</f>
        <v>127.36</v>
      </c>
      <c r="E29" s="714">
        <f ca="1">IF($A29&lt;&gt;0,OFFSET('EOD Review'!$B$1,'EOD Review'!$A$444-'EOD Review'!$A$1,$A29*2,1,1)+OFFSET('Paid Out Entry'!$B$1,'Paid Out Entry'!$A$128-'Paid Out Entry'!$A$1,$A29*2,1,1)-OFFSET('Paid Out Entry'!$B$1,'Paid Out Entry'!$A$137-'Paid Out Entry'!$A$1,$A29*2,1,1),"")</f>
        <v>0</v>
      </c>
      <c r="F29" s="714">
        <f ca="1">IF($A29&lt;&gt;0,OFFSET('EOD Review'!$B$1,'EOD Review'!$A$445-'EOD Review'!$A$1,$A29*2,1,1)+OFFSET('Paid Out Entry'!$B$1,'Paid Out Entry'!$A$129-'Paid Out Entry'!$A$1,$A29*2,1,1)-OFFSET('Paid Out Entry'!$B$1,'Paid Out Entry'!$A$138-'Paid Out Entry'!$A$1,$A29*2,1,1),"")</f>
        <v>3.06</v>
      </c>
      <c r="G29" s="770">
        <f ca="1">IF($A29&lt;&gt;0,OFFSET('EOD Review'!$B$1,'EOD Review'!$A$439-'EOD Review'!$A$1,$A29*2,1,1)+OFFSET('Paid Out Entry'!$B$1,'Paid Out Entry'!$A$130-'Paid Out Entry'!$A$1,$A29*2,1,1)-OFFSET('Paid Out Entry'!$B$1,'Paid Out Entry'!$A$139-'Paid Out Entry'!$A$1,$A29*2,1,1),"")</f>
        <v>1.5999999999999999</v>
      </c>
      <c r="H29" s="770">
        <f ca="1">IF($A29&lt;&gt;0,OFFSET('Paid Out Entry'!$B$1,'Paid Out Entry'!$A$8-'Paid Out Entry'!$A$1,$A29*2,1,1),"")</f>
        <v>0</v>
      </c>
      <c r="I29" s="770">
        <f ca="1">IF($A29&lt;&gt;0,OFFSET('Paid Out Entry'!$B$1,'Paid Out Entry'!$A$20-'Paid Out Entry'!$A$1,$A29*2,1,1),"")</f>
        <v>0</v>
      </c>
      <c r="J29" s="770">
        <f ca="1">IF($A29&lt;&gt;0,OFFSET('Paid Out Entry'!$B$1,'Paid Out Entry'!$A$55-'Paid Out Entry'!$A$1,$A29*2,1,1),"")</f>
        <v>0</v>
      </c>
      <c r="K29" s="715">
        <f ca="1">IF($A29&lt;&gt;0,OFFSET('Paid Out Entry'!$B$1,'Paid Out Entry'!$A$116-'Paid Out Entry'!$A$1,$A29*2,1,1),"")</f>
        <v>0</v>
      </c>
      <c r="L29" s="322">
        <f t="shared" ca="1" si="0"/>
        <v>3332.02</v>
      </c>
      <c r="M29" s="714">
        <f ca="1">IF($A29&lt;&gt;0,OFFSET('Paid Out Entry'!$B$1,'Paid Out Entry'!$A$13-'Paid Out Entry'!$A$1,$A29*2,1,1),"")</f>
        <v>0</v>
      </c>
      <c r="N29" s="714">
        <f ca="1">IF($A29&lt;&gt;0,OFFSET('Paid Out Entry'!$B$1,'Paid Out Entry'!$A$26-'Paid Out Entry'!$A$1,$A29*2,1,1),"")</f>
        <v>0</v>
      </c>
      <c r="O29" s="714">
        <f ca="1">IF($A29&lt;&gt;0,OFFSET('Paid Out Entry'!$B$1,'Paid Out Entry'!$A$87-'Paid Out Entry'!$A$1,$A29*2,1,1),"")</f>
        <v>26.25</v>
      </c>
      <c r="P29" s="714">
        <f ca="1">IF($A29&lt;&gt;0,OFFSET('Paid Out Entry'!$B$1,'Paid Out Entry'!$A$101-'Paid Out Entry'!$A$1,$A29*2,1,1),"")</f>
        <v>0</v>
      </c>
      <c r="Q29" s="714">
        <f ca="1">IF($A29&lt;&gt;0,OFFSET('Paid Out Entry'!$B$1,'Paid Out Entry'!$A$111-'Paid Out Entry'!$A$1,$A29*2,1,1),"")</f>
        <v>0</v>
      </c>
      <c r="R29" s="714">
        <f ca="1">IF($A29&lt;&gt;0,OFFSET('Paid Out Entry'!$B$1,'Paid Out Entry'!$A$122-'Paid Out Entry'!$A$1,$A29*2,1,1),"")</f>
        <v>0</v>
      </c>
      <c r="S29" s="771">
        <f ca="1">IF($A29&lt;&gt;0,OFFSET('MPOS Entry'!$B$1,'MPOS Entry'!$A$8-'MPOS Entry'!$A$1,$A29*2,1,1),"")</f>
        <v>454.68</v>
      </c>
      <c r="T29" s="771">
        <f ca="1">IF($A29&lt;&gt;0,OFFSET('MPOS Entry'!$B$1,'MPOS Entry'!$A$15-'MPOS Entry'!$A$1,$A29*2,1,1),"")</f>
        <v>0</v>
      </c>
      <c r="U29" s="714">
        <f ca="1">IF($A29&lt;&gt;0,OFFSET('MPOS Entry'!$B$1,'MPOS Entry'!$A$178-'MPOS Entry'!$A$1,$A29*2,1,1)-OFFSET('Paid Out Entry'!$B$1,'Paid Out Entry'!$A$145-'Paid Out Entry'!$A$1,$A29*2,1,1),"")</f>
        <v>761.57999999999993</v>
      </c>
      <c r="V29" s="714">
        <f ca="1">IF($A29&lt;&gt;0,OFFSET('MPOS Entry'!$B$1,'MPOS Entry'!$A$179-'MPOS Entry'!$A$1,$A29*2,1,1)-OFFSET('Paid Out Entry'!$B$1,'Paid Out Entry'!$A$146-'Paid Out Entry'!$A$1,$A29*2,1,1),"")</f>
        <v>480.43</v>
      </c>
      <c r="W29" s="714">
        <f ca="1">IF($A29&lt;&gt;0,OFFSET('MPOS Entry'!$B$1,'MPOS Entry'!$A$180-'MPOS Entry'!$A$1,$A29*2,1,1)-OFFSET('Paid Out Entry'!$B$1,'Paid Out Entry'!$A$147-'Paid Out Entry'!$A$1,$A29*2,1,1),"")</f>
        <v>0</v>
      </c>
      <c r="X29" s="714">
        <f ca="1">IF($A29&lt;&gt;0,OFFSET('MPOS Entry'!$B$1,'MPOS Entry'!$A$181-'MPOS Entry'!$A$1,$A29*2,1,1)-OFFSET('Paid Out Entry'!$B$1,'Paid Out Entry'!$A$148-'Paid Out Entry'!$A$1,$A29*2,1,1),"")</f>
        <v>145.58000000000001</v>
      </c>
      <c r="Y29" s="770">
        <f ca="1">IF($A29&lt;&gt;0,OFFSET('MPOS Entry'!$B$1,'MPOS Entry'!$A$182-'MPOS Entry'!$A$1,$A29*2,1,1)-OFFSET('Paid Out Entry'!$B$1,'Paid Out Entry'!$A$149-'Paid Out Entry'!$A$1,$A29*2,1,1),"")</f>
        <v>0</v>
      </c>
      <c r="Z29" s="714">
        <f ca="1">IF($A29&lt;&gt;0,OFFSET('EOD Review'!$B$1,'EOD Review'!$A$407-'EOD Review'!$A$1,$A29*2,1,1),"")</f>
        <v>0</v>
      </c>
      <c r="AA29" s="714">
        <f ca="1">IF($A29&lt;&gt;0,OFFSET('EOD Review'!$B$1,'EOD Review'!$A$414-'EOD Review'!$A$1,$A29*2,1,1),"")</f>
        <v>94.67</v>
      </c>
      <c r="AB29" s="714">
        <f ca="1">IF($A29&lt;&gt;0,OFFSET('EOD Review'!$B$1,'EOD Review'!$A$417-'EOD Review'!$A$1,$A29*2,1,1),"")</f>
        <v>299.32</v>
      </c>
      <c r="AC29" s="714">
        <f ca="1">IF($A29&lt;&gt;0,OFFSET('EOD Review'!$B$1,'EOD Review'!$A$411-'EOD Review'!$A$1,$A29*2,1,1),"")</f>
        <v>0</v>
      </c>
      <c r="AD29" s="714">
        <f ca="1">IF($A29&lt;&gt;0,OFFSET('EOD Review'!$B$1,'EOD Review'!$A$419-'EOD Review'!$A$1,$A29*2,1,1),"")</f>
        <v>0</v>
      </c>
      <c r="AE29" s="322">
        <f t="shared" ca="1" si="1"/>
        <v>-1069.5099999999998</v>
      </c>
    </row>
    <row r="30" spans="1:31" ht="16" x14ac:dyDescent="0.2">
      <c r="A30" s="711">
        <f t="shared" si="2"/>
        <v>26</v>
      </c>
      <c r="B30" s="724">
        <v>5</v>
      </c>
      <c r="C30" s="322">
        <f ca="1">IF($A30&lt;&gt;0,OFFSET('EOD Review'!$B$1,'EOD Review'!$A$64-'EOD Review'!$A$1,$A30*2,1,1)+OFFSET('Paid Out Entry'!$B$1,'Paid Out Entry'!$A$126-'Paid Out Entry'!$A$1,$A30*2,1,1)-OFFSET('Paid Out Entry'!$B$1,'Paid Out Entry'!$A$135-'Paid Out Entry'!$A$1,$A30*2,1,1),"")</f>
        <v>3200</v>
      </c>
      <c r="D30" s="769">
        <f ca="1">IF($A30&lt;&gt;0,OFFSET('EOD Review'!$B$1,'EOD Review'!$A$443-'EOD Review'!$A$1,$A30*2,1,1)+OFFSET('Paid Out Entry'!$B$1,'Paid Out Entry'!$A$127-'Paid Out Entry'!$A$1,$A30*2,1,1)-OFFSET('Paid Out Entry'!$B$1,'Paid Out Entry'!$A$136-'Paid Out Entry'!$A$1,$A30*2,1,1),"")</f>
        <v>127.36</v>
      </c>
      <c r="E30" s="714">
        <f ca="1">IF($A30&lt;&gt;0,OFFSET('EOD Review'!$B$1,'EOD Review'!$A$444-'EOD Review'!$A$1,$A30*2,1,1)+OFFSET('Paid Out Entry'!$B$1,'Paid Out Entry'!$A$128-'Paid Out Entry'!$A$1,$A30*2,1,1)-OFFSET('Paid Out Entry'!$B$1,'Paid Out Entry'!$A$137-'Paid Out Entry'!$A$1,$A30*2,1,1),"")</f>
        <v>0</v>
      </c>
      <c r="F30" s="714">
        <f ca="1">IF($A30&lt;&gt;0,OFFSET('EOD Review'!$B$1,'EOD Review'!$A$445-'EOD Review'!$A$1,$A30*2,1,1)+OFFSET('Paid Out Entry'!$B$1,'Paid Out Entry'!$A$129-'Paid Out Entry'!$A$1,$A30*2,1,1)-OFFSET('Paid Out Entry'!$B$1,'Paid Out Entry'!$A$138-'Paid Out Entry'!$A$1,$A30*2,1,1),"")</f>
        <v>3.06</v>
      </c>
      <c r="G30" s="770">
        <f ca="1">IF($A30&lt;&gt;0,OFFSET('EOD Review'!$B$1,'EOD Review'!$A$439-'EOD Review'!$A$1,$A30*2,1,1)+OFFSET('Paid Out Entry'!$B$1,'Paid Out Entry'!$A$130-'Paid Out Entry'!$A$1,$A30*2,1,1)-OFFSET('Paid Out Entry'!$B$1,'Paid Out Entry'!$A$139-'Paid Out Entry'!$A$1,$A30*2,1,1),"")</f>
        <v>1.5999999999999999</v>
      </c>
      <c r="H30" s="770">
        <f ca="1">IF($A30&lt;&gt;0,OFFSET('Paid Out Entry'!$B$1,'Paid Out Entry'!$A$8-'Paid Out Entry'!$A$1,$A30*2,1,1),"")</f>
        <v>0</v>
      </c>
      <c r="I30" s="770">
        <f ca="1">IF($A30&lt;&gt;0,OFFSET('Paid Out Entry'!$B$1,'Paid Out Entry'!$A$20-'Paid Out Entry'!$A$1,$A30*2,1,1),"")</f>
        <v>0</v>
      </c>
      <c r="J30" s="770">
        <f ca="1">IF($A30&lt;&gt;0,OFFSET('Paid Out Entry'!$B$1,'Paid Out Entry'!$A$55-'Paid Out Entry'!$A$1,$A30*2,1,1),"")</f>
        <v>0</v>
      </c>
      <c r="K30" s="715">
        <f ca="1">IF($A30&lt;&gt;0,OFFSET('Paid Out Entry'!$B$1,'Paid Out Entry'!$A$116-'Paid Out Entry'!$A$1,$A30*2,1,1),"")</f>
        <v>0</v>
      </c>
      <c r="L30" s="322">
        <f t="shared" ca="1" si="0"/>
        <v>3332.02</v>
      </c>
      <c r="M30" s="714">
        <f ca="1">IF($A30&lt;&gt;0,OFFSET('Paid Out Entry'!$B$1,'Paid Out Entry'!$A$13-'Paid Out Entry'!$A$1,$A30*2,1,1),"")</f>
        <v>0</v>
      </c>
      <c r="N30" s="714">
        <f ca="1">IF($A30&lt;&gt;0,OFFSET('Paid Out Entry'!$B$1,'Paid Out Entry'!$A$26-'Paid Out Entry'!$A$1,$A30*2,1,1),"")</f>
        <v>0</v>
      </c>
      <c r="O30" s="714">
        <f ca="1">IF($A30&lt;&gt;0,OFFSET('Paid Out Entry'!$B$1,'Paid Out Entry'!$A$87-'Paid Out Entry'!$A$1,$A30*2,1,1),"")</f>
        <v>65.63</v>
      </c>
      <c r="P30" s="714">
        <f ca="1">IF($A30&lt;&gt;0,OFFSET('Paid Out Entry'!$B$1,'Paid Out Entry'!$A$101-'Paid Out Entry'!$A$1,$A30*2,1,1),"")</f>
        <v>0</v>
      </c>
      <c r="Q30" s="714">
        <f ca="1">IF($A30&lt;&gt;0,OFFSET('Paid Out Entry'!$B$1,'Paid Out Entry'!$A$111-'Paid Out Entry'!$A$1,$A30*2,1,1),"")</f>
        <v>0</v>
      </c>
      <c r="R30" s="714">
        <f ca="1">IF($A30&lt;&gt;0,OFFSET('Paid Out Entry'!$B$1,'Paid Out Entry'!$A$122-'Paid Out Entry'!$A$1,$A30*2,1,1),"")</f>
        <v>0</v>
      </c>
      <c r="S30" s="771">
        <f ca="1">IF($A30&lt;&gt;0,OFFSET('MPOS Entry'!$B$1,'MPOS Entry'!$A$8-'MPOS Entry'!$A$1,$A30*2,1,1),"")</f>
        <v>786.85</v>
      </c>
      <c r="T30" s="771">
        <f ca="1">IF($A30&lt;&gt;0,OFFSET('MPOS Entry'!$B$1,'MPOS Entry'!$A$15-'MPOS Entry'!$A$1,$A30*2,1,1),"")</f>
        <v>0</v>
      </c>
      <c r="U30" s="714">
        <f ca="1">IF($A30&lt;&gt;0,OFFSET('MPOS Entry'!$B$1,'MPOS Entry'!$A$178-'MPOS Entry'!$A$1,$A30*2,1,1)-OFFSET('Paid Out Entry'!$B$1,'Paid Out Entry'!$A$145-'Paid Out Entry'!$A$1,$A30*2,1,1),"")</f>
        <v>860.68000000000006</v>
      </c>
      <c r="V30" s="714">
        <f ca="1">IF($A30&lt;&gt;0,OFFSET('MPOS Entry'!$B$1,'MPOS Entry'!$A$179-'MPOS Entry'!$A$1,$A30*2,1,1)-OFFSET('Paid Out Entry'!$B$1,'Paid Out Entry'!$A$146-'Paid Out Entry'!$A$1,$A30*2,1,1),"")</f>
        <v>299.14</v>
      </c>
      <c r="W30" s="714">
        <f ca="1">IF($A30&lt;&gt;0,OFFSET('MPOS Entry'!$B$1,'MPOS Entry'!$A$180-'MPOS Entry'!$A$1,$A30*2,1,1)-OFFSET('Paid Out Entry'!$B$1,'Paid Out Entry'!$A$147-'Paid Out Entry'!$A$1,$A30*2,1,1),"")</f>
        <v>0</v>
      </c>
      <c r="X30" s="714">
        <f ca="1">IF($A30&lt;&gt;0,OFFSET('MPOS Entry'!$B$1,'MPOS Entry'!$A$181-'MPOS Entry'!$A$1,$A30*2,1,1)-OFFSET('Paid Out Entry'!$B$1,'Paid Out Entry'!$A$148-'Paid Out Entry'!$A$1,$A30*2,1,1),"")</f>
        <v>283.12</v>
      </c>
      <c r="Y30" s="770">
        <f ca="1">IF($A30&lt;&gt;0,OFFSET('MPOS Entry'!$B$1,'MPOS Entry'!$A$182-'MPOS Entry'!$A$1,$A30*2,1,1)-OFFSET('Paid Out Entry'!$B$1,'Paid Out Entry'!$A$149-'Paid Out Entry'!$A$1,$A30*2,1,1),"")</f>
        <v>0</v>
      </c>
      <c r="Z30" s="714">
        <f ca="1">IF($A30&lt;&gt;0,OFFSET('EOD Review'!$B$1,'EOD Review'!$A$407-'EOD Review'!$A$1,$A30*2,1,1),"")</f>
        <v>0</v>
      </c>
      <c r="AA30" s="714">
        <f ca="1">IF($A30&lt;&gt;0,OFFSET('EOD Review'!$B$1,'EOD Review'!$A$414-'EOD Review'!$A$1,$A30*2,1,1),"")</f>
        <v>94.67</v>
      </c>
      <c r="AB30" s="714">
        <f ca="1">IF($A30&lt;&gt;0,OFFSET('EOD Review'!$B$1,'EOD Review'!$A$417-'EOD Review'!$A$1,$A30*2,1,1),"")</f>
        <v>299.32</v>
      </c>
      <c r="AC30" s="714">
        <f ca="1">IF($A30&lt;&gt;0,OFFSET('EOD Review'!$B$1,'EOD Review'!$A$411-'EOD Review'!$A$1,$A30*2,1,1),"")</f>
        <v>0</v>
      </c>
      <c r="AD30" s="714">
        <f ca="1">IF($A30&lt;&gt;0,OFFSET('EOD Review'!$B$1,'EOD Review'!$A$419-'EOD Review'!$A$1,$A30*2,1,1),"")</f>
        <v>0</v>
      </c>
      <c r="AE30" s="322">
        <f t="shared" ca="1" si="1"/>
        <v>-642.60999999999967</v>
      </c>
    </row>
    <row r="31" spans="1:31" ht="16" x14ac:dyDescent="0.2">
      <c r="A31" s="711">
        <f t="shared" si="2"/>
        <v>27</v>
      </c>
      <c r="B31" s="724">
        <v>6</v>
      </c>
      <c r="C31" s="322">
        <f ca="1">IF($A31&lt;&gt;0,OFFSET('EOD Review'!$B$1,'EOD Review'!$A$64-'EOD Review'!$A$1,$A31*2,1,1)+OFFSET('Paid Out Entry'!$B$1,'Paid Out Entry'!$A$126-'Paid Out Entry'!$A$1,$A31*2,1,1)-OFFSET('Paid Out Entry'!$B$1,'Paid Out Entry'!$A$135-'Paid Out Entry'!$A$1,$A31*2,1,1),"")</f>
        <v>3200</v>
      </c>
      <c r="D31" s="769">
        <f ca="1">IF($A31&lt;&gt;0,OFFSET('EOD Review'!$B$1,'EOD Review'!$A$443-'EOD Review'!$A$1,$A31*2,1,1)+OFFSET('Paid Out Entry'!$B$1,'Paid Out Entry'!$A$127-'Paid Out Entry'!$A$1,$A31*2,1,1)-OFFSET('Paid Out Entry'!$B$1,'Paid Out Entry'!$A$136-'Paid Out Entry'!$A$1,$A31*2,1,1),"")</f>
        <v>127.36</v>
      </c>
      <c r="E31" s="714">
        <f ca="1">IF($A31&lt;&gt;0,OFFSET('EOD Review'!$B$1,'EOD Review'!$A$444-'EOD Review'!$A$1,$A31*2,1,1)+OFFSET('Paid Out Entry'!$B$1,'Paid Out Entry'!$A$128-'Paid Out Entry'!$A$1,$A31*2,1,1)-OFFSET('Paid Out Entry'!$B$1,'Paid Out Entry'!$A$137-'Paid Out Entry'!$A$1,$A31*2,1,1),"")</f>
        <v>0</v>
      </c>
      <c r="F31" s="714">
        <f ca="1">IF($A31&lt;&gt;0,OFFSET('EOD Review'!$B$1,'EOD Review'!$A$445-'EOD Review'!$A$1,$A31*2,1,1)+OFFSET('Paid Out Entry'!$B$1,'Paid Out Entry'!$A$129-'Paid Out Entry'!$A$1,$A31*2,1,1)-OFFSET('Paid Out Entry'!$B$1,'Paid Out Entry'!$A$138-'Paid Out Entry'!$A$1,$A31*2,1,1),"")</f>
        <v>3.06</v>
      </c>
      <c r="G31" s="770">
        <f ca="1">IF($A31&lt;&gt;0,OFFSET('EOD Review'!$B$1,'EOD Review'!$A$439-'EOD Review'!$A$1,$A31*2,1,1)+OFFSET('Paid Out Entry'!$B$1,'Paid Out Entry'!$A$130-'Paid Out Entry'!$A$1,$A31*2,1,1)-OFFSET('Paid Out Entry'!$B$1,'Paid Out Entry'!$A$139-'Paid Out Entry'!$A$1,$A31*2,1,1),"")</f>
        <v>1.9</v>
      </c>
      <c r="H31" s="770">
        <f ca="1">IF($A31&lt;&gt;0,OFFSET('Paid Out Entry'!$B$1,'Paid Out Entry'!$A$8-'Paid Out Entry'!$A$1,$A31*2,1,1),"")</f>
        <v>0</v>
      </c>
      <c r="I31" s="770">
        <f ca="1">IF($A31&lt;&gt;0,OFFSET('Paid Out Entry'!$B$1,'Paid Out Entry'!$A$20-'Paid Out Entry'!$A$1,$A31*2,1,1),"")</f>
        <v>0</v>
      </c>
      <c r="J31" s="770">
        <f ca="1">IF($A31&lt;&gt;0,OFFSET('Paid Out Entry'!$B$1,'Paid Out Entry'!$A$55-'Paid Out Entry'!$A$1,$A31*2,1,1),"")</f>
        <v>0</v>
      </c>
      <c r="K31" s="715">
        <f ca="1">IF($A31&lt;&gt;0,OFFSET('Paid Out Entry'!$B$1,'Paid Out Entry'!$A$116-'Paid Out Entry'!$A$1,$A31*2,1,1),"")</f>
        <v>0</v>
      </c>
      <c r="L31" s="322">
        <f t="shared" ca="1" si="0"/>
        <v>3332.32</v>
      </c>
      <c r="M31" s="714">
        <f ca="1">IF($A31&lt;&gt;0,OFFSET('Paid Out Entry'!$B$1,'Paid Out Entry'!$A$13-'Paid Out Entry'!$A$1,$A31*2,1,1),"")</f>
        <v>0</v>
      </c>
      <c r="N31" s="714">
        <f ca="1">IF($A31&lt;&gt;0,OFFSET('Paid Out Entry'!$B$1,'Paid Out Entry'!$A$26-'Paid Out Entry'!$A$1,$A31*2,1,1),"")</f>
        <v>0</v>
      </c>
      <c r="O31" s="714">
        <f ca="1">IF($A31&lt;&gt;0,OFFSET('Paid Out Entry'!$B$1,'Paid Out Entry'!$A$87-'Paid Out Entry'!$A$1,$A31*2,1,1),"")</f>
        <v>8.93</v>
      </c>
      <c r="P31" s="714">
        <f ca="1">IF($A31&lt;&gt;0,OFFSET('Paid Out Entry'!$B$1,'Paid Out Entry'!$A$101-'Paid Out Entry'!$A$1,$A31*2,1,1),"")</f>
        <v>0</v>
      </c>
      <c r="Q31" s="714">
        <f ca="1">IF($A31&lt;&gt;0,OFFSET('Paid Out Entry'!$B$1,'Paid Out Entry'!$A$111-'Paid Out Entry'!$A$1,$A31*2,1,1),"")</f>
        <v>0</v>
      </c>
      <c r="R31" s="714">
        <f ca="1">IF($A31&lt;&gt;0,OFFSET('Paid Out Entry'!$B$1,'Paid Out Entry'!$A$122-'Paid Out Entry'!$A$1,$A31*2,1,1),"")</f>
        <v>0</v>
      </c>
      <c r="S31" s="771">
        <f ca="1">IF($A31&lt;&gt;0,OFFSET('MPOS Entry'!$B$1,'MPOS Entry'!$A$8-'MPOS Entry'!$A$1,$A31*2,1,1),"")</f>
        <v>858.09</v>
      </c>
      <c r="T31" s="771">
        <f ca="1">IF($A31&lt;&gt;0,OFFSET('MPOS Entry'!$B$1,'MPOS Entry'!$A$15-'MPOS Entry'!$A$1,$A31*2,1,1),"")</f>
        <v>0</v>
      </c>
      <c r="U31" s="714">
        <f ca="1">IF($A31&lt;&gt;0,OFFSET('MPOS Entry'!$B$1,'MPOS Entry'!$A$178-'MPOS Entry'!$A$1,$A31*2,1,1)-OFFSET('Paid Out Entry'!$B$1,'Paid Out Entry'!$A$145-'Paid Out Entry'!$A$1,$A31*2,1,1),"")</f>
        <v>1548.27</v>
      </c>
      <c r="V31" s="714">
        <f ca="1">IF($A31&lt;&gt;0,OFFSET('MPOS Entry'!$B$1,'MPOS Entry'!$A$179-'MPOS Entry'!$A$1,$A31*2,1,1)-OFFSET('Paid Out Entry'!$B$1,'Paid Out Entry'!$A$146-'Paid Out Entry'!$A$1,$A31*2,1,1),"")</f>
        <v>279.62</v>
      </c>
      <c r="W31" s="714">
        <f ca="1">IF($A31&lt;&gt;0,OFFSET('MPOS Entry'!$B$1,'MPOS Entry'!$A$180-'MPOS Entry'!$A$1,$A31*2,1,1)-OFFSET('Paid Out Entry'!$B$1,'Paid Out Entry'!$A$147-'Paid Out Entry'!$A$1,$A31*2,1,1),"")</f>
        <v>0</v>
      </c>
      <c r="X31" s="714">
        <f ca="1">IF($A31&lt;&gt;0,OFFSET('MPOS Entry'!$B$1,'MPOS Entry'!$A$181-'MPOS Entry'!$A$1,$A31*2,1,1)-OFFSET('Paid Out Entry'!$B$1,'Paid Out Entry'!$A$148-'Paid Out Entry'!$A$1,$A31*2,1,1),"")</f>
        <v>544.13</v>
      </c>
      <c r="Y31" s="770">
        <f ca="1">IF($A31&lt;&gt;0,OFFSET('MPOS Entry'!$B$1,'MPOS Entry'!$A$182-'MPOS Entry'!$A$1,$A31*2,1,1)-OFFSET('Paid Out Entry'!$B$1,'Paid Out Entry'!$A$149-'Paid Out Entry'!$A$1,$A31*2,1,1),"")</f>
        <v>0</v>
      </c>
      <c r="Z31" s="714">
        <f ca="1">IF($A31&lt;&gt;0,OFFSET('EOD Review'!$B$1,'EOD Review'!$A$407-'EOD Review'!$A$1,$A31*2,1,1),"")</f>
        <v>0</v>
      </c>
      <c r="AA31" s="714">
        <f ca="1">IF($A31&lt;&gt;0,OFFSET('EOD Review'!$B$1,'EOD Review'!$A$414-'EOD Review'!$A$1,$A31*2,1,1),"")</f>
        <v>94.67</v>
      </c>
      <c r="AB31" s="714">
        <f ca="1">IF($A31&lt;&gt;0,OFFSET('EOD Review'!$B$1,'EOD Review'!$A$417-'EOD Review'!$A$1,$A31*2,1,1),"")</f>
        <v>299.32</v>
      </c>
      <c r="AC31" s="714">
        <f ca="1">IF($A31&lt;&gt;0,OFFSET('EOD Review'!$B$1,'EOD Review'!$A$411-'EOD Review'!$A$1,$A31*2,1,1),"")</f>
        <v>0</v>
      </c>
      <c r="AD31" s="714">
        <f ca="1">IF($A31&lt;&gt;0,OFFSET('EOD Review'!$B$1,'EOD Review'!$A$419-'EOD Review'!$A$1,$A31*2,1,1),"")</f>
        <v>0</v>
      </c>
      <c r="AE31" s="322">
        <f t="shared" ca="1" si="1"/>
        <v>300.71000000000004</v>
      </c>
    </row>
    <row r="32" spans="1:31" ht="17" thickBot="1" x14ac:dyDescent="0.25">
      <c r="A32" s="725">
        <f t="shared" si="2"/>
        <v>28</v>
      </c>
      <c r="B32" s="726">
        <v>7</v>
      </c>
      <c r="C32" s="357">
        <f ca="1">IF($A32&lt;&gt;0,OFFSET('EOD Review'!$B$1,'EOD Review'!$A$64-'EOD Review'!$A$1,$A32*2,1,1)+OFFSET('Paid Out Entry'!$B$1,'Paid Out Entry'!$A$126-'Paid Out Entry'!$A$1,$A32*2,1,1)-OFFSET('Paid Out Entry'!$B$1,'Paid Out Entry'!$A$135-'Paid Out Entry'!$A$1,$A32*2,1,1),"")</f>
        <v>3200</v>
      </c>
      <c r="D32" s="773">
        <f ca="1">IF($A32&lt;&gt;0,OFFSET('EOD Review'!$B$1,'EOD Review'!$A$443-'EOD Review'!$A$1,$A32*2,1,1)+OFFSET('Paid Out Entry'!$B$1,'Paid Out Entry'!$A$127-'Paid Out Entry'!$A$1,$A32*2,1,1)-OFFSET('Paid Out Entry'!$B$1,'Paid Out Entry'!$A$136-'Paid Out Entry'!$A$1,$A32*2,1,1),"")</f>
        <v>127.36</v>
      </c>
      <c r="E32" s="354">
        <f ca="1">IF($A32&lt;&gt;0,OFFSET('EOD Review'!$B$1,'EOD Review'!$A$444-'EOD Review'!$A$1,$A32*2,1,1)+OFFSET('Paid Out Entry'!$B$1,'Paid Out Entry'!$A$128-'Paid Out Entry'!$A$1,$A32*2,1,1)-OFFSET('Paid Out Entry'!$B$1,'Paid Out Entry'!$A$137-'Paid Out Entry'!$A$1,$A32*2,1,1),"")</f>
        <v>0</v>
      </c>
      <c r="F32" s="354">
        <f ca="1">IF($A32&lt;&gt;0,OFFSET('EOD Review'!$B$1,'EOD Review'!$A$445-'EOD Review'!$A$1,$A32*2,1,1)+OFFSET('Paid Out Entry'!$B$1,'Paid Out Entry'!$A$129-'Paid Out Entry'!$A$1,$A32*2,1,1)-OFFSET('Paid Out Entry'!$B$1,'Paid Out Entry'!$A$138-'Paid Out Entry'!$A$1,$A32*2,1,1),"")</f>
        <v>3.06</v>
      </c>
      <c r="G32" s="355">
        <f ca="1">IF($A32&lt;&gt;0,OFFSET('EOD Review'!$B$1,'EOD Review'!$A$439-'EOD Review'!$A$1,$A32*2,1,1)+OFFSET('Paid Out Entry'!$B$1,'Paid Out Entry'!$A$130-'Paid Out Entry'!$A$1,$A32*2,1,1)-OFFSET('Paid Out Entry'!$B$1,'Paid Out Entry'!$A$139-'Paid Out Entry'!$A$1,$A32*2,1,1),"")</f>
        <v>1.5999999999999999</v>
      </c>
      <c r="H32" s="355">
        <f ca="1">IF($A32&lt;&gt;0,OFFSET('Paid Out Entry'!$B$1,'Paid Out Entry'!$A$8-'Paid Out Entry'!$A$1,$A32*2,1,1),"")</f>
        <v>0</v>
      </c>
      <c r="I32" s="355">
        <f ca="1">IF($A32&lt;&gt;0,OFFSET('Paid Out Entry'!$B$1,'Paid Out Entry'!$A$20-'Paid Out Entry'!$A$1,$A32*2,1,1),"")</f>
        <v>0</v>
      </c>
      <c r="J32" s="355">
        <f ca="1">IF($A32&lt;&gt;0,OFFSET('Paid Out Entry'!$B$1,'Paid Out Entry'!$A$55-'Paid Out Entry'!$A$1,$A32*2,1,1),"")</f>
        <v>0</v>
      </c>
      <c r="K32" s="356">
        <f ca="1">IF($A32&lt;&gt;0,OFFSET('Paid Out Entry'!$B$1,'Paid Out Entry'!$A$116-'Paid Out Entry'!$A$1,$A32*2,1,1),"")</f>
        <v>0</v>
      </c>
      <c r="L32" s="357">
        <f t="shared" ca="1" si="0"/>
        <v>3332.02</v>
      </c>
      <c r="M32" s="354">
        <f ca="1">IF($A32&lt;&gt;0,OFFSET('Paid Out Entry'!$B$1,'Paid Out Entry'!$A$13-'Paid Out Entry'!$A$1,$A32*2,1,1),"")</f>
        <v>0</v>
      </c>
      <c r="N32" s="354">
        <f ca="1">IF($A32&lt;&gt;0,OFFSET('Paid Out Entry'!$B$1,'Paid Out Entry'!$A$26-'Paid Out Entry'!$A$1,$A32*2,1,1),"")</f>
        <v>0</v>
      </c>
      <c r="O32" s="354">
        <f ca="1">IF($A32&lt;&gt;0,OFFSET('Paid Out Entry'!$B$1,'Paid Out Entry'!$A$87-'Paid Out Entry'!$A$1,$A32*2,1,1),"")</f>
        <v>118.13</v>
      </c>
      <c r="P32" s="354">
        <f ca="1">IF($A32&lt;&gt;0,OFFSET('Paid Out Entry'!$B$1,'Paid Out Entry'!$A$101-'Paid Out Entry'!$A$1,$A32*2,1,1),"")</f>
        <v>0</v>
      </c>
      <c r="Q32" s="354">
        <f ca="1">IF($A32&lt;&gt;0,OFFSET('Paid Out Entry'!$B$1,'Paid Out Entry'!$A$111-'Paid Out Entry'!$A$1,$A32*2,1,1),"")</f>
        <v>0</v>
      </c>
      <c r="R32" s="354">
        <f ca="1">IF($A32&lt;&gt;0,OFFSET('Paid Out Entry'!$B$1,'Paid Out Entry'!$A$122-'Paid Out Entry'!$A$1,$A32*2,1,1),"")</f>
        <v>0</v>
      </c>
      <c r="S32" s="775">
        <f ca="1">IF($A32&lt;&gt;0,OFFSET('MPOS Entry'!$B$1,'MPOS Entry'!$A$8-'MPOS Entry'!$A$1,$A32*2,1,1),"")</f>
        <v>595.32000000000005</v>
      </c>
      <c r="T32" s="775">
        <f ca="1">IF($A32&lt;&gt;0,OFFSET('MPOS Entry'!$B$1,'MPOS Entry'!$A$15-'MPOS Entry'!$A$1,$A32*2,1,1),"")</f>
        <v>0</v>
      </c>
      <c r="U32" s="354">
        <f ca="1">IF($A32&lt;&gt;0,OFFSET('MPOS Entry'!$B$1,'MPOS Entry'!$A$178-'MPOS Entry'!$A$1,$A32*2,1,1)-OFFSET('Paid Out Entry'!$B$1,'Paid Out Entry'!$A$145-'Paid Out Entry'!$A$1,$A32*2,1,1),"")</f>
        <v>1088.08</v>
      </c>
      <c r="V32" s="354">
        <f ca="1">IF($A32&lt;&gt;0,OFFSET('MPOS Entry'!$B$1,'MPOS Entry'!$A$179-'MPOS Entry'!$A$1,$A32*2,1,1)-OFFSET('Paid Out Entry'!$B$1,'Paid Out Entry'!$A$146-'Paid Out Entry'!$A$1,$A32*2,1,1),"")</f>
        <v>251.01999999999998</v>
      </c>
      <c r="W32" s="354">
        <f ca="1">IF($A32&lt;&gt;0,OFFSET('MPOS Entry'!$B$1,'MPOS Entry'!$A$180-'MPOS Entry'!$A$1,$A32*2,1,1)-OFFSET('Paid Out Entry'!$B$1,'Paid Out Entry'!$A$147-'Paid Out Entry'!$A$1,$A32*2,1,1),"")</f>
        <v>0</v>
      </c>
      <c r="X32" s="354">
        <f ca="1">IF($A32&lt;&gt;0,OFFSET('MPOS Entry'!$B$1,'MPOS Entry'!$A$181-'MPOS Entry'!$A$1,$A32*2,1,1)-OFFSET('Paid Out Entry'!$B$1,'Paid Out Entry'!$A$148-'Paid Out Entry'!$A$1,$A32*2,1,1),"")</f>
        <v>596.91</v>
      </c>
      <c r="Y32" s="355">
        <f ca="1">IF($A32&lt;&gt;0,OFFSET('MPOS Entry'!$B$1,'MPOS Entry'!$A$182-'MPOS Entry'!$A$1,$A32*2,1,1)-OFFSET('Paid Out Entry'!$B$1,'Paid Out Entry'!$A$149-'Paid Out Entry'!$A$1,$A32*2,1,1),"")</f>
        <v>0</v>
      </c>
      <c r="Z32" s="354">
        <f ca="1">IF($A32&lt;&gt;0,OFFSET('EOD Review'!$B$1,'EOD Review'!$A$407-'EOD Review'!$A$1,$A32*2,1,1),"")</f>
        <v>0</v>
      </c>
      <c r="AA32" s="354">
        <f ca="1">IF($A32&lt;&gt;0,OFFSET('EOD Review'!$B$1,'EOD Review'!$A$414-'EOD Review'!$A$1,$A32*2,1,1),"")</f>
        <v>94.67</v>
      </c>
      <c r="AB32" s="354">
        <f ca="1">IF($A32&lt;&gt;0,OFFSET('EOD Review'!$B$1,'EOD Review'!$A$417-'EOD Review'!$A$1,$A32*2,1,1),"")</f>
        <v>299.32</v>
      </c>
      <c r="AC32" s="354">
        <f ca="1">IF($A32&lt;&gt;0,OFFSET('EOD Review'!$B$1,'EOD Review'!$A$411-'EOD Review'!$A$1,$A32*2,1,1),"")</f>
        <v>0</v>
      </c>
      <c r="AD32" s="354">
        <f ca="1">IF($A32&lt;&gt;0,OFFSET('EOD Review'!$B$1,'EOD Review'!$A$419-'EOD Review'!$A$1,$A32*2,1,1),"")</f>
        <v>0</v>
      </c>
      <c r="AE32" s="357">
        <f t="shared" ca="1" si="1"/>
        <v>-288.56999999999971</v>
      </c>
    </row>
    <row r="33" spans="1:31" ht="16" x14ac:dyDescent="0.2">
      <c r="A33" s="699">
        <f>IF(A32='Report Set-up'!$B$15,0,A32+1)</f>
        <v>29</v>
      </c>
      <c r="B33" s="700">
        <v>1</v>
      </c>
      <c r="C33" s="315">
        <f ca="1">IF($A33&lt;&gt;0,OFFSET('EOD Review'!$B$1,'EOD Review'!$A$64-'EOD Review'!$A$1,$A33*2,1,1)+OFFSET('Paid Out Entry'!$B$1,'Paid Out Entry'!$A$126-'Paid Out Entry'!$A$1,$A33*2,1,1)-OFFSET('Paid Out Entry'!$B$1,'Paid Out Entry'!$A$135-'Paid Out Entry'!$A$1,$A33*2,1,1),"")</f>
        <v>3200</v>
      </c>
      <c r="D33" s="767">
        <f ca="1">IF($A33&lt;&gt;0,OFFSET('EOD Review'!$B$1,'EOD Review'!$A$443-'EOD Review'!$A$1,$A33*2,1,1)+OFFSET('Paid Out Entry'!$B$1,'Paid Out Entry'!$A$127-'Paid Out Entry'!$A$1,$A33*2,1,1)-OFFSET('Paid Out Entry'!$B$1,'Paid Out Entry'!$A$136-'Paid Out Entry'!$A$1,$A33*2,1,1),"")</f>
        <v>127.36</v>
      </c>
      <c r="E33" s="702">
        <f ca="1">IF($A33&lt;&gt;0,OFFSET('EOD Review'!$B$1,'EOD Review'!$A$444-'EOD Review'!$A$1,$A33*2,1,1)+OFFSET('Paid Out Entry'!$B$1,'Paid Out Entry'!$A$128-'Paid Out Entry'!$A$1,$A33*2,1,1)-OFFSET('Paid Out Entry'!$B$1,'Paid Out Entry'!$A$137-'Paid Out Entry'!$A$1,$A33*2,1,1),"")</f>
        <v>0</v>
      </c>
      <c r="F33" s="702">
        <f ca="1">IF($A33&lt;&gt;0,OFFSET('EOD Review'!$B$1,'EOD Review'!$A$445-'EOD Review'!$A$1,$A33*2,1,1)+OFFSET('Paid Out Entry'!$B$1,'Paid Out Entry'!$A$129-'Paid Out Entry'!$A$1,$A33*2,1,1)-OFFSET('Paid Out Entry'!$B$1,'Paid Out Entry'!$A$138-'Paid Out Entry'!$A$1,$A33*2,1,1),"")</f>
        <v>3.06</v>
      </c>
      <c r="G33" s="768">
        <f ca="1">IF($A33&lt;&gt;0,OFFSET('EOD Review'!$B$1,'EOD Review'!$A$439-'EOD Review'!$A$1,$A33*2,1,1)+OFFSET('Paid Out Entry'!$B$1,'Paid Out Entry'!$A$130-'Paid Out Entry'!$A$1,$A33*2,1,1)-OFFSET('Paid Out Entry'!$B$1,'Paid Out Entry'!$A$139-'Paid Out Entry'!$A$1,$A33*2,1,1),"")</f>
        <v>1.5999999999999999</v>
      </c>
      <c r="H33" s="768">
        <f ca="1">IF($A33&lt;&gt;0,OFFSET('Paid Out Entry'!$B$1,'Paid Out Entry'!$A$8-'Paid Out Entry'!$A$1,$A33*2,1,1),"")</f>
        <v>0</v>
      </c>
      <c r="I33" s="768">
        <f ca="1">IF($A33&lt;&gt;0,OFFSET('Paid Out Entry'!$B$1,'Paid Out Entry'!$A$20-'Paid Out Entry'!$A$1,$A33*2,1,1),"")</f>
        <v>0</v>
      </c>
      <c r="J33" s="768">
        <f ca="1">IF($A33&lt;&gt;0,OFFSET('Paid Out Entry'!$B$1,'Paid Out Entry'!$A$55-'Paid Out Entry'!$A$1,$A33*2,1,1),"")</f>
        <v>0</v>
      </c>
      <c r="K33" s="703">
        <f ca="1">IF($A33&lt;&gt;0,OFFSET('Paid Out Entry'!$B$1,'Paid Out Entry'!$A$116-'Paid Out Entry'!$A$1,$A33*2,1,1),"")</f>
        <v>0</v>
      </c>
      <c r="L33" s="315">
        <f t="shared" ca="1" si="0"/>
        <v>3332.02</v>
      </c>
      <c r="M33" s="702">
        <f ca="1">IF($A33&lt;&gt;0,OFFSET('Paid Out Entry'!$B$1,'Paid Out Entry'!$A$13-'Paid Out Entry'!$A$1,$A33*2,1,1),"")</f>
        <v>0</v>
      </c>
      <c r="N33" s="702">
        <f ca="1">IF($A33&lt;&gt;0,OFFSET('Paid Out Entry'!$B$1,'Paid Out Entry'!$A$26-'Paid Out Entry'!$A$1,$A33*2,1,1),"")</f>
        <v>0</v>
      </c>
      <c r="O33" s="702">
        <f ca="1">IF($A33&lt;&gt;0,OFFSET('Paid Out Entry'!$B$1,'Paid Out Entry'!$A$87-'Paid Out Entry'!$A$1,$A33*2,1,1),"")</f>
        <v>83.48</v>
      </c>
      <c r="P33" s="702">
        <f ca="1">IF($A33&lt;&gt;0,OFFSET('Paid Out Entry'!$B$1,'Paid Out Entry'!$A$101-'Paid Out Entry'!$A$1,$A33*2,1,1),"")</f>
        <v>0</v>
      </c>
      <c r="Q33" s="702">
        <f ca="1">IF($A33&lt;&gt;0,OFFSET('Paid Out Entry'!$B$1,'Paid Out Entry'!$A$111-'Paid Out Entry'!$A$1,$A33*2,1,1),"")</f>
        <v>11.19</v>
      </c>
      <c r="R33" s="702">
        <f ca="1">IF($A33&lt;&gt;0,OFFSET('Paid Out Entry'!$B$1,'Paid Out Entry'!$A$122-'Paid Out Entry'!$A$1,$A33*2,1,1),"")</f>
        <v>0</v>
      </c>
      <c r="S33" s="342">
        <f ca="1">IF($A33&lt;&gt;0,OFFSET('MPOS Entry'!$B$1,'MPOS Entry'!$A$8-'MPOS Entry'!$A$1,$A33*2,1,1),"")</f>
        <v>625.41</v>
      </c>
      <c r="T33" s="342">
        <f ca="1">IF($A33&lt;&gt;0,OFFSET('MPOS Entry'!$B$1,'MPOS Entry'!$A$15-'MPOS Entry'!$A$1,$A33*2,1,1),"")</f>
        <v>0</v>
      </c>
      <c r="U33" s="702">
        <f ca="1">IF($A33&lt;&gt;0,OFFSET('MPOS Entry'!$B$1,'MPOS Entry'!$A$178-'MPOS Entry'!$A$1,$A33*2,1,1)-OFFSET('Paid Out Entry'!$B$1,'Paid Out Entry'!$A$145-'Paid Out Entry'!$A$1,$A33*2,1,1),"")</f>
        <v>327.67</v>
      </c>
      <c r="V33" s="702">
        <f ca="1">IF($A33&lt;&gt;0,OFFSET('MPOS Entry'!$B$1,'MPOS Entry'!$A$179-'MPOS Entry'!$A$1,$A33*2,1,1)-OFFSET('Paid Out Entry'!$B$1,'Paid Out Entry'!$A$146-'Paid Out Entry'!$A$1,$A33*2,1,1),"")</f>
        <v>306.13</v>
      </c>
      <c r="W33" s="702">
        <f ca="1">IF($A33&lt;&gt;0,OFFSET('MPOS Entry'!$B$1,'MPOS Entry'!$A$180-'MPOS Entry'!$A$1,$A33*2,1,1)-OFFSET('Paid Out Entry'!$B$1,'Paid Out Entry'!$A$147-'Paid Out Entry'!$A$1,$A33*2,1,1),"")</f>
        <v>0</v>
      </c>
      <c r="X33" s="702">
        <f ca="1">IF($A33&lt;&gt;0,OFFSET('MPOS Entry'!$B$1,'MPOS Entry'!$A$181-'MPOS Entry'!$A$1,$A33*2,1,1)-OFFSET('Paid Out Entry'!$B$1,'Paid Out Entry'!$A$148-'Paid Out Entry'!$A$1,$A33*2,1,1),"")</f>
        <v>84.789999999999992</v>
      </c>
      <c r="Y33" s="768">
        <f ca="1">IF($A33&lt;&gt;0,OFFSET('MPOS Entry'!$B$1,'MPOS Entry'!$A$182-'MPOS Entry'!$A$1,$A33*2,1,1)-OFFSET('Paid Out Entry'!$B$1,'Paid Out Entry'!$A$149-'Paid Out Entry'!$A$1,$A33*2,1,1),"")</f>
        <v>0</v>
      </c>
      <c r="Z33" s="702">
        <f ca="1">IF($A33&lt;&gt;0,OFFSET('EOD Review'!$B$1,'EOD Review'!$A$407-'EOD Review'!$A$1,$A33*2,1,1),"")</f>
        <v>0</v>
      </c>
      <c r="AA33" s="702">
        <f ca="1">IF($A33&lt;&gt;0,OFFSET('EOD Review'!$B$1,'EOD Review'!$A$414-'EOD Review'!$A$1,$A33*2,1,1),"")</f>
        <v>94.67</v>
      </c>
      <c r="AB33" s="702">
        <f ca="1">IF($A33&lt;&gt;0,OFFSET('EOD Review'!$B$1,'EOD Review'!$A$417-'EOD Review'!$A$1,$A33*2,1,1),"")</f>
        <v>299.32</v>
      </c>
      <c r="AC33" s="702">
        <f ca="1">IF($A33&lt;&gt;0,OFFSET('EOD Review'!$B$1,'EOD Review'!$A$411-'EOD Review'!$A$1,$A33*2,1,1),"")</f>
        <v>0</v>
      </c>
      <c r="AD33" s="702">
        <f ca="1">IF($A33&lt;&gt;0,OFFSET('EOD Review'!$B$1,'EOD Review'!$A$419-'EOD Review'!$A$1,$A33*2,1,1),"")</f>
        <v>0</v>
      </c>
      <c r="AE33" s="315">
        <f t="shared" ca="1" si="1"/>
        <v>-1499.36</v>
      </c>
    </row>
    <row r="34" spans="1:31" ht="16" x14ac:dyDescent="0.2">
      <c r="A34" s="711">
        <f>IF(A33=0,0,IF(A33+1&gt;'Report Set-up'!$B$15,0,A33+1))</f>
        <v>30</v>
      </c>
      <c r="B34" s="712">
        <v>2</v>
      </c>
      <c r="C34" s="322">
        <f ca="1">IF($A34&lt;&gt;0,OFFSET('EOD Review'!$B$1,'EOD Review'!$A$64-'EOD Review'!$A$1,$A34*2,1,1)+OFFSET('Paid Out Entry'!$B$1,'Paid Out Entry'!$A$126-'Paid Out Entry'!$A$1,$A34*2,1,1)-OFFSET('Paid Out Entry'!$B$1,'Paid Out Entry'!$A$135-'Paid Out Entry'!$A$1,$A34*2,1,1),"")</f>
        <v>3200</v>
      </c>
      <c r="D34" s="769">
        <f ca="1">IF($A34&lt;&gt;0,OFFSET('EOD Review'!$B$1,'EOD Review'!$A$443-'EOD Review'!$A$1,$A34*2,1,1)+OFFSET('Paid Out Entry'!$B$1,'Paid Out Entry'!$A$127-'Paid Out Entry'!$A$1,$A34*2,1,1)-OFFSET('Paid Out Entry'!$B$1,'Paid Out Entry'!$A$136-'Paid Out Entry'!$A$1,$A34*2,1,1),"")</f>
        <v>127.36</v>
      </c>
      <c r="E34" s="714">
        <f ca="1">IF($A34&lt;&gt;0,OFFSET('EOD Review'!$B$1,'EOD Review'!$A$444-'EOD Review'!$A$1,$A34*2,1,1)+OFFSET('Paid Out Entry'!$B$1,'Paid Out Entry'!$A$128-'Paid Out Entry'!$A$1,$A34*2,1,1)-OFFSET('Paid Out Entry'!$B$1,'Paid Out Entry'!$A$137-'Paid Out Entry'!$A$1,$A34*2,1,1),"")</f>
        <v>0</v>
      </c>
      <c r="F34" s="714">
        <f ca="1">IF($A34&lt;&gt;0,OFFSET('EOD Review'!$B$1,'EOD Review'!$A$445-'EOD Review'!$A$1,$A34*2,1,1)+OFFSET('Paid Out Entry'!$B$1,'Paid Out Entry'!$A$129-'Paid Out Entry'!$A$1,$A34*2,1,1)-OFFSET('Paid Out Entry'!$B$1,'Paid Out Entry'!$A$138-'Paid Out Entry'!$A$1,$A34*2,1,1),"")</f>
        <v>3.06</v>
      </c>
      <c r="G34" s="770">
        <f ca="1">IF($A34&lt;&gt;0,OFFSET('EOD Review'!$B$1,'EOD Review'!$A$439-'EOD Review'!$A$1,$A34*2,1,1)+OFFSET('Paid Out Entry'!$B$1,'Paid Out Entry'!$A$130-'Paid Out Entry'!$A$1,$A34*2,1,1)-OFFSET('Paid Out Entry'!$B$1,'Paid Out Entry'!$A$139-'Paid Out Entry'!$A$1,$A34*2,1,1),"")</f>
        <v>1.5999999999999999</v>
      </c>
      <c r="H34" s="770">
        <f ca="1">IF($A34&lt;&gt;0,OFFSET('Paid Out Entry'!$B$1,'Paid Out Entry'!$A$8-'Paid Out Entry'!$A$1,$A34*2,1,1),"")</f>
        <v>0</v>
      </c>
      <c r="I34" s="770">
        <f ca="1">IF($A34&lt;&gt;0,OFFSET('Paid Out Entry'!$B$1,'Paid Out Entry'!$A$20-'Paid Out Entry'!$A$1,$A34*2,1,1),"")</f>
        <v>0</v>
      </c>
      <c r="J34" s="770">
        <f ca="1">IF($A34&lt;&gt;0,OFFSET('Paid Out Entry'!$B$1,'Paid Out Entry'!$A$55-'Paid Out Entry'!$A$1,$A34*2,1,1),"")</f>
        <v>0</v>
      </c>
      <c r="K34" s="715">
        <f ca="1">IF($A34&lt;&gt;0,OFFSET('Paid Out Entry'!$B$1,'Paid Out Entry'!$A$116-'Paid Out Entry'!$A$1,$A34*2,1,1),"")</f>
        <v>0</v>
      </c>
      <c r="L34" s="322">
        <f t="shared" ca="1" si="0"/>
        <v>3332.02</v>
      </c>
      <c r="M34" s="714">
        <f ca="1">IF($A34&lt;&gt;0,OFFSET('Paid Out Entry'!$B$1,'Paid Out Entry'!$A$13-'Paid Out Entry'!$A$1,$A34*2,1,1),"")</f>
        <v>0</v>
      </c>
      <c r="N34" s="714">
        <f ca="1">IF($A34&lt;&gt;0,OFFSET('Paid Out Entry'!$B$1,'Paid Out Entry'!$A$26-'Paid Out Entry'!$A$1,$A34*2,1,1),"")</f>
        <v>0</v>
      </c>
      <c r="O34" s="714">
        <f ca="1">IF($A34&lt;&gt;0,OFFSET('Paid Out Entry'!$B$1,'Paid Out Entry'!$A$87-'Paid Out Entry'!$A$1,$A34*2,1,1),"")</f>
        <v>0</v>
      </c>
      <c r="P34" s="714">
        <f ca="1">IF($A34&lt;&gt;0,OFFSET('Paid Out Entry'!$B$1,'Paid Out Entry'!$A$101-'Paid Out Entry'!$A$1,$A34*2,1,1),"")</f>
        <v>0</v>
      </c>
      <c r="Q34" s="714">
        <f ca="1">IF($A34&lt;&gt;0,OFFSET('Paid Out Entry'!$B$1,'Paid Out Entry'!$A$111-'Paid Out Entry'!$A$1,$A34*2,1,1),"")</f>
        <v>0</v>
      </c>
      <c r="R34" s="714">
        <f ca="1">IF($A34&lt;&gt;0,OFFSET('Paid Out Entry'!$B$1,'Paid Out Entry'!$A$122-'Paid Out Entry'!$A$1,$A34*2,1,1),"")</f>
        <v>0</v>
      </c>
      <c r="S34" s="771">
        <f ca="1">IF($A34&lt;&gt;0,OFFSET('MPOS Entry'!$B$1,'MPOS Entry'!$A$8-'MPOS Entry'!$A$1,$A34*2,1,1),"")</f>
        <v>595.32000000000005</v>
      </c>
      <c r="T34" s="771">
        <f ca="1">IF($A34&lt;&gt;0,OFFSET('MPOS Entry'!$B$1,'MPOS Entry'!$A$15-'MPOS Entry'!$A$1,$A34*2,1,1),"")</f>
        <v>0</v>
      </c>
      <c r="U34" s="714">
        <f ca="1">IF($A34&lt;&gt;0,OFFSET('MPOS Entry'!$B$1,'MPOS Entry'!$A$178-'MPOS Entry'!$A$1,$A34*2,1,1)-OFFSET('Paid Out Entry'!$B$1,'Paid Out Entry'!$A$145-'Paid Out Entry'!$A$1,$A34*2,1,1),"")</f>
        <v>720.58</v>
      </c>
      <c r="V34" s="714">
        <f ca="1">IF($A34&lt;&gt;0,OFFSET('MPOS Entry'!$B$1,'MPOS Entry'!$A$179-'MPOS Entry'!$A$1,$A34*2,1,1)-OFFSET('Paid Out Entry'!$B$1,'Paid Out Entry'!$A$146-'Paid Out Entry'!$A$1,$A34*2,1,1),"")</f>
        <v>247.32999999999998</v>
      </c>
      <c r="W34" s="714">
        <f ca="1">IF($A34&lt;&gt;0,OFFSET('MPOS Entry'!$B$1,'MPOS Entry'!$A$180-'MPOS Entry'!$A$1,$A34*2,1,1)-OFFSET('Paid Out Entry'!$B$1,'Paid Out Entry'!$A$147-'Paid Out Entry'!$A$1,$A34*2,1,1),"")</f>
        <v>0</v>
      </c>
      <c r="X34" s="714">
        <f ca="1">IF($A34&lt;&gt;0,OFFSET('MPOS Entry'!$B$1,'MPOS Entry'!$A$181-'MPOS Entry'!$A$1,$A34*2,1,1)-OFFSET('Paid Out Entry'!$B$1,'Paid Out Entry'!$A$148-'Paid Out Entry'!$A$1,$A34*2,1,1),"")</f>
        <v>658.99</v>
      </c>
      <c r="Y34" s="770">
        <f ca="1">IF($A34&lt;&gt;0,OFFSET('MPOS Entry'!$B$1,'MPOS Entry'!$A$182-'MPOS Entry'!$A$1,$A34*2,1,1)-OFFSET('Paid Out Entry'!$B$1,'Paid Out Entry'!$A$149-'Paid Out Entry'!$A$1,$A34*2,1,1),"")</f>
        <v>0</v>
      </c>
      <c r="Z34" s="714">
        <f ca="1">IF($A34&lt;&gt;0,OFFSET('EOD Review'!$B$1,'EOD Review'!$A$407-'EOD Review'!$A$1,$A34*2,1,1),"")</f>
        <v>0</v>
      </c>
      <c r="AA34" s="714">
        <f ca="1">IF($A34&lt;&gt;0,OFFSET('EOD Review'!$B$1,'EOD Review'!$A$414-'EOD Review'!$A$1,$A34*2,1,1),"")</f>
        <v>94.67</v>
      </c>
      <c r="AB34" s="714">
        <f ca="1">IF($A34&lt;&gt;0,OFFSET('EOD Review'!$B$1,'EOD Review'!$A$417-'EOD Review'!$A$1,$A34*2,1,1),"")</f>
        <v>299.32</v>
      </c>
      <c r="AC34" s="714">
        <f ca="1">IF($A34&lt;&gt;0,OFFSET('EOD Review'!$B$1,'EOD Review'!$A$411-'EOD Review'!$A$1,$A34*2,1,1),"")</f>
        <v>0</v>
      </c>
      <c r="AD34" s="714">
        <f ca="1">IF($A34&lt;&gt;0,OFFSET('EOD Review'!$B$1,'EOD Review'!$A$419-'EOD Review'!$A$1,$A34*2,1,1),"")</f>
        <v>0</v>
      </c>
      <c r="AE34" s="322">
        <f t="shared" ca="1" si="1"/>
        <v>-715.80999999999949</v>
      </c>
    </row>
    <row r="35" spans="1:31" ht="16" x14ac:dyDescent="0.2">
      <c r="A35" s="711">
        <f>IF(A34=0,0,IF(A34+1&gt;'Report Set-up'!$B$15,0,A34+1))</f>
        <v>0</v>
      </c>
      <c r="B35" s="712">
        <v>3</v>
      </c>
      <c r="C35" s="322" t="str">
        <f ca="1">IF($A35&lt;&gt;0,OFFSET('EOD Review'!$B$1,'EOD Review'!$A$64-'EOD Review'!$A$1,$A35*2,1,1)+OFFSET('Paid Out Entry'!$B$1,'Paid Out Entry'!$A$126-'Paid Out Entry'!$A$1,$A35*2,1,1)-OFFSET('Paid Out Entry'!$B$1,'Paid Out Entry'!$A$135-'Paid Out Entry'!$A$1,$A35*2,1,1),"")</f>
        <v/>
      </c>
      <c r="D35" s="769" t="str">
        <f ca="1">IF($A35&lt;&gt;0,OFFSET('EOD Review'!$B$1,'EOD Review'!$A$443-'EOD Review'!$A$1,$A35*2,1,1)+OFFSET('Paid Out Entry'!$B$1,'Paid Out Entry'!$A$127-'Paid Out Entry'!$A$1,$A35*2,1,1)-OFFSET('Paid Out Entry'!$B$1,'Paid Out Entry'!$A$136-'Paid Out Entry'!$A$1,$A35*2,1,1),"")</f>
        <v/>
      </c>
      <c r="E35" s="714" t="str">
        <f ca="1">IF($A35&lt;&gt;0,OFFSET('EOD Review'!$B$1,'EOD Review'!$A$444-'EOD Review'!$A$1,$A35*2,1,1)+OFFSET('Paid Out Entry'!$B$1,'Paid Out Entry'!$A$128-'Paid Out Entry'!$A$1,$A35*2,1,1)-OFFSET('Paid Out Entry'!$B$1,'Paid Out Entry'!$A$137-'Paid Out Entry'!$A$1,$A35*2,1,1),"")</f>
        <v/>
      </c>
      <c r="F35" s="714" t="str">
        <f ca="1">IF($A35&lt;&gt;0,OFFSET('EOD Review'!$B$1,'EOD Review'!$A$445-'EOD Review'!$A$1,$A35*2,1,1)+OFFSET('Paid Out Entry'!$B$1,'Paid Out Entry'!$A$129-'Paid Out Entry'!$A$1,$A35*2,1,1)-OFFSET('Paid Out Entry'!$B$1,'Paid Out Entry'!$A$138-'Paid Out Entry'!$A$1,$A35*2,1,1),"")</f>
        <v/>
      </c>
      <c r="G35" s="770" t="str">
        <f ca="1">IF($A35&lt;&gt;0,OFFSET('EOD Review'!$B$1,'EOD Review'!$A$439-'EOD Review'!$A$1,$A35*2,1,1)+OFFSET('Paid Out Entry'!$B$1,'Paid Out Entry'!$A$130-'Paid Out Entry'!$A$1,$A35*2,1,1)-OFFSET('Paid Out Entry'!$B$1,'Paid Out Entry'!$A$139-'Paid Out Entry'!$A$1,$A35*2,1,1),"")</f>
        <v/>
      </c>
      <c r="H35" s="770" t="str">
        <f ca="1">IF($A35&lt;&gt;0,OFFSET('Paid Out Entry'!$B$1,'Paid Out Entry'!$A$8-'Paid Out Entry'!$A$1,$A35*2,1,1),"")</f>
        <v/>
      </c>
      <c r="I35" s="770" t="str">
        <f ca="1">IF($A35&lt;&gt;0,OFFSET('Paid Out Entry'!$B$1,'Paid Out Entry'!$A$20-'Paid Out Entry'!$A$1,$A35*2,1,1),"")</f>
        <v/>
      </c>
      <c r="J35" s="770" t="str">
        <f ca="1">IF($A35&lt;&gt;0,OFFSET('Paid Out Entry'!$B$1,'Paid Out Entry'!$A$55-'Paid Out Entry'!$A$1,$A35*2,1,1),"")</f>
        <v/>
      </c>
      <c r="K35" s="715" t="str">
        <f ca="1">IF($A35&lt;&gt;0,OFFSET('Paid Out Entry'!$B$1,'Paid Out Entry'!$A$116-'Paid Out Entry'!$A$1,$A35*2,1,1),"")</f>
        <v/>
      </c>
      <c r="L35" s="322" t="str">
        <f t="shared" si="0"/>
        <v/>
      </c>
      <c r="M35" s="714" t="str">
        <f ca="1">IF($A35&lt;&gt;0,OFFSET('Paid Out Entry'!$B$1,'Paid Out Entry'!$A$13-'Paid Out Entry'!$A$1,$A35*2,1,1),"")</f>
        <v/>
      </c>
      <c r="N35" s="714" t="str">
        <f ca="1">IF($A35&lt;&gt;0,OFFSET('Paid Out Entry'!$B$1,'Paid Out Entry'!$A$26-'Paid Out Entry'!$A$1,$A35*2,1,1),"")</f>
        <v/>
      </c>
      <c r="O35" s="714" t="str">
        <f ca="1">IF($A35&lt;&gt;0,OFFSET('Paid Out Entry'!$B$1,'Paid Out Entry'!$A$87-'Paid Out Entry'!$A$1,$A35*2,1,1),"")</f>
        <v/>
      </c>
      <c r="P35" s="714" t="str">
        <f ca="1">IF($A35&lt;&gt;0,OFFSET('Paid Out Entry'!$B$1,'Paid Out Entry'!$A$101-'Paid Out Entry'!$A$1,$A35*2,1,1),"")</f>
        <v/>
      </c>
      <c r="Q35" s="714" t="str">
        <f ca="1">IF($A35&lt;&gt;0,OFFSET('Paid Out Entry'!$B$1,'Paid Out Entry'!$A$111-'Paid Out Entry'!$A$1,$A35*2,1,1),"")</f>
        <v/>
      </c>
      <c r="R35" s="714" t="str">
        <f ca="1">IF($A35&lt;&gt;0,OFFSET('Paid Out Entry'!$B$1,'Paid Out Entry'!$A$122-'Paid Out Entry'!$A$1,$A35*2,1,1),"")</f>
        <v/>
      </c>
      <c r="S35" s="771" t="str">
        <f ca="1">IF($A35&lt;&gt;0,OFFSET('MPOS Entry'!$B$1,'MPOS Entry'!$A$8-'MPOS Entry'!$A$1,$A35*2,1,1),"")</f>
        <v/>
      </c>
      <c r="T35" s="771" t="str">
        <f ca="1">IF($A35&lt;&gt;0,OFFSET('MPOS Entry'!$B$1,'MPOS Entry'!$A$15-'MPOS Entry'!$A$1,$A35*2,1,1),"")</f>
        <v/>
      </c>
      <c r="U35" s="714" t="str">
        <f ca="1">IF($A35&lt;&gt;0,OFFSET('MPOS Entry'!$B$1,'MPOS Entry'!$A$178-'MPOS Entry'!$A$1,$A35*2,1,1)-OFFSET('Paid Out Entry'!$B$1,'Paid Out Entry'!$A$145-'Paid Out Entry'!$A$1,$A35*2,1,1),"")</f>
        <v/>
      </c>
      <c r="V35" s="714" t="str">
        <f ca="1">IF($A35&lt;&gt;0,OFFSET('MPOS Entry'!$B$1,'MPOS Entry'!$A$179-'MPOS Entry'!$A$1,$A35*2,1,1)-OFFSET('Paid Out Entry'!$B$1,'Paid Out Entry'!$A$146-'Paid Out Entry'!$A$1,$A35*2,1,1),"")</f>
        <v/>
      </c>
      <c r="W35" s="714" t="str">
        <f ca="1">IF($A35&lt;&gt;0,OFFSET('MPOS Entry'!$B$1,'MPOS Entry'!$A$180-'MPOS Entry'!$A$1,$A35*2,1,1)-OFFSET('Paid Out Entry'!$B$1,'Paid Out Entry'!$A$147-'Paid Out Entry'!$A$1,$A35*2,1,1),"")</f>
        <v/>
      </c>
      <c r="X35" s="714" t="str">
        <f ca="1">IF($A35&lt;&gt;0,OFFSET('MPOS Entry'!$B$1,'MPOS Entry'!$A$181-'MPOS Entry'!$A$1,$A35*2,1,1)-OFFSET('Paid Out Entry'!$B$1,'Paid Out Entry'!$A$148-'Paid Out Entry'!$A$1,$A35*2,1,1),"")</f>
        <v/>
      </c>
      <c r="Y35" s="770" t="str">
        <f ca="1">IF($A35&lt;&gt;0,OFFSET('MPOS Entry'!$B$1,'MPOS Entry'!$A$182-'MPOS Entry'!$A$1,$A35*2,1,1)-OFFSET('Paid Out Entry'!$B$1,'Paid Out Entry'!$A$149-'Paid Out Entry'!$A$1,$A35*2,1,1),"")</f>
        <v/>
      </c>
      <c r="Z35" s="714" t="str">
        <f ca="1">IF($A35&lt;&gt;0,OFFSET('EOD Review'!$B$1,'EOD Review'!$A$407-'EOD Review'!$A$1,$A35*2,1,1),"")</f>
        <v/>
      </c>
      <c r="AA35" s="714" t="str">
        <f ca="1">IF($A35&lt;&gt;0,OFFSET('EOD Review'!$B$1,'EOD Review'!$A$414-'EOD Review'!$A$1,$A35*2,1,1),"")</f>
        <v/>
      </c>
      <c r="AB35" s="714" t="str">
        <f ca="1">IF($A35&lt;&gt;0,OFFSET('EOD Review'!$B$1,'EOD Review'!$A$417-'EOD Review'!$A$1,$A35*2,1,1),"")</f>
        <v/>
      </c>
      <c r="AC35" s="714" t="str">
        <f ca="1">IF($A35&lt;&gt;0,OFFSET('EOD Review'!$B$1,'EOD Review'!$A$411-'EOD Review'!$A$1,$A35*2,1,1),"")</f>
        <v/>
      </c>
      <c r="AD35" s="714" t="str">
        <f ca="1">IF($A35&lt;&gt;0,OFFSET('EOD Review'!$B$1,'EOD Review'!$A$419-'EOD Review'!$A$1,$A35*2,1,1),"")</f>
        <v/>
      </c>
      <c r="AE35" s="322" t="str">
        <f t="shared" si="1"/>
        <v/>
      </c>
    </row>
    <row r="36" spans="1:31" ht="16" x14ac:dyDescent="0.2">
      <c r="A36" s="711">
        <f>IF(A35=0,0,IF(A35+1&gt;'Report Set-up'!$B$15,0,A35+1))</f>
        <v>0</v>
      </c>
      <c r="B36" s="724">
        <v>4</v>
      </c>
      <c r="C36" s="322" t="str">
        <f ca="1">IF($A36&lt;&gt;0,OFFSET('EOD Review'!$B$1,'EOD Review'!$A$64-'EOD Review'!$A$1,$A36*2,1,1)+OFFSET('Paid Out Entry'!$B$1,'Paid Out Entry'!$A$126-'Paid Out Entry'!$A$1,$A36*2,1,1)-OFFSET('Paid Out Entry'!$B$1,'Paid Out Entry'!$A$135-'Paid Out Entry'!$A$1,$A36*2,1,1),"")</f>
        <v/>
      </c>
      <c r="D36" s="769" t="str">
        <f ca="1">IF($A36&lt;&gt;0,OFFSET('EOD Review'!$B$1,'EOD Review'!$A$443-'EOD Review'!$A$1,$A36*2,1,1)+OFFSET('Paid Out Entry'!$B$1,'Paid Out Entry'!$A$127-'Paid Out Entry'!$A$1,$A36*2,1,1)-OFFSET('Paid Out Entry'!$B$1,'Paid Out Entry'!$A$136-'Paid Out Entry'!$A$1,$A36*2,1,1),"")</f>
        <v/>
      </c>
      <c r="E36" s="714" t="str">
        <f ca="1">IF($A36&lt;&gt;0,OFFSET('EOD Review'!$B$1,'EOD Review'!$A$444-'EOD Review'!$A$1,$A36*2,1,1)+OFFSET('Paid Out Entry'!$B$1,'Paid Out Entry'!$A$128-'Paid Out Entry'!$A$1,$A36*2,1,1)-OFFSET('Paid Out Entry'!$B$1,'Paid Out Entry'!$A$137-'Paid Out Entry'!$A$1,$A36*2,1,1),"")</f>
        <v/>
      </c>
      <c r="F36" s="714" t="str">
        <f ca="1">IF($A36&lt;&gt;0,OFFSET('EOD Review'!$B$1,'EOD Review'!$A$445-'EOD Review'!$A$1,$A36*2,1,1)+OFFSET('Paid Out Entry'!$B$1,'Paid Out Entry'!$A$129-'Paid Out Entry'!$A$1,$A36*2,1,1)-OFFSET('Paid Out Entry'!$B$1,'Paid Out Entry'!$A$138-'Paid Out Entry'!$A$1,$A36*2,1,1),"")</f>
        <v/>
      </c>
      <c r="G36" s="770" t="str">
        <f ca="1">IF($A36&lt;&gt;0,OFFSET('EOD Review'!$B$1,'EOD Review'!$A$439-'EOD Review'!$A$1,$A36*2,1,1)+OFFSET('Paid Out Entry'!$B$1,'Paid Out Entry'!$A$130-'Paid Out Entry'!$A$1,$A36*2,1,1)-OFFSET('Paid Out Entry'!$B$1,'Paid Out Entry'!$A$139-'Paid Out Entry'!$A$1,$A36*2,1,1),"")</f>
        <v/>
      </c>
      <c r="H36" s="770" t="str">
        <f ca="1">IF($A36&lt;&gt;0,OFFSET('Paid Out Entry'!$B$1,'Paid Out Entry'!$A$8-'Paid Out Entry'!$A$1,$A36*2,1,1),"")</f>
        <v/>
      </c>
      <c r="I36" s="770" t="str">
        <f ca="1">IF($A36&lt;&gt;0,OFFSET('Paid Out Entry'!$B$1,'Paid Out Entry'!$A$20-'Paid Out Entry'!$A$1,$A36*2,1,1),"")</f>
        <v/>
      </c>
      <c r="J36" s="770" t="str">
        <f ca="1">IF($A36&lt;&gt;0,OFFSET('Paid Out Entry'!$B$1,'Paid Out Entry'!$A$55-'Paid Out Entry'!$A$1,$A36*2,1,1),"")</f>
        <v/>
      </c>
      <c r="K36" s="715" t="str">
        <f ca="1">IF($A36&lt;&gt;0,OFFSET('Paid Out Entry'!$B$1,'Paid Out Entry'!$A$116-'Paid Out Entry'!$A$1,$A36*2,1,1),"")</f>
        <v/>
      </c>
      <c r="L36" s="322" t="str">
        <f t="shared" si="0"/>
        <v/>
      </c>
      <c r="M36" s="714" t="str">
        <f ca="1">IF($A36&lt;&gt;0,OFFSET('Paid Out Entry'!$B$1,'Paid Out Entry'!$A$13-'Paid Out Entry'!$A$1,$A36*2,1,1),"")</f>
        <v/>
      </c>
      <c r="N36" s="714" t="str">
        <f ca="1">IF($A36&lt;&gt;0,OFFSET('Paid Out Entry'!$B$1,'Paid Out Entry'!$A$26-'Paid Out Entry'!$A$1,$A36*2,1,1),"")</f>
        <v/>
      </c>
      <c r="O36" s="714" t="str">
        <f ca="1">IF($A36&lt;&gt;0,OFFSET('Paid Out Entry'!$B$1,'Paid Out Entry'!$A$87-'Paid Out Entry'!$A$1,$A36*2,1,1),"")</f>
        <v/>
      </c>
      <c r="P36" s="714" t="str">
        <f ca="1">IF($A36&lt;&gt;0,OFFSET('Paid Out Entry'!$B$1,'Paid Out Entry'!$A$101-'Paid Out Entry'!$A$1,$A36*2,1,1),"")</f>
        <v/>
      </c>
      <c r="Q36" s="714" t="str">
        <f ca="1">IF($A36&lt;&gt;0,OFFSET('Paid Out Entry'!$B$1,'Paid Out Entry'!$A$111-'Paid Out Entry'!$A$1,$A36*2,1,1),"")</f>
        <v/>
      </c>
      <c r="R36" s="714" t="str">
        <f ca="1">IF($A36&lt;&gt;0,OFFSET('Paid Out Entry'!$B$1,'Paid Out Entry'!$A$122-'Paid Out Entry'!$A$1,$A36*2,1,1),"")</f>
        <v/>
      </c>
      <c r="S36" s="771" t="str">
        <f ca="1">IF($A36&lt;&gt;0,OFFSET('MPOS Entry'!$B$1,'MPOS Entry'!$A$8-'MPOS Entry'!$A$1,$A36*2,1,1),"")</f>
        <v/>
      </c>
      <c r="T36" s="771" t="str">
        <f ca="1">IF($A36&lt;&gt;0,OFFSET('MPOS Entry'!$B$1,'MPOS Entry'!$A$15-'MPOS Entry'!$A$1,$A36*2,1,1),"")</f>
        <v/>
      </c>
      <c r="U36" s="714" t="str">
        <f ca="1">IF($A36&lt;&gt;0,OFFSET('MPOS Entry'!$B$1,'MPOS Entry'!$A$178-'MPOS Entry'!$A$1,$A36*2,1,1)-OFFSET('Paid Out Entry'!$B$1,'Paid Out Entry'!$A$145-'Paid Out Entry'!$A$1,$A36*2,1,1),"")</f>
        <v/>
      </c>
      <c r="V36" s="714" t="str">
        <f ca="1">IF($A36&lt;&gt;0,OFFSET('MPOS Entry'!$B$1,'MPOS Entry'!$A$179-'MPOS Entry'!$A$1,$A36*2,1,1)-OFFSET('Paid Out Entry'!$B$1,'Paid Out Entry'!$A$146-'Paid Out Entry'!$A$1,$A36*2,1,1),"")</f>
        <v/>
      </c>
      <c r="W36" s="714" t="str">
        <f ca="1">IF($A36&lt;&gt;0,OFFSET('MPOS Entry'!$B$1,'MPOS Entry'!$A$180-'MPOS Entry'!$A$1,$A36*2,1,1)-OFFSET('Paid Out Entry'!$B$1,'Paid Out Entry'!$A$147-'Paid Out Entry'!$A$1,$A36*2,1,1),"")</f>
        <v/>
      </c>
      <c r="X36" s="714" t="str">
        <f ca="1">IF($A36&lt;&gt;0,OFFSET('MPOS Entry'!$B$1,'MPOS Entry'!$A$181-'MPOS Entry'!$A$1,$A36*2,1,1)-OFFSET('Paid Out Entry'!$B$1,'Paid Out Entry'!$A$148-'Paid Out Entry'!$A$1,$A36*2,1,1),"")</f>
        <v/>
      </c>
      <c r="Y36" s="770" t="str">
        <f ca="1">IF($A36&lt;&gt;0,OFFSET('MPOS Entry'!$B$1,'MPOS Entry'!$A$182-'MPOS Entry'!$A$1,$A36*2,1,1)-OFFSET('Paid Out Entry'!$B$1,'Paid Out Entry'!$A$149-'Paid Out Entry'!$A$1,$A36*2,1,1),"")</f>
        <v/>
      </c>
      <c r="Z36" s="714" t="str">
        <f ca="1">IF($A36&lt;&gt;0,OFFSET('EOD Review'!$B$1,'EOD Review'!$A$407-'EOD Review'!$A$1,$A36*2,1,1),"")</f>
        <v/>
      </c>
      <c r="AA36" s="714" t="str">
        <f ca="1">IF($A36&lt;&gt;0,OFFSET('EOD Review'!$B$1,'EOD Review'!$A$414-'EOD Review'!$A$1,$A36*2,1,1),"")</f>
        <v/>
      </c>
      <c r="AB36" s="714" t="str">
        <f ca="1">IF($A36&lt;&gt;0,OFFSET('EOD Review'!$B$1,'EOD Review'!$A$417-'EOD Review'!$A$1,$A36*2,1,1),"")</f>
        <v/>
      </c>
      <c r="AC36" s="714" t="str">
        <f ca="1">IF($A36&lt;&gt;0,OFFSET('EOD Review'!$B$1,'EOD Review'!$A$411-'EOD Review'!$A$1,$A36*2,1,1),"")</f>
        <v/>
      </c>
      <c r="AD36" s="714" t="str">
        <f ca="1">IF($A36&lt;&gt;0,OFFSET('EOD Review'!$B$1,'EOD Review'!$A$419-'EOD Review'!$A$1,$A36*2,1,1),"")</f>
        <v/>
      </c>
      <c r="AE36" s="322" t="str">
        <f t="shared" si="1"/>
        <v/>
      </c>
    </row>
    <row r="37" spans="1:31" ht="16" x14ac:dyDescent="0.2">
      <c r="A37" s="711">
        <f>IF(A36=0,0,IF(A36+1&gt;'Report Set-up'!$B$15,0,A36+1))</f>
        <v>0</v>
      </c>
      <c r="B37" s="724">
        <v>5</v>
      </c>
      <c r="C37" s="322" t="str">
        <f ca="1">IF($A37&lt;&gt;0,OFFSET('EOD Review'!$B$1,'EOD Review'!$A$64-'EOD Review'!$A$1,$A37*2,1,1)+OFFSET('Paid Out Entry'!$B$1,'Paid Out Entry'!$A$126-'Paid Out Entry'!$A$1,$A37*2,1,1)-OFFSET('Paid Out Entry'!$B$1,'Paid Out Entry'!$A$135-'Paid Out Entry'!$A$1,$A37*2,1,1),"")</f>
        <v/>
      </c>
      <c r="D37" s="769" t="str">
        <f ca="1">IF($A37&lt;&gt;0,OFFSET('EOD Review'!$B$1,'EOD Review'!$A$443-'EOD Review'!$A$1,$A37*2,1,1)+OFFSET('Paid Out Entry'!$B$1,'Paid Out Entry'!$A$127-'Paid Out Entry'!$A$1,$A37*2,1,1)-OFFSET('Paid Out Entry'!$B$1,'Paid Out Entry'!$A$136-'Paid Out Entry'!$A$1,$A37*2,1,1),"")</f>
        <v/>
      </c>
      <c r="E37" s="714" t="str">
        <f ca="1">IF($A37&lt;&gt;0,OFFSET('EOD Review'!$B$1,'EOD Review'!$A$444-'EOD Review'!$A$1,$A37*2,1,1)+OFFSET('Paid Out Entry'!$B$1,'Paid Out Entry'!$A$128-'Paid Out Entry'!$A$1,$A37*2,1,1)-OFFSET('Paid Out Entry'!$B$1,'Paid Out Entry'!$A$137-'Paid Out Entry'!$A$1,$A37*2,1,1),"")</f>
        <v/>
      </c>
      <c r="F37" s="714" t="str">
        <f ca="1">IF($A37&lt;&gt;0,OFFSET('EOD Review'!$B$1,'EOD Review'!$A$445-'EOD Review'!$A$1,$A37*2,1,1)+OFFSET('Paid Out Entry'!$B$1,'Paid Out Entry'!$A$129-'Paid Out Entry'!$A$1,$A37*2,1,1)-OFFSET('Paid Out Entry'!$B$1,'Paid Out Entry'!$A$138-'Paid Out Entry'!$A$1,$A37*2,1,1),"")</f>
        <v/>
      </c>
      <c r="G37" s="770" t="str">
        <f ca="1">IF($A37&lt;&gt;0,OFFSET('EOD Review'!$B$1,'EOD Review'!$A$439-'EOD Review'!$A$1,$A37*2,1,1)+OFFSET('Paid Out Entry'!$B$1,'Paid Out Entry'!$A$130-'Paid Out Entry'!$A$1,$A37*2,1,1)-OFFSET('Paid Out Entry'!$B$1,'Paid Out Entry'!$A$139-'Paid Out Entry'!$A$1,$A37*2,1,1),"")</f>
        <v/>
      </c>
      <c r="H37" s="770" t="str">
        <f ca="1">IF($A37&lt;&gt;0,OFFSET('Paid Out Entry'!$B$1,'Paid Out Entry'!$A$8-'Paid Out Entry'!$A$1,$A37*2,1,1),"")</f>
        <v/>
      </c>
      <c r="I37" s="770" t="str">
        <f ca="1">IF($A37&lt;&gt;0,OFFSET('Paid Out Entry'!$B$1,'Paid Out Entry'!$A$20-'Paid Out Entry'!$A$1,$A37*2,1,1),"")</f>
        <v/>
      </c>
      <c r="J37" s="770" t="str">
        <f ca="1">IF($A37&lt;&gt;0,OFFSET('Paid Out Entry'!$B$1,'Paid Out Entry'!$A$55-'Paid Out Entry'!$A$1,$A37*2,1,1),"")</f>
        <v/>
      </c>
      <c r="K37" s="715" t="str">
        <f ca="1">IF($A37&lt;&gt;0,OFFSET('Paid Out Entry'!$B$1,'Paid Out Entry'!$A$116-'Paid Out Entry'!$A$1,$A37*2,1,1),"")</f>
        <v/>
      </c>
      <c r="L37" s="322" t="str">
        <f t="shared" si="0"/>
        <v/>
      </c>
      <c r="M37" s="714" t="str">
        <f ca="1">IF($A37&lt;&gt;0,OFFSET('Paid Out Entry'!$B$1,'Paid Out Entry'!$A$13-'Paid Out Entry'!$A$1,$A37*2,1,1),"")</f>
        <v/>
      </c>
      <c r="N37" s="714" t="str">
        <f ca="1">IF($A37&lt;&gt;0,OFFSET('Paid Out Entry'!$B$1,'Paid Out Entry'!$A$26-'Paid Out Entry'!$A$1,$A37*2,1,1),"")</f>
        <v/>
      </c>
      <c r="O37" s="714" t="str">
        <f ca="1">IF($A37&lt;&gt;0,OFFSET('Paid Out Entry'!$B$1,'Paid Out Entry'!$A$87-'Paid Out Entry'!$A$1,$A37*2,1,1),"")</f>
        <v/>
      </c>
      <c r="P37" s="714" t="str">
        <f ca="1">IF($A37&lt;&gt;0,OFFSET('Paid Out Entry'!$B$1,'Paid Out Entry'!$A$101-'Paid Out Entry'!$A$1,$A37*2,1,1),"")</f>
        <v/>
      </c>
      <c r="Q37" s="714" t="str">
        <f ca="1">IF($A37&lt;&gt;0,OFFSET('Paid Out Entry'!$B$1,'Paid Out Entry'!$A$111-'Paid Out Entry'!$A$1,$A37*2,1,1),"")</f>
        <v/>
      </c>
      <c r="R37" s="714" t="str">
        <f ca="1">IF($A37&lt;&gt;0,OFFSET('Paid Out Entry'!$B$1,'Paid Out Entry'!$A$122-'Paid Out Entry'!$A$1,$A37*2,1,1),"")</f>
        <v/>
      </c>
      <c r="S37" s="771" t="str">
        <f ca="1">IF($A37&lt;&gt;0,OFFSET('MPOS Entry'!$B$1,'MPOS Entry'!$A$8-'MPOS Entry'!$A$1,$A37*2,1,1),"")</f>
        <v/>
      </c>
      <c r="T37" s="771" t="str">
        <f ca="1">IF($A37&lt;&gt;0,OFFSET('MPOS Entry'!$B$1,'MPOS Entry'!$A$15-'MPOS Entry'!$A$1,$A37*2,1,1),"")</f>
        <v/>
      </c>
      <c r="U37" s="714" t="str">
        <f ca="1">IF($A37&lt;&gt;0,OFFSET('MPOS Entry'!$B$1,'MPOS Entry'!$A$178-'MPOS Entry'!$A$1,$A37*2,1,1)-OFFSET('Paid Out Entry'!$B$1,'Paid Out Entry'!$A$145-'Paid Out Entry'!$A$1,$A37*2,1,1),"")</f>
        <v/>
      </c>
      <c r="V37" s="714" t="str">
        <f ca="1">IF($A37&lt;&gt;0,OFFSET('MPOS Entry'!$B$1,'MPOS Entry'!$A$179-'MPOS Entry'!$A$1,$A37*2,1,1)-OFFSET('Paid Out Entry'!$B$1,'Paid Out Entry'!$A$146-'Paid Out Entry'!$A$1,$A37*2,1,1),"")</f>
        <v/>
      </c>
      <c r="W37" s="714" t="str">
        <f ca="1">IF($A37&lt;&gt;0,OFFSET('MPOS Entry'!$B$1,'MPOS Entry'!$A$180-'MPOS Entry'!$A$1,$A37*2,1,1)-OFFSET('Paid Out Entry'!$B$1,'Paid Out Entry'!$A$147-'Paid Out Entry'!$A$1,$A37*2,1,1),"")</f>
        <v/>
      </c>
      <c r="X37" s="714" t="str">
        <f ca="1">IF($A37&lt;&gt;0,OFFSET('MPOS Entry'!$B$1,'MPOS Entry'!$A$181-'MPOS Entry'!$A$1,$A37*2,1,1)-OFFSET('Paid Out Entry'!$B$1,'Paid Out Entry'!$A$148-'Paid Out Entry'!$A$1,$A37*2,1,1),"")</f>
        <v/>
      </c>
      <c r="Y37" s="770" t="str">
        <f ca="1">IF($A37&lt;&gt;0,OFFSET('MPOS Entry'!$B$1,'MPOS Entry'!$A$182-'MPOS Entry'!$A$1,$A37*2,1,1)-OFFSET('Paid Out Entry'!$B$1,'Paid Out Entry'!$A$149-'Paid Out Entry'!$A$1,$A37*2,1,1),"")</f>
        <v/>
      </c>
      <c r="Z37" s="714" t="str">
        <f ca="1">IF($A37&lt;&gt;0,OFFSET('EOD Review'!$B$1,'EOD Review'!$A$407-'EOD Review'!$A$1,$A37*2,1,1),"")</f>
        <v/>
      </c>
      <c r="AA37" s="714" t="str">
        <f ca="1">IF($A37&lt;&gt;0,OFFSET('EOD Review'!$B$1,'EOD Review'!$A$414-'EOD Review'!$A$1,$A37*2,1,1),"")</f>
        <v/>
      </c>
      <c r="AB37" s="714" t="str">
        <f ca="1">IF($A37&lt;&gt;0,OFFSET('EOD Review'!$B$1,'EOD Review'!$A$417-'EOD Review'!$A$1,$A37*2,1,1),"")</f>
        <v/>
      </c>
      <c r="AC37" s="714" t="str">
        <f ca="1">IF($A37&lt;&gt;0,OFFSET('EOD Review'!$B$1,'EOD Review'!$A$411-'EOD Review'!$A$1,$A37*2,1,1),"")</f>
        <v/>
      </c>
      <c r="AD37" s="714" t="str">
        <f ca="1">IF($A37&lt;&gt;0,OFFSET('EOD Review'!$B$1,'EOD Review'!$A$419-'EOD Review'!$A$1,$A37*2,1,1),"")</f>
        <v/>
      </c>
      <c r="AE37" s="322" t="str">
        <f t="shared" si="1"/>
        <v/>
      </c>
    </row>
    <row r="38" spans="1:31" ht="16" x14ac:dyDescent="0.2">
      <c r="A38" s="711">
        <f>IF(A37=0,0,IF(A37+1&gt;'Report Set-up'!$B$15,0,A37+1))</f>
        <v>0</v>
      </c>
      <c r="B38" s="724">
        <v>6</v>
      </c>
      <c r="C38" s="322" t="str">
        <f ca="1">IF($A38&lt;&gt;0,OFFSET('EOD Review'!$B$1,'EOD Review'!$A$64-'EOD Review'!$A$1,$A38*2,1,1)+OFFSET('Paid Out Entry'!$B$1,'Paid Out Entry'!$A$126-'Paid Out Entry'!$A$1,$A38*2,1,1)-OFFSET('Paid Out Entry'!$B$1,'Paid Out Entry'!$A$135-'Paid Out Entry'!$A$1,$A38*2,1,1),"")</f>
        <v/>
      </c>
      <c r="D38" s="769" t="str">
        <f ca="1">IF($A38&lt;&gt;0,OFFSET('EOD Review'!$B$1,'EOD Review'!$A$443-'EOD Review'!$A$1,$A38*2,1,1)+OFFSET('Paid Out Entry'!$B$1,'Paid Out Entry'!$A$127-'Paid Out Entry'!$A$1,$A38*2,1,1)-OFFSET('Paid Out Entry'!$B$1,'Paid Out Entry'!$A$136-'Paid Out Entry'!$A$1,$A38*2,1,1),"")</f>
        <v/>
      </c>
      <c r="E38" s="714" t="str">
        <f ca="1">IF($A38&lt;&gt;0,OFFSET('EOD Review'!$B$1,'EOD Review'!$A$444-'EOD Review'!$A$1,$A38*2,1,1)+OFFSET('Paid Out Entry'!$B$1,'Paid Out Entry'!$A$128-'Paid Out Entry'!$A$1,$A38*2,1,1)-OFFSET('Paid Out Entry'!$B$1,'Paid Out Entry'!$A$137-'Paid Out Entry'!$A$1,$A38*2,1,1),"")</f>
        <v/>
      </c>
      <c r="F38" s="714" t="str">
        <f ca="1">IF($A38&lt;&gt;0,OFFSET('EOD Review'!$B$1,'EOD Review'!$A$445-'EOD Review'!$A$1,$A38*2,1,1)+OFFSET('Paid Out Entry'!$B$1,'Paid Out Entry'!$A$129-'Paid Out Entry'!$A$1,$A38*2,1,1)-OFFSET('Paid Out Entry'!$B$1,'Paid Out Entry'!$A$138-'Paid Out Entry'!$A$1,$A38*2,1,1),"")</f>
        <v/>
      </c>
      <c r="G38" s="770" t="str">
        <f ca="1">IF($A38&lt;&gt;0,OFFSET('EOD Review'!$B$1,'EOD Review'!$A$439-'EOD Review'!$A$1,$A38*2,1,1)+OFFSET('Paid Out Entry'!$B$1,'Paid Out Entry'!$A$130-'Paid Out Entry'!$A$1,$A38*2,1,1)-OFFSET('Paid Out Entry'!$B$1,'Paid Out Entry'!$A$139-'Paid Out Entry'!$A$1,$A38*2,1,1),"")</f>
        <v/>
      </c>
      <c r="H38" s="770" t="str">
        <f ca="1">IF($A38&lt;&gt;0,OFFSET('Paid Out Entry'!$B$1,'Paid Out Entry'!$A$8-'Paid Out Entry'!$A$1,$A38*2,1,1),"")</f>
        <v/>
      </c>
      <c r="I38" s="770" t="str">
        <f ca="1">IF($A38&lt;&gt;0,OFFSET('Paid Out Entry'!$B$1,'Paid Out Entry'!$A$20-'Paid Out Entry'!$A$1,$A38*2,1,1),"")</f>
        <v/>
      </c>
      <c r="J38" s="770" t="str">
        <f ca="1">IF($A38&lt;&gt;0,OFFSET('Paid Out Entry'!$B$1,'Paid Out Entry'!$A$55-'Paid Out Entry'!$A$1,$A38*2,1,1),"")</f>
        <v/>
      </c>
      <c r="K38" s="715" t="str">
        <f ca="1">IF($A38&lt;&gt;0,OFFSET('Paid Out Entry'!$B$1,'Paid Out Entry'!$A$116-'Paid Out Entry'!$A$1,$A38*2,1,1),"")</f>
        <v/>
      </c>
      <c r="L38" s="322" t="str">
        <f t="shared" si="0"/>
        <v/>
      </c>
      <c r="M38" s="714" t="str">
        <f ca="1">IF($A38&lt;&gt;0,OFFSET('Paid Out Entry'!$B$1,'Paid Out Entry'!$A$13-'Paid Out Entry'!$A$1,$A38*2,1,1),"")</f>
        <v/>
      </c>
      <c r="N38" s="714" t="str">
        <f ca="1">IF($A38&lt;&gt;0,OFFSET('Paid Out Entry'!$B$1,'Paid Out Entry'!$A$26-'Paid Out Entry'!$A$1,$A38*2,1,1),"")</f>
        <v/>
      </c>
      <c r="O38" s="714" t="str">
        <f ca="1">IF($A38&lt;&gt;0,OFFSET('Paid Out Entry'!$B$1,'Paid Out Entry'!$A$87-'Paid Out Entry'!$A$1,$A38*2,1,1),"")</f>
        <v/>
      </c>
      <c r="P38" s="714" t="str">
        <f ca="1">IF($A38&lt;&gt;0,OFFSET('Paid Out Entry'!$B$1,'Paid Out Entry'!$A$101-'Paid Out Entry'!$A$1,$A38*2,1,1),"")</f>
        <v/>
      </c>
      <c r="Q38" s="714" t="str">
        <f ca="1">IF($A38&lt;&gt;0,OFFSET('Paid Out Entry'!$B$1,'Paid Out Entry'!$A$111-'Paid Out Entry'!$A$1,$A38*2,1,1),"")</f>
        <v/>
      </c>
      <c r="R38" s="714" t="str">
        <f ca="1">IF($A38&lt;&gt;0,OFFSET('Paid Out Entry'!$B$1,'Paid Out Entry'!$A$122-'Paid Out Entry'!$A$1,$A38*2,1,1),"")</f>
        <v/>
      </c>
      <c r="S38" s="771" t="str">
        <f ca="1">IF($A38&lt;&gt;0,OFFSET('MPOS Entry'!$B$1,'MPOS Entry'!$A$8-'MPOS Entry'!$A$1,$A38*2,1,1),"")</f>
        <v/>
      </c>
      <c r="T38" s="771" t="str">
        <f ca="1">IF($A38&lt;&gt;0,OFFSET('MPOS Entry'!$B$1,'MPOS Entry'!$A$15-'MPOS Entry'!$A$1,$A38*2,1,1),"")</f>
        <v/>
      </c>
      <c r="U38" s="714" t="str">
        <f ca="1">IF($A38&lt;&gt;0,OFFSET('MPOS Entry'!$B$1,'MPOS Entry'!$A$178-'MPOS Entry'!$A$1,$A38*2,1,1)-OFFSET('Paid Out Entry'!$B$1,'Paid Out Entry'!$A$145-'Paid Out Entry'!$A$1,$A38*2,1,1),"")</f>
        <v/>
      </c>
      <c r="V38" s="714" t="str">
        <f ca="1">IF($A38&lt;&gt;0,OFFSET('MPOS Entry'!$B$1,'MPOS Entry'!$A$179-'MPOS Entry'!$A$1,$A38*2,1,1)-OFFSET('Paid Out Entry'!$B$1,'Paid Out Entry'!$A$146-'Paid Out Entry'!$A$1,$A38*2,1,1),"")</f>
        <v/>
      </c>
      <c r="W38" s="714" t="str">
        <f ca="1">IF($A38&lt;&gt;0,OFFSET('MPOS Entry'!$B$1,'MPOS Entry'!$A$180-'MPOS Entry'!$A$1,$A38*2,1,1)-OFFSET('Paid Out Entry'!$B$1,'Paid Out Entry'!$A$147-'Paid Out Entry'!$A$1,$A38*2,1,1),"")</f>
        <v/>
      </c>
      <c r="X38" s="714" t="str">
        <f ca="1">IF($A38&lt;&gt;0,OFFSET('MPOS Entry'!$B$1,'MPOS Entry'!$A$181-'MPOS Entry'!$A$1,$A38*2,1,1)-OFFSET('Paid Out Entry'!$B$1,'Paid Out Entry'!$A$148-'Paid Out Entry'!$A$1,$A38*2,1,1),"")</f>
        <v/>
      </c>
      <c r="Y38" s="770" t="str">
        <f ca="1">IF($A38&lt;&gt;0,OFFSET('MPOS Entry'!$B$1,'MPOS Entry'!$A$182-'MPOS Entry'!$A$1,$A38*2,1,1)-OFFSET('Paid Out Entry'!$B$1,'Paid Out Entry'!$A$149-'Paid Out Entry'!$A$1,$A38*2,1,1),"")</f>
        <v/>
      </c>
      <c r="Z38" s="714" t="str">
        <f ca="1">IF($A38&lt;&gt;0,OFFSET('EOD Review'!$B$1,'EOD Review'!$A$407-'EOD Review'!$A$1,$A38*2,1,1),"")</f>
        <v/>
      </c>
      <c r="AA38" s="714" t="str">
        <f ca="1">IF($A38&lt;&gt;0,OFFSET('EOD Review'!$B$1,'EOD Review'!$A$414-'EOD Review'!$A$1,$A38*2,1,1),"")</f>
        <v/>
      </c>
      <c r="AB38" s="714" t="str">
        <f ca="1">IF($A38&lt;&gt;0,OFFSET('EOD Review'!$B$1,'EOD Review'!$A$417-'EOD Review'!$A$1,$A38*2,1,1),"")</f>
        <v/>
      </c>
      <c r="AC38" s="714" t="str">
        <f ca="1">IF($A38&lt;&gt;0,OFFSET('EOD Review'!$B$1,'EOD Review'!$A$411-'EOD Review'!$A$1,$A38*2,1,1),"")</f>
        <v/>
      </c>
      <c r="AD38" s="714" t="str">
        <f ca="1">IF($A38&lt;&gt;0,OFFSET('EOD Review'!$B$1,'EOD Review'!$A$419-'EOD Review'!$A$1,$A38*2,1,1),"")</f>
        <v/>
      </c>
      <c r="AE38" s="322" t="str">
        <f t="shared" si="1"/>
        <v/>
      </c>
    </row>
    <row r="39" spans="1:31" ht="17" thickBot="1" x14ac:dyDescent="0.25">
      <c r="A39" s="725">
        <f>IF(A38=0,0,IF(A38+1&gt;'Report Set-up'!$B$15,0,A38+1))</f>
        <v>0</v>
      </c>
      <c r="B39" s="726">
        <v>7</v>
      </c>
      <c r="C39" s="357" t="str">
        <f ca="1">IF($A39&lt;&gt;0,OFFSET('EOD Review'!$B$1,'EOD Review'!$A$64-'EOD Review'!$A$1,$A39*2,1,1)+OFFSET('Paid Out Entry'!$B$1,'Paid Out Entry'!$A$126-'Paid Out Entry'!$A$1,$A39*2,1,1)-OFFSET('Paid Out Entry'!$B$1,'Paid Out Entry'!$A$135-'Paid Out Entry'!$A$1,$A39*2,1,1),"")</f>
        <v/>
      </c>
      <c r="D39" s="773" t="str">
        <f ca="1">IF($A39&lt;&gt;0,OFFSET('EOD Review'!$B$1,'EOD Review'!$A$443-'EOD Review'!$A$1,$A39*2,1,1)+OFFSET('Paid Out Entry'!$B$1,'Paid Out Entry'!$A$127-'Paid Out Entry'!$A$1,$A39*2,1,1)-OFFSET('Paid Out Entry'!$B$1,'Paid Out Entry'!$A$136-'Paid Out Entry'!$A$1,$A39*2,1,1),"")</f>
        <v/>
      </c>
      <c r="E39" s="354" t="str">
        <f ca="1">IF($A39&lt;&gt;0,OFFSET('EOD Review'!$B$1,'EOD Review'!$A$444-'EOD Review'!$A$1,$A39*2,1,1)+OFFSET('Paid Out Entry'!$B$1,'Paid Out Entry'!$A$128-'Paid Out Entry'!$A$1,$A39*2,1,1)-OFFSET('Paid Out Entry'!$B$1,'Paid Out Entry'!$A$137-'Paid Out Entry'!$A$1,$A39*2,1,1),"")</f>
        <v/>
      </c>
      <c r="F39" s="354" t="str">
        <f ca="1">IF($A39&lt;&gt;0,OFFSET('EOD Review'!$B$1,'EOD Review'!$A$445-'EOD Review'!$A$1,$A39*2,1,1)+OFFSET('Paid Out Entry'!$B$1,'Paid Out Entry'!$A$129-'Paid Out Entry'!$A$1,$A39*2,1,1)-OFFSET('Paid Out Entry'!$B$1,'Paid Out Entry'!$A$138-'Paid Out Entry'!$A$1,$A39*2,1,1),"")</f>
        <v/>
      </c>
      <c r="G39" s="355" t="str">
        <f ca="1">IF($A39&lt;&gt;0,OFFSET('EOD Review'!$B$1,'EOD Review'!$A$439-'EOD Review'!$A$1,$A39*2,1,1)+OFFSET('Paid Out Entry'!$B$1,'Paid Out Entry'!$A$130-'Paid Out Entry'!$A$1,$A39*2,1,1)-OFFSET('Paid Out Entry'!$B$1,'Paid Out Entry'!$A$139-'Paid Out Entry'!$A$1,$A39*2,1,1),"")</f>
        <v/>
      </c>
      <c r="H39" s="355" t="str">
        <f ca="1">IF($A39&lt;&gt;0,OFFSET('Paid Out Entry'!$B$1,'Paid Out Entry'!$A$8-'Paid Out Entry'!$A$1,$A39*2,1,1),"")</f>
        <v/>
      </c>
      <c r="I39" s="355" t="str">
        <f ca="1">IF($A39&lt;&gt;0,OFFSET('Paid Out Entry'!$B$1,'Paid Out Entry'!$A$20-'Paid Out Entry'!$A$1,$A39*2,1,1),"")</f>
        <v/>
      </c>
      <c r="J39" s="355" t="str">
        <f ca="1">IF($A39&lt;&gt;0,OFFSET('Paid Out Entry'!$B$1,'Paid Out Entry'!$A$55-'Paid Out Entry'!$A$1,$A39*2,1,1),"")</f>
        <v/>
      </c>
      <c r="K39" s="356" t="str">
        <f ca="1">IF($A39&lt;&gt;0,OFFSET('Paid Out Entry'!$B$1,'Paid Out Entry'!$A$116-'Paid Out Entry'!$A$1,$A39*2,1,1),"")</f>
        <v/>
      </c>
      <c r="L39" s="357" t="str">
        <f t="shared" si="0"/>
        <v/>
      </c>
      <c r="M39" s="354" t="str">
        <f ca="1">IF($A39&lt;&gt;0,OFFSET('Paid Out Entry'!$B$1,'Paid Out Entry'!$A$13-'Paid Out Entry'!$A$1,$A39*2,1,1),"")</f>
        <v/>
      </c>
      <c r="N39" s="354" t="str">
        <f ca="1">IF($A39&lt;&gt;0,OFFSET('Paid Out Entry'!$B$1,'Paid Out Entry'!$A$26-'Paid Out Entry'!$A$1,$A39*2,1,1),"")</f>
        <v/>
      </c>
      <c r="O39" s="354" t="str">
        <f ca="1">IF($A39&lt;&gt;0,OFFSET('Paid Out Entry'!$B$1,'Paid Out Entry'!$A$87-'Paid Out Entry'!$A$1,$A39*2,1,1),"")</f>
        <v/>
      </c>
      <c r="P39" s="354" t="str">
        <f ca="1">IF($A39&lt;&gt;0,OFFSET('Paid Out Entry'!$B$1,'Paid Out Entry'!$A$101-'Paid Out Entry'!$A$1,$A39*2,1,1),"")</f>
        <v/>
      </c>
      <c r="Q39" s="354" t="str">
        <f ca="1">IF($A39&lt;&gt;0,OFFSET('Paid Out Entry'!$B$1,'Paid Out Entry'!$A$111-'Paid Out Entry'!$A$1,$A39*2,1,1),"")</f>
        <v/>
      </c>
      <c r="R39" s="354" t="str">
        <f ca="1">IF($A39&lt;&gt;0,OFFSET('Paid Out Entry'!$B$1,'Paid Out Entry'!$A$122-'Paid Out Entry'!$A$1,$A39*2,1,1),"")</f>
        <v/>
      </c>
      <c r="S39" s="775" t="str">
        <f ca="1">IF($A39&lt;&gt;0,OFFSET('MPOS Entry'!$B$1,'MPOS Entry'!$A$8-'MPOS Entry'!$A$1,$A39*2,1,1),"")</f>
        <v/>
      </c>
      <c r="T39" s="775" t="str">
        <f ca="1">IF($A39&lt;&gt;0,OFFSET('MPOS Entry'!$B$1,'MPOS Entry'!$A$15-'MPOS Entry'!$A$1,$A39*2,1,1),"")</f>
        <v/>
      </c>
      <c r="U39" s="354" t="str">
        <f ca="1">IF($A39&lt;&gt;0,OFFSET('MPOS Entry'!$B$1,'MPOS Entry'!$A$178-'MPOS Entry'!$A$1,$A39*2,1,1)-OFFSET('Paid Out Entry'!$B$1,'Paid Out Entry'!$A$145-'Paid Out Entry'!$A$1,$A39*2,1,1),"")</f>
        <v/>
      </c>
      <c r="V39" s="354" t="str">
        <f ca="1">IF($A39&lt;&gt;0,OFFSET('MPOS Entry'!$B$1,'MPOS Entry'!$A$179-'MPOS Entry'!$A$1,$A39*2,1,1)-OFFSET('Paid Out Entry'!$B$1,'Paid Out Entry'!$A$146-'Paid Out Entry'!$A$1,$A39*2,1,1),"")</f>
        <v/>
      </c>
      <c r="W39" s="354" t="str">
        <f ca="1">IF($A39&lt;&gt;0,OFFSET('MPOS Entry'!$B$1,'MPOS Entry'!$A$180-'MPOS Entry'!$A$1,$A39*2,1,1)-OFFSET('Paid Out Entry'!$B$1,'Paid Out Entry'!$A$147-'Paid Out Entry'!$A$1,$A39*2,1,1),"")</f>
        <v/>
      </c>
      <c r="X39" s="354" t="str">
        <f ca="1">IF($A39&lt;&gt;0,OFFSET('MPOS Entry'!$B$1,'MPOS Entry'!$A$181-'MPOS Entry'!$A$1,$A39*2,1,1)-OFFSET('Paid Out Entry'!$B$1,'Paid Out Entry'!$A$148-'Paid Out Entry'!$A$1,$A39*2,1,1),"")</f>
        <v/>
      </c>
      <c r="Y39" s="355" t="str">
        <f ca="1">IF($A39&lt;&gt;0,OFFSET('MPOS Entry'!$B$1,'MPOS Entry'!$A$182-'MPOS Entry'!$A$1,$A39*2,1,1)-OFFSET('Paid Out Entry'!$B$1,'Paid Out Entry'!$A$149-'Paid Out Entry'!$A$1,$A39*2,1,1),"")</f>
        <v/>
      </c>
      <c r="Z39" s="354" t="str">
        <f ca="1">IF($A39&lt;&gt;0,OFFSET('EOD Review'!$B$1,'EOD Review'!$A$407-'EOD Review'!$A$1,$A39*2,1,1),"")</f>
        <v/>
      </c>
      <c r="AA39" s="354" t="str">
        <f ca="1">IF($A39&lt;&gt;0,OFFSET('EOD Review'!$B$1,'EOD Review'!$A$414-'EOD Review'!$A$1,$A39*2,1,1),"")</f>
        <v/>
      </c>
      <c r="AB39" s="354" t="str">
        <f ca="1">IF($A39&lt;&gt;0,OFFSET('EOD Review'!$B$1,'EOD Review'!$A$417-'EOD Review'!$A$1,$A39*2,1,1),"")</f>
        <v/>
      </c>
      <c r="AC39" s="354" t="str">
        <f ca="1">IF($A39&lt;&gt;0,OFFSET('EOD Review'!$B$1,'EOD Review'!$A$411-'EOD Review'!$A$1,$A39*2,1,1),"")</f>
        <v/>
      </c>
      <c r="AD39" s="354" t="str">
        <f ca="1">IF($A39&lt;&gt;0,OFFSET('EOD Review'!$B$1,'EOD Review'!$A$419-'EOD Review'!$A$1,$A39*2,1,1),"")</f>
        <v/>
      </c>
      <c r="AE39" s="357" t="str">
        <f t="shared" si="1"/>
        <v/>
      </c>
    </row>
    <row r="40" spans="1:31" ht="16" x14ac:dyDescent="0.2">
      <c r="A40" s="699">
        <f>IF(A39=0,0,IF(A39+1&gt;'Report Set-up'!$B$15,0,A39+1))</f>
        <v>0</v>
      </c>
      <c r="B40" s="700">
        <v>1</v>
      </c>
      <c r="C40" s="315" t="str">
        <f ca="1">IF($A40&lt;&gt;0,OFFSET('EOD Review'!$B$1,'EOD Review'!$A$64-'EOD Review'!$A$1,$A40*2,1,1)+OFFSET('Paid Out Entry'!$B$1,'Paid Out Entry'!$A$126-'Paid Out Entry'!$A$1,$A40*2,1,1)-OFFSET('Paid Out Entry'!$B$1,'Paid Out Entry'!$A$135-'Paid Out Entry'!$A$1,$A40*2,1,1),"")</f>
        <v/>
      </c>
      <c r="D40" s="767" t="str">
        <f ca="1">IF($A40&lt;&gt;0,OFFSET('EOD Review'!$B$1,'EOD Review'!$A$443-'EOD Review'!$A$1,$A40*2,1,1)+OFFSET('Paid Out Entry'!$B$1,'Paid Out Entry'!$A$127-'Paid Out Entry'!$A$1,$A40*2,1,1)-OFFSET('Paid Out Entry'!$B$1,'Paid Out Entry'!$A$136-'Paid Out Entry'!$A$1,$A40*2,1,1),"")</f>
        <v/>
      </c>
      <c r="E40" s="702" t="str">
        <f ca="1">IF($A40&lt;&gt;0,OFFSET('EOD Review'!$B$1,'EOD Review'!$A$444-'EOD Review'!$A$1,$A40*2,1,1)+OFFSET('Paid Out Entry'!$B$1,'Paid Out Entry'!$A$128-'Paid Out Entry'!$A$1,$A40*2,1,1)-OFFSET('Paid Out Entry'!$B$1,'Paid Out Entry'!$A$137-'Paid Out Entry'!$A$1,$A40*2,1,1),"")</f>
        <v/>
      </c>
      <c r="F40" s="702" t="str">
        <f ca="1">IF($A40&lt;&gt;0,OFFSET('EOD Review'!$B$1,'EOD Review'!$A$445-'EOD Review'!$A$1,$A40*2,1,1)+OFFSET('Paid Out Entry'!$B$1,'Paid Out Entry'!$A$129-'Paid Out Entry'!$A$1,$A40*2,1,1)-OFFSET('Paid Out Entry'!$B$1,'Paid Out Entry'!$A$138-'Paid Out Entry'!$A$1,$A40*2,1,1),"")</f>
        <v/>
      </c>
      <c r="G40" s="768" t="str">
        <f ca="1">IF($A40&lt;&gt;0,OFFSET('EOD Review'!$B$1,'EOD Review'!$A$439-'EOD Review'!$A$1,$A40*2,1,1)+OFFSET('Paid Out Entry'!$B$1,'Paid Out Entry'!$A$130-'Paid Out Entry'!$A$1,$A40*2,1,1)-OFFSET('Paid Out Entry'!$B$1,'Paid Out Entry'!$A$139-'Paid Out Entry'!$A$1,$A40*2,1,1),"")</f>
        <v/>
      </c>
      <c r="H40" s="768" t="str">
        <f ca="1">IF($A40&lt;&gt;0,OFFSET('Paid Out Entry'!$B$1,'Paid Out Entry'!$A$8-'Paid Out Entry'!$A$1,$A40*2,1,1),"")</f>
        <v/>
      </c>
      <c r="I40" s="768" t="str">
        <f ca="1">IF($A40&lt;&gt;0,OFFSET('Paid Out Entry'!$B$1,'Paid Out Entry'!$A$20-'Paid Out Entry'!$A$1,$A40*2,1,1),"")</f>
        <v/>
      </c>
      <c r="J40" s="768" t="str">
        <f ca="1">IF($A40&lt;&gt;0,OFFSET('Paid Out Entry'!$B$1,'Paid Out Entry'!$A$55-'Paid Out Entry'!$A$1,$A40*2,1,1),"")</f>
        <v/>
      </c>
      <c r="K40" s="703" t="str">
        <f ca="1">IF($A40&lt;&gt;0,OFFSET('Paid Out Entry'!$B$1,'Paid Out Entry'!$A$116-'Paid Out Entry'!$A$1,$A40*2,1,1),"")</f>
        <v/>
      </c>
      <c r="L40" s="315" t="str">
        <f t="shared" si="0"/>
        <v/>
      </c>
      <c r="M40" s="702" t="str">
        <f ca="1">IF($A40&lt;&gt;0,OFFSET('Paid Out Entry'!$B$1,'Paid Out Entry'!$A$13-'Paid Out Entry'!$A$1,$A40*2,1,1),"")</f>
        <v/>
      </c>
      <c r="N40" s="702" t="str">
        <f ca="1">IF($A40&lt;&gt;0,OFFSET('Paid Out Entry'!$B$1,'Paid Out Entry'!$A$26-'Paid Out Entry'!$A$1,$A40*2,1,1),"")</f>
        <v/>
      </c>
      <c r="O40" s="702" t="str">
        <f ca="1">IF($A40&lt;&gt;0,OFFSET('Paid Out Entry'!$B$1,'Paid Out Entry'!$A$87-'Paid Out Entry'!$A$1,$A40*2,1,1),"")</f>
        <v/>
      </c>
      <c r="P40" s="702" t="str">
        <f ca="1">IF($A40&lt;&gt;0,OFFSET('Paid Out Entry'!$B$1,'Paid Out Entry'!$A$101-'Paid Out Entry'!$A$1,$A40*2,1,1),"")</f>
        <v/>
      </c>
      <c r="Q40" s="702" t="str">
        <f ca="1">IF($A40&lt;&gt;0,OFFSET('Paid Out Entry'!$B$1,'Paid Out Entry'!$A$111-'Paid Out Entry'!$A$1,$A40*2,1,1),"")</f>
        <v/>
      </c>
      <c r="R40" s="702" t="str">
        <f ca="1">IF($A40&lt;&gt;0,OFFSET('Paid Out Entry'!$B$1,'Paid Out Entry'!$A$122-'Paid Out Entry'!$A$1,$A40*2,1,1),"")</f>
        <v/>
      </c>
      <c r="S40" s="342" t="str">
        <f ca="1">IF($A40&lt;&gt;0,OFFSET('MPOS Entry'!$B$1,'MPOS Entry'!$A$8-'MPOS Entry'!$A$1,$A40*2,1,1),"")</f>
        <v/>
      </c>
      <c r="T40" s="342" t="str">
        <f ca="1">IF($A40&lt;&gt;0,OFFSET('MPOS Entry'!$B$1,'MPOS Entry'!$A$15-'MPOS Entry'!$A$1,$A40*2,1,1),"")</f>
        <v/>
      </c>
      <c r="U40" s="702" t="str">
        <f ca="1">IF($A40&lt;&gt;0,OFFSET('MPOS Entry'!$B$1,'MPOS Entry'!$A$178-'MPOS Entry'!$A$1,$A40*2,1,1)-OFFSET('Paid Out Entry'!$B$1,'Paid Out Entry'!$A$145-'Paid Out Entry'!$A$1,$A40*2,1,1),"")</f>
        <v/>
      </c>
      <c r="V40" s="702" t="str">
        <f ca="1">IF($A40&lt;&gt;0,OFFSET('MPOS Entry'!$B$1,'MPOS Entry'!$A$179-'MPOS Entry'!$A$1,$A40*2,1,1)-OFFSET('Paid Out Entry'!$B$1,'Paid Out Entry'!$A$146-'Paid Out Entry'!$A$1,$A40*2,1,1),"")</f>
        <v/>
      </c>
      <c r="W40" s="702" t="str">
        <f ca="1">IF($A40&lt;&gt;0,OFFSET('MPOS Entry'!$B$1,'MPOS Entry'!$A$180-'MPOS Entry'!$A$1,$A40*2,1,1)-OFFSET('Paid Out Entry'!$B$1,'Paid Out Entry'!$A$147-'Paid Out Entry'!$A$1,$A40*2,1,1),"")</f>
        <v/>
      </c>
      <c r="X40" s="702" t="str">
        <f ca="1">IF($A40&lt;&gt;0,OFFSET('MPOS Entry'!$B$1,'MPOS Entry'!$A$181-'MPOS Entry'!$A$1,$A40*2,1,1)-OFFSET('Paid Out Entry'!$B$1,'Paid Out Entry'!$A$148-'Paid Out Entry'!$A$1,$A40*2,1,1),"")</f>
        <v/>
      </c>
      <c r="Y40" s="768" t="str">
        <f ca="1">IF($A40&lt;&gt;0,OFFSET('MPOS Entry'!$B$1,'MPOS Entry'!$A$182-'MPOS Entry'!$A$1,$A40*2,1,1)-OFFSET('Paid Out Entry'!$B$1,'Paid Out Entry'!$A$149-'Paid Out Entry'!$A$1,$A40*2,1,1),"")</f>
        <v/>
      </c>
      <c r="Z40" s="702" t="str">
        <f ca="1">IF($A40&lt;&gt;0,OFFSET('EOD Review'!$B$1,'EOD Review'!$A$407-'EOD Review'!$A$1,$A40*2,1,1),"")</f>
        <v/>
      </c>
      <c r="AA40" s="702" t="str">
        <f ca="1">IF($A40&lt;&gt;0,OFFSET('EOD Review'!$B$1,'EOD Review'!$A$414-'EOD Review'!$A$1,$A40*2,1,1),"")</f>
        <v/>
      </c>
      <c r="AB40" s="702" t="str">
        <f ca="1">IF($A40&lt;&gt;0,OFFSET('EOD Review'!$B$1,'EOD Review'!$A$417-'EOD Review'!$A$1,$A40*2,1,1),"")</f>
        <v/>
      </c>
      <c r="AC40" s="702" t="str">
        <f ca="1">IF($A40&lt;&gt;0,OFFSET('EOD Review'!$B$1,'EOD Review'!$A$411-'EOD Review'!$A$1,$A40*2,1,1),"")</f>
        <v/>
      </c>
      <c r="AD40" s="702" t="str">
        <f ca="1">IF($A40&lt;&gt;0,OFFSET('EOD Review'!$B$1,'EOD Review'!$A$419-'EOD Review'!$A$1,$A40*2,1,1),"")</f>
        <v/>
      </c>
      <c r="AE40" s="315" t="str">
        <f t="shared" si="1"/>
        <v/>
      </c>
    </row>
    <row r="41" spans="1:31" ht="17" thickBot="1" x14ac:dyDescent="0.25">
      <c r="A41" s="725">
        <f>IF(A40=0,0,IF(A40+1&gt;'Report Set-up'!$B$15,0,A40+1))</f>
        <v>0</v>
      </c>
      <c r="B41" s="726">
        <v>2</v>
      </c>
      <c r="C41" s="357" t="str">
        <f ca="1">IF($A41&lt;&gt;0,OFFSET('EOD Review'!$B$1,'EOD Review'!$A$64-'EOD Review'!$A$1,$A41*2,1,1)+OFFSET('Paid Out Entry'!$B$1,'Paid Out Entry'!$A$126-'Paid Out Entry'!$A$1,$A41*2,1,1)-OFFSET('Paid Out Entry'!$B$1,'Paid Out Entry'!$A$135-'Paid Out Entry'!$A$1,$A41*2,1,1),"")</f>
        <v/>
      </c>
      <c r="D41" s="773" t="str">
        <f ca="1">IF($A41&lt;&gt;0,OFFSET('EOD Review'!$B$1,'EOD Review'!$A$443-'EOD Review'!$A$1,$A41*2,1,1)+OFFSET('Paid Out Entry'!$B$1,'Paid Out Entry'!$A$127-'Paid Out Entry'!$A$1,$A41*2,1,1)-OFFSET('Paid Out Entry'!$B$1,'Paid Out Entry'!$A$136-'Paid Out Entry'!$A$1,$A41*2,1,1),"")</f>
        <v/>
      </c>
      <c r="E41" s="354" t="str">
        <f ca="1">IF($A41&lt;&gt;0,OFFSET('EOD Review'!$B$1,'EOD Review'!$A$444-'EOD Review'!$A$1,$A41*2,1,1)+OFFSET('Paid Out Entry'!$B$1,'Paid Out Entry'!$A$128-'Paid Out Entry'!$A$1,$A41*2,1,1)-OFFSET('Paid Out Entry'!$B$1,'Paid Out Entry'!$A$137-'Paid Out Entry'!$A$1,$A41*2,1,1),"")</f>
        <v/>
      </c>
      <c r="F41" s="354" t="str">
        <f ca="1">IF($A41&lt;&gt;0,OFFSET('EOD Review'!$B$1,'EOD Review'!$A$445-'EOD Review'!$A$1,$A41*2,1,1)+OFFSET('Paid Out Entry'!$B$1,'Paid Out Entry'!$A$129-'Paid Out Entry'!$A$1,$A41*2,1,1)-OFFSET('Paid Out Entry'!$B$1,'Paid Out Entry'!$A$138-'Paid Out Entry'!$A$1,$A41*2,1,1),"")</f>
        <v/>
      </c>
      <c r="G41" s="355" t="str">
        <f ca="1">IF($A41&lt;&gt;0,OFFSET('EOD Review'!$B$1,'EOD Review'!$A$439-'EOD Review'!$A$1,$A41*2,1,1)+OFFSET('Paid Out Entry'!$B$1,'Paid Out Entry'!$A$130-'Paid Out Entry'!$A$1,$A41*2,1,1)-OFFSET('Paid Out Entry'!$B$1,'Paid Out Entry'!$A$139-'Paid Out Entry'!$A$1,$A41*2,1,1),"")</f>
        <v/>
      </c>
      <c r="H41" s="355" t="str">
        <f ca="1">IF($A41&lt;&gt;0,OFFSET('Paid Out Entry'!$B$1,'Paid Out Entry'!$A$8-'Paid Out Entry'!$A$1,$A41*2,1,1),"")</f>
        <v/>
      </c>
      <c r="I41" s="355" t="str">
        <f ca="1">IF($A41&lt;&gt;0,OFFSET('Paid Out Entry'!$B$1,'Paid Out Entry'!$A$20-'Paid Out Entry'!$A$1,$A41*2,1,1),"")</f>
        <v/>
      </c>
      <c r="J41" s="355" t="str">
        <f ca="1">IF($A41&lt;&gt;0,OFFSET('Paid Out Entry'!$B$1,'Paid Out Entry'!$A$55-'Paid Out Entry'!$A$1,$A41*2,1,1),"")</f>
        <v/>
      </c>
      <c r="K41" s="356" t="str">
        <f ca="1">IF($A41&lt;&gt;0,OFFSET('Paid Out Entry'!$B$1,'Paid Out Entry'!$A$116-'Paid Out Entry'!$A$1,$A41*2,1,1),"")</f>
        <v/>
      </c>
      <c r="L41" s="357" t="str">
        <f t="shared" si="0"/>
        <v/>
      </c>
      <c r="M41" s="354" t="str">
        <f ca="1">IF($A41&lt;&gt;0,OFFSET('Paid Out Entry'!$B$1,'Paid Out Entry'!$A$13-'Paid Out Entry'!$A$1,$A41*2,1,1),"")</f>
        <v/>
      </c>
      <c r="N41" s="354" t="str">
        <f ca="1">IF($A41&lt;&gt;0,OFFSET('Paid Out Entry'!$B$1,'Paid Out Entry'!$A$26-'Paid Out Entry'!$A$1,$A41*2,1,1),"")</f>
        <v/>
      </c>
      <c r="O41" s="354" t="str">
        <f ca="1">IF($A41&lt;&gt;0,OFFSET('Paid Out Entry'!$B$1,'Paid Out Entry'!$A$87-'Paid Out Entry'!$A$1,$A41*2,1,1),"")</f>
        <v/>
      </c>
      <c r="P41" s="354" t="str">
        <f ca="1">IF($A41&lt;&gt;0,OFFSET('Paid Out Entry'!$B$1,'Paid Out Entry'!$A$101-'Paid Out Entry'!$A$1,$A41*2,1,1),"")</f>
        <v/>
      </c>
      <c r="Q41" s="354" t="str">
        <f ca="1">IF($A41&lt;&gt;0,OFFSET('Paid Out Entry'!$B$1,'Paid Out Entry'!$A$111-'Paid Out Entry'!$A$1,$A41*2,1,1),"")</f>
        <v/>
      </c>
      <c r="R41" s="354" t="str">
        <f ca="1">IF($A41&lt;&gt;0,OFFSET('Paid Out Entry'!$B$1,'Paid Out Entry'!$A$122-'Paid Out Entry'!$A$1,$A41*2,1,1),"")</f>
        <v/>
      </c>
      <c r="S41" s="775" t="str">
        <f ca="1">IF($A41&lt;&gt;0,OFFSET('MPOS Entry'!$B$1,'MPOS Entry'!$A$8-'MPOS Entry'!$A$1,$A41*2,1,1),"")</f>
        <v/>
      </c>
      <c r="T41" s="775" t="str">
        <f ca="1">IF($A41&lt;&gt;0,OFFSET('MPOS Entry'!$B$1,'MPOS Entry'!$A$15-'MPOS Entry'!$A$1,$A41*2,1,1),"")</f>
        <v/>
      </c>
      <c r="U41" s="354" t="str">
        <f ca="1">IF($A41&lt;&gt;0,OFFSET('MPOS Entry'!$B$1,'MPOS Entry'!$A$178-'MPOS Entry'!$A$1,$A41*2,1,1)-OFFSET('Paid Out Entry'!$B$1,'Paid Out Entry'!$A$145-'Paid Out Entry'!$A$1,$A41*2,1,1),"")</f>
        <v/>
      </c>
      <c r="V41" s="354" t="str">
        <f ca="1">IF($A41&lt;&gt;0,OFFSET('MPOS Entry'!$B$1,'MPOS Entry'!$A$179-'MPOS Entry'!$A$1,$A41*2,1,1)-OFFSET('Paid Out Entry'!$B$1,'Paid Out Entry'!$A$146-'Paid Out Entry'!$A$1,$A41*2,1,1),"")</f>
        <v/>
      </c>
      <c r="W41" s="354" t="str">
        <f ca="1">IF($A41&lt;&gt;0,OFFSET('MPOS Entry'!$B$1,'MPOS Entry'!$A$180-'MPOS Entry'!$A$1,$A41*2,1,1)-OFFSET('Paid Out Entry'!$B$1,'Paid Out Entry'!$A$147-'Paid Out Entry'!$A$1,$A41*2,1,1),"")</f>
        <v/>
      </c>
      <c r="X41" s="354" t="str">
        <f ca="1">IF($A41&lt;&gt;0,OFFSET('MPOS Entry'!$B$1,'MPOS Entry'!$A$181-'MPOS Entry'!$A$1,$A41*2,1,1)-OFFSET('Paid Out Entry'!$B$1,'Paid Out Entry'!$A$148-'Paid Out Entry'!$A$1,$A41*2,1,1),"")</f>
        <v/>
      </c>
      <c r="Y41" s="355" t="str">
        <f ca="1">IF($A41&lt;&gt;0,OFFSET('MPOS Entry'!$B$1,'MPOS Entry'!$A$182-'MPOS Entry'!$A$1,$A41*2,1,1)-OFFSET('Paid Out Entry'!$B$1,'Paid Out Entry'!$A$149-'Paid Out Entry'!$A$1,$A41*2,1,1),"")</f>
        <v/>
      </c>
      <c r="Z41" s="354" t="str">
        <f ca="1">IF($A41&lt;&gt;0,OFFSET('EOD Review'!$B$1,'EOD Review'!$A$407-'EOD Review'!$A$1,$A41*2,1,1),"")</f>
        <v/>
      </c>
      <c r="AA41" s="354" t="str">
        <f ca="1">IF($A41&lt;&gt;0,OFFSET('EOD Review'!$B$1,'EOD Review'!$A$414-'EOD Review'!$A$1,$A41*2,1,1),"")</f>
        <v/>
      </c>
      <c r="AB41" s="354" t="str">
        <f ca="1">IF($A41&lt;&gt;0,OFFSET('EOD Review'!$B$1,'EOD Review'!$A$417-'EOD Review'!$A$1,$A41*2,1,1),"")</f>
        <v/>
      </c>
      <c r="AC41" s="354" t="str">
        <f ca="1">IF($A41&lt;&gt;0,OFFSET('EOD Review'!$B$1,'EOD Review'!$A$411-'EOD Review'!$A$1,$A41*2,1,1),"")</f>
        <v/>
      </c>
      <c r="AD41" s="354" t="str">
        <f ca="1">IF($A41&lt;&gt;0,OFFSET('EOD Review'!$B$1,'EOD Review'!$A$419-'EOD Review'!$A$1,$A41*2,1,1),"")</f>
        <v/>
      </c>
      <c r="AE41" s="357" t="str">
        <f t="shared" si="1"/>
        <v/>
      </c>
    </row>
    <row r="42" spans="1:31" ht="16.75" customHeight="1" x14ac:dyDescent="0.2">
      <c r="A42" s="1457" t="s">
        <v>1617</v>
      </c>
      <c r="B42" s="1458"/>
      <c r="C42" s="736">
        <f t="shared" ref="C42:Y42" ca="1" si="3">SUM(C5:C11)</f>
        <v>22400</v>
      </c>
      <c r="D42" s="776">
        <f t="shared" ca="1" si="3"/>
        <v>891.52</v>
      </c>
      <c r="E42" s="738">
        <f ca="1">SUM(E5:E11)</f>
        <v>0</v>
      </c>
      <c r="F42" s="738">
        <f ca="1">SUM(F5:F11)</f>
        <v>21.419999999999998</v>
      </c>
      <c r="G42" s="777">
        <f t="shared" ca="1" si="3"/>
        <v>11.2</v>
      </c>
      <c r="H42" s="777">
        <f ca="1">SUM(H5:H11)</f>
        <v>0</v>
      </c>
      <c r="I42" s="777">
        <f ca="1">SUM(I5:I11)</f>
        <v>0</v>
      </c>
      <c r="J42" s="777">
        <f ca="1">SUM(J5:J11)</f>
        <v>0</v>
      </c>
      <c r="K42" s="739">
        <f ca="1">SUM(K5:K11)</f>
        <v>0</v>
      </c>
      <c r="L42" s="736">
        <f t="shared" ca="1" si="3"/>
        <v>23324.14</v>
      </c>
      <c r="M42" s="737">
        <f ca="1">SUM(M5:M11)</f>
        <v>0</v>
      </c>
      <c r="N42" s="738">
        <f t="shared" ca="1" si="3"/>
        <v>0</v>
      </c>
      <c r="O42" s="738">
        <f ca="1">SUM(O5:O11)</f>
        <v>288.24</v>
      </c>
      <c r="P42" s="738">
        <f ca="1">SUM(P5:P11)</f>
        <v>0</v>
      </c>
      <c r="Q42" s="738">
        <f ca="1">SUM(Q5:Q11)</f>
        <v>0</v>
      </c>
      <c r="R42" s="738">
        <f ca="1">SUM(R5:R11)</f>
        <v>0</v>
      </c>
      <c r="S42" s="738">
        <f t="shared" ref="S42:T42" ca="1" si="4">SUM(S5:S11)</f>
        <v>2557.14</v>
      </c>
      <c r="T42" s="738">
        <f t="shared" ca="1" si="4"/>
        <v>0</v>
      </c>
      <c r="U42" s="738">
        <f t="shared" ca="1" si="3"/>
        <v>6148.4400000000005</v>
      </c>
      <c r="V42" s="738">
        <f t="shared" ca="1" si="3"/>
        <v>3288.4</v>
      </c>
      <c r="W42" s="738">
        <f t="shared" ca="1" si="3"/>
        <v>135.47</v>
      </c>
      <c r="X42" s="738">
        <f ca="1">SUM(X5:X11)</f>
        <v>3258.01</v>
      </c>
      <c r="Y42" s="777">
        <f t="shared" ca="1" si="3"/>
        <v>0</v>
      </c>
      <c r="Z42" s="738">
        <f ca="1">SUM(Z5:Z11)</f>
        <v>0</v>
      </c>
      <c r="AA42" s="738">
        <f ca="1">SUM(AA5:AA11)</f>
        <v>662.68999999999994</v>
      </c>
      <c r="AB42" s="738">
        <f ca="1">SUM(AB5:AB11)</f>
        <v>2095.2399999999998</v>
      </c>
      <c r="AC42" s="738">
        <f t="shared" ref="AC42" ca="1" si="5">SUM(AC5:AC11)</f>
        <v>0</v>
      </c>
      <c r="AD42" s="738">
        <f ca="1">SUM(AD5:AD11)</f>
        <v>0</v>
      </c>
      <c r="AE42" s="736">
        <f ca="1">SUM(AE5:AE11)</f>
        <v>-4890.5099999999984</v>
      </c>
    </row>
    <row r="43" spans="1:31" ht="16.75" customHeight="1" x14ac:dyDescent="0.2">
      <c r="A43" s="1451" t="s">
        <v>1618</v>
      </c>
      <c r="B43" s="1452"/>
      <c r="C43" s="742">
        <f t="shared" ref="C43:Y43" ca="1" si="6">SUM(C12:C18)</f>
        <v>22400</v>
      </c>
      <c r="D43" s="778">
        <f t="shared" ca="1" si="6"/>
        <v>891.52</v>
      </c>
      <c r="E43" s="744">
        <f ca="1">SUM(E12:E18)</f>
        <v>0</v>
      </c>
      <c r="F43" s="744">
        <f ca="1">SUM(F12:F18)</f>
        <v>21.419999999999998</v>
      </c>
      <c r="G43" s="779">
        <f t="shared" ca="1" si="6"/>
        <v>11.2</v>
      </c>
      <c r="H43" s="779">
        <f ca="1">SUM(H12:H18)</f>
        <v>0</v>
      </c>
      <c r="I43" s="779">
        <f ca="1">SUM(I12:I18)</f>
        <v>0</v>
      </c>
      <c r="J43" s="779">
        <f ca="1">SUM(J12:J18)</f>
        <v>0</v>
      </c>
      <c r="K43" s="745">
        <f ca="1">SUM(K12:K18)</f>
        <v>0</v>
      </c>
      <c r="L43" s="742">
        <f t="shared" ca="1" si="6"/>
        <v>23324.14</v>
      </c>
      <c r="M43" s="743">
        <f ca="1">SUM(M12:M18)</f>
        <v>0</v>
      </c>
      <c r="N43" s="744">
        <f t="shared" ca="1" si="6"/>
        <v>0</v>
      </c>
      <c r="O43" s="744">
        <f ca="1">SUM(O12:O18)</f>
        <v>518.44999999999993</v>
      </c>
      <c r="P43" s="744">
        <f ca="1">SUM(P12:P18)</f>
        <v>32.909999999999997</v>
      </c>
      <c r="Q43" s="744">
        <f ca="1">SUM(Q12:Q18)</f>
        <v>123.36999999999999</v>
      </c>
      <c r="R43" s="744">
        <f ca="1">SUM(R12:R18)</f>
        <v>0</v>
      </c>
      <c r="S43" s="744">
        <f t="shared" ref="S43:T43" ca="1" si="7">SUM(S12:S18)</f>
        <v>3118.8</v>
      </c>
      <c r="T43" s="744">
        <f t="shared" ca="1" si="7"/>
        <v>0</v>
      </c>
      <c r="U43" s="744">
        <f t="shared" ca="1" si="6"/>
        <v>5812.77</v>
      </c>
      <c r="V43" s="744">
        <f t="shared" ca="1" si="6"/>
        <v>1809.57</v>
      </c>
      <c r="W43" s="744">
        <f t="shared" ca="1" si="6"/>
        <v>280.66000000000003</v>
      </c>
      <c r="X43" s="744">
        <f ca="1">SUM(X12:X18)</f>
        <v>2349.29</v>
      </c>
      <c r="Y43" s="779">
        <f t="shared" ca="1" si="6"/>
        <v>0</v>
      </c>
      <c r="Z43" s="744">
        <f ca="1">SUM(Z12:Z18)</f>
        <v>0</v>
      </c>
      <c r="AA43" s="744">
        <f ca="1">SUM(AA12:AA18)</f>
        <v>662.68999999999994</v>
      </c>
      <c r="AB43" s="744">
        <f ca="1">SUM(AB12:AB18)</f>
        <v>2095.2399999999998</v>
      </c>
      <c r="AC43" s="744">
        <f t="shared" ref="AC43" ca="1" si="8">SUM(AC12:AC18)</f>
        <v>0</v>
      </c>
      <c r="AD43" s="744">
        <f ca="1">SUM(AD12:AD18)</f>
        <v>0</v>
      </c>
      <c r="AE43" s="742">
        <f ca="1">SUM(AE12:AE18)</f>
        <v>-6520.3899999999994</v>
      </c>
    </row>
    <row r="44" spans="1:31" ht="16.75" customHeight="1" x14ac:dyDescent="0.2">
      <c r="A44" s="1451" t="s">
        <v>1619</v>
      </c>
      <c r="B44" s="1452"/>
      <c r="C44" s="742">
        <f t="shared" ref="C44:Y44" ca="1" si="9">SUM(C19:C25)</f>
        <v>22400</v>
      </c>
      <c r="D44" s="778">
        <f t="shared" ca="1" si="9"/>
        <v>891.52</v>
      </c>
      <c r="E44" s="744">
        <f ca="1">SUM(E19:E25)</f>
        <v>0</v>
      </c>
      <c r="F44" s="744">
        <f ca="1">SUM(F19:F25)</f>
        <v>21.419999999999998</v>
      </c>
      <c r="G44" s="779">
        <f t="shared" ca="1" si="9"/>
        <v>11.2</v>
      </c>
      <c r="H44" s="779">
        <f ca="1">SUM(H19:H25)</f>
        <v>0</v>
      </c>
      <c r="I44" s="779">
        <f ca="1">SUM(I19:I25)</f>
        <v>0</v>
      </c>
      <c r="J44" s="779">
        <f ca="1">SUM(J19:J25)</f>
        <v>0</v>
      </c>
      <c r="K44" s="745">
        <f ca="1">SUM(K19:K25)</f>
        <v>0</v>
      </c>
      <c r="L44" s="742">
        <f t="shared" ca="1" si="9"/>
        <v>23324.14</v>
      </c>
      <c r="M44" s="743">
        <f ca="1">SUM(M19:M25)</f>
        <v>0</v>
      </c>
      <c r="N44" s="744">
        <f t="shared" ca="1" si="9"/>
        <v>0</v>
      </c>
      <c r="O44" s="744">
        <f ca="1">SUM(O19:O25)</f>
        <v>375.56</v>
      </c>
      <c r="P44" s="744">
        <f ca="1">SUM(P19:P25)</f>
        <v>0</v>
      </c>
      <c r="Q44" s="744">
        <f ca="1">SUM(Q19:Q25)</f>
        <v>288.27999999999997</v>
      </c>
      <c r="R44" s="744">
        <f ca="1">SUM(R19:R25)</f>
        <v>0</v>
      </c>
      <c r="S44" s="744">
        <f t="shared" ref="S44:T44" ca="1" si="10">SUM(S19:S25)</f>
        <v>3724.71</v>
      </c>
      <c r="T44" s="744">
        <f t="shared" ca="1" si="10"/>
        <v>0</v>
      </c>
      <c r="U44" s="744">
        <f t="shared" ca="1" si="9"/>
        <v>5960.22</v>
      </c>
      <c r="V44" s="744">
        <f t="shared" ca="1" si="9"/>
        <v>3448.2700000000004</v>
      </c>
      <c r="W44" s="744">
        <f t="shared" ca="1" si="9"/>
        <v>121.86</v>
      </c>
      <c r="X44" s="744">
        <f ca="1">SUM(X19:X25)</f>
        <v>2904.27</v>
      </c>
      <c r="Y44" s="779">
        <f t="shared" ca="1" si="9"/>
        <v>0</v>
      </c>
      <c r="Z44" s="744">
        <f ca="1">SUM(Z19:Z25)</f>
        <v>0</v>
      </c>
      <c r="AA44" s="744">
        <f ca="1">SUM(AA19:AA25)</f>
        <v>662.68999999999994</v>
      </c>
      <c r="AB44" s="744">
        <f ca="1">SUM(AB19:AB25)</f>
        <v>2095.2399999999998</v>
      </c>
      <c r="AC44" s="744">
        <f t="shared" ref="AC44" ca="1" si="11">SUM(AC19:AC25)</f>
        <v>0</v>
      </c>
      <c r="AD44" s="744">
        <f ca="1">SUM(AD19:AD25)</f>
        <v>0</v>
      </c>
      <c r="AE44" s="742">
        <f ca="1">SUM(AE19:AE25)</f>
        <v>-3743.0400000000013</v>
      </c>
    </row>
    <row r="45" spans="1:31" ht="16.75" customHeight="1" x14ac:dyDescent="0.2">
      <c r="A45" s="1451" t="s">
        <v>1620</v>
      </c>
      <c r="B45" s="1452"/>
      <c r="C45" s="742">
        <f t="shared" ref="C45:Y45" ca="1" si="12">SUM(C26:C32)</f>
        <v>22400</v>
      </c>
      <c r="D45" s="778">
        <f t="shared" ca="1" si="12"/>
        <v>891.52</v>
      </c>
      <c r="E45" s="744">
        <f ca="1">SUM(E26:E32)</f>
        <v>0</v>
      </c>
      <c r="F45" s="744">
        <f ca="1">SUM(F26:F32)</f>
        <v>21.419999999999998</v>
      </c>
      <c r="G45" s="779">
        <f t="shared" ca="1" si="12"/>
        <v>11.499999999999998</v>
      </c>
      <c r="H45" s="779">
        <f ca="1">SUM(H26:H32)</f>
        <v>0</v>
      </c>
      <c r="I45" s="779">
        <f ca="1">SUM(I26:I32)</f>
        <v>0</v>
      </c>
      <c r="J45" s="779">
        <f ca="1">SUM(J26:J32)</f>
        <v>0</v>
      </c>
      <c r="K45" s="745">
        <f ca="1">SUM(K26:K32)</f>
        <v>0</v>
      </c>
      <c r="L45" s="742">
        <f t="shared" ca="1" si="12"/>
        <v>23324.44</v>
      </c>
      <c r="M45" s="743">
        <f ca="1">SUM(M26:M32)</f>
        <v>0</v>
      </c>
      <c r="N45" s="744">
        <f t="shared" ca="1" si="12"/>
        <v>0</v>
      </c>
      <c r="O45" s="744">
        <f ca="1">SUM(O26:O32)</f>
        <v>315.55</v>
      </c>
      <c r="P45" s="744">
        <f ca="1">SUM(P26:P32)</f>
        <v>0</v>
      </c>
      <c r="Q45" s="744">
        <f ca="1">SUM(Q26:Q32)</f>
        <v>0</v>
      </c>
      <c r="R45" s="744">
        <f ca="1">SUM(R26:R32)</f>
        <v>0</v>
      </c>
      <c r="S45" s="744">
        <f t="shared" ref="S45:T45" ca="1" si="13">SUM(S26:S32)</f>
        <v>4947.369999999999</v>
      </c>
      <c r="T45" s="744">
        <f t="shared" ca="1" si="13"/>
        <v>0</v>
      </c>
      <c r="U45" s="744">
        <f t="shared" ca="1" si="12"/>
        <v>5994.07</v>
      </c>
      <c r="V45" s="744">
        <f t="shared" ca="1" si="12"/>
        <v>1860.37</v>
      </c>
      <c r="W45" s="744">
        <f t="shared" ca="1" si="12"/>
        <v>206.37</v>
      </c>
      <c r="X45" s="744">
        <f ca="1">SUM(X26:X32)</f>
        <v>2619.4499999999998</v>
      </c>
      <c r="Y45" s="779">
        <f t="shared" ca="1" si="12"/>
        <v>0</v>
      </c>
      <c r="Z45" s="744">
        <f ca="1">SUM(Z26:Z32)</f>
        <v>0</v>
      </c>
      <c r="AA45" s="744">
        <f ca="1">SUM(AA26:AA32)</f>
        <v>662.68999999999994</v>
      </c>
      <c r="AB45" s="744">
        <f ca="1">SUM(AB26:AB32)</f>
        <v>2095.2399999999998</v>
      </c>
      <c r="AC45" s="744">
        <f t="shared" ref="AC45" ca="1" si="14">SUM(AC26:AC32)</f>
        <v>0</v>
      </c>
      <c r="AD45" s="744">
        <f ca="1">SUM(AD26:AD32)</f>
        <v>0</v>
      </c>
      <c r="AE45" s="742">
        <f ca="1">SUM(AE26:AE32)</f>
        <v>-4623.329999999999</v>
      </c>
    </row>
    <row r="46" spans="1:31" ht="16.75" customHeight="1" x14ac:dyDescent="0.2">
      <c r="A46" s="1451" t="s">
        <v>1621</v>
      </c>
      <c r="B46" s="1452"/>
      <c r="C46" s="742">
        <f t="shared" ref="C46:Y46" ca="1" si="15">SUM(C33:C39)</f>
        <v>6400</v>
      </c>
      <c r="D46" s="778">
        <f t="shared" ca="1" si="15"/>
        <v>254.72</v>
      </c>
      <c r="E46" s="744">
        <f ca="1">SUM(E33:E39)</f>
        <v>0</v>
      </c>
      <c r="F46" s="744">
        <f ca="1">SUM(F33:F39)</f>
        <v>6.12</v>
      </c>
      <c r="G46" s="779">
        <f t="shared" ca="1" si="15"/>
        <v>3.1999999999999997</v>
      </c>
      <c r="H46" s="779">
        <f ca="1">SUM(H33:H39)</f>
        <v>0</v>
      </c>
      <c r="I46" s="779">
        <f ca="1">SUM(I33:I39)</f>
        <v>0</v>
      </c>
      <c r="J46" s="779">
        <f ca="1">SUM(J33:J39)</f>
        <v>0</v>
      </c>
      <c r="K46" s="745">
        <f ca="1">SUM(K33:K39)</f>
        <v>0</v>
      </c>
      <c r="L46" s="742">
        <f t="shared" ca="1" si="15"/>
        <v>6664.04</v>
      </c>
      <c r="M46" s="743">
        <f ca="1">SUM(M33:M39)</f>
        <v>0</v>
      </c>
      <c r="N46" s="744">
        <f t="shared" ca="1" si="15"/>
        <v>0</v>
      </c>
      <c r="O46" s="744">
        <f ca="1">SUM(O33:O39)</f>
        <v>83.48</v>
      </c>
      <c r="P46" s="744">
        <f ca="1">SUM(P33:P39)</f>
        <v>0</v>
      </c>
      <c r="Q46" s="744">
        <f ca="1">SUM(Q33:Q39)</f>
        <v>11.19</v>
      </c>
      <c r="R46" s="744">
        <f ca="1">SUM(R33:R39)</f>
        <v>0</v>
      </c>
      <c r="S46" s="744">
        <f t="shared" ref="S46:T46" ca="1" si="16">SUM(S33:S39)</f>
        <v>1220.73</v>
      </c>
      <c r="T46" s="744">
        <f t="shared" ca="1" si="16"/>
        <v>0</v>
      </c>
      <c r="U46" s="744">
        <f t="shared" ca="1" si="15"/>
        <v>1048.25</v>
      </c>
      <c r="V46" s="744">
        <f t="shared" ca="1" si="15"/>
        <v>553.46</v>
      </c>
      <c r="W46" s="744">
        <f t="shared" ca="1" si="15"/>
        <v>0</v>
      </c>
      <c r="X46" s="744">
        <f ca="1">SUM(X33:X39)</f>
        <v>743.78</v>
      </c>
      <c r="Y46" s="779">
        <f t="shared" ca="1" si="15"/>
        <v>0</v>
      </c>
      <c r="Z46" s="744">
        <f ca="1">SUM(Z33:Z39)</f>
        <v>0</v>
      </c>
      <c r="AA46" s="744">
        <f ca="1">SUM(AA33:AA39)</f>
        <v>189.34</v>
      </c>
      <c r="AB46" s="744">
        <f ca="1">SUM(AB33:AB39)</f>
        <v>598.64</v>
      </c>
      <c r="AC46" s="744">
        <f t="shared" ref="AC46" ca="1" si="17">SUM(AC33:AC39)</f>
        <v>0</v>
      </c>
      <c r="AD46" s="744">
        <f ca="1">SUM(AD33:AD39)</f>
        <v>0</v>
      </c>
      <c r="AE46" s="742">
        <f ca="1">SUM(AE33:AE39)</f>
        <v>-2215.1699999999992</v>
      </c>
    </row>
    <row r="47" spans="1:31" ht="17" thickBot="1" x14ac:dyDescent="0.25">
      <c r="A47" s="1453" t="s">
        <v>1622</v>
      </c>
      <c r="B47" s="1454"/>
      <c r="C47" s="749">
        <f t="shared" ref="C47:Y47" ca="1" si="18">SUM(C40:C41)</f>
        <v>0</v>
      </c>
      <c r="D47" s="780">
        <f t="shared" ca="1" si="18"/>
        <v>0</v>
      </c>
      <c r="E47" s="751">
        <f ca="1">SUM(E40:E41)</f>
        <v>0</v>
      </c>
      <c r="F47" s="751">
        <f ca="1">SUM(F40:F41)</f>
        <v>0</v>
      </c>
      <c r="G47" s="781">
        <f t="shared" ca="1" si="18"/>
        <v>0</v>
      </c>
      <c r="H47" s="781">
        <f ca="1">SUM(H40:H41)</f>
        <v>0</v>
      </c>
      <c r="I47" s="781">
        <f ca="1">SUM(I40:I41)</f>
        <v>0</v>
      </c>
      <c r="J47" s="781">
        <f ca="1">SUM(J40:J41)</f>
        <v>0</v>
      </c>
      <c r="K47" s="752">
        <f ca="1">SUM(K40:K41)</f>
        <v>0</v>
      </c>
      <c r="L47" s="749">
        <f t="shared" si="18"/>
        <v>0</v>
      </c>
      <c r="M47" s="750">
        <f ca="1">SUM(M40:M41)</f>
        <v>0</v>
      </c>
      <c r="N47" s="751">
        <f t="shared" ca="1" si="18"/>
        <v>0</v>
      </c>
      <c r="O47" s="751">
        <f ca="1">SUM(O40:O41)</f>
        <v>0</v>
      </c>
      <c r="P47" s="751">
        <f ca="1">SUM(P40:P41)</f>
        <v>0</v>
      </c>
      <c r="Q47" s="751">
        <f ca="1">SUM(Q40:Q41)</f>
        <v>0</v>
      </c>
      <c r="R47" s="751">
        <f ca="1">SUM(R40:R41)</f>
        <v>0</v>
      </c>
      <c r="S47" s="751">
        <f t="shared" ref="S47:T47" ca="1" si="19">SUM(S40:S41)</f>
        <v>0</v>
      </c>
      <c r="T47" s="751">
        <f t="shared" ca="1" si="19"/>
        <v>0</v>
      </c>
      <c r="U47" s="751">
        <f t="shared" ca="1" si="18"/>
        <v>0</v>
      </c>
      <c r="V47" s="751">
        <f t="shared" ca="1" si="18"/>
        <v>0</v>
      </c>
      <c r="W47" s="751">
        <f t="shared" ca="1" si="18"/>
        <v>0</v>
      </c>
      <c r="X47" s="751">
        <f ca="1">SUM(X40:X41)</f>
        <v>0</v>
      </c>
      <c r="Y47" s="781">
        <f t="shared" ca="1" si="18"/>
        <v>0</v>
      </c>
      <c r="Z47" s="751">
        <f ca="1">SUM(Z40:Z41)</f>
        <v>0</v>
      </c>
      <c r="AA47" s="751">
        <f ca="1">SUM(AA40:AA41)</f>
        <v>0</v>
      </c>
      <c r="AB47" s="751">
        <f ca="1">SUM(AB40:AB41)</f>
        <v>0</v>
      </c>
      <c r="AC47" s="751">
        <f t="shared" ref="AC47" ca="1" si="20">SUM(AC40:AC41)</f>
        <v>0</v>
      </c>
      <c r="AD47" s="751">
        <f ca="1">SUM(AD40:AD41)</f>
        <v>0</v>
      </c>
      <c r="AE47" s="749">
        <f>SUM(AE40:AE41)</f>
        <v>0</v>
      </c>
    </row>
    <row r="48" spans="1:31" ht="17" thickBot="1" x14ac:dyDescent="0.25">
      <c r="A48" s="1455" t="s">
        <v>1623</v>
      </c>
      <c r="B48" s="1456"/>
      <c r="C48" s="756">
        <f t="shared" ref="C48:AE48" ca="1" si="21">SUM(C42:C47)</f>
        <v>96000</v>
      </c>
      <c r="D48" s="782">
        <f t="shared" ca="1" si="21"/>
        <v>3820.7999999999997</v>
      </c>
      <c r="E48" s="758">
        <f t="shared" ca="1" si="21"/>
        <v>0</v>
      </c>
      <c r="F48" s="758">
        <f t="shared" ca="1" si="21"/>
        <v>91.8</v>
      </c>
      <c r="G48" s="783">
        <f t="shared" ca="1" si="21"/>
        <v>48.3</v>
      </c>
      <c r="H48" s="783">
        <f ca="1">SUM(H42:H47)</f>
        <v>0</v>
      </c>
      <c r="I48" s="783">
        <f ca="1">SUM(I42:I47)</f>
        <v>0</v>
      </c>
      <c r="J48" s="783">
        <f ca="1">SUM(J42:J47)</f>
        <v>0</v>
      </c>
      <c r="K48" s="759">
        <f ca="1">SUM(K42:K47)</f>
        <v>0</v>
      </c>
      <c r="L48" s="756">
        <f t="shared" ca="1" si="21"/>
        <v>99960.9</v>
      </c>
      <c r="M48" s="757">
        <f t="shared" ca="1" si="21"/>
        <v>0</v>
      </c>
      <c r="N48" s="758">
        <f t="shared" ca="1" si="21"/>
        <v>0</v>
      </c>
      <c r="O48" s="758">
        <f ca="1">SUM(O42:O47)</f>
        <v>1581.28</v>
      </c>
      <c r="P48" s="758">
        <f ca="1">SUM(P42:P47)</f>
        <v>32.909999999999997</v>
      </c>
      <c r="Q48" s="758">
        <f ca="1">SUM(Q42:Q47)</f>
        <v>422.84</v>
      </c>
      <c r="R48" s="758">
        <f ca="1">SUM(R42:R47)</f>
        <v>0</v>
      </c>
      <c r="S48" s="758">
        <f t="shared" ref="S48:T48" ca="1" si="22">SUM(S42:S47)</f>
        <v>15568.75</v>
      </c>
      <c r="T48" s="758">
        <f t="shared" ca="1" si="22"/>
        <v>0</v>
      </c>
      <c r="U48" s="758">
        <f t="shared" ca="1" si="21"/>
        <v>24963.75</v>
      </c>
      <c r="V48" s="758">
        <f t="shared" ca="1" si="21"/>
        <v>10960.07</v>
      </c>
      <c r="W48" s="758">
        <f t="shared" ca="1" si="21"/>
        <v>744.36</v>
      </c>
      <c r="X48" s="758">
        <f ca="1">SUM(X42:X47)</f>
        <v>11874.800000000001</v>
      </c>
      <c r="Y48" s="783">
        <f t="shared" ca="1" si="21"/>
        <v>0</v>
      </c>
      <c r="Z48" s="758">
        <f t="shared" ca="1" si="21"/>
        <v>0</v>
      </c>
      <c r="AA48" s="758">
        <f t="shared" ca="1" si="21"/>
        <v>2840.1</v>
      </c>
      <c r="AB48" s="758">
        <f t="shared" ca="1" si="21"/>
        <v>8979.5999999999985</v>
      </c>
      <c r="AC48" s="758">
        <f t="shared" ca="1" si="21"/>
        <v>0</v>
      </c>
      <c r="AD48" s="758">
        <f t="shared" ca="1" si="21"/>
        <v>0</v>
      </c>
      <c r="AE48" s="756">
        <f t="shared" ca="1" si="21"/>
        <v>-21992.439999999995</v>
      </c>
    </row>
  </sheetData>
  <sheetProtection algorithmName="SHA-512" hashValue="z8+OsqPyLYHuAniizkxIgnmBuoc8ZOXoKGINSmOjb4kZ6m/SXbsjvYfLtFJVOhHhEogSAUpkpXinA5wV+vgAWA==" saltValue="rXXHc9sNW+fNUdH4i1WvbQ==" spinCount="100000" sheet="1" objects="1" scenarios="1" formatColumns="0"/>
  <mergeCells count="9">
    <mergeCell ref="A46:B46"/>
    <mergeCell ref="A47:B47"/>
    <mergeCell ref="A48:B48"/>
    <mergeCell ref="C1:AE1"/>
    <mergeCell ref="C2:AE2"/>
    <mergeCell ref="A42:B42"/>
    <mergeCell ref="A43:B43"/>
    <mergeCell ref="A44:B44"/>
    <mergeCell ref="A45:B45"/>
  </mergeCells>
  <conditionalFormatting sqref="A5">
    <cfRule type="cellIs" dxfId="1" priority="1" stopIfTrue="1" operator="equal">
      <formula>0</formula>
    </cfRule>
  </conditionalFormatting>
  <conditionalFormatting sqref="A6:A41">
    <cfRule type="cellIs" dxfId="0" priority="2" stopIfTrue="1" operator="equal">
      <formula>0</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8CD4B-8947-4B6F-B3A2-37803D71F41C}">
  <sheetPr>
    <tabColor theme="4" tint="0.39997558519241921"/>
  </sheetPr>
  <dimension ref="A1:CI72"/>
  <sheetViews>
    <sheetView showGridLines="0" workbookViewId="0">
      <pane ySplit="8" topLeftCell="A9" activePane="bottomLeft" state="frozen"/>
      <selection pane="bottomLeft" activeCell="A9" sqref="A9"/>
    </sheetView>
  </sheetViews>
  <sheetFormatPr baseColWidth="10" defaultColWidth="9" defaultRowHeight="14" x14ac:dyDescent="0.2"/>
  <cols>
    <col min="1" max="1" width="5.6640625" style="160" customWidth="1"/>
    <col min="2" max="2" width="30.6640625" style="160" customWidth="1"/>
    <col min="3" max="4" width="10.6640625" style="160" hidden="1" customWidth="1"/>
    <col min="5" max="5" width="2.6640625" style="160" customWidth="1"/>
    <col min="6" max="6" width="9.6640625" style="160" hidden="1" customWidth="1"/>
    <col min="7" max="7" width="9.6640625" style="160" customWidth="1"/>
    <col min="8" max="8" width="7.6640625" style="160" customWidth="1"/>
    <col min="9" max="11" width="9.6640625" style="160" hidden="1" customWidth="1"/>
    <col min="12" max="12" width="9.6640625" style="160" customWidth="1"/>
    <col min="13" max="13" width="7.6640625" style="160" customWidth="1"/>
    <col min="14" max="16" width="9.6640625" style="160" hidden="1" customWidth="1"/>
    <col min="17" max="17" width="9.6640625" style="160" customWidth="1"/>
    <col min="18" max="18" width="7.6640625" style="160" customWidth="1"/>
    <col min="19" max="21" width="9.6640625" style="160" hidden="1" customWidth="1"/>
    <col min="22" max="22" width="9.6640625" style="160" customWidth="1"/>
    <col min="23" max="23" width="7.6640625" style="160" customWidth="1"/>
    <col min="24" max="26" width="9.6640625" style="160" hidden="1" customWidth="1"/>
    <col min="27" max="27" width="9.6640625" style="160" customWidth="1"/>
    <col min="28" max="28" width="7.6640625" style="160" customWidth="1"/>
    <col min="29" max="31" width="9.6640625" style="160" hidden="1" customWidth="1"/>
    <col min="32" max="32" width="9.6640625" style="160" customWidth="1"/>
    <col min="33" max="33" width="7.6640625" style="160" customWidth="1"/>
    <col min="34" max="36" width="9.6640625" style="160" hidden="1" customWidth="1"/>
    <col min="37" max="37" width="9.6640625" style="160" customWidth="1"/>
    <col min="38" max="38" width="7.6640625" style="160" customWidth="1"/>
    <col min="39" max="41" width="9.6640625" style="160" hidden="1" customWidth="1"/>
    <col min="42" max="42" width="9.6640625" style="160" customWidth="1"/>
    <col min="43" max="43" width="7.6640625" style="160" customWidth="1"/>
    <col min="44" max="46" width="9.6640625" style="160" hidden="1" customWidth="1"/>
    <col min="47" max="47" width="9.6640625" style="160" customWidth="1"/>
    <col min="48" max="48" width="7.6640625" style="160" customWidth="1"/>
    <col min="49" max="51" width="9.6640625" style="160" hidden="1" customWidth="1"/>
    <col min="52" max="52" width="9.6640625" style="160" customWidth="1"/>
    <col min="53" max="53" width="7.6640625" style="160" customWidth="1"/>
    <col min="54" max="56" width="9.6640625" style="160" hidden="1" customWidth="1"/>
    <col min="57" max="57" width="9.6640625" style="160" customWidth="1"/>
    <col min="58" max="58" width="7.6640625" style="160" customWidth="1"/>
    <col min="59" max="61" width="9.6640625" style="160" hidden="1" customWidth="1"/>
    <col min="62" max="62" width="9.6640625" style="160" customWidth="1"/>
    <col min="63" max="63" width="7.6640625" style="160" customWidth="1"/>
    <col min="64" max="66" width="9.6640625" style="160" hidden="1" customWidth="1"/>
    <col min="67" max="67" width="9.6640625" style="160" customWidth="1"/>
    <col min="68" max="68" width="7.6640625" style="160" customWidth="1"/>
    <col min="69" max="71" width="9.6640625" style="160" hidden="1" customWidth="1"/>
    <col min="72" max="72" width="9.6640625" style="160" customWidth="1"/>
    <col min="73" max="73" width="7.6640625" style="160" customWidth="1"/>
    <col min="74" max="76" width="9.6640625" style="160" hidden="1" customWidth="1"/>
    <col min="77" max="77" width="9.6640625" style="160" customWidth="1"/>
    <col min="78" max="78" width="7.6640625" style="160" customWidth="1"/>
    <col min="79" max="80" width="9.6640625" style="160" hidden="1" customWidth="1"/>
    <col min="81" max="81" width="2.6640625" style="160" customWidth="1"/>
    <col min="82" max="84" width="10.6640625" style="160" customWidth="1"/>
    <col min="85" max="86" width="9.6640625" style="160" customWidth="1"/>
    <col min="87" max="87" width="10.6640625" style="160" customWidth="1"/>
    <col min="88" max="16384" width="9" style="160"/>
  </cols>
  <sheetData>
    <row r="1" spans="1:87" s="380" customFormat="1" ht="27" x14ac:dyDescent="0.35">
      <c r="A1" s="784"/>
      <c r="B1" s="785" t="s">
        <v>1647</v>
      </c>
      <c r="C1" s="786"/>
      <c r="D1" s="786"/>
      <c r="E1" s="786"/>
      <c r="F1" s="786"/>
      <c r="G1" s="786"/>
      <c r="H1" s="786"/>
      <c r="I1" s="786"/>
      <c r="J1" s="786"/>
      <c r="K1" s="786"/>
      <c r="L1" s="786"/>
      <c r="M1" s="786"/>
      <c r="N1" s="786"/>
      <c r="O1" s="786"/>
      <c r="P1" s="786"/>
      <c r="Q1" s="786"/>
      <c r="R1" s="786"/>
      <c r="S1" s="786"/>
      <c r="T1" s="786"/>
      <c r="U1" s="786"/>
      <c r="V1" s="786"/>
      <c r="W1" s="786"/>
      <c r="X1" s="786"/>
      <c r="Y1" s="786"/>
      <c r="Z1" s="786"/>
      <c r="AA1" s="786"/>
      <c r="AB1" s="786"/>
      <c r="AC1" s="786"/>
      <c r="AD1" s="786"/>
      <c r="AE1" s="786"/>
      <c r="AF1" s="786"/>
      <c r="AG1" s="786"/>
      <c r="AH1" s="786"/>
      <c r="AI1" s="786"/>
      <c r="AJ1" s="786"/>
      <c r="AK1" s="786"/>
      <c r="AL1" s="786"/>
      <c r="AM1" s="786"/>
      <c r="AN1" s="786"/>
      <c r="AO1" s="786"/>
      <c r="AP1" s="786"/>
      <c r="AQ1" s="786"/>
      <c r="AR1" s="786"/>
      <c r="AS1" s="786"/>
      <c r="AT1" s="786"/>
      <c r="AU1" s="786"/>
      <c r="AV1" s="786"/>
      <c r="AW1" s="786"/>
      <c r="AX1" s="786"/>
      <c r="AY1" s="786"/>
      <c r="AZ1" s="786"/>
      <c r="BA1" s="786"/>
      <c r="BB1" s="786"/>
      <c r="BC1" s="786"/>
      <c r="BD1" s="786"/>
      <c r="BE1" s="786"/>
      <c r="BF1" s="786"/>
      <c r="BG1" s="786"/>
      <c r="BH1" s="786"/>
      <c r="BI1" s="786"/>
      <c r="BJ1" s="786"/>
      <c r="BK1" s="786"/>
      <c r="BL1" s="786"/>
      <c r="BM1" s="786"/>
      <c r="BN1" s="786"/>
      <c r="BO1" s="786"/>
      <c r="BP1" s="786"/>
      <c r="BQ1" s="786"/>
      <c r="BR1" s="786"/>
      <c r="BS1" s="786"/>
      <c r="BT1" s="786"/>
      <c r="BU1" s="786"/>
      <c r="BV1" s="786"/>
      <c r="BW1" s="786"/>
      <c r="BX1" s="786"/>
      <c r="BY1" s="786"/>
      <c r="BZ1" s="786"/>
      <c r="CA1" s="786"/>
      <c r="CB1" s="786"/>
      <c r="CC1" s="786"/>
      <c r="CD1" s="786"/>
      <c r="CE1" s="786"/>
      <c r="CF1" s="786"/>
      <c r="CG1" s="786"/>
      <c r="CH1" s="786"/>
      <c r="CI1" s="786"/>
    </row>
    <row r="2" spans="1:87" x14ac:dyDescent="0.2">
      <c r="A2" s="787"/>
      <c r="B2" s="788" t="str">
        <f>"Store #"&amp;TEXT('Report Set-up'!$B$6,"0")&amp;", "&amp;'Report Set-up'!$B$7&amp;", "&amp;TEXT(DATE('Report Set-up'!$B$12,'Report Set-up'!$B$11,1),"mmmm yyyy")</f>
        <v>Store #999, Sample Store, June 2025</v>
      </c>
      <c r="C2" s="787"/>
      <c r="D2" s="787"/>
      <c r="E2" s="787"/>
      <c r="F2" s="787"/>
      <c r="G2" s="787"/>
      <c r="H2" s="787"/>
      <c r="I2" s="787"/>
      <c r="J2" s="787"/>
      <c r="K2" s="787"/>
      <c r="L2" s="787"/>
      <c r="M2" s="787"/>
      <c r="N2" s="787"/>
      <c r="O2" s="787"/>
      <c r="P2" s="787"/>
      <c r="Q2" s="787"/>
      <c r="R2" s="787"/>
      <c r="S2" s="787"/>
      <c r="T2" s="787"/>
      <c r="U2" s="787"/>
      <c r="V2" s="787"/>
      <c r="W2" s="787"/>
      <c r="X2" s="787"/>
      <c r="Y2" s="787"/>
      <c r="Z2" s="787"/>
      <c r="AA2" s="787"/>
      <c r="AB2" s="787"/>
      <c r="AC2" s="787"/>
      <c r="AD2" s="787"/>
      <c r="AE2" s="787"/>
      <c r="AF2" s="787"/>
      <c r="AG2" s="787"/>
      <c r="AH2" s="787"/>
      <c r="AI2" s="787"/>
      <c r="AJ2" s="787"/>
      <c r="AK2" s="787"/>
      <c r="AL2" s="787"/>
      <c r="AM2" s="787"/>
      <c r="AN2" s="787"/>
      <c r="AO2" s="787"/>
      <c r="AP2" s="787"/>
      <c r="AQ2" s="787"/>
      <c r="AR2" s="787"/>
      <c r="AS2" s="787"/>
      <c r="AT2" s="787"/>
      <c r="AU2" s="787"/>
      <c r="AV2" s="787"/>
      <c r="AW2" s="787"/>
      <c r="AX2" s="787"/>
      <c r="AY2" s="787"/>
      <c r="AZ2" s="787"/>
      <c r="BA2" s="787"/>
      <c r="BB2" s="787"/>
      <c r="BC2" s="787"/>
      <c r="BD2" s="787"/>
      <c r="BE2" s="787"/>
      <c r="BF2" s="787"/>
      <c r="BG2" s="787"/>
      <c r="BH2" s="787"/>
      <c r="BI2" s="787"/>
      <c r="BJ2" s="787"/>
      <c r="BK2" s="787"/>
      <c r="BL2" s="787"/>
      <c r="BM2" s="787"/>
      <c r="BN2" s="787"/>
      <c r="BO2" s="787"/>
      <c r="BP2" s="787"/>
      <c r="BQ2" s="787"/>
      <c r="BR2" s="787"/>
      <c r="BS2" s="787"/>
      <c r="BT2" s="787"/>
      <c r="BU2" s="787"/>
      <c r="BV2" s="787"/>
      <c r="BW2" s="787"/>
      <c r="BX2" s="787"/>
      <c r="BY2" s="787"/>
      <c r="BZ2" s="787"/>
      <c r="CA2" s="787"/>
      <c r="CB2" s="787"/>
      <c r="CC2" s="787"/>
      <c r="CD2" s="787"/>
      <c r="CE2" s="787"/>
      <c r="CF2" s="787"/>
      <c r="CG2" s="787"/>
      <c r="CH2" s="787"/>
      <c r="CI2" s="787"/>
    </row>
    <row r="3" spans="1:87" ht="15" thickBot="1" x14ac:dyDescent="0.25">
      <c r="A3" s="789"/>
      <c r="B3" s="788"/>
      <c r="C3" s="788"/>
      <c r="D3" s="788"/>
      <c r="E3" s="788"/>
      <c r="G3" s="788"/>
      <c r="H3" s="788"/>
      <c r="I3" s="788"/>
      <c r="J3" s="788"/>
      <c r="Z3" s="790"/>
      <c r="AA3" s="790"/>
      <c r="AB3" s="790"/>
      <c r="AC3" s="790"/>
      <c r="AD3" s="790"/>
      <c r="AG3" s="791"/>
      <c r="AH3" s="791"/>
      <c r="AI3" s="791"/>
      <c r="AK3" s="792"/>
      <c r="AL3" s="791"/>
      <c r="AM3" s="792"/>
      <c r="AN3" s="792"/>
      <c r="AO3" s="792"/>
      <c r="AP3" s="792"/>
      <c r="AQ3" s="792"/>
      <c r="AR3" s="792"/>
      <c r="AS3" s="792"/>
      <c r="AT3" s="792"/>
      <c r="AU3" s="792"/>
      <c r="AV3" s="792"/>
      <c r="AW3" s="792"/>
      <c r="AX3" s="792"/>
      <c r="AY3" s="792"/>
      <c r="AZ3" s="792"/>
      <c r="BA3" s="792"/>
      <c r="BB3" s="792"/>
      <c r="BC3" s="792"/>
      <c r="BD3" s="792"/>
      <c r="BE3" s="792"/>
      <c r="BF3" s="792"/>
      <c r="BG3" s="792"/>
      <c r="BH3" s="792"/>
      <c r="BI3" s="792"/>
      <c r="BJ3" s="792"/>
      <c r="BK3" s="792"/>
      <c r="BL3" s="792"/>
      <c r="BM3" s="792"/>
      <c r="BN3" s="792"/>
      <c r="BO3" s="792"/>
      <c r="BP3" s="792"/>
      <c r="BQ3" s="792"/>
      <c r="BR3" s="792"/>
      <c r="BS3" s="792"/>
      <c r="BT3" s="792"/>
      <c r="BU3" s="792"/>
      <c r="BV3" s="792"/>
      <c r="BW3" s="792"/>
      <c r="BX3" s="792"/>
      <c r="BY3" s="792"/>
      <c r="BZ3" s="792"/>
      <c r="CA3" s="792"/>
      <c r="CB3" s="792"/>
      <c r="CC3" s="792"/>
    </row>
    <row r="4" spans="1:87" s="461" customFormat="1" ht="12" hidden="1" thickBot="1" x14ac:dyDescent="0.2">
      <c r="B4" s="793" t="s">
        <v>1648</v>
      </c>
      <c r="C4" s="794"/>
      <c r="D4" s="794"/>
      <c r="E4" s="795"/>
      <c r="F4" s="796">
        <v>1</v>
      </c>
      <c r="G4" s="797">
        <v>1</v>
      </c>
      <c r="H4" s="798">
        <v>1</v>
      </c>
      <c r="I4" s="799">
        <v>1</v>
      </c>
      <c r="J4" s="799">
        <v>1</v>
      </c>
      <c r="K4" s="800">
        <v>2</v>
      </c>
      <c r="L4" s="797">
        <v>2</v>
      </c>
      <c r="M4" s="798">
        <v>2</v>
      </c>
      <c r="N4" s="799">
        <v>2</v>
      </c>
      <c r="O4" s="799">
        <v>2</v>
      </c>
      <c r="P4" s="800">
        <v>3</v>
      </c>
      <c r="Q4" s="797">
        <v>3</v>
      </c>
      <c r="R4" s="798">
        <v>3</v>
      </c>
      <c r="S4" s="799">
        <v>3</v>
      </c>
      <c r="T4" s="799">
        <v>3</v>
      </c>
      <c r="U4" s="800">
        <v>4</v>
      </c>
      <c r="V4" s="797">
        <v>4</v>
      </c>
      <c r="W4" s="798">
        <v>4</v>
      </c>
      <c r="X4" s="799">
        <v>4</v>
      </c>
      <c r="Y4" s="799">
        <v>4</v>
      </c>
      <c r="Z4" s="800">
        <v>5</v>
      </c>
      <c r="AA4" s="797">
        <v>5</v>
      </c>
      <c r="AB4" s="798">
        <v>5</v>
      </c>
      <c r="AC4" s="799">
        <v>5</v>
      </c>
      <c r="AD4" s="799">
        <v>5</v>
      </c>
      <c r="AE4" s="800">
        <v>6</v>
      </c>
      <c r="AF4" s="797">
        <v>6</v>
      </c>
      <c r="AG4" s="798">
        <v>6</v>
      </c>
      <c r="AH4" s="799">
        <v>6</v>
      </c>
      <c r="AI4" s="799">
        <v>6</v>
      </c>
      <c r="AJ4" s="800">
        <v>7</v>
      </c>
      <c r="AK4" s="797">
        <v>7</v>
      </c>
      <c r="AL4" s="798">
        <v>7</v>
      </c>
      <c r="AM4" s="797">
        <v>7</v>
      </c>
      <c r="AN4" s="798">
        <v>7</v>
      </c>
      <c r="AO4" s="800">
        <v>8</v>
      </c>
      <c r="AP4" s="797">
        <v>8</v>
      </c>
      <c r="AQ4" s="798">
        <v>8</v>
      </c>
      <c r="AR4" s="797">
        <v>8</v>
      </c>
      <c r="AS4" s="798">
        <v>8</v>
      </c>
      <c r="AT4" s="800">
        <v>9</v>
      </c>
      <c r="AU4" s="797">
        <v>9</v>
      </c>
      <c r="AV4" s="798">
        <v>9</v>
      </c>
      <c r="AW4" s="797">
        <v>9</v>
      </c>
      <c r="AX4" s="798">
        <v>9</v>
      </c>
      <c r="AY4" s="800">
        <v>10</v>
      </c>
      <c r="AZ4" s="797">
        <v>10</v>
      </c>
      <c r="BA4" s="798">
        <v>10</v>
      </c>
      <c r="BB4" s="797">
        <v>10</v>
      </c>
      <c r="BC4" s="798">
        <v>10</v>
      </c>
      <c r="BD4" s="800">
        <v>11</v>
      </c>
      <c r="BE4" s="797">
        <v>11</v>
      </c>
      <c r="BF4" s="798">
        <v>11</v>
      </c>
      <c r="BG4" s="797">
        <v>11</v>
      </c>
      <c r="BH4" s="798">
        <v>11</v>
      </c>
      <c r="BI4" s="800">
        <v>12</v>
      </c>
      <c r="BJ4" s="797">
        <v>12</v>
      </c>
      <c r="BK4" s="798">
        <v>12</v>
      </c>
      <c r="BL4" s="797">
        <v>12</v>
      </c>
      <c r="BM4" s="798">
        <v>12</v>
      </c>
      <c r="BN4" s="800">
        <v>13</v>
      </c>
      <c r="BO4" s="797">
        <v>13</v>
      </c>
      <c r="BP4" s="798">
        <v>13</v>
      </c>
      <c r="BQ4" s="797">
        <v>13</v>
      </c>
      <c r="BR4" s="798">
        <v>13</v>
      </c>
      <c r="BS4" s="800">
        <v>14</v>
      </c>
      <c r="BT4" s="797">
        <v>14</v>
      </c>
      <c r="BU4" s="798">
        <v>14</v>
      </c>
      <c r="BV4" s="797">
        <v>14</v>
      </c>
      <c r="BW4" s="798">
        <v>14</v>
      </c>
      <c r="BX4" s="800">
        <v>15</v>
      </c>
      <c r="BY4" s="797">
        <v>15</v>
      </c>
      <c r="BZ4" s="798">
        <v>15</v>
      </c>
      <c r="CA4" s="797">
        <v>15</v>
      </c>
      <c r="CB4" s="798">
        <v>15</v>
      </c>
      <c r="CC4" s="801"/>
    </row>
    <row r="5" spans="1:87" s="802" customFormat="1" ht="12" thickBot="1" x14ac:dyDescent="0.2">
      <c r="B5" s="803" t="s">
        <v>1649</v>
      </c>
      <c r="C5" s="794"/>
      <c r="D5" s="794"/>
      <c r="E5" s="795"/>
      <c r="F5" s="804"/>
      <c r="G5" s="805">
        <f>F4</f>
        <v>1</v>
      </c>
      <c r="H5" s="806"/>
      <c r="I5" s="807"/>
      <c r="J5" s="807"/>
      <c r="K5" s="807"/>
      <c r="L5" s="805">
        <f>K4</f>
        <v>2</v>
      </c>
      <c r="M5" s="806"/>
      <c r="N5" s="807"/>
      <c r="O5" s="807"/>
      <c r="P5" s="807"/>
      <c r="Q5" s="805">
        <f>P4</f>
        <v>3</v>
      </c>
      <c r="R5" s="806"/>
      <c r="S5" s="807"/>
      <c r="T5" s="807"/>
      <c r="U5" s="807"/>
      <c r="V5" s="805">
        <f>U4</f>
        <v>4</v>
      </c>
      <c r="W5" s="806"/>
      <c r="X5" s="807"/>
      <c r="Y5" s="807"/>
      <c r="Z5" s="807"/>
      <c r="AA5" s="805">
        <f>Z4</f>
        <v>5</v>
      </c>
      <c r="AB5" s="806"/>
      <c r="AC5" s="807"/>
      <c r="AD5" s="807"/>
      <c r="AE5" s="807"/>
      <c r="AF5" s="805">
        <f>AE4</f>
        <v>6</v>
      </c>
      <c r="AG5" s="806"/>
      <c r="AH5" s="807"/>
      <c r="AI5" s="807"/>
      <c r="AJ5" s="807"/>
      <c r="AK5" s="805">
        <f>AJ4</f>
        <v>7</v>
      </c>
      <c r="AL5" s="806"/>
      <c r="AM5" s="808"/>
      <c r="AN5" s="809"/>
      <c r="AO5" s="807"/>
      <c r="AP5" s="805">
        <f>AO4</f>
        <v>8</v>
      </c>
      <c r="AQ5" s="806"/>
      <c r="AR5" s="808"/>
      <c r="AS5" s="809"/>
      <c r="AT5" s="807"/>
      <c r="AU5" s="805">
        <f>AT4</f>
        <v>9</v>
      </c>
      <c r="AV5" s="806"/>
      <c r="AW5" s="808"/>
      <c r="AX5" s="809"/>
      <c r="AY5" s="807"/>
      <c r="AZ5" s="805">
        <f>AY4</f>
        <v>10</v>
      </c>
      <c r="BA5" s="806"/>
      <c r="BB5" s="808"/>
      <c r="BC5" s="809"/>
      <c r="BD5" s="807"/>
      <c r="BE5" s="805">
        <f>BD4</f>
        <v>11</v>
      </c>
      <c r="BF5" s="806"/>
      <c r="BG5" s="808"/>
      <c r="BH5" s="809"/>
      <c r="BI5" s="807"/>
      <c r="BJ5" s="805">
        <f>BI4</f>
        <v>12</v>
      </c>
      <c r="BK5" s="806"/>
      <c r="BL5" s="808"/>
      <c r="BM5" s="809"/>
      <c r="BN5" s="807"/>
      <c r="BO5" s="805">
        <f>BN4</f>
        <v>13</v>
      </c>
      <c r="BP5" s="806"/>
      <c r="BQ5" s="808"/>
      <c r="BR5" s="809"/>
      <c r="BS5" s="807"/>
      <c r="BT5" s="805">
        <f>BS4</f>
        <v>14</v>
      </c>
      <c r="BU5" s="806"/>
      <c r="BV5" s="808"/>
      <c r="BW5" s="809"/>
      <c r="BX5" s="807"/>
      <c r="BY5" s="805">
        <f>BX4</f>
        <v>15</v>
      </c>
      <c r="BZ5" s="806"/>
      <c r="CA5" s="808"/>
      <c r="CB5" s="809"/>
      <c r="CC5" s="801"/>
      <c r="CD5" s="805" t="s">
        <v>1650</v>
      </c>
      <c r="CE5" s="810"/>
      <c r="CF5" s="810"/>
      <c r="CG5" s="810"/>
      <c r="CH5" s="810"/>
      <c r="CI5" s="806"/>
    </row>
    <row r="6" spans="1:87" s="461" customFormat="1" ht="12" thickBot="1" x14ac:dyDescent="0.2">
      <c r="B6" s="803" t="s">
        <v>1651</v>
      </c>
      <c r="C6" s="794"/>
      <c r="D6" s="794"/>
      <c r="E6" s="795"/>
      <c r="F6" s="804"/>
      <c r="G6" s="811">
        <f>IF(DAY(DATE('Report Set-up'!$B$12,'Report Set-up'!$B$11+1,1)-1)&gt;=G$5,WEEKDAY(DATE('Report Set-up'!$B$12,'Report Set-up'!$B$11,G$5)),"---")</f>
        <v>1</v>
      </c>
      <c r="H6" s="812"/>
      <c r="I6" s="808"/>
      <c r="J6" s="807"/>
      <c r="K6" s="809"/>
      <c r="L6" s="811">
        <f>IF(DAY(DATE('Report Set-up'!$B$12,'Report Set-up'!$B$11+1,1)-1)&gt;=L$5,WEEKDAY(DATE('Report Set-up'!$B$12,'Report Set-up'!$B$11,L$5)),"---")</f>
        <v>2</v>
      </c>
      <c r="M6" s="812"/>
      <c r="N6" s="808"/>
      <c r="O6" s="807"/>
      <c r="P6" s="809"/>
      <c r="Q6" s="811">
        <f>IF(DAY(DATE('Report Set-up'!$B$12,'Report Set-up'!$B$11+1,1)-1)&gt;=Q$5,WEEKDAY(DATE('Report Set-up'!$B$12,'Report Set-up'!$B$11,Q$5)),"---")</f>
        <v>3</v>
      </c>
      <c r="R6" s="812"/>
      <c r="S6" s="808"/>
      <c r="T6" s="807"/>
      <c r="U6" s="809"/>
      <c r="V6" s="811">
        <f>IF(DAY(DATE('Report Set-up'!$B$12,'Report Set-up'!$B$11+1,1)-1)&gt;=V$5,WEEKDAY(DATE('Report Set-up'!$B$12,'Report Set-up'!$B$11,V$5)),"---")</f>
        <v>4</v>
      </c>
      <c r="W6" s="812"/>
      <c r="X6" s="808"/>
      <c r="Y6" s="807"/>
      <c r="Z6" s="809"/>
      <c r="AA6" s="811">
        <f>IF(DAY(DATE('Report Set-up'!$B$12,'Report Set-up'!$B$11+1,1)-1)&gt;=AA$5,WEEKDAY(DATE('Report Set-up'!$B$12,'Report Set-up'!$B$11,AA$5)),"---")</f>
        <v>5</v>
      </c>
      <c r="AB6" s="812"/>
      <c r="AC6" s="808"/>
      <c r="AD6" s="807"/>
      <c r="AE6" s="809"/>
      <c r="AF6" s="811">
        <f>IF(DAY(DATE('Report Set-up'!$B$12,'Report Set-up'!$B$11+1,1)-1)&gt;=AF$5,WEEKDAY(DATE('Report Set-up'!$B$12,'Report Set-up'!$B$11,AF$5)),"---")</f>
        <v>6</v>
      </c>
      <c r="AG6" s="812"/>
      <c r="AH6" s="808"/>
      <c r="AI6" s="807"/>
      <c r="AJ6" s="809"/>
      <c r="AK6" s="811">
        <f>IF(DAY(DATE('Report Set-up'!$B$12,'Report Set-up'!$B$11+1,1)-1)&gt;=AK$5,WEEKDAY(DATE('Report Set-up'!$B$12,'Report Set-up'!$B$11,AK$5)),"---")</f>
        <v>7</v>
      </c>
      <c r="AL6" s="812"/>
      <c r="AM6" s="808"/>
      <c r="AN6" s="809"/>
      <c r="AO6" s="809"/>
      <c r="AP6" s="811">
        <f>IF(DAY(DATE('Report Set-up'!$B$12,'Report Set-up'!$B$11+1,1)-1)&gt;=AP$5,WEEKDAY(DATE('Report Set-up'!$B$12,'Report Set-up'!$B$11,AP$5)),"---")</f>
        <v>1</v>
      </c>
      <c r="AQ6" s="812"/>
      <c r="AR6" s="808"/>
      <c r="AS6" s="809"/>
      <c r="AT6" s="809"/>
      <c r="AU6" s="811">
        <f>IF(DAY(DATE('Report Set-up'!$B$12,'Report Set-up'!$B$11+1,1)-1)&gt;=AU$5,WEEKDAY(DATE('Report Set-up'!$B$12,'Report Set-up'!$B$11,AU$5)),"---")</f>
        <v>2</v>
      </c>
      <c r="AV6" s="812"/>
      <c r="AW6" s="808"/>
      <c r="AX6" s="809"/>
      <c r="AY6" s="809"/>
      <c r="AZ6" s="811">
        <f>IF(DAY(DATE('Report Set-up'!$B$12,'Report Set-up'!$B$11+1,1)-1)&gt;=AZ$5,WEEKDAY(DATE('Report Set-up'!$B$12,'Report Set-up'!$B$11,AZ$5)),"---")</f>
        <v>3</v>
      </c>
      <c r="BA6" s="812"/>
      <c r="BB6" s="808"/>
      <c r="BC6" s="809"/>
      <c r="BD6" s="809"/>
      <c r="BE6" s="811">
        <f>IF(DAY(DATE('Report Set-up'!$B$12,'Report Set-up'!$B$11+1,1)-1)&gt;=BE$5,WEEKDAY(DATE('Report Set-up'!$B$12,'Report Set-up'!$B$11,BE$5)),"---")</f>
        <v>4</v>
      </c>
      <c r="BF6" s="812"/>
      <c r="BG6" s="808"/>
      <c r="BH6" s="809"/>
      <c r="BI6" s="809"/>
      <c r="BJ6" s="811">
        <f>IF(DAY(DATE('Report Set-up'!$B$12,'Report Set-up'!$B$11+1,1)-1)&gt;=BJ$5,WEEKDAY(DATE('Report Set-up'!$B$12,'Report Set-up'!$B$11,BJ$5)),"---")</f>
        <v>5</v>
      </c>
      <c r="BK6" s="812"/>
      <c r="BL6" s="808"/>
      <c r="BM6" s="809"/>
      <c r="BN6" s="809"/>
      <c r="BO6" s="811">
        <f>IF(DAY(DATE('Report Set-up'!$B$12,'Report Set-up'!$B$11+1,1)-1)&gt;=BO$5,WEEKDAY(DATE('Report Set-up'!$B$12,'Report Set-up'!$B$11,BO$5)),"---")</f>
        <v>6</v>
      </c>
      <c r="BP6" s="812"/>
      <c r="BQ6" s="808"/>
      <c r="BR6" s="809"/>
      <c r="BS6" s="809"/>
      <c r="BT6" s="811">
        <f>IF(DAY(DATE('Report Set-up'!$B$12,'Report Set-up'!$B$11+1,1)-1)&gt;=BT$5,WEEKDAY(DATE('Report Set-up'!$B$12,'Report Set-up'!$B$11,BT$5)),"---")</f>
        <v>7</v>
      </c>
      <c r="BU6" s="812"/>
      <c r="BV6" s="808"/>
      <c r="BW6" s="809"/>
      <c r="BX6" s="809"/>
      <c r="BY6" s="811">
        <f>IF(DAY(DATE('Report Set-up'!$B$12,'Report Set-up'!$B$11+1,1)-1)&gt;=BY$5,WEEKDAY(DATE('Report Set-up'!$B$12,'Report Set-up'!$B$11,BY$5)),"---")</f>
        <v>1</v>
      </c>
      <c r="BZ6" s="812"/>
      <c r="CA6" s="808"/>
      <c r="CB6" s="809"/>
      <c r="CC6" s="801"/>
      <c r="CD6" s="813" t="s">
        <v>217</v>
      </c>
      <c r="CE6" s="814" t="s">
        <v>217</v>
      </c>
      <c r="CF6" s="815"/>
      <c r="CG6" s="816"/>
      <c r="CH6" s="817" t="s">
        <v>1652</v>
      </c>
      <c r="CI6" s="818" t="s">
        <v>1652</v>
      </c>
    </row>
    <row r="7" spans="1:87" s="802" customFormat="1" ht="15" thickBot="1" x14ac:dyDescent="0.25">
      <c r="B7" s="819"/>
      <c r="C7" s="788"/>
      <c r="D7" s="788"/>
      <c r="E7" s="795"/>
      <c r="F7" s="807"/>
      <c r="G7" s="807"/>
      <c r="H7" s="807"/>
      <c r="I7" s="807"/>
      <c r="J7" s="807"/>
      <c r="K7" s="807"/>
      <c r="L7" s="807"/>
      <c r="M7" s="807"/>
      <c r="N7" s="807"/>
      <c r="O7" s="807"/>
      <c r="P7" s="807"/>
      <c r="Q7" s="807"/>
      <c r="R7" s="807"/>
      <c r="S7" s="807"/>
      <c r="T7" s="807"/>
      <c r="U7" s="807"/>
      <c r="V7" s="807"/>
      <c r="W7" s="807"/>
      <c r="X7" s="807"/>
      <c r="Y7" s="807"/>
      <c r="Z7" s="807"/>
      <c r="AA7" s="807"/>
      <c r="AB7" s="807"/>
      <c r="AC7" s="807"/>
      <c r="AD7" s="807"/>
      <c r="AE7" s="807"/>
      <c r="AF7" s="807"/>
      <c r="AG7" s="807"/>
      <c r="AH7" s="807"/>
      <c r="AI7" s="807"/>
      <c r="AJ7" s="807"/>
      <c r="AK7" s="807"/>
      <c r="AL7" s="807"/>
      <c r="AM7" s="807"/>
      <c r="AN7" s="809"/>
      <c r="AO7" s="807"/>
      <c r="AP7" s="807"/>
      <c r="AQ7" s="807"/>
      <c r="AR7" s="807"/>
      <c r="AS7" s="809"/>
      <c r="AT7" s="807"/>
      <c r="AU7" s="807"/>
      <c r="AV7" s="807"/>
      <c r="AW7" s="807"/>
      <c r="AX7" s="809"/>
      <c r="AY7" s="807"/>
      <c r="AZ7" s="807"/>
      <c r="BA7" s="807"/>
      <c r="BB7" s="807"/>
      <c r="BC7" s="809"/>
      <c r="BD7" s="807"/>
      <c r="BE7" s="807"/>
      <c r="BF7" s="807"/>
      <c r="BG7" s="807"/>
      <c r="BH7" s="809"/>
      <c r="BI7" s="807"/>
      <c r="BJ7" s="807"/>
      <c r="BK7" s="807"/>
      <c r="BL7" s="807"/>
      <c r="BM7" s="809"/>
      <c r="BN7" s="807"/>
      <c r="BO7" s="807"/>
      <c r="BP7" s="807"/>
      <c r="BQ7" s="807"/>
      <c r="BR7" s="809"/>
      <c r="BS7" s="807"/>
      <c r="BT7" s="807"/>
      <c r="BU7" s="807"/>
      <c r="BV7" s="807"/>
      <c r="BW7" s="809"/>
      <c r="BX7" s="807"/>
      <c r="BY7" s="807"/>
      <c r="BZ7" s="807"/>
      <c r="CA7" s="807"/>
      <c r="CB7" s="809"/>
      <c r="CC7" s="801"/>
      <c r="CD7" s="820" t="s">
        <v>266</v>
      </c>
      <c r="CE7" s="821" t="s">
        <v>266</v>
      </c>
      <c r="CF7" s="822" t="s">
        <v>590</v>
      </c>
      <c r="CG7" s="823" t="s">
        <v>591</v>
      </c>
      <c r="CH7" s="823" t="s">
        <v>584</v>
      </c>
      <c r="CI7" s="824" t="s">
        <v>584</v>
      </c>
    </row>
    <row r="8" spans="1:87" s="461" customFormat="1" ht="12.75" customHeight="1" thickBot="1" x14ac:dyDescent="0.2">
      <c r="A8" s="825" t="s">
        <v>208</v>
      </c>
      <c r="B8" s="826" t="s">
        <v>209</v>
      </c>
      <c r="C8" s="827" t="s">
        <v>1653</v>
      </c>
      <c r="D8" s="828" t="s">
        <v>1654</v>
      </c>
      <c r="E8" s="829"/>
      <c r="F8" s="804" t="s">
        <v>1655</v>
      </c>
      <c r="G8" s="830" t="s">
        <v>1656</v>
      </c>
      <c r="H8" s="831" t="s">
        <v>1657</v>
      </c>
      <c r="I8" s="832" t="s">
        <v>1658</v>
      </c>
      <c r="J8" s="833" t="s">
        <v>1659</v>
      </c>
      <c r="K8" s="834" t="s">
        <v>1655</v>
      </c>
      <c r="L8" s="830" t="s">
        <v>1656</v>
      </c>
      <c r="M8" s="831" t="s">
        <v>1657</v>
      </c>
      <c r="N8" s="832" t="s">
        <v>1658</v>
      </c>
      <c r="O8" s="833" t="s">
        <v>1659</v>
      </c>
      <c r="P8" s="834" t="s">
        <v>1655</v>
      </c>
      <c r="Q8" s="830" t="s">
        <v>1656</v>
      </c>
      <c r="R8" s="831" t="s">
        <v>1657</v>
      </c>
      <c r="S8" s="832" t="s">
        <v>1658</v>
      </c>
      <c r="T8" s="833" t="s">
        <v>1659</v>
      </c>
      <c r="U8" s="834" t="s">
        <v>1655</v>
      </c>
      <c r="V8" s="830" t="s">
        <v>1656</v>
      </c>
      <c r="W8" s="831" t="s">
        <v>1657</v>
      </c>
      <c r="X8" s="832" t="s">
        <v>1658</v>
      </c>
      <c r="Y8" s="833" t="s">
        <v>1659</v>
      </c>
      <c r="Z8" s="834" t="s">
        <v>1655</v>
      </c>
      <c r="AA8" s="830" t="s">
        <v>1656</v>
      </c>
      <c r="AB8" s="831" t="s">
        <v>1657</v>
      </c>
      <c r="AC8" s="832" t="s">
        <v>1658</v>
      </c>
      <c r="AD8" s="833" t="s">
        <v>1659</v>
      </c>
      <c r="AE8" s="834" t="s">
        <v>1655</v>
      </c>
      <c r="AF8" s="830" t="s">
        <v>1656</v>
      </c>
      <c r="AG8" s="831" t="s">
        <v>1657</v>
      </c>
      <c r="AH8" s="832" t="s">
        <v>1658</v>
      </c>
      <c r="AI8" s="833" t="s">
        <v>1659</v>
      </c>
      <c r="AJ8" s="834" t="s">
        <v>1655</v>
      </c>
      <c r="AK8" s="830" t="s">
        <v>1656</v>
      </c>
      <c r="AL8" s="831" t="s">
        <v>1657</v>
      </c>
      <c r="AM8" s="830" t="s">
        <v>1658</v>
      </c>
      <c r="AN8" s="831" t="s">
        <v>1659</v>
      </c>
      <c r="AO8" s="834" t="s">
        <v>1655</v>
      </c>
      <c r="AP8" s="830" t="s">
        <v>1656</v>
      </c>
      <c r="AQ8" s="831" t="s">
        <v>1657</v>
      </c>
      <c r="AR8" s="830" t="s">
        <v>1658</v>
      </c>
      <c r="AS8" s="831" t="s">
        <v>1659</v>
      </c>
      <c r="AT8" s="834" t="s">
        <v>1655</v>
      </c>
      <c r="AU8" s="830" t="s">
        <v>1656</v>
      </c>
      <c r="AV8" s="831" t="s">
        <v>1657</v>
      </c>
      <c r="AW8" s="830" t="s">
        <v>1658</v>
      </c>
      <c r="AX8" s="831" t="s">
        <v>1659</v>
      </c>
      <c r="AY8" s="834" t="s">
        <v>1655</v>
      </c>
      <c r="AZ8" s="830" t="s">
        <v>1656</v>
      </c>
      <c r="BA8" s="831" t="s">
        <v>1657</v>
      </c>
      <c r="BB8" s="830" t="s">
        <v>1658</v>
      </c>
      <c r="BC8" s="831" t="s">
        <v>1659</v>
      </c>
      <c r="BD8" s="834" t="s">
        <v>1655</v>
      </c>
      <c r="BE8" s="830" t="s">
        <v>1656</v>
      </c>
      <c r="BF8" s="831" t="s">
        <v>1657</v>
      </c>
      <c r="BG8" s="830" t="s">
        <v>1658</v>
      </c>
      <c r="BH8" s="831" t="s">
        <v>1659</v>
      </c>
      <c r="BI8" s="834" t="s">
        <v>1655</v>
      </c>
      <c r="BJ8" s="830" t="s">
        <v>1656</v>
      </c>
      <c r="BK8" s="831" t="s">
        <v>1657</v>
      </c>
      <c r="BL8" s="830" t="s">
        <v>1658</v>
      </c>
      <c r="BM8" s="831" t="s">
        <v>1659</v>
      </c>
      <c r="BN8" s="834" t="s">
        <v>1655</v>
      </c>
      <c r="BO8" s="830" t="s">
        <v>1656</v>
      </c>
      <c r="BP8" s="831" t="s">
        <v>1657</v>
      </c>
      <c r="BQ8" s="830" t="s">
        <v>1658</v>
      </c>
      <c r="BR8" s="831" t="s">
        <v>1659</v>
      </c>
      <c r="BS8" s="834" t="s">
        <v>1655</v>
      </c>
      <c r="BT8" s="830" t="s">
        <v>1656</v>
      </c>
      <c r="BU8" s="831" t="s">
        <v>1657</v>
      </c>
      <c r="BV8" s="830" t="s">
        <v>1658</v>
      </c>
      <c r="BW8" s="831" t="s">
        <v>1659</v>
      </c>
      <c r="BX8" s="834" t="s">
        <v>1655</v>
      </c>
      <c r="BY8" s="830" t="s">
        <v>1656</v>
      </c>
      <c r="BZ8" s="831" t="s">
        <v>1657</v>
      </c>
      <c r="CA8" s="830" t="s">
        <v>1658</v>
      </c>
      <c r="CB8" s="831" t="s">
        <v>1659</v>
      </c>
      <c r="CC8" s="801"/>
      <c r="CD8" s="835" t="s">
        <v>1126</v>
      </c>
      <c r="CE8" s="836" t="s">
        <v>224</v>
      </c>
      <c r="CF8" s="837" t="s">
        <v>584</v>
      </c>
      <c r="CG8" s="838" t="s">
        <v>584</v>
      </c>
      <c r="CH8" s="839" t="s">
        <v>1660</v>
      </c>
      <c r="CI8" s="840" t="s">
        <v>1661</v>
      </c>
    </row>
    <row r="9" spans="1:87" x14ac:dyDescent="0.2">
      <c r="A9" s="841" t="str">
        <f ca="1">IF(OFFSET('Employee Set-up'!$A$1,ROW('Employee Set-up'!$A5)-1,'Employee Set-up'!$B$1-1,1,1)&lt;&gt;0,OFFSET('Employee Set-up'!$A$1,ROW('Employee Set-up'!$A5)-1,'Employee Set-up'!$B$1-1,1,1),"---")</f>
        <v>----</v>
      </c>
      <c r="B9" s="842" t="str">
        <f ca="1">IF(OFFSET('Employee Set-up'!$A$1,ROW('Employee Set-up'!$A5)-1,'Employee Set-up'!$D$1-1,1,1)&lt;&gt;0,OFFSET('Employee Set-up'!$A$1,ROW('Employee Set-up'!$A5)-1,'Employee Set-up'!$C$1-1,1,1),"---")</f>
        <v>Manager</v>
      </c>
      <c r="C9" s="843">
        <f ca="1">IF(OFFSET('Employee Set-up'!$A$1,ROW('Employee Set-up'!$A5)-1,'Employee Set-up'!$D$1-1,1,1)&lt;&gt;0,OFFSET('Employee Set-up'!$A$1,ROW('Employee Set-up'!$A5)-1,'Employee Set-up'!$F$1-1,1,1),"---")</f>
        <v>25</v>
      </c>
      <c r="D9" s="844">
        <f ca="1">IF(OFFSET('Employee Set-up'!$A$1,ROW('Employee Set-up'!$A5)-1,'Employee Set-up'!$D$1-1,1,1)&lt;&gt;0,OFFSET('Employee Set-up'!$A$1,ROW('Employee Set-up'!$A5)-1,'Employee Set-up'!$G$1-1,1,1),"---")</f>
        <v>1</v>
      </c>
      <c r="E9" s="845"/>
      <c r="F9" s="846">
        <f ca="1">IF(F$4&gt;0,OFFSET('Labour Entry'!$C$1,'Labour Entry'!$A10-1,F$4*5-4,1,1),0)</f>
        <v>0</v>
      </c>
      <c r="G9" s="843">
        <f ca="1">IF(G$4&gt;0,OFFSET('Labour Entry'!$C$1,'Labour Entry'!$A10-1,G$4*5-3,1,1),0)</f>
        <v>0</v>
      </c>
      <c r="H9" s="844">
        <f ca="1">IF(H$4&gt;0,OFFSET('Labour Entry'!$C$1,'Labour Entry'!$A10-1,H$4*5-2,1,1),0)</f>
        <v>0</v>
      </c>
      <c r="I9" s="847">
        <f ca="1">IF(I$4&gt;0,OFFSET('Labour Entry'!$C$1,'Labour Entry'!$A10-1,I$4*5-1,1,1),0)</f>
        <v>0</v>
      </c>
      <c r="J9" s="848">
        <f ca="1">IF(J$4&gt;0,OFFSET('Labour Entry'!$C$1,'Labour Entry'!$A10-1,J$4*5,1,1),0)</f>
        <v>0</v>
      </c>
      <c r="K9" s="849">
        <f ca="1">IF(K$4&gt;0,OFFSET('Labour Entry'!$C$1,'Labour Entry'!$A10-1,K$4*5-4,1,1),0)</f>
        <v>0</v>
      </c>
      <c r="L9" s="843">
        <f ca="1">IF(L$4&gt;0,OFFSET('Labour Entry'!$C$1,'Labour Entry'!$A10-1,L$4*5-3,1,1),0)</f>
        <v>7.5</v>
      </c>
      <c r="M9" s="844">
        <f ca="1">IF(M$4&gt;0,OFFSET('Labour Entry'!$C$1,'Labour Entry'!$A10-1,M$4*5-2,1,1),0)</f>
        <v>0</v>
      </c>
      <c r="N9" s="847">
        <f ca="1">IF(N$4&gt;0,OFFSET('Labour Entry'!$C$1,'Labour Entry'!$A10-1,N$4*5-1,1,1),0)</f>
        <v>0</v>
      </c>
      <c r="O9" s="848">
        <f ca="1">IF(O$4&gt;0,OFFSET('Labour Entry'!$C$1,'Labour Entry'!$A10-1,O$4*5,1,1),0)</f>
        <v>0</v>
      </c>
      <c r="P9" s="849">
        <f ca="1">IF(P$4&gt;0,OFFSET('Labour Entry'!$C$1,'Labour Entry'!$A10-1,P$4*5-4,1,1),0)</f>
        <v>0</v>
      </c>
      <c r="Q9" s="843">
        <f ca="1">IF(Q$4&gt;0,OFFSET('Labour Entry'!$C$1,'Labour Entry'!$A10-1,Q$4*5-3,1,1),0)</f>
        <v>0</v>
      </c>
      <c r="R9" s="844">
        <f ca="1">IF(R$4&gt;0,OFFSET('Labour Entry'!$C$1,'Labour Entry'!$A10-1,R$4*5-2,1,1),0)</f>
        <v>0</v>
      </c>
      <c r="S9" s="847">
        <f ca="1">IF(S$4&gt;0,OFFSET('Labour Entry'!$C$1,'Labour Entry'!$A10-1,S$4*5-1,1,1),0)</f>
        <v>0</v>
      </c>
      <c r="T9" s="848">
        <f ca="1">IF(T$4&gt;0,OFFSET('Labour Entry'!$C$1,'Labour Entry'!$A10-1,T$4*5,1,1),0)</f>
        <v>0</v>
      </c>
      <c r="U9" s="849">
        <f ca="1">IF(U$4&gt;0,OFFSET('Labour Entry'!$C$1,'Labour Entry'!$A10-1,U$4*5-4,1,1),0)</f>
        <v>0</v>
      </c>
      <c r="V9" s="843">
        <f ca="1">IF(V$4&gt;0,OFFSET('Labour Entry'!$C$1,'Labour Entry'!$A10-1,V$4*5-3,1,1),0)</f>
        <v>8</v>
      </c>
      <c r="W9" s="844">
        <f ca="1">IF(W$4&gt;0,OFFSET('Labour Entry'!$C$1,'Labour Entry'!$A10-1,W$4*5-2,1,1),0)</f>
        <v>0</v>
      </c>
      <c r="X9" s="847">
        <f ca="1">IF(X$4&gt;0,OFFSET('Labour Entry'!$C$1,'Labour Entry'!$A10-1,X$4*5-1,1,1),0)</f>
        <v>0</v>
      </c>
      <c r="Y9" s="848">
        <f ca="1">IF(Y$4&gt;0,OFFSET('Labour Entry'!$C$1,'Labour Entry'!$A10-1,Y$4*5,1,1),0)</f>
        <v>0</v>
      </c>
      <c r="Z9" s="849">
        <f ca="1">IF(Z$4&gt;0,OFFSET('Labour Entry'!$C$1,'Labour Entry'!$A10-1,Z$4*5-4,1,1),0)</f>
        <v>0</v>
      </c>
      <c r="AA9" s="843">
        <f ca="1">IF(AA$4&gt;0,OFFSET('Labour Entry'!$C$1,'Labour Entry'!$A10-1,AA$4*5-3,1,1),0)</f>
        <v>0</v>
      </c>
      <c r="AB9" s="844">
        <f ca="1">IF(AB$4&gt;0,OFFSET('Labour Entry'!$C$1,'Labour Entry'!$A10-1,AB$4*5-2,1,1),0)</f>
        <v>0</v>
      </c>
      <c r="AC9" s="847">
        <f ca="1">IF(AC$4&gt;0,OFFSET('Labour Entry'!$C$1,'Labour Entry'!$A10-1,AC$4*5-1,1,1),0)</f>
        <v>0</v>
      </c>
      <c r="AD9" s="848">
        <f ca="1">IF(AD$4&gt;0,OFFSET('Labour Entry'!$C$1,'Labour Entry'!$A10-1,AD$4*5,1,1),0)</f>
        <v>0</v>
      </c>
      <c r="AE9" s="849">
        <f ca="1">IF(AE$4&gt;0,OFFSET('Labour Entry'!$C$1,'Labour Entry'!$A10-1,AE$4*5-4,1,1),0)</f>
        <v>0</v>
      </c>
      <c r="AF9" s="843">
        <f ca="1">IF(AF$4&gt;0,OFFSET('Labour Entry'!$C$1,'Labour Entry'!$A10-1,AF$4*5-3,1,1),0)</f>
        <v>0</v>
      </c>
      <c r="AG9" s="844">
        <f ca="1">IF(AG$4&gt;0,OFFSET('Labour Entry'!$C$1,'Labour Entry'!$A10-1,AG$4*5-2,1,1),0)</f>
        <v>0</v>
      </c>
      <c r="AH9" s="847">
        <f ca="1">IF(AH$4&gt;0,OFFSET('Labour Entry'!$C$1,'Labour Entry'!$A10-1,AH$4*5-1,1,1),0)</f>
        <v>0</v>
      </c>
      <c r="AI9" s="848">
        <f ca="1">IF(AI$4&gt;0,OFFSET('Labour Entry'!$C$1,'Labour Entry'!$A10-1,AI$4*5,1,1),0)</f>
        <v>0</v>
      </c>
      <c r="AJ9" s="849">
        <f ca="1">IF(AJ$4&gt;0,OFFSET('Labour Entry'!$C$1,'Labour Entry'!$A10-1,AJ$4*5-4,1,1),0)</f>
        <v>0</v>
      </c>
      <c r="AK9" s="843">
        <f ca="1">IF(AK$4&gt;0,OFFSET('Labour Entry'!$C$1,'Labour Entry'!$A10-1,AK$4*5-3,1,1),0)</f>
        <v>8</v>
      </c>
      <c r="AL9" s="844">
        <f ca="1">IF(AL$4&gt;0,OFFSET('Labour Entry'!$C$1,'Labour Entry'!$A10-1,AL$4*5-2,1,1),0)</f>
        <v>0</v>
      </c>
      <c r="AM9" s="843">
        <f ca="1">IF(AM$4&gt;0,OFFSET('Labour Entry'!$C$1,'Labour Entry'!$A10-1,AM$4*5-1,1,1),0)</f>
        <v>0</v>
      </c>
      <c r="AN9" s="844">
        <f ca="1">IF(AN$4&gt;0,OFFSET('Labour Entry'!$C$1,'Labour Entry'!$A10-1,AN$4*5,1,1),0)</f>
        <v>0</v>
      </c>
      <c r="AO9" s="849">
        <f ca="1">IF(AO$4&gt;0,OFFSET('Labour Entry'!$C$1,'Labour Entry'!$A10-1,AO$4*5-4,1,1),0)</f>
        <v>0</v>
      </c>
      <c r="AP9" s="843">
        <f ca="1">IF(AP$4&gt;0,OFFSET('Labour Entry'!$C$1,'Labour Entry'!$A10-1,AP$4*5-3,1,1),0)</f>
        <v>7</v>
      </c>
      <c r="AQ9" s="844">
        <f ca="1">IF(AQ$4&gt;0,OFFSET('Labour Entry'!$C$1,'Labour Entry'!$A10-1,AQ$4*5-2,1,1),0)</f>
        <v>0</v>
      </c>
      <c r="AR9" s="843">
        <f ca="1">IF(AR$4&gt;0,OFFSET('Labour Entry'!$C$1,'Labour Entry'!$A10-1,AR$4*5-1,1,1),0)</f>
        <v>0</v>
      </c>
      <c r="AS9" s="844">
        <f ca="1">IF(AS$4&gt;0,OFFSET('Labour Entry'!$C$1,'Labour Entry'!$A10-1,AS$4*5,1,1),0)</f>
        <v>0</v>
      </c>
      <c r="AT9" s="849">
        <f ca="1">IF(AT$4&gt;0,OFFSET('Labour Entry'!$C$1,'Labour Entry'!$A10-1,AT$4*5-4,1,1),0)</f>
        <v>0</v>
      </c>
      <c r="AU9" s="843">
        <f ca="1">IF(AU$4&gt;0,OFFSET('Labour Entry'!$C$1,'Labour Entry'!$A10-1,AU$4*5-3,1,1),0)</f>
        <v>0</v>
      </c>
      <c r="AV9" s="844">
        <f ca="1">IF(AV$4&gt;0,OFFSET('Labour Entry'!$C$1,'Labour Entry'!$A10-1,AV$4*5-2,1,1),0)</f>
        <v>0</v>
      </c>
      <c r="AW9" s="843">
        <f ca="1">IF(AW$4&gt;0,OFFSET('Labour Entry'!$C$1,'Labour Entry'!$A10-1,AW$4*5-1,1,1),0)</f>
        <v>0</v>
      </c>
      <c r="AX9" s="844">
        <f ca="1">IF(AX$4&gt;0,OFFSET('Labour Entry'!$C$1,'Labour Entry'!$A10-1,AX$4*5,1,1),0)</f>
        <v>0</v>
      </c>
      <c r="AY9" s="849">
        <f ca="1">IF(AY$4&gt;0,OFFSET('Labour Entry'!$C$1,'Labour Entry'!$A10-1,AY$4*5-4,1,1),0)</f>
        <v>0</v>
      </c>
      <c r="AZ9" s="843">
        <f ca="1">IF(AZ$4&gt;0,OFFSET('Labour Entry'!$C$1,'Labour Entry'!$A10-1,AZ$4*5-3,1,1),0)</f>
        <v>0</v>
      </c>
      <c r="BA9" s="844">
        <f ca="1">IF(BA$4&gt;0,OFFSET('Labour Entry'!$C$1,'Labour Entry'!$A10-1,BA$4*5-2,1,1),0)</f>
        <v>0</v>
      </c>
      <c r="BB9" s="843">
        <f ca="1">IF(BB$4&gt;0,OFFSET('Labour Entry'!$C$1,'Labour Entry'!$A10-1,BB$4*5-1,1,1),0)</f>
        <v>0</v>
      </c>
      <c r="BC9" s="844">
        <f ca="1">IF(BC$4&gt;0,OFFSET('Labour Entry'!$C$1,'Labour Entry'!$A10-1,BC$4*5,1,1),0)</f>
        <v>0</v>
      </c>
      <c r="BD9" s="849">
        <f ca="1">IF(BD$4&gt;0,OFFSET('Labour Entry'!$C$1,'Labour Entry'!$A10-1,BD$4*5-4,1,1),0)</f>
        <v>0</v>
      </c>
      <c r="BE9" s="843">
        <f ca="1">IF(BE$4&gt;0,OFFSET('Labour Entry'!$C$1,'Labour Entry'!$A10-1,BE$4*5-3,1,1),0)</f>
        <v>8</v>
      </c>
      <c r="BF9" s="844">
        <f ca="1">IF(BF$4&gt;0,OFFSET('Labour Entry'!$C$1,'Labour Entry'!$A10-1,BF$4*5-2,1,1),0)</f>
        <v>0</v>
      </c>
      <c r="BG9" s="843">
        <f ca="1">IF(BG$4&gt;0,OFFSET('Labour Entry'!$C$1,'Labour Entry'!$A10-1,BG$4*5-1,1,1),0)</f>
        <v>0</v>
      </c>
      <c r="BH9" s="844">
        <f ca="1">IF(BH$4&gt;0,OFFSET('Labour Entry'!$C$1,'Labour Entry'!$A10-1,BH$4*5,1,1),0)</f>
        <v>0</v>
      </c>
      <c r="BI9" s="849">
        <f ca="1">IF(BI$4&gt;0,OFFSET('Labour Entry'!$C$1,'Labour Entry'!$A10-1,BI$4*5-4,1,1),0)</f>
        <v>0</v>
      </c>
      <c r="BJ9" s="843">
        <f ca="1">IF(BJ$4&gt;0,OFFSET('Labour Entry'!$C$1,'Labour Entry'!$A10-1,BJ$4*5-3,1,1),0)</f>
        <v>0</v>
      </c>
      <c r="BK9" s="844">
        <f ca="1">IF(BK$4&gt;0,OFFSET('Labour Entry'!$C$1,'Labour Entry'!$A10-1,BK$4*5-2,1,1),0)</f>
        <v>0</v>
      </c>
      <c r="BL9" s="843">
        <f ca="1">IF(BL$4&gt;0,OFFSET('Labour Entry'!$C$1,'Labour Entry'!$A10-1,BL$4*5-1,1,1),0)</f>
        <v>0</v>
      </c>
      <c r="BM9" s="844">
        <f ca="1">IF(BM$4&gt;0,OFFSET('Labour Entry'!$C$1,'Labour Entry'!$A10-1,BM$4*5,1,1),0)</f>
        <v>0</v>
      </c>
      <c r="BN9" s="849">
        <f ca="1">IF(BN$4&gt;0,OFFSET('Labour Entry'!$C$1,'Labour Entry'!$A10-1,BN$4*5-4,1,1),0)</f>
        <v>0</v>
      </c>
      <c r="BO9" s="843">
        <f ca="1">IF(BO$4&gt;0,OFFSET('Labour Entry'!$C$1,'Labour Entry'!$A10-1,BO$4*5-3,1,1),0)</f>
        <v>3.5</v>
      </c>
      <c r="BP9" s="844">
        <f ca="1">IF(BP$4&gt;0,OFFSET('Labour Entry'!$C$1,'Labour Entry'!$A10-1,BP$4*5-2,1,1),0)</f>
        <v>0</v>
      </c>
      <c r="BQ9" s="843">
        <f ca="1">IF(BQ$4&gt;0,OFFSET('Labour Entry'!$C$1,'Labour Entry'!$A10-1,BQ$4*5-1,1,1),0)</f>
        <v>0</v>
      </c>
      <c r="BR9" s="844">
        <f ca="1">IF(BR$4&gt;0,OFFSET('Labour Entry'!$C$1,'Labour Entry'!$A10-1,BR$4*5,1,1),0)</f>
        <v>0</v>
      </c>
      <c r="BS9" s="849">
        <f ca="1">IF(BS$4&gt;0,OFFSET('Labour Entry'!$C$1,'Labour Entry'!$A10-1,BS$4*5-4,1,1),0)</f>
        <v>0</v>
      </c>
      <c r="BT9" s="843">
        <f ca="1">IF(BT$4&gt;0,OFFSET('Labour Entry'!$C$1,'Labour Entry'!$A10-1,BT$4*5-3,1,1),0)</f>
        <v>8</v>
      </c>
      <c r="BU9" s="844">
        <f ca="1">IF(BU$4&gt;0,OFFSET('Labour Entry'!$C$1,'Labour Entry'!$A10-1,BU$4*5-2,1,1),0)</f>
        <v>0</v>
      </c>
      <c r="BV9" s="843">
        <f ca="1">IF(BV$4&gt;0,OFFSET('Labour Entry'!$C$1,'Labour Entry'!$A10-1,BV$4*5-1,1,1),0)</f>
        <v>0</v>
      </c>
      <c r="BW9" s="844">
        <f ca="1">IF(BW$4&gt;0,OFFSET('Labour Entry'!$C$1,'Labour Entry'!$A10-1,BW$4*5,1,1),0)</f>
        <v>0</v>
      </c>
      <c r="BX9" s="849">
        <f ca="1">IF(BX$4&gt;0,OFFSET('Labour Entry'!$C$1,'Labour Entry'!$A10-1,BX$4*5-4,1,1),0)</f>
        <v>0</v>
      </c>
      <c r="BY9" s="843">
        <f ca="1">IF(BY$4&gt;0,OFFSET('Labour Entry'!$C$1,'Labour Entry'!$A10-1,BY$4*5-3,1,1),0)</f>
        <v>0</v>
      </c>
      <c r="BZ9" s="844">
        <f ca="1">IF(BZ$4&gt;0,OFFSET('Labour Entry'!$C$1,'Labour Entry'!$A10-1,BZ$4*5-2,1,1),0)</f>
        <v>0</v>
      </c>
      <c r="CA9" s="843">
        <f ca="1">IF(CA$4&gt;0,OFFSET('Labour Entry'!$C$1,'Labour Entry'!$A10-1,CA$4*5-1,1,1),0)</f>
        <v>0</v>
      </c>
      <c r="CB9" s="844">
        <f ca="1">IF(CB$4&gt;0,OFFSET('Labour Entry'!$C$1,'Labour Entry'!$A10-1,CB$4*5,1,1),0)</f>
        <v>0</v>
      </c>
      <c r="CC9" s="845"/>
      <c r="CD9" s="850">
        <f t="shared" ref="CD9:CD50" ca="1" si="0">F9+K9+P9+U9+Z9+AE9+AJ9+AO9+AT9+AY9+BD9+BI9+BN9+BS9+BX9</f>
        <v>0</v>
      </c>
      <c r="CE9" s="851">
        <f ca="1">$D9*CD9</f>
        <v>0</v>
      </c>
      <c r="CF9" s="852">
        <f t="shared" ref="CF9:CI50" ca="1" si="1">G9+L9+Q9+V9+AA9+AF9+AK9+AP9+AU9+AZ9+BE9+BJ9+BO9+BT9+BY9</f>
        <v>50</v>
      </c>
      <c r="CG9" s="853">
        <f t="shared" ca="1" si="1"/>
        <v>0</v>
      </c>
      <c r="CH9" s="853">
        <f t="shared" ca="1" si="1"/>
        <v>0</v>
      </c>
      <c r="CI9" s="854">
        <f t="shared" ca="1" si="1"/>
        <v>0</v>
      </c>
    </row>
    <row r="10" spans="1:87" x14ac:dyDescent="0.2">
      <c r="A10" s="855" t="str">
        <f ca="1">IF(OFFSET('Employee Set-up'!$A$1,ROW('Employee Set-up'!$A6)-1,'Employee Set-up'!$B$1-1,1,1)&lt;&gt;0,OFFSET('Employee Set-up'!$A$1,ROW('Employee Set-up'!$A6)-1,'Employee Set-up'!$B$1-1,1,1),"---")</f>
        <v>----</v>
      </c>
      <c r="B10" s="856" t="str">
        <f ca="1">IF(OFFSET('Employee Set-up'!$A$1,ROW('Employee Set-up'!$A6)-1,'Employee Set-up'!$D$1-1,1,1)&lt;&gt;0,OFFSET('Employee Set-up'!$A$1,ROW('Employee Set-up'!$A6)-1,'Employee Set-up'!$C$1-1,1,1),"---")</f>
        <v>Cook 1</v>
      </c>
      <c r="C10" s="857">
        <f ca="1">IF(OFFSET('Employee Set-up'!$A$1,ROW('Employee Set-up'!$A6)-1,'Employee Set-up'!$D$1-1,1,1)&lt;&gt;0,OFFSET('Employee Set-up'!$A$1,ROW('Employee Set-up'!$A6)-1,'Employee Set-up'!$F$1-1,1,1),"---")</f>
        <v>17.850000000000001</v>
      </c>
      <c r="D10" s="858">
        <f ca="1">IF(OFFSET('Employee Set-up'!$A$1,ROW('Employee Set-up'!$A6)-1,'Employee Set-up'!$D$1-1,1,1)&lt;&gt;0,OFFSET('Employee Set-up'!$A$1,ROW('Employee Set-up'!$A6)-1,'Employee Set-up'!$G$1-1,1,1),"---")</f>
        <v>1</v>
      </c>
      <c r="E10" s="845"/>
      <c r="F10" s="859">
        <f ca="1">IF(F$4&gt;0,OFFSET('Labour Entry'!$C$1,'Labour Entry'!$A11-1,F$4*5-4,1,1),0)</f>
        <v>0</v>
      </c>
      <c r="G10" s="857">
        <f ca="1">IF(G$4&gt;0,OFFSET('Labour Entry'!$C$1,'Labour Entry'!$A11-1,G$4*5-3,1,1),0)</f>
        <v>7</v>
      </c>
      <c r="H10" s="858">
        <f ca="1">IF(H$4&gt;0,OFFSET('Labour Entry'!$C$1,'Labour Entry'!$A11-1,H$4*5-2,1,1),0)</f>
        <v>0</v>
      </c>
      <c r="I10" s="860">
        <f ca="1">IF(I$4&gt;0,OFFSET('Labour Entry'!$C$1,'Labour Entry'!$A11-1,I$4*5-1,1,1),0)</f>
        <v>0</v>
      </c>
      <c r="J10" s="861">
        <f ca="1">IF(J$4&gt;0,OFFSET('Labour Entry'!$C$1,'Labour Entry'!$A11-1,J$4*5,1,1),0)</f>
        <v>0</v>
      </c>
      <c r="K10" s="862">
        <f ca="1">IF(K$4&gt;0,OFFSET('Labour Entry'!$C$1,'Labour Entry'!$A11-1,K$4*5-4,1,1),0)</f>
        <v>0</v>
      </c>
      <c r="L10" s="857">
        <f ca="1">IF(L$4&gt;0,OFFSET('Labour Entry'!$C$1,'Labour Entry'!$A11-1,L$4*5-3,1,1),0)</f>
        <v>0</v>
      </c>
      <c r="M10" s="858">
        <f ca="1">IF(M$4&gt;0,OFFSET('Labour Entry'!$C$1,'Labour Entry'!$A11-1,M$4*5-2,1,1),0)</f>
        <v>0</v>
      </c>
      <c r="N10" s="860">
        <f ca="1">IF(N$4&gt;0,OFFSET('Labour Entry'!$C$1,'Labour Entry'!$A11-1,N$4*5-1,1,1),0)</f>
        <v>0</v>
      </c>
      <c r="O10" s="861">
        <f ca="1">IF(O$4&gt;0,OFFSET('Labour Entry'!$C$1,'Labour Entry'!$A11-1,O$4*5,1,1),0)</f>
        <v>0</v>
      </c>
      <c r="P10" s="862">
        <f ca="1">IF(P$4&gt;0,OFFSET('Labour Entry'!$C$1,'Labour Entry'!$A11-1,P$4*5-4,1,1),0)</f>
        <v>0</v>
      </c>
      <c r="Q10" s="857">
        <f ca="1">IF(Q$4&gt;0,OFFSET('Labour Entry'!$C$1,'Labour Entry'!$A11-1,Q$4*5-3,1,1),0)</f>
        <v>7</v>
      </c>
      <c r="R10" s="858">
        <f ca="1">IF(R$4&gt;0,OFFSET('Labour Entry'!$C$1,'Labour Entry'!$A11-1,R$4*5-2,1,1),0)</f>
        <v>0</v>
      </c>
      <c r="S10" s="860">
        <f ca="1">IF(S$4&gt;0,OFFSET('Labour Entry'!$C$1,'Labour Entry'!$A11-1,S$4*5-1,1,1),0)</f>
        <v>0</v>
      </c>
      <c r="T10" s="861">
        <f ca="1">IF(T$4&gt;0,OFFSET('Labour Entry'!$C$1,'Labour Entry'!$A11-1,T$4*5,1,1),0)</f>
        <v>0</v>
      </c>
      <c r="U10" s="862">
        <f ca="1">IF(U$4&gt;0,OFFSET('Labour Entry'!$C$1,'Labour Entry'!$A11-1,U$4*5-4,1,1),0)</f>
        <v>0</v>
      </c>
      <c r="V10" s="857">
        <f ca="1">IF(V$4&gt;0,OFFSET('Labour Entry'!$C$1,'Labour Entry'!$A11-1,V$4*5-3,1,1),0)</f>
        <v>0</v>
      </c>
      <c r="W10" s="858">
        <f ca="1">IF(W$4&gt;0,OFFSET('Labour Entry'!$C$1,'Labour Entry'!$A11-1,W$4*5-2,1,1),0)</f>
        <v>0</v>
      </c>
      <c r="X10" s="860">
        <f ca="1">IF(X$4&gt;0,OFFSET('Labour Entry'!$C$1,'Labour Entry'!$A11-1,X$4*5-1,1,1),0)</f>
        <v>0</v>
      </c>
      <c r="Y10" s="861">
        <f ca="1">IF(Y$4&gt;0,OFFSET('Labour Entry'!$C$1,'Labour Entry'!$A11-1,Y$4*5,1,1),0)</f>
        <v>0</v>
      </c>
      <c r="Z10" s="862">
        <f ca="1">IF(Z$4&gt;0,OFFSET('Labour Entry'!$C$1,'Labour Entry'!$A11-1,Z$4*5-4,1,1),0)</f>
        <v>0</v>
      </c>
      <c r="AA10" s="857">
        <f ca="1">IF(AA$4&gt;0,OFFSET('Labour Entry'!$C$1,'Labour Entry'!$A11-1,AA$4*5-3,1,1),0)</f>
        <v>8</v>
      </c>
      <c r="AB10" s="858">
        <f ca="1">IF(AB$4&gt;0,OFFSET('Labour Entry'!$C$1,'Labour Entry'!$A11-1,AB$4*5-2,1,1),0)</f>
        <v>0</v>
      </c>
      <c r="AC10" s="860">
        <f ca="1">IF(AC$4&gt;0,OFFSET('Labour Entry'!$C$1,'Labour Entry'!$A11-1,AC$4*5-1,1,1),0)</f>
        <v>0</v>
      </c>
      <c r="AD10" s="861">
        <f ca="1">IF(AD$4&gt;0,OFFSET('Labour Entry'!$C$1,'Labour Entry'!$A11-1,AD$4*5,1,1),0)</f>
        <v>0</v>
      </c>
      <c r="AE10" s="862">
        <f ca="1">IF(AE$4&gt;0,OFFSET('Labour Entry'!$C$1,'Labour Entry'!$A11-1,AE$4*5-4,1,1),0)</f>
        <v>0</v>
      </c>
      <c r="AF10" s="857">
        <f ca="1">IF(AF$4&gt;0,OFFSET('Labour Entry'!$C$1,'Labour Entry'!$A11-1,AF$4*5-3,1,1),0)</f>
        <v>0</v>
      </c>
      <c r="AG10" s="858">
        <f ca="1">IF(AG$4&gt;0,OFFSET('Labour Entry'!$C$1,'Labour Entry'!$A11-1,AG$4*5-2,1,1),0)</f>
        <v>0</v>
      </c>
      <c r="AH10" s="860">
        <f ca="1">IF(AH$4&gt;0,OFFSET('Labour Entry'!$C$1,'Labour Entry'!$A11-1,AH$4*5-1,1,1),0)</f>
        <v>0</v>
      </c>
      <c r="AI10" s="861">
        <f ca="1">IF(AI$4&gt;0,OFFSET('Labour Entry'!$C$1,'Labour Entry'!$A11-1,AI$4*5,1,1),0)</f>
        <v>0</v>
      </c>
      <c r="AJ10" s="862">
        <f ca="1">IF(AJ$4&gt;0,OFFSET('Labour Entry'!$C$1,'Labour Entry'!$A11-1,AJ$4*5-4,1,1),0)</f>
        <v>0</v>
      </c>
      <c r="AK10" s="857">
        <f ca="1">IF(AK$4&gt;0,OFFSET('Labour Entry'!$C$1,'Labour Entry'!$A11-1,AK$4*5-3,1,1),0)</f>
        <v>0</v>
      </c>
      <c r="AL10" s="858">
        <f ca="1">IF(AL$4&gt;0,OFFSET('Labour Entry'!$C$1,'Labour Entry'!$A11-1,AL$4*5-2,1,1),0)</f>
        <v>0</v>
      </c>
      <c r="AM10" s="857">
        <f ca="1">IF(AM$4&gt;0,OFFSET('Labour Entry'!$C$1,'Labour Entry'!$A11-1,AM$4*5-1,1,1),0)</f>
        <v>0</v>
      </c>
      <c r="AN10" s="858">
        <f ca="1">IF(AN$4&gt;0,OFFSET('Labour Entry'!$C$1,'Labour Entry'!$A11-1,AN$4*5,1,1),0)</f>
        <v>0</v>
      </c>
      <c r="AO10" s="862">
        <f ca="1">IF(AO$4&gt;0,OFFSET('Labour Entry'!$C$1,'Labour Entry'!$A11-1,AO$4*5-4,1,1),0)</f>
        <v>0</v>
      </c>
      <c r="AP10" s="857">
        <f ca="1">IF(AP$4&gt;0,OFFSET('Labour Entry'!$C$1,'Labour Entry'!$A11-1,AP$4*5-3,1,1),0)</f>
        <v>0</v>
      </c>
      <c r="AQ10" s="858">
        <f ca="1">IF(AQ$4&gt;0,OFFSET('Labour Entry'!$C$1,'Labour Entry'!$A11-1,AQ$4*5-2,1,1),0)</f>
        <v>0</v>
      </c>
      <c r="AR10" s="857">
        <f ca="1">IF(AR$4&gt;0,OFFSET('Labour Entry'!$C$1,'Labour Entry'!$A11-1,AR$4*5-1,1,1),0)</f>
        <v>0</v>
      </c>
      <c r="AS10" s="858">
        <f ca="1">IF(AS$4&gt;0,OFFSET('Labour Entry'!$C$1,'Labour Entry'!$A11-1,AS$4*5,1,1),0)</f>
        <v>0</v>
      </c>
      <c r="AT10" s="862">
        <f ca="1">IF(AT$4&gt;0,OFFSET('Labour Entry'!$C$1,'Labour Entry'!$A11-1,AT$4*5-4,1,1),0)</f>
        <v>0</v>
      </c>
      <c r="AU10" s="857">
        <f ca="1">IF(AU$4&gt;0,OFFSET('Labour Entry'!$C$1,'Labour Entry'!$A11-1,AU$4*5-3,1,1),0)</f>
        <v>7</v>
      </c>
      <c r="AV10" s="858">
        <f ca="1">IF(AV$4&gt;0,OFFSET('Labour Entry'!$C$1,'Labour Entry'!$A11-1,AV$4*5-2,1,1),0)</f>
        <v>0</v>
      </c>
      <c r="AW10" s="857">
        <f ca="1">IF(AW$4&gt;0,OFFSET('Labour Entry'!$C$1,'Labour Entry'!$A11-1,AW$4*5-1,1,1),0)</f>
        <v>0</v>
      </c>
      <c r="AX10" s="858">
        <f ca="1">IF(AX$4&gt;0,OFFSET('Labour Entry'!$C$1,'Labour Entry'!$A11-1,AX$4*5,1,1),0)</f>
        <v>0</v>
      </c>
      <c r="AY10" s="862">
        <f ca="1">IF(AY$4&gt;0,OFFSET('Labour Entry'!$C$1,'Labour Entry'!$A11-1,AY$4*5-4,1,1),0)</f>
        <v>0</v>
      </c>
      <c r="AZ10" s="857">
        <f ca="1">IF(AZ$4&gt;0,OFFSET('Labour Entry'!$C$1,'Labour Entry'!$A11-1,AZ$4*5-3,1,1),0)</f>
        <v>7</v>
      </c>
      <c r="BA10" s="858">
        <f ca="1">IF(BA$4&gt;0,OFFSET('Labour Entry'!$C$1,'Labour Entry'!$A11-1,BA$4*5-2,1,1),0)</f>
        <v>0</v>
      </c>
      <c r="BB10" s="857">
        <f ca="1">IF(BB$4&gt;0,OFFSET('Labour Entry'!$C$1,'Labour Entry'!$A11-1,BB$4*5-1,1,1),0)</f>
        <v>0</v>
      </c>
      <c r="BC10" s="858">
        <f ca="1">IF(BC$4&gt;0,OFFSET('Labour Entry'!$C$1,'Labour Entry'!$A11-1,BC$4*5,1,1),0)</f>
        <v>0</v>
      </c>
      <c r="BD10" s="862">
        <f ca="1">IF(BD$4&gt;0,OFFSET('Labour Entry'!$C$1,'Labour Entry'!$A11-1,BD$4*5-4,1,1),0)</f>
        <v>0</v>
      </c>
      <c r="BE10" s="857">
        <f ca="1">IF(BE$4&gt;0,OFFSET('Labour Entry'!$C$1,'Labour Entry'!$A11-1,BE$4*5-3,1,1),0)</f>
        <v>0</v>
      </c>
      <c r="BF10" s="858">
        <f ca="1">IF(BF$4&gt;0,OFFSET('Labour Entry'!$C$1,'Labour Entry'!$A11-1,BF$4*5-2,1,1),0)</f>
        <v>0</v>
      </c>
      <c r="BG10" s="857">
        <f ca="1">IF(BG$4&gt;0,OFFSET('Labour Entry'!$C$1,'Labour Entry'!$A11-1,BG$4*5-1,1,1),0)</f>
        <v>0</v>
      </c>
      <c r="BH10" s="858">
        <f ca="1">IF(BH$4&gt;0,OFFSET('Labour Entry'!$C$1,'Labour Entry'!$A11-1,BH$4*5,1,1),0)</f>
        <v>0</v>
      </c>
      <c r="BI10" s="862">
        <f ca="1">IF(BI$4&gt;0,OFFSET('Labour Entry'!$C$1,'Labour Entry'!$A11-1,BI$4*5-4,1,1),0)</f>
        <v>0</v>
      </c>
      <c r="BJ10" s="857">
        <f ca="1">IF(BJ$4&gt;0,OFFSET('Labour Entry'!$C$1,'Labour Entry'!$A11-1,BJ$4*5-3,1,1),0)</f>
        <v>8</v>
      </c>
      <c r="BK10" s="858">
        <f ca="1">IF(BK$4&gt;0,OFFSET('Labour Entry'!$C$1,'Labour Entry'!$A11-1,BK$4*5-2,1,1),0)</f>
        <v>0</v>
      </c>
      <c r="BL10" s="857">
        <f ca="1">IF(BL$4&gt;0,OFFSET('Labour Entry'!$C$1,'Labour Entry'!$A11-1,BL$4*5-1,1,1),0)</f>
        <v>0</v>
      </c>
      <c r="BM10" s="858">
        <f ca="1">IF(BM$4&gt;0,OFFSET('Labour Entry'!$C$1,'Labour Entry'!$A11-1,BM$4*5,1,1),0)</f>
        <v>0</v>
      </c>
      <c r="BN10" s="862">
        <f ca="1">IF(BN$4&gt;0,OFFSET('Labour Entry'!$C$1,'Labour Entry'!$A11-1,BN$4*5-4,1,1),0)</f>
        <v>0</v>
      </c>
      <c r="BO10" s="857">
        <f ca="1">IF(BO$4&gt;0,OFFSET('Labour Entry'!$C$1,'Labour Entry'!$A11-1,BO$4*5-3,1,1),0)</f>
        <v>0</v>
      </c>
      <c r="BP10" s="858">
        <f ca="1">IF(BP$4&gt;0,OFFSET('Labour Entry'!$C$1,'Labour Entry'!$A11-1,BP$4*5-2,1,1),0)</f>
        <v>0</v>
      </c>
      <c r="BQ10" s="857">
        <f ca="1">IF(BQ$4&gt;0,OFFSET('Labour Entry'!$C$1,'Labour Entry'!$A11-1,BQ$4*5-1,1,1),0)</f>
        <v>0</v>
      </c>
      <c r="BR10" s="858">
        <f ca="1">IF(BR$4&gt;0,OFFSET('Labour Entry'!$C$1,'Labour Entry'!$A11-1,BR$4*5,1,1),0)</f>
        <v>0</v>
      </c>
      <c r="BS10" s="862">
        <f ca="1">IF(BS$4&gt;0,OFFSET('Labour Entry'!$C$1,'Labour Entry'!$A11-1,BS$4*5-4,1,1),0)</f>
        <v>0</v>
      </c>
      <c r="BT10" s="857">
        <f ca="1">IF(BT$4&gt;0,OFFSET('Labour Entry'!$C$1,'Labour Entry'!$A11-1,BT$4*5-3,1,1),0)</f>
        <v>8</v>
      </c>
      <c r="BU10" s="858">
        <f ca="1">IF(BU$4&gt;0,OFFSET('Labour Entry'!$C$1,'Labour Entry'!$A11-1,BU$4*5-2,1,1),0)</f>
        <v>0</v>
      </c>
      <c r="BV10" s="857">
        <f ca="1">IF(BV$4&gt;0,OFFSET('Labour Entry'!$C$1,'Labour Entry'!$A11-1,BV$4*5-1,1,1),0)</f>
        <v>0</v>
      </c>
      <c r="BW10" s="858">
        <f ca="1">IF(BW$4&gt;0,OFFSET('Labour Entry'!$C$1,'Labour Entry'!$A11-1,BW$4*5,1,1),0)</f>
        <v>0</v>
      </c>
      <c r="BX10" s="862">
        <f ca="1">IF(BX$4&gt;0,OFFSET('Labour Entry'!$C$1,'Labour Entry'!$A11-1,BX$4*5-4,1,1),0)</f>
        <v>0</v>
      </c>
      <c r="BY10" s="857">
        <f ca="1">IF(BY$4&gt;0,OFFSET('Labour Entry'!$C$1,'Labour Entry'!$A11-1,BY$4*5-3,1,1),0)</f>
        <v>0</v>
      </c>
      <c r="BZ10" s="858">
        <f ca="1">IF(BZ$4&gt;0,OFFSET('Labour Entry'!$C$1,'Labour Entry'!$A11-1,BZ$4*5-2,1,1),0)</f>
        <v>0</v>
      </c>
      <c r="CA10" s="857">
        <f ca="1">IF(CA$4&gt;0,OFFSET('Labour Entry'!$C$1,'Labour Entry'!$A11-1,CA$4*5-1,1,1),0)</f>
        <v>0</v>
      </c>
      <c r="CB10" s="858">
        <f ca="1">IF(CB$4&gt;0,OFFSET('Labour Entry'!$C$1,'Labour Entry'!$A11-1,CB$4*5,1,1),0)</f>
        <v>0</v>
      </c>
      <c r="CC10" s="845"/>
      <c r="CD10" s="863">
        <f t="shared" ca="1" si="0"/>
        <v>0</v>
      </c>
      <c r="CE10" s="864">
        <f t="shared" ref="CE10:CE50" ca="1" si="2">$D10*CD10</f>
        <v>0</v>
      </c>
      <c r="CF10" s="865">
        <f t="shared" ca="1" si="1"/>
        <v>52</v>
      </c>
      <c r="CG10" s="866">
        <f t="shared" ca="1" si="1"/>
        <v>0</v>
      </c>
      <c r="CH10" s="866">
        <f t="shared" ca="1" si="1"/>
        <v>0</v>
      </c>
      <c r="CI10" s="867">
        <f t="shared" ca="1" si="1"/>
        <v>0</v>
      </c>
    </row>
    <row r="11" spans="1:87" x14ac:dyDescent="0.2">
      <c r="A11" s="855" t="str">
        <f ca="1">IF(OFFSET('Employee Set-up'!$A$1,ROW('Employee Set-up'!$A7)-1,'Employee Set-up'!$B$1-1,1,1)&lt;&gt;0,OFFSET('Employee Set-up'!$A$1,ROW('Employee Set-up'!$A7)-1,'Employee Set-up'!$B$1-1,1,1),"---")</f>
        <v>----</v>
      </c>
      <c r="B11" s="856" t="str">
        <f ca="1">IF(OFFSET('Employee Set-up'!$A$1,ROW('Employee Set-up'!$A7)-1,'Employee Set-up'!$D$1-1,1,1)&lt;&gt;0,OFFSET('Employee Set-up'!$A$1,ROW('Employee Set-up'!$A7)-1,'Employee Set-up'!$C$1-1,1,1),"---")</f>
        <v>Cook 2</v>
      </c>
      <c r="C11" s="857">
        <f ca="1">IF(OFFSET('Employee Set-up'!$A$1,ROW('Employee Set-up'!$A7)-1,'Employee Set-up'!$D$1-1,1,1)&lt;&gt;0,OFFSET('Employee Set-up'!$A$1,ROW('Employee Set-up'!$A7)-1,'Employee Set-up'!$F$1-1,1,1),"---")</f>
        <v>17.850000000000001</v>
      </c>
      <c r="D11" s="858">
        <f ca="1">IF(OFFSET('Employee Set-up'!$A$1,ROW('Employee Set-up'!$A7)-1,'Employee Set-up'!$D$1-1,1,1)&lt;&gt;0,OFFSET('Employee Set-up'!$A$1,ROW('Employee Set-up'!$A7)-1,'Employee Set-up'!$G$1-1,1,1),"---")</f>
        <v>1</v>
      </c>
      <c r="E11" s="845"/>
      <c r="F11" s="859">
        <f ca="1">IF(F$4&gt;0,OFFSET('Labour Entry'!$C$1,'Labour Entry'!$A12-1,F$4*5-4,1,1),0)</f>
        <v>0</v>
      </c>
      <c r="G11" s="857">
        <f ca="1">IF(G$4&gt;0,OFFSET('Labour Entry'!$C$1,'Labour Entry'!$A12-1,G$4*5-3,1,1),0)</f>
        <v>0</v>
      </c>
      <c r="H11" s="858">
        <f ca="1">IF(H$4&gt;0,OFFSET('Labour Entry'!$C$1,'Labour Entry'!$A12-1,H$4*5-2,1,1),0)</f>
        <v>0</v>
      </c>
      <c r="I11" s="860">
        <f ca="1">IF(I$4&gt;0,OFFSET('Labour Entry'!$C$1,'Labour Entry'!$A12-1,I$4*5-1,1,1),0)</f>
        <v>0</v>
      </c>
      <c r="J11" s="861">
        <f ca="1">IF(J$4&gt;0,OFFSET('Labour Entry'!$C$1,'Labour Entry'!$A12-1,J$4*5,1,1),0)</f>
        <v>0</v>
      </c>
      <c r="K11" s="862">
        <f ca="1">IF(K$4&gt;0,OFFSET('Labour Entry'!$C$1,'Labour Entry'!$A12-1,K$4*5-4,1,1),0)</f>
        <v>0</v>
      </c>
      <c r="L11" s="857">
        <f ca="1">IF(L$4&gt;0,OFFSET('Labour Entry'!$C$1,'Labour Entry'!$A12-1,L$4*5-3,1,1),0)</f>
        <v>0</v>
      </c>
      <c r="M11" s="858">
        <f ca="1">IF(M$4&gt;0,OFFSET('Labour Entry'!$C$1,'Labour Entry'!$A12-1,M$4*5-2,1,1),0)</f>
        <v>0</v>
      </c>
      <c r="N11" s="860">
        <f ca="1">IF(N$4&gt;0,OFFSET('Labour Entry'!$C$1,'Labour Entry'!$A12-1,N$4*5-1,1,1),0)</f>
        <v>0</v>
      </c>
      <c r="O11" s="861">
        <f ca="1">IF(O$4&gt;0,OFFSET('Labour Entry'!$C$1,'Labour Entry'!$A12-1,O$4*5,1,1),0)</f>
        <v>0</v>
      </c>
      <c r="P11" s="862">
        <f ca="1">IF(P$4&gt;0,OFFSET('Labour Entry'!$C$1,'Labour Entry'!$A12-1,P$4*5-4,1,1),0)</f>
        <v>0</v>
      </c>
      <c r="Q11" s="857">
        <f ca="1">IF(Q$4&gt;0,OFFSET('Labour Entry'!$C$1,'Labour Entry'!$A12-1,Q$4*5-3,1,1),0)</f>
        <v>0</v>
      </c>
      <c r="R11" s="858">
        <f ca="1">IF(R$4&gt;0,OFFSET('Labour Entry'!$C$1,'Labour Entry'!$A12-1,R$4*5-2,1,1),0)</f>
        <v>0</v>
      </c>
      <c r="S11" s="860">
        <f ca="1">IF(S$4&gt;0,OFFSET('Labour Entry'!$C$1,'Labour Entry'!$A12-1,S$4*5-1,1,1),0)</f>
        <v>0</v>
      </c>
      <c r="T11" s="861">
        <f ca="1">IF(T$4&gt;0,OFFSET('Labour Entry'!$C$1,'Labour Entry'!$A12-1,T$4*5,1,1),0)</f>
        <v>0</v>
      </c>
      <c r="U11" s="862">
        <f ca="1">IF(U$4&gt;0,OFFSET('Labour Entry'!$C$1,'Labour Entry'!$A12-1,U$4*5-4,1,1),0)</f>
        <v>0</v>
      </c>
      <c r="V11" s="857">
        <f ca="1">IF(V$4&gt;0,OFFSET('Labour Entry'!$C$1,'Labour Entry'!$A12-1,V$4*5-3,1,1),0)</f>
        <v>0</v>
      </c>
      <c r="W11" s="858">
        <f ca="1">IF(W$4&gt;0,OFFSET('Labour Entry'!$C$1,'Labour Entry'!$A12-1,W$4*5-2,1,1),0)</f>
        <v>0</v>
      </c>
      <c r="X11" s="860">
        <f ca="1">IF(X$4&gt;0,OFFSET('Labour Entry'!$C$1,'Labour Entry'!$A12-1,X$4*5-1,1,1),0)</f>
        <v>0</v>
      </c>
      <c r="Y11" s="861">
        <f ca="1">IF(Y$4&gt;0,OFFSET('Labour Entry'!$C$1,'Labour Entry'!$A12-1,Y$4*5,1,1),0)</f>
        <v>0</v>
      </c>
      <c r="Z11" s="862">
        <f ca="1">IF(Z$4&gt;0,OFFSET('Labour Entry'!$C$1,'Labour Entry'!$A12-1,Z$4*5-4,1,1),0)</f>
        <v>0</v>
      </c>
      <c r="AA11" s="857">
        <f ca="1">IF(AA$4&gt;0,OFFSET('Labour Entry'!$C$1,'Labour Entry'!$A12-1,AA$4*5-3,1,1),0)</f>
        <v>0</v>
      </c>
      <c r="AB11" s="858">
        <f ca="1">IF(AB$4&gt;0,OFFSET('Labour Entry'!$C$1,'Labour Entry'!$A12-1,AB$4*5-2,1,1),0)</f>
        <v>0</v>
      </c>
      <c r="AC11" s="860">
        <f ca="1">IF(AC$4&gt;0,OFFSET('Labour Entry'!$C$1,'Labour Entry'!$A12-1,AC$4*5-1,1,1),0)</f>
        <v>0</v>
      </c>
      <c r="AD11" s="861">
        <f ca="1">IF(AD$4&gt;0,OFFSET('Labour Entry'!$C$1,'Labour Entry'!$A12-1,AD$4*5,1,1),0)</f>
        <v>0</v>
      </c>
      <c r="AE11" s="862">
        <f ca="1">IF(AE$4&gt;0,OFFSET('Labour Entry'!$C$1,'Labour Entry'!$A12-1,AE$4*5-4,1,1),0)</f>
        <v>0</v>
      </c>
      <c r="AF11" s="857">
        <f ca="1">IF(AF$4&gt;0,OFFSET('Labour Entry'!$C$1,'Labour Entry'!$A12-1,AF$4*5-3,1,1),0)</f>
        <v>8</v>
      </c>
      <c r="AG11" s="858">
        <f ca="1">IF(AG$4&gt;0,OFFSET('Labour Entry'!$C$1,'Labour Entry'!$A12-1,AG$4*5-2,1,1),0)</f>
        <v>0</v>
      </c>
      <c r="AH11" s="860">
        <f ca="1">IF(AH$4&gt;0,OFFSET('Labour Entry'!$C$1,'Labour Entry'!$A12-1,AH$4*5-1,1,1),0)</f>
        <v>0</v>
      </c>
      <c r="AI11" s="861">
        <f ca="1">IF(AI$4&gt;0,OFFSET('Labour Entry'!$C$1,'Labour Entry'!$A12-1,AI$4*5,1,1),0)</f>
        <v>0</v>
      </c>
      <c r="AJ11" s="862">
        <f ca="1">IF(AJ$4&gt;0,OFFSET('Labour Entry'!$C$1,'Labour Entry'!$A12-1,AJ$4*5-4,1,1),0)</f>
        <v>0</v>
      </c>
      <c r="AK11" s="857">
        <f ca="1">IF(AK$4&gt;0,OFFSET('Labour Entry'!$C$1,'Labour Entry'!$A12-1,AK$4*5-3,1,1),0)</f>
        <v>4</v>
      </c>
      <c r="AL11" s="858">
        <f ca="1">IF(AL$4&gt;0,OFFSET('Labour Entry'!$C$1,'Labour Entry'!$A12-1,AL$4*5-2,1,1),0)</f>
        <v>0</v>
      </c>
      <c r="AM11" s="857">
        <f ca="1">IF(AM$4&gt;0,OFFSET('Labour Entry'!$C$1,'Labour Entry'!$A12-1,AM$4*5-1,1,1),0)</f>
        <v>0</v>
      </c>
      <c r="AN11" s="858">
        <f ca="1">IF(AN$4&gt;0,OFFSET('Labour Entry'!$C$1,'Labour Entry'!$A12-1,AN$4*5,1,1),0)</f>
        <v>0</v>
      </c>
      <c r="AO11" s="862">
        <f ca="1">IF(AO$4&gt;0,OFFSET('Labour Entry'!$C$1,'Labour Entry'!$A12-1,AO$4*5-4,1,1),0)</f>
        <v>0</v>
      </c>
      <c r="AP11" s="857">
        <f ca="1">IF(AP$4&gt;0,OFFSET('Labour Entry'!$C$1,'Labour Entry'!$A12-1,AP$4*5-3,1,1),0)</f>
        <v>3</v>
      </c>
      <c r="AQ11" s="858">
        <f ca="1">IF(AQ$4&gt;0,OFFSET('Labour Entry'!$C$1,'Labour Entry'!$A12-1,AQ$4*5-2,1,1),0)</f>
        <v>0</v>
      </c>
      <c r="AR11" s="857">
        <f ca="1">IF(AR$4&gt;0,OFFSET('Labour Entry'!$C$1,'Labour Entry'!$A12-1,AR$4*5-1,1,1),0)</f>
        <v>0</v>
      </c>
      <c r="AS11" s="858">
        <f ca="1">IF(AS$4&gt;0,OFFSET('Labour Entry'!$C$1,'Labour Entry'!$A12-1,AS$4*5,1,1),0)</f>
        <v>0</v>
      </c>
      <c r="AT11" s="862">
        <f ca="1">IF(AT$4&gt;0,OFFSET('Labour Entry'!$C$1,'Labour Entry'!$A12-1,AT$4*5-4,1,1),0)</f>
        <v>0</v>
      </c>
      <c r="AU11" s="857">
        <f ca="1">IF(AU$4&gt;0,OFFSET('Labour Entry'!$C$1,'Labour Entry'!$A12-1,AU$4*5-3,1,1),0)</f>
        <v>0</v>
      </c>
      <c r="AV11" s="858">
        <f ca="1">IF(AV$4&gt;0,OFFSET('Labour Entry'!$C$1,'Labour Entry'!$A12-1,AV$4*5-2,1,1),0)</f>
        <v>0</v>
      </c>
      <c r="AW11" s="857">
        <f ca="1">IF(AW$4&gt;0,OFFSET('Labour Entry'!$C$1,'Labour Entry'!$A12-1,AW$4*5-1,1,1),0)</f>
        <v>0</v>
      </c>
      <c r="AX11" s="858">
        <f ca="1">IF(AX$4&gt;0,OFFSET('Labour Entry'!$C$1,'Labour Entry'!$A12-1,AX$4*5,1,1),0)</f>
        <v>0</v>
      </c>
      <c r="AY11" s="862">
        <f ca="1">IF(AY$4&gt;0,OFFSET('Labour Entry'!$C$1,'Labour Entry'!$A12-1,AY$4*5-4,1,1),0)</f>
        <v>0</v>
      </c>
      <c r="AZ11" s="857">
        <f ca="1">IF(AZ$4&gt;0,OFFSET('Labour Entry'!$C$1,'Labour Entry'!$A12-1,AZ$4*5-3,1,1),0)</f>
        <v>0</v>
      </c>
      <c r="BA11" s="858">
        <f ca="1">IF(BA$4&gt;0,OFFSET('Labour Entry'!$C$1,'Labour Entry'!$A12-1,BA$4*5-2,1,1),0)</f>
        <v>0</v>
      </c>
      <c r="BB11" s="857">
        <f ca="1">IF(BB$4&gt;0,OFFSET('Labour Entry'!$C$1,'Labour Entry'!$A12-1,BB$4*5-1,1,1),0)</f>
        <v>0</v>
      </c>
      <c r="BC11" s="858">
        <f ca="1">IF(BC$4&gt;0,OFFSET('Labour Entry'!$C$1,'Labour Entry'!$A12-1,BC$4*5,1,1),0)</f>
        <v>0</v>
      </c>
      <c r="BD11" s="862">
        <f ca="1">IF(BD$4&gt;0,OFFSET('Labour Entry'!$C$1,'Labour Entry'!$A12-1,BD$4*5-4,1,1),0)</f>
        <v>0</v>
      </c>
      <c r="BE11" s="857">
        <f ca="1">IF(BE$4&gt;0,OFFSET('Labour Entry'!$C$1,'Labour Entry'!$A12-1,BE$4*5-3,1,1),0)</f>
        <v>0</v>
      </c>
      <c r="BF11" s="858">
        <f ca="1">IF(BF$4&gt;0,OFFSET('Labour Entry'!$C$1,'Labour Entry'!$A12-1,BF$4*5-2,1,1),0)</f>
        <v>0</v>
      </c>
      <c r="BG11" s="857">
        <f ca="1">IF(BG$4&gt;0,OFFSET('Labour Entry'!$C$1,'Labour Entry'!$A12-1,BG$4*5-1,1,1),0)</f>
        <v>0</v>
      </c>
      <c r="BH11" s="858">
        <f ca="1">IF(BH$4&gt;0,OFFSET('Labour Entry'!$C$1,'Labour Entry'!$A12-1,BH$4*5,1,1),0)</f>
        <v>0</v>
      </c>
      <c r="BI11" s="862">
        <f ca="1">IF(BI$4&gt;0,OFFSET('Labour Entry'!$C$1,'Labour Entry'!$A12-1,BI$4*5-4,1,1),0)</f>
        <v>0</v>
      </c>
      <c r="BJ11" s="857">
        <f ca="1">IF(BJ$4&gt;0,OFFSET('Labour Entry'!$C$1,'Labour Entry'!$A12-1,BJ$4*5-3,1,1),0)</f>
        <v>0</v>
      </c>
      <c r="BK11" s="858">
        <f ca="1">IF(BK$4&gt;0,OFFSET('Labour Entry'!$C$1,'Labour Entry'!$A12-1,BK$4*5-2,1,1),0)</f>
        <v>0</v>
      </c>
      <c r="BL11" s="857">
        <f ca="1">IF(BL$4&gt;0,OFFSET('Labour Entry'!$C$1,'Labour Entry'!$A12-1,BL$4*5-1,1,1),0)</f>
        <v>0</v>
      </c>
      <c r="BM11" s="858">
        <f ca="1">IF(BM$4&gt;0,OFFSET('Labour Entry'!$C$1,'Labour Entry'!$A12-1,BM$4*5,1,1),0)</f>
        <v>0</v>
      </c>
      <c r="BN11" s="862">
        <f ca="1">IF(BN$4&gt;0,OFFSET('Labour Entry'!$C$1,'Labour Entry'!$A12-1,BN$4*5-4,1,1),0)</f>
        <v>0</v>
      </c>
      <c r="BO11" s="857">
        <f ca="1">IF(BO$4&gt;0,OFFSET('Labour Entry'!$C$1,'Labour Entry'!$A12-1,BO$4*5-3,1,1),0)</f>
        <v>4.5</v>
      </c>
      <c r="BP11" s="858">
        <f ca="1">IF(BP$4&gt;0,OFFSET('Labour Entry'!$C$1,'Labour Entry'!$A12-1,BP$4*5-2,1,1),0)</f>
        <v>0</v>
      </c>
      <c r="BQ11" s="857">
        <f ca="1">IF(BQ$4&gt;0,OFFSET('Labour Entry'!$C$1,'Labour Entry'!$A12-1,BQ$4*5-1,1,1),0)</f>
        <v>0</v>
      </c>
      <c r="BR11" s="858">
        <f ca="1">IF(BR$4&gt;0,OFFSET('Labour Entry'!$C$1,'Labour Entry'!$A12-1,BR$4*5,1,1),0)</f>
        <v>0</v>
      </c>
      <c r="BS11" s="862">
        <f ca="1">IF(BS$4&gt;0,OFFSET('Labour Entry'!$C$1,'Labour Entry'!$A12-1,BS$4*5-4,1,1),0)</f>
        <v>0</v>
      </c>
      <c r="BT11" s="857">
        <f ca="1">IF(BT$4&gt;0,OFFSET('Labour Entry'!$C$1,'Labour Entry'!$A12-1,BT$4*5-3,1,1),0)</f>
        <v>0</v>
      </c>
      <c r="BU11" s="858">
        <f ca="1">IF(BU$4&gt;0,OFFSET('Labour Entry'!$C$1,'Labour Entry'!$A12-1,BU$4*5-2,1,1),0)</f>
        <v>0</v>
      </c>
      <c r="BV11" s="857">
        <f ca="1">IF(BV$4&gt;0,OFFSET('Labour Entry'!$C$1,'Labour Entry'!$A12-1,BV$4*5-1,1,1),0)</f>
        <v>0</v>
      </c>
      <c r="BW11" s="858">
        <f ca="1">IF(BW$4&gt;0,OFFSET('Labour Entry'!$C$1,'Labour Entry'!$A12-1,BW$4*5,1,1),0)</f>
        <v>0</v>
      </c>
      <c r="BX11" s="862">
        <f ca="1">IF(BX$4&gt;0,OFFSET('Labour Entry'!$C$1,'Labour Entry'!$A12-1,BX$4*5-4,1,1),0)</f>
        <v>0</v>
      </c>
      <c r="BY11" s="857">
        <f ca="1">IF(BY$4&gt;0,OFFSET('Labour Entry'!$C$1,'Labour Entry'!$A12-1,BY$4*5-3,1,1),0)</f>
        <v>7</v>
      </c>
      <c r="BZ11" s="858">
        <f ca="1">IF(BZ$4&gt;0,OFFSET('Labour Entry'!$C$1,'Labour Entry'!$A12-1,BZ$4*5-2,1,1),0)</f>
        <v>0</v>
      </c>
      <c r="CA11" s="857">
        <f ca="1">IF(CA$4&gt;0,OFFSET('Labour Entry'!$C$1,'Labour Entry'!$A12-1,CA$4*5-1,1,1),0)</f>
        <v>0</v>
      </c>
      <c r="CB11" s="858">
        <f ca="1">IF(CB$4&gt;0,OFFSET('Labour Entry'!$C$1,'Labour Entry'!$A12-1,CB$4*5,1,1),0)</f>
        <v>0</v>
      </c>
      <c r="CC11" s="845"/>
      <c r="CD11" s="863">
        <f t="shared" ca="1" si="0"/>
        <v>0</v>
      </c>
      <c r="CE11" s="864">
        <f t="shared" ca="1" si="2"/>
        <v>0</v>
      </c>
      <c r="CF11" s="865">
        <f t="shared" ca="1" si="1"/>
        <v>26.5</v>
      </c>
      <c r="CG11" s="866">
        <f t="shared" ca="1" si="1"/>
        <v>0</v>
      </c>
      <c r="CH11" s="866">
        <f t="shared" ca="1" si="1"/>
        <v>0</v>
      </c>
      <c r="CI11" s="867">
        <f t="shared" ca="1" si="1"/>
        <v>0</v>
      </c>
    </row>
    <row r="12" spans="1:87" x14ac:dyDescent="0.2">
      <c r="A12" s="855" t="str">
        <f ca="1">IF(OFFSET('Employee Set-up'!$A$1,ROW('Employee Set-up'!$A8)-1,'Employee Set-up'!$B$1-1,1,1)&lt;&gt;0,OFFSET('Employee Set-up'!$A$1,ROW('Employee Set-up'!$A8)-1,'Employee Set-up'!$B$1-1,1,1),"---")</f>
        <v>----</v>
      </c>
      <c r="B12" s="856" t="str">
        <f ca="1">IF(OFFSET('Employee Set-up'!$A$1,ROW('Employee Set-up'!$A8)-1,'Employee Set-up'!$D$1-1,1,1)&lt;&gt;0,OFFSET('Employee Set-up'!$A$1,ROW('Employee Set-up'!$A8)-1,'Employee Set-up'!$C$1-1,1,1),"---")</f>
        <v>Cook 3</v>
      </c>
      <c r="C12" s="857">
        <f ca="1">IF(OFFSET('Employee Set-up'!$A$1,ROW('Employee Set-up'!$A8)-1,'Employee Set-up'!$D$1-1,1,1)&lt;&gt;0,OFFSET('Employee Set-up'!$A$1,ROW('Employee Set-up'!$A8)-1,'Employee Set-up'!$F$1-1,1,1),"---")</f>
        <v>17.850000000000001</v>
      </c>
      <c r="D12" s="858">
        <f ca="1">IF(OFFSET('Employee Set-up'!$A$1,ROW('Employee Set-up'!$A8)-1,'Employee Set-up'!$D$1-1,1,1)&lt;&gt;0,OFFSET('Employee Set-up'!$A$1,ROW('Employee Set-up'!$A8)-1,'Employee Set-up'!$G$1-1,1,1),"---")</f>
        <v>1</v>
      </c>
      <c r="E12" s="845"/>
      <c r="F12" s="859">
        <f ca="1">IF(F$4&gt;0,OFFSET('Labour Entry'!$C$1,'Labour Entry'!$A13-1,F$4*5-4,1,1),0)</f>
        <v>0</v>
      </c>
      <c r="G12" s="857">
        <f ca="1">IF(G$4&gt;0,OFFSET('Labour Entry'!$C$1,'Labour Entry'!$A13-1,G$4*5-3,1,1),0)</f>
        <v>7</v>
      </c>
      <c r="H12" s="858">
        <f ca="1">IF(H$4&gt;0,OFFSET('Labour Entry'!$C$1,'Labour Entry'!$A13-1,H$4*5-2,1,1),0)</f>
        <v>0</v>
      </c>
      <c r="I12" s="860">
        <f ca="1">IF(I$4&gt;0,OFFSET('Labour Entry'!$C$1,'Labour Entry'!$A13-1,I$4*5-1,1,1),0)</f>
        <v>0</v>
      </c>
      <c r="J12" s="861">
        <f ca="1">IF(J$4&gt;0,OFFSET('Labour Entry'!$C$1,'Labour Entry'!$A13-1,J$4*5,1,1),0)</f>
        <v>0</v>
      </c>
      <c r="K12" s="862">
        <f ca="1">IF(K$4&gt;0,OFFSET('Labour Entry'!$C$1,'Labour Entry'!$A13-1,K$4*5-4,1,1),0)</f>
        <v>0</v>
      </c>
      <c r="L12" s="857">
        <f ca="1">IF(L$4&gt;0,OFFSET('Labour Entry'!$C$1,'Labour Entry'!$A13-1,L$4*5-3,1,1),0)</f>
        <v>0</v>
      </c>
      <c r="M12" s="858">
        <f ca="1">IF(M$4&gt;0,OFFSET('Labour Entry'!$C$1,'Labour Entry'!$A13-1,M$4*5-2,1,1),0)</f>
        <v>0</v>
      </c>
      <c r="N12" s="860">
        <f ca="1">IF(N$4&gt;0,OFFSET('Labour Entry'!$C$1,'Labour Entry'!$A13-1,N$4*5-1,1,1),0)</f>
        <v>0</v>
      </c>
      <c r="O12" s="861">
        <f ca="1">IF(O$4&gt;0,OFFSET('Labour Entry'!$C$1,'Labour Entry'!$A13-1,O$4*5,1,1),0)</f>
        <v>0</v>
      </c>
      <c r="P12" s="862">
        <f ca="1">IF(P$4&gt;0,OFFSET('Labour Entry'!$C$1,'Labour Entry'!$A13-1,P$4*5-4,1,1),0)</f>
        <v>0</v>
      </c>
      <c r="Q12" s="857">
        <f ca="1">IF(Q$4&gt;0,OFFSET('Labour Entry'!$C$1,'Labour Entry'!$A13-1,Q$4*5-3,1,1),0)</f>
        <v>7</v>
      </c>
      <c r="R12" s="858">
        <f ca="1">IF(R$4&gt;0,OFFSET('Labour Entry'!$C$1,'Labour Entry'!$A13-1,R$4*5-2,1,1),0)</f>
        <v>0</v>
      </c>
      <c r="S12" s="860">
        <f ca="1">IF(S$4&gt;0,OFFSET('Labour Entry'!$C$1,'Labour Entry'!$A13-1,S$4*5-1,1,1),0)</f>
        <v>0</v>
      </c>
      <c r="T12" s="861">
        <f ca="1">IF(T$4&gt;0,OFFSET('Labour Entry'!$C$1,'Labour Entry'!$A13-1,T$4*5,1,1),0)</f>
        <v>0</v>
      </c>
      <c r="U12" s="862">
        <f ca="1">IF(U$4&gt;0,OFFSET('Labour Entry'!$C$1,'Labour Entry'!$A13-1,U$4*5-4,1,1),0)</f>
        <v>0</v>
      </c>
      <c r="V12" s="857">
        <f ca="1">IF(V$4&gt;0,OFFSET('Labour Entry'!$C$1,'Labour Entry'!$A13-1,V$4*5-3,1,1),0)</f>
        <v>0</v>
      </c>
      <c r="W12" s="858">
        <f ca="1">IF(W$4&gt;0,OFFSET('Labour Entry'!$C$1,'Labour Entry'!$A13-1,W$4*5-2,1,1),0)</f>
        <v>0</v>
      </c>
      <c r="X12" s="860">
        <f ca="1">IF(X$4&gt;0,OFFSET('Labour Entry'!$C$1,'Labour Entry'!$A13-1,X$4*5-1,1,1),0)</f>
        <v>0</v>
      </c>
      <c r="Y12" s="861">
        <f ca="1">IF(Y$4&gt;0,OFFSET('Labour Entry'!$C$1,'Labour Entry'!$A13-1,Y$4*5,1,1),0)</f>
        <v>0</v>
      </c>
      <c r="Z12" s="862">
        <f ca="1">IF(Z$4&gt;0,OFFSET('Labour Entry'!$C$1,'Labour Entry'!$A13-1,Z$4*5-4,1,1),0)</f>
        <v>0</v>
      </c>
      <c r="AA12" s="857">
        <f ca="1">IF(AA$4&gt;0,OFFSET('Labour Entry'!$C$1,'Labour Entry'!$A13-1,AA$4*5-3,1,1),0)</f>
        <v>0</v>
      </c>
      <c r="AB12" s="858">
        <f ca="1">IF(AB$4&gt;0,OFFSET('Labour Entry'!$C$1,'Labour Entry'!$A13-1,AB$4*5-2,1,1),0)</f>
        <v>0</v>
      </c>
      <c r="AC12" s="860">
        <f ca="1">IF(AC$4&gt;0,OFFSET('Labour Entry'!$C$1,'Labour Entry'!$A13-1,AC$4*5-1,1,1),0)</f>
        <v>0</v>
      </c>
      <c r="AD12" s="861">
        <f ca="1">IF(AD$4&gt;0,OFFSET('Labour Entry'!$C$1,'Labour Entry'!$A13-1,AD$4*5,1,1),0)</f>
        <v>0</v>
      </c>
      <c r="AE12" s="862">
        <f ca="1">IF(AE$4&gt;0,OFFSET('Labour Entry'!$C$1,'Labour Entry'!$A13-1,AE$4*5-4,1,1),0)</f>
        <v>0</v>
      </c>
      <c r="AF12" s="857">
        <f ca="1">IF(AF$4&gt;0,OFFSET('Labour Entry'!$C$1,'Labour Entry'!$A13-1,AF$4*5-3,1,1),0)</f>
        <v>8</v>
      </c>
      <c r="AG12" s="858">
        <f ca="1">IF(AG$4&gt;0,OFFSET('Labour Entry'!$C$1,'Labour Entry'!$A13-1,AG$4*5-2,1,1),0)</f>
        <v>0</v>
      </c>
      <c r="AH12" s="860">
        <f ca="1">IF(AH$4&gt;0,OFFSET('Labour Entry'!$C$1,'Labour Entry'!$A13-1,AH$4*5-1,1,1),0)</f>
        <v>0</v>
      </c>
      <c r="AI12" s="861">
        <f ca="1">IF(AI$4&gt;0,OFFSET('Labour Entry'!$C$1,'Labour Entry'!$A13-1,AI$4*5,1,1),0)</f>
        <v>0</v>
      </c>
      <c r="AJ12" s="862">
        <f ca="1">IF(AJ$4&gt;0,OFFSET('Labour Entry'!$C$1,'Labour Entry'!$A13-1,AJ$4*5-4,1,1),0)</f>
        <v>0</v>
      </c>
      <c r="AK12" s="857">
        <f ca="1">IF(AK$4&gt;0,OFFSET('Labour Entry'!$C$1,'Labour Entry'!$A13-1,AK$4*5-3,1,1),0)</f>
        <v>0</v>
      </c>
      <c r="AL12" s="858">
        <f ca="1">IF(AL$4&gt;0,OFFSET('Labour Entry'!$C$1,'Labour Entry'!$A13-1,AL$4*5-2,1,1),0)</f>
        <v>0</v>
      </c>
      <c r="AM12" s="857">
        <f ca="1">IF(AM$4&gt;0,OFFSET('Labour Entry'!$C$1,'Labour Entry'!$A13-1,AM$4*5-1,1,1),0)</f>
        <v>0</v>
      </c>
      <c r="AN12" s="858">
        <f ca="1">IF(AN$4&gt;0,OFFSET('Labour Entry'!$C$1,'Labour Entry'!$A13-1,AN$4*5,1,1),0)</f>
        <v>0</v>
      </c>
      <c r="AO12" s="862">
        <f ca="1">IF(AO$4&gt;0,OFFSET('Labour Entry'!$C$1,'Labour Entry'!$A13-1,AO$4*5-4,1,1),0)</f>
        <v>0</v>
      </c>
      <c r="AP12" s="857">
        <f ca="1">IF(AP$4&gt;0,OFFSET('Labour Entry'!$C$1,'Labour Entry'!$A13-1,AP$4*5-3,1,1),0)</f>
        <v>8</v>
      </c>
      <c r="AQ12" s="858">
        <f ca="1">IF(AQ$4&gt;0,OFFSET('Labour Entry'!$C$1,'Labour Entry'!$A13-1,AQ$4*5-2,1,1),0)</f>
        <v>0</v>
      </c>
      <c r="AR12" s="857">
        <f ca="1">IF(AR$4&gt;0,OFFSET('Labour Entry'!$C$1,'Labour Entry'!$A13-1,AR$4*5-1,1,1),0)</f>
        <v>0</v>
      </c>
      <c r="AS12" s="858">
        <f ca="1">IF(AS$4&gt;0,OFFSET('Labour Entry'!$C$1,'Labour Entry'!$A13-1,AS$4*5,1,1),0)</f>
        <v>0</v>
      </c>
      <c r="AT12" s="862">
        <f ca="1">IF(AT$4&gt;0,OFFSET('Labour Entry'!$C$1,'Labour Entry'!$A13-1,AT$4*5-4,1,1),0)</f>
        <v>0</v>
      </c>
      <c r="AU12" s="857">
        <f ca="1">IF(AU$4&gt;0,OFFSET('Labour Entry'!$C$1,'Labour Entry'!$A13-1,AU$4*5-3,1,1),0)</f>
        <v>7</v>
      </c>
      <c r="AV12" s="858">
        <f ca="1">IF(AV$4&gt;0,OFFSET('Labour Entry'!$C$1,'Labour Entry'!$A13-1,AV$4*5-2,1,1),0)</f>
        <v>0</v>
      </c>
      <c r="AW12" s="857">
        <f ca="1">IF(AW$4&gt;0,OFFSET('Labour Entry'!$C$1,'Labour Entry'!$A13-1,AW$4*5-1,1,1),0)</f>
        <v>0</v>
      </c>
      <c r="AX12" s="858">
        <f ca="1">IF(AX$4&gt;0,OFFSET('Labour Entry'!$C$1,'Labour Entry'!$A13-1,AX$4*5,1,1),0)</f>
        <v>0</v>
      </c>
      <c r="AY12" s="862">
        <f ca="1">IF(AY$4&gt;0,OFFSET('Labour Entry'!$C$1,'Labour Entry'!$A13-1,AY$4*5-4,1,1),0)</f>
        <v>0</v>
      </c>
      <c r="AZ12" s="857">
        <f ca="1">IF(AZ$4&gt;0,OFFSET('Labour Entry'!$C$1,'Labour Entry'!$A13-1,AZ$4*5-3,1,1),0)</f>
        <v>7</v>
      </c>
      <c r="BA12" s="858">
        <f ca="1">IF(BA$4&gt;0,OFFSET('Labour Entry'!$C$1,'Labour Entry'!$A13-1,BA$4*5-2,1,1),0)</f>
        <v>0</v>
      </c>
      <c r="BB12" s="857">
        <f ca="1">IF(BB$4&gt;0,OFFSET('Labour Entry'!$C$1,'Labour Entry'!$A13-1,BB$4*5-1,1,1),0)</f>
        <v>0</v>
      </c>
      <c r="BC12" s="858">
        <f ca="1">IF(BC$4&gt;0,OFFSET('Labour Entry'!$C$1,'Labour Entry'!$A13-1,BC$4*5,1,1),0)</f>
        <v>0</v>
      </c>
      <c r="BD12" s="862">
        <f ca="1">IF(BD$4&gt;0,OFFSET('Labour Entry'!$C$1,'Labour Entry'!$A13-1,BD$4*5-4,1,1),0)</f>
        <v>0</v>
      </c>
      <c r="BE12" s="857">
        <f ca="1">IF(BE$4&gt;0,OFFSET('Labour Entry'!$C$1,'Labour Entry'!$A13-1,BE$4*5-3,1,1),0)</f>
        <v>0</v>
      </c>
      <c r="BF12" s="858">
        <f ca="1">IF(BF$4&gt;0,OFFSET('Labour Entry'!$C$1,'Labour Entry'!$A13-1,BF$4*5-2,1,1),0)</f>
        <v>0</v>
      </c>
      <c r="BG12" s="857">
        <f ca="1">IF(BG$4&gt;0,OFFSET('Labour Entry'!$C$1,'Labour Entry'!$A13-1,BG$4*5-1,1,1),0)</f>
        <v>0</v>
      </c>
      <c r="BH12" s="858">
        <f ca="1">IF(BH$4&gt;0,OFFSET('Labour Entry'!$C$1,'Labour Entry'!$A13-1,BH$4*5,1,1),0)</f>
        <v>0</v>
      </c>
      <c r="BI12" s="862">
        <f ca="1">IF(BI$4&gt;0,OFFSET('Labour Entry'!$C$1,'Labour Entry'!$A13-1,BI$4*5-4,1,1),0)</f>
        <v>0</v>
      </c>
      <c r="BJ12" s="857">
        <f ca="1">IF(BJ$4&gt;0,OFFSET('Labour Entry'!$C$1,'Labour Entry'!$A13-1,BJ$4*5-3,1,1),0)</f>
        <v>0</v>
      </c>
      <c r="BK12" s="858">
        <f ca="1">IF(BK$4&gt;0,OFFSET('Labour Entry'!$C$1,'Labour Entry'!$A13-1,BK$4*5-2,1,1),0)</f>
        <v>0</v>
      </c>
      <c r="BL12" s="857">
        <f ca="1">IF(BL$4&gt;0,OFFSET('Labour Entry'!$C$1,'Labour Entry'!$A13-1,BL$4*5-1,1,1),0)</f>
        <v>0</v>
      </c>
      <c r="BM12" s="858">
        <f ca="1">IF(BM$4&gt;0,OFFSET('Labour Entry'!$C$1,'Labour Entry'!$A13-1,BM$4*5,1,1),0)</f>
        <v>0</v>
      </c>
      <c r="BN12" s="862">
        <f ca="1">IF(BN$4&gt;0,OFFSET('Labour Entry'!$C$1,'Labour Entry'!$A13-1,BN$4*5-4,1,1),0)</f>
        <v>0</v>
      </c>
      <c r="BO12" s="857">
        <f ca="1">IF(BO$4&gt;0,OFFSET('Labour Entry'!$C$1,'Labour Entry'!$A13-1,BO$4*5-3,1,1),0)</f>
        <v>8</v>
      </c>
      <c r="BP12" s="858">
        <f ca="1">IF(BP$4&gt;0,OFFSET('Labour Entry'!$C$1,'Labour Entry'!$A13-1,BP$4*5-2,1,1),0)</f>
        <v>0</v>
      </c>
      <c r="BQ12" s="857">
        <f ca="1">IF(BQ$4&gt;0,OFFSET('Labour Entry'!$C$1,'Labour Entry'!$A13-1,BQ$4*5-1,1,1),0)</f>
        <v>0</v>
      </c>
      <c r="BR12" s="858">
        <f ca="1">IF(BR$4&gt;0,OFFSET('Labour Entry'!$C$1,'Labour Entry'!$A13-1,BR$4*5,1,1),0)</f>
        <v>0</v>
      </c>
      <c r="BS12" s="862">
        <f ca="1">IF(BS$4&gt;0,OFFSET('Labour Entry'!$C$1,'Labour Entry'!$A13-1,BS$4*5-4,1,1),0)</f>
        <v>0</v>
      </c>
      <c r="BT12" s="857">
        <f ca="1">IF(BT$4&gt;0,OFFSET('Labour Entry'!$C$1,'Labour Entry'!$A13-1,BT$4*5-3,1,1),0)</f>
        <v>0</v>
      </c>
      <c r="BU12" s="858">
        <f ca="1">IF(BU$4&gt;0,OFFSET('Labour Entry'!$C$1,'Labour Entry'!$A13-1,BU$4*5-2,1,1),0)</f>
        <v>0</v>
      </c>
      <c r="BV12" s="857">
        <f ca="1">IF(BV$4&gt;0,OFFSET('Labour Entry'!$C$1,'Labour Entry'!$A13-1,BV$4*5-1,1,1),0)</f>
        <v>0</v>
      </c>
      <c r="BW12" s="858">
        <f ca="1">IF(BW$4&gt;0,OFFSET('Labour Entry'!$C$1,'Labour Entry'!$A13-1,BW$4*5,1,1),0)</f>
        <v>0</v>
      </c>
      <c r="BX12" s="862">
        <f ca="1">IF(BX$4&gt;0,OFFSET('Labour Entry'!$C$1,'Labour Entry'!$A13-1,BX$4*5-4,1,1),0)</f>
        <v>0</v>
      </c>
      <c r="BY12" s="857">
        <f ca="1">IF(BY$4&gt;0,OFFSET('Labour Entry'!$C$1,'Labour Entry'!$A13-1,BY$4*5-3,1,1),0)</f>
        <v>0</v>
      </c>
      <c r="BZ12" s="858">
        <f ca="1">IF(BZ$4&gt;0,OFFSET('Labour Entry'!$C$1,'Labour Entry'!$A13-1,BZ$4*5-2,1,1),0)</f>
        <v>0</v>
      </c>
      <c r="CA12" s="857">
        <f ca="1">IF(CA$4&gt;0,OFFSET('Labour Entry'!$C$1,'Labour Entry'!$A13-1,CA$4*5-1,1,1),0)</f>
        <v>0</v>
      </c>
      <c r="CB12" s="858">
        <f ca="1">IF(CB$4&gt;0,OFFSET('Labour Entry'!$C$1,'Labour Entry'!$A13-1,CB$4*5,1,1),0)</f>
        <v>0</v>
      </c>
      <c r="CC12" s="845"/>
      <c r="CD12" s="863">
        <f t="shared" ca="1" si="0"/>
        <v>0</v>
      </c>
      <c r="CE12" s="864">
        <f t="shared" ca="1" si="2"/>
        <v>0</v>
      </c>
      <c r="CF12" s="865">
        <f t="shared" ca="1" si="1"/>
        <v>52</v>
      </c>
      <c r="CG12" s="866">
        <f t="shared" ca="1" si="1"/>
        <v>0</v>
      </c>
      <c r="CH12" s="866">
        <f t="shared" ca="1" si="1"/>
        <v>0</v>
      </c>
      <c r="CI12" s="867">
        <f t="shared" ca="1" si="1"/>
        <v>0</v>
      </c>
    </row>
    <row r="13" spans="1:87" x14ac:dyDescent="0.2">
      <c r="A13" s="855" t="str">
        <f ca="1">IF(OFFSET('Employee Set-up'!$A$1,ROW('Employee Set-up'!$A9)-1,'Employee Set-up'!$B$1-1,1,1)&lt;&gt;0,OFFSET('Employee Set-up'!$A$1,ROW('Employee Set-up'!$A9)-1,'Employee Set-up'!$B$1-1,1,1),"---")</f>
        <v>----</v>
      </c>
      <c r="B13" s="856" t="str">
        <f ca="1">IF(OFFSET('Employee Set-up'!$A$1,ROW('Employee Set-up'!$A9)-1,'Employee Set-up'!$D$1-1,1,1)&lt;&gt;0,OFFSET('Employee Set-up'!$A$1,ROW('Employee Set-up'!$A9)-1,'Employee Set-up'!$C$1-1,1,1),"---")</f>
        <v>Cook 4</v>
      </c>
      <c r="C13" s="857">
        <f ca="1">IF(OFFSET('Employee Set-up'!$A$1,ROW('Employee Set-up'!$A9)-1,'Employee Set-up'!$D$1-1,1,1)&lt;&gt;0,OFFSET('Employee Set-up'!$A$1,ROW('Employee Set-up'!$A9)-1,'Employee Set-up'!$F$1-1,1,1),"---")</f>
        <v>17.850000000000001</v>
      </c>
      <c r="D13" s="858">
        <f ca="1">IF(OFFSET('Employee Set-up'!$A$1,ROW('Employee Set-up'!$A9)-1,'Employee Set-up'!$D$1-1,1,1)&lt;&gt;0,OFFSET('Employee Set-up'!$A$1,ROW('Employee Set-up'!$A9)-1,'Employee Set-up'!$G$1-1,1,1),"---")</f>
        <v>1</v>
      </c>
      <c r="E13" s="845"/>
      <c r="F13" s="859">
        <f ca="1">IF(F$4&gt;0,OFFSET('Labour Entry'!$C$1,'Labour Entry'!$A14-1,F$4*5-4,1,1),0)</f>
        <v>0</v>
      </c>
      <c r="G13" s="857">
        <f ca="1">IF(G$4&gt;0,OFFSET('Labour Entry'!$C$1,'Labour Entry'!$A14-1,G$4*5-3,1,1),0)</f>
        <v>3</v>
      </c>
      <c r="H13" s="858">
        <f ca="1">IF(H$4&gt;0,OFFSET('Labour Entry'!$C$1,'Labour Entry'!$A14-1,H$4*5-2,1,1),0)</f>
        <v>0</v>
      </c>
      <c r="I13" s="860">
        <f ca="1">IF(I$4&gt;0,OFFSET('Labour Entry'!$C$1,'Labour Entry'!$A14-1,I$4*5-1,1,1),0)</f>
        <v>0</v>
      </c>
      <c r="J13" s="861">
        <f ca="1">IF(J$4&gt;0,OFFSET('Labour Entry'!$C$1,'Labour Entry'!$A14-1,J$4*5,1,1),0)</f>
        <v>0</v>
      </c>
      <c r="K13" s="862">
        <f ca="1">IF(K$4&gt;0,OFFSET('Labour Entry'!$C$1,'Labour Entry'!$A14-1,K$4*5-4,1,1),0)</f>
        <v>0</v>
      </c>
      <c r="L13" s="857">
        <f ca="1">IF(L$4&gt;0,OFFSET('Labour Entry'!$C$1,'Labour Entry'!$A14-1,L$4*5-3,1,1),0)</f>
        <v>0</v>
      </c>
      <c r="M13" s="858">
        <f ca="1">IF(M$4&gt;0,OFFSET('Labour Entry'!$C$1,'Labour Entry'!$A14-1,M$4*5-2,1,1),0)</f>
        <v>0</v>
      </c>
      <c r="N13" s="860">
        <f ca="1">IF(N$4&gt;0,OFFSET('Labour Entry'!$C$1,'Labour Entry'!$A14-1,N$4*5-1,1,1),0)</f>
        <v>0</v>
      </c>
      <c r="O13" s="861">
        <f ca="1">IF(O$4&gt;0,OFFSET('Labour Entry'!$C$1,'Labour Entry'!$A14-1,O$4*5,1,1),0)</f>
        <v>0</v>
      </c>
      <c r="P13" s="862">
        <f ca="1">IF(P$4&gt;0,OFFSET('Labour Entry'!$C$1,'Labour Entry'!$A14-1,P$4*5-4,1,1),0)</f>
        <v>0</v>
      </c>
      <c r="Q13" s="857">
        <f ca="1">IF(Q$4&gt;0,OFFSET('Labour Entry'!$C$1,'Labour Entry'!$A14-1,Q$4*5-3,1,1),0)</f>
        <v>3</v>
      </c>
      <c r="R13" s="858">
        <f ca="1">IF(R$4&gt;0,OFFSET('Labour Entry'!$C$1,'Labour Entry'!$A14-1,R$4*5-2,1,1),0)</f>
        <v>0</v>
      </c>
      <c r="S13" s="860">
        <f ca="1">IF(S$4&gt;0,OFFSET('Labour Entry'!$C$1,'Labour Entry'!$A14-1,S$4*5-1,1,1),0)</f>
        <v>0</v>
      </c>
      <c r="T13" s="861">
        <f ca="1">IF(T$4&gt;0,OFFSET('Labour Entry'!$C$1,'Labour Entry'!$A14-1,T$4*5,1,1),0)</f>
        <v>0</v>
      </c>
      <c r="U13" s="862">
        <f ca="1">IF(U$4&gt;0,OFFSET('Labour Entry'!$C$1,'Labour Entry'!$A14-1,U$4*5-4,1,1),0)</f>
        <v>0</v>
      </c>
      <c r="V13" s="857">
        <f ca="1">IF(V$4&gt;0,OFFSET('Labour Entry'!$C$1,'Labour Entry'!$A14-1,V$4*5-3,1,1),0)</f>
        <v>0</v>
      </c>
      <c r="W13" s="858">
        <f ca="1">IF(W$4&gt;0,OFFSET('Labour Entry'!$C$1,'Labour Entry'!$A14-1,W$4*5-2,1,1),0)</f>
        <v>0</v>
      </c>
      <c r="X13" s="860">
        <f ca="1">IF(X$4&gt;0,OFFSET('Labour Entry'!$C$1,'Labour Entry'!$A14-1,X$4*5-1,1,1),0)</f>
        <v>0</v>
      </c>
      <c r="Y13" s="861">
        <f ca="1">IF(Y$4&gt;0,OFFSET('Labour Entry'!$C$1,'Labour Entry'!$A14-1,Y$4*5,1,1),0)</f>
        <v>0</v>
      </c>
      <c r="Z13" s="862">
        <f ca="1">IF(Z$4&gt;0,OFFSET('Labour Entry'!$C$1,'Labour Entry'!$A14-1,Z$4*5-4,1,1),0)</f>
        <v>0</v>
      </c>
      <c r="AA13" s="857">
        <f ca="1">IF(AA$4&gt;0,OFFSET('Labour Entry'!$C$1,'Labour Entry'!$A14-1,AA$4*5-3,1,1),0)</f>
        <v>0</v>
      </c>
      <c r="AB13" s="858">
        <f ca="1">IF(AB$4&gt;0,OFFSET('Labour Entry'!$C$1,'Labour Entry'!$A14-1,AB$4*5-2,1,1),0)</f>
        <v>0</v>
      </c>
      <c r="AC13" s="860">
        <f ca="1">IF(AC$4&gt;0,OFFSET('Labour Entry'!$C$1,'Labour Entry'!$A14-1,AC$4*5-1,1,1),0)</f>
        <v>0</v>
      </c>
      <c r="AD13" s="861">
        <f ca="1">IF(AD$4&gt;0,OFFSET('Labour Entry'!$C$1,'Labour Entry'!$A14-1,AD$4*5,1,1),0)</f>
        <v>0</v>
      </c>
      <c r="AE13" s="862">
        <f ca="1">IF(AE$4&gt;0,OFFSET('Labour Entry'!$C$1,'Labour Entry'!$A14-1,AE$4*5-4,1,1),0)</f>
        <v>0</v>
      </c>
      <c r="AF13" s="857">
        <f ca="1">IF(AF$4&gt;0,OFFSET('Labour Entry'!$C$1,'Labour Entry'!$A14-1,AF$4*5-3,1,1),0)</f>
        <v>4</v>
      </c>
      <c r="AG13" s="858">
        <f ca="1">IF(AG$4&gt;0,OFFSET('Labour Entry'!$C$1,'Labour Entry'!$A14-1,AG$4*5-2,1,1),0)</f>
        <v>0</v>
      </c>
      <c r="AH13" s="860">
        <f ca="1">IF(AH$4&gt;0,OFFSET('Labour Entry'!$C$1,'Labour Entry'!$A14-1,AH$4*5-1,1,1),0)</f>
        <v>0</v>
      </c>
      <c r="AI13" s="861">
        <f ca="1">IF(AI$4&gt;0,OFFSET('Labour Entry'!$C$1,'Labour Entry'!$A14-1,AI$4*5,1,1),0)</f>
        <v>0</v>
      </c>
      <c r="AJ13" s="862">
        <f ca="1">IF(AJ$4&gt;0,OFFSET('Labour Entry'!$C$1,'Labour Entry'!$A14-1,AJ$4*5-4,1,1),0)</f>
        <v>0</v>
      </c>
      <c r="AK13" s="857">
        <f ca="1">IF(AK$4&gt;0,OFFSET('Labour Entry'!$C$1,'Labour Entry'!$A14-1,AK$4*5-3,1,1),0)</f>
        <v>8</v>
      </c>
      <c r="AL13" s="858">
        <f ca="1">IF(AL$4&gt;0,OFFSET('Labour Entry'!$C$1,'Labour Entry'!$A14-1,AL$4*5-2,1,1),0)</f>
        <v>0</v>
      </c>
      <c r="AM13" s="857">
        <f ca="1">IF(AM$4&gt;0,OFFSET('Labour Entry'!$C$1,'Labour Entry'!$A14-1,AM$4*5-1,1,1),0)</f>
        <v>0</v>
      </c>
      <c r="AN13" s="858">
        <f ca="1">IF(AN$4&gt;0,OFFSET('Labour Entry'!$C$1,'Labour Entry'!$A14-1,AN$4*5,1,1),0)</f>
        <v>0</v>
      </c>
      <c r="AO13" s="862">
        <f ca="1">IF(AO$4&gt;0,OFFSET('Labour Entry'!$C$1,'Labour Entry'!$A14-1,AO$4*5-4,1,1),0)</f>
        <v>0</v>
      </c>
      <c r="AP13" s="857">
        <f ca="1">IF(AP$4&gt;0,OFFSET('Labour Entry'!$C$1,'Labour Entry'!$A14-1,AP$4*5-3,1,1),0)</f>
        <v>0</v>
      </c>
      <c r="AQ13" s="858">
        <f ca="1">IF(AQ$4&gt;0,OFFSET('Labour Entry'!$C$1,'Labour Entry'!$A14-1,AQ$4*5-2,1,1),0)</f>
        <v>0</v>
      </c>
      <c r="AR13" s="857">
        <f ca="1">IF(AR$4&gt;0,OFFSET('Labour Entry'!$C$1,'Labour Entry'!$A14-1,AR$4*5-1,1,1),0)</f>
        <v>0</v>
      </c>
      <c r="AS13" s="858">
        <f ca="1">IF(AS$4&gt;0,OFFSET('Labour Entry'!$C$1,'Labour Entry'!$A14-1,AS$4*5,1,1),0)</f>
        <v>0</v>
      </c>
      <c r="AT13" s="862">
        <f ca="1">IF(AT$4&gt;0,OFFSET('Labour Entry'!$C$1,'Labour Entry'!$A14-1,AT$4*5-4,1,1),0)</f>
        <v>0</v>
      </c>
      <c r="AU13" s="857">
        <f ca="1">IF(AU$4&gt;0,OFFSET('Labour Entry'!$C$1,'Labour Entry'!$A14-1,AU$4*5-3,1,1),0)</f>
        <v>0</v>
      </c>
      <c r="AV13" s="858">
        <f ca="1">IF(AV$4&gt;0,OFFSET('Labour Entry'!$C$1,'Labour Entry'!$A14-1,AV$4*5-2,1,1),0)</f>
        <v>0</v>
      </c>
      <c r="AW13" s="857">
        <f ca="1">IF(AW$4&gt;0,OFFSET('Labour Entry'!$C$1,'Labour Entry'!$A14-1,AW$4*5-1,1,1),0)</f>
        <v>0</v>
      </c>
      <c r="AX13" s="858">
        <f ca="1">IF(AX$4&gt;0,OFFSET('Labour Entry'!$C$1,'Labour Entry'!$A14-1,AX$4*5,1,1),0)</f>
        <v>0</v>
      </c>
      <c r="AY13" s="862">
        <f ca="1">IF(AY$4&gt;0,OFFSET('Labour Entry'!$C$1,'Labour Entry'!$A14-1,AY$4*5-4,1,1),0)</f>
        <v>0</v>
      </c>
      <c r="AZ13" s="857">
        <f ca="1">IF(AZ$4&gt;0,OFFSET('Labour Entry'!$C$1,'Labour Entry'!$A14-1,AZ$4*5-3,1,1),0)</f>
        <v>3</v>
      </c>
      <c r="BA13" s="858">
        <f ca="1">IF(BA$4&gt;0,OFFSET('Labour Entry'!$C$1,'Labour Entry'!$A14-1,BA$4*5-2,1,1),0)</f>
        <v>0</v>
      </c>
      <c r="BB13" s="857">
        <f ca="1">IF(BB$4&gt;0,OFFSET('Labour Entry'!$C$1,'Labour Entry'!$A14-1,BB$4*5-1,1,1),0)</f>
        <v>0</v>
      </c>
      <c r="BC13" s="858">
        <f ca="1">IF(BC$4&gt;0,OFFSET('Labour Entry'!$C$1,'Labour Entry'!$A14-1,BC$4*5,1,1),0)</f>
        <v>0</v>
      </c>
      <c r="BD13" s="862">
        <f ca="1">IF(BD$4&gt;0,OFFSET('Labour Entry'!$C$1,'Labour Entry'!$A14-1,BD$4*5-4,1,1),0)</f>
        <v>0</v>
      </c>
      <c r="BE13" s="857">
        <f ca="1">IF(BE$4&gt;0,OFFSET('Labour Entry'!$C$1,'Labour Entry'!$A14-1,BE$4*5-3,1,1),0)</f>
        <v>0</v>
      </c>
      <c r="BF13" s="858">
        <f ca="1">IF(BF$4&gt;0,OFFSET('Labour Entry'!$C$1,'Labour Entry'!$A14-1,BF$4*5-2,1,1),0)</f>
        <v>0</v>
      </c>
      <c r="BG13" s="857">
        <f ca="1">IF(BG$4&gt;0,OFFSET('Labour Entry'!$C$1,'Labour Entry'!$A14-1,BG$4*5-1,1,1),0)</f>
        <v>0</v>
      </c>
      <c r="BH13" s="858">
        <f ca="1">IF(BH$4&gt;0,OFFSET('Labour Entry'!$C$1,'Labour Entry'!$A14-1,BH$4*5,1,1),0)</f>
        <v>0</v>
      </c>
      <c r="BI13" s="862">
        <f ca="1">IF(BI$4&gt;0,OFFSET('Labour Entry'!$C$1,'Labour Entry'!$A14-1,BI$4*5-4,1,1),0)</f>
        <v>0</v>
      </c>
      <c r="BJ13" s="857">
        <f ca="1">IF(BJ$4&gt;0,OFFSET('Labour Entry'!$C$1,'Labour Entry'!$A14-1,BJ$4*5-3,1,1),0)</f>
        <v>0</v>
      </c>
      <c r="BK13" s="858">
        <f ca="1">IF(BK$4&gt;0,OFFSET('Labour Entry'!$C$1,'Labour Entry'!$A14-1,BK$4*5-2,1,1),0)</f>
        <v>0</v>
      </c>
      <c r="BL13" s="857">
        <f ca="1">IF(BL$4&gt;0,OFFSET('Labour Entry'!$C$1,'Labour Entry'!$A14-1,BL$4*5-1,1,1),0)</f>
        <v>0</v>
      </c>
      <c r="BM13" s="858">
        <f ca="1">IF(BM$4&gt;0,OFFSET('Labour Entry'!$C$1,'Labour Entry'!$A14-1,BM$4*5,1,1),0)</f>
        <v>0</v>
      </c>
      <c r="BN13" s="862">
        <f ca="1">IF(BN$4&gt;0,OFFSET('Labour Entry'!$C$1,'Labour Entry'!$A14-1,BN$4*5-4,1,1),0)</f>
        <v>0</v>
      </c>
      <c r="BO13" s="857">
        <f ca="1">IF(BO$4&gt;0,OFFSET('Labour Entry'!$C$1,'Labour Entry'!$A14-1,BO$4*5-3,1,1),0)</f>
        <v>0</v>
      </c>
      <c r="BP13" s="858">
        <f ca="1">IF(BP$4&gt;0,OFFSET('Labour Entry'!$C$1,'Labour Entry'!$A14-1,BP$4*5-2,1,1),0)</f>
        <v>0</v>
      </c>
      <c r="BQ13" s="857">
        <f ca="1">IF(BQ$4&gt;0,OFFSET('Labour Entry'!$C$1,'Labour Entry'!$A14-1,BQ$4*5-1,1,1),0)</f>
        <v>0</v>
      </c>
      <c r="BR13" s="858">
        <f ca="1">IF(BR$4&gt;0,OFFSET('Labour Entry'!$C$1,'Labour Entry'!$A14-1,BR$4*5,1,1),0)</f>
        <v>0</v>
      </c>
      <c r="BS13" s="862">
        <f ca="1">IF(BS$4&gt;0,OFFSET('Labour Entry'!$C$1,'Labour Entry'!$A14-1,BS$4*5-4,1,1),0)</f>
        <v>0</v>
      </c>
      <c r="BT13" s="857">
        <f ca="1">IF(BT$4&gt;0,OFFSET('Labour Entry'!$C$1,'Labour Entry'!$A14-1,BT$4*5-3,1,1),0)</f>
        <v>4</v>
      </c>
      <c r="BU13" s="858">
        <f ca="1">IF(BU$4&gt;0,OFFSET('Labour Entry'!$C$1,'Labour Entry'!$A14-1,BU$4*5-2,1,1),0)</f>
        <v>0</v>
      </c>
      <c r="BV13" s="857">
        <f ca="1">IF(BV$4&gt;0,OFFSET('Labour Entry'!$C$1,'Labour Entry'!$A14-1,BV$4*5-1,1,1),0)</f>
        <v>0</v>
      </c>
      <c r="BW13" s="858">
        <f ca="1">IF(BW$4&gt;0,OFFSET('Labour Entry'!$C$1,'Labour Entry'!$A14-1,BW$4*5,1,1),0)</f>
        <v>0</v>
      </c>
      <c r="BX13" s="862">
        <f ca="1">IF(BX$4&gt;0,OFFSET('Labour Entry'!$C$1,'Labour Entry'!$A14-1,BX$4*5-4,1,1),0)</f>
        <v>0</v>
      </c>
      <c r="BY13" s="857">
        <f ca="1">IF(BY$4&gt;0,OFFSET('Labour Entry'!$C$1,'Labour Entry'!$A14-1,BY$4*5-3,1,1),0)</f>
        <v>3</v>
      </c>
      <c r="BZ13" s="858">
        <f ca="1">IF(BZ$4&gt;0,OFFSET('Labour Entry'!$C$1,'Labour Entry'!$A14-1,BZ$4*5-2,1,1),0)</f>
        <v>0</v>
      </c>
      <c r="CA13" s="857">
        <f ca="1">IF(CA$4&gt;0,OFFSET('Labour Entry'!$C$1,'Labour Entry'!$A14-1,CA$4*5-1,1,1),0)</f>
        <v>0</v>
      </c>
      <c r="CB13" s="858">
        <f ca="1">IF(CB$4&gt;0,OFFSET('Labour Entry'!$C$1,'Labour Entry'!$A14-1,CB$4*5,1,1),0)</f>
        <v>0</v>
      </c>
      <c r="CC13" s="845"/>
      <c r="CD13" s="863">
        <f t="shared" ca="1" si="0"/>
        <v>0</v>
      </c>
      <c r="CE13" s="864">
        <f t="shared" ca="1" si="2"/>
        <v>0</v>
      </c>
      <c r="CF13" s="865">
        <f t="shared" ca="1" si="1"/>
        <v>28</v>
      </c>
      <c r="CG13" s="866">
        <f t="shared" ca="1" si="1"/>
        <v>0</v>
      </c>
      <c r="CH13" s="866">
        <f t="shared" ca="1" si="1"/>
        <v>0</v>
      </c>
      <c r="CI13" s="867">
        <f t="shared" ca="1" si="1"/>
        <v>0</v>
      </c>
    </row>
    <row r="14" spans="1:87" x14ac:dyDescent="0.2">
      <c r="A14" s="855" t="str">
        <f ca="1">IF(OFFSET('Employee Set-up'!$A$1,ROW('Employee Set-up'!$A10)-1,'Employee Set-up'!$B$1-1,1,1)&lt;&gt;0,OFFSET('Employee Set-up'!$A$1,ROW('Employee Set-up'!$A10)-1,'Employee Set-up'!$B$1-1,1,1),"---")</f>
        <v>----</v>
      </c>
      <c r="B14" s="856" t="str">
        <f ca="1">IF(OFFSET('Employee Set-up'!$A$1,ROW('Employee Set-up'!$A10)-1,'Employee Set-up'!$D$1-1,1,1)&lt;&gt;0,OFFSET('Employee Set-up'!$A$1,ROW('Employee Set-up'!$A10)-1,'Employee Set-up'!$C$1-1,1,1),"---")</f>
        <v>Cook 5</v>
      </c>
      <c r="C14" s="857">
        <f ca="1">IF(OFFSET('Employee Set-up'!$A$1,ROW('Employee Set-up'!$A10)-1,'Employee Set-up'!$D$1-1,1,1)&lt;&gt;0,OFFSET('Employee Set-up'!$A$1,ROW('Employee Set-up'!$A10)-1,'Employee Set-up'!$F$1-1,1,1),"---")</f>
        <v>17.850000000000001</v>
      </c>
      <c r="D14" s="858">
        <f ca="1">IF(OFFSET('Employee Set-up'!$A$1,ROW('Employee Set-up'!$A10)-1,'Employee Set-up'!$D$1-1,1,1)&lt;&gt;0,OFFSET('Employee Set-up'!$A$1,ROW('Employee Set-up'!$A10)-1,'Employee Set-up'!$G$1-1,1,1),"---")</f>
        <v>1</v>
      </c>
      <c r="E14" s="845"/>
      <c r="F14" s="859">
        <f ca="1">IF(F$4&gt;0,OFFSET('Labour Entry'!$C$1,'Labour Entry'!$A15-1,F$4*5-4,1,1),0)</f>
        <v>0</v>
      </c>
      <c r="G14" s="857">
        <f ca="1">IF(G$4&gt;0,OFFSET('Labour Entry'!$C$1,'Labour Entry'!$A15-1,G$4*5-3,1,1),0)</f>
        <v>0</v>
      </c>
      <c r="H14" s="858">
        <f ca="1">IF(H$4&gt;0,OFFSET('Labour Entry'!$C$1,'Labour Entry'!$A15-1,H$4*5-2,1,1),0)</f>
        <v>0</v>
      </c>
      <c r="I14" s="860">
        <f ca="1">IF(I$4&gt;0,OFFSET('Labour Entry'!$C$1,'Labour Entry'!$A15-1,I$4*5-1,1,1),0)</f>
        <v>0</v>
      </c>
      <c r="J14" s="861">
        <f ca="1">IF(J$4&gt;0,OFFSET('Labour Entry'!$C$1,'Labour Entry'!$A15-1,J$4*5,1,1),0)</f>
        <v>0</v>
      </c>
      <c r="K14" s="862">
        <f ca="1">IF(K$4&gt;0,OFFSET('Labour Entry'!$C$1,'Labour Entry'!$A15-1,K$4*5-4,1,1),0)</f>
        <v>0</v>
      </c>
      <c r="L14" s="857">
        <f ca="1">IF(L$4&gt;0,OFFSET('Labour Entry'!$C$1,'Labour Entry'!$A15-1,L$4*5-3,1,1),0)</f>
        <v>0</v>
      </c>
      <c r="M14" s="858">
        <f ca="1">IF(M$4&gt;0,OFFSET('Labour Entry'!$C$1,'Labour Entry'!$A15-1,M$4*5-2,1,1),0)</f>
        <v>0</v>
      </c>
      <c r="N14" s="860">
        <f ca="1">IF(N$4&gt;0,OFFSET('Labour Entry'!$C$1,'Labour Entry'!$A15-1,N$4*5-1,1,1),0)</f>
        <v>0</v>
      </c>
      <c r="O14" s="861">
        <f ca="1">IF(O$4&gt;0,OFFSET('Labour Entry'!$C$1,'Labour Entry'!$A15-1,O$4*5,1,1),0)</f>
        <v>0</v>
      </c>
      <c r="P14" s="862">
        <f ca="1">IF(P$4&gt;0,OFFSET('Labour Entry'!$C$1,'Labour Entry'!$A15-1,P$4*5-4,1,1),0)</f>
        <v>0</v>
      </c>
      <c r="Q14" s="857">
        <f ca="1">IF(Q$4&gt;0,OFFSET('Labour Entry'!$C$1,'Labour Entry'!$A15-1,Q$4*5-3,1,1),0)</f>
        <v>0</v>
      </c>
      <c r="R14" s="858">
        <f ca="1">IF(R$4&gt;0,OFFSET('Labour Entry'!$C$1,'Labour Entry'!$A15-1,R$4*5-2,1,1),0)</f>
        <v>0</v>
      </c>
      <c r="S14" s="860">
        <f ca="1">IF(S$4&gt;0,OFFSET('Labour Entry'!$C$1,'Labour Entry'!$A15-1,S$4*5-1,1,1),0)</f>
        <v>0</v>
      </c>
      <c r="T14" s="861">
        <f ca="1">IF(T$4&gt;0,OFFSET('Labour Entry'!$C$1,'Labour Entry'!$A15-1,T$4*5,1,1),0)</f>
        <v>0</v>
      </c>
      <c r="U14" s="862">
        <f ca="1">IF(U$4&gt;0,OFFSET('Labour Entry'!$C$1,'Labour Entry'!$A15-1,U$4*5-4,1,1),0)</f>
        <v>0</v>
      </c>
      <c r="V14" s="857">
        <f ca="1">IF(V$4&gt;0,OFFSET('Labour Entry'!$C$1,'Labour Entry'!$A15-1,V$4*5-3,1,1),0)</f>
        <v>0</v>
      </c>
      <c r="W14" s="858">
        <f ca="1">IF(W$4&gt;0,OFFSET('Labour Entry'!$C$1,'Labour Entry'!$A15-1,W$4*5-2,1,1),0)</f>
        <v>0</v>
      </c>
      <c r="X14" s="860">
        <f ca="1">IF(X$4&gt;0,OFFSET('Labour Entry'!$C$1,'Labour Entry'!$A15-1,X$4*5-1,1,1),0)</f>
        <v>0</v>
      </c>
      <c r="Y14" s="861">
        <f ca="1">IF(Y$4&gt;0,OFFSET('Labour Entry'!$C$1,'Labour Entry'!$A15-1,Y$4*5,1,1),0)</f>
        <v>0</v>
      </c>
      <c r="Z14" s="862">
        <f ca="1">IF(Z$4&gt;0,OFFSET('Labour Entry'!$C$1,'Labour Entry'!$A15-1,Z$4*5-4,1,1),0)</f>
        <v>0</v>
      </c>
      <c r="AA14" s="857">
        <f ca="1">IF(AA$4&gt;0,OFFSET('Labour Entry'!$C$1,'Labour Entry'!$A15-1,AA$4*5-3,1,1),0)</f>
        <v>0</v>
      </c>
      <c r="AB14" s="858">
        <f ca="1">IF(AB$4&gt;0,OFFSET('Labour Entry'!$C$1,'Labour Entry'!$A15-1,AB$4*5-2,1,1),0)</f>
        <v>0</v>
      </c>
      <c r="AC14" s="860">
        <f ca="1">IF(AC$4&gt;0,OFFSET('Labour Entry'!$C$1,'Labour Entry'!$A15-1,AC$4*5-1,1,1),0)</f>
        <v>0</v>
      </c>
      <c r="AD14" s="861">
        <f ca="1">IF(AD$4&gt;0,OFFSET('Labour Entry'!$C$1,'Labour Entry'!$A15-1,AD$4*5,1,1),0)</f>
        <v>0</v>
      </c>
      <c r="AE14" s="862">
        <f ca="1">IF(AE$4&gt;0,OFFSET('Labour Entry'!$C$1,'Labour Entry'!$A15-1,AE$4*5-4,1,1),0)</f>
        <v>0</v>
      </c>
      <c r="AF14" s="857">
        <f ca="1">IF(AF$4&gt;0,OFFSET('Labour Entry'!$C$1,'Labour Entry'!$A15-1,AF$4*5-3,1,1),0)</f>
        <v>0</v>
      </c>
      <c r="AG14" s="858">
        <f ca="1">IF(AG$4&gt;0,OFFSET('Labour Entry'!$C$1,'Labour Entry'!$A15-1,AG$4*5-2,1,1),0)</f>
        <v>0</v>
      </c>
      <c r="AH14" s="860">
        <f ca="1">IF(AH$4&gt;0,OFFSET('Labour Entry'!$C$1,'Labour Entry'!$A15-1,AH$4*5-1,1,1),0)</f>
        <v>0</v>
      </c>
      <c r="AI14" s="861">
        <f ca="1">IF(AI$4&gt;0,OFFSET('Labour Entry'!$C$1,'Labour Entry'!$A15-1,AI$4*5,1,1),0)</f>
        <v>0</v>
      </c>
      <c r="AJ14" s="862">
        <f ca="1">IF(AJ$4&gt;0,OFFSET('Labour Entry'!$C$1,'Labour Entry'!$A15-1,AJ$4*5-4,1,1),0)</f>
        <v>0</v>
      </c>
      <c r="AK14" s="857">
        <f ca="1">IF(AK$4&gt;0,OFFSET('Labour Entry'!$C$1,'Labour Entry'!$A15-1,AK$4*5-3,1,1),0)</f>
        <v>0</v>
      </c>
      <c r="AL14" s="858">
        <f ca="1">IF(AL$4&gt;0,OFFSET('Labour Entry'!$C$1,'Labour Entry'!$A15-1,AL$4*5-2,1,1),0)</f>
        <v>0</v>
      </c>
      <c r="AM14" s="857">
        <f ca="1">IF(AM$4&gt;0,OFFSET('Labour Entry'!$C$1,'Labour Entry'!$A15-1,AM$4*5-1,1,1),0)</f>
        <v>0</v>
      </c>
      <c r="AN14" s="858">
        <f ca="1">IF(AN$4&gt;0,OFFSET('Labour Entry'!$C$1,'Labour Entry'!$A15-1,AN$4*5,1,1),0)</f>
        <v>0</v>
      </c>
      <c r="AO14" s="862">
        <f ca="1">IF(AO$4&gt;0,OFFSET('Labour Entry'!$C$1,'Labour Entry'!$A15-1,AO$4*5-4,1,1),0)</f>
        <v>0</v>
      </c>
      <c r="AP14" s="857">
        <f ca="1">IF(AP$4&gt;0,OFFSET('Labour Entry'!$C$1,'Labour Entry'!$A15-1,AP$4*5-3,1,1),0)</f>
        <v>0</v>
      </c>
      <c r="AQ14" s="858">
        <f ca="1">IF(AQ$4&gt;0,OFFSET('Labour Entry'!$C$1,'Labour Entry'!$A15-1,AQ$4*5-2,1,1),0)</f>
        <v>0</v>
      </c>
      <c r="AR14" s="857">
        <f ca="1">IF(AR$4&gt;0,OFFSET('Labour Entry'!$C$1,'Labour Entry'!$A15-1,AR$4*5-1,1,1),0)</f>
        <v>0</v>
      </c>
      <c r="AS14" s="858">
        <f ca="1">IF(AS$4&gt;0,OFFSET('Labour Entry'!$C$1,'Labour Entry'!$A15-1,AS$4*5,1,1),0)</f>
        <v>0</v>
      </c>
      <c r="AT14" s="862">
        <f ca="1">IF(AT$4&gt;0,OFFSET('Labour Entry'!$C$1,'Labour Entry'!$A15-1,AT$4*5-4,1,1),0)</f>
        <v>0</v>
      </c>
      <c r="AU14" s="857">
        <f ca="1">IF(AU$4&gt;0,OFFSET('Labour Entry'!$C$1,'Labour Entry'!$A15-1,AU$4*5-3,1,1),0)</f>
        <v>0</v>
      </c>
      <c r="AV14" s="858">
        <f ca="1">IF(AV$4&gt;0,OFFSET('Labour Entry'!$C$1,'Labour Entry'!$A15-1,AV$4*5-2,1,1),0)</f>
        <v>0</v>
      </c>
      <c r="AW14" s="857">
        <f ca="1">IF(AW$4&gt;0,OFFSET('Labour Entry'!$C$1,'Labour Entry'!$A15-1,AW$4*5-1,1,1),0)</f>
        <v>0</v>
      </c>
      <c r="AX14" s="858">
        <f ca="1">IF(AX$4&gt;0,OFFSET('Labour Entry'!$C$1,'Labour Entry'!$A15-1,AX$4*5,1,1),0)</f>
        <v>0</v>
      </c>
      <c r="AY14" s="862">
        <f ca="1">IF(AY$4&gt;0,OFFSET('Labour Entry'!$C$1,'Labour Entry'!$A15-1,AY$4*5-4,1,1),0)</f>
        <v>0</v>
      </c>
      <c r="AZ14" s="857">
        <f ca="1">IF(AZ$4&gt;0,OFFSET('Labour Entry'!$C$1,'Labour Entry'!$A15-1,AZ$4*5-3,1,1),0)</f>
        <v>0</v>
      </c>
      <c r="BA14" s="858">
        <f ca="1">IF(BA$4&gt;0,OFFSET('Labour Entry'!$C$1,'Labour Entry'!$A15-1,BA$4*5-2,1,1),0)</f>
        <v>0</v>
      </c>
      <c r="BB14" s="857">
        <f ca="1">IF(BB$4&gt;0,OFFSET('Labour Entry'!$C$1,'Labour Entry'!$A15-1,BB$4*5-1,1,1),0)</f>
        <v>0</v>
      </c>
      <c r="BC14" s="858">
        <f ca="1">IF(BC$4&gt;0,OFFSET('Labour Entry'!$C$1,'Labour Entry'!$A15-1,BC$4*5,1,1),0)</f>
        <v>0</v>
      </c>
      <c r="BD14" s="862">
        <f ca="1">IF(BD$4&gt;0,OFFSET('Labour Entry'!$C$1,'Labour Entry'!$A15-1,BD$4*5-4,1,1),0)</f>
        <v>0</v>
      </c>
      <c r="BE14" s="857">
        <f ca="1">IF(BE$4&gt;0,OFFSET('Labour Entry'!$C$1,'Labour Entry'!$A15-1,BE$4*5-3,1,1),0)</f>
        <v>0</v>
      </c>
      <c r="BF14" s="858">
        <f ca="1">IF(BF$4&gt;0,OFFSET('Labour Entry'!$C$1,'Labour Entry'!$A15-1,BF$4*5-2,1,1),0)</f>
        <v>0</v>
      </c>
      <c r="BG14" s="857">
        <f ca="1">IF(BG$4&gt;0,OFFSET('Labour Entry'!$C$1,'Labour Entry'!$A15-1,BG$4*5-1,1,1),0)</f>
        <v>0</v>
      </c>
      <c r="BH14" s="858">
        <f ca="1">IF(BH$4&gt;0,OFFSET('Labour Entry'!$C$1,'Labour Entry'!$A15-1,BH$4*5,1,1),0)</f>
        <v>0</v>
      </c>
      <c r="BI14" s="862">
        <f ca="1">IF(BI$4&gt;0,OFFSET('Labour Entry'!$C$1,'Labour Entry'!$A15-1,BI$4*5-4,1,1),0)</f>
        <v>0</v>
      </c>
      <c r="BJ14" s="857">
        <f ca="1">IF(BJ$4&gt;0,OFFSET('Labour Entry'!$C$1,'Labour Entry'!$A15-1,BJ$4*5-3,1,1),0)</f>
        <v>0</v>
      </c>
      <c r="BK14" s="858">
        <f ca="1">IF(BK$4&gt;0,OFFSET('Labour Entry'!$C$1,'Labour Entry'!$A15-1,BK$4*5-2,1,1),0)</f>
        <v>0</v>
      </c>
      <c r="BL14" s="857">
        <f ca="1">IF(BL$4&gt;0,OFFSET('Labour Entry'!$C$1,'Labour Entry'!$A15-1,BL$4*5-1,1,1),0)</f>
        <v>0</v>
      </c>
      <c r="BM14" s="858">
        <f ca="1">IF(BM$4&gt;0,OFFSET('Labour Entry'!$C$1,'Labour Entry'!$A15-1,BM$4*5,1,1),0)</f>
        <v>0</v>
      </c>
      <c r="BN14" s="862">
        <f ca="1">IF(BN$4&gt;0,OFFSET('Labour Entry'!$C$1,'Labour Entry'!$A15-1,BN$4*5-4,1,1),0)</f>
        <v>0</v>
      </c>
      <c r="BO14" s="857">
        <f ca="1">IF(BO$4&gt;0,OFFSET('Labour Entry'!$C$1,'Labour Entry'!$A15-1,BO$4*5-3,1,1),0)</f>
        <v>0</v>
      </c>
      <c r="BP14" s="858">
        <f ca="1">IF(BP$4&gt;0,OFFSET('Labour Entry'!$C$1,'Labour Entry'!$A15-1,BP$4*5-2,1,1),0)</f>
        <v>0</v>
      </c>
      <c r="BQ14" s="857">
        <f ca="1">IF(BQ$4&gt;0,OFFSET('Labour Entry'!$C$1,'Labour Entry'!$A15-1,BQ$4*5-1,1,1),0)</f>
        <v>0</v>
      </c>
      <c r="BR14" s="858">
        <f ca="1">IF(BR$4&gt;0,OFFSET('Labour Entry'!$C$1,'Labour Entry'!$A15-1,BR$4*5,1,1),0)</f>
        <v>0</v>
      </c>
      <c r="BS14" s="862">
        <f ca="1">IF(BS$4&gt;0,OFFSET('Labour Entry'!$C$1,'Labour Entry'!$A15-1,BS$4*5-4,1,1),0)</f>
        <v>0</v>
      </c>
      <c r="BT14" s="857">
        <f ca="1">IF(BT$4&gt;0,OFFSET('Labour Entry'!$C$1,'Labour Entry'!$A15-1,BT$4*5-3,1,1),0)</f>
        <v>0</v>
      </c>
      <c r="BU14" s="858">
        <f ca="1">IF(BU$4&gt;0,OFFSET('Labour Entry'!$C$1,'Labour Entry'!$A15-1,BU$4*5-2,1,1),0)</f>
        <v>0</v>
      </c>
      <c r="BV14" s="857">
        <f ca="1">IF(BV$4&gt;0,OFFSET('Labour Entry'!$C$1,'Labour Entry'!$A15-1,BV$4*5-1,1,1),0)</f>
        <v>0</v>
      </c>
      <c r="BW14" s="858">
        <f ca="1">IF(BW$4&gt;0,OFFSET('Labour Entry'!$C$1,'Labour Entry'!$A15-1,BW$4*5,1,1),0)</f>
        <v>0</v>
      </c>
      <c r="BX14" s="862">
        <f ca="1">IF(BX$4&gt;0,OFFSET('Labour Entry'!$C$1,'Labour Entry'!$A15-1,BX$4*5-4,1,1),0)</f>
        <v>0</v>
      </c>
      <c r="BY14" s="857">
        <f ca="1">IF(BY$4&gt;0,OFFSET('Labour Entry'!$C$1,'Labour Entry'!$A15-1,BY$4*5-3,1,1),0)</f>
        <v>0</v>
      </c>
      <c r="BZ14" s="858">
        <f ca="1">IF(BZ$4&gt;0,OFFSET('Labour Entry'!$C$1,'Labour Entry'!$A15-1,BZ$4*5-2,1,1),0)</f>
        <v>0</v>
      </c>
      <c r="CA14" s="857">
        <f ca="1">IF(CA$4&gt;0,OFFSET('Labour Entry'!$C$1,'Labour Entry'!$A15-1,CA$4*5-1,1,1),0)</f>
        <v>0</v>
      </c>
      <c r="CB14" s="858">
        <f ca="1">IF(CB$4&gt;0,OFFSET('Labour Entry'!$C$1,'Labour Entry'!$A15-1,CB$4*5,1,1),0)</f>
        <v>0</v>
      </c>
      <c r="CC14" s="845"/>
      <c r="CD14" s="863">
        <f t="shared" ca="1" si="0"/>
        <v>0</v>
      </c>
      <c r="CE14" s="864">
        <f t="shared" ca="1" si="2"/>
        <v>0</v>
      </c>
      <c r="CF14" s="865">
        <f t="shared" ca="1" si="1"/>
        <v>0</v>
      </c>
      <c r="CG14" s="866">
        <f t="shared" ca="1" si="1"/>
        <v>0</v>
      </c>
      <c r="CH14" s="866">
        <f t="shared" ca="1" si="1"/>
        <v>0</v>
      </c>
      <c r="CI14" s="867">
        <f t="shared" ca="1" si="1"/>
        <v>0</v>
      </c>
    </row>
    <row r="15" spans="1:87" x14ac:dyDescent="0.2">
      <c r="A15" s="855" t="str">
        <f ca="1">IF(OFFSET('Employee Set-up'!$A$1,ROW('Employee Set-up'!$A11)-1,'Employee Set-up'!$B$1-1,1,1)&lt;&gt;0,OFFSET('Employee Set-up'!$A$1,ROW('Employee Set-up'!$A11)-1,'Employee Set-up'!$B$1-1,1,1),"---")</f>
        <v>----</v>
      </c>
      <c r="B15" s="856" t="str">
        <f ca="1">IF(OFFSET('Employee Set-up'!$A$1,ROW('Employee Set-up'!$A11)-1,'Employee Set-up'!$D$1-1,1,1)&lt;&gt;0,OFFSET('Employee Set-up'!$A$1,ROW('Employee Set-up'!$A11)-1,'Employee Set-up'!$C$1-1,1,1),"---")</f>
        <v>---</v>
      </c>
      <c r="C15" s="857" t="str">
        <f ca="1">IF(OFFSET('Employee Set-up'!$A$1,ROW('Employee Set-up'!$A11)-1,'Employee Set-up'!$D$1-1,1,1)&lt;&gt;0,OFFSET('Employee Set-up'!$A$1,ROW('Employee Set-up'!$A11)-1,'Employee Set-up'!$F$1-1,1,1),"---")</f>
        <v xml:space="preserve"> -   </v>
      </c>
      <c r="D15" s="858">
        <f ca="1">IF(OFFSET('Employee Set-up'!$A$1,ROW('Employee Set-up'!$A11)-1,'Employee Set-up'!$D$1-1,1,1)&lt;&gt;0,OFFSET('Employee Set-up'!$A$1,ROW('Employee Set-up'!$A11)-1,'Employee Set-up'!$G$1-1,1,1),"---")</f>
        <v>0</v>
      </c>
      <c r="E15" s="845"/>
      <c r="F15" s="859">
        <f ca="1">IF(F$4&gt;0,OFFSET('Labour Entry'!$C$1,'Labour Entry'!$A16-1,F$4*5-4,1,1),0)</f>
        <v>0</v>
      </c>
      <c r="G15" s="857">
        <f ca="1">IF(G$4&gt;0,OFFSET('Labour Entry'!$C$1,'Labour Entry'!$A16-1,G$4*5-3,1,1),0)</f>
        <v>0</v>
      </c>
      <c r="H15" s="858">
        <f ca="1">IF(H$4&gt;0,OFFSET('Labour Entry'!$C$1,'Labour Entry'!$A16-1,H$4*5-2,1,1),0)</f>
        <v>0</v>
      </c>
      <c r="I15" s="860">
        <f ca="1">IF(I$4&gt;0,OFFSET('Labour Entry'!$C$1,'Labour Entry'!$A16-1,I$4*5-1,1,1),0)</f>
        <v>0</v>
      </c>
      <c r="J15" s="861">
        <f ca="1">IF(J$4&gt;0,OFFSET('Labour Entry'!$C$1,'Labour Entry'!$A16-1,J$4*5,1,1),0)</f>
        <v>0</v>
      </c>
      <c r="K15" s="862">
        <f ca="1">IF(K$4&gt;0,OFFSET('Labour Entry'!$C$1,'Labour Entry'!$A16-1,K$4*5-4,1,1),0)</f>
        <v>0</v>
      </c>
      <c r="L15" s="857">
        <f ca="1">IF(L$4&gt;0,OFFSET('Labour Entry'!$C$1,'Labour Entry'!$A16-1,L$4*5-3,1,1),0)</f>
        <v>0</v>
      </c>
      <c r="M15" s="858">
        <f ca="1">IF(M$4&gt;0,OFFSET('Labour Entry'!$C$1,'Labour Entry'!$A16-1,M$4*5-2,1,1),0)</f>
        <v>0</v>
      </c>
      <c r="N15" s="860">
        <f ca="1">IF(N$4&gt;0,OFFSET('Labour Entry'!$C$1,'Labour Entry'!$A16-1,N$4*5-1,1,1),0)</f>
        <v>0</v>
      </c>
      <c r="O15" s="861">
        <f ca="1">IF(O$4&gt;0,OFFSET('Labour Entry'!$C$1,'Labour Entry'!$A16-1,O$4*5,1,1),0)</f>
        <v>0</v>
      </c>
      <c r="P15" s="862">
        <f ca="1">IF(P$4&gt;0,OFFSET('Labour Entry'!$C$1,'Labour Entry'!$A16-1,P$4*5-4,1,1),0)</f>
        <v>0</v>
      </c>
      <c r="Q15" s="857">
        <f ca="1">IF(Q$4&gt;0,OFFSET('Labour Entry'!$C$1,'Labour Entry'!$A16-1,Q$4*5-3,1,1),0)</f>
        <v>0</v>
      </c>
      <c r="R15" s="858">
        <f ca="1">IF(R$4&gt;0,OFFSET('Labour Entry'!$C$1,'Labour Entry'!$A16-1,R$4*5-2,1,1),0)</f>
        <v>0</v>
      </c>
      <c r="S15" s="860">
        <f ca="1">IF(S$4&gt;0,OFFSET('Labour Entry'!$C$1,'Labour Entry'!$A16-1,S$4*5-1,1,1),0)</f>
        <v>0</v>
      </c>
      <c r="T15" s="861">
        <f ca="1">IF(T$4&gt;0,OFFSET('Labour Entry'!$C$1,'Labour Entry'!$A16-1,T$4*5,1,1),0)</f>
        <v>0</v>
      </c>
      <c r="U15" s="862">
        <f ca="1">IF(U$4&gt;0,OFFSET('Labour Entry'!$C$1,'Labour Entry'!$A16-1,U$4*5-4,1,1),0)</f>
        <v>0</v>
      </c>
      <c r="V15" s="857">
        <f ca="1">IF(V$4&gt;0,OFFSET('Labour Entry'!$C$1,'Labour Entry'!$A16-1,V$4*5-3,1,1),0)</f>
        <v>0</v>
      </c>
      <c r="W15" s="858">
        <f ca="1">IF(W$4&gt;0,OFFSET('Labour Entry'!$C$1,'Labour Entry'!$A16-1,W$4*5-2,1,1),0)</f>
        <v>0</v>
      </c>
      <c r="X15" s="860">
        <f ca="1">IF(X$4&gt;0,OFFSET('Labour Entry'!$C$1,'Labour Entry'!$A16-1,X$4*5-1,1,1),0)</f>
        <v>0</v>
      </c>
      <c r="Y15" s="861">
        <f ca="1">IF(Y$4&gt;0,OFFSET('Labour Entry'!$C$1,'Labour Entry'!$A16-1,Y$4*5,1,1),0)</f>
        <v>0</v>
      </c>
      <c r="Z15" s="862">
        <f ca="1">IF(Z$4&gt;0,OFFSET('Labour Entry'!$C$1,'Labour Entry'!$A16-1,Z$4*5-4,1,1),0)</f>
        <v>0</v>
      </c>
      <c r="AA15" s="857">
        <f ca="1">IF(AA$4&gt;0,OFFSET('Labour Entry'!$C$1,'Labour Entry'!$A16-1,AA$4*5-3,1,1),0)</f>
        <v>0</v>
      </c>
      <c r="AB15" s="858">
        <f ca="1">IF(AB$4&gt;0,OFFSET('Labour Entry'!$C$1,'Labour Entry'!$A16-1,AB$4*5-2,1,1),0)</f>
        <v>0</v>
      </c>
      <c r="AC15" s="860">
        <f ca="1">IF(AC$4&gt;0,OFFSET('Labour Entry'!$C$1,'Labour Entry'!$A16-1,AC$4*5-1,1,1),0)</f>
        <v>0</v>
      </c>
      <c r="AD15" s="861">
        <f ca="1">IF(AD$4&gt;0,OFFSET('Labour Entry'!$C$1,'Labour Entry'!$A16-1,AD$4*5,1,1),0)</f>
        <v>0</v>
      </c>
      <c r="AE15" s="862">
        <f ca="1">IF(AE$4&gt;0,OFFSET('Labour Entry'!$C$1,'Labour Entry'!$A16-1,AE$4*5-4,1,1),0)</f>
        <v>0</v>
      </c>
      <c r="AF15" s="857">
        <f ca="1">IF(AF$4&gt;0,OFFSET('Labour Entry'!$C$1,'Labour Entry'!$A16-1,AF$4*5-3,1,1),0)</f>
        <v>0</v>
      </c>
      <c r="AG15" s="858">
        <f ca="1">IF(AG$4&gt;0,OFFSET('Labour Entry'!$C$1,'Labour Entry'!$A16-1,AG$4*5-2,1,1),0)</f>
        <v>0</v>
      </c>
      <c r="AH15" s="860">
        <f ca="1">IF(AH$4&gt;0,OFFSET('Labour Entry'!$C$1,'Labour Entry'!$A16-1,AH$4*5-1,1,1),0)</f>
        <v>0</v>
      </c>
      <c r="AI15" s="861">
        <f ca="1">IF(AI$4&gt;0,OFFSET('Labour Entry'!$C$1,'Labour Entry'!$A16-1,AI$4*5,1,1),0)</f>
        <v>0</v>
      </c>
      <c r="AJ15" s="862">
        <f ca="1">IF(AJ$4&gt;0,OFFSET('Labour Entry'!$C$1,'Labour Entry'!$A16-1,AJ$4*5-4,1,1),0)</f>
        <v>0</v>
      </c>
      <c r="AK15" s="857">
        <f ca="1">IF(AK$4&gt;0,OFFSET('Labour Entry'!$C$1,'Labour Entry'!$A16-1,AK$4*5-3,1,1),0)</f>
        <v>0</v>
      </c>
      <c r="AL15" s="858">
        <f ca="1">IF(AL$4&gt;0,OFFSET('Labour Entry'!$C$1,'Labour Entry'!$A16-1,AL$4*5-2,1,1),0)</f>
        <v>0</v>
      </c>
      <c r="AM15" s="857">
        <f ca="1">IF(AM$4&gt;0,OFFSET('Labour Entry'!$C$1,'Labour Entry'!$A16-1,AM$4*5-1,1,1),0)</f>
        <v>0</v>
      </c>
      <c r="AN15" s="858">
        <f ca="1">IF(AN$4&gt;0,OFFSET('Labour Entry'!$C$1,'Labour Entry'!$A16-1,AN$4*5,1,1),0)</f>
        <v>0</v>
      </c>
      <c r="AO15" s="862">
        <f ca="1">IF(AO$4&gt;0,OFFSET('Labour Entry'!$C$1,'Labour Entry'!$A16-1,AO$4*5-4,1,1),0)</f>
        <v>0</v>
      </c>
      <c r="AP15" s="857">
        <f ca="1">IF(AP$4&gt;0,OFFSET('Labour Entry'!$C$1,'Labour Entry'!$A16-1,AP$4*5-3,1,1),0)</f>
        <v>0</v>
      </c>
      <c r="AQ15" s="858">
        <f ca="1">IF(AQ$4&gt;0,OFFSET('Labour Entry'!$C$1,'Labour Entry'!$A16-1,AQ$4*5-2,1,1),0)</f>
        <v>0</v>
      </c>
      <c r="AR15" s="857">
        <f ca="1">IF(AR$4&gt;0,OFFSET('Labour Entry'!$C$1,'Labour Entry'!$A16-1,AR$4*5-1,1,1),0)</f>
        <v>0</v>
      </c>
      <c r="AS15" s="858">
        <f ca="1">IF(AS$4&gt;0,OFFSET('Labour Entry'!$C$1,'Labour Entry'!$A16-1,AS$4*5,1,1),0)</f>
        <v>0</v>
      </c>
      <c r="AT15" s="862">
        <f ca="1">IF(AT$4&gt;0,OFFSET('Labour Entry'!$C$1,'Labour Entry'!$A16-1,AT$4*5-4,1,1),0)</f>
        <v>0</v>
      </c>
      <c r="AU15" s="857">
        <f ca="1">IF(AU$4&gt;0,OFFSET('Labour Entry'!$C$1,'Labour Entry'!$A16-1,AU$4*5-3,1,1),0)</f>
        <v>0</v>
      </c>
      <c r="AV15" s="858">
        <f ca="1">IF(AV$4&gt;0,OFFSET('Labour Entry'!$C$1,'Labour Entry'!$A16-1,AV$4*5-2,1,1),0)</f>
        <v>0</v>
      </c>
      <c r="AW15" s="857">
        <f ca="1">IF(AW$4&gt;0,OFFSET('Labour Entry'!$C$1,'Labour Entry'!$A16-1,AW$4*5-1,1,1),0)</f>
        <v>0</v>
      </c>
      <c r="AX15" s="858">
        <f ca="1">IF(AX$4&gt;0,OFFSET('Labour Entry'!$C$1,'Labour Entry'!$A16-1,AX$4*5,1,1),0)</f>
        <v>0</v>
      </c>
      <c r="AY15" s="862">
        <f ca="1">IF(AY$4&gt;0,OFFSET('Labour Entry'!$C$1,'Labour Entry'!$A16-1,AY$4*5-4,1,1),0)</f>
        <v>0</v>
      </c>
      <c r="AZ15" s="857">
        <f ca="1">IF(AZ$4&gt;0,OFFSET('Labour Entry'!$C$1,'Labour Entry'!$A16-1,AZ$4*5-3,1,1),0)</f>
        <v>0</v>
      </c>
      <c r="BA15" s="858">
        <f ca="1">IF(BA$4&gt;0,OFFSET('Labour Entry'!$C$1,'Labour Entry'!$A16-1,BA$4*5-2,1,1),0)</f>
        <v>0</v>
      </c>
      <c r="BB15" s="857">
        <f ca="1">IF(BB$4&gt;0,OFFSET('Labour Entry'!$C$1,'Labour Entry'!$A16-1,BB$4*5-1,1,1),0)</f>
        <v>0</v>
      </c>
      <c r="BC15" s="858">
        <f ca="1">IF(BC$4&gt;0,OFFSET('Labour Entry'!$C$1,'Labour Entry'!$A16-1,BC$4*5,1,1),0)</f>
        <v>0</v>
      </c>
      <c r="BD15" s="862">
        <f ca="1">IF(BD$4&gt;0,OFFSET('Labour Entry'!$C$1,'Labour Entry'!$A16-1,BD$4*5-4,1,1),0)</f>
        <v>0</v>
      </c>
      <c r="BE15" s="857">
        <f ca="1">IF(BE$4&gt;0,OFFSET('Labour Entry'!$C$1,'Labour Entry'!$A16-1,BE$4*5-3,1,1),0)</f>
        <v>0</v>
      </c>
      <c r="BF15" s="858">
        <f ca="1">IF(BF$4&gt;0,OFFSET('Labour Entry'!$C$1,'Labour Entry'!$A16-1,BF$4*5-2,1,1),0)</f>
        <v>0</v>
      </c>
      <c r="BG15" s="857">
        <f ca="1">IF(BG$4&gt;0,OFFSET('Labour Entry'!$C$1,'Labour Entry'!$A16-1,BG$4*5-1,1,1),0)</f>
        <v>0</v>
      </c>
      <c r="BH15" s="858">
        <f ca="1">IF(BH$4&gt;0,OFFSET('Labour Entry'!$C$1,'Labour Entry'!$A16-1,BH$4*5,1,1),0)</f>
        <v>0</v>
      </c>
      <c r="BI15" s="862">
        <f ca="1">IF(BI$4&gt;0,OFFSET('Labour Entry'!$C$1,'Labour Entry'!$A16-1,BI$4*5-4,1,1),0)</f>
        <v>0</v>
      </c>
      <c r="BJ15" s="857">
        <f ca="1">IF(BJ$4&gt;0,OFFSET('Labour Entry'!$C$1,'Labour Entry'!$A16-1,BJ$4*5-3,1,1),0)</f>
        <v>0</v>
      </c>
      <c r="BK15" s="858">
        <f ca="1">IF(BK$4&gt;0,OFFSET('Labour Entry'!$C$1,'Labour Entry'!$A16-1,BK$4*5-2,1,1),0)</f>
        <v>0</v>
      </c>
      <c r="BL15" s="857">
        <f ca="1">IF(BL$4&gt;0,OFFSET('Labour Entry'!$C$1,'Labour Entry'!$A16-1,BL$4*5-1,1,1),0)</f>
        <v>0</v>
      </c>
      <c r="BM15" s="858">
        <f ca="1">IF(BM$4&gt;0,OFFSET('Labour Entry'!$C$1,'Labour Entry'!$A16-1,BM$4*5,1,1),0)</f>
        <v>0</v>
      </c>
      <c r="BN15" s="862">
        <f ca="1">IF(BN$4&gt;0,OFFSET('Labour Entry'!$C$1,'Labour Entry'!$A16-1,BN$4*5-4,1,1),0)</f>
        <v>0</v>
      </c>
      <c r="BO15" s="857">
        <f ca="1">IF(BO$4&gt;0,OFFSET('Labour Entry'!$C$1,'Labour Entry'!$A16-1,BO$4*5-3,1,1),0)</f>
        <v>0</v>
      </c>
      <c r="BP15" s="858">
        <f ca="1">IF(BP$4&gt;0,OFFSET('Labour Entry'!$C$1,'Labour Entry'!$A16-1,BP$4*5-2,1,1),0)</f>
        <v>0</v>
      </c>
      <c r="BQ15" s="857">
        <f ca="1">IF(BQ$4&gt;0,OFFSET('Labour Entry'!$C$1,'Labour Entry'!$A16-1,BQ$4*5-1,1,1),0)</f>
        <v>0</v>
      </c>
      <c r="BR15" s="858">
        <f ca="1">IF(BR$4&gt;0,OFFSET('Labour Entry'!$C$1,'Labour Entry'!$A16-1,BR$4*5,1,1),0)</f>
        <v>0</v>
      </c>
      <c r="BS15" s="862">
        <f ca="1">IF(BS$4&gt;0,OFFSET('Labour Entry'!$C$1,'Labour Entry'!$A16-1,BS$4*5-4,1,1),0)</f>
        <v>0</v>
      </c>
      <c r="BT15" s="857">
        <f ca="1">IF(BT$4&gt;0,OFFSET('Labour Entry'!$C$1,'Labour Entry'!$A16-1,BT$4*5-3,1,1),0)</f>
        <v>0</v>
      </c>
      <c r="BU15" s="858">
        <f ca="1">IF(BU$4&gt;0,OFFSET('Labour Entry'!$C$1,'Labour Entry'!$A16-1,BU$4*5-2,1,1),0)</f>
        <v>0</v>
      </c>
      <c r="BV15" s="857">
        <f ca="1">IF(BV$4&gt;0,OFFSET('Labour Entry'!$C$1,'Labour Entry'!$A16-1,BV$4*5-1,1,1),0)</f>
        <v>0</v>
      </c>
      <c r="BW15" s="858">
        <f ca="1">IF(BW$4&gt;0,OFFSET('Labour Entry'!$C$1,'Labour Entry'!$A16-1,BW$4*5,1,1),0)</f>
        <v>0</v>
      </c>
      <c r="BX15" s="862">
        <f ca="1">IF(BX$4&gt;0,OFFSET('Labour Entry'!$C$1,'Labour Entry'!$A16-1,BX$4*5-4,1,1),0)</f>
        <v>0</v>
      </c>
      <c r="BY15" s="857">
        <f ca="1">IF(BY$4&gt;0,OFFSET('Labour Entry'!$C$1,'Labour Entry'!$A16-1,BY$4*5-3,1,1),0)</f>
        <v>0</v>
      </c>
      <c r="BZ15" s="858">
        <f ca="1">IF(BZ$4&gt;0,OFFSET('Labour Entry'!$C$1,'Labour Entry'!$A16-1,BZ$4*5-2,1,1),0)</f>
        <v>0</v>
      </c>
      <c r="CA15" s="857">
        <f ca="1">IF(CA$4&gt;0,OFFSET('Labour Entry'!$C$1,'Labour Entry'!$A16-1,CA$4*5-1,1,1),0)</f>
        <v>0</v>
      </c>
      <c r="CB15" s="858">
        <f ca="1">IF(CB$4&gt;0,OFFSET('Labour Entry'!$C$1,'Labour Entry'!$A16-1,CB$4*5,1,1),0)</f>
        <v>0</v>
      </c>
      <c r="CC15" s="845"/>
      <c r="CD15" s="863">
        <f t="shared" ca="1" si="0"/>
        <v>0</v>
      </c>
      <c r="CE15" s="864">
        <f t="shared" ca="1" si="2"/>
        <v>0</v>
      </c>
      <c r="CF15" s="865">
        <f t="shared" ca="1" si="1"/>
        <v>0</v>
      </c>
      <c r="CG15" s="866">
        <f t="shared" ca="1" si="1"/>
        <v>0</v>
      </c>
      <c r="CH15" s="866">
        <f t="shared" ca="1" si="1"/>
        <v>0</v>
      </c>
      <c r="CI15" s="867">
        <f t="shared" ca="1" si="1"/>
        <v>0</v>
      </c>
    </row>
    <row r="16" spans="1:87" x14ac:dyDescent="0.2">
      <c r="A16" s="855" t="str">
        <f ca="1">IF(OFFSET('Employee Set-up'!$A$1,ROW('Employee Set-up'!$A12)-1,'Employee Set-up'!$B$1-1,1,1)&lt;&gt;0,OFFSET('Employee Set-up'!$A$1,ROW('Employee Set-up'!$A12)-1,'Employee Set-up'!$B$1-1,1,1),"---")</f>
        <v>----</v>
      </c>
      <c r="B16" s="856" t="str">
        <f ca="1">IF(OFFSET('Employee Set-up'!$A$1,ROW('Employee Set-up'!$A12)-1,'Employee Set-up'!$D$1-1,1,1)&lt;&gt;0,OFFSET('Employee Set-up'!$A$1,ROW('Employee Set-up'!$A12)-1,'Employee Set-up'!$C$1-1,1,1),"---")</f>
        <v>---</v>
      </c>
      <c r="C16" s="857" t="str">
        <f ca="1">IF(OFFSET('Employee Set-up'!$A$1,ROW('Employee Set-up'!$A12)-1,'Employee Set-up'!$D$1-1,1,1)&lt;&gt;0,OFFSET('Employee Set-up'!$A$1,ROW('Employee Set-up'!$A12)-1,'Employee Set-up'!$F$1-1,1,1),"---")</f>
        <v xml:space="preserve"> -   </v>
      </c>
      <c r="D16" s="858">
        <f ca="1">IF(OFFSET('Employee Set-up'!$A$1,ROW('Employee Set-up'!$A12)-1,'Employee Set-up'!$D$1-1,1,1)&lt;&gt;0,OFFSET('Employee Set-up'!$A$1,ROW('Employee Set-up'!$A12)-1,'Employee Set-up'!$G$1-1,1,1),"---")</f>
        <v>0</v>
      </c>
      <c r="E16" s="845"/>
      <c r="F16" s="859">
        <f ca="1">IF(F$4&gt;0,OFFSET('Labour Entry'!$C$1,'Labour Entry'!$A17-1,F$4*5-4,1,1),0)</f>
        <v>0</v>
      </c>
      <c r="G16" s="857">
        <f ca="1">IF(G$4&gt;0,OFFSET('Labour Entry'!$C$1,'Labour Entry'!$A17-1,G$4*5-3,1,1),0)</f>
        <v>0</v>
      </c>
      <c r="H16" s="858">
        <f ca="1">IF(H$4&gt;0,OFFSET('Labour Entry'!$C$1,'Labour Entry'!$A17-1,H$4*5-2,1,1),0)</f>
        <v>0</v>
      </c>
      <c r="I16" s="860">
        <f ca="1">IF(I$4&gt;0,OFFSET('Labour Entry'!$C$1,'Labour Entry'!$A17-1,I$4*5-1,1,1),0)</f>
        <v>0</v>
      </c>
      <c r="J16" s="861">
        <f ca="1">IF(J$4&gt;0,OFFSET('Labour Entry'!$C$1,'Labour Entry'!$A17-1,J$4*5,1,1),0)</f>
        <v>0</v>
      </c>
      <c r="K16" s="862">
        <f ca="1">IF(K$4&gt;0,OFFSET('Labour Entry'!$C$1,'Labour Entry'!$A17-1,K$4*5-4,1,1),0)</f>
        <v>0</v>
      </c>
      <c r="L16" s="857">
        <f ca="1">IF(L$4&gt;0,OFFSET('Labour Entry'!$C$1,'Labour Entry'!$A17-1,L$4*5-3,1,1),0)</f>
        <v>0</v>
      </c>
      <c r="M16" s="858">
        <f ca="1">IF(M$4&gt;0,OFFSET('Labour Entry'!$C$1,'Labour Entry'!$A17-1,M$4*5-2,1,1),0)</f>
        <v>0</v>
      </c>
      <c r="N16" s="860">
        <f ca="1">IF(N$4&gt;0,OFFSET('Labour Entry'!$C$1,'Labour Entry'!$A17-1,N$4*5-1,1,1),0)</f>
        <v>0</v>
      </c>
      <c r="O16" s="861">
        <f ca="1">IF(O$4&gt;0,OFFSET('Labour Entry'!$C$1,'Labour Entry'!$A17-1,O$4*5,1,1),0)</f>
        <v>0</v>
      </c>
      <c r="P16" s="862">
        <f ca="1">IF(P$4&gt;0,OFFSET('Labour Entry'!$C$1,'Labour Entry'!$A17-1,P$4*5-4,1,1),0)</f>
        <v>0</v>
      </c>
      <c r="Q16" s="857">
        <f ca="1">IF(Q$4&gt;0,OFFSET('Labour Entry'!$C$1,'Labour Entry'!$A17-1,Q$4*5-3,1,1),0)</f>
        <v>0</v>
      </c>
      <c r="R16" s="858">
        <f ca="1">IF(R$4&gt;0,OFFSET('Labour Entry'!$C$1,'Labour Entry'!$A17-1,R$4*5-2,1,1),0)</f>
        <v>0</v>
      </c>
      <c r="S16" s="860">
        <f ca="1">IF(S$4&gt;0,OFFSET('Labour Entry'!$C$1,'Labour Entry'!$A17-1,S$4*5-1,1,1),0)</f>
        <v>0</v>
      </c>
      <c r="T16" s="861">
        <f ca="1">IF(T$4&gt;0,OFFSET('Labour Entry'!$C$1,'Labour Entry'!$A17-1,T$4*5,1,1),0)</f>
        <v>0</v>
      </c>
      <c r="U16" s="862">
        <f ca="1">IF(U$4&gt;0,OFFSET('Labour Entry'!$C$1,'Labour Entry'!$A17-1,U$4*5-4,1,1),0)</f>
        <v>0</v>
      </c>
      <c r="V16" s="857">
        <f ca="1">IF(V$4&gt;0,OFFSET('Labour Entry'!$C$1,'Labour Entry'!$A17-1,V$4*5-3,1,1),0)</f>
        <v>0</v>
      </c>
      <c r="W16" s="858">
        <f ca="1">IF(W$4&gt;0,OFFSET('Labour Entry'!$C$1,'Labour Entry'!$A17-1,W$4*5-2,1,1),0)</f>
        <v>0</v>
      </c>
      <c r="X16" s="860">
        <f ca="1">IF(X$4&gt;0,OFFSET('Labour Entry'!$C$1,'Labour Entry'!$A17-1,X$4*5-1,1,1),0)</f>
        <v>0</v>
      </c>
      <c r="Y16" s="861">
        <f ca="1">IF(Y$4&gt;0,OFFSET('Labour Entry'!$C$1,'Labour Entry'!$A17-1,Y$4*5,1,1),0)</f>
        <v>0</v>
      </c>
      <c r="Z16" s="862">
        <f ca="1">IF(Z$4&gt;0,OFFSET('Labour Entry'!$C$1,'Labour Entry'!$A17-1,Z$4*5-4,1,1),0)</f>
        <v>0</v>
      </c>
      <c r="AA16" s="857">
        <f ca="1">IF(AA$4&gt;0,OFFSET('Labour Entry'!$C$1,'Labour Entry'!$A17-1,AA$4*5-3,1,1),0)</f>
        <v>0</v>
      </c>
      <c r="AB16" s="858">
        <f ca="1">IF(AB$4&gt;0,OFFSET('Labour Entry'!$C$1,'Labour Entry'!$A17-1,AB$4*5-2,1,1),0)</f>
        <v>0</v>
      </c>
      <c r="AC16" s="860">
        <f ca="1">IF(AC$4&gt;0,OFFSET('Labour Entry'!$C$1,'Labour Entry'!$A17-1,AC$4*5-1,1,1),0)</f>
        <v>0</v>
      </c>
      <c r="AD16" s="861">
        <f ca="1">IF(AD$4&gt;0,OFFSET('Labour Entry'!$C$1,'Labour Entry'!$A17-1,AD$4*5,1,1),0)</f>
        <v>0</v>
      </c>
      <c r="AE16" s="862">
        <f ca="1">IF(AE$4&gt;0,OFFSET('Labour Entry'!$C$1,'Labour Entry'!$A17-1,AE$4*5-4,1,1),0)</f>
        <v>0</v>
      </c>
      <c r="AF16" s="857">
        <f ca="1">IF(AF$4&gt;0,OFFSET('Labour Entry'!$C$1,'Labour Entry'!$A17-1,AF$4*5-3,1,1),0)</f>
        <v>0</v>
      </c>
      <c r="AG16" s="858">
        <f ca="1">IF(AG$4&gt;0,OFFSET('Labour Entry'!$C$1,'Labour Entry'!$A17-1,AG$4*5-2,1,1),0)</f>
        <v>0</v>
      </c>
      <c r="AH16" s="860">
        <f ca="1">IF(AH$4&gt;0,OFFSET('Labour Entry'!$C$1,'Labour Entry'!$A17-1,AH$4*5-1,1,1),0)</f>
        <v>0</v>
      </c>
      <c r="AI16" s="861">
        <f ca="1">IF(AI$4&gt;0,OFFSET('Labour Entry'!$C$1,'Labour Entry'!$A17-1,AI$4*5,1,1),0)</f>
        <v>0</v>
      </c>
      <c r="AJ16" s="862">
        <f ca="1">IF(AJ$4&gt;0,OFFSET('Labour Entry'!$C$1,'Labour Entry'!$A17-1,AJ$4*5-4,1,1),0)</f>
        <v>0</v>
      </c>
      <c r="AK16" s="857">
        <f ca="1">IF(AK$4&gt;0,OFFSET('Labour Entry'!$C$1,'Labour Entry'!$A17-1,AK$4*5-3,1,1),0)</f>
        <v>0</v>
      </c>
      <c r="AL16" s="858">
        <f ca="1">IF(AL$4&gt;0,OFFSET('Labour Entry'!$C$1,'Labour Entry'!$A17-1,AL$4*5-2,1,1),0)</f>
        <v>0</v>
      </c>
      <c r="AM16" s="857">
        <f ca="1">IF(AM$4&gt;0,OFFSET('Labour Entry'!$C$1,'Labour Entry'!$A17-1,AM$4*5-1,1,1),0)</f>
        <v>0</v>
      </c>
      <c r="AN16" s="858">
        <f ca="1">IF(AN$4&gt;0,OFFSET('Labour Entry'!$C$1,'Labour Entry'!$A17-1,AN$4*5,1,1),0)</f>
        <v>0</v>
      </c>
      <c r="AO16" s="862">
        <f ca="1">IF(AO$4&gt;0,OFFSET('Labour Entry'!$C$1,'Labour Entry'!$A17-1,AO$4*5-4,1,1),0)</f>
        <v>0</v>
      </c>
      <c r="AP16" s="857">
        <f ca="1">IF(AP$4&gt;0,OFFSET('Labour Entry'!$C$1,'Labour Entry'!$A17-1,AP$4*5-3,1,1),0)</f>
        <v>0</v>
      </c>
      <c r="AQ16" s="858">
        <f ca="1">IF(AQ$4&gt;0,OFFSET('Labour Entry'!$C$1,'Labour Entry'!$A17-1,AQ$4*5-2,1,1),0)</f>
        <v>0</v>
      </c>
      <c r="AR16" s="857">
        <f ca="1">IF(AR$4&gt;0,OFFSET('Labour Entry'!$C$1,'Labour Entry'!$A17-1,AR$4*5-1,1,1),0)</f>
        <v>0</v>
      </c>
      <c r="AS16" s="858">
        <f ca="1">IF(AS$4&gt;0,OFFSET('Labour Entry'!$C$1,'Labour Entry'!$A17-1,AS$4*5,1,1),0)</f>
        <v>0</v>
      </c>
      <c r="AT16" s="862">
        <f ca="1">IF(AT$4&gt;0,OFFSET('Labour Entry'!$C$1,'Labour Entry'!$A17-1,AT$4*5-4,1,1),0)</f>
        <v>0</v>
      </c>
      <c r="AU16" s="857">
        <f ca="1">IF(AU$4&gt;0,OFFSET('Labour Entry'!$C$1,'Labour Entry'!$A17-1,AU$4*5-3,1,1),0)</f>
        <v>0</v>
      </c>
      <c r="AV16" s="858">
        <f ca="1">IF(AV$4&gt;0,OFFSET('Labour Entry'!$C$1,'Labour Entry'!$A17-1,AV$4*5-2,1,1),0)</f>
        <v>0</v>
      </c>
      <c r="AW16" s="857">
        <f ca="1">IF(AW$4&gt;0,OFFSET('Labour Entry'!$C$1,'Labour Entry'!$A17-1,AW$4*5-1,1,1),0)</f>
        <v>0</v>
      </c>
      <c r="AX16" s="858">
        <f ca="1">IF(AX$4&gt;0,OFFSET('Labour Entry'!$C$1,'Labour Entry'!$A17-1,AX$4*5,1,1),0)</f>
        <v>0</v>
      </c>
      <c r="AY16" s="862">
        <f ca="1">IF(AY$4&gt;0,OFFSET('Labour Entry'!$C$1,'Labour Entry'!$A17-1,AY$4*5-4,1,1),0)</f>
        <v>0</v>
      </c>
      <c r="AZ16" s="857">
        <f ca="1">IF(AZ$4&gt;0,OFFSET('Labour Entry'!$C$1,'Labour Entry'!$A17-1,AZ$4*5-3,1,1),0)</f>
        <v>0</v>
      </c>
      <c r="BA16" s="858">
        <f ca="1">IF(BA$4&gt;0,OFFSET('Labour Entry'!$C$1,'Labour Entry'!$A17-1,BA$4*5-2,1,1),0)</f>
        <v>0</v>
      </c>
      <c r="BB16" s="857">
        <f ca="1">IF(BB$4&gt;0,OFFSET('Labour Entry'!$C$1,'Labour Entry'!$A17-1,BB$4*5-1,1,1),0)</f>
        <v>0</v>
      </c>
      <c r="BC16" s="858">
        <f ca="1">IF(BC$4&gt;0,OFFSET('Labour Entry'!$C$1,'Labour Entry'!$A17-1,BC$4*5,1,1),0)</f>
        <v>0</v>
      </c>
      <c r="BD16" s="862">
        <f ca="1">IF(BD$4&gt;0,OFFSET('Labour Entry'!$C$1,'Labour Entry'!$A17-1,BD$4*5-4,1,1),0)</f>
        <v>0</v>
      </c>
      <c r="BE16" s="857">
        <f ca="1">IF(BE$4&gt;0,OFFSET('Labour Entry'!$C$1,'Labour Entry'!$A17-1,BE$4*5-3,1,1),0)</f>
        <v>0</v>
      </c>
      <c r="BF16" s="858">
        <f ca="1">IF(BF$4&gt;0,OFFSET('Labour Entry'!$C$1,'Labour Entry'!$A17-1,BF$4*5-2,1,1),0)</f>
        <v>0</v>
      </c>
      <c r="BG16" s="857">
        <f ca="1">IF(BG$4&gt;0,OFFSET('Labour Entry'!$C$1,'Labour Entry'!$A17-1,BG$4*5-1,1,1),0)</f>
        <v>0</v>
      </c>
      <c r="BH16" s="858">
        <f ca="1">IF(BH$4&gt;0,OFFSET('Labour Entry'!$C$1,'Labour Entry'!$A17-1,BH$4*5,1,1),0)</f>
        <v>0</v>
      </c>
      <c r="BI16" s="862">
        <f ca="1">IF(BI$4&gt;0,OFFSET('Labour Entry'!$C$1,'Labour Entry'!$A17-1,BI$4*5-4,1,1),0)</f>
        <v>0</v>
      </c>
      <c r="BJ16" s="857">
        <f ca="1">IF(BJ$4&gt;0,OFFSET('Labour Entry'!$C$1,'Labour Entry'!$A17-1,BJ$4*5-3,1,1),0)</f>
        <v>0</v>
      </c>
      <c r="BK16" s="858">
        <f ca="1">IF(BK$4&gt;0,OFFSET('Labour Entry'!$C$1,'Labour Entry'!$A17-1,BK$4*5-2,1,1),0)</f>
        <v>0</v>
      </c>
      <c r="BL16" s="857">
        <f ca="1">IF(BL$4&gt;0,OFFSET('Labour Entry'!$C$1,'Labour Entry'!$A17-1,BL$4*5-1,1,1),0)</f>
        <v>0</v>
      </c>
      <c r="BM16" s="858">
        <f ca="1">IF(BM$4&gt;0,OFFSET('Labour Entry'!$C$1,'Labour Entry'!$A17-1,BM$4*5,1,1),0)</f>
        <v>0</v>
      </c>
      <c r="BN16" s="862">
        <f ca="1">IF(BN$4&gt;0,OFFSET('Labour Entry'!$C$1,'Labour Entry'!$A17-1,BN$4*5-4,1,1),0)</f>
        <v>0</v>
      </c>
      <c r="BO16" s="857">
        <f ca="1">IF(BO$4&gt;0,OFFSET('Labour Entry'!$C$1,'Labour Entry'!$A17-1,BO$4*5-3,1,1),0)</f>
        <v>0</v>
      </c>
      <c r="BP16" s="858">
        <f ca="1">IF(BP$4&gt;0,OFFSET('Labour Entry'!$C$1,'Labour Entry'!$A17-1,BP$4*5-2,1,1),0)</f>
        <v>0</v>
      </c>
      <c r="BQ16" s="857">
        <f ca="1">IF(BQ$4&gt;0,OFFSET('Labour Entry'!$C$1,'Labour Entry'!$A17-1,BQ$4*5-1,1,1),0)</f>
        <v>0</v>
      </c>
      <c r="BR16" s="858">
        <f ca="1">IF(BR$4&gt;0,OFFSET('Labour Entry'!$C$1,'Labour Entry'!$A17-1,BR$4*5,1,1),0)</f>
        <v>0</v>
      </c>
      <c r="BS16" s="862">
        <f ca="1">IF(BS$4&gt;0,OFFSET('Labour Entry'!$C$1,'Labour Entry'!$A17-1,BS$4*5-4,1,1),0)</f>
        <v>0</v>
      </c>
      <c r="BT16" s="857">
        <f ca="1">IF(BT$4&gt;0,OFFSET('Labour Entry'!$C$1,'Labour Entry'!$A17-1,BT$4*5-3,1,1),0)</f>
        <v>0</v>
      </c>
      <c r="BU16" s="858">
        <f ca="1">IF(BU$4&gt;0,OFFSET('Labour Entry'!$C$1,'Labour Entry'!$A17-1,BU$4*5-2,1,1),0)</f>
        <v>0</v>
      </c>
      <c r="BV16" s="857">
        <f ca="1">IF(BV$4&gt;0,OFFSET('Labour Entry'!$C$1,'Labour Entry'!$A17-1,BV$4*5-1,1,1),0)</f>
        <v>0</v>
      </c>
      <c r="BW16" s="858">
        <f ca="1">IF(BW$4&gt;0,OFFSET('Labour Entry'!$C$1,'Labour Entry'!$A17-1,BW$4*5,1,1),0)</f>
        <v>0</v>
      </c>
      <c r="BX16" s="862">
        <f ca="1">IF(BX$4&gt;0,OFFSET('Labour Entry'!$C$1,'Labour Entry'!$A17-1,BX$4*5-4,1,1),0)</f>
        <v>0</v>
      </c>
      <c r="BY16" s="857">
        <f ca="1">IF(BY$4&gt;0,OFFSET('Labour Entry'!$C$1,'Labour Entry'!$A17-1,BY$4*5-3,1,1),0)</f>
        <v>0</v>
      </c>
      <c r="BZ16" s="858">
        <f ca="1">IF(BZ$4&gt;0,OFFSET('Labour Entry'!$C$1,'Labour Entry'!$A17-1,BZ$4*5-2,1,1),0)</f>
        <v>0</v>
      </c>
      <c r="CA16" s="857">
        <f ca="1">IF(CA$4&gt;0,OFFSET('Labour Entry'!$C$1,'Labour Entry'!$A17-1,CA$4*5-1,1,1),0)</f>
        <v>0</v>
      </c>
      <c r="CB16" s="858">
        <f ca="1">IF(CB$4&gt;0,OFFSET('Labour Entry'!$C$1,'Labour Entry'!$A17-1,CB$4*5,1,1),0)</f>
        <v>0</v>
      </c>
      <c r="CC16" s="845"/>
      <c r="CD16" s="863">
        <f t="shared" ca="1" si="0"/>
        <v>0</v>
      </c>
      <c r="CE16" s="864">
        <f t="shared" ca="1" si="2"/>
        <v>0</v>
      </c>
      <c r="CF16" s="865">
        <f t="shared" ca="1" si="1"/>
        <v>0</v>
      </c>
      <c r="CG16" s="866">
        <f t="shared" ca="1" si="1"/>
        <v>0</v>
      </c>
      <c r="CH16" s="866">
        <f t="shared" ca="1" si="1"/>
        <v>0</v>
      </c>
      <c r="CI16" s="867">
        <f t="shared" ca="1" si="1"/>
        <v>0</v>
      </c>
    </row>
    <row r="17" spans="1:87" x14ac:dyDescent="0.2">
      <c r="A17" s="855" t="str">
        <f ca="1">IF(OFFSET('Employee Set-up'!$A$1,ROW('Employee Set-up'!$A13)-1,'Employee Set-up'!$B$1-1,1,1)&lt;&gt;0,OFFSET('Employee Set-up'!$A$1,ROW('Employee Set-up'!$A13)-1,'Employee Set-up'!$B$1-1,1,1),"---")</f>
        <v>----</v>
      </c>
      <c r="B17" s="856" t="str">
        <f ca="1">IF(OFFSET('Employee Set-up'!$A$1,ROW('Employee Set-up'!$A13)-1,'Employee Set-up'!$D$1-1,1,1)&lt;&gt;0,OFFSET('Employee Set-up'!$A$1,ROW('Employee Set-up'!$A13)-1,'Employee Set-up'!$C$1-1,1,1),"---")</f>
        <v>---</v>
      </c>
      <c r="C17" s="857" t="str">
        <f ca="1">IF(OFFSET('Employee Set-up'!$A$1,ROW('Employee Set-up'!$A13)-1,'Employee Set-up'!$D$1-1,1,1)&lt;&gt;0,OFFSET('Employee Set-up'!$A$1,ROW('Employee Set-up'!$A13)-1,'Employee Set-up'!$F$1-1,1,1),"---")</f>
        <v xml:space="preserve"> -   </v>
      </c>
      <c r="D17" s="858">
        <f ca="1">IF(OFFSET('Employee Set-up'!$A$1,ROW('Employee Set-up'!$A13)-1,'Employee Set-up'!$D$1-1,1,1)&lt;&gt;0,OFFSET('Employee Set-up'!$A$1,ROW('Employee Set-up'!$A13)-1,'Employee Set-up'!$G$1-1,1,1),"---")</f>
        <v>0</v>
      </c>
      <c r="E17" s="845"/>
      <c r="F17" s="859">
        <f ca="1">IF(F$4&gt;0,OFFSET('Labour Entry'!$C$1,'Labour Entry'!$A18-1,F$4*5-4,1,1),0)</f>
        <v>0</v>
      </c>
      <c r="G17" s="857">
        <f ca="1">IF(G$4&gt;0,OFFSET('Labour Entry'!$C$1,'Labour Entry'!$A18-1,G$4*5-3,1,1),0)</f>
        <v>0</v>
      </c>
      <c r="H17" s="858">
        <f ca="1">IF(H$4&gt;0,OFFSET('Labour Entry'!$C$1,'Labour Entry'!$A18-1,H$4*5-2,1,1),0)</f>
        <v>0</v>
      </c>
      <c r="I17" s="860">
        <f ca="1">IF(I$4&gt;0,OFFSET('Labour Entry'!$C$1,'Labour Entry'!$A18-1,I$4*5-1,1,1),0)</f>
        <v>0</v>
      </c>
      <c r="J17" s="861">
        <f ca="1">IF(J$4&gt;0,OFFSET('Labour Entry'!$C$1,'Labour Entry'!$A18-1,J$4*5,1,1),0)</f>
        <v>0</v>
      </c>
      <c r="K17" s="862">
        <f ca="1">IF(K$4&gt;0,OFFSET('Labour Entry'!$C$1,'Labour Entry'!$A18-1,K$4*5-4,1,1),0)</f>
        <v>0</v>
      </c>
      <c r="L17" s="857">
        <f ca="1">IF(L$4&gt;0,OFFSET('Labour Entry'!$C$1,'Labour Entry'!$A18-1,L$4*5-3,1,1),0)</f>
        <v>0</v>
      </c>
      <c r="M17" s="858">
        <f ca="1">IF(M$4&gt;0,OFFSET('Labour Entry'!$C$1,'Labour Entry'!$A18-1,M$4*5-2,1,1),0)</f>
        <v>0</v>
      </c>
      <c r="N17" s="860">
        <f ca="1">IF(N$4&gt;0,OFFSET('Labour Entry'!$C$1,'Labour Entry'!$A18-1,N$4*5-1,1,1),0)</f>
        <v>0</v>
      </c>
      <c r="O17" s="861">
        <f ca="1">IF(O$4&gt;0,OFFSET('Labour Entry'!$C$1,'Labour Entry'!$A18-1,O$4*5,1,1),0)</f>
        <v>0</v>
      </c>
      <c r="P17" s="862">
        <f ca="1">IF(P$4&gt;0,OFFSET('Labour Entry'!$C$1,'Labour Entry'!$A18-1,P$4*5-4,1,1),0)</f>
        <v>0</v>
      </c>
      <c r="Q17" s="857">
        <f ca="1">IF(Q$4&gt;0,OFFSET('Labour Entry'!$C$1,'Labour Entry'!$A18-1,Q$4*5-3,1,1),0)</f>
        <v>0</v>
      </c>
      <c r="R17" s="858">
        <f ca="1">IF(R$4&gt;0,OFFSET('Labour Entry'!$C$1,'Labour Entry'!$A18-1,R$4*5-2,1,1),0)</f>
        <v>0</v>
      </c>
      <c r="S17" s="860">
        <f ca="1">IF(S$4&gt;0,OFFSET('Labour Entry'!$C$1,'Labour Entry'!$A18-1,S$4*5-1,1,1),0)</f>
        <v>0</v>
      </c>
      <c r="T17" s="861">
        <f ca="1">IF(T$4&gt;0,OFFSET('Labour Entry'!$C$1,'Labour Entry'!$A18-1,T$4*5,1,1),0)</f>
        <v>0</v>
      </c>
      <c r="U17" s="862">
        <f ca="1">IF(U$4&gt;0,OFFSET('Labour Entry'!$C$1,'Labour Entry'!$A18-1,U$4*5-4,1,1),0)</f>
        <v>0</v>
      </c>
      <c r="V17" s="857">
        <f ca="1">IF(V$4&gt;0,OFFSET('Labour Entry'!$C$1,'Labour Entry'!$A18-1,V$4*5-3,1,1),0)</f>
        <v>0</v>
      </c>
      <c r="W17" s="858">
        <f ca="1">IF(W$4&gt;0,OFFSET('Labour Entry'!$C$1,'Labour Entry'!$A18-1,W$4*5-2,1,1),0)</f>
        <v>0</v>
      </c>
      <c r="X17" s="860">
        <f ca="1">IF(X$4&gt;0,OFFSET('Labour Entry'!$C$1,'Labour Entry'!$A18-1,X$4*5-1,1,1),0)</f>
        <v>0</v>
      </c>
      <c r="Y17" s="861">
        <f ca="1">IF(Y$4&gt;0,OFFSET('Labour Entry'!$C$1,'Labour Entry'!$A18-1,Y$4*5,1,1),0)</f>
        <v>0</v>
      </c>
      <c r="Z17" s="862">
        <f ca="1">IF(Z$4&gt;0,OFFSET('Labour Entry'!$C$1,'Labour Entry'!$A18-1,Z$4*5-4,1,1),0)</f>
        <v>0</v>
      </c>
      <c r="AA17" s="857">
        <f ca="1">IF(AA$4&gt;0,OFFSET('Labour Entry'!$C$1,'Labour Entry'!$A18-1,AA$4*5-3,1,1),0)</f>
        <v>0</v>
      </c>
      <c r="AB17" s="858">
        <f ca="1">IF(AB$4&gt;0,OFFSET('Labour Entry'!$C$1,'Labour Entry'!$A18-1,AB$4*5-2,1,1),0)</f>
        <v>0</v>
      </c>
      <c r="AC17" s="860">
        <f ca="1">IF(AC$4&gt;0,OFFSET('Labour Entry'!$C$1,'Labour Entry'!$A18-1,AC$4*5-1,1,1),0)</f>
        <v>0</v>
      </c>
      <c r="AD17" s="861">
        <f ca="1">IF(AD$4&gt;0,OFFSET('Labour Entry'!$C$1,'Labour Entry'!$A18-1,AD$4*5,1,1),0)</f>
        <v>0</v>
      </c>
      <c r="AE17" s="862">
        <f ca="1">IF(AE$4&gt;0,OFFSET('Labour Entry'!$C$1,'Labour Entry'!$A18-1,AE$4*5-4,1,1),0)</f>
        <v>0</v>
      </c>
      <c r="AF17" s="857">
        <f ca="1">IF(AF$4&gt;0,OFFSET('Labour Entry'!$C$1,'Labour Entry'!$A18-1,AF$4*5-3,1,1),0)</f>
        <v>0</v>
      </c>
      <c r="AG17" s="858">
        <f ca="1">IF(AG$4&gt;0,OFFSET('Labour Entry'!$C$1,'Labour Entry'!$A18-1,AG$4*5-2,1,1),0)</f>
        <v>0</v>
      </c>
      <c r="AH17" s="860">
        <f ca="1">IF(AH$4&gt;0,OFFSET('Labour Entry'!$C$1,'Labour Entry'!$A18-1,AH$4*5-1,1,1),0)</f>
        <v>0</v>
      </c>
      <c r="AI17" s="861">
        <f ca="1">IF(AI$4&gt;0,OFFSET('Labour Entry'!$C$1,'Labour Entry'!$A18-1,AI$4*5,1,1),0)</f>
        <v>0</v>
      </c>
      <c r="AJ17" s="862">
        <f ca="1">IF(AJ$4&gt;0,OFFSET('Labour Entry'!$C$1,'Labour Entry'!$A18-1,AJ$4*5-4,1,1),0)</f>
        <v>0</v>
      </c>
      <c r="AK17" s="857">
        <f ca="1">IF(AK$4&gt;0,OFFSET('Labour Entry'!$C$1,'Labour Entry'!$A18-1,AK$4*5-3,1,1),0)</f>
        <v>0</v>
      </c>
      <c r="AL17" s="858">
        <f ca="1">IF(AL$4&gt;0,OFFSET('Labour Entry'!$C$1,'Labour Entry'!$A18-1,AL$4*5-2,1,1),0)</f>
        <v>0</v>
      </c>
      <c r="AM17" s="857">
        <f ca="1">IF(AM$4&gt;0,OFFSET('Labour Entry'!$C$1,'Labour Entry'!$A18-1,AM$4*5-1,1,1),0)</f>
        <v>0</v>
      </c>
      <c r="AN17" s="858">
        <f ca="1">IF(AN$4&gt;0,OFFSET('Labour Entry'!$C$1,'Labour Entry'!$A18-1,AN$4*5,1,1),0)</f>
        <v>0</v>
      </c>
      <c r="AO17" s="862">
        <f ca="1">IF(AO$4&gt;0,OFFSET('Labour Entry'!$C$1,'Labour Entry'!$A18-1,AO$4*5-4,1,1),0)</f>
        <v>0</v>
      </c>
      <c r="AP17" s="857">
        <f ca="1">IF(AP$4&gt;0,OFFSET('Labour Entry'!$C$1,'Labour Entry'!$A18-1,AP$4*5-3,1,1),0)</f>
        <v>0</v>
      </c>
      <c r="AQ17" s="858">
        <f ca="1">IF(AQ$4&gt;0,OFFSET('Labour Entry'!$C$1,'Labour Entry'!$A18-1,AQ$4*5-2,1,1),0)</f>
        <v>0</v>
      </c>
      <c r="AR17" s="857">
        <f ca="1">IF(AR$4&gt;0,OFFSET('Labour Entry'!$C$1,'Labour Entry'!$A18-1,AR$4*5-1,1,1),0)</f>
        <v>0</v>
      </c>
      <c r="AS17" s="858">
        <f ca="1">IF(AS$4&gt;0,OFFSET('Labour Entry'!$C$1,'Labour Entry'!$A18-1,AS$4*5,1,1),0)</f>
        <v>0</v>
      </c>
      <c r="AT17" s="862">
        <f ca="1">IF(AT$4&gt;0,OFFSET('Labour Entry'!$C$1,'Labour Entry'!$A18-1,AT$4*5-4,1,1),0)</f>
        <v>0</v>
      </c>
      <c r="AU17" s="857">
        <f ca="1">IF(AU$4&gt;0,OFFSET('Labour Entry'!$C$1,'Labour Entry'!$A18-1,AU$4*5-3,1,1),0)</f>
        <v>0</v>
      </c>
      <c r="AV17" s="858">
        <f ca="1">IF(AV$4&gt;0,OFFSET('Labour Entry'!$C$1,'Labour Entry'!$A18-1,AV$4*5-2,1,1),0)</f>
        <v>0</v>
      </c>
      <c r="AW17" s="857">
        <f ca="1">IF(AW$4&gt;0,OFFSET('Labour Entry'!$C$1,'Labour Entry'!$A18-1,AW$4*5-1,1,1),0)</f>
        <v>0</v>
      </c>
      <c r="AX17" s="858">
        <f ca="1">IF(AX$4&gt;0,OFFSET('Labour Entry'!$C$1,'Labour Entry'!$A18-1,AX$4*5,1,1),0)</f>
        <v>0</v>
      </c>
      <c r="AY17" s="862">
        <f ca="1">IF(AY$4&gt;0,OFFSET('Labour Entry'!$C$1,'Labour Entry'!$A18-1,AY$4*5-4,1,1),0)</f>
        <v>0</v>
      </c>
      <c r="AZ17" s="857">
        <f ca="1">IF(AZ$4&gt;0,OFFSET('Labour Entry'!$C$1,'Labour Entry'!$A18-1,AZ$4*5-3,1,1),0)</f>
        <v>0</v>
      </c>
      <c r="BA17" s="858">
        <f ca="1">IF(BA$4&gt;0,OFFSET('Labour Entry'!$C$1,'Labour Entry'!$A18-1,BA$4*5-2,1,1),0)</f>
        <v>0</v>
      </c>
      <c r="BB17" s="857">
        <f ca="1">IF(BB$4&gt;0,OFFSET('Labour Entry'!$C$1,'Labour Entry'!$A18-1,BB$4*5-1,1,1),0)</f>
        <v>0</v>
      </c>
      <c r="BC17" s="858">
        <f ca="1">IF(BC$4&gt;0,OFFSET('Labour Entry'!$C$1,'Labour Entry'!$A18-1,BC$4*5,1,1),0)</f>
        <v>0</v>
      </c>
      <c r="BD17" s="862">
        <f ca="1">IF(BD$4&gt;0,OFFSET('Labour Entry'!$C$1,'Labour Entry'!$A18-1,BD$4*5-4,1,1),0)</f>
        <v>0</v>
      </c>
      <c r="BE17" s="857">
        <f ca="1">IF(BE$4&gt;0,OFFSET('Labour Entry'!$C$1,'Labour Entry'!$A18-1,BE$4*5-3,1,1),0)</f>
        <v>0</v>
      </c>
      <c r="BF17" s="858">
        <f ca="1">IF(BF$4&gt;0,OFFSET('Labour Entry'!$C$1,'Labour Entry'!$A18-1,BF$4*5-2,1,1),0)</f>
        <v>0</v>
      </c>
      <c r="BG17" s="857">
        <f ca="1">IF(BG$4&gt;0,OFFSET('Labour Entry'!$C$1,'Labour Entry'!$A18-1,BG$4*5-1,1,1),0)</f>
        <v>0</v>
      </c>
      <c r="BH17" s="858">
        <f ca="1">IF(BH$4&gt;0,OFFSET('Labour Entry'!$C$1,'Labour Entry'!$A18-1,BH$4*5,1,1),0)</f>
        <v>0</v>
      </c>
      <c r="BI17" s="862">
        <f ca="1">IF(BI$4&gt;0,OFFSET('Labour Entry'!$C$1,'Labour Entry'!$A18-1,BI$4*5-4,1,1),0)</f>
        <v>0</v>
      </c>
      <c r="BJ17" s="857">
        <f ca="1">IF(BJ$4&gt;0,OFFSET('Labour Entry'!$C$1,'Labour Entry'!$A18-1,BJ$4*5-3,1,1),0)</f>
        <v>0</v>
      </c>
      <c r="BK17" s="858">
        <f ca="1">IF(BK$4&gt;0,OFFSET('Labour Entry'!$C$1,'Labour Entry'!$A18-1,BK$4*5-2,1,1),0)</f>
        <v>0</v>
      </c>
      <c r="BL17" s="857">
        <f ca="1">IF(BL$4&gt;0,OFFSET('Labour Entry'!$C$1,'Labour Entry'!$A18-1,BL$4*5-1,1,1),0)</f>
        <v>0</v>
      </c>
      <c r="BM17" s="858">
        <f ca="1">IF(BM$4&gt;0,OFFSET('Labour Entry'!$C$1,'Labour Entry'!$A18-1,BM$4*5,1,1),0)</f>
        <v>0</v>
      </c>
      <c r="BN17" s="862">
        <f ca="1">IF(BN$4&gt;0,OFFSET('Labour Entry'!$C$1,'Labour Entry'!$A18-1,BN$4*5-4,1,1),0)</f>
        <v>0</v>
      </c>
      <c r="BO17" s="857">
        <f ca="1">IF(BO$4&gt;0,OFFSET('Labour Entry'!$C$1,'Labour Entry'!$A18-1,BO$4*5-3,1,1),0)</f>
        <v>0</v>
      </c>
      <c r="BP17" s="858">
        <f ca="1">IF(BP$4&gt;0,OFFSET('Labour Entry'!$C$1,'Labour Entry'!$A18-1,BP$4*5-2,1,1),0)</f>
        <v>0</v>
      </c>
      <c r="BQ17" s="857">
        <f ca="1">IF(BQ$4&gt;0,OFFSET('Labour Entry'!$C$1,'Labour Entry'!$A18-1,BQ$4*5-1,1,1),0)</f>
        <v>0</v>
      </c>
      <c r="BR17" s="858">
        <f ca="1">IF(BR$4&gt;0,OFFSET('Labour Entry'!$C$1,'Labour Entry'!$A18-1,BR$4*5,1,1),0)</f>
        <v>0</v>
      </c>
      <c r="BS17" s="862">
        <f ca="1">IF(BS$4&gt;0,OFFSET('Labour Entry'!$C$1,'Labour Entry'!$A18-1,BS$4*5-4,1,1),0)</f>
        <v>0</v>
      </c>
      <c r="BT17" s="857">
        <f ca="1">IF(BT$4&gt;0,OFFSET('Labour Entry'!$C$1,'Labour Entry'!$A18-1,BT$4*5-3,1,1),0)</f>
        <v>0</v>
      </c>
      <c r="BU17" s="858">
        <f ca="1">IF(BU$4&gt;0,OFFSET('Labour Entry'!$C$1,'Labour Entry'!$A18-1,BU$4*5-2,1,1),0)</f>
        <v>0</v>
      </c>
      <c r="BV17" s="857">
        <f ca="1">IF(BV$4&gt;0,OFFSET('Labour Entry'!$C$1,'Labour Entry'!$A18-1,BV$4*5-1,1,1),0)</f>
        <v>0</v>
      </c>
      <c r="BW17" s="858">
        <f ca="1">IF(BW$4&gt;0,OFFSET('Labour Entry'!$C$1,'Labour Entry'!$A18-1,BW$4*5,1,1),0)</f>
        <v>0</v>
      </c>
      <c r="BX17" s="862">
        <f ca="1">IF(BX$4&gt;0,OFFSET('Labour Entry'!$C$1,'Labour Entry'!$A18-1,BX$4*5-4,1,1),0)</f>
        <v>0</v>
      </c>
      <c r="BY17" s="857">
        <f ca="1">IF(BY$4&gt;0,OFFSET('Labour Entry'!$C$1,'Labour Entry'!$A18-1,BY$4*5-3,1,1),0)</f>
        <v>0</v>
      </c>
      <c r="BZ17" s="858">
        <f ca="1">IF(BZ$4&gt;0,OFFSET('Labour Entry'!$C$1,'Labour Entry'!$A18-1,BZ$4*5-2,1,1),0)</f>
        <v>0</v>
      </c>
      <c r="CA17" s="857">
        <f ca="1">IF(CA$4&gt;0,OFFSET('Labour Entry'!$C$1,'Labour Entry'!$A18-1,CA$4*5-1,1,1),0)</f>
        <v>0</v>
      </c>
      <c r="CB17" s="858">
        <f ca="1">IF(CB$4&gt;0,OFFSET('Labour Entry'!$C$1,'Labour Entry'!$A18-1,CB$4*5,1,1),0)</f>
        <v>0</v>
      </c>
      <c r="CC17" s="845"/>
      <c r="CD17" s="863">
        <f t="shared" ca="1" si="0"/>
        <v>0</v>
      </c>
      <c r="CE17" s="864">
        <f t="shared" ca="1" si="2"/>
        <v>0</v>
      </c>
      <c r="CF17" s="865">
        <f t="shared" ca="1" si="1"/>
        <v>0</v>
      </c>
      <c r="CG17" s="866">
        <f t="shared" ca="1" si="1"/>
        <v>0</v>
      </c>
      <c r="CH17" s="866">
        <f t="shared" ca="1" si="1"/>
        <v>0</v>
      </c>
      <c r="CI17" s="867">
        <f t="shared" ca="1" si="1"/>
        <v>0</v>
      </c>
    </row>
    <row r="18" spans="1:87" x14ac:dyDescent="0.2">
      <c r="A18" s="855" t="str">
        <f ca="1">IF(OFFSET('Employee Set-up'!$A$1,ROW('Employee Set-up'!$A14)-1,'Employee Set-up'!$B$1-1,1,1)&lt;&gt;0,OFFSET('Employee Set-up'!$A$1,ROW('Employee Set-up'!$A14)-1,'Employee Set-up'!$B$1-1,1,1),"---")</f>
        <v>----</v>
      </c>
      <c r="B18" s="856" t="str">
        <f ca="1">IF(OFFSET('Employee Set-up'!$A$1,ROW('Employee Set-up'!$A14)-1,'Employee Set-up'!$D$1-1,1,1)&lt;&gt;0,OFFSET('Employee Set-up'!$A$1,ROW('Employee Set-up'!$A14)-1,'Employee Set-up'!$C$1-1,1,1),"---")</f>
        <v>Driver 1</v>
      </c>
      <c r="C18" s="857">
        <f ca="1">IF(OFFSET('Employee Set-up'!$A$1,ROW('Employee Set-up'!$A14)-1,'Employee Set-up'!$D$1-1,1,1)&lt;&gt;0,OFFSET('Employee Set-up'!$A$1,ROW('Employee Set-up'!$A14)-1,'Employee Set-up'!$F$1-1,1,1),"---")</f>
        <v>17.850000000000001</v>
      </c>
      <c r="D18" s="858">
        <f ca="1">IF(OFFSET('Employee Set-up'!$A$1,ROW('Employee Set-up'!$A14)-1,'Employee Set-up'!$D$1-1,1,1)&lt;&gt;0,OFFSET('Employee Set-up'!$A$1,ROW('Employee Set-up'!$A14)-1,'Employee Set-up'!$G$1-1,1,1),"---")</f>
        <v>1</v>
      </c>
      <c r="E18" s="845"/>
      <c r="F18" s="859">
        <f ca="1">IF(F$4&gt;0,OFFSET('Labour Entry'!$C$1,'Labour Entry'!$A19-1,F$4*5-4,1,1),0)</f>
        <v>0</v>
      </c>
      <c r="G18" s="857">
        <f ca="1">IF(G$4&gt;0,OFFSET('Labour Entry'!$C$1,'Labour Entry'!$A19-1,G$4*5-3,1,1),0)</f>
        <v>0</v>
      </c>
      <c r="H18" s="858">
        <f ca="1">IF(H$4&gt;0,OFFSET('Labour Entry'!$C$1,'Labour Entry'!$A19-1,H$4*5-2,1,1),0)</f>
        <v>0</v>
      </c>
      <c r="I18" s="860">
        <f ca="1">IF(I$4&gt;0,OFFSET('Labour Entry'!$C$1,'Labour Entry'!$A19-1,I$4*5-1,1,1),0)</f>
        <v>0</v>
      </c>
      <c r="J18" s="861">
        <f ca="1">IF(J$4&gt;0,OFFSET('Labour Entry'!$C$1,'Labour Entry'!$A19-1,J$4*5,1,1),0)</f>
        <v>0</v>
      </c>
      <c r="K18" s="862">
        <f ca="1">IF(K$4&gt;0,OFFSET('Labour Entry'!$C$1,'Labour Entry'!$A19-1,K$4*5-4,1,1),0)</f>
        <v>0</v>
      </c>
      <c r="L18" s="857">
        <f ca="1">IF(L$4&gt;0,OFFSET('Labour Entry'!$C$1,'Labour Entry'!$A19-1,L$4*5-3,1,1),0)</f>
        <v>0</v>
      </c>
      <c r="M18" s="858">
        <f ca="1">IF(M$4&gt;0,OFFSET('Labour Entry'!$C$1,'Labour Entry'!$A19-1,M$4*5-2,1,1),0)</f>
        <v>0</v>
      </c>
      <c r="N18" s="860">
        <f ca="1">IF(N$4&gt;0,OFFSET('Labour Entry'!$C$1,'Labour Entry'!$A19-1,N$4*5-1,1,1),0)</f>
        <v>0</v>
      </c>
      <c r="O18" s="861">
        <f ca="1">IF(O$4&gt;0,OFFSET('Labour Entry'!$C$1,'Labour Entry'!$A19-1,O$4*5,1,1),0)</f>
        <v>0</v>
      </c>
      <c r="P18" s="862">
        <f ca="1">IF(P$4&gt;0,OFFSET('Labour Entry'!$C$1,'Labour Entry'!$A19-1,P$4*5-4,1,1),0)</f>
        <v>0</v>
      </c>
      <c r="Q18" s="857">
        <f ca="1">IF(Q$4&gt;0,OFFSET('Labour Entry'!$C$1,'Labour Entry'!$A19-1,Q$4*5-3,1,1),0)</f>
        <v>0</v>
      </c>
      <c r="R18" s="858">
        <f ca="1">IF(R$4&gt;0,OFFSET('Labour Entry'!$C$1,'Labour Entry'!$A19-1,R$4*5-2,1,1),0)</f>
        <v>0</v>
      </c>
      <c r="S18" s="860">
        <f ca="1">IF(S$4&gt;0,OFFSET('Labour Entry'!$C$1,'Labour Entry'!$A19-1,S$4*5-1,1,1),0)</f>
        <v>0</v>
      </c>
      <c r="T18" s="861">
        <f ca="1">IF(T$4&gt;0,OFFSET('Labour Entry'!$C$1,'Labour Entry'!$A19-1,T$4*5,1,1),0)</f>
        <v>0</v>
      </c>
      <c r="U18" s="862">
        <f ca="1">IF(U$4&gt;0,OFFSET('Labour Entry'!$C$1,'Labour Entry'!$A19-1,U$4*5-4,1,1),0)</f>
        <v>0</v>
      </c>
      <c r="V18" s="857">
        <f ca="1">IF(V$4&gt;0,OFFSET('Labour Entry'!$C$1,'Labour Entry'!$A19-1,V$4*5-3,1,1),0)</f>
        <v>0</v>
      </c>
      <c r="W18" s="858">
        <f ca="1">IF(W$4&gt;0,OFFSET('Labour Entry'!$C$1,'Labour Entry'!$A19-1,W$4*5-2,1,1),0)</f>
        <v>0</v>
      </c>
      <c r="X18" s="860">
        <f ca="1">IF(X$4&gt;0,OFFSET('Labour Entry'!$C$1,'Labour Entry'!$A19-1,X$4*5-1,1,1),0)</f>
        <v>0</v>
      </c>
      <c r="Y18" s="861">
        <f ca="1">IF(Y$4&gt;0,OFFSET('Labour Entry'!$C$1,'Labour Entry'!$A19-1,Y$4*5,1,1),0)</f>
        <v>0</v>
      </c>
      <c r="Z18" s="862">
        <f ca="1">IF(Z$4&gt;0,OFFSET('Labour Entry'!$C$1,'Labour Entry'!$A19-1,Z$4*5-4,1,1),0)</f>
        <v>0</v>
      </c>
      <c r="AA18" s="857">
        <f ca="1">IF(AA$4&gt;0,OFFSET('Labour Entry'!$C$1,'Labour Entry'!$A19-1,AA$4*5-3,1,1),0)</f>
        <v>0</v>
      </c>
      <c r="AB18" s="858">
        <f ca="1">IF(AB$4&gt;0,OFFSET('Labour Entry'!$C$1,'Labour Entry'!$A19-1,AB$4*5-2,1,1),0)</f>
        <v>0</v>
      </c>
      <c r="AC18" s="860">
        <f ca="1">IF(AC$4&gt;0,OFFSET('Labour Entry'!$C$1,'Labour Entry'!$A19-1,AC$4*5-1,1,1),0)</f>
        <v>0</v>
      </c>
      <c r="AD18" s="861">
        <f ca="1">IF(AD$4&gt;0,OFFSET('Labour Entry'!$C$1,'Labour Entry'!$A19-1,AD$4*5,1,1),0)</f>
        <v>0</v>
      </c>
      <c r="AE18" s="862">
        <f ca="1">IF(AE$4&gt;0,OFFSET('Labour Entry'!$C$1,'Labour Entry'!$A19-1,AE$4*5-4,1,1),0)</f>
        <v>0</v>
      </c>
      <c r="AF18" s="857">
        <f ca="1">IF(AF$4&gt;0,OFFSET('Labour Entry'!$C$1,'Labour Entry'!$A19-1,AF$4*5-3,1,1),0)</f>
        <v>0</v>
      </c>
      <c r="AG18" s="858">
        <f ca="1">IF(AG$4&gt;0,OFFSET('Labour Entry'!$C$1,'Labour Entry'!$A19-1,AG$4*5-2,1,1),0)</f>
        <v>0</v>
      </c>
      <c r="AH18" s="860">
        <f ca="1">IF(AH$4&gt;0,OFFSET('Labour Entry'!$C$1,'Labour Entry'!$A19-1,AH$4*5-1,1,1),0)</f>
        <v>0</v>
      </c>
      <c r="AI18" s="861">
        <f ca="1">IF(AI$4&gt;0,OFFSET('Labour Entry'!$C$1,'Labour Entry'!$A19-1,AI$4*5,1,1),0)</f>
        <v>0</v>
      </c>
      <c r="AJ18" s="862">
        <f ca="1">IF(AJ$4&gt;0,OFFSET('Labour Entry'!$C$1,'Labour Entry'!$A19-1,AJ$4*5-4,1,1),0)</f>
        <v>4</v>
      </c>
      <c r="AK18" s="857">
        <f ca="1">IF(AK$4&gt;0,OFFSET('Labour Entry'!$C$1,'Labour Entry'!$A19-1,AK$4*5-3,1,1),0)</f>
        <v>3</v>
      </c>
      <c r="AL18" s="858">
        <f ca="1">IF(AL$4&gt;0,OFFSET('Labour Entry'!$C$1,'Labour Entry'!$A19-1,AL$4*5-2,1,1),0)</f>
        <v>0</v>
      </c>
      <c r="AM18" s="857">
        <f ca="1">IF(AM$4&gt;0,OFFSET('Labour Entry'!$C$1,'Labour Entry'!$A19-1,AM$4*5-1,1,1),0)</f>
        <v>0</v>
      </c>
      <c r="AN18" s="858">
        <f ca="1">IF(AN$4&gt;0,OFFSET('Labour Entry'!$C$1,'Labour Entry'!$A19-1,AN$4*5,1,1),0)</f>
        <v>0</v>
      </c>
      <c r="AO18" s="862">
        <f ca="1">IF(AO$4&gt;0,OFFSET('Labour Entry'!$C$1,'Labour Entry'!$A19-1,AO$4*5-4,1,1),0)</f>
        <v>0</v>
      </c>
      <c r="AP18" s="857">
        <f ca="1">IF(AP$4&gt;0,OFFSET('Labour Entry'!$C$1,'Labour Entry'!$A19-1,AP$4*5-3,1,1),0)</f>
        <v>0</v>
      </c>
      <c r="AQ18" s="858">
        <f ca="1">IF(AQ$4&gt;0,OFFSET('Labour Entry'!$C$1,'Labour Entry'!$A19-1,AQ$4*5-2,1,1),0)</f>
        <v>0</v>
      </c>
      <c r="AR18" s="857">
        <f ca="1">IF(AR$4&gt;0,OFFSET('Labour Entry'!$C$1,'Labour Entry'!$A19-1,AR$4*5-1,1,1),0)</f>
        <v>0</v>
      </c>
      <c r="AS18" s="858">
        <f ca="1">IF(AS$4&gt;0,OFFSET('Labour Entry'!$C$1,'Labour Entry'!$A19-1,AS$4*5,1,1),0)</f>
        <v>0</v>
      </c>
      <c r="AT18" s="862">
        <f ca="1">IF(AT$4&gt;0,OFFSET('Labour Entry'!$C$1,'Labour Entry'!$A19-1,AT$4*5-4,1,1),0)</f>
        <v>0</v>
      </c>
      <c r="AU18" s="857">
        <f ca="1">IF(AU$4&gt;0,OFFSET('Labour Entry'!$C$1,'Labour Entry'!$A19-1,AU$4*5-3,1,1),0)</f>
        <v>0</v>
      </c>
      <c r="AV18" s="858">
        <f ca="1">IF(AV$4&gt;0,OFFSET('Labour Entry'!$C$1,'Labour Entry'!$A19-1,AV$4*5-2,1,1),0)</f>
        <v>0</v>
      </c>
      <c r="AW18" s="857">
        <f ca="1">IF(AW$4&gt;0,OFFSET('Labour Entry'!$C$1,'Labour Entry'!$A19-1,AW$4*5-1,1,1),0)</f>
        <v>0</v>
      </c>
      <c r="AX18" s="858">
        <f ca="1">IF(AX$4&gt;0,OFFSET('Labour Entry'!$C$1,'Labour Entry'!$A19-1,AX$4*5,1,1),0)</f>
        <v>0</v>
      </c>
      <c r="AY18" s="862">
        <f ca="1">IF(AY$4&gt;0,OFFSET('Labour Entry'!$C$1,'Labour Entry'!$A19-1,AY$4*5-4,1,1),0)</f>
        <v>0</v>
      </c>
      <c r="AZ18" s="857">
        <f ca="1">IF(AZ$4&gt;0,OFFSET('Labour Entry'!$C$1,'Labour Entry'!$A19-1,AZ$4*5-3,1,1),0)</f>
        <v>0</v>
      </c>
      <c r="BA18" s="858">
        <f ca="1">IF(BA$4&gt;0,OFFSET('Labour Entry'!$C$1,'Labour Entry'!$A19-1,BA$4*5-2,1,1),0)</f>
        <v>0</v>
      </c>
      <c r="BB18" s="857">
        <f ca="1">IF(BB$4&gt;0,OFFSET('Labour Entry'!$C$1,'Labour Entry'!$A19-1,BB$4*5-1,1,1),0)</f>
        <v>0</v>
      </c>
      <c r="BC18" s="858">
        <f ca="1">IF(BC$4&gt;0,OFFSET('Labour Entry'!$C$1,'Labour Entry'!$A19-1,BC$4*5,1,1),0)</f>
        <v>0</v>
      </c>
      <c r="BD18" s="862">
        <f ca="1">IF(BD$4&gt;0,OFFSET('Labour Entry'!$C$1,'Labour Entry'!$A19-1,BD$4*5-4,1,1),0)</f>
        <v>0</v>
      </c>
      <c r="BE18" s="857">
        <f ca="1">IF(BE$4&gt;0,OFFSET('Labour Entry'!$C$1,'Labour Entry'!$A19-1,BE$4*5-3,1,1),0)</f>
        <v>0</v>
      </c>
      <c r="BF18" s="858">
        <f ca="1">IF(BF$4&gt;0,OFFSET('Labour Entry'!$C$1,'Labour Entry'!$A19-1,BF$4*5-2,1,1),0)</f>
        <v>0</v>
      </c>
      <c r="BG18" s="857">
        <f ca="1">IF(BG$4&gt;0,OFFSET('Labour Entry'!$C$1,'Labour Entry'!$A19-1,BG$4*5-1,1,1),0)</f>
        <v>0</v>
      </c>
      <c r="BH18" s="858">
        <f ca="1">IF(BH$4&gt;0,OFFSET('Labour Entry'!$C$1,'Labour Entry'!$A19-1,BH$4*5,1,1),0)</f>
        <v>0</v>
      </c>
      <c r="BI18" s="862">
        <f ca="1">IF(BI$4&gt;0,OFFSET('Labour Entry'!$C$1,'Labour Entry'!$A19-1,BI$4*5-4,1,1),0)</f>
        <v>0</v>
      </c>
      <c r="BJ18" s="857">
        <f ca="1">IF(BJ$4&gt;0,OFFSET('Labour Entry'!$C$1,'Labour Entry'!$A19-1,BJ$4*5-3,1,1),0)</f>
        <v>0</v>
      </c>
      <c r="BK18" s="858">
        <f ca="1">IF(BK$4&gt;0,OFFSET('Labour Entry'!$C$1,'Labour Entry'!$A19-1,BK$4*5-2,1,1),0)</f>
        <v>0</v>
      </c>
      <c r="BL18" s="857">
        <f ca="1">IF(BL$4&gt;0,OFFSET('Labour Entry'!$C$1,'Labour Entry'!$A19-1,BL$4*5-1,1,1),0)</f>
        <v>0</v>
      </c>
      <c r="BM18" s="858">
        <f ca="1">IF(BM$4&gt;0,OFFSET('Labour Entry'!$C$1,'Labour Entry'!$A19-1,BM$4*5,1,1),0)</f>
        <v>0</v>
      </c>
      <c r="BN18" s="862">
        <f ca="1">IF(BN$4&gt;0,OFFSET('Labour Entry'!$C$1,'Labour Entry'!$A19-1,BN$4*5-4,1,1),0)</f>
        <v>0</v>
      </c>
      <c r="BO18" s="857">
        <f ca="1">IF(BO$4&gt;0,OFFSET('Labour Entry'!$C$1,'Labour Entry'!$A19-1,BO$4*5-3,1,1),0)</f>
        <v>0</v>
      </c>
      <c r="BP18" s="858">
        <f ca="1">IF(BP$4&gt;0,OFFSET('Labour Entry'!$C$1,'Labour Entry'!$A19-1,BP$4*5-2,1,1),0)</f>
        <v>0</v>
      </c>
      <c r="BQ18" s="857">
        <f ca="1">IF(BQ$4&gt;0,OFFSET('Labour Entry'!$C$1,'Labour Entry'!$A19-1,BQ$4*5-1,1,1),0)</f>
        <v>0</v>
      </c>
      <c r="BR18" s="858">
        <f ca="1">IF(BR$4&gt;0,OFFSET('Labour Entry'!$C$1,'Labour Entry'!$A19-1,BR$4*5,1,1),0)</f>
        <v>0</v>
      </c>
      <c r="BS18" s="862">
        <f ca="1">IF(BS$4&gt;0,OFFSET('Labour Entry'!$C$1,'Labour Entry'!$A19-1,BS$4*5-4,1,1),0)</f>
        <v>3</v>
      </c>
      <c r="BT18" s="857">
        <f ca="1">IF(BT$4&gt;0,OFFSET('Labour Entry'!$C$1,'Labour Entry'!$A19-1,BT$4*5-3,1,1),0)</f>
        <v>3.1</v>
      </c>
      <c r="BU18" s="858">
        <f ca="1">IF(BU$4&gt;0,OFFSET('Labour Entry'!$C$1,'Labour Entry'!$A19-1,BU$4*5-2,1,1),0)</f>
        <v>0</v>
      </c>
      <c r="BV18" s="857">
        <f ca="1">IF(BV$4&gt;0,OFFSET('Labour Entry'!$C$1,'Labour Entry'!$A19-1,BV$4*5-1,1,1),0)</f>
        <v>0</v>
      </c>
      <c r="BW18" s="858">
        <f ca="1">IF(BW$4&gt;0,OFFSET('Labour Entry'!$C$1,'Labour Entry'!$A19-1,BW$4*5,1,1),0)</f>
        <v>0</v>
      </c>
      <c r="BX18" s="862">
        <f ca="1">IF(BX$4&gt;0,OFFSET('Labour Entry'!$C$1,'Labour Entry'!$A19-1,BX$4*5-4,1,1),0)</f>
        <v>0</v>
      </c>
      <c r="BY18" s="857">
        <f ca="1">IF(BY$4&gt;0,OFFSET('Labour Entry'!$C$1,'Labour Entry'!$A19-1,BY$4*5-3,1,1),0)</f>
        <v>0</v>
      </c>
      <c r="BZ18" s="858">
        <f ca="1">IF(BZ$4&gt;0,OFFSET('Labour Entry'!$C$1,'Labour Entry'!$A19-1,BZ$4*5-2,1,1),0)</f>
        <v>0</v>
      </c>
      <c r="CA18" s="857">
        <f ca="1">IF(CA$4&gt;0,OFFSET('Labour Entry'!$C$1,'Labour Entry'!$A19-1,CA$4*5-1,1,1),0)</f>
        <v>0</v>
      </c>
      <c r="CB18" s="858">
        <f ca="1">IF(CB$4&gt;0,OFFSET('Labour Entry'!$C$1,'Labour Entry'!$A19-1,CB$4*5,1,1),0)</f>
        <v>0</v>
      </c>
      <c r="CC18" s="845"/>
      <c r="CD18" s="863">
        <f t="shared" ca="1" si="0"/>
        <v>7</v>
      </c>
      <c r="CE18" s="864">
        <f t="shared" ca="1" si="2"/>
        <v>7</v>
      </c>
      <c r="CF18" s="865">
        <f t="shared" ca="1" si="1"/>
        <v>6.1</v>
      </c>
      <c r="CG18" s="866">
        <f t="shared" ca="1" si="1"/>
        <v>0</v>
      </c>
      <c r="CH18" s="866">
        <f t="shared" ca="1" si="1"/>
        <v>0</v>
      </c>
      <c r="CI18" s="867">
        <f t="shared" ca="1" si="1"/>
        <v>0</v>
      </c>
    </row>
    <row r="19" spans="1:87" x14ac:dyDescent="0.2">
      <c r="A19" s="855" t="str">
        <f ca="1">IF(OFFSET('Employee Set-up'!$A$1,ROW('Employee Set-up'!$A15)-1,'Employee Set-up'!$B$1-1,1,1)&lt;&gt;0,OFFSET('Employee Set-up'!$A$1,ROW('Employee Set-up'!$A15)-1,'Employee Set-up'!$B$1-1,1,1),"---")</f>
        <v>----</v>
      </c>
      <c r="B19" s="856" t="str">
        <f ca="1">IF(OFFSET('Employee Set-up'!$A$1,ROW('Employee Set-up'!$A15)-1,'Employee Set-up'!$D$1-1,1,1)&lt;&gt;0,OFFSET('Employee Set-up'!$A$1,ROW('Employee Set-up'!$A15)-1,'Employee Set-up'!$C$1-1,1,1),"---")</f>
        <v>Driver 2</v>
      </c>
      <c r="C19" s="857">
        <f ca="1">IF(OFFSET('Employee Set-up'!$A$1,ROW('Employee Set-up'!$A15)-1,'Employee Set-up'!$D$1-1,1,1)&lt;&gt;0,OFFSET('Employee Set-up'!$A$1,ROW('Employee Set-up'!$A15)-1,'Employee Set-up'!$F$1-1,1,1),"---")</f>
        <v>17.850000000000001</v>
      </c>
      <c r="D19" s="858">
        <f ca="1">IF(OFFSET('Employee Set-up'!$A$1,ROW('Employee Set-up'!$A15)-1,'Employee Set-up'!$D$1-1,1,1)&lt;&gt;0,OFFSET('Employee Set-up'!$A$1,ROW('Employee Set-up'!$A15)-1,'Employee Set-up'!$G$1-1,1,1),"---")</f>
        <v>1</v>
      </c>
      <c r="E19" s="845"/>
      <c r="F19" s="859">
        <f ca="1">IF(F$4&gt;0,OFFSET('Labour Entry'!$C$1,'Labour Entry'!$A20-1,F$4*5-4,1,1),0)</f>
        <v>9</v>
      </c>
      <c r="G19" s="857">
        <f ca="1">IF(G$4&gt;0,OFFSET('Labour Entry'!$C$1,'Labour Entry'!$A20-1,G$4*5-3,1,1),0)</f>
        <v>8</v>
      </c>
      <c r="H19" s="858">
        <f ca="1">IF(H$4&gt;0,OFFSET('Labour Entry'!$C$1,'Labour Entry'!$A20-1,H$4*5-2,1,1),0)</f>
        <v>0</v>
      </c>
      <c r="I19" s="860">
        <f ca="1">IF(I$4&gt;0,OFFSET('Labour Entry'!$C$1,'Labour Entry'!$A20-1,I$4*5-1,1,1),0)</f>
        <v>0</v>
      </c>
      <c r="J19" s="861">
        <f ca="1">IF(J$4&gt;0,OFFSET('Labour Entry'!$C$1,'Labour Entry'!$A20-1,J$4*5,1,1),0)</f>
        <v>0</v>
      </c>
      <c r="K19" s="862">
        <f ca="1">IF(K$4&gt;0,OFFSET('Labour Entry'!$C$1,'Labour Entry'!$A20-1,K$4*5-4,1,1),0)</f>
        <v>3</v>
      </c>
      <c r="L19" s="857">
        <f ca="1">IF(L$4&gt;0,OFFSET('Labour Entry'!$C$1,'Labour Entry'!$A20-1,L$4*5-3,1,1),0)</f>
        <v>8</v>
      </c>
      <c r="M19" s="858">
        <f ca="1">IF(M$4&gt;0,OFFSET('Labour Entry'!$C$1,'Labour Entry'!$A20-1,M$4*5-2,1,1),0)</f>
        <v>0</v>
      </c>
      <c r="N19" s="860">
        <f ca="1">IF(N$4&gt;0,OFFSET('Labour Entry'!$C$1,'Labour Entry'!$A20-1,N$4*5-1,1,1),0)</f>
        <v>0</v>
      </c>
      <c r="O19" s="861">
        <f ca="1">IF(O$4&gt;0,OFFSET('Labour Entry'!$C$1,'Labour Entry'!$A20-1,O$4*5,1,1),0)</f>
        <v>0</v>
      </c>
      <c r="P19" s="862">
        <f ca="1">IF(P$4&gt;0,OFFSET('Labour Entry'!$C$1,'Labour Entry'!$A20-1,P$4*5-4,1,1),0)</f>
        <v>0</v>
      </c>
      <c r="Q19" s="857">
        <f ca="1">IF(Q$4&gt;0,OFFSET('Labour Entry'!$C$1,'Labour Entry'!$A20-1,Q$4*5-3,1,1),0)</f>
        <v>0</v>
      </c>
      <c r="R19" s="858">
        <f ca="1">IF(R$4&gt;0,OFFSET('Labour Entry'!$C$1,'Labour Entry'!$A20-1,R$4*5-2,1,1),0)</f>
        <v>0</v>
      </c>
      <c r="S19" s="860">
        <f ca="1">IF(S$4&gt;0,OFFSET('Labour Entry'!$C$1,'Labour Entry'!$A20-1,S$4*5-1,1,1),0)</f>
        <v>0</v>
      </c>
      <c r="T19" s="861">
        <f ca="1">IF(T$4&gt;0,OFFSET('Labour Entry'!$C$1,'Labour Entry'!$A20-1,T$4*5,1,1),0)</f>
        <v>0</v>
      </c>
      <c r="U19" s="862">
        <f ca="1">IF(U$4&gt;0,OFFSET('Labour Entry'!$C$1,'Labour Entry'!$A20-1,U$4*5-4,1,1),0)</f>
        <v>8</v>
      </c>
      <c r="V19" s="857">
        <f ca="1">IF(V$4&gt;0,OFFSET('Labour Entry'!$C$1,'Labour Entry'!$A20-1,V$4*5-3,1,1),0)</f>
        <v>8</v>
      </c>
      <c r="W19" s="858">
        <f ca="1">IF(W$4&gt;0,OFFSET('Labour Entry'!$C$1,'Labour Entry'!$A20-1,W$4*5-2,1,1),0)</f>
        <v>0</v>
      </c>
      <c r="X19" s="860">
        <f ca="1">IF(X$4&gt;0,OFFSET('Labour Entry'!$C$1,'Labour Entry'!$A20-1,X$4*5-1,1,1),0)</f>
        <v>0</v>
      </c>
      <c r="Y19" s="861">
        <f ca="1">IF(Y$4&gt;0,OFFSET('Labour Entry'!$C$1,'Labour Entry'!$A20-1,Y$4*5,1,1),0)</f>
        <v>0</v>
      </c>
      <c r="Z19" s="862">
        <f ca="1">IF(Z$4&gt;0,OFFSET('Labour Entry'!$C$1,'Labour Entry'!$A20-1,Z$4*5-4,1,1),0)</f>
        <v>5</v>
      </c>
      <c r="AA19" s="857">
        <f ca="1">IF(AA$4&gt;0,OFFSET('Labour Entry'!$C$1,'Labour Entry'!$A20-1,AA$4*5-3,1,1),0)</f>
        <v>6</v>
      </c>
      <c r="AB19" s="858">
        <f ca="1">IF(AB$4&gt;0,OFFSET('Labour Entry'!$C$1,'Labour Entry'!$A20-1,AB$4*5-2,1,1),0)</f>
        <v>0</v>
      </c>
      <c r="AC19" s="860">
        <f ca="1">IF(AC$4&gt;0,OFFSET('Labour Entry'!$C$1,'Labour Entry'!$A20-1,AC$4*5-1,1,1),0)</f>
        <v>0</v>
      </c>
      <c r="AD19" s="861">
        <f ca="1">IF(AD$4&gt;0,OFFSET('Labour Entry'!$C$1,'Labour Entry'!$A20-1,AD$4*5,1,1),0)</f>
        <v>0</v>
      </c>
      <c r="AE19" s="862">
        <f ca="1">IF(AE$4&gt;0,OFFSET('Labour Entry'!$C$1,'Labour Entry'!$A20-1,AE$4*5-4,1,1),0)</f>
        <v>4</v>
      </c>
      <c r="AF19" s="857">
        <f ca="1">IF(AF$4&gt;0,OFFSET('Labour Entry'!$C$1,'Labour Entry'!$A20-1,AF$4*5-3,1,1),0)</f>
        <v>6.66</v>
      </c>
      <c r="AG19" s="858">
        <f ca="1">IF(AG$4&gt;0,OFFSET('Labour Entry'!$C$1,'Labour Entry'!$A20-1,AG$4*5-2,1,1),0)</f>
        <v>0</v>
      </c>
      <c r="AH19" s="860">
        <f ca="1">IF(AH$4&gt;0,OFFSET('Labour Entry'!$C$1,'Labour Entry'!$A20-1,AH$4*5-1,1,1),0)</f>
        <v>0</v>
      </c>
      <c r="AI19" s="861">
        <f ca="1">IF(AI$4&gt;0,OFFSET('Labour Entry'!$C$1,'Labour Entry'!$A20-1,AI$4*5,1,1),0)</f>
        <v>0</v>
      </c>
      <c r="AJ19" s="862">
        <f ca="1">IF(AJ$4&gt;0,OFFSET('Labour Entry'!$C$1,'Labour Entry'!$A20-1,AJ$4*5-4,1,1),0)</f>
        <v>0</v>
      </c>
      <c r="AK19" s="857">
        <f ca="1">IF(AK$4&gt;0,OFFSET('Labour Entry'!$C$1,'Labour Entry'!$A20-1,AK$4*5-3,1,1),0)</f>
        <v>0</v>
      </c>
      <c r="AL19" s="858">
        <f ca="1">IF(AL$4&gt;0,OFFSET('Labour Entry'!$C$1,'Labour Entry'!$A20-1,AL$4*5-2,1,1),0)</f>
        <v>0</v>
      </c>
      <c r="AM19" s="857">
        <f ca="1">IF(AM$4&gt;0,OFFSET('Labour Entry'!$C$1,'Labour Entry'!$A20-1,AM$4*5-1,1,1),0)</f>
        <v>0</v>
      </c>
      <c r="AN19" s="858">
        <f ca="1">IF(AN$4&gt;0,OFFSET('Labour Entry'!$C$1,'Labour Entry'!$A20-1,AN$4*5,1,1),0)</f>
        <v>0</v>
      </c>
      <c r="AO19" s="862">
        <f ca="1">IF(AO$4&gt;0,OFFSET('Labour Entry'!$C$1,'Labour Entry'!$A20-1,AO$4*5-4,1,1),0)</f>
        <v>0</v>
      </c>
      <c r="AP19" s="857">
        <f ca="1">IF(AP$4&gt;0,OFFSET('Labour Entry'!$C$1,'Labour Entry'!$A20-1,AP$4*5-3,1,1),0)</f>
        <v>0</v>
      </c>
      <c r="AQ19" s="858">
        <f ca="1">IF(AQ$4&gt;0,OFFSET('Labour Entry'!$C$1,'Labour Entry'!$A20-1,AQ$4*5-2,1,1),0)</f>
        <v>0</v>
      </c>
      <c r="AR19" s="857">
        <f ca="1">IF(AR$4&gt;0,OFFSET('Labour Entry'!$C$1,'Labour Entry'!$A20-1,AR$4*5-1,1,1),0)</f>
        <v>0</v>
      </c>
      <c r="AS19" s="858">
        <f ca="1">IF(AS$4&gt;0,OFFSET('Labour Entry'!$C$1,'Labour Entry'!$A20-1,AS$4*5,1,1),0)</f>
        <v>0</v>
      </c>
      <c r="AT19" s="862">
        <f ca="1">IF(AT$4&gt;0,OFFSET('Labour Entry'!$C$1,'Labour Entry'!$A20-1,AT$4*5-4,1,1),0)</f>
        <v>10</v>
      </c>
      <c r="AU19" s="857">
        <f ca="1">IF(AU$4&gt;0,OFFSET('Labour Entry'!$C$1,'Labour Entry'!$A20-1,AU$4*5-3,1,1),0)</f>
        <v>8</v>
      </c>
      <c r="AV19" s="858">
        <f ca="1">IF(AV$4&gt;0,OFFSET('Labour Entry'!$C$1,'Labour Entry'!$A20-1,AV$4*5-2,1,1),0)</f>
        <v>0</v>
      </c>
      <c r="AW19" s="857">
        <f ca="1">IF(AW$4&gt;0,OFFSET('Labour Entry'!$C$1,'Labour Entry'!$A20-1,AW$4*5-1,1,1),0)</f>
        <v>0</v>
      </c>
      <c r="AX19" s="858">
        <f ca="1">IF(AX$4&gt;0,OFFSET('Labour Entry'!$C$1,'Labour Entry'!$A20-1,AX$4*5,1,1),0)</f>
        <v>0</v>
      </c>
      <c r="AY19" s="862">
        <f ca="1">IF(AY$4&gt;0,OFFSET('Labour Entry'!$C$1,'Labour Entry'!$A20-1,AY$4*5-4,1,1),0)</f>
        <v>0</v>
      </c>
      <c r="AZ19" s="857">
        <f ca="1">IF(AZ$4&gt;0,OFFSET('Labour Entry'!$C$1,'Labour Entry'!$A20-1,AZ$4*5-3,1,1),0)</f>
        <v>0</v>
      </c>
      <c r="BA19" s="858">
        <f ca="1">IF(BA$4&gt;0,OFFSET('Labour Entry'!$C$1,'Labour Entry'!$A20-1,BA$4*5-2,1,1),0)</f>
        <v>0</v>
      </c>
      <c r="BB19" s="857">
        <f ca="1">IF(BB$4&gt;0,OFFSET('Labour Entry'!$C$1,'Labour Entry'!$A20-1,BB$4*5-1,1,1),0)</f>
        <v>0</v>
      </c>
      <c r="BC19" s="858">
        <f ca="1">IF(BC$4&gt;0,OFFSET('Labour Entry'!$C$1,'Labour Entry'!$A20-1,BC$4*5,1,1),0)</f>
        <v>0</v>
      </c>
      <c r="BD19" s="862">
        <f ca="1">IF(BD$4&gt;0,OFFSET('Labour Entry'!$C$1,'Labour Entry'!$A20-1,BD$4*5-4,1,1),0)</f>
        <v>4</v>
      </c>
      <c r="BE19" s="857">
        <f ca="1">IF(BE$4&gt;0,OFFSET('Labour Entry'!$C$1,'Labour Entry'!$A20-1,BE$4*5-3,1,1),0)</f>
        <v>8</v>
      </c>
      <c r="BF19" s="858">
        <f ca="1">IF(BF$4&gt;0,OFFSET('Labour Entry'!$C$1,'Labour Entry'!$A20-1,BF$4*5-2,1,1),0)</f>
        <v>0</v>
      </c>
      <c r="BG19" s="857">
        <f ca="1">IF(BG$4&gt;0,OFFSET('Labour Entry'!$C$1,'Labour Entry'!$A20-1,BG$4*5-1,1,1),0)</f>
        <v>0</v>
      </c>
      <c r="BH19" s="858">
        <f ca="1">IF(BH$4&gt;0,OFFSET('Labour Entry'!$C$1,'Labour Entry'!$A20-1,BH$4*5,1,1),0)</f>
        <v>0</v>
      </c>
      <c r="BI19" s="862">
        <f ca="1">IF(BI$4&gt;0,OFFSET('Labour Entry'!$C$1,'Labour Entry'!$A20-1,BI$4*5-4,1,1),0)</f>
        <v>7</v>
      </c>
      <c r="BJ19" s="857">
        <f ca="1">IF(BJ$4&gt;0,OFFSET('Labour Entry'!$C$1,'Labour Entry'!$A20-1,BJ$4*5-3,1,1),0)</f>
        <v>8</v>
      </c>
      <c r="BK19" s="858">
        <f ca="1">IF(BK$4&gt;0,OFFSET('Labour Entry'!$C$1,'Labour Entry'!$A20-1,BK$4*5-2,1,1),0)</f>
        <v>0.25</v>
      </c>
      <c r="BL19" s="857">
        <f ca="1">IF(BL$4&gt;0,OFFSET('Labour Entry'!$C$1,'Labour Entry'!$A20-1,BL$4*5-1,1,1),0)</f>
        <v>0</v>
      </c>
      <c r="BM19" s="858">
        <f ca="1">IF(BM$4&gt;0,OFFSET('Labour Entry'!$C$1,'Labour Entry'!$A20-1,BM$4*5,1,1),0)</f>
        <v>0</v>
      </c>
      <c r="BN19" s="862">
        <f ca="1">IF(BN$4&gt;0,OFFSET('Labour Entry'!$C$1,'Labour Entry'!$A20-1,BN$4*5-4,1,1),0)</f>
        <v>17</v>
      </c>
      <c r="BO19" s="857">
        <f ca="1">IF(BO$4&gt;0,OFFSET('Labour Entry'!$C$1,'Labour Entry'!$A20-1,BO$4*5-3,1,1),0)</f>
        <v>8</v>
      </c>
      <c r="BP19" s="858">
        <f ca="1">IF(BP$4&gt;0,OFFSET('Labour Entry'!$C$1,'Labour Entry'!$A20-1,BP$4*5-2,1,1),0)</f>
        <v>0</v>
      </c>
      <c r="BQ19" s="857">
        <f ca="1">IF(BQ$4&gt;0,OFFSET('Labour Entry'!$C$1,'Labour Entry'!$A20-1,BQ$4*5-1,1,1),0)</f>
        <v>0</v>
      </c>
      <c r="BR19" s="858">
        <f ca="1">IF(BR$4&gt;0,OFFSET('Labour Entry'!$C$1,'Labour Entry'!$A20-1,BR$4*5,1,1),0)</f>
        <v>0</v>
      </c>
      <c r="BS19" s="862">
        <f ca="1">IF(BS$4&gt;0,OFFSET('Labour Entry'!$C$1,'Labour Entry'!$A20-1,BS$4*5-4,1,1),0)</f>
        <v>4</v>
      </c>
      <c r="BT19" s="857">
        <f ca="1">IF(BT$4&gt;0,OFFSET('Labour Entry'!$C$1,'Labour Entry'!$A20-1,BT$4*5-3,1,1),0)</f>
        <v>7</v>
      </c>
      <c r="BU19" s="858">
        <f ca="1">IF(BU$4&gt;0,OFFSET('Labour Entry'!$C$1,'Labour Entry'!$A20-1,BU$4*5-2,1,1),0)</f>
        <v>0</v>
      </c>
      <c r="BV19" s="857">
        <f ca="1">IF(BV$4&gt;0,OFFSET('Labour Entry'!$C$1,'Labour Entry'!$A20-1,BV$4*5-1,1,1),0)</f>
        <v>0</v>
      </c>
      <c r="BW19" s="858">
        <f ca="1">IF(BW$4&gt;0,OFFSET('Labour Entry'!$C$1,'Labour Entry'!$A20-1,BW$4*5,1,1),0)</f>
        <v>0</v>
      </c>
      <c r="BX19" s="862">
        <f ca="1">IF(BX$4&gt;0,OFFSET('Labour Entry'!$C$1,'Labour Entry'!$A20-1,BX$4*5-4,1,1),0)</f>
        <v>10</v>
      </c>
      <c r="BY19" s="857">
        <f ca="1">IF(BY$4&gt;0,OFFSET('Labour Entry'!$C$1,'Labour Entry'!$A20-1,BY$4*5-3,1,1),0)</f>
        <v>8</v>
      </c>
      <c r="BZ19" s="858">
        <f ca="1">IF(BZ$4&gt;0,OFFSET('Labour Entry'!$C$1,'Labour Entry'!$A20-1,BZ$4*5-2,1,1),0)</f>
        <v>0</v>
      </c>
      <c r="CA19" s="857">
        <f ca="1">IF(CA$4&gt;0,OFFSET('Labour Entry'!$C$1,'Labour Entry'!$A20-1,CA$4*5-1,1,1),0)</f>
        <v>0</v>
      </c>
      <c r="CB19" s="858">
        <f ca="1">IF(CB$4&gt;0,OFFSET('Labour Entry'!$C$1,'Labour Entry'!$A20-1,CB$4*5,1,1),0)</f>
        <v>0</v>
      </c>
      <c r="CC19" s="845"/>
      <c r="CD19" s="863">
        <f t="shared" ca="1" si="0"/>
        <v>81</v>
      </c>
      <c r="CE19" s="864">
        <f t="shared" ca="1" si="2"/>
        <v>81</v>
      </c>
      <c r="CF19" s="865">
        <f t="shared" ca="1" si="1"/>
        <v>83.66</v>
      </c>
      <c r="CG19" s="866">
        <f t="shared" ca="1" si="1"/>
        <v>0.25</v>
      </c>
      <c r="CH19" s="866">
        <f t="shared" ca="1" si="1"/>
        <v>0</v>
      </c>
      <c r="CI19" s="867">
        <f t="shared" ca="1" si="1"/>
        <v>0</v>
      </c>
    </row>
    <row r="20" spans="1:87" x14ac:dyDescent="0.2">
      <c r="A20" s="855" t="str">
        <f ca="1">IF(OFFSET('Employee Set-up'!$A$1,ROW('Employee Set-up'!$A16)-1,'Employee Set-up'!$B$1-1,1,1)&lt;&gt;0,OFFSET('Employee Set-up'!$A$1,ROW('Employee Set-up'!$A16)-1,'Employee Set-up'!$B$1-1,1,1),"---")</f>
        <v>----</v>
      </c>
      <c r="B20" s="856" t="str">
        <f ca="1">IF(OFFSET('Employee Set-up'!$A$1,ROW('Employee Set-up'!$A16)-1,'Employee Set-up'!$D$1-1,1,1)&lt;&gt;0,OFFSET('Employee Set-up'!$A$1,ROW('Employee Set-up'!$A16)-1,'Employee Set-up'!$C$1-1,1,1),"---")</f>
        <v>Driver 3</v>
      </c>
      <c r="C20" s="857">
        <f ca="1">IF(OFFSET('Employee Set-up'!$A$1,ROW('Employee Set-up'!$A16)-1,'Employee Set-up'!$D$1-1,1,1)&lt;&gt;0,OFFSET('Employee Set-up'!$A$1,ROW('Employee Set-up'!$A16)-1,'Employee Set-up'!$F$1-1,1,1),"---")</f>
        <v>17.850000000000001</v>
      </c>
      <c r="D20" s="858">
        <f ca="1">IF(OFFSET('Employee Set-up'!$A$1,ROW('Employee Set-up'!$A16)-1,'Employee Set-up'!$D$1-1,1,1)&lt;&gt;0,OFFSET('Employee Set-up'!$A$1,ROW('Employee Set-up'!$A16)-1,'Employee Set-up'!$G$1-1,1,1),"---")</f>
        <v>1</v>
      </c>
      <c r="E20" s="845"/>
      <c r="F20" s="859">
        <f ca="1">IF(F$4&gt;0,OFFSET('Labour Entry'!$C$1,'Labour Entry'!$A21-1,F$4*5-4,1,1),0)</f>
        <v>0</v>
      </c>
      <c r="G20" s="857">
        <f ca="1">IF(G$4&gt;0,OFFSET('Labour Entry'!$C$1,'Labour Entry'!$A21-1,G$4*5-3,1,1),0)</f>
        <v>0</v>
      </c>
      <c r="H20" s="858">
        <f ca="1">IF(H$4&gt;0,OFFSET('Labour Entry'!$C$1,'Labour Entry'!$A21-1,H$4*5-2,1,1),0)</f>
        <v>0</v>
      </c>
      <c r="I20" s="860">
        <f ca="1">IF(I$4&gt;0,OFFSET('Labour Entry'!$C$1,'Labour Entry'!$A21-1,I$4*5-1,1,1),0)</f>
        <v>0</v>
      </c>
      <c r="J20" s="861">
        <f ca="1">IF(J$4&gt;0,OFFSET('Labour Entry'!$C$1,'Labour Entry'!$A21-1,J$4*5,1,1),0)</f>
        <v>0</v>
      </c>
      <c r="K20" s="862">
        <f ca="1">IF(K$4&gt;0,OFFSET('Labour Entry'!$C$1,'Labour Entry'!$A21-1,K$4*5-4,1,1),0)</f>
        <v>8</v>
      </c>
      <c r="L20" s="857">
        <f ca="1">IF(L$4&gt;0,OFFSET('Labour Entry'!$C$1,'Labour Entry'!$A21-1,L$4*5-3,1,1),0)</f>
        <v>6.75</v>
      </c>
      <c r="M20" s="858">
        <f ca="1">IF(M$4&gt;0,OFFSET('Labour Entry'!$C$1,'Labour Entry'!$A21-1,M$4*5-2,1,1),0)</f>
        <v>0</v>
      </c>
      <c r="N20" s="860">
        <f ca="1">IF(N$4&gt;0,OFFSET('Labour Entry'!$C$1,'Labour Entry'!$A21-1,N$4*5-1,1,1),0)</f>
        <v>0</v>
      </c>
      <c r="O20" s="861">
        <f ca="1">IF(O$4&gt;0,OFFSET('Labour Entry'!$C$1,'Labour Entry'!$A21-1,O$4*5,1,1),0)</f>
        <v>0</v>
      </c>
      <c r="P20" s="862">
        <f ca="1">IF(P$4&gt;0,OFFSET('Labour Entry'!$C$1,'Labour Entry'!$A21-1,P$4*5-4,1,1),0)</f>
        <v>0</v>
      </c>
      <c r="Q20" s="857">
        <f ca="1">IF(Q$4&gt;0,OFFSET('Labour Entry'!$C$1,'Labour Entry'!$A21-1,Q$4*5-3,1,1),0)</f>
        <v>0</v>
      </c>
      <c r="R20" s="858">
        <f ca="1">IF(R$4&gt;0,OFFSET('Labour Entry'!$C$1,'Labour Entry'!$A21-1,R$4*5-2,1,1),0)</f>
        <v>0</v>
      </c>
      <c r="S20" s="860">
        <f ca="1">IF(S$4&gt;0,OFFSET('Labour Entry'!$C$1,'Labour Entry'!$A21-1,S$4*5-1,1,1),0)</f>
        <v>0</v>
      </c>
      <c r="T20" s="861">
        <f ca="1">IF(T$4&gt;0,OFFSET('Labour Entry'!$C$1,'Labour Entry'!$A21-1,T$4*5,1,1),0)</f>
        <v>0</v>
      </c>
      <c r="U20" s="862">
        <f ca="1">IF(U$4&gt;0,OFFSET('Labour Entry'!$C$1,'Labour Entry'!$A21-1,U$4*5-4,1,1),0)</f>
        <v>0</v>
      </c>
      <c r="V20" s="857">
        <f ca="1">IF(V$4&gt;0,OFFSET('Labour Entry'!$C$1,'Labour Entry'!$A21-1,V$4*5-3,1,1),0)</f>
        <v>0</v>
      </c>
      <c r="W20" s="858">
        <f ca="1">IF(W$4&gt;0,OFFSET('Labour Entry'!$C$1,'Labour Entry'!$A21-1,W$4*5-2,1,1),0)</f>
        <v>0</v>
      </c>
      <c r="X20" s="860">
        <f ca="1">IF(X$4&gt;0,OFFSET('Labour Entry'!$C$1,'Labour Entry'!$A21-1,X$4*5-1,1,1),0)</f>
        <v>0</v>
      </c>
      <c r="Y20" s="861">
        <f ca="1">IF(Y$4&gt;0,OFFSET('Labour Entry'!$C$1,'Labour Entry'!$A21-1,Y$4*5,1,1),0)</f>
        <v>0</v>
      </c>
      <c r="Z20" s="862">
        <f ca="1">IF(Z$4&gt;0,OFFSET('Labour Entry'!$C$1,'Labour Entry'!$A21-1,Z$4*5-4,1,1),0)</f>
        <v>10</v>
      </c>
      <c r="AA20" s="857">
        <f ca="1">IF(AA$4&gt;0,OFFSET('Labour Entry'!$C$1,'Labour Entry'!$A21-1,AA$4*5-3,1,1),0)</f>
        <v>7</v>
      </c>
      <c r="AB20" s="858">
        <f ca="1">IF(AB$4&gt;0,OFFSET('Labour Entry'!$C$1,'Labour Entry'!$A21-1,AB$4*5-2,1,1),0)</f>
        <v>0</v>
      </c>
      <c r="AC20" s="860">
        <f ca="1">IF(AC$4&gt;0,OFFSET('Labour Entry'!$C$1,'Labour Entry'!$A21-1,AC$4*5-1,1,1),0)</f>
        <v>0</v>
      </c>
      <c r="AD20" s="861">
        <f ca="1">IF(AD$4&gt;0,OFFSET('Labour Entry'!$C$1,'Labour Entry'!$A21-1,AD$4*5,1,1),0)</f>
        <v>0</v>
      </c>
      <c r="AE20" s="862">
        <f ca="1">IF(AE$4&gt;0,OFFSET('Labour Entry'!$C$1,'Labour Entry'!$A21-1,AE$4*5-4,1,1),0)</f>
        <v>0</v>
      </c>
      <c r="AF20" s="857">
        <f ca="1">IF(AF$4&gt;0,OFFSET('Labour Entry'!$C$1,'Labour Entry'!$A21-1,AF$4*5-3,1,1),0)</f>
        <v>0</v>
      </c>
      <c r="AG20" s="858">
        <f ca="1">IF(AG$4&gt;0,OFFSET('Labour Entry'!$C$1,'Labour Entry'!$A21-1,AG$4*5-2,1,1),0)</f>
        <v>0</v>
      </c>
      <c r="AH20" s="860">
        <f ca="1">IF(AH$4&gt;0,OFFSET('Labour Entry'!$C$1,'Labour Entry'!$A21-1,AH$4*5-1,1,1),0)</f>
        <v>0</v>
      </c>
      <c r="AI20" s="861">
        <f ca="1">IF(AI$4&gt;0,OFFSET('Labour Entry'!$C$1,'Labour Entry'!$A21-1,AI$4*5,1,1),0)</f>
        <v>0</v>
      </c>
      <c r="AJ20" s="862">
        <f ca="1">IF(AJ$4&gt;0,OFFSET('Labour Entry'!$C$1,'Labour Entry'!$A21-1,AJ$4*5-4,1,1),0)</f>
        <v>3</v>
      </c>
      <c r="AK20" s="857">
        <f ca="1">IF(AK$4&gt;0,OFFSET('Labour Entry'!$C$1,'Labour Entry'!$A21-1,AK$4*5-3,1,1),0)</f>
        <v>5.45</v>
      </c>
      <c r="AL20" s="858">
        <f ca="1">IF(AL$4&gt;0,OFFSET('Labour Entry'!$C$1,'Labour Entry'!$A21-1,AL$4*5-2,1,1),0)</f>
        <v>0</v>
      </c>
      <c r="AM20" s="857">
        <f ca="1">IF(AM$4&gt;0,OFFSET('Labour Entry'!$C$1,'Labour Entry'!$A21-1,AM$4*5-1,1,1),0)</f>
        <v>0</v>
      </c>
      <c r="AN20" s="858">
        <f ca="1">IF(AN$4&gt;0,OFFSET('Labour Entry'!$C$1,'Labour Entry'!$A21-1,AN$4*5,1,1),0)</f>
        <v>0</v>
      </c>
      <c r="AO20" s="862">
        <f ca="1">IF(AO$4&gt;0,OFFSET('Labour Entry'!$C$1,'Labour Entry'!$A21-1,AO$4*5-4,1,1),0)</f>
        <v>0</v>
      </c>
      <c r="AP20" s="857">
        <f ca="1">IF(AP$4&gt;0,OFFSET('Labour Entry'!$C$1,'Labour Entry'!$A21-1,AP$4*5-3,1,1),0)</f>
        <v>0</v>
      </c>
      <c r="AQ20" s="858">
        <f ca="1">IF(AQ$4&gt;0,OFFSET('Labour Entry'!$C$1,'Labour Entry'!$A21-1,AQ$4*5-2,1,1),0)</f>
        <v>0</v>
      </c>
      <c r="AR20" s="857">
        <f ca="1">IF(AR$4&gt;0,OFFSET('Labour Entry'!$C$1,'Labour Entry'!$A21-1,AR$4*5-1,1,1),0)</f>
        <v>0</v>
      </c>
      <c r="AS20" s="858">
        <f ca="1">IF(AS$4&gt;0,OFFSET('Labour Entry'!$C$1,'Labour Entry'!$A21-1,AS$4*5,1,1),0)</f>
        <v>0</v>
      </c>
      <c r="AT20" s="862">
        <f ca="1">IF(AT$4&gt;0,OFFSET('Labour Entry'!$C$1,'Labour Entry'!$A21-1,AT$4*5-4,1,1),0)</f>
        <v>8</v>
      </c>
      <c r="AU20" s="857">
        <f ca="1">IF(AU$4&gt;0,OFFSET('Labour Entry'!$C$1,'Labour Entry'!$A21-1,AU$4*5-3,1,1),0)</f>
        <v>6.75</v>
      </c>
      <c r="AV20" s="858">
        <f ca="1">IF(AV$4&gt;0,OFFSET('Labour Entry'!$C$1,'Labour Entry'!$A21-1,AV$4*5-2,1,1),0)</f>
        <v>0</v>
      </c>
      <c r="AW20" s="857">
        <f ca="1">IF(AW$4&gt;0,OFFSET('Labour Entry'!$C$1,'Labour Entry'!$A21-1,AW$4*5-1,1,1),0)</f>
        <v>0</v>
      </c>
      <c r="AX20" s="858">
        <f ca="1">IF(AX$4&gt;0,OFFSET('Labour Entry'!$C$1,'Labour Entry'!$A21-1,AX$4*5,1,1),0)</f>
        <v>0</v>
      </c>
      <c r="AY20" s="862">
        <f ca="1">IF(AY$4&gt;0,OFFSET('Labour Entry'!$C$1,'Labour Entry'!$A21-1,AY$4*5-4,1,1),0)</f>
        <v>0</v>
      </c>
      <c r="AZ20" s="857">
        <f ca="1">IF(AZ$4&gt;0,OFFSET('Labour Entry'!$C$1,'Labour Entry'!$A21-1,AZ$4*5-3,1,1),0)</f>
        <v>0</v>
      </c>
      <c r="BA20" s="858">
        <f ca="1">IF(BA$4&gt;0,OFFSET('Labour Entry'!$C$1,'Labour Entry'!$A21-1,BA$4*5-2,1,1),0)</f>
        <v>0</v>
      </c>
      <c r="BB20" s="857">
        <f ca="1">IF(BB$4&gt;0,OFFSET('Labour Entry'!$C$1,'Labour Entry'!$A21-1,BB$4*5-1,1,1),0)</f>
        <v>0</v>
      </c>
      <c r="BC20" s="858">
        <f ca="1">IF(BC$4&gt;0,OFFSET('Labour Entry'!$C$1,'Labour Entry'!$A21-1,BC$4*5,1,1),0)</f>
        <v>0</v>
      </c>
      <c r="BD20" s="862">
        <f ca="1">IF(BD$4&gt;0,OFFSET('Labour Entry'!$C$1,'Labour Entry'!$A21-1,BD$4*5-4,1,1),0)</f>
        <v>0</v>
      </c>
      <c r="BE20" s="857">
        <f ca="1">IF(BE$4&gt;0,OFFSET('Labour Entry'!$C$1,'Labour Entry'!$A21-1,BE$4*5-3,1,1),0)</f>
        <v>0</v>
      </c>
      <c r="BF20" s="858">
        <f ca="1">IF(BF$4&gt;0,OFFSET('Labour Entry'!$C$1,'Labour Entry'!$A21-1,BF$4*5-2,1,1),0)</f>
        <v>0</v>
      </c>
      <c r="BG20" s="857">
        <f ca="1">IF(BG$4&gt;0,OFFSET('Labour Entry'!$C$1,'Labour Entry'!$A21-1,BG$4*5-1,1,1),0)</f>
        <v>0</v>
      </c>
      <c r="BH20" s="858">
        <f ca="1">IF(BH$4&gt;0,OFFSET('Labour Entry'!$C$1,'Labour Entry'!$A21-1,BH$4*5,1,1),0)</f>
        <v>0</v>
      </c>
      <c r="BI20" s="862">
        <f ca="1">IF(BI$4&gt;0,OFFSET('Labour Entry'!$C$1,'Labour Entry'!$A21-1,BI$4*5-4,1,1),0)</f>
        <v>0</v>
      </c>
      <c r="BJ20" s="857">
        <f ca="1">IF(BJ$4&gt;0,OFFSET('Labour Entry'!$C$1,'Labour Entry'!$A21-1,BJ$4*5-3,1,1),0)</f>
        <v>0</v>
      </c>
      <c r="BK20" s="858">
        <f ca="1">IF(BK$4&gt;0,OFFSET('Labour Entry'!$C$1,'Labour Entry'!$A21-1,BK$4*5-2,1,1),0)</f>
        <v>0</v>
      </c>
      <c r="BL20" s="857">
        <f ca="1">IF(BL$4&gt;0,OFFSET('Labour Entry'!$C$1,'Labour Entry'!$A21-1,BL$4*5-1,1,1),0)</f>
        <v>0</v>
      </c>
      <c r="BM20" s="858">
        <f ca="1">IF(BM$4&gt;0,OFFSET('Labour Entry'!$C$1,'Labour Entry'!$A21-1,BM$4*5,1,1),0)</f>
        <v>0</v>
      </c>
      <c r="BN20" s="862">
        <f ca="1">IF(BN$4&gt;0,OFFSET('Labour Entry'!$C$1,'Labour Entry'!$A21-1,BN$4*5-4,1,1),0)</f>
        <v>0</v>
      </c>
      <c r="BO20" s="857">
        <f ca="1">IF(BO$4&gt;0,OFFSET('Labour Entry'!$C$1,'Labour Entry'!$A21-1,BO$4*5-3,1,1),0)</f>
        <v>0</v>
      </c>
      <c r="BP20" s="858">
        <f ca="1">IF(BP$4&gt;0,OFFSET('Labour Entry'!$C$1,'Labour Entry'!$A21-1,BP$4*5-2,1,1),0)</f>
        <v>0</v>
      </c>
      <c r="BQ20" s="857">
        <f ca="1">IF(BQ$4&gt;0,OFFSET('Labour Entry'!$C$1,'Labour Entry'!$A21-1,BQ$4*5-1,1,1),0)</f>
        <v>0</v>
      </c>
      <c r="BR20" s="858">
        <f ca="1">IF(BR$4&gt;0,OFFSET('Labour Entry'!$C$1,'Labour Entry'!$A21-1,BR$4*5,1,1),0)</f>
        <v>0</v>
      </c>
      <c r="BS20" s="862">
        <f ca="1">IF(BS$4&gt;0,OFFSET('Labour Entry'!$C$1,'Labour Entry'!$A21-1,BS$4*5-4,1,1),0)</f>
        <v>8</v>
      </c>
      <c r="BT20" s="857">
        <f ca="1">IF(BT$4&gt;0,OFFSET('Labour Entry'!$C$1,'Labour Entry'!$A21-1,BT$4*5-3,1,1),0)</f>
        <v>6</v>
      </c>
      <c r="BU20" s="858">
        <f ca="1">IF(BU$4&gt;0,OFFSET('Labour Entry'!$C$1,'Labour Entry'!$A21-1,BU$4*5-2,1,1),0)</f>
        <v>0</v>
      </c>
      <c r="BV20" s="857">
        <f ca="1">IF(BV$4&gt;0,OFFSET('Labour Entry'!$C$1,'Labour Entry'!$A21-1,BV$4*5-1,1,1),0)</f>
        <v>0</v>
      </c>
      <c r="BW20" s="858">
        <f ca="1">IF(BW$4&gt;0,OFFSET('Labour Entry'!$C$1,'Labour Entry'!$A21-1,BW$4*5,1,1),0)</f>
        <v>0</v>
      </c>
      <c r="BX20" s="862">
        <f ca="1">IF(BX$4&gt;0,OFFSET('Labour Entry'!$C$1,'Labour Entry'!$A21-1,BX$4*5-4,1,1),0)</f>
        <v>12</v>
      </c>
      <c r="BY20" s="857">
        <f ca="1">IF(BY$4&gt;0,OFFSET('Labour Entry'!$C$1,'Labour Entry'!$A21-1,BY$4*5-3,1,1),0)</f>
        <v>7</v>
      </c>
      <c r="BZ20" s="858">
        <f ca="1">IF(BZ$4&gt;0,OFFSET('Labour Entry'!$C$1,'Labour Entry'!$A21-1,BZ$4*5-2,1,1),0)</f>
        <v>0</v>
      </c>
      <c r="CA20" s="857">
        <f ca="1">IF(CA$4&gt;0,OFFSET('Labour Entry'!$C$1,'Labour Entry'!$A21-1,CA$4*5-1,1,1),0)</f>
        <v>0</v>
      </c>
      <c r="CB20" s="858">
        <f ca="1">IF(CB$4&gt;0,OFFSET('Labour Entry'!$C$1,'Labour Entry'!$A21-1,CB$4*5,1,1),0)</f>
        <v>0</v>
      </c>
      <c r="CC20" s="845"/>
      <c r="CD20" s="863">
        <f t="shared" ca="1" si="0"/>
        <v>49</v>
      </c>
      <c r="CE20" s="864">
        <f t="shared" ca="1" si="2"/>
        <v>49</v>
      </c>
      <c r="CF20" s="865">
        <f t="shared" ca="1" si="1"/>
        <v>38.950000000000003</v>
      </c>
      <c r="CG20" s="866">
        <f t="shared" ca="1" si="1"/>
        <v>0</v>
      </c>
      <c r="CH20" s="866">
        <f t="shared" ca="1" si="1"/>
        <v>0</v>
      </c>
      <c r="CI20" s="867">
        <f t="shared" ca="1" si="1"/>
        <v>0</v>
      </c>
    </row>
    <row r="21" spans="1:87" x14ac:dyDescent="0.2">
      <c r="A21" s="855" t="str">
        <f ca="1">IF(OFFSET('Employee Set-up'!$A$1,ROW('Employee Set-up'!$A17)-1,'Employee Set-up'!$B$1-1,1,1)&lt;&gt;0,OFFSET('Employee Set-up'!$A$1,ROW('Employee Set-up'!$A17)-1,'Employee Set-up'!$B$1-1,1,1),"---")</f>
        <v>----</v>
      </c>
      <c r="B21" s="856" t="str">
        <f ca="1">IF(OFFSET('Employee Set-up'!$A$1,ROW('Employee Set-up'!$A17)-1,'Employee Set-up'!$D$1-1,1,1)&lt;&gt;0,OFFSET('Employee Set-up'!$A$1,ROW('Employee Set-up'!$A17)-1,'Employee Set-up'!$C$1-1,1,1),"---")</f>
        <v>Driver 4</v>
      </c>
      <c r="C21" s="857">
        <f ca="1">IF(OFFSET('Employee Set-up'!$A$1,ROW('Employee Set-up'!$A17)-1,'Employee Set-up'!$D$1-1,1,1)&lt;&gt;0,OFFSET('Employee Set-up'!$A$1,ROW('Employee Set-up'!$A17)-1,'Employee Set-up'!$F$1-1,1,1),"---")</f>
        <v>17.850000000000001</v>
      </c>
      <c r="D21" s="858">
        <f ca="1">IF(OFFSET('Employee Set-up'!$A$1,ROW('Employee Set-up'!$A17)-1,'Employee Set-up'!$D$1-1,1,1)&lt;&gt;0,OFFSET('Employee Set-up'!$A$1,ROW('Employee Set-up'!$A17)-1,'Employee Set-up'!$G$1-1,1,1),"---")</f>
        <v>1</v>
      </c>
      <c r="E21" s="845"/>
      <c r="F21" s="859">
        <f ca="1">IF(F$4&gt;0,OFFSET('Labour Entry'!$C$1,'Labour Entry'!$A22-1,F$4*5-4,1,1),0)</f>
        <v>13</v>
      </c>
      <c r="G21" s="857">
        <f ca="1">IF(G$4&gt;0,OFFSET('Labour Entry'!$C$1,'Labour Entry'!$A22-1,G$4*5-3,1,1),0)</f>
        <v>7</v>
      </c>
      <c r="H21" s="858">
        <f ca="1">IF(H$4&gt;0,OFFSET('Labour Entry'!$C$1,'Labour Entry'!$A22-1,H$4*5-2,1,1),0)</f>
        <v>0</v>
      </c>
      <c r="I21" s="860">
        <f ca="1">IF(I$4&gt;0,OFFSET('Labour Entry'!$C$1,'Labour Entry'!$A22-1,I$4*5-1,1,1),0)</f>
        <v>0</v>
      </c>
      <c r="J21" s="861">
        <f ca="1">IF(J$4&gt;0,OFFSET('Labour Entry'!$C$1,'Labour Entry'!$A22-1,J$4*5,1,1),0)</f>
        <v>0</v>
      </c>
      <c r="K21" s="862">
        <f ca="1">IF(K$4&gt;0,OFFSET('Labour Entry'!$C$1,'Labour Entry'!$A22-1,K$4*5-4,1,1),0)</f>
        <v>0</v>
      </c>
      <c r="L21" s="857">
        <f ca="1">IF(L$4&gt;0,OFFSET('Labour Entry'!$C$1,'Labour Entry'!$A22-1,L$4*5-3,1,1),0)</f>
        <v>0</v>
      </c>
      <c r="M21" s="858">
        <f ca="1">IF(M$4&gt;0,OFFSET('Labour Entry'!$C$1,'Labour Entry'!$A22-1,M$4*5-2,1,1),0)</f>
        <v>0</v>
      </c>
      <c r="N21" s="860">
        <f ca="1">IF(N$4&gt;0,OFFSET('Labour Entry'!$C$1,'Labour Entry'!$A22-1,N$4*5-1,1,1),0)</f>
        <v>0</v>
      </c>
      <c r="O21" s="861">
        <f ca="1">IF(O$4&gt;0,OFFSET('Labour Entry'!$C$1,'Labour Entry'!$A22-1,O$4*5,1,1),0)</f>
        <v>0</v>
      </c>
      <c r="P21" s="862">
        <f ca="1">IF(P$4&gt;0,OFFSET('Labour Entry'!$C$1,'Labour Entry'!$A22-1,P$4*5-4,1,1),0)</f>
        <v>7</v>
      </c>
      <c r="Q21" s="857">
        <f ca="1">IF(Q$4&gt;0,OFFSET('Labour Entry'!$C$1,'Labour Entry'!$A22-1,Q$4*5-3,1,1),0)</f>
        <v>8</v>
      </c>
      <c r="R21" s="858">
        <f ca="1">IF(R$4&gt;0,OFFSET('Labour Entry'!$C$1,'Labour Entry'!$A22-1,R$4*5-2,1,1),0)</f>
        <v>0</v>
      </c>
      <c r="S21" s="860">
        <f ca="1">IF(S$4&gt;0,OFFSET('Labour Entry'!$C$1,'Labour Entry'!$A22-1,S$4*5-1,1,1),0)</f>
        <v>0</v>
      </c>
      <c r="T21" s="861">
        <f ca="1">IF(T$4&gt;0,OFFSET('Labour Entry'!$C$1,'Labour Entry'!$A22-1,T$4*5,1,1),0)</f>
        <v>0</v>
      </c>
      <c r="U21" s="862">
        <f ca="1">IF(U$4&gt;0,OFFSET('Labour Entry'!$C$1,'Labour Entry'!$A22-1,U$4*5-4,1,1),0)</f>
        <v>9</v>
      </c>
      <c r="V21" s="857">
        <f ca="1">IF(V$4&gt;0,OFFSET('Labour Entry'!$C$1,'Labour Entry'!$A22-1,V$4*5-3,1,1),0)</f>
        <v>7.5</v>
      </c>
      <c r="W21" s="858">
        <f ca="1">IF(W$4&gt;0,OFFSET('Labour Entry'!$C$1,'Labour Entry'!$A22-1,W$4*5-2,1,1),0)</f>
        <v>0</v>
      </c>
      <c r="X21" s="860">
        <f ca="1">IF(X$4&gt;0,OFFSET('Labour Entry'!$C$1,'Labour Entry'!$A22-1,X$4*5-1,1,1),0)</f>
        <v>0</v>
      </c>
      <c r="Y21" s="861">
        <f ca="1">IF(Y$4&gt;0,OFFSET('Labour Entry'!$C$1,'Labour Entry'!$A22-1,Y$4*5,1,1),0)</f>
        <v>0</v>
      </c>
      <c r="Z21" s="862">
        <f ca="1">IF(Z$4&gt;0,OFFSET('Labour Entry'!$C$1,'Labour Entry'!$A22-1,Z$4*5-4,1,1),0)</f>
        <v>0</v>
      </c>
      <c r="AA21" s="857">
        <f ca="1">IF(AA$4&gt;0,OFFSET('Labour Entry'!$C$1,'Labour Entry'!$A22-1,AA$4*5-3,1,1),0)</f>
        <v>0</v>
      </c>
      <c r="AB21" s="858">
        <f ca="1">IF(AB$4&gt;0,OFFSET('Labour Entry'!$C$1,'Labour Entry'!$A22-1,AB$4*5-2,1,1),0)</f>
        <v>0</v>
      </c>
      <c r="AC21" s="860">
        <f ca="1">IF(AC$4&gt;0,OFFSET('Labour Entry'!$C$1,'Labour Entry'!$A22-1,AC$4*5-1,1,1),0)</f>
        <v>0</v>
      </c>
      <c r="AD21" s="861">
        <f ca="1">IF(AD$4&gt;0,OFFSET('Labour Entry'!$C$1,'Labour Entry'!$A22-1,AD$4*5,1,1),0)</f>
        <v>0</v>
      </c>
      <c r="AE21" s="862">
        <f ca="1">IF(AE$4&gt;0,OFFSET('Labour Entry'!$C$1,'Labour Entry'!$A22-1,AE$4*5-4,1,1),0)</f>
        <v>8</v>
      </c>
      <c r="AF21" s="857">
        <f ca="1">IF(AF$4&gt;0,OFFSET('Labour Entry'!$C$1,'Labour Entry'!$A22-1,AF$4*5-3,1,1),0)</f>
        <v>6</v>
      </c>
      <c r="AG21" s="858">
        <f ca="1">IF(AG$4&gt;0,OFFSET('Labour Entry'!$C$1,'Labour Entry'!$A22-1,AG$4*5-2,1,1),0)</f>
        <v>0</v>
      </c>
      <c r="AH21" s="860">
        <f ca="1">IF(AH$4&gt;0,OFFSET('Labour Entry'!$C$1,'Labour Entry'!$A22-1,AH$4*5-1,1,1),0)</f>
        <v>0</v>
      </c>
      <c r="AI21" s="861">
        <f ca="1">IF(AI$4&gt;0,OFFSET('Labour Entry'!$C$1,'Labour Entry'!$A22-1,AI$4*5,1,1),0)</f>
        <v>0</v>
      </c>
      <c r="AJ21" s="862">
        <f ca="1">IF(AJ$4&gt;0,OFFSET('Labour Entry'!$C$1,'Labour Entry'!$A22-1,AJ$4*5-4,1,1),0)</f>
        <v>7</v>
      </c>
      <c r="AK21" s="857">
        <f ca="1">IF(AK$4&gt;0,OFFSET('Labour Entry'!$C$1,'Labour Entry'!$A22-1,AK$4*5-3,1,1),0)</f>
        <v>8</v>
      </c>
      <c r="AL21" s="858">
        <f ca="1">IF(AL$4&gt;0,OFFSET('Labour Entry'!$C$1,'Labour Entry'!$A22-1,AL$4*5-2,1,1),0)</f>
        <v>0</v>
      </c>
      <c r="AM21" s="857">
        <f ca="1">IF(AM$4&gt;0,OFFSET('Labour Entry'!$C$1,'Labour Entry'!$A22-1,AM$4*5-1,1,1),0)</f>
        <v>0</v>
      </c>
      <c r="AN21" s="858">
        <f ca="1">IF(AN$4&gt;0,OFFSET('Labour Entry'!$C$1,'Labour Entry'!$A22-1,AN$4*5,1,1),0)</f>
        <v>0</v>
      </c>
      <c r="AO21" s="862">
        <f ca="1">IF(AO$4&gt;0,OFFSET('Labour Entry'!$C$1,'Labour Entry'!$A22-1,AO$4*5-4,1,1),0)</f>
        <v>8</v>
      </c>
      <c r="AP21" s="857">
        <f ca="1">IF(AP$4&gt;0,OFFSET('Labour Entry'!$C$1,'Labour Entry'!$A22-1,AP$4*5-3,1,1),0)</f>
        <v>7</v>
      </c>
      <c r="AQ21" s="858">
        <f ca="1">IF(AQ$4&gt;0,OFFSET('Labour Entry'!$C$1,'Labour Entry'!$A22-1,AQ$4*5-2,1,1),0)</f>
        <v>0</v>
      </c>
      <c r="AR21" s="857">
        <f ca="1">IF(AR$4&gt;0,OFFSET('Labour Entry'!$C$1,'Labour Entry'!$A22-1,AR$4*5-1,1,1),0)</f>
        <v>0</v>
      </c>
      <c r="AS21" s="858">
        <f ca="1">IF(AS$4&gt;0,OFFSET('Labour Entry'!$C$1,'Labour Entry'!$A22-1,AS$4*5,1,1),0)</f>
        <v>0</v>
      </c>
      <c r="AT21" s="862">
        <f ca="1">IF(AT$4&gt;0,OFFSET('Labour Entry'!$C$1,'Labour Entry'!$A22-1,AT$4*5-4,1,1),0)</f>
        <v>0</v>
      </c>
      <c r="AU21" s="857">
        <f ca="1">IF(AU$4&gt;0,OFFSET('Labour Entry'!$C$1,'Labour Entry'!$A22-1,AU$4*5-3,1,1),0)</f>
        <v>0</v>
      </c>
      <c r="AV21" s="858">
        <f ca="1">IF(AV$4&gt;0,OFFSET('Labour Entry'!$C$1,'Labour Entry'!$A22-1,AV$4*5-2,1,1),0)</f>
        <v>0</v>
      </c>
      <c r="AW21" s="857">
        <f ca="1">IF(AW$4&gt;0,OFFSET('Labour Entry'!$C$1,'Labour Entry'!$A22-1,AW$4*5-1,1,1),0)</f>
        <v>0</v>
      </c>
      <c r="AX21" s="858">
        <f ca="1">IF(AX$4&gt;0,OFFSET('Labour Entry'!$C$1,'Labour Entry'!$A22-1,AX$4*5,1,1),0)</f>
        <v>0</v>
      </c>
      <c r="AY21" s="862">
        <f ca="1">IF(AY$4&gt;0,OFFSET('Labour Entry'!$C$1,'Labour Entry'!$A22-1,AY$4*5-4,1,1),0)</f>
        <v>8</v>
      </c>
      <c r="AZ21" s="857">
        <f ca="1">IF(AZ$4&gt;0,OFFSET('Labour Entry'!$C$1,'Labour Entry'!$A22-1,AZ$4*5-3,1,1),0)</f>
        <v>8</v>
      </c>
      <c r="BA21" s="858">
        <f ca="1">IF(BA$4&gt;0,OFFSET('Labour Entry'!$C$1,'Labour Entry'!$A22-1,BA$4*5-2,1,1),0)</f>
        <v>0</v>
      </c>
      <c r="BB21" s="857">
        <f ca="1">IF(BB$4&gt;0,OFFSET('Labour Entry'!$C$1,'Labour Entry'!$A22-1,BB$4*5-1,1,1),0)</f>
        <v>0</v>
      </c>
      <c r="BC21" s="858">
        <f ca="1">IF(BC$4&gt;0,OFFSET('Labour Entry'!$C$1,'Labour Entry'!$A22-1,BC$4*5,1,1),0)</f>
        <v>0</v>
      </c>
      <c r="BD21" s="862">
        <f ca="1">IF(BD$4&gt;0,OFFSET('Labour Entry'!$C$1,'Labour Entry'!$A22-1,BD$4*5-4,1,1),0)</f>
        <v>13</v>
      </c>
      <c r="BE21" s="857">
        <f ca="1">IF(BE$4&gt;0,OFFSET('Labour Entry'!$C$1,'Labour Entry'!$A22-1,BE$4*5-3,1,1),0)</f>
        <v>7.5</v>
      </c>
      <c r="BF21" s="858">
        <f ca="1">IF(BF$4&gt;0,OFFSET('Labour Entry'!$C$1,'Labour Entry'!$A22-1,BF$4*5-2,1,1),0)</f>
        <v>0</v>
      </c>
      <c r="BG21" s="857">
        <f ca="1">IF(BG$4&gt;0,OFFSET('Labour Entry'!$C$1,'Labour Entry'!$A22-1,BG$4*5-1,1,1),0)</f>
        <v>0</v>
      </c>
      <c r="BH21" s="858">
        <f ca="1">IF(BH$4&gt;0,OFFSET('Labour Entry'!$C$1,'Labour Entry'!$A22-1,BH$4*5,1,1),0)</f>
        <v>0</v>
      </c>
      <c r="BI21" s="862">
        <f ca="1">IF(BI$4&gt;0,OFFSET('Labour Entry'!$C$1,'Labour Entry'!$A22-1,BI$4*5-4,1,1),0)</f>
        <v>11</v>
      </c>
      <c r="BJ21" s="857">
        <f ca="1">IF(BJ$4&gt;0,OFFSET('Labour Entry'!$C$1,'Labour Entry'!$A22-1,BJ$4*5-3,1,1),0)</f>
        <v>8</v>
      </c>
      <c r="BK21" s="858">
        <f ca="1">IF(BK$4&gt;0,OFFSET('Labour Entry'!$C$1,'Labour Entry'!$A22-1,BK$4*5-2,1,1),0)</f>
        <v>0</v>
      </c>
      <c r="BL21" s="857">
        <f ca="1">IF(BL$4&gt;0,OFFSET('Labour Entry'!$C$1,'Labour Entry'!$A22-1,BL$4*5-1,1,1),0)</f>
        <v>0</v>
      </c>
      <c r="BM21" s="858">
        <f ca="1">IF(BM$4&gt;0,OFFSET('Labour Entry'!$C$1,'Labour Entry'!$A22-1,BM$4*5,1,1),0)</f>
        <v>0</v>
      </c>
      <c r="BN21" s="862">
        <f ca="1">IF(BN$4&gt;0,OFFSET('Labour Entry'!$C$1,'Labour Entry'!$A22-1,BN$4*5-4,1,1),0)</f>
        <v>14</v>
      </c>
      <c r="BO21" s="857">
        <f ca="1">IF(BO$4&gt;0,OFFSET('Labour Entry'!$C$1,'Labour Entry'!$A22-1,BO$4*5-3,1,1),0)</f>
        <v>6.5</v>
      </c>
      <c r="BP21" s="858">
        <f ca="1">IF(BP$4&gt;0,OFFSET('Labour Entry'!$C$1,'Labour Entry'!$A22-1,BP$4*5-2,1,1),0)</f>
        <v>0</v>
      </c>
      <c r="BQ21" s="857">
        <f ca="1">IF(BQ$4&gt;0,OFFSET('Labour Entry'!$C$1,'Labour Entry'!$A22-1,BQ$4*5-1,1,1),0)</f>
        <v>0</v>
      </c>
      <c r="BR21" s="858">
        <f ca="1">IF(BR$4&gt;0,OFFSET('Labour Entry'!$C$1,'Labour Entry'!$A22-1,BR$4*5,1,1),0)</f>
        <v>0</v>
      </c>
      <c r="BS21" s="862">
        <f ca="1">IF(BS$4&gt;0,OFFSET('Labour Entry'!$C$1,'Labour Entry'!$A22-1,BS$4*5-4,1,1),0)</f>
        <v>9</v>
      </c>
      <c r="BT21" s="857">
        <f ca="1">IF(BT$4&gt;0,OFFSET('Labour Entry'!$C$1,'Labour Entry'!$A22-1,BT$4*5-3,1,1),0)</f>
        <v>8</v>
      </c>
      <c r="BU21" s="858">
        <f ca="1">IF(BU$4&gt;0,OFFSET('Labour Entry'!$C$1,'Labour Entry'!$A22-1,BU$4*5-2,1,1),0)</f>
        <v>0</v>
      </c>
      <c r="BV21" s="857">
        <f ca="1">IF(BV$4&gt;0,OFFSET('Labour Entry'!$C$1,'Labour Entry'!$A22-1,BV$4*5-1,1,1),0)</f>
        <v>0</v>
      </c>
      <c r="BW21" s="858">
        <f ca="1">IF(BW$4&gt;0,OFFSET('Labour Entry'!$C$1,'Labour Entry'!$A22-1,BW$4*5,1,1),0)</f>
        <v>0</v>
      </c>
      <c r="BX21" s="862">
        <f ca="1">IF(BX$4&gt;0,OFFSET('Labour Entry'!$C$1,'Labour Entry'!$A22-1,BX$4*5-4,1,1),0)</f>
        <v>0</v>
      </c>
      <c r="BY21" s="857">
        <f ca="1">IF(BY$4&gt;0,OFFSET('Labour Entry'!$C$1,'Labour Entry'!$A22-1,BY$4*5-3,1,1),0)</f>
        <v>0</v>
      </c>
      <c r="BZ21" s="858">
        <f ca="1">IF(BZ$4&gt;0,OFFSET('Labour Entry'!$C$1,'Labour Entry'!$A22-1,BZ$4*5-2,1,1),0)</f>
        <v>0</v>
      </c>
      <c r="CA21" s="857">
        <f ca="1">IF(CA$4&gt;0,OFFSET('Labour Entry'!$C$1,'Labour Entry'!$A22-1,CA$4*5-1,1,1),0)</f>
        <v>0</v>
      </c>
      <c r="CB21" s="858">
        <f ca="1">IF(CB$4&gt;0,OFFSET('Labour Entry'!$C$1,'Labour Entry'!$A22-1,CB$4*5,1,1),0)</f>
        <v>0</v>
      </c>
      <c r="CC21" s="845"/>
      <c r="CD21" s="863">
        <f t="shared" ca="1" si="0"/>
        <v>107</v>
      </c>
      <c r="CE21" s="864">
        <f t="shared" ca="1" si="2"/>
        <v>107</v>
      </c>
      <c r="CF21" s="865">
        <f t="shared" ca="1" si="1"/>
        <v>81.5</v>
      </c>
      <c r="CG21" s="866">
        <f t="shared" ca="1" si="1"/>
        <v>0</v>
      </c>
      <c r="CH21" s="866">
        <f t="shared" ca="1" si="1"/>
        <v>0</v>
      </c>
      <c r="CI21" s="867">
        <f t="shared" ca="1" si="1"/>
        <v>0</v>
      </c>
    </row>
    <row r="22" spans="1:87" x14ac:dyDescent="0.2">
      <c r="A22" s="855" t="str">
        <f ca="1">IF(OFFSET('Employee Set-up'!$A$1,ROW('Employee Set-up'!$A18)-1,'Employee Set-up'!$B$1-1,1,1)&lt;&gt;0,OFFSET('Employee Set-up'!$A$1,ROW('Employee Set-up'!$A18)-1,'Employee Set-up'!$B$1-1,1,1),"---")</f>
        <v>----</v>
      </c>
      <c r="B22" s="856" t="str">
        <f ca="1">IF(OFFSET('Employee Set-up'!$A$1,ROW('Employee Set-up'!$A18)-1,'Employee Set-up'!$D$1-1,1,1)&lt;&gt;0,OFFSET('Employee Set-up'!$A$1,ROW('Employee Set-up'!$A18)-1,'Employee Set-up'!$C$1-1,1,1),"---")</f>
        <v>Driver 5</v>
      </c>
      <c r="C22" s="857">
        <f ca="1">IF(OFFSET('Employee Set-up'!$A$1,ROW('Employee Set-up'!$A18)-1,'Employee Set-up'!$D$1-1,1,1)&lt;&gt;0,OFFSET('Employee Set-up'!$A$1,ROW('Employee Set-up'!$A18)-1,'Employee Set-up'!$F$1-1,1,1),"---")</f>
        <v>17.850000000000001</v>
      </c>
      <c r="D22" s="858">
        <f ca="1">IF(OFFSET('Employee Set-up'!$A$1,ROW('Employee Set-up'!$A18)-1,'Employee Set-up'!$D$1-1,1,1)&lt;&gt;0,OFFSET('Employee Set-up'!$A$1,ROW('Employee Set-up'!$A18)-1,'Employee Set-up'!$G$1-1,1,1),"---")</f>
        <v>1</v>
      </c>
      <c r="E22" s="845"/>
      <c r="F22" s="859">
        <f ca="1">IF(F$4&gt;0,OFFSET('Labour Entry'!$C$1,'Labour Entry'!$A23-1,F$4*5-4,1,1),0)</f>
        <v>0</v>
      </c>
      <c r="G22" s="857">
        <f ca="1">IF(G$4&gt;0,OFFSET('Labour Entry'!$C$1,'Labour Entry'!$A23-1,G$4*5-3,1,1),0)</f>
        <v>0</v>
      </c>
      <c r="H22" s="858">
        <f ca="1">IF(H$4&gt;0,OFFSET('Labour Entry'!$C$1,'Labour Entry'!$A23-1,H$4*5-2,1,1),0)</f>
        <v>0</v>
      </c>
      <c r="I22" s="860">
        <f ca="1">IF(I$4&gt;0,OFFSET('Labour Entry'!$C$1,'Labour Entry'!$A23-1,I$4*5-1,1,1),0)</f>
        <v>0</v>
      </c>
      <c r="J22" s="861">
        <f ca="1">IF(J$4&gt;0,OFFSET('Labour Entry'!$C$1,'Labour Entry'!$A23-1,J$4*5,1,1),0)</f>
        <v>0</v>
      </c>
      <c r="K22" s="862">
        <f ca="1">IF(K$4&gt;0,OFFSET('Labour Entry'!$C$1,'Labour Entry'!$A23-1,K$4*5-4,1,1),0)</f>
        <v>0</v>
      </c>
      <c r="L22" s="857">
        <f ca="1">IF(L$4&gt;0,OFFSET('Labour Entry'!$C$1,'Labour Entry'!$A23-1,L$4*5-3,1,1),0)</f>
        <v>0</v>
      </c>
      <c r="M22" s="858">
        <f ca="1">IF(M$4&gt;0,OFFSET('Labour Entry'!$C$1,'Labour Entry'!$A23-1,M$4*5-2,1,1),0)</f>
        <v>0</v>
      </c>
      <c r="N22" s="860">
        <f ca="1">IF(N$4&gt;0,OFFSET('Labour Entry'!$C$1,'Labour Entry'!$A23-1,N$4*5-1,1,1),0)</f>
        <v>0</v>
      </c>
      <c r="O22" s="861">
        <f ca="1">IF(O$4&gt;0,OFFSET('Labour Entry'!$C$1,'Labour Entry'!$A23-1,O$4*5,1,1),0)</f>
        <v>0</v>
      </c>
      <c r="P22" s="862">
        <f ca="1">IF(P$4&gt;0,OFFSET('Labour Entry'!$C$1,'Labour Entry'!$A23-1,P$4*5-4,1,1),0)</f>
        <v>0</v>
      </c>
      <c r="Q22" s="857">
        <f ca="1">IF(Q$4&gt;0,OFFSET('Labour Entry'!$C$1,'Labour Entry'!$A23-1,Q$4*5-3,1,1),0)</f>
        <v>0</v>
      </c>
      <c r="R22" s="858">
        <f ca="1">IF(R$4&gt;0,OFFSET('Labour Entry'!$C$1,'Labour Entry'!$A23-1,R$4*5-2,1,1),0)</f>
        <v>0</v>
      </c>
      <c r="S22" s="860">
        <f ca="1">IF(S$4&gt;0,OFFSET('Labour Entry'!$C$1,'Labour Entry'!$A23-1,S$4*5-1,1,1),0)</f>
        <v>0</v>
      </c>
      <c r="T22" s="861">
        <f ca="1">IF(T$4&gt;0,OFFSET('Labour Entry'!$C$1,'Labour Entry'!$A23-1,T$4*5,1,1),0)</f>
        <v>0</v>
      </c>
      <c r="U22" s="862">
        <f ca="1">IF(U$4&gt;0,OFFSET('Labour Entry'!$C$1,'Labour Entry'!$A23-1,U$4*5-4,1,1),0)</f>
        <v>0</v>
      </c>
      <c r="V22" s="857">
        <f ca="1">IF(V$4&gt;0,OFFSET('Labour Entry'!$C$1,'Labour Entry'!$A23-1,V$4*5-3,1,1),0)</f>
        <v>0</v>
      </c>
      <c r="W22" s="858">
        <f ca="1">IF(W$4&gt;0,OFFSET('Labour Entry'!$C$1,'Labour Entry'!$A23-1,W$4*5-2,1,1),0)</f>
        <v>0</v>
      </c>
      <c r="X22" s="860">
        <f ca="1">IF(X$4&gt;0,OFFSET('Labour Entry'!$C$1,'Labour Entry'!$A23-1,X$4*5-1,1,1),0)</f>
        <v>0</v>
      </c>
      <c r="Y22" s="861">
        <f ca="1">IF(Y$4&gt;0,OFFSET('Labour Entry'!$C$1,'Labour Entry'!$A23-1,Y$4*5,1,1),0)</f>
        <v>0</v>
      </c>
      <c r="Z22" s="862">
        <f ca="1">IF(Z$4&gt;0,OFFSET('Labour Entry'!$C$1,'Labour Entry'!$A23-1,Z$4*5-4,1,1),0)</f>
        <v>0</v>
      </c>
      <c r="AA22" s="857">
        <f ca="1">IF(AA$4&gt;0,OFFSET('Labour Entry'!$C$1,'Labour Entry'!$A23-1,AA$4*5-3,1,1),0)</f>
        <v>0</v>
      </c>
      <c r="AB22" s="858">
        <f ca="1">IF(AB$4&gt;0,OFFSET('Labour Entry'!$C$1,'Labour Entry'!$A23-1,AB$4*5-2,1,1),0)</f>
        <v>0</v>
      </c>
      <c r="AC22" s="860">
        <f ca="1">IF(AC$4&gt;0,OFFSET('Labour Entry'!$C$1,'Labour Entry'!$A23-1,AC$4*5-1,1,1),0)</f>
        <v>0</v>
      </c>
      <c r="AD22" s="861">
        <f ca="1">IF(AD$4&gt;0,OFFSET('Labour Entry'!$C$1,'Labour Entry'!$A23-1,AD$4*5,1,1),0)</f>
        <v>0</v>
      </c>
      <c r="AE22" s="862">
        <f ca="1">IF(AE$4&gt;0,OFFSET('Labour Entry'!$C$1,'Labour Entry'!$A23-1,AE$4*5-4,1,1),0)</f>
        <v>9</v>
      </c>
      <c r="AF22" s="857">
        <f ca="1">IF(AF$4&gt;0,OFFSET('Labour Entry'!$C$1,'Labour Entry'!$A23-1,AF$4*5-3,1,1),0)</f>
        <v>8</v>
      </c>
      <c r="AG22" s="858">
        <f ca="1">IF(AG$4&gt;0,OFFSET('Labour Entry'!$C$1,'Labour Entry'!$A23-1,AG$4*5-2,1,1),0)</f>
        <v>0</v>
      </c>
      <c r="AH22" s="860">
        <f ca="1">IF(AH$4&gt;0,OFFSET('Labour Entry'!$C$1,'Labour Entry'!$A23-1,AH$4*5-1,1,1),0)</f>
        <v>0</v>
      </c>
      <c r="AI22" s="861">
        <f ca="1">IF(AI$4&gt;0,OFFSET('Labour Entry'!$C$1,'Labour Entry'!$A23-1,AI$4*5,1,1),0)</f>
        <v>0</v>
      </c>
      <c r="AJ22" s="862">
        <f ca="1">IF(AJ$4&gt;0,OFFSET('Labour Entry'!$C$1,'Labour Entry'!$A23-1,AJ$4*5-4,1,1),0)</f>
        <v>5</v>
      </c>
      <c r="AK22" s="857">
        <f ca="1">IF(AK$4&gt;0,OFFSET('Labour Entry'!$C$1,'Labour Entry'!$A23-1,AK$4*5-3,1,1),0)</f>
        <v>7</v>
      </c>
      <c r="AL22" s="858">
        <f ca="1">IF(AL$4&gt;0,OFFSET('Labour Entry'!$C$1,'Labour Entry'!$A23-1,AL$4*5-2,1,1),0)</f>
        <v>0</v>
      </c>
      <c r="AM22" s="857">
        <f ca="1">IF(AM$4&gt;0,OFFSET('Labour Entry'!$C$1,'Labour Entry'!$A23-1,AM$4*5-1,1,1),0)</f>
        <v>0</v>
      </c>
      <c r="AN22" s="858">
        <f ca="1">IF(AN$4&gt;0,OFFSET('Labour Entry'!$C$1,'Labour Entry'!$A23-1,AN$4*5,1,1),0)</f>
        <v>0</v>
      </c>
      <c r="AO22" s="862">
        <f ca="1">IF(AO$4&gt;0,OFFSET('Labour Entry'!$C$1,'Labour Entry'!$A23-1,AO$4*5-4,1,1),0)</f>
        <v>8</v>
      </c>
      <c r="AP22" s="857">
        <f ca="1">IF(AP$4&gt;0,OFFSET('Labour Entry'!$C$1,'Labour Entry'!$A23-1,AP$4*5-3,1,1),0)</f>
        <v>8</v>
      </c>
      <c r="AQ22" s="858">
        <f ca="1">IF(AQ$4&gt;0,OFFSET('Labour Entry'!$C$1,'Labour Entry'!$A23-1,AQ$4*5-2,1,1),0)</f>
        <v>0</v>
      </c>
      <c r="AR22" s="857">
        <f ca="1">IF(AR$4&gt;0,OFFSET('Labour Entry'!$C$1,'Labour Entry'!$A23-1,AR$4*5-1,1,1),0)</f>
        <v>0</v>
      </c>
      <c r="AS22" s="858">
        <f ca="1">IF(AS$4&gt;0,OFFSET('Labour Entry'!$C$1,'Labour Entry'!$A23-1,AS$4*5,1,1),0)</f>
        <v>0</v>
      </c>
      <c r="AT22" s="862">
        <f ca="1">IF(AT$4&gt;0,OFFSET('Labour Entry'!$C$1,'Labour Entry'!$A23-1,AT$4*5-4,1,1),0)</f>
        <v>0</v>
      </c>
      <c r="AU22" s="857">
        <f ca="1">IF(AU$4&gt;0,OFFSET('Labour Entry'!$C$1,'Labour Entry'!$A23-1,AU$4*5-3,1,1),0)</f>
        <v>0</v>
      </c>
      <c r="AV22" s="858">
        <f ca="1">IF(AV$4&gt;0,OFFSET('Labour Entry'!$C$1,'Labour Entry'!$A23-1,AV$4*5-2,1,1),0)</f>
        <v>0</v>
      </c>
      <c r="AW22" s="857">
        <f ca="1">IF(AW$4&gt;0,OFFSET('Labour Entry'!$C$1,'Labour Entry'!$A23-1,AW$4*5-1,1,1),0)</f>
        <v>0</v>
      </c>
      <c r="AX22" s="858">
        <f ca="1">IF(AX$4&gt;0,OFFSET('Labour Entry'!$C$1,'Labour Entry'!$A23-1,AX$4*5,1,1),0)</f>
        <v>0</v>
      </c>
      <c r="AY22" s="862">
        <f ca="1">IF(AY$4&gt;0,OFFSET('Labour Entry'!$C$1,'Labour Entry'!$A23-1,AY$4*5-4,1,1),0)</f>
        <v>0</v>
      </c>
      <c r="AZ22" s="857">
        <f ca="1">IF(AZ$4&gt;0,OFFSET('Labour Entry'!$C$1,'Labour Entry'!$A23-1,AZ$4*5-3,1,1),0)</f>
        <v>0</v>
      </c>
      <c r="BA22" s="858">
        <f ca="1">IF(BA$4&gt;0,OFFSET('Labour Entry'!$C$1,'Labour Entry'!$A23-1,BA$4*5-2,1,1),0)</f>
        <v>0</v>
      </c>
      <c r="BB22" s="857">
        <f ca="1">IF(BB$4&gt;0,OFFSET('Labour Entry'!$C$1,'Labour Entry'!$A23-1,BB$4*5-1,1,1),0)</f>
        <v>0</v>
      </c>
      <c r="BC22" s="858">
        <f ca="1">IF(BC$4&gt;0,OFFSET('Labour Entry'!$C$1,'Labour Entry'!$A23-1,BC$4*5,1,1),0)</f>
        <v>0</v>
      </c>
      <c r="BD22" s="862">
        <f ca="1">IF(BD$4&gt;0,OFFSET('Labour Entry'!$C$1,'Labour Entry'!$A23-1,BD$4*5-4,1,1),0)</f>
        <v>0</v>
      </c>
      <c r="BE22" s="857">
        <f ca="1">IF(BE$4&gt;0,OFFSET('Labour Entry'!$C$1,'Labour Entry'!$A23-1,BE$4*5-3,1,1),0)</f>
        <v>0</v>
      </c>
      <c r="BF22" s="858">
        <f ca="1">IF(BF$4&gt;0,OFFSET('Labour Entry'!$C$1,'Labour Entry'!$A23-1,BF$4*5-2,1,1),0)</f>
        <v>0</v>
      </c>
      <c r="BG22" s="857">
        <f ca="1">IF(BG$4&gt;0,OFFSET('Labour Entry'!$C$1,'Labour Entry'!$A23-1,BG$4*5-1,1,1),0)</f>
        <v>0</v>
      </c>
      <c r="BH22" s="858">
        <f ca="1">IF(BH$4&gt;0,OFFSET('Labour Entry'!$C$1,'Labour Entry'!$A23-1,BH$4*5,1,1),0)</f>
        <v>0</v>
      </c>
      <c r="BI22" s="862">
        <f ca="1">IF(BI$4&gt;0,OFFSET('Labour Entry'!$C$1,'Labour Entry'!$A23-1,BI$4*5-4,1,1),0)</f>
        <v>0</v>
      </c>
      <c r="BJ22" s="857">
        <f ca="1">IF(BJ$4&gt;0,OFFSET('Labour Entry'!$C$1,'Labour Entry'!$A23-1,BJ$4*5-3,1,1),0)</f>
        <v>0</v>
      </c>
      <c r="BK22" s="858">
        <f ca="1">IF(BK$4&gt;0,OFFSET('Labour Entry'!$C$1,'Labour Entry'!$A23-1,BK$4*5-2,1,1),0)</f>
        <v>0</v>
      </c>
      <c r="BL22" s="857">
        <f ca="1">IF(BL$4&gt;0,OFFSET('Labour Entry'!$C$1,'Labour Entry'!$A23-1,BL$4*5-1,1,1),0)</f>
        <v>0</v>
      </c>
      <c r="BM22" s="858">
        <f ca="1">IF(BM$4&gt;0,OFFSET('Labour Entry'!$C$1,'Labour Entry'!$A23-1,BM$4*5,1,1),0)</f>
        <v>0</v>
      </c>
      <c r="BN22" s="862">
        <f ca="1">IF(BN$4&gt;0,OFFSET('Labour Entry'!$C$1,'Labour Entry'!$A23-1,BN$4*5-4,1,1),0)</f>
        <v>11</v>
      </c>
      <c r="BO22" s="857">
        <f ca="1">IF(BO$4&gt;0,OFFSET('Labour Entry'!$C$1,'Labour Entry'!$A23-1,BO$4*5-3,1,1),0)</f>
        <v>8</v>
      </c>
      <c r="BP22" s="858">
        <f ca="1">IF(BP$4&gt;0,OFFSET('Labour Entry'!$C$1,'Labour Entry'!$A23-1,BP$4*5-2,1,1),0)</f>
        <v>0</v>
      </c>
      <c r="BQ22" s="857">
        <f ca="1">IF(BQ$4&gt;0,OFFSET('Labour Entry'!$C$1,'Labour Entry'!$A23-1,BQ$4*5-1,1,1),0)</f>
        <v>0</v>
      </c>
      <c r="BR22" s="858">
        <f ca="1">IF(BR$4&gt;0,OFFSET('Labour Entry'!$C$1,'Labour Entry'!$A23-1,BR$4*5,1,1),0)</f>
        <v>0</v>
      </c>
      <c r="BS22" s="862">
        <f ca="1">IF(BS$4&gt;0,OFFSET('Labour Entry'!$C$1,'Labour Entry'!$A23-1,BS$4*5-4,1,1),0)</f>
        <v>0</v>
      </c>
      <c r="BT22" s="857">
        <f ca="1">IF(BT$4&gt;0,OFFSET('Labour Entry'!$C$1,'Labour Entry'!$A23-1,BT$4*5-3,1,1),0)</f>
        <v>0</v>
      </c>
      <c r="BU22" s="858">
        <f ca="1">IF(BU$4&gt;0,OFFSET('Labour Entry'!$C$1,'Labour Entry'!$A23-1,BU$4*5-2,1,1),0)</f>
        <v>0</v>
      </c>
      <c r="BV22" s="857">
        <f ca="1">IF(BV$4&gt;0,OFFSET('Labour Entry'!$C$1,'Labour Entry'!$A23-1,BV$4*5-1,1,1),0)</f>
        <v>0</v>
      </c>
      <c r="BW22" s="858">
        <f ca="1">IF(BW$4&gt;0,OFFSET('Labour Entry'!$C$1,'Labour Entry'!$A23-1,BW$4*5,1,1),0)</f>
        <v>0</v>
      </c>
      <c r="BX22" s="862">
        <f ca="1">IF(BX$4&gt;0,OFFSET('Labour Entry'!$C$1,'Labour Entry'!$A23-1,BX$4*5-4,1,1),0)</f>
        <v>0</v>
      </c>
      <c r="BY22" s="857">
        <f ca="1">IF(BY$4&gt;0,OFFSET('Labour Entry'!$C$1,'Labour Entry'!$A23-1,BY$4*5-3,1,1),0)</f>
        <v>0</v>
      </c>
      <c r="BZ22" s="858">
        <f ca="1">IF(BZ$4&gt;0,OFFSET('Labour Entry'!$C$1,'Labour Entry'!$A23-1,BZ$4*5-2,1,1),0)</f>
        <v>0</v>
      </c>
      <c r="CA22" s="857">
        <f ca="1">IF(CA$4&gt;0,OFFSET('Labour Entry'!$C$1,'Labour Entry'!$A23-1,CA$4*5-1,1,1),0)</f>
        <v>0</v>
      </c>
      <c r="CB22" s="858">
        <f ca="1">IF(CB$4&gt;0,OFFSET('Labour Entry'!$C$1,'Labour Entry'!$A23-1,CB$4*5,1,1),0)</f>
        <v>0</v>
      </c>
      <c r="CC22" s="845"/>
      <c r="CD22" s="863">
        <f t="shared" ca="1" si="0"/>
        <v>33</v>
      </c>
      <c r="CE22" s="864">
        <f t="shared" ca="1" si="2"/>
        <v>33</v>
      </c>
      <c r="CF22" s="865">
        <f t="shared" ca="1" si="1"/>
        <v>31</v>
      </c>
      <c r="CG22" s="866">
        <f t="shared" ca="1" si="1"/>
        <v>0</v>
      </c>
      <c r="CH22" s="866">
        <f t="shared" ca="1" si="1"/>
        <v>0</v>
      </c>
      <c r="CI22" s="867">
        <f t="shared" ca="1" si="1"/>
        <v>0</v>
      </c>
    </row>
    <row r="23" spans="1:87" x14ac:dyDescent="0.2">
      <c r="A23" s="855" t="str">
        <f ca="1">IF(OFFSET('Employee Set-up'!$A$1,ROW('Employee Set-up'!$A19)-1,'Employee Set-up'!$B$1-1,1,1)&lt;&gt;0,OFFSET('Employee Set-up'!$A$1,ROW('Employee Set-up'!$A19)-1,'Employee Set-up'!$B$1-1,1,1),"---")</f>
        <v>----</v>
      </c>
      <c r="B23" s="856" t="str">
        <f ca="1">IF(OFFSET('Employee Set-up'!$A$1,ROW('Employee Set-up'!$A19)-1,'Employee Set-up'!$D$1-1,1,1)&lt;&gt;0,OFFSET('Employee Set-up'!$A$1,ROW('Employee Set-up'!$A19)-1,'Employee Set-up'!$C$1-1,1,1),"---")</f>
        <v>Driver 6</v>
      </c>
      <c r="C23" s="857">
        <f ca="1">IF(OFFSET('Employee Set-up'!$A$1,ROW('Employee Set-up'!$A19)-1,'Employee Set-up'!$D$1-1,1,1)&lt;&gt;0,OFFSET('Employee Set-up'!$A$1,ROW('Employee Set-up'!$A19)-1,'Employee Set-up'!$F$1-1,1,1),"---")</f>
        <v>17.850000000000001</v>
      </c>
      <c r="D23" s="858">
        <f ca="1">IF(OFFSET('Employee Set-up'!$A$1,ROW('Employee Set-up'!$A19)-1,'Employee Set-up'!$D$1-1,1,1)&lt;&gt;0,OFFSET('Employee Set-up'!$A$1,ROW('Employee Set-up'!$A19)-1,'Employee Set-up'!$G$1-1,1,1),"---")</f>
        <v>1</v>
      </c>
      <c r="E23" s="845"/>
      <c r="F23" s="859">
        <f ca="1">IF(F$4&gt;0,OFFSET('Labour Entry'!$C$1,'Labour Entry'!$A24-1,F$4*5-4,1,1),0)</f>
        <v>0</v>
      </c>
      <c r="G23" s="857">
        <f ca="1">IF(G$4&gt;0,OFFSET('Labour Entry'!$C$1,'Labour Entry'!$A24-1,G$4*5-3,1,1),0)</f>
        <v>0</v>
      </c>
      <c r="H23" s="858">
        <f ca="1">IF(H$4&gt;0,OFFSET('Labour Entry'!$C$1,'Labour Entry'!$A24-1,H$4*5-2,1,1),0)</f>
        <v>0</v>
      </c>
      <c r="I23" s="860">
        <f ca="1">IF(I$4&gt;0,OFFSET('Labour Entry'!$C$1,'Labour Entry'!$A24-1,I$4*5-1,1,1),0)</f>
        <v>0</v>
      </c>
      <c r="J23" s="861">
        <f ca="1">IF(J$4&gt;0,OFFSET('Labour Entry'!$C$1,'Labour Entry'!$A24-1,J$4*5,1,1),0)</f>
        <v>0</v>
      </c>
      <c r="K23" s="862">
        <f ca="1">IF(K$4&gt;0,OFFSET('Labour Entry'!$C$1,'Labour Entry'!$A24-1,K$4*5-4,1,1),0)</f>
        <v>0</v>
      </c>
      <c r="L23" s="857">
        <f ca="1">IF(L$4&gt;0,OFFSET('Labour Entry'!$C$1,'Labour Entry'!$A24-1,L$4*5-3,1,1),0)</f>
        <v>0</v>
      </c>
      <c r="M23" s="858">
        <f ca="1">IF(M$4&gt;0,OFFSET('Labour Entry'!$C$1,'Labour Entry'!$A24-1,M$4*5-2,1,1),0)</f>
        <v>0</v>
      </c>
      <c r="N23" s="860">
        <f ca="1">IF(N$4&gt;0,OFFSET('Labour Entry'!$C$1,'Labour Entry'!$A24-1,N$4*5-1,1,1),0)</f>
        <v>0</v>
      </c>
      <c r="O23" s="861">
        <f ca="1">IF(O$4&gt;0,OFFSET('Labour Entry'!$C$1,'Labour Entry'!$A24-1,O$4*5,1,1),0)</f>
        <v>0</v>
      </c>
      <c r="P23" s="862">
        <f ca="1">IF(P$4&gt;0,OFFSET('Labour Entry'!$C$1,'Labour Entry'!$A24-1,P$4*5-4,1,1),0)</f>
        <v>6</v>
      </c>
      <c r="Q23" s="857">
        <f ca="1">IF(Q$4&gt;0,OFFSET('Labour Entry'!$C$1,'Labour Entry'!$A24-1,Q$4*5-3,1,1),0)</f>
        <v>8</v>
      </c>
      <c r="R23" s="858">
        <f ca="1">IF(R$4&gt;0,OFFSET('Labour Entry'!$C$1,'Labour Entry'!$A24-1,R$4*5-2,1,1),0)</f>
        <v>0</v>
      </c>
      <c r="S23" s="860">
        <f ca="1">IF(S$4&gt;0,OFFSET('Labour Entry'!$C$1,'Labour Entry'!$A24-1,S$4*5-1,1,1),0)</f>
        <v>0</v>
      </c>
      <c r="T23" s="861">
        <f ca="1">IF(T$4&gt;0,OFFSET('Labour Entry'!$C$1,'Labour Entry'!$A24-1,T$4*5,1,1),0)</f>
        <v>0</v>
      </c>
      <c r="U23" s="862">
        <f ca="1">IF(U$4&gt;0,OFFSET('Labour Entry'!$C$1,'Labour Entry'!$A24-1,U$4*5-4,1,1),0)</f>
        <v>0</v>
      </c>
      <c r="V23" s="857">
        <f ca="1">IF(V$4&gt;0,OFFSET('Labour Entry'!$C$1,'Labour Entry'!$A24-1,V$4*5-3,1,1),0)</f>
        <v>0</v>
      </c>
      <c r="W23" s="858">
        <f ca="1">IF(W$4&gt;0,OFFSET('Labour Entry'!$C$1,'Labour Entry'!$A24-1,W$4*5-2,1,1),0)</f>
        <v>0</v>
      </c>
      <c r="X23" s="860">
        <f ca="1">IF(X$4&gt;0,OFFSET('Labour Entry'!$C$1,'Labour Entry'!$A24-1,X$4*5-1,1,1),0)</f>
        <v>0</v>
      </c>
      <c r="Y23" s="861">
        <f ca="1">IF(Y$4&gt;0,OFFSET('Labour Entry'!$C$1,'Labour Entry'!$A24-1,Y$4*5,1,1),0)</f>
        <v>0</v>
      </c>
      <c r="Z23" s="862">
        <f ca="1">IF(Z$4&gt;0,OFFSET('Labour Entry'!$C$1,'Labour Entry'!$A24-1,Z$4*5-4,1,1),0)</f>
        <v>5</v>
      </c>
      <c r="AA23" s="857">
        <f ca="1">IF(AA$4&gt;0,OFFSET('Labour Entry'!$C$1,'Labour Entry'!$A24-1,AA$4*5-3,1,1),0)</f>
        <v>4</v>
      </c>
      <c r="AB23" s="858">
        <f ca="1">IF(AB$4&gt;0,OFFSET('Labour Entry'!$C$1,'Labour Entry'!$A24-1,AB$4*5-2,1,1),0)</f>
        <v>0</v>
      </c>
      <c r="AC23" s="860">
        <f ca="1">IF(AC$4&gt;0,OFFSET('Labour Entry'!$C$1,'Labour Entry'!$A24-1,AC$4*5-1,1,1),0)</f>
        <v>0</v>
      </c>
      <c r="AD23" s="861">
        <f ca="1">IF(AD$4&gt;0,OFFSET('Labour Entry'!$C$1,'Labour Entry'!$A24-1,AD$4*5,1,1),0)</f>
        <v>0</v>
      </c>
      <c r="AE23" s="862">
        <f ca="1">IF(AE$4&gt;0,OFFSET('Labour Entry'!$C$1,'Labour Entry'!$A24-1,AE$4*5-4,1,1),0)</f>
        <v>7</v>
      </c>
      <c r="AF23" s="857">
        <f ca="1">IF(AF$4&gt;0,OFFSET('Labour Entry'!$C$1,'Labour Entry'!$A24-1,AF$4*5-3,1,1),0)</f>
        <v>3.5</v>
      </c>
      <c r="AG23" s="858">
        <f ca="1">IF(AG$4&gt;0,OFFSET('Labour Entry'!$C$1,'Labour Entry'!$A24-1,AG$4*5-2,1,1),0)</f>
        <v>0</v>
      </c>
      <c r="AH23" s="860">
        <f ca="1">IF(AH$4&gt;0,OFFSET('Labour Entry'!$C$1,'Labour Entry'!$A24-1,AH$4*5-1,1,1),0)</f>
        <v>0</v>
      </c>
      <c r="AI23" s="861">
        <f ca="1">IF(AI$4&gt;0,OFFSET('Labour Entry'!$C$1,'Labour Entry'!$A24-1,AI$4*5,1,1),0)</f>
        <v>0</v>
      </c>
      <c r="AJ23" s="862">
        <f ca="1">IF(AJ$4&gt;0,OFFSET('Labour Entry'!$C$1,'Labour Entry'!$A24-1,AJ$4*5-4,1,1),0)</f>
        <v>0</v>
      </c>
      <c r="AK23" s="857">
        <f ca="1">IF(AK$4&gt;0,OFFSET('Labour Entry'!$C$1,'Labour Entry'!$A24-1,AK$4*5-3,1,1),0)</f>
        <v>0</v>
      </c>
      <c r="AL23" s="858">
        <f ca="1">IF(AL$4&gt;0,OFFSET('Labour Entry'!$C$1,'Labour Entry'!$A24-1,AL$4*5-2,1,1),0)</f>
        <v>0</v>
      </c>
      <c r="AM23" s="857">
        <f ca="1">IF(AM$4&gt;0,OFFSET('Labour Entry'!$C$1,'Labour Entry'!$A24-1,AM$4*5-1,1,1),0)</f>
        <v>0</v>
      </c>
      <c r="AN23" s="858">
        <f ca="1">IF(AN$4&gt;0,OFFSET('Labour Entry'!$C$1,'Labour Entry'!$A24-1,AN$4*5,1,1),0)</f>
        <v>0</v>
      </c>
      <c r="AO23" s="862">
        <f ca="1">IF(AO$4&gt;0,OFFSET('Labour Entry'!$C$1,'Labour Entry'!$A24-1,AO$4*5-4,1,1),0)</f>
        <v>0</v>
      </c>
      <c r="AP23" s="857">
        <f ca="1">IF(AP$4&gt;0,OFFSET('Labour Entry'!$C$1,'Labour Entry'!$A24-1,AP$4*5-3,1,1),0)</f>
        <v>0</v>
      </c>
      <c r="AQ23" s="858">
        <f ca="1">IF(AQ$4&gt;0,OFFSET('Labour Entry'!$C$1,'Labour Entry'!$A24-1,AQ$4*5-2,1,1),0)</f>
        <v>0</v>
      </c>
      <c r="AR23" s="857">
        <f ca="1">IF(AR$4&gt;0,OFFSET('Labour Entry'!$C$1,'Labour Entry'!$A24-1,AR$4*5-1,1,1),0)</f>
        <v>0</v>
      </c>
      <c r="AS23" s="858">
        <f ca="1">IF(AS$4&gt;0,OFFSET('Labour Entry'!$C$1,'Labour Entry'!$A24-1,AS$4*5,1,1),0)</f>
        <v>0</v>
      </c>
      <c r="AT23" s="862">
        <f ca="1">IF(AT$4&gt;0,OFFSET('Labour Entry'!$C$1,'Labour Entry'!$A24-1,AT$4*5-4,1,1),0)</f>
        <v>0</v>
      </c>
      <c r="AU23" s="857">
        <f ca="1">IF(AU$4&gt;0,OFFSET('Labour Entry'!$C$1,'Labour Entry'!$A24-1,AU$4*5-3,1,1),0)</f>
        <v>0</v>
      </c>
      <c r="AV23" s="858">
        <f ca="1">IF(AV$4&gt;0,OFFSET('Labour Entry'!$C$1,'Labour Entry'!$A24-1,AV$4*5-2,1,1),0)</f>
        <v>0</v>
      </c>
      <c r="AW23" s="857">
        <f ca="1">IF(AW$4&gt;0,OFFSET('Labour Entry'!$C$1,'Labour Entry'!$A24-1,AW$4*5-1,1,1),0)</f>
        <v>0</v>
      </c>
      <c r="AX23" s="858">
        <f ca="1">IF(AX$4&gt;0,OFFSET('Labour Entry'!$C$1,'Labour Entry'!$A24-1,AX$4*5,1,1),0)</f>
        <v>0</v>
      </c>
      <c r="AY23" s="862">
        <f ca="1">IF(AY$4&gt;0,OFFSET('Labour Entry'!$C$1,'Labour Entry'!$A24-1,AY$4*5-4,1,1),0)</f>
        <v>6</v>
      </c>
      <c r="AZ23" s="857">
        <f ca="1">IF(AZ$4&gt;0,OFFSET('Labour Entry'!$C$1,'Labour Entry'!$A24-1,AZ$4*5-3,1,1),0)</f>
        <v>8</v>
      </c>
      <c r="BA23" s="858">
        <f ca="1">IF(BA$4&gt;0,OFFSET('Labour Entry'!$C$1,'Labour Entry'!$A24-1,BA$4*5-2,1,1),0)</f>
        <v>0</v>
      </c>
      <c r="BB23" s="857">
        <f ca="1">IF(BB$4&gt;0,OFFSET('Labour Entry'!$C$1,'Labour Entry'!$A24-1,BB$4*5-1,1,1),0)</f>
        <v>0</v>
      </c>
      <c r="BC23" s="858">
        <f ca="1">IF(BC$4&gt;0,OFFSET('Labour Entry'!$C$1,'Labour Entry'!$A24-1,BC$4*5,1,1),0)</f>
        <v>0</v>
      </c>
      <c r="BD23" s="862">
        <f ca="1">IF(BD$4&gt;0,OFFSET('Labour Entry'!$C$1,'Labour Entry'!$A24-1,BD$4*5-4,1,1),0)</f>
        <v>0</v>
      </c>
      <c r="BE23" s="857">
        <f ca="1">IF(BE$4&gt;0,OFFSET('Labour Entry'!$C$1,'Labour Entry'!$A24-1,BE$4*5-3,1,1),0)</f>
        <v>0</v>
      </c>
      <c r="BF23" s="858">
        <f ca="1">IF(BF$4&gt;0,OFFSET('Labour Entry'!$C$1,'Labour Entry'!$A24-1,BF$4*5-2,1,1),0)</f>
        <v>0</v>
      </c>
      <c r="BG23" s="857">
        <f ca="1">IF(BG$4&gt;0,OFFSET('Labour Entry'!$C$1,'Labour Entry'!$A24-1,BG$4*5-1,1,1),0)</f>
        <v>0</v>
      </c>
      <c r="BH23" s="858">
        <f ca="1">IF(BH$4&gt;0,OFFSET('Labour Entry'!$C$1,'Labour Entry'!$A24-1,BH$4*5,1,1),0)</f>
        <v>0</v>
      </c>
      <c r="BI23" s="862">
        <f ca="1">IF(BI$4&gt;0,OFFSET('Labour Entry'!$C$1,'Labour Entry'!$A24-1,BI$4*5-4,1,1),0)</f>
        <v>0</v>
      </c>
      <c r="BJ23" s="857">
        <f ca="1">IF(BJ$4&gt;0,OFFSET('Labour Entry'!$C$1,'Labour Entry'!$A24-1,BJ$4*5-3,1,1),0)</f>
        <v>0</v>
      </c>
      <c r="BK23" s="858">
        <f ca="1">IF(BK$4&gt;0,OFFSET('Labour Entry'!$C$1,'Labour Entry'!$A24-1,BK$4*5-2,1,1),0)</f>
        <v>0</v>
      </c>
      <c r="BL23" s="857">
        <f ca="1">IF(BL$4&gt;0,OFFSET('Labour Entry'!$C$1,'Labour Entry'!$A24-1,BL$4*5-1,1,1),0)</f>
        <v>0</v>
      </c>
      <c r="BM23" s="858">
        <f ca="1">IF(BM$4&gt;0,OFFSET('Labour Entry'!$C$1,'Labour Entry'!$A24-1,BM$4*5,1,1),0)</f>
        <v>0</v>
      </c>
      <c r="BN23" s="862">
        <f ca="1">IF(BN$4&gt;0,OFFSET('Labour Entry'!$C$1,'Labour Entry'!$A24-1,BN$4*5-4,1,1),0)</f>
        <v>0</v>
      </c>
      <c r="BO23" s="857">
        <f ca="1">IF(BO$4&gt;0,OFFSET('Labour Entry'!$C$1,'Labour Entry'!$A24-1,BO$4*5-3,1,1),0)</f>
        <v>0</v>
      </c>
      <c r="BP23" s="858">
        <f ca="1">IF(BP$4&gt;0,OFFSET('Labour Entry'!$C$1,'Labour Entry'!$A24-1,BP$4*5-2,1,1),0)</f>
        <v>0</v>
      </c>
      <c r="BQ23" s="857">
        <f ca="1">IF(BQ$4&gt;0,OFFSET('Labour Entry'!$C$1,'Labour Entry'!$A24-1,BQ$4*5-1,1,1),0)</f>
        <v>0</v>
      </c>
      <c r="BR23" s="858">
        <f ca="1">IF(BR$4&gt;0,OFFSET('Labour Entry'!$C$1,'Labour Entry'!$A24-1,BR$4*5,1,1),0)</f>
        <v>0</v>
      </c>
      <c r="BS23" s="862">
        <f ca="1">IF(BS$4&gt;0,OFFSET('Labour Entry'!$C$1,'Labour Entry'!$A24-1,BS$4*5-4,1,1),0)</f>
        <v>0</v>
      </c>
      <c r="BT23" s="857">
        <f ca="1">IF(BT$4&gt;0,OFFSET('Labour Entry'!$C$1,'Labour Entry'!$A24-1,BT$4*5-3,1,1),0)</f>
        <v>0</v>
      </c>
      <c r="BU23" s="858">
        <f ca="1">IF(BU$4&gt;0,OFFSET('Labour Entry'!$C$1,'Labour Entry'!$A24-1,BU$4*5-2,1,1),0)</f>
        <v>0</v>
      </c>
      <c r="BV23" s="857">
        <f ca="1">IF(BV$4&gt;0,OFFSET('Labour Entry'!$C$1,'Labour Entry'!$A24-1,BV$4*5-1,1,1),0)</f>
        <v>0</v>
      </c>
      <c r="BW23" s="858">
        <f ca="1">IF(BW$4&gt;0,OFFSET('Labour Entry'!$C$1,'Labour Entry'!$A24-1,BW$4*5,1,1),0)</f>
        <v>0</v>
      </c>
      <c r="BX23" s="862">
        <f ca="1">IF(BX$4&gt;0,OFFSET('Labour Entry'!$C$1,'Labour Entry'!$A24-1,BX$4*5-4,1,1),0)</f>
        <v>0</v>
      </c>
      <c r="BY23" s="857">
        <f ca="1">IF(BY$4&gt;0,OFFSET('Labour Entry'!$C$1,'Labour Entry'!$A24-1,BY$4*5-3,1,1),0)</f>
        <v>0</v>
      </c>
      <c r="BZ23" s="858">
        <f ca="1">IF(BZ$4&gt;0,OFFSET('Labour Entry'!$C$1,'Labour Entry'!$A24-1,BZ$4*5-2,1,1),0)</f>
        <v>0</v>
      </c>
      <c r="CA23" s="857">
        <f ca="1">IF(CA$4&gt;0,OFFSET('Labour Entry'!$C$1,'Labour Entry'!$A24-1,CA$4*5-1,1,1),0)</f>
        <v>0</v>
      </c>
      <c r="CB23" s="858">
        <f ca="1">IF(CB$4&gt;0,OFFSET('Labour Entry'!$C$1,'Labour Entry'!$A24-1,CB$4*5,1,1),0)</f>
        <v>0</v>
      </c>
      <c r="CC23" s="845"/>
      <c r="CD23" s="863">
        <f t="shared" ca="1" si="0"/>
        <v>24</v>
      </c>
      <c r="CE23" s="864">
        <f t="shared" ca="1" si="2"/>
        <v>24</v>
      </c>
      <c r="CF23" s="865">
        <f t="shared" ca="1" si="1"/>
        <v>23.5</v>
      </c>
      <c r="CG23" s="866">
        <f t="shared" ca="1" si="1"/>
        <v>0</v>
      </c>
      <c r="CH23" s="866">
        <f t="shared" ca="1" si="1"/>
        <v>0</v>
      </c>
      <c r="CI23" s="867">
        <f t="shared" ca="1" si="1"/>
        <v>0</v>
      </c>
    </row>
    <row r="24" spans="1:87" x14ac:dyDescent="0.2">
      <c r="A24" s="855" t="str">
        <f ca="1">IF(OFFSET('Employee Set-up'!$A$1,ROW('Employee Set-up'!$A20)-1,'Employee Set-up'!$B$1-1,1,1)&lt;&gt;0,OFFSET('Employee Set-up'!$A$1,ROW('Employee Set-up'!$A20)-1,'Employee Set-up'!$B$1-1,1,1),"---")</f>
        <v>----</v>
      </c>
      <c r="B24" s="856" t="str">
        <f ca="1">IF(OFFSET('Employee Set-up'!$A$1,ROW('Employee Set-up'!$A20)-1,'Employee Set-up'!$D$1-1,1,1)&lt;&gt;0,OFFSET('Employee Set-up'!$A$1,ROW('Employee Set-up'!$A20)-1,'Employee Set-up'!$C$1-1,1,1),"---")</f>
        <v>---</v>
      </c>
      <c r="C24" s="857">
        <f ca="1">IF(OFFSET('Employee Set-up'!$A$1,ROW('Employee Set-up'!$A20)-1,'Employee Set-up'!$D$1-1,1,1)&lt;&gt;0,OFFSET('Employee Set-up'!$A$1,ROW('Employee Set-up'!$A20)-1,'Employee Set-up'!$F$1-1,1,1),"---")</f>
        <v>0</v>
      </c>
      <c r="D24" s="858">
        <f ca="1">IF(OFFSET('Employee Set-up'!$A$1,ROW('Employee Set-up'!$A20)-1,'Employee Set-up'!$D$1-1,1,1)&lt;&gt;0,OFFSET('Employee Set-up'!$A$1,ROW('Employee Set-up'!$A20)-1,'Employee Set-up'!$G$1-1,1,1),"---")</f>
        <v>0</v>
      </c>
      <c r="E24" s="845"/>
      <c r="F24" s="859">
        <f ca="1">IF(F$4&gt;0,OFFSET('Labour Entry'!$C$1,'Labour Entry'!$A25-1,F$4*5-4,1,1),0)</f>
        <v>0</v>
      </c>
      <c r="G24" s="857">
        <f ca="1">IF(G$4&gt;0,OFFSET('Labour Entry'!$C$1,'Labour Entry'!$A25-1,G$4*5-3,1,1),0)</f>
        <v>0</v>
      </c>
      <c r="H24" s="858">
        <f ca="1">IF(H$4&gt;0,OFFSET('Labour Entry'!$C$1,'Labour Entry'!$A25-1,H$4*5-2,1,1),0)</f>
        <v>0</v>
      </c>
      <c r="I24" s="860">
        <f ca="1">IF(I$4&gt;0,OFFSET('Labour Entry'!$C$1,'Labour Entry'!$A25-1,I$4*5-1,1,1),0)</f>
        <v>0</v>
      </c>
      <c r="J24" s="861">
        <f ca="1">IF(J$4&gt;0,OFFSET('Labour Entry'!$C$1,'Labour Entry'!$A25-1,J$4*5,1,1),0)</f>
        <v>0</v>
      </c>
      <c r="K24" s="862">
        <f ca="1">IF(K$4&gt;0,OFFSET('Labour Entry'!$C$1,'Labour Entry'!$A25-1,K$4*5-4,1,1),0)</f>
        <v>0</v>
      </c>
      <c r="L24" s="857">
        <f ca="1">IF(L$4&gt;0,OFFSET('Labour Entry'!$C$1,'Labour Entry'!$A25-1,L$4*5-3,1,1),0)</f>
        <v>0</v>
      </c>
      <c r="M24" s="858">
        <f ca="1">IF(M$4&gt;0,OFFSET('Labour Entry'!$C$1,'Labour Entry'!$A25-1,M$4*5-2,1,1),0)</f>
        <v>0</v>
      </c>
      <c r="N24" s="860">
        <f ca="1">IF(N$4&gt;0,OFFSET('Labour Entry'!$C$1,'Labour Entry'!$A25-1,N$4*5-1,1,1),0)</f>
        <v>0</v>
      </c>
      <c r="O24" s="861">
        <f ca="1">IF(O$4&gt;0,OFFSET('Labour Entry'!$C$1,'Labour Entry'!$A25-1,O$4*5,1,1),0)</f>
        <v>0</v>
      </c>
      <c r="P24" s="862">
        <f ca="1">IF(P$4&gt;0,OFFSET('Labour Entry'!$C$1,'Labour Entry'!$A25-1,P$4*5-4,1,1),0)</f>
        <v>0</v>
      </c>
      <c r="Q24" s="857">
        <f ca="1">IF(Q$4&gt;0,OFFSET('Labour Entry'!$C$1,'Labour Entry'!$A25-1,Q$4*5-3,1,1),0)</f>
        <v>0</v>
      </c>
      <c r="R24" s="858">
        <f ca="1">IF(R$4&gt;0,OFFSET('Labour Entry'!$C$1,'Labour Entry'!$A25-1,R$4*5-2,1,1),0)</f>
        <v>0</v>
      </c>
      <c r="S24" s="860">
        <f ca="1">IF(S$4&gt;0,OFFSET('Labour Entry'!$C$1,'Labour Entry'!$A25-1,S$4*5-1,1,1),0)</f>
        <v>0</v>
      </c>
      <c r="T24" s="861">
        <f ca="1">IF(T$4&gt;0,OFFSET('Labour Entry'!$C$1,'Labour Entry'!$A25-1,T$4*5,1,1),0)</f>
        <v>0</v>
      </c>
      <c r="U24" s="862">
        <f ca="1">IF(U$4&gt;0,OFFSET('Labour Entry'!$C$1,'Labour Entry'!$A25-1,U$4*5-4,1,1),0)</f>
        <v>0</v>
      </c>
      <c r="V24" s="857">
        <f ca="1">IF(V$4&gt;0,OFFSET('Labour Entry'!$C$1,'Labour Entry'!$A25-1,V$4*5-3,1,1),0)</f>
        <v>0</v>
      </c>
      <c r="W24" s="858">
        <f ca="1">IF(W$4&gt;0,OFFSET('Labour Entry'!$C$1,'Labour Entry'!$A25-1,W$4*5-2,1,1),0)</f>
        <v>0</v>
      </c>
      <c r="X24" s="860">
        <f ca="1">IF(X$4&gt;0,OFFSET('Labour Entry'!$C$1,'Labour Entry'!$A25-1,X$4*5-1,1,1),0)</f>
        <v>0</v>
      </c>
      <c r="Y24" s="861">
        <f ca="1">IF(Y$4&gt;0,OFFSET('Labour Entry'!$C$1,'Labour Entry'!$A25-1,Y$4*5,1,1),0)</f>
        <v>0</v>
      </c>
      <c r="Z24" s="862">
        <f ca="1">IF(Z$4&gt;0,OFFSET('Labour Entry'!$C$1,'Labour Entry'!$A25-1,Z$4*5-4,1,1),0)</f>
        <v>0</v>
      </c>
      <c r="AA24" s="857">
        <f ca="1">IF(AA$4&gt;0,OFFSET('Labour Entry'!$C$1,'Labour Entry'!$A25-1,AA$4*5-3,1,1),0)</f>
        <v>0</v>
      </c>
      <c r="AB24" s="858">
        <f ca="1">IF(AB$4&gt;0,OFFSET('Labour Entry'!$C$1,'Labour Entry'!$A25-1,AB$4*5-2,1,1),0)</f>
        <v>0</v>
      </c>
      <c r="AC24" s="860">
        <f ca="1">IF(AC$4&gt;0,OFFSET('Labour Entry'!$C$1,'Labour Entry'!$A25-1,AC$4*5-1,1,1),0)</f>
        <v>0</v>
      </c>
      <c r="AD24" s="861">
        <f ca="1">IF(AD$4&gt;0,OFFSET('Labour Entry'!$C$1,'Labour Entry'!$A25-1,AD$4*5,1,1),0)</f>
        <v>0</v>
      </c>
      <c r="AE24" s="862">
        <f ca="1">IF(AE$4&gt;0,OFFSET('Labour Entry'!$C$1,'Labour Entry'!$A25-1,AE$4*5-4,1,1),0)</f>
        <v>0</v>
      </c>
      <c r="AF24" s="857">
        <f ca="1">IF(AF$4&gt;0,OFFSET('Labour Entry'!$C$1,'Labour Entry'!$A25-1,AF$4*5-3,1,1),0)</f>
        <v>0</v>
      </c>
      <c r="AG24" s="858">
        <f ca="1">IF(AG$4&gt;0,OFFSET('Labour Entry'!$C$1,'Labour Entry'!$A25-1,AG$4*5-2,1,1),0)</f>
        <v>0</v>
      </c>
      <c r="AH24" s="860">
        <f ca="1">IF(AH$4&gt;0,OFFSET('Labour Entry'!$C$1,'Labour Entry'!$A25-1,AH$4*5-1,1,1),0)</f>
        <v>0</v>
      </c>
      <c r="AI24" s="861">
        <f ca="1">IF(AI$4&gt;0,OFFSET('Labour Entry'!$C$1,'Labour Entry'!$A25-1,AI$4*5,1,1),0)</f>
        <v>0</v>
      </c>
      <c r="AJ24" s="862">
        <f ca="1">IF(AJ$4&gt;0,OFFSET('Labour Entry'!$C$1,'Labour Entry'!$A25-1,AJ$4*5-4,1,1),0)</f>
        <v>0</v>
      </c>
      <c r="AK24" s="857">
        <f ca="1">IF(AK$4&gt;0,OFFSET('Labour Entry'!$C$1,'Labour Entry'!$A25-1,AK$4*5-3,1,1),0)</f>
        <v>0</v>
      </c>
      <c r="AL24" s="858">
        <f ca="1">IF(AL$4&gt;0,OFFSET('Labour Entry'!$C$1,'Labour Entry'!$A25-1,AL$4*5-2,1,1),0)</f>
        <v>0</v>
      </c>
      <c r="AM24" s="857">
        <f ca="1">IF(AM$4&gt;0,OFFSET('Labour Entry'!$C$1,'Labour Entry'!$A25-1,AM$4*5-1,1,1),0)</f>
        <v>0</v>
      </c>
      <c r="AN24" s="858">
        <f ca="1">IF(AN$4&gt;0,OFFSET('Labour Entry'!$C$1,'Labour Entry'!$A25-1,AN$4*5,1,1),0)</f>
        <v>0</v>
      </c>
      <c r="AO24" s="862">
        <f ca="1">IF(AO$4&gt;0,OFFSET('Labour Entry'!$C$1,'Labour Entry'!$A25-1,AO$4*5-4,1,1),0)</f>
        <v>0</v>
      </c>
      <c r="AP24" s="857">
        <f ca="1">IF(AP$4&gt;0,OFFSET('Labour Entry'!$C$1,'Labour Entry'!$A25-1,AP$4*5-3,1,1),0)</f>
        <v>0</v>
      </c>
      <c r="AQ24" s="858">
        <f ca="1">IF(AQ$4&gt;0,OFFSET('Labour Entry'!$C$1,'Labour Entry'!$A25-1,AQ$4*5-2,1,1),0)</f>
        <v>0</v>
      </c>
      <c r="AR24" s="857">
        <f ca="1">IF(AR$4&gt;0,OFFSET('Labour Entry'!$C$1,'Labour Entry'!$A25-1,AR$4*5-1,1,1),0)</f>
        <v>0</v>
      </c>
      <c r="AS24" s="858">
        <f ca="1">IF(AS$4&gt;0,OFFSET('Labour Entry'!$C$1,'Labour Entry'!$A25-1,AS$4*5,1,1),0)</f>
        <v>0</v>
      </c>
      <c r="AT24" s="862">
        <f ca="1">IF(AT$4&gt;0,OFFSET('Labour Entry'!$C$1,'Labour Entry'!$A25-1,AT$4*5-4,1,1),0)</f>
        <v>0</v>
      </c>
      <c r="AU24" s="857">
        <f ca="1">IF(AU$4&gt;0,OFFSET('Labour Entry'!$C$1,'Labour Entry'!$A25-1,AU$4*5-3,1,1),0)</f>
        <v>0</v>
      </c>
      <c r="AV24" s="858">
        <f ca="1">IF(AV$4&gt;0,OFFSET('Labour Entry'!$C$1,'Labour Entry'!$A25-1,AV$4*5-2,1,1),0)</f>
        <v>0</v>
      </c>
      <c r="AW24" s="857">
        <f ca="1">IF(AW$4&gt;0,OFFSET('Labour Entry'!$C$1,'Labour Entry'!$A25-1,AW$4*5-1,1,1),0)</f>
        <v>0</v>
      </c>
      <c r="AX24" s="858">
        <f ca="1">IF(AX$4&gt;0,OFFSET('Labour Entry'!$C$1,'Labour Entry'!$A25-1,AX$4*5,1,1),0)</f>
        <v>0</v>
      </c>
      <c r="AY24" s="862">
        <f ca="1">IF(AY$4&gt;0,OFFSET('Labour Entry'!$C$1,'Labour Entry'!$A25-1,AY$4*5-4,1,1),0)</f>
        <v>0</v>
      </c>
      <c r="AZ24" s="857">
        <f ca="1">IF(AZ$4&gt;0,OFFSET('Labour Entry'!$C$1,'Labour Entry'!$A25-1,AZ$4*5-3,1,1),0)</f>
        <v>0</v>
      </c>
      <c r="BA24" s="858">
        <f ca="1">IF(BA$4&gt;0,OFFSET('Labour Entry'!$C$1,'Labour Entry'!$A25-1,BA$4*5-2,1,1),0)</f>
        <v>0</v>
      </c>
      <c r="BB24" s="857">
        <f ca="1">IF(BB$4&gt;0,OFFSET('Labour Entry'!$C$1,'Labour Entry'!$A25-1,BB$4*5-1,1,1),0)</f>
        <v>0</v>
      </c>
      <c r="BC24" s="858">
        <f ca="1">IF(BC$4&gt;0,OFFSET('Labour Entry'!$C$1,'Labour Entry'!$A25-1,BC$4*5,1,1),0)</f>
        <v>0</v>
      </c>
      <c r="BD24" s="862">
        <f ca="1">IF(BD$4&gt;0,OFFSET('Labour Entry'!$C$1,'Labour Entry'!$A25-1,BD$4*5-4,1,1),0)</f>
        <v>0</v>
      </c>
      <c r="BE24" s="857">
        <f ca="1">IF(BE$4&gt;0,OFFSET('Labour Entry'!$C$1,'Labour Entry'!$A25-1,BE$4*5-3,1,1),0)</f>
        <v>0</v>
      </c>
      <c r="BF24" s="858">
        <f ca="1">IF(BF$4&gt;0,OFFSET('Labour Entry'!$C$1,'Labour Entry'!$A25-1,BF$4*5-2,1,1),0)</f>
        <v>0</v>
      </c>
      <c r="BG24" s="857">
        <f ca="1">IF(BG$4&gt;0,OFFSET('Labour Entry'!$C$1,'Labour Entry'!$A25-1,BG$4*5-1,1,1),0)</f>
        <v>0</v>
      </c>
      <c r="BH24" s="858">
        <f ca="1">IF(BH$4&gt;0,OFFSET('Labour Entry'!$C$1,'Labour Entry'!$A25-1,BH$4*5,1,1),0)</f>
        <v>0</v>
      </c>
      <c r="BI24" s="862">
        <f ca="1">IF(BI$4&gt;0,OFFSET('Labour Entry'!$C$1,'Labour Entry'!$A25-1,BI$4*5-4,1,1),0)</f>
        <v>0</v>
      </c>
      <c r="BJ24" s="857">
        <f ca="1">IF(BJ$4&gt;0,OFFSET('Labour Entry'!$C$1,'Labour Entry'!$A25-1,BJ$4*5-3,1,1),0)</f>
        <v>0</v>
      </c>
      <c r="BK24" s="858">
        <f ca="1">IF(BK$4&gt;0,OFFSET('Labour Entry'!$C$1,'Labour Entry'!$A25-1,BK$4*5-2,1,1),0)</f>
        <v>0</v>
      </c>
      <c r="BL24" s="857">
        <f ca="1">IF(BL$4&gt;0,OFFSET('Labour Entry'!$C$1,'Labour Entry'!$A25-1,BL$4*5-1,1,1),0)</f>
        <v>0</v>
      </c>
      <c r="BM24" s="858">
        <f ca="1">IF(BM$4&gt;0,OFFSET('Labour Entry'!$C$1,'Labour Entry'!$A25-1,BM$4*5,1,1),0)</f>
        <v>0</v>
      </c>
      <c r="BN24" s="862">
        <f ca="1">IF(BN$4&gt;0,OFFSET('Labour Entry'!$C$1,'Labour Entry'!$A25-1,BN$4*5-4,1,1),0)</f>
        <v>0</v>
      </c>
      <c r="BO24" s="857">
        <f ca="1">IF(BO$4&gt;0,OFFSET('Labour Entry'!$C$1,'Labour Entry'!$A25-1,BO$4*5-3,1,1),0)</f>
        <v>0</v>
      </c>
      <c r="BP24" s="858">
        <f ca="1">IF(BP$4&gt;0,OFFSET('Labour Entry'!$C$1,'Labour Entry'!$A25-1,BP$4*5-2,1,1),0)</f>
        <v>0</v>
      </c>
      <c r="BQ24" s="857">
        <f ca="1">IF(BQ$4&gt;0,OFFSET('Labour Entry'!$C$1,'Labour Entry'!$A25-1,BQ$4*5-1,1,1),0)</f>
        <v>0</v>
      </c>
      <c r="BR24" s="858">
        <f ca="1">IF(BR$4&gt;0,OFFSET('Labour Entry'!$C$1,'Labour Entry'!$A25-1,BR$4*5,1,1),0)</f>
        <v>0</v>
      </c>
      <c r="BS24" s="862">
        <f ca="1">IF(BS$4&gt;0,OFFSET('Labour Entry'!$C$1,'Labour Entry'!$A25-1,BS$4*5-4,1,1),0)</f>
        <v>0</v>
      </c>
      <c r="BT24" s="857">
        <f ca="1">IF(BT$4&gt;0,OFFSET('Labour Entry'!$C$1,'Labour Entry'!$A25-1,BT$4*5-3,1,1),0)</f>
        <v>0</v>
      </c>
      <c r="BU24" s="858">
        <f ca="1">IF(BU$4&gt;0,OFFSET('Labour Entry'!$C$1,'Labour Entry'!$A25-1,BU$4*5-2,1,1),0)</f>
        <v>0</v>
      </c>
      <c r="BV24" s="857">
        <f ca="1">IF(BV$4&gt;0,OFFSET('Labour Entry'!$C$1,'Labour Entry'!$A25-1,BV$4*5-1,1,1),0)</f>
        <v>0</v>
      </c>
      <c r="BW24" s="858">
        <f ca="1">IF(BW$4&gt;0,OFFSET('Labour Entry'!$C$1,'Labour Entry'!$A25-1,BW$4*5,1,1),0)</f>
        <v>0</v>
      </c>
      <c r="BX24" s="862">
        <f ca="1">IF(BX$4&gt;0,OFFSET('Labour Entry'!$C$1,'Labour Entry'!$A25-1,BX$4*5-4,1,1),0)</f>
        <v>0</v>
      </c>
      <c r="BY24" s="857">
        <f ca="1">IF(BY$4&gt;0,OFFSET('Labour Entry'!$C$1,'Labour Entry'!$A25-1,BY$4*5-3,1,1),0)</f>
        <v>0</v>
      </c>
      <c r="BZ24" s="858">
        <f ca="1">IF(BZ$4&gt;0,OFFSET('Labour Entry'!$C$1,'Labour Entry'!$A25-1,BZ$4*5-2,1,1),0)</f>
        <v>0</v>
      </c>
      <c r="CA24" s="857">
        <f ca="1">IF(CA$4&gt;0,OFFSET('Labour Entry'!$C$1,'Labour Entry'!$A25-1,CA$4*5-1,1,1),0)</f>
        <v>0</v>
      </c>
      <c r="CB24" s="858">
        <f ca="1">IF(CB$4&gt;0,OFFSET('Labour Entry'!$C$1,'Labour Entry'!$A25-1,CB$4*5,1,1),0)</f>
        <v>0</v>
      </c>
      <c r="CC24" s="845"/>
      <c r="CD24" s="863">
        <f t="shared" ca="1" si="0"/>
        <v>0</v>
      </c>
      <c r="CE24" s="864">
        <f t="shared" ca="1" si="2"/>
        <v>0</v>
      </c>
      <c r="CF24" s="865">
        <f t="shared" ca="1" si="1"/>
        <v>0</v>
      </c>
      <c r="CG24" s="866">
        <f t="shared" ca="1" si="1"/>
        <v>0</v>
      </c>
      <c r="CH24" s="866">
        <f t="shared" ca="1" si="1"/>
        <v>0</v>
      </c>
      <c r="CI24" s="867">
        <f t="shared" ca="1" si="1"/>
        <v>0</v>
      </c>
    </row>
    <row r="25" spans="1:87" x14ac:dyDescent="0.2">
      <c r="A25" s="855" t="str">
        <f ca="1">IF(OFFSET('Employee Set-up'!$A$1,ROW('Employee Set-up'!$A21)-1,'Employee Set-up'!$B$1-1,1,1)&lt;&gt;0,OFFSET('Employee Set-up'!$A$1,ROW('Employee Set-up'!$A21)-1,'Employee Set-up'!$B$1-1,1,1),"---")</f>
        <v>----</v>
      </c>
      <c r="B25" s="856" t="str">
        <f ca="1">IF(OFFSET('Employee Set-up'!$A$1,ROW('Employee Set-up'!$A21)-1,'Employee Set-up'!$D$1-1,1,1)&lt;&gt;0,OFFSET('Employee Set-up'!$A$1,ROW('Employee Set-up'!$A21)-1,'Employee Set-up'!$C$1-1,1,1),"---")</f>
        <v>---</v>
      </c>
      <c r="C25" s="857">
        <f ca="1">IF(OFFSET('Employee Set-up'!$A$1,ROW('Employee Set-up'!$A21)-1,'Employee Set-up'!$D$1-1,1,1)&lt;&gt;0,OFFSET('Employee Set-up'!$A$1,ROW('Employee Set-up'!$A21)-1,'Employee Set-up'!$F$1-1,1,1),"---")</f>
        <v>0</v>
      </c>
      <c r="D25" s="858">
        <f ca="1">IF(OFFSET('Employee Set-up'!$A$1,ROW('Employee Set-up'!$A21)-1,'Employee Set-up'!$D$1-1,1,1)&lt;&gt;0,OFFSET('Employee Set-up'!$A$1,ROW('Employee Set-up'!$A21)-1,'Employee Set-up'!$G$1-1,1,1),"---")</f>
        <v>0</v>
      </c>
      <c r="E25" s="845"/>
      <c r="F25" s="859">
        <f ca="1">IF(F$4&gt;0,OFFSET('Labour Entry'!$C$1,'Labour Entry'!$A26-1,F$4*5-4,1,1),0)</f>
        <v>0</v>
      </c>
      <c r="G25" s="857">
        <f ca="1">IF(G$4&gt;0,OFFSET('Labour Entry'!$C$1,'Labour Entry'!$A26-1,G$4*5-3,1,1),0)</f>
        <v>0</v>
      </c>
      <c r="H25" s="858">
        <f ca="1">IF(H$4&gt;0,OFFSET('Labour Entry'!$C$1,'Labour Entry'!$A26-1,H$4*5-2,1,1),0)</f>
        <v>0</v>
      </c>
      <c r="I25" s="860">
        <f ca="1">IF(I$4&gt;0,OFFSET('Labour Entry'!$C$1,'Labour Entry'!$A26-1,I$4*5-1,1,1),0)</f>
        <v>0</v>
      </c>
      <c r="J25" s="861">
        <f ca="1">IF(J$4&gt;0,OFFSET('Labour Entry'!$C$1,'Labour Entry'!$A26-1,J$4*5,1,1),0)</f>
        <v>0</v>
      </c>
      <c r="K25" s="862">
        <f ca="1">IF(K$4&gt;0,OFFSET('Labour Entry'!$C$1,'Labour Entry'!$A26-1,K$4*5-4,1,1),0)</f>
        <v>0</v>
      </c>
      <c r="L25" s="857">
        <f ca="1">IF(L$4&gt;0,OFFSET('Labour Entry'!$C$1,'Labour Entry'!$A26-1,L$4*5-3,1,1),0)</f>
        <v>0</v>
      </c>
      <c r="M25" s="858">
        <f ca="1">IF(M$4&gt;0,OFFSET('Labour Entry'!$C$1,'Labour Entry'!$A26-1,M$4*5-2,1,1),0)</f>
        <v>0</v>
      </c>
      <c r="N25" s="860">
        <f ca="1">IF(N$4&gt;0,OFFSET('Labour Entry'!$C$1,'Labour Entry'!$A26-1,N$4*5-1,1,1),0)</f>
        <v>0</v>
      </c>
      <c r="O25" s="861">
        <f ca="1">IF(O$4&gt;0,OFFSET('Labour Entry'!$C$1,'Labour Entry'!$A26-1,O$4*5,1,1),0)</f>
        <v>0</v>
      </c>
      <c r="P25" s="862">
        <f ca="1">IF(P$4&gt;0,OFFSET('Labour Entry'!$C$1,'Labour Entry'!$A26-1,P$4*5-4,1,1),0)</f>
        <v>0</v>
      </c>
      <c r="Q25" s="857">
        <f ca="1">IF(Q$4&gt;0,OFFSET('Labour Entry'!$C$1,'Labour Entry'!$A26-1,Q$4*5-3,1,1),0)</f>
        <v>0</v>
      </c>
      <c r="R25" s="858">
        <f ca="1">IF(R$4&gt;0,OFFSET('Labour Entry'!$C$1,'Labour Entry'!$A26-1,R$4*5-2,1,1),0)</f>
        <v>0</v>
      </c>
      <c r="S25" s="860">
        <f ca="1">IF(S$4&gt;0,OFFSET('Labour Entry'!$C$1,'Labour Entry'!$A26-1,S$4*5-1,1,1),0)</f>
        <v>0</v>
      </c>
      <c r="T25" s="861">
        <f ca="1">IF(T$4&gt;0,OFFSET('Labour Entry'!$C$1,'Labour Entry'!$A26-1,T$4*5,1,1),0)</f>
        <v>0</v>
      </c>
      <c r="U25" s="862">
        <f ca="1">IF(U$4&gt;0,OFFSET('Labour Entry'!$C$1,'Labour Entry'!$A26-1,U$4*5-4,1,1),0)</f>
        <v>0</v>
      </c>
      <c r="V25" s="857">
        <f ca="1">IF(V$4&gt;0,OFFSET('Labour Entry'!$C$1,'Labour Entry'!$A26-1,V$4*5-3,1,1),0)</f>
        <v>0</v>
      </c>
      <c r="W25" s="858">
        <f ca="1">IF(W$4&gt;0,OFFSET('Labour Entry'!$C$1,'Labour Entry'!$A26-1,W$4*5-2,1,1),0)</f>
        <v>0</v>
      </c>
      <c r="X25" s="860">
        <f ca="1">IF(X$4&gt;0,OFFSET('Labour Entry'!$C$1,'Labour Entry'!$A26-1,X$4*5-1,1,1),0)</f>
        <v>0</v>
      </c>
      <c r="Y25" s="861">
        <f ca="1">IF(Y$4&gt;0,OFFSET('Labour Entry'!$C$1,'Labour Entry'!$A26-1,Y$4*5,1,1),0)</f>
        <v>0</v>
      </c>
      <c r="Z25" s="862">
        <f ca="1">IF(Z$4&gt;0,OFFSET('Labour Entry'!$C$1,'Labour Entry'!$A26-1,Z$4*5-4,1,1),0)</f>
        <v>0</v>
      </c>
      <c r="AA25" s="857">
        <f ca="1">IF(AA$4&gt;0,OFFSET('Labour Entry'!$C$1,'Labour Entry'!$A26-1,AA$4*5-3,1,1),0)</f>
        <v>0</v>
      </c>
      <c r="AB25" s="858">
        <f ca="1">IF(AB$4&gt;0,OFFSET('Labour Entry'!$C$1,'Labour Entry'!$A26-1,AB$4*5-2,1,1),0)</f>
        <v>0</v>
      </c>
      <c r="AC25" s="860">
        <f ca="1">IF(AC$4&gt;0,OFFSET('Labour Entry'!$C$1,'Labour Entry'!$A26-1,AC$4*5-1,1,1),0)</f>
        <v>0</v>
      </c>
      <c r="AD25" s="861">
        <f ca="1">IF(AD$4&gt;0,OFFSET('Labour Entry'!$C$1,'Labour Entry'!$A26-1,AD$4*5,1,1),0)</f>
        <v>0</v>
      </c>
      <c r="AE25" s="862">
        <f ca="1">IF(AE$4&gt;0,OFFSET('Labour Entry'!$C$1,'Labour Entry'!$A26-1,AE$4*5-4,1,1),0)</f>
        <v>0</v>
      </c>
      <c r="AF25" s="857">
        <f ca="1">IF(AF$4&gt;0,OFFSET('Labour Entry'!$C$1,'Labour Entry'!$A26-1,AF$4*5-3,1,1),0)</f>
        <v>0</v>
      </c>
      <c r="AG25" s="858">
        <f ca="1">IF(AG$4&gt;0,OFFSET('Labour Entry'!$C$1,'Labour Entry'!$A26-1,AG$4*5-2,1,1),0)</f>
        <v>0</v>
      </c>
      <c r="AH25" s="860">
        <f ca="1">IF(AH$4&gt;0,OFFSET('Labour Entry'!$C$1,'Labour Entry'!$A26-1,AH$4*5-1,1,1),0)</f>
        <v>0</v>
      </c>
      <c r="AI25" s="861">
        <f ca="1">IF(AI$4&gt;0,OFFSET('Labour Entry'!$C$1,'Labour Entry'!$A26-1,AI$4*5,1,1),0)</f>
        <v>0</v>
      </c>
      <c r="AJ25" s="862">
        <f ca="1">IF(AJ$4&gt;0,OFFSET('Labour Entry'!$C$1,'Labour Entry'!$A26-1,AJ$4*5-4,1,1),0)</f>
        <v>0</v>
      </c>
      <c r="AK25" s="857">
        <f ca="1">IF(AK$4&gt;0,OFFSET('Labour Entry'!$C$1,'Labour Entry'!$A26-1,AK$4*5-3,1,1),0)</f>
        <v>0</v>
      </c>
      <c r="AL25" s="858">
        <f ca="1">IF(AL$4&gt;0,OFFSET('Labour Entry'!$C$1,'Labour Entry'!$A26-1,AL$4*5-2,1,1),0)</f>
        <v>0</v>
      </c>
      <c r="AM25" s="857">
        <f ca="1">IF(AM$4&gt;0,OFFSET('Labour Entry'!$C$1,'Labour Entry'!$A26-1,AM$4*5-1,1,1),0)</f>
        <v>0</v>
      </c>
      <c r="AN25" s="858">
        <f ca="1">IF(AN$4&gt;0,OFFSET('Labour Entry'!$C$1,'Labour Entry'!$A26-1,AN$4*5,1,1),0)</f>
        <v>0</v>
      </c>
      <c r="AO25" s="862">
        <f ca="1">IF(AO$4&gt;0,OFFSET('Labour Entry'!$C$1,'Labour Entry'!$A26-1,AO$4*5-4,1,1),0)</f>
        <v>0</v>
      </c>
      <c r="AP25" s="857">
        <f ca="1">IF(AP$4&gt;0,OFFSET('Labour Entry'!$C$1,'Labour Entry'!$A26-1,AP$4*5-3,1,1),0)</f>
        <v>0</v>
      </c>
      <c r="AQ25" s="858">
        <f ca="1">IF(AQ$4&gt;0,OFFSET('Labour Entry'!$C$1,'Labour Entry'!$A26-1,AQ$4*5-2,1,1),0)</f>
        <v>0</v>
      </c>
      <c r="AR25" s="857">
        <f ca="1">IF(AR$4&gt;0,OFFSET('Labour Entry'!$C$1,'Labour Entry'!$A26-1,AR$4*5-1,1,1),0)</f>
        <v>0</v>
      </c>
      <c r="AS25" s="858">
        <f ca="1">IF(AS$4&gt;0,OFFSET('Labour Entry'!$C$1,'Labour Entry'!$A26-1,AS$4*5,1,1),0)</f>
        <v>0</v>
      </c>
      <c r="AT25" s="862">
        <f ca="1">IF(AT$4&gt;0,OFFSET('Labour Entry'!$C$1,'Labour Entry'!$A26-1,AT$4*5-4,1,1),0)</f>
        <v>0</v>
      </c>
      <c r="AU25" s="857">
        <f ca="1">IF(AU$4&gt;0,OFFSET('Labour Entry'!$C$1,'Labour Entry'!$A26-1,AU$4*5-3,1,1),0)</f>
        <v>0</v>
      </c>
      <c r="AV25" s="858">
        <f ca="1">IF(AV$4&gt;0,OFFSET('Labour Entry'!$C$1,'Labour Entry'!$A26-1,AV$4*5-2,1,1),0)</f>
        <v>0</v>
      </c>
      <c r="AW25" s="857">
        <f ca="1">IF(AW$4&gt;0,OFFSET('Labour Entry'!$C$1,'Labour Entry'!$A26-1,AW$4*5-1,1,1),0)</f>
        <v>0</v>
      </c>
      <c r="AX25" s="858">
        <f ca="1">IF(AX$4&gt;0,OFFSET('Labour Entry'!$C$1,'Labour Entry'!$A26-1,AX$4*5,1,1),0)</f>
        <v>0</v>
      </c>
      <c r="AY25" s="862">
        <f ca="1">IF(AY$4&gt;0,OFFSET('Labour Entry'!$C$1,'Labour Entry'!$A26-1,AY$4*5-4,1,1),0)</f>
        <v>0</v>
      </c>
      <c r="AZ25" s="857">
        <f ca="1">IF(AZ$4&gt;0,OFFSET('Labour Entry'!$C$1,'Labour Entry'!$A26-1,AZ$4*5-3,1,1),0)</f>
        <v>0</v>
      </c>
      <c r="BA25" s="858">
        <f ca="1">IF(BA$4&gt;0,OFFSET('Labour Entry'!$C$1,'Labour Entry'!$A26-1,BA$4*5-2,1,1),0)</f>
        <v>0</v>
      </c>
      <c r="BB25" s="857">
        <f ca="1">IF(BB$4&gt;0,OFFSET('Labour Entry'!$C$1,'Labour Entry'!$A26-1,BB$4*5-1,1,1),0)</f>
        <v>0</v>
      </c>
      <c r="BC25" s="858">
        <f ca="1">IF(BC$4&gt;0,OFFSET('Labour Entry'!$C$1,'Labour Entry'!$A26-1,BC$4*5,1,1),0)</f>
        <v>0</v>
      </c>
      <c r="BD25" s="862">
        <f ca="1">IF(BD$4&gt;0,OFFSET('Labour Entry'!$C$1,'Labour Entry'!$A26-1,BD$4*5-4,1,1),0)</f>
        <v>0</v>
      </c>
      <c r="BE25" s="857">
        <f ca="1">IF(BE$4&gt;0,OFFSET('Labour Entry'!$C$1,'Labour Entry'!$A26-1,BE$4*5-3,1,1),0)</f>
        <v>0</v>
      </c>
      <c r="BF25" s="858">
        <f ca="1">IF(BF$4&gt;0,OFFSET('Labour Entry'!$C$1,'Labour Entry'!$A26-1,BF$4*5-2,1,1),0)</f>
        <v>0</v>
      </c>
      <c r="BG25" s="857">
        <f ca="1">IF(BG$4&gt;0,OFFSET('Labour Entry'!$C$1,'Labour Entry'!$A26-1,BG$4*5-1,1,1),0)</f>
        <v>0</v>
      </c>
      <c r="BH25" s="858">
        <f ca="1">IF(BH$4&gt;0,OFFSET('Labour Entry'!$C$1,'Labour Entry'!$A26-1,BH$4*5,1,1),0)</f>
        <v>0</v>
      </c>
      <c r="BI25" s="862">
        <f ca="1">IF(BI$4&gt;0,OFFSET('Labour Entry'!$C$1,'Labour Entry'!$A26-1,BI$4*5-4,1,1),0)</f>
        <v>0</v>
      </c>
      <c r="BJ25" s="857">
        <f ca="1">IF(BJ$4&gt;0,OFFSET('Labour Entry'!$C$1,'Labour Entry'!$A26-1,BJ$4*5-3,1,1),0)</f>
        <v>0</v>
      </c>
      <c r="BK25" s="858">
        <f ca="1">IF(BK$4&gt;0,OFFSET('Labour Entry'!$C$1,'Labour Entry'!$A26-1,BK$4*5-2,1,1),0)</f>
        <v>0</v>
      </c>
      <c r="BL25" s="857">
        <f ca="1">IF(BL$4&gt;0,OFFSET('Labour Entry'!$C$1,'Labour Entry'!$A26-1,BL$4*5-1,1,1),0)</f>
        <v>0</v>
      </c>
      <c r="BM25" s="858">
        <f ca="1">IF(BM$4&gt;0,OFFSET('Labour Entry'!$C$1,'Labour Entry'!$A26-1,BM$4*5,1,1),0)</f>
        <v>0</v>
      </c>
      <c r="BN25" s="862">
        <f ca="1">IF(BN$4&gt;0,OFFSET('Labour Entry'!$C$1,'Labour Entry'!$A26-1,BN$4*5-4,1,1),0)</f>
        <v>0</v>
      </c>
      <c r="BO25" s="857">
        <f ca="1">IF(BO$4&gt;0,OFFSET('Labour Entry'!$C$1,'Labour Entry'!$A26-1,BO$4*5-3,1,1),0)</f>
        <v>0</v>
      </c>
      <c r="BP25" s="858">
        <f ca="1">IF(BP$4&gt;0,OFFSET('Labour Entry'!$C$1,'Labour Entry'!$A26-1,BP$4*5-2,1,1),0)</f>
        <v>0</v>
      </c>
      <c r="BQ25" s="857">
        <f ca="1">IF(BQ$4&gt;0,OFFSET('Labour Entry'!$C$1,'Labour Entry'!$A26-1,BQ$4*5-1,1,1),0)</f>
        <v>0</v>
      </c>
      <c r="BR25" s="858">
        <f ca="1">IF(BR$4&gt;0,OFFSET('Labour Entry'!$C$1,'Labour Entry'!$A26-1,BR$4*5,1,1),0)</f>
        <v>0</v>
      </c>
      <c r="BS25" s="862">
        <f ca="1">IF(BS$4&gt;0,OFFSET('Labour Entry'!$C$1,'Labour Entry'!$A26-1,BS$4*5-4,1,1),0)</f>
        <v>0</v>
      </c>
      <c r="BT25" s="857">
        <f ca="1">IF(BT$4&gt;0,OFFSET('Labour Entry'!$C$1,'Labour Entry'!$A26-1,BT$4*5-3,1,1),0)</f>
        <v>0</v>
      </c>
      <c r="BU25" s="858">
        <f ca="1">IF(BU$4&gt;0,OFFSET('Labour Entry'!$C$1,'Labour Entry'!$A26-1,BU$4*5-2,1,1),0)</f>
        <v>0</v>
      </c>
      <c r="BV25" s="857">
        <f ca="1">IF(BV$4&gt;0,OFFSET('Labour Entry'!$C$1,'Labour Entry'!$A26-1,BV$4*5-1,1,1),0)</f>
        <v>0</v>
      </c>
      <c r="BW25" s="858">
        <f ca="1">IF(BW$4&gt;0,OFFSET('Labour Entry'!$C$1,'Labour Entry'!$A26-1,BW$4*5,1,1),0)</f>
        <v>0</v>
      </c>
      <c r="BX25" s="862">
        <f ca="1">IF(BX$4&gt;0,OFFSET('Labour Entry'!$C$1,'Labour Entry'!$A26-1,BX$4*5-4,1,1),0)</f>
        <v>0</v>
      </c>
      <c r="BY25" s="857">
        <f ca="1">IF(BY$4&gt;0,OFFSET('Labour Entry'!$C$1,'Labour Entry'!$A26-1,BY$4*5-3,1,1),0)</f>
        <v>0</v>
      </c>
      <c r="BZ25" s="858">
        <f ca="1">IF(BZ$4&gt;0,OFFSET('Labour Entry'!$C$1,'Labour Entry'!$A26-1,BZ$4*5-2,1,1),0)</f>
        <v>0</v>
      </c>
      <c r="CA25" s="857">
        <f ca="1">IF(CA$4&gt;0,OFFSET('Labour Entry'!$C$1,'Labour Entry'!$A26-1,CA$4*5-1,1,1),0)</f>
        <v>0</v>
      </c>
      <c r="CB25" s="858">
        <f ca="1">IF(CB$4&gt;0,OFFSET('Labour Entry'!$C$1,'Labour Entry'!$A26-1,CB$4*5,1,1),0)</f>
        <v>0</v>
      </c>
      <c r="CC25" s="845"/>
      <c r="CD25" s="863">
        <f t="shared" ca="1" si="0"/>
        <v>0</v>
      </c>
      <c r="CE25" s="864">
        <f t="shared" ca="1" si="2"/>
        <v>0</v>
      </c>
      <c r="CF25" s="865">
        <f t="shared" ca="1" si="1"/>
        <v>0</v>
      </c>
      <c r="CG25" s="866">
        <f t="shared" ca="1" si="1"/>
        <v>0</v>
      </c>
      <c r="CH25" s="866">
        <f t="shared" ca="1" si="1"/>
        <v>0</v>
      </c>
      <c r="CI25" s="867">
        <f t="shared" ca="1" si="1"/>
        <v>0</v>
      </c>
    </row>
    <row r="26" spans="1:87" x14ac:dyDescent="0.2">
      <c r="A26" s="855" t="str">
        <f ca="1">IF(OFFSET('Employee Set-up'!$A$1,ROW('Employee Set-up'!$A22)-1,'Employee Set-up'!$B$1-1,1,1)&lt;&gt;0,OFFSET('Employee Set-up'!$A$1,ROW('Employee Set-up'!$A22)-1,'Employee Set-up'!$B$1-1,1,1),"---")</f>
        <v>----</v>
      </c>
      <c r="B26" s="856" t="str">
        <f ca="1">IF(OFFSET('Employee Set-up'!$A$1,ROW('Employee Set-up'!$A22)-1,'Employee Set-up'!$D$1-1,1,1)&lt;&gt;0,OFFSET('Employee Set-up'!$A$1,ROW('Employee Set-up'!$A22)-1,'Employee Set-up'!$C$1-1,1,1),"---")</f>
        <v>---</v>
      </c>
      <c r="C26" s="857">
        <f ca="1">IF(OFFSET('Employee Set-up'!$A$1,ROW('Employee Set-up'!$A22)-1,'Employee Set-up'!$D$1-1,1,1)&lt;&gt;0,OFFSET('Employee Set-up'!$A$1,ROW('Employee Set-up'!$A22)-1,'Employee Set-up'!$F$1-1,1,1),"---")</f>
        <v>0</v>
      </c>
      <c r="D26" s="858">
        <f ca="1">IF(OFFSET('Employee Set-up'!$A$1,ROW('Employee Set-up'!$A22)-1,'Employee Set-up'!$D$1-1,1,1)&lt;&gt;0,OFFSET('Employee Set-up'!$A$1,ROW('Employee Set-up'!$A22)-1,'Employee Set-up'!$G$1-1,1,1),"---")</f>
        <v>0</v>
      </c>
      <c r="E26" s="845"/>
      <c r="F26" s="859">
        <f ca="1">IF(F$4&gt;0,OFFSET('Labour Entry'!$C$1,'Labour Entry'!$A27-1,F$4*5-4,1,1),0)</f>
        <v>0</v>
      </c>
      <c r="G26" s="857">
        <f ca="1">IF(G$4&gt;0,OFFSET('Labour Entry'!$C$1,'Labour Entry'!$A27-1,G$4*5-3,1,1),0)</f>
        <v>0</v>
      </c>
      <c r="H26" s="858">
        <f ca="1">IF(H$4&gt;0,OFFSET('Labour Entry'!$C$1,'Labour Entry'!$A27-1,H$4*5-2,1,1),0)</f>
        <v>0</v>
      </c>
      <c r="I26" s="860">
        <f ca="1">IF(I$4&gt;0,OFFSET('Labour Entry'!$C$1,'Labour Entry'!$A27-1,I$4*5-1,1,1),0)</f>
        <v>0</v>
      </c>
      <c r="J26" s="861">
        <f ca="1">IF(J$4&gt;0,OFFSET('Labour Entry'!$C$1,'Labour Entry'!$A27-1,J$4*5,1,1),0)</f>
        <v>0</v>
      </c>
      <c r="K26" s="862">
        <f ca="1">IF(K$4&gt;0,OFFSET('Labour Entry'!$C$1,'Labour Entry'!$A27-1,K$4*5-4,1,1),0)</f>
        <v>0</v>
      </c>
      <c r="L26" s="857">
        <f ca="1">IF(L$4&gt;0,OFFSET('Labour Entry'!$C$1,'Labour Entry'!$A27-1,L$4*5-3,1,1),0)</f>
        <v>0</v>
      </c>
      <c r="M26" s="858">
        <f ca="1">IF(M$4&gt;0,OFFSET('Labour Entry'!$C$1,'Labour Entry'!$A27-1,M$4*5-2,1,1),0)</f>
        <v>0</v>
      </c>
      <c r="N26" s="860">
        <f ca="1">IF(N$4&gt;0,OFFSET('Labour Entry'!$C$1,'Labour Entry'!$A27-1,N$4*5-1,1,1),0)</f>
        <v>0</v>
      </c>
      <c r="O26" s="861">
        <f ca="1">IF(O$4&gt;0,OFFSET('Labour Entry'!$C$1,'Labour Entry'!$A27-1,O$4*5,1,1),0)</f>
        <v>0</v>
      </c>
      <c r="P26" s="862">
        <f ca="1">IF(P$4&gt;0,OFFSET('Labour Entry'!$C$1,'Labour Entry'!$A27-1,P$4*5-4,1,1),0)</f>
        <v>0</v>
      </c>
      <c r="Q26" s="857">
        <f ca="1">IF(Q$4&gt;0,OFFSET('Labour Entry'!$C$1,'Labour Entry'!$A27-1,Q$4*5-3,1,1),0)</f>
        <v>0</v>
      </c>
      <c r="R26" s="858">
        <f ca="1">IF(R$4&gt;0,OFFSET('Labour Entry'!$C$1,'Labour Entry'!$A27-1,R$4*5-2,1,1),0)</f>
        <v>0</v>
      </c>
      <c r="S26" s="860">
        <f ca="1">IF(S$4&gt;0,OFFSET('Labour Entry'!$C$1,'Labour Entry'!$A27-1,S$4*5-1,1,1),0)</f>
        <v>0</v>
      </c>
      <c r="T26" s="861">
        <f ca="1">IF(T$4&gt;0,OFFSET('Labour Entry'!$C$1,'Labour Entry'!$A27-1,T$4*5,1,1),0)</f>
        <v>0</v>
      </c>
      <c r="U26" s="862">
        <f ca="1">IF(U$4&gt;0,OFFSET('Labour Entry'!$C$1,'Labour Entry'!$A27-1,U$4*5-4,1,1),0)</f>
        <v>0</v>
      </c>
      <c r="V26" s="857">
        <f ca="1">IF(V$4&gt;0,OFFSET('Labour Entry'!$C$1,'Labour Entry'!$A27-1,V$4*5-3,1,1),0)</f>
        <v>0</v>
      </c>
      <c r="W26" s="858">
        <f ca="1">IF(W$4&gt;0,OFFSET('Labour Entry'!$C$1,'Labour Entry'!$A27-1,W$4*5-2,1,1),0)</f>
        <v>0</v>
      </c>
      <c r="X26" s="860">
        <f ca="1">IF(X$4&gt;0,OFFSET('Labour Entry'!$C$1,'Labour Entry'!$A27-1,X$4*5-1,1,1),0)</f>
        <v>0</v>
      </c>
      <c r="Y26" s="861">
        <f ca="1">IF(Y$4&gt;0,OFFSET('Labour Entry'!$C$1,'Labour Entry'!$A27-1,Y$4*5,1,1),0)</f>
        <v>0</v>
      </c>
      <c r="Z26" s="862">
        <f ca="1">IF(Z$4&gt;0,OFFSET('Labour Entry'!$C$1,'Labour Entry'!$A27-1,Z$4*5-4,1,1),0)</f>
        <v>0</v>
      </c>
      <c r="AA26" s="857">
        <f ca="1">IF(AA$4&gt;0,OFFSET('Labour Entry'!$C$1,'Labour Entry'!$A27-1,AA$4*5-3,1,1),0)</f>
        <v>0</v>
      </c>
      <c r="AB26" s="858">
        <f ca="1">IF(AB$4&gt;0,OFFSET('Labour Entry'!$C$1,'Labour Entry'!$A27-1,AB$4*5-2,1,1),0)</f>
        <v>0</v>
      </c>
      <c r="AC26" s="860">
        <f ca="1">IF(AC$4&gt;0,OFFSET('Labour Entry'!$C$1,'Labour Entry'!$A27-1,AC$4*5-1,1,1),0)</f>
        <v>0</v>
      </c>
      <c r="AD26" s="861">
        <f ca="1">IF(AD$4&gt;0,OFFSET('Labour Entry'!$C$1,'Labour Entry'!$A27-1,AD$4*5,1,1),0)</f>
        <v>0</v>
      </c>
      <c r="AE26" s="862">
        <f ca="1">IF(AE$4&gt;0,OFFSET('Labour Entry'!$C$1,'Labour Entry'!$A27-1,AE$4*5-4,1,1),0)</f>
        <v>0</v>
      </c>
      <c r="AF26" s="857">
        <f ca="1">IF(AF$4&gt;0,OFFSET('Labour Entry'!$C$1,'Labour Entry'!$A27-1,AF$4*5-3,1,1),0)</f>
        <v>0</v>
      </c>
      <c r="AG26" s="858">
        <f ca="1">IF(AG$4&gt;0,OFFSET('Labour Entry'!$C$1,'Labour Entry'!$A27-1,AG$4*5-2,1,1),0)</f>
        <v>0</v>
      </c>
      <c r="AH26" s="860">
        <f ca="1">IF(AH$4&gt;0,OFFSET('Labour Entry'!$C$1,'Labour Entry'!$A27-1,AH$4*5-1,1,1),0)</f>
        <v>0</v>
      </c>
      <c r="AI26" s="861">
        <f ca="1">IF(AI$4&gt;0,OFFSET('Labour Entry'!$C$1,'Labour Entry'!$A27-1,AI$4*5,1,1),0)</f>
        <v>0</v>
      </c>
      <c r="AJ26" s="862">
        <f ca="1">IF(AJ$4&gt;0,OFFSET('Labour Entry'!$C$1,'Labour Entry'!$A27-1,AJ$4*5-4,1,1),0)</f>
        <v>0</v>
      </c>
      <c r="AK26" s="857">
        <f ca="1">IF(AK$4&gt;0,OFFSET('Labour Entry'!$C$1,'Labour Entry'!$A27-1,AK$4*5-3,1,1),0)</f>
        <v>0</v>
      </c>
      <c r="AL26" s="858">
        <f ca="1">IF(AL$4&gt;0,OFFSET('Labour Entry'!$C$1,'Labour Entry'!$A27-1,AL$4*5-2,1,1),0)</f>
        <v>0</v>
      </c>
      <c r="AM26" s="857">
        <f ca="1">IF(AM$4&gt;0,OFFSET('Labour Entry'!$C$1,'Labour Entry'!$A27-1,AM$4*5-1,1,1),0)</f>
        <v>0</v>
      </c>
      <c r="AN26" s="858">
        <f ca="1">IF(AN$4&gt;0,OFFSET('Labour Entry'!$C$1,'Labour Entry'!$A27-1,AN$4*5,1,1),0)</f>
        <v>0</v>
      </c>
      <c r="AO26" s="862">
        <f ca="1">IF(AO$4&gt;0,OFFSET('Labour Entry'!$C$1,'Labour Entry'!$A27-1,AO$4*5-4,1,1),0)</f>
        <v>0</v>
      </c>
      <c r="AP26" s="857">
        <f ca="1">IF(AP$4&gt;0,OFFSET('Labour Entry'!$C$1,'Labour Entry'!$A27-1,AP$4*5-3,1,1),0)</f>
        <v>0</v>
      </c>
      <c r="AQ26" s="858">
        <f ca="1">IF(AQ$4&gt;0,OFFSET('Labour Entry'!$C$1,'Labour Entry'!$A27-1,AQ$4*5-2,1,1),0)</f>
        <v>0</v>
      </c>
      <c r="AR26" s="857">
        <f ca="1">IF(AR$4&gt;0,OFFSET('Labour Entry'!$C$1,'Labour Entry'!$A27-1,AR$4*5-1,1,1),0)</f>
        <v>0</v>
      </c>
      <c r="AS26" s="858">
        <f ca="1">IF(AS$4&gt;0,OFFSET('Labour Entry'!$C$1,'Labour Entry'!$A27-1,AS$4*5,1,1),0)</f>
        <v>0</v>
      </c>
      <c r="AT26" s="862">
        <f ca="1">IF(AT$4&gt;0,OFFSET('Labour Entry'!$C$1,'Labour Entry'!$A27-1,AT$4*5-4,1,1),0)</f>
        <v>0</v>
      </c>
      <c r="AU26" s="857">
        <f ca="1">IF(AU$4&gt;0,OFFSET('Labour Entry'!$C$1,'Labour Entry'!$A27-1,AU$4*5-3,1,1),0)</f>
        <v>0</v>
      </c>
      <c r="AV26" s="858">
        <f ca="1">IF(AV$4&gt;0,OFFSET('Labour Entry'!$C$1,'Labour Entry'!$A27-1,AV$4*5-2,1,1),0)</f>
        <v>0</v>
      </c>
      <c r="AW26" s="857">
        <f ca="1">IF(AW$4&gt;0,OFFSET('Labour Entry'!$C$1,'Labour Entry'!$A27-1,AW$4*5-1,1,1),0)</f>
        <v>0</v>
      </c>
      <c r="AX26" s="858">
        <f ca="1">IF(AX$4&gt;0,OFFSET('Labour Entry'!$C$1,'Labour Entry'!$A27-1,AX$4*5,1,1),0)</f>
        <v>0</v>
      </c>
      <c r="AY26" s="862">
        <f ca="1">IF(AY$4&gt;0,OFFSET('Labour Entry'!$C$1,'Labour Entry'!$A27-1,AY$4*5-4,1,1),0)</f>
        <v>0</v>
      </c>
      <c r="AZ26" s="857">
        <f ca="1">IF(AZ$4&gt;0,OFFSET('Labour Entry'!$C$1,'Labour Entry'!$A27-1,AZ$4*5-3,1,1),0)</f>
        <v>0</v>
      </c>
      <c r="BA26" s="858">
        <f ca="1">IF(BA$4&gt;0,OFFSET('Labour Entry'!$C$1,'Labour Entry'!$A27-1,BA$4*5-2,1,1),0)</f>
        <v>0</v>
      </c>
      <c r="BB26" s="857">
        <f ca="1">IF(BB$4&gt;0,OFFSET('Labour Entry'!$C$1,'Labour Entry'!$A27-1,BB$4*5-1,1,1),0)</f>
        <v>0</v>
      </c>
      <c r="BC26" s="858">
        <f ca="1">IF(BC$4&gt;0,OFFSET('Labour Entry'!$C$1,'Labour Entry'!$A27-1,BC$4*5,1,1),0)</f>
        <v>0</v>
      </c>
      <c r="BD26" s="862">
        <f ca="1">IF(BD$4&gt;0,OFFSET('Labour Entry'!$C$1,'Labour Entry'!$A27-1,BD$4*5-4,1,1),0)</f>
        <v>0</v>
      </c>
      <c r="BE26" s="857">
        <f ca="1">IF(BE$4&gt;0,OFFSET('Labour Entry'!$C$1,'Labour Entry'!$A27-1,BE$4*5-3,1,1),0)</f>
        <v>0</v>
      </c>
      <c r="BF26" s="858">
        <f ca="1">IF(BF$4&gt;0,OFFSET('Labour Entry'!$C$1,'Labour Entry'!$A27-1,BF$4*5-2,1,1),0)</f>
        <v>0</v>
      </c>
      <c r="BG26" s="857">
        <f ca="1">IF(BG$4&gt;0,OFFSET('Labour Entry'!$C$1,'Labour Entry'!$A27-1,BG$4*5-1,1,1),0)</f>
        <v>0</v>
      </c>
      <c r="BH26" s="858">
        <f ca="1">IF(BH$4&gt;0,OFFSET('Labour Entry'!$C$1,'Labour Entry'!$A27-1,BH$4*5,1,1),0)</f>
        <v>0</v>
      </c>
      <c r="BI26" s="862">
        <f ca="1">IF(BI$4&gt;0,OFFSET('Labour Entry'!$C$1,'Labour Entry'!$A27-1,BI$4*5-4,1,1),0)</f>
        <v>0</v>
      </c>
      <c r="BJ26" s="857">
        <f ca="1">IF(BJ$4&gt;0,OFFSET('Labour Entry'!$C$1,'Labour Entry'!$A27-1,BJ$4*5-3,1,1),0)</f>
        <v>0</v>
      </c>
      <c r="BK26" s="858">
        <f ca="1">IF(BK$4&gt;0,OFFSET('Labour Entry'!$C$1,'Labour Entry'!$A27-1,BK$4*5-2,1,1),0)</f>
        <v>0</v>
      </c>
      <c r="BL26" s="857">
        <f ca="1">IF(BL$4&gt;0,OFFSET('Labour Entry'!$C$1,'Labour Entry'!$A27-1,BL$4*5-1,1,1),0)</f>
        <v>0</v>
      </c>
      <c r="BM26" s="858">
        <f ca="1">IF(BM$4&gt;0,OFFSET('Labour Entry'!$C$1,'Labour Entry'!$A27-1,BM$4*5,1,1),0)</f>
        <v>0</v>
      </c>
      <c r="BN26" s="862">
        <f ca="1">IF(BN$4&gt;0,OFFSET('Labour Entry'!$C$1,'Labour Entry'!$A27-1,BN$4*5-4,1,1),0)</f>
        <v>0</v>
      </c>
      <c r="BO26" s="857">
        <f ca="1">IF(BO$4&gt;0,OFFSET('Labour Entry'!$C$1,'Labour Entry'!$A27-1,BO$4*5-3,1,1),0)</f>
        <v>0</v>
      </c>
      <c r="BP26" s="858">
        <f ca="1">IF(BP$4&gt;0,OFFSET('Labour Entry'!$C$1,'Labour Entry'!$A27-1,BP$4*5-2,1,1),0)</f>
        <v>0</v>
      </c>
      <c r="BQ26" s="857">
        <f ca="1">IF(BQ$4&gt;0,OFFSET('Labour Entry'!$C$1,'Labour Entry'!$A27-1,BQ$4*5-1,1,1),0)</f>
        <v>0</v>
      </c>
      <c r="BR26" s="858">
        <f ca="1">IF(BR$4&gt;0,OFFSET('Labour Entry'!$C$1,'Labour Entry'!$A27-1,BR$4*5,1,1),0)</f>
        <v>0</v>
      </c>
      <c r="BS26" s="862">
        <f ca="1">IF(BS$4&gt;0,OFFSET('Labour Entry'!$C$1,'Labour Entry'!$A27-1,BS$4*5-4,1,1),0)</f>
        <v>0</v>
      </c>
      <c r="BT26" s="857">
        <f ca="1">IF(BT$4&gt;0,OFFSET('Labour Entry'!$C$1,'Labour Entry'!$A27-1,BT$4*5-3,1,1),0)</f>
        <v>0</v>
      </c>
      <c r="BU26" s="858">
        <f ca="1">IF(BU$4&gt;0,OFFSET('Labour Entry'!$C$1,'Labour Entry'!$A27-1,BU$4*5-2,1,1),0)</f>
        <v>0</v>
      </c>
      <c r="BV26" s="857">
        <f ca="1">IF(BV$4&gt;0,OFFSET('Labour Entry'!$C$1,'Labour Entry'!$A27-1,BV$4*5-1,1,1),0)</f>
        <v>0</v>
      </c>
      <c r="BW26" s="858">
        <f ca="1">IF(BW$4&gt;0,OFFSET('Labour Entry'!$C$1,'Labour Entry'!$A27-1,BW$4*5,1,1),0)</f>
        <v>0</v>
      </c>
      <c r="BX26" s="862">
        <f ca="1">IF(BX$4&gt;0,OFFSET('Labour Entry'!$C$1,'Labour Entry'!$A27-1,BX$4*5-4,1,1),0)</f>
        <v>0</v>
      </c>
      <c r="BY26" s="857">
        <f ca="1">IF(BY$4&gt;0,OFFSET('Labour Entry'!$C$1,'Labour Entry'!$A27-1,BY$4*5-3,1,1),0)</f>
        <v>0</v>
      </c>
      <c r="BZ26" s="858">
        <f ca="1">IF(BZ$4&gt;0,OFFSET('Labour Entry'!$C$1,'Labour Entry'!$A27-1,BZ$4*5-2,1,1),0)</f>
        <v>0</v>
      </c>
      <c r="CA26" s="857">
        <f ca="1">IF(CA$4&gt;0,OFFSET('Labour Entry'!$C$1,'Labour Entry'!$A27-1,CA$4*5-1,1,1),0)</f>
        <v>0</v>
      </c>
      <c r="CB26" s="858">
        <f ca="1">IF(CB$4&gt;0,OFFSET('Labour Entry'!$C$1,'Labour Entry'!$A27-1,CB$4*5,1,1),0)</f>
        <v>0</v>
      </c>
      <c r="CC26" s="845"/>
      <c r="CD26" s="863">
        <f t="shared" ca="1" si="0"/>
        <v>0</v>
      </c>
      <c r="CE26" s="864">
        <f t="shared" ca="1" si="2"/>
        <v>0</v>
      </c>
      <c r="CF26" s="865">
        <f t="shared" ca="1" si="1"/>
        <v>0</v>
      </c>
      <c r="CG26" s="866">
        <f t="shared" ca="1" si="1"/>
        <v>0</v>
      </c>
      <c r="CH26" s="866">
        <f t="shared" ca="1" si="1"/>
        <v>0</v>
      </c>
      <c r="CI26" s="867">
        <f t="shared" ca="1" si="1"/>
        <v>0</v>
      </c>
    </row>
    <row r="27" spans="1:87" x14ac:dyDescent="0.2">
      <c r="A27" s="855" t="str">
        <f ca="1">IF(OFFSET('Employee Set-up'!$A$1,ROW('Employee Set-up'!$A23)-1,'Employee Set-up'!$B$1-1,1,1)&lt;&gt;0,OFFSET('Employee Set-up'!$A$1,ROW('Employee Set-up'!$A23)-1,'Employee Set-up'!$B$1-1,1,1),"---")</f>
        <v>----</v>
      </c>
      <c r="B27" s="856" t="str">
        <f ca="1">IF(OFFSET('Employee Set-up'!$A$1,ROW('Employee Set-up'!$A23)-1,'Employee Set-up'!$D$1-1,1,1)&lt;&gt;0,OFFSET('Employee Set-up'!$A$1,ROW('Employee Set-up'!$A23)-1,'Employee Set-up'!$C$1-1,1,1),"---")</f>
        <v>---</v>
      </c>
      <c r="C27" s="857">
        <f ca="1">IF(OFFSET('Employee Set-up'!$A$1,ROW('Employee Set-up'!$A23)-1,'Employee Set-up'!$D$1-1,1,1)&lt;&gt;0,OFFSET('Employee Set-up'!$A$1,ROW('Employee Set-up'!$A23)-1,'Employee Set-up'!$F$1-1,1,1),"---")</f>
        <v>0</v>
      </c>
      <c r="D27" s="858">
        <f ca="1">IF(OFFSET('Employee Set-up'!$A$1,ROW('Employee Set-up'!$A23)-1,'Employee Set-up'!$D$1-1,1,1)&lt;&gt;0,OFFSET('Employee Set-up'!$A$1,ROW('Employee Set-up'!$A23)-1,'Employee Set-up'!$G$1-1,1,1),"---")</f>
        <v>0</v>
      </c>
      <c r="E27" s="845"/>
      <c r="F27" s="859">
        <f ca="1">IF(F$4&gt;0,OFFSET('Labour Entry'!$C$1,'Labour Entry'!$A28-1,F$4*5-4,1,1),0)</f>
        <v>0</v>
      </c>
      <c r="G27" s="857">
        <f ca="1">IF(G$4&gt;0,OFFSET('Labour Entry'!$C$1,'Labour Entry'!$A28-1,G$4*5-3,1,1),0)</f>
        <v>0</v>
      </c>
      <c r="H27" s="858">
        <f ca="1">IF(H$4&gt;0,OFFSET('Labour Entry'!$C$1,'Labour Entry'!$A28-1,H$4*5-2,1,1),0)</f>
        <v>0</v>
      </c>
      <c r="I27" s="860">
        <f ca="1">IF(I$4&gt;0,OFFSET('Labour Entry'!$C$1,'Labour Entry'!$A28-1,I$4*5-1,1,1),0)</f>
        <v>0</v>
      </c>
      <c r="J27" s="861">
        <f ca="1">IF(J$4&gt;0,OFFSET('Labour Entry'!$C$1,'Labour Entry'!$A28-1,J$4*5,1,1),0)</f>
        <v>0</v>
      </c>
      <c r="K27" s="862">
        <f ca="1">IF(K$4&gt;0,OFFSET('Labour Entry'!$C$1,'Labour Entry'!$A28-1,K$4*5-4,1,1),0)</f>
        <v>0</v>
      </c>
      <c r="L27" s="857">
        <f ca="1">IF(L$4&gt;0,OFFSET('Labour Entry'!$C$1,'Labour Entry'!$A28-1,L$4*5-3,1,1),0)</f>
        <v>0</v>
      </c>
      <c r="M27" s="858">
        <f ca="1">IF(M$4&gt;0,OFFSET('Labour Entry'!$C$1,'Labour Entry'!$A28-1,M$4*5-2,1,1),0)</f>
        <v>0</v>
      </c>
      <c r="N27" s="860">
        <f ca="1">IF(N$4&gt;0,OFFSET('Labour Entry'!$C$1,'Labour Entry'!$A28-1,N$4*5-1,1,1),0)</f>
        <v>0</v>
      </c>
      <c r="O27" s="861">
        <f ca="1">IF(O$4&gt;0,OFFSET('Labour Entry'!$C$1,'Labour Entry'!$A28-1,O$4*5,1,1),0)</f>
        <v>0</v>
      </c>
      <c r="P27" s="862">
        <f ca="1">IF(P$4&gt;0,OFFSET('Labour Entry'!$C$1,'Labour Entry'!$A28-1,P$4*5-4,1,1),0)</f>
        <v>0</v>
      </c>
      <c r="Q27" s="857">
        <f ca="1">IF(Q$4&gt;0,OFFSET('Labour Entry'!$C$1,'Labour Entry'!$A28-1,Q$4*5-3,1,1),0)</f>
        <v>0</v>
      </c>
      <c r="R27" s="858">
        <f ca="1">IF(R$4&gt;0,OFFSET('Labour Entry'!$C$1,'Labour Entry'!$A28-1,R$4*5-2,1,1),0)</f>
        <v>0</v>
      </c>
      <c r="S27" s="860">
        <f ca="1">IF(S$4&gt;0,OFFSET('Labour Entry'!$C$1,'Labour Entry'!$A28-1,S$4*5-1,1,1),0)</f>
        <v>0</v>
      </c>
      <c r="T27" s="861">
        <f ca="1">IF(T$4&gt;0,OFFSET('Labour Entry'!$C$1,'Labour Entry'!$A28-1,T$4*5,1,1),0)</f>
        <v>0</v>
      </c>
      <c r="U27" s="862">
        <f ca="1">IF(U$4&gt;0,OFFSET('Labour Entry'!$C$1,'Labour Entry'!$A28-1,U$4*5-4,1,1),0)</f>
        <v>0</v>
      </c>
      <c r="V27" s="857">
        <f ca="1">IF(V$4&gt;0,OFFSET('Labour Entry'!$C$1,'Labour Entry'!$A28-1,V$4*5-3,1,1),0)</f>
        <v>0</v>
      </c>
      <c r="W27" s="858">
        <f ca="1">IF(W$4&gt;0,OFFSET('Labour Entry'!$C$1,'Labour Entry'!$A28-1,W$4*5-2,1,1),0)</f>
        <v>0</v>
      </c>
      <c r="X27" s="860">
        <f ca="1">IF(X$4&gt;0,OFFSET('Labour Entry'!$C$1,'Labour Entry'!$A28-1,X$4*5-1,1,1),0)</f>
        <v>0</v>
      </c>
      <c r="Y27" s="861">
        <f ca="1">IF(Y$4&gt;0,OFFSET('Labour Entry'!$C$1,'Labour Entry'!$A28-1,Y$4*5,1,1),0)</f>
        <v>0</v>
      </c>
      <c r="Z27" s="862">
        <f ca="1">IF(Z$4&gt;0,OFFSET('Labour Entry'!$C$1,'Labour Entry'!$A28-1,Z$4*5-4,1,1),0)</f>
        <v>0</v>
      </c>
      <c r="AA27" s="857">
        <f ca="1">IF(AA$4&gt;0,OFFSET('Labour Entry'!$C$1,'Labour Entry'!$A28-1,AA$4*5-3,1,1),0)</f>
        <v>0</v>
      </c>
      <c r="AB27" s="858">
        <f ca="1">IF(AB$4&gt;0,OFFSET('Labour Entry'!$C$1,'Labour Entry'!$A28-1,AB$4*5-2,1,1),0)</f>
        <v>0</v>
      </c>
      <c r="AC27" s="860">
        <f ca="1">IF(AC$4&gt;0,OFFSET('Labour Entry'!$C$1,'Labour Entry'!$A28-1,AC$4*5-1,1,1),0)</f>
        <v>0</v>
      </c>
      <c r="AD27" s="861">
        <f ca="1">IF(AD$4&gt;0,OFFSET('Labour Entry'!$C$1,'Labour Entry'!$A28-1,AD$4*5,1,1),0)</f>
        <v>0</v>
      </c>
      <c r="AE27" s="862">
        <f ca="1">IF(AE$4&gt;0,OFFSET('Labour Entry'!$C$1,'Labour Entry'!$A28-1,AE$4*5-4,1,1),0)</f>
        <v>0</v>
      </c>
      <c r="AF27" s="857">
        <f ca="1">IF(AF$4&gt;0,OFFSET('Labour Entry'!$C$1,'Labour Entry'!$A28-1,AF$4*5-3,1,1),0)</f>
        <v>0</v>
      </c>
      <c r="AG27" s="858">
        <f ca="1">IF(AG$4&gt;0,OFFSET('Labour Entry'!$C$1,'Labour Entry'!$A28-1,AG$4*5-2,1,1),0)</f>
        <v>0</v>
      </c>
      <c r="AH27" s="860">
        <f ca="1">IF(AH$4&gt;0,OFFSET('Labour Entry'!$C$1,'Labour Entry'!$A28-1,AH$4*5-1,1,1),0)</f>
        <v>0</v>
      </c>
      <c r="AI27" s="861">
        <f ca="1">IF(AI$4&gt;0,OFFSET('Labour Entry'!$C$1,'Labour Entry'!$A28-1,AI$4*5,1,1),0)</f>
        <v>0</v>
      </c>
      <c r="AJ27" s="862">
        <f ca="1">IF(AJ$4&gt;0,OFFSET('Labour Entry'!$C$1,'Labour Entry'!$A28-1,AJ$4*5-4,1,1),0)</f>
        <v>0</v>
      </c>
      <c r="AK27" s="857">
        <f ca="1">IF(AK$4&gt;0,OFFSET('Labour Entry'!$C$1,'Labour Entry'!$A28-1,AK$4*5-3,1,1),0)</f>
        <v>0</v>
      </c>
      <c r="AL27" s="858">
        <f ca="1">IF(AL$4&gt;0,OFFSET('Labour Entry'!$C$1,'Labour Entry'!$A28-1,AL$4*5-2,1,1),0)</f>
        <v>0</v>
      </c>
      <c r="AM27" s="857">
        <f ca="1">IF(AM$4&gt;0,OFFSET('Labour Entry'!$C$1,'Labour Entry'!$A28-1,AM$4*5-1,1,1),0)</f>
        <v>0</v>
      </c>
      <c r="AN27" s="858">
        <f ca="1">IF(AN$4&gt;0,OFFSET('Labour Entry'!$C$1,'Labour Entry'!$A28-1,AN$4*5,1,1),0)</f>
        <v>0</v>
      </c>
      <c r="AO27" s="862">
        <f ca="1">IF(AO$4&gt;0,OFFSET('Labour Entry'!$C$1,'Labour Entry'!$A28-1,AO$4*5-4,1,1),0)</f>
        <v>0</v>
      </c>
      <c r="AP27" s="857">
        <f ca="1">IF(AP$4&gt;0,OFFSET('Labour Entry'!$C$1,'Labour Entry'!$A28-1,AP$4*5-3,1,1),0)</f>
        <v>0</v>
      </c>
      <c r="AQ27" s="858">
        <f ca="1">IF(AQ$4&gt;0,OFFSET('Labour Entry'!$C$1,'Labour Entry'!$A28-1,AQ$4*5-2,1,1),0)</f>
        <v>0</v>
      </c>
      <c r="AR27" s="857">
        <f ca="1">IF(AR$4&gt;0,OFFSET('Labour Entry'!$C$1,'Labour Entry'!$A28-1,AR$4*5-1,1,1),0)</f>
        <v>0</v>
      </c>
      <c r="AS27" s="858">
        <f ca="1">IF(AS$4&gt;0,OFFSET('Labour Entry'!$C$1,'Labour Entry'!$A28-1,AS$4*5,1,1),0)</f>
        <v>0</v>
      </c>
      <c r="AT27" s="862">
        <f ca="1">IF(AT$4&gt;0,OFFSET('Labour Entry'!$C$1,'Labour Entry'!$A28-1,AT$4*5-4,1,1),0)</f>
        <v>0</v>
      </c>
      <c r="AU27" s="857">
        <f ca="1">IF(AU$4&gt;0,OFFSET('Labour Entry'!$C$1,'Labour Entry'!$A28-1,AU$4*5-3,1,1),0)</f>
        <v>0</v>
      </c>
      <c r="AV27" s="858">
        <f ca="1">IF(AV$4&gt;0,OFFSET('Labour Entry'!$C$1,'Labour Entry'!$A28-1,AV$4*5-2,1,1),0)</f>
        <v>0</v>
      </c>
      <c r="AW27" s="857">
        <f ca="1">IF(AW$4&gt;0,OFFSET('Labour Entry'!$C$1,'Labour Entry'!$A28-1,AW$4*5-1,1,1),0)</f>
        <v>0</v>
      </c>
      <c r="AX27" s="858">
        <f ca="1">IF(AX$4&gt;0,OFFSET('Labour Entry'!$C$1,'Labour Entry'!$A28-1,AX$4*5,1,1),0)</f>
        <v>0</v>
      </c>
      <c r="AY27" s="862">
        <f ca="1">IF(AY$4&gt;0,OFFSET('Labour Entry'!$C$1,'Labour Entry'!$A28-1,AY$4*5-4,1,1),0)</f>
        <v>0</v>
      </c>
      <c r="AZ27" s="857">
        <f ca="1">IF(AZ$4&gt;0,OFFSET('Labour Entry'!$C$1,'Labour Entry'!$A28-1,AZ$4*5-3,1,1),0)</f>
        <v>0</v>
      </c>
      <c r="BA27" s="858">
        <f ca="1">IF(BA$4&gt;0,OFFSET('Labour Entry'!$C$1,'Labour Entry'!$A28-1,BA$4*5-2,1,1),0)</f>
        <v>0</v>
      </c>
      <c r="BB27" s="857">
        <f ca="1">IF(BB$4&gt;0,OFFSET('Labour Entry'!$C$1,'Labour Entry'!$A28-1,BB$4*5-1,1,1),0)</f>
        <v>0</v>
      </c>
      <c r="BC27" s="858">
        <f ca="1">IF(BC$4&gt;0,OFFSET('Labour Entry'!$C$1,'Labour Entry'!$A28-1,BC$4*5,1,1),0)</f>
        <v>0</v>
      </c>
      <c r="BD27" s="862">
        <f ca="1">IF(BD$4&gt;0,OFFSET('Labour Entry'!$C$1,'Labour Entry'!$A28-1,BD$4*5-4,1,1),0)</f>
        <v>0</v>
      </c>
      <c r="BE27" s="857">
        <f ca="1">IF(BE$4&gt;0,OFFSET('Labour Entry'!$C$1,'Labour Entry'!$A28-1,BE$4*5-3,1,1),0)</f>
        <v>0</v>
      </c>
      <c r="BF27" s="858">
        <f ca="1">IF(BF$4&gt;0,OFFSET('Labour Entry'!$C$1,'Labour Entry'!$A28-1,BF$4*5-2,1,1),0)</f>
        <v>0</v>
      </c>
      <c r="BG27" s="857">
        <f ca="1">IF(BG$4&gt;0,OFFSET('Labour Entry'!$C$1,'Labour Entry'!$A28-1,BG$4*5-1,1,1),0)</f>
        <v>0</v>
      </c>
      <c r="BH27" s="858">
        <f ca="1">IF(BH$4&gt;0,OFFSET('Labour Entry'!$C$1,'Labour Entry'!$A28-1,BH$4*5,1,1),0)</f>
        <v>0</v>
      </c>
      <c r="BI27" s="862">
        <f ca="1">IF(BI$4&gt;0,OFFSET('Labour Entry'!$C$1,'Labour Entry'!$A28-1,BI$4*5-4,1,1),0)</f>
        <v>0</v>
      </c>
      <c r="BJ27" s="857">
        <f ca="1">IF(BJ$4&gt;0,OFFSET('Labour Entry'!$C$1,'Labour Entry'!$A28-1,BJ$4*5-3,1,1),0)</f>
        <v>0</v>
      </c>
      <c r="BK27" s="858">
        <f ca="1">IF(BK$4&gt;0,OFFSET('Labour Entry'!$C$1,'Labour Entry'!$A28-1,BK$4*5-2,1,1),0)</f>
        <v>0</v>
      </c>
      <c r="BL27" s="857">
        <f ca="1">IF(BL$4&gt;0,OFFSET('Labour Entry'!$C$1,'Labour Entry'!$A28-1,BL$4*5-1,1,1),0)</f>
        <v>0</v>
      </c>
      <c r="BM27" s="858">
        <f ca="1">IF(BM$4&gt;0,OFFSET('Labour Entry'!$C$1,'Labour Entry'!$A28-1,BM$4*5,1,1),0)</f>
        <v>0</v>
      </c>
      <c r="BN27" s="862">
        <f ca="1">IF(BN$4&gt;0,OFFSET('Labour Entry'!$C$1,'Labour Entry'!$A28-1,BN$4*5-4,1,1),0)</f>
        <v>0</v>
      </c>
      <c r="BO27" s="857">
        <f ca="1">IF(BO$4&gt;0,OFFSET('Labour Entry'!$C$1,'Labour Entry'!$A28-1,BO$4*5-3,1,1),0)</f>
        <v>0</v>
      </c>
      <c r="BP27" s="858">
        <f ca="1">IF(BP$4&gt;0,OFFSET('Labour Entry'!$C$1,'Labour Entry'!$A28-1,BP$4*5-2,1,1),0)</f>
        <v>0</v>
      </c>
      <c r="BQ27" s="857">
        <f ca="1">IF(BQ$4&gt;0,OFFSET('Labour Entry'!$C$1,'Labour Entry'!$A28-1,BQ$4*5-1,1,1),0)</f>
        <v>0</v>
      </c>
      <c r="BR27" s="858">
        <f ca="1">IF(BR$4&gt;0,OFFSET('Labour Entry'!$C$1,'Labour Entry'!$A28-1,BR$4*5,1,1),0)</f>
        <v>0</v>
      </c>
      <c r="BS27" s="862">
        <f ca="1">IF(BS$4&gt;0,OFFSET('Labour Entry'!$C$1,'Labour Entry'!$A28-1,BS$4*5-4,1,1),0)</f>
        <v>0</v>
      </c>
      <c r="BT27" s="857">
        <f ca="1">IF(BT$4&gt;0,OFFSET('Labour Entry'!$C$1,'Labour Entry'!$A28-1,BT$4*5-3,1,1),0)</f>
        <v>0</v>
      </c>
      <c r="BU27" s="858">
        <f ca="1">IF(BU$4&gt;0,OFFSET('Labour Entry'!$C$1,'Labour Entry'!$A28-1,BU$4*5-2,1,1),0)</f>
        <v>0</v>
      </c>
      <c r="BV27" s="857">
        <f ca="1">IF(BV$4&gt;0,OFFSET('Labour Entry'!$C$1,'Labour Entry'!$A28-1,BV$4*5-1,1,1),0)</f>
        <v>0</v>
      </c>
      <c r="BW27" s="858">
        <f ca="1">IF(BW$4&gt;0,OFFSET('Labour Entry'!$C$1,'Labour Entry'!$A28-1,BW$4*5,1,1),0)</f>
        <v>0</v>
      </c>
      <c r="BX27" s="862">
        <f ca="1">IF(BX$4&gt;0,OFFSET('Labour Entry'!$C$1,'Labour Entry'!$A28-1,BX$4*5-4,1,1),0)</f>
        <v>0</v>
      </c>
      <c r="BY27" s="857">
        <f ca="1">IF(BY$4&gt;0,OFFSET('Labour Entry'!$C$1,'Labour Entry'!$A28-1,BY$4*5-3,1,1),0)</f>
        <v>0</v>
      </c>
      <c r="BZ27" s="858">
        <f ca="1">IF(BZ$4&gt;0,OFFSET('Labour Entry'!$C$1,'Labour Entry'!$A28-1,BZ$4*5-2,1,1),0)</f>
        <v>0</v>
      </c>
      <c r="CA27" s="857">
        <f ca="1">IF(CA$4&gt;0,OFFSET('Labour Entry'!$C$1,'Labour Entry'!$A28-1,CA$4*5-1,1,1),0)</f>
        <v>0</v>
      </c>
      <c r="CB27" s="858">
        <f ca="1">IF(CB$4&gt;0,OFFSET('Labour Entry'!$C$1,'Labour Entry'!$A28-1,CB$4*5,1,1),0)</f>
        <v>0</v>
      </c>
      <c r="CC27" s="845"/>
      <c r="CD27" s="863">
        <f t="shared" ca="1" si="0"/>
        <v>0</v>
      </c>
      <c r="CE27" s="864">
        <f t="shared" ca="1" si="2"/>
        <v>0</v>
      </c>
      <c r="CF27" s="865">
        <f t="shared" ca="1" si="1"/>
        <v>0</v>
      </c>
      <c r="CG27" s="866">
        <f t="shared" ca="1" si="1"/>
        <v>0</v>
      </c>
      <c r="CH27" s="866">
        <f t="shared" ca="1" si="1"/>
        <v>0</v>
      </c>
      <c r="CI27" s="867">
        <f t="shared" ca="1" si="1"/>
        <v>0</v>
      </c>
    </row>
    <row r="28" spans="1:87" x14ac:dyDescent="0.2">
      <c r="A28" s="855" t="str">
        <f ca="1">IF(OFFSET('Employee Set-up'!$A$1,ROW('Employee Set-up'!$A24)-1,'Employee Set-up'!$B$1-1,1,1)&lt;&gt;0,OFFSET('Employee Set-up'!$A$1,ROW('Employee Set-up'!$A24)-1,'Employee Set-up'!$B$1-1,1,1),"---")</f>
        <v>----</v>
      </c>
      <c r="B28" s="856" t="str">
        <f ca="1">IF(OFFSET('Employee Set-up'!$A$1,ROW('Employee Set-up'!$A24)-1,'Employee Set-up'!$D$1-1,1,1)&lt;&gt;0,OFFSET('Employee Set-up'!$A$1,ROW('Employee Set-up'!$A24)-1,'Employee Set-up'!$C$1-1,1,1),"---")</f>
        <v>---</v>
      </c>
      <c r="C28" s="857">
        <f ca="1">IF(OFFSET('Employee Set-up'!$A$1,ROW('Employee Set-up'!$A24)-1,'Employee Set-up'!$D$1-1,1,1)&lt;&gt;0,OFFSET('Employee Set-up'!$A$1,ROW('Employee Set-up'!$A24)-1,'Employee Set-up'!$F$1-1,1,1),"---")</f>
        <v>0</v>
      </c>
      <c r="D28" s="858">
        <f ca="1">IF(OFFSET('Employee Set-up'!$A$1,ROW('Employee Set-up'!$A24)-1,'Employee Set-up'!$D$1-1,1,1)&lt;&gt;0,OFFSET('Employee Set-up'!$A$1,ROW('Employee Set-up'!$A24)-1,'Employee Set-up'!$G$1-1,1,1),"---")</f>
        <v>0</v>
      </c>
      <c r="E28" s="845"/>
      <c r="F28" s="859">
        <f ca="1">IF(F$4&gt;0,OFFSET('Labour Entry'!$C$1,'Labour Entry'!$A29-1,F$4*5-4,1,1),0)</f>
        <v>0</v>
      </c>
      <c r="G28" s="857">
        <f ca="1">IF(G$4&gt;0,OFFSET('Labour Entry'!$C$1,'Labour Entry'!$A29-1,G$4*5-3,1,1),0)</f>
        <v>0</v>
      </c>
      <c r="H28" s="858">
        <f ca="1">IF(H$4&gt;0,OFFSET('Labour Entry'!$C$1,'Labour Entry'!$A29-1,H$4*5-2,1,1),0)</f>
        <v>0</v>
      </c>
      <c r="I28" s="860">
        <f ca="1">IF(I$4&gt;0,OFFSET('Labour Entry'!$C$1,'Labour Entry'!$A29-1,I$4*5-1,1,1),0)</f>
        <v>0</v>
      </c>
      <c r="J28" s="861">
        <f ca="1">IF(J$4&gt;0,OFFSET('Labour Entry'!$C$1,'Labour Entry'!$A29-1,J$4*5,1,1),0)</f>
        <v>0</v>
      </c>
      <c r="K28" s="862">
        <f ca="1">IF(K$4&gt;0,OFFSET('Labour Entry'!$C$1,'Labour Entry'!$A29-1,K$4*5-4,1,1),0)</f>
        <v>0</v>
      </c>
      <c r="L28" s="857">
        <f ca="1">IF(L$4&gt;0,OFFSET('Labour Entry'!$C$1,'Labour Entry'!$A29-1,L$4*5-3,1,1),0)</f>
        <v>0</v>
      </c>
      <c r="M28" s="858">
        <f ca="1">IF(M$4&gt;0,OFFSET('Labour Entry'!$C$1,'Labour Entry'!$A29-1,M$4*5-2,1,1),0)</f>
        <v>0</v>
      </c>
      <c r="N28" s="860">
        <f ca="1">IF(N$4&gt;0,OFFSET('Labour Entry'!$C$1,'Labour Entry'!$A29-1,N$4*5-1,1,1),0)</f>
        <v>0</v>
      </c>
      <c r="O28" s="861">
        <f ca="1">IF(O$4&gt;0,OFFSET('Labour Entry'!$C$1,'Labour Entry'!$A29-1,O$4*5,1,1),0)</f>
        <v>0</v>
      </c>
      <c r="P28" s="862">
        <f ca="1">IF(P$4&gt;0,OFFSET('Labour Entry'!$C$1,'Labour Entry'!$A29-1,P$4*5-4,1,1),0)</f>
        <v>0</v>
      </c>
      <c r="Q28" s="857">
        <f ca="1">IF(Q$4&gt;0,OFFSET('Labour Entry'!$C$1,'Labour Entry'!$A29-1,Q$4*5-3,1,1),0)</f>
        <v>0</v>
      </c>
      <c r="R28" s="858">
        <f ca="1">IF(R$4&gt;0,OFFSET('Labour Entry'!$C$1,'Labour Entry'!$A29-1,R$4*5-2,1,1),0)</f>
        <v>0</v>
      </c>
      <c r="S28" s="860">
        <f ca="1">IF(S$4&gt;0,OFFSET('Labour Entry'!$C$1,'Labour Entry'!$A29-1,S$4*5-1,1,1),0)</f>
        <v>0</v>
      </c>
      <c r="T28" s="861">
        <f ca="1">IF(T$4&gt;0,OFFSET('Labour Entry'!$C$1,'Labour Entry'!$A29-1,T$4*5,1,1),0)</f>
        <v>0</v>
      </c>
      <c r="U28" s="862">
        <f ca="1">IF(U$4&gt;0,OFFSET('Labour Entry'!$C$1,'Labour Entry'!$A29-1,U$4*5-4,1,1),0)</f>
        <v>0</v>
      </c>
      <c r="V28" s="857">
        <f ca="1">IF(V$4&gt;0,OFFSET('Labour Entry'!$C$1,'Labour Entry'!$A29-1,V$4*5-3,1,1),0)</f>
        <v>0</v>
      </c>
      <c r="W28" s="858">
        <f ca="1">IF(W$4&gt;0,OFFSET('Labour Entry'!$C$1,'Labour Entry'!$A29-1,W$4*5-2,1,1),0)</f>
        <v>0</v>
      </c>
      <c r="X28" s="860">
        <f ca="1">IF(X$4&gt;0,OFFSET('Labour Entry'!$C$1,'Labour Entry'!$A29-1,X$4*5-1,1,1),0)</f>
        <v>0</v>
      </c>
      <c r="Y28" s="861">
        <f ca="1">IF(Y$4&gt;0,OFFSET('Labour Entry'!$C$1,'Labour Entry'!$A29-1,Y$4*5,1,1),0)</f>
        <v>0</v>
      </c>
      <c r="Z28" s="862">
        <f ca="1">IF(Z$4&gt;0,OFFSET('Labour Entry'!$C$1,'Labour Entry'!$A29-1,Z$4*5-4,1,1),0)</f>
        <v>0</v>
      </c>
      <c r="AA28" s="857">
        <f ca="1">IF(AA$4&gt;0,OFFSET('Labour Entry'!$C$1,'Labour Entry'!$A29-1,AA$4*5-3,1,1),0)</f>
        <v>0</v>
      </c>
      <c r="AB28" s="858">
        <f ca="1">IF(AB$4&gt;0,OFFSET('Labour Entry'!$C$1,'Labour Entry'!$A29-1,AB$4*5-2,1,1),0)</f>
        <v>0</v>
      </c>
      <c r="AC28" s="860">
        <f ca="1">IF(AC$4&gt;0,OFFSET('Labour Entry'!$C$1,'Labour Entry'!$A29-1,AC$4*5-1,1,1),0)</f>
        <v>0</v>
      </c>
      <c r="AD28" s="861">
        <f ca="1">IF(AD$4&gt;0,OFFSET('Labour Entry'!$C$1,'Labour Entry'!$A29-1,AD$4*5,1,1),0)</f>
        <v>0</v>
      </c>
      <c r="AE28" s="862">
        <f ca="1">IF(AE$4&gt;0,OFFSET('Labour Entry'!$C$1,'Labour Entry'!$A29-1,AE$4*5-4,1,1),0)</f>
        <v>0</v>
      </c>
      <c r="AF28" s="857">
        <f ca="1">IF(AF$4&gt;0,OFFSET('Labour Entry'!$C$1,'Labour Entry'!$A29-1,AF$4*5-3,1,1),0)</f>
        <v>0</v>
      </c>
      <c r="AG28" s="858">
        <f ca="1">IF(AG$4&gt;0,OFFSET('Labour Entry'!$C$1,'Labour Entry'!$A29-1,AG$4*5-2,1,1),0)</f>
        <v>0</v>
      </c>
      <c r="AH28" s="860">
        <f ca="1">IF(AH$4&gt;0,OFFSET('Labour Entry'!$C$1,'Labour Entry'!$A29-1,AH$4*5-1,1,1),0)</f>
        <v>0</v>
      </c>
      <c r="AI28" s="861">
        <f ca="1">IF(AI$4&gt;0,OFFSET('Labour Entry'!$C$1,'Labour Entry'!$A29-1,AI$4*5,1,1),0)</f>
        <v>0</v>
      </c>
      <c r="AJ28" s="862">
        <f ca="1">IF(AJ$4&gt;0,OFFSET('Labour Entry'!$C$1,'Labour Entry'!$A29-1,AJ$4*5-4,1,1),0)</f>
        <v>0</v>
      </c>
      <c r="AK28" s="857">
        <f ca="1">IF(AK$4&gt;0,OFFSET('Labour Entry'!$C$1,'Labour Entry'!$A29-1,AK$4*5-3,1,1),0)</f>
        <v>0</v>
      </c>
      <c r="AL28" s="858">
        <f ca="1">IF(AL$4&gt;0,OFFSET('Labour Entry'!$C$1,'Labour Entry'!$A29-1,AL$4*5-2,1,1),0)</f>
        <v>0</v>
      </c>
      <c r="AM28" s="857">
        <f ca="1">IF(AM$4&gt;0,OFFSET('Labour Entry'!$C$1,'Labour Entry'!$A29-1,AM$4*5-1,1,1),0)</f>
        <v>0</v>
      </c>
      <c r="AN28" s="858">
        <f ca="1">IF(AN$4&gt;0,OFFSET('Labour Entry'!$C$1,'Labour Entry'!$A29-1,AN$4*5,1,1),0)</f>
        <v>0</v>
      </c>
      <c r="AO28" s="862">
        <f ca="1">IF(AO$4&gt;0,OFFSET('Labour Entry'!$C$1,'Labour Entry'!$A29-1,AO$4*5-4,1,1),0)</f>
        <v>0</v>
      </c>
      <c r="AP28" s="857">
        <f ca="1">IF(AP$4&gt;0,OFFSET('Labour Entry'!$C$1,'Labour Entry'!$A29-1,AP$4*5-3,1,1),0)</f>
        <v>0</v>
      </c>
      <c r="AQ28" s="858">
        <f ca="1">IF(AQ$4&gt;0,OFFSET('Labour Entry'!$C$1,'Labour Entry'!$A29-1,AQ$4*5-2,1,1),0)</f>
        <v>0</v>
      </c>
      <c r="AR28" s="857">
        <f ca="1">IF(AR$4&gt;0,OFFSET('Labour Entry'!$C$1,'Labour Entry'!$A29-1,AR$4*5-1,1,1),0)</f>
        <v>0</v>
      </c>
      <c r="AS28" s="858">
        <f ca="1">IF(AS$4&gt;0,OFFSET('Labour Entry'!$C$1,'Labour Entry'!$A29-1,AS$4*5,1,1),0)</f>
        <v>0</v>
      </c>
      <c r="AT28" s="862">
        <f ca="1">IF(AT$4&gt;0,OFFSET('Labour Entry'!$C$1,'Labour Entry'!$A29-1,AT$4*5-4,1,1),0)</f>
        <v>0</v>
      </c>
      <c r="AU28" s="857">
        <f ca="1">IF(AU$4&gt;0,OFFSET('Labour Entry'!$C$1,'Labour Entry'!$A29-1,AU$4*5-3,1,1),0)</f>
        <v>0</v>
      </c>
      <c r="AV28" s="858">
        <f ca="1">IF(AV$4&gt;0,OFFSET('Labour Entry'!$C$1,'Labour Entry'!$A29-1,AV$4*5-2,1,1),0)</f>
        <v>0</v>
      </c>
      <c r="AW28" s="857">
        <f ca="1">IF(AW$4&gt;0,OFFSET('Labour Entry'!$C$1,'Labour Entry'!$A29-1,AW$4*5-1,1,1),0)</f>
        <v>0</v>
      </c>
      <c r="AX28" s="858">
        <f ca="1">IF(AX$4&gt;0,OFFSET('Labour Entry'!$C$1,'Labour Entry'!$A29-1,AX$4*5,1,1),0)</f>
        <v>0</v>
      </c>
      <c r="AY28" s="862">
        <f ca="1">IF(AY$4&gt;0,OFFSET('Labour Entry'!$C$1,'Labour Entry'!$A29-1,AY$4*5-4,1,1),0)</f>
        <v>0</v>
      </c>
      <c r="AZ28" s="857">
        <f ca="1">IF(AZ$4&gt;0,OFFSET('Labour Entry'!$C$1,'Labour Entry'!$A29-1,AZ$4*5-3,1,1),0)</f>
        <v>0</v>
      </c>
      <c r="BA28" s="858">
        <f ca="1">IF(BA$4&gt;0,OFFSET('Labour Entry'!$C$1,'Labour Entry'!$A29-1,BA$4*5-2,1,1),0)</f>
        <v>0</v>
      </c>
      <c r="BB28" s="857">
        <f ca="1">IF(BB$4&gt;0,OFFSET('Labour Entry'!$C$1,'Labour Entry'!$A29-1,BB$4*5-1,1,1),0)</f>
        <v>0</v>
      </c>
      <c r="BC28" s="858">
        <f ca="1">IF(BC$4&gt;0,OFFSET('Labour Entry'!$C$1,'Labour Entry'!$A29-1,BC$4*5,1,1),0)</f>
        <v>0</v>
      </c>
      <c r="BD28" s="862">
        <f ca="1">IF(BD$4&gt;0,OFFSET('Labour Entry'!$C$1,'Labour Entry'!$A29-1,BD$4*5-4,1,1),0)</f>
        <v>0</v>
      </c>
      <c r="BE28" s="857">
        <f ca="1">IF(BE$4&gt;0,OFFSET('Labour Entry'!$C$1,'Labour Entry'!$A29-1,BE$4*5-3,1,1),0)</f>
        <v>0</v>
      </c>
      <c r="BF28" s="858">
        <f ca="1">IF(BF$4&gt;0,OFFSET('Labour Entry'!$C$1,'Labour Entry'!$A29-1,BF$4*5-2,1,1),0)</f>
        <v>0</v>
      </c>
      <c r="BG28" s="857">
        <f ca="1">IF(BG$4&gt;0,OFFSET('Labour Entry'!$C$1,'Labour Entry'!$A29-1,BG$4*5-1,1,1),0)</f>
        <v>0</v>
      </c>
      <c r="BH28" s="858">
        <f ca="1">IF(BH$4&gt;0,OFFSET('Labour Entry'!$C$1,'Labour Entry'!$A29-1,BH$4*5,1,1),0)</f>
        <v>0</v>
      </c>
      <c r="BI28" s="862">
        <f ca="1">IF(BI$4&gt;0,OFFSET('Labour Entry'!$C$1,'Labour Entry'!$A29-1,BI$4*5-4,1,1),0)</f>
        <v>0</v>
      </c>
      <c r="BJ28" s="857">
        <f ca="1">IF(BJ$4&gt;0,OFFSET('Labour Entry'!$C$1,'Labour Entry'!$A29-1,BJ$4*5-3,1,1),0)</f>
        <v>0</v>
      </c>
      <c r="BK28" s="858">
        <f ca="1">IF(BK$4&gt;0,OFFSET('Labour Entry'!$C$1,'Labour Entry'!$A29-1,BK$4*5-2,1,1),0)</f>
        <v>0</v>
      </c>
      <c r="BL28" s="857">
        <f ca="1">IF(BL$4&gt;0,OFFSET('Labour Entry'!$C$1,'Labour Entry'!$A29-1,BL$4*5-1,1,1),0)</f>
        <v>0</v>
      </c>
      <c r="BM28" s="858">
        <f ca="1">IF(BM$4&gt;0,OFFSET('Labour Entry'!$C$1,'Labour Entry'!$A29-1,BM$4*5,1,1),0)</f>
        <v>0</v>
      </c>
      <c r="BN28" s="862">
        <f ca="1">IF(BN$4&gt;0,OFFSET('Labour Entry'!$C$1,'Labour Entry'!$A29-1,BN$4*5-4,1,1),0)</f>
        <v>0</v>
      </c>
      <c r="BO28" s="857">
        <f ca="1">IF(BO$4&gt;0,OFFSET('Labour Entry'!$C$1,'Labour Entry'!$A29-1,BO$4*5-3,1,1),0)</f>
        <v>0</v>
      </c>
      <c r="BP28" s="858">
        <f ca="1">IF(BP$4&gt;0,OFFSET('Labour Entry'!$C$1,'Labour Entry'!$A29-1,BP$4*5-2,1,1),0)</f>
        <v>0</v>
      </c>
      <c r="BQ28" s="857">
        <f ca="1">IF(BQ$4&gt;0,OFFSET('Labour Entry'!$C$1,'Labour Entry'!$A29-1,BQ$4*5-1,1,1),0)</f>
        <v>0</v>
      </c>
      <c r="BR28" s="858">
        <f ca="1">IF(BR$4&gt;0,OFFSET('Labour Entry'!$C$1,'Labour Entry'!$A29-1,BR$4*5,1,1),0)</f>
        <v>0</v>
      </c>
      <c r="BS28" s="862">
        <f ca="1">IF(BS$4&gt;0,OFFSET('Labour Entry'!$C$1,'Labour Entry'!$A29-1,BS$4*5-4,1,1),0)</f>
        <v>0</v>
      </c>
      <c r="BT28" s="857">
        <f ca="1">IF(BT$4&gt;0,OFFSET('Labour Entry'!$C$1,'Labour Entry'!$A29-1,BT$4*5-3,1,1),0)</f>
        <v>0</v>
      </c>
      <c r="BU28" s="858">
        <f ca="1">IF(BU$4&gt;0,OFFSET('Labour Entry'!$C$1,'Labour Entry'!$A29-1,BU$4*5-2,1,1),0)</f>
        <v>0</v>
      </c>
      <c r="BV28" s="857">
        <f ca="1">IF(BV$4&gt;0,OFFSET('Labour Entry'!$C$1,'Labour Entry'!$A29-1,BV$4*5-1,1,1),0)</f>
        <v>0</v>
      </c>
      <c r="BW28" s="858">
        <f ca="1">IF(BW$4&gt;0,OFFSET('Labour Entry'!$C$1,'Labour Entry'!$A29-1,BW$4*5,1,1),0)</f>
        <v>0</v>
      </c>
      <c r="BX28" s="862">
        <f ca="1">IF(BX$4&gt;0,OFFSET('Labour Entry'!$C$1,'Labour Entry'!$A29-1,BX$4*5-4,1,1),0)</f>
        <v>0</v>
      </c>
      <c r="BY28" s="857">
        <f ca="1">IF(BY$4&gt;0,OFFSET('Labour Entry'!$C$1,'Labour Entry'!$A29-1,BY$4*5-3,1,1),0)</f>
        <v>0</v>
      </c>
      <c r="BZ28" s="858">
        <f ca="1">IF(BZ$4&gt;0,OFFSET('Labour Entry'!$C$1,'Labour Entry'!$A29-1,BZ$4*5-2,1,1),0)</f>
        <v>0</v>
      </c>
      <c r="CA28" s="857">
        <f ca="1">IF(CA$4&gt;0,OFFSET('Labour Entry'!$C$1,'Labour Entry'!$A29-1,CA$4*5-1,1,1),0)</f>
        <v>0</v>
      </c>
      <c r="CB28" s="858">
        <f ca="1">IF(CB$4&gt;0,OFFSET('Labour Entry'!$C$1,'Labour Entry'!$A29-1,CB$4*5,1,1),0)</f>
        <v>0</v>
      </c>
      <c r="CC28" s="845"/>
      <c r="CD28" s="863">
        <f t="shared" ca="1" si="0"/>
        <v>0</v>
      </c>
      <c r="CE28" s="864">
        <f t="shared" ca="1" si="2"/>
        <v>0</v>
      </c>
      <c r="CF28" s="865">
        <f t="shared" ca="1" si="1"/>
        <v>0</v>
      </c>
      <c r="CG28" s="866">
        <f t="shared" ca="1" si="1"/>
        <v>0</v>
      </c>
      <c r="CH28" s="866">
        <f t="shared" ca="1" si="1"/>
        <v>0</v>
      </c>
      <c r="CI28" s="867">
        <f t="shared" ca="1" si="1"/>
        <v>0</v>
      </c>
    </row>
    <row r="29" spans="1:87" x14ac:dyDescent="0.2">
      <c r="A29" s="855" t="str">
        <f ca="1">IF(OFFSET('Employee Set-up'!$A$1,ROW('Employee Set-up'!$A25)-1,'Employee Set-up'!$B$1-1,1,1)&lt;&gt;0,OFFSET('Employee Set-up'!$A$1,ROW('Employee Set-up'!$A25)-1,'Employee Set-up'!$B$1-1,1,1),"---")</f>
        <v>----</v>
      </c>
      <c r="B29" s="856" t="str">
        <f ca="1">IF(OFFSET('Employee Set-up'!$A$1,ROW('Employee Set-up'!$A25)-1,'Employee Set-up'!$D$1-1,1,1)&lt;&gt;0,OFFSET('Employee Set-up'!$A$1,ROW('Employee Set-up'!$A25)-1,'Employee Set-up'!$C$1-1,1,1),"---")</f>
        <v>---</v>
      </c>
      <c r="C29" s="857">
        <f ca="1">IF(OFFSET('Employee Set-up'!$A$1,ROW('Employee Set-up'!$A25)-1,'Employee Set-up'!$D$1-1,1,1)&lt;&gt;0,OFFSET('Employee Set-up'!$A$1,ROW('Employee Set-up'!$A25)-1,'Employee Set-up'!$F$1-1,1,1),"---")</f>
        <v>0</v>
      </c>
      <c r="D29" s="858">
        <f ca="1">IF(OFFSET('Employee Set-up'!$A$1,ROW('Employee Set-up'!$A25)-1,'Employee Set-up'!$D$1-1,1,1)&lt;&gt;0,OFFSET('Employee Set-up'!$A$1,ROW('Employee Set-up'!$A25)-1,'Employee Set-up'!$G$1-1,1,1),"---")</f>
        <v>0</v>
      </c>
      <c r="E29" s="845"/>
      <c r="F29" s="859">
        <f ca="1">IF(F$4&gt;0,OFFSET('Labour Entry'!$C$1,'Labour Entry'!$A30-1,F$4*5-4,1,1),0)</f>
        <v>0</v>
      </c>
      <c r="G29" s="857">
        <f ca="1">IF(G$4&gt;0,OFFSET('Labour Entry'!$C$1,'Labour Entry'!$A30-1,G$4*5-3,1,1),0)</f>
        <v>0</v>
      </c>
      <c r="H29" s="858">
        <f ca="1">IF(H$4&gt;0,OFFSET('Labour Entry'!$C$1,'Labour Entry'!$A30-1,H$4*5-2,1,1),0)</f>
        <v>0</v>
      </c>
      <c r="I29" s="860">
        <f ca="1">IF(I$4&gt;0,OFFSET('Labour Entry'!$C$1,'Labour Entry'!$A30-1,I$4*5-1,1,1),0)</f>
        <v>0</v>
      </c>
      <c r="J29" s="861">
        <f ca="1">IF(J$4&gt;0,OFFSET('Labour Entry'!$C$1,'Labour Entry'!$A30-1,J$4*5,1,1),0)</f>
        <v>0</v>
      </c>
      <c r="K29" s="862">
        <f ca="1">IF(K$4&gt;0,OFFSET('Labour Entry'!$C$1,'Labour Entry'!$A30-1,K$4*5-4,1,1),0)</f>
        <v>0</v>
      </c>
      <c r="L29" s="857">
        <f ca="1">IF(L$4&gt;0,OFFSET('Labour Entry'!$C$1,'Labour Entry'!$A30-1,L$4*5-3,1,1),0)</f>
        <v>0</v>
      </c>
      <c r="M29" s="858">
        <f ca="1">IF(M$4&gt;0,OFFSET('Labour Entry'!$C$1,'Labour Entry'!$A30-1,M$4*5-2,1,1),0)</f>
        <v>0</v>
      </c>
      <c r="N29" s="860">
        <f ca="1">IF(N$4&gt;0,OFFSET('Labour Entry'!$C$1,'Labour Entry'!$A30-1,N$4*5-1,1,1),0)</f>
        <v>0</v>
      </c>
      <c r="O29" s="861">
        <f ca="1">IF(O$4&gt;0,OFFSET('Labour Entry'!$C$1,'Labour Entry'!$A30-1,O$4*5,1,1),0)</f>
        <v>0</v>
      </c>
      <c r="P29" s="862">
        <f ca="1">IF(P$4&gt;0,OFFSET('Labour Entry'!$C$1,'Labour Entry'!$A30-1,P$4*5-4,1,1),0)</f>
        <v>0</v>
      </c>
      <c r="Q29" s="857">
        <f ca="1">IF(Q$4&gt;0,OFFSET('Labour Entry'!$C$1,'Labour Entry'!$A30-1,Q$4*5-3,1,1),0)</f>
        <v>0</v>
      </c>
      <c r="R29" s="858">
        <f ca="1">IF(R$4&gt;0,OFFSET('Labour Entry'!$C$1,'Labour Entry'!$A30-1,R$4*5-2,1,1),0)</f>
        <v>0</v>
      </c>
      <c r="S29" s="860">
        <f ca="1">IF(S$4&gt;0,OFFSET('Labour Entry'!$C$1,'Labour Entry'!$A30-1,S$4*5-1,1,1),0)</f>
        <v>0</v>
      </c>
      <c r="T29" s="861">
        <f ca="1">IF(T$4&gt;0,OFFSET('Labour Entry'!$C$1,'Labour Entry'!$A30-1,T$4*5,1,1),0)</f>
        <v>0</v>
      </c>
      <c r="U29" s="862">
        <f ca="1">IF(U$4&gt;0,OFFSET('Labour Entry'!$C$1,'Labour Entry'!$A30-1,U$4*5-4,1,1),0)</f>
        <v>0</v>
      </c>
      <c r="V29" s="857">
        <f ca="1">IF(V$4&gt;0,OFFSET('Labour Entry'!$C$1,'Labour Entry'!$A30-1,V$4*5-3,1,1),0)</f>
        <v>0</v>
      </c>
      <c r="W29" s="858">
        <f ca="1">IF(W$4&gt;0,OFFSET('Labour Entry'!$C$1,'Labour Entry'!$A30-1,W$4*5-2,1,1),0)</f>
        <v>0</v>
      </c>
      <c r="X29" s="860">
        <f ca="1">IF(X$4&gt;0,OFFSET('Labour Entry'!$C$1,'Labour Entry'!$A30-1,X$4*5-1,1,1),0)</f>
        <v>0</v>
      </c>
      <c r="Y29" s="861">
        <f ca="1">IF(Y$4&gt;0,OFFSET('Labour Entry'!$C$1,'Labour Entry'!$A30-1,Y$4*5,1,1),0)</f>
        <v>0</v>
      </c>
      <c r="Z29" s="862">
        <f ca="1">IF(Z$4&gt;0,OFFSET('Labour Entry'!$C$1,'Labour Entry'!$A30-1,Z$4*5-4,1,1),0)</f>
        <v>0</v>
      </c>
      <c r="AA29" s="857">
        <f ca="1">IF(AA$4&gt;0,OFFSET('Labour Entry'!$C$1,'Labour Entry'!$A30-1,AA$4*5-3,1,1),0)</f>
        <v>0</v>
      </c>
      <c r="AB29" s="858">
        <f ca="1">IF(AB$4&gt;0,OFFSET('Labour Entry'!$C$1,'Labour Entry'!$A30-1,AB$4*5-2,1,1),0)</f>
        <v>0</v>
      </c>
      <c r="AC29" s="860">
        <f ca="1">IF(AC$4&gt;0,OFFSET('Labour Entry'!$C$1,'Labour Entry'!$A30-1,AC$4*5-1,1,1),0)</f>
        <v>0</v>
      </c>
      <c r="AD29" s="861">
        <f ca="1">IF(AD$4&gt;0,OFFSET('Labour Entry'!$C$1,'Labour Entry'!$A30-1,AD$4*5,1,1),0)</f>
        <v>0</v>
      </c>
      <c r="AE29" s="862">
        <f ca="1">IF(AE$4&gt;0,OFFSET('Labour Entry'!$C$1,'Labour Entry'!$A30-1,AE$4*5-4,1,1),0)</f>
        <v>0</v>
      </c>
      <c r="AF29" s="857">
        <f ca="1">IF(AF$4&gt;0,OFFSET('Labour Entry'!$C$1,'Labour Entry'!$A30-1,AF$4*5-3,1,1),0)</f>
        <v>0</v>
      </c>
      <c r="AG29" s="858">
        <f ca="1">IF(AG$4&gt;0,OFFSET('Labour Entry'!$C$1,'Labour Entry'!$A30-1,AG$4*5-2,1,1),0)</f>
        <v>0</v>
      </c>
      <c r="AH29" s="860">
        <f ca="1">IF(AH$4&gt;0,OFFSET('Labour Entry'!$C$1,'Labour Entry'!$A30-1,AH$4*5-1,1,1),0)</f>
        <v>0</v>
      </c>
      <c r="AI29" s="861">
        <f ca="1">IF(AI$4&gt;0,OFFSET('Labour Entry'!$C$1,'Labour Entry'!$A30-1,AI$4*5,1,1),0)</f>
        <v>0</v>
      </c>
      <c r="AJ29" s="862">
        <f ca="1">IF(AJ$4&gt;0,OFFSET('Labour Entry'!$C$1,'Labour Entry'!$A30-1,AJ$4*5-4,1,1),0)</f>
        <v>0</v>
      </c>
      <c r="AK29" s="857">
        <f ca="1">IF(AK$4&gt;0,OFFSET('Labour Entry'!$C$1,'Labour Entry'!$A30-1,AK$4*5-3,1,1),0)</f>
        <v>0</v>
      </c>
      <c r="AL29" s="858">
        <f ca="1">IF(AL$4&gt;0,OFFSET('Labour Entry'!$C$1,'Labour Entry'!$A30-1,AL$4*5-2,1,1),0)</f>
        <v>0</v>
      </c>
      <c r="AM29" s="857">
        <f ca="1">IF(AM$4&gt;0,OFFSET('Labour Entry'!$C$1,'Labour Entry'!$A30-1,AM$4*5-1,1,1),0)</f>
        <v>0</v>
      </c>
      <c r="AN29" s="858">
        <f ca="1">IF(AN$4&gt;0,OFFSET('Labour Entry'!$C$1,'Labour Entry'!$A30-1,AN$4*5,1,1),0)</f>
        <v>0</v>
      </c>
      <c r="AO29" s="862">
        <f ca="1">IF(AO$4&gt;0,OFFSET('Labour Entry'!$C$1,'Labour Entry'!$A30-1,AO$4*5-4,1,1),0)</f>
        <v>0</v>
      </c>
      <c r="AP29" s="857">
        <f ca="1">IF(AP$4&gt;0,OFFSET('Labour Entry'!$C$1,'Labour Entry'!$A30-1,AP$4*5-3,1,1),0)</f>
        <v>0</v>
      </c>
      <c r="AQ29" s="858">
        <f ca="1">IF(AQ$4&gt;0,OFFSET('Labour Entry'!$C$1,'Labour Entry'!$A30-1,AQ$4*5-2,1,1),0)</f>
        <v>0</v>
      </c>
      <c r="AR29" s="857">
        <f ca="1">IF(AR$4&gt;0,OFFSET('Labour Entry'!$C$1,'Labour Entry'!$A30-1,AR$4*5-1,1,1),0)</f>
        <v>0</v>
      </c>
      <c r="AS29" s="858">
        <f ca="1">IF(AS$4&gt;0,OFFSET('Labour Entry'!$C$1,'Labour Entry'!$A30-1,AS$4*5,1,1),0)</f>
        <v>0</v>
      </c>
      <c r="AT29" s="862">
        <f ca="1">IF(AT$4&gt;0,OFFSET('Labour Entry'!$C$1,'Labour Entry'!$A30-1,AT$4*5-4,1,1),0)</f>
        <v>0</v>
      </c>
      <c r="AU29" s="857">
        <f ca="1">IF(AU$4&gt;0,OFFSET('Labour Entry'!$C$1,'Labour Entry'!$A30-1,AU$4*5-3,1,1),0)</f>
        <v>0</v>
      </c>
      <c r="AV29" s="858">
        <f ca="1">IF(AV$4&gt;0,OFFSET('Labour Entry'!$C$1,'Labour Entry'!$A30-1,AV$4*5-2,1,1),0)</f>
        <v>0</v>
      </c>
      <c r="AW29" s="857">
        <f ca="1">IF(AW$4&gt;0,OFFSET('Labour Entry'!$C$1,'Labour Entry'!$A30-1,AW$4*5-1,1,1),0)</f>
        <v>0</v>
      </c>
      <c r="AX29" s="858">
        <f ca="1">IF(AX$4&gt;0,OFFSET('Labour Entry'!$C$1,'Labour Entry'!$A30-1,AX$4*5,1,1),0)</f>
        <v>0</v>
      </c>
      <c r="AY29" s="862">
        <f ca="1">IF(AY$4&gt;0,OFFSET('Labour Entry'!$C$1,'Labour Entry'!$A30-1,AY$4*5-4,1,1),0)</f>
        <v>0</v>
      </c>
      <c r="AZ29" s="857">
        <f ca="1">IF(AZ$4&gt;0,OFFSET('Labour Entry'!$C$1,'Labour Entry'!$A30-1,AZ$4*5-3,1,1),0)</f>
        <v>0</v>
      </c>
      <c r="BA29" s="858">
        <f ca="1">IF(BA$4&gt;0,OFFSET('Labour Entry'!$C$1,'Labour Entry'!$A30-1,BA$4*5-2,1,1),0)</f>
        <v>0</v>
      </c>
      <c r="BB29" s="857">
        <f ca="1">IF(BB$4&gt;0,OFFSET('Labour Entry'!$C$1,'Labour Entry'!$A30-1,BB$4*5-1,1,1),0)</f>
        <v>0</v>
      </c>
      <c r="BC29" s="858">
        <f ca="1">IF(BC$4&gt;0,OFFSET('Labour Entry'!$C$1,'Labour Entry'!$A30-1,BC$4*5,1,1),0)</f>
        <v>0</v>
      </c>
      <c r="BD29" s="862">
        <f ca="1">IF(BD$4&gt;0,OFFSET('Labour Entry'!$C$1,'Labour Entry'!$A30-1,BD$4*5-4,1,1),0)</f>
        <v>0</v>
      </c>
      <c r="BE29" s="857">
        <f ca="1">IF(BE$4&gt;0,OFFSET('Labour Entry'!$C$1,'Labour Entry'!$A30-1,BE$4*5-3,1,1),0)</f>
        <v>0</v>
      </c>
      <c r="BF29" s="858">
        <f ca="1">IF(BF$4&gt;0,OFFSET('Labour Entry'!$C$1,'Labour Entry'!$A30-1,BF$4*5-2,1,1),0)</f>
        <v>0</v>
      </c>
      <c r="BG29" s="857">
        <f ca="1">IF(BG$4&gt;0,OFFSET('Labour Entry'!$C$1,'Labour Entry'!$A30-1,BG$4*5-1,1,1),0)</f>
        <v>0</v>
      </c>
      <c r="BH29" s="858">
        <f ca="1">IF(BH$4&gt;0,OFFSET('Labour Entry'!$C$1,'Labour Entry'!$A30-1,BH$4*5,1,1),0)</f>
        <v>0</v>
      </c>
      <c r="BI29" s="862">
        <f ca="1">IF(BI$4&gt;0,OFFSET('Labour Entry'!$C$1,'Labour Entry'!$A30-1,BI$4*5-4,1,1),0)</f>
        <v>0</v>
      </c>
      <c r="BJ29" s="857">
        <f ca="1">IF(BJ$4&gt;0,OFFSET('Labour Entry'!$C$1,'Labour Entry'!$A30-1,BJ$4*5-3,1,1),0)</f>
        <v>0</v>
      </c>
      <c r="BK29" s="858">
        <f ca="1">IF(BK$4&gt;0,OFFSET('Labour Entry'!$C$1,'Labour Entry'!$A30-1,BK$4*5-2,1,1),0)</f>
        <v>0</v>
      </c>
      <c r="BL29" s="857">
        <f ca="1">IF(BL$4&gt;0,OFFSET('Labour Entry'!$C$1,'Labour Entry'!$A30-1,BL$4*5-1,1,1),0)</f>
        <v>0</v>
      </c>
      <c r="BM29" s="858">
        <f ca="1">IF(BM$4&gt;0,OFFSET('Labour Entry'!$C$1,'Labour Entry'!$A30-1,BM$4*5,1,1),0)</f>
        <v>0</v>
      </c>
      <c r="BN29" s="862">
        <f ca="1">IF(BN$4&gt;0,OFFSET('Labour Entry'!$C$1,'Labour Entry'!$A30-1,BN$4*5-4,1,1),0)</f>
        <v>0</v>
      </c>
      <c r="BO29" s="857">
        <f ca="1">IF(BO$4&gt;0,OFFSET('Labour Entry'!$C$1,'Labour Entry'!$A30-1,BO$4*5-3,1,1),0)</f>
        <v>0</v>
      </c>
      <c r="BP29" s="858">
        <f ca="1">IF(BP$4&gt;0,OFFSET('Labour Entry'!$C$1,'Labour Entry'!$A30-1,BP$4*5-2,1,1),0)</f>
        <v>0</v>
      </c>
      <c r="BQ29" s="857">
        <f ca="1">IF(BQ$4&gt;0,OFFSET('Labour Entry'!$C$1,'Labour Entry'!$A30-1,BQ$4*5-1,1,1),0)</f>
        <v>0</v>
      </c>
      <c r="BR29" s="858">
        <f ca="1">IF(BR$4&gt;0,OFFSET('Labour Entry'!$C$1,'Labour Entry'!$A30-1,BR$4*5,1,1),0)</f>
        <v>0</v>
      </c>
      <c r="BS29" s="862">
        <f ca="1">IF(BS$4&gt;0,OFFSET('Labour Entry'!$C$1,'Labour Entry'!$A30-1,BS$4*5-4,1,1),0)</f>
        <v>0</v>
      </c>
      <c r="BT29" s="857">
        <f ca="1">IF(BT$4&gt;0,OFFSET('Labour Entry'!$C$1,'Labour Entry'!$A30-1,BT$4*5-3,1,1),0)</f>
        <v>0</v>
      </c>
      <c r="BU29" s="858">
        <f ca="1">IF(BU$4&gt;0,OFFSET('Labour Entry'!$C$1,'Labour Entry'!$A30-1,BU$4*5-2,1,1),0)</f>
        <v>0</v>
      </c>
      <c r="BV29" s="857">
        <f ca="1">IF(BV$4&gt;0,OFFSET('Labour Entry'!$C$1,'Labour Entry'!$A30-1,BV$4*5-1,1,1),0)</f>
        <v>0</v>
      </c>
      <c r="BW29" s="858">
        <f ca="1">IF(BW$4&gt;0,OFFSET('Labour Entry'!$C$1,'Labour Entry'!$A30-1,BW$4*5,1,1),0)</f>
        <v>0</v>
      </c>
      <c r="BX29" s="862">
        <f ca="1">IF(BX$4&gt;0,OFFSET('Labour Entry'!$C$1,'Labour Entry'!$A30-1,BX$4*5-4,1,1),0)</f>
        <v>0</v>
      </c>
      <c r="BY29" s="857">
        <f ca="1">IF(BY$4&gt;0,OFFSET('Labour Entry'!$C$1,'Labour Entry'!$A30-1,BY$4*5-3,1,1),0)</f>
        <v>0</v>
      </c>
      <c r="BZ29" s="858">
        <f ca="1">IF(BZ$4&gt;0,OFFSET('Labour Entry'!$C$1,'Labour Entry'!$A30-1,BZ$4*5-2,1,1),0)</f>
        <v>0</v>
      </c>
      <c r="CA29" s="857">
        <f ca="1">IF(CA$4&gt;0,OFFSET('Labour Entry'!$C$1,'Labour Entry'!$A30-1,CA$4*5-1,1,1),0)</f>
        <v>0</v>
      </c>
      <c r="CB29" s="858">
        <f ca="1">IF(CB$4&gt;0,OFFSET('Labour Entry'!$C$1,'Labour Entry'!$A30-1,CB$4*5,1,1),0)</f>
        <v>0</v>
      </c>
      <c r="CC29" s="845"/>
      <c r="CD29" s="863">
        <f t="shared" ca="1" si="0"/>
        <v>0</v>
      </c>
      <c r="CE29" s="864">
        <f t="shared" ca="1" si="2"/>
        <v>0</v>
      </c>
      <c r="CF29" s="865">
        <f t="shared" ca="1" si="1"/>
        <v>0</v>
      </c>
      <c r="CG29" s="866">
        <f t="shared" ca="1" si="1"/>
        <v>0</v>
      </c>
      <c r="CH29" s="866">
        <f t="shared" ca="1" si="1"/>
        <v>0</v>
      </c>
      <c r="CI29" s="867">
        <f t="shared" ca="1" si="1"/>
        <v>0</v>
      </c>
    </row>
    <row r="30" spans="1:87" x14ac:dyDescent="0.2">
      <c r="A30" s="855" t="str">
        <f ca="1">IF(OFFSET('Employee Set-up'!$A$1,ROW('Employee Set-up'!$A26)-1,'Employee Set-up'!$B$1-1,1,1)&lt;&gt;0,OFFSET('Employee Set-up'!$A$1,ROW('Employee Set-up'!$A26)-1,'Employee Set-up'!$B$1-1,1,1),"---")</f>
        <v>----</v>
      </c>
      <c r="B30" s="856" t="str">
        <f ca="1">IF(OFFSET('Employee Set-up'!$A$1,ROW('Employee Set-up'!$A26)-1,'Employee Set-up'!$D$1-1,1,1)&lt;&gt;0,OFFSET('Employee Set-up'!$A$1,ROW('Employee Set-up'!$A26)-1,'Employee Set-up'!$C$1-1,1,1),"---")</f>
        <v>---</v>
      </c>
      <c r="C30" s="857">
        <f ca="1">IF(OFFSET('Employee Set-up'!$A$1,ROW('Employee Set-up'!$A26)-1,'Employee Set-up'!$D$1-1,1,1)&lt;&gt;0,OFFSET('Employee Set-up'!$A$1,ROW('Employee Set-up'!$A26)-1,'Employee Set-up'!$F$1-1,1,1),"---")</f>
        <v>0</v>
      </c>
      <c r="D30" s="858">
        <f ca="1">IF(OFFSET('Employee Set-up'!$A$1,ROW('Employee Set-up'!$A26)-1,'Employee Set-up'!$D$1-1,1,1)&lt;&gt;0,OFFSET('Employee Set-up'!$A$1,ROW('Employee Set-up'!$A26)-1,'Employee Set-up'!$G$1-1,1,1),"---")</f>
        <v>0</v>
      </c>
      <c r="E30" s="845"/>
      <c r="F30" s="859">
        <f ca="1">IF(F$4&gt;0,OFFSET('Labour Entry'!$C$1,'Labour Entry'!$A31-1,F$4*5-4,1,1),0)</f>
        <v>0</v>
      </c>
      <c r="G30" s="857">
        <f ca="1">IF(G$4&gt;0,OFFSET('Labour Entry'!$C$1,'Labour Entry'!$A31-1,G$4*5-3,1,1),0)</f>
        <v>0</v>
      </c>
      <c r="H30" s="858">
        <f ca="1">IF(H$4&gt;0,OFFSET('Labour Entry'!$C$1,'Labour Entry'!$A31-1,H$4*5-2,1,1),0)</f>
        <v>0</v>
      </c>
      <c r="I30" s="860">
        <f ca="1">IF(I$4&gt;0,OFFSET('Labour Entry'!$C$1,'Labour Entry'!$A31-1,I$4*5-1,1,1),0)</f>
        <v>0</v>
      </c>
      <c r="J30" s="861">
        <f ca="1">IF(J$4&gt;0,OFFSET('Labour Entry'!$C$1,'Labour Entry'!$A31-1,J$4*5,1,1),0)</f>
        <v>0</v>
      </c>
      <c r="K30" s="862">
        <f ca="1">IF(K$4&gt;0,OFFSET('Labour Entry'!$C$1,'Labour Entry'!$A31-1,K$4*5-4,1,1),0)</f>
        <v>0</v>
      </c>
      <c r="L30" s="857">
        <f ca="1">IF(L$4&gt;0,OFFSET('Labour Entry'!$C$1,'Labour Entry'!$A31-1,L$4*5-3,1,1),0)</f>
        <v>0</v>
      </c>
      <c r="M30" s="858">
        <f ca="1">IF(M$4&gt;0,OFFSET('Labour Entry'!$C$1,'Labour Entry'!$A31-1,M$4*5-2,1,1),0)</f>
        <v>0</v>
      </c>
      <c r="N30" s="860">
        <f ca="1">IF(N$4&gt;0,OFFSET('Labour Entry'!$C$1,'Labour Entry'!$A31-1,N$4*5-1,1,1),0)</f>
        <v>0</v>
      </c>
      <c r="O30" s="861">
        <f ca="1">IF(O$4&gt;0,OFFSET('Labour Entry'!$C$1,'Labour Entry'!$A31-1,O$4*5,1,1),0)</f>
        <v>0</v>
      </c>
      <c r="P30" s="862">
        <f ca="1">IF(P$4&gt;0,OFFSET('Labour Entry'!$C$1,'Labour Entry'!$A31-1,P$4*5-4,1,1),0)</f>
        <v>0</v>
      </c>
      <c r="Q30" s="857">
        <f ca="1">IF(Q$4&gt;0,OFFSET('Labour Entry'!$C$1,'Labour Entry'!$A31-1,Q$4*5-3,1,1),0)</f>
        <v>0</v>
      </c>
      <c r="R30" s="858">
        <f ca="1">IF(R$4&gt;0,OFFSET('Labour Entry'!$C$1,'Labour Entry'!$A31-1,R$4*5-2,1,1),0)</f>
        <v>0</v>
      </c>
      <c r="S30" s="860">
        <f ca="1">IF(S$4&gt;0,OFFSET('Labour Entry'!$C$1,'Labour Entry'!$A31-1,S$4*5-1,1,1),0)</f>
        <v>0</v>
      </c>
      <c r="T30" s="861">
        <f ca="1">IF(T$4&gt;0,OFFSET('Labour Entry'!$C$1,'Labour Entry'!$A31-1,T$4*5,1,1),0)</f>
        <v>0</v>
      </c>
      <c r="U30" s="862">
        <f ca="1">IF(U$4&gt;0,OFFSET('Labour Entry'!$C$1,'Labour Entry'!$A31-1,U$4*5-4,1,1),0)</f>
        <v>0</v>
      </c>
      <c r="V30" s="857">
        <f ca="1">IF(V$4&gt;0,OFFSET('Labour Entry'!$C$1,'Labour Entry'!$A31-1,V$4*5-3,1,1),0)</f>
        <v>0</v>
      </c>
      <c r="W30" s="858">
        <f ca="1">IF(W$4&gt;0,OFFSET('Labour Entry'!$C$1,'Labour Entry'!$A31-1,W$4*5-2,1,1),0)</f>
        <v>0</v>
      </c>
      <c r="X30" s="860">
        <f ca="1">IF(X$4&gt;0,OFFSET('Labour Entry'!$C$1,'Labour Entry'!$A31-1,X$4*5-1,1,1),0)</f>
        <v>0</v>
      </c>
      <c r="Y30" s="861">
        <f ca="1">IF(Y$4&gt;0,OFFSET('Labour Entry'!$C$1,'Labour Entry'!$A31-1,Y$4*5,1,1),0)</f>
        <v>0</v>
      </c>
      <c r="Z30" s="862">
        <f ca="1">IF(Z$4&gt;0,OFFSET('Labour Entry'!$C$1,'Labour Entry'!$A31-1,Z$4*5-4,1,1),0)</f>
        <v>0</v>
      </c>
      <c r="AA30" s="857">
        <f ca="1">IF(AA$4&gt;0,OFFSET('Labour Entry'!$C$1,'Labour Entry'!$A31-1,AA$4*5-3,1,1),0)</f>
        <v>0</v>
      </c>
      <c r="AB30" s="858">
        <f ca="1">IF(AB$4&gt;0,OFFSET('Labour Entry'!$C$1,'Labour Entry'!$A31-1,AB$4*5-2,1,1),0)</f>
        <v>0</v>
      </c>
      <c r="AC30" s="860">
        <f ca="1">IF(AC$4&gt;0,OFFSET('Labour Entry'!$C$1,'Labour Entry'!$A31-1,AC$4*5-1,1,1),0)</f>
        <v>0</v>
      </c>
      <c r="AD30" s="861">
        <f ca="1">IF(AD$4&gt;0,OFFSET('Labour Entry'!$C$1,'Labour Entry'!$A31-1,AD$4*5,1,1),0)</f>
        <v>0</v>
      </c>
      <c r="AE30" s="862">
        <f ca="1">IF(AE$4&gt;0,OFFSET('Labour Entry'!$C$1,'Labour Entry'!$A31-1,AE$4*5-4,1,1),0)</f>
        <v>0</v>
      </c>
      <c r="AF30" s="857">
        <f ca="1">IF(AF$4&gt;0,OFFSET('Labour Entry'!$C$1,'Labour Entry'!$A31-1,AF$4*5-3,1,1),0)</f>
        <v>0</v>
      </c>
      <c r="AG30" s="858">
        <f ca="1">IF(AG$4&gt;0,OFFSET('Labour Entry'!$C$1,'Labour Entry'!$A31-1,AG$4*5-2,1,1),0)</f>
        <v>0</v>
      </c>
      <c r="AH30" s="860">
        <f ca="1">IF(AH$4&gt;0,OFFSET('Labour Entry'!$C$1,'Labour Entry'!$A31-1,AH$4*5-1,1,1),0)</f>
        <v>0</v>
      </c>
      <c r="AI30" s="861">
        <f ca="1">IF(AI$4&gt;0,OFFSET('Labour Entry'!$C$1,'Labour Entry'!$A31-1,AI$4*5,1,1),0)</f>
        <v>0</v>
      </c>
      <c r="AJ30" s="862">
        <f ca="1">IF(AJ$4&gt;0,OFFSET('Labour Entry'!$C$1,'Labour Entry'!$A31-1,AJ$4*5-4,1,1),0)</f>
        <v>0</v>
      </c>
      <c r="AK30" s="857">
        <f ca="1">IF(AK$4&gt;0,OFFSET('Labour Entry'!$C$1,'Labour Entry'!$A31-1,AK$4*5-3,1,1),0)</f>
        <v>0</v>
      </c>
      <c r="AL30" s="858">
        <f ca="1">IF(AL$4&gt;0,OFFSET('Labour Entry'!$C$1,'Labour Entry'!$A31-1,AL$4*5-2,1,1),0)</f>
        <v>0</v>
      </c>
      <c r="AM30" s="857">
        <f ca="1">IF(AM$4&gt;0,OFFSET('Labour Entry'!$C$1,'Labour Entry'!$A31-1,AM$4*5-1,1,1),0)</f>
        <v>0</v>
      </c>
      <c r="AN30" s="858">
        <f ca="1">IF(AN$4&gt;0,OFFSET('Labour Entry'!$C$1,'Labour Entry'!$A31-1,AN$4*5,1,1),0)</f>
        <v>0</v>
      </c>
      <c r="AO30" s="862">
        <f ca="1">IF(AO$4&gt;0,OFFSET('Labour Entry'!$C$1,'Labour Entry'!$A31-1,AO$4*5-4,1,1),0)</f>
        <v>0</v>
      </c>
      <c r="AP30" s="857">
        <f ca="1">IF(AP$4&gt;0,OFFSET('Labour Entry'!$C$1,'Labour Entry'!$A31-1,AP$4*5-3,1,1),0)</f>
        <v>0</v>
      </c>
      <c r="AQ30" s="858">
        <f ca="1">IF(AQ$4&gt;0,OFFSET('Labour Entry'!$C$1,'Labour Entry'!$A31-1,AQ$4*5-2,1,1),0)</f>
        <v>0</v>
      </c>
      <c r="AR30" s="857">
        <f ca="1">IF(AR$4&gt;0,OFFSET('Labour Entry'!$C$1,'Labour Entry'!$A31-1,AR$4*5-1,1,1),0)</f>
        <v>0</v>
      </c>
      <c r="AS30" s="858">
        <f ca="1">IF(AS$4&gt;0,OFFSET('Labour Entry'!$C$1,'Labour Entry'!$A31-1,AS$4*5,1,1),0)</f>
        <v>0</v>
      </c>
      <c r="AT30" s="862">
        <f ca="1">IF(AT$4&gt;0,OFFSET('Labour Entry'!$C$1,'Labour Entry'!$A31-1,AT$4*5-4,1,1),0)</f>
        <v>0</v>
      </c>
      <c r="AU30" s="857">
        <f ca="1">IF(AU$4&gt;0,OFFSET('Labour Entry'!$C$1,'Labour Entry'!$A31-1,AU$4*5-3,1,1),0)</f>
        <v>0</v>
      </c>
      <c r="AV30" s="858">
        <f ca="1">IF(AV$4&gt;0,OFFSET('Labour Entry'!$C$1,'Labour Entry'!$A31-1,AV$4*5-2,1,1),0)</f>
        <v>0</v>
      </c>
      <c r="AW30" s="857">
        <f ca="1">IF(AW$4&gt;0,OFFSET('Labour Entry'!$C$1,'Labour Entry'!$A31-1,AW$4*5-1,1,1),0)</f>
        <v>0</v>
      </c>
      <c r="AX30" s="858">
        <f ca="1">IF(AX$4&gt;0,OFFSET('Labour Entry'!$C$1,'Labour Entry'!$A31-1,AX$4*5,1,1),0)</f>
        <v>0</v>
      </c>
      <c r="AY30" s="862">
        <f ca="1">IF(AY$4&gt;0,OFFSET('Labour Entry'!$C$1,'Labour Entry'!$A31-1,AY$4*5-4,1,1),0)</f>
        <v>0</v>
      </c>
      <c r="AZ30" s="857">
        <f ca="1">IF(AZ$4&gt;0,OFFSET('Labour Entry'!$C$1,'Labour Entry'!$A31-1,AZ$4*5-3,1,1),0)</f>
        <v>0</v>
      </c>
      <c r="BA30" s="858">
        <f ca="1">IF(BA$4&gt;0,OFFSET('Labour Entry'!$C$1,'Labour Entry'!$A31-1,BA$4*5-2,1,1),0)</f>
        <v>0</v>
      </c>
      <c r="BB30" s="857">
        <f ca="1">IF(BB$4&gt;0,OFFSET('Labour Entry'!$C$1,'Labour Entry'!$A31-1,BB$4*5-1,1,1),0)</f>
        <v>0</v>
      </c>
      <c r="BC30" s="858">
        <f ca="1">IF(BC$4&gt;0,OFFSET('Labour Entry'!$C$1,'Labour Entry'!$A31-1,BC$4*5,1,1),0)</f>
        <v>0</v>
      </c>
      <c r="BD30" s="862">
        <f ca="1">IF(BD$4&gt;0,OFFSET('Labour Entry'!$C$1,'Labour Entry'!$A31-1,BD$4*5-4,1,1),0)</f>
        <v>0</v>
      </c>
      <c r="BE30" s="857">
        <f ca="1">IF(BE$4&gt;0,OFFSET('Labour Entry'!$C$1,'Labour Entry'!$A31-1,BE$4*5-3,1,1),0)</f>
        <v>0</v>
      </c>
      <c r="BF30" s="858">
        <f ca="1">IF(BF$4&gt;0,OFFSET('Labour Entry'!$C$1,'Labour Entry'!$A31-1,BF$4*5-2,1,1),0)</f>
        <v>0</v>
      </c>
      <c r="BG30" s="857">
        <f ca="1">IF(BG$4&gt;0,OFFSET('Labour Entry'!$C$1,'Labour Entry'!$A31-1,BG$4*5-1,1,1),0)</f>
        <v>0</v>
      </c>
      <c r="BH30" s="858">
        <f ca="1">IF(BH$4&gt;0,OFFSET('Labour Entry'!$C$1,'Labour Entry'!$A31-1,BH$4*5,1,1),0)</f>
        <v>0</v>
      </c>
      <c r="BI30" s="862">
        <f ca="1">IF(BI$4&gt;0,OFFSET('Labour Entry'!$C$1,'Labour Entry'!$A31-1,BI$4*5-4,1,1),0)</f>
        <v>0</v>
      </c>
      <c r="BJ30" s="857">
        <f ca="1">IF(BJ$4&gt;0,OFFSET('Labour Entry'!$C$1,'Labour Entry'!$A31-1,BJ$4*5-3,1,1),0)</f>
        <v>0</v>
      </c>
      <c r="BK30" s="858">
        <f ca="1">IF(BK$4&gt;0,OFFSET('Labour Entry'!$C$1,'Labour Entry'!$A31-1,BK$4*5-2,1,1),0)</f>
        <v>0</v>
      </c>
      <c r="BL30" s="857">
        <f ca="1">IF(BL$4&gt;0,OFFSET('Labour Entry'!$C$1,'Labour Entry'!$A31-1,BL$4*5-1,1,1),0)</f>
        <v>0</v>
      </c>
      <c r="BM30" s="858">
        <f ca="1">IF(BM$4&gt;0,OFFSET('Labour Entry'!$C$1,'Labour Entry'!$A31-1,BM$4*5,1,1),0)</f>
        <v>0</v>
      </c>
      <c r="BN30" s="862">
        <f ca="1">IF(BN$4&gt;0,OFFSET('Labour Entry'!$C$1,'Labour Entry'!$A31-1,BN$4*5-4,1,1),0)</f>
        <v>0</v>
      </c>
      <c r="BO30" s="857">
        <f ca="1">IF(BO$4&gt;0,OFFSET('Labour Entry'!$C$1,'Labour Entry'!$A31-1,BO$4*5-3,1,1),0)</f>
        <v>0</v>
      </c>
      <c r="BP30" s="858">
        <f ca="1">IF(BP$4&gt;0,OFFSET('Labour Entry'!$C$1,'Labour Entry'!$A31-1,BP$4*5-2,1,1),0)</f>
        <v>0</v>
      </c>
      <c r="BQ30" s="857">
        <f ca="1">IF(BQ$4&gt;0,OFFSET('Labour Entry'!$C$1,'Labour Entry'!$A31-1,BQ$4*5-1,1,1),0)</f>
        <v>0</v>
      </c>
      <c r="BR30" s="858">
        <f ca="1">IF(BR$4&gt;0,OFFSET('Labour Entry'!$C$1,'Labour Entry'!$A31-1,BR$4*5,1,1),0)</f>
        <v>0</v>
      </c>
      <c r="BS30" s="862">
        <f ca="1">IF(BS$4&gt;0,OFFSET('Labour Entry'!$C$1,'Labour Entry'!$A31-1,BS$4*5-4,1,1),0)</f>
        <v>0</v>
      </c>
      <c r="BT30" s="857">
        <f ca="1">IF(BT$4&gt;0,OFFSET('Labour Entry'!$C$1,'Labour Entry'!$A31-1,BT$4*5-3,1,1),0)</f>
        <v>0</v>
      </c>
      <c r="BU30" s="858">
        <f ca="1">IF(BU$4&gt;0,OFFSET('Labour Entry'!$C$1,'Labour Entry'!$A31-1,BU$4*5-2,1,1),0)</f>
        <v>0</v>
      </c>
      <c r="BV30" s="857">
        <f ca="1">IF(BV$4&gt;0,OFFSET('Labour Entry'!$C$1,'Labour Entry'!$A31-1,BV$4*5-1,1,1),0)</f>
        <v>0</v>
      </c>
      <c r="BW30" s="858">
        <f ca="1">IF(BW$4&gt;0,OFFSET('Labour Entry'!$C$1,'Labour Entry'!$A31-1,BW$4*5,1,1),0)</f>
        <v>0</v>
      </c>
      <c r="BX30" s="862">
        <f ca="1">IF(BX$4&gt;0,OFFSET('Labour Entry'!$C$1,'Labour Entry'!$A31-1,BX$4*5-4,1,1),0)</f>
        <v>0</v>
      </c>
      <c r="BY30" s="857">
        <f ca="1">IF(BY$4&gt;0,OFFSET('Labour Entry'!$C$1,'Labour Entry'!$A31-1,BY$4*5-3,1,1),0)</f>
        <v>0</v>
      </c>
      <c r="BZ30" s="858">
        <f ca="1">IF(BZ$4&gt;0,OFFSET('Labour Entry'!$C$1,'Labour Entry'!$A31-1,BZ$4*5-2,1,1),0)</f>
        <v>0</v>
      </c>
      <c r="CA30" s="857">
        <f ca="1">IF(CA$4&gt;0,OFFSET('Labour Entry'!$C$1,'Labour Entry'!$A31-1,CA$4*5-1,1,1),0)</f>
        <v>0</v>
      </c>
      <c r="CB30" s="858">
        <f ca="1">IF(CB$4&gt;0,OFFSET('Labour Entry'!$C$1,'Labour Entry'!$A31-1,CB$4*5,1,1),0)</f>
        <v>0</v>
      </c>
      <c r="CC30" s="845"/>
      <c r="CD30" s="863">
        <f t="shared" ca="1" si="0"/>
        <v>0</v>
      </c>
      <c r="CE30" s="864">
        <f t="shared" ca="1" si="2"/>
        <v>0</v>
      </c>
      <c r="CF30" s="865">
        <f t="shared" ca="1" si="1"/>
        <v>0</v>
      </c>
      <c r="CG30" s="866">
        <f t="shared" ca="1" si="1"/>
        <v>0</v>
      </c>
      <c r="CH30" s="866">
        <f t="shared" ca="1" si="1"/>
        <v>0</v>
      </c>
      <c r="CI30" s="867">
        <f t="shared" ca="1" si="1"/>
        <v>0</v>
      </c>
    </row>
    <row r="31" spans="1:87" x14ac:dyDescent="0.2">
      <c r="A31" s="855" t="str">
        <f ca="1">IF(OFFSET('Employee Set-up'!$A$1,ROW('Employee Set-up'!$A27)-1,'Employee Set-up'!$B$1-1,1,1)&lt;&gt;0,OFFSET('Employee Set-up'!$A$1,ROW('Employee Set-up'!$A27)-1,'Employee Set-up'!$B$1-1,1,1),"---")</f>
        <v>----</v>
      </c>
      <c r="B31" s="856" t="str">
        <f ca="1">IF(OFFSET('Employee Set-up'!$A$1,ROW('Employee Set-up'!$A27)-1,'Employee Set-up'!$D$1-1,1,1)&lt;&gt;0,OFFSET('Employee Set-up'!$A$1,ROW('Employee Set-up'!$A27)-1,'Employee Set-up'!$C$1-1,1,1),"---")</f>
        <v>---</v>
      </c>
      <c r="C31" s="857">
        <f ca="1">IF(OFFSET('Employee Set-up'!$A$1,ROW('Employee Set-up'!$A27)-1,'Employee Set-up'!$D$1-1,1,1)&lt;&gt;0,OFFSET('Employee Set-up'!$A$1,ROW('Employee Set-up'!$A27)-1,'Employee Set-up'!$F$1-1,1,1),"---")</f>
        <v>0</v>
      </c>
      <c r="D31" s="858">
        <f ca="1">IF(OFFSET('Employee Set-up'!$A$1,ROW('Employee Set-up'!$A27)-1,'Employee Set-up'!$D$1-1,1,1)&lt;&gt;0,OFFSET('Employee Set-up'!$A$1,ROW('Employee Set-up'!$A27)-1,'Employee Set-up'!$G$1-1,1,1),"---")</f>
        <v>0</v>
      </c>
      <c r="E31" s="845"/>
      <c r="F31" s="859">
        <f ca="1">IF(F$4&gt;0,OFFSET('Labour Entry'!$C$1,'Labour Entry'!$A32-1,F$4*5-4,1,1),0)</f>
        <v>0</v>
      </c>
      <c r="G31" s="857">
        <f ca="1">IF(G$4&gt;0,OFFSET('Labour Entry'!$C$1,'Labour Entry'!$A32-1,G$4*5-3,1,1),0)</f>
        <v>0</v>
      </c>
      <c r="H31" s="858">
        <f ca="1">IF(H$4&gt;0,OFFSET('Labour Entry'!$C$1,'Labour Entry'!$A32-1,H$4*5-2,1,1),0)</f>
        <v>0</v>
      </c>
      <c r="I31" s="860">
        <f ca="1">IF(I$4&gt;0,OFFSET('Labour Entry'!$C$1,'Labour Entry'!$A32-1,I$4*5-1,1,1),0)</f>
        <v>0</v>
      </c>
      <c r="J31" s="861">
        <f ca="1">IF(J$4&gt;0,OFFSET('Labour Entry'!$C$1,'Labour Entry'!$A32-1,J$4*5,1,1),0)</f>
        <v>0</v>
      </c>
      <c r="K31" s="862">
        <f ca="1">IF(K$4&gt;0,OFFSET('Labour Entry'!$C$1,'Labour Entry'!$A32-1,K$4*5-4,1,1),0)</f>
        <v>0</v>
      </c>
      <c r="L31" s="857">
        <f ca="1">IF(L$4&gt;0,OFFSET('Labour Entry'!$C$1,'Labour Entry'!$A32-1,L$4*5-3,1,1),0)</f>
        <v>0</v>
      </c>
      <c r="M31" s="858">
        <f ca="1">IF(M$4&gt;0,OFFSET('Labour Entry'!$C$1,'Labour Entry'!$A32-1,M$4*5-2,1,1),0)</f>
        <v>0</v>
      </c>
      <c r="N31" s="860">
        <f ca="1">IF(N$4&gt;0,OFFSET('Labour Entry'!$C$1,'Labour Entry'!$A32-1,N$4*5-1,1,1),0)</f>
        <v>0</v>
      </c>
      <c r="O31" s="861">
        <f ca="1">IF(O$4&gt;0,OFFSET('Labour Entry'!$C$1,'Labour Entry'!$A32-1,O$4*5,1,1),0)</f>
        <v>0</v>
      </c>
      <c r="P31" s="862">
        <f ca="1">IF(P$4&gt;0,OFFSET('Labour Entry'!$C$1,'Labour Entry'!$A32-1,P$4*5-4,1,1),0)</f>
        <v>0</v>
      </c>
      <c r="Q31" s="857">
        <f ca="1">IF(Q$4&gt;0,OFFSET('Labour Entry'!$C$1,'Labour Entry'!$A32-1,Q$4*5-3,1,1),0)</f>
        <v>0</v>
      </c>
      <c r="R31" s="858">
        <f ca="1">IF(R$4&gt;0,OFFSET('Labour Entry'!$C$1,'Labour Entry'!$A32-1,R$4*5-2,1,1),0)</f>
        <v>0</v>
      </c>
      <c r="S31" s="860">
        <f ca="1">IF(S$4&gt;0,OFFSET('Labour Entry'!$C$1,'Labour Entry'!$A32-1,S$4*5-1,1,1),0)</f>
        <v>0</v>
      </c>
      <c r="T31" s="861">
        <f ca="1">IF(T$4&gt;0,OFFSET('Labour Entry'!$C$1,'Labour Entry'!$A32-1,T$4*5,1,1),0)</f>
        <v>0</v>
      </c>
      <c r="U31" s="862">
        <f ca="1">IF(U$4&gt;0,OFFSET('Labour Entry'!$C$1,'Labour Entry'!$A32-1,U$4*5-4,1,1),0)</f>
        <v>0</v>
      </c>
      <c r="V31" s="857">
        <f ca="1">IF(V$4&gt;0,OFFSET('Labour Entry'!$C$1,'Labour Entry'!$A32-1,V$4*5-3,1,1),0)</f>
        <v>0</v>
      </c>
      <c r="W31" s="858">
        <f ca="1">IF(W$4&gt;0,OFFSET('Labour Entry'!$C$1,'Labour Entry'!$A32-1,W$4*5-2,1,1),0)</f>
        <v>0</v>
      </c>
      <c r="X31" s="860">
        <f ca="1">IF(X$4&gt;0,OFFSET('Labour Entry'!$C$1,'Labour Entry'!$A32-1,X$4*5-1,1,1),0)</f>
        <v>0</v>
      </c>
      <c r="Y31" s="861">
        <f ca="1">IF(Y$4&gt;0,OFFSET('Labour Entry'!$C$1,'Labour Entry'!$A32-1,Y$4*5,1,1),0)</f>
        <v>0</v>
      </c>
      <c r="Z31" s="862">
        <f ca="1">IF(Z$4&gt;0,OFFSET('Labour Entry'!$C$1,'Labour Entry'!$A32-1,Z$4*5-4,1,1),0)</f>
        <v>0</v>
      </c>
      <c r="AA31" s="857">
        <f ca="1">IF(AA$4&gt;0,OFFSET('Labour Entry'!$C$1,'Labour Entry'!$A32-1,AA$4*5-3,1,1),0)</f>
        <v>0</v>
      </c>
      <c r="AB31" s="858">
        <f ca="1">IF(AB$4&gt;0,OFFSET('Labour Entry'!$C$1,'Labour Entry'!$A32-1,AB$4*5-2,1,1),0)</f>
        <v>0</v>
      </c>
      <c r="AC31" s="860">
        <f ca="1">IF(AC$4&gt;0,OFFSET('Labour Entry'!$C$1,'Labour Entry'!$A32-1,AC$4*5-1,1,1),0)</f>
        <v>0</v>
      </c>
      <c r="AD31" s="861">
        <f ca="1">IF(AD$4&gt;0,OFFSET('Labour Entry'!$C$1,'Labour Entry'!$A32-1,AD$4*5,1,1),0)</f>
        <v>0</v>
      </c>
      <c r="AE31" s="862">
        <f ca="1">IF(AE$4&gt;0,OFFSET('Labour Entry'!$C$1,'Labour Entry'!$A32-1,AE$4*5-4,1,1),0)</f>
        <v>0</v>
      </c>
      <c r="AF31" s="857">
        <f ca="1">IF(AF$4&gt;0,OFFSET('Labour Entry'!$C$1,'Labour Entry'!$A32-1,AF$4*5-3,1,1),0)</f>
        <v>0</v>
      </c>
      <c r="AG31" s="858">
        <f ca="1">IF(AG$4&gt;0,OFFSET('Labour Entry'!$C$1,'Labour Entry'!$A32-1,AG$4*5-2,1,1),0)</f>
        <v>0</v>
      </c>
      <c r="AH31" s="860">
        <f ca="1">IF(AH$4&gt;0,OFFSET('Labour Entry'!$C$1,'Labour Entry'!$A32-1,AH$4*5-1,1,1),0)</f>
        <v>0</v>
      </c>
      <c r="AI31" s="861">
        <f ca="1">IF(AI$4&gt;0,OFFSET('Labour Entry'!$C$1,'Labour Entry'!$A32-1,AI$4*5,1,1),0)</f>
        <v>0</v>
      </c>
      <c r="AJ31" s="862">
        <f ca="1">IF(AJ$4&gt;0,OFFSET('Labour Entry'!$C$1,'Labour Entry'!$A32-1,AJ$4*5-4,1,1),0)</f>
        <v>0</v>
      </c>
      <c r="AK31" s="857">
        <f ca="1">IF(AK$4&gt;0,OFFSET('Labour Entry'!$C$1,'Labour Entry'!$A32-1,AK$4*5-3,1,1),0)</f>
        <v>0</v>
      </c>
      <c r="AL31" s="858">
        <f ca="1">IF(AL$4&gt;0,OFFSET('Labour Entry'!$C$1,'Labour Entry'!$A32-1,AL$4*5-2,1,1),0)</f>
        <v>0</v>
      </c>
      <c r="AM31" s="857">
        <f ca="1">IF(AM$4&gt;0,OFFSET('Labour Entry'!$C$1,'Labour Entry'!$A32-1,AM$4*5-1,1,1),0)</f>
        <v>0</v>
      </c>
      <c r="AN31" s="858">
        <f ca="1">IF(AN$4&gt;0,OFFSET('Labour Entry'!$C$1,'Labour Entry'!$A32-1,AN$4*5,1,1),0)</f>
        <v>0</v>
      </c>
      <c r="AO31" s="862">
        <f ca="1">IF(AO$4&gt;0,OFFSET('Labour Entry'!$C$1,'Labour Entry'!$A32-1,AO$4*5-4,1,1),0)</f>
        <v>0</v>
      </c>
      <c r="AP31" s="857">
        <f ca="1">IF(AP$4&gt;0,OFFSET('Labour Entry'!$C$1,'Labour Entry'!$A32-1,AP$4*5-3,1,1),0)</f>
        <v>0</v>
      </c>
      <c r="AQ31" s="858">
        <f ca="1">IF(AQ$4&gt;0,OFFSET('Labour Entry'!$C$1,'Labour Entry'!$A32-1,AQ$4*5-2,1,1),0)</f>
        <v>0</v>
      </c>
      <c r="AR31" s="857">
        <f ca="1">IF(AR$4&gt;0,OFFSET('Labour Entry'!$C$1,'Labour Entry'!$A32-1,AR$4*5-1,1,1),0)</f>
        <v>0</v>
      </c>
      <c r="AS31" s="858">
        <f ca="1">IF(AS$4&gt;0,OFFSET('Labour Entry'!$C$1,'Labour Entry'!$A32-1,AS$4*5,1,1),0)</f>
        <v>0</v>
      </c>
      <c r="AT31" s="862">
        <f ca="1">IF(AT$4&gt;0,OFFSET('Labour Entry'!$C$1,'Labour Entry'!$A32-1,AT$4*5-4,1,1),0)</f>
        <v>0</v>
      </c>
      <c r="AU31" s="857">
        <f ca="1">IF(AU$4&gt;0,OFFSET('Labour Entry'!$C$1,'Labour Entry'!$A32-1,AU$4*5-3,1,1),0)</f>
        <v>0</v>
      </c>
      <c r="AV31" s="858">
        <f ca="1">IF(AV$4&gt;0,OFFSET('Labour Entry'!$C$1,'Labour Entry'!$A32-1,AV$4*5-2,1,1),0)</f>
        <v>0</v>
      </c>
      <c r="AW31" s="857">
        <f ca="1">IF(AW$4&gt;0,OFFSET('Labour Entry'!$C$1,'Labour Entry'!$A32-1,AW$4*5-1,1,1),0)</f>
        <v>0</v>
      </c>
      <c r="AX31" s="858">
        <f ca="1">IF(AX$4&gt;0,OFFSET('Labour Entry'!$C$1,'Labour Entry'!$A32-1,AX$4*5,1,1),0)</f>
        <v>0</v>
      </c>
      <c r="AY31" s="862">
        <f ca="1">IF(AY$4&gt;0,OFFSET('Labour Entry'!$C$1,'Labour Entry'!$A32-1,AY$4*5-4,1,1),0)</f>
        <v>0</v>
      </c>
      <c r="AZ31" s="857">
        <f ca="1">IF(AZ$4&gt;0,OFFSET('Labour Entry'!$C$1,'Labour Entry'!$A32-1,AZ$4*5-3,1,1),0)</f>
        <v>0</v>
      </c>
      <c r="BA31" s="858">
        <f ca="1">IF(BA$4&gt;0,OFFSET('Labour Entry'!$C$1,'Labour Entry'!$A32-1,BA$4*5-2,1,1),0)</f>
        <v>0</v>
      </c>
      <c r="BB31" s="857">
        <f ca="1">IF(BB$4&gt;0,OFFSET('Labour Entry'!$C$1,'Labour Entry'!$A32-1,BB$4*5-1,1,1),0)</f>
        <v>0</v>
      </c>
      <c r="BC31" s="858">
        <f ca="1">IF(BC$4&gt;0,OFFSET('Labour Entry'!$C$1,'Labour Entry'!$A32-1,BC$4*5,1,1),0)</f>
        <v>0</v>
      </c>
      <c r="BD31" s="862">
        <f ca="1">IF(BD$4&gt;0,OFFSET('Labour Entry'!$C$1,'Labour Entry'!$A32-1,BD$4*5-4,1,1),0)</f>
        <v>0</v>
      </c>
      <c r="BE31" s="857">
        <f ca="1">IF(BE$4&gt;0,OFFSET('Labour Entry'!$C$1,'Labour Entry'!$A32-1,BE$4*5-3,1,1),0)</f>
        <v>0</v>
      </c>
      <c r="BF31" s="858">
        <f ca="1">IF(BF$4&gt;0,OFFSET('Labour Entry'!$C$1,'Labour Entry'!$A32-1,BF$4*5-2,1,1),0)</f>
        <v>0</v>
      </c>
      <c r="BG31" s="857">
        <f ca="1">IF(BG$4&gt;0,OFFSET('Labour Entry'!$C$1,'Labour Entry'!$A32-1,BG$4*5-1,1,1),0)</f>
        <v>0</v>
      </c>
      <c r="BH31" s="858">
        <f ca="1">IF(BH$4&gt;0,OFFSET('Labour Entry'!$C$1,'Labour Entry'!$A32-1,BH$4*5,1,1),0)</f>
        <v>0</v>
      </c>
      <c r="BI31" s="862">
        <f ca="1">IF(BI$4&gt;0,OFFSET('Labour Entry'!$C$1,'Labour Entry'!$A32-1,BI$4*5-4,1,1),0)</f>
        <v>0</v>
      </c>
      <c r="BJ31" s="857">
        <f ca="1">IF(BJ$4&gt;0,OFFSET('Labour Entry'!$C$1,'Labour Entry'!$A32-1,BJ$4*5-3,1,1),0)</f>
        <v>0</v>
      </c>
      <c r="BK31" s="858">
        <f ca="1">IF(BK$4&gt;0,OFFSET('Labour Entry'!$C$1,'Labour Entry'!$A32-1,BK$4*5-2,1,1),0)</f>
        <v>0</v>
      </c>
      <c r="BL31" s="857">
        <f ca="1">IF(BL$4&gt;0,OFFSET('Labour Entry'!$C$1,'Labour Entry'!$A32-1,BL$4*5-1,1,1),0)</f>
        <v>0</v>
      </c>
      <c r="BM31" s="858">
        <f ca="1">IF(BM$4&gt;0,OFFSET('Labour Entry'!$C$1,'Labour Entry'!$A32-1,BM$4*5,1,1),0)</f>
        <v>0</v>
      </c>
      <c r="BN31" s="862">
        <f ca="1">IF(BN$4&gt;0,OFFSET('Labour Entry'!$C$1,'Labour Entry'!$A32-1,BN$4*5-4,1,1),0)</f>
        <v>0</v>
      </c>
      <c r="BO31" s="857">
        <f ca="1">IF(BO$4&gt;0,OFFSET('Labour Entry'!$C$1,'Labour Entry'!$A32-1,BO$4*5-3,1,1),0)</f>
        <v>0</v>
      </c>
      <c r="BP31" s="858">
        <f ca="1">IF(BP$4&gt;0,OFFSET('Labour Entry'!$C$1,'Labour Entry'!$A32-1,BP$4*5-2,1,1),0)</f>
        <v>0</v>
      </c>
      <c r="BQ31" s="857">
        <f ca="1">IF(BQ$4&gt;0,OFFSET('Labour Entry'!$C$1,'Labour Entry'!$A32-1,BQ$4*5-1,1,1),0)</f>
        <v>0</v>
      </c>
      <c r="BR31" s="858">
        <f ca="1">IF(BR$4&gt;0,OFFSET('Labour Entry'!$C$1,'Labour Entry'!$A32-1,BR$4*5,1,1),0)</f>
        <v>0</v>
      </c>
      <c r="BS31" s="862">
        <f ca="1">IF(BS$4&gt;0,OFFSET('Labour Entry'!$C$1,'Labour Entry'!$A32-1,BS$4*5-4,1,1),0)</f>
        <v>0</v>
      </c>
      <c r="BT31" s="857">
        <f ca="1">IF(BT$4&gt;0,OFFSET('Labour Entry'!$C$1,'Labour Entry'!$A32-1,BT$4*5-3,1,1),0)</f>
        <v>0</v>
      </c>
      <c r="BU31" s="858">
        <f ca="1">IF(BU$4&gt;0,OFFSET('Labour Entry'!$C$1,'Labour Entry'!$A32-1,BU$4*5-2,1,1),0)</f>
        <v>0</v>
      </c>
      <c r="BV31" s="857">
        <f ca="1">IF(BV$4&gt;0,OFFSET('Labour Entry'!$C$1,'Labour Entry'!$A32-1,BV$4*5-1,1,1),0)</f>
        <v>0</v>
      </c>
      <c r="BW31" s="858">
        <f ca="1">IF(BW$4&gt;0,OFFSET('Labour Entry'!$C$1,'Labour Entry'!$A32-1,BW$4*5,1,1),0)</f>
        <v>0</v>
      </c>
      <c r="BX31" s="862">
        <f ca="1">IF(BX$4&gt;0,OFFSET('Labour Entry'!$C$1,'Labour Entry'!$A32-1,BX$4*5-4,1,1),0)</f>
        <v>0</v>
      </c>
      <c r="BY31" s="857">
        <f ca="1">IF(BY$4&gt;0,OFFSET('Labour Entry'!$C$1,'Labour Entry'!$A32-1,BY$4*5-3,1,1),0)</f>
        <v>0</v>
      </c>
      <c r="BZ31" s="858">
        <f ca="1">IF(BZ$4&gt;0,OFFSET('Labour Entry'!$C$1,'Labour Entry'!$A32-1,BZ$4*5-2,1,1),0)</f>
        <v>0</v>
      </c>
      <c r="CA31" s="857">
        <f ca="1">IF(CA$4&gt;0,OFFSET('Labour Entry'!$C$1,'Labour Entry'!$A32-1,CA$4*5-1,1,1),0)</f>
        <v>0</v>
      </c>
      <c r="CB31" s="858">
        <f ca="1">IF(CB$4&gt;0,OFFSET('Labour Entry'!$C$1,'Labour Entry'!$A32-1,CB$4*5,1,1),0)</f>
        <v>0</v>
      </c>
      <c r="CC31" s="845"/>
      <c r="CD31" s="863">
        <f t="shared" ca="1" si="0"/>
        <v>0</v>
      </c>
      <c r="CE31" s="864">
        <f t="shared" ca="1" si="2"/>
        <v>0</v>
      </c>
      <c r="CF31" s="865">
        <f t="shared" ca="1" si="1"/>
        <v>0</v>
      </c>
      <c r="CG31" s="866">
        <f t="shared" ca="1" si="1"/>
        <v>0</v>
      </c>
      <c r="CH31" s="866">
        <f t="shared" ca="1" si="1"/>
        <v>0</v>
      </c>
      <c r="CI31" s="867">
        <f t="shared" ca="1" si="1"/>
        <v>0</v>
      </c>
    </row>
    <row r="32" spans="1:87" x14ac:dyDescent="0.2">
      <c r="A32" s="855" t="str">
        <f ca="1">IF(OFFSET('Employee Set-up'!$A$1,ROW('Employee Set-up'!$A28)-1,'Employee Set-up'!$B$1-1,1,1)&lt;&gt;0,OFFSET('Employee Set-up'!$A$1,ROW('Employee Set-up'!$A28)-1,'Employee Set-up'!$B$1-1,1,1),"---")</f>
        <v>----</v>
      </c>
      <c r="B32" s="856" t="str">
        <f ca="1">IF(OFFSET('Employee Set-up'!$A$1,ROW('Employee Set-up'!$A28)-1,'Employee Set-up'!$D$1-1,1,1)&lt;&gt;0,OFFSET('Employee Set-up'!$A$1,ROW('Employee Set-up'!$A28)-1,'Employee Set-up'!$C$1-1,1,1),"---")</f>
        <v>---</v>
      </c>
      <c r="C32" s="857">
        <f ca="1">IF(OFFSET('Employee Set-up'!$A$1,ROW('Employee Set-up'!$A28)-1,'Employee Set-up'!$D$1-1,1,1)&lt;&gt;0,OFFSET('Employee Set-up'!$A$1,ROW('Employee Set-up'!$A28)-1,'Employee Set-up'!$F$1-1,1,1),"---")</f>
        <v>0</v>
      </c>
      <c r="D32" s="858">
        <f ca="1">IF(OFFSET('Employee Set-up'!$A$1,ROW('Employee Set-up'!$A28)-1,'Employee Set-up'!$D$1-1,1,1)&lt;&gt;0,OFFSET('Employee Set-up'!$A$1,ROW('Employee Set-up'!$A28)-1,'Employee Set-up'!$G$1-1,1,1),"---")</f>
        <v>0</v>
      </c>
      <c r="E32" s="845"/>
      <c r="F32" s="859">
        <f ca="1">IF(F$4&gt;0,OFFSET('Labour Entry'!$C$1,'Labour Entry'!$A33-1,F$4*5-4,1,1),0)</f>
        <v>0</v>
      </c>
      <c r="G32" s="857">
        <f ca="1">IF(G$4&gt;0,OFFSET('Labour Entry'!$C$1,'Labour Entry'!$A33-1,G$4*5-3,1,1),0)</f>
        <v>0</v>
      </c>
      <c r="H32" s="858">
        <f ca="1">IF(H$4&gt;0,OFFSET('Labour Entry'!$C$1,'Labour Entry'!$A33-1,H$4*5-2,1,1),0)</f>
        <v>0</v>
      </c>
      <c r="I32" s="860">
        <f ca="1">IF(I$4&gt;0,OFFSET('Labour Entry'!$C$1,'Labour Entry'!$A33-1,I$4*5-1,1,1),0)</f>
        <v>0</v>
      </c>
      <c r="J32" s="861">
        <f ca="1">IF(J$4&gt;0,OFFSET('Labour Entry'!$C$1,'Labour Entry'!$A33-1,J$4*5,1,1),0)</f>
        <v>0</v>
      </c>
      <c r="K32" s="862">
        <f ca="1">IF(K$4&gt;0,OFFSET('Labour Entry'!$C$1,'Labour Entry'!$A33-1,K$4*5-4,1,1),0)</f>
        <v>0</v>
      </c>
      <c r="L32" s="857">
        <f ca="1">IF(L$4&gt;0,OFFSET('Labour Entry'!$C$1,'Labour Entry'!$A33-1,L$4*5-3,1,1),0)</f>
        <v>0</v>
      </c>
      <c r="M32" s="858">
        <f ca="1">IF(M$4&gt;0,OFFSET('Labour Entry'!$C$1,'Labour Entry'!$A33-1,M$4*5-2,1,1),0)</f>
        <v>0</v>
      </c>
      <c r="N32" s="860">
        <f ca="1">IF(N$4&gt;0,OFFSET('Labour Entry'!$C$1,'Labour Entry'!$A33-1,N$4*5-1,1,1),0)</f>
        <v>0</v>
      </c>
      <c r="O32" s="861">
        <f ca="1">IF(O$4&gt;0,OFFSET('Labour Entry'!$C$1,'Labour Entry'!$A33-1,O$4*5,1,1),0)</f>
        <v>0</v>
      </c>
      <c r="P32" s="862">
        <f ca="1">IF(P$4&gt;0,OFFSET('Labour Entry'!$C$1,'Labour Entry'!$A33-1,P$4*5-4,1,1),0)</f>
        <v>0</v>
      </c>
      <c r="Q32" s="857">
        <f ca="1">IF(Q$4&gt;0,OFFSET('Labour Entry'!$C$1,'Labour Entry'!$A33-1,Q$4*5-3,1,1),0)</f>
        <v>0</v>
      </c>
      <c r="R32" s="858">
        <f ca="1">IF(R$4&gt;0,OFFSET('Labour Entry'!$C$1,'Labour Entry'!$A33-1,R$4*5-2,1,1),0)</f>
        <v>0</v>
      </c>
      <c r="S32" s="860">
        <f ca="1">IF(S$4&gt;0,OFFSET('Labour Entry'!$C$1,'Labour Entry'!$A33-1,S$4*5-1,1,1),0)</f>
        <v>0</v>
      </c>
      <c r="T32" s="861">
        <f ca="1">IF(T$4&gt;0,OFFSET('Labour Entry'!$C$1,'Labour Entry'!$A33-1,T$4*5,1,1),0)</f>
        <v>0</v>
      </c>
      <c r="U32" s="862">
        <f ca="1">IF(U$4&gt;0,OFFSET('Labour Entry'!$C$1,'Labour Entry'!$A33-1,U$4*5-4,1,1),0)</f>
        <v>0</v>
      </c>
      <c r="V32" s="857">
        <f ca="1">IF(V$4&gt;0,OFFSET('Labour Entry'!$C$1,'Labour Entry'!$A33-1,V$4*5-3,1,1),0)</f>
        <v>0</v>
      </c>
      <c r="W32" s="858">
        <f ca="1">IF(W$4&gt;0,OFFSET('Labour Entry'!$C$1,'Labour Entry'!$A33-1,W$4*5-2,1,1),0)</f>
        <v>0</v>
      </c>
      <c r="X32" s="860">
        <f ca="1">IF(X$4&gt;0,OFFSET('Labour Entry'!$C$1,'Labour Entry'!$A33-1,X$4*5-1,1,1),0)</f>
        <v>0</v>
      </c>
      <c r="Y32" s="861">
        <f ca="1">IF(Y$4&gt;0,OFFSET('Labour Entry'!$C$1,'Labour Entry'!$A33-1,Y$4*5,1,1),0)</f>
        <v>0</v>
      </c>
      <c r="Z32" s="862">
        <f ca="1">IF(Z$4&gt;0,OFFSET('Labour Entry'!$C$1,'Labour Entry'!$A33-1,Z$4*5-4,1,1),0)</f>
        <v>0</v>
      </c>
      <c r="AA32" s="857">
        <f ca="1">IF(AA$4&gt;0,OFFSET('Labour Entry'!$C$1,'Labour Entry'!$A33-1,AA$4*5-3,1,1),0)</f>
        <v>0</v>
      </c>
      <c r="AB32" s="858">
        <f ca="1">IF(AB$4&gt;0,OFFSET('Labour Entry'!$C$1,'Labour Entry'!$A33-1,AB$4*5-2,1,1),0)</f>
        <v>0</v>
      </c>
      <c r="AC32" s="860">
        <f ca="1">IF(AC$4&gt;0,OFFSET('Labour Entry'!$C$1,'Labour Entry'!$A33-1,AC$4*5-1,1,1),0)</f>
        <v>0</v>
      </c>
      <c r="AD32" s="861">
        <f ca="1">IF(AD$4&gt;0,OFFSET('Labour Entry'!$C$1,'Labour Entry'!$A33-1,AD$4*5,1,1),0)</f>
        <v>0</v>
      </c>
      <c r="AE32" s="862">
        <f ca="1">IF(AE$4&gt;0,OFFSET('Labour Entry'!$C$1,'Labour Entry'!$A33-1,AE$4*5-4,1,1),0)</f>
        <v>0</v>
      </c>
      <c r="AF32" s="857">
        <f ca="1">IF(AF$4&gt;0,OFFSET('Labour Entry'!$C$1,'Labour Entry'!$A33-1,AF$4*5-3,1,1),0)</f>
        <v>0</v>
      </c>
      <c r="AG32" s="858">
        <f ca="1">IF(AG$4&gt;0,OFFSET('Labour Entry'!$C$1,'Labour Entry'!$A33-1,AG$4*5-2,1,1),0)</f>
        <v>0</v>
      </c>
      <c r="AH32" s="860">
        <f ca="1">IF(AH$4&gt;0,OFFSET('Labour Entry'!$C$1,'Labour Entry'!$A33-1,AH$4*5-1,1,1),0)</f>
        <v>0</v>
      </c>
      <c r="AI32" s="861">
        <f ca="1">IF(AI$4&gt;0,OFFSET('Labour Entry'!$C$1,'Labour Entry'!$A33-1,AI$4*5,1,1),0)</f>
        <v>0</v>
      </c>
      <c r="AJ32" s="862">
        <f ca="1">IF(AJ$4&gt;0,OFFSET('Labour Entry'!$C$1,'Labour Entry'!$A33-1,AJ$4*5-4,1,1),0)</f>
        <v>0</v>
      </c>
      <c r="AK32" s="857">
        <f ca="1">IF(AK$4&gt;0,OFFSET('Labour Entry'!$C$1,'Labour Entry'!$A33-1,AK$4*5-3,1,1),0)</f>
        <v>0</v>
      </c>
      <c r="AL32" s="858">
        <f ca="1">IF(AL$4&gt;0,OFFSET('Labour Entry'!$C$1,'Labour Entry'!$A33-1,AL$4*5-2,1,1),0)</f>
        <v>0</v>
      </c>
      <c r="AM32" s="857">
        <f ca="1">IF(AM$4&gt;0,OFFSET('Labour Entry'!$C$1,'Labour Entry'!$A33-1,AM$4*5-1,1,1),0)</f>
        <v>0</v>
      </c>
      <c r="AN32" s="858">
        <f ca="1">IF(AN$4&gt;0,OFFSET('Labour Entry'!$C$1,'Labour Entry'!$A33-1,AN$4*5,1,1),0)</f>
        <v>0</v>
      </c>
      <c r="AO32" s="862">
        <f ca="1">IF(AO$4&gt;0,OFFSET('Labour Entry'!$C$1,'Labour Entry'!$A33-1,AO$4*5-4,1,1),0)</f>
        <v>0</v>
      </c>
      <c r="AP32" s="857">
        <f ca="1">IF(AP$4&gt;0,OFFSET('Labour Entry'!$C$1,'Labour Entry'!$A33-1,AP$4*5-3,1,1),0)</f>
        <v>0</v>
      </c>
      <c r="AQ32" s="858">
        <f ca="1">IF(AQ$4&gt;0,OFFSET('Labour Entry'!$C$1,'Labour Entry'!$A33-1,AQ$4*5-2,1,1),0)</f>
        <v>0</v>
      </c>
      <c r="AR32" s="857">
        <f ca="1">IF(AR$4&gt;0,OFFSET('Labour Entry'!$C$1,'Labour Entry'!$A33-1,AR$4*5-1,1,1),0)</f>
        <v>0</v>
      </c>
      <c r="AS32" s="858">
        <f ca="1">IF(AS$4&gt;0,OFFSET('Labour Entry'!$C$1,'Labour Entry'!$A33-1,AS$4*5,1,1),0)</f>
        <v>0</v>
      </c>
      <c r="AT32" s="862">
        <f ca="1">IF(AT$4&gt;0,OFFSET('Labour Entry'!$C$1,'Labour Entry'!$A33-1,AT$4*5-4,1,1),0)</f>
        <v>0</v>
      </c>
      <c r="AU32" s="857">
        <f ca="1">IF(AU$4&gt;0,OFFSET('Labour Entry'!$C$1,'Labour Entry'!$A33-1,AU$4*5-3,1,1),0)</f>
        <v>0</v>
      </c>
      <c r="AV32" s="858">
        <f ca="1">IF(AV$4&gt;0,OFFSET('Labour Entry'!$C$1,'Labour Entry'!$A33-1,AV$4*5-2,1,1),0)</f>
        <v>0</v>
      </c>
      <c r="AW32" s="857">
        <f ca="1">IF(AW$4&gt;0,OFFSET('Labour Entry'!$C$1,'Labour Entry'!$A33-1,AW$4*5-1,1,1),0)</f>
        <v>0</v>
      </c>
      <c r="AX32" s="858">
        <f ca="1">IF(AX$4&gt;0,OFFSET('Labour Entry'!$C$1,'Labour Entry'!$A33-1,AX$4*5,1,1),0)</f>
        <v>0</v>
      </c>
      <c r="AY32" s="862">
        <f ca="1">IF(AY$4&gt;0,OFFSET('Labour Entry'!$C$1,'Labour Entry'!$A33-1,AY$4*5-4,1,1),0)</f>
        <v>0</v>
      </c>
      <c r="AZ32" s="857">
        <f ca="1">IF(AZ$4&gt;0,OFFSET('Labour Entry'!$C$1,'Labour Entry'!$A33-1,AZ$4*5-3,1,1),0)</f>
        <v>0</v>
      </c>
      <c r="BA32" s="858">
        <f ca="1">IF(BA$4&gt;0,OFFSET('Labour Entry'!$C$1,'Labour Entry'!$A33-1,BA$4*5-2,1,1),0)</f>
        <v>0</v>
      </c>
      <c r="BB32" s="857">
        <f ca="1">IF(BB$4&gt;0,OFFSET('Labour Entry'!$C$1,'Labour Entry'!$A33-1,BB$4*5-1,1,1),0)</f>
        <v>0</v>
      </c>
      <c r="BC32" s="858">
        <f ca="1">IF(BC$4&gt;0,OFFSET('Labour Entry'!$C$1,'Labour Entry'!$A33-1,BC$4*5,1,1),0)</f>
        <v>0</v>
      </c>
      <c r="BD32" s="862">
        <f ca="1">IF(BD$4&gt;0,OFFSET('Labour Entry'!$C$1,'Labour Entry'!$A33-1,BD$4*5-4,1,1),0)</f>
        <v>0</v>
      </c>
      <c r="BE32" s="857">
        <f ca="1">IF(BE$4&gt;0,OFFSET('Labour Entry'!$C$1,'Labour Entry'!$A33-1,BE$4*5-3,1,1),0)</f>
        <v>0</v>
      </c>
      <c r="BF32" s="858">
        <f ca="1">IF(BF$4&gt;0,OFFSET('Labour Entry'!$C$1,'Labour Entry'!$A33-1,BF$4*5-2,1,1),0)</f>
        <v>0</v>
      </c>
      <c r="BG32" s="857">
        <f ca="1">IF(BG$4&gt;0,OFFSET('Labour Entry'!$C$1,'Labour Entry'!$A33-1,BG$4*5-1,1,1),0)</f>
        <v>0</v>
      </c>
      <c r="BH32" s="858">
        <f ca="1">IF(BH$4&gt;0,OFFSET('Labour Entry'!$C$1,'Labour Entry'!$A33-1,BH$4*5,1,1),0)</f>
        <v>0</v>
      </c>
      <c r="BI32" s="862">
        <f ca="1">IF(BI$4&gt;0,OFFSET('Labour Entry'!$C$1,'Labour Entry'!$A33-1,BI$4*5-4,1,1),0)</f>
        <v>0</v>
      </c>
      <c r="BJ32" s="857">
        <f ca="1">IF(BJ$4&gt;0,OFFSET('Labour Entry'!$C$1,'Labour Entry'!$A33-1,BJ$4*5-3,1,1),0)</f>
        <v>0</v>
      </c>
      <c r="BK32" s="858">
        <f ca="1">IF(BK$4&gt;0,OFFSET('Labour Entry'!$C$1,'Labour Entry'!$A33-1,BK$4*5-2,1,1),0)</f>
        <v>0</v>
      </c>
      <c r="BL32" s="857">
        <f ca="1">IF(BL$4&gt;0,OFFSET('Labour Entry'!$C$1,'Labour Entry'!$A33-1,BL$4*5-1,1,1),0)</f>
        <v>0</v>
      </c>
      <c r="BM32" s="858">
        <f ca="1">IF(BM$4&gt;0,OFFSET('Labour Entry'!$C$1,'Labour Entry'!$A33-1,BM$4*5,1,1),0)</f>
        <v>0</v>
      </c>
      <c r="BN32" s="862">
        <f ca="1">IF(BN$4&gt;0,OFFSET('Labour Entry'!$C$1,'Labour Entry'!$A33-1,BN$4*5-4,1,1),0)</f>
        <v>0</v>
      </c>
      <c r="BO32" s="857">
        <f ca="1">IF(BO$4&gt;0,OFFSET('Labour Entry'!$C$1,'Labour Entry'!$A33-1,BO$4*5-3,1,1),0)</f>
        <v>0</v>
      </c>
      <c r="BP32" s="858">
        <f ca="1">IF(BP$4&gt;0,OFFSET('Labour Entry'!$C$1,'Labour Entry'!$A33-1,BP$4*5-2,1,1),0)</f>
        <v>0</v>
      </c>
      <c r="BQ32" s="857">
        <f ca="1">IF(BQ$4&gt;0,OFFSET('Labour Entry'!$C$1,'Labour Entry'!$A33-1,BQ$4*5-1,1,1),0)</f>
        <v>0</v>
      </c>
      <c r="BR32" s="858">
        <f ca="1">IF(BR$4&gt;0,OFFSET('Labour Entry'!$C$1,'Labour Entry'!$A33-1,BR$4*5,1,1),0)</f>
        <v>0</v>
      </c>
      <c r="BS32" s="862">
        <f ca="1">IF(BS$4&gt;0,OFFSET('Labour Entry'!$C$1,'Labour Entry'!$A33-1,BS$4*5-4,1,1),0)</f>
        <v>0</v>
      </c>
      <c r="BT32" s="857">
        <f ca="1">IF(BT$4&gt;0,OFFSET('Labour Entry'!$C$1,'Labour Entry'!$A33-1,BT$4*5-3,1,1),0)</f>
        <v>0</v>
      </c>
      <c r="BU32" s="858">
        <f ca="1">IF(BU$4&gt;0,OFFSET('Labour Entry'!$C$1,'Labour Entry'!$A33-1,BU$4*5-2,1,1),0)</f>
        <v>0</v>
      </c>
      <c r="BV32" s="857">
        <f ca="1">IF(BV$4&gt;0,OFFSET('Labour Entry'!$C$1,'Labour Entry'!$A33-1,BV$4*5-1,1,1),0)</f>
        <v>0</v>
      </c>
      <c r="BW32" s="858">
        <f ca="1">IF(BW$4&gt;0,OFFSET('Labour Entry'!$C$1,'Labour Entry'!$A33-1,BW$4*5,1,1),0)</f>
        <v>0</v>
      </c>
      <c r="BX32" s="862">
        <f ca="1">IF(BX$4&gt;0,OFFSET('Labour Entry'!$C$1,'Labour Entry'!$A33-1,BX$4*5-4,1,1),0)</f>
        <v>0</v>
      </c>
      <c r="BY32" s="857">
        <f ca="1">IF(BY$4&gt;0,OFFSET('Labour Entry'!$C$1,'Labour Entry'!$A33-1,BY$4*5-3,1,1),0)</f>
        <v>0</v>
      </c>
      <c r="BZ32" s="858">
        <f ca="1">IF(BZ$4&gt;0,OFFSET('Labour Entry'!$C$1,'Labour Entry'!$A33-1,BZ$4*5-2,1,1),0)</f>
        <v>0</v>
      </c>
      <c r="CA32" s="857">
        <f ca="1">IF(CA$4&gt;0,OFFSET('Labour Entry'!$C$1,'Labour Entry'!$A33-1,CA$4*5-1,1,1),0)</f>
        <v>0</v>
      </c>
      <c r="CB32" s="858">
        <f ca="1">IF(CB$4&gt;0,OFFSET('Labour Entry'!$C$1,'Labour Entry'!$A33-1,CB$4*5,1,1),0)</f>
        <v>0</v>
      </c>
      <c r="CC32" s="845"/>
      <c r="CD32" s="863">
        <f t="shared" ca="1" si="0"/>
        <v>0</v>
      </c>
      <c r="CE32" s="864">
        <f t="shared" ca="1" si="2"/>
        <v>0</v>
      </c>
      <c r="CF32" s="865">
        <f t="shared" ca="1" si="1"/>
        <v>0</v>
      </c>
      <c r="CG32" s="866">
        <f t="shared" ca="1" si="1"/>
        <v>0</v>
      </c>
      <c r="CH32" s="866">
        <f t="shared" ca="1" si="1"/>
        <v>0</v>
      </c>
      <c r="CI32" s="867">
        <f t="shared" ca="1" si="1"/>
        <v>0</v>
      </c>
    </row>
    <row r="33" spans="1:87" x14ac:dyDescent="0.2">
      <c r="A33" s="855" t="str">
        <f ca="1">IF(OFFSET('Employee Set-up'!$A$1,ROW('Employee Set-up'!$A29)-1,'Employee Set-up'!$B$1-1,1,1)&lt;&gt;0,OFFSET('Employee Set-up'!$A$1,ROW('Employee Set-up'!$A29)-1,'Employee Set-up'!$B$1-1,1,1),"---")</f>
        <v>----</v>
      </c>
      <c r="B33" s="856" t="str">
        <f ca="1">IF(OFFSET('Employee Set-up'!$A$1,ROW('Employee Set-up'!$A29)-1,'Employee Set-up'!$D$1-1,1,1)&lt;&gt;0,OFFSET('Employee Set-up'!$A$1,ROW('Employee Set-up'!$A29)-1,'Employee Set-up'!$C$1-1,1,1),"---")</f>
        <v>---</v>
      </c>
      <c r="C33" s="857">
        <f ca="1">IF(OFFSET('Employee Set-up'!$A$1,ROW('Employee Set-up'!$A29)-1,'Employee Set-up'!$D$1-1,1,1)&lt;&gt;0,OFFSET('Employee Set-up'!$A$1,ROW('Employee Set-up'!$A29)-1,'Employee Set-up'!$F$1-1,1,1),"---")</f>
        <v>0</v>
      </c>
      <c r="D33" s="858">
        <f ca="1">IF(OFFSET('Employee Set-up'!$A$1,ROW('Employee Set-up'!$A29)-1,'Employee Set-up'!$D$1-1,1,1)&lt;&gt;0,OFFSET('Employee Set-up'!$A$1,ROW('Employee Set-up'!$A29)-1,'Employee Set-up'!$G$1-1,1,1),"---")</f>
        <v>0</v>
      </c>
      <c r="E33" s="845"/>
      <c r="F33" s="859">
        <f ca="1">IF(F$4&gt;0,OFFSET('Labour Entry'!$C$1,'Labour Entry'!$A34-1,F$4*5-4,1,1),0)</f>
        <v>0</v>
      </c>
      <c r="G33" s="857">
        <f ca="1">IF(G$4&gt;0,OFFSET('Labour Entry'!$C$1,'Labour Entry'!$A34-1,G$4*5-3,1,1),0)</f>
        <v>0</v>
      </c>
      <c r="H33" s="858">
        <f ca="1">IF(H$4&gt;0,OFFSET('Labour Entry'!$C$1,'Labour Entry'!$A34-1,H$4*5-2,1,1),0)</f>
        <v>0</v>
      </c>
      <c r="I33" s="860">
        <f ca="1">IF(I$4&gt;0,OFFSET('Labour Entry'!$C$1,'Labour Entry'!$A34-1,I$4*5-1,1,1),0)</f>
        <v>0</v>
      </c>
      <c r="J33" s="861">
        <f ca="1">IF(J$4&gt;0,OFFSET('Labour Entry'!$C$1,'Labour Entry'!$A34-1,J$4*5,1,1),0)</f>
        <v>0</v>
      </c>
      <c r="K33" s="862">
        <f ca="1">IF(K$4&gt;0,OFFSET('Labour Entry'!$C$1,'Labour Entry'!$A34-1,K$4*5-4,1,1),0)</f>
        <v>0</v>
      </c>
      <c r="L33" s="857">
        <f ca="1">IF(L$4&gt;0,OFFSET('Labour Entry'!$C$1,'Labour Entry'!$A34-1,L$4*5-3,1,1),0)</f>
        <v>0</v>
      </c>
      <c r="M33" s="858">
        <f ca="1">IF(M$4&gt;0,OFFSET('Labour Entry'!$C$1,'Labour Entry'!$A34-1,M$4*5-2,1,1),0)</f>
        <v>0</v>
      </c>
      <c r="N33" s="860">
        <f ca="1">IF(N$4&gt;0,OFFSET('Labour Entry'!$C$1,'Labour Entry'!$A34-1,N$4*5-1,1,1),0)</f>
        <v>0</v>
      </c>
      <c r="O33" s="861">
        <f ca="1">IF(O$4&gt;0,OFFSET('Labour Entry'!$C$1,'Labour Entry'!$A34-1,O$4*5,1,1),0)</f>
        <v>0</v>
      </c>
      <c r="P33" s="862">
        <f ca="1">IF(P$4&gt;0,OFFSET('Labour Entry'!$C$1,'Labour Entry'!$A34-1,P$4*5-4,1,1),0)</f>
        <v>0</v>
      </c>
      <c r="Q33" s="857">
        <f ca="1">IF(Q$4&gt;0,OFFSET('Labour Entry'!$C$1,'Labour Entry'!$A34-1,Q$4*5-3,1,1),0)</f>
        <v>0</v>
      </c>
      <c r="R33" s="858">
        <f ca="1">IF(R$4&gt;0,OFFSET('Labour Entry'!$C$1,'Labour Entry'!$A34-1,R$4*5-2,1,1),0)</f>
        <v>0</v>
      </c>
      <c r="S33" s="860">
        <f ca="1">IF(S$4&gt;0,OFFSET('Labour Entry'!$C$1,'Labour Entry'!$A34-1,S$4*5-1,1,1),0)</f>
        <v>0</v>
      </c>
      <c r="T33" s="861">
        <f ca="1">IF(T$4&gt;0,OFFSET('Labour Entry'!$C$1,'Labour Entry'!$A34-1,T$4*5,1,1),0)</f>
        <v>0</v>
      </c>
      <c r="U33" s="862">
        <f ca="1">IF(U$4&gt;0,OFFSET('Labour Entry'!$C$1,'Labour Entry'!$A34-1,U$4*5-4,1,1),0)</f>
        <v>0</v>
      </c>
      <c r="V33" s="857">
        <f ca="1">IF(V$4&gt;0,OFFSET('Labour Entry'!$C$1,'Labour Entry'!$A34-1,V$4*5-3,1,1),0)</f>
        <v>0</v>
      </c>
      <c r="W33" s="858">
        <f ca="1">IF(W$4&gt;0,OFFSET('Labour Entry'!$C$1,'Labour Entry'!$A34-1,W$4*5-2,1,1),0)</f>
        <v>0</v>
      </c>
      <c r="X33" s="860">
        <f ca="1">IF(X$4&gt;0,OFFSET('Labour Entry'!$C$1,'Labour Entry'!$A34-1,X$4*5-1,1,1),0)</f>
        <v>0</v>
      </c>
      <c r="Y33" s="861">
        <f ca="1">IF(Y$4&gt;0,OFFSET('Labour Entry'!$C$1,'Labour Entry'!$A34-1,Y$4*5,1,1),0)</f>
        <v>0</v>
      </c>
      <c r="Z33" s="862">
        <f ca="1">IF(Z$4&gt;0,OFFSET('Labour Entry'!$C$1,'Labour Entry'!$A34-1,Z$4*5-4,1,1),0)</f>
        <v>0</v>
      </c>
      <c r="AA33" s="857">
        <f ca="1">IF(AA$4&gt;0,OFFSET('Labour Entry'!$C$1,'Labour Entry'!$A34-1,AA$4*5-3,1,1),0)</f>
        <v>0</v>
      </c>
      <c r="AB33" s="858">
        <f ca="1">IF(AB$4&gt;0,OFFSET('Labour Entry'!$C$1,'Labour Entry'!$A34-1,AB$4*5-2,1,1),0)</f>
        <v>0</v>
      </c>
      <c r="AC33" s="860">
        <f ca="1">IF(AC$4&gt;0,OFFSET('Labour Entry'!$C$1,'Labour Entry'!$A34-1,AC$4*5-1,1,1),0)</f>
        <v>0</v>
      </c>
      <c r="AD33" s="861">
        <f ca="1">IF(AD$4&gt;0,OFFSET('Labour Entry'!$C$1,'Labour Entry'!$A34-1,AD$4*5,1,1),0)</f>
        <v>0</v>
      </c>
      <c r="AE33" s="862">
        <f ca="1">IF(AE$4&gt;0,OFFSET('Labour Entry'!$C$1,'Labour Entry'!$A34-1,AE$4*5-4,1,1),0)</f>
        <v>0</v>
      </c>
      <c r="AF33" s="857">
        <f ca="1">IF(AF$4&gt;0,OFFSET('Labour Entry'!$C$1,'Labour Entry'!$A34-1,AF$4*5-3,1,1),0)</f>
        <v>0</v>
      </c>
      <c r="AG33" s="858">
        <f ca="1">IF(AG$4&gt;0,OFFSET('Labour Entry'!$C$1,'Labour Entry'!$A34-1,AG$4*5-2,1,1),0)</f>
        <v>0</v>
      </c>
      <c r="AH33" s="860">
        <f ca="1">IF(AH$4&gt;0,OFFSET('Labour Entry'!$C$1,'Labour Entry'!$A34-1,AH$4*5-1,1,1),0)</f>
        <v>0</v>
      </c>
      <c r="AI33" s="861">
        <f ca="1">IF(AI$4&gt;0,OFFSET('Labour Entry'!$C$1,'Labour Entry'!$A34-1,AI$4*5,1,1),0)</f>
        <v>0</v>
      </c>
      <c r="AJ33" s="862">
        <f ca="1">IF(AJ$4&gt;0,OFFSET('Labour Entry'!$C$1,'Labour Entry'!$A34-1,AJ$4*5-4,1,1),0)</f>
        <v>0</v>
      </c>
      <c r="AK33" s="857">
        <f ca="1">IF(AK$4&gt;0,OFFSET('Labour Entry'!$C$1,'Labour Entry'!$A34-1,AK$4*5-3,1,1),0)</f>
        <v>0</v>
      </c>
      <c r="AL33" s="858">
        <f ca="1">IF(AL$4&gt;0,OFFSET('Labour Entry'!$C$1,'Labour Entry'!$A34-1,AL$4*5-2,1,1),0)</f>
        <v>0</v>
      </c>
      <c r="AM33" s="857">
        <f ca="1">IF(AM$4&gt;0,OFFSET('Labour Entry'!$C$1,'Labour Entry'!$A34-1,AM$4*5-1,1,1),0)</f>
        <v>0</v>
      </c>
      <c r="AN33" s="858">
        <f ca="1">IF(AN$4&gt;0,OFFSET('Labour Entry'!$C$1,'Labour Entry'!$A34-1,AN$4*5,1,1),0)</f>
        <v>0</v>
      </c>
      <c r="AO33" s="862">
        <f ca="1">IF(AO$4&gt;0,OFFSET('Labour Entry'!$C$1,'Labour Entry'!$A34-1,AO$4*5-4,1,1),0)</f>
        <v>0</v>
      </c>
      <c r="AP33" s="857">
        <f ca="1">IF(AP$4&gt;0,OFFSET('Labour Entry'!$C$1,'Labour Entry'!$A34-1,AP$4*5-3,1,1),0)</f>
        <v>0</v>
      </c>
      <c r="AQ33" s="858">
        <f ca="1">IF(AQ$4&gt;0,OFFSET('Labour Entry'!$C$1,'Labour Entry'!$A34-1,AQ$4*5-2,1,1),0)</f>
        <v>0</v>
      </c>
      <c r="AR33" s="857">
        <f ca="1">IF(AR$4&gt;0,OFFSET('Labour Entry'!$C$1,'Labour Entry'!$A34-1,AR$4*5-1,1,1),0)</f>
        <v>0</v>
      </c>
      <c r="AS33" s="858">
        <f ca="1">IF(AS$4&gt;0,OFFSET('Labour Entry'!$C$1,'Labour Entry'!$A34-1,AS$4*5,1,1),0)</f>
        <v>0</v>
      </c>
      <c r="AT33" s="862">
        <f ca="1">IF(AT$4&gt;0,OFFSET('Labour Entry'!$C$1,'Labour Entry'!$A34-1,AT$4*5-4,1,1),0)</f>
        <v>0</v>
      </c>
      <c r="AU33" s="857">
        <f ca="1">IF(AU$4&gt;0,OFFSET('Labour Entry'!$C$1,'Labour Entry'!$A34-1,AU$4*5-3,1,1),0)</f>
        <v>0</v>
      </c>
      <c r="AV33" s="858">
        <f ca="1">IF(AV$4&gt;0,OFFSET('Labour Entry'!$C$1,'Labour Entry'!$A34-1,AV$4*5-2,1,1),0)</f>
        <v>0</v>
      </c>
      <c r="AW33" s="857">
        <f ca="1">IF(AW$4&gt;0,OFFSET('Labour Entry'!$C$1,'Labour Entry'!$A34-1,AW$4*5-1,1,1),0)</f>
        <v>0</v>
      </c>
      <c r="AX33" s="858">
        <f ca="1">IF(AX$4&gt;0,OFFSET('Labour Entry'!$C$1,'Labour Entry'!$A34-1,AX$4*5,1,1),0)</f>
        <v>0</v>
      </c>
      <c r="AY33" s="862">
        <f ca="1">IF(AY$4&gt;0,OFFSET('Labour Entry'!$C$1,'Labour Entry'!$A34-1,AY$4*5-4,1,1),0)</f>
        <v>0</v>
      </c>
      <c r="AZ33" s="857">
        <f ca="1">IF(AZ$4&gt;0,OFFSET('Labour Entry'!$C$1,'Labour Entry'!$A34-1,AZ$4*5-3,1,1),0)</f>
        <v>0</v>
      </c>
      <c r="BA33" s="858">
        <f ca="1">IF(BA$4&gt;0,OFFSET('Labour Entry'!$C$1,'Labour Entry'!$A34-1,BA$4*5-2,1,1),0)</f>
        <v>0</v>
      </c>
      <c r="BB33" s="857">
        <f ca="1">IF(BB$4&gt;0,OFFSET('Labour Entry'!$C$1,'Labour Entry'!$A34-1,BB$4*5-1,1,1),0)</f>
        <v>0</v>
      </c>
      <c r="BC33" s="858">
        <f ca="1">IF(BC$4&gt;0,OFFSET('Labour Entry'!$C$1,'Labour Entry'!$A34-1,BC$4*5,1,1),0)</f>
        <v>0</v>
      </c>
      <c r="BD33" s="862">
        <f ca="1">IF(BD$4&gt;0,OFFSET('Labour Entry'!$C$1,'Labour Entry'!$A34-1,BD$4*5-4,1,1),0)</f>
        <v>0</v>
      </c>
      <c r="BE33" s="857">
        <f ca="1">IF(BE$4&gt;0,OFFSET('Labour Entry'!$C$1,'Labour Entry'!$A34-1,BE$4*5-3,1,1),0)</f>
        <v>0</v>
      </c>
      <c r="BF33" s="858">
        <f ca="1">IF(BF$4&gt;0,OFFSET('Labour Entry'!$C$1,'Labour Entry'!$A34-1,BF$4*5-2,1,1),0)</f>
        <v>0</v>
      </c>
      <c r="BG33" s="857">
        <f ca="1">IF(BG$4&gt;0,OFFSET('Labour Entry'!$C$1,'Labour Entry'!$A34-1,BG$4*5-1,1,1),0)</f>
        <v>0</v>
      </c>
      <c r="BH33" s="858">
        <f ca="1">IF(BH$4&gt;0,OFFSET('Labour Entry'!$C$1,'Labour Entry'!$A34-1,BH$4*5,1,1),0)</f>
        <v>0</v>
      </c>
      <c r="BI33" s="862">
        <f ca="1">IF(BI$4&gt;0,OFFSET('Labour Entry'!$C$1,'Labour Entry'!$A34-1,BI$4*5-4,1,1),0)</f>
        <v>0</v>
      </c>
      <c r="BJ33" s="857">
        <f ca="1">IF(BJ$4&gt;0,OFFSET('Labour Entry'!$C$1,'Labour Entry'!$A34-1,BJ$4*5-3,1,1),0)</f>
        <v>0</v>
      </c>
      <c r="BK33" s="858">
        <f ca="1">IF(BK$4&gt;0,OFFSET('Labour Entry'!$C$1,'Labour Entry'!$A34-1,BK$4*5-2,1,1),0)</f>
        <v>0</v>
      </c>
      <c r="BL33" s="857">
        <f ca="1">IF(BL$4&gt;0,OFFSET('Labour Entry'!$C$1,'Labour Entry'!$A34-1,BL$4*5-1,1,1),0)</f>
        <v>0</v>
      </c>
      <c r="BM33" s="858">
        <f ca="1">IF(BM$4&gt;0,OFFSET('Labour Entry'!$C$1,'Labour Entry'!$A34-1,BM$4*5,1,1),0)</f>
        <v>0</v>
      </c>
      <c r="BN33" s="862">
        <f ca="1">IF(BN$4&gt;0,OFFSET('Labour Entry'!$C$1,'Labour Entry'!$A34-1,BN$4*5-4,1,1),0)</f>
        <v>0</v>
      </c>
      <c r="BO33" s="857">
        <f ca="1">IF(BO$4&gt;0,OFFSET('Labour Entry'!$C$1,'Labour Entry'!$A34-1,BO$4*5-3,1,1),0)</f>
        <v>0</v>
      </c>
      <c r="BP33" s="858">
        <f ca="1">IF(BP$4&gt;0,OFFSET('Labour Entry'!$C$1,'Labour Entry'!$A34-1,BP$4*5-2,1,1),0)</f>
        <v>0</v>
      </c>
      <c r="BQ33" s="857">
        <f ca="1">IF(BQ$4&gt;0,OFFSET('Labour Entry'!$C$1,'Labour Entry'!$A34-1,BQ$4*5-1,1,1),0)</f>
        <v>0</v>
      </c>
      <c r="BR33" s="858">
        <f ca="1">IF(BR$4&gt;0,OFFSET('Labour Entry'!$C$1,'Labour Entry'!$A34-1,BR$4*5,1,1),0)</f>
        <v>0</v>
      </c>
      <c r="BS33" s="862">
        <f ca="1">IF(BS$4&gt;0,OFFSET('Labour Entry'!$C$1,'Labour Entry'!$A34-1,BS$4*5-4,1,1),0)</f>
        <v>0</v>
      </c>
      <c r="BT33" s="857">
        <f ca="1">IF(BT$4&gt;0,OFFSET('Labour Entry'!$C$1,'Labour Entry'!$A34-1,BT$4*5-3,1,1),0)</f>
        <v>0</v>
      </c>
      <c r="BU33" s="858">
        <f ca="1">IF(BU$4&gt;0,OFFSET('Labour Entry'!$C$1,'Labour Entry'!$A34-1,BU$4*5-2,1,1),0)</f>
        <v>0</v>
      </c>
      <c r="BV33" s="857">
        <f ca="1">IF(BV$4&gt;0,OFFSET('Labour Entry'!$C$1,'Labour Entry'!$A34-1,BV$4*5-1,1,1),0)</f>
        <v>0</v>
      </c>
      <c r="BW33" s="858">
        <f ca="1">IF(BW$4&gt;0,OFFSET('Labour Entry'!$C$1,'Labour Entry'!$A34-1,BW$4*5,1,1),0)</f>
        <v>0</v>
      </c>
      <c r="BX33" s="862">
        <f ca="1">IF(BX$4&gt;0,OFFSET('Labour Entry'!$C$1,'Labour Entry'!$A34-1,BX$4*5-4,1,1),0)</f>
        <v>0</v>
      </c>
      <c r="BY33" s="857">
        <f ca="1">IF(BY$4&gt;0,OFFSET('Labour Entry'!$C$1,'Labour Entry'!$A34-1,BY$4*5-3,1,1),0)</f>
        <v>0</v>
      </c>
      <c r="BZ33" s="858">
        <f ca="1">IF(BZ$4&gt;0,OFFSET('Labour Entry'!$C$1,'Labour Entry'!$A34-1,BZ$4*5-2,1,1),0)</f>
        <v>0</v>
      </c>
      <c r="CA33" s="857">
        <f ca="1">IF(CA$4&gt;0,OFFSET('Labour Entry'!$C$1,'Labour Entry'!$A34-1,CA$4*5-1,1,1),0)</f>
        <v>0</v>
      </c>
      <c r="CB33" s="858">
        <f ca="1">IF(CB$4&gt;0,OFFSET('Labour Entry'!$C$1,'Labour Entry'!$A34-1,CB$4*5,1,1),0)</f>
        <v>0</v>
      </c>
      <c r="CC33" s="845"/>
      <c r="CD33" s="863">
        <f t="shared" ca="1" si="0"/>
        <v>0</v>
      </c>
      <c r="CE33" s="864">
        <f t="shared" ca="1" si="2"/>
        <v>0</v>
      </c>
      <c r="CF33" s="865">
        <f t="shared" ca="1" si="1"/>
        <v>0</v>
      </c>
      <c r="CG33" s="866">
        <f t="shared" ca="1" si="1"/>
        <v>0</v>
      </c>
      <c r="CH33" s="866">
        <f t="shared" ca="1" si="1"/>
        <v>0</v>
      </c>
      <c r="CI33" s="867">
        <f t="shared" ca="1" si="1"/>
        <v>0</v>
      </c>
    </row>
    <row r="34" spans="1:87" x14ac:dyDescent="0.2">
      <c r="A34" s="855" t="str">
        <f ca="1">IF(OFFSET('Employee Set-up'!$A$1,ROW('Employee Set-up'!$A30)-1,'Employee Set-up'!$B$1-1,1,1)&lt;&gt;0,OFFSET('Employee Set-up'!$A$1,ROW('Employee Set-up'!$A30)-1,'Employee Set-up'!$B$1-1,1,1),"---")</f>
        <v>----</v>
      </c>
      <c r="B34" s="856" t="str">
        <f ca="1">IF(OFFSET('Employee Set-up'!$A$1,ROW('Employee Set-up'!$A30)-1,'Employee Set-up'!$D$1-1,1,1)&lt;&gt;0,OFFSET('Employee Set-up'!$A$1,ROW('Employee Set-up'!$A30)-1,'Employee Set-up'!$C$1-1,1,1),"---")</f>
        <v>---</v>
      </c>
      <c r="C34" s="857">
        <f ca="1">IF(OFFSET('Employee Set-up'!$A$1,ROW('Employee Set-up'!$A30)-1,'Employee Set-up'!$D$1-1,1,1)&lt;&gt;0,OFFSET('Employee Set-up'!$A$1,ROW('Employee Set-up'!$A30)-1,'Employee Set-up'!$F$1-1,1,1),"---")</f>
        <v>0</v>
      </c>
      <c r="D34" s="858">
        <f ca="1">IF(OFFSET('Employee Set-up'!$A$1,ROW('Employee Set-up'!$A30)-1,'Employee Set-up'!$D$1-1,1,1)&lt;&gt;0,OFFSET('Employee Set-up'!$A$1,ROW('Employee Set-up'!$A30)-1,'Employee Set-up'!$G$1-1,1,1),"---")</f>
        <v>0</v>
      </c>
      <c r="E34" s="845"/>
      <c r="F34" s="859">
        <f ca="1">IF(F$4&gt;0,OFFSET('Labour Entry'!$C$1,'Labour Entry'!$A35-1,F$4*5-4,1,1),0)</f>
        <v>0</v>
      </c>
      <c r="G34" s="857">
        <f ca="1">IF(G$4&gt;0,OFFSET('Labour Entry'!$C$1,'Labour Entry'!$A35-1,G$4*5-3,1,1),0)</f>
        <v>0</v>
      </c>
      <c r="H34" s="858">
        <f ca="1">IF(H$4&gt;0,OFFSET('Labour Entry'!$C$1,'Labour Entry'!$A35-1,H$4*5-2,1,1),0)</f>
        <v>0</v>
      </c>
      <c r="I34" s="860">
        <f ca="1">IF(I$4&gt;0,OFFSET('Labour Entry'!$C$1,'Labour Entry'!$A35-1,I$4*5-1,1,1),0)</f>
        <v>0</v>
      </c>
      <c r="J34" s="861">
        <f ca="1">IF(J$4&gt;0,OFFSET('Labour Entry'!$C$1,'Labour Entry'!$A35-1,J$4*5,1,1),0)</f>
        <v>0</v>
      </c>
      <c r="K34" s="862">
        <f ca="1">IF(K$4&gt;0,OFFSET('Labour Entry'!$C$1,'Labour Entry'!$A35-1,K$4*5-4,1,1),0)</f>
        <v>0</v>
      </c>
      <c r="L34" s="857">
        <f ca="1">IF(L$4&gt;0,OFFSET('Labour Entry'!$C$1,'Labour Entry'!$A35-1,L$4*5-3,1,1),0)</f>
        <v>0</v>
      </c>
      <c r="M34" s="858">
        <f ca="1">IF(M$4&gt;0,OFFSET('Labour Entry'!$C$1,'Labour Entry'!$A35-1,M$4*5-2,1,1),0)</f>
        <v>0</v>
      </c>
      <c r="N34" s="860">
        <f ca="1">IF(N$4&gt;0,OFFSET('Labour Entry'!$C$1,'Labour Entry'!$A35-1,N$4*5-1,1,1),0)</f>
        <v>0</v>
      </c>
      <c r="O34" s="861">
        <f ca="1">IF(O$4&gt;0,OFFSET('Labour Entry'!$C$1,'Labour Entry'!$A35-1,O$4*5,1,1),0)</f>
        <v>0</v>
      </c>
      <c r="P34" s="862">
        <f ca="1">IF(P$4&gt;0,OFFSET('Labour Entry'!$C$1,'Labour Entry'!$A35-1,P$4*5-4,1,1),0)</f>
        <v>0</v>
      </c>
      <c r="Q34" s="857">
        <f ca="1">IF(Q$4&gt;0,OFFSET('Labour Entry'!$C$1,'Labour Entry'!$A35-1,Q$4*5-3,1,1),0)</f>
        <v>0</v>
      </c>
      <c r="R34" s="858">
        <f ca="1">IF(R$4&gt;0,OFFSET('Labour Entry'!$C$1,'Labour Entry'!$A35-1,R$4*5-2,1,1),0)</f>
        <v>0</v>
      </c>
      <c r="S34" s="860">
        <f ca="1">IF(S$4&gt;0,OFFSET('Labour Entry'!$C$1,'Labour Entry'!$A35-1,S$4*5-1,1,1),0)</f>
        <v>0</v>
      </c>
      <c r="T34" s="861">
        <f ca="1">IF(T$4&gt;0,OFFSET('Labour Entry'!$C$1,'Labour Entry'!$A35-1,T$4*5,1,1),0)</f>
        <v>0</v>
      </c>
      <c r="U34" s="862">
        <f ca="1">IF(U$4&gt;0,OFFSET('Labour Entry'!$C$1,'Labour Entry'!$A35-1,U$4*5-4,1,1),0)</f>
        <v>0</v>
      </c>
      <c r="V34" s="857">
        <f ca="1">IF(V$4&gt;0,OFFSET('Labour Entry'!$C$1,'Labour Entry'!$A35-1,V$4*5-3,1,1),0)</f>
        <v>0</v>
      </c>
      <c r="W34" s="858">
        <f ca="1">IF(W$4&gt;0,OFFSET('Labour Entry'!$C$1,'Labour Entry'!$A35-1,W$4*5-2,1,1),0)</f>
        <v>0</v>
      </c>
      <c r="X34" s="860">
        <f ca="1">IF(X$4&gt;0,OFFSET('Labour Entry'!$C$1,'Labour Entry'!$A35-1,X$4*5-1,1,1),0)</f>
        <v>0</v>
      </c>
      <c r="Y34" s="861">
        <f ca="1">IF(Y$4&gt;0,OFFSET('Labour Entry'!$C$1,'Labour Entry'!$A35-1,Y$4*5,1,1),0)</f>
        <v>0</v>
      </c>
      <c r="Z34" s="862">
        <f ca="1">IF(Z$4&gt;0,OFFSET('Labour Entry'!$C$1,'Labour Entry'!$A35-1,Z$4*5-4,1,1),0)</f>
        <v>0</v>
      </c>
      <c r="AA34" s="857">
        <f ca="1">IF(AA$4&gt;0,OFFSET('Labour Entry'!$C$1,'Labour Entry'!$A35-1,AA$4*5-3,1,1),0)</f>
        <v>0</v>
      </c>
      <c r="AB34" s="858">
        <f ca="1">IF(AB$4&gt;0,OFFSET('Labour Entry'!$C$1,'Labour Entry'!$A35-1,AB$4*5-2,1,1),0)</f>
        <v>0</v>
      </c>
      <c r="AC34" s="860">
        <f ca="1">IF(AC$4&gt;0,OFFSET('Labour Entry'!$C$1,'Labour Entry'!$A35-1,AC$4*5-1,1,1),0)</f>
        <v>0</v>
      </c>
      <c r="AD34" s="861">
        <f ca="1">IF(AD$4&gt;0,OFFSET('Labour Entry'!$C$1,'Labour Entry'!$A35-1,AD$4*5,1,1),0)</f>
        <v>0</v>
      </c>
      <c r="AE34" s="862">
        <f ca="1">IF(AE$4&gt;0,OFFSET('Labour Entry'!$C$1,'Labour Entry'!$A35-1,AE$4*5-4,1,1),0)</f>
        <v>0</v>
      </c>
      <c r="AF34" s="857">
        <f ca="1">IF(AF$4&gt;0,OFFSET('Labour Entry'!$C$1,'Labour Entry'!$A35-1,AF$4*5-3,1,1),0)</f>
        <v>0</v>
      </c>
      <c r="AG34" s="858">
        <f ca="1">IF(AG$4&gt;0,OFFSET('Labour Entry'!$C$1,'Labour Entry'!$A35-1,AG$4*5-2,1,1),0)</f>
        <v>0</v>
      </c>
      <c r="AH34" s="860">
        <f ca="1">IF(AH$4&gt;0,OFFSET('Labour Entry'!$C$1,'Labour Entry'!$A35-1,AH$4*5-1,1,1),0)</f>
        <v>0</v>
      </c>
      <c r="AI34" s="861">
        <f ca="1">IF(AI$4&gt;0,OFFSET('Labour Entry'!$C$1,'Labour Entry'!$A35-1,AI$4*5,1,1),0)</f>
        <v>0</v>
      </c>
      <c r="AJ34" s="862">
        <f ca="1">IF(AJ$4&gt;0,OFFSET('Labour Entry'!$C$1,'Labour Entry'!$A35-1,AJ$4*5-4,1,1),0)</f>
        <v>0</v>
      </c>
      <c r="AK34" s="857">
        <f ca="1">IF(AK$4&gt;0,OFFSET('Labour Entry'!$C$1,'Labour Entry'!$A35-1,AK$4*5-3,1,1),0)</f>
        <v>0</v>
      </c>
      <c r="AL34" s="858">
        <f ca="1">IF(AL$4&gt;0,OFFSET('Labour Entry'!$C$1,'Labour Entry'!$A35-1,AL$4*5-2,1,1),0)</f>
        <v>0</v>
      </c>
      <c r="AM34" s="857">
        <f ca="1">IF(AM$4&gt;0,OFFSET('Labour Entry'!$C$1,'Labour Entry'!$A35-1,AM$4*5-1,1,1),0)</f>
        <v>0</v>
      </c>
      <c r="AN34" s="858">
        <f ca="1">IF(AN$4&gt;0,OFFSET('Labour Entry'!$C$1,'Labour Entry'!$A35-1,AN$4*5,1,1),0)</f>
        <v>0</v>
      </c>
      <c r="AO34" s="862">
        <f ca="1">IF(AO$4&gt;0,OFFSET('Labour Entry'!$C$1,'Labour Entry'!$A35-1,AO$4*5-4,1,1),0)</f>
        <v>0</v>
      </c>
      <c r="AP34" s="857">
        <f ca="1">IF(AP$4&gt;0,OFFSET('Labour Entry'!$C$1,'Labour Entry'!$A35-1,AP$4*5-3,1,1),0)</f>
        <v>0</v>
      </c>
      <c r="AQ34" s="858">
        <f ca="1">IF(AQ$4&gt;0,OFFSET('Labour Entry'!$C$1,'Labour Entry'!$A35-1,AQ$4*5-2,1,1),0)</f>
        <v>0</v>
      </c>
      <c r="AR34" s="857">
        <f ca="1">IF(AR$4&gt;0,OFFSET('Labour Entry'!$C$1,'Labour Entry'!$A35-1,AR$4*5-1,1,1),0)</f>
        <v>0</v>
      </c>
      <c r="AS34" s="858">
        <f ca="1">IF(AS$4&gt;0,OFFSET('Labour Entry'!$C$1,'Labour Entry'!$A35-1,AS$4*5,1,1),0)</f>
        <v>0</v>
      </c>
      <c r="AT34" s="862">
        <f ca="1">IF(AT$4&gt;0,OFFSET('Labour Entry'!$C$1,'Labour Entry'!$A35-1,AT$4*5-4,1,1),0)</f>
        <v>0</v>
      </c>
      <c r="AU34" s="857">
        <f ca="1">IF(AU$4&gt;0,OFFSET('Labour Entry'!$C$1,'Labour Entry'!$A35-1,AU$4*5-3,1,1),0)</f>
        <v>0</v>
      </c>
      <c r="AV34" s="858">
        <f ca="1">IF(AV$4&gt;0,OFFSET('Labour Entry'!$C$1,'Labour Entry'!$A35-1,AV$4*5-2,1,1),0)</f>
        <v>0</v>
      </c>
      <c r="AW34" s="857">
        <f ca="1">IF(AW$4&gt;0,OFFSET('Labour Entry'!$C$1,'Labour Entry'!$A35-1,AW$4*5-1,1,1),0)</f>
        <v>0</v>
      </c>
      <c r="AX34" s="858">
        <f ca="1">IF(AX$4&gt;0,OFFSET('Labour Entry'!$C$1,'Labour Entry'!$A35-1,AX$4*5,1,1),0)</f>
        <v>0</v>
      </c>
      <c r="AY34" s="862">
        <f ca="1">IF(AY$4&gt;0,OFFSET('Labour Entry'!$C$1,'Labour Entry'!$A35-1,AY$4*5-4,1,1),0)</f>
        <v>0</v>
      </c>
      <c r="AZ34" s="857">
        <f ca="1">IF(AZ$4&gt;0,OFFSET('Labour Entry'!$C$1,'Labour Entry'!$A35-1,AZ$4*5-3,1,1),0)</f>
        <v>0</v>
      </c>
      <c r="BA34" s="858">
        <f ca="1">IF(BA$4&gt;0,OFFSET('Labour Entry'!$C$1,'Labour Entry'!$A35-1,BA$4*5-2,1,1),0)</f>
        <v>0</v>
      </c>
      <c r="BB34" s="857">
        <f ca="1">IF(BB$4&gt;0,OFFSET('Labour Entry'!$C$1,'Labour Entry'!$A35-1,BB$4*5-1,1,1),0)</f>
        <v>0</v>
      </c>
      <c r="BC34" s="858">
        <f ca="1">IF(BC$4&gt;0,OFFSET('Labour Entry'!$C$1,'Labour Entry'!$A35-1,BC$4*5,1,1),0)</f>
        <v>0</v>
      </c>
      <c r="BD34" s="862">
        <f ca="1">IF(BD$4&gt;0,OFFSET('Labour Entry'!$C$1,'Labour Entry'!$A35-1,BD$4*5-4,1,1),0)</f>
        <v>0</v>
      </c>
      <c r="BE34" s="857">
        <f ca="1">IF(BE$4&gt;0,OFFSET('Labour Entry'!$C$1,'Labour Entry'!$A35-1,BE$4*5-3,1,1),0)</f>
        <v>0</v>
      </c>
      <c r="BF34" s="858">
        <f ca="1">IF(BF$4&gt;0,OFFSET('Labour Entry'!$C$1,'Labour Entry'!$A35-1,BF$4*5-2,1,1),0)</f>
        <v>0</v>
      </c>
      <c r="BG34" s="857">
        <f ca="1">IF(BG$4&gt;0,OFFSET('Labour Entry'!$C$1,'Labour Entry'!$A35-1,BG$4*5-1,1,1),0)</f>
        <v>0</v>
      </c>
      <c r="BH34" s="858">
        <f ca="1">IF(BH$4&gt;0,OFFSET('Labour Entry'!$C$1,'Labour Entry'!$A35-1,BH$4*5,1,1),0)</f>
        <v>0</v>
      </c>
      <c r="BI34" s="862">
        <f ca="1">IF(BI$4&gt;0,OFFSET('Labour Entry'!$C$1,'Labour Entry'!$A35-1,BI$4*5-4,1,1),0)</f>
        <v>0</v>
      </c>
      <c r="BJ34" s="857">
        <f ca="1">IF(BJ$4&gt;0,OFFSET('Labour Entry'!$C$1,'Labour Entry'!$A35-1,BJ$4*5-3,1,1),0)</f>
        <v>0</v>
      </c>
      <c r="BK34" s="858">
        <f ca="1">IF(BK$4&gt;0,OFFSET('Labour Entry'!$C$1,'Labour Entry'!$A35-1,BK$4*5-2,1,1),0)</f>
        <v>0</v>
      </c>
      <c r="BL34" s="857">
        <f ca="1">IF(BL$4&gt;0,OFFSET('Labour Entry'!$C$1,'Labour Entry'!$A35-1,BL$4*5-1,1,1),0)</f>
        <v>0</v>
      </c>
      <c r="BM34" s="858">
        <f ca="1">IF(BM$4&gt;0,OFFSET('Labour Entry'!$C$1,'Labour Entry'!$A35-1,BM$4*5,1,1),0)</f>
        <v>0</v>
      </c>
      <c r="BN34" s="862">
        <f ca="1">IF(BN$4&gt;0,OFFSET('Labour Entry'!$C$1,'Labour Entry'!$A35-1,BN$4*5-4,1,1),0)</f>
        <v>0</v>
      </c>
      <c r="BO34" s="857">
        <f ca="1">IF(BO$4&gt;0,OFFSET('Labour Entry'!$C$1,'Labour Entry'!$A35-1,BO$4*5-3,1,1),0)</f>
        <v>0</v>
      </c>
      <c r="BP34" s="858">
        <f ca="1">IF(BP$4&gt;0,OFFSET('Labour Entry'!$C$1,'Labour Entry'!$A35-1,BP$4*5-2,1,1),0)</f>
        <v>0</v>
      </c>
      <c r="BQ34" s="857">
        <f ca="1">IF(BQ$4&gt;0,OFFSET('Labour Entry'!$C$1,'Labour Entry'!$A35-1,BQ$4*5-1,1,1),0)</f>
        <v>0</v>
      </c>
      <c r="BR34" s="858">
        <f ca="1">IF(BR$4&gt;0,OFFSET('Labour Entry'!$C$1,'Labour Entry'!$A35-1,BR$4*5,1,1),0)</f>
        <v>0</v>
      </c>
      <c r="BS34" s="862">
        <f ca="1">IF(BS$4&gt;0,OFFSET('Labour Entry'!$C$1,'Labour Entry'!$A35-1,BS$4*5-4,1,1),0)</f>
        <v>0</v>
      </c>
      <c r="BT34" s="857">
        <f ca="1">IF(BT$4&gt;0,OFFSET('Labour Entry'!$C$1,'Labour Entry'!$A35-1,BT$4*5-3,1,1),0)</f>
        <v>0</v>
      </c>
      <c r="BU34" s="858">
        <f ca="1">IF(BU$4&gt;0,OFFSET('Labour Entry'!$C$1,'Labour Entry'!$A35-1,BU$4*5-2,1,1),0)</f>
        <v>0</v>
      </c>
      <c r="BV34" s="857">
        <f ca="1">IF(BV$4&gt;0,OFFSET('Labour Entry'!$C$1,'Labour Entry'!$A35-1,BV$4*5-1,1,1),0)</f>
        <v>0</v>
      </c>
      <c r="BW34" s="858">
        <f ca="1">IF(BW$4&gt;0,OFFSET('Labour Entry'!$C$1,'Labour Entry'!$A35-1,BW$4*5,1,1),0)</f>
        <v>0</v>
      </c>
      <c r="BX34" s="862">
        <f ca="1">IF(BX$4&gt;0,OFFSET('Labour Entry'!$C$1,'Labour Entry'!$A35-1,BX$4*5-4,1,1),0)</f>
        <v>0</v>
      </c>
      <c r="BY34" s="857">
        <f ca="1">IF(BY$4&gt;0,OFFSET('Labour Entry'!$C$1,'Labour Entry'!$A35-1,BY$4*5-3,1,1),0)</f>
        <v>0</v>
      </c>
      <c r="BZ34" s="858">
        <f ca="1">IF(BZ$4&gt;0,OFFSET('Labour Entry'!$C$1,'Labour Entry'!$A35-1,BZ$4*5-2,1,1),0)</f>
        <v>0</v>
      </c>
      <c r="CA34" s="857">
        <f ca="1">IF(CA$4&gt;0,OFFSET('Labour Entry'!$C$1,'Labour Entry'!$A35-1,CA$4*5-1,1,1),0)</f>
        <v>0</v>
      </c>
      <c r="CB34" s="858">
        <f ca="1">IF(CB$4&gt;0,OFFSET('Labour Entry'!$C$1,'Labour Entry'!$A35-1,CB$4*5,1,1),0)</f>
        <v>0</v>
      </c>
      <c r="CC34" s="845"/>
      <c r="CD34" s="863">
        <f t="shared" ca="1" si="0"/>
        <v>0</v>
      </c>
      <c r="CE34" s="864">
        <f t="shared" ca="1" si="2"/>
        <v>0</v>
      </c>
      <c r="CF34" s="865">
        <f t="shared" ca="1" si="1"/>
        <v>0</v>
      </c>
      <c r="CG34" s="866">
        <f t="shared" ca="1" si="1"/>
        <v>0</v>
      </c>
      <c r="CH34" s="866">
        <f t="shared" ca="1" si="1"/>
        <v>0</v>
      </c>
      <c r="CI34" s="867">
        <f t="shared" ca="1" si="1"/>
        <v>0</v>
      </c>
    </row>
    <row r="35" spans="1:87" x14ac:dyDescent="0.2">
      <c r="A35" s="855" t="str">
        <f ca="1">IF(OFFSET('Employee Set-up'!$A$1,ROW('Employee Set-up'!$A31)-1,'Employee Set-up'!$B$1-1,1,1)&lt;&gt;0,OFFSET('Employee Set-up'!$A$1,ROW('Employee Set-up'!$A31)-1,'Employee Set-up'!$B$1-1,1,1),"---")</f>
        <v>----</v>
      </c>
      <c r="B35" s="856" t="str">
        <f ca="1">IF(OFFSET('Employee Set-up'!$A$1,ROW('Employee Set-up'!$A31)-1,'Employee Set-up'!$D$1-1,1,1)&lt;&gt;0,OFFSET('Employee Set-up'!$A$1,ROW('Employee Set-up'!$A31)-1,'Employee Set-up'!$C$1-1,1,1),"---")</f>
        <v>---</v>
      </c>
      <c r="C35" s="857">
        <f ca="1">IF(OFFSET('Employee Set-up'!$A$1,ROW('Employee Set-up'!$A31)-1,'Employee Set-up'!$D$1-1,1,1)&lt;&gt;0,OFFSET('Employee Set-up'!$A$1,ROW('Employee Set-up'!$A31)-1,'Employee Set-up'!$F$1-1,1,1),"---")</f>
        <v>0</v>
      </c>
      <c r="D35" s="858">
        <f ca="1">IF(OFFSET('Employee Set-up'!$A$1,ROW('Employee Set-up'!$A31)-1,'Employee Set-up'!$D$1-1,1,1)&lt;&gt;0,OFFSET('Employee Set-up'!$A$1,ROW('Employee Set-up'!$A31)-1,'Employee Set-up'!$G$1-1,1,1),"---")</f>
        <v>0</v>
      </c>
      <c r="E35" s="845"/>
      <c r="F35" s="859">
        <f ca="1">IF(F$4&gt;0,OFFSET('Labour Entry'!$C$1,'Labour Entry'!$A36-1,F$4*5-4,1,1),0)</f>
        <v>0</v>
      </c>
      <c r="G35" s="857">
        <f ca="1">IF(G$4&gt;0,OFFSET('Labour Entry'!$C$1,'Labour Entry'!$A36-1,G$4*5-3,1,1),0)</f>
        <v>0</v>
      </c>
      <c r="H35" s="858">
        <f ca="1">IF(H$4&gt;0,OFFSET('Labour Entry'!$C$1,'Labour Entry'!$A36-1,H$4*5-2,1,1),0)</f>
        <v>0</v>
      </c>
      <c r="I35" s="860">
        <f ca="1">IF(I$4&gt;0,OFFSET('Labour Entry'!$C$1,'Labour Entry'!$A36-1,I$4*5-1,1,1),0)</f>
        <v>0</v>
      </c>
      <c r="J35" s="861">
        <f ca="1">IF(J$4&gt;0,OFFSET('Labour Entry'!$C$1,'Labour Entry'!$A36-1,J$4*5,1,1),0)</f>
        <v>0</v>
      </c>
      <c r="K35" s="862">
        <f ca="1">IF(K$4&gt;0,OFFSET('Labour Entry'!$C$1,'Labour Entry'!$A36-1,K$4*5-4,1,1),0)</f>
        <v>0</v>
      </c>
      <c r="L35" s="857">
        <f ca="1">IF(L$4&gt;0,OFFSET('Labour Entry'!$C$1,'Labour Entry'!$A36-1,L$4*5-3,1,1),0)</f>
        <v>0</v>
      </c>
      <c r="M35" s="858">
        <f ca="1">IF(M$4&gt;0,OFFSET('Labour Entry'!$C$1,'Labour Entry'!$A36-1,M$4*5-2,1,1),0)</f>
        <v>0</v>
      </c>
      <c r="N35" s="860">
        <f ca="1">IF(N$4&gt;0,OFFSET('Labour Entry'!$C$1,'Labour Entry'!$A36-1,N$4*5-1,1,1),0)</f>
        <v>0</v>
      </c>
      <c r="O35" s="861">
        <f ca="1">IF(O$4&gt;0,OFFSET('Labour Entry'!$C$1,'Labour Entry'!$A36-1,O$4*5,1,1),0)</f>
        <v>0</v>
      </c>
      <c r="P35" s="862">
        <f ca="1">IF(P$4&gt;0,OFFSET('Labour Entry'!$C$1,'Labour Entry'!$A36-1,P$4*5-4,1,1),0)</f>
        <v>0</v>
      </c>
      <c r="Q35" s="857">
        <f ca="1">IF(Q$4&gt;0,OFFSET('Labour Entry'!$C$1,'Labour Entry'!$A36-1,Q$4*5-3,1,1),0)</f>
        <v>0</v>
      </c>
      <c r="R35" s="858">
        <f ca="1">IF(R$4&gt;0,OFFSET('Labour Entry'!$C$1,'Labour Entry'!$A36-1,R$4*5-2,1,1),0)</f>
        <v>0</v>
      </c>
      <c r="S35" s="860">
        <f ca="1">IF(S$4&gt;0,OFFSET('Labour Entry'!$C$1,'Labour Entry'!$A36-1,S$4*5-1,1,1),0)</f>
        <v>0</v>
      </c>
      <c r="T35" s="861">
        <f ca="1">IF(T$4&gt;0,OFFSET('Labour Entry'!$C$1,'Labour Entry'!$A36-1,T$4*5,1,1),0)</f>
        <v>0</v>
      </c>
      <c r="U35" s="862">
        <f ca="1">IF(U$4&gt;0,OFFSET('Labour Entry'!$C$1,'Labour Entry'!$A36-1,U$4*5-4,1,1),0)</f>
        <v>0</v>
      </c>
      <c r="V35" s="857">
        <f ca="1">IF(V$4&gt;0,OFFSET('Labour Entry'!$C$1,'Labour Entry'!$A36-1,V$4*5-3,1,1),0)</f>
        <v>0</v>
      </c>
      <c r="W35" s="858">
        <f ca="1">IF(W$4&gt;0,OFFSET('Labour Entry'!$C$1,'Labour Entry'!$A36-1,W$4*5-2,1,1),0)</f>
        <v>0</v>
      </c>
      <c r="X35" s="860">
        <f ca="1">IF(X$4&gt;0,OFFSET('Labour Entry'!$C$1,'Labour Entry'!$A36-1,X$4*5-1,1,1),0)</f>
        <v>0</v>
      </c>
      <c r="Y35" s="861">
        <f ca="1">IF(Y$4&gt;0,OFFSET('Labour Entry'!$C$1,'Labour Entry'!$A36-1,Y$4*5,1,1),0)</f>
        <v>0</v>
      </c>
      <c r="Z35" s="862">
        <f ca="1">IF(Z$4&gt;0,OFFSET('Labour Entry'!$C$1,'Labour Entry'!$A36-1,Z$4*5-4,1,1),0)</f>
        <v>0</v>
      </c>
      <c r="AA35" s="857">
        <f ca="1">IF(AA$4&gt;0,OFFSET('Labour Entry'!$C$1,'Labour Entry'!$A36-1,AA$4*5-3,1,1),0)</f>
        <v>0</v>
      </c>
      <c r="AB35" s="858">
        <f ca="1">IF(AB$4&gt;0,OFFSET('Labour Entry'!$C$1,'Labour Entry'!$A36-1,AB$4*5-2,1,1),0)</f>
        <v>0</v>
      </c>
      <c r="AC35" s="860">
        <f ca="1">IF(AC$4&gt;0,OFFSET('Labour Entry'!$C$1,'Labour Entry'!$A36-1,AC$4*5-1,1,1),0)</f>
        <v>0</v>
      </c>
      <c r="AD35" s="861">
        <f ca="1">IF(AD$4&gt;0,OFFSET('Labour Entry'!$C$1,'Labour Entry'!$A36-1,AD$4*5,1,1),0)</f>
        <v>0</v>
      </c>
      <c r="AE35" s="862">
        <f ca="1">IF(AE$4&gt;0,OFFSET('Labour Entry'!$C$1,'Labour Entry'!$A36-1,AE$4*5-4,1,1),0)</f>
        <v>0</v>
      </c>
      <c r="AF35" s="857">
        <f ca="1">IF(AF$4&gt;0,OFFSET('Labour Entry'!$C$1,'Labour Entry'!$A36-1,AF$4*5-3,1,1),0)</f>
        <v>0</v>
      </c>
      <c r="AG35" s="858">
        <f ca="1">IF(AG$4&gt;0,OFFSET('Labour Entry'!$C$1,'Labour Entry'!$A36-1,AG$4*5-2,1,1),0)</f>
        <v>0</v>
      </c>
      <c r="AH35" s="860">
        <f ca="1">IF(AH$4&gt;0,OFFSET('Labour Entry'!$C$1,'Labour Entry'!$A36-1,AH$4*5-1,1,1),0)</f>
        <v>0</v>
      </c>
      <c r="AI35" s="861">
        <f ca="1">IF(AI$4&gt;0,OFFSET('Labour Entry'!$C$1,'Labour Entry'!$A36-1,AI$4*5,1,1),0)</f>
        <v>0</v>
      </c>
      <c r="AJ35" s="862">
        <f ca="1">IF(AJ$4&gt;0,OFFSET('Labour Entry'!$C$1,'Labour Entry'!$A36-1,AJ$4*5-4,1,1),0)</f>
        <v>0</v>
      </c>
      <c r="AK35" s="857">
        <f ca="1">IF(AK$4&gt;0,OFFSET('Labour Entry'!$C$1,'Labour Entry'!$A36-1,AK$4*5-3,1,1),0)</f>
        <v>0</v>
      </c>
      <c r="AL35" s="858">
        <f ca="1">IF(AL$4&gt;0,OFFSET('Labour Entry'!$C$1,'Labour Entry'!$A36-1,AL$4*5-2,1,1),0)</f>
        <v>0</v>
      </c>
      <c r="AM35" s="857">
        <f ca="1">IF(AM$4&gt;0,OFFSET('Labour Entry'!$C$1,'Labour Entry'!$A36-1,AM$4*5-1,1,1),0)</f>
        <v>0</v>
      </c>
      <c r="AN35" s="858">
        <f ca="1">IF(AN$4&gt;0,OFFSET('Labour Entry'!$C$1,'Labour Entry'!$A36-1,AN$4*5,1,1),0)</f>
        <v>0</v>
      </c>
      <c r="AO35" s="862">
        <f ca="1">IF(AO$4&gt;0,OFFSET('Labour Entry'!$C$1,'Labour Entry'!$A36-1,AO$4*5-4,1,1),0)</f>
        <v>0</v>
      </c>
      <c r="AP35" s="857">
        <f ca="1">IF(AP$4&gt;0,OFFSET('Labour Entry'!$C$1,'Labour Entry'!$A36-1,AP$4*5-3,1,1),0)</f>
        <v>0</v>
      </c>
      <c r="AQ35" s="858">
        <f ca="1">IF(AQ$4&gt;0,OFFSET('Labour Entry'!$C$1,'Labour Entry'!$A36-1,AQ$4*5-2,1,1),0)</f>
        <v>0</v>
      </c>
      <c r="AR35" s="857">
        <f ca="1">IF(AR$4&gt;0,OFFSET('Labour Entry'!$C$1,'Labour Entry'!$A36-1,AR$4*5-1,1,1),0)</f>
        <v>0</v>
      </c>
      <c r="AS35" s="858">
        <f ca="1">IF(AS$4&gt;0,OFFSET('Labour Entry'!$C$1,'Labour Entry'!$A36-1,AS$4*5,1,1),0)</f>
        <v>0</v>
      </c>
      <c r="AT35" s="862">
        <f ca="1">IF(AT$4&gt;0,OFFSET('Labour Entry'!$C$1,'Labour Entry'!$A36-1,AT$4*5-4,1,1),0)</f>
        <v>0</v>
      </c>
      <c r="AU35" s="857">
        <f ca="1">IF(AU$4&gt;0,OFFSET('Labour Entry'!$C$1,'Labour Entry'!$A36-1,AU$4*5-3,1,1),0)</f>
        <v>0</v>
      </c>
      <c r="AV35" s="858">
        <f ca="1">IF(AV$4&gt;0,OFFSET('Labour Entry'!$C$1,'Labour Entry'!$A36-1,AV$4*5-2,1,1),0)</f>
        <v>0</v>
      </c>
      <c r="AW35" s="857">
        <f ca="1">IF(AW$4&gt;0,OFFSET('Labour Entry'!$C$1,'Labour Entry'!$A36-1,AW$4*5-1,1,1),0)</f>
        <v>0</v>
      </c>
      <c r="AX35" s="858">
        <f ca="1">IF(AX$4&gt;0,OFFSET('Labour Entry'!$C$1,'Labour Entry'!$A36-1,AX$4*5,1,1),0)</f>
        <v>0</v>
      </c>
      <c r="AY35" s="862">
        <f ca="1">IF(AY$4&gt;0,OFFSET('Labour Entry'!$C$1,'Labour Entry'!$A36-1,AY$4*5-4,1,1),0)</f>
        <v>0</v>
      </c>
      <c r="AZ35" s="857">
        <f ca="1">IF(AZ$4&gt;0,OFFSET('Labour Entry'!$C$1,'Labour Entry'!$A36-1,AZ$4*5-3,1,1),0)</f>
        <v>0</v>
      </c>
      <c r="BA35" s="858">
        <f ca="1">IF(BA$4&gt;0,OFFSET('Labour Entry'!$C$1,'Labour Entry'!$A36-1,BA$4*5-2,1,1),0)</f>
        <v>0</v>
      </c>
      <c r="BB35" s="857">
        <f ca="1">IF(BB$4&gt;0,OFFSET('Labour Entry'!$C$1,'Labour Entry'!$A36-1,BB$4*5-1,1,1),0)</f>
        <v>0</v>
      </c>
      <c r="BC35" s="858">
        <f ca="1">IF(BC$4&gt;0,OFFSET('Labour Entry'!$C$1,'Labour Entry'!$A36-1,BC$4*5,1,1),0)</f>
        <v>0</v>
      </c>
      <c r="BD35" s="862">
        <f ca="1">IF(BD$4&gt;0,OFFSET('Labour Entry'!$C$1,'Labour Entry'!$A36-1,BD$4*5-4,1,1),0)</f>
        <v>0</v>
      </c>
      <c r="BE35" s="857">
        <f ca="1">IF(BE$4&gt;0,OFFSET('Labour Entry'!$C$1,'Labour Entry'!$A36-1,BE$4*5-3,1,1),0)</f>
        <v>0</v>
      </c>
      <c r="BF35" s="858">
        <f ca="1">IF(BF$4&gt;0,OFFSET('Labour Entry'!$C$1,'Labour Entry'!$A36-1,BF$4*5-2,1,1),0)</f>
        <v>0</v>
      </c>
      <c r="BG35" s="857">
        <f ca="1">IF(BG$4&gt;0,OFFSET('Labour Entry'!$C$1,'Labour Entry'!$A36-1,BG$4*5-1,1,1),0)</f>
        <v>0</v>
      </c>
      <c r="BH35" s="858">
        <f ca="1">IF(BH$4&gt;0,OFFSET('Labour Entry'!$C$1,'Labour Entry'!$A36-1,BH$4*5,1,1),0)</f>
        <v>0</v>
      </c>
      <c r="BI35" s="862">
        <f ca="1">IF(BI$4&gt;0,OFFSET('Labour Entry'!$C$1,'Labour Entry'!$A36-1,BI$4*5-4,1,1),0)</f>
        <v>0</v>
      </c>
      <c r="BJ35" s="857">
        <f ca="1">IF(BJ$4&gt;0,OFFSET('Labour Entry'!$C$1,'Labour Entry'!$A36-1,BJ$4*5-3,1,1),0)</f>
        <v>0</v>
      </c>
      <c r="BK35" s="858">
        <f ca="1">IF(BK$4&gt;0,OFFSET('Labour Entry'!$C$1,'Labour Entry'!$A36-1,BK$4*5-2,1,1),0)</f>
        <v>0</v>
      </c>
      <c r="BL35" s="857">
        <f ca="1">IF(BL$4&gt;0,OFFSET('Labour Entry'!$C$1,'Labour Entry'!$A36-1,BL$4*5-1,1,1),0)</f>
        <v>0</v>
      </c>
      <c r="BM35" s="858">
        <f ca="1">IF(BM$4&gt;0,OFFSET('Labour Entry'!$C$1,'Labour Entry'!$A36-1,BM$4*5,1,1),0)</f>
        <v>0</v>
      </c>
      <c r="BN35" s="862">
        <f ca="1">IF(BN$4&gt;0,OFFSET('Labour Entry'!$C$1,'Labour Entry'!$A36-1,BN$4*5-4,1,1),0)</f>
        <v>0</v>
      </c>
      <c r="BO35" s="857">
        <f ca="1">IF(BO$4&gt;0,OFFSET('Labour Entry'!$C$1,'Labour Entry'!$A36-1,BO$4*5-3,1,1),0)</f>
        <v>0</v>
      </c>
      <c r="BP35" s="858">
        <f ca="1">IF(BP$4&gt;0,OFFSET('Labour Entry'!$C$1,'Labour Entry'!$A36-1,BP$4*5-2,1,1),0)</f>
        <v>0</v>
      </c>
      <c r="BQ35" s="857">
        <f ca="1">IF(BQ$4&gt;0,OFFSET('Labour Entry'!$C$1,'Labour Entry'!$A36-1,BQ$4*5-1,1,1),0)</f>
        <v>0</v>
      </c>
      <c r="BR35" s="858">
        <f ca="1">IF(BR$4&gt;0,OFFSET('Labour Entry'!$C$1,'Labour Entry'!$A36-1,BR$4*5,1,1),0)</f>
        <v>0</v>
      </c>
      <c r="BS35" s="862">
        <f ca="1">IF(BS$4&gt;0,OFFSET('Labour Entry'!$C$1,'Labour Entry'!$A36-1,BS$4*5-4,1,1),0)</f>
        <v>0</v>
      </c>
      <c r="BT35" s="857">
        <f ca="1">IF(BT$4&gt;0,OFFSET('Labour Entry'!$C$1,'Labour Entry'!$A36-1,BT$4*5-3,1,1),0)</f>
        <v>0</v>
      </c>
      <c r="BU35" s="858">
        <f ca="1">IF(BU$4&gt;0,OFFSET('Labour Entry'!$C$1,'Labour Entry'!$A36-1,BU$4*5-2,1,1),0)</f>
        <v>0</v>
      </c>
      <c r="BV35" s="857">
        <f ca="1">IF(BV$4&gt;0,OFFSET('Labour Entry'!$C$1,'Labour Entry'!$A36-1,BV$4*5-1,1,1),0)</f>
        <v>0</v>
      </c>
      <c r="BW35" s="858">
        <f ca="1">IF(BW$4&gt;0,OFFSET('Labour Entry'!$C$1,'Labour Entry'!$A36-1,BW$4*5,1,1),0)</f>
        <v>0</v>
      </c>
      <c r="BX35" s="862">
        <f ca="1">IF(BX$4&gt;0,OFFSET('Labour Entry'!$C$1,'Labour Entry'!$A36-1,BX$4*5-4,1,1),0)</f>
        <v>0</v>
      </c>
      <c r="BY35" s="857">
        <f ca="1">IF(BY$4&gt;0,OFFSET('Labour Entry'!$C$1,'Labour Entry'!$A36-1,BY$4*5-3,1,1),0)</f>
        <v>0</v>
      </c>
      <c r="BZ35" s="858">
        <f ca="1">IF(BZ$4&gt;0,OFFSET('Labour Entry'!$C$1,'Labour Entry'!$A36-1,BZ$4*5-2,1,1),0)</f>
        <v>0</v>
      </c>
      <c r="CA35" s="857">
        <f ca="1">IF(CA$4&gt;0,OFFSET('Labour Entry'!$C$1,'Labour Entry'!$A36-1,CA$4*5-1,1,1),0)</f>
        <v>0</v>
      </c>
      <c r="CB35" s="858">
        <f ca="1">IF(CB$4&gt;0,OFFSET('Labour Entry'!$C$1,'Labour Entry'!$A36-1,CB$4*5,1,1),0)</f>
        <v>0</v>
      </c>
      <c r="CC35" s="845"/>
      <c r="CD35" s="863">
        <f t="shared" ca="1" si="0"/>
        <v>0</v>
      </c>
      <c r="CE35" s="864">
        <f t="shared" ca="1" si="2"/>
        <v>0</v>
      </c>
      <c r="CF35" s="865">
        <f t="shared" ca="1" si="1"/>
        <v>0</v>
      </c>
      <c r="CG35" s="866">
        <f t="shared" ca="1" si="1"/>
        <v>0</v>
      </c>
      <c r="CH35" s="866">
        <f t="shared" ca="1" si="1"/>
        <v>0</v>
      </c>
      <c r="CI35" s="867">
        <f t="shared" ca="1" si="1"/>
        <v>0</v>
      </c>
    </row>
    <row r="36" spans="1:87" x14ac:dyDescent="0.2">
      <c r="A36" s="855" t="str">
        <f ca="1">IF(OFFSET('Employee Set-up'!$A$1,ROW('Employee Set-up'!$A32)-1,'Employee Set-up'!$B$1-1,1,1)&lt;&gt;0,OFFSET('Employee Set-up'!$A$1,ROW('Employee Set-up'!$A32)-1,'Employee Set-up'!$B$1-1,1,1),"---")</f>
        <v>----</v>
      </c>
      <c r="B36" s="856" t="str">
        <f ca="1">IF(OFFSET('Employee Set-up'!$A$1,ROW('Employee Set-up'!$A32)-1,'Employee Set-up'!$D$1-1,1,1)&lt;&gt;0,OFFSET('Employee Set-up'!$A$1,ROW('Employee Set-up'!$A32)-1,'Employee Set-up'!$C$1-1,1,1),"---")</f>
        <v>---</v>
      </c>
      <c r="C36" s="857">
        <f ca="1">IF(OFFSET('Employee Set-up'!$A$1,ROW('Employee Set-up'!$A32)-1,'Employee Set-up'!$D$1-1,1,1)&lt;&gt;0,OFFSET('Employee Set-up'!$A$1,ROW('Employee Set-up'!$A32)-1,'Employee Set-up'!$F$1-1,1,1),"---")</f>
        <v>0</v>
      </c>
      <c r="D36" s="858">
        <f ca="1">IF(OFFSET('Employee Set-up'!$A$1,ROW('Employee Set-up'!$A32)-1,'Employee Set-up'!$D$1-1,1,1)&lt;&gt;0,OFFSET('Employee Set-up'!$A$1,ROW('Employee Set-up'!$A32)-1,'Employee Set-up'!$G$1-1,1,1),"---")</f>
        <v>0</v>
      </c>
      <c r="E36" s="845"/>
      <c r="F36" s="859">
        <f ca="1">IF(F$4&gt;0,OFFSET('Labour Entry'!$C$1,'Labour Entry'!$A37-1,F$4*5-4,1,1),0)</f>
        <v>0</v>
      </c>
      <c r="G36" s="857">
        <f ca="1">IF(G$4&gt;0,OFFSET('Labour Entry'!$C$1,'Labour Entry'!$A37-1,G$4*5-3,1,1),0)</f>
        <v>0</v>
      </c>
      <c r="H36" s="858">
        <f ca="1">IF(H$4&gt;0,OFFSET('Labour Entry'!$C$1,'Labour Entry'!$A37-1,H$4*5-2,1,1),0)</f>
        <v>0</v>
      </c>
      <c r="I36" s="860">
        <f ca="1">IF(I$4&gt;0,OFFSET('Labour Entry'!$C$1,'Labour Entry'!$A37-1,I$4*5-1,1,1),0)</f>
        <v>0</v>
      </c>
      <c r="J36" s="861">
        <f ca="1">IF(J$4&gt;0,OFFSET('Labour Entry'!$C$1,'Labour Entry'!$A37-1,J$4*5,1,1),0)</f>
        <v>0</v>
      </c>
      <c r="K36" s="862">
        <f ca="1">IF(K$4&gt;0,OFFSET('Labour Entry'!$C$1,'Labour Entry'!$A37-1,K$4*5-4,1,1),0)</f>
        <v>0</v>
      </c>
      <c r="L36" s="857">
        <f ca="1">IF(L$4&gt;0,OFFSET('Labour Entry'!$C$1,'Labour Entry'!$A37-1,L$4*5-3,1,1),0)</f>
        <v>0</v>
      </c>
      <c r="M36" s="858">
        <f ca="1">IF(M$4&gt;0,OFFSET('Labour Entry'!$C$1,'Labour Entry'!$A37-1,M$4*5-2,1,1),0)</f>
        <v>0</v>
      </c>
      <c r="N36" s="860">
        <f ca="1">IF(N$4&gt;0,OFFSET('Labour Entry'!$C$1,'Labour Entry'!$A37-1,N$4*5-1,1,1),0)</f>
        <v>0</v>
      </c>
      <c r="O36" s="861">
        <f ca="1">IF(O$4&gt;0,OFFSET('Labour Entry'!$C$1,'Labour Entry'!$A37-1,O$4*5,1,1),0)</f>
        <v>0</v>
      </c>
      <c r="P36" s="862">
        <f ca="1">IF(P$4&gt;0,OFFSET('Labour Entry'!$C$1,'Labour Entry'!$A37-1,P$4*5-4,1,1),0)</f>
        <v>0</v>
      </c>
      <c r="Q36" s="857">
        <f ca="1">IF(Q$4&gt;0,OFFSET('Labour Entry'!$C$1,'Labour Entry'!$A37-1,Q$4*5-3,1,1),0)</f>
        <v>0</v>
      </c>
      <c r="R36" s="858">
        <f ca="1">IF(R$4&gt;0,OFFSET('Labour Entry'!$C$1,'Labour Entry'!$A37-1,R$4*5-2,1,1),0)</f>
        <v>0</v>
      </c>
      <c r="S36" s="860">
        <f ca="1">IF(S$4&gt;0,OFFSET('Labour Entry'!$C$1,'Labour Entry'!$A37-1,S$4*5-1,1,1),0)</f>
        <v>0</v>
      </c>
      <c r="T36" s="861">
        <f ca="1">IF(T$4&gt;0,OFFSET('Labour Entry'!$C$1,'Labour Entry'!$A37-1,T$4*5,1,1),0)</f>
        <v>0</v>
      </c>
      <c r="U36" s="862">
        <f ca="1">IF(U$4&gt;0,OFFSET('Labour Entry'!$C$1,'Labour Entry'!$A37-1,U$4*5-4,1,1),0)</f>
        <v>0</v>
      </c>
      <c r="V36" s="857">
        <f ca="1">IF(V$4&gt;0,OFFSET('Labour Entry'!$C$1,'Labour Entry'!$A37-1,V$4*5-3,1,1),0)</f>
        <v>0</v>
      </c>
      <c r="W36" s="858">
        <f ca="1">IF(W$4&gt;0,OFFSET('Labour Entry'!$C$1,'Labour Entry'!$A37-1,W$4*5-2,1,1),0)</f>
        <v>0</v>
      </c>
      <c r="X36" s="860">
        <f ca="1">IF(X$4&gt;0,OFFSET('Labour Entry'!$C$1,'Labour Entry'!$A37-1,X$4*5-1,1,1),0)</f>
        <v>0</v>
      </c>
      <c r="Y36" s="861">
        <f ca="1">IF(Y$4&gt;0,OFFSET('Labour Entry'!$C$1,'Labour Entry'!$A37-1,Y$4*5,1,1),0)</f>
        <v>0</v>
      </c>
      <c r="Z36" s="862">
        <f ca="1">IF(Z$4&gt;0,OFFSET('Labour Entry'!$C$1,'Labour Entry'!$A37-1,Z$4*5-4,1,1),0)</f>
        <v>0</v>
      </c>
      <c r="AA36" s="857">
        <f ca="1">IF(AA$4&gt;0,OFFSET('Labour Entry'!$C$1,'Labour Entry'!$A37-1,AA$4*5-3,1,1),0)</f>
        <v>0</v>
      </c>
      <c r="AB36" s="858">
        <f ca="1">IF(AB$4&gt;0,OFFSET('Labour Entry'!$C$1,'Labour Entry'!$A37-1,AB$4*5-2,1,1),0)</f>
        <v>0</v>
      </c>
      <c r="AC36" s="860">
        <f ca="1">IF(AC$4&gt;0,OFFSET('Labour Entry'!$C$1,'Labour Entry'!$A37-1,AC$4*5-1,1,1),0)</f>
        <v>0</v>
      </c>
      <c r="AD36" s="861">
        <f ca="1">IF(AD$4&gt;0,OFFSET('Labour Entry'!$C$1,'Labour Entry'!$A37-1,AD$4*5,1,1),0)</f>
        <v>0</v>
      </c>
      <c r="AE36" s="862">
        <f ca="1">IF(AE$4&gt;0,OFFSET('Labour Entry'!$C$1,'Labour Entry'!$A37-1,AE$4*5-4,1,1),0)</f>
        <v>0</v>
      </c>
      <c r="AF36" s="857">
        <f ca="1">IF(AF$4&gt;0,OFFSET('Labour Entry'!$C$1,'Labour Entry'!$A37-1,AF$4*5-3,1,1),0)</f>
        <v>0</v>
      </c>
      <c r="AG36" s="858">
        <f ca="1">IF(AG$4&gt;0,OFFSET('Labour Entry'!$C$1,'Labour Entry'!$A37-1,AG$4*5-2,1,1),0)</f>
        <v>0</v>
      </c>
      <c r="AH36" s="860">
        <f ca="1">IF(AH$4&gt;0,OFFSET('Labour Entry'!$C$1,'Labour Entry'!$A37-1,AH$4*5-1,1,1),0)</f>
        <v>0</v>
      </c>
      <c r="AI36" s="861">
        <f ca="1">IF(AI$4&gt;0,OFFSET('Labour Entry'!$C$1,'Labour Entry'!$A37-1,AI$4*5,1,1),0)</f>
        <v>0</v>
      </c>
      <c r="AJ36" s="862">
        <f ca="1">IF(AJ$4&gt;0,OFFSET('Labour Entry'!$C$1,'Labour Entry'!$A37-1,AJ$4*5-4,1,1),0)</f>
        <v>0</v>
      </c>
      <c r="AK36" s="857">
        <f ca="1">IF(AK$4&gt;0,OFFSET('Labour Entry'!$C$1,'Labour Entry'!$A37-1,AK$4*5-3,1,1),0)</f>
        <v>0</v>
      </c>
      <c r="AL36" s="858">
        <f ca="1">IF(AL$4&gt;0,OFFSET('Labour Entry'!$C$1,'Labour Entry'!$A37-1,AL$4*5-2,1,1),0)</f>
        <v>0</v>
      </c>
      <c r="AM36" s="857">
        <f ca="1">IF(AM$4&gt;0,OFFSET('Labour Entry'!$C$1,'Labour Entry'!$A37-1,AM$4*5-1,1,1),0)</f>
        <v>0</v>
      </c>
      <c r="AN36" s="858">
        <f ca="1">IF(AN$4&gt;0,OFFSET('Labour Entry'!$C$1,'Labour Entry'!$A37-1,AN$4*5,1,1),0)</f>
        <v>0</v>
      </c>
      <c r="AO36" s="862">
        <f ca="1">IF(AO$4&gt;0,OFFSET('Labour Entry'!$C$1,'Labour Entry'!$A37-1,AO$4*5-4,1,1),0)</f>
        <v>0</v>
      </c>
      <c r="AP36" s="857">
        <f ca="1">IF(AP$4&gt;0,OFFSET('Labour Entry'!$C$1,'Labour Entry'!$A37-1,AP$4*5-3,1,1),0)</f>
        <v>0</v>
      </c>
      <c r="AQ36" s="858">
        <f ca="1">IF(AQ$4&gt;0,OFFSET('Labour Entry'!$C$1,'Labour Entry'!$A37-1,AQ$4*5-2,1,1),0)</f>
        <v>0</v>
      </c>
      <c r="AR36" s="857">
        <f ca="1">IF(AR$4&gt;0,OFFSET('Labour Entry'!$C$1,'Labour Entry'!$A37-1,AR$4*5-1,1,1),0)</f>
        <v>0</v>
      </c>
      <c r="AS36" s="858">
        <f ca="1">IF(AS$4&gt;0,OFFSET('Labour Entry'!$C$1,'Labour Entry'!$A37-1,AS$4*5,1,1),0)</f>
        <v>0</v>
      </c>
      <c r="AT36" s="862">
        <f ca="1">IF(AT$4&gt;0,OFFSET('Labour Entry'!$C$1,'Labour Entry'!$A37-1,AT$4*5-4,1,1),0)</f>
        <v>0</v>
      </c>
      <c r="AU36" s="857">
        <f ca="1">IF(AU$4&gt;0,OFFSET('Labour Entry'!$C$1,'Labour Entry'!$A37-1,AU$4*5-3,1,1),0)</f>
        <v>0</v>
      </c>
      <c r="AV36" s="858">
        <f ca="1">IF(AV$4&gt;0,OFFSET('Labour Entry'!$C$1,'Labour Entry'!$A37-1,AV$4*5-2,1,1),0)</f>
        <v>0</v>
      </c>
      <c r="AW36" s="857">
        <f ca="1">IF(AW$4&gt;0,OFFSET('Labour Entry'!$C$1,'Labour Entry'!$A37-1,AW$4*5-1,1,1),0)</f>
        <v>0</v>
      </c>
      <c r="AX36" s="858">
        <f ca="1">IF(AX$4&gt;0,OFFSET('Labour Entry'!$C$1,'Labour Entry'!$A37-1,AX$4*5,1,1),0)</f>
        <v>0</v>
      </c>
      <c r="AY36" s="862">
        <f ca="1">IF(AY$4&gt;0,OFFSET('Labour Entry'!$C$1,'Labour Entry'!$A37-1,AY$4*5-4,1,1),0)</f>
        <v>0</v>
      </c>
      <c r="AZ36" s="857">
        <f ca="1">IF(AZ$4&gt;0,OFFSET('Labour Entry'!$C$1,'Labour Entry'!$A37-1,AZ$4*5-3,1,1),0)</f>
        <v>0</v>
      </c>
      <c r="BA36" s="858">
        <f ca="1">IF(BA$4&gt;0,OFFSET('Labour Entry'!$C$1,'Labour Entry'!$A37-1,BA$4*5-2,1,1),0)</f>
        <v>0</v>
      </c>
      <c r="BB36" s="857">
        <f ca="1">IF(BB$4&gt;0,OFFSET('Labour Entry'!$C$1,'Labour Entry'!$A37-1,BB$4*5-1,1,1),0)</f>
        <v>0</v>
      </c>
      <c r="BC36" s="858">
        <f ca="1">IF(BC$4&gt;0,OFFSET('Labour Entry'!$C$1,'Labour Entry'!$A37-1,BC$4*5,1,1),0)</f>
        <v>0</v>
      </c>
      <c r="BD36" s="862">
        <f ca="1">IF(BD$4&gt;0,OFFSET('Labour Entry'!$C$1,'Labour Entry'!$A37-1,BD$4*5-4,1,1),0)</f>
        <v>0</v>
      </c>
      <c r="BE36" s="857">
        <f ca="1">IF(BE$4&gt;0,OFFSET('Labour Entry'!$C$1,'Labour Entry'!$A37-1,BE$4*5-3,1,1),0)</f>
        <v>0</v>
      </c>
      <c r="BF36" s="858">
        <f ca="1">IF(BF$4&gt;0,OFFSET('Labour Entry'!$C$1,'Labour Entry'!$A37-1,BF$4*5-2,1,1),0)</f>
        <v>0</v>
      </c>
      <c r="BG36" s="857">
        <f ca="1">IF(BG$4&gt;0,OFFSET('Labour Entry'!$C$1,'Labour Entry'!$A37-1,BG$4*5-1,1,1),0)</f>
        <v>0</v>
      </c>
      <c r="BH36" s="858">
        <f ca="1">IF(BH$4&gt;0,OFFSET('Labour Entry'!$C$1,'Labour Entry'!$A37-1,BH$4*5,1,1),0)</f>
        <v>0</v>
      </c>
      <c r="BI36" s="862">
        <f ca="1">IF(BI$4&gt;0,OFFSET('Labour Entry'!$C$1,'Labour Entry'!$A37-1,BI$4*5-4,1,1),0)</f>
        <v>0</v>
      </c>
      <c r="BJ36" s="857">
        <f ca="1">IF(BJ$4&gt;0,OFFSET('Labour Entry'!$C$1,'Labour Entry'!$A37-1,BJ$4*5-3,1,1),0)</f>
        <v>0</v>
      </c>
      <c r="BK36" s="858">
        <f ca="1">IF(BK$4&gt;0,OFFSET('Labour Entry'!$C$1,'Labour Entry'!$A37-1,BK$4*5-2,1,1),0)</f>
        <v>0</v>
      </c>
      <c r="BL36" s="857">
        <f ca="1">IF(BL$4&gt;0,OFFSET('Labour Entry'!$C$1,'Labour Entry'!$A37-1,BL$4*5-1,1,1),0)</f>
        <v>0</v>
      </c>
      <c r="BM36" s="858">
        <f ca="1">IF(BM$4&gt;0,OFFSET('Labour Entry'!$C$1,'Labour Entry'!$A37-1,BM$4*5,1,1),0)</f>
        <v>0</v>
      </c>
      <c r="BN36" s="862">
        <f ca="1">IF(BN$4&gt;0,OFFSET('Labour Entry'!$C$1,'Labour Entry'!$A37-1,BN$4*5-4,1,1),0)</f>
        <v>0</v>
      </c>
      <c r="BO36" s="857">
        <f ca="1">IF(BO$4&gt;0,OFFSET('Labour Entry'!$C$1,'Labour Entry'!$A37-1,BO$4*5-3,1,1),0)</f>
        <v>0</v>
      </c>
      <c r="BP36" s="858">
        <f ca="1">IF(BP$4&gt;0,OFFSET('Labour Entry'!$C$1,'Labour Entry'!$A37-1,BP$4*5-2,1,1),0)</f>
        <v>0</v>
      </c>
      <c r="BQ36" s="857">
        <f ca="1">IF(BQ$4&gt;0,OFFSET('Labour Entry'!$C$1,'Labour Entry'!$A37-1,BQ$4*5-1,1,1),0)</f>
        <v>0</v>
      </c>
      <c r="BR36" s="858">
        <f ca="1">IF(BR$4&gt;0,OFFSET('Labour Entry'!$C$1,'Labour Entry'!$A37-1,BR$4*5,1,1),0)</f>
        <v>0</v>
      </c>
      <c r="BS36" s="862">
        <f ca="1">IF(BS$4&gt;0,OFFSET('Labour Entry'!$C$1,'Labour Entry'!$A37-1,BS$4*5-4,1,1),0)</f>
        <v>0</v>
      </c>
      <c r="BT36" s="857">
        <f ca="1">IF(BT$4&gt;0,OFFSET('Labour Entry'!$C$1,'Labour Entry'!$A37-1,BT$4*5-3,1,1),0)</f>
        <v>0</v>
      </c>
      <c r="BU36" s="858">
        <f ca="1">IF(BU$4&gt;0,OFFSET('Labour Entry'!$C$1,'Labour Entry'!$A37-1,BU$4*5-2,1,1),0)</f>
        <v>0</v>
      </c>
      <c r="BV36" s="857">
        <f ca="1">IF(BV$4&gt;0,OFFSET('Labour Entry'!$C$1,'Labour Entry'!$A37-1,BV$4*5-1,1,1),0)</f>
        <v>0</v>
      </c>
      <c r="BW36" s="858">
        <f ca="1">IF(BW$4&gt;0,OFFSET('Labour Entry'!$C$1,'Labour Entry'!$A37-1,BW$4*5,1,1),0)</f>
        <v>0</v>
      </c>
      <c r="BX36" s="862">
        <f ca="1">IF(BX$4&gt;0,OFFSET('Labour Entry'!$C$1,'Labour Entry'!$A37-1,BX$4*5-4,1,1),0)</f>
        <v>0</v>
      </c>
      <c r="BY36" s="857">
        <f ca="1">IF(BY$4&gt;0,OFFSET('Labour Entry'!$C$1,'Labour Entry'!$A37-1,BY$4*5-3,1,1),0)</f>
        <v>0</v>
      </c>
      <c r="BZ36" s="858">
        <f ca="1">IF(BZ$4&gt;0,OFFSET('Labour Entry'!$C$1,'Labour Entry'!$A37-1,BZ$4*5-2,1,1),0)</f>
        <v>0</v>
      </c>
      <c r="CA36" s="857">
        <f ca="1">IF(CA$4&gt;0,OFFSET('Labour Entry'!$C$1,'Labour Entry'!$A37-1,CA$4*5-1,1,1),0)</f>
        <v>0</v>
      </c>
      <c r="CB36" s="858">
        <f ca="1">IF(CB$4&gt;0,OFFSET('Labour Entry'!$C$1,'Labour Entry'!$A37-1,CB$4*5,1,1),0)</f>
        <v>0</v>
      </c>
      <c r="CC36" s="845"/>
      <c r="CD36" s="863">
        <f t="shared" ca="1" si="0"/>
        <v>0</v>
      </c>
      <c r="CE36" s="864">
        <f t="shared" ca="1" si="2"/>
        <v>0</v>
      </c>
      <c r="CF36" s="865">
        <f t="shared" ca="1" si="1"/>
        <v>0</v>
      </c>
      <c r="CG36" s="866">
        <f t="shared" ca="1" si="1"/>
        <v>0</v>
      </c>
      <c r="CH36" s="866">
        <f t="shared" ca="1" si="1"/>
        <v>0</v>
      </c>
      <c r="CI36" s="867">
        <f t="shared" ca="1" si="1"/>
        <v>0</v>
      </c>
    </row>
    <row r="37" spans="1:87" x14ac:dyDescent="0.2">
      <c r="A37" s="855" t="str">
        <f ca="1">IF(OFFSET('Employee Set-up'!$A$1,ROW('Employee Set-up'!$A33)-1,'Employee Set-up'!$B$1-1,1,1)&lt;&gt;0,OFFSET('Employee Set-up'!$A$1,ROW('Employee Set-up'!$A33)-1,'Employee Set-up'!$B$1-1,1,1),"---")</f>
        <v>----</v>
      </c>
      <c r="B37" s="856" t="str">
        <f ca="1">IF(OFFSET('Employee Set-up'!$A$1,ROW('Employee Set-up'!$A33)-1,'Employee Set-up'!$D$1-1,1,1)&lt;&gt;0,OFFSET('Employee Set-up'!$A$1,ROW('Employee Set-up'!$A33)-1,'Employee Set-up'!$C$1-1,1,1),"---")</f>
        <v>---</v>
      </c>
      <c r="C37" s="857">
        <f ca="1">IF(OFFSET('Employee Set-up'!$A$1,ROW('Employee Set-up'!$A33)-1,'Employee Set-up'!$D$1-1,1,1)&lt;&gt;0,OFFSET('Employee Set-up'!$A$1,ROW('Employee Set-up'!$A33)-1,'Employee Set-up'!$F$1-1,1,1),"---")</f>
        <v>0</v>
      </c>
      <c r="D37" s="858">
        <f ca="1">IF(OFFSET('Employee Set-up'!$A$1,ROW('Employee Set-up'!$A33)-1,'Employee Set-up'!$D$1-1,1,1)&lt;&gt;0,OFFSET('Employee Set-up'!$A$1,ROW('Employee Set-up'!$A33)-1,'Employee Set-up'!$G$1-1,1,1),"---")</f>
        <v>0</v>
      </c>
      <c r="E37" s="845"/>
      <c r="F37" s="859">
        <f ca="1">IF(F$4&gt;0,OFFSET('Labour Entry'!$C$1,'Labour Entry'!$A38-1,F$4*5-4,1,1),0)</f>
        <v>0</v>
      </c>
      <c r="G37" s="857">
        <f ca="1">IF(G$4&gt;0,OFFSET('Labour Entry'!$C$1,'Labour Entry'!$A38-1,G$4*5-3,1,1),0)</f>
        <v>0</v>
      </c>
      <c r="H37" s="858">
        <f ca="1">IF(H$4&gt;0,OFFSET('Labour Entry'!$C$1,'Labour Entry'!$A38-1,H$4*5-2,1,1),0)</f>
        <v>0</v>
      </c>
      <c r="I37" s="860">
        <f ca="1">IF(I$4&gt;0,OFFSET('Labour Entry'!$C$1,'Labour Entry'!$A38-1,I$4*5-1,1,1),0)</f>
        <v>0</v>
      </c>
      <c r="J37" s="861">
        <f ca="1">IF(J$4&gt;0,OFFSET('Labour Entry'!$C$1,'Labour Entry'!$A38-1,J$4*5,1,1),0)</f>
        <v>0</v>
      </c>
      <c r="K37" s="862">
        <f ca="1">IF(K$4&gt;0,OFFSET('Labour Entry'!$C$1,'Labour Entry'!$A38-1,K$4*5-4,1,1),0)</f>
        <v>0</v>
      </c>
      <c r="L37" s="857">
        <f ca="1">IF(L$4&gt;0,OFFSET('Labour Entry'!$C$1,'Labour Entry'!$A38-1,L$4*5-3,1,1),0)</f>
        <v>0</v>
      </c>
      <c r="M37" s="858">
        <f ca="1">IF(M$4&gt;0,OFFSET('Labour Entry'!$C$1,'Labour Entry'!$A38-1,M$4*5-2,1,1),0)</f>
        <v>0</v>
      </c>
      <c r="N37" s="860">
        <f ca="1">IF(N$4&gt;0,OFFSET('Labour Entry'!$C$1,'Labour Entry'!$A38-1,N$4*5-1,1,1),0)</f>
        <v>0</v>
      </c>
      <c r="O37" s="861">
        <f ca="1">IF(O$4&gt;0,OFFSET('Labour Entry'!$C$1,'Labour Entry'!$A38-1,O$4*5,1,1),0)</f>
        <v>0</v>
      </c>
      <c r="P37" s="862">
        <f ca="1">IF(P$4&gt;0,OFFSET('Labour Entry'!$C$1,'Labour Entry'!$A38-1,P$4*5-4,1,1),0)</f>
        <v>0</v>
      </c>
      <c r="Q37" s="857">
        <f ca="1">IF(Q$4&gt;0,OFFSET('Labour Entry'!$C$1,'Labour Entry'!$A38-1,Q$4*5-3,1,1),0)</f>
        <v>0</v>
      </c>
      <c r="R37" s="858">
        <f ca="1">IF(R$4&gt;0,OFFSET('Labour Entry'!$C$1,'Labour Entry'!$A38-1,R$4*5-2,1,1),0)</f>
        <v>0</v>
      </c>
      <c r="S37" s="860">
        <f ca="1">IF(S$4&gt;0,OFFSET('Labour Entry'!$C$1,'Labour Entry'!$A38-1,S$4*5-1,1,1),0)</f>
        <v>0</v>
      </c>
      <c r="T37" s="861">
        <f ca="1">IF(T$4&gt;0,OFFSET('Labour Entry'!$C$1,'Labour Entry'!$A38-1,T$4*5,1,1),0)</f>
        <v>0</v>
      </c>
      <c r="U37" s="862">
        <f ca="1">IF(U$4&gt;0,OFFSET('Labour Entry'!$C$1,'Labour Entry'!$A38-1,U$4*5-4,1,1),0)</f>
        <v>0</v>
      </c>
      <c r="V37" s="857">
        <f ca="1">IF(V$4&gt;0,OFFSET('Labour Entry'!$C$1,'Labour Entry'!$A38-1,V$4*5-3,1,1),0)</f>
        <v>0</v>
      </c>
      <c r="W37" s="858">
        <f ca="1">IF(W$4&gt;0,OFFSET('Labour Entry'!$C$1,'Labour Entry'!$A38-1,W$4*5-2,1,1),0)</f>
        <v>0</v>
      </c>
      <c r="X37" s="860">
        <f ca="1">IF(X$4&gt;0,OFFSET('Labour Entry'!$C$1,'Labour Entry'!$A38-1,X$4*5-1,1,1),0)</f>
        <v>0</v>
      </c>
      <c r="Y37" s="861">
        <f ca="1">IF(Y$4&gt;0,OFFSET('Labour Entry'!$C$1,'Labour Entry'!$A38-1,Y$4*5,1,1),0)</f>
        <v>0</v>
      </c>
      <c r="Z37" s="862">
        <f ca="1">IF(Z$4&gt;0,OFFSET('Labour Entry'!$C$1,'Labour Entry'!$A38-1,Z$4*5-4,1,1),0)</f>
        <v>0</v>
      </c>
      <c r="AA37" s="857">
        <f ca="1">IF(AA$4&gt;0,OFFSET('Labour Entry'!$C$1,'Labour Entry'!$A38-1,AA$4*5-3,1,1),0)</f>
        <v>0</v>
      </c>
      <c r="AB37" s="858">
        <f ca="1">IF(AB$4&gt;0,OFFSET('Labour Entry'!$C$1,'Labour Entry'!$A38-1,AB$4*5-2,1,1),0)</f>
        <v>0</v>
      </c>
      <c r="AC37" s="860">
        <f ca="1">IF(AC$4&gt;0,OFFSET('Labour Entry'!$C$1,'Labour Entry'!$A38-1,AC$4*5-1,1,1),0)</f>
        <v>0</v>
      </c>
      <c r="AD37" s="861">
        <f ca="1">IF(AD$4&gt;0,OFFSET('Labour Entry'!$C$1,'Labour Entry'!$A38-1,AD$4*5,1,1),0)</f>
        <v>0</v>
      </c>
      <c r="AE37" s="862">
        <f ca="1">IF(AE$4&gt;0,OFFSET('Labour Entry'!$C$1,'Labour Entry'!$A38-1,AE$4*5-4,1,1),0)</f>
        <v>0</v>
      </c>
      <c r="AF37" s="857">
        <f ca="1">IF(AF$4&gt;0,OFFSET('Labour Entry'!$C$1,'Labour Entry'!$A38-1,AF$4*5-3,1,1),0)</f>
        <v>0</v>
      </c>
      <c r="AG37" s="858">
        <f ca="1">IF(AG$4&gt;0,OFFSET('Labour Entry'!$C$1,'Labour Entry'!$A38-1,AG$4*5-2,1,1),0)</f>
        <v>0</v>
      </c>
      <c r="AH37" s="860">
        <f ca="1">IF(AH$4&gt;0,OFFSET('Labour Entry'!$C$1,'Labour Entry'!$A38-1,AH$4*5-1,1,1),0)</f>
        <v>0</v>
      </c>
      <c r="AI37" s="861">
        <f ca="1">IF(AI$4&gt;0,OFFSET('Labour Entry'!$C$1,'Labour Entry'!$A38-1,AI$4*5,1,1),0)</f>
        <v>0</v>
      </c>
      <c r="AJ37" s="862">
        <f ca="1">IF(AJ$4&gt;0,OFFSET('Labour Entry'!$C$1,'Labour Entry'!$A38-1,AJ$4*5-4,1,1),0)</f>
        <v>0</v>
      </c>
      <c r="AK37" s="857">
        <f ca="1">IF(AK$4&gt;0,OFFSET('Labour Entry'!$C$1,'Labour Entry'!$A38-1,AK$4*5-3,1,1),0)</f>
        <v>0</v>
      </c>
      <c r="AL37" s="858">
        <f ca="1">IF(AL$4&gt;0,OFFSET('Labour Entry'!$C$1,'Labour Entry'!$A38-1,AL$4*5-2,1,1),0)</f>
        <v>0</v>
      </c>
      <c r="AM37" s="857">
        <f ca="1">IF(AM$4&gt;0,OFFSET('Labour Entry'!$C$1,'Labour Entry'!$A38-1,AM$4*5-1,1,1),0)</f>
        <v>0</v>
      </c>
      <c r="AN37" s="858">
        <f ca="1">IF(AN$4&gt;0,OFFSET('Labour Entry'!$C$1,'Labour Entry'!$A38-1,AN$4*5,1,1),0)</f>
        <v>0</v>
      </c>
      <c r="AO37" s="862">
        <f ca="1">IF(AO$4&gt;0,OFFSET('Labour Entry'!$C$1,'Labour Entry'!$A38-1,AO$4*5-4,1,1),0)</f>
        <v>0</v>
      </c>
      <c r="AP37" s="857">
        <f ca="1">IF(AP$4&gt;0,OFFSET('Labour Entry'!$C$1,'Labour Entry'!$A38-1,AP$4*5-3,1,1),0)</f>
        <v>0</v>
      </c>
      <c r="AQ37" s="858">
        <f ca="1">IF(AQ$4&gt;0,OFFSET('Labour Entry'!$C$1,'Labour Entry'!$A38-1,AQ$4*5-2,1,1),0)</f>
        <v>0</v>
      </c>
      <c r="AR37" s="857">
        <f ca="1">IF(AR$4&gt;0,OFFSET('Labour Entry'!$C$1,'Labour Entry'!$A38-1,AR$4*5-1,1,1),0)</f>
        <v>0</v>
      </c>
      <c r="AS37" s="858">
        <f ca="1">IF(AS$4&gt;0,OFFSET('Labour Entry'!$C$1,'Labour Entry'!$A38-1,AS$4*5,1,1),0)</f>
        <v>0</v>
      </c>
      <c r="AT37" s="862">
        <f ca="1">IF(AT$4&gt;0,OFFSET('Labour Entry'!$C$1,'Labour Entry'!$A38-1,AT$4*5-4,1,1),0)</f>
        <v>0</v>
      </c>
      <c r="AU37" s="857">
        <f ca="1">IF(AU$4&gt;0,OFFSET('Labour Entry'!$C$1,'Labour Entry'!$A38-1,AU$4*5-3,1,1),0)</f>
        <v>0</v>
      </c>
      <c r="AV37" s="858">
        <f ca="1">IF(AV$4&gt;0,OFFSET('Labour Entry'!$C$1,'Labour Entry'!$A38-1,AV$4*5-2,1,1),0)</f>
        <v>0</v>
      </c>
      <c r="AW37" s="857">
        <f ca="1">IF(AW$4&gt;0,OFFSET('Labour Entry'!$C$1,'Labour Entry'!$A38-1,AW$4*5-1,1,1),0)</f>
        <v>0</v>
      </c>
      <c r="AX37" s="858">
        <f ca="1">IF(AX$4&gt;0,OFFSET('Labour Entry'!$C$1,'Labour Entry'!$A38-1,AX$4*5,1,1),0)</f>
        <v>0</v>
      </c>
      <c r="AY37" s="862">
        <f ca="1">IF(AY$4&gt;0,OFFSET('Labour Entry'!$C$1,'Labour Entry'!$A38-1,AY$4*5-4,1,1),0)</f>
        <v>0</v>
      </c>
      <c r="AZ37" s="857">
        <f ca="1">IF(AZ$4&gt;0,OFFSET('Labour Entry'!$C$1,'Labour Entry'!$A38-1,AZ$4*5-3,1,1),0)</f>
        <v>0</v>
      </c>
      <c r="BA37" s="858">
        <f ca="1">IF(BA$4&gt;0,OFFSET('Labour Entry'!$C$1,'Labour Entry'!$A38-1,BA$4*5-2,1,1),0)</f>
        <v>0</v>
      </c>
      <c r="BB37" s="857">
        <f ca="1">IF(BB$4&gt;0,OFFSET('Labour Entry'!$C$1,'Labour Entry'!$A38-1,BB$4*5-1,1,1),0)</f>
        <v>0</v>
      </c>
      <c r="BC37" s="858">
        <f ca="1">IF(BC$4&gt;0,OFFSET('Labour Entry'!$C$1,'Labour Entry'!$A38-1,BC$4*5,1,1),0)</f>
        <v>0</v>
      </c>
      <c r="BD37" s="862">
        <f ca="1">IF(BD$4&gt;0,OFFSET('Labour Entry'!$C$1,'Labour Entry'!$A38-1,BD$4*5-4,1,1),0)</f>
        <v>0</v>
      </c>
      <c r="BE37" s="857">
        <f ca="1">IF(BE$4&gt;0,OFFSET('Labour Entry'!$C$1,'Labour Entry'!$A38-1,BE$4*5-3,1,1),0)</f>
        <v>0</v>
      </c>
      <c r="BF37" s="858">
        <f ca="1">IF(BF$4&gt;0,OFFSET('Labour Entry'!$C$1,'Labour Entry'!$A38-1,BF$4*5-2,1,1),0)</f>
        <v>0</v>
      </c>
      <c r="BG37" s="857">
        <f ca="1">IF(BG$4&gt;0,OFFSET('Labour Entry'!$C$1,'Labour Entry'!$A38-1,BG$4*5-1,1,1),0)</f>
        <v>0</v>
      </c>
      <c r="BH37" s="858">
        <f ca="1">IF(BH$4&gt;0,OFFSET('Labour Entry'!$C$1,'Labour Entry'!$A38-1,BH$4*5,1,1),0)</f>
        <v>0</v>
      </c>
      <c r="BI37" s="862">
        <f ca="1">IF(BI$4&gt;0,OFFSET('Labour Entry'!$C$1,'Labour Entry'!$A38-1,BI$4*5-4,1,1),0)</f>
        <v>0</v>
      </c>
      <c r="BJ37" s="857">
        <f ca="1">IF(BJ$4&gt;0,OFFSET('Labour Entry'!$C$1,'Labour Entry'!$A38-1,BJ$4*5-3,1,1),0)</f>
        <v>0</v>
      </c>
      <c r="BK37" s="858">
        <f ca="1">IF(BK$4&gt;0,OFFSET('Labour Entry'!$C$1,'Labour Entry'!$A38-1,BK$4*5-2,1,1),0)</f>
        <v>0</v>
      </c>
      <c r="BL37" s="857">
        <f ca="1">IF(BL$4&gt;0,OFFSET('Labour Entry'!$C$1,'Labour Entry'!$A38-1,BL$4*5-1,1,1),0)</f>
        <v>0</v>
      </c>
      <c r="BM37" s="858">
        <f ca="1">IF(BM$4&gt;0,OFFSET('Labour Entry'!$C$1,'Labour Entry'!$A38-1,BM$4*5,1,1),0)</f>
        <v>0</v>
      </c>
      <c r="BN37" s="862">
        <f ca="1">IF(BN$4&gt;0,OFFSET('Labour Entry'!$C$1,'Labour Entry'!$A38-1,BN$4*5-4,1,1),0)</f>
        <v>0</v>
      </c>
      <c r="BO37" s="857">
        <f ca="1">IF(BO$4&gt;0,OFFSET('Labour Entry'!$C$1,'Labour Entry'!$A38-1,BO$4*5-3,1,1),0)</f>
        <v>0</v>
      </c>
      <c r="BP37" s="858">
        <f ca="1">IF(BP$4&gt;0,OFFSET('Labour Entry'!$C$1,'Labour Entry'!$A38-1,BP$4*5-2,1,1),0)</f>
        <v>0</v>
      </c>
      <c r="BQ37" s="857">
        <f ca="1">IF(BQ$4&gt;0,OFFSET('Labour Entry'!$C$1,'Labour Entry'!$A38-1,BQ$4*5-1,1,1),0)</f>
        <v>0</v>
      </c>
      <c r="BR37" s="858">
        <f ca="1">IF(BR$4&gt;0,OFFSET('Labour Entry'!$C$1,'Labour Entry'!$A38-1,BR$4*5,1,1),0)</f>
        <v>0</v>
      </c>
      <c r="BS37" s="862">
        <f ca="1">IF(BS$4&gt;0,OFFSET('Labour Entry'!$C$1,'Labour Entry'!$A38-1,BS$4*5-4,1,1),0)</f>
        <v>0</v>
      </c>
      <c r="BT37" s="857">
        <f ca="1">IF(BT$4&gt;0,OFFSET('Labour Entry'!$C$1,'Labour Entry'!$A38-1,BT$4*5-3,1,1),0)</f>
        <v>0</v>
      </c>
      <c r="BU37" s="858">
        <f ca="1">IF(BU$4&gt;0,OFFSET('Labour Entry'!$C$1,'Labour Entry'!$A38-1,BU$4*5-2,1,1),0)</f>
        <v>0</v>
      </c>
      <c r="BV37" s="857">
        <f ca="1">IF(BV$4&gt;0,OFFSET('Labour Entry'!$C$1,'Labour Entry'!$A38-1,BV$4*5-1,1,1),0)</f>
        <v>0</v>
      </c>
      <c r="BW37" s="858">
        <f ca="1">IF(BW$4&gt;0,OFFSET('Labour Entry'!$C$1,'Labour Entry'!$A38-1,BW$4*5,1,1),0)</f>
        <v>0</v>
      </c>
      <c r="BX37" s="862">
        <f ca="1">IF(BX$4&gt;0,OFFSET('Labour Entry'!$C$1,'Labour Entry'!$A38-1,BX$4*5-4,1,1),0)</f>
        <v>0</v>
      </c>
      <c r="BY37" s="857">
        <f ca="1">IF(BY$4&gt;0,OFFSET('Labour Entry'!$C$1,'Labour Entry'!$A38-1,BY$4*5-3,1,1),0)</f>
        <v>0</v>
      </c>
      <c r="BZ37" s="858">
        <f ca="1">IF(BZ$4&gt;0,OFFSET('Labour Entry'!$C$1,'Labour Entry'!$A38-1,BZ$4*5-2,1,1),0)</f>
        <v>0</v>
      </c>
      <c r="CA37" s="857">
        <f ca="1">IF(CA$4&gt;0,OFFSET('Labour Entry'!$C$1,'Labour Entry'!$A38-1,CA$4*5-1,1,1),0)</f>
        <v>0</v>
      </c>
      <c r="CB37" s="858">
        <f ca="1">IF(CB$4&gt;0,OFFSET('Labour Entry'!$C$1,'Labour Entry'!$A38-1,CB$4*5,1,1),0)</f>
        <v>0</v>
      </c>
      <c r="CC37" s="845"/>
      <c r="CD37" s="863">
        <f t="shared" ca="1" si="0"/>
        <v>0</v>
      </c>
      <c r="CE37" s="864">
        <f t="shared" ca="1" si="2"/>
        <v>0</v>
      </c>
      <c r="CF37" s="865">
        <f t="shared" ca="1" si="1"/>
        <v>0</v>
      </c>
      <c r="CG37" s="866">
        <f t="shared" ca="1" si="1"/>
        <v>0</v>
      </c>
      <c r="CH37" s="866">
        <f t="shared" ca="1" si="1"/>
        <v>0</v>
      </c>
      <c r="CI37" s="867">
        <f t="shared" ca="1" si="1"/>
        <v>0</v>
      </c>
    </row>
    <row r="38" spans="1:87" x14ac:dyDescent="0.2">
      <c r="A38" s="855" t="str">
        <f ca="1">IF(OFFSET('Employee Set-up'!$A$1,ROW('Employee Set-up'!$A34)-1,'Employee Set-up'!$B$1-1,1,1)&lt;&gt;0,OFFSET('Employee Set-up'!$A$1,ROW('Employee Set-up'!$A34)-1,'Employee Set-up'!$B$1-1,1,1),"---")</f>
        <v>----</v>
      </c>
      <c r="B38" s="856" t="str">
        <f ca="1">IF(OFFSET('Employee Set-up'!$A$1,ROW('Employee Set-up'!$A34)-1,'Employee Set-up'!$D$1-1,1,1)&lt;&gt;0,OFFSET('Employee Set-up'!$A$1,ROW('Employee Set-up'!$A34)-1,'Employee Set-up'!$C$1-1,1,1),"---")</f>
        <v>---</v>
      </c>
      <c r="C38" s="857">
        <f ca="1">IF(OFFSET('Employee Set-up'!$A$1,ROW('Employee Set-up'!$A34)-1,'Employee Set-up'!$D$1-1,1,1)&lt;&gt;0,OFFSET('Employee Set-up'!$A$1,ROW('Employee Set-up'!$A34)-1,'Employee Set-up'!$F$1-1,1,1),"---")</f>
        <v>0</v>
      </c>
      <c r="D38" s="858">
        <f ca="1">IF(OFFSET('Employee Set-up'!$A$1,ROW('Employee Set-up'!$A34)-1,'Employee Set-up'!$D$1-1,1,1)&lt;&gt;0,OFFSET('Employee Set-up'!$A$1,ROW('Employee Set-up'!$A34)-1,'Employee Set-up'!$G$1-1,1,1),"---")</f>
        <v>0</v>
      </c>
      <c r="E38" s="845"/>
      <c r="F38" s="859">
        <f ca="1">IF(F$4&gt;0,OFFSET('Labour Entry'!$C$1,'Labour Entry'!$A39-1,F$4*5-4,1,1),0)</f>
        <v>0</v>
      </c>
      <c r="G38" s="857">
        <f ca="1">IF(G$4&gt;0,OFFSET('Labour Entry'!$C$1,'Labour Entry'!$A39-1,G$4*5-3,1,1),0)</f>
        <v>0</v>
      </c>
      <c r="H38" s="858">
        <f ca="1">IF(H$4&gt;0,OFFSET('Labour Entry'!$C$1,'Labour Entry'!$A39-1,H$4*5-2,1,1),0)</f>
        <v>0</v>
      </c>
      <c r="I38" s="860">
        <f ca="1">IF(I$4&gt;0,OFFSET('Labour Entry'!$C$1,'Labour Entry'!$A39-1,I$4*5-1,1,1),0)</f>
        <v>0</v>
      </c>
      <c r="J38" s="861">
        <f ca="1">IF(J$4&gt;0,OFFSET('Labour Entry'!$C$1,'Labour Entry'!$A39-1,J$4*5,1,1),0)</f>
        <v>0</v>
      </c>
      <c r="K38" s="862">
        <f ca="1">IF(K$4&gt;0,OFFSET('Labour Entry'!$C$1,'Labour Entry'!$A39-1,K$4*5-4,1,1),0)</f>
        <v>0</v>
      </c>
      <c r="L38" s="857">
        <f ca="1">IF(L$4&gt;0,OFFSET('Labour Entry'!$C$1,'Labour Entry'!$A39-1,L$4*5-3,1,1),0)</f>
        <v>0</v>
      </c>
      <c r="M38" s="858">
        <f ca="1">IF(M$4&gt;0,OFFSET('Labour Entry'!$C$1,'Labour Entry'!$A39-1,M$4*5-2,1,1),0)</f>
        <v>0</v>
      </c>
      <c r="N38" s="860">
        <f ca="1">IF(N$4&gt;0,OFFSET('Labour Entry'!$C$1,'Labour Entry'!$A39-1,N$4*5-1,1,1),0)</f>
        <v>0</v>
      </c>
      <c r="O38" s="861">
        <f ca="1">IF(O$4&gt;0,OFFSET('Labour Entry'!$C$1,'Labour Entry'!$A39-1,O$4*5,1,1),0)</f>
        <v>0</v>
      </c>
      <c r="P38" s="862">
        <f ca="1">IF(P$4&gt;0,OFFSET('Labour Entry'!$C$1,'Labour Entry'!$A39-1,P$4*5-4,1,1),0)</f>
        <v>0</v>
      </c>
      <c r="Q38" s="857">
        <f ca="1">IF(Q$4&gt;0,OFFSET('Labour Entry'!$C$1,'Labour Entry'!$A39-1,Q$4*5-3,1,1),0)</f>
        <v>0</v>
      </c>
      <c r="R38" s="858">
        <f ca="1">IF(R$4&gt;0,OFFSET('Labour Entry'!$C$1,'Labour Entry'!$A39-1,R$4*5-2,1,1),0)</f>
        <v>0</v>
      </c>
      <c r="S38" s="860">
        <f ca="1">IF(S$4&gt;0,OFFSET('Labour Entry'!$C$1,'Labour Entry'!$A39-1,S$4*5-1,1,1),0)</f>
        <v>0</v>
      </c>
      <c r="T38" s="861">
        <f ca="1">IF(T$4&gt;0,OFFSET('Labour Entry'!$C$1,'Labour Entry'!$A39-1,T$4*5,1,1),0)</f>
        <v>0</v>
      </c>
      <c r="U38" s="862">
        <f ca="1">IF(U$4&gt;0,OFFSET('Labour Entry'!$C$1,'Labour Entry'!$A39-1,U$4*5-4,1,1),0)</f>
        <v>0</v>
      </c>
      <c r="V38" s="857">
        <f ca="1">IF(V$4&gt;0,OFFSET('Labour Entry'!$C$1,'Labour Entry'!$A39-1,V$4*5-3,1,1),0)</f>
        <v>0</v>
      </c>
      <c r="W38" s="858">
        <f ca="1">IF(W$4&gt;0,OFFSET('Labour Entry'!$C$1,'Labour Entry'!$A39-1,W$4*5-2,1,1),0)</f>
        <v>0</v>
      </c>
      <c r="X38" s="860">
        <f ca="1">IF(X$4&gt;0,OFFSET('Labour Entry'!$C$1,'Labour Entry'!$A39-1,X$4*5-1,1,1),0)</f>
        <v>0</v>
      </c>
      <c r="Y38" s="861">
        <f ca="1">IF(Y$4&gt;0,OFFSET('Labour Entry'!$C$1,'Labour Entry'!$A39-1,Y$4*5,1,1),0)</f>
        <v>0</v>
      </c>
      <c r="Z38" s="862">
        <f ca="1">IF(Z$4&gt;0,OFFSET('Labour Entry'!$C$1,'Labour Entry'!$A39-1,Z$4*5-4,1,1),0)</f>
        <v>0</v>
      </c>
      <c r="AA38" s="857">
        <f ca="1">IF(AA$4&gt;0,OFFSET('Labour Entry'!$C$1,'Labour Entry'!$A39-1,AA$4*5-3,1,1),0)</f>
        <v>0</v>
      </c>
      <c r="AB38" s="858">
        <f ca="1">IF(AB$4&gt;0,OFFSET('Labour Entry'!$C$1,'Labour Entry'!$A39-1,AB$4*5-2,1,1),0)</f>
        <v>0</v>
      </c>
      <c r="AC38" s="860">
        <f ca="1">IF(AC$4&gt;0,OFFSET('Labour Entry'!$C$1,'Labour Entry'!$A39-1,AC$4*5-1,1,1),0)</f>
        <v>0</v>
      </c>
      <c r="AD38" s="861">
        <f ca="1">IF(AD$4&gt;0,OFFSET('Labour Entry'!$C$1,'Labour Entry'!$A39-1,AD$4*5,1,1),0)</f>
        <v>0</v>
      </c>
      <c r="AE38" s="862">
        <f ca="1">IF(AE$4&gt;0,OFFSET('Labour Entry'!$C$1,'Labour Entry'!$A39-1,AE$4*5-4,1,1),0)</f>
        <v>0</v>
      </c>
      <c r="AF38" s="857">
        <f ca="1">IF(AF$4&gt;0,OFFSET('Labour Entry'!$C$1,'Labour Entry'!$A39-1,AF$4*5-3,1,1),0)</f>
        <v>0</v>
      </c>
      <c r="AG38" s="858">
        <f ca="1">IF(AG$4&gt;0,OFFSET('Labour Entry'!$C$1,'Labour Entry'!$A39-1,AG$4*5-2,1,1),0)</f>
        <v>0</v>
      </c>
      <c r="AH38" s="860">
        <f ca="1">IF(AH$4&gt;0,OFFSET('Labour Entry'!$C$1,'Labour Entry'!$A39-1,AH$4*5-1,1,1),0)</f>
        <v>0</v>
      </c>
      <c r="AI38" s="861">
        <f ca="1">IF(AI$4&gt;0,OFFSET('Labour Entry'!$C$1,'Labour Entry'!$A39-1,AI$4*5,1,1),0)</f>
        <v>0</v>
      </c>
      <c r="AJ38" s="862">
        <f ca="1">IF(AJ$4&gt;0,OFFSET('Labour Entry'!$C$1,'Labour Entry'!$A39-1,AJ$4*5-4,1,1),0)</f>
        <v>0</v>
      </c>
      <c r="AK38" s="857">
        <f ca="1">IF(AK$4&gt;0,OFFSET('Labour Entry'!$C$1,'Labour Entry'!$A39-1,AK$4*5-3,1,1),0)</f>
        <v>0</v>
      </c>
      <c r="AL38" s="858">
        <f ca="1">IF(AL$4&gt;0,OFFSET('Labour Entry'!$C$1,'Labour Entry'!$A39-1,AL$4*5-2,1,1),0)</f>
        <v>0</v>
      </c>
      <c r="AM38" s="857">
        <f ca="1">IF(AM$4&gt;0,OFFSET('Labour Entry'!$C$1,'Labour Entry'!$A39-1,AM$4*5-1,1,1),0)</f>
        <v>0</v>
      </c>
      <c r="AN38" s="858">
        <f ca="1">IF(AN$4&gt;0,OFFSET('Labour Entry'!$C$1,'Labour Entry'!$A39-1,AN$4*5,1,1),0)</f>
        <v>0</v>
      </c>
      <c r="AO38" s="862">
        <f ca="1">IF(AO$4&gt;0,OFFSET('Labour Entry'!$C$1,'Labour Entry'!$A39-1,AO$4*5-4,1,1),0)</f>
        <v>0</v>
      </c>
      <c r="AP38" s="857">
        <f ca="1">IF(AP$4&gt;0,OFFSET('Labour Entry'!$C$1,'Labour Entry'!$A39-1,AP$4*5-3,1,1),0)</f>
        <v>0</v>
      </c>
      <c r="AQ38" s="858">
        <f ca="1">IF(AQ$4&gt;0,OFFSET('Labour Entry'!$C$1,'Labour Entry'!$A39-1,AQ$4*5-2,1,1),0)</f>
        <v>0</v>
      </c>
      <c r="AR38" s="857">
        <f ca="1">IF(AR$4&gt;0,OFFSET('Labour Entry'!$C$1,'Labour Entry'!$A39-1,AR$4*5-1,1,1),0)</f>
        <v>0</v>
      </c>
      <c r="AS38" s="858">
        <f ca="1">IF(AS$4&gt;0,OFFSET('Labour Entry'!$C$1,'Labour Entry'!$A39-1,AS$4*5,1,1),0)</f>
        <v>0</v>
      </c>
      <c r="AT38" s="862">
        <f ca="1">IF(AT$4&gt;0,OFFSET('Labour Entry'!$C$1,'Labour Entry'!$A39-1,AT$4*5-4,1,1),0)</f>
        <v>0</v>
      </c>
      <c r="AU38" s="857">
        <f ca="1">IF(AU$4&gt;0,OFFSET('Labour Entry'!$C$1,'Labour Entry'!$A39-1,AU$4*5-3,1,1),0)</f>
        <v>0</v>
      </c>
      <c r="AV38" s="858">
        <f ca="1">IF(AV$4&gt;0,OFFSET('Labour Entry'!$C$1,'Labour Entry'!$A39-1,AV$4*5-2,1,1),0)</f>
        <v>0</v>
      </c>
      <c r="AW38" s="857">
        <f ca="1">IF(AW$4&gt;0,OFFSET('Labour Entry'!$C$1,'Labour Entry'!$A39-1,AW$4*5-1,1,1),0)</f>
        <v>0</v>
      </c>
      <c r="AX38" s="858">
        <f ca="1">IF(AX$4&gt;0,OFFSET('Labour Entry'!$C$1,'Labour Entry'!$A39-1,AX$4*5,1,1),0)</f>
        <v>0</v>
      </c>
      <c r="AY38" s="862">
        <f ca="1">IF(AY$4&gt;0,OFFSET('Labour Entry'!$C$1,'Labour Entry'!$A39-1,AY$4*5-4,1,1),0)</f>
        <v>0</v>
      </c>
      <c r="AZ38" s="857">
        <f ca="1">IF(AZ$4&gt;0,OFFSET('Labour Entry'!$C$1,'Labour Entry'!$A39-1,AZ$4*5-3,1,1),0)</f>
        <v>0</v>
      </c>
      <c r="BA38" s="858">
        <f ca="1">IF(BA$4&gt;0,OFFSET('Labour Entry'!$C$1,'Labour Entry'!$A39-1,BA$4*5-2,1,1),0)</f>
        <v>0</v>
      </c>
      <c r="BB38" s="857">
        <f ca="1">IF(BB$4&gt;0,OFFSET('Labour Entry'!$C$1,'Labour Entry'!$A39-1,BB$4*5-1,1,1),0)</f>
        <v>0</v>
      </c>
      <c r="BC38" s="858">
        <f ca="1">IF(BC$4&gt;0,OFFSET('Labour Entry'!$C$1,'Labour Entry'!$A39-1,BC$4*5,1,1),0)</f>
        <v>0</v>
      </c>
      <c r="BD38" s="862">
        <f ca="1">IF(BD$4&gt;0,OFFSET('Labour Entry'!$C$1,'Labour Entry'!$A39-1,BD$4*5-4,1,1),0)</f>
        <v>0</v>
      </c>
      <c r="BE38" s="857">
        <f ca="1">IF(BE$4&gt;0,OFFSET('Labour Entry'!$C$1,'Labour Entry'!$A39-1,BE$4*5-3,1,1),0)</f>
        <v>0</v>
      </c>
      <c r="BF38" s="858">
        <f ca="1">IF(BF$4&gt;0,OFFSET('Labour Entry'!$C$1,'Labour Entry'!$A39-1,BF$4*5-2,1,1),0)</f>
        <v>0</v>
      </c>
      <c r="BG38" s="857">
        <f ca="1">IF(BG$4&gt;0,OFFSET('Labour Entry'!$C$1,'Labour Entry'!$A39-1,BG$4*5-1,1,1),0)</f>
        <v>0</v>
      </c>
      <c r="BH38" s="858">
        <f ca="1">IF(BH$4&gt;0,OFFSET('Labour Entry'!$C$1,'Labour Entry'!$A39-1,BH$4*5,1,1),0)</f>
        <v>0</v>
      </c>
      <c r="BI38" s="862">
        <f ca="1">IF(BI$4&gt;0,OFFSET('Labour Entry'!$C$1,'Labour Entry'!$A39-1,BI$4*5-4,1,1),0)</f>
        <v>0</v>
      </c>
      <c r="BJ38" s="857">
        <f ca="1">IF(BJ$4&gt;0,OFFSET('Labour Entry'!$C$1,'Labour Entry'!$A39-1,BJ$4*5-3,1,1),0)</f>
        <v>0</v>
      </c>
      <c r="BK38" s="858">
        <f ca="1">IF(BK$4&gt;0,OFFSET('Labour Entry'!$C$1,'Labour Entry'!$A39-1,BK$4*5-2,1,1),0)</f>
        <v>0</v>
      </c>
      <c r="BL38" s="857">
        <f ca="1">IF(BL$4&gt;0,OFFSET('Labour Entry'!$C$1,'Labour Entry'!$A39-1,BL$4*5-1,1,1),0)</f>
        <v>0</v>
      </c>
      <c r="BM38" s="858">
        <f ca="1">IF(BM$4&gt;0,OFFSET('Labour Entry'!$C$1,'Labour Entry'!$A39-1,BM$4*5,1,1),0)</f>
        <v>0</v>
      </c>
      <c r="BN38" s="862">
        <f ca="1">IF(BN$4&gt;0,OFFSET('Labour Entry'!$C$1,'Labour Entry'!$A39-1,BN$4*5-4,1,1),0)</f>
        <v>0</v>
      </c>
      <c r="BO38" s="857">
        <f ca="1">IF(BO$4&gt;0,OFFSET('Labour Entry'!$C$1,'Labour Entry'!$A39-1,BO$4*5-3,1,1),0)</f>
        <v>0</v>
      </c>
      <c r="BP38" s="858">
        <f ca="1">IF(BP$4&gt;0,OFFSET('Labour Entry'!$C$1,'Labour Entry'!$A39-1,BP$4*5-2,1,1),0)</f>
        <v>0</v>
      </c>
      <c r="BQ38" s="857">
        <f ca="1">IF(BQ$4&gt;0,OFFSET('Labour Entry'!$C$1,'Labour Entry'!$A39-1,BQ$4*5-1,1,1),0)</f>
        <v>0</v>
      </c>
      <c r="BR38" s="858">
        <f ca="1">IF(BR$4&gt;0,OFFSET('Labour Entry'!$C$1,'Labour Entry'!$A39-1,BR$4*5,1,1),0)</f>
        <v>0</v>
      </c>
      <c r="BS38" s="862">
        <f ca="1">IF(BS$4&gt;0,OFFSET('Labour Entry'!$C$1,'Labour Entry'!$A39-1,BS$4*5-4,1,1),0)</f>
        <v>0</v>
      </c>
      <c r="BT38" s="857">
        <f ca="1">IF(BT$4&gt;0,OFFSET('Labour Entry'!$C$1,'Labour Entry'!$A39-1,BT$4*5-3,1,1),0)</f>
        <v>0</v>
      </c>
      <c r="BU38" s="858">
        <f ca="1">IF(BU$4&gt;0,OFFSET('Labour Entry'!$C$1,'Labour Entry'!$A39-1,BU$4*5-2,1,1),0)</f>
        <v>0</v>
      </c>
      <c r="BV38" s="857">
        <f ca="1">IF(BV$4&gt;0,OFFSET('Labour Entry'!$C$1,'Labour Entry'!$A39-1,BV$4*5-1,1,1),0)</f>
        <v>0</v>
      </c>
      <c r="BW38" s="858">
        <f ca="1">IF(BW$4&gt;0,OFFSET('Labour Entry'!$C$1,'Labour Entry'!$A39-1,BW$4*5,1,1),0)</f>
        <v>0</v>
      </c>
      <c r="BX38" s="862">
        <f ca="1">IF(BX$4&gt;0,OFFSET('Labour Entry'!$C$1,'Labour Entry'!$A39-1,BX$4*5-4,1,1),0)</f>
        <v>0</v>
      </c>
      <c r="BY38" s="857">
        <f ca="1">IF(BY$4&gt;0,OFFSET('Labour Entry'!$C$1,'Labour Entry'!$A39-1,BY$4*5-3,1,1),0)</f>
        <v>0</v>
      </c>
      <c r="BZ38" s="858">
        <f ca="1">IF(BZ$4&gt;0,OFFSET('Labour Entry'!$C$1,'Labour Entry'!$A39-1,BZ$4*5-2,1,1),0)</f>
        <v>0</v>
      </c>
      <c r="CA38" s="857">
        <f ca="1">IF(CA$4&gt;0,OFFSET('Labour Entry'!$C$1,'Labour Entry'!$A39-1,CA$4*5-1,1,1),0)</f>
        <v>0</v>
      </c>
      <c r="CB38" s="858">
        <f ca="1">IF(CB$4&gt;0,OFFSET('Labour Entry'!$C$1,'Labour Entry'!$A39-1,CB$4*5,1,1),0)</f>
        <v>0</v>
      </c>
      <c r="CC38" s="845"/>
      <c r="CD38" s="863">
        <f t="shared" ca="1" si="0"/>
        <v>0</v>
      </c>
      <c r="CE38" s="864">
        <f t="shared" ca="1" si="2"/>
        <v>0</v>
      </c>
      <c r="CF38" s="865">
        <f t="shared" ca="1" si="1"/>
        <v>0</v>
      </c>
      <c r="CG38" s="866">
        <f t="shared" ca="1" si="1"/>
        <v>0</v>
      </c>
      <c r="CH38" s="866">
        <f t="shared" ca="1" si="1"/>
        <v>0</v>
      </c>
      <c r="CI38" s="867">
        <f t="shared" ca="1" si="1"/>
        <v>0</v>
      </c>
    </row>
    <row r="39" spans="1:87" x14ac:dyDescent="0.2">
      <c r="A39" s="855" t="str">
        <f ca="1">IF(OFFSET('Employee Set-up'!$A$1,ROW('Employee Set-up'!$A35)-1,'Employee Set-up'!$B$1-1,1,1)&lt;&gt;0,OFFSET('Employee Set-up'!$A$1,ROW('Employee Set-up'!$A35)-1,'Employee Set-up'!$B$1-1,1,1),"---")</f>
        <v>----</v>
      </c>
      <c r="B39" s="856" t="str">
        <f ca="1">IF(OFFSET('Employee Set-up'!$A$1,ROW('Employee Set-up'!$A35)-1,'Employee Set-up'!$D$1-1,1,1)&lt;&gt;0,OFFSET('Employee Set-up'!$A$1,ROW('Employee Set-up'!$A35)-1,'Employee Set-up'!$C$1-1,1,1),"---")</f>
        <v>---</v>
      </c>
      <c r="C39" s="857">
        <f ca="1">IF(OFFSET('Employee Set-up'!$A$1,ROW('Employee Set-up'!$A35)-1,'Employee Set-up'!$D$1-1,1,1)&lt;&gt;0,OFFSET('Employee Set-up'!$A$1,ROW('Employee Set-up'!$A35)-1,'Employee Set-up'!$F$1-1,1,1),"---")</f>
        <v>0</v>
      </c>
      <c r="D39" s="858">
        <f ca="1">IF(OFFSET('Employee Set-up'!$A$1,ROW('Employee Set-up'!$A35)-1,'Employee Set-up'!$D$1-1,1,1)&lt;&gt;0,OFFSET('Employee Set-up'!$A$1,ROW('Employee Set-up'!$A35)-1,'Employee Set-up'!$G$1-1,1,1),"---")</f>
        <v>0</v>
      </c>
      <c r="E39" s="845"/>
      <c r="F39" s="859">
        <f ca="1">IF(F$4&gt;0,OFFSET('Labour Entry'!$C$1,'Labour Entry'!$A40-1,F$4*5-4,1,1),0)</f>
        <v>0</v>
      </c>
      <c r="G39" s="857">
        <f ca="1">IF(G$4&gt;0,OFFSET('Labour Entry'!$C$1,'Labour Entry'!$A40-1,G$4*5-3,1,1),0)</f>
        <v>0</v>
      </c>
      <c r="H39" s="858">
        <f ca="1">IF(H$4&gt;0,OFFSET('Labour Entry'!$C$1,'Labour Entry'!$A40-1,H$4*5-2,1,1),0)</f>
        <v>0</v>
      </c>
      <c r="I39" s="860">
        <f ca="1">IF(I$4&gt;0,OFFSET('Labour Entry'!$C$1,'Labour Entry'!$A40-1,I$4*5-1,1,1),0)</f>
        <v>0</v>
      </c>
      <c r="J39" s="861">
        <f ca="1">IF(J$4&gt;0,OFFSET('Labour Entry'!$C$1,'Labour Entry'!$A40-1,J$4*5,1,1),0)</f>
        <v>0</v>
      </c>
      <c r="K39" s="862">
        <f ca="1">IF(K$4&gt;0,OFFSET('Labour Entry'!$C$1,'Labour Entry'!$A40-1,K$4*5-4,1,1),0)</f>
        <v>0</v>
      </c>
      <c r="L39" s="857">
        <f ca="1">IF(L$4&gt;0,OFFSET('Labour Entry'!$C$1,'Labour Entry'!$A40-1,L$4*5-3,1,1),0)</f>
        <v>0</v>
      </c>
      <c r="M39" s="858">
        <f ca="1">IF(M$4&gt;0,OFFSET('Labour Entry'!$C$1,'Labour Entry'!$A40-1,M$4*5-2,1,1),0)</f>
        <v>0</v>
      </c>
      <c r="N39" s="860">
        <f ca="1">IF(N$4&gt;0,OFFSET('Labour Entry'!$C$1,'Labour Entry'!$A40-1,N$4*5-1,1,1),0)</f>
        <v>0</v>
      </c>
      <c r="O39" s="861">
        <f ca="1">IF(O$4&gt;0,OFFSET('Labour Entry'!$C$1,'Labour Entry'!$A40-1,O$4*5,1,1),0)</f>
        <v>0</v>
      </c>
      <c r="P39" s="862">
        <f ca="1">IF(P$4&gt;0,OFFSET('Labour Entry'!$C$1,'Labour Entry'!$A40-1,P$4*5-4,1,1),0)</f>
        <v>0</v>
      </c>
      <c r="Q39" s="857">
        <f ca="1">IF(Q$4&gt;0,OFFSET('Labour Entry'!$C$1,'Labour Entry'!$A40-1,Q$4*5-3,1,1),0)</f>
        <v>0</v>
      </c>
      <c r="R39" s="858">
        <f ca="1">IF(R$4&gt;0,OFFSET('Labour Entry'!$C$1,'Labour Entry'!$A40-1,R$4*5-2,1,1),0)</f>
        <v>0</v>
      </c>
      <c r="S39" s="860">
        <f ca="1">IF(S$4&gt;0,OFFSET('Labour Entry'!$C$1,'Labour Entry'!$A40-1,S$4*5-1,1,1),0)</f>
        <v>0</v>
      </c>
      <c r="T39" s="861">
        <f ca="1">IF(T$4&gt;0,OFFSET('Labour Entry'!$C$1,'Labour Entry'!$A40-1,T$4*5,1,1),0)</f>
        <v>0</v>
      </c>
      <c r="U39" s="862">
        <f ca="1">IF(U$4&gt;0,OFFSET('Labour Entry'!$C$1,'Labour Entry'!$A40-1,U$4*5-4,1,1),0)</f>
        <v>0</v>
      </c>
      <c r="V39" s="857">
        <f ca="1">IF(V$4&gt;0,OFFSET('Labour Entry'!$C$1,'Labour Entry'!$A40-1,V$4*5-3,1,1),0)</f>
        <v>0</v>
      </c>
      <c r="W39" s="858">
        <f ca="1">IF(W$4&gt;0,OFFSET('Labour Entry'!$C$1,'Labour Entry'!$A40-1,W$4*5-2,1,1),0)</f>
        <v>0</v>
      </c>
      <c r="X39" s="860">
        <f ca="1">IF(X$4&gt;0,OFFSET('Labour Entry'!$C$1,'Labour Entry'!$A40-1,X$4*5-1,1,1),0)</f>
        <v>0</v>
      </c>
      <c r="Y39" s="861">
        <f ca="1">IF(Y$4&gt;0,OFFSET('Labour Entry'!$C$1,'Labour Entry'!$A40-1,Y$4*5,1,1),0)</f>
        <v>0</v>
      </c>
      <c r="Z39" s="862">
        <f ca="1">IF(Z$4&gt;0,OFFSET('Labour Entry'!$C$1,'Labour Entry'!$A40-1,Z$4*5-4,1,1),0)</f>
        <v>0</v>
      </c>
      <c r="AA39" s="857">
        <f ca="1">IF(AA$4&gt;0,OFFSET('Labour Entry'!$C$1,'Labour Entry'!$A40-1,AA$4*5-3,1,1),0)</f>
        <v>0</v>
      </c>
      <c r="AB39" s="858">
        <f ca="1">IF(AB$4&gt;0,OFFSET('Labour Entry'!$C$1,'Labour Entry'!$A40-1,AB$4*5-2,1,1),0)</f>
        <v>0</v>
      </c>
      <c r="AC39" s="860">
        <f ca="1">IF(AC$4&gt;0,OFFSET('Labour Entry'!$C$1,'Labour Entry'!$A40-1,AC$4*5-1,1,1),0)</f>
        <v>0</v>
      </c>
      <c r="AD39" s="861">
        <f ca="1">IF(AD$4&gt;0,OFFSET('Labour Entry'!$C$1,'Labour Entry'!$A40-1,AD$4*5,1,1),0)</f>
        <v>0</v>
      </c>
      <c r="AE39" s="862">
        <f ca="1">IF(AE$4&gt;0,OFFSET('Labour Entry'!$C$1,'Labour Entry'!$A40-1,AE$4*5-4,1,1),0)</f>
        <v>0</v>
      </c>
      <c r="AF39" s="857">
        <f ca="1">IF(AF$4&gt;0,OFFSET('Labour Entry'!$C$1,'Labour Entry'!$A40-1,AF$4*5-3,1,1),0)</f>
        <v>0</v>
      </c>
      <c r="AG39" s="858">
        <f ca="1">IF(AG$4&gt;0,OFFSET('Labour Entry'!$C$1,'Labour Entry'!$A40-1,AG$4*5-2,1,1),0)</f>
        <v>0</v>
      </c>
      <c r="AH39" s="860">
        <f ca="1">IF(AH$4&gt;0,OFFSET('Labour Entry'!$C$1,'Labour Entry'!$A40-1,AH$4*5-1,1,1),0)</f>
        <v>0</v>
      </c>
      <c r="AI39" s="861">
        <f ca="1">IF(AI$4&gt;0,OFFSET('Labour Entry'!$C$1,'Labour Entry'!$A40-1,AI$4*5,1,1),0)</f>
        <v>0</v>
      </c>
      <c r="AJ39" s="862">
        <f ca="1">IF(AJ$4&gt;0,OFFSET('Labour Entry'!$C$1,'Labour Entry'!$A40-1,AJ$4*5-4,1,1),0)</f>
        <v>0</v>
      </c>
      <c r="AK39" s="857">
        <f ca="1">IF(AK$4&gt;0,OFFSET('Labour Entry'!$C$1,'Labour Entry'!$A40-1,AK$4*5-3,1,1),0)</f>
        <v>0</v>
      </c>
      <c r="AL39" s="858">
        <f ca="1">IF(AL$4&gt;0,OFFSET('Labour Entry'!$C$1,'Labour Entry'!$A40-1,AL$4*5-2,1,1),0)</f>
        <v>0</v>
      </c>
      <c r="AM39" s="857">
        <f ca="1">IF(AM$4&gt;0,OFFSET('Labour Entry'!$C$1,'Labour Entry'!$A40-1,AM$4*5-1,1,1),0)</f>
        <v>0</v>
      </c>
      <c r="AN39" s="858">
        <f ca="1">IF(AN$4&gt;0,OFFSET('Labour Entry'!$C$1,'Labour Entry'!$A40-1,AN$4*5,1,1),0)</f>
        <v>0</v>
      </c>
      <c r="AO39" s="862">
        <f ca="1">IF(AO$4&gt;0,OFFSET('Labour Entry'!$C$1,'Labour Entry'!$A40-1,AO$4*5-4,1,1),0)</f>
        <v>0</v>
      </c>
      <c r="AP39" s="857">
        <f ca="1">IF(AP$4&gt;0,OFFSET('Labour Entry'!$C$1,'Labour Entry'!$A40-1,AP$4*5-3,1,1),0)</f>
        <v>0</v>
      </c>
      <c r="AQ39" s="858">
        <f ca="1">IF(AQ$4&gt;0,OFFSET('Labour Entry'!$C$1,'Labour Entry'!$A40-1,AQ$4*5-2,1,1),0)</f>
        <v>0</v>
      </c>
      <c r="AR39" s="857">
        <f ca="1">IF(AR$4&gt;0,OFFSET('Labour Entry'!$C$1,'Labour Entry'!$A40-1,AR$4*5-1,1,1),0)</f>
        <v>0</v>
      </c>
      <c r="AS39" s="858">
        <f ca="1">IF(AS$4&gt;0,OFFSET('Labour Entry'!$C$1,'Labour Entry'!$A40-1,AS$4*5,1,1),0)</f>
        <v>0</v>
      </c>
      <c r="AT39" s="862">
        <f ca="1">IF(AT$4&gt;0,OFFSET('Labour Entry'!$C$1,'Labour Entry'!$A40-1,AT$4*5-4,1,1),0)</f>
        <v>0</v>
      </c>
      <c r="AU39" s="857">
        <f ca="1">IF(AU$4&gt;0,OFFSET('Labour Entry'!$C$1,'Labour Entry'!$A40-1,AU$4*5-3,1,1),0)</f>
        <v>0</v>
      </c>
      <c r="AV39" s="858">
        <f ca="1">IF(AV$4&gt;0,OFFSET('Labour Entry'!$C$1,'Labour Entry'!$A40-1,AV$4*5-2,1,1),0)</f>
        <v>0</v>
      </c>
      <c r="AW39" s="857">
        <f ca="1">IF(AW$4&gt;0,OFFSET('Labour Entry'!$C$1,'Labour Entry'!$A40-1,AW$4*5-1,1,1),0)</f>
        <v>0</v>
      </c>
      <c r="AX39" s="858">
        <f ca="1">IF(AX$4&gt;0,OFFSET('Labour Entry'!$C$1,'Labour Entry'!$A40-1,AX$4*5,1,1),0)</f>
        <v>0</v>
      </c>
      <c r="AY39" s="862">
        <f ca="1">IF(AY$4&gt;0,OFFSET('Labour Entry'!$C$1,'Labour Entry'!$A40-1,AY$4*5-4,1,1),0)</f>
        <v>0</v>
      </c>
      <c r="AZ39" s="857">
        <f ca="1">IF(AZ$4&gt;0,OFFSET('Labour Entry'!$C$1,'Labour Entry'!$A40-1,AZ$4*5-3,1,1),0)</f>
        <v>0</v>
      </c>
      <c r="BA39" s="858">
        <f ca="1">IF(BA$4&gt;0,OFFSET('Labour Entry'!$C$1,'Labour Entry'!$A40-1,BA$4*5-2,1,1),0)</f>
        <v>0</v>
      </c>
      <c r="BB39" s="857">
        <f ca="1">IF(BB$4&gt;0,OFFSET('Labour Entry'!$C$1,'Labour Entry'!$A40-1,BB$4*5-1,1,1),0)</f>
        <v>0</v>
      </c>
      <c r="BC39" s="858">
        <f ca="1">IF(BC$4&gt;0,OFFSET('Labour Entry'!$C$1,'Labour Entry'!$A40-1,BC$4*5,1,1),0)</f>
        <v>0</v>
      </c>
      <c r="BD39" s="862">
        <f ca="1">IF(BD$4&gt;0,OFFSET('Labour Entry'!$C$1,'Labour Entry'!$A40-1,BD$4*5-4,1,1),0)</f>
        <v>0</v>
      </c>
      <c r="BE39" s="857">
        <f ca="1">IF(BE$4&gt;0,OFFSET('Labour Entry'!$C$1,'Labour Entry'!$A40-1,BE$4*5-3,1,1),0)</f>
        <v>0</v>
      </c>
      <c r="BF39" s="858">
        <f ca="1">IF(BF$4&gt;0,OFFSET('Labour Entry'!$C$1,'Labour Entry'!$A40-1,BF$4*5-2,1,1),0)</f>
        <v>0</v>
      </c>
      <c r="BG39" s="857">
        <f ca="1">IF(BG$4&gt;0,OFFSET('Labour Entry'!$C$1,'Labour Entry'!$A40-1,BG$4*5-1,1,1),0)</f>
        <v>0</v>
      </c>
      <c r="BH39" s="858">
        <f ca="1">IF(BH$4&gt;0,OFFSET('Labour Entry'!$C$1,'Labour Entry'!$A40-1,BH$4*5,1,1),0)</f>
        <v>0</v>
      </c>
      <c r="BI39" s="862">
        <f ca="1">IF(BI$4&gt;0,OFFSET('Labour Entry'!$C$1,'Labour Entry'!$A40-1,BI$4*5-4,1,1),0)</f>
        <v>0</v>
      </c>
      <c r="BJ39" s="857">
        <f ca="1">IF(BJ$4&gt;0,OFFSET('Labour Entry'!$C$1,'Labour Entry'!$A40-1,BJ$4*5-3,1,1),0)</f>
        <v>0</v>
      </c>
      <c r="BK39" s="858">
        <f ca="1">IF(BK$4&gt;0,OFFSET('Labour Entry'!$C$1,'Labour Entry'!$A40-1,BK$4*5-2,1,1),0)</f>
        <v>0</v>
      </c>
      <c r="BL39" s="857">
        <f ca="1">IF(BL$4&gt;0,OFFSET('Labour Entry'!$C$1,'Labour Entry'!$A40-1,BL$4*5-1,1,1),0)</f>
        <v>0</v>
      </c>
      <c r="BM39" s="858">
        <f ca="1">IF(BM$4&gt;0,OFFSET('Labour Entry'!$C$1,'Labour Entry'!$A40-1,BM$4*5,1,1),0)</f>
        <v>0</v>
      </c>
      <c r="BN39" s="862">
        <f ca="1">IF(BN$4&gt;0,OFFSET('Labour Entry'!$C$1,'Labour Entry'!$A40-1,BN$4*5-4,1,1),0)</f>
        <v>0</v>
      </c>
      <c r="BO39" s="857">
        <f ca="1">IF(BO$4&gt;0,OFFSET('Labour Entry'!$C$1,'Labour Entry'!$A40-1,BO$4*5-3,1,1),0)</f>
        <v>0</v>
      </c>
      <c r="BP39" s="858">
        <f ca="1">IF(BP$4&gt;0,OFFSET('Labour Entry'!$C$1,'Labour Entry'!$A40-1,BP$4*5-2,1,1),0)</f>
        <v>0</v>
      </c>
      <c r="BQ39" s="857">
        <f ca="1">IF(BQ$4&gt;0,OFFSET('Labour Entry'!$C$1,'Labour Entry'!$A40-1,BQ$4*5-1,1,1),0)</f>
        <v>0</v>
      </c>
      <c r="BR39" s="858">
        <f ca="1">IF(BR$4&gt;0,OFFSET('Labour Entry'!$C$1,'Labour Entry'!$A40-1,BR$4*5,1,1),0)</f>
        <v>0</v>
      </c>
      <c r="BS39" s="862">
        <f ca="1">IF(BS$4&gt;0,OFFSET('Labour Entry'!$C$1,'Labour Entry'!$A40-1,BS$4*5-4,1,1),0)</f>
        <v>0</v>
      </c>
      <c r="BT39" s="857">
        <f ca="1">IF(BT$4&gt;0,OFFSET('Labour Entry'!$C$1,'Labour Entry'!$A40-1,BT$4*5-3,1,1),0)</f>
        <v>0</v>
      </c>
      <c r="BU39" s="858">
        <f ca="1">IF(BU$4&gt;0,OFFSET('Labour Entry'!$C$1,'Labour Entry'!$A40-1,BU$4*5-2,1,1),0)</f>
        <v>0</v>
      </c>
      <c r="BV39" s="857">
        <f ca="1">IF(BV$4&gt;0,OFFSET('Labour Entry'!$C$1,'Labour Entry'!$A40-1,BV$4*5-1,1,1),0)</f>
        <v>0</v>
      </c>
      <c r="BW39" s="858">
        <f ca="1">IF(BW$4&gt;0,OFFSET('Labour Entry'!$C$1,'Labour Entry'!$A40-1,BW$4*5,1,1),0)</f>
        <v>0</v>
      </c>
      <c r="BX39" s="862">
        <f ca="1">IF(BX$4&gt;0,OFFSET('Labour Entry'!$C$1,'Labour Entry'!$A40-1,BX$4*5-4,1,1),0)</f>
        <v>0</v>
      </c>
      <c r="BY39" s="857">
        <f ca="1">IF(BY$4&gt;0,OFFSET('Labour Entry'!$C$1,'Labour Entry'!$A40-1,BY$4*5-3,1,1),0)</f>
        <v>0</v>
      </c>
      <c r="BZ39" s="858">
        <f ca="1">IF(BZ$4&gt;0,OFFSET('Labour Entry'!$C$1,'Labour Entry'!$A40-1,BZ$4*5-2,1,1),0)</f>
        <v>0</v>
      </c>
      <c r="CA39" s="857">
        <f ca="1">IF(CA$4&gt;0,OFFSET('Labour Entry'!$C$1,'Labour Entry'!$A40-1,CA$4*5-1,1,1),0)</f>
        <v>0</v>
      </c>
      <c r="CB39" s="858">
        <f ca="1">IF(CB$4&gt;0,OFFSET('Labour Entry'!$C$1,'Labour Entry'!$A40-1,CB$4*5,1,1),0)</f>
        <v>0</v>
      </c>
      <c r="CC39" s="845"/>
      <c r="CD39" s="863">
        <f t="shared" ca="1" si="0"/>
        <v>0</v>
      </c>
      <c r="CE39" s="864">
        <f t="shared" ca="1" si="2"/>
        <v>0</v>
      </c>
      <c r="CF39" s="865">
        <f t="shared" ca="1" si="1"/>
        <v>0</v>
      </c>
      <c r="CG39" s="866">
        <f t="shared" ca="1" si="1"/>
        <v>0</v>
      </c>
      <c r="CH39" s="866">
        <f t="shared" ca="1" si="1"/>
        <v>0</v>
      </c>
      <c r="CI39" s="867">
        <f t="shared" ca="1" si="1"/>
        <v>0</v>
      </c>
    </row>
    <row r="40" spans="1:87" x14ac:dyDescent="0.2">
      <c r="A40" s="855" t="str">
        <f ca="1">IF(OFFSET('Employee Set-up'!$A$1,ROW('Employee Set-up'!$A36)-1,'Employee Set-up'!$B$1-1,1,1)&lt;&gt;0,OFFSET('Employee Set-up'!$A$1,ROW('Employee Set-up'!$A36)-1,'Employee Set-up'!$B$1-1,1,1),"---")</f>
        <v>----</v>
      </c>
      <c r="B40" s="856" t="str">
        <f ca="1">IF(OFFSET('Employee Set-up'!$A$1,ROW('Employee Set-up'!$A36)-1,'Employee Set-up'!$D$1-1,1,1)&lt;&gt;0,OFFSET('Employee Set-up'!$A$1,ROW('Employee Set-up'!$A36)-1,'Employee Set-up'!$C$1-1,1,1),"---")</f>
        <v>---</v>
      </c>
      <c r="C40" s="857">
        <f ca="1">IF(OFFSET('Employee Set-up'!$A$1,ROW('Employee Set-up'!$A36)-1,'Employee Set-up'!$D$1-1,1,1)&lt;&gt;0,OFFSET('Employee Set-up'!$A$1,ROW('Employee Set-up'!$A36)-1,'Employee Set-up'!$F$1-1,1,1),"---")</f>
        <v>0</v>
      </c>
      <c r="D40" s="858">
        <f ca="1">IF(OFFSET('Employee Set-up'!$A$1,ROW('Employee Set-up'!$A36)-1,'Employee Set-up'!$D$1-1,1,1)&lt;&gt;0,OFFSET('Employee Set-up'!$A$1,ROW('Employee Set-up'!$A36)-1,'Employee Set-up'!$G$1-1,1,1),"---")</f>
        <v>0</v>
      </c>
      <c r="E40" s="845"/>
      <c r="F40" s="859">
        <f ca="1">IF(F$4&gt;0,OFFSET('Labour Entry'!$C$1,'Labour Entry'!$A41-1,F$4*5-4,1,1),0)</f>
        <v>0</v>
      </c>
      <c r="G40" s="857">
        <f ca="1">IF(G$4&gt;0,OFFSET('Labour Entry'!$C$1,'Labour Entry'!$A41-1,G$4*5-3,1,1),0)</f>
        <v>0</v>
      </c>
      <c r="H40" s="858">
        <f ca="1">IF(H$4&gt;0,OFFSET('Labour Entry'!$C$1,'Labour Entry'!$A41-1,H$4*5-2,1,1),0)</f>
        <v>0</v>
      </c>
      <c r="I40" s="860">
        <f ca="1">IF(I$4&gt;0,OFFSET('Labour Entry'!$C$1,'Labour Entry'!$A41-1,I$4*5-1,1,1),0)</f>
        <v>0</v>
      </c>
      <c r="J40" s="861">
        <f ca="1">IF(J$4&gt;0,OFFSET('Labour Entry'!$C$1,'Labour Entry'!$A41-1,J$4*5,1,1),0)</f>
        <v>0</v>
      </c>
      <c r="K40" s="862">
        <f ca="1">IF(K$4&gt;0,OFFSET('Labour Entry'!$C$1,'Labour Entry'!$A41-1,K$4*5-4,1,1),0)</f>
        <v>0</v>
      </c>
      <c r="L40" s="857">
        <f ca="1">IF(L$4&gt;0,OFFSET('Labour Entry'!$C$1,'Labour Entry'!$A41-1,L$4*5-3,1,1),0)</f>
        <v>0</v>
      </c>
      <c r="M40" s="858">
        <f ca="1">IF(M$4&gt;0,OFFSET('Labour Entry'!$C$1,'Labour Entry'!$A41-1,M$4*5-2,1,1),0)</f>
        <v>0</v>
      </c>
      <c r="N40" s="860">
        <f ca="1">IF(N$4&gt;0,OFFSET('Labour Entry'!$C$1,'Labour Entry'!$A41-1,N$4*5-1,1,1),0)</f>
        <v>0</v>
      </c>
      <c r="O40" s="861">
        <f ca="1">IF(O$4&gt;0,OFFSET('Labour Entry'!$C$1,'Labour Entry'!$A41-1,O$4*5,1,1),0)</f>
        <v>0</v>
      </c>
      <c r="P40" s="862">
        <f ca="1">IF(P$4&gt;0,OFFSET('Labour Entry'!$C$1,'Labour Entry'!$A41-1,P$4*5-4,1,1),0)</f>
        <v>0</v>
      </c>
      <c r="Q40" s="857">
        <f ca="1">IF(Q$4&gt;0,OFFSET('Labour Entry'!$C$1,'Labour Entry'!$A41-1,Q$4*5-3,1,1),0)</f>
        <v>0</v>
      </c>
      <c r="R40" s="858">
        <f ca="1">IF(R$4&gt;0,OFFSET('Labour Entry'!$C$1,'Labour Entry'!$A41-1,R$4*5-2,1,1),0)</f>
        <v>0</v>
      </c>
      <c r="S40" s="860">
        <f ca="1">IF(S$4&gt;0,OFFSET('Labour Entry'!$C$1,'Labour Entry'!$A41-1,S$4*5-1,1,1),0)</f>
        <v>0</v>
      </c>
      <c r="T40" s="861">
        <f ca="1">IF(T$4&gt;0,OFFSET('Labour Entry'!$C$1,'Labour Entry'!$A41-1,T$4*5,1,1),0)</f>
        <v>0</v>
      </c>
      <c r="U40" s="862">
        <f ca="1">IF(U$4&gt;0,OFFSET('Labour Entry'!$C$1,'Labour Entry'!$A41-1,U$4*5-4,1,1),0)</f>
        <v>0</v>
      </c>
      <c r="V40" s="857">
        <f ca="1">IF(V$4&gt;0,OFFSET('Labour Entry'!$C$1,'Labour Entry'!$A41-1,V$4*5-3,1,1),0)</f>
        <v>0</v>
      </c>
      <c r="W40" s="858">
        <f ca="1">IF(W$4&gt;0,OFFSET('Labour Entry'!$C$1,'Labour Entry'!$A41-1,W$4*5-2,1,1),0)</f>
        <v>0</v>
      </c>
      <c r="X40" s="860">
        <f ca="1">IF(X$4&gt;0,OFFSET('Labour Entry'!$C$1,'Labour Entry'!$A41-1,X$4*5-1,1,1),0)</f>
        <v>0</v>
      </c>
      <c r="Y40" s="861">
        <f ca="1">IF(Y$4&gt;0,OFFSET('Labour Entry'!$C$1,'Labour Entry'!$A41-1,Y$4*5,1,1),0)</f>
        <v>0</v>
      </c>
      <c r="Z40" s="862">
        <f ca="1">IF(Z$4&gt;0,OFFSET('Labour Entry'!$C$1,'Labour Entry'!$A41-1,Z$4*5-4,1,1),0)</f>
        <v>0</v>
      </c>
      <c r="AA40" s="857">
        <f ca="1">IF(AA$4&gt;0,OFFSET('Labour Entry'!$C$1,'Labour Entry'!$A41-1,AA$4*5-3,1,1),0)</f>
        <v>0</v>
      </c>
      <c r="AB40" s="858">
        <f ca="1">IF(AB$4&gt;0,OFFSET('Labour Entry'!$C$1,'Labour Entry'!$A41-1,AB$4*5-2,1,1),0)</f>
        <v>0</v>
      </c>
      <c r="AC40" s="860">
        <f ca="1">IF(AC$4&gt;0,OFFSET('Labour Entry'!$C$1,'Labour Entry'!$A41-1,AC$4*5-1,1,1),0)</f>
        <v>0</v>
      </c>
      <c r="AD40" s="861">
        <f ca="1">IF(AD$4&gt;0,OFFSET('Labour Entry'!$C$1,'Labour Entry'!$A41-1,AD$4*5,1,1),0)</f>
        <v>0</v>
      </c>
      <c r="AE40" s="862">
        <f ca="1">IF(AE$4&gt;0,OFFSET('Labour Entry'!$C$1,'Labour Entry'!$A41-1,AE$4*5-4,1,1),0)</f>
        <v>0</v>
      </c>
      <c r="AF40" s="857">
        <f ca="1">IF(AF$4&gt;0,OFFSET('Labour Entry'!$C$1,'Labour Entry'!$A41-1,AF$4*5-3,1,1),0)</f>
        <v>0</v>
      </c>
      <c r="AG40" s="858">
        <f ca="1">IF(AG$4&gt;0,OFFSET('Labour Entry'!$C$1,'Labour Entry'!$A41-1,AG$4*5-2,1,1),0)</f>
        <v>0</v>
      </c>
      <c r="AH40" s="860">
        <f ca="1">IF(AH$4&gt;0,OFFSET('Labour Entry'!$C$1,'Labour Entry'!$A41-1,AH$4*5-1,1,1),0)</f>
        <v>0</v>
      </c>
      <c r="AI40" s="861">
        <f ca="1">IF(AI$4&gt;0,OFFSET('Labour Entry'!$C$1,'Labour Entry'!$A41-1,AI$4*5,1,1),0)</f>
        <v>0</v>
      </c>
      <c r="AJ40" s="862">
        <f ca="1">IF(AJ$4&gt;0,OFFSET('Labour Entry'!$C$1,'Labour Entry'!$A41-1,AJ$4*5-4,1,1),0)</f>
        <v>0</v>
      </c>
      <c r="AK40" s="857">
        <f ca="1">IF(AK$4&gt;0,OFFSET('Labour Entry'!$C$1,'Labour Entry'!$A41-1,AK$4*5-3,1,1),0)</f>
        <v>0</v>
      </c>
      <c r="AL40" s="858">
        <f ca="1">IF(AL$4&gt;0,OFFSET('Labour Entry'!$C$1,'Labour Entry'!$A41-1,AL$4*5-2,1,1),0)</f>
        <v>0</v>
      </c>
      <c r="AM40" s="857">
        <f ca="1">IF(AM$4&gt;0,OFFSET('Labour Entry'!$C$1,'Labour Entry'!$A41-1,AM$4*5-1,1,1),0)</f>
        <v>0</v>
      </c>
      <c r="AN40" s="858">
        <f ca="1">IF(AN$4&gt;0,OFFSET('Labour Entry'!$C$1,'Labour Entry'!$A41-1,AN$4*5,1,1),0)</f>
        <v>0</v>
      </c>
      <c r="AO40" s="862">
        <f ca="1">IF(AO$4&gt;0,OFFSET('Labour Entry'!$C$1,'Labour Entry'!$A41-1,AO$4*5-4,1,1),0)</f>
        <v>0</v>
      </c>
      <c r="AP40" s="857">
        <f ca="1">IF(AP$4&gt;0,OFFSET('Labour Entry'!$C$1,'Labour Entry'!$A41-1,AP$4*5-3,1,1),0)</f>
        <v>0</v>
      </c>
      <c r="AQ40" s="858">
        <f ca="1">IF(AQ$4&gt;0,OFFSET('Labour Entry'!$C$1,'Labour Entry'!$A41-1,AQ$4*5-2,1,1),0)</f>
        <v>0</v>
      </c>
      <c r="AR40" s="857">
        <f ca="1">IF(AR$4&gt;0,OFFSET('Labour Entry'!$C$1,'Labour Entry'!$A41-1,AR$4*5-1,1,1),0)</f>
        <v>0</v>
      </c>
      <c r="AS40" s="858">
        <f ca="1">IF(AS$4&gt;0,OFFSET('Labour Entry'!$C$1,'Labour Entry'!$A41-1,AS$4*5,1,1),0)</f>
        <v>0</v>
      </c>
      <c r="AT40" s="862">
        <f ca="1">IF(AT$4&gt;0,OFFSET('Labour Entry'!$C$1,'Labour Entry'!$A41-1,AT$4*5-4,1,1),0)</f>
        <v>0</v>
      </c>
      <c r="AU40" s="857">
        <f ca="1">IF(AU$4&gt;0,OFFSET('Labour Entry'!$C$1,'Labour Entry'!$A41-1,AU$4*5-3,1,1),0)</f>
        <v>0</v>
      </c>
      <c r="AV40" s="858">
        <f ca="1">IF(AV$4&gt;0,OFFSET('Labour Entry'!$C$1,'Labour Entry'!$A41-1,AV$4*5-2,1,1),0)</f>
        <v>0</v>
      </c>
      <c r="AW40" s="857">
        <f ca="1">IF(AW$4&gt;0,OFFSET('Labour Entry'!$C$1,'Labour Entry'!$A41-1,AW$4*5-1,1,1),0)</f>
        <v>0</v>
      </c>
      <c r="AX40" s="858">
        <f ca="1">IF(AX$4&gt;0,OFFSET('Labour Entry'!$C$1,'Labour Entry'!$A41-1,AX$4*5,1,1),0)</f>
        <v>0</v>
      </c>
      <c r="AY40" s="862">
        <f ca="1">IF(AY$4&gt;0,OFFSET('Labour Entry'!$C$1,'Labour Entry'!$A41-1,AY$4*5-4,1,1),0)</f>
        <v>0</v>
      </c>
      <c r="AZ40" s="857">
        <f ca="1">IF(AZ$4&gt;0,OFFSET('Labour Entry'!$C$1,'Labour Entry'!$A41-1,AZ$4*5-3,1,1),0)</f>
        <v>0</v>
      </c>
      <c r="BA40" s="858">
        <f ca="1">IF(BA$4&gt;0,OFFSET('Labour Entry'!$C$1,'Labour Entry'!$A41-1,BA$4*5-2,1,1),0)</f>
        <v>0</v>
      </c>
      <c r="BB40" s="857">
        <f ca="1">IF(BB$4&gt;0,OFFSET('Labour Entry'!$C$1,'Labour Entry'!$A41-1,BB$4*5-1,1,1),0)</f>
        <v>0</v>
      </c>
      <c r="BC40" s="858">
        <f ca="1">IF(BC$4&gt;0,OFFSET('Labour Entry'!$C$1,'Labour Entry'!$A41-1,BC$4*5,1,1),0)</f>
        <v>0</v>
      </c>
      <c r="BD40" s="862">
        <f ca="1">IF(BD$4&gt;0,OFFSET('Labour Entry'!$C$1,'Labour Entry'!$A41-1,BD$4*5-4,1,1),0)</f>
        <v>0</v>
      </c>
      <c r="BE40" s="857">
        <f ca="1">IF(BE$4&gt;0,OFFSET('Labour Entry'!$C$1,'Labour Entry'!$A41-1,BE$4*5-3,1,1),0)</f>
        <v>0</v>
      </c>
      <c r="BF40" s="858">
        <f ca="1">IF(BF$4&gt;0,OFFSET('Labour Entry'!$C$1,'Labour Entry'!$A41-1,BF$4*5-2,1,1),0)</f>
        <v>0</v>
      </c>
      <c r="BG40" s="857">
        <f ca="1">IF(BG$4&gt;0,OFFSET('Labour Entry'!$C$1,'Labour Entry'!$A41-1,BG$4*5-1,1,1),0)</f>
        <v>0</v>
      </c>
      <c r="BH40" s="858">
        <f ca="1">IF(BH$4&gt;0,OFFSET('Labour Entry'!$C$1,'Labour Entry'!$A41-1,BH$4*5,1,1),0)</f>
        <v>0</v>
      </c>
      <c r="BI40" s="862">
        <f ca="1">IF(BI$4&gt;0,OFFSET('Labour Entry'!$C$1,'Labour Entry'!$A41-1,BI$4*5-4,1,1),0)</f>
        <v>0</v>
      </c>
      <c r="BJ40" s="857">
        <f ca="1">IF(BJ$4&gt;0,OFFSET('Labour Entry'!$C$1,'Labour Entry'!$A41-1,BJ$4*5-3,1,1),0)</f>
        <v>0</v>
      </c>
      <c r="BK40" s="858">
        <f ca="1">IF(BK$4&gt;0,OFFSET('Labour Entry'!$C$1,'Labour Entry'!$A41-1,BK$4*5-2,1,1),0)</f>
        <v>0</v>
      </c>
      <c r="BL40" s="857">
        <f ca="1">IF(BL$4&gt;0,OFFSET('Labour Entry'!$C$1,'Labour Entry'!$A41-1,BL$4*5-1,1,1),0)</f>
        <v>0</v>
      </c>
      <c r="BM40" s="858">
        <f ca="1">IF(BM$4&gt;0,OFFSET('Labour Entry'!$C$1,'Labour Entry'!$A41-1,BM$4*5,1,1),0)</f>
        <v>0</v>
      </c>
      <c r="BN40" s="862">
        <f ca="1">IF(BN$4&gt;0,OFFSET('Labour Entry'!$C$1,'Labour Entry'!$A41-1,BN$4*5-4,1,1),0)</f>
        <v>0</v>
      </c>
      <c r="BO40" s="857">
        <f ca="1">IF(BO$4&gt;0,OFFSET('Labour Entry'!$C$1,'Labour Entry'!$A41-1,BO$4*5-3,1,1),0)</f>
        <v>0</v>
      </c>
      <c r="BP40" s="858">
        <f ca="1">IF(BP$4&gt;0,OFFSET('Labour Entry'!$C$1,'Labour Entry'!$A41-1,BP$4*5-2,1,1),0)</f>
        <v>0</v>
      </c>
      <c r="BQ40" s="857">
        <f ca="1">IF(BQ$4&gt;0,OFFSET('Labour Entry'!$C$1,'Labour Entry'!$A41-1,BQ$4*5-1,1,1),0)</f>
        <v>0</v>
      </c>
      <c r="BR40" s="858">
        <f ca="1">IF(BR$4&gt;0,OFFSET('Labour Entry'!$C$1,'Labour Entry'!$A41-1,BR$4*5,1,1),0)</f>
        <v>0</v>
      </c>
      <c r="BS40" s="862">
        <f ca="1">IF(BS$4&gt;0,OFFSET('Labour Entry'!$C$1,'Labour Entry'!$A41-1,BS$4*5-4,1,1),0)</f>
        <v>0</v>
      </c>
      <c r="BT40" s="857">
        <f ca="1">IF(BT$4&gt;0,OFFSET('Labour Entry'!$C$1,'Labour Entry'!$A41-1,BT$4*5-3,1,1),0)</f>
        <v>0</v>
      </c>
      <c r="BU40" s="858">
        <f ca="1">IF(BU$4&gt;0,OFFSET('Labour Entry'!$C$1,'Labour Entry'!$A41-1,BU$4*5-2,1,1),0)</f>
        <v>0</v>
      </c>
      <c r="BV40" s="857">
        <f ca="1">IF(BV$4&gt;0,OFFSET('Labour Entry'!$C$1,'Labour Entry'!$A41-1,BV$4*5-1,1,1),0)</f>
        <v>0</v>
      </c>
      <c r="BW40" s="858">
        <f ca="1">IF(BW$4&gt;0,OFFSET('Labour Entry'!$C$1,'Labour Entry'!$A41-1,BW$4*5,1,1),0)</f>
        <v>0</v>
      </c>
      <c r="BX40" s="862">
        <f ca="1">IF(BX$4&gt;0,OFFSET('Labour Entry'!$C$1,'Labour Entry'!$A41-1,BX$4*5-4,1,1),0)</f>
        <v>0</v>
      </c>
      <c r="BY40" s="857">
        <f ca="1">IF(BY$4&gt;0,OFFSET('Labour Entry'!$C$1,'Labour Entry'!$A41-1,BY$4*5-3,1,1),0)</f>
        <v>0</v>
      </c>
      <c r="BZ40" s="858">
        <f ca="1">IF(BZ$4&gt;0,OFFSET('Labour Entry'!$C$1,'Labour Entry'!$A41-1,BZ$4*5-2,1,1),0)</f>
        <v>0</v>
      </c>
      <c r="CA40" s="857">
        <f ca="1">IF(CA$4&gt;0,OFFSET('Labour Entry'!$C$1,'Labour Entry'!$A41-1,CA$4*5-1,1,1),0)</f>
        <v>0</v>
      </c>
      <c r="CB40" s="858">
        <f ca="1">IF(CB$4&gt;0,OFFSET('Labour Entry'!$C$1,'Labour Entry'!$A41-1,CB$4*5,1,1),0)</f>
        <v>0</v>
      </c>
      <c r="CC40" s="845"/>
      <c r="CD40" s="863">
        <f t="shared" ca="1" si="0"/>
        <v>0</v>
      </c>
      <c r="CE40" s="864">
        <f t="shared" ca="1" si="2"/>
        <v>0</v>
      </c>
      <c r="CF40" s="865">
        <f t="shared" ca="1" si="1"/>
        <v>0</v>
      </c>
      <c r="CG40" s="866">
        <f t="shared" ca="1" si="1"/>
        <v>0</v>
      </c>
      <c r="CH40" s="866">
        <f t="shared" ca="1" si="1"/>
        <v>0</v>
      </c>
      <c r="CI40" s="867">
        <f t="shared" ca="1" si="1"/>
        <v>0</v>
      </c>
    </row>
    <row r="41" spans="1:87" x14ac:dyDescent="0.2">
      <c r="A41" s="855" t="str">
        <f ca="1">IF(OFFSET('Employee Set-up'!$A$1,ROW('Employee Set-up'!$A37)-1,'Employee Set-up'!$B$1-1,1,1)&lt;&gt;0,OFFSET('Employee Set-up'!$A$1,ROW('Employee Set-up'!$A37)-1,'Employee Set-up'!$B$1-1,1,1),"---")</f>
        <v>----</v>
      </c>
      <c r="B41" s="856" t="str">
        <f ca="1">IF(OFFSET('Employee Set-up'!$A$1,ROW('Employee Set-up'!$A37)-1,'Employee Set-up'!$D$1-1,1,1)&lt;&gt;0,OFFSET('Employee Set-up'!$A$1,ROW('Employee Set-up'!$A37)-1,'Employee Set-up'!$C$1-1,1,1),"---")</f>
        <v>---</v>
      </c>
      <c r="C41" s="857">
        <f ca="1">IF(OFFSET('Employee Set-up'!$A$1,ROW('Employee Set-up'!$A37)-1,'Employee Set-up'!$D$1-1,1,1)&lt;&gt;0,OFFSET('Employee Set-up'!$A$1,ROW('Employee Set-up'!$A37)-1,'Employee Set-up'!$F$1-1,1,1),"---")</f>
        <v>0</v>
      </c>
      <c r="D41" s="858">
        <f ca="1">IF(OFFSET('Employee Set-up'!$A$1,ROW('Employee Set-up'!$A37)-1,'Employee Set-up'!$D$1-1,1,1)&lt;&gt;0,OFFSET('Employee Set-up'!$A$1,ROW('Employee Set-up'!$A37)-1,'Employee Set-up'!$G$1-1,1,1),"---")</f>
        <v>0</v>
      </c>
      <c r="E41" s="845"/>
      <c r="F41" s="859">
        <f ca="1">IF(F$4&gt;0,OFFSET('Labour Entry'!$C$1,'Labour Entry'!$A42-1,F$4*5-4,1,1),0)</f>
        <v>0</v>
      </c>
      <c r="G41" s="857">
        <f ca="1">IF(G$4&gt;0,OFFSET('Labour Entry'!$C$1,'Labour Entry'!$A42-1,G$4*5-3,1,1),0)</f>
        <v>0</v>
      </c>
      <c r="H41" s="858">
        <f ca="1">IF(H$4&gt;0,OFFSET('Labour Entry'!$C$1,'Labour Entry'!$A42-1,H$4*5-2,1,1),0)</f>
        <v>0</v>
      </c>
      <c r="I41" s="860">
        <f ca="1">IF(I$4&gt;0,OFFSET('Labour Entry'!$C$1,'Labour Entry'!$A42-1,I$4*5-1,1,1),0)</f>
        <v>0</v>
      </c>
      <c r="J41" s="861">
        <f ca="1">IF(J$4&gt;0,OFFSET('Labour Entry'!$C$1,'Labour Entry'!$A42-1,J$4*5,1,1),0)</f>
        <v>0</v>
      </c>
      <c r="K41" s="862">
        <f ca="1">IF(K$4&gt;0,OFFSET('Labour Entry'!$C$1,'Labour Entry'!$A42-1,K$4*5-4,1,1),0)</f>
        <v>0</v>
      </c>
      <c r="L41" s="857">
        <f ca="1">IF(L$4&gt;0,OFFSET('Labour Entry'!$C$1,'Labour Entry'!$A42-1,L$4*5-3,1,1),0)</f>
        <v>0</v>
      </c>
      <c r="M41" s="858">
        <f ca="1">IF(M$4&gt;0,OFFSET('Labour Entry'!$C$1,'Labour Entry'!$A42-1,M$4*5-2,1,1),0)</f>
        <v>0</v>
      </c>
      <c r="N41" s="860">
        <f ca="1">IF(N$4&gt;0,OFFSET('Labour Entry'!$C$1,'Labour Entry'!$A42-1,N$4*5-1,1,1),0)</f>
        <v>0</v>
      </c>
      <c r="O41" s="861">
        <f ca="1">IF(O$4&gt;0,OFFSET('Labour Entry'!$C$1,'Labour Entry'!$A42-1,O$4*5,1,1),0)</f>
        <v>0</v>
      </c>
      <c r="P41" s="862">
        <f ca="1">IF(P$4&gt;0,OFFSET('Labour Entry'!$C$1,'Labour Entry'!$A42-1,P$4*5-4,1,1),0)</f>
        <v>0</v>
      </c>
      <c r="Q41" s="857">
        <f ca="1">IF(Q$4&gt;0,OFFSET('Labour Entry'!$C$1,'Labour Entry'!$A42-1,Q$4*5-3,1,1),0)</f>
        <v>0</v>
      </c>
      <c r="R41" s="858">
        <f ca="1">IF(R$4&gt;0,OFFSET('Labour Entry'!$C$1,'Labour Entry'!$A42-1,R$4*5-2,1,1),0)</f>
        <v>0</v>
      </c>
      <c r="S41" s="860">
        <f ca="1">IF(S$4&gt;0,OFFSET('Labour Entry'!$C$1,'Labour Entry'!$A42-1,S$4*5-1,1,1),0)</f>
        <v>0</v>
      </c>
      <c r="T41" s="861">
        <f ca="1">IF(T$4&gt;0,OFFSET('Labour Entry'!$C$1,'Labour Entry'!$A42-1,T$4*5,1,1),0)</f>
        <v>0</v>
      </c>
      <c r="U41" s="862">
        <f ca="1">IF(U$4&gt;0,OFFSET('Labour Entry'!$C$1,'Labour Entry'!$A42-1,U$4*5-4,1,1),0)</f>
        <v>0</v>
      </c>
      <c r="V41" s="857">
        <f ca="1">IF(V$4&gt;0,OFFSET('Labour Entry'!$C$1,'Labour Entry'!$A42-1,V$4*5-3,1,1),0)</f>
        <v>0</v>
      </c>
      <c r="W41" s="858">
        <f ca="1">IF(W$4&gt;0,OFFSET('Labour Entry'!$C$1,'Labour Entry'!$A42-1,W$4*5-2,1,1),0)</f>
        <v>0</v>
      </c>
      <c r="X41" s="860">
        <f ca="1">IF(X$4&gt;0,OFFSET('Labour Entry'!$C$1,'Labour Entry'!$A42-1,X$4*5-1,1,1),0)</f>
        <v>0</v>
      </c>
      <c r="Y41" s="861">
        <f ca="1">IF(Y$4&gt;0,OFFSET('Labour Entry'!$C$1,'Labour Entry'!$A42-1,Y$4*5,1,1),0)</f>
        <v>0</v>
      </c>
      <c r="Z41" s="862">
        <f ca="1">IF(Z$4&gt;0,OFFSET('Labour Entry'!$C$1,'Labour Entry'!$A42-1,Z$4*5-4,1,1),0)</f>
        <v>0</v>
      </c>
      <c r="AA41" s="857">
        <f ca="1">IF(AA$4&gt;0,OFFSET('Labour Entry'!$C$1,'Labour Entry'!$A42-1,AA$4*5-3,1,1),0)</f>
        <v>0</v>
      </c>
      <c r="AB41" s="858">
        <f ca="1">IF(AB$4&gt;0,OFFSET('Labour Entry'!$C$1,'Labour Entry'!$A42-1,AB$4*5-2,1,1),0)</f>
        <v>0</v>
      </c>
      <c r="AC41" s="860">
        <f ca="1">IF(AC$4&gt;0,OFFSET('Labour Entry'!$C$1,'Labour Entry'!$A42-1,AC$4*5-1,1,1),0)</f>
        <v>0</v>
      </c>
      <c r="AD41" s="861">
        <f ca="1">IF(AD$4&gt;0,OFFSET('Labour Entry'!$C$1,'Labour Entry'!$A42-1,AD$4*5,1,1),0)</f>
        <v>0</v>
      </c>
      <c r="AE41" s="862">
        <f ca="1">IF(AE$4&gt;0,OFFSET('Labour Entry'!$C$1,'Labour Entry'!$A42-1,AE$4*5-4,1,1),0)</f>
        <v>0</v>
      </c>
      <c r="AF41" s="857">
        <f ca="1">IF(AF$4&gt;0,OFFSET('Labour Entry'!$C$1,'Labour Entry'!$A42-1,AF$4*5-3,1,1),0)</f>
        <v>0</v>
      </c>
      <c r="AG41" s="858">
        <f ca="1">IF(AG$4&gt;0,OFFSET('Labour Entry'!$C$1,'Labour Entry'!$A42-1,AG$4*5-2,1,1),0)</f>
        <v>0</v>
      </c>
      <c r="AH41" s="860">
        <f ca="1">IF(AH$4&gt;0,OFFSET('Labour Entry'!$C$1,'Labour Entry'!$A42-1,AH$4*5-1,1,1),0)</f>
        <v>0</v>
      </c>
      <c r="AI41" s="861">
        <f ca="1">IF(AI$4&gt;0,OFFSET('Labour Entry'!$C$1,'Labour Entry'!$A42-1,AI$4*5,1,1),0)</f>
        <v>0</v>
      </c>
      <c r="AJ41" s="862">
        <f ca="1">IF(AJ$4&gt;0,OFFSET('Labour Entry'!$C$1,'Labour Entry'!$A42-1,AJ$4*5-4,1,1),0)</f>
        <v>0</v>
      </c>
      <c r="AK41" s="857">
        <f ca="1">IF(AK$4&gt;0,OFFSET('Labour Entry'!$C$1,'Labour Entry'!$A42-1,AK$4*5-3,1,1),0)</f>
        <v>0</v>
      </c>
      <c r="AL41" s="858">
        <f ca="1">IF(AL$4&gt;0,OFFSET('Labour Entry'!$C$1,'Labour Entry'!$A42-1,AL$4*5-2,1,1),0)</f>
        <v>0</v>
      </c>
      <c r="AM41" s="857">
        <f ca="1">IF(AM$4&gt;0,OFFSET('Labour Entry'!$C$1,'Labour Entry'!$A42-1,AM$4*5-1,1,1),0)</f>
        <v>0</v>
      </c>
      <c r="AN41" s="858">
        <f ca="1">IF(AN$4&gt;0,OFFSET('Labour Entry'!$C$1,'Labour Entry'!$A42-1,AN$4*5,1,1),0)</f>
        <v>0</v>
      </c>
      <c r="AO41" s="862">
        <f ca="1">IF(AO$4&gt;0,OFFSET('Labour Entry'!$C$1,'Labour Entry'!$A42-1,AO$4*5-4,1,1),0)</f>
        <v>0</v>
      </c>
      <c r="AP41" s="857">
        <f ca="1">IF(AP$4&gt;0,OFFSET('Labour Entry'!$C$1,'Labour Entry'!$A42-1,AP$4*5-3,1,1),0)</f>
        <v>0</v>
      </c>
      <c r="AQ41" s="858">
        <f ca="1">IF(AQ$4&gt;0,OFFSET('Labour Entry'!$C$1,'Labour Entry'!$A42-1,AQ$4*5-2,1,1),0)</f>
        <v>0</v>
      </c>
      <c r="AR41" s="857">
        <f ca="1">IF(AR$4&gt;0,OFFSET('Labour Entry'!$C$1,'Labour Entry'!$A42-1,AR$4*5-1,1,1),0)</f>
        <v>0</v>
      </c>
      <c r="AS41" s="858">
        <f ca="1">IF(AS$4&gt;0,OFFSET('Labour Entry'!$C$1,'Labour Entry'!$A42-1,AS$4*5,1,1),0)</f>
        <v>0</v>
      </c>
      <c r="AT41" s="862">
        <f ca="1">IF(AT$4&gt;0,OFFSET('Labour Entry'!$C$1,'Labour Entry'!$A42-1,AT$4*5-4,1,1),0)</f>
        <v>0</v>
      </c>
      <c r="AU41" s="857">
        <f ca="1">IF(AU$4&gt;0,OFFSET('Labour Entry'!$C$1,'Labour Entry'!$A42-1,AU$4*5-3,1,1),0)</f>
        <v>0</v>
      </c>
      <c r="AV41" s="858">
        <f ca="1">IF(AV$4&gt;0,OFFSET('Labour Entry'!$C$1,'Labour Entry'!$A42-1,AV$4*5-2,1,1),0)</f>
        <v>0</v>
      </c>
      <c r="AW41" s="857">
        <f ca="1">IF(AW$4&gt;0,OFFSET('Labour Entry'!$C$1,'Labour Entry'!$A42-1,AW$4*5-1,1,1),0)</f>
        <v>0</v>
      </c>
      <c r="AX41" s="858">
        <f ca="1">IF(AX$4&gt;0,OFFSET('Labour Entry'!$C$1,'Labour Entry'!$A42-1,AX$4*5,1,1),0)</f>
        <v>0</v>
      </c>
      <c r="AY41" s="862">
        <f ca="1">IF(AY$4&gt;0,OFFSET('Labour Entry'!$C$1,'Labour Entry'!$A42-1,AY$4*5-4,1,1),0)</f>
        <v>0</v>
      </c>
      <c r="AZ41" s="857">
        <f ca="1">IF(AZ$4&gt;0,OFFSET('Labour Entry'!$C$1,'Labour Entry'!$A42-1,AZ$4*5-3,1,1),0)</f>
        <v>0</v>
      </c>
      <c r="BA41" s="858">
        <f ca="1">IF(BA$4&gt;0,OFFSET('Labour Entry'!$C$1,'Labour Entry'!$A42-1,BA$4*5-2,1,1),0)</f>
        <v>0</v>
      </c>
      <c r="BB41" s="857">
        <f ca="1">IF(BB$4&gt;0,OFFSET('Labour Entry'!$C$1,'Labour Entry'!$A42-1,BB$4*5-1,1,1),0)</f>
        <v>0</v>
      </c>
      <c r="BC41" s="858">
        <f ca="1">IF(BC$4&gt;0,OFFSET('Labour Entry'!$C$1,'Labour Entry'!$A42-1,BC$4*5,1,1),0)</f>
        <v>0</v>
      </c>
      <c r="BD41" s="862">
        <f ca="1">IF(BD$4&gt;0,OFFSET('Labour Entry'!$C$1,'Labour Entry'!$A42-1,BD$4*5-4,1,1),0)</f>
        <v>0</v>
      </c>
      <c r="BE41" s="857">
        <f ca="1">IF(BE$4&gt;0,OFFSET('Labour Entry'!$C$1,'Labour Entry'!$A42-1,BE$4*5-3,1,1),0)</f>
        <v>0</v>
      </c>
      <c r="BF41" s="858">
        <f ca="1">IF(BF$4&gt;0,OFFSET('Labour Entry'!$C$1,'Labour Entry'!$A42-1,BF$4*5-2,1,1),0)</f>
        <v>0</v>
      </c>
      <c r="BG41" s="857">
        <f ca="1">IF(BG$4&gt;0,OFFSET('Labour Entry'!$C$1,'Labour Entry'!$A42-1,BG$4*5-1,1,1),0)</f>
        <v>0</v>
      </c>
      <c r="BH41" s="858">
        <f ca="1">IF(BH$4&gt;0,OFFSET('Labour Entry'!$C$1,'Labour Entry'!$A42-1,BH$4*5,1,1),0)</f>
        <v>0</v>
      </c>
      <c r="BI41" s="862">
        <f ca="1">IF(BI$4&gt;0,OFFSET('Labour Entry'!$C$1,'Labour Entry'!$A42-1,BI$4*5-4,1,1),0)</f>
        <v>0</v>
      </c>
      <c r="BJ41" s="857">
        <f ca="1">IF(BJ$4&gt;0,OFFSET('Labour Entry'!$C$1,'Labour Entry'!$A42-1,BJ$4*5-3,1,1),0)</f>
        <v>0</v>
      </c>
      <c r="BK41" s="858">
        <f ca="1">IF(BK$4&gt;0,OFFSET('Labour Entry'!$C$1,'Labour Entry'!$A42-1,BK$4*5-2,1,1),0)</f>
        <v>0</v>
      </c>
      <c r="BL41" s="857">
        <f ca="1">IF(BL$4&gt;0,OFFSET('Labour Entry'!$C$1,'Labour Entry'!$A42-1,BL$4*5-1,1,1),0)</f>
        <v>0</v>
      </c>
      <c r="BM41" s="858">
        <f ca="1">IF(BM$4&gt;0,OFFSET('Labour Entry'!$C$1,'Labour Entry'!$A42-1,BM$4*5,1,1),0)</f>
        <v>0</v>
      </c>
      <c r="BN41" s="862">
        <f ca="1">IF(BN$4&gt;0,OFFSET('Labour Entry'!$C$1,'Labour Entry'!$A42-1,BN$4*5-4,1,1),0)</f>
        <v>0</v>
      </c>
      <c r="BO41" s="857">
        <f ca="1">IF(BO$4&gt;0,OFFSET('Labour Entry'!$C$1,'Labour Entry'!$A42-1,BO$4*5-3,1,1),0)</f>
        <v>0</v>
      </c>
      <c r="BP41" s="858">
        <f ca="1">IF(BP$4&gt;0,OFFSET('Labour Entry'!$C$1,'Labour Entry'!$A42-1,BP$4*5-2,1,1),0)</f>
        <v>0</v>
      </c>
      <c r="BQ41" s="857">
        <f ca="1">IF(BQ$4&gt;0,OFFSET('Labour Entry'!$C$1,'Labour Entry'!$A42-1,BQ$4*5-1,1,1),0)</f>
        <v>0</v>
      </c>
      <c r="BR41" s="858">
        <f ca="1">IF(BR$4&gt;0,OFFSET('Labour Entry'!$C$1,'Labour Entry'!$A42-1,BR$4*5,1,1),0)</f>
        <v>0</v>
      </c>
      <c r="BS41" s="862">
        <f ca="1">IF(BS$4&gt;0,OFFSET('Labour Entry'!$C$1,'Labour Entry'!$A42-1,BS$4*5-4,1,1),0)</f>
        <v>0</v>
      </c>
      <c r="BT41" s="857">
        <f ca="1">IF(BT$4&gt;0,OFFSET('Labour Entry'!$C$1,'Labour Entry'!$A42-1,BT$4*5-3,1,1),0)</f>
        <v>0</v>
      </c>
      <c r="BU41" s="858">
        <f ca="1">IF(BU$4&gt;0,OFFSET('Labour Entry'!$C$1,'Labour Entry'!$A42-1,BU$4*5-2,1,1),0)</f>
        <v>0</v>
      </c>
      <c r="BV41" s="857">
        <f ca="1">IF(BV$4&gt;0,OFFSET('Labour Entry'!$C$1,'Labour Entry'!$A42-1,BV$4*5-1,1,1),0)</f>
        <v>0</v>
      </c>
      <c r="BW41" s="858">
        <f ca="1">IF(BW$4&gt;0,OFFSET('Labour Entry'!$C$1,'Labour Entry'!$A42-1,BW$4*5,1,1),0)</f>
        <v>0</v>
      </c>
      <c r="BX41" s="862">
        <f ca="1">IF(BX$4&gt;0,OFFSET('Labour Entry'!$C$1,'Labour Entry'!$A42-1,BX$4*5-4,1,1),0)</f>
        <v>0</v>
      </c>
      <c r="BY41" s="857">
        <f ca="1">IF(BY$4&gt;0,OFFSET('Labour Entry'!$C$1,'Labour Entry'!$A42-1,BY$4*5-3,1,1),0)</f>
        <v>0</v>
      </c>
      <c r="BZ41" s="858">
        <f ca="1">IF(BZ$4&gt;0,OFFSET('Labour Entry'!$C$1,'Labour Entry'!$A42-1,BZ$4*5-2,1,1),0)</f>
        <v>0</v>
      </c>
      <c r="CA41" s="857">
        <f ca="1">IF(CA$4&gt;0,OFFSET('Labour Entry'!$C$1,'Labour Entry'!$A42-1,CA$4*5-1,1,1),0)</f>
        <v>0</v>
      </c>
      <c r="CB41" s="858">
        <f ca="1">IF(CB$4&gt;0,OFFSET('Labour Entry'!$C$1,'Labour Entry'!$A42-1,CB$4*5,1,1),0)</f>
        <v>0</v>
      </c>
      <c r="CC41" s="845"/>
      <c r="CD41" s="863">
        <f t="shared" ca="1" si="0"/>
        <v>0</v>
      </c>
      <c r="CE41" s="864">
        <f t="shared" ca="1" si="2"/>
        <v>0</v>
      </c>
      <c r="CF41" s="865">
        <f t="shared" ca="1" si="1"/>
        <v>0</v>
      </c>
      <c r="CG41" s="866">
        <f t="shared" ca="1" si="1"/>
        <v>0</v>
      </c>
      <c r="CH41" s="866">
        <f t="shared" ca="1" si="1"/>
        <v>0</v>
      </c>
      <c r="CI41" s="867">
        <f t="shared" ca="1" si="1"/>
        <v>0</v>
      </c>
    </row>
    <row r="42" spans="1:87" x14ac:dyDescent="0.2">
      <c r="A42" s="855" t="str">
        <f ca="1">IF(OFFSET('Employee Set-up'!$A$1,ROW('Employee Set-up'!$A38)-1,'Employee Set-up'!$B$1-1,1,1)&lt;&gt;0,OFFSET('Employee Set-up'!$A$1,ROW('Employee Set-up'!$A38)-1,'Employee Set-up'!$B$1-1,1,1),"---")</f>
        <v>----</v>
      </c>
      <c r="B42" s="856" t="str">
        <f ca="1">IF(OFFSET('Employee Set-up'!$A$1,ROW('Employee Set-up'!$A38)-1,'Employee Set-up'!$D$1-1,1,1)&lt;&gt;0,OFFSET('Employee Set-up'!$A$1,ROW('Employee Set-up'!$A38)-1,'Employee Set-up'!$C$1-1,1,1),"---")</f>
        <v>---</v>
      </c>
      <c r="C42" s="857">
        <f ca="1">IF(OFFSET('Employee Set-up'!$A$1,ROW('Employee Set-up'!$A38)-1,'Employee Set-up'!$D$1-1,1,1)&lt;&gt;0,OFFSET('Employee Set-up'!$A$1,ROW('Employee Set-up'!$A38)-1,'Employee Set-up'!$F$1-1,1,1),"---")</f>
        <v>0</v>
      </c>
      <c r="D42" s="858">
        <f ca="1">IF(OFFSET('Employee Set-up'!$A$1,ROW('Employee Set-up'!$A38)-1,'Employee Set-up'!$D$1-1,1,1)&lt;&gt;0,OFFSET('Employee Set-up'!$A$1,ROW('Employee Set-up'!$A38)-1,'Employee Set-up'!$G$1-1,1,1),"---")</f>
        <v>0</v>
      </c>
      <c r="E42" s="845"/>
      <c r="F42" s="859">
        <f ca="1">IF(F$4&gt;0,OFFSET('Labour Entry'!$C$1,'Labour Entry'!$A43-1,F$4*5-4,1,1),0)</f>
        <v>0</v>
      </c>
      <c r="G42" s="857">
        <f ca="1">IF(G$4&gt;0,OFFSET('Labour Entry'!$C$1,'Labour Entry'!$A43-1,G$4*5-3,1,1),0)</f>
        <v>0</v>
      </c>
      <c r="H42" s="858">
        <f ca="1">IF(H$4&gt;0,OFFSET('Labour Entry'!$C$1,'Labour Entry'!$A43-1,H$4*5-2,1,1),0)</f>
        <v>0</v>
      </c>
      <c r="I42" s="860">
        <f ca="1">IF(I$4&gt;0,OFFSET('Labour Entry'!$C$1,'Labour Entry'!$A43-1,I$4*5-1,1,1),0)</f>
        <v>0</v>
      </c>
      <c r="J42" s="861">
        <f ca="1">IF(J$4&gt;0,OFFSET('Labour Entry'!$C$1,'Labour Entry'!$A43-1,J$4*5,1,1),0)</f>
        <v>0</v>
      </c>
      <c r="K42" s="862">
        <f ca="1">IF(K$4&gt;0,OFFSET('Labour Entry'!$C$1,'Labour Entry'!$A43-1,K$4*5-4,1,1),0)</f>
        <v>0</v>
      </c>
      <c r="L42" s="857">
        <f ca="1">IF(L$4&gt;0,OFFSET('Labour Entry'!$C$1,'Labour Entry'!$A43-1,L$4*5-3,1,1),0)</f>
        <v>0</v>
      </c>
      <c r="M42" s="858">
        <f ca="1">IF(M$4&gt;0,OFFSET('Labour Entry'!$C$1,'Labour Entry'!$A43-1,M$4*5-2,1,1),0)</f>
        <v>0</v>
      </c>
      <c r="N42" s="860">
        <f ca="1">IF(N$4&gt;0,OFFSET('Labour Entry'!$C$1,'Labour Entry'!$A43-1,N$4*5-1,1,1),0)</f>
        <v>0</v>
      </c>
      <c r="O42" s="861">
        <f ca="1">IF(O$4&gt;0,OFFSET('Labour Entry'!$C$1,'Labour Entry'!$A43-1,O$4*5,1,1),0)</f>
        <v>0</v>
      </c>
      <c r="P42" s="862">
        <f ca="1">IF(P$4&gt;0,OFFSET('Labour Entry'!$C$1,'Labour Entry'!$A43-1,P$4*5-4,1,1),0)</f>
        <v>0</v>
      </c>
      <c r="Q42" s="857">
        <f ca="1">IF(Q$4&gt;0,OFFSET('Labour Entry'!$C$1,'Labour Entry'!$A43-1,Q$4*5-3,1,1),0)</f>
        <v>0</v>
      </c>
      <c r="R42" s="858">
        <f ca="1">IF(R$4&gt;0,OFFSET('Labour Entry'!$C$1,'Labour Entry'!$A43-1,R$4*5-2,1,1),0)</f>
        <v>0</v>
      </c>
      <c r="S42" s="860">
        <f ca="1">IF(S$4&gt;0,OFFSET('Labour Entry'!$C$1,'Labour Entry'!$A43-1,S$4*5-1,1,1),0)</f>
        <v>0</v>
      </c>
      <c r="T42" s="861">
        <f ca="1">IF(T$4&gt;0,OFFSET('Labour Entry'!$C$1,'Labour Entry'!$A43-1,T$4*5,1,1),0)</f>
        <v>0</v>
      </c>
      <c r="U42" s="862">
        <f ca="1">IF(U$4&gt;0,OFFSET('Labour Entry'!$C$1,'Labour Entry'!$A43-1,U$4*5-4,1,1),0)</f>
        <v>0</v>
      </c>
      <c r="V42" s="857">
        <f ca="1">IF(V$4&gt;0,OFFSET('Labour Entry'!$C$1,'Labour Entry'!$A43-1,V$4*5-3,1,1),0)</f>
        <v>0</v>
      </c>
      <c r="W42" s="858">
        <f ca="1">IF(W$4&gt;0,OFFSET('Labour Entry'!$C$1,'Labour Entry'!$A43-1,W$4*5-2,1,1),0)</f>
        <v>0</v>
      </c>
      <c r="X42" s="860">
        <f ca="1">IF(X$4&gt;0,OFFSET('Labour Entry'!$C$1,'Labour Entry'!$A43-1,X$4*5-1,1,1),0)</f>
        <v>0</v>
      </c>
      <c r="Y42" s="861">
        <f ca="1">IF(Y$4&gt;0,OFFSET('Labour Entry'!$C$1,'Labour Entry'!$A43-1,Y$4*5,1,1),0)</f>
        <v>0</v>
      </c>
      <c r="Z42" s="862">
        <f ca="1">IF(Z$4&gt;0,OFFSET('Labour Entry'!$C$1,'Labour Entry'!$A43-1,Z$4*5-4,1,1),0)</f>
        <v>0</v>
      </c>
      <c r="AA42" s="857">
        <f ca="1">IF(AA$4&gt;0,OFFSET('Labour Entry'!$C$1,'Labour Entry'!$A43-1,AA$4*5-3,1,1),0)</f>
        <v>0</v>
      </c>
      <c r="AB42" s="858">
        <f ca="1">IF(AB$4&gt;0,OFFSET('Labour Entry'!$C$1,'Labour Entry'!$A43-1,AB$4*5-2,1,1),0)</f>
        <v>0</v>
      </c>
      <c r="AC42" s="860">
        <f ca="1">IF(AC$4&gt;0,OFFSET('Labour Entry'!$C$1,'Labour Entry'!$A43-1,AC$4*5-1,1,1),0)</f>
        <v>0</v>
      </c>
      <c r="AD42" s="861">
        <f ca="1">IF(AD$4&gt;0,OFFSET('Labour Entry'!$C$1,'Labour Entry'!$A43-1,AD$4*5,1,1),0)</f>
        <v>0</v>
      </c>
      <c r="AE42" s="862">
        <f ca="1">IF(AE$4&gt;0,OFFSET('Labour Entry'!$C$1,'Labour Entry'!$A43-1,AE$4*5-4,1,1),0)</f>
        <v>0</v>
      </c>
      <c r="AF42" s="857">
        <f ca="1">IF(AF$4&gt;0,OFFSET('Labour Entry'!$C$1,'Labour Entry'!$A43-1,AF$4*5-3,1,1),0)</f>
        <v>0</v>
      </c>
      <c r="AG42" s="858">
        <f ca="1">IF(AG$4&gt;0,OFFSET('Labour Entry'!$C$1,'Labour Entry'!$A43-1,AG$4*5-2,1,1),0)</f>
        <v>0</v>
      </c>
      <c r="AH42" s="860">
        <f ca="1">IF(AH$4&gt;0,OFFSET('Labour Entry'!$C$1,'Labour Entry'!$A43-1,AH$4*5-1,1,1),0)</f>
        <v>0</v>
      </c>
      <c r="AI42" s="861">
        <f ca="1">IF(AI$4&gt;0,OFFSET('Labour Entry'!$C$1,'Labour Entry'!$A43-1,AI$4*5,1,1),0)</f>
        <v>0</v>
      </c>
      <c r="AJ42" s="862">
        <f ca="1">IF(AJ$4&gt;0,OFFSET('Labour Entry'!$C$1,'Labour Entry'!$A43-1,AJ$4*5-4,1,1),0)</f>
        <v>0</v>
      </c>
      <c r="AK42" s="857">
        <f ca="1">IF(AK$4&gt;0,OFFSET('Labour Entry'!$C$1,'Labour Entry'!$A43-1,AK$4*5-3,1,1),0)</f>
        <v>0</v>
      </c>
      <c r="AL42" s="858">
        <f ca="1">IF(AL$4&gt;0,OFFSET('Labour Entry'!$C$1,'Labour Entry'!$A43-1,AL$4*5-2,1,1),0)</f>
        <v>0</v>
      </c>
      <c r="AM42" s="857">
        <f ca="1">IF(AM$4&gt;0,OFFSET('Labour Entry'!$C$1,'Labour Entry'!$A43-1,AM$4*5-1,1,1),0)</f>
        <v>0</v>
      </c>
      <c r="AN42" s="858">
        <f ca="1">IF(AN$4&gt;0,OFFSET('Labour Entry'!$C$1,'Labour Entry'!$A43-1,AN$4*5,1,1),0)</f>
        <v>0</v>
      </c>
      <c r="AO42" s="862">
        <f ca="1">IF(AO$4&gt;0,OFFSET('Labour Entry'!$C$1,'Labour Entry'!$A43-1,AO$4*5-4,1,1),0)</f>
        <v>0</v>
      </c>
      <c r="AP42" s="857">
        <f ca="1">IF(AP$4&gt;0,OFFSET('Labour Entry'!$C$1,'Labour Entry'!$A43-1,AP$4*5-3,1,1),0)</f>
        <v>0</v>
      </c>
      <c r="AQ42" s="858">
        <f ca="1">IF(AQ$4&gt;0,OFFSET('Labour Entry'!$C$1,'Labour Entry'!$A43-1,AQ$4*5-2,1,1),0)</f>
        <v>0</v>
      </c>
      <c r="AR42" s="857">
        <f ca="1">IF(AR$4&gt;0,OFFSET('Labour Entry'!$C$1,'Labour Entry'!$A43-1,AR$4*5-1,1,1),0)</f>
        <v>0</v>
      </c>
      <c r="AS42" s="858">
        <f ca="1">IF(AS$4&gt;0,OFFSET('Labour Entry'!$C$1,'Labour Entry'!$A43-1,AS$4*5,1,1),0)</f>
        <v>0</v>
      </c>
      <c r="AT42" s="862">
        <f ca="1">IF(AT$4&gt;0,OFFSET('Labour Entry'!$C$1,'Labour Entry'!$A43-1,AT$4*5-4,1,1),0)</f>
        <v>0</v>
      </c>
      <c r="AU42" s="857">
        <f ca="1">IF(AU$4&gt;0,OFFSET('Labour Entry'!$C$1,'Labour Entry'!$A43-1,AU$4*5-3,1,1),0)</f>
        <v>0</v>
      </c>
      <c r="AV42" s="858">
        <f ca="1">IF(AV$4&gt;0,OFFSET('Labour Entry'!$C$1,'Labour Entry'!$A43-1,AV$4*5-2,1,1),0)</f>
        <v>0</v>
      </c>
      <c r="AW42" s="857">
        <f ca="1">IF(AW$4&gt;0,OFFSET('Labour Entry'!$C$1,'Labour Entry'!$A43-1,AW$4*5-1,1,1),0)</f>
        <v>0</v>
      </c>
      <c r="AX42" s="858">
        <f ca="1">IF(AX$4&gt;0,OFFSET('Labour Entry'!$C$1,'Labour Entry'!$A43-1,AX$4*5,1,1),0)</f>
        <v>0</v>
      </c>
      <c r="AY42" s="862">
        <f ca="1">IF(AY$4&gt;0,OFFSET('Labour Entry'!$C$1,'Labour Entry'!$A43-1,AY$4*5-4,1,1),0)</f>
        <v>0</v>
      </c>
      <c r="AZ42" s="857">
        <f ca="1">IF(AZ$4&gt;0,OFFSET('Labour Entry'!$C$1,'Labour Entry'!$A43-1,AZ$4*5-3,1,1),0)</f>
        <v>0</v>
      </c>
      <c r="BA42" s="858">
        <f ca="1">IF(BA$4&gt;0,OFFSET('Labour Entry'!$C$1,'Labour Entry'!$A43-1,BA$4*5-2,1,1),0)</f>
        <v>0</v>
      </c>
      <c r="BB42" s="857">
        <f ca="1">IF(BB$4&gt;0,OFFSET('Labour Entry'!$C$1,'Labour Entry'!$A43-1,BB$4*5-1,1,1),0)</f>
        <v>0</v>
      </c>
      <c r="BC42" s="858">
        <f ca="1">IF(BC$4&gt;0,OFFSET('Labour Entry'!$C$1,'Labour Entry'!$A43-1,BC$4*5,1,1),0)</f>
        <v>0</v>
      </c>
      <c r="BD42" s="862">
        <f ca="1">IF(BD$4&gt;0,OFFSET('Labour Entry'!$C$1,'Labour Entry'!$A43-1,BD$4*5-4,1,1),0)</f>
        <v>0</v>
      </c>
      <c r="BE42" s="857">
        <f ca="1">IF(BE$4&gt;0,OFFSET('Labour Entry'!$C$1,'Labour Entry'!$A43-1,BE$4*5-3,1,1),0)</f>
        <v>0</v>
      </c>
      <c r="BF42" s="858">
        <f ca="1">IF(BF$4&gt;0,OFFSET('Labour Entry'!$C$1,'Labour Entry'!$A43-1,BF$4*5-2,1,1),0)</f>
        <v>0</v>
      </c>
      <c r="BG42" s="857">
        <f ca="1">IF(BG$4&gt;0,OFFSET('Labour Entry'!$C$1,'Labour Entry'!$A43-1,BG$4*5-1,1,1),0)</f>
        <v>0</v>
      </c>
      <c r="BH42" s="858">
        <f ca="1">IF(BH$4&gt;0,OFFSET('Labour Entry'!$C$1,'Labour Entry'!$A43-1,BH$4*5,1,1),0)</f>
        <v>0</v>
      </c>
      <c r="BI42" s="862">
        <f ca="1">IF(BI$4&gt;0,OFFSET('Labour Entry'!$C$1,'Labour Entry'!$A43-1,BI$4*5-4,1,1),0)</f>
        <v>0</v>
      </c>
      <c r="BJ42" s="857">
        <f ca="1">IF(BJ$4&gt;0,OFFSET('Labour Entry'!$C$1,'Labour Entry'!$A43-1,BJ$4*5-3,1,1),0)</f>
        <v>0</v>
      </c>
      <c r="BK42" s="858">
        <f ca="1">IF(BK$4&gt;0,OFFSET('Labour Entry'!$C$1,'Labour Entry'!$A43-1,BK$4*5-2,1,1),0)</f>
        <v>0</v>
      </c>
      <c r="BL42" s="857">
        <f ca="1">IF(BL$4&gt;0,OFFSET('Labour Entry'!$C$1,'Labour Entry'!$A43-1,BL$4*5-1,1,1),0)</f>
        <v>0</v>
      </c>
      <c r="BM42" s="858">
        <f ca="1">IF(BM$4&gt;0,OFFSET('Labour Entry'!$C$1,'Labour Entry'!$A43-1,BM$4*5,1,1),0)</f>
        <v>0</v>
      </c>
      <c r="BN42" s="862">
        <f ca="1">IF(BN$4&gt;0,OFFSET('Labour Entry'!$C$1,'Labour Entry'!$A43-1,BN$4*5-4,1,1),0)</f>
        <v>0</v>
      </c>
      <c r="BO42" s="857">
        <f ca="1">IF(BO$4&gt;0,OFFSET('Labour Entry'!$C$1,'Labour Entry'!$A43-1,BO$4*5-3,1,1),0)</f>
        <v>0</v>
      </c>
      <c r="BP42" s="858">
        <f ca="1">IF(BP$4&gt;0,OFFSET('Labour Entry'!$C$1,'Labour Entry'!$A43-1,BP$4*5-2,1,1),0)</f>
        <v>0</v>
      </c>
      <c r="BQ42" s="857">
        <f ca="1">IF(BQ$4&gt;0,OFFSET('Labour Entry'!$C$1,'Labour Entry'!$A43-1,BQ$4*5-1,1,1),0)</f>
        <v>0</v>
      </c>
      <c r="BR42" s="858">
        <f ca="1">IF(BR$4&gt;0,OFFSET('Labour Entry'!$C$1,'Labour Entry'!$A43-1,BR$4*5,1,1),0)</f>
        <v>0</v>
      </c>
      <c r="BS42" s="862">
        <f ca="1">IF(BS$4&gt;0,OFFSET('Labour Entry'!$C$1,'Labour Entry'!$A43-1,BS$4*5-4,1,1),0)</f>
        <v>0</v>
      </c>
      <c r="BT42" s="857">
        <f ca="1">IF(BT$4&gt;0,OFFSET('Labour Entry'!$C$1,'Labour Entry'!$A43-1,BT$4*5-3,1,1),0)</f>
        <v>0</v>
      </c>
      <c r="BU42" s="858">
        <f ca="1">IF(BU$4&gt;0,OFFSET('Labour Entry'!$C$1,'Labour Entry'!$A43-1,BU$4*5-2,1,1),0)</f>
        <v>0</v>
      </c>
      <c r="BV42" s="857">
        <f ca="1">IF(BV$4&gt;0,OFFSET('Labour Entry'!$C$1,'Labour Entry'!$A43-1,BV$4*5-1,1,1),0)</f>
        <v>0</v>
      </c>
      <c r="BW42" s="858">
        <f ca="1">IF(BW$4&gt;0,OFFSET('Labour Entry'!$C$1,'Labour Entry'!$A43-1,BW$4*5,1,1),0)</f>
        <v>0</v>
      </c>
      <c r="BX42" s="862">
        <f ca="1">IF(BX$4&gt;0,OFFSET('Labour Entry'!$C$1,'Labour Entry'!$A43-1,BX$4*5-4,1,1),0)</f>
        <v>0</v>
      </c>
      <c r="BY42" s="857">
        <f ca="1">IF(BY$4&gt;0,OFFSET('Labour Entry'!$C$1,'Labour Entry'!$A43-1,BY$4*5-3,1,1),0)</f>
        <v>0</v>
      </c>
      <c r="BZ42" s="858">
        <f ca="1">IF(BZ$4&gt;0,OFFSET('Labour Entry'!$C$1,'Labour Entry'!$A43-1,BZ$4*5-2,1,1),0)</f>
        <v>0</v>
      </c>
      <c r="CA42" s="857">
        <f ca="1">IF(CA$4&gt;0,OFFSET('Labour Entry'!$C$1,'Labour Entry'!$A43-1,CA$4*5-1,1,1),0)</f>
        <v>0</v>
      </c>
      <c r="CB42" s="858">
        <f ca="1">IF(CB$4&gt;0,OFFSET('Labour Entry'!$C$1,'Labour Entry'!$A43-1,CB$4*5,1,1),0)</f>
        <v>0</v>
      </c>
      <c r="CC42" s="845"/>
      <c r="CD42" s="863">
        <f t="shared" ca="1" si="0"/>
        <v>0</v>
      </c>
      <c r="CE42" s="864">
        <f t="shared" ca="1" si="2"/>
        <v>0</v>
      </c>
      <c r="CF42" s="865">
        <f t="shared" ca="1" si="1"/>
        <v>0</v>
      </c>
      <c r="CG42" s="866">
        <f t="shared" ca="1" si="1"/>
        <v>0</v>
      </c>
      <c r="CH42" s="866">
        <f t="shared" ca="1" si="1"/>
        <v>0</v>
      </c>
      <c r="CI42" s="867">
        <f t="shared" ca="1" si="1"/>
        <v>0</v>
      </c>
    </row>
    <row r="43" spans="1:87" x14ac:dyDescent="0.2">
      <c r="A43" s="855" t="str">
        <f ca="1">IF(OFFSET('Employee Set-up'!$A$1,ROW('Employee Set-up'!$A39)-1,'Employee Set-up'!$B$1-1,1,1)&lt;&gt;0,OFFSET('Employee Set-up'!$A$1,ROW('Employee Set-up'!$A39)-1,'Employee Set-up'!$B$1-1,1,1),"---")</f>
        <v>----</v>
      </c>
      <c r="B43" s="856" t="str">
        <f ca="1">IF(OFFSET('Employee Set-up'!$A$1,ROW('Employee Set-up'!$A39)-1,'Employee Set-up'!$D$1-1,1,1)&lt;&gt;0,OFFSET('Employee Set-up'!$A$1,ROW('Employee Set-up'!$A39)-1,'Employee Set-up'!$C$1-1,1,1),"---")</f>
        <v>---</v>
      </c>
      <c r="C43" s="857">
        <f ca="1">IF(OFFSET('Employee Set-up'!$A$1,ROW('Employee Set-up'!$A39)-1,'Employee Set-up'!$D$1-1,1,1)&lt;&gt;0,OFFSET('Employee Set-up'!$A$1,ROW('Employee Set-up'!$A39)-1,'Employee Set-up'!$F$1-1,1,1),"---")</f>
        <v>0</v>
      </c>
      <c r="D43" s="858">
        <f ca="1">IF(OFFSET('Employee Set-up'!$A$1,ROW('Employee Set-up'!$A39)-1,'Employee Set-up'!$D$1-1,1,1)&lt;&gt;0,OFFSET('Employee Set-up'!$A$1,ROW('Employee Set-up'!$A39)-1,'Employee Set-up'!$G$1-1,1,1),"---")</f>
        <v>0</v>
      </c>
      <c r="E43" s="845"/>
      <c r="F43" s="859">
        <f ca="1">IF(F$4&gt;0,OFFSET('Labour Entry'!$C$1,'Labour Entry'!$A44-1,F$4*5-4,1,1),0)</f>
        <v>0</v>
      </c>
      <c r="G43" s="857">
        <f ca="1">IF(G$4&gt;0,OFFSET('Labour Entry'!$C$1,'Labour Entry'!$A44-1,G$4*5-3,1,1),0)</f>
        <v>0</v>
      </c>
      <c r="H43" s="858">
        <f ca="1">IF(H$4&gt;0,OFFSET('Labour Entry'!$C$1,'Labour Entry'!$A44-1,H$4*5-2,1,1),0)</f>
        <v>0</v>
      </c>
      <c r="I43" s="860">
        <f ca="1">IF(I$4&gt;0,OFFSET('Labour Entry'!$C$1,'Labour Entry'!$A44-1,I$4*5-1,1,1),0)</f>
        <v>0</v>
      </c>
      <c r="J43" s="861">
        <f ca="1">IF(J$4&gt;0,OFFSET('Labour Entry'!$C$1,'Labour Entry'!$A44-1,J$4*5,1,1),0)</f>
        <v>0</v>
      </c>
      <c r="K43" s="862">
        <f ca="1">IF(K$4&gt;0,OFFSET('Labour Entry'!$C$1,'Labour Entry'!$A44-1,K$4*5-4,1,1),0)</f>
        <v>0</v>
      </c>
      <c r="L43" s="857">
        <f ca="1">IF(L$4&gt;0,OFFSET('Labour Entry'!$C$1,'Labour Entry'!$A44-1,L$4*5-3,1,1),0)</f>
        <v>0</v>
      </c>
      <c r="M43" s="858">
        <f ca="1">IF(M$4&gt;0,OFFSET('Labour Entry'!$C$1,'Labour Entry'!$A44-1,M$4*5-2,1,1),0)</f>
        <v>0</v>
      </c>
      <c r="N43" s="860">
        <f ca="1">IF(N$4&gt;0,OFFSET('Labour Entry'!$C$1,'Labour Entry'!$A44-1,N$4*5-1,1,1),0)</f>
        <v>0</v>
      </c>
      <c r="O43" s="861">
        <f ca="1">IF(O$4&gt;0,OFFSET('Labour Entry'!$C$1,'Labour Entry'!$A44-1,O$4*5,1,1),0)</f>
        <v>0</v>
      </c>
      <c r="P43" s="862">
        <f ca="1">IF(P$4&gt;0,OFFSET('Labour Entry'!$C$1,'Labour Entry'!$A44-1,P$4*5-4,1,1),0)</f>
        <v>0</v>
      </c>
      <c r="Q43" s="857">
        <f ca="1">IF(Q$4&gt;0,OFFSET('Labour Entry'!$C$1,'Labour Entry'!$A44-1,Q$4*5-3,1,1),0)</f>
        <v>0</v>
      </c>
      <c r="R43" s="858">
        <f ca="1">IF(R$4&gt;0,OFFSET('Labour Entry'!$C$1,'Labour Entry'!$A44-1,R$4*5-2,1,1),0)</f>
        <v>0</v>
      </c>
      <c r="S43" s="860">
        <f ca="1">IF(S$4&gt;0,OFFSET('Labour Entry'!$C$1,'Labour Entry'!$A44-1,S$4*5-1,1,1),0)</f>
        <v>0</v>
      </c>
      <c r="T43" s="861">
        <f ca="1">IF(T$4&gt;0,OFFSET('Labour Entry'!$C$1,'Labour Entry'!$A44-1,T$4*5,1,1),0)</f>
        <v>0</v>
      </c>
      <c r="U43" s="862">
        <f ca="1">IF(U$4&gt;0,OFFSET('Labour Entry'!$C$1,'Labour Entry'!$A44-1,U$4*5-4,1,1),0)</f>
        <v>0</v>
      </c>
      <c r="V43" s="857">
        <f ca="1">IF(V$4&gt;0,OFFSET('Labour Entry'!$C$1,'Labour Entry'!$A44-1,V$4*5-3,1,1),0)</f>
        <v>0</v>
      </c>
      <c r="W43" s="858">
        <f ca="1">IF(W$4&gt;0,OFFSET('Labour Entry'!$C$1,'Labour Entry'!$A44-1,W$4*5-2,1,1),0)</f>
        <v>0</v>
      </c>
      <c r="X43" s="860">
        <f ca="1">IF(X$4&gt;0,OFFSET('Labour Entry'!$C$1,'Labour Entry'!$A44-1,X$4*5-1,1,1),0)</f>
        <v>0</v>
      </c>
      <c r="Y43" s="861">
        <f ca="1">IF(Y$4&gt;0,OFFSET('Labour Entry'!$C$1,'Labour Entry'!$A44-1,Y$4*5,1,1),0)</f>
        <v>0</v>
      </c>
      <c r="Z43" s="862">
        <f ca="1">IF(Z$4&gt;0,OFFSET('Labour Entry'!$C$1,'Labour Entry'!$A44-1,Z$4*5-4,1,1),0)</f>
        <v>0</v>
      </c>
      <c r="AA43" s="857">
        <f ca="1">IF(AA$4&gt;0,OFFSET('Labour Entry'!$C$1,'Labour Entry'!$A44-1,AA$4*5-3,1,1),0)</f>
        <v>0</v>
      </c>
      <c r="AB43" s="858">
        <f ca="1">IF(AB$4&gt;0,OFFSET('Labour Entry'!$C$1,'Labour Entry'!$A44-1,AB$4*5-2,1,1),0)</f>
        <v>0</v>
      </c>
      <c r="AC43" s="860">
        <f ca="1">IF(AC$4&gt;0,OFFSET('Labour Entry'!$C$1,'Labour Entry'!$A44-1,AC$4*5-1,1,1),0)</f>
        <v>0</v>
      </c>
      <c r="AD43" s="861">
        <f ca="1">IF(AD$4&gt;0,OFFSET('Labour Entry'!$C$1,'Labour Entry'!$A44-1,AD$4*5,1,1),0)</f>
        <v>0</v>
      </c>
      <c r="AE43" s="862">
        <f ca="1">IF(AE$4&gt;0,OFFSET('Labour Entry'!$C$1,'Labour Entry'!$A44-1,AE$4*5-4,1,1),0)</f>
        <v>0</v>
      </c>
      <c r="AF43" s="857">
        <f ca="1">IF(AF$4&gt;0,OFFSET('Labour Entry'!$C$1,'Labour Entry'!$A44-1,AF$4*5-3,1,1),0)</f>
        <v>0</v>
      </c>
      <c r="AG43" s="858">
        <f ca="1">IF(AG$4&gt;0,OFFSET('Labour Entry'!$C$1,'Labour Entry'!$A44-1,AG$4*5-2,1,1),0)</f>
        <v>0</v>
      </c>
      <c r="AH43" s="860">
        <f ca="1">IF(AH$4&gt;0,OFFSET('Labour Entry'!$C$1,'Labour Entry'!$A44-1,AH$4*5-1,1,1),0)</f>
        <v>0</v>
      </c>
      <c r="AI43" s="861">
        <f ca="1">IF(AI$4&gt;0,OFFSET('Labour Entry'!$C$1,'Labour Entry'!$A44-1,AI$4*5,1,1),0)</f>
        <v>0</v>
      </c>
      <c r="AJ43" s="862">
        <f ca="1">IF(AJ$4&gt;0,OFFSET('Labour Entry'!$C$1,'Labour Entry'!$A44-1,AJ$4*5-4,1,1),0)</f>
        <v>0</v>
      </c>
      <c r="AK43" s="857">
        <f ca="1">IF(AK$4&gt;0,OFFSET('Labour Entry'!$C$1,'Labour Entry'!$A44-1,AK$4*5-3,1,1),0)</f>
        <v>0</v>
      </c>
      <c r="AL43" s="858">
        <f ca="1">IF(AL$4&gt;0,OFFSET('Labour Entry'!$C$1,'Labour Entry'!$A44-1,AL$4*5-2,1,1),0)</f>
        <v>0</v>
      </c>
      <c r="AM43" s="857">
        <f ca="1">IF(AM$4&gt;0,OFFSET('Labour Entry'!$C$1,'Labour Entry'!$A44-1,AM$4*5-1,1,1),0)</f>
        <v>0</v>
      </c>
      <c r="AN43" s="858">
        <f ca="1">IF(AN$4&gt;0,OFFSET('Labour Entry'!$C$1,'Labour Entry'!$A44-1,AN$4*5,1,1),0)</f>
        <v>0</v>
      </c>
      <c r="AO43" s="862">
        <f ca="1">IF(AO$4&gt;0,OFFSET('Labour Entry'!$C$1,'Labour Entry'!$A44-1,AO$4*5-4,1,1),0)</f>
        <v>0</v>
      </c>
      <c r="AP43" s="857">
        <f ca="1">IF(AP$4&gt;0,OFFSET('Labour Entry'!$C$1,'Labour Entry'!$A44-1,AP$4*5-3,1,1),0)</f>
        <v>0</v>
      </c>
      <c r="AQ43" s="858">
        <f ca="1">IF(AQ$4&gt;0,OFFSET('Labour Entry'!$C$1,'Labour Entry'!$A44-1,AQ$4*5-2,1,1),0)</f>
        <v>0</v>
      </c>
      <c r="AR43" s="857">
        <f ca="1">IF(AR$4&gt;0,OFFSET('Labour Entry'!$C$1,'Labour Entry'!$A44-1,AR$4*5-1,1,1),0)</f>
        <v>0</v>
      </c>
      <c r="AS43" s="858">
        <f ca="1">IF(AS$4&gt;0,OFFSET('Labour Entry'!$C$1,'Labour Entry'!$A44-1,AS$4*5,1,1),0)</f>
        <v>0</v>
      </c>
      <c r="AT43" s="862">
        <f ca="1">IF(AT$4&gt;0,OFFSET('Labour Entry'!$C$1,'Labour Entry'!$A44-1,AT$4*5-4,1,1),0)</f>
        <v>0</v>
      </c>
      <c r="AU43" s="857">
        <f ca="1">IF(AU$4&gt;0,OFFSET('Labour Entry'!$C$1,'Labour Entry'!$A44-1,AU$4*5-3,1,1),0)</f>
        <v>0</v>
      </c>
      <c r="AV43" s="858">
        <f ca="1">IF(AV$4&gt;0,OFFSET('Labour Entry'!$C$1,'Labour Entry'!$A44-1,AV$4*5-2,1,1),0)</f>
        <v>0</v>
      </c>
      <c r="AW43" s="857">
        <f ca="1">IF(AW$4&gt;0,OFFSET('Labour Entry'!$C$1,'Labour Entry'!$A44-1,AW$4*5-1,1,1),0)</f>
        <v>0</v>
      </c>
      <c r="AX43" s="858">
        <f ca="1">IF(AX$4&gt;0,OFFSET('Labour Entry'!$C$1,'Labour Entry'!$A44-1,AX$4*5,1,1),0)</f>
        <v>0</v>
      </c>
      <c r="AY43" s="862">
        <f ca="1">IF(AY$4&gt;0,OFFSET('Labour Entry'!$C$1,'Labour Entry'!$A44-1,AY$4*5-4,1,1),0)</f>
        <v>0</v>
      </c>
      <c r="AZ43" s="857">
        <f ca="1">IF(AZ$4&gt;0,OFFSET('Labour Entry'!$C$1,'Labour Entry'!$A44-1,AZ$4*5-3,1,1),0)</f>
        <v>0</v>
      </c>
      <c r="BA43" s="858">
        <f ca="1">IF(BA$4&gt;0,OFFSET('Labour Entry'!$C$1,'Labour Entry'!$A44-1,BA$4*5-2,1,1),0)</f>
        <v>0</v>
      </c>
      <c r="BB43" s="857">
        <f ca="1">IF(BB$4&gt;0,OFFSET('Labour Entry'!$C$1,'Labour Entry'!$A44-1,BB$4*5-1,1,1),0)</f>
        <v>0</v>
      </c>
      <c r="BC43" s="858">
        <f ca="1">IF(BC$4&gt;0,OFFSET('Labour Entry'!$C$1,'Labour Entry'!$A44-1,BC$4*5,1,1),0)</f>
        <v>0</v>
      </c>
      <c r="BD43" s="862">
        <f ca="1">IF(BD$4&gt;0,OFFSET('Labour Entry'!$C$1,'Labour Entry'!$A44-1,BD$4*5-4,1,1),0)</f>
        <v>0</v>
      </c>
      <c r="BE43" s="857">
        <f ca="1">IF(BE$4&gt;0,OFFSET('Labour Entry'!$C$1,'Labour Entry'!$A44-1,BE$4*5-3,1,1),0)</f>
        <v>0</v>
      </c>
      <c r="BF43" s="858">
        <f ca="1">IF(BF$4&gt;0,OFFSET('Labour Entry'!$C$1,'Labour Entry'!$A44-1,BF$4*5-2,1,1),0)</f>
        <v>0</v>
      </c>
      <c r="BG43" s="857">
        <f ca="1">IF(BG$4&gt;0,OFFSET('Labour Entry'!$C$1,'Labour Entry'!$A44-1,BG$4*5-1,1,1),0)</f>
        <v>0</v>
      </c>
      <c r="BH43" s="858">
        <f ca="1">IF(BH$4&gt;0,OFFSET('Labour Entry'!$C$1,'Labour Entry'!$A44-1,BH$4*5,1,1),0)</f>
        <v>0</v>
      </c>
      <c r="BI43" s="862">
        <f ca="1">IF(BI$4&gt;0,OFFSET('Labour Entry'!$C$1,'Labour Entry'!$A44-1,BI$4*5-4,1,1),0)</f>
        <v>0</v>
      </c>
      <c r="BJ43" s="857">
        <f ca="1">IF(BJ$4&gt;0,OFFSET('Labour Entry'!$C$1,'Labour Entry'!$A44-1,BJ$4*5-3,1,1),0)</f>
        <v>0</v>
      </c>
      <c r="BK43" s="858">
        <f ca="1">IF(BK$4&gt;0,OFFSET('Labour Entry'!$C$1,'Labour Entry'!$A44-1,BK$4*5-2,1,1),0)</f>
        <v>0</v>
      </c>
      <c r="BL43" s="857">
        <f ca="1">IF(BL$4&gt;0,OFFSET('Labour Entry'!$C$1,'Labour Entry'!$A44-1,BL$4*5-1,1,1),0)</f>
        <v>0</v>
      </c>
      <c r="BM43" s="858">
        <f ca="1">IF(BM$4&gt;0,OFFSET('Labour Entry'!$C$1,'Labour Entry'!$A44-1,BM$4*5,1,1),0)</f>
        <v>0</v>
      </c>
      <c r="BN43" s="862">
        <f ca="1">IF(BN$4&gt;0,OFFSET('Labour Entry'!$C$1,'Labour Entry'!$A44-1,BN$4*5-4,1,1),0)</f>
        <v>0</v>
      </c>
      <c r="BO43" s="857">
        <f ca="1">IF(BO$4&gt;0,OFFSET('Labour Entry'!$C$1,'Labour Entry'!$A44-1,BO$4*5-3,1,1),0)</f>
        <v>0</v>
      </c>
      <c r="BP43" s="858">
        <f ca="1">IF(BP$4&gt;0,OFFSET('Labour Entry'!$C$1,'Labour Entry'!$A44-1,BP$4*5-2,1,1),0)</f>
        <v>0</v>
      </c>
      <c r="BQ43" s="857">
        <f ca="1">IF(BQ$4&gt;0,OFFSET('Labour Entry'!$C$1,'Labour Entry'!$A44-1,BQ$4*5-1,1,1),0)</f>
        <v>0</v>
      </c>
      <c r="BR43" s="858">
        <f ca="1">IF(BR$4&gt;0,OFFSET('Labour Entry'!$C$1,'Labour Entry'!$A44-1,BR$4*5,1,1),0)</f>
        <v>0</v>
      </c>
      <c r="BS43" s="862">
        <f ca="1">IF(BS$4&gt;0,OFFSET('Labour Entry'!$C$1,'Labour Entry'!$A44-1,BS$4*5-4,1,1),0)</f>
        <v>0</v>
      </c>
      <c r="BT43" s="857">
        <f ca="1">IF(BT$4&gt;0,OFFSET('Labour Entry'!$C$1,'Labour Entry'!$A44-1,BT$4*5-3,1,1),0)</f>
        <v>0</v>
      </c>
      <c r="BU43" s="858">
        <f ca="1">IF(BU$4&gt;0,OFFSET('Labour Entry'!$C$1,'Labour Entry'!$A44-1,BU$4*5-2,1,1),0)</f>
        <v>0</v>
      </c>
      <c r="BV43" s="857">
        <f ca="1">IF(BV$4&gt;0,OFFSET('Labour Entry'!$C$1,'Labour Entry'!$A44-1,BV$4*5-1,1,1),0)</f>
        <v>0</v>
      </c>
      <c r="BW43" s="858">
        <f ca="1">IF(BW$4&gt;0,OFFSET('Labour Entry'!$C$1,'Labour Entry'!$A44-1,BW$4*5,1,1),0)</f>
        <v>0</v>
      </c>
      <c r="BX43" s="862">
        <f ca="1">IF(BX$4&gt;0,OFFSET('Labour Entry'!$C$1,'Labour Entry'!$A44-1,BX$4*5-4,1,1),0)</f>
        <v>0</v>
      </c>
      <c r="BY43" s="857">
        <f ca="1">IF(BY$4&gt;0,OFFSET('Labour Entry'!$C$1,'Labour Entry'!$A44-1,BY$4*5-3,1,1),0)</f>
        <v>0</v>
      </c>
      <c r="BZ43" s="858">
        <f ca="1">IF(BZ$4&gt;0,OFFSET('Labour Entry'!$C$1,'Labour Entry'!$A44-1,BZ$4*5-2,1,1),0)</f>
        <v>0</v>
      </c>
      <c r="CA43" s="857">
        <f ca="1">IF(CA$4&gt;0,OFFSET('Labour Entry'!$C$1,'Labour Entry'!$A44-1,CA$4*5-1,1,1),0)</f>
        <v>0</v>
      </c>
      <c r="CB43" s="858">
        <f ca="1">IF(CB$4&gt;0,OFFSET('Labour Entry'!$C$1,'Labour Entry'!$A44-1,CB$4*5,1,1),0)</f>
        <v>0</v>
      </c>
      <c r="CC43" s="845"/>
      <c r="CD43" s="863">
        <f t="shared" ca="1" si="0"/>
        <v>0</v>
      </c>
      <c r="CE43" s="864">
        <f t="shared" ca="1" si="2"/>
        <v>0</v>
      </c>
      <c r="CF43" s="865">
        <f t="shared" ca="1" si="1"/>
        <v>0</v>
      </c>
      <c r="CG43" s="866">
        <f t="shared" ca="1" si="1"/>
        <v>0</v>
      </c>
      <c r="CH43" s="866">
        <f t="shared" ca="1" si="1"/>
        <v>0</v>
      </c>
      <c r="CI43" s="867">
        <f t="shared" ca="1" si="1"/>
        <v>0</v>
      </c>
    </row>
    <row r="44" spans="1:87" x14ac:dyDescent="0.2">
      <c r="A44" s="855" t="str">
        <f ca="1">IF(OFFSET('Employee Set-up'!$A$1,ROW('Employee Set-up'!$A40)-1,'Employee Set-up'!$B$1-1,1,1)&lt;&gt;0,OFFSET('Employee Set-up'!$A$1,ROW('Employee Set-up'!$A40)-1,'Employee Set-up'!$B$1-1,1,1),"---")</f>
        <v>----</v>
      </c>
      <c r="B44" s="856" t="str">
        <f ca="1">IF(OFFSET('Employee Set-up'!$A$1,ROW('Employee Set-up'!$A40)-1,'Employee Set-up'!$D$1-1,1,1)&lt;&gt;0,OFFSET('Employee Set-up'!$A$1,ROW('Employee Set-up'!$A40)-1,'Employee Set-up'!$C$1-1,1,1),"---")</f>
        <v>---</v>
      </c>
      <c r="C44" s="857">
        <f ca="1">IF(OFFSET('Employee Set-up'!$A$1,ROW('Employee Set-up'!$A40)-1,'Employee Set-up'!$D$1-1,1,1)&lt;&gt;0,OFFSET('Employee Set-up'!$A$1,ROW('Employee Set-up'!$A40)-1,'Employee Set-up'!$F$1-1,1,1),"---")</f>
        <v>0</v>
      </c>
      <c r="D44" s="858">
        <f ca="1">IF(OFFSET('Employee Set-up'!$A$1,ROW('Employee Set-up'!$A40)-1,'Employee Set-up'!$D$1-1,1,1)&lt;&gt;0,OFFSET('Employee Set-up'!$A$1,ROW('Employee Set-up'!$A40)-1,'Employee Set-up'!$G$1-1,1,1),"---")</f>
        <v>0</v>
      </c>
      <c r="E44" s="845"/>
      <c r="F44" s="859">
        <f ca="1">IF(F$4&gt;0,OFFSET('Labour Entry'!$C$1,'Labour Entry'!$A45-1,F$4*5-4,1,1),0)</f>
        <v>0</v>
      </c>
      <c r="G44" s="857">
        <f ca="1">IF(G$4&gt;0,OFFSET('Labour Entry'!$C$1,'Labour Entry'!$A45-1,G$4*5-3,1,1),0)</f>
        <v>0</v>
      </c>
      <c r="H44" s="858">
        <f ca="1">IF(H$4&gt;0,OFFSET('Labour Entry'!$C$1,'Labour Entry'!$A45-1,H$4*5-2,1,1),0)</f>
        <v>0</v>
      </c>
      <c r="I44" s="860">
        <f ca="1">IF(I$4&gt;0,OFFSET('Labour Entry'!$C$1,'Labour Entry'!$A45-1,I$4*5-1,1,1),0)</f>
        <v>0</v>
      </c>
      <c r="J44" s="861">
        <f ca="1">IF(J$4&gt;0,OFFSET('Labour Entry'!$C$1,'Labour Entry'!$A45-1,J$4*5,1,1),0)</f>
        <v>0</v>
      </c>
      <c r="K44" s="862">
        <f ca="1">IF(K$4&gt;0,OFFSET('Labour Entry'!$C$1,'Labour Entry'!$A45-1,K$4*5-4,1,1),0)</f>
        <v>0</v>
      </c>
      <c r="L44" s="857">
        <f ca="1">IF(L$4&gt;0,OFFSET('Labour Entry'!$C$1,'Labour Entry'!$A45-1,L$4*5-3,1,1),0)</f>
        <v>0</v>
      </c>
      <c r="M44" s="858">
        <f ca="1">IF(M$4&gt;0,OFFSET('Labour Entry'!$C$1,'Labour Entry'!$A45-1,M$4*5-2,1,1),0)</f>
        <v>0</v>
      </c>
      <c r="N44" s="860">
        <f ca="1">IF(N$4&gt;0,OFFSET('Labour Entry'!$C$1,'Labour Entry'!$A45-1,N$4*5-1,1,1),0)</f>
        <v>0</v>
      </c>
      <c r="O44" s="861">
        <f ca="1">IF(O$4&gt;0,OFFSET('Labour Entry'!$C$1,'Labour Entry'!$A45-1,O$4*5,1,1),0)</f>
        <v>0</v>
      </c>
      <c r="P44" s="862">
        <f ca="1">IF(P$4&gt;0,OFFSET('Labour Entry'!$C$1,'Labour Entry'!$A45-1,P$4*5-4,1,1),0)</f>
        <v>0</v>
      </c>
      <c r="Q44" s="857">
        <f ca="1">IF(Q$4&gt;0,OFFSET('Labour Entry'!$C$1,'Labour Entry'!$A45-1,Q$4*5-3,1,1),0)</f>
        <v>0</v>
      </c>
      <c r="R44" s="858">
        <f ca="1">IF(R$4&gt;0,OFFSET('Labour Entry'!$C$1,'Labour Entry'!$A45-1,R$4*5-2,1,1),0)</f>
        <v>0</v>
      </c>
      <c r="S44" s="860">
        <f ca="1">IF(S$4&gt;0,OFFSET('Labour Entry'!$C$1,'Labour Entry'!$A45-1,S$4*5-1,1,1),0)</f>
        <v>0</v>
      </c>
      <c r="T44" s="861">
        <f ca="1">IF(T$4&gt;0,OFFSET('Labour Entry'!$C$1,'Labour Entry'!$A45-1,T$4*5,1,1),0)</f>
        <v>0</v>
      </c>
      <c r="U44" s="862">
        <f ca="1">IF(U$4&gt;0,OFFSET('Labour Entry'!$C$1,'Labour Entry'!$A45-1,U$4*5-4,1,1),0)</f>
        <v>0</v>
      </c>
      <c r="V44" s="857">
        <f ca="1">IF(V$4&gt;0,OFFSET('Labour Entry'!$C$1,'Labour Entry'!$A45-1,V$4*5-3,1,1),0)</f>
        <v>0</v>
      </c>
      <c r="W44" s="858">
        <f ca="1">IF(W$4&gt;0,OFFSET('Labour Entry'!$C$1,'Labour Entry'!$A45-1,W$4*5-2,1,1),0)</f>
        <v>0</v>
      </c>
      <c r="X44" s="860">
        <f ca="1">IF(X$4&gt;0,OFFSET('Labour Entry'!$C$1,'Labour Entry'!$A45-1,X$4*5-1,1,1),0)</f>
        <v>0</v>
      </c>
      <c r="Y44" s="861">
        <f ca="1">IF(Y$4&gt;0,OFFSET('Labour Entry'!$C$1,'Labour Entry'!$A45-1,Y$4*5,1,1),0)</f>
        <v>0</v>
      </c>
      <c r="Z44" s="862">
        <f ca="1">IF(Z$4&gt;0,OFFSET('Labour Entry'!$C$1,'Labour Entry'!$A45-1,Z$4*5-4,1,1),0)</f>
        <v>0</v>
      </c>
      <c r="AA44" s="857">
        <f ca="1">IF(AA$4&gt;0,OFFSET('Labour Entry'!$C$1,'Labour Entry'!$A45-1,AA$4*5-3,1,1),0)</f>
        <v>0</v>
      </c>
      <c r="AB44" s="858">
        <f ca="1">IF(AB$4&gt;0,OFFSET('Labour Entry'!$C$1,'Labour Entry'!$A45-1,AB$4*5-2,1,1),0)</f>
        <v>0</v>
      </c>
      <c r="AC44" s="860">
        <f ca="1">IF(AC$4&gt;0,OFFSET('Labour Entry'!$C$1,'Labour Entry'!$A45-1,AC$4*5-1,1,1),0)</f>
        <v>0</v>
      </c>
      <c r="AD44" s="861">
        <f ca="1">IF(AD$4&gt;0,OFFSET('Labour Entry'!$C$1,'Labour Entry'!$A45-1,AD$4*5,1,1),0)</f>
        <v>0</v>
      </c>
      <c r="AE44" s="862">
        <f ca="1">IF(AE$4&gt;0,OFFSET('Labour Entry'!$C$1,'Labour Entry'!$A45-1,AE$4*5-4,1,1),0)</f>
        <v>0</v>
      </c>
      <c r="AF44" s="857">
        <f ca="1">IF(AF$4&gt;0,OFFSET('Labour Entry'!$C$1,'Labour Entry'!$A45-1,AF$4*5-3,1,1),0)</f>
        <v>0</v>
      </c>
      <c r="AG44" s="858">
        <f ca="1">IF(AG$4&gt;0,OFFSET('Labour Entry'!$C$1,'Labour Entry'!$A45-1,AG$4*5-2,1,1),0)</f>
        <v>0</v>
      </c>
      <c r="AH44" s="860">
        <f ca="1">IF(AH$4&gt;0,OFFSET('Labour Entry'!$C$1,'Labour Entry'!$A45-1,AH$4*5-1,1,1),0)</f>
        <v>0</v>
      </c>
      <c r="AI44" s="861">
        <f ca="1">IF(AI$4&gt;0,OFFSET('Labour Entry'!$C$1,'Labour Entry'!$A45-1,AI$4*5,1,1),0)</f>
        <v>0</v>
      </c>
      <c r="AJ44" s="862">
        <f ca="1">IF(AJ$4&gt;0,OFFSET('Labour Entry'!$C$1,'Labour Entry'!$A45-1,AJ$4*5-4,1,1),0)</f>
        <v>0</v>
      </c>
      <c r="AK44" s="857">
        <f ca="1">IF(AK$4&gt;0,OFFSET('Labour Entry'!$C$1,'Labour Entry'!$A45-1,AK$4*5-3,1,1),0)</f>
        <v>0</v>
      </c>
      <c r="AL44" s="858">
        <f ca="1">IF(AL$4&gt;0,OFFSET('Labour Entry'!$C$1,'Labour Entry'!$A45-1,AL$4*5-2,1,1),0)</f>
        <v>0</v>
      </c>
      <c r="AM44" s="857">
        <f ca="1">IF(AM$4&gt;0,OFFSET('Labour Entry'!$C$1,'Labour Entry'!$A45-1,AM$4*5-1,1,1),0)</f>
        <v>0</v>
      </c>
      <c r="AN44" s="858">
        <f ca="1">IF(AN$4&gt;0,OFFSET('Labour Entry'!$C$1,'Labour Entry'!$A45-1,AN$4*5,1,1),0)</f>
        <v>0</v>
      </c>
      <c r="AO44" s="862">
        <f ca="1">IF(AO$4&gt;0,OFFSET('Labour Entry'!$C$1,'Labour Entry'!$A45-1,AO$4*5-4,1,1),0)</f>
        <v>0</v>
      </c>
      <c r="AP44" s="857">
        <f ca="1">IF(AP$4&gt;0,OFFSET('Labour Entry'!$C$1,'Labour Entry'!$A45-1,AP$4*5-3,1,1),0)</f>
        <v>0</v>
      </c>
      <c r="AQ44" s="858">
        <f ca="1">IF(AQ$4&gt;0,OFFSET('Labour Entry'!$C$1,'Labour Entry'!$A45-1,AQ$4*5-2,1,1),0)</f>
        <v>0</v>
      </c>
      <c r="AR44" s="857">
        <f ca="1">IF(AR$4&gt;0,OFFSET('Labour Entry'!$C$1,'Labour Entry'!$A45-1,AR$4*5-1,1,1),0)</f>
        <v>0</v>
      </c>
      <c r="AS44" s="858">
        <f ca="1">IF(AS$4&gt;0,OFFSET('Labour Entry'!$C$1,'Labour Entry'!$A45-1,AS$4*5,1,1),0)</f>
        <v>0</v>
      </c>
      <c r="AT44" s="862">
        <f ca="1">IF(AT$4&gt;0,OFFSET('Labour Entry'!$C$1,'Labour Entry'!$A45-1,AT$4*5-4,1,1),0)</f>
        <v>0</v>
      </c>
      <c r="AU44" s="857">
        <f ca="1">IF(AU$4&gt;0,OFFSET('Labour Entry'!$C$1,'Labour Entry'!$A45-1,AU$4*5-3,1,1),0)</f>
        <v>0</v>
      </c>
      <c r="AV44" s="858">
        <f ca="1">IF(AV$4&gt;0,OFFSET('Labour Entry'!$C$1,'Labour Entry'!$A45-1,AV$4*5-2,1,1),0)</f>
        <v>0</v>
      </c>
      <c r="AW44" s="857">
        <f ca="1">IF(AW$4&gt;0,OFFSET('Labour Entry'!$C$1,'Labour Entry'!$A45-1,AW$4*5-1,1,1),0)</f>
        <v>0</v>
      </c>
      <c r="AX44" s="858">
        <f ca="1">IF(AX$4&gt;0,OFFSET('Labour Entry'!$C$1,'Labour Entry'!$A45-1,AX$4*5,1,1),0)</f>
        <v>0</v>
      </c>
      <c r="AY44" s="862">
        <f ca="1">IF(AY$4&gt;0,OFFSET('Labour Entry'!$C$1,'Labour Entry'!$A45-1,AY$4*5-4,1,1),0)</f>
        <v>0</v>
      </c>
      <c r="AZ44" s="857">
        <f ca="1">IF(AZ$4&gt;0,OFFSET('Labour Entry'!$C$1,'Labour Entry'!$A45-1,AZ$4*5-3,1,1),0)</f>
        <v>0</v>
      </c>
      <c r="BA44" s="858">
        <f ca="1">IF(BA$4&gt;0,OFFSET('Labour Entry'!$C$1,'Labour Entry'!$A45-1,BA$4*5-2,1,1),0)</f>
        <v>0</v>
      </c>
      <c r="BB44" s="857">
        <f ca="1">IF(BB$4&gt;0,OFFSET('Labour Entry'!$C$1,'Labour Entry'!$A45-1,BB$4*5-1,1,1),0)</f>
        <v>0</v>
      </c>
      <c r="BC44" s="858">
        <f ca="1">IF(BC$4&gt;0,OFFSET('Labour Entry'!$C$1,'Labour Entry'!$A45-1,BC$4*5,1,1),0)</f>
        <v>0</v>
      </c>
      <c r="BD44" s="862">
        <f ca="1">IF(BD$4&gt;0,OFFSET('Labour Entry'!$C$1,'Labour Entry'!$A45-1,BD$4*5-4,1,1),0)</f>
        <v>0</v>
      </c>
      <c r="BE44" s="857">
        <f ca="1">IF(BE$4&gt;0,OFFSET('Labour Entry'!$C$1,'Labour Entry'!$A45-1,BE$4*5-3,1,1),0)</f>
        <v>0</v>
      </c>
      <c r="BF44" s="858">
        <f ca="1">IF(BF$4&gt;0,OFFSET('Labour Entry'!$C$1,'Labour Entry'!$A45-1,BF$4*5-2,1,1),0)</f>
        <v>0</v>
      </c>
      <c r="BG44" s="857">
        <f ca="1">IF(BG$4&gt;0,OFFSET('Labour Entry'!$C$1,'Labour Entry'!$A45-1,BG$4*5-1,1,1),0)</f>
        <v>0</v>
      </c>
      <c r="BH44" s="858">
        <f ca="1">IF(BH$4&gt;0,OFFSET('Labour Entry'!$C$1,'Labour Entry'!$A45-1,BH$4*5,1,1),0)</f>
        <v>0</v>
      </c>
      <c r="BI44" s="862">
        <f ca="1">IF(BI$4&gt;0,OFFSET('Labour Entry'!$C$1,'Labour Entry'!$A45-1,BI$4*5-4,1,1),0)</f>
        <v>0</v>
      </c>
      <c r="BJ44" s="857">
        <f ca="1">IF(BJ$4&gt;0,OFFSET('Labour Entry'!$C$1,'Labour Entry'!$A45-1,BJ$4*5-3,1,1),0)</f>
        <v>0</v>
      </c>
      <c r="BK44" s="858">
        <f ca="1">IF(BK$4&gt;0,OFFSET('Labour Entry'!$C$1,'Labour Entry'!$A45-1,BK$4*5-2,1,1),0)</f>
        <v>0</v>
      </c>
      <c r="BL44" s="857">
        <f ca="1">IF(BL$4&gt;0,OFFSET('Labour Entry'!$C$1,'Labour Entry'!$A45-1,BL$4*5-1,1,1),0)</f>
        <v>0</v>
      </c>
      <c r="BM44" s="858">
        <f ca="1">IF(BM$4&gt;0,OFFSET('Labour Entry'!$C$1,'Labour Entry'!$A45-1,BM$4*5,1,1),0)</f>
        <v>0</v>
      </c>
      <c r="BN44" s="862">
        <f ca="1">IF(BN$4&gt;0,OFFSET('Labour Entry'!$C$1,'Labour Entry'!$A45-1,BN$4*5-4,1,1),0)</f>
        <v>0</v>
      </c>
      <c r="BO44" s="857">
        <f ca="1">IF(BO$4&gt;0,OFFSET('Labour Entry'!$C$1,'Labour Entry'!$A45-1,BO$4*5-3,1,1),0)</f>
        <v>0</v>
      </c>
      <c r="BP44" s="858">
        <f ca="1">IF(BP$4&gt;0,OFFSET('Labour Entry'!$C$1,'Labour Entry'!$A45-1,BP$4*5-2,1,1),0)</f>
        <v>0</v>
      </c>
      <c r="BQ44" s="857">
        <f ca="1">IF(BQ$4&gt;0,OFFSET('Labour Entry'!$C$1,'Labour Entry'!$A45-1,BQ$4*5-1,1,1),0)</f>
        <v>0</v>
      </c>
      <c r="BR44" s="858">
        <f ca="1">IF(BR$4&gt;0,OFFSET('Labour Entry'!$C$1,'Labour Entry'!$A45-1,BR$4*5,1,1),0)</f>
        <v>0</v>
      </c>
      <c r="BS44" s="862">
        <f ca="1">IF(BS$4&gt;0,OFFSET('Labour Entry'!$C$1,'Labour Entry'!$A45-1,BS$4*5-4,1,1),0)</f>
        <v>0</v>
      </c>
      <c r="BT44" s="857">
        <f ca="1">IF(BT$4&gt;0,OFFSET('Labour Entry'!$C$1,'Labour Entry'!$A45-1,BT$4*5-3,1,1),0)</f>
        <v>0</v>
      </c>
      <c r="BU44" s="858">
        <f ca="1">IF(BU$4&gt;0,OFFSET('Labour Entry'!$C$1,'Labour Entry'!$A45-1,BU$4*5-2,1,1),0)</f>
        <v>0</v>
      </c>
      <c r="BV44" s="857">
        <f ca="1">IF(BV$4&gt;0,OFFSET('Labour Entry'!$C$1,'Labour Entry'!$A45-1,BV$4*5-1,1,1),0)</f>
        <v>0</v>
      </c>
      <c r="BW44" s="858">
        <f ca="1">IF(BW$4&gt;0,OFFSET('Labour Entry'!$C$1,'Labour Entry'!$A45-1,BW$4*5,1,1),0)</f>
        <v>0</v>
      </c>
      <c r="BX44" s="862">
        <f ca="1">IF(BX$4&gt;0,OFFSET('Labour Entry'!$C$1,'Labour Entry'!$A45-1,BX$4*5-4,1,1),0)</f>
        <v>0</v>
      </c>
      <c r="BY44" s="857">
        <f ca="1">IF(BY$4&gt;0,OFFSET('Labour Entry'!$C$1,'Labour Entry'!$A45-1,BY$4*5-3,1,1),0)</f>
        <v>0</v>
      </c>
      <c r="BZ44" s="858">
        <f ca="1">IF(BZ$4&gt;0,OFFSET('Labour Entry'!$C$1,'Labour Entry'!$A45-1,BZ$4*5-2,1,1),0)</f>
        <v>0</v>
      </c>
      <c r="CA44" s="857">
        <f ca="1">IF(CA$4&gt;0,OFFSET('Labour Entry'!$C$1,'Labour Entry'!$A45-1,CA$4*5-1,1,1),0)</f>
        <v>0</v>
      </c>
      <c r="CB44" s="858">
        <f ca="1">IF(CB$4&gt;0,OFFSET('Labour Entry'!$C$1,'Labour Entry'!$A45-1,CB$4*5,1,1),0)</f>
        <v>0</v>
      </c>
      <c r="CC44" s="845"/>
      <c r="CD44" s="863">
        <f t="shared" ca="1" si="0"/>
        <v>0</v>
      </c>
      <c r="CE44" s="864">
        <f t="shared" ca="1" si="2"/>
        <v>0</v>
      </c>
      <c r="CF44" s="865">
        <f t="shared" ca="1" si="1"/>
        <v>0</v>
      </c>
      <c r="CG44" s="866">
        <f t="shared" ca="1" si="1"/>
        <v>0</v>
      </c>
      <c r="CH44" s="866">
        <f t="shared" ca="1" si="1"/>
        <v>0</v>
      </c>
      <c r="CI44" s="867">
        <f t="shared" ca="1" si="1"/>
        <v>0</v>
      </c>
    </row>
    <row r="45" spans="1:87" x14ac:dyDescent="0.2">
      <c r="A45" s="855" t="str">
        <f ca="1">IF(OFFSET('Employee Set-up'!$A$1,ROW('Employee Set-up'!$A41)-1,'Employee Set-up'!$B$1-1,1,1)&lt;&gt;0,OFFSET('Employee Set-up'!$A$1,ROW('Employee Set-up'!$A41)-1,'Employee Set-up'!$B$1-1,1,1),"---")</f>
        <v>----</v>
      </c>
      <c r="B45" s="856" t="str">
        <f ca="1">IF(OFFSET('Employee Set-up'!$A$1,ROW('Employee Set-up'!$A41)-1,'Employee Set-up'!$D$1-1,1,1)&lt;&gt;0,OFFSET('Employee Set-up'!$A$1,ROW('Employee Set-up'!$A41)-1,'Employee Set-up'!$C$1-1,1,1),"---")</f>
        <v>---</v>
      </c>
      <c r="C45" s="857">
        <f ca="1">IF(OFFSET('Employee Set-up'!$A$1,ROW('Employee Set-up'!$A41)-1,'Employee Set-up'!$D$1-1,1,1)&lt;&gt;0,OFFSET('Employee Set-up'!$A$1,ROW('Employee Set-up'!$A41)-1,'Employee Set-up'!$F$1-1,1,1),"---")</f>
        <v>0</v>
      </c>
      <c r="D45" s="858">
        <f ca="1">IF(OFFSET('Employee Set-up'!$A$1,ROW('Employee Set-up'!$A41)-1,'Employee Set-up'!$D$1-1,1,1)&lt;&gt;0,OFFSET('Employee Set-up'!$A$1,ROW('Employee Set-up'!$A41)-1,'Employee Set-up'!$G$1-1,1,1),"---")</f>
        <v>0</v>
      </c>
      <c r="E45" s="845"/>
      <c r="F45" s="859">
        <f ca="1">IF(F$4&gt;0,OFFSET('Labour Entry'!$C$1,'Labour Entry'!$A46-1,F$4*5-4,1,1),0)</f>
        <v>0</v>
      </c>
      <c r="G45" s="857">
        <f ca="1">IF(G$4&gt;0,OFFSET('Labour Entry'!$C$1,'Labour Entry'!$A46-1,G$4*5-3,1,1),0)</f>
        <v>0</v>
      </c>
      <c r="H45" s="858">
        <f ca="1">IF(H$4&gt;0,OFFSET('Labour Entry'!$C$1,'Labour Entry'!$A46-1,H$4*5-2,1,1),0)</f>
        <v>0</v>
      </c>
      <c r="I45" s="860">
        <f ca="1">IF(I$4&gt;0,OFFSET('Labour Entry'!$C$1,'Labour Entry'!$A46-1,I$4*5-1,1,1),0)</f>
        <v>0</v>
      </c>
      <c r="J45" s="861">
        <f ca="1">IF(J$4&gt;0,OFFSET('Labour Entry'!$C$1,'Labour Entry'!$A46-1,J$4*5,1,1),0)</f>
        <v>0</v>
      </c>
      <c r="K45" s="862">
        <f ca="1">IF(K$4&gt;0,OFFSET('Labour Entry'!$C$1,'Labour Entry'!$A46-1,K$4*5-4,1,1),0)</f>
        <v>0</v>
      </c>
      <c r="L45" s="857">
        <f ca="1">IF(L$4&gt;0,OFFSET('Labour Entry'!$C$1,'Labour Entry'!$A46-1,L$4*5-3,1,1),0)</f>
        <v>0</v>
      </c>
      <c r="M45" s="858">
        <f ca="1">IF(M$4&gt;0,OFFSET('Labour Entry'!$C$1,'Labour Entry'!$A46-1,M$4*5-2,1,1),0)</f>
        <v>0</v>
      </c>
      <c r="N45" s="860">
        <f ca="1">IF(N$4&gt;0,OFFSET('Labour Entry'!$C$1,'Labour Entry'!$A46-1,N$4*5-1,1,1),0)</f>
        <v>0</v>
      </c>
      <c r="O45" s="861">
        <f ca="1">IF(O$4&gt;0,OFFSET('Labour Entry'!$C$1,'Labour Entry'!$A46-1,O$4*5,1,1),0)</f>
        <v>0</v>
      </c>
      <c r="P45" s="862">
        <f ca="1">IF(P$4&gt;0,OFFSET('Labour Entry'!$C$1,'Labour Entry'!$A46-1,P$4*5-4,1,1),0)</f>
        <v>0</v>
      </c>
      <c r="Q45" s="857">
        <f ca="1">IF(Q$4&gt;0,OFFSET('Labour Entry'!$C$1,'Labour Entry'!$A46-1,Q$4*5-3,1,1),0)</f>
        <v>0</v>
      </c>
      <c r="R45" s="858">
        <f ca="1">IF(R$4&gt;0,OFFSET('Labour Entry'!$C$1,'Labour Entry'!$A46-1,R$4*5-2,1,1),0)</f>
        <v>0</v>
      </c>
      <c r="S45" s="860">
        <f ca="1">IF(S$4&gt;0,OFFSET('Labour Entry'!$C$1,'Labour Entry'!$A46-1,S$4*5-1,1,1),0)</f>
        <v>0</v>
      </c>
      <c r="T45" s="861">
        <f ca="1">IF(T$4&gt;0,OFFSET('Labour Entry'!$C$1,'Labour Entry'!$A46-1,T$4*5,1,1),0)</f>
        <v>0</v>
      </c>
      <c r="U45" s="862">
        <f ca="1">IF(U$4&gt;0,OFFSET('Labour Entry'!$C$1,'Labour Entry'!$A46-1,U$4*5-4,1,1),0)</f>
        <v>0</v>
      </c>
      <c r="V45" s="857">
        <f ca="1">IF(V$4&gt;0,OFFSET('Labour Entry'!$C$1,'Labour Entry'!$A46-1,V$4*5-3,1,1),0)</f>
        <v>0</v>
      </c>
      <c r="W45" s="858">
        <f ca="1">IF(W$4&gt;0,OFFSET('Labour Entry'!$C$1,'Labour Entry'!$A46-1,W$4*5-2,1,1),0)</f>
        <v>0</v>
      </c>
      <c r="X45" s="860">
        <f ca="1">IF(X$4&gt;0,OFFSET('Labour Entry'!$C$1,'Labour Entry'!$A46-1,X$4*5-1,1,1),0)</f>
        <v>0</v>
      </c>
      <c r="Y45" s="861">
        <f ca="1">IF(Y$4&gt;0,OFFSET('Labour Entry'!$C$1,'Labour Entry'!$A46-1,Y$4*5,1,1),0)</f>
        <v>0</v>
      </c>
      <c r="Z45" s="862">
        <f ca="1">IF(Z$4&gt;0,OFFSET('Labour Entry'!$C$1,'Labour Entry'!$A46-1,Z$4*5-4,1,1),0)</f>
        <v>0</v>
      </c>
      <c r="AA45" s="857">
        <f ca="1">IF(AA$4&gt;0,OFFSET('Labour Entry'!$C$1,'Labour Entry'!$A46-1,AA$4*5-3,1,1),0)</f>
        <v>0</v>
      </c>
      <c r="AB45" s="858">
        <f ca="1">IF(AB$4&gt;0,OFFSET('Labour Entry'!$C$1,'Labour Entry'!$A46-1,AB$4*5-2,1,1),0)</f>
        <v>0</v>
      </c>
      <c r="AC45" s="860">
        <f ca="1">IF(AC$4&gt;0,OFFSET('Labour Entry'!$C$1,'Labour Entry'!$A46-1,AC$4*5-1,1,1),0)</f>
        <v>0</v>
      </c>
      <c r="AD45" s="861">
        <f ca="1">IF(AD$4&gt;0,OFFSET('Labour Entry'!$C$1,'Labour Entry'!$A46-1,AD$4*5,1,1),0)</f>
        <v>0</v>
      </c>
      <c r="AE45" s="862">
        <f ca="1">IF(AE$4&gt;0,OFFSET('Labour Entry'!$C$1,'Labour Entry'!$A46-1,AE$4*5-4,1,1),0)</f>
        <v>0</v>
      </c>
      <c r="AF45" s="857">
        <f ca="1">IF(AF$4&gt;0,OFFSET('Labour Entry'!$C$1,'Labour Entry'!$A46-1,AF$4*5-3,1,1),0)</f>
        <v>0</v>
      </c>
      <c r="AG45" s="858">
        <f ca="1">IF(AG$4&gt;0,OFFSET('Labour Entry'!$C$1,'Labour Entry'!$A46-1,AG$4*5-2,1,1),0)</f>
        <v>0</v>
      </c>
      <c r="AH45" s="860">
        <f ca="1">IF(AH$4&gt;0,OFFSET('Labour Entry'!$C$1,'Labour Entry'!$A46-1,AH$4*5-1,1,1),0)</f>
        <v>0</v>
      </c>
      <c r="AI45" s="861">
        <f ca="1">IF(AI$4&gt;0,OFFSET('Labour Entry'!$C$1,'Labour Entry'!$A46-1,AI$4*5,1,1),0)</f>
        <v>0</v>
      </c>
      <c r="AJ45" s="862">
        <f ca="1">IF(AJ$4&gt;0,OFFSET('Labour Entry'!$C$1,'Labour Entry'!$A46-1,AJ$4*5-4,1,1),0)</f>
        <v>0</v>
      </c>
      <c r="AK45" s="857">
        <f ca="1">IF(AK$4&gt;0,OFFSET('Labour Entry'!$C$1,'Labour Entry'!$A46-1,AK$4*5-3,1,1),0)</f>
        <v>0</v>
      </c>
      <c r="AL45" s="858">
        <f ca="1">IF(AL$4&gt;0,OFFSET('Labour Entry'!$C$1,'Labour Entry'!$A46-1,AL$4*5-2,1,1),0)</f>
        <v>0</v>
      </c>
      <c r="AM45" s="857">
        <f ca="1">IF(AM$4&gt;0,OFFSET('Labour Entry'!$C$1,'Labour Entry'!$A46-1,AM$4*5-1,1,1),0)</f>
        <v>0</v>
      </c>
      <c r="AN45" s="858">
        <f ca="1">IF(AN$4&gt;0,OFFSET('Labour Entry'!$C$1,'Labour Entry'!$A46-1,AN$4*5,1,1),0)</f>
        <v>0</v>
      </c>
      <c r="AO45" s="862">
        <f ca="1">IF(AO$4&gt;0,OFFSET('Labour Entry'!$C$1,'Labour Entry'!$A46-1,AO$4*5-4,1,1),0)</f>
        <v>0</v>
      </c>
      <c r="AP45" s="857">
        <f ca="1">IF(AP$4&gt;0,OFFSET('Labour Entry'!$C$1,'Labour Entry'!$A46-1,AP$4*5-3,1,1),0)</f>
        <v>0</v>
      </c>
      <c r="AQ45" s="858">
        <f ca="1">IF(AQ$4&gt;0,OFFSET('Labour Entry'!$C$1,'Labour Entry'!$A46-1,AQ$4*5-2,1,1),0)</f>
        <v>0</v>
      </c>
      <c r="AR45" s="857">
        <f ca="1">IF(AR$4&gt;0,OFFSET('Labour Entry'!$C$1,'Labour Entry'!$A46-1,AR$4*5-1,1,1),0)</f>
        <v>0</v>
      </c>
      <c r="AS45" s="858">
        <f ca="1">IF(AS$4&gt;0,OFFSET('Labour Entry'!$C$1,'Labour Entry'!$A46-1,AS$4*5,1,1),0)</f>
        <v>0</v>
      </c>
      <c r="AT45" s="862">
        <f ca="1">IF(AT$4&gt;0,OFFSET('Labour Entry'!$C$1,'Labour Entry'!$A46-1,AT$4*5-4,1,1),0)</f>
        <v>0</v>
      </c>
      <c r="AU45" s="857">
        <f ca="1">IF(AU$4&gt;0,OFFSET('Labour Entry'!$C$1,'Labour Entry'!$A46-1,AU$4*5-3,1,1),0)</f>
        <v>0</v>
      </c>
      <c r="AV45" s="858">
        <f ca="1">IF(AV$4&gt;0,OFFSET('Labour Entry'!$C$1,'Labour Entry'!$A46-1,AV$4*5-2,1,1),0)</f>
        <v>0</v>
      </c>
      <c r="AW45" s="857">
        <f ca="1">IF(AW$4&gt;0,OFFSET('Labour Entry'!$C$1,'Labour Entry'!$A46-1,AW$4*5-1,1,1),0)</f>
        <v>0</v>
      </c>
      <c r="AX45" s="858">
        <f ca="1">IF(AX$4&gt;0,OFFSET('Labour Entry'!$C$1,'Labour Entry'!$A46-1,AX$4*5,1,1),0)</f>
        <v>0</v>
      </c>
      <c r="AY45" s="862">
        <f ca="1">IF(AY$4&gt;0,OFFSET('Labour Entry'!$C$1,'Labour Entry'!$A46-1,AY$4*5-4,1,1),0)</f>
        <v>0</v>
      </c>
      <c r="AZ45" s="857">
        <f ca="1">IF(AZ$4&gt;0,OFFSET('Labour Entry'!$C$1,'Labour Entry'!$A46-1,AZ$4*5-3,1,1),0)</f>
        <v>0</v>
      </c>
      <c r="BA45" s="858">
        <f ca="1">IF(BA$4&gt;0,OFFSET('Labour Entry'!$C$1,'Labour Entry'!$A46-1,BA$4*5-2,1,1),0)</f>
        <v>0</v>
      </c>
      <c r="BB45" s="857">
        <f ca="1">IF(BB$4&gt;0,OFFSET('Labour Entry'!$C$1,'Labour Entry'!$A46-1,BB$4*5-1,1,1),0)</f>
        <v>0</v>
      </c>
      <c r="BC45" s="858">
        <f ca="1">IF(BC$4&gt;0,OFFSET('Labour Entry'!$C$1,'Labour Entry'!$A46-1,BC$4*5,1,1),0)</f>
        <v>0</v>
      </c>
      <c r="BD45" s="862">
        <f ca="1">IF(BD$4&gt;0,OFFSET('Labour Entry'!$C$1,'Labour Entry'!$A46-1,BD$4*5-4,1,1),0)</f>
        <v>0</v>
      </c>
      <c r="BE45" s="857">
        <f ca="1">IF(BE$4&gt;0,OFFSET('Labour Entry'!$C$1,'Labour Entry'!$A46-1,BE$4*5-3,1,1),0)</f>
        <v>0</v>
      </c>
      <c r="BF45" s="858">
        <f ca="1">IF(BF$4&gt;0,OFFSET('Labour Entry'!$C$1,'Labour Entry'!$A46-1,BF$4*5-2,1,1),0)</f>
        <v>0</v>
      </c>
      <c r="BG45" s="857">
        <f ca="1">IF(BG$4&gt;0,OFFSET('Labour Entry'!$C$1,'Labour Entry'!$A46-1,BG$4*5-1,1,1),0)</f>
        <v>0</v>
      </c>
      <c r="BH45" s="858">
        <f ca="1">IF(BH$4&gt;0,OFFSET('Labour Entry'!$C$1,'Labour Entry'!$A46-1,BH$4*5,1,1),0)</f>
        <v>0</v>
      </c>
      <c r="BI45" s="862">
        <f ca="1">IF(BI$4&gt;0,OFFSET('Labour Entry'!$C$1,'Labour Entry'!$A46-1,BI$4*5-4,1,1),0)</f>
        <v>0</v>
      </c>
      <c r="BJ45" s="857">
        <f ca="1">IF(BJ$4&gt;0,OFFSET('Labour Entry'!$C$1,'Labour Entry'!$A46-1,BJ$4*5-3,1,1),0)</f>
        <v>0</v>
      </c>
      <c r="BK45" s="858">
        <f ca="1">IF(BK$4&gt;0,OFFSET('Labour Entry'!$C$1,'Labour Entry'!$A46-1,BK$4*5-2,1,1),0)</f>
        <v>0</v>
      </c>
      <c r="BL45" s="857">
        <f ca="1">IF(BL$4&gt;0,OFFSET('Labour Entry'!$C$1,'Labour Entry'!$A46-1,BL$4*5-1,1,1),0)</f>
        <v>0</v>
      </c>
      <c r="BM45" s="858">
        <f ca="1">IF(BM$4&gt;0,OFFSET('Labour Entry'!$C$1,'Labour Entry'!$A46-1,BM$4*5,1,1),0)</f>
        <v>0</v>
      </c>
      <c r="BN45" s="862">
        <f ca="1">IF(BN$4&gt;0,OFFSET('Labour Entry'!$C$1,'Labour Entry'!$A46-1,BN$4*5-4,1,1),0)</f>
        <v>0</v>
      </c>
      <c r="BO45" s="857">
        <f ca="1">IF(BO$4&gt;0,OFFSET('Labour Entry'!$C$1,'Labour Entry'!$A46-1,BO$4*5-3,1,1),0)</f>
        <v>0</v>
      </c>
      <c r="BP45" s="858">
        <f ca="1">IF(BP$4&gt;0,OFFSET('Labour Entry'!$C$1,'Labour Entry'!$A46-1,BP$4*5-2,1,1),0)</f>
        <v>0</v>
      </c>
      <c r="BQ45" s="857">
        <f ca="1">IF(BQ$4&gt;0,OFFSET('Labour Entry'!$C$1,'Labour Entry'!$A46-1,BQ$4*5-1,1,1),0)</f>
        <v>0</v>
      </c>
      <c r="BR45" s="858">
        <f ca="1">IF(BR$4&gt;0,OFFSET('Labour Entry'!$C$1,'Labour Entry'!$A46-1,BR$4*5,1,1),0)</f>
        <v>0</v>
      </c>
      <c r="BS45" s="862">
        <f ca="1">IF(BS$4&gt;0,OFFSET('Labour Entry'!$C$1,'Labour Entry'!$A46-1,BS$4*5-4,1,1),0)</f>
        <v>0</v>
      </c>
      <c r="BT45" s="857">
        <f ca="1">IF(BT$4&gt;0,OFFSET('Labour Entry'!$C$1,'Labour Entry'!$A46-1,BT$4*5-3,1,1),0)</f>
        <v>0</v>
      </c>
      <c r="BU45" s="858">
        <f ca="1">IF(BU$4&gt;0,OFFSET('Labour Entry'!$C$1,'Labour Entry'!$A46-1,BU$4*5-2,1,1),0)</f>
        <v>0</v>
      </c>
      <c r="BV45" s="857">
        <f ca="1">IF(BV$4&gt;0,OFFSET('Labour Entry'!$C$1,'Labour Entry'!$A46-1,BV$4*5-1,1,1),0)</f>
        <v>0</v>
      </c>
      <c r="BW45" s="858">
        <f ca="1">IF(BW$4&gt;0,OFFSET('Labour Entry'!$C$1,'Labour Entry'!$A46-1,BW$4*5,1,1),0)</f>
        <v>0</v>
      </c>
      <c r="BX45" s="862">
        <f ca="1">IF(BX$4&gt;0,OFFSET('Labour Entry'!$C$1,'Labour Entry'!$A46-1,BX$4*5-4,1,1),0)</f>
        <v>0</v>
      </c>
      <c r="BY45" s="857">
        <f ca="1">IF(BY$4&gt;0,OFFSET('Labour Entry'!$C$1,'Labour Entry'!$A46-1,BY$4*5-3,1,1),0)</f>
        <v>0</v>
      </c>
      <c r="BZ45" s="858">
        <f ca="1">IF(BZ$4&gt;0,OFFSET('Labour Entry'!$C$1,'Labour Entry'!$A46-1,BZ$4*5-2,1,1),0)</f>
        <v>0</v>
      </c>
      <c r="CA45" s="857">
        <f ca="1">IF(CA$4&gt;0,OFFSET('Labour Entry'!$C$1,'Labour Entry'!$A46-1,CA$4*5-1,1,1),0)</f>
        <v>0</v>
      </c>
      <c r="CB45" s="858">
        <f ca="1">IF(CB$4&gt;0,OFFSET('Labour Entry'!$C$1,'Labour Entry'!$A46-1,CB$4*5,1,1),0)</f>
        <v>0</v>
      </c>
      <c r="CC45" s="845"/>
      <c r="CD45" s="863">
        <f t="shared" ca="1" si="0"/>
        <v>0</v>
      </c>
      <c r="CE45" s="864">
        <f t="shared" ca="1" si="2"/>
        <v>0</v>
      </c>
      <c r="CF45" s="865">
        <f t="shared" ca="1" si="1"/>
        <v>0</v>
      </c>
      <c r="CG45" s="866">
        <f t="shared" ca="1" si="1"/>
        <v>0</v>
      </c>
      <c r="CH45" s="866">
        <f t="shared" ca="1" si="1"/>
        <v>0</v>
      </c>
      <c r="CI45" s="867">
        <f t="shared" ca="1" si="1"/>
        <v>0</v>
      </c>
    </row>
    <row r="46" spans="1:87" x14ac:dyDescent="0.2">
      <c r="A46" s="855" t="str">
        <f ca="1">IF(OFFSET('Employee Set-up'!$A$1,ROW('Employee Set-up'!$A42)-1,'Employee Set-up'!$B$1-1,1,1)&lt;&gt;0,OFFSET('Employee Set-up'!$A$1,ROW('Employee Set-up'!$A42)-1,'Employee Set-up'!$B$1-1,1,1),"---")</f>
        <v>----</v>
      </c>
      <c r="B46" s="856" t="str">
        <f ca="1">IF(OFFSET('Employee Set-up'!$A$1,ROW('Employee Set-up'!$A42)-1,'Employee Set-up'!$D$1-1,1,1)&lt;&gt;0,OFFSET('Employee Set-up'!$A$1,ROW('Employee Set-up'!$A42)-1,'Employee Set-up'!$C$1-1,1,1),"---")</f>
        <v>---</v>
      </c>
      <c r="C46" s="857">
        <f ca="1">IF(OFFSET('Employee Set-up'!$A$1,ROW('Employee Set-up'!$A42)-1,'Employee Set-up'!$D$1-1,1,1)&lt;&gt;0,OFFSET('Employee Set-up'!$A$1,ROW('Employee Set-up'!$A42)-1,'Employee Set-up'!$F$1-1,1,1),"---")</f>
        <v>0</v>
      </c>
      <c r="D46" s="858">
        <f ca="1">IF(OFFSET('Employee Set-up'!$A$1,ROW('Employee Set-up'!$A42)-1,'Employee Set-up'!$D$1-1,1,1)&lt;&gt;0,OFFSET('Employee Set-up'!$A$1,ROW('Employee Set-up'!$A42)-1,'Employee Set-up'!$G$1-1,1,1),"---")</f>
        <v>0</v>
      </c>
      <c r="E46" s="845"/>
      <c r="F46" s="859">
        <f ca="1">IF(F$4&gt;0,OFFSET('Labour Entry'!$C$1,'Labour Entry'!$A47-1,F$4*5-4,1,1),0)</f>
        <v>0</v>
      </c>
      <c r="G46" s="857">
        <f ca="1">IF(G$4&gt;0,OFFSET('Labour Entry'!$C$1,'Labour Entry'!$A47-1,G$4*5-3,1,1),0)</f>
        <v>0</v>
      </c>
      <c r="H46" s="858">
        <f ca="1">IF(H$4&gt;0,OFFSET('Labour Entry'!$C$1,'Labour Entry'!$A47-1,H$4*5-2,1,1),0)</f>
        <v>0</v>
      </c>
      <c r="I46" s="860">
        <f ca="1">IF(I$4&gt;0,OFFSET('Labour Entry'!$C$1,'Labour Entry'!$A47-1,I$4*5-1,1,1),0)</f>
        <v>0</v>
      </c>
      <c r="J46" s="861">
        <f ca="1">IF(J$4&gt;0,OFFSET('Labour Entry'!$C$1,'Labour Entry'!$A47-1,J$4*5,1,1),0)</f>
        <v>0</v>
      </c>
      <c r="K46" s="862">
        <f ca="1">IF(K$4&gt;0,OFFSET('Labour Entry'!$C$1,'Labour Entry'!$A47-1,K$4*5-4,1,1),0)</f>
        <v>0</v>
      </c>
      <c r="L46" s="857">
        <f ca="1">IF(L$4&gt;0,OFFSET('Labour Entry'!$C$1,'Labour Entry'!$A47-1,L$4*5-3,1,1),0)</f>
        <v>0</v>
      </c>
      <c r="M46" s="858">
        <f ca="1">IF(M$4&gt;0,OFFSET('Labour Entry'!$C$1,'Labour Entry'!$A47-1,M$4*5-2,1,1),0)</f>
        <v>0</v>
      </c>
      <c r="N46" s="860">
        <f ca="1">IF(N$4&gt;0,OFFSET('Labour Entry'!$C$1,'Labour Entry'!$A47-1,N$4*5-1,1,1),0)</f>
        <v>0</v>
      </c>
      <c r="O46" s="861">
        <f ca="1">IF(O$4&gt;0,OFFSET('Labour Entry'!$C$1,'Labour Entry'!$A47-1,O$4*5,1,1),0)</f>
        <v>0</v>
      </c>
      <c r="P46" s="862">
        <f ca="1">IF(P$4&gt;0,OFFSET('Labour Entry'!$C$1,'Labour Entry'!$A47-1,P$4*5-4,1,1),0)</f>
        <v>0</v>
      </c>
      <c r="Q46" s="857">
        <f ca="1">IF(Q$4&gt;0,OFFSET('Labour Entry'!$C$1,'Labour Entry'!$A47-1,Q$4*5-3,1,1),0)</f>
        <v>0</v>
      </c>
      <c r="R46" s="858">
        <f ca="1">IF(R$4&gt;0,OFFSET('Labour Entry'!$C$1,'Labour Entry'!$A47-1,R$4*5-2,1,1),0)</f>
        <v>0</v>
      </c>
      <c r="S46" s="860">
        <f ca="1">IF(S$4&gt;0,OFFSET('Labour Entry'!$C$1,'Labour Entry'!$A47-1,S$4*5-1,1,1),0)</f>
        <v>0</v>
      </c>
      <c r="T46" s="861">
        <f ca="1">IF(T$4&gt;0,OFFSET('Labour Entry'!$C$1,'Labour Entry'!$A47-1,T$4*5,1,1),0)</f>
        <v>0</v>
      </c>
      <c r="U46" s="862">
        <f ca="1">IF(U$4&gt;0,OFFSET('Labour Entry'!$C$1,'Labour Entry'!$A47-1,U$4*5-4,1,1),0)</f>
        <v>0</v>
      </c>
      <c r="V46" s="857">
        <f ca="1">IF(V$4&gt;0,OFFSET('Labour Entry'!$C$1,'Labour Entry'!$A47-1,V$4*5-3,1,1),0)</f>
        <v>0</v>
      </c>
      <c r="W46" s="858">
        <f ca="1">IF(W$4&gt;0,OFFSET('Labour Entry'!$C$1,'Labour Entry'!$A47-1,W$4*5-2,1,1),0)</f>
        <v>0</v>
      </c>
      <c r="X46" s="860">
        <f ca="1">IF(X$4&gt;0,OFFSET('Labour Entry'!$C$1,'Labour Entry'!$A47-1,X$4*5-1,1,1),0)</f>
        <v>0</v>
      </c>
      <c r="Y46" s="861">
        <f ca="1">IF(Y$4&gt;0,OFFSET('Labour Entry'!$C$1,'Labour Entry'!$A47-1,Y$4*5,1,1),0)</f>
        <v>0</v>
      </c>
      <c r="Z46" s="862">
        <f ca="1">IF(Z$4&gt;0,OFFSET('Labour Entry'!$C$1,'Labour Entry'!$A47-1,Z$4*5-4,1,1),0)</f>
        <v>0</v>
      </c>
      <c r="AA46" s="857">
        <f ca="1">IF(AA$4&gt;0,OFFSET('Labour Entry'!$C$1,'Labour Entry'!$A47-1,AA$4*5-3,1,1),0)</f>
        <v>0</v>
      </c>
      <c r="AB46" s="858">
        <f ca="1">IF(AB$4&gt;0,OFFSET('Labour Entry'!$C$1,'Labour Entry'!$A47-1,AB$4*5-2,1,1),0)</f>
        <v>0</v>
      </c>
      <c r="AC46" s="860">
        <f ca="1">IF(AC$4&gt;0,OFFSET('Labour Entry'!$C$1,'Labour Entry'!$A47-1,AC$4*5-1,1,1),0)</f>
        <v>0</v>
      </c>
      <c r="AD46" s="861">
        <f ca="1">IF(AD$4&gt;0,OFFSET('Labour Entry'!$C$1,'Labour Entry'!$A47-1,AD$4*5,1,1),0)</f>
        <v>0</v>
      </c>
      <c r="AE46" s="862">
        <f ca="1">IF(AE$4&gt;0,OFFSET('Labour Entry'!$C$1,'Labour Entry'!$A47-1,AE$4*5-4,1,1),0)</f>
        <v>0</v>
      </c>
      <c r="AF46" s="857">
        <f ca="1">IF(AF$4&gt;0,OFFSET('Labour Entry'!$C$1,'Labour Entry'!$A47-1,AF$4*5-3,1,1),0)</f>
        <v>0</v>
      </c>
      <c r="AG46" s="858">
        <f ca="1">IF(AG$4&gt;0,OFFSET('Labour Entry'!$C$1,'Labour Entry'!$A47-1,AG$4*5-2,1,1),0)</f>
        <v>0</v>
      </c>
      <c r="AH46" s="860">
        <f ca="1">IF(AH$4&gt;0,OFFSET('Labour Entry'!$C$1,'Labour Entry'!$A47-1,AH$4*5-1,1,1),0)</f>
        <v>0</v>
      </c>
      <c r="AI46" s="861">
        <f ca="1">IF(AI$4&gt;0,OFFSET('Labour Entry'!$C$1,'Labour Entry'!$A47-1,AI$4*5,1,1),0)</f>
        <v>0</v>
      </c>
      <c r="AJ46" s="862">
        <f ca="1">IF(AJ$4&gt;0,OFFSET('Labour Entry'!$C$1,'Labour Entry'!$A47-1,AJ$4*5-4,1,1),0)</f>
        <v>0</v>
      </c>
      <c r="AK46" s="857">
        <f ca="1">IF(AK$4&gt;0,OFFSET('Labour Entry'!$C$1,'Labour Entry'!$A47-1,AK$4*5-3,1,1),0)</f>
        <v>0</v>
      </c>
      <c r="AL46" s="858">
        <f ca="1">IF(AL$4&gt;0,OFFSET('Labour Entry'!$C$1,'Labour Entry'!$A47-1,AL$4*5-2,1,1),0)</f>
        <v>0</v>
      </c>
      <c r="AM46" s="857">
        <f ca="1">IF(AM$4&gt;0,OFFSET('Labour Entry'!$C$1,'Labour Entry'!$A47-1,AM$4*5-1,1,1),0)</f>
        <v>0</v>
      </c>
      <c r="AN46" s="858">
        <f ca="1">IF(AN$4&gt;0,OFFSET('Labour Entry'!$C$1,'Labour Entry'!$A47-1,AN$4*5,1,1),0)</f>
        <v>0</v>
      </c>
      <c r="AO46" s="862">
        <f ca="1">IF(AO$4&gt;0,OFFSET('Labour Entry'!$C$1,'Labour Entry'!$A47-1,AO$4*5-4,1,1),0)</f>
        <v>0</v>
      </c>
      <c r="AP46" s="857">
        <f ca="1">IF(AP$4&gt;0,OFFSET('Labour Entry'!$C$1,'Labour Entry'!$A47-1,AP$4*5-3,1,1),0)</f>
        <v>0</v>
      </c>
      <c r="AQ46" s="858">
        <f ca="1">IF(AQ$4&gt;0,OFFSET('Labour Entry'!$C$1,'Labour Entry'!$A47-1,AQ$4*5-2,1,1),0)</f>
        <v>0</v>
      </c>
      <c r="AR46" s="857">
        <f ca="1">IF(AR$4&gt;0,OFFSET('Labour Entry'!$C$1,'Labour Entry'!$A47-1,AR$4*5-1,1,1),0)</f>
        <v>0</v>
      </c>
      <c r="AS46" s="858">
        <f ca="1">IF(AS$4&gt;0,OFFSET('Labour Entry'!$C$1,'Labour Entry'!$A47-1,AS$4*5,1,1),0)</f>
        <v>0</v>
      </c>
      <c r="AT46" s="862">
        <f ca="1">IF(AT$4&gt;0,OFFSET('Labour Entry'!$C$1,'Labour Entry'!$A47-1,AT$4*5-4,1,1),0)</f>
        <v>0</v>
      </c>
      <c r="AU46" s="857">
        <f ca="1">IF(AU$4&gt;0,OFFSET('Labour Entry'!$C$1,'Labour Entry'!$A47-1,AU$4*5-3,1,1),0)</f>
        <v>0</v>
      </c>
      <c r="AV46" s="858">
        <f ca="1">IF(AV$4&gt;0,OFFSET('Labour Entry'!$C$1,'Labour Entry'!$A47-1,AV$4*5-2,1,1),0)</f>
        <v>0</v>
      </c>
      <c r="AW46" s="857">
        <f ca="1">IF(AW$4&gt;0,OFFSET('Labour Entry'!$C$1,'Labour Entry'!$A47-1,AW$4*5-1,1,1),0)</f>
        <v>0</v>
      </c>
      <c r="AX46" s="858">
        <f ca="1">IF(AX$4&gt;0,OFFSET('Labour Entry'!$C$1,'Labour Entry'!$A47-1,AX$4*5,1,1),0)</f>
        <v>0</v>
      </c>
      <c r="AY46" s="862">
        <f ca="1">IF(AY$4&gt;0,OFFSET('Labour Entry'!$C$1,'Labour Entry'!$A47-1,AY$4*5-4,1,1),0)</f>
        <v>0</v>
      </c>
      <c r="AZ46" s="857">
        <f ca="1">IF(AZ$4&gt;0,OFFSET('Labour Entry'!$C$1,'Labour Entry'!$A47-1,AZ$4*5-3,1,1),0)</f>
        <v>0</v>
      </c>
      <c r="BA46" s="858">
        <f ca="1">IF(BA$4&gt;0,OFFSET('Labour Entry'!$C$1,'Labour Entry'!$A47-1,BA$4*5-2,1,1),0)</f>
        <v>0</v>
      </c>
      <c r="BB46" s="857">
        <f ca="1">IF(BB$4&gt;0,OFFSET('Labour Entry'!$C$1,'Labour Entry'!$A47-1,BB$4*5-1,1,1),0)</f>
        <v>0</v>
      </c>
      <c r="BC46" s="858">
        <f ca="1">IF(BC$4&gt;0,OFFSET('Labour Entry'!$C$1,'Labour Entry'!$A47-1,BC$4*5,1,1),0)</f>
        <v>0</v>
      </c>
      <c r="BD46" s="862">
        <f ca="1">IF(BD$4&gt;0,OFFSET('Labour Entry'!$C$1,'Labour Entry'!$A47-1,BD$4*5-4,1,1),0)</f>
        <v>0</v>
      </c>
      <c r="BE46" s="857">
        <f ca="1">IF(BE$4&gt;0,OFFSET('Labour Entry'!$C$1,'Labour Entry'!$A47-1,BE$4*5-3,1,1),0)</f>
        <v>0</v>
      </c>
      <c r="BF46" s="858">
        <f ca="1">IF(BF$4&gt;0,OFFSET('Labour Entry'!$C$1,'Labour Entry'!$A47-1,BF$4*5-2,1,1),0)</f>
        <v>0</v>
      </c>
      <c r="BG46" s="857">
        <f ca="1">IF(BG$4&gt;0,OFFSET('Labour Entry'!$C$1,'Labour Entry'!$A47-1,BG$4*5-1,1,1),0)</f>
        <v>0</v>
      </c>
      <c r="BH46" s="858">
        <f ca="1">IF(BH$4&gt;0,OFFSET('Labour Entry'!$C$1,'Labour Entry'!$A47-1,BH$4*5,1,1),0)</f>
        <v>0</v>
      </c>
      <c r="BI46" s="862">
        <f ca="1">IF(BI$4&gt;0,OFFSET('Labour Entry'!$C$1,'Labour Entry'!$A47-1,BI$4*5-4,1,1),0)</f>
        <v>0</v>
      </c>
      <c r="BJ46" s="857">
        <f ca="1">IF(BJ$4&gt;0,OFFSET('Labour Entry'!$C$1,'Labour Entry'!$A47-1,BJ$4*5-3,1,1),0)</f>
        <v>0</v>
      </c>
      <c r="BK46" s="858">
        <f ca="1">IF(BK$4&gt;0,OFFSET('Labour Entry'!$C$1,'Labour Entry'!$A47-1,BK$4*5-2,1,1),0)</f>
        <v>0</v>
      </c>
      <c r="BL46" s="857">
        <f ca="1">IF(BL$4&gt;0,OFFSET('Labour Entry'!$C$1,'Labour Entry'!$A47-1,BL$4*5-1,1,1),0)</f>
        <v>0</v>
      </c>
      <c r="BM46" s="858">
        <f ca="1">IF(BM$4&gt;0,OFFSET('Labour Entry'!$C$1,'Labour Entry'!$A47-1,BM$4*5,1,1),0)</f>
        <v>0</v>
      </c>
      <c r="BN46" s="862">
        <f ca="1">IF(BN$4&gt;0,OFFSET('Labour Entry'!$C$1,'Labour Entry'!$A47-1,BN$4*5-4,1,1),0)</f>
        <v>0</v>
      </c>
      <c r="BO46" s="857">
        <f ca="1">IF(BO$4&gt;0,OFFSET('Labour Entry'!$C$1,'Labour Entry'!$A47-1,BO$4*5-3,1,1),0)</f>
        <v>0</v>
      </c>
      <c r="BP46" s="858">
        <f ca="1">IF(BP$4&gt;0,OFFSET('Labour Entry'!$C$1,'Labour Entry'!$A47-1,BP$4*5-2,1,1),0)</f>
        <v>0</v>
      </c>
      <c r="BQ46" s="857">
        <f ca="1">IF(BQ$4&gt;0,OFFSET('Labour Entry'!$C$1,'Labour Entry'!$A47-1,BQ$4*5-1,1,1),0)</f>
        <v>0</v>
      </c>
      <c r="BR46" s="858">
        <f ca="1">IF(BR$4&gt;0,OFFSET('Labour Entry'!$C$1,'Labour Entry'!$A47-1,BR$4*5,1,1),0)</f>
        <v>0</v>
      </c>
      <c r="BS46" s="862">
        <f ca="1">IF(BS$4&gt;0,OFFSET('Labour Entry'!$C$1,'Labour Entry'!$A47-1,BS$4*5-4,1,1),0)</f>
        <v>0</v>
      </c>
      <c r="BT46" s="857">
        <f ca="1">IF(BT$4&gt;0,OFFSET('Labour Entry'!$C$1,'Labour Entry'!$A47-1,BT$4*5-3,1,1),0)</f>
        <v>0</v>
      </c>
      <c r="BU46" s="858">
        <f ca="1">IF(BU$4&gt;0,OFFSET('Labour Entry'!$C$1,'Labour Entry'!$A47-1,BU$4*5-2,1,1),0)</f>
        <v>0</v>
      </c>
      <c r="BV46" s="857">
        <f ca="1">IF(BV$4&gt;0,OFFSET('Labour Entry'!$C$1,'Labour Entry'!$A47-1,BV$4*5-1,1,1),0)</f>
        <v>0</v>
      </c>
      <c r="BW46" s="858">
        <f ca="1">IF(BW$4&gt;0,OFFSET('Labour Entry'!$C$1,'Labour Entry'!$A47-1,BW$4*5,1,1),0)</f>
        <v>0</v>
      </c>
      <c r="BX46" s="862">
        <f ca="1">IF(BX$4&gt;0,OFFSET('Labour Entry'!$C$1,'Labour Entry'!$A47-1,BX$4*5-4,1,1),0)</f>
        <v>0</v>
      </c>
      <c r="BY46" s="857">
        <f ca="1">IF(BY$4&gt;0,OFFSET('Labour Entry'!$C$1,'Labour Entry'!$A47-1,BY$4*5-3,1,1),0)</f>
        <v>0</v>
      </c>
      <c r="BZ46" s="858">
        <f ca="1">IF(BZ$4&gt;0,OFFSET('Labour Entry'!$C$1,'Labour Entry'!$A47-1,BZ$4*5-2,1,1),0)</f>
        <v>0</v>
      </c>
      <c r="CA46" s="857">
        <f ca="1">IF(CA$4&gt;0,OFFSET('Labour Entry'!$C$1,'Labour Entry'!$A47-1,CA$4*5-1,1,1),0)</f>
        <v>0</v>
      </c>
      <c r="CB46" s="858">
        <f ca="1">IF(CB$4&gt;0,OFFSET('Labour Entry'!$C$1,'Labour Entry'!$A47-1,CB$4*5,1,1),0)</f>
        <v>0</v>
      </c>
      <c r="CC46" s="845"/>
      <c r="CD46" s="863">
        <f t="shared" ca="1" si="0"/>
        <v>0</v>
      </c>
      <c r="CE46" s="864">
        <f t="shared" ca="1" si="2"/>
        <v>0</v>
      </c>
      <c r="CF46" s="865">
        <f t="shared" ca="1" si="1"/>
        <v>0</v>
      </c>
      <c r="CG46" s="866">
        <f t="shared" ca="1" si="1"/>
        <v>0</v>
      </c>
      <c r="CH46" s="866">
        <f t="shared" ca="1" si="1"/>
        <v>0</v>
      </c>
      <c r="CI46" s="867">
        <f t="shared" ca="1" si="1"/>
        <v>0</v>
      </c>
    </row>
    <row r="47" spans="1:87" x14ac:dyDescent="0.2">
      <c r="A47" s="855" t="str">
        <f ca="1">IF(OFFSET('Employee Set-up'!$A$1,ROW('Employee Set-up'!$A43)-1,'Employee Set-up'!$B$1-1,1,1)&lt;&gt;0,OFFSET('Employee Set-up'!$A$1,ROW('Employee Set-up'!$A43)-1,'Employee Set-up'!$B$1-1,1,1),"---")</f>
        <v>----</v>
      </c>
      <c r="B47" s="856" t="str">
        <f ca="1">IF(OFFSET('Employee Set-up'!$A$1,ROW('Employee Set-up'!$A43)-1,'Employee Set-up'!$D$1-1,1,1)&lt;&gt;0,OFFSET('Employee Set-up'!$A$1,ROW('Employee Set-up'!$A43)-1,'Employee Set-up'!$C$1-1,1,1),"---")</f>
        <v>---</v>
      </c>
      <c r="C47" s="857">
        <f ca="1">IF(OFFSET('Employee Set-up'!$A$1,ROW('Employee Set-up'!$A43)-1,'Employee Set-up'!$D$1-1,1,1)&lt;&gt;0,OFFSET('Employee Set-up'!$A$1,ROW('Employee Set-up'!$A43)-1,'Employee Set-up'!$F$1-1,1,1),"---")</f>
        <v>0</v>
      </c>
      <c r="D47" s="858">
        <f ca="1">IF(OFFSET('Employee Set-up'!$A$1,ROW('Employee Set-up'!$A43)-1,'Employee Set-up'!$D$1-1,1,1)&lt;&gt;0,OFFSET('Employee Set-up'!$A$1,ROW('Employee Set-up'!$A43)-1,'Employee Set-up'!$G$1-1,1,1),"---")</f>
        <v>0</v>
      </c>
      <c r="E47" s="845"/>
      <c r="F47" s="859">
        <f ca="1">IF(F$4&gt;0,OFFSET('Labour Entry'!$C$1,'Labour Entry'!$A48-1,F$4*5-4,1,1),0)</f>
        <v>0</v>
      </c>
      <c r="G47" s="857">
        <f ca="1">IF(G$4&gt;0,OFFSET('Labour Entry'!$C$1,'Labour Entry'!$A48-1,G$4*5-3,1,1),0)</f>
        <v>0</v>
      </c>
      <c r="H47" s="858">
        <f ca="1">IF(H$4&gt;0,OFFSET('Labour Entry'!$C$1,'Labour Entry'!$A48-1,H$4*5-2,1,1),0)</f>
        <v>0</v>
      </c>
      <c r="I47" s="860">
        <f ca="1">IF(I$4&gt;0,OFFSET('Labour Entry'!$C$1,'Labour Entry'!$A48-1,I$4*5-1,1,1),0)</f>
        <v>0</v>
      </c>
      <c r="J47" s="861">
        <f ca="1">IF(J$4&gt;0,OFFSET('Labour Entry'!$C$1,'Labour Entry'!$A48-1,J$4*5,1,1),0)</f>
        <v>0</v>
      </c>
      <c r="K47" s="862">
        <f ca="1">IF(K$4&gt;0,OFFSET('Labour Entry'!$C$1,'Labour Entry'!$A48-1,K$4*5-4,1,1),0)</f>
        <v>0</v>
      </c>
      <c r="L47" s="857">
        <f ca="1">IF(L$4&gt;0,OFFSET('Labour Entry'!$C$1,'Labour Entry'!$A48-1,L$4*5-3,1,1),0)</f>
        <v>0</v>
      </c>
      <c r="M47" s="858">
        <f ca="1">IF(M$4&gt;0,OFFSET('Labour Entry'!$C$1,'Labour Entry'!$A48-1,M$4*5-2,1,1),0)</f>
        <v>0</v>
      </c>
      <c r="N47" s="860">
        <f ca="1">IF(N$4&gt;0,OFFSET('Labour Entry'!$C$1,'Labour Entry'!$A48-1,N$4*5-1,1,1),0)</f>
        <v>0</v>
      </c>
      <c r="O47" s="861">
        <f ca="1">IF(O$4&gt;0,OFFSET('Labour Entry'!$C$1,'Labour Entry'!$A48-1,O$4*5,1,1),0)</f>
        <v>0</v>
      </c>
      <c r="P47" s="862">
        <f ca="1">IF(P$4&gt;0,OFFSET('Labour Entry'!$C$1,'Labour Entry'!$A48-1,P$4*5-4,1,1),0)</f>
        <v>0</v>
      </c>
      <c r="Q47" s="857">
        <f ca="1">IF(Q$4&gt;0,OFFSET('Labour Entry'!$C$1,'Labour Entry'!$A48-1,Q$4*5-3,1,1),0)</f>
        <v>0</v>
      </c>
      <c r="R47" s="858">
        <f ca="1">IF(R$4&gt;0,OFFSET('Labour Entry'!$C$1,'Labour Entry'!$A48-1,R$4*5-2,1,1),0)</f>
        <v>0</v>
      </c>
      <c r="S47" s="860">
        <f ca="1">IF(S$4&gt;0,OFFSET('Labour Entry'!$C$1,'Labour Entry'!$A48-1,S$4*5-1,1,1),0)</f>
        <v>0</v>
      </c>
      <c r="T47" s="861">
        <f ca="1">IF(T$4&gt;0,OFFSET('Labour Entry'!$C$1,'Labour Entry'!$A48-1,T$4*5,1,1),0)</f>
        <v>0</v>
      </c>
      <c r="U47" s="862">
        <f ca="1">IF(U$4&gt;0,OFFSET('Labour Entry'!$C$1,'Labour Entry'!$A48-1,U$4*5-4,1,1),0)</f>
        <v>0</v>
      </c>
      <c r="V47" s="857">
        <f ca="1">IF(V$4&gt;0,OFFSET('Labour Entry'!$C$1,'Labour Entry'!$A48-1,V$4*5-3,1,1),0)</f>
        <v>0</v>
      </c>
      <c r="W47" s="858">
        <f ca="1">IF(W$4&gt;0,OFFSET('Labour Entry'!$C$1,'Labour Entry'!$A48-1,W$4*5-2,1,1),0)</f>
        <v>0</v>
      </c>
      <c r="X47" s="860">
        <f ca="1">IF(X$4&gt;0,OFFSET('Labour Entry'!$C$1,'Labour Entry'!$A48-1,X$4*5-1,1,1),0)</f>
        <v>0</v>
      </c>
      <c r="Y47" s="861">
        <f ca="1">IF(Y$4&gt;0,OFFSET('Labour Entry'!$C$1,'Labour Entry'!$A48-1,Y$4*5,1,1),0)</f>
        <v>0</v>
      </c>
      <c r="Z47" s="862">
        <f ca="1">IF(Z$4&gt;0,OFFSET('Labour Entry'!$C$1,'Labour Entry'!$A48-1,Z$4*5-4,1,1),0)</f>
        <v>0</v>
      </c>
      <c r="AA47" s="857">
        <f ca="1">IF(AA$4&gt;0,OFFSET('Labour Entry'!$C$1,'Labour Entry'!$A48-1,AA$4*5-3,1,1),0)</f>
        <v>0</v>
      </c>
      <c r="AB47" s="858">
        <f ca="1">IF(AB$4&gt;0,OFFSET('Labour Entry'!$C$1,'Labour Entry'!$A48-1,AB$4*5-2,1,1),0)</f>
        <v>0</v>
      </c>
      <c r="AC47" s="860">
        <f ca="1">IF(AC$4&gt;0,OFFSET('Labour Entry'!$C$1,'Labour Entry'!$A48-1,AC$4*5-1,1,1),0)</f>
        <v>0</v>
      </c>
      <c r="AD47" s="861">
        <f ca="1">IF(AD$4&gt;0,OFFSET('Labour Entry'!$C$1,'Labour Entry'!$A48-1,AD$4*5,1,1),0)</f>
        <v>0</v>
      </c>
      <c r="AE47" s="862">
        <f ca="1">IF(AE$4&gt;0,OFFSET('Labour Entry'!$C$1,'Labour Entry'!$A48-1,AE$4*5-4,1,1),0)</f>
        <v>0</v>
      </c>
      <c r="AF47" s="857">
        <f ca="1">IF(AF$4&gt;0,OFFSET('Labour Entry'!$C$1,'Labour Entry'!$A48-1,AF$4*5-3,1,1),0)</f>
        <v>0</v>
      </c>
      <c r="AG47" s="858">
        <f ca="1">IF(AG$4&gt;0,OFFSET('Labour Entry'!$C$1,'Labour Entry'!$A48-1,AG$4*5-2,1,1),0)</f>
        <v>0</v>
      </c>
      <c r="AH47" s="860">
        <f ca="1">IF(AH$4&gt;0,OFFSET('Labour Entry'!$C$1,'Labour Entry'!$A48-1,AH$4*5-1,1,1),0)</f>
        <v>0</v>
      </c>
      <c r="AI47" s="861">
        <f ca="1">IF(AI$4&gt;0,OFFSET('Labour Entry'!$C$1,'Labour Entry'!$A48-1,AI$4*5,1,1),0)</f>
        <v>0</v>
      </c>
      <c r="AJ47" s="862">
        <f ca="1">IF(AJ$4&gt;0,OFFSET('Labour Entry'!$C$1,'Labour Entry'!$A48-1,AJ$4*5-4,1,1),0)</f>
        <v>0</v>
      </c>
      <c r="AK47" s="857">
        <f ca="1">IF(AK$4&gt;0,OFFSET('Labour Entry'!$C$1,'Labour Entry'!$A48-1,AK$4*5-3,1,1),0)</f>
        <v>0</v>
      </c>
      <c r="AL47" s="858">
        <f ca="1">IF(AL$4&gt;0,OFFSET('Labour Entry'!$C$1,'Labour Entry'!$A48-1,AL$4*5-2,1,1),0)</f>
        <v>0</v>
      </c>
      <c r="AM47" s="857">
        <f ca="1">IF(AM$4&gt;0,OFFSET('Labour Entry'!$C$1,'Labour Entry'!$A48-1,AM$4*5-1,1,1),0)</f>
        <v>0</v>
      </c>
      <c r="AN47" s="858">
        <f ca="1">IF(AN$4&gt;0,OFFSET('Labour Entry'!$C$1,'Labour Entry'!$A48-1,AN$4*5,1,1),0)</f>
        <v>0</v>
      </c>
      <c r="AO47" s="862">
        <f ca="1">IF(AO$4&gt;0,OFFSET('Labour Entry'!$C$1,'Labour Entry'!$A48-1,AO$4*5-4,1,1),0)</f>
        <v>0</v>
      </c>
      <c r="AP47" s="857">
        <f ca="1">IF(AP$4&gt;0,OFFSET('Labour Entry'!$C$1,'Labour Entry'!$A48-1,AP$4*5-3,1,1),0)</f>
        <v>0</v>
      </c>
      <c r="AQ47" s="858">
        <f ca="1">IF(AQ$4&gt;0,OFFSET('Labour Entry'!$C$1,'Labour Entry'!$A48-1,AQ$4*5-2,1,1),0)</f>
        <v>0</v>
      </c>
      <c r="AR47" s="857">
        <f ca="1">IF(AR$4&gt;0,OFFSET('Labour Entry'!$C$1,'Labour Entry'!$A48-1,AR$4*5-1,1,1),0)</f>
        <v>0</v>
      </c>
      <c r="AS47" s="858">
        <f ca="1">IF(AS$4&gt;0,OFFSET('Labour Entry'!$C$1,'Labour Entry'!$A48-1,AS$4*5,1,1),0)</f>
        <v>0</v>
      </c>
      <c r="AT47" s="862">
        <f ca="1">IF(AT$4&gt;0,OFFSET('Labour Entry'!$C$1,'Labour Entry'!$A48-1,AT$4*5-4,1,1),0)</f>
        <v>0</v>
      </c>
      <c r="AU47" s="857">
        <f ca="1">IF(AU$4&gt;0,OFFSET('Labour Entry'!$C$1,'Labour Entry'!$A48-1,AU$4*5-3,1,1),0)</f>
        <v>0</v>
      </c>
      <c r="AV47" s="858">
        <f ca="1">IF(AV$4&gt;0,OFFSET('Labour Entry'!$C$1,'Labour Entry'!$A48-1,AV$4*5-2,1,1),0)</f>
        <v>0</v>
      </c>
      <c r="AW47" s="857">
        <f ca="1">IF(AW$4&gt;0,OFFSET('Labour Entry'!$C$1,'Labour Entry'!$A48-1,AW$4*5-1,1,1),0)</f>
        <v>0</v>
      </c>
      <c r="AX47" s="858">
        <f ca="1">IF(AX$4&gt;0,OFFSET('Labour Entry'!$C$1,'Labour Entry'!$A48-1,AX$4*5,1,1),0)</f>
        <v>0</v>
      </c>
      <c r="AY47" s="862">
        <f ca="1">IF(AY$4&gt;0,OFFSET('Labour Entry'!$C$1,'Labour Entry'!$A48-1,AY$4*5-4,1,1),0)</f>
        <v>0</v>
      </c>
      <c r="AZ47" s="857">
        <f ca="1">IF(AZ$4&gt;0,OFFSET('Labour Entry'!$C$1,'Labour Entry'!$A48-1,AZ$4*5-3,1,1),0)</f>
        <v>0</v>
      </c>
      <c r="BA47" s="858">
        <f ca="1">IF(BA$4&gt;0,OFFSET('Labour Entry'!$C$1,'Labour Entry'!$A48-1,BA$4*5-2,1,1),0)</f>
        <v>0</v>
      </c>
      <c r="BB47" s="857">
        <f ca="1">IF(BB$4&gt;0,OFFSET('Labour Entry'!$C$1,'Labour Entry'!$A48-1,BB$4*5-1,1,1),0)</f>
        <v>0</v>
      </c>
      <c r="BC47" s="858">
        <f ca="1">IF(BC$4&gt;0,OFFSET('Labour Entry'!$C$1,'Labour Entry'!$A48-1,BC$4*5,1,1),0)</f>
        <v>0</v>
      </c>
      <c r="BD47" s="862">
        <f ca="1">IF(BD$4&gt;0,OFFSET('Labour Entry'!$C$1,'Labour Entry'!$A48-1,BD$4*5-4,1,1),0)</f>
        <v>0</v>
      </c>
      <c r="BE47" s="857">
        <f ca="1">IF(BE$4&gt;0,OFFSET('Labour Entry'!$C$1,'Labour Entry'!$A48-1,BE$4*5-3,1,1),0)</f>
        <v>0</v>
      </c>
      <c r="BF47" s="858">
        <f ca="1">IF(BF$4&gt;0,OFFSET('Labour Entry'!$C$1,'Labour Entry'!$A48-1,BF$4*5-2,1,1),0)</f>
        <v>0</v>
      </c>
      <c r="BG47" s="857">
        <f ca="1">IF(BG$4&gt;0,OFFSET('Labour Entry'!$C$1,'Labour Entry'!$A48-1,BG$4*5-1,1,1),0)</f>
        <v>0</v>
      </c>
      <c r="BH47" s="858">
        <f ca="1">IF(BH$4&gt;0,OFFSET('Labour Entry'!$C$1,'Labour Entry'!$A48-1,BH$4*5,1,1),0)</f>
        <v>0</v>
      </c>
      <c r="BI47" s="862">
        <f ca="1">IF(BI$4&gt;0,OFFSET('Labour Entry'!$C$1,'Labour Entry'!$A48-1,BI$4*5-4,1,1),0)</f>
        <v>0</v>
      </c>
      <c r="BJ47" s="857">
        <f ca="1">IF(BJ$4&gt;0,OFFSET('Labour Entry'!$C$1,'Labour Entry'!$A48-1,BJ$4*5-3,1,1),0)</f>
        <v>0</v>
      </c>
      <c r="BK47" s="858">
        <f ca="1">IF(BK$4&gt;0,OFFSET('Labour Entry'!$C$1,'Labour Entry'!$A48-1,BK$4*5-2,1,1),0)</f>
        <v>0</v>
      </c>
      <c r="BL47" s="857">
        <f ca="1">IF(BL$4&gt;0,OFFSET('Labour Entry'!$C$1,'Labour Entry'!$A48-1,BL$4*5-1,1,1),0)</f>
        <v>0</v>
      </c>
      <c r="BM47" s="858">
        <f ca="1">IF(BM$4&gt;0,OFFSET('Labour Entry'!$C$1,'Labour Entry'!$A48-1,BM$4*5,1,1),0)</f>
        <v>0</v>
      </c>
      <c r="BN47" s="862">
        <f ca="1">IF(BN$4&gt;0,OFFSET('Labour Entry'!$C$1,'Labour Entry'!$A48-1,BN$4*5-4,1,1),0)</f>
        <v>0</v>
      </c>
      <c r="BO47" s="857">
        <f ca="1">IF(BO$4&gt;0,OFFSET('Labour Entry'!$C$1,'Labour Entry'!$A48-1,BO$4*5-3,1,1),0)</f>
        <v>0</v>
      </c>
      <c r="BP47" s="858">
        <f ca="1">IF(BP$4&gt;0,OFFSET('Labour Entry'!$C$1,'Labour Entry'!$A48-1,BP$4*5-2,1,1),0)</f>
        <v>0</v>
      </c>
      <c r="BQ47" s="857">
        <f ca="1">IF(BQ$4&gt;0,OFFSET('Labour Entry'!$C$1,'Labour Entry'!$A48-1,BQ$4*5-1,1,1),0)</f>
        <v>0</v>
      </c>
      <c r="BR47" s="858">
        <f ca="1">IF(BR$4&gt;0,OFFSET('Labour Entry'!$C$1,'Labour Entry'!$A48-1,BR$4*5,1,1),0)</f>
        <v>0</v>
      </c>
      <c r="BS47" s="862">
        <f ca="1">IF(BS$4&gt;0,OFFSET('Labour Entry'!$C$1,'Labour Entry'!$A48-1,BS$4*5-4,1,1),0)</f>
        <v>0</v>
      </c>
      <c r="BT47" s="857">
        <f ca="1">IF(BT$4&gt;0,OFFSET('Labour Entry'!$C$1,'Labour Entry'!$A48-1,BT$4*5-3,1,1),0)</f>
        <v>0</v>
      </c>
      <c r="BU47" s="858">
        <f ca="1">IF(BU$4&gt;0,OFFSET('Labour Entry'!$C$1,'Labour Entry'!$A48-1,BU$4*5-2,1,1),0)</f>
        <v>0</v>
      </c>
      <c r="BV47" s="857">
        <f ca="1">IF(BV$4&gt;0,OFFSET('Labour Entry'!$C$1,'Labour Entry'!$A48-1,BV$4*5-1,1,1),0)</f>
        <v>0</v>
      </c>
      <c r="BW47" s="858">
        <f ca="1">IF(BW$4&gt;0,OFFSET('Labour Entry'!$C$1,'Labour Entry'!$A48-1,BW$4*5,1,1),0)</f>
        <v>0</v>
      </c>
      <c r="BX47" s="862">
        <f ca="1">IF(BX$4&gt;0,OFFSET('Labour Entry'!$C$1,'Labour Entry'!$A48-1,BX$4*5-4,1,1),0)</f>
        <v>0</v>
      </c>
      <c r="BY47" s="857">
        <f ca="1">IF(BY$4&gt;0,OFFSET('Labour Entry'!$C$1,'Labour Entry'!$A48-1,BY$4*5-3,1,1),0)</f>
        <v>0</v>
      </c>
      <c r="BZ47" s="858">
        <f ca="1">IF(BZ$4&gt;0,OFFSET('Labour Entry'!$C$1,'Labour Entry'!$A48-1,BZ$4*5-2,1,1),0)</f>
        <v>0</v>
      </c>
      <c r="CA47" s="857">
        <f ca="1">IF(CA$4&gt;0,OFFSET('Labour Entry'!$C$1,'Labour Entry'!$A48-1,CA$4*5-1,1,1),0)</f>
        <v>0</v>
      </c>
      <c r="CB47" s="858">
        <f ca="1">IF(CB$4&gt;0,OFFSET('Labour Entry'!$C$1,'Labour Entry'!$A48-1,CB$4*5,1,1),0)</f>
        <v>0</v>
      </c>
      <c r="CC47" s="845"/>
      <c r="CD47" s="863">
        <f t="shared" ca="1" si="0"/>
        <v>0</v>
      </c>
      <c r="CE47" s="864">
        <f t="shared" ca="1" si="2"/>
        <v>0</v>
      </c>
      <c r="CF47" s="865">
        <f t="shared" ca="1" si="1"/>
        <v>0</v>
      </c>
      <c r="CG47" s="866">
        <f t="shared" ca="1" si="1"/>
        <v>0</v>
      </c>
      <c r="CH47" s="866">
        <f t="shared" ca="1" si="1"/>
        <v>0</v>
      </c>
      <c r="CI47" s="867">
        <f t="shared" ca="1" si="1"/>
        <v>0</v>
      </c>
    </row>
    <row r="48" spans="1:87" x14ac:dyDescent="0.2">
      <c r="A48" s="855" t="str">
        <f ca="1">IF(OFFSET('Employee Set-up'!$A$1,ROW('Employee Set-up'!$A44)-1,'Employee Set-up'!$B$1-1,1,1)&lt;&gt;0,OFFSET('Employee Set-up'!$A$1,ROW('Employee Set-up'!$A44)-1,'Employee Set-up'!$B$1-1,1,1),"---")</f>
        <v>----</v>
      </c>
      <c r="B48" s="856" t="str">
        <f ca="1">IF(OFFSET('Employee Set-up'!$A$1,ROW('Employee Set-up'!$A44)-1,'Employee Set-up'!$D$1-1,1,1)&lt;&gt;0,OFFSET('Employee Set-up'!$A$1,ROW('Employee Set-up'!$A44)-1,'Employee Set-up'!$C$1-1,1,1),"---")</f>
        <v>---</v>
      </c>
      <c r="C48" s="857">
        <f ca="1">IF(OFFSET('Employee Set-up'!$A$1,ROW('Employee Set-up'!$A44)-1,'Employee Set-up'!$D$1-1,1,1)&lt;&gt;0,OFFSET('Employee Set-up'!$A$1,ROW('Employee Set-up'!$A44)-1,'Employee Set-up'!$F$1-1,1,1),"---")</f>
        <v>0</v>
      </c>
      <c r="D48" s="858">
        <f ca="1">IF(OFFSET('Employee Set-up'!$A$1,ROW('Employee Set-up'!$A44)-1,'Employee Set-up'!$D$1-1,1,1)&lt;&gt;0,OFFSET('Employee Set-up'!$A$1,ROW('Employee Set-up'!$A44)-1,'Employee Set-up'!$G$1-1,1,1),"---")</f>
        <v>0</v>
      </c>
      <c r="E48" s="845"/>
      <c r="F48" s="859">
        <f ca="1">IF(F$4&gt;0,OFFSET('Labour Entry'!$C$1,'Labour Entry'!$A49-1,F$4*5-4,1,1),0)</f>
        <v>0</v>
      </c>
      <c r="G48" s="857">
        <f ca="1">IF(G$4&gt;0,OFFSET('Labour Entry'!$C$1,'Labour Entry'!$A49-1,G$4*5-3,1,1),0)</f>
        <v>0</v>
      </c>
      <c r="H48" s="858">
        <f ca="1">IF(H$4&gt;0,OFFSET('Labour Entry'!$C$1,'Labour Entry'!$A49-1,H$4*5-2,1,1),0)</f>
        <v>0</v>
      </c>
      <c r="I48" s="860">
        <f ca="1">IF(I$4&gt;0,OFFSET('Labour Entry'!$C$1,'Labour Entry'!$A49-1,I$4*5-1,1,1),0)</f>
        <v>0</v>
      </c>
      <c r="J48" s="861">
        <f ca="1">IF(J$4&gt;0,OFFSET('Labour Entry'!$C$1,'Labour Entry'!$A49-1,J$4*5,1,1),0)</f>
        <v>0</v>
      </c>
      <c r="K48" s="862">
        <f ca="1">IF(K$4&gt;0,OFFSET('Labour Entry'!$C$1,'Labour Entry'!$A49-1,K$4*5-4,1,1),0)</f>
        <v>0</v>
      </c>
      <c r="L48" s="857">
        <f ca="1">IF(L$4&gt;0,OFFSET('Labour Entry'!$C$1,'Labour Entry'!$A49-1,L$4*5-3,1,1),0)</f>
        <v>0</v>
      </c>
      <c r="M48" s="858">
        <f ca="1">IF(M$4&gt;0,OFFSET('Labour Entry'!$C$1,'Labour Entry'!$A49-1,M$4*5-2,1,1),0)</f>
        <v>0</v>
      </c>
      <c r="N48" s="860">
        <f ca="1">IF(N$4&gt;0,OFFSET('Labour Entry'!$C$1,'Labour Entry'!$A49-1,N$4*5-1,1,1),0)</f>
        <v>0</v>
      </c>
      <c r="O48" s="861">
        <f ca="1">IF(O$4&gt;0,OFFSET('Labour Entry'!$C$1,'Labour Entry'!$A49-1,O$4*5,1,1),0)</f>
        <v>0</v>
      </c>
      <c r="P48" s="862">
        <f ca="1">IF(P$4&gt;0,OFFSET('Labour Entry'!$C$1,'Labour Entry'!$A49-1,P$4*5-4,1,1),0)</f>
        <v>0</v>
      </c>
      <c r="Q48" s="857">
        <f ca="1">IF(Q$4&gt;0,OFFSET('Labour Entry'!$C$1,'Labour Entry'!$A49-1,Q$4*5-3,1,1),0)</f>
        <v>0</v>
      </c>
      <c r="R48" s="858">
        <f ca="1">IF(R$4&gt;0,OFFSET('Labour Entry'!$C$1,'Labour Entry'!$A49-1,R$4*5-2,1,1),0)</f>
        <v>0</v>
      </c>
      <c r="S48" s="860">
        <f ca="1">IF(S$4&gt;0,OFFSET('Labour Entry'!$C$1,'Labour Entry'!$A49-1,S$4*5-1,1,1),0)</f>
        <v>0</v>
      </c>
      <c r="T48" s="861">
        <f ca="1">IF(T$4&gt;0,OFFSET('Labour Entry'!$C$1,'Labour Entry'!$A49-1,T$4*5,1,1),0)</f>
        <v>0</v>
      </c>
      <c r="U48" s="862">
        <f ca="1">IF(U$4&gt;0,OFFSET('Labour Entry'!$C$1,'Labour Entry'!$A49-1,U$4*5-4,1,1),0)</f>
        <v>0</v>
      </c>
      <c r="V48" s="857">
        <f ca="1">IF(V$4&gt;0,OFFSET('Labour Entry'!$C$1,'Labour Entry'!$A49-1,V$4*5-3,1,1),0)</f>
        <v>0</v>
      </c>
      <c r="W48" s="858">
        <f ca="1">IF(W$4&gt;0,OFFSET('Labour Entry'!$C$1,'Labour Entry'!$A49-1,W$4*5-2,1,1),0)</f>
        <v>0</v>
      </c>
      <c r="X48" s="860">
        <f ca="1">IF(X$4&gt;0,OFFSET('Labour Entry'!$C$1,'Labour Entry'!$A49-1,X$4*5-1,1,1),0)</f>
        <v>0</v>
      </c>
      <c r="Y48" s="861">
        <f ca="1">IF(Y$4&gt;0,OFFSET('Labour Entry'!$C$1,'Labour Entry'!$A49-1,Y$4*5,1,1),0)</f>
        <v>0</v>
      </c>
      <c r="Z48" s="862">
        <f ca="1">IF(Z$4&gt;0,OFFSET('Labour Entry'!$C$1,'Labour Entry'!$A49-1,Z$4*5-4,1,1),0)</f>
        <v>0</v>
      </c>
      <c r="AA48" s="857">
        <f ca="1">IF(AA$4&gt;0,OFFSET('Labour Entry'!$C$1,'Labour Entry'!$A49-1,AA$4*5-3,1,1),0)</f>
        <v>0</v>
      </c>
      <c r="AB48" s="858">
        <f ca="1">IF(AB$4&gt;0,OFFSET('Labour Entry'!$C$1,'Labour Entry'!$A49-1,AB$4*5-2,1,1),0)</f>
        <v>0</v>
      </c>
      <c r="AC48" s="860">
        <f ca="1">IF(AC$4&gt;0,OFFSET('Labour Entry'!$C$1,'Labour Entry'!$A49-1,AC$4*5-1,1,1),0)</f>
        <v>0</v>
      </c>
      <c r="AD48" s="861">
        <f ca="1">IF(AD$4&gt;0,OFFSET('Labour Entry'!$C$1,'Labour Entry'!$A49-1,AD$4*5,1,1),0)</f>
        <v>0</v>
      </c>
      <c r="AE48" s="862">
        <f ca="1">IF(AE$4&gt;0,OFFSET('Labour Entry'!$C$1,'Labour Entry'!$A49-1,AE$4*5-4,1,1),0)</f>
        <v>0</v>
      </c>
      <c r="AF48" s="857">
        <f ca="1">IF(AF$4&gt;0,OFFSET('Labour Entry'!$C$1,'Labour Entry'!$A49-1,AF$4*5-3,1,1),0)</f>
        <v>0</v>
      </c>
      <c r="AG48" s="858">
        <f ca="1">IF(AG$4&gt;0,OFFSET('Labour Entry'!$C$1,'Labour Entry'!$A49-1,AG$4*5-2,1,1),0)</f>
        <v>0</v>
      </c>
      <c r="AH48" s="860">
        <f ca="1">IF(AH$4&gt;0,OFFSET('Labour Entry'!$C$1,'Labour Entry'!$A49-1,AH$4*5-1,1,1),0)</f>
        <v>0</v>
      </c>
      <c r="AI48" s="861">
        <f ca="1">IF(AI$4&gt;0,OFFSET('Labour Entry'!$C$1,'Labour Entry'!$A49-1,AI$4*5,1,1),0)</f>
        <v>0</v>
      </c>
      <c r="AJ48" s="862">
        <f ca="1">IF(AJ$4&gt;0,OFFSET('Labour Entry'!$C$1,'Labour Entry'!$A49-1,AJ$4*5-4,1,1),0)</f>
        <v>0</v>
      </c>
      <c r="AK48" s="857">
        <f ca="1">IF(AK$4&gt;0,OFFSET('Labour Entry'!$C$1,'Labour Entry'!$A49-1,AK$4*5-3,1,1),0)</f>
        <v>0</v>
      </c>
      <c r="AL48" s="858">
        <f ca="1">IF(AL$4&gt;0,OFFSET('Labour Entry'!$C$1,'Labour Entry'!$A49-1,AL$4*5-2,1,1),0)</f>
        <v>0</v>
      </c>
      <c r="AM48" s="857">
        <f ca="1">IF(AM$4&gt;0,OFFSET('Labour Entry'!$C$1,'Labour Entry'!$A49-1,AM$4*5-1,1,1),0)</f>
        <v>0</v>
      </c>
      <c r="AN48" s="858">
        <f ca="1">IF(AN$4&gt;0,OFFSET('Labour Entry'!$C$1,'Labour Entry'!$A49-1,AN$4*5,1,1),0)</f>
        <v>0</v>
      </c>
      <c r="AO48" s="862">
        <f ca="1">IF(AO$4&gt;0,OFFSET('Labour Entry'!$C$1,'Labour Entry'!$A49-1,AO$4*5-4,1,1),0)</f>
        <v>0</v>
      </c>
      <c r="AP48" s="857">
        <f ca="1">IF(AP$4&gt;0,OFFSET('Labour Entry'!$C$1,'Labour Entry'!$A49-1,AP$4*5-3,1,1),0)</f>
        <v>0</v>
      </c>
      <c r="AQ48" s="858">
        <f ca="1">IF(AQ$4&gt;0,OFFSET('Labour Entry'!$C$1,'Labour Entry'!$A49-1,AQ$4*5-2,1,1),0)</f>
        <v>0</v>
      </c>
      <c r="AR48" s="857">
        <f ca="1">IF(AR$4&gt;0,OFFSET('Labour Entry'!$C$1,'Labour Entry'!$A49-1,AR$4*5-1,1,1),0)</f>
        <v>0</v>
      </c>
      <c r="AS48" s="858">
        <f ca="1">IF(AS$4&gt;0,OFFSET('Labour Entry'!$C$1,'Labour Entry'!$A49-1,AS$4*5,1,1),0)</f>
        <v>0</v>
      </c>
      <c r="AT48" s="862">
        <f ca="1">IF(AT$4&gt;0,OFFSET('Labour Entry'!$C$1,'Labour Entry'!$A49-1,AT$4*5-4,1,1),0)</f>
        <v>0</v>
      </c>
      <c r="AU48" s="857">
        <f ca="1">IF(AU$4&gt;0,OFFSET('Labour Entry'!$C$1,'Labour Entry'!$A49-1,AU$4*5-3,1,1),0)</f>
        <v>0</v>
      </c>
      <c r="AV48" s="858">
        <f ca="1">IF(AV$4&gt;0,OFFSET('Labour Entry'!$C$1,'Labour Entry'!$A49-1,AV$4*5-2,1,1),0)</f>
        <v>0</v>
      </c>
      <c r="AW48" s="857">
        <f ca="1">IF(AW$4&gt;0,OFFSET('Labour Entry'!$C$1,'Labour Entry'!$A49-1,AW$4*5-1,1,1),0)</f>
        <v>0</v>
      </c>
      <c r="AX48" s="858">
        <f ca="1">IF(AX$4&gt;0,OFFSET('Labour Entry'!$C$1,'Labour Entry'!$A49-1,AX$4*5,1,1),0)</f>
        <v>0</v>
      </c>
      <c r="AY48" s="862">
        <f ca="1">IF(AY$4&gt;0,OFFSET('Labour Entry'!$C$1,'Labour Entry'!$A49-1,AY$4*5-4,1,1),0)</f>
        <v>0</v>
      </c>
      <c r="AZ48" s="857">
        <f ca="1">IF(AZ$4&gt;0,OFFSET('Labour Entry'!$C$1,'Labour Entry'!$A49-1,AZ$4*5-3,1,1),0)</f>
        <v>0</v>
      </c>
      <c r="BA48" s="858">
        <f ca="1">IF(BA$4&gt;0,OFFSET('Labour Entry'!$C$1,'Labour Entry'!$A49-1,BA$4*5-2,1,1),0)</f>
        <v>0</v>
      </c>
      <c r="BB48" s="857">
        <f ca="1">IF(BB$4&gt;0,OFFSET('Labour Entry'!$C$1,'Labour Entry'!$A49-1,BB$4*5-1,1,1),0)</f>
        <v>0</v>
      </c>
      <c r="BC48" s="858">
        <f ca="1">IF(BC$4&gt;0,OFFSET('Labour Entry'!$C$1,'Labour Entry'!$A49-1,BC$4*5,1,1),0)</f>
        <v>0</v>
      </c>
      <c r="BD48" s="862">
        <f ca="1">IF(BD$4&gt;0,OFFSET('Labour Entry'!$C$1,'Labour Entry'!$A49-1,BD$4*5-4,1,1),0)</f>
        <v>0</v>
      </c>
      <c r="BE48" s="857">
        <f ca="1">IF(BE$4&gt;0,OFFSET('Labour Entry'!$C$1,'Labour Entry'!$A49-1,BE$4*5-3,1,1),0)</f>
        <v>0</v>
      </c>
      <c r="BF48" s="858">
        <f ca="1">IF(BF$4&gt;0,OFFSET('Labour Entry'!$C$1,'Labour Entry'!$A49-1,BF$4*5-2,1,1),0)</f>
        <v>0</v>
      </c>
      <c r="BG48" s="857">
        <f ca="1">IF(BG$4&gt;0,OFFSET('Labour Entry'!$C$1,'Labour Entry'!$A49-1,BG$4*5-1,1,1),0)</f>
        <v>0</v>
      </c>
      <c r="BH48" s="858">
        <f ca="1">IF(BH$4&gt;0,OFFSET('Labour Entry'!$C$1,'Labour Entry'!$A49-1,BH$4*5,1,1),0)</f>
        <v>0</v>
      </c>
      <c r="BI48" s="862">
        <f ca="1">IF(BI$4&gt;0,OFFSET('Labour Entry'!$C$1,'Labour Entry'!$A49-1,BI$4*5-4,1,1),0)</f>
        <v>0</v>
      </c>
      <c r="BJ48" s="857">
        <f ca="1">IF(BJ$4&gt;0,OFFSET('Labour Entry'!$C$1,'Labour Entry'!$A49-1,BJ$4*5-3,1,1),0)</f>
        <v>0</v>
      </c>
      <c r="BK48" s="858">
        <f ca="1">IF(BK$4&gt;0,OFFSET('Labour Entry'!$C$1,'Labour Entry'!$A49-1,BK$4*5-2,1,1),0)</f>
        <v>0</v>
      </c>
      <c r="BL48" s="857">
        <f ca="1">IF(BL$4&gt;0,OFFSET('Labour Entry'!$C$1,'Labour Entry'!$A49-1,BL$4*5-1,1,1),0)</f>
        <v>0</v>
      </c>
      <c r="BM48" s="858">
        <f ca="1">IF(BM$4&gt;0,OFFSET('Labour Entry'!$C$1,'Labour Entry'!$A49-1,BM$4*5,1,1),0)</f>
        <v>0</v>
      </c>
      <c r="BN48" s="862">
        <f ca="1">IF(BN$4&gt;0,OFFSET('Labour Entry'!$C$1,'Labour Entry'!$A49-1,BN$4*5-4,1,1),0)</f>
        <v>0</v>
      </c>
      <c r="BO48" s="857">
        <f ca="1">IF(BO$4&gt;0,OFFSET('Labour Entry'!$C$1,'Labour Entry'!$A49-1,BO$4*5-3,1,1),0)</f>
        <v>0</v>
      </c>
      <c r="BP48" s="858">
        <f ca="1">IF(BP$4&gt;0,OFFSET('Labour Entry'!$C$1,'Labour Entry'!$A49-1,BP$4*5-2,1,1),0)</f>
        <v>0</v>
      </c>
      <c r="BQ48" s="857">
        <f ca="1">IF(BQ$4&gt;0,OFFSET('Labour Entry'!$C$1,'Labour Entry'!$A49-1,BQ$4*5-1,1,1),0)</f>
        <v>0</v>
      </c>
      <c r="BR48" s="858">
        <f ca="1">IF(BR$4&gt;0,OFFSET('Labour Entry'!$C$1,'Labour Entry'!$A49-1,BR$4*5,1,1),0)</f>
        <v>0</v>
      </c>
      <c r="BS48" s="862">
        <f ca="1">IF(BS$4&gt;0,OFFSET('Labour Entry'!$C$1,'Labour Entry'!$A49-1,BS$4*5-4,1,1),0)</f>
        <v>0</v>
      </c>
      <c r="BT48" s="857">
        <f ca="1">IF(BT$4&gt;0,OFFSET('Labour Entry'!$C$1,'Labour Entry'!$A49-1,BT$4*5-3,1,1),0)</f>
        <v>0</v>
      </c>
      <c r="BU48" s="858">
        <f ca="1">IF(BU$4&gt;0,OFFSET('Labour Entry'!$C$1,'Labour Entry'!$A49-1,BU$4*5-2,1,1),0)</f>
        <v>0</v>
      </c>
      <c r="BV48" s="857">
        <f ca="1">IF(BV$4&gt;0,OFFSET('Labour Entry'!$C$1,'Labour Entry'!$A49-1,BV$4*5-1,1,1),0)</f>
        <v>0</v>
      </c>
      <c r="BW48" s="858">
        <f ca="1">IF(BW$4&gt;0,OFFSET('Labour Entry'!$C$1,'Labour Entry'!$A49-1,BW$4*5,1,1),0)</f>
        <v>0</v>
      </c>
      <c r="BX48" s="862">
        <f ca="1">IF(BX$4&gt;0,OFFSET('Labour Entry'!$C$1,'Labour Entry'!$A49-1,BX$4*5-4,1,1),0)</f>
        <v>0</v>
      </c>
      <c r="BY48" s="857">
        <f ca="1">IF(BY$4&gt;0,OFFSET('Labour Entry'!$C$1,'Labour Entry'!$A49-1,BY$4*5-3,1,1),0)</f>
        <v>0</v>
      </c>
      <c r="BZ48" s="858">
        <f ca="1">IF(BZ$4&gt;0,OFFSET('Labour Entry'!$C$1,'Labour Entry'!$A49-1,BZ$4*5-2,1,1),0)</f>
        <v>0</v>
      </c>
      <c r="CA48" s="857">
        <f ca="1">IF(CA$4&gt;0,OFFSET('Labour Entry'!$C$1,'Labour Entry'!$A49-1,CA$4*5-1,1,1),0)</f>
        <v>0</v>
      </c>
      <c r="CB48" s="858">
        <f ca="1">IF(CB$4&gt;0,OFFSET('Labour Entry'!$C$1,'Labour Entry'!$A49-1,CB$4*5,1,1),0)</f>
        <v>0</v>
      </c>
      <c r="CC48" s="845"/>
      <c r="CD48" s="863">
        <f t="shared" ca="1" si="0"/>
        <v>0</v>
      </c>
      <c r="CE48" s="864">
        <f t="shared" ca="1" si="2"/>
        <v>0</v>
      </c>
      <c r="CF48" s="865">
        <f t="shared" ca="1" si="1"/>
        <v>0</v>
      </c>
      <c r="CG48" s="866">
        <f t="shared" ca="1" si="1"/>
        <v>0</v>
      </c>
      <c r="CH48" s="866">
        <f t="shared" ca="1" si="1"/>
        <v>0</v>
      </c>
      <c r="CI48" s="867">
        <f t="shared" ca="1" si="1"/>
        <v>0</v>
      </c>
    </row>
    <row r="49" spans="1:87" x14ac:dyDescent="0.2">
      <c r="A49" s="855" t="str">
        <f ca="1">IF(OFFSET('Employee Set-up'!$A$1,ROW('Employee Set-up'!$A45)-1,'Employee Set-up'!$B$1-1,1,1)&lt;&gt;0,OFFSET('Employee Set-up'!$A$1,ROW('Employee Set-up'!$A45)-1,'Employee Set-up'!$B$1-1,1,1),"---")</f>
        <v>----</v>
      </c>
      <c r="B49" s="856" t="str">
        <f ca="1">IF(OFFSET('Employee Set-up'!$A$1,ROW('Employee Set-up'!$A45)-1,'Employee Set-up'!$D$1-1,1,1)&lt;&gt;0,OFFSET('Employee Set-up'!$A$1,ROW('Employee Set-up'!$A45)-1,'Employee Set-up'!$C$1-1,1,1),"---")</f>
        <v>---</v>
      </c>
      <c r="C49" s="857">
        <f ca="1">IF(OFFSET('Employee Set-up'!$A$1,ROW('Employee Set-up'!$A45)-1,'Employee Set-up'!$D$1-1,1,1)&lt;&gt;0,OFFSET('Employee Set-up'!$A$1,ROW('Employee Set-up'!$A45)-1,'Employee Set-up'!$F$1-1,1,1),"---")</f>
        <v>0</v>
      </c>
      <c r="D49" s="858">
        <f ca="1">IF(OFFSET('Employee Set-up'!$A$1,ROW('Employee Set-up'!$A45)-1,'Employee Set-up'!$D$1-1,1,1)&lt;&gt;0,OFFSET('Employee Set-up'!$A$1,ROW('Employee Set-up'!$A45)-1,'Employee Set-up'!$G$1-1,1,1),"---")</f>
        <v>0</v>
      </c>
      <c r="E49" s="845"/>
      <c r="F49" s="859">
        <f ca="1">IF(F$4&gt;0,OFFSET('Labour Entry'!$C$1,'Labour Entry'!$A50-1,F$4*5-4,1,1),0)</f>
        <v>0</v>
      </c>
      <c r="G49" s="857">
        <f ca="1">IF(G$4&gt;0,OFFSET('Labour Entry'!$C$1,'Labour Entry'!$A50-1,G$4*5-3,1,1),0)</f>
        <v>0</v>
      </c>
      <c r="H49" s="858">
        <f ca="1">IF(H$4&gt;0,OFFSET('Labour Entry'!$C$1,'Labour Entry'!$A50-1,H$4*5-2,1,1),0)</f>
        <v>0</v>
      </c>
      <c r="I49" s="860">
        <f ca="1">IF(I$4&gt;0,OFFSET('Labour Entry'!$C$1,'Labour Entry'!$A50-1,I$4*5-1,1,1),0)</f>
        <v>0</v>
      </c>
      <c r="J49" s="861">
        <f ca="1">IF(J$4&gt;0,OFFSET('Labour Entry'!$C$1,'Labour Entry'!$A50-1,J$4*5,1,1),0)</f>
        <v>0</v>
      </c>
      <c r="K49" s="862">
        <f ca="1">IF(K$4&gt;0,OFFSET('Labour Entry'!$C$1,'Labour Entry'!$A50-1,K$4*5-4,1,1),0)</f>
        <v>0</v>
      </c>
      <c r="L49" s="857">
        <f ca="1">IF(L$4&gt;0,OFFSET('Labour Entry'!$C$1,'Labour Entry'!$A50-1,L$4*5-3,1,1),0)</f>
        <v>0</v>
      </c>
      <c r="M49" s="858">
        <f ca="1">IF(M$4&gt;0,OFFSET('Labour Entry'!$C$1,'Labour Entry'!$A50-1,M$4*5-2,1,1),0)</f>
        <v>0</v>
      </c>
      <c r="N49" s="860">
        <f ca="1">IF(N$4&gt;0,OFFSET('Labour Entry'!$C$1,'Labour Entry'!$A50-1,N$4*5-1,1,1),0)</f>
        <v>0</v>
      </c>
      <c r="O49" s="861">
        <f ca="1">IF(O$4&gt;0,OFFSET('Labour Entry'!$C$1,'Labour Entry'!$A50-1,O$4*5,1,1),0)</f>
        <v>0</v>
      </c>
      <c r="P49" s="862">
        <f ca="1">IF(P$4&gt;0,OFFSET('Labour Entry'!$C$1,'Labour Entry'!$A50-1,P$4*5-4,1,1),0)</f>
        <v>0</v>
      </c>
      <c r="Q49" s="857">
        <f ca="1">IF(Q$4&gt;0,OFFSET('Labour Entry'!$C$1,'Labour Entry'!$A50-1,Q$4*5-3,1,1),0)</f>
        <v>0</v>
      </c>
      <c r="R49" s="858">
        <f ca="1">IF(R$4&gt;0,OFFSET('Labour Entry'!$C$1,'Labour Entry'!$A50-1,R$4*5-2,1,1),0)</f>
        <v>0</v>
      </c>
      <c r="S49" s="860">
        <f ca="1">IF(S$4&gt;0,OFFSET('Labour Entry'!$C$1,'Labour Entry'!$A50-1,S$4*5-1,1,1),0)</f>
        <v>0</v>
      </c>
      <c r="T49" s="861">
        <f ca="1">IF(T$4&gt;0,OFFSET('Labour Entry'!$C$1,'Labour Entry'!$A50-1,T$4*5,1,1),0)</f>
        <v>0</v>
      </c>
      <c r="U49" s="862">
        <f ca="1">IF(U$4&gt;0,OFFSET('Labour Entry'!$C$1,'Labour Entry'!$A50-1,U$4*5-4,1,1),0)</f>
        <v>0</v>
      </c>
      <c r="V49" s="857">
        <f ca="1">IF(V$4&gt;0,OFFSET('Labour Entry'!$C$1,'Labour Entry'!$A50-1,V$4*5-3,1,1),0)</f>
        <v>0</v>
      </c>
      <c r="W49" s="858">
        <f ca="1">IF(W$4&gt;0,OFFSET('Labour Entry'!$C$1,'Labour Entry'!$A50-1,W$4*5-2,1,1),0)</f>
        <v>0</v>
      </c>
      <c r="X49" s="860">
        <f ca="1">IF(X$4&gt;0,OFFSET('Labour Entry'!$C$1,'Labour Entry'!$A50-1,X$4*5-1,1,1),0)</f>
        <v>0</v>
      </c>
      <c r="Y49" s="861">
        <f ca="1">IF(Y$4&gt;0,OFFSET('Labour Entry'!$C$1,'Labour Entry'!$A50-1,Y$4*5,1,1),0)</f>
        <v>0</v>
      </c>
      <c r="Z49" s="862">
        <f ca="1">IF(Z$4&gt;0,OFFSET('Labour Entry'!$C$1,'Labour Entry'!$A50-1,Z$4*5-4,1,1),0)</f>
        <v>0</v>
      </c>
      <c r="AA49" s="857">
        <f ca="1">IF(AA$4&gt;0,OFFSET('Labour Entry'!$C$1,'Labour Entry'!$A50-1,AA$4*5-3,1,1),0)</f>
        <v>0</v>
      </c>
      <c r="AB49" s="858">
        <f ca="1">IF(AB$4&gt;0,OFFSET('Labour Entry'!$C$1,'Labour Entry'!$A50-1,AB$4*5-2,1,1),0)</f>
        <v>0</v>
      </c>
      <c r="AC49" s="860">
        <f ca="1">IF(AC$4&gt;0,OFFSET('Labour Entry'!$C$1,'Labour Entry'!$A50-1,AC$4*5-1,1,1),0)</f>
        <v>0</v>
      </c>
      <c r="AD49" s="861">
        <f ca="1">IF(AD$4&gt;0,OFFSET('Labour Entry'!$C$1,'Labour Entry'!$A50-1,AD$4*5,1,1),0)</f>
        <v>0</v>
      </c>
      <c r="AE49" s="862">
        <f ca="1">IF(AE$4&gt;0,OFFSET('Labour Entry'!$C$1,'Labour Entry'!$A50-1,AE$4*5-4,1,1),0)</f>
        <v>0</v>
      </c>
      <c r="AF49" s="857">
        <f ca="1">IF(AF$4&gt;0,OFFSET('Labour Entry'!$C$1,'Labour Entry'!$A50-1,AF$4*5-3,1,1),0)</f>
        <v>0</v>
      </c>
      <c r="AG49" s="858">
        <f ca="1">IF(AG$4&gt;0,OFFSET('Labour Entry'!$C$1,'Labour Entry'!$A50-1,AG$4*5-2,1,1),0)</f>
        <v>0</v>
      </c>
      <c r="AH49" s="860">
        <f ca="1">IF(AH$4&gt;0,OFFSET('Labour Entry'!$C$1,'Labour Entry'!$A50-1,AH$4*5-1,1,1),0)</f>
        <v>0</v>
      </c>
      <c r="AI49" s="861">
        <f ca="1">IF(AI$4&gt;0,OFFSET('Labour Entry'!$C$1,'Labour Entry'!$A50-1,AI$4*5,1,1),0)</f>
        <v>0</v>
      </c>
      <c r="AJ49" s="862">
        <f ca="1">IF(AJ$4&gt;0,OFFSET('Labour Entry'!$C$1,'Labour Entry'!$A50-1,AJ$4*5-4,1,1),0)</f>
        <v>0</v>
      </c>
      <c r="AK49" s="857">
        <f ca="1">IF(AK$4&gt;0,OFFSET('Labour Entry'!$C$1,'Labour Entry'!$A50-1,AK$4*5-3,1,1),0)</f>
        <v>0</v>
      </c>
      <c r="AL49" s="858">
        <f ca="1">IF(AL$4&gt;0,OFFSET('Labour Entry'!$C$1,'Labour Entry'!$A50-1,AL$4*5-2,1,1),0)</f>
        <v>0</v>
      </c>
      <c r="AM49" s="857">
        <f ca="1">IF(AM$4&gt;0,OFFSET('Labour Entry'!$C$1,'Labour Entry'!$A50-1,AM$4*5-1,1,1),0)</f>
        <v>0</v>
      </c>
      <c r="AN49" s="858">
        <f ca="1">IF(AN$4&gt;0,OFFSET('Labour Entry'!$C$1,'Labour Entry'!$A50-1,AN$4*5,1,1),0)</f>
        <v>0</v>
      </c>
      <c r="AO49" s="862">
        <f ca="1">IF(AO$4&gt;0,OFFSET('Labour Entry'!$C$1,'Labour Entry'!$A50-1,AO$4*5-4,1,1),0)</f>
        <v>0</v>
      </c>
      <c r="AP49" s="857">
        <f ca="1">IF(AP$4&gt;0,OFFSET('Labour Entry'!$C$1,'Labour Entry'!$A50-1,AP$4*5-3,1,1),0)</f>
        <v>0</v>
      </c>
      <c r="AQ49" s="858">
        <f ca="1">IF(AQ$4&gt;0,OFFSET('Labour Entry'!$C$1,'Labour Entry'!$A50-1,AQ$4*5-2,1,1),0)</f>
        <v>0</v>
      </c>
      <c r="AR49" s="857">
        <f ca="1">IF(AR$4&gt;0,OFFSET('Labour Entry'!$C$1,'Labour Entry'!$A50-1,AR$4*5-1,1,1),0)</f>
        <v>0</v>
      </c>
      <c r="AS49" s="858">
        <f ca="1">IF(AS$4&gt;0,OFFSET('Labour Entry'!$C$1,'Labour Entry'!$A50-1,AS$4*5,1,1),0)</f>
        <v>0</v>
      </c>
      <c r="AT49" s="862">
        <f ca="1">IF(AT$4&gt;0,OFFSET('Labour Entry'!$C$1,'Labour Entry'!$A50-1,AT$4*5-4,1,1),0)</f>
        <v>0</v>
      </c>
      <c r="AU49" s="857">
        <f ca="1">IF(AU$4&gt;0,OFFSET('Labour Entry'!$C$1,'Labour Entry'!$A50-1,AU$4*5-3,1,1),0)</f>
        <v>0</v>
      </c>
      <c r="AV49" s="858">
        <f ca="1">IF(AV$4&gt;0,OFFSET('Labour Entry'!$C$1,'Labour Entry'!$A50-1,AV$4*5-2,1,1),0)</f>
        <v>0</v>
      </c>
      <c r="AW49" s="857">
        <f ca="1">IF(AW$4&gt;0,OFFSET('Labour Entry'!$C$1,'Labour Entry'!$A50-1,AW$4*5-1,1,1),0)</f>
        <v>0</v>
      </c>
      <c r="AX49" s="858">
        <f ca="1">IF(AX$4&gt;0,OFFSET('Labour Entry'!$C$1,'Labour Entry'!$A50-1,AX$4*5,1,1),0)</f>
        <v>0</v>
      </c>
      <c r="AY49" s="862">
        <f ca="1">IF(AY$4&gt;0,OFFSET('Labour Entry'!$C$1,'Labour Entry'!$A50-1,AY$4*5-4,1,1),0)</f>
        <v>0</v>
      </c>
      <c r="AZ49" s="857">
        <f ca="1">IF(AZ$4&gt;0,OFFSET('Labour Entry'!$C$1,'Labour Entry'!$A50-1,AZ$4*5-3,1,1),0)</f>
        <v>0</v>
      </c>
      <c r="BA49" s="858">
        <f ca="1">IF(BA$4&gt;0,OFFSET('Labour Entry'!$C$1,'Labour Entry'!$A50-1,BA$4*5-2,1,1),0)</f>
        <v>0</v>
      </c>
      <c r="BB49" s="857">
        <f ca="1">IF(BB$4&gt;0,OFFSET('Labour Entry'!$C$1,'Labour Entry'!$A50-1,BB$4*5-1,1,1),0)</f>
        <v>0</v>
      </c>
      <c r="BC49" s="858">
        <f ca="1">IF(BC$4&gt;0,OFFSET('Labour Entry'!$C$1,'Labour Entry'!$A50-1,BC$4*5,1,1),0)</f>
        <v>0</v>
      </c>
      <c r="BD49" s="862">
        <f ca="1">IF(BD$4&gt;0,OFFSET('Labour Entry'!$C$1,'Labour Entry'!$A50-1,BD$4*5-4,1,1),0)</f>
        <v>0</v>
      </c>
      <c r="BE49" s="857">
        <f ca="1">IF(BE$4&gt;0,OFFSET('Labour Entry'!$C$1,'Labour Entry'!$A50-1,BE$4*5-3,1,1),0)</f>
        <v>0</v>
      </c>
      <c r="BF49" s="858">
        <f ca="1">IF(BF$4&gt;0,OFFSET('Labour Entry'!$C$1,'Labour Entry'!$A50-1,BF$4*5-2,1,1),0)</f>
        <v>0</v>
      </c>
      <c r="BG49" s="857">
        <f ca="1">IF(BG$4&gt;0,OFFSET('Labour Entry'!$C$1,'Labour Entry'!$A50-1,BG$4*5-1,1,1),0)</f>
        <v>0</v>
      </c>
      <c r="BH49" s="858">
        <f ca="1">IF(BH$4&gt;0,OFFSET('Labour Entry'!$C$1,'Labour Entry'!$A50-1,BH$4*5,1,1),0)</f>
        <v>0</v>
      </c>
      <c r="BI49" s="862">
        <f ca="1">IF(BI$4&gt;0,OFFSET('Labour Entry'!$C$1,'Labour Entry'!$A50-1,BI$4*5-4,1,1),0)</f>
        <v>0</v>
      </c>
      <c r="BJ49" s="857">
        <f ca="1">IF(BJ$4&gt;0,OFFSET('Labour Entry'!$C$1,'Labour Entry'!$A50-1,BJ$4*5-3,1,1),0)</f>
        <v>0</v>
      </c>
      <c r="BK49" s="858">
        <f ca="1">IF(BK$4&gt;0,OFFSET('Labour Entry'!$C$1,'Labour Entry'!$A50-1,BK$4*5-2,1,1),0)</f>
        <v>0</v>
      </c>
      <c r="BL49" s="857">
        <f ca="1">IF(BL$4&gt;0,OFFSET('Labour Entry'!$C$1,'Labour Entry'!$A50-1,BL$4*5-1,1,1),0)</f>
        <v>0</v>
      </c>
      <c r="BM49" s="858">
        <f ca="1">IF(BM$4&gt;0,OFFSET('Labour Entry'!$C$1,'Labour Entry'!$A50-1,BM$4*5,1,1),0)</f>
        <v>0</v>
      </c>
      <c r="BN49" s="862">
        <f ca="1">IF(BN$4&gt;0,OFFSET('Labour Entry'!$C$1,'Labour Entry'!$A50-1,BN$4*5-4,1,1),0)</f>
        <v>0</v>
      </c>
      <c r="BO49" s="857">
        <f ca="1">IF(BO$4&gt;0,OFFSET('Labour Entry'!$C$1,'Labour Entry'!$A50-1,BO$4*5-3,1,1),0)</f>
        <v>0</v>
      </c>
      <c r="BP49" s="858">
        <f ca="1">IF(BP$4&gt;0,OFFSET('Labour Entry'!$C$1,'Labour Entry'!$A50-1,BP$4*5-2,1,1),0)</f>
        <v>0</v>
      </c>
      <c r="BQ49" s="857">
        <f ca="1">IF(BQ$4&gt;0,OFFSET('Labour Entry'!$C$1,'Labour Entry'!$A50-1,BQ$4*5-1,1,1),0)</f>
        <v>0</v>
      </c>
      <c r="BR49" s="858">
        <f ca="1">IF(BR$4&gt;0,OFFSET('Labour Entry'!$C$1,'Labour Entry'!$A50-1,BR$4*5,1,1),0)</f>
        <v>0</v>
      </c>
      <c r="BS49" s="862">
        <f ca="1">IF(BS$4&gt;0,OFFSET('Labour Entry'!$C$1,'Labour Entry'!$A50-1,BS$4*5-4,1,1),0)</f>
        <v>0</v>
      </c>
      <c r="BT49" s="857">
        <f ca="1">IF(BT$4&gt;0,OFFSET('Labour Entry'!$C$1,'Labour Entry'!$A50-1,BT$4*5-3,1,1),0)</f>
        <v>0</v>
      </c>
      <c r="BU49" s="858">
        <f ca="1">IF(BU$4&gt;0,OFFSET('Labour Entry'!$C$1,'Labour Entry'!$A50-1,BU$4*5-2,1,1),0)</f>
        <v>0</v>
      </c>
      <c r="BV49" s="857">
        <f ca="1">IF(BV$4&gt;0,OFFSET('Labour Entry'!$C$1,'Labour Entry'!$A50-1,BV$4*5-1,1,1),0)</f>
        <v>0</v>
      </c>
      <c r="BW49" s="858">
        <f ca="1">IF(BW$4&gt;0,OFFSET('Labour Entry'!$C$1,'Labour Entry'!$A50-1,BW$4*5,1,1),0)</f>
        <v>0</v>
      </c>
      <c r="BX49" s="862">
        <f ca="1">IF(BX$4&gt;0,OFFSET('Labour Entry'!$C$1,'Labour Entry'!$A50-1,BX$4*5-4,1,1),0)</f>
        <v>0</v>
      </c>
      <c r="BY49" s="857">
        <f ca="1">IF(BY$4&gt;0,OFFSET('Labour Entry'!$C$1,'Labour Entry'!$A50-1,BY$4*5-3,1,1),0)</f>
        <v>0</v>
      </c>
      <c r="BZ49" s="858">
        <f ca="1">IF(BZ$4&gt;0,OFFSET('Labour Entry'!$C$1,'Labour Entry'!$A50-1,BZ$4*5-2,1,1),0)</f>
        <v>0</v>
      </c>
      <c r="CA49" s="857">
        <f ca="1">IF(CA$4&gt;0,OFFSET('Labour Entry'!$C$1,'Labour Entry'!$A50-1,CA$4*5-1,1,1),0)</f>
        <v>0</v>
      </c>
      <c r="CB49" s="858">
        <f ca="1">IF(CB$4&gt;0,OFFSET('Labour Entry'!$C$1,'Labour Entry'!$A50-1,CB$4*5,1,1),0)</f>
        <v>0</v>
      </c>
      <c r="CC49" s="845"/>
      <c r="CD49" s="863">
        <f t="shared" ca="1" si="0"/>
        <v>0</v>
      </c>
      <c r="CE49" s="864">
        <f t="shared" ca="1" si="2"/>
        <v>0</v>
      </c>
      <c r="CF49" s="865">
        <f t="shared" ca="1" si="1"/>
        <v>0</v>
      </c>
      <c r="CG49" s="866">
        <f t="shared" ca="1" si="1"/>
        <v>0</v>
      </c>
      <c r="CH49" s="866">
        <f t="shared" ca="1" si="1"/>
        <v>0</v>
      </c>
      <c r="CI49" s="867">
        <f t="shared" ca="1" si="1"/>
        <v>0</v>
      </c>
    </row>
    <row r="50" spans="1:87" ht="15" thickBot="1" x14ac:dyDescent="0.25">
      <c r="A50" s="868" t="str">
        <f ca="1">IF(OFFSET('Employee Set-up'!$A$1,ROW('Employee Set-up'!$A46)-1,'Employee Set-up'!$B$1-1,1,1)&lt;&gt;0,OFFSET('Employee Set-up'!$A$1,ROW('Employee Set-up'!$A46)-1,'Employee Set-up'!$B$1-1,1,1),"---")</f>
        <v>----</v>
      </c>
      <c r="B50" s="869" t="str">
        <f ca="1">IF(OFFSET('Employee Set-up'!$A$1,ROW('Employee Set-up'!$A46)-1,'Employee Set-up'!$D$1-1,1,1)&lt;&gt;0,OFFSET('Employee Set-up'!$A$1,ROW('Employee Set-up'!$A46)-1,'Employee Set-up'!$C$1-1,1,1),"---")</f>
        <v>---</v>
      </c>
      <c r="C50" s="870">
        <f ca="1">IF(OFFSET('Employee Set-up'!$A$1,ROW('Employee Set-up'!$A46)-1,'Employee Set-up'!$D$1-1,1,1)&lt;&gt;0,OFFSET('Employee Set-up'!$A$1,ROW('Employee Set-up'!$A46)-1,'Employee Set-up'!$F$1-1,1,1),"---")</f>
        <v>0</v>
      </c>
      <c r="D50" s="871">
        <f ca="1">IF(OFFSET('Employee Set-up'!$A$1,ROW('Employee Set-up'!$A46)-1,'Employee Set-up'!$D$1-1,1,1)&lt;&gt;0,OFFSET('Employee Set-up'!$A$1,ROW('Employee Set-up'!$A46)-1,'Employee Set-up'!$G$1-1,1,1),"---")</f>
        <v>0</v>
      </c>
      <c r="E50" s="845"/>
      <c r="F50" s="872">
        <f ca="1">IF(F$4&gt;0,OFFSET('Labour Entry'!$C$1,'Labour Entry'!$A51-1,F$4*5-4,1,1),0)</f>
        <v>0</v>
      </c>
      <c r="G50" s="870">
        <f ca="1">IF(G$4&gt;0,OFFSET('Labour Entry'!$C$1,'Labour Entry'!$A51-1,G$4*5-3,1,1),0)</f>
        <v>0</v>
      </c>
      <c r="H50" s="871">
        <f ca="1">IF(H$4&gt;0,OFFSET('Labour Entry'!$C$1,'Labour Entry'!$A51-1,H$4*5-2,1,1),0)</f>
        <v>0</v>
      </c>
      <c r="I50" s="873">
        <f ca="1">IF(I$4&gt;0,OFFSET('Labour Entry'!$C$1,'Labour Entry'!$A51-1,I$4*5-1,1,1),0)</f>
        <v>0</v>
      </c>
      <c r="J50" s="874">
        <f ca="1">IF(J$4&gt;0,OFFSET('Labour Entry'!$C$1,'Labour Entry'!$A51-1,J$4*5,1,1),0)</f>
        <v>0</v>
      </c>
      <c r="K50" s="875">
        <f ca="1">IF(K$4&gt;0,OFFSET('Labour Entry'!$C$1,'Labour Entry'!$A51-1,K$4*5-4,1,1),0)</f>
        <v>0</v>
      </c>
      <c r="L50" s="870">
        <f ca="1">IF(L$4&gt;0,OFFSET('Labour Entry'!$C$1,'Labour Entry'!$A51-1,L$4*5-3,1,1),0)</f>
        <v>0</v>
      </c>
      <c r="M50" s="871">
        <f ca="1">IF(M$4&gt;0,OFFSET('Labour Entry'!$C$1,'Labour Entry'!$A51-1,M$4*5-2,1,1),0)</f>
        <v>0</v>
      </c>
      <c r="N50" s="873">
        <f ca="1">IF(N$4&gt;0,OFFSET('Labour Entry'!$C$1,'Labour Entry'!$A51-1,N$4*5-1,1,1),0)</f>
        <v>0</v>
      </c>
      <c r="O50" s="874">
        <f ca="1">IF(O$4&gt;0,OFFSET('Labour Entry'!$C$1,'Labour Entry'!$A51-1,O$4*5,1,1),0)</f>
        <v>0</v>
      </c>
      <c r="P50" s="875">
        <f ca="1">IF(P$4&gt;0,OFFSET('Labour Entry'!$C$1,'Labour Entry'!$A51-1,P$4*5-4,1,1),0)</f>
        <v>0</v>
      </c>
      <c r="Q50" s="870">
        <f ca="1">IF(Q$4&gt;0,OFFSET('Labour Entry'!$C$1,'Labour Entry'!$A51-1,Q$4*5-3,1,1),0)</f>
        <v>0</v>
      </c>
      <c r="R50" s="871">
        <f ca="1">IF(R$4&gt;0,OFFSET('Labour Entry'!$C$1,'Labour Entry'!$A51-1,R$4*5-2,1,1),0)</f>
        <v>0</v>
      </c>
      <c r="S50" s="873">
        <f ca="1">IF(S$4&gt;0,OFFSET('Labour Entry'!$C$1,'Labour Entry'!$A51-1,S$4*5-1,1,1),0)</f>
        <v>0</v>
      </c>
      <c r="T50" s="874">
        <f ca="1">IF(T$4&gt;0,OFFSET('Labour Entry'!$C$1,'Labour Entry'!$A51-1,T$4*5,1,1),0)</f>
        <v>0</v>
      </c>
      <c r="U50" s="875">
        <f ca="1">IF(U$4&gt;0,OFFSET('Labour Entry'!$C$1,'Labour Entry'!$A51-1,U$4*5-4,1,1),0)</f>
        <v>0</v>
      </c>
      <c r="V50" s="870">
        <f ca="1">IF(V$4&gt;0,OFFSET('Labour Entry'!$C$1,'Labour Entry'!$A51-1,V$4*5-3,1,1),0)</f>
        <v>0</v>
      </c>
      <c r="W50" s="871">
        <f ca="1">IF(W$4&gt;0,OFFSET('Labour Entry'!$C$1,'Labour Entry'!$A51-1,W$4*5-2,1,1),0)</f>
        <v>0</v>
      </c>
      <c r="X50" s="873">
        <f ca="1">IF(X$4&gt;0,OFFSET('Labour Entry'!$C$1,'Labour Entry'!$A51-1,X$4*5-1,1,1),0)</f>
        <v>0</v>
      </c>
      <c r="Y50" s="874">
        <f ca="1">IF(Y$4&gt;0,OFFSET('Labour Entry'!$C$1,'Labour Entry'!$A51-1,Y$4*5,1,1),0)</f>
        <v>0</v>
      </c>
      <c r="Z50" s="875">
        <f ca="1">IF(Z$4&gt;0,OFFSET('Labour Entry'!$C$1,'Labour Entry'!$A51-1,Z$4*5-4,1,1),0)</f>
        <v>0</v>
      </c>
      <c r="AA50" s="870">
        <f ca="1">IF(AA$4&gt;0,OFFSET('Labour Entry'!$C$1,'Labour Entry'!$A51-1,AA$4*5-3,1,1),0)</f>
        <v>0</v>
      </c>
      <c r="AB50" s="871">
        <f ca="1">IF(AB$4&gt;0,OFFSET('Labour Entry'!$C$1,'Labour Entry'!$A51-1,AB$4*5-2,1,1),0)</f>
        <v>0</v>
      </c>
      <c r="AC50" s="873">
        <f ca="1">IF(AC$4&gt;0,OFFSET('Labour Entry'!$C$1,'Labour Entry'!$A51-1,AC$4*5-1,1,1),0)</f>
        <v>0</v>
      </c>
      <c r="AD50" s="874">
        <f ca="1">IF(AD$4&gt;0,OFFSET('Labour Entry'!$C$1,'Labour Entry'!$A51-1,AD$4*5,1,1),0)</f>
        <v>0</v>
      </c>
      <c r="AE50" s="875">
        <f ca="1">IF(AE$4&gt;0,OFFSET('Labour Entry'!$C$1,'Labour Entry'!$A51-1,AE$4*5-4,1,1),0)</f>
        <v>0</v>
      </c>
      <c r="AF50" s="870">
        <f ca="1">IF(AF$4&gt;0,OFFSET('Labour Entry'!$C$1,'Labour Entry'!$A51-1,AF$4*5-3,1,1),0)</f>
        <v>0</v>
      </c>
      <c r="AG50" s="871">
        <f ca="1">IF(AG$4&gt;0,OFFSET('Labour Entry'!$C$1,'Labour Entry'!$A51-1,AG$4*5-2,1,1),0)</f>
        <v>0</v>
      </c>
      <c r="AH50" s="873">
        <f ca="1">IF(AH$4&gt;0,OFFSET('Labour Entry'!$C$1,'Labour Entry'!$A51-1,AH$4*5-1,1,1),0)</f>
        <v>0</v>
      </c>
      <c r="AI50" s="874">
        <f ca="1">IF(AI$4&gt;0,OFFSET('Labour Entry'!$C$1,'Labour Entry'!$A51-1,AI$4*5,1,1),0)</f>
        <v>0</v>
      </c>
      <c r="AJ50" s="875">
        <f ca="1">IF(AJ$4&gt;0,OFFSET('Labour Entry'!$C$1,'Labour Entry'!$A51-1,AJ$4*5-4,1,1),0)</f>
        <v>0</v>
      </c>
      <c r="AK50" s="870">
        <f ca="1">IF(AK$4&gt;0,OFFSET('Labour Entry'!$C$1,'Labour Entry'!$A51-1,AK$4*5-3,1,1),0)</f>
        <v>0</v>
      </c>
      <c r="AL50" s="871">
        <f ca="1">IF(AL$4&gt;0,OFFSET('Labour Entry'!$C$1,'Labour Entry'!$A51-1,AL$4*5-2,1,1),0)</f>
        <v>0</v>
      </c>
      <c r="AM50" s="870">
        <f ca="1">IF(AM$4&gt;0,OFFSET('Labour Entry'!$C$1,'Labour Entry'!$A51-1,AM$4*5-1,1,1),0)</f>
        <v>0</v>
      </c>
      <c r="AN50" s="871">
        <f ca="1">IF(AN$4&gt;0,OFFSET('Labour Entry'!$C$1,'Labour Entry'!$A51-1,AN$4*5,1,1),0)</f>
        <v>0</v>
      </c>
      <c r="AO50" s="875">
        <f ca="1">IF(AO$4&gt;0,OFFSET('Labour Entry'!$C$1,'Labour Entry'!$A51-1,AO$4*5-4,1,1),0)</f>
        <v>0</v>
      </c>
      <c r="AP50" s="870">
        <f ca="1">IF(AP$4&gt;0,OFFSET('Labour Entry'!$C$1,'Labour Entry'!$A51-1,AP$4*5-3,1,1),0)</f>
        <v>0</v>
      </c>
      <c r="AQ50" s="871">
        <f ca="1">IF(AQ$4&gt;0,OFFSET('Labour Entry'!$C$1,'Labour Entry'!$A51-1,AQ$4*5-2,1,1),0)</f>
        <v>0</v>
      </c>
      <c r="AR50" s="870">
        <f ca="1">IF(AR$4&gt;0,OFFSET('Labour Entry'!$C$1,'Labour Entry'!$A51-1,AR$4*5-1,1,1),0)</f>
        <v>0</v>
      </c>
      <c r="AS50" s="871">
        <f ca="1">IF(AS$4&gt;0,OFFSET('Labour Entry'!$C$1,'Labour Entry'!$A51-1,AS$4*5,1,1),0)</f>
        <v>0</v>
      </c>
      <c r="AT50" s="875">
        <f ca="1">IF(AT$4&gt;0,OFFSET('Labour Entry'!$C$1,'Labour Entry'!$A51-1,AT$4*5-4,1,1),0)</f>
        <v>0</v>
      </c>
      <c r="AU50" s="870">
        <f ca="1">IF(AU$4&gt;0,OFFSET('Labour Entry'!$C$1,'Labour Entry'!$A51-1,AU$4*5-3,1,1),0)</f>
        <v>0</v>
      </c>
      <c r="AV50" s="871">
        <f ca="1">IF(AV$4&gt;0,OFFSET('Labour Entry'!$C$1,'Labour Entry'!$A51-1,AV$4*5-2,1,1),0)</f>
        <v>0</v>
      </c>
      <c r="AW50" s="870">
        <f ca="1">IF(AW$4&gt;0,OFFSET('Labour Entry'!$C$1,'Labour Entry'!$A51-1,AW$4*5-1,1,1),0)</f>
        <v>0</v>
      </c>
      <c r="AX50" s="871">
        <f ca="1">IF(AX$4&gt;0,OFFSET('Labour Entry'!$C$1,'Labour Entry'!$A51-1,AX$4*5,1,1),0)</f>
        <v>0</v>
      </c>
      <c r="AY50" s="875">
        <f ca="1">IF(AY$4&gt;0,OFFSET('Labour Entry'!$C$1,'Labour Entry'!$A51-1,AY$4*5-4,1,1),0)</f>
        <v>0</v>
      </c>
      <c r="AZ50" s="870">
        <f ca="1">IF(AZ$4&gt;0,OFFSET('Labour Entry'!$C$1,'Labour Entry'!$A51-1,AZ$4*5-3,1,1),0)</f>
        <v>0</v>
      </c>
      <c r="BA50" s="871">
        <f ca="1">IF(BA$4&gt;0,OFFSET('Labour Entry'!$C$1,'Labour Entry'!$A51-1,BA$4*5-2,1,1),0)</f>
        <v>0</v>
      </c>
      <c r="BB50" s="870">
        <f ca="1">IF(BB$4&gt;0,OFFSET('Labour Entry'!$C$1,'Labour Entry'!$A51-1,BB$4*5-1,1,1),0)</f>
        <v>0</v>
      </c>
      <c r="BC50" s="871">
        <f ca="1">IF(BC$4&gt;0,OFFSET('Labour Entry'!$C$1,'Labour Entry'!$A51-1,BC$4*5,1,1),0)</f>
        <v>0</v>
      </c>
      <c r="BD50" s="875">
        <f ca="1">IF(BD$4&gt;0,OFFSET('Labour Entry'!$C$1,'Labour Entry'!$A51-1,BD$4*5-4,1,1),0)</f>
        <v>0</v>
      </c>
      <c r="BE50" s="870">
        <f ca="1">IF(BE$4&gt;0,OFFSET('Labour Entry'!$C$1,'Labour Entry'!$A51-1,BE$4*5-3,1,1),0)</f>
        <v>0</v>
      </c>
      <c r="BF50" s="871">
        <f ca="1">IF(BF$4&gt;0,OFFSET('Labour Entry'!$C$1,'Labour Entry'!$A51-1,BF$4*5-2,1,1),0)</f>
        <v>0</v>
      </c>
      <c r="BG50" s="870">
        <f ca="1">IF(BG$4&gt;0,OFFSET('Labour Entry'!$C$1,'Labour Entry'!$A51-1,BG$4*5-1,1,1),0)</f>
        <v>0</v>
      </c>
      <c r="BH50" s="871">
        <f ca="1">IF(BH$4&gt;0,OFFSET('Labour Entry'!$C$1,'Labour Entry'!$A51-1,BH$4*5,1,1),0)</f>
        <v>0</v>
      </c>
      <c r="BI50" s="875">
        <f ca="1">IF(BI$4&gt;0,OFFSET('Labour Entry'!$C$1,'Labour Entry'!$A51-1,BI$4*5-4,1,1),0)</f>
        <v>0</v>
      </c>
      <c r="BJ50" s="870">
        <f ca="1">IF(BJ$4&gt;0,OFFSET('Labour Entry'!$C$1,'Labour Entry'!$A51-1,BJ$4*5-3,1,1),0)</f>
        <v>0</v>
      </c>
      <c r="BK50" s="871">
        <f ca="1">IF(BK$4&gt;0,OFFSET('Labour Entry'!$C$1,'Labour Entry'!$A51-1,BK$4*5-2,1,1),0)</f>
        <v>0</v>
      </c>
      <c r="BL50" s="870">
        <f ca="1">IF(BL$4&gt;0,OFFSET('Labour Entry'!$C$1,'Labour Entry'!$A51-1,BL$4*5-1,1,1),0)</f>
        <v>0</v>
      </c>
      <c r="BM50" s="871">
        <f ca="1">IF(BM$4&gt;0,OFFSET('Labour Entry'!$C$1,'Labour Entry'!$A51-1,BM$4*5,1,1),0)</f>
        <v>0</v>
      </c>
      <c r="BN50" s="875">
        <f ca="1">IF(BN$4&gt;0,OFFSET('Labour Entry'!$C$1,'Labour Entry'!$A51-1,BN$4*5-4,1,1),0)</f>
        <v>0</v>
      </c>
      <c r="BO50" s="870">
        <f ca="1">IF(BO$4&gt;0,OFFSET('Labour Entry'!$C$1,'Labour Entry'!$A51-1,BO$4*5-3,1,1),0)</f>
        <v>0</v>
      </c>
      <c r="BP50" s="871">
        <f ca="1">IF(BP$4&gt;0,OFFSET('Labour Entry'!$C$1,'Labour Entry'!$A51-1,BP$4*5-2,1,1),0)</f>
        <v>0</v>
      </c>
      <c r="BQ50" s="870">
        <f ca="1">IF(BQ$4&gt;0,OFFSET('Labour Entry'!$C$1,'Labour Entry'!$A51-1,BQ$4*5-1,1,1),0)</f>
        <v>0</v>
      </c>
      <c r="BR50" s="871">
        <f ca="1">IF(BR$4&gt;0,OFFSET('Labour Entry'!$C$1,'Labour Entry'!$A51-1,BR$4*5,1,1),0)</f>
        <v>0</v>
      </c>
      <c r="BS50" s="875">
        <f ca="1">IF(BS$4&gt;0,OFFSET('Labour Entry'!$C$1,'Labour Entry'!$A51-1,BS$4*5-4,1,1),0)</f>
        <v>0</v>
      </c>
      <c r="BT50" s="870">
        <f ca="1">IF(BT$4&gt;0,OFFSET('Labour Entry'!$C$1,'Labour Entry'!$A51-1,BT$4*5-3,1,1),0)</f>
        <v>0</v>
      </c>
      <c r="BU50" s="871">
        <f ca="1">IF(BU$4&gt;0,OFFSET('Labour Entry'!$C$1,'Labour Entry'!$A51-1,BU$4*5-2,1,1),0)</f>
        <v>0</v>
      </c>
      <c r="BV50" s="870">
        <f ca="1">IF(BV$4&gt;0,OFFSET('Labour Entry'!$C$1,'Labour Entry'!$A51-1,BV$4*5-1,1,1),0)</f>
        <v>0</v>
      </c>
      <c r="BW50" s="871">
        <f ca="1">IF(BW$4&gt;0,OFFSET('Labour Entry'!$C$1,'Labour Entry'!$A51-1,BW$4*5,1,1),0)</f>
        <v>0</v>
      </c>
      <c r="BX50" s="875">
        <f ca="1">IF(BX$4&gt;0,OFFSET('Labour Entry'!$C$1,'Labour Entry'!$A51-1,BX$4*5-4,1,1),0)</f>
        <v>0</v>
      </c>
      <c r="BY50" s="870">
        <f ca="1">IF(BY$4&gt;0,OFFSET('Labour Entry'!$C$1,'Labour Entry'!$A51-1,BY$4*5-3,1,1),0)</f>
        <v>0</v>
      </c>
      <c r="BZ50" s="871">
        <f ca="1">IF(BZ$4&gt;0,OFFSET('Labour Entry'!$C$1,'Labour Entry'!$A51-1,BZ$4*5-2,1,1),0)</f>
        <v>0</v>
      </c>
      <c r="CA50" s="870">
        <f ca="1">IF(CA$4&gt;0,OFFSET('Labour Entry'!$C$1,'Labour Entry'!$A51-1,CA$4*5-1,1,1),0)</f>
        <v>0</v>
      </c>
      <c r="CB50" s="871">
        <f ca="1">IF(CB$4&gt;0,OFFSET('Labour Entry'!$C$1,'Labour Entry'!$A51-1,CB$4*5,1,1),0)</f>
        <v>0</v>
      </c>
      <c r="CC50" s="845"/>
      <c r="CD50" s="876">
        <f t="shared" ca="1" si="0"/>
        <v>0</v>
      </c>
      <c r="CE50" s="877">
        <f t="shared" ca="1" si="2"/>
        <v>0</v>
      </c>
      <c r="CF50" s="878">
        <f t="shared" ca="1" si="1"/>
        <v>0</v>
      </c>
      <c r="CG50" s="879">
        <f t="shared" ca="1" si="1"/>
        <v>0</v>
      </c>
      <c r="CH50" s="879">
        <f t="shared" ca="1" si="1"/>
        <v>0</v>
      </c>
      <c r="CI50" s="880">
        <f t="shared" ca="1" si="1"/>
        <v>0</v>
      </c>
    </row>
    <row r="51" spans="1:87" ht="15" thickBot="1" x14ac:dyDescent="0.25">
      <c r="CD51" s="170"/>
      <c r="CE51" s="170"/>
    </row>
    <row r="52" spans="1:87" ht="15" thickBot="1" x14ac:dyDescent="0.25">
      <c r="B52" s="226" t="s">
        <v>1650</v>
      </c>
      <c r="C52" s="881"/>
      <c r="D52" s="882"/>
      <c r="E52" s="883"/>
      <c r="F52" s="224">
        <f t="shared" ref="F52:AS52" ca="1" si="3">SUM(F9:F50)</f>
        <v>22</v>
      </c>
      <c r="G52" s="884">
        <f t="shared" ca="1" si="3"/>
        <v>32</v>
      </c>
      <c r="H52" s="178">
        <f t="shared" ca="1" si="3"/>
        <v>0</v>
      </c>
      <c r="I52" s="885">
        <f t="shared" ca="1" si="3"/>
        <v>0</v>
      </c>
      <c r="J52" s="886">
        <f t="shared" ca="1" si="3"/>
        <v>0</v>
      </c>
      <c r="K52" s="223">
        <f t="shared" ca="1" si="3"/>
        <v>11</v>
      </c>
      <c r="L52" s="884">
        <f t="shared" ca="1" si="3"/>
        <v>22.25</v>
      </c>
      <c r="M52" s="178">
        <f t="shared" ca="1" si="3"/>
        <v>0</v>
      </c>
      <c r="N52" s="885">
        <f t="shared" ca="1" si="3"/>
        <v>0</v>
      </c>
      <c r="O52" s="886">
        <f t="shared" ca="1" si="3"/>
        <v>0</v>
      </c>
      <c r="P52" s="223">
        <f t="shared" ca="1" si="3"/>
        <v>13</v>
      </c>
      <c r="Q52" s="884">
        <f t="shared" ca="1" si="3"/>
        <v>33</v>
      </c>
      <c r="R52" s="178">
        <f t="shared" ca="1" si="3"/>
        <v>0</v>
      </c>
      <c r="S52" s="885">
        <f t="shared" ca="1" si="3"/>
        <v>0</v>
      </c>
      <c r="T52" s="886">
        <f t="shared" ca="1" si="3"/>
        <v>0</v>
      </c>
      <c r="U52" s="223">
        <f t="shared" ca="1" si="3"/>
        <v>17</v>
      </c>
      <c r="V52" s="884">
        <f t="shared" ca="1" si="3"/>
        <v>23.5</v>
      </c>
      <c r="W52" s="178">
        <f t="shared" ca="1" si="3"/>
        <v>0</v>
      </c>
      <c r="X52" s="885">
        <f t="shared" ca="1" si="3"/>
        <v>0</v>
      </c>
      <c r="Y52" s="886">
        <f t="shared" ca="1" si="3"/>
        <v>0</v>
      </c>
      <c r="Z52" s="223">
        <f t="shared" ca="1" si="3"/>
        <v>20</v>
      </c>
      <c r="AA52" s="884">
        <f t="shared" ca="1" si="3"/>
        <v>25</v>
      </c>
      <c r="AB52" s="178">
        <f t="shared" ca="1" si="3"/>
        <v>0</v>
      </c>
      <c r="AC52" s="885">
        <f t="shared" ca="1" si="3"/>
        <v>0</v>
      </c>
      <c r="AD52" s="886">
        <f t="shared" ca="1" si="3"/>
        <v>0</v>
      </c>
      <c r="AE52" s="223">
        <f t="shared" ca="1" si="3"/>
        <v>28</v>
      </c>
      <c r="AF52" s="884">
        <f t="shared" ca="1" si="3"/>
        <v>44.16</v>
      </c>
      <c r="AG52" s="178">
        <f t="shared" ca="1" si="3"/>
        <v>0</v>
      </c>
      <c r="AH52" s="885">
        <f t="shared" ca="1" si="3"/>
        <v>0</v>
      </c>
      <c r="AI52" s="886">
        <f t="shared" ca="1" si="3"/>
        <v>0</v>
      </c>
      <c r="AJ52" s="223">
        <f t="shared" ca="1" si="3"/>
        <v>19</v>
      </c>
      <c r="AK52" s="884">
        <f t="shared" ca="1" si="3"/>
        <v>43.45</v>
      </c>
      <c r="AL52" s="178">
        <f t="shared" ca="1" si="3"/>
        <v>0</v>
      </c>
      <c r="AM52" s="884">
        <f t="shared" ca="1" si="3"/>
        <v>0</v>
      </c>
      <c r="AN52" s="178">
        <f t="shared" ca="1" si="3"/>
        <v>0</v>
      </c>
      <c r="AO52" s="223">
        <f t="shared" ca="1" si="3"/>
        <v>16</v>
      </c>
      <c r="AP52" s="884">
        <f t="shared" ca="1" si="3"/>
        <v>33</v>
      </c>
      <c r="AQ52" s="178">
        <f t="shared" ca="1" si="3"/>
        <v>0</v>
      </c>
      <c r="AR52" s="884">
        <f t="shared" ca="1" si="3"/>
        <v>0</v>
      </c>
      <c r="AS52" s="178">
        <f t="shared" ca="1" si="3"/>
        <v>0</v>
      </c>
      <c r="AT52" s="223">
        <f t="shared" ref="AT52:CB52" ca="1" si="4">SUM(AT9:AT50)</f>
        <v>18</v>
      </c>
      <c r="AU52" s="884">
        <f t="shared" ca="1" si="4"/>
        <v>28.75</v>
      </c>
      <c r="AV52" s="178">
        <f t="shared" ca="1" si="4"/>
        <v>0</v>
      </c>
      <c r="AW52" s="884">
        <f t="shared" ca="1" si="4"/>
        <v>0</v>
      </c>
      <c r="AX52" s="178">
        <f t="shared" ca="1" si="4"/>
        <v>0</v>
      </c>
      <c r="AY52" s="223">
        <f t="shared" ca="1" si="4"/>
        <v>14</v>
      </c>
      <c r="AZ52" s="884">
        <f t="shared" ca="1" si="4"/>
        <v>33</v>
      </c>
      <c r="BA52" s="178">
        <f t="shared" ca="1" si="4"/>
        <v>0</v>
      </c>
      <c r="BB52" s="884">
        <f t="shared" ca="1" si="4"/>
        <v>0</v>
      </c>
      <c r="BC52" s="178">
        <f t="shared" ca="1" si="4"/>
        <v>0</v>
      </c>
      <c r="BD52" s="223">
        <f t="shared" ca="1" si="4"/>
        <v>17</v>
      </c>
      <c r="BE52" s="884">
        <f t="shared" ca="1" si="4"/>
        <v>23.5</v>
      </c>
      <c r="BF52" s="178">
        <f t="shared" ca="1" si="4"/>
        <v>0</v>
      </c>
      <c r="BG52" s="884">
        <f t="shared" ca="1" si="4"/>
        <v>0</v>
      </c>
      <c r="BH52" s="178">
        <f t="shared" ca="1" si="4"/>
        <v>0</v>
      </c>
      <c r="BI52" s="223">
        <f t="shared" ca="1" si="4"/>
        <v>18</v>
      </c>
      <c r="BJ52" s="884">
        <f t="shared" ca="1" si="4"/>
        <v>24</v>
      </c>
      <c r="BK52" s="178">
        <f t="shared" ca="1" si="4"/>
        <v>0.25</v>
      </c>
      <c r="BL52" s="884">
        <f t="shared" ca="1" si="4"/>
        <v>0</v>
      </c>
      <c r="BM52" s="178">
        <f t="shared" ca="1" si="4"/>
        <v>0</v>
      </c>
      <c r="BN52" s="223">
        <f t="shared" ca="1" si="4"/>
        <v>42</v>
      </c>
      <c r="BO52" s="884">
        <f t="shared" ca="1" si="4"/>
        <v>38.5</v>
      </c>
      <c r="BP52" s="178">
        <f t="shared" ca="1" si="4"/>
        <v>0</v>
      </c>
      <c r="BQ52" s="884">
        <f t="shared" ca="1" si="4"/>
        <v>0</v>
      </c>
      <c r="BR52" s="178">
        <f t="shared" ca="1" si="4"/>
        <v>0</v>
      </c>
      <c r="BS52" s="223">
        <f t="shared" ca="1" si="4"/>
        <v>24</v>
      </c>
      <c r="BT52" s="884">
        <f t="shared" ca="1" si="4"/>
        <v>44.1</v>
      </c>
      <c r="BU52" s="178">
        <f t="shared" ca="1" si="4"/>
        <v>0</v>
      </c>
      <c r="BV52" s="884">
        <f t="shared" ca="1" si="4"/>
        <v>0</v>
      </c>
      <c r="BW52" s="178">
        <f t="shared" ca="1" si="4"/>
        <v>0</v>
      </c>
      <c r="BX52" s="223">
        <f t="shared" ca="1" si="4"/>
        <v>22</v>
      </c>
      <c r="BY52" s="884">
        <f t="shared" ca="1" si="4"/>
        <v>25</v>
      </c>
      <c r="BZ52" s="178">
        <f t="shared" ca="1" si="4"/>
        <v>0</v>
      </c>
      <c r="CA52" s="884">
        <f t="shared" ca="1" si="4"/>
        <v>0</v>
      </c>
      <c r="CB52" s="178">
        <f t="shared" ca="1" si="4"/>
        <v>0</v>
      </c>
      <c r="CC52" s="214"/>
      <c r="CD52" s="887">
        <f t="shared" ref="CD52:CI52" ca="1" si="5">SUM(CD9:CD50)</f>
        <v>301</v>
      </c>
      <c r="CE52" s="888">
        <f t="shared" ca="1" si="5"/>
        <v>301</v>
      </c>
      <c r="CF52" s="885">
        <f t="shared" ca="1" si="5"/>
        <v>473.21</v>
      </c>
      <c r="CG52" s="886">
        <f t="shared" ca="1" si="5"/>
        <v>0.25</v>
      </c>
      <c r="CH52" s="886">
        <f t="shared" ca="1" si="5"/>
        <v>0</v>
      </c>
      <c r="CI52" s="178">
        <f t="shared" ca="1" si="5"/>
        <v>0</v>
      </c>
    </row>
    <row r="53" spans="1:87" ht="15" hidden="1" thickBot="1" x14ac:dyDescent="0.25">
      <c r="B53" s="226" t="s">
        <v>1662</v>
      </c>
      <c r="F53" s="224">
        <f ca="1">SUMPRODUCT($D$9:$D$50,F$9:F$50)</f>
        <v>22</v>
      </c>
      <c r="G53" s="884">
        <f ca="1">SUMPRODUCT($C$9:$C$50,G$9:G$50)</f>
        <v>571.20000000000005</v>
      </c>
      <c r="H53" s="178">
        <f ca="1">SUMPRODUCT($C$9:$C$50,H$9:H$50)*1.5</f>
        <v>0</v>
      </c>
      <c r="I53" s="885">
        <f ca="1">SUMPRODUCT($C$9:$C$50,I$9:I$50)*1.5</f>
        <v>0</v>
      </c>
      <c r="J53" s="886">
        <f ca="1">SUMPRODUCT($C$9:$C$50,J$9:J$50)</f>
        <v>0</v>
      </c>
      <c r="K53" s="223">
        <f ca="1">SUMPRODUCT($D$9:$D$50,K$9:K$50)</f>
        <v>11</v>
      </c>
      <c r="L53" s="884">
        <f ca="1">SUMPRODUCT($C$9:$C$50,L$9:L$50)</f>
        <v>450.78750000000002</v>
      </c>
      <c r="M53" s="178">
        <f ca="1">SUMPRODUCT($C$9:$C$50,M$9:M$50)*1.5</f>
        <v>0</v>
      </c>
      <c r="N53" s="885">
        <f ca="1">SUMPRODUCT($C$9:$C$50,N$9:N$50)*1.5</f>
        <v>0</v>
      </c>
      <c r="O53" s="886">
        <f ca="1">SUMPRODUCT($C$9:$C$50,O$9:O$50)</f>
        <v>0</v>
      </c>
      <c r="P53" s="223">
        <f ca="1">SUMPRODUCT($D$9:$D$50,P$9:P$50)</f>
        <v>13</v>
      </c>
      <c r="Q53" s="884">
        <f ca="1">SUMPRODUCT($C$9:$C$50,Q$9:Q$50)</f>
        <v>589.05000000000007</v>
      </c>
      <c r="R53" s="178">
        <f ca="1">SUMPRODUCT($C$9:$C$50,R$9:R$50)*1.5</f>
        <v>0</v>
      </c>
      <c r="S53" s="885">
        <f ca="1">SUMPRODUCT($C$9:$C$50,S$9:S$50)*1.5</f>
        <v>0</v>
      </c>
      <c r="T53" s="886">
        <f ca="1">SUMPRODUCT($C$9:$C$50,T$9:T$50)</f>
        <v>0</v>
      </c>
      <c r="U53" s="223">
        <f ca="1">SUMPRODUCT($D$9:$D$50,U$9:U$50)</f>
        <v>17</v>
      </c>
      <c r="V53" s="884">
        <f ca="1">SUMPRODUCT($C$9:$C$50,V$9:V$50)</f>
        <v>476.67500000000001</v>
      </c>
      <c r="W53" s="178">
        <f ca="1">SUMPRODUCT($C$9:$C$50,W$9:W$50)*1.5</f>
        <v>0</v>
      </c>
      <c r="X53" s="885">
        <f ca="1">SUMPRODUCT($C$9:$C$50,X$9:X$50)*1.5</f>
        <v>0</v>
      </c>
      <c r="Y53" s="886">
        <f ca="1">SUMPRODUCT($C$9:$C$50,Y$9:Y$50)</f>
        <v>0</v>
      </c>
      <c r="Z53" s="223">
        <f ca="1">SUMPRODUCT($D$9:$D$50,Z$9:Z$50)</f>
        <v>20</v>
      </c>
      <c r="AA53" s="884">
        <f ca="1">SUMPRODUCT($C$9:$C$50,AA$9:AA$50)</f>
        <v>446.25</v>
      </c>
      <c r="AB53" s="178">
        <f ca="1">SUMPRODUCT($C$9:$C$50,AB$9:AB$50)*1.5</f>
        <v>0</v>
      </c>
      <c r="AC53" s="885">
        <f ca="1">SUMPRODUCT($C$9:$C$50,AC$9:AC$50)*1.5</f>
        <v>0</v>
      </c>
      <c r="AD53" s="886">
        <f ca="1">SUMPRODUCT($C$9:$C$50,AD$9:AD$50)</f>
        <v>0</v>
      </c>
      <c r="AE53" s="223">
        <f ca="1">SUMPRODUCT($D$9:$D$50,AE$9:AE$50)</f>
        <v>28</v>
      </c>
      <c r="AF53" s="884">
        <f ca="1">SUMPRODUCT($C$9:$C$50,AF$9:AF$50)</f>
        <v>788.25599999999997</v>
      </c>
      <c r="AG53" s="178">
        <f ca="1">SUMPRODUCT($C$9:$C$50,AG$9:AG$50)*1.5</f>
        <v>0</v>
      </c>
      <c r="AH53" s="885">
        <f ca="1">SUMPRODUCT($C$9:$C$50,AH$9:AH$50)*1.5</f>
        <v>0</v>
      </c>
      <c r="AI53" s="886">
        <f ca="1">SUMPRODUCT($C$9:$C$50,AI$9:AI$50)</f>
        <v>0</v>
      </c>
      <c r="AJ53" s="223">
        <f ca="1">SUMPRODUCT($D$9:$D$50,AJ$9:AJ$50)</f>
        <v>19</v>
      </c>
      <c r="AK53" s="884">
        <f ca="1">SUMPRODUCT($C$9:$C$50,AK$9:AK$50)</f>
        <v>832.78250000000003</v>
      </c>
      <c r="AL53" s="178">
        <f ca="1">SUMPRODUCT($C$9:$C$50,AL$9:AL$50)*1.5</f>
        <v>0</v>
      </c>
      <c r="AM53" s="885">
        <f ca="1">SUMPRODUCT($C$9:$C$50,AM$9:AM$50)*1.5</f>
        <v>0</v>
      </c>
      <c r="AN53" s="223">
        <f ca="1">SUMPRODUCT($C$9:$C$50,AN$9:AN$50)</f>
        <v>0</v>
      </c>
      <c r="AO53" s="223">
        <f ca="1">SUMPRODUCT($D$9:$D$50,AO$9:AO$50)</f>
        <v>16</v>
      </c>
      <c r="AP53" s="884">
        <f ca="1">SUMPRODUCT($C$9:$C$50,AP$9:AP$50)</f>
        <v>639.10000000000014</v>
      </c>
      <c r="AQ53" s="178">
        <f ca="1">SUMPRODUCT($C$9:$C$50,AQ$9:AQ$50)*1.5</f>
        <v>0</v>
      </c>
      <c r="AR53" s="885">
        <f ca="1">SUMPRODUCT($C$9:$C$50,AR$9:AR$50)*1.5</f>
        <v>0</v>
      </c>
      <c r="AS53" s="223">
        <f ca="1">SUMPRODUCT($C$9:$C$50,AS$9:AS$50)</f>
        <v>0</v>
      </c>
      <c r="AT53" s="223">
        <f ca="1">SUMPRODUCT($D$9:$D$50,AT$9:AT$50)</f>
        <v>18</v>
      </c>
      <c r="AU53" s="884">
        <f ca="1">SUMPRODUCT($C$9:$C$50,AU$9:AU$50)</f>
        <v>513.1875</v>
      </c>
      <c r="AV53" s="178">
        <f ca="1">SUMPRODUCT($C$9:$C$50,AV$9:AV$50)*1.5</f>
        <v>0</v>
      </c>
      <c r="AW53" s="885">
        <f ca="1">SUMPRODUCT($C$9:$C$50,AW$9:AW$50)*1.5</f>
        <v>0</v>
      </c>
      <c r="AX53" s="223">
        <f ca="1">SUMPRODUCT($C$9:$C$50,AX$9:AX$50)</f>
        <v>0</v>
      </c>
      <c r="AY53" s="223">
        <f ca="1">SUMPRODUCT($D$9:$D$50,AY$9:AY$50)</f>
        <v>14</v>
      </c>
      <c r="AZ53" s="884">
        <f ca="1">SUMPRODUCT($C$9:$C$50,AZ$9:AZ$50)</f>
        <v>589.05000000000007</v>
      </c>
      <c r="BA53" s="178">
        <f ca="1">SUMPRODUCT($C$9:$C$50,BA$9:BA$50)*1.5</f>
        <v>0</v>
      </c>
      <c r="BB53" s="885">
        <f ca="1">SUMPRODUCT($C$9:$C$50,BB$9:BB$50)*1.5</f>
        <v>0</v>
      </c>
      <c r="BC53" s="223">
        <f ca="1">SUMPRODUCT($C$9:$C$50,BC$9:BC$50)</f>
        <v>0</v>
      </c>
      <c r="BD53" s="223">
        <f ca="1">SUMPRODUCT($D$9:$D$50,BD$9:BD$50)</f>
        <v>17</v>
      </c>
      <c r="BE53" s="884">
        <f ca="1">SUMPRODUCT($C$9:$C$50,BE$9:BE$50)</f>
        <v>476.67500000000001</v>
      </c>
      <c r="BF53" s="178">
        <f ca="1">SUMPRODUCT($C$9:$C$50,BF$9:BF$50)*1.5</f>
        <v>0</v>
      </c>
      <c r="BG53" s="885">
        <f ca="1">SUMPRODUCT($C$9:$C$50,BG$9:BG$50)*1.5</f>
        <v>0</v>
      </c>
      <c r="BH53" s="223">
        <f ca="1">SUMPRODUCT($C$9:$C$50,BH$9:BH$50)</f>
        <v>0</v>
      </c>
      <c r="BI53" s="223">
        <f ca="1">SUMPRODUCT($D$9:$D$50,BI$9:BI$50)</f>
        <v>18</v>
      </c>
      <c r="BJ53" s="884">
        <f ca="1">SUMPRODUCT($C$9:$C$50,BJ$9:BJ$50)</f>
        <v>428.40000000000003</v>
      </c>
      <c r="BK53" s="178">
        <f ca="1">SUMPRODUCT($C$9:$C$50,BK$9:BK$50)*1.5</f>
        <v>6.6937500000000005</v>
      </c>
      <c r="BL53" s="885">
        <f ca="1">SUMPRODUCT($C$9:$C$50,BL$9:BL$50)*1.5</f>
        <v>0</v>
      </c>
      <c r="BM53" s="223">
        <f ca="1">SUMPRODUCT($C$9:$C$50,BM$9:BM$50)</f>
        <v>0</v>
      </c>
      <c r="BN53" s="223">
        <f ca="1">SUMPRODUCT($D$9:$D$50,BN$9:BN$50)</f>
        <v>42</v>
      </c>
      <c r="BO53" s="884">
        <f ca="1">SUMPRODUCT($C$9:$C$50,BO$9:BO$50)</f>
        <v>712.25</v>
      </c>
      <c r="BP53" s="178">
        <f ca="1">SUMPRODUCT($C$9:$C$50,BP$9:BP$50)*1.5</f>
        <v>0</v>
      </c>
      <c r="BQ53" s="885">
        <f ca="1">SUMPRODUCT($C$9:$C$50,BQ$9:BQ$50)*1.5</f>
        <v>0</v>
      </c>
      <c r="BR53" s="223">
        <f ca="1">SUMPRODUCT($C$9:$C$50,BR$9:BR$50)</f>
        <v>0</v>
      </c>
      <c r="BS53" s="223">
        <f ca="1">SUMPRODUCT($D$9:$D$50,BS$9:BS$50)</f>
        <v>24</v>
      </c>
      <c r="BT53" s="884">
        <f ca="1">SUMPRODUCT($C$9:$C$50,BT$9:BT$50)</f>
        <v>844.38500000000022</v>
      </c>
      <c r="BU53" s="178">
        <f ca="1">SUMPRODUCT($C$9:$C$50,BU$9:BU$50)*1.5</f>
        <v>0</v>
      </c>
      <c r="BV53" s="885">
        <f ca="1">SUMPRODUCT($C$9:$C$50,BV$9:BV$50)*1.5</f>
        <v>0</v>
      </c>
      <c r="BW53" s="223">
        <f ca="1">SUMPRODUCT($C$9:$C$50,BW$9:BW$50)</f>
        <v>0</v>
      </c>
      <c r="BX53" s="223">
        <f ca="1">SUMPRODUCT($D$9:$D$50,BX$9:BX$50)</f>
        <v>22</v>
      </c>
      <c r="BY53" s="884">
        <f ca="1">SUMPRODUCT($C$9:$C$50,BY$9:BY$50)</f>
        <v>446.25000000000011</v>
      </c>
      <c r="BZ53" s="178">
        <f ca="1">SUMPRODUCT($C$9:$C$50,BZ$9:BZ$50)*1.5</f>
        <v>0</v>
      </c>
      <c r="CA53" s="885">
        <f ca="1">SUMPRODUCT($C$9:$C$50,CA$9:CA$50)*1.5</f>
        <v>0</v>
      </c>
      <c r="CB53" s="178">
        <f ca="1">SUMPRODUCT($C$9:$C$50,CB$9:CB$50)</f>
        <v>0</v>
      </c>
      <c r="CC53" s="214"/>
      <c r="CD53" s="884">
        <f ca="1">SUMPRODUCT($D$9:$D$50,CD$9:CD$50)</f>
        <v>301</v>
      </c>
      <c r="CE53" s="888"/>
      <c r="CF53" s="885">
        <f ca="1">SUMPRODUCT($C$9:$C$50,CF$9:CF$50)</f>
        <v>8804.2985000000008</v>
      </c>
      <c r="CG53" s="886">
        <f ca="1">SUMPRODUCT($C$9:$C$50,CG$9:CG$50)*1.5</f>
        <v>6.6937500000000005</v>
      </c>
      <c r="CH53" s="886">
        <f ca="1">SUMPRODUCT($C$9:$C$50,CH$9:CH$50)*1.5</f>
        <v>0</v>
      </c>
      <c r="CI53" s="178">
        <f ca="1">SUMPRODUCT($C$9:$C$50,CI$9:CI$50)</f>
        <v>0</v>
      </c>
    </row>
    <row r="55" spans="1:87" ht="15" thickBot="1" x14ac:dyDescent="0.25">
      <c r="B55" s="212" t="s">
        <v>1663</v>
      </c>
    </row>
    <row r="56" spans="1:87" x14ac:dyDescent="0.2">
      <c r="B56" s="889" t="s">
        <v>586</v>
      </c>
      <c r="G56" s="890">
        <f ca="1">G53</f>
        <v>571.20000000000005</v>
      </c>
      <c r="L56" s="890">
        <f ca="1">L53</f>
        <v>450.78750000000002</v>
      </c>
      <c r="Q56" s="890">
        <f ca="1">Q53</f>
        <v>589.05000000000007</v>
      </c>
      <c r="V56" s="890">
        <f ca="1">V53</f>
        <v>476.67500000000001</v>
      </c>
      <c r="AA56" s="890">
        <f ca="1">AA53</f>
        <v>446.25</v>
      </c>
      <c r="AF56" s="890">
        <f ca="1">AF53</f>
        <v>788.25599999999997</v>
      </c>
      <c r="AK56" s="890">
        <f ca="1">AK53</f>
        <v>832.78250000000003</v>
      </c>
      <c r="AP56" s="890">
        <f ca="1">AP53</f>
        <v>639.10000000000014</v>
      </c>
      <c r="AU56" s="890">
        <f ca="1">AU53</f>
        <v>513.1875</v>
      </c>
      <c r="AZ56" s="890">
        <f ca="1">AZ53</f>
        <v>589.05000000000007</v>
      </c>
      <c r="BE56" s="890">
        <f ca="1">BE53</f>
        <v>476.67500000000001</v>
      </c>
      <c r="BJ56" s="890">
        <f ca="1">BJ53</f>
        <v>428.40000000000003</v>
      </c>
      <c r="BO56" s="890">
        <f ca="1">BO53</f>
        <v>712.25</v>
      </c>
      <c r="BT56" s="890">
        <f ca="1">BT53</f>
        <v>844.38500000000022</v>
      </c>
      <c r="BY56" s="890">
        <f ca="1">BY53</f>
        <v>446.25000000000011</v>
      </c>
      <c r="CF56" s="891">
        <f ca="1">CF53</f>
        <v>8804.2985000000008</v>
      </c>
    </row>
    <row r="57" spans="1:87" x14ac:dyDescent="0.2">
      <c r="B57" s="185" t="s">
        <v>587</v>
      </c>
      <c r="G57" s="235">
        <f ca="1">H53</f>
        <v>0</v>
      </c>
      <c r="L57" s="235">
        <f ca="1">M53</f>
        <v>0</v>
      </c>
      <c r="Q57" s="235">
        <f ca="1">R53</f>
        <v>0</v>
      </c>
      <c r="V57" s="235">
        <f ca="1">W53</f>
        <v>0</v>
      </c>
      <c r="AA57" s="235">
        <f ca="1">AB53</f>
        <v>0</v>
      </c>
      <c r="AF57" s="235">
        <f ca="1">AG53</f>
        <v>0</v>
      </c>
      <c r="AK57" s="235">
        <f ca="1">AL53</f>
        <v>0</v>
      </c>
      <c r="AP57" s="235">
        <f ca="1">AQ53</f>
        <v>0</v>
      </c>
      <c r="AU57" s="235">
        <f ca="1">AV53</f>
        <v>0</v>
      </c>
      <c r="AZ57" s="235">
        <f ca="1">BA53</f>
        <v>0</v>
      </c>
      <c r="BE57" s="235">
        <f ca="1">BF53</f>
        <v>0</v>
      </c>
      <c r="BJ57" s="235">
        <f ca="1">BK53</f>
        <v>6.6937500000000005</v>
      </c>
      <c r="BO57" s="235">
        <f ca="1">BP53</f>
        <v>0</v>
      </c>
      <c r="BT57" s="235">
        <f ca="1">BU53</f>
        <v>0</v>
      </c>
      <c r="BY57" s="235">
        <f ca="1">BZ53</f>
        <v>0</v>
      </c>
      <c r="CF57" s="892">
        <f ca="1">CG53</f>
        <v>6.6937500000000005</v>
      </c>
    </row>
    <row r="58" spans="1:87" x14ac:dyDescent="0.2">
      <c r="B58" s="185" t="s">
        <v>1664</v>
      </c>
      <c r="G58" s="235">
        <f ca="1">I53</f>
        <v>0</v>
      </c>
      <c r="L58" s="235">
        <f ca="1">N53</f>
        <v>0</v>
      </c>
      <c r="Q58" s="235">
        <f ca="1">S53</f>
        <v>0</v>
      </c>
      <c r="V58" s="235">
        <f ca="1">X53</f>
        <v>0</v>
      </c>
      <c r="AA58" s="235">
        <f ca="1">AC53</f>
        <v>0</v>
      </c>
      <c r="AF58" s="235">
        <f ca="1">AH53</f>
        <v>0</v>
      </c>
      <c r="AK58" s="235">
        <f ca="1">AM53</f>
        <v>0</v>
      </c>
      <c r="AP58" s="235">
        <f ca="1">AR53</f>
        <v>0</v>
      </c>
      <c r="AU58" s="235">
        <f ca="1">AW53</f>
        <v>0</v>
      </c>
      <c r="AZ58" s="235">
        <f ca="1">BB53</f>
        <v>0</v>
      </c>
      <c r="BE58" s="235">
        <f ca="1">BG53</f>
        <v>0</v>
      </c>
      <c r="BJ58" s="235">
        <f ca="1">BL53</f>
        <v>0</v>
      </c>
      <c r="BO58" s="235">
        <f ca="1">BQ53</f>
        <v>0</v>
      </c>
      <c r="BT58" s="235">
        <f ca="1">BV53</f>
        <v>0</v>
      </c>
      <c r="BY58" s="235">
        <f ca="1">CA53</f>
        <v>0</v>
      </c>
      <c r="CF58" s="892">
        <f ca="1">CH53</f>
        <v>0</v>
      </c>
    </row>
    <row r="59" spans="1:87" x14ac:dyDescent="0.2">
      <c r="B59" s="185" t="s">
        <v>1665</v>
      </c>
      <c r="G59" s="235">
        <f ca="1">J53</f>
        <v>0</v>
      </c>
      <c r="L59" s="235">
        <f ca="1">O53</f>
        <v>0</v>
      </c>
      <c r="Q59" s="235">
        <f ca="1">T53</f>
        <v>0</v>
      </c>
      <c r="V59" s="235">
        <f ca="1">Y53</f>
        <v>0</v>
      </c>
      <c r="AA59" s="235">
        <f ca="1">AD53</f>
        <v>0</v>
      </c>
      <c r="AF59" s="235">
        <f ca="1">AI53</f>
        <v>0</v>
      </c>
      <c r="AK59" s="235">
        <f ca="1">AN53</f>
        <v>0</v>
      </c>
      <c r="AP59" s="235">
        <f ca="1">AS53</f>
        <v>0</v>
      </c>
      <c r="AU59" s="235">
        <f ca="1">AX53</f>
        <v>0</v>
      </c>
      <c r="AZ59" s="235">
        <f ca="1">BC53</f>
        <v>0</v>
      </c>
      <c r="BE59" s="235">
        <f ca="1">BH53</f>
        <v>0</v>
      </c>
      <c r="BJ59" s="235">
        <f ca="1">BM53</f>
        <v>0</v>
      </c>
      <c r="BO59" s="235">
        <f ca="1">BR53</f>
        <v>0</v>
      </c>
      <c r="BT59" s="235">
        <f ca="1">BW53</f>
        <v>0</v>
      </c>
      <c r="BY59" s="235">
        <f ca="1">CB53</f>
        <v>0</v>
      </c>
      <c r="CF59" s="892">
        <f ca="1">CI53</f>
        <v>0</v>
      </c>
    </row>
    <row r="60" spans="1:87" ht="15" thickBot="1" x14ac:dyDescent="0.25">
      <c r="B60" s="893" t="s">
        <v>1666</v>
      </c>
      <c r="G60" s="248">
        <f ca="1">SUM(G56:G59)*14%</f>
        <v>79.968000000000018</v>
      </c>
      <c r="L60" s="248">
        <f ca="1">SUM(L56:L59)*14%</f>
        <v>63.110250000000008</v>
      </c>
      <c r="Q60" s="248">
        <f ca="1">SUM(Q56:Q59)*14%</f>
        <v>82.467000000000013</v>
      </c>
      <c r="V60" s="248">
        <f ca="1">SUM(V56:V59)*14%</f>
        <v>66.734500000000011</v>
      </c>
      <c r="AA60" s="248">
        <f ca="1">SUM(AA56:AA59)*14%</f>
        <v>62.475000000000009</v>
      </c>
      <c r="AF60" s="248">
        <f ca="1">SUM(AF56:AF59)*14%</f>
        <v>110.35584</v>
      </c>
      <c r="AK60" s="248">
        <f ca="1">SUM(AK56:AK59)*14%</f>
        <v>116.58955000000002</v>
      </c>
      <c r="AP60" s="248">
        <f ca="1">SUM(AP56:AP59)*14%</f>
        <v>89.474000000000032</v>
      </c>
      <c r="AU60" s="248">
        <f ca="1">SUM(AU56:AU59)*14%</f>
        <v>71.846250000000012</v>
      </c>
      <c r="AZ60" s="248">
        <f ca="1">SUM(AZ56:AZ59)*14%</f>
        <v>82.467000000000013</v>
      </c>
      <c r="BE60" s="248">
        <f ca="1">SUM(BE56:BE59)*14%</f>
        <v>66.734500000000011</v>
      </c>
      <c r="BJ60" s="248">
        <f ca="1">SUM(BJ56:BJ59)*14%</f>
        <v>60.913125000000015</v>
      </c>
      <c r="BO60" s="248">
        <f ca="1">SUM(BO56:BO59)*14%</f>
        <v>99.715000000000003</v>
      </c>
      <c r="BT60" s="248">
        <f ca="1">SUM(BT56:BT59)*14%</f>
        <v>118.21390000000004</v>
      </c>
      <c r="BY60" s="248">
        <f ca="1">SUM(BY56:BY59)*14%</f>
        <v>62.475000000000023</v>
      </c>
      <c r="CF60" s="894">
        <f ca="1">SUM(CF56:CF59)*14%</f>
        <v>1233.5389150000003</v>
      </c>
    </row>
    <row r="61" spans="1:87" ht="15" thickBot="1" x14ac:dyDescent="0.25"/>
    <row r="62" spans="1:87" ht="15" thickBot="1" x14ac:dyDescent="0.25">
      <c r="B62" s="169" t="s">
        <v>1667</v>
      </c>
      <c r="G62" s="224">
        <f ca="1">SUM(G56:G60)</f>
        <v>651.16800000000012</v>
      </c>
      <c r="L62" s="224">
        <f ca="1">SUM(L56:L60)</f>
        <v>513.89775000000009</v>
      </c>
      <c r="Q62" s="224">
        <f ca="1">SUM(Q56:Q60)</f>
        <v>671.51700000000005</v>
      </c>
      <c r="V62" s="224">
        <f ca="1">SUM(V56:V60)</f>
        <v>543.40949999999998</v>
      </c>
      <c r="AA62" s="224">
        <f ca="1">SUM(AA56:AA60)</f>
        <v>508.72500000000002</v>
      </c>
      <c r="AF62" s="224">
        <f ca="1">SUM(AF56:AF60)</f>
        <v>898.61184000000003</v>
      </c>
      <c r="AK62" s="224">
        <f ca="1">SUM(AK56:AK60)</f>
        <v>949.37205000000006</v>
      </c>
      <c r="AP62" s="224">
        <f ca="1">SUM(AP56:AP60)</f>
        <v>728.57400000000018</v>
      </c>
      <c r="AU62" s="224">
        <f ca="1">SUM(AU56:AU60)</f>
        <v>585.03375000000005</v>
      </c>
      <c r="AZ62" s="224">
        <f ca="1">SUM(AZ56:AZ60)</f>
        <v>671.51700000000005</v>
      </c>
      <c r="BE62" s="224">
        <f ca="1">SUM(BE56:BE60)</f>
        <v>543.40949999999998</v>
      </c>
      <c r="BJ62" s="224">
        <f ca="1">SUM(BJ56:BJ60)</f>
        <v>496.00687500000009</v>
      </c>
      <c r="BO62" s="224">
        <f ca="1">SUM(BO56:BO60)</f>
        <v>811.96500000000003</v>
      </c>
      <c r="BT62" s="224">
        <f ca="1">SUM(BT56:BT60)</f>
        <v>962.5989000000003</v>
      </c>
      <c r="BY62" s="224">
        <f ca="1">SUM(BY56:BY60)</f>
        <v>508.72500000000014</v>
      </c>
      <c r="CF62" s="224">
        <f ca="1">SUM(CF56:CF60)</f>
        <v>10044.531165000002</v>
      </c>
    </row>
    <row r="63" spans="1:87" ht="15" thickBot="1" x14ac:dyDescent="0.25"/>
    <row r="64" spans="1:87" x14ac:dyDescent="0.2">
      <c r="B64" s="889" t="s">
        <v>1668</v>
      </c>
      <c r="G64" s="890">
        <f ca="1">F53</f>
        <v>22</v>
      </c>
      <c r="L64" s="890">
        <f ca="1">K53</f>
        <v>11</v>
      </c>
      <c r="Q64" s="890">
        <f ca="1">P53</f>
        <v>13</v>
      </c>
      <c r="V64" s="890">
        <f ca="1">U53</f>
        <v>17</v>
      </c>
      <c r="AA64" s="890">
        <f ca="1">Z53</f>
        <v>20</v>
      </c>
      <c r="AF64" s="890">
        <f ca="1">AE53</f>
        <v>28</v>
      </c>
      <c r="AK64" s="890">
        <f ca="1">AJ53</f>
        <v>19</v>
      </c>
      <c r="AP64" s="890">
        <f ca="1">AO53</f>
        <v>16</v>
      </c>
      <c r="AU64" s="890">
        <f ca="1">AT53</f>
        <v>18</v>
      </c>
      <c r="AZ64" s="890">
        <f ca="1">AY53</f>
        <v>14</v>
      </c>
      <c r="BE64" s="890">
        <f ca="1">BD53</f>
        <v>17</v>
      </c>
      <c r="BJ64" s="890">
        <f ca="1">BI53</f>
        <v>18</v>
      </c>
      <c r="BO64" s="890">
        <f ca="1">BN53</f>
        <v>42</v>
      </c>
      <c r="BT64" s="890">
        <f ca="1">BS53</f>
        <v>24</v>
      </c>
      <c r="BY64" s="890">
        <f ca="1">BX53</f>
        <v>22</v>
      </c>
      <c r="CF64" s="891">
        <f ca="1">CD53</f>
        <v>301</v>
      </c>
    </row>
    <row r="65" spans="2:84" ht="15" thickBot="1" x14ac:dyDescent="0.25">
      <c r="B65" s="893" t="s">
        <v>1666</v>
      </c>
      <c r="G65" s="248">
        <f ca="1">G64*14%</f>
        <v>3.08</v>
      </c>
      <c r="L65" s="248">
        <f ca="1">L64*14%</f>
        <v>1.54</v>
      </c>
      <c r="Q65" s="248">
        <f ca="1">Q64*14%</f>
        <v>1.8200000000000003</v>
      </c>
      <c r="V65" s="248">
        <f ca="1">V64*14%</f>
        <v>2.3800000000000003</v>
      </c>
      <c r="AA65" s="248">
        <f ca="1">AA64*14%</f>
        <v>2.8000000000000003</v>
      </c>
      <c r="AF65" s="248">
        <f ca="1">AF64*14%</f>
        <v>3.9200000000000004</v>
      </c>
      <c r="AK65" s="248">
        <f ca="1">AK64*14%</f>
        <v>2.66</v>
      </c>
      <c r="AP65" s="248">
        <f ca="1">AP64*14%</f>
        <v>2.2400000000000002</v>
      </c>
      <c r="AU65" s="248">
        <f ca="1">AU64*14%</f>
        <v>2.5200000000000005</v>
      </c>
      <c r="AZ65" s="248">
        <f ca="1">AZ64*14%</f>
        <v>1.9600000000000002</v>
      </c>
      <c r="BE65" s="248">
        <f ca="1">BE64*14%</f>
        <v>2.3800000000000003</v>
      </c>
      <c r="BJ65" s="248">
        <f ca="1">BJ64*14%</f>
        <v>2.5200000000000005</v>
      </c>
      <c r="BO65" s="248">
        <f ca="1">BO64*14%</f>
        <v>5.8800000000000008</v>
      </c>
      <c r="BT65" s="248">
        <f ca="1">BT64*14%</f>
        <v>3.3600000000000003</v>
      </c>
      <c r="BY65" s="248">
        <f ca="1">BY64*14%</f>
        <v>3.08</v>
      </c>
      <c r="CF65" s="894">
        <f ca="1">CF64*14%</f>
        <v>42.14</v>
      </c>
    </row>
    <row r="66" spans="2:84" ht="15" thickBot="1" x14ac:dyDescent="0.25"/>
    <row r="67" spans="2:84" ht="15" thickBot="1" x14ac:dyDescent="0.25">
      <c r="B67" s="169" t="s">
        <v>1669</v>
      </c>
      <c r="G67" s="224">
        <f ca="1">SUM(G64:G65)</f>
        <v>25.08</v>
      </c>
      <c r="L67" s="224">
        <f ca="1">SUM(L64:L65)</f>
        <v>12.54</v>
      </c>
      <c r="Q67" s="224">
        <f ca="1">SUM(Q64:Q65)</f>
        <v>14.82</v>
      </c>
      <c r="V67" s="224">
        <f ca="1">SUM(V64:V65)</f>
        <v>19.38</v>
      </c>
      <c r="AA67" s="224">
        <f ca="1">SUM(AA64:AA65)</f>
        <v>22.8</v>
      </c>
      <c r="AF67" s="224">
        <f ca="1">SUM(AF64:AF65)</f>
        <v>31.92</v>
      </c>
      <c r="AK67" s="224">
        <f ca="1">SUM(AK64:AK65)</f>
        <v>21.66</v>
      </c>
      <c r="AP67" s="224">
        <f ca="1">SUM(AP64:AP65)</f>
        <v>18.240000000000002</v>
      </c>
      <c r="AU67" s="224">
        <f ca="1">SUM(AU64:AU65)</f>
        <v>20.52</v>
      </c>
      <c r="AZ67" s="224">
        <f ca="1">SUM(AZ64:AZ65)</f>
        <v>15.96</v>
      </c>
      <c r="BE67" s="224">
        <f ca="1">SUM(BE64:BE65)</f>
        <v>19.38</v>
      </c>
      <c r="BJ67" s="224">
        <f ca="1">SUM(BJ64:BJ65)</f>
        <v>20.52</v>
      </c>
      <c r="BO67" s="224">
        <f ca="1">SUM(BO64:BO65)</f>
        <v>47.88</v>
      </c>
      <c r="BT67" s="224">
        <f ca="1">SUM(BT64:BT65)</f>
        <v>27.36</v>
      </c>
      <c r="BY67" s="224">
        <f ca="1">SUM(BY64:BY65)</f>
        <v>25.08</v>
      </c>
      <c r="CF67" s="224">
        <f ca="1">SUM(CF64:CF65)</f>
        <v>343.14</v>
      </c>
    </row>
    <row r="68" spans="2:84" ht="15" thickBot="1" x14ac:dyDescent="0.25"/>
    <row r="69" spans="2:84" x14ac:dyDescent="0.2">
      <c r="B69" s="895" t="s">
        <v>1670</v>
      </c>
      <c r="C69" s="788"/>
      <c r="D69" s="788"/>
      <c r="E69" s="788"/>
      <c r="G69" s="891">
        <f ca="1">G62+G67</f>
        <v>676.24800000000016</v>
      </c>
      <c r="L69" s="891">
        <f ca="1">L62+L67</f>
        <v>526.43775000000005</v>
      </c>
      <c r="Q69" s="891">
        <f ca="1">Q62+Q67</f>
        <v>686.3370000000001</v>
      </c>
      <c r="V69" s="891">
        <f ca="1">V62+V67</f>
        <v>562.78949999999998</v>
      </c>
      <c r="AA69" s="891">
        <f ca="1">AA62+AA67</f>
        <v>531.52499999999998</v>
      </c>
      <c r="AF69" s="891">
        <f ca="1">AF62+AF67</f>
        <v>930.53183999999999</v>
      </c>
      <c r="AK69" s="891">
        <f ca="1">AK62+AK67</f>
        <v>971.03205000000003</v>
      </c>
      <c r="AP69" s="891">
        <f ca="1">AP62+AP67</f>
        <v>746.81400000000019</v>
      </c>
      <c r="AU69" s="891">
        <f ca="1">AU62+AU67</f>
        <v>605.55375000000004</v>
      </c>
      <c r="AZ69" s="891">
        <f ca="1">AZ62+AZ67</f>
        <v>687.47700000000009</v>
      </c>
      <c r="BE69" s="891">
        <f ca="1">BE62+BE67</f>
        <v>562.78949999999998</v>
      </c>
      <c r="BJ69" s="891">
        <f ca="1">BJ62+BJ67</f>
        <v>516.52687500000013</v>
      </c>
      <c r="BO69" s="891">
        <f ca="1">BO62+BO67</f>
        <v>859.84500000000003</v>
      </c>
      <c r="BT69" s="891">
        <f ca="1">BT62+BT67</f>
        <v>989.95890000000031</v>
      </c>
      <c r="BY69" s="891">
        <f ca="1">BY62+BY67</f>
        <v>533.80500000000018</v>
      </c>
      <c r="CF69" s="891">
        <f ca="1">CF62+CF67</f>
        <v>10387.671165000002</v>
      </c>
    </row>
    <row r="70" spans="2:84" ht="15" thickBot="1" x14ac:dyDescent="0.25">
      <c r="B70" s="546" t="s">
        <v>1671</v>
      </c>
      <c r="C70" s="411"/>
      <c r="D70" s="411"/>
      <c r="E70" s="411"/>
      <c r="G70" s="896">
        <f ca="1">IF(G72&lt;&gt;0,G69/G72,0)</f>
        <v>0.21132750000000006</v>
      </c>
      <c r="L70" s="896">
        <f ca="1">IF(L72&lt;&gt;0,L69/L72,0)</f>
        <v>0.164511796875</v>
      </c>
      <c r="Q70" s="896">
        <f ca="1">IF(Q72&lt;&gt;0,Q69/Q72,0)</f>
        <v>0.21448031250000002</v>
      </c>
      <c r="V70" s="896">
        <f ca="1">IF(V72&lt;&gt;0,V69/V72,0)</f>
        <v>0.17587171874999999</v>
      </c>
      <c r="AA70" s="896">
        <f ca="1">IF(AA72&lt;&gt;0,AA69/AA72,0)</f>
        <v>0.16610156249999999</v>
      </c>
      <c r="AF70" s="896">
        <f ca="1">IF(AF72&lt;&gt;0,AF69/AF72,0)</f>
        <v>0.29079119999999997</v>
      </c>
      <c r="AK70" s="896">
        <f ca="1">IF(AK72&lt;&gt;0,AK69/AK72,0)</f>
        <v>0.303447515625</v>
      </c>
      <c r="AP70" s="896">
        <f ca="1">IF(AP72&lt;&gt;0,AP69/AP72,0)</f>
        <v>0.23337937500000006</v>
      </c>
      <c r="AU70" s="896">
        <f ca="1">IF(AU72&lt;&gt;0,AU69/AU72,0)</f>
        <v>0.18923554687500002</v>
      </c>
      <c r="AZ70" s="896">
        <f ca="1">IF(AZ72&lt;&gt;0,AZ69/AZ72,0)</f>
        <v>0.21483656250000002</v>
      </c>
      <c r="BE70" s="896">
        <f ca="1">IF(BE72&lt;&gt;0,BE69/BE72,0)</f>
        <v>0.17587171874999999</v>
      </c>
      <c r="BJ70" s="896">
        <f ca="1">IF(BJ72&lt;&gt;0,BJ69/BJ72,0)</f>
        <v>0.16141464843750003</v>
      </c>
      <c r="BO70" s="896">
        <f ca="1">IF(BO72&lt;&gt;0,BO69/BO72,0)</f>
        <v>0.26870156249999999</v>
      </c>
      <c r="BT70" s="896">
        <f ca="1">IF(BT72&lt;&gt;0,BT69/BT72,0)</f>
        <v>0.30936215625000008</v>
      </c>
      <c r="BY70" s="896">
        <f ca="1">IF(BY72&lt;&gt;0,BY69/BY72,0)</f>
        <v>0.16681406250000005</v>
      </c>
      <c r="CF70" s="897">
        <f ca="1">IF(CF72&lt;&gt;0,CF69/CF72,0)</f>
        <v>0.21640981593750003</v>
      </c>
    </row>
    <row r="71" spans="2:84" ht="15" thickBot="1" x14ac:dyDescent="0.25"/>
    <row r="72" spans="2:84" ht="15" thickBot="1" x14ac:dyDescent="0.25">
      <c r="B72" s="189" t="s">
        <v>567</v>
      </c>
      <c r="C72" s="788"/>
      <c r="D72" s="788"/>
      <c r="E72" s="788"/>
      <c r="G72" s="224">
        <f ca="1">OFFSET('Cheese Report (printable)'!$AG$6,G$4,0)</f>
        <v>3200</v>
      </c>
      <c r="L72" s="224">
        <f ca="1">OFFSET('Cheese Report (printable)'!$AG$6,L$4,0)</f>
        <v>3200</v>
      </c>
      <c r="Q72" s="224">
        <f ca="1">OFFSET('Cheese Report (printable)'!$AG$6,Q$4,0)</f>
        <v>3200</v>
      </c>
      <c r="V72" s="224">
        <f ca="1">OFFSET('Cheese Report (printable)'!$AG$6,V$4,0)</f>
        <v>3200</v>
      </c>
      <c r="AA72" s="224">
        <f ca="1">OFFSET('Cheese Report (printable)'!$AG$6,AA$4,0)</f>
        <v>3200</v>
      </c>
      <c r="AF72" s="224">
        <f ca="1">OFFSET('Cheese Report (printable)'!$AG$6,AF$4,0)</f>
        <v>3200</v>
      </c>
      <c r="AK72" s="224">
        <f ca="1">OFFSET('Cheese Report (printable)'!$AG$6,AK$4,0)</f>
        <v>3200</v>
      </c>
      <c r="AP72" s="224">
        <f ca="1">OFFSET('Cheese Report (printable)'!$AG$6,AP$4,0)</f>
        <v>3200</v>
      </c>
      <c r="AU72" s="224">
        <f ca="1">OFFSET('Cheese Report (printable)'!$AG$6,AU$4,0)</f>
        <v>3200</v>
      </c>
      <c r="AZ72" s="224">
        <f ca="1">OFFSET('Cheese Report (printable)'!$AG$6,AZ$4,0)</f>
        <v>3200</v>
      </c>
      <c r="BE72" s="224">
        <f ca="1">OFFSET('Cheese Report (printable)'!$AG$6,BE$4,0)</f>
        <v>3200</v>
      </c>
      <c r="BJ72" s="224">
        <f ca="1">OFFSET('Cheese Report (printable)'!$AG$6,BJ$4,0)</f>
        <v>3200</v>
      </c>
      <c r="BO72" s="224">
        <f ca="1">OFFSET('Cheese Report (printable)'!$AG$6,BO$4,0)</f>
        <v>3200</v>
      </c>
      <c r="BT72" s="224">
        <f ca="1">OFFSET('Cheese Report (printable)'!$AG$6,BT$4,0)</f>
        <v>3200</v>
      </c>
      <c r="BY72" s="224">
        <f ca="1">OFFSET('Cheese Report (printable)'!$AG$6,BY$4,0)</f>
        <v>3200</v>
      </c>
      <c r="CF72" s="224">
        <f ca="1">G72+L72+Q72+V72+AA72+AF72+AK72+AP72+AU72+AZ72+BE72+BJ72+BO72+BT72+BY72</f>
        <v>48000</v>
      </c>
    </row>
  </sheetData>
  <sheetProtection algorithmName="SHA-512" hashValue="3UrBiDeDlTDLUvUTCTjDewzMk9i015ml0PqLqwyV+sKVNUQwkEkSd+3fP4pfBNT+6KEEgeEIee3iO3iSoEx5zg==" saltValue="8wpmaihc24cp9WCVUaDnZg==" spinCount="100000" sheet="1" objects="1" scenarios="1" formatColumns="0"/>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2C9B6-3CF3-4ACB-BEEF-9972425EAA2C}">
  <sheetPr>
    <tabColor theme="4" tint="0.39997558519241921"/>
  </sheetPr>
  <dimension ref="A1:CN72"/>
  <sheetViews>
    <sheetView showGridLines="0" workbookViewId="0">
      <pane ySplit="8" topLeftCell="A9" activePane="bottomLeft" state="frozen"/>
      <selection pane="bottomLeft" activeCell="A9" sqref="A9"/>
    </sheetView>
  </sheetViews>
  <sheetFormatPr baseColWidth="10" defaultColWidth="9" defaultRowHeight="14" x14ac:dyDescent="0.2"/>
  <cols>
    <col min="1" max="1" width="5.6640625" style="160" customWidth="1"/>
    <col min="2" max="2" width="30.6640625" style="160" customWidth="1"/>
    <col min="3" max="4" width="10.6640625" style="160" hidden="1" customWidth="1"/>
    <col min="5" max="5" width="2.6640625" style="160" customWidth="1"/>
    <col min="6" max="6" width="9.6640625" style="160" hidden="1" customWidth="1"/>
    <col min="7" max="7" width="9.6640625" style="160" customWidth="1"/>
    <col min="8" max="8" width="7.6640625" style="160" customWidth="1"/>
    <col min="9" max="11" width="9.6640625" style="160" hidden="1" customWidth="1"/>
    <col min="12" max="12" width="9.6640625" style="160" customWidth="1"/>
    <col min="13" max="13" width="7.6640625" style="160" customWidth="1"/>
    <col min="14" max="16" width="9.6640625" style="160" hidden="1" customWidth="1"/>
    <col min="17" max="17" width="9.6640625" style="160" customWidth="1"/>
    <col min="18" max="18" width="7.6640625" style="160" customWidth="1"/>
    <col min="19" max="21" width="9.6640625" style="160" hidden="1" customWidth="1"/>
    <col min="22" max="22" width="9.6640625" style="160" customWidth="1"/>
    <col min="23" max="23" width="7.6640625" style="160" customWidth="1"/>
    <col min="24" max="26" width="9.6640625" style="160" hidden="1" customWidth="1"/>
    <col min="27" max="27" width="9.6640625" style="160" customWidth="1"/>
    <col min="28" max="28" width="7.6640625" style="160" customWidth="1"/>
    <col min="29" max="31" width="9.6640625" style="160" hidden="1" customWidth="1"/>
    <col min="32" max="32" width="9.6640625" style="160" customWidth="1"/>
    <col min="33" max="33" width="7.6640625" style="160" customWidth="1"/>
    <col min="34" max="36" width="9.6640625" style="160" hidden="1" customWidth="1"/>
    <col min="37" max="37" width="9.6640625" style="160" customWidth="1"/>
    <col min="38" max="38" width="7.6640625" style="160" customWidth="1"/>
    <col min="39" max="41" width="9.6640625" style="160" hidden="1" customWidth="1"/>
    <col min="42" max="42" width="9.6640625" style="160" customWidth="1"/>
    <col min="43" max="43" width="7.6640625" style="160" customWidth="1"/>
    <col min="44" max="46" width="9.6640625" style="160" hidden="1" customWidth="1"/>
    <col min="47" max="47" width="9.6640625" style="160" customWidth="1"/>
    <col min="48" max="48" width="7.6640625" style="160" customWidth="1"/>
    <col min="49" max="51" width="9.6640625" style="160" hidden="1" customWidth="1"/>
    <col min="52" max="52" width="9.6640625" style="160" customWidth="1"/>
    <col min="53" max="53" width="7.6640625" style="160" customWidth="1"/>
    <col min="54" max="56" width="9.6640625" style="160" hidden="1" customWidth="1"/>
    <col min="57" max="57" width="9.6640625" style="160" customWidth="1"/>
    <col min="58" max="58" width="7.6640625" style="160" customWidth="1"/>
    <col min="59" max="61" width="9.6640625" style="160" hidden="1" customWidth="1"/>
    <col min="62" max="62" width="9.6640625" style="160" customWidth="1"/>
    <col min="63" max="63" width="7.6640625" style="160" customWidth="1"/>
    <col min="64" max="66" width="9.6640625" style="160" hidden="1" customWidth="1"/>
    <col min="67" max="67" width="9.6640625" style="160" customWidth="1"/>
    <col min="68" max="68" width="7.6640625" style="160" customWidth="1"/>
    <col min="69" max="71" width="9.6640625" style="160" hidden="1" customWidth="1"/>
    <col min="72" max="72" width="9.6640625" style="160" customWidth="1"/>
    <col min="73" max="73" width="7.6640625" style="160" customWidth="1"/>
    <col min="74" max="76" width="9.6640625" style="160" hidden="1" customWidth="1"/>
    <col min="77" max="77" width="9.6640625" style="160" customWidth="1"/>
    <col min="78" max="78" width="7.6640625" style="160" customWidth="1"/>
    <col min="79" max="81" width="9.6640625" style="160" hidden="1" customWidth="1"/>
    <col min="82" max="82" width="9.6640625" style="160" customWidth="1"/>
    <col min="83" max="83" width="7.6640625" style="160" customWidth="1"/>
    <col min="84" max="85" width="9.6640625" style="160" hidden="1" customWidth="1"/>
    <col min="86" max="86" width="2.6640625" style="160" customWidth="1"/>
    <col min="87" max="89" width="10.6640625" style="160" customWidth="1"/>
    <col min="90" max="91" width="9.6640625" style="160" customWidth="1"/>
    <col min="92" max="92" width="10.6640625" style="160" customWidth="1"/>
    <col min="93" max="16384" width="9" style="160"/>
  </cols>
  <sheetData>
    <row r="1" spans="1:92" s="380" customFormat="1" ht="27" x14ac:dyDescent="0.35">
      <c r="A1" s="898"/>
      <c r="B1" s="785" t="s">
        <v>1672</v>
      </c>
      <c r="C1" s="898"/>
      <c r="D1" s="898"/>
      <c r="E1" s="898"/>
      <c r="F1" s="898"/>
      <c r="G1" s="898"/>
      <c r="H1" s="898"/>
      <c r="I1" s="898"/>
      <c r="J1" s="898"/>
      <c r="K1" s="898"/>
      <c r="L1" s="898"/>
      <c r="M1" s="898"/>
      <c r="N1" s="898"/>
      <c r="O1" s="898"/>
      <c r="P1" s="898"/>
      <c r="Q1" s="898"/>
      <c r="R1" s="898"/>
      <c r="S1" s="898"/>
      <c r="T1" s="898"/>
      <c r="U1" s="898"/>
      <c r="V1" s="898"/>
      <c r="W1" s="898"/>
      <c r="X1" s="898"/>
      <c r="Y1" s="898"/>
      <c r="Z1" s="898"/>
      <c r="AA1" s="898"/>
      <c r="AB1" s="898"/>
      <c r="AC1" s="898"/>
      <c r="AD1" s="898"/>
      <c r="AE1" s="898"/>
      <c r="AF1" s="898"/>
      <c r="AG1" s="898"/>
      <c r="AH1" s="898"/>
      <c r="AI1" s="898"/>
      <c r="AJ1" s="898"/>
      <c r="AK1" s="898"/>
      <c r="AL1" s="898"/>
      <c r="AM1" s="898"/>
      <c r="AN1" s="898"/>
      <c r="AO1" s="898"/>
      <c r="AP1" s="898"/>
      <c r="AQ1" s="898"/>
      <c r="AR1" s="898"/>
      <c r="AS1" s="898"/>
      <c r="AT1" s="898"/>
      <c r="AU1" s="898"/>
      <c r="AV1" s="898"/>
      <c r="AW1" s="898"/>
      <c r="AX1" s="898"/>
      <c r="AY1" s="898"/>
      <c r="AZ1" s="898"/>
      <c r="BA1" s="898"/>
      <c r="BB1" s="898"/>
      <c r="BC1" s="898"/>
      <c r="BD1" s="898"/>
      <c r="BE1" s="898"/>
      <c r="BF1" s="898"/>
      <c r="BG1" s="898"/>
      <c r="BH1" s="898"/>
      <c r="BI1" s="898"/>
      <c r="BJ1" s="898"/>
      <c r="BK1" s="898"/>
      <c r="BL1" s="898"/>
      <c r="BM1" s="898"/>
      <c r="BN1" s="898"/>
      <c r="BO1" s="898"/>
      <c r="BP1" s="898"/>
      <c r="BQ1" s="898"/>
      <c r="BR1" s="898"/>
      <c r="BS1" s="898"/>
      <c r="BT1" s="898"/>
      <c r="BU1" s="898"/>
      <c r="BV1" s="898"/>
      <c r="BW1" s="898"/>
      <c r="BX1" s="898"/>
      <c r="BY1" s="898"/>
      <c r="BZ1" s="898"/>
      <c r="CA1" s="898"/>
      <c r="CB1" s="898"/>
      <c r="CC1" s="898"/>
      <c r="CD1" s="898"/>
      <c r="CE1" s="898"/>
      <c r="CF1" s="898"/>
      <c r="CG1" s="898"/>
      <c r="CH1" s="898"/>
      <c r="CI1" s="898"/>
      <c r="CJ1" s="898"/>
      <c r="CK1" s="898"/>
      <c r="CL1" s="898"/>
      <c r="CM1" s="898"/>
      <c r="CN1" s="898"/>
    </row>
    <row r="2" spans="1:92" x14ac:dyDescent="0.2">
      <c r="A2" s="899"/>
      <c r="B2" s="788" t="str">
        <f>"Store #"&amp;TEXT('Report Set-up'!$B$6,"0")&amp;", "&amp;'Report Set-up'!$B$7&amp;", "&amp;TEXT(DATE('Report Set-up'!$B$12,'Report Set-up'!$B$11,1),"mmmm yyyy")</f>
        <v>Store #999, Sample Store, June 2025</v>
      </c>
      <c r="C2" s="899"/>
      <c r="D2" s="899"/>
      <c r="E2" s="899"/>
      <c r="F2" s="899"/>
      <c r="G2" s="899"/>
      <c r="H2" s="899"/>
      <c r="I2" s="899"/>
      <c r="J2" s="899"/>
      <c r="K2" s="899"/>
      <c r="L2" s="899"/>
      <c r="M2" s="899"/>
      <c r="N2" s="899"/>
      <c r="O2" s="899"/>
      <c r="P2" s="899"/>
      <c r="Q2" s="899"/>
      <c r="R2" s="899"/>
      <c r="S2" s="899"/>
      <c r="T2" s="899"/>
      <c r="U2" s="899"/>
      <c r="V2" s="899"/>
      <c r="W2" s="899"/>
      <c r="X2" s="899"/>
      <c r="Y2" s="899"/>
      <c r="Z2" s="899"/>
      <c r="AA2" s="899"/>
      <c r="AB2" s="899"/>
      <c r="AC2" s="899"/>
      <c r="AD2" s="899"/>
      <c r="AE2" s="899"/>
      <c r="AF2" s="899"/>
      <c r="AG2" s="899"/>
      <c r="AH2" s="899"/>
      <c r="AI2" s="899"/>
      <c r="AJ2" s="899"/>
      <c r="AK2" s="899"/>
      <c r="AL2" s="899"/>
      <c r="AM2" s="899"/>
      <c r="AN2" s="899"/>
      <c r="AO2" s="899"/>
      <c r="AP2" s="899"/>
      <c r="AQ2" s="899"/>
      <c r="AR2" s="899"/>
      <c r="AS2" s="899"/>
      <c r="AT2" s="899"/>
      <c r="AU2" s="899"/>
      <c r="AV2" s="899"/>
      <c r="AW2" s="899"/>
      <c r="AX2" s="899"/>
      <c r="AY2" s="899"/>
      <c r="AZ2" s="899"/>
      <c r="BA2" s="899"/>
      <c r="BB2" s="899"/>
      <c r="BC2" s="899"/>
      <c r="BD2" s="899"/>
      <c r="BE2" s="899"/>
      <c r="BF2" s="899"/>
      <c r="BG2" s="899"/>
      <c r="BH2" s="899"/>
      <c r="BI2" s="899"/>
      <c r="BJ2" s="899"/>
      <c r="BK2" s="899"/>
      <c r="BL2" s="899"/>
      <c r="BM2" s="899"/>
      <c r="BN2" s="899"/>
      <c r="BO2" s="899"/>
      <c r="BP2" s="899"/>
      <c r="BQ2" s="899"/>
      <c r="BR2" s="899"/>
      <c r="BS2" s="899"/>
      <c r="BT2" s="899"/>
      <c r="BU2" s="899"/>
      <c r="BV2" s="899"/>
      <c r="BW2" s="899"/>
      <c r="BX2" s="899"/>
      <c r="BY2" s="899"/>
      <c r="BZ2" s="899"/>
      <c r="CA2" s="899"/>
      <c r="CB2" s="899"/>
      <c r="CC2" s="899"/>
      <c r="CD2" s="899"/>
      <c r="CE2" s="899"/>
      <c r="CF2" s="899"/>
      <c r="CG2" s="899"/>
      <c r="CH2" s="899"/>
      <c r="CI2" s="899"/>
      <c r="CJ2" s="899"/>
      <c r="CK2" s="899"/>
      <c r="CL2" s="899"/>
      <c r="CM2" s="899"/>
      <c r="CN2" s="899"/>
    </row>
    <row r="3" spans="1:92" ht="15" thickBot="1" x14ac:dyDescent="0.25">
      <c r="A3" s="789"/>
      <c r="B3" s="788"/>
      <c r="C3" s="788"/>
      <c r="D3" s="788"/>
      <c r="E3" s="788"/>
      <c r="G3" s="788"/>
      <c r="H3" s="788"/>
      <c r="I3" s="788"/>
      <c r="J3" s="788"/>
      <c r="Z3" s="790"/>
      <c r="AA3" s="790"/>
      <c r="AB3" s="790"/>
      <c r="AC3" s="790"/>
      <c r="AD3" s="790"/>
      <c r="AG3" s="791"/>
      <c r="AH3" s="791"/>
      <c r="AI3" s="791"/>
      <c r="AK3" s="792"/>
      <c r="AL3" s="791"/>
      <c r="AM3" s="792"/>
      <c r="AN3" s="792"/>
      <c r="AO3" s="792"/>
      <c r="AP3" s="792"/>
      <c r="AQ3" s="792"/>
      <c r="AR3" s="792"/>
      <c r="AS3" s="792"/>
      <c r="AT3" s="792"/>
      <c r="AU3" s="792"/>
      <c r="AV3" s="792"/>
      <c r="AW3" s="792"/>
      <c r="AX3" s="792"/>
      <c r="AY3" s="792"/>
      <c r="AZ3" s="792"/>
      <c r="BA3" s="792"/>
      <c r="BB3" s="792"/>
      <c r="BC3" s="792"/>
      <c r="BD3" s="792"/>
      <c r="BE3" s="792"/>
      <c r="BF3" s="792"/>
      <c r="BG3" s="792"/>
      <c r="BH3" s="792"/>
      <c r="BI3" s="792"/>
      <c r="BJ3" s="792"/>
      <c r="BK3" s="792"/>
      <c r="BL3" s="792"/>
      <c r="BM3" s="792"/>
      <c r="BN3" s="792"/>
      <c r="BO3" s="792"/>
      <c r="BP3" s="792"/>
      <c r="BQ3" s="792"/>
      <c r="BR3" s="792"/>
      <c r="BS3" s="792"/>
      <c r="BT3" s="792"/>
      <c r="BU3" s="792"/>
      <c r="BV3" s="792"/>
      <c r="BW3" s="792"/>
      <c r="BX3" s="792"/>
      <c r="BY3" s="792"/>
      <c r="BZ3" s="792"/>
      <c r="CA3" s="792"/>
      <c r="CB3" s="792"/>
      <c r="CC3" s="792"/>
      <c r="CD3" s="792"/>
      <c r="CE3" s="792"/>
      <c r="CF3" s="792"/>
      <c r="CG3" s="792"/>
      <c r="CH3" s="792"/>
    </row>
    <row r="4" spans="1:92" s="461" customFormat="1" ht="12" hidden="1" thickBot="1" x14ac:dyDescent="0.2">
      <c r="B4" s="793" t="s">
        <v>1648</v>
      </c>
      <c r="C4" s="794"/>
      <c r="D4" s="794"/>
      <c r="E4" s="795"/>
      <c r="F4" s="796">
        <v>16</v>
      </c>
      <c r="G4" s="797">
        <v>16</v>
      </c>
      <c r="H4" s="798">
        <v>16</v>
      </c>
      <c r="I4" s="797">
        <v>16</v>
      </c>
      <c r="J4" s="798">
        <v>16</v>
      </c>
      <c r="K4" s="800">
        <v>17</v>
      </c>
      <c r="L4" s="797">
        <v>17</v>
      </c>
      <c r="M4" s="798">
        <v>17</v>
      </c>
      <c r="N4" s="797">
        <v>17</v>
      </c>
      <c r="O4" s="798">
        <v>17</v>
      </c>
      <c r="P4" s="800">
        <v>18</v>
      </c>
      <c r="Q4" s="797">
        <v>18</v>
      </c>
      <c r="R4" s="798">
        <v>18</v>
      </c>
      <c r="S4" s="797">
        <v>18</v>
      </c>
      <c r="T4" s="798">
        <v>18</v>
      </c>
      <c r="U4" s="800">
        <v>19</v>
      </c>
      <c r="V4" s="797">
        <v>19</v>
      </c>
      <c r="W4" s="798">
        <v>19</v>
      </c>
      <c r="X4" s="797">
        <v>19</v>
      </c>
      <c r="Y4" s="798">
        <v>19</v>
      </c>
      <c r="Z4" s="800">
        <v>20</v>
      </c>
      <c r="AA4" s="797">
        <v>20</v>
      </c>
      <c r="AB4" s="798">
        <v>20</v>
      </c>
      <c r="AC4" s="797">
        <v>20</v>
      </c>
      <c r="AD4" s="798">
        <v>20</v>
      </c>
      <c r="AE4" s="800">
        <v>21</v>
      </c>
      <c r="AF4" s="797">
        <v>21</v>
      </c>
      <c r="AG4" s="798">
        <v>21</v>
      </c>
      <c r="AH4" s="797">
        <v>21</v>
      </c>
      <c r="AI4" s="798">
        <v>21</v>
      </c>
      <c r="AJ4" s="800">
        <v>22</v>
      </c>
      <c r="AK4" s="797">
        <v>22</v>
      </c>
      <c r="AL4" s="798">
        <v>22</v>
      </c>
      <c r="AM4" s="797">
        <v>22</v>
      </c>
      <c r="AN4" s="798">
        <v>22</v>
      </c>
      <c r="AO4" s="800">
        <v>23</v>
      </c>
      <c r="AP4" s="797">
        <v>23</v>
      </c>
      <c r="AQ4" s="798">
        <v>23</v>
      </c>
      <c r="AR4" s="797">
        <v>23</v>
      </c>
      <c r="AS4" s="798">
        <v>23</v>
      </c>
      <c r="AT4" s="800">
        <v>24</v>
      </c>
      <c r="AU4" s="797">
        <v>24</v>
      </c>
      <c r="AV4" s="798">
        <v>24</v>
      </c>
      <c r="AW4" s="797">
        <v>24</v>
      </c>
      <c r="AX4" s="798">
        <v>24</v>
      </c>
      <c r="AY4" s="800">
        <v>25</v>
      </c>
      <c r="AZ4" s="797">
        <v>25</v>
      </c>
      <c r="BA4" s="798">
        <v>25</v>
      </c>
      <c r="BB4" s="797">
        <v>25</v>
      </c>
      <c r="BC4" s="798">
        <v>25</v>
      </c>
      <c r="BD4" s="800">
        <v>26</v>
      </c>
      <c r="BE4" s="797">
        <v>26</v>
      </c>
      <c r="BF4" s="798">
        <v>26</v>
      </c>
      <c r="BG4" s="797">
        <v>26</v>
      </c>
      <c r="BH4" s="798">
        <v>26</v>
      </c>
      <c r="BI4" s="800">
        <v>27</v>
      </c>
      <c r="BJ4" s="797">
        <v>27</v>
      </c>
      <c r="BK4" s="798">
        <v>27</v>
      </c>
      <c r="BL4" s="797">
        <v>27</v>
      </c>
      <c r="BM4" s="798">
        <v>27</v>
      </c>
      <c r="BN4" s="800">
        <v>28</v>
      </c>
      <c r="BO4" s="797">
        <v>28</v>
      </c>
      <c r="BP4" s="798">
        <v>28</v>
      </c>
      <c r="BQ4" s="797">
        <v>28</v>
      </c>
      <c r="BR4" s="798">
        <v>28</v>
      </c>
      <c r="BS4" s="800">
        <v>29</v>
      </c>
      <c r="BT4" s="797">
        <v>29</v>
      </c>
      <c r="BU4" s="798">
        <v>29</v>
      </c>
      <c r="BV4" s="797">
        <v>29</v>
      </c>
      <c r="BW4" s="798">
        <v>29</v>
      </c>
      <c r="BX4" s="800">
        <v>30</v>
      </c>
      <c r="BY4" s="797">
        <v>30</v>
      </c>
      <c r="BZ4" s="798">
        <v>30</v>
      </c>
      <c r="CA4" s="797">
        <v>30</v>
      </c>
      <c r="CB4" s="798">
        <v>30</v>
      </c>
      <c r="CC4" s="800">
        <v>31</v>
      </c>
      <c r="CD4" s="797">
        <v>31</v>
      </c>
      <c r="CE4" s="798">
        <v>31</v>
      </c>
      <c r="CF4" s="797">
        <v>31</v>
      </c>
      <c r="CG4" s="798">
        <v>31</v>
      </c>
      <c r="CH4" s="801"/>
    </row>
    <row r="5" spans="1:92" s="461" customFormat="1" ht="12" thickBot="1" x14ac:dyDescent="0.2">
      <c r="B5" s="803" t="s">
        <v>1651</v>
      </c>
      <c r="C5" s="794"/>
      <c r="D5" s="794"/>
      <c r="E5" s="795"/>
      <c r="F5" s="804"/>
      <c r="G5" s="805">
        <f>F4</f>
        <v>16</v>
      </c>
      <c r="H5" s="806"/>
      <c r="I5" s="807"/>
      <c r="J5" s="807"/>
      <c r="K5" s="807"/>
      <c r="L5" s="805">
        <f>K4</f>
        <v>17</v>
      </c>
      <c r="M5" s="806"/>
      <c r="N5" s="807"/>
      <c r="O5" s="807"/>
      <c r="P5" s="807"/>
      <c r="Q5" s="805">
        <f>P4</f>
        <v>18</v>
      </c>
      <c r="R5" s="806"/>
      <c r="S5" s="807"/>
      <c r="T5" s="807"/>
      <c r="U5" s="807"/>
      <c r="V5" s="805">
        <f>U4</f>
        <v>19</v>
      </c>
      <c r="W5" s="806"/>
      <c r="X5" s="807"/>
      <c r="Y5" s="807"/>
      <c r="Z5" s="807"/>
      <c r="AA5" s="805">
        <f>Z4</f>
        <v>20</v>
      </c>
      <c r="AB5" s="806"/>
      <c r="AC5" s="807"/>
      <c r="AD5" s="807"/>
      <c r="AE5" s="807"/>
      <c r="AF5" s="805">
        <f>AE4</f>
        <v>21</v>
      </c>
      <c r="AG5" s="806"/>
      <c r="AH5" s="807"/>
      <c r="AI5" s="807"/>
      <c r="AJ5" s="807"/>
      <c r="AK5" s="805">
        <f>AJ4</f>
        <v>22</v>
      </c>
      <c r="AL5" s="806"/>
      <c r="AM5" s="808"/>
      <c r="AN5" s="809"/>
      <c r="AO5" s="807"/>
      <c r="AP5" s="805">
        <f>AO4</f>
        <v>23</v>
      </c>
      <c r="AQ5" s="806"/>
      <c r="AR5" s="808"/>
      <c r="AS5" s="809"/>
      <c r="AT5" s="807"/>
      <c r="AU5" s="805">
        <f>AT4</f>
        <v>24</v>
      </c>
      <c r="AV5" s="806"/>
      <c r="AW5" s="808"/>
      <c r="AX5" s="809"/>
      <c r="AY5" s="807"/>
      <c r="AZ5" s="805">
        <f>AY4</f>
        <v>25</v>
      </c>
      <c r="BA5" s="806"/>
      <c r="BB5" s="808"/>
      <c r="BC5" s="809"/>
      <c r="BD5" s="807"/>
      <c r="BE5" s="805">
        <f>BD4</f>
        <v>26</v>
      </c>
      <c r="BF5" s="806"/>
      <c r="BG5" s="808"/>
      <c r="BH5" s="809"/>
      <c r="BI5" s="807"/>
      <c r="BJ5" s="805">
        <f>BI4</f>
        <v>27</v>
      </c>
      <c r="BK5" s="806"/>
      <c r="BL5" s="808"/>
      <c r="BM5" s="809"/>
      <c r="BN5" s="807"/>
      <c r="BO5" s="805">
        <f>BN4</f>
        <v>28</v>
      </c>
      <c r="BP5" s="806"/>
      <c r="BQ5" s="808"/>
      <c r="BR5" s="809"/>
      <c r="BS5" s="807"/>
      <c r="BT5" s="805">
        <f>BS4</f>
        <v>29</v>
      </c>
      <c r="BU5" s="806"/>
      <c r="BV5" s="808"/>
      <c r="BW5" s="809"/>
      <c r="BX5" s="807"/>
      <c r="BY5" s="805">
        <f>BX4</f>
        <v>30</v>
      </c>
      <c r="BZ5" s="806"/>
      <c r="CA5" s="808"/>
      <c r="CB5" s="809"/>
      <c r="CC5" s="807"/>
      <c r="CD5" s="805">
        <f>CC4</f>
        <v>31</v>
      </c>
      <c r="CE5" s="806"/>
      <c r="CF5" s="808"/>
      <c r="CG5" s="809"/>
      <c r="CH5" s="801"/>
      <c r="CI5" s="805" t="s">
        <v>1650</v>
      </c>
      <c r="CJ5" s="810"/>
      <c r="CK5" s="810"/>
      <c r="CL5" s="810"/>
      <c r="CM5" s="810"/>
      <c r="CN5" s="806"/>
    </row>
    <row r="6" spans="1:92" s="802" customFormat="1" ht="12" thickBot="1" x14ac:dyDescent="0.2">
      <c r="B6" s="803" t="s">
        <v>1649</v>
      </c>
      <c r="C6" s="794"/>
      <c r="D6" s="794"/>
      <c r="E6" s="795"/>
      <c r="F6" s="804"/>
      <c r="G6" s="900">
        <f>IF(DAY(DATE('Report Set-up'!$B$12,'Report Set-up'!$B$11+1,1)-1)&gt;=G$5,WEEKDAY(DATE('Report Set-up'!$B$12,'Report Set-up'!$B$11,G$5)),"---")</f>
        <v>2</v>
      </c>
      <c r="H6" s="806"/>
      <c r="I6" s="808"/>
      <c r="J6" s="807"/>
      <c r="K6" s="809"/>
      <c r="L6" s="900">
        <f>IF(DAY(DATE('Report Set-up'!$B$12,'Report Set-up'!$B$11+1,1)-1)&gt;=L$5,WEEKDAY(DATE('Report Set-up'!$B$12,'Report Set-up'!$B$11,L$5)),"---")</f>
        <v>3</v>
      </c>
      <c r="M6" s="806"/>
      <c r="N6" s="808"/>
      <c r="O6" s="807"/>
      <c r="P6" s="809"/>
      <c r="Q6" s="900">
        <f>IF(DAY(DATE('Report Set-up'!$B$12,'Report Set-up'!$B$11+1,1)-1)&gt;=Q$5,WEEKDAY(DATE('Report Set-up'!$B$12,'Report Set-up'!$B$11,Q$5)),"---")</f>
        <v>4</v>
      </c>
      <c r="R6" s="806"/>
      <c r="S6" s="808"/>
      <c r="T6" s="807"/>
      <c r="U6" s="809"/>
      <c r="V6" s="900">
        <f>IF(DAY(DATE('Report Set-up'!$B$12,'Report Set-up'!$B$11+1,1)-1)&gt;=V$5,WEEKDAY(DATE('Report Set-up'!$B$12,'Report Set-up'!$B$11,V$5)),"---")</f>
        <v>5</v>
      </c>
      <c r="W6" s="806"/>
      <c r="X6" s="808"/>
      <c r="Y6" s="807"/>
      <c r="Z6" s="809"/>
      <c r="AA6" s="900">
        <f>IF(DAY(DATE('Report Set-up'!$B$12,'Report Set-up'!$B$11+1,1)-1)&gt;=AA$5,WEEKDAY(DATE('Report Set-up'!$B$12,'Report Set-up'!$B$11,AA$5)),"---")</f>
        <v>6</v>
      </c>
      <c r="AB6" s="806"/>
      <c r="AC6" s="808"/>
      <c r="AD6" s="807"/>
      <c r="AE6" s="809"/>
      <c r="AF6" s="900">
        <f>IF(DAY(DATE('Report Set-up'!$B$12,'Report Set-up'!$B$11+1,1)-1)&gt;=AF$5,WEEKDAY(DATE('Report Set-up'!$B$12,'Report Set-up'!$B$11,AF$5)),"---")</f>
        <v>7</v>
      </c>
      <c r="AG6" s="806"/>
      <c r="AH6" s="808"/>
      <c r="AI6" s="807"/>
      <c r="AJ6" s="809"/>
      <c r="AK6" s="900">
        <f>IF(DAY(DATE('Report Set-up'!$B$12,'Report Set-up'!$B$11+1,1)-1)&gt;=AK$5,WEEKDAY(DATE('Report Set-up'!$B$12,'Report Set-up'!$B$11,AK$5)),"---")</f>
        <v>1</v>
      </c>
      <c r="AL6" s="806"/>
      <c r="AM6" s="808"/>
      <c r="AN6" s="809"/>
      <c r="AO6" s="809"/>
      <c r="AP6" s="900">
        <f>IF(DAY(DATE('Report Set-up'!$B$12,'Report Set-up'!$B$11+1,1)-1)&gt;=AP$5,WEEKDAY(DATE('Report Set-up'!$B$12,'Report Set-up'!$B$11,AP$5)),"---")</f>
        <v>2</v>
      </c>
      <c r="AQ6" s="806"/>
      <c r="AR6" s="808"/>
      <c r="AS6" s="809"/>
      <c r="AT6" s="809"/>
      <c r="AU6" s="900">
        <f>IF(DAY(DATE('Report Set-up'!$B$12,'Report Set-up'!$B$11+1,1)-1)&gt;=AU$5,WEEKDAY(DATE('Report Set-up'!$B$12,'Report Set-up'!$B$11,AU$5)),"---")</f>
        <v>3</v>
      </c>
      <c r="AV6" s="806"/>
      <c r="AW6" s="808"/>
      <c r="AX6" s="809"/>
      <c r="AY6" s="809"/>
      <c r="AZ6" s="900">
        <f>IF(DAY(DATE('Report Set-up'!$B$12,'Report Set-up'!$B$11+1,1)-1)&gt;=AZ$5,WEEKDAY(DATE('Report Set-up'!$B$12,'Report Set-up'!$B$11,AZ$5)),"---")</f>
        <v>4</v>
      </c>
      <c r="BA6" s="806"/>
      <c r="BB6" s="808"/>
      <c r="BC6" s="809"/>
      <c r="BD6" s="809"/>
      <c r="BE6" s="900">
        <f>IF(DAY(DATE('Report Set-up'!$B$12,'Report Set-up'!$B$11+1,1)-1)&gt;=BE$5,WEEKDAY(DATE('Report Set-up'!$B$12,'Report Set-up'!$B$11,BE$5)),"---")</f>
        <v>5</v>
      </c>
      <c r="BF6" s="806"/>
      <c r="BG6" s="808"/>
      <c r="BH6" s="809"/>
      <c r="BI6" s="809"/>
      <c r="BJ6" s="900">
        <f>IF(DAY(DATE('Report Set-up'!$B$12,'Report Set-up'!$B$11+1,1)-1)&gt;=BJ$5,WEEKDAY(DATE('Report Set-up'!$B$12,'Report Set-up'!$B$11,BJ$5)),"---")</f>
        <v>6</v>
      </c>
      <c r="BK6" s="806"/>
      <c r="BL6" s="808"/>
      <c r="BM6" s="809"/>
      <c r="BN6" s="809"/>
      <c r="BO6" s="900">
        <f>IF(DAY(DATE('Report Set-up'!$B$12,'Report Set-up'!$B$11+1,1)-1)&gt;=BO$5,WEEKDAY(DATE('Report Set-up'!$B$12,'Report Set-up'!$B$11,BO$5)),"---")</f>
        <v>7</v>
      </c>
      <c r="BP6" s="806"/>
      <c r="BQ6" s="808"/>
      <c r="BR6" s="809"/>
      <c r="BS6" s="809"/>
      <c r="BT6" s="900">
        <f>IF(DAY(DATE('Report Set-up'!$B$12,'Report Set-up'!$B$11+1,1)-1)&gt;=BT$5,WEEKDAY(DATE('Report Set-up'!$B$12,'Report Set-up'!$B$11,BT$5)),"---")</f>
        <v>1</v>
      </c>
      <c r="BU6" s="806"/>
      <c r="BV6" s="808"/>
      <c r="BW6" s="809"/>
      <c r="BX6" s="809"/>
      <c r="BY6" s="900">
        <f>IF(DAY(DATE('Report Set-up'!$B$12,'Report Set-up'!$B$11+1,1)-1)&gt;=BY$5,WEEKDAY(DATE('Report Set-up'!$B$12,'Report Set-up'!$B$11,BY$5)),"---")</f>
        <v>2</v>
      </c>
      <c r="BZ6" s="806"/>
      <c r="CA6" s="808"/>
      <c r="CB6" s="809"/>
      <c r="CC6" s="809"/>
      <c r="CD6" s="900" t="str">
        <f>IF(DAY(DATE('Report Set-up'!$B$12,'Report Set-up'!$B$11+1,1)-1)&gt;=CD$5,WEEKDAY(DATE('Report Set-up'!$B$12,'Report Set-up'!$B$11,CD$5)),"---")</f>
        <v>---</v>
      </c>
      <c r="CE6" s="806"/>
      <c r="CF6" s="808"/>
      <c r="CG6" s="809"/>
      <c r="CH6" s="801"/>
      <c r="CI6" s="813"/>
      <c r="CJ6" s="814" t="s">
        <v>217</v>
      </c>
      <c r="CK6" s="815"/>
      <c r="CL6" s="816"/>
      <c r="CM6" s="817" t="s">
        <v>1652</v>
      </c>
      <c r="CN6" s="818" t="s">
        <v>1652</v>
      </c>
    </row>
    <row r="7" spans="1:92" s="802" customFormat="1" ht="15" thickBot="1" x14ac:dyDescent="0.25">
      <c r="B7" s="819"/>
      <c r="C7" s="788"/>
      <c r="D7" s="788"/>
      <c r="E7" s="795"/>
      <c r="CH7" s="801"/>
      <c r="CI7" s="820" t="s">
        <v>266</v>
      </c>
      <c r="CJ7" s="821" t="s">
        <v>266</v>
      </c>
      <c r="CK7" s="822" t="s">
        <v>590</v>
      </c>
      <c r="CL7" s="823" t="s">
        <v>591</v>
      </c>
      <c r="CM7" s="823" t="s">
        <v>584</v>
      </c>
      <c r="CN7" s="824" t="s">
        <v>584</v>
      </c>
    </row>
    <row r="8" spans="1:92" s="461" customFormat="1" ht="12.75" customHeight="1" thickBot="1" x14ac:dyDescent="0.2">
      <c r="A8" s="825" t="s">
        <v>208</v>
      </c>
      <c r="B8" s="826" t="s">
        <v>209</v>
      </c>
      <c r="C8" s="827" t="s">
        <v>1653</v>
      </c>
      <c r="D8" s="828" t="s">
        <v>1654</v>
      </c>
      <c r="E8" s="829"/>
      <c r="F8" s="804" t="s">
        <v>1655</v>
      </c>
      <c r="G8" s="830" t="s">
        <v>1656</v>
      </c>
      <c r="H8" s="831" t="s">
        <v>1657</v>
      </c>
      <c r="I8" s="832" t="s">
        <v>1658</v>
      </c>
      <c r="J8" s="833" t="s">
        <v>1659</v>
      </c>
      <c r="K8" s="834" t="s">
        <v>1655</v>
      </c>
      <c r="L8" s="830" t="s">
        <v>1656</v>
      </c>
      <c r="M8" s="831" t="s">
        <v>1657</v>
      </c>
      <c r="N8" s="832" t="s">
        <v>1658</v>
      </c>
      <c r="O8" s="833" t="s">
        <v>1659</v>
      </c>
      <c r="P8" s="834" t="s">
        <v>1655</v>
      </c>
      <c r="Q8" s="830" t="s">
        <v>1656</v>
      </c>
      <c r="R8" s="831" t="s">
        <v>1657</v>
      </c>
      <c r="S8" s="832" t="s">
        <v>1658</v>
      </c>
      <c r="T8" s="833" t="s">
        <v>1659</v>
      </c>
      <c r="U8" s="834" t="s">
        <v>1655</v>
      </c>
      <c r="V8" s="830" t="s">
        <v>1656</v>
      </c>
      <c r="W8" s="831" t="s">
        <v>1657</v>
      </c>
      <c r="X8" s="832" t="s">
        <v>1658</v>
      </c>
      <c r="Y8" s="833" t="s">
        <v>1659</v>
      </c>
      <c r="Z8" s="834" t="s">
        <v>1655</v>
      </c>
      <c r="AA8" s="830" t="s">
        <v>1656</v>
      </c>
      <c r="AB8" s="831" t="s">
        <v>1657</v>
      </c>
      <c r="AC8" s="832" t="s">
        <v>1658</v>
      </c>
      <c r="AD8" s="833" t="s">
        <v>1659</v>
      </c>
      <c r="AE8" s="834" t="s">
        <v>1655</v>
      </c>
      <c r="AF8" s="830" t="s">
        <v>1656</v>
      </c>
      <c r="AG8" s="831" t="s">
        <v>1657</v>
      </c>
      <c r="AH8" s="832" t="s">
        <v>1658</v>
      </c>
      <c r="AI8" s="833" t="s">
        <v>1659</v>
      </c>
      <c r="AJ8" s="834" t="s">
        <v>1655</v>
      </c>
      <c r="AK8" s="830" t="s">
        <v>1656</v>
      </c>
      <c r="AL8" s="831" t="s">
        <v>1657</v>
      </c>
      <c r="AM8" s="830" t="s">
        <v>1658</v>
      </c>
      <c r="AN8" s="831" t="s">
        <v>1659</v>
      </c>
      <c r="AO8" s="834" t="s">
        <v>1655</v>
      </c>
      <c r="AP8" s="830" t="s">
        <v>1656</v>
      </c>
      <c r="AQ8" s="831" t="s">
        <v>1657</v>
      </c>
      <c r="AR8" s="830" t="s">
        <v>1658</v>
      </c>
      <c r="AS8" s="831" t="s">
        <v>1659</v>
      </c>
      <c r="AT8" s="834" t="s">
        <v>1655</v>
      </c>
      <c r="AU8" s="830" t="s">
        <v>1656</v>
      </c>
      <c r="AV8" s="831" t="s">
        <v>1657</v>
      </c>
      <c r="AW8" s="830" t="s">
        <v>1658</v>
      </c>
      <c r="AX8" s="831" t="s">
        <v>1659</v>
      </c>
      <c r="AY8" s="834" t="s">
        <v>1655</v>
      </c>
      <c r="AZ8" s="830" t="s">
        <v>1656</v>
      </c>
      <c r="BA8" s="831" t="s">
        <v>1657</v>
      </c>
      <c r="BB8" s="830" t="s">
        <v>1658</v>
      </c>
      <c r="BC8" s="831" t="s">
        <v>1659</v>
      </c>
      <c r="BD8" s="834" t="s">
        <v>1655</v>
      </c>
      <c r="BE8" s="830" t="s">
        <v>1656</v>
      </c>
      <c r="BF8" s="831" t="s">
        <v>1657</v>
      </c>
      <c r="BG8" s="830" t="s">
        <v>1658</v>
      </c>
      <c r="BH8" s="831" t="s">
        <v>1659</v>
      </c>
      <c r="BI8" s="834" t="s">
        <v>1655</v>
      </c>
      <c r="BJ8" s="830" t="s">
        <v>1656</v>
      </c>
      <c r="BK8" s="831" t="s">
        <v>1657</v>
      </c>
      <c r="BL8" s="830" t="s">
        <v>1658</v>
      </c>
      <c r="BM8" s="831" t="s">
        <v>1659</v>
      </c>
      <c r="BN8" s="834" t="s">
        <v>1655</v>
      </c>
      <c r="BO8" s="830" t="s">
        <v>1656</v>
      </c>
      <c r="BP8" s="831" t="s">
        <v>1657</v>
      </c>
      <c r="BQ8" s="830" t="s">
        <v>1658</v>
      </c>
      <c r="BR8" s="831" t="s">
        <v>1659</v>
      </c>
      <c r="BS8" s="834" t="s">
        <v>1655</v>
      </c>
      <c r="BT8" s="830" t="s">
        <v>1656</v>
      </c>
      <c r="BU8" s="831" t="s">
        <v>1657</v>
      </c>
      <c r="BV8" s="830" t="s">
        <v>1658</v>
      </c>
      <c r="BW8" s="831" t="s">
        <v>1659</v>
      </c>
      <c r="BX8" s="834" t="s">
        <v>1655</v>
      </c>
      <c r="BY8" s="830" t="s">
        <v>1656</v>
      </c>
      <c r="BZ8" s="831" t="s">
        <v>1657</v>
      </c>
      <c r="CA8" s="830" t="s">
        <v>1658</v>
      </c>
      <c r="CB8" s="831" t="s">
        <v>1659</v>
      </c>
      <c r="CC8" s="834" t="s">
        <v>1655</v>
      </c>
      <c r="CD8" s="830" t="s">
        <v>1656</v>
      </c>
      <c r="CE8" s="831" t="s">
        <v>1657</v>
      </c>
      <c r="CF8" s="830" t="s">
        <v>1658</v>
      </c>
      <c r="CG8" s="831" t="s">
        <v>1659</v>
      </c>
      <c r="CH8" s="801"/>
      <c r="CI8" s="835" t="s">
        <v>1126</v>
      </c>
      <c r="CJ8" s="836" t="s">
        <v>224</v>
      </c>
      <c r="CK8" s="837" t="s">
        <v>584</v>
      </c>
      <c r="CL8" s="838" t="s">
        <v>584</v>
      </c>
      <c r="CM8" s="839" t="s">
        <v>1660</v>
      </c>
      <c r="CN8" s="840" t="s">
        <v>1661</v>
      </c>
    </row>
    <row r="9" spans="1:92" x14ac:dyDescent="0.2">
      <c r="A9" s="841" t="str">
        <f ca="1">IF(OFFSET('Employee Set-up'!$A$1,ROW('Employee Set-up'!$A5)-1,'Employee Set-up'!$B$1-1,1,1)&lt;&gt;0,OFFSET('Employee Set-up'!$A$1,ROW('Employee Set-up'!$A5)-1,'Employee Set-up'!$B$1-1,1,1),"---")</f>
        <v>----</v>
      </c>
      <c r="B9" s="842" t="str">
        <f ca="1">IF(OFFSET('Employee Set-up'!$A$1,ROW('Employee Set-up'!$A5)-1,'Employee Set-up'!$D$1-1,1,1)&lt;&gt;0,OFFSET('Employee Set-up'!$A$1,ROW('Employee Set-up'!$A5)-1,'Employee Set-up'!$C$1-1,1,1),"---")</f>
        <v>Manager</v>
      </c>
      <c r="C9" s="843">
        <f ca="1">IF(OFFSET('Employee Set-up'!$A$1,ROW('Employee Set-up'!$A5)-1,'Employee Set-up'!$D$1-1,1,1)&lt;&gt;0,OFFSET('Employee Set-up'!$A$1,ROW('Employee Set-up'!$A5)-1,'Employee Set-up'!$F$1-1,1,1),"---")</f>
        <v>25</v>
      </c>
      <c r="D9" s="844">
        <f ca="1">IF(OFFSET('Employee Set-up'!$A$1,ROW('Employee Set-up'!$A5)-1,'Employee Set-up'!$D$1-1,1,1)&lt;&gt;0,OFFSET('Employee Set-up'!$A$1,ROW('Employee Set-up'!$A5)-1,'Employee Set-up'!$G$1-1,1,1),"---")</f>
        <v>1</v>
      </c>
      <c r="E9" s="845"/>
      <c r="F9" s="846">
        <f ca="1">IF(F$4&gt;0,OFFSET('Labour Entry'!$C$1,'Labour Entry'!$A10-1,F$4*5-4,1,1),0)</f>
        <v>0</v>
      </c>
      <c r="G9" s="843">
        <f ca="1">IF(G$4&gt;0,OFFSET('Labour Entry'!$C$1,'Labour Entry'!$A10-1,G$4*5-3,1,1),0)</f>
        <v>7.5</v>
      </c>
      <c r="H9" s="844">
        <f ca="1">IF(H$4&gt;0,OFFSET('Labour Entry'!$C$1,'Labour Entry'!$A10-1,H$4*5-2,1,1),0)</f>
        <v>0</v>
      </c>
      <c r="I9" s="847">
        <f ca="1">IF(I$4&gt;0,OFFSET('Labour Entry'!$C$1,'Labour Entry'!$A10-1,I$4*5-1,1,1),0)</f>
        <v>0</v>
      </c>
      <c r="J9" s="848">
        <f ca="1">IF(J$4&gt;0,OFFSET('Labour Entry'!$C$1,'Labour Entry'!$A10-1,J$4*5,1,1),0)</f>
        <v>0</v>
      </c>
      <c r="K9" s="849">
        <f ca="1">IF(K$4&gt;0,OFFSET('Labour Entry'!$C$1,'Labour Entry'!$A10-1,K$4*5-4,1,1),0)</f>
        <v>0</v>
      </c>
      <c r="L9" s="843">
        <f ca="1">IF(L$4&gt;0,OFFSET('Labour Entry'!$C$1,'Labour Entry'!$A10-1,L$4*5-3,1,1),0)</f>
        <v>0</v>
      </c>
      <c r="M9" s="844">
        <f ca="1">IF(M$4&gt;0,OFFSET('Labour Entry'!$C$1,'Labour Entry'!$A10-1,M$4*5-2,1,1),0)</f>
        <v>0</v>
      </c>
      <c r="N9" s="847">
        <f ca="1">IF(N$4&gt;0,OFFSET('Labour Entry'!$C$1,'Labour Entry'!$A10-1,N$4*5-1,1,1),0)</f>
        <v>0</v>
      </c>
      <c r="O9" s="848">
        <f ca="1">IF(O$4&gt;0,OFFSET('Labour Entry'!$C$1,'Labour Entry'!$A10-1,O$4*5,1,1),0)</f>
        <v>0</v>
      </c>
      <c r="P9" s="849">
        <f ca="1">IF(P$4&gt;0,OFFSET('Labour Entry'!$C$1,'Labour Entry'!$A10-1,P$4*5-4,1,1),0)</f>
        <v>0</v>
      </c>
      <c r="Q9" s="843">
        <f ca="1">IF(Q$4&gt;0,OFFSET('Labour Entry'!$C$1,'Labour Entry'!$A10-1,Q$4*5-3,1,1),0)</f>
        <v>8</v>
      </c>
      <c r="R9" s="844">
        <f ca="1">IF(R$4&gt;0,OFFSET('Labour Entry'!$C$1,'Labour Entry'!$A10-1,R$4*5-2,1,1),0)</f>
        <v>0</v>
      </c>
      <c r="S9" s="847">
        <f ca="1">IF(S$4&gt;0,OFFSET('Labour Entry'!$C$1,'Labour Entry'!$A10-1,S$4*5-1,1,1),0)</f>
        <v>0</v>
      </c>
      <c r="T9" s="848">
        <f ca="1">IF(T$4&gt;0,OFFSET('Labour Entry'!$C$1,'Labour Entry'!$A10-1,T$4*5,1,1),0)</f>
        <v>0</v>
      </c>
      <c r="U9" s="849">
        <f ca="1">IF(U$4&gt;0,OFFSET('Labour Entry'!$C$1,'Labour Entry'!$A10-1,U$4*5-4,1,1),0)</f>
        <v>0</v>
      </c>
      <c r="V9" s="843">
        <f ca="1">IF(V$4&gt;0,OFFSET('Labour Entry'!$C$1,'Labour Entry'!$A10-1,V$4*5-3,1,1),0)</f>
        <v>8</v>
      </c>
      <c r="W9" s="844">
        <f ca="1">IF(W$4&gt;0,OFFSET('Labour Entry'!$C$1,'Labour Entry'!$A10-1,W$4*5-2,1,1),0)</f>
        <v>0</v>
      </c>
      <c r="X9" s="847">
        <f ca="1">IF(X$4&gt;0,OFFSET('Labour Entry'!$C$1,'Labour Entry'!$A10-1,X$4*5-1,1,1),0)</f>
        <v>0</v>
      </c>
      <c r="Y9" s="848">
        <f ca="1">IF(Y$4&gt;0,OFFSET('Labour Entry'!$C$1,'Labour Entry'!$A10-1,Y$4*5,1,1),0)</f>
        <v>0</v>
      </c>
      <c r="Z9" s="849">
        <f ca="1">IF(Z$4&gt;0,OFFSET('Labour Entry'!$C$1,'Labour Entry'!$A10-1,Z$4*5-4,1,1),0)</f>
        <v>0</v>
      </c>
      <c r="AA9" s="843">
        <f ca="1">IF(AA$4&gt;0,OFFSET('Labour Entry'!$C$1,'Labour Entry'!$A10-1,AA$4*5-3,1,1),0)</f>
        <v>0</v>
      </c>
      <c r="AB9" s="844">
        <f ca="1">IF(AB$4&gt;0,OFFSET('Labour Entry'!$C$1,'Labour Entry'!$A10-1,AB$4*5-2,1,1),0)</f>
        <v>0</v>
      </c>
      <c r="AC9" s="847">
        <f ca="1">IF(AC$4&gt;0,OFFSET('Labour Entry'!$C$1,'Labour Entry'!$A10-1,AC$4*5-1,1,1),0)</f>
        <v>0</v>
      </c>
      <c r="AD9" s="848">
        <f ca="1">IF(AD$4&gt;0,OFFSET('Labour Entry'!$C$1,'Labour Entry'!$A10-1,AD$4*5,1,1),0)</f>
        <v>0</v>
      </c>
      <c r="AE9" s="849">
        <f ca="1">IF(AE$4&gt;0,OFFSET('Labour Entry'!$C$1,'Labour Entry'!$A10-1,AE$4*5-4,1,1),0)</f>
        <v>0</v>
      </c>
      <c r="AF9" s="843">
        <f ca="1">IF(AF$4&gt;0,OFFSET('Labour Entry'!$C$1,'Labour Entry'!$A10-1,AF$4*5-3,1,1),0)</f>
        <v>8</v>
      </c>
      <c r="AG9" s="844">
        <f ca="1">IF(AG$4&gt;0,OFFSET('Labour Entry'!$C$1,'Labour Entry'!$A10-1,AG$4*5-2,1,1),0)</f>
        <v>0</v>
      </c>
      <c r="AH9" s="847">
        <f ca="1">IF(AH$4&gt;0,OFFSET('Labour Entry'!$C$1,'Labour Entry'!$A10-1,AH$4*5-1,1,1),0)</f>
        <v>0</v>
      </c>
      <c r="AI9" s="848">
        <f ca="1">IF(AI$4&gt;0,OFFSET('Labour Entry'!$C$1,'Labour Entry'!$A10-1,AI$4*5,1,1),0)</f>
        <v>0</v>
      </c>
      <c r="AJ9" s="849">
        <f ca="1">IF(AJ$4&gt;0,OFFSET('Labour Entry'!$C$1,'Labour Entry'!$A10-1,AJ$4*5-4,1,1),0)</f>
        <v>0</v>
      </c>
      <c r="AK9" s="843">
        <f ca="1">IF(AK$4&gt;0,OFFSET('Labour Entry'!$C$1,'Labour Entry'!$A10-1,AK$4*5-3,1,1),0)</f>
        <v>3</v>
      </c>
      <c r="AL9" s="844">
        <f ca="1">IF(AL$4&gt;0,OFFSET('Labour Entry'!$C$1,'Labour Entry'!$A10-1,AL$4*5-2,1,1),0)</f>
        <v>0</v>
      </c>
      <c r="AM9" s="843">
        <f ca="1">IF(AM$4&gt;0,OFFSET('Labour Entry'!$C$1,'Labour Entry'!$A10-1,AM$4*5-1,1,1),0)</f>
        <v>0</v>
      </c>
      <c r="AN9" s="844">
        <f ca="1">IF(AN$4&gt;0,OFFSET('Labour Entry'!$C$1,'Labour Entry'!$A10-1,AN$4*5,1,1),0)</f>
        <v>0</v>
      </c>
      <c r="AO9" s="849">
        <f ca="1">IF(AO$4&gt;0,OFFSET('Labour Entry'!$C$1,'Labour Entry'!$A10-1,AO$4*5-4,1,1),0)</f>
        <v>0</v>
      </c>
      <c r="AP9" s="843">
        <f ca="1">IF(AP$4&gt;0,OFFSET('Labour Entry'!$C$1,'Labour Entry'!$A10-1,AP$4*5-3,1,1),0)</f>
        <v>7.5</v>
      </c>
      <c r="AQ9" s="844">
        <f ca="1">IF(AQ$4&gt;0,OFFSET('Labour Entry'!$C$1,'Labour Entry'!$A10-1,AQ$4*5-2,1,1),0)</f>
        <v>0</v>
      </c>
      <c r="AR9" s="843">
        <f ca="1">IF(AR$4&gt;0,OFFSET('Labour Entry'!$C$1,'Labour Entry'!$A10-1,AR$4*5-1,1,1),0)</f>
        <v>0</v>
      </c>
      <c r="AS9" s="844">
        <f ca="1">IF(AS$4&gt;0,OFFSET('Labour Entry'!$C$1,'Labour Entry'!$A10-1,AS$4*5,1,1),0)</f>
        <v>0</v>
      </c>
      <c r="AT9" s="849">
        <f ca="1">IF(AT$4&gt;0,OFFSET('Labour Entry'!$C$1,'Labour Entry'!$A10-1,AT$4*5-4,1,1),0)</f>
        <v>0</v>
      </c>
      <c r="AU9" s="843">
        <f ca="1">IF(AU$4&gt;0,OFFSET('Labour Entry'!$C$1,'Labour Entry'!$A10-1,AU$4*5-3,1,1),0)</f>
        <v>0</v>
      </c>
      <c r="AV9" s="844">
        <f ca="1">IF(AV$4&gt;0,OFFSET('Labour Entry'!$C$1,'Labour Entry'!$A10-1,AV$4*5-2,1,1),0)</f>
        <v>0</v>
      </c>
      <c r="AW9" s="843">
        <f ca="1">IF(AW$4&gt;0,OFFSET('Labour Entry'!$C$1,'Labour Entry'!$A10-1,AW$4*5-1,1,1),0)</f>
        <v>0</v>
      </c>
      <c r="AX9" s="844">
        <f ca="1">IF(AX$4&gt;0,OFFSET('Labour Entry'!$C$1,'Labour Entry'!$A10-1,AX$4*5,1,1),0)</f>
        <v>0</v>
      </c>
      <c r="AY9" s="849">
        <f ca="1">IF(AY$4&gt;0,OFFSET('Labour Entry'!$C$1,'Labour Entry'!$A10-1,AY$4*5-4,1,1),0)</f>
        <v>0</v>
      </c>
      <c r="AZ9" s="843">
        <f ca="1">IF(AZ$4&gt;0,OFFSET('Labour Entry'!$C$1,'Labour Entry'!$A10-1,AZ$4*5-3,1,1),0)</f>
        <v>8</v>
      </c>
      <c r="BA9" s="844">
        <f ca="1">IF(BA$4&gt;0,OFFSET('Labour Entry'!$C$1,'Labour Entry'!$A10-1,BA$4*5-2,1,1),0)</f>
        <v>0</v>
      </c>
      <c r="BB9" s="843">
        <f ca="1">IF(BB$4&gt;0,OFFSET('Labour Entry'!$C$1,'Labour Entry'!$A10-1,BB$4*5-1,1,1),0)</f>
        <v>0</v>
      </c>
      <c r="BC9" s="844">
        <f ca="1">IF(BC$4&gt;0,OFFSET('Labour Entry'!$C$1,'Labour Entry'!$A10-1,BC$4*5,1,1),0)</f>
        <v>0</v>
      </c>
      <c r="BD9" s="849">
        <f ca="1">IF(BD$4&gt;0,OFFSET('Labour Entry'!$C$1,'Labour Entry'!$A10-1,BD$4*5-4,1,1),0)</f>
        <v>0</v>
      </c>
      <c r="BE9" s="843">
        <f ca="1">IF(BE$4&gt;0,OFFSET('Labour Entry'!$C$1,'Labour Entry'!$A10-1,BE$4*5-3,1,1),0)</f>
        <v>0</v>
      </c>
      <c r="BF9" s="844">
        <f ca="1">IF(BF$4&gt;0,OFFSET('Labour Entry'!$C$1,'Labour Entry'!$A10-1,BF$4*5-2,1,1),0)</f>
        <v>0</v>
      </c>
      <c r="BG9" s="843">
        <f ca="1">IF(BG$4&gt;0,OFFSET('Labour Entry'!$C$1,'Labour Entry'!$A10-1,BG$4*5-1,1,1),0)</f>
        <v>0</v>
      </c>
      <c r="BH9" s="844">
        <f ca="1">IF(BH$4&gt;0,OFFSET('Labour Entry'!$C$1,'Labour Entry'!$A10-1,BH$4*5,1,1),0)</f>
        <v>0</v>
      </c>
      <c r="BI9" s="849">
        <f ca="1">IF(BI$4&gt;0,OFFSET('Labour Entry'!$C$1,'Labour Entry'!$A10-1,BI$4*5-4,1,1),0)</f>
        <v>0</v>
      </c>
      <c r="BJ9" s="843">
        <f ca="1">IF(BJ$4&gt;0,OFFSET('Labour Entry'!$C$1,'Labour Entry'!$A10-1,BJ$4*5-3,1,1),0)</f>
        <v>8</v>
      </c>
      <c r="BK9" s="844">
        <f ca="1">IF(BK$4&gt;0,OFFSET('Labour Entry'!$C$1,'Labour Entry'!$A10-1,BK$4*5-2,1,1),0)</f>
        <v>0</v>
      </c>
      <c r="BL9" s="843">
        <f ca="1">IF(BL$4&gt;0,OFFSET('Labour Entry'!$C$1,'Labour Entry'!$A10-1,BL$4*5-1,1,1),0)</f>
        <v>0</v>
      </c>
      <c r="BM9" s="844">
        <f ca="1">IF(BM$4&gt;0,OFFSET('Labour Entry'!$C$1,'Labour Entry'!$A10-1,BM$4*5,1,1),0)</f>
        <v>0</v>
      </c>
      <c r="BN9" s="849">
        <f ca="1">IF(BN$4&gt;0,OFFSET('Labour Entry'!$C$1,'Labour Entry'!$A10-1,BN$4*5-4,1,1),0)</f>
        <v>0</v>
      </c>
      <c r="BO9" s="843">
        <f ca="1">IF(BO$4&gt;0,OFFSET('Labour Entry'!$C$1,'Labour Entry'!$A10-1,BO$4*5-3,1,1),0)</f>
        <v>8</v>
      </c>
      <c r="BP9" s="844">
        <f ca="1">IF(BP$4&gt;0,OFFSET('Labour Entry'!$C$1,'Labour Entry'!$A10-1,BP$4*5-2,1,1),0)</f>
        <v>0</v>
      </c>
      <c r="BQ9" s="843">
        <f ca="1">IF(BQ$4&gt;0,OFFSET('Labour Entry'!$C$1,'Labour Entry'!$A10-1,BQ$4*5-1,1,1),0)</f>
        <v>0</v>
      </c>
      <c r="BR9" s="844">
        <f ca="1">IF(BR$4&gt;0,OFFSET('Labour Entry'!$C$1,'Labour Entry'!$A10-1,BR$4*5,1,1),0)</f>
        <v>0</v>
      </c>
      <c r="BS9" s="849">
        <f ca="1">IF(BS$4&gt;0,OFFSET('Labour Entry'!$C$1,'Labour Entry'!$A10-1,BS$4*5-4,1,1),0)</f>
        <v>0</v>
      </c>
      <c r="BT9" s="843">
        <f ca="1">IF(BT$4&gt;0,OFFSET('Labour Entry'!$C$1,'Labour Entry'!$A10-1,BT$4*5-3,1,1),0)</f>
        <v>0</v>
      </c>
      <c r="BU9" s="844">
        <f ca="1">IF(BU$4&gt;0,OFFSET('Labour Entry'!$C$1,'Labour Entry'!$A10-1,BU$4*5-2,1,1),0)</f>
        <v>0</v>
      </c>
      <c r="BV9" s="843">
        <f ca="1">IF(BV$4&gt;0,OFFSET('Labour Entry'!$C$1,'Labour Entry'!$A10-1,BV$4*5-1,1,1),0)</f>
        <v>0</v>
      </c>
      <c r="BW9" s="844">
        <f ca="1">IF(BW$4&gt;0,OFFSET('Labour Entry'!$C$1,'Labour Entry'!$A10-1,BW$4*5,1,1),0)</f>
        <v>0</v>
      </c>
      <c r="BX9" s="849">
        <f ca="1">IF(BX$4&gt;0,OFFSET('Labour Entry'!$C$1,'Labour Entry'!$A10-1,BX$4*5-4,1,1),0)</f>
        <v>0</v>
      </c>
      <c r="BY9" s="843">
        <f ca="1">IF(BY$4&gt;0,OFFSET('Labour Entry'!$C$1,'Labour Entry'!$A10-1,BY$4*5-3,1,1),0)</f>
        <v>7.5</v>
      </c>
      <c r="BZ9" s="844">
        <f ca="1">IF(BZ$4&gt;0,OFFSET('Labour Entry'!$C$1,'Labour Entry'!$A10-1,BZ$4*5-2,1,1),0)</f>
        <v>0</v>
      </c>
      <c r="CA9" s="843">
        <f ca="1">IF(CA$4&gt;0,OFFSET('Labour Entry'!$C$1,'Labour Entry'!$A10-1,CA$4*5-1,1,1),0)</f>
        <v>0</v>
      </c>
      <c r="CB9" s="844">
        <f ca="1">IF(CB$4&gt;0,OFFSET('Labour Entry'!$C$1,'Labour Entry'!$A10-1,CB$4*5,1,1),0)</f>
        <v>0</v>
      </c>
      <c r="CC9" s="849">
        <f ca="1">IF(CC$4&gt;0,OFFSET('Labour Entry'!$C$1,'Labour Entry'!$A10-1,CC$4*5-4,1,1),0)</f>
        <v>0</v>
      </c>
      <c r="CD9" s="843">
        <f ca="1">IF(CD$4&gt;0,OFFSET('Labour Entry'!$C$1,'Labour Entry'!$A10-1,CD$4*5-3,1,1),0)</f>
        <v>0</v>
      </c>
      <c r="CE9" s="844">
        <f ca="1">IF(CE$4&gt;0,OFFSET('Labour Entry'!$C$1,'Labour Entry'!$A10-1,CE$4*5-2,1,1),0)</f>
        <v>0</v>
      </c>
      <c r="CF9" s="843">
        <f ca="1">IF(CF$4&gt;0,OFFSET('Labour Entry'!$C$1,'Labour Entry'!$A10-1,CF$4*5-1,1,1),0)</f>
        <v>0</v>
      </c>
      <c r="CG9" s="844">
        <f ca="1">IF(CG$4&gt;0,OFFSET('Labour Entry'!$C$1,'Labour Entry'!$A10-1,CG$4*5,1,1),0)</f>
        <v>0</v>
      </c>
      <c r="CH9" s="845"/>
      <c r="CI9" s="850">
        <f t="shared" ref="CI9:CI50" ca="1" si="0">F9+K9+P9+U9+Z9+AE9+AJ9+AO9+AT9+AY9+BD9+BI9+BN9+BS9+BX9+CC9</f>
        <v>0</v>
      </c>
      <c r="CJ9" s="851">
        <f ca="1">$D9*CI9</f>
        <v>0</v>
      </c>
      <c r="CK9" s="852">
        <f t="shared" ref="CK9:CN50" ca="1" si="1">G9+L9+Q9+V9+AA9+AF9+AK9+AP9+AU9+AZ9+BE9+BJ9+BO9+BT9+BY9+CD9</f>
        <v>73.5</v>
      </c>
      <c r="CL9" s="853">
        <f t="shared" ca="1" si="1"/>
        <v>0</v>
      </c>
      <c r="CM9" s="853">
        <f t="shared" ca="1" si="1"/>
        <v>0</v>
      </c>
      <c r="CN9" s="854">
        <f t="shared" ca="1" si="1"/>
        <v>0</v>
      </c>
    </row>
    <row r="10" spans="1:92" x14ac:dyDescent="0.2">
      <c r="A10" s="855" t="str">
        <f ca="1">IF(OFFSET('Employee Set-up'!$A$1,ROW('Employee Set-up'!$A6)-1,'Employee Set-up'!$B$1-1,1,1)&lt;&gt;0,OFFSET('Employee Set-up'!$A$1,ROW('Employee Set-up'!$A6)-1,'Employee Set-up'!$B$1-1,1,1),"---")</f>
        <v>----</v>
      </c>
      <c r="B10" s="856" t="str">
        <f ca="1">IF(OFFSET('Employee Set-up'!$A$1,ROW('Employee Set-up'!$A6)-1,'Employee Set-up'!$D$1-1,1,1)&lt;&gt;0,OFFSET('Employee Set-up'!$A$1,ROW('Employee Set-up'!$A6)-1,'Employee Set-up'!$C$1-1,1,1),"---")</f>
        <v>Cook 1</v>
      </c>
      <c r="C10" s="857">
        <f ca="1">IF(OFFSET('Employee Set-up'!$A$1,ROW('Employee Set-up'!$A6)-1,'Employee Set-up'!$D$1-1,1,1)&lt;&gt;0,OFFSET('Employee Set-up'!$A$1,ROW('Employee Set-up'!$A6)-1,'Employee Set-up'!$F$1-1,1,1),"---")</f>
        <v>17.850000000000001</v>
      </c>
      <c r="D10" s="858">
        <f ca="1">IF(OFFSET('Employee Set-up'!$A$1,ROW('Employee Set-up'!$A6)-1,'Employee Set-up'!$D$1-1,1,1)&lt;&gt;0,OFFSET('Employee Set-up'!$A$1,ROW('Employee Set-up'!$A6)-1,'Employee Set-up'!$G$1-1,1,1),"---")</f>
        <v>1</v>
      </c>
      <c r="E10" s="845"/>
      <c r="F10" s="859">
        <f ca="1">IF(F$4&gt;0,OFFSET('Labour Entry'!$C$1,'Labour Entry'!$A11-1,F$4*5-4,1,1),0)</f>
        <v>0</v>
      </c>
      <c r="G10" s="857">
        <f ca="1">IF(G$4&gt;0,OFFSET('Labour Entry'!$C$1,'Labour Entry'!$A11-1,G$4*5-3,1,1),0)</f>
        <v>0</v>
      </c>
      <c r="H10" s="858">
        <f ca="1">IF(H$4&gt;0,OFFSET('Labour Entry'!$C$1,'Labour Entry'!$A11-1,H$4*5-2,1,1),0)</f>
        <v>0</v>
      </c>
      <c r="I10" s="860">
        <f ca="1">IF(I$4&gt;0,OFFSET('Labour Entry'!$C$1,'Labour Entry'!$A11-1,I$4*5-1,1,1),0)</f>
        <v>0</v>
      </c>
      <c r="J10" s="861">
        <f ca="1">IF(J$4&gt;0,OFFSET('Labour Entry'!$C$1,'Labour Entry'!$A11-1,J$4*5,1,1),0)</f>
        <v>0</v>
      </c>
      <c r="K10" s="862">
        <f ca="1">IF(K$4&gt;0,OFFSET('Labour Entry'!$C$1,'Labour Entry'!$A11-1,K$4*5-4,1,1),0)</f>
        <v>0</v>
      </c>
      <c r="L10" s="857">
        <f ca="1">IF(L$4&gt;0,OFFSET('Labour Entry'!$C$1,'Labour Entry'!$A11-1,L$4*5-3,1,1),0)</f>
        <v>7</v>
      </c>
      <c r="M10" s="858">
        <f ca="1">IF(M$4&gt;0,OFFSET('Labour Entry'!$C$1,'Labour Entry'!$A11-1,M$4*5-2,1,1),0)</f>
        <v>0</v>
      </c>
      <c r="N10" s="860">
        <f ca="1">IF(N$4&gt;0,OFFSET('Labour Entry'!$C$1,'Labour Entry'!$A11-1,N$4*5-1,1,1),0)</f>
        <v>0</v>
      </c>
      <c r="O10" s="861">
        <f ca="1">IF(O$4&gt;0,OFFSET('Labour Entry'!$C$1,'Labour Entry'!$A11-1,O$4*5,1,1),0)</f>
        <v>0</v>
      </c>
      <c r="P10" s="862">
        <f ca="1">IF(P$4&gt;0,OFFSET('Labour Entry'!$C$1,'Labour Entry'!$A11-1,P$4*5-4,1,1),0)</f>
        <v>0</v>
      </c>
      <c r="Q10" s="857">
        <f ca="1">IF(Q$4&gt;0,OFFSET('Labour Entry'!$C$1,'Labour Entry'!$A11-1,Q$4*5-3,1,1),0)</f>
        <v>8</v>
      </c>
      <c r="R10" s="858">
        <f ca="1">IF(R$4&gt;0,OFFSET('Labour Entry'!$C$1,'Labour Entry'!$A11-1,R$4*5-2,1,1),0)</f>
        <v>0</v>
      </c>
      <c r="S10" s="860">
        <f ca="1">IF(S$4&gt;0,OFFSET('Labour Entry'!$C$1,'Labour Entry'!$A11-1,S$4*5-1,1,1),0)</f>
        <v>0</v>
      </c>
      <c r="T10" s="861">
        <f ca="1">IF(T$4&gt;0,OFFSET('Labour Entry'!$C$1,'Labour Entry'!$A11-1,T$4*5,1,1),0)</f>
        <v>0</v>
      </c>
      <c r="U10" s="862">
        <f ca="1">IF(U$4&gt;0,OFFSET('Labour Entry'!$C$1,'Labour Entry'!$A11-1,U$4*5-4,1,1),0)</f>
        <v>0</v>
      </c>
      <c r="V10" s="857">
        <f ca="1">IF(V$4&gt;0,OFFSET('Labour Entry'!$C$1,'Labour Entry'!$A11-1,V$4*5-3,1,1),0)</f>
        <v>3</v>
      </c>
      <c r="W10" s="858">
        <f ca="1">IF(W$4&gt;0,OFFSET('Labour Entry'!$C$1,'Labour Entry'!$A11-1,W$4*5-2,1,1),0)</f>
        <v>0</v>
      </c>
      <c r="X10" s="860">
        <f ca="1">IF(X$4&gt;0,OFFSET('Labour Entry'!$C$1,'Labour Entry'!$A11-1,X$4*5-1,1,1),0)</f>
        <v>0</v>
      </c>
      <c r="Y10" s="861">
        <f ca="1">IF(Y$4&gt;0,OFFSET('Labour Entry'!$C$1,'Labour Entry'!$A11-1,Y$4*5,1,1),0)</f>
        <v>0</v>
      </c>
      <c r="Z10" s="862">
        <f ca="1">IF(Z$4&gt;0,OFFSET('Labour Entry'!$C$1,'Labour Entry'!$A11-1,Z$4*5-4,1,1),0)</f>
        <v>0</v>
      </c>
      <c r="AA10" s="857">
        <f ca="1">IF(AA$4&gt;0,OFFSET('Labour Entry'!$C$1,'Labour Entry'!$A11-1,AA$4*5-3,1,1),0)</f>
        <v>0</v>
      </c>
      <c r="AB10" s="858">
        <f ca="1">IF(AB$4&gt;0,OFFSET('Labour Entry'!$C$1,'Labour Entry'!$A11-1,AB$4*5-2,1,1),0)</f>
        <v>0</v>
      </c>
      <c r="AC10" s="860">
        <f ca="1">IF(AC$4&gt;0,OFFSET('Labour Entry'!$C$1,'Labour Entry'!$A11-1,AC$4*5-1,1,1),0)</f>
        <v>0</v>
      </c>
      <c r="AD10" s="861">
        <f ca="1">IF(AD$4&gt;0,OFFSET('Labour Entry'!$C$1,'Labour Entry'!$A11-1,AD$4*5,1,1),0)</f>
        <v>0</v>
      </c>
      <c r="AE10" s="862">
        <f ca="1">IF(AE$4&gt;0,OFFSET('Labour Entry'!$C$1,'Labour Entry'!$A11-1,AE$4*5-4,1,1),0)</f>
        <v>0</v>
      </c>
      <c r="AF10" s="857">
        <f ca="1">IF(AF$4&gt;0,OFFSET('Labour Entry'!$C$1,'Labour Entry'!$A11-1,AF$4*5-3,1,1),0)</f>
        <v>3.5</v>
      </c>
      <c r="AG10" s="858">
        <f ca="1">IF(AG$4&gt;0,OFFSET('Labour Entry'!$C$1,'Labour Entry'!$A11-1,AG$4*5-2,1,1),0)</f>
        <v>0</v>
      </c>
      <c r="AH10" s="860">
        <f ca="1">IF(AH$4&gt;0,OFFSET('Labour Entry'!$C$1,'Labour Entry'!$A11-1,AH$4*5-1,1,1),0)</f>
        <v>0</v>
      </c>
      <c r="AI10" s="861">
        <f ca="1">IF(AI$4&gt;0,OFFSET('Labour Entry'!$C$1,'Labour Entry'!$A11-1,AI$4*5,1,1),0)</f>
        <v>0</v>
      </c>
      <c r="AJ10" s="862">
        <f ca="1">IF(AJ$4&gt;0,OFFSET('Labour Entry'!$C$1,'Labour Entry'!$A11-1,AJ$4*5-4,1,1),0)</f>
        <v>0</v>
      </c>
      <c r="AK10" s="857">
        <f ca="1">IF(AK$4&gt;0,OFFSET('Labour Entry'!$C$1,'Labour Entry'!$A11-1,AK$4*5-3,1,1),0)</f>
        <v>8</v>
      </c>
      <c r="AL10" s="858">
        <f ca="1">IF(AL$4&gt;0,OFFSET('Labour Entry'!$C$1,'Labour Entry'!$A11-1,AL$4*5-2,1,1),0)</f>
        <v>0</v>
      </c>
      <c r="AM10" s="857">
        <f ca="1">IF(AM$4&gt;0,OFFSET('Labour Entry'!$C$1,'Labour Entry'!$A11-1,AM$4*5-1,1,1),0)</f>
        <v>0</v>
      </c>
      <c r="AN10" s="858">
        <f ca="1">IF(AN$4&gt;0,OFFSET('Labour Entry'!$C$1,'Labour Entry'!$A11-1,AN$4*5,1,1),0)</f>
        <v>0</v>
      </c>
      <c r="AO10" s="862">
        <f ca="1">IF(AO$4&gt;0,OFFSET('Labour Entry'!$C$1,'Labour Entry'!$A11-1,AO$4*5-4,1,1),0)</f>
        <v>0</v>
      </c>
      <c r="AP10" s="857">
        <f ca="1">IF(AP$4&gt;0,OFFSET('Labour Entry'!$C$1,'Labour Entry'!$A11-1,AP$4*5-3,1,1),0)</f>
        <v>0</v>
      </c>
      <c r="AQ10" s="858">
        <f ca="1">IF(AQ$4&gt;0,OFFSET('Labour Entry'!$C$1,'Labour Entry'!$A11-1,AQ$4*5-2,1,1),0)</f>
        <v>0</v>
      </c>
      <c r="AR10" s="857">
        <f ca="1">IF(AR$4&gt;0,OFFSET('Labour Entry'!$C$1,'Labour Entry'!$A11-1,AR$4*5-1,1,1),0)</f>
        <v>0</v>
      </c>
      <c r="AS10" s="858">
        <f ca="1">IF(AS$4&gt;0,OFFSET('Labour Entry'!$C$1,'Labour Entry'!$A11-1,AS$4*5,1,1),0)</f>
        <v>0</v>
      </c>
      <c r="AT10" s="862">
        <f ca="1">IF(AT$4&gt;0,OFFSET('Labour Entry'!$C$1,'Labour Entry'!$A11-1,AT$4*5-4,1,1),0)</f>
        <v>0</v>
      </c>
      <c r="AU10" s="857">
        <f ca="1">IF(AU$4&gt;0,OFFSET('Labour Entry'!$C$1,'Labour Entry'!$A11-1,AU$4*5-3,1,1),0)</f>
        <v>0</v>
      </c>
      <c r="AV10" s="858">
        <f ca="1">IF(AV$4&gt;0,OFFSET('Labour Entry'!$C$1,'Labour Entry'!$A11-1,AV$4*5-2,1,1),0)</f>
        <v>0</v>
      </c>
      <c r="AW10" s="857">
        <f ca="1">IF(AW$4&gt;0,OFFSET('Labour Entry'!$C$1,'Labour Entry'!$A11-1,AW$4*5-1,1,1),0)</f>
        <v>0</v>
      </c>
      <c r="AX10" s="858">
        <f ca="1">IF(AX$4&gt;0,OFFSET('Labour Entry'!$C$1,'Labour Entry'!$A11-1,AX$4*5,1,1),0)</f>
        <v>0</v>
      </c>
      <c r="AY10" s="862">
        <f ca="1">IF(AY$4&gt;0,OFFSET('Labour Entry'!$C$1,'Labour Entry'!$A11-1,AY$4*5-4,1,1),0)</f>
        <v>0</v>
      </c>
      <c r="AZ10" s="857">
        <f ca="1">IF(AZ$4&gt;0,OFFSET('Labour Entry'!$C$1,'Labour Entry'!$A11-1,AZ$4*5-3,1,1),0)</f>
        <v>0</v>
      </c>
      <c r="BA10" s="858">
        <f ca="1">IF(BA$4&gt;0,OFFSET('Labour Entry'!$C$1,'Labour Entry'!$A11-1,BA$4*5-2,1,1),0)</f>
        <v>0</v>
      </c>
      <c r="BB10" s="857">
        <f ca="1">IF(BB$4&gt;0,OFFSET('Labour Entry'!$C$1,'Labour Entry'!$A11-1,BB$4*5-1,1,1),0)</f>
        <v>0</v>
      </c>
      <c r="BC10" s="858">
        <f ca="1">IF(BC$4&gt;0,OFFSET('Labour Entry'!$C$1,'Labour Entry'!$A11-1,BC$4*5,1,1),0)</f>
        <v>0</v>
      </c>
      <c r="BD10" s="862">
        <f ca="1">IF(BD$4&gt;0,OFFSET('Labour Entry'!$C$1,'Labour Entry'!$A11-1,BD$4*5-4,1,1),0)</f>
        <v>0</v>
      </c>
      <c r="BE10" s="857">
        <f ca="1">IF(BE$4&gt;0,OFFSET('Labour Entry'!$C$1,'Labour Entry'!$A11-1,BE$4*5-3,1,1),0)</f>
        <v>8</v>
      </c>
      <c r="BF10" s="858">
        <f ca="1">IF(BF$4&gt;0,OFFSET('Labour Entry'!$C$1,'Labour Entry'!$A11-1,BF$4*5-2,1,1),0)</f>
        <v>0</v>
      </c>
      <c r="BG10" s="857">
        <f ca="1">IF(BG$4&gt;0,OFFSET('Labour Entry'!$C$1,'Labour Entry'!$A11-1,BG$4*5-1,1,1),0)</f>
        <v>0</v>
      </c>
      <c r="BH10" s="858">
        <f ca="1">IF(BH$4&gt;0,OFFSET('Labour Entry'!$C$1,'Labour Entry'!$A11-1,BH$4*5,1,1),0)</f>
        <v>0</v>
      </c>
      <c r="BI10" s="862">
        <f ca="1">IF(BI$4&gt;0,OFFSET('Labour Entry'!$C$1,'Labour Entry'!$A11-1,BI$4*5-4,1,1),0)</f>
        <v>0</v>
      </c>
      <c r="BJ10" s="857">
        <f ca="1">IF(BJ$4&gt;0,OFFSET('Labour Entry'!$C$1,'Labour Entry'!$A11-1,BJ$4*5-3,1,1),0)</f>
        <v>0</v>
      </c>
      <c r="BK10" s="858">
        <f ca="1">IF(BK$4&gt;0,OFFSET('Labour Entry'!$C$1,'Labour Entry'!$A11-1,BK$4*5-2,1,1),0)</f>
        <v>0</v>
      </c>
      <c r="BL10" s="857">
        <f ca="1">IF(BL$4&gt;0,OFFSET('Labour Entry'!$C$1,'Labour Entry'!$A11-1,BL$4*5-1,1,1),0)</f>
        <v>0</v>
      </c>
      <c r="BM10" s="858">
        <f ca="1">IF(BM$4&gt;0,OFFSET('Labour Entry'!$C$1,'Labour Entry'!$A11-1,BM$4*5,1,1),0)</f>
        <v>0</v>
      </c>
      <c r="BN10" s="862">
        <f ca="1">IF(BN$4&gt;0,OFFSET('Labour Entry'!$C$1,'Labour Entry'!$A11-1,BN$4*5-4,1,1),0)</f>
        <v>0</v>
      </c>
      <c r="BO10" s="857">
        <f ca="1">IF(BO$4&gt;0,OFFSET('Labour Entry'!$C$1,'Labour Entry'!$A11-1,BO$4*5-3,1,1),0)</f>
        <v>8</v>
      </c>
      <c r="BP10" s="858">
        <f ca="1">IF(BP$4&gt;0,OFFSET('Labour Entry'!$C$1,'Labour Entry'!$A11-1,BP$4*5-2,1,1),0)</f>
        <v>0</v>
      </c>
      <c r="BQ10" s="857">
        <f ca="1">IF(BQ$4&gt;0,OFFSET('Labour Entry'!$C$1,'Labour Entry'!$A11-1,BQ$4*5-1,1,1),0)</f>
        <v>0</v>
      </c>
      <c r="BR10" s="858">
        <f ca="1">IF(BR$4&gt;0,OFFSET('Labour Entry'!$C$1,'Labour Entry'!$A11-1,BR$4*5,1,1),0)</f>
        <v>0</v>
      </c>
      <c r="BS10" s="862">
        <f ca="1">IF(BS$4&gt;0,OFFSET('Labour Entry'!$C$1,'Labour Entry'!$A11-1,BS$4*5-4,1,1),0)</f>
        <v>0</v>
      </c>
      <c r="BT10" s="857">
        <f ca="1">IF(BT$4&gt;0,OFFSET('Labour Entry'!$C$1,'Labour Entry'!$A11-1,BT$4*5-3,1,1),0)</f>
        <v>7</v>
      </c>
      <c r="BU10" s="858">
        <f ca="1">IF(BU$4&gt;0,OFFSET('Labour Entry'!$C$1,'Labour Entry'!$A11-1,BU$4*5-2,1,1),0)</f>
        <v>0</v>
      </c>
      <c r="BV10" s="857">
        <f ca="1">IF(BV$4&gt;0,OFFSET('Labour Entry'!$C$1,'Labour Entry'!$A11-1,BV$4*5-1,1,1),0)</f>
        <v>0</v>
      </c>
      <c r="BW10" s="858">
        <f ca="1">IF(BW$4&gt;0,OFFSET('Labour Entry'!$C$1,'Labour Entry'!$A11-1,BW$4*5,1,1),0)</f>
        <v>0</v>
      </c>
      <c r="BX10" s="862">
        <f ca="1">IF(BX$4&gt;0,OFFSET('Labour Entry'!$C$1,'Labour Entry'!$A11-1,BX$4*5-4,1,1),0)</f>
        <v>0</v>
      </c>
      <c r="BY10" s="857">
        <f ca="1">IF(BY$4&gt;0,OFFSET('Labour Entry'!$C$1,'Labour Entry'!$A11-1,BY$4*5-3,1,1),0)</f>
        <v>0</v>
      </c>
      <c r="BZ10" s="858">
        <f ca="1">IF(BZ$4&gt;0,OFFSET('Labour Entry'!$C$1,'Labour Entry'!$A11-1,BZ$4*5-2,1,1),0)</f>
        <v>0</v>
      </c>
      <c r="CA10" s="857">
        <f ca="1">IF(CA$4&gt;0,OFFSET('Labour Entry'!$C$1,'Labour Entry'!$A11-1,CA$4*5-1,1,1),0)</f>
        <v>0</v>
      </c>
      <c r="CB10" s="858">
        <f ca="1">IF(CB$4&gt;0,OFFSET('Labour Entry'!$C$1,'Labour Entry'!$A11-1,CB$4*5,1,1),0)</f>
        <v>0</v>
      </c>
      <c r="CC10" s="862">
        <f ca="1">IF(CC$4&gt;0,OFFSET('Labour Entry'!$C$1,'Labour Entry'!$A11-1,CC$4*5-4,1,1),0)</f>
        <v>0</v>
      </c>
      <c r="CD10" s="857">
        <f ca="1">IF(CD$4&gt;0,OFFSET('Labour Entry'!$C$1,'Labour Entry'!$A11-1,CD$4*5-3,1,1),0)</f>
        <v>0</v>
      </c>
      <c r="CE10" s="858">
        <f ca="1">IF(CE$4&gt;0,OFFSET('Labour Entry'!$C$1,'Labour Entry'!$A11-1,CE$4*5-2,1,1),0)</f>
        <v>0</v>
      </c>
      <c r="CF10" s="857">
        <f ca="1">IF(CF$4&gt;0,OFFSET('Labour Entry'!$C$1,'Labour Entry'!$A11-1,CF$4*5-1,1,1),0)</f>
        <v>0</v>
      </c>
      <c r="CG10" s="858">
        <f ca="1">IF(CG$4&gt;0,OFFSET('Labour Entry'!$C$1,'Labour Entry'!$A11-1,CG$4*5,1,1),0)</f>
        <v>0</v>
      </c>
      <c r="CH10" s="845"/>
      <c r="CI10" s="863">
        <f t="shared" ca="1" si="0"/>
        <v>0</v>
      </c>
      <c r="CJ10" s="864">
        <f t="shared" ref="CJ10:CJ50" ca="1" si="2">$D10*CI10</f>
        <v>0</v>
      </c>
      <c r="CK10" s="865">
        <f t="shared" ca="1" si="1"/>
        <v>52.5</v>
      </c>
      <c r="CL10" s="866">
        <f t="shared" ca="1" si="1"/>
        <v>0</v>
      </c>
      <c r="CM10" s="866">
        <f t="shared" ca="1" si="1"/>
        <v>0</v>
      </c>
      <c r="CN10" s="867">
        <f t="shared" ca="1" si="1"/>
        <v>0</v>
      </c>
    </row>
    <row r="11" spans="1:92" x14ac:dyDescent="0.2">
      <c r="A11" s="855" t="str">
        <f ca="1">IF(OFFSET('Employee Set-up'!$A$1,ROW('Employee Set-up'!$A7)-1,'Employee Set-up'!$B$1-1,1,1)&lt;&gt;0,OFFSET('Employee Set-up'!$A$1,ROW('Employee Set-up'!$A7)-1,'Employee Set-up'!$B$1-1,1,1),"---")</f>
        <v>----</v>
      </c>
      <c r="B11" s="856" t="str">
        <f ca="1">IF(OFFSET('Employee Set-up'!$A$1,ROW('Employee Set-up'!$A7)-1,'Employee Set-up'!$D$1-1,1,1)&lt;&gt;0,OFFSET('Employee Set-up'!$A$1,ROW('Employee Set-up'!$A7)-1,'Employee Set-up'!$C$1-1,1,1),"---")</f>
        <v>Cook 2</v>
      </c>
      <c r="C11" s="857">
        <f ca="1">IF(OFFSET('Employee Set-up'!$A$1,ROW('Employee Set-up'!$A7)-1,'Employee Set-up'!$D$1-1,1,1)&lt;&gt;0,OFFSET('Employee Set-up'!$A$1,ROW('Employee Set-up'!$A7)-1,'Employee Set-up'!$F$1-1,1,1),"---")</f>
        <v>17.850000000000001</v>
      </c>
      <c r="D11" s="858">
        <f ca="1">IF(OFFSET('Employee Set-up'!$A$1,ROW('Employee Set-up'!$A7)-1,'Employee Set-up'!$D$1-1,1,1)&lt;&gt;0,OFFSET('Employee Set-up'!$A$1,ROW('Employee Set-up'!$A7)-1,'Employee Set-up'!$G$1-1,1,1),"---")</f>
        <v>1</v>
      </c>
      <c r="E11" s="845"/>
      <c r="F11" s="859">
        <f ca="1">IF(F$4&gt;0,OFFSET('Labour Entry'!$C$1,'Labour Entry'!$A12-1,F$4*5-4,1,1),0)</f>
        <v>0</v>
      </c>
      <c r="G11" s="857">
        <f ca="1">IF(G$4&gt;0,OFFSET('Labour Entry'!$C$1,'Labour Entry'!$A12-1,G$4*5-3,1,1),0)</f>
        <v>0</v>
      </c>
      <c r="H11" s="858">
        <f ca="1">IF(H$4&gt;0,OFFSET('Labour Entry'!$C$1,'Labour Entry'!$A12-1,H$4*5-2,1,1),0)</f>
        <v>0</v>
      </c>
      <c r="I11" s="860">
        <f ca="1">IF(I$4&gt;0,OFFSET('Labour Entry'!$C$1,'Labour Entry'!$A12-1,I$4*5-1,1,1),0)</f>
        <v>0</v>
      </c>
      <c r="J11" s="861">
        <f ca="1">IF(J$4&gt;0,OFFSET('Labour Entry'!$C$1,'Labour Entry'!$A12-1,J$4*5,1,1),0)</f>
        <v>0</v>
      </c>
      <c r="K11" s="862">
        <f ca="1">IF(K$4&gt;0,OFFSET('Labour Entry'!$C$1,'Labour Entry'!$A12-1,K$4*5-4,1,1),0)</f>
        <v>0</v>
      </c>
      <c r="L11" s="857">
        <f ca="1">IF(L$4&gt;0,OFFSET('Labour Entry'!$C$1,'Labour Entry'!$A12-1,L$4*5-3,1,1),0)</f>
        <v>0</v>
      </c>
      <c r="M11" s="858">
        <f ca="1">IF(M$4&gt;0,OFFSET('Labour Entry'!$C$1,'Labour Entry'!$A12-1,M$4*5-2,1,1),0)</f>
        <v>0</v>
      </c>
      <c r="N11" s="860">
        <f ca="1">IF(N$4&gt;0,OFFSET('Labour Entry'!$C$1,'Labour Entry'!$A12-1,N$4*5-1,1,1),0)</f>
        <v>0</v>
      </c>
      <c r="O11" s="861">
        <f ca="1">IF(O$4&gt;0,OFFSET('Labour Entry'!$C$1,'Labour Entry'!$A12-1,O$4*5,1,1),0)</f>
        <v>0</v>
      </c>
      <c r="P11" s="862">
        <f ca="1">IF(P$4&gt;0,OFFSET('Labour Entry'!$C$1,'Labour Entry'!$A12-1,P$4*5-4,1,1),0)</f>
        <v>0</v>
      </c>
      <c r="Q11" s="857">
        <f ca="1">IF(Q$4&gt;0,OFFSET('Labour Entry'!$C$1,'Labour Entry'!$A12-1,Q$4*5-3,1,1),0)</f>
        <v>0</v>
      </c>
      <c r="R11" s="858">
        <f ca="1">IF(R$4&gt;0,OFFSET('Labour Entry'!$C$1,'Labour Entry'!$A12-1,R$4*5-2,1,1),0)</f>
        <v>0</v>
      </c>
      <c r="S11" s="860">
        <f ca="1">IF(S$4&gt;0,OFFSET('Labour Entry'!$C$1,'Labour Entry'!$A12-1,S$4*5-1,1,1),0)</f>
        <v>0</v>
      </c>
      <c r="T11" s="861">
        <f ca="1">IF(T$4&gt;0,OFFSET('Labour Entry'!$C$1,'Labour Entry'!$A12-1,T$4*5,1,1),0)</f>
        <v>0</v>
      </c>
      <c r="U11" s="862">
        <f ca="1">IF(U$4&gt;0,OFFSET('Labour Entry'!$C$1,'Labour Entry'!$A12-1,U$4*5-4,1,1),0)</f>
        <v>0</v>
      </c>
      <c r="V11" s="857">
        <f ca="1">IF(V$4&gt;0,OFFSET('Labour Entry'!$C$1,'Labour Entry'!$A12-1,V$4*5-3,1,1),0)</f>
        <v>0</v>
      </c>
      <c r="W11" s="858">
        <f ca="1">IF(W$4&gt;0,OFFSET('Labour Entry'!$C$1,'Labour Entry'!$A12-1,W$4*5-2,1,1),0)</f>
        <v>0</v>
      </c>
      <c r="X11" s="860">
        <f ca="1">IF(X$4&gt;0,OFFSET('Labour Entry'!$C$1,'Labour Entry'!$A12-1,X$4*5-1,1,1),0)</f>
        <v>0</v>
      </c>
      <c r="Y11" s="861">
        <f ca="1">IF(Y$4&gt;0,OFFSET('Labour Entry'!$C$1,'Labour Entry'!$A12-1,Y$4*5,1,1),0)</f>
        <v>0</v>
      </c>
      <c r="Z11" s="862">
        <f ca="1">IF(Z$4&gt;0,OFFSET('Labour Entry'!$C$1,'Labour Entry'!$A12-1,Z$4*5-4,1,1),0)</f>
        <v>0</v>
      </c>
      <c r="AA11" s="857">
        <f ca="1">IF(AA$4&gt;0,OFFSET('Labour Entry'!$C$1,'Labour Entry'!$A12-1,AA$4*5-3,1,1),0)</f>
        <v>8</v>
      </c>
      <c r="AB11" s="858">
        <f ca="1">IF(AB$4&gt;0,OFFSET('Labour Entry'!$C$1,'Labour Entry'!$A12-1,AB$4*5-2,1,1),0)</f>
        <v>0</v>
      </c>
      <c r="AC11" s="860">
        <f ca="1">IF(AC$4&gt;0,OFFSET('Labour Entry'!$C$1,'Labour Entry'!$A12-1,AC$4*5-1,1,1),0)</f>
        <v>0</v>
      </c>
      <c r="AD11" s="861">
        <f ca="1">IF(AD$4&gt;0,OFFSET('Labour Entry'!$C$1,'Labour Entry'!$A12-1,AD$4*5,1,1),0)</f>
        <v>0</v>
      </c>
      <c r="AE11" s="862">
        <f ca="1">IF(AE$4&gt;0,OFFSET('Labour Entry'!$C$1,'Labour Entry'!$A12-1,AE$4*5-4,1,1),0)</f>
        <v>0</v>
      </c>
      <c r="AF11" s="857">
        <f ca="1">IF(AF$4&gt;0,OFFSET('Labour Entry'!$C$1,'Labour Entry'!$A12-1,AF$4*5-3,1,1),0)</f>
        <v>8</v>
      </c>
      <c r="AG11" s="858">
        <f ca="1">IF(AG$4&gt;0,OFFSET('Labour Entry'!$C$1,'Labour Entry'!$A12-1,AG$4*5-2,1,1),0)</f>
        <v>0</v>
      </c>
      <c r="AH11" s="860">
        <f ca="1">IF(AH$4&gt;0,OFFSET('Labour Entry'!$C$1,'Labour Entry'!$A12-1,AH$4*5-1,1,1),0)</f>
        <v>0</v>
      </c>
      <c r="AI11" s="861">
        <f ca="1">IF(AI$4&gt;0,OFFSET('Labour Entry'!$C$1,'Labour Entry'!$A12-1,AI$4*5,1,1),0)</f>
        <v>0</v>
      </c>
      <c r="AJ11" s="862">
        <f ca="1">IF(AJ$4&gt;0,OFFSET('Labour Entry'!$C$1,'Labour Entry'!$A12-1,AJ$4*5-4,1,1),0)</f>
        <v>0</v>
      </c>
      <c r="AK11" s="857">
        <f ca="1">IF(AK$4&gt;0,OFFSET('Labour Entry'!$C$1,'Labour Entry'!$A12-1,AK$4*5-3,1,1),0)</f>
        <v>0</v>
      </c>
      <c r="AL11" s="858">
        <f ca="1">IF(AL$4&gt;0,OFFSET('Labour Entry'!$C$1,'Labour Entry'!$A12-1,AL$4*5-2,1,1),0)</f>
        <v>0</v>
      </c>
      <c r="AM11" s="857">
        <f ca="1">IF(AM$4&gt;0,OFFSET('Labour Entry'!$C$1,'Labour Entry'!$A12-1,AM$4*5-1,1,1),0)</f>
        <v>0</v>
      </c>
      <c r="AN11" s="858">
        <f ca="1">IF(AN$4&gt;0,OFFSET('Labour Entry'!$C$1,'Labour Entry'!$A12-1,AN$4*5,1,1),0)</f>
        <v>0</v>
      </c>
      <c r="AO11" s="862">
        <f ca="1">IF(AO$4&gt;0,OFFSET('Labour Entry'!$C$1,'Labour Entry'!$A12-1,AO$4*5-4,1,1),0)</f>
        <v>0</v>
      </c>
      <c r="AP11" s="857">
        <f ca="1">IF(AP$4&gt;0,OFFSET('Labour Entry'!$C$1,'Labour Entry'!$A12-1,AP$4*5-3,1,1),0)</f>
        <v>0</v>
      </c>
      <c r="AQ11" s="858">
        <f ca="1">IF(AQ$4&gt;0,OFFSET('Labour Entry'!$C$1,'Labour Entry'!$A12-1,AQ$4*5-2,1,1),0)</f>
        <v>0</v>
      </c>
      <c r="AR11" s="857">
        <f ca="1">IF(AR$4&gt;0,OFFSET('Labour Entry'!$C$1,'Labour Entry'!$A12-1,AR$4*5-1,1,1),0)</f>
        <v>0</v>
      </c>
      <c r="AS11" s="858">
        <f ca="1">IF(AS$4&gt;0,OFFSET('Labour Entry'!$C$1,'Labour Entry'!$A12-1,AS$4*5,1,1),0)</f>
        <v>0</v>
      </c>
      <c r="AT11" s="862">
        <f ca="1">IF(AT$4&gt;0,OFFSET('Labour Entry'!$C$1,'Labour Entry'!$A12-1,AT$4*5-4,1,1),0)</f>
        <v>0</v>
      </c>
      <c r="AU11" s="857">
        <f ca="1">IF(AU$4&gt;0,OFFSET('Labour Entry'!$C$1,'Labour Entry'!$A12-1,AU$4*5-3,1,1),0)</f>
        <v>7</v>
      </c>
      <c r="AV11" s="858">
        <f ca="1">IF(AV$4&gt;0,OFFSET('Labour Entry'!$C$1,'Labour Entry'!$A12-1,AV$4*5-2,1,1),0)</f>
        <v>0</v>
      </c>
      <c r="AW11" s="857">
        <f ca="1">IF(AW$4&gt;0,OFFSET('Labour Entry'!$C$1,'Labour Entry'!$A12-1,AW$4*5-1,1,1),0)</f>
        <v>0</v>
      </c>
      <c r="AX11" s="858">
        <f ca="1">IF(AX$4&gt;0,OFFSET('Labour Entry'!$C$1,'Labour Entry'!$A12-1,AX$4*5,1,1),0)</f>
        <v>0</v>
      </c>
      <c r="AY11" s="862">
        <f ca="1">IF(AY$4&gt;0,OFFSET('Labour Entry'!$C$1,'Labour Entry'!$A12-1,AY$4*5-4,1,1),0)</f>
        <v>0</v>
      </c>
      <c r="AZ11" s="857">
        <f ca="1">IF(AZ$4&gt;0,OFFSET('Labour Entry'!$C$1,'Labour Entry'!$A12-1,AZ$4*5-3,1,1),0)</f>
        <v>0</v>
      </c>
      <c r="BA11" s="858">
        <f ca="1">IF(BA$4&gt;0,OFFSET('Labour Entry'!$C$1,'Labour Entry'!$A12-1,BA$4*5-2,1,1),0)</f>
        <v>0</v>
      </c>
      <c r="BB11" s="857">
        <f ca="1">IF(BB$4&gt;0,OFFSET('Labour Entry'!$C$1,'Labour Entry'!$A12-1,BB$4*5-1,1,1),0)</f>
        <v>0</v>
      </c>
      <c r="BC11" s="858">
        <f ca="1">IF(BC$4&gt;0,OFFSET('Labour Entry'!$C$1,'Labour Entry'!$A12-1,BC$4*5,1,1),0)</f>
        <v>0</v>
      </c>
      <c r="BD11" s="862">
        <f ca="1">IF(BD$4&gt;0,OFFSET('Labour Entry'!$C$1,'Labour Entry'!$A12-1,BD$4*5-4,1,1),0)</f>
        <v>0</v>
      </c>
      <c r="BE11" s="857">
        <f ca="1">IF(BE$4&gt;0,OFFSET('Labour Entry'!$C$1,'Labour Entry'!$A12-1,BE$4*5-3,1,1),0)</f>
        <v>0</v>
      </c>
      <c r="BF11" s="858">
        <f ca="1">IF(BF$4&gt;0,OFFSET('Labour Entry'!$C$1,'Labour Entry'!$A12-1,BF$4*5-2,1,1),0)</f>
        <v>0</v>
      </c>
      <c r="BG11" s="857">
        <f ca="1">IF(BG$4&gt;0,OFFSET('Labour Entry'!$C$1,'Labour Entry'!$A12-1,BG$4*5-1,1,1),0)</f>
        <v>0</v>
      </c>
      <c r="BH11" s="858">
        <f ca="1">IF(BH$4&gt;0,OFFSET('Labour Entry'!$C$1,'Labour Entry'!$A12-1,BH$4*5,1,1),0)</f>
        <v>0</v>
      </c>
      <c r="BI11" s="862">
        <f ca="1">IF(BI$4&gt;0,OFFSET('Labour Entry'!$C$1,'Labour Entry'!$A12-1,BI$4*5-4,1,1),0)</f>
        <v>0</v>
      </c>
      <c r="BJ11" s="857">
        <f ca="1">IF(BJ$4&gt;0,OFFSET('Labour Entry'!$C$1,'Labour Entry'!$A12-1,BJ$4*5-3,1,1),0)</f>
        <v>0</v>
      </c>
      <c r="BK11" s="858">
        <f ca="1">IF(BK$4&gt;0,OFFSET('Labour Entry'!$C$1,'Labour Entry'!$A12-1,BK$4*5-2,1,1),0)</f>
        <v>0</v>
      </c>
      <c r="BL11" s="857">
        <f ca="1">IF(BL$4&gt;0,OFFSET('Labour Entry'!$C$1,'Labour Entry'!$A12-1,BL$4*5-1,1,1),0)</f>
        <v>0</v>
      </c>
      <c r="BM11" s="858">
        <f ca="1">IF(BM$4&gt;0,OFFSET('Labour Entry'!$C$1,'Labour Entry'!$A12-1,BM$4*5,1,1),0)</f>
        <v>0</v>
      </c>
      <c r="BN11" s="862">
        <f ca="1">IF(BN$4&gt;0,OFFSET('Labour Entry'!$C$1,'Labour Entry'!$A12-1,BN$4*5-4,1,1),0)</f>
        <v>0</v>
      </c>
      <c r="BO11" s="857">
        <f ca="1">IF(BO$4&gt;0,OFFSET('Labour Entry'!$C$1,'Labour Entry'!$A12-1,BO$4*5-3,1,1),0)</f>
        <v>0</v>
      </c>
      <c r="BP11" s="858">
        <f ca="1">IF(BP$4&gt;0,OFFSET('Labour Entry'!$C$1,'Labour Entry'!$A12-1,BP$4*5-2,1,1),0)</f>
        <v>0</v>
      </c>
      <c r="BQ11" s="857">
        <f ca="1">IF(BQ$4&gt;0,OFFSET('Labour Entry'!$C$1,'Labour Entry'!$A12-1,BQ$4*5-1,1,1),0)</f>
        <v>0</v>
      </c>
      <c r="BR11" s="858">
        <f ca="1">IF(BR$4&gt;0,OFFSET('Labour Entry'!$C$1,'Labour Entry'!$A12-1,BR$4*5,1,1),0)</f>
        <v>0</v>
      </c>
      <c r="BS11" s="862">
        <f ca="1">IF(BS$4&gt;0,OFFSET('Labour Entry'!$C$1,'Labour Entry'!$A12-1,BS$4*5-4,1,1),0)</f>
        <v>0</v>
      </c>
      <c r="BT11" s="857">
        <f ca="1">IF(BT$4&gt;0,OFFSET('Labour Entry'!$C$1,'Labour Entry'!$A12-1,BT$4*5-3,1,1),0)</f>
        <v>0</v>
      </c>
      <c r="BU11" s="858">
        <f ca="1">IF(BU$4&gt;0,OFFSET('Labour Entry'!$C$1,'Labour Entry'!$A12-1,BU$4*5-2,1,1),0)</f>
        <v>0</v>
      </c>
      <c r="BV11" s="857">
        <f ca="1">IF(BV$4&gt;0,OFFSET('Labour Entry'!$C$1,'Labour Entry'!$A12-1,BV$4*5-1,1,1),0)</f>
        <v>0</v>
      </c>
      <c r="BW11" s="858">
        <f ca="1">IF(BW$4&gt;0,OFFSET('Labour Entry'!$C$1,'Labour Entry'!$A12-1,BW$4*5,1,1),0)</f>
        <v>0</v>
      </c>
      <c r="BX11" s="862">
        <f ca="1">IF(BX$4&gt;0,OFFSET('Labour Entry'!$C$1,'Labour Entry'!$A12-1,BX$4*5-4,1,1),0)</f>
        <v>0</v>
      </c>
      <c r="BY11" s="857">
        <f ca="1">IF(BY$4&gt;0,OFFSET('Labour Entry'!$C$1,'Labour Entry'!$A12-1,BY$4*5-3,1,1),0)</f>
        <v>0</v>
      </c>
      <c r="BZ11" s="858">
        <f ca="1">IF(BZ$4&gt;0,OFFSET('Labour Entry'!$C$1,'Labour Entry'!$A12-1,BZ$4*5-2,1,1),0)</f>
        <v>0</v>
      </c>
      <c r="CA11" s="857">
        <f ca="1">IF(CA$4&gt;0,OFFSET('Labour Entry'!$C$1,'Labour Entry'!$A12-1,CA$4*5-1,1,1),0)</f>
        <v>0</v>
      </c>
      <c r="CB11" s="858">
        <f ca="1">IF(CB$4&gt;0,OFFSET('Labour Entry'!$C$1,'Labour Entry'!$A12-1,CB$4*5,1,1),0)</f>
        <v>0</v>
      </c>
      <c r="CC11" s="862">
        <f ca="1">IF(CC$4&gt;0,OFFSET('Labour Entry'!$C$1,'Labour Entry'!$A12-1,CC$4*5-4,1,1),0)</f>
        <v>0</v>
      </c>
      <c r="CD11" s="857">
        <f ca="1">IF(CD$4&gt;0,OFFSET('Labour Entry'!$C$1,'Labour Entry'!$A12-1,CD$4*5-3,1,1),0)</f>
        <v>0</v>
      </c>
      <c r="CE11" s="858">
        <f ca="1">IF(CE$4&gt;0,OFFSET('Labour Entry'!$C$1,'Labour Entry'!$A12-1,CE$4*5-2,1,1),0)</f>
        <v>0</v>
      </c>
      <c r="CF11" s="857">
        <f ca="1">IF(CF$4&gt;0,OFFSET('Labour Entry'!$C$1,'Labour Entry'!$A12-1,CF$4*5-1,1,1),0)</f>
        <v>0</v>
      </c>
      <c r="CG11" s="858">
        <f ca="1">IF(CG$4&gt;0,OFFSET('Labour Entry'!$C$1,'Labour Entry'!$A12-1,CG$4*5,1,1),0)</f>
        <v>0</v>
      </c>
      <c r="CH11" s="845"/>
      <c r="CI11" s="863">
        <f t="shared" ca="1" si="0"/>
        <v>0</v>
      </c>
      <c r="CJ11" s="864">
        <f t="shared" ca="1" si="2"/>
        <v>0</v>
      </c>
      <c r="CK11" s="865">
        <f t="shared" ca="1" si="1"/>
        <v>23</v>
      </c>
      <c r="CL11" s="866">
        <f t="shared" ca="1" si="1"/>
        <v>0</v>
      </c>
      <c r="CM11" s="866">
        <f t="shared" ca="1" si="1"/>
        <v>0</v>
      </c>
      <c r="CN11" s="867">
        <f t="shared" ca="1" si="1"/>
        <v>0</v>
      </c>
    </row>
    <row r="12" spans="1:92" x14ac:dyDescent="0.2">
      <c r="A12" s="855" t="str">
        <f ca="1">IF(OFFSET('Employee Set-up'!$A$1,ROW('Employee Set-up'!$A8)-1,'Employee Set-up'!$B$1-1,1,1)&lt;&gt;0,OFFSET('Employee Set-up'!$A$1,ROW('Employee Set-up'!$A8)-1,'Employee Set-up'!$B$1-1,1,1),"---")</f>
        <v>----</v>
      </c>
      <c r="B12" s="856" t="str">
        <f ca="1">IF(OFFSET('Employee Set-up'!$A$1,ROW('Employee Set-up'!$A8)-1,'Employee Set-up'!$D$1-1,1,1)&lt;&gt;0,OFFSET('Employee Set-up'!$A$1,ROW('Employee Set-up'!$A8)-1,'Employee Set-up'!$C$1-1,1,1),"---")</f>
        <v>Cook 3</v>
      </c>
      <c r="C12" s="857">
        <f ca="1">IF(OFFSET('Employee Set-up'!$A$1,ROW('Employee Set-up'!$A8)-1,'Employee Set-up'!$D$1-1,1,1)&lt;&gt;0,OFFSET('Employee Set-up'!$A$1,ROW('Employee Set-up'!$A8)-1,'Employee Set-up'!$F$1-1,1,1),"---")</f>
        <v>17.850000000000001</v>
      </c>
      <c r="D12" s="858">
        <f ca="1">IF(OFFSET('Employee Set-up'!$A$1,ROW('Employee Set-up'!$A8)-1,'Employee Set-up'!$D$1-1,1,1)&lt;&gt;0,OFFSET('Employee Set-up'!$A$1,ROW('Employee Set-up'!$A8)-1,'Employee Set-up'!$G$1-1,1,1),"---")</f>
        <v>1</v>
      </c>
      <c r="E12" s="845"/>
      <c r="F12" s="859">
        <f ca="1">IF(F$4&gt;0,OFFSET('Labour Entry'!$C$1,'Labour Entry'!$A13-1,F$4*5-4,1,1),0)</f>
        <v>0</v>
      </c>
      <c r="G12" s="857">
        <f ca="1">IF(G$4&gt;0,OFFSET('Labour Entry'!$C$1,'Labour Entry'!$A13-1,G$4*5-3,1,1),0)</f>
        <v>0</v>
      </c>
      <c r="H12" s="858">
        <f ca="1">IF(H$4&gt;0,OFFSET('Labour Entry'!$C$1,'Labour Entry'!$A13-1,H$4*5-2,1,1),0)</f>
        <v>0</v>
      </c>
      <c r="I12" s="860">
        <f ca="1">IF(I$4&gt;0,OFFSET('Labour Entry'!$C$1,'Labour Entry'!$A13-1,I$4*5-1,1,1),0)</f>
        <v>0</v>
      </c>
      <c r="J12" s="861">
        <f ca="1">IF(J$4&gt;0,OFFSET('Labour Entry'!$C$1,'Labour Entry'!$A13-1,J$4*5,1,1),0)</f>
        <v>0</v>
      </c>
      <c r="K12" s="862">
        <f ca="1">IF(K$4&gt;0,OFFSET('Labour Entry'!$C$1,'Labour Entry'!$A13-1,K$4*5-4,1,1),0)</f>
        <v>0</v>
      </c>
      <c r="L12" s="857">
        <f ca="1">IF(L$4&gt;0,OFFSET('Labour Entry'!$C$1,'Labour Entry'!$A13-1,L$4*5-3,1,1),0)</f>
        <v>0</v>
      </c>
      <c r="M12" s="858">
        <f ca="1">IF(M$4&gt;0,OFFSET('Labour Entry'!$C$1,'Labour Entry'!$A13-1,M$4*5-2,1,1),0)</f>
        <v>0</v>
      </c>
      <c r="N12" s="860">
        <f ca="1">IF(N$4&gt;0,OFFSET('Labour Entry'!$C$1,'Labour Entry'!$A13-1,N$4*5-1,1,1),0)</f>
        <v>0</v>
      </c>
      <c r="O12" s="861">
        <f ca="1">IF(O$4&gt;0,OFFSET('Labour Entry'!$C$1,'Labour Entry'!$A13-1,O$4*5,1,1),0)</f>
        <v>0</v>
      </c>
      <c r="P12" s="862">
        <f ca="1">IF(P$4&gt;0,OFFSET('Labour Entry'!$C$1,'Labour Entry'!$A13-1,P$4*5-4,1,1),0)</f>
        <v>0</v>
      </c>
      <c r="Q12" s="857">
        <f ca="1">IF(Q$4&gt;0,OFFSET('Labour Entry'!$C$1,'Labour Entry'!$A13-1,Q$4*5-3,1,1),0)</f>
        <v>8</v>
      </c>
      <c r="R12" s="858">
        <f ca="1">IF(R$4&gt;0,OFFSET('Labour Entry'!$C$1,'Labour Entry'!$A13-1,R$4*5-2,1,1),0)</f>
        <v>0</v>
      </c>
      <c r="S12" s="860">
        <f ca="1">IF(S$4&gt;0,OFFSET('Labour Entry'!$C$1,'Labour Entry'!$A13-1,S$4*5-1,1,1),0)</f>
        <v>0</v>
      </c>
      <c r="T12" s="861">
        <f ca="1">IF(T$4&gt;0,OFFSET('Labour Entry'!$C$1,'Labour Entry'!$A13-1,T$4*5,1,1),0)</f>
        <v>0</v>
      </c>
      <c r="U12" s="862">
        <f ca="1">IF(U$4&gt;0,OFFSET('Labour Entry'!$C$1,'Labour Entry'!$A13-1,U$4*5-4,1,1),0)</f>
        <v>0</v>
      </c>
      <c r="V12" s="857">
        <f ca="1">IF(V$4&gt;0,OFFSET('Labour Entry'!$C$1,'Labour Entry'!$A13-1,V$4*5-3,1,1),0)</f>
        <v>0</v>
      </c>
      <c r="W12" s="858">
        <f ca="1">IF(W$4&gt;0,OFFSET('Labour Entry'!$C$1,'Labour Entry'!$A13-1,W$4*5-2,1,1),0)</f>
        <v>0</v>
      </c>
      <c r="X12" s="860">
        <f ca="1">IF(X$4&gt;0,OFFSET('Labour Entry'!$C$1,'Labour Entry'!$A13-1,X$4*5-1,1,1),0)</f>
        <v>0</v>
      </c>
      <c r="Y12" s="861">
        <f ca="1">IF(Y$4&gt;0,OFFSET('Labour Entry'!$C$1,'Labour Entry'!$A13-1,Y$4*5,1,1),0)</f>
        <v>0</v>
      </c>
      <c r="Z12" s="862">
        <f ca="1">IF(Z$4&gt;0,OFFSET('Labour Entry'!$C$1,'Labour Entry'!$A13-1,Z$4*5-4,1,1),0)</f>
        <v>0</v>
      </c>
      <c r="AA12" s="857">
        <f ca="1">IF(AA$4&gt;0,OFFSET('Labour Entry'!$C$1,'Labour Entry'!$A13-1,AA$4*5-3,1,1),0)</f>
        <v>8</v>
      </c>
      <c r="AB12" s="858">
        <f ca="1">IF(AB$4&gt;0,OFFSET('Labour Entry'!$C$1,'Labour Entry'!$A13-1,AB$4*5-2,1,1),0)</f>
        <v>0</v>
      </c>
      <c r="AC12" s="860">
        <f ca="1">IF(AC$4&gt;0,OFFSET('Labour Entry'!$C$1,'Labour Entry'!$A13-1,AC$4*5-1,1,1),0)</f>
        <v>0</v>
      </c>
      <c r="AD12" s="861">
        <f ca="1">IF(AD$4&gt;0,OFFSET('Labour Entry'!$C$1,'Labour Entry'!$A13-1,AD$4*5,1,1),0)</f>
        <v>0</v>
      </c>
      <c r="AE12" s="862">
        <f ca="1">IF(AE$4&gt;0,OFFSET('Labour Entry'!$C$1,'Labour Entry'!$A13-1,AE$4*5-4,1,1),0)</f>
        <v>0</v>
      </c>
      <c r="AF12" s="857">
        <f ca="1">IF(AF$4&gt;0,OFFSET('Labour Entry'!$C$1,'Labour Entry'!$A13-1,AF$4*5-3,1,1),0)</f>
        <v>0</v>
      </c>
      <c r="AG12" s="858">
        <f ca="1">IF(AG$4&gt;0,OFFSET('Labour Entry'!$C$1,'Labour Entry'!$A13-1,AG$4*5-2,1,1),0)</f>
        <v>0</v>
      </c>
      <c r="AH12" s="860">
        <f ca="1">IF(AH$4&gt;0,OFFSET('Labour Entry'!$C$1,'Labour Entry'!$A13-1,AH$4*5-1,1,1),0)</f>
        <v>0</v>
      </c>
      <c r="AI12" s="861">
        <f ca="1">IF(AI$4&gt;0,OFFSET('Labour Entry'!$C$1,'Labour Entry'!$A13-1,AI$4*5,1,1),0)</f>
        <v>0</v>
      </c>
      <c r="AJ12" s="862">
        <f ca="1">IF(AJ$4&gt;0,OFFSET('Labour Entry'!$C$1,'Labour Entry'!$A13-1,AJ$4*5-4,1,1),0)</f>
        <v>0</v>
      </c>
      <c r="AK12" s="857">
        <f ca="1">IF(AK$4&gt;0,OFFSET('Labour Entry'!$C$1,'Labour Entry'!$A13-1,AK$4*5-3,1,1),0)</f>
        <v>0</v>
      </c>
      <c r="AL12" s="858">
        <f ca="1">IF(AL$4&gt;0,OFFSET('Labour Entry'!$C$1,'Labour Entry'!$A13-1,AL$4*5-2,1,1),0)</f>
        <v>0</v>
      </c>
      <c r="AM12" s="857">
        <f ca="1">IF(AM$4&gt;0,OFFSET('Labour Entry'!$C$1,'Labour Entry'!$A13-1,AM$4*5-1,1,1),0)</f>
        <v>0</v>
      </c>
      <c r="AN12" s="858">
        <f ca="1">IF(AN$4&gt;0,OFFSET('Labour Entry'!$C$1,'Labour Entry'!$A13-1,AN$4*5,1,1),0)</f>
        <v>0</v>
      </c>
      <c r="AO12" s="862">
        <f ca="1">IF(AO$4&gt;0,OFFSET('Labour Entry'!$C$1,'Labour Entry'!$A13-1,AO$4*5-4,1,1),0)</f>
        <v>0</v>
      </c>
      <c r="AP12" s="857">
        <f ca="1">IF(AP$4&gt;0,OFFSET('Labour Entry'!$C$1,'Labour Entry'!$A13-1,AP$4*5-3,1,1),0)</f>
        <v>0</v>
      </c>
      <c r="AQ12" s="858">
        <f ca="1">IF(AQ$4&gt;0,OFFSET('Labour Entry'!$C$1,'Labour Entry'!$A13-1,AQ$4*5-2,1,1),0)</f>
        <v>0</v>
      </c>
      <c r="AR12" s="857">
        <f ca="1">IF(AR$4&gt;0,OFFSET('Labour Entry'!$C$1,'Labour Entry'!$A13-1,AR$4*5-1,1,1),0)</f>
        <v>0</v>
      </c>
      <c r="AS12" s="858">
        <f ca="1">IF(AS$4&gt;0,OFFSET('Labour Entry'!$C$1,'Labour Entry'!$A13-1,AS$4*5,1,1),0)</f>
        <v>0</v>
      </c>
      <c r="AT12" s="862">
        <f ca="1">IF(AT$4&gt;0,OFFSET('Labour Entry'!$C$1,'Labour Entry'!$A13-1,AT$4*5-4,1,1),0)</f>
        <v>0</v>
      </c>
      <c r="AU12" s="857">
        <f ca="1">IF(AU$4&gt;0,OFFSET('Labour Entry'!$C$1,'Labour Entry'!$A13-1,AU$4*5-3,1,1),0)</f>
        <v>7</v>
      </c>
      <c r="AV12" s="858">
        <f ca="1">IF(AV$4&gt;0,OFFSET('Labour Entry'!$C$1,'Labour Entry'!$A13-1,AV$4*5-2,1,1),0)</f>
        <v>0</v>
      </c>
      <c r="AW12" s="857">
        <f ca="1">IF(AW$4&gt;0,OFFSET('Labour Entry'!$C$1,'Labour Entry'!$A13-1,AW$4*5-1,1,1),0)</f>
        <v>0</v>
      </c>
      <c r="AX12" s="858">
        <f ca="1">IF(AX$4&gt;0,OFFSET('Labour Entry'!$C$1,'Labour Entry'!$A13-1,AX$4*5,1,1),0)</f>
        <v>0</v>
      </c>
      <c r="AY12" s="862">
        <f ca="1">IF(AY$4&gt;0,OFFSET('Labour Entry'!$C$1,'Labour Entry'!$A13-1,AY$4*5-4,1,1),0)</f>
        <v>0</v>
      </c>
      <c r="AZ12" s="857">
        <f ca="1">IF(AZ$4&gt;0,OFFSET('Labour Entry'!$C$1,'Labour Entry'!$A13-1,AZ$4*5-3,1,1),0)</f>
        <v>0</v>
      </c>
      <c r="BA12" s="858">
        <f ca="1">IF(BA$4&gt;0,OFFSET('Labour Entry'!$C$1,'Labour Entry'!$A13-1,BA$4*5-2,1,1),0)</f>
        <v>0</v>
      </c>
      <c r="BB12" s="857">
        <f ca="1">IF(BB$4&gt;0,OFFSET('Labour Entry'!$C$1,'Labour Entry'!$A13-1,BB$4*5-1,1,1),0)</f>
        <v>0</v>
      </c>
      <c r="BC12" s="858">
        <f ca="1">IF(BC$4&gt;0,OFFSET('Labour Entry'!$C$1,'Labour Entry'!$A13-1,BC$4*5,1,1),0)</f>
        <v>0</v>
      </c>
      <c r="BD12" s="862">
        <f ca="1">IF(BD$4&gt;0,OFFSET('Labour Entry'!$C$1,'Labour Entry'!$A13-1,BD$4*5-4,1,1),0)</f>
        <v>0</v>
      </c>
      <c r="BE12" s="857">
        <f ca="1">IF(BE$4&gt;0,OFFSET('Labour Entry'!$C$1,'Labour Entry'!$A13-1,BE$4*5-3,1,1),0)</f>
        <v>0</v>
      </c>
      <c r="BF12" s="858">
        <f ca="1">IF(BF$4&gt;0,OFFSET('Labour Entry'!$C$1,'Labour Entry'!$A13-1,BF$4*5-2,1,1),0)</f>
        <v>0</v>
      </c>
      <c r="BG12" s="857">
        <f ca="1">IF(BG$4&gt;0,OFFSET('Labour Entry'!$C$1,'Labour Entry'!$A13-1,BG$4*5-1,1,1),0)</f>
        <v>0</v>
      </c>
      <c r="BH12" s="858">
        <f ca="1">IF(BH$4&gt;0,OFFSET('Labour Entry'!$C$1,'Labour Entry'!$A13-1,BH$4*5,1,1),0)</f>
        <v>0</v>
      </c>
      <c r="BI12" s="862">
        <f ca="1">IF(BI$4&gt;0,OFFSET('Labour Entry'!$C$1,'Labour Entry'!$A13-1,BI$4*5-4,1,1),0)</f>
        <v>0</v>
      </c>
      <c r="BJ12" s="857">
        <f ca="1">IF(BJ$4&gt;0,OFFSET('Labour Entry'!$C$1,'Labour Entry'!$A13-1,BJ$4*5-3,1,1),0)</f>
        <v>8</v>
      </c>
      <c r="BK12" s="858">
        <f ca="1">IF(BK$4&gt;0,OFFSET('Labour Entry'!$C$1,'Labour Entry'!$A13-1,BK$4*5-2,1,1),0)</f>
        <v>0</v>
      </c>
      <c r="BL12" s="857">
        <f ca="1">IF(BL$4&gt;0,OFFSET('Labour Entry'!$C$1,'Labour Entry'!$A13-1,BL$4*5-1,1,1),0)</f>
        <v>0</v>
      </c>
      <c r="BM12" s="858">
        <f ca="1">IF(BM$4&gt;0,OFFSET('Labour Entry'!$C$1,'Labour Entry'!$A13-1,BM$4*5,1,1),0)</f>
        <v>0</v>
      </c>
      <c r="BN12" s="862">
        <f ca="1">IF(BN$4&gt;0,OFFSET('Labour Entry'!$C$1,'Labour Entry'!$A13-1,BN$4*5-4,1,1),0)</f>
        <v>0</v>
      </c>
      <c r="BO12" s="857">
        <f ca="1">IF(BO$4&gt;0,OFFSET('Labour Entry'!$C$1,'Labour Entry'!$A13-1,BO$4*5-3,1,1),0)</f>
        <v>0</v>
      </c>
      <c r="BP12" s="858">
        <f ca="1">IF(BP$4&gt;0,OFFSET('Labour Entry'!$C$1,'Labour Entry'!$A13-1,BP$4*5-2,1,1),0)</f>
        <v>0</v>
      </c>
      <c r="BQ12" s="857">
        <f ca="1">IF(BQ$4&gt;0,OFFSET('Labour Entry'!$C$1,'Labour Entry'!$A13-1,BQ$4*5-1,1,1),0)</f>
        <v>0</v>
      </c>
      <c r="BR12" s="858">
        <f ca="1">IF(BR$4&gt;0,OFFSET('Labour Entry'!$C$1,'Labour Entry'!$A13-1,BR$4*5,1,1),0)</f>
        <v>0</v>
      </c>
      <c r="BS12" s="862">
        <f ca="1">IF(BS$4&gt;0,OFFSET('Labour Entry'!$C$1,'Labour Entry'!$A13-1,BS$4*5-4,1,1),0)</f>
        <v>0</v>
      </c>
      <c r="BT12" s="857">
        <f ca="1">IF(BT$4&gt;0,OFFSET('Labour Entry'!$C$1,'Labour Entry'!$A13-1,BT$4*5-3,1,1),0)</f>
        <v>0</v>
      </c>
      <c r="BU12" s="858">
        <f ca="1">IF(BU$4&gt;0,OFFSET('Labour Entry'!$C$1,'Labour Entry'!$A13-1,BU$4*5-2,1,1),0)</f>
        <v>0</v>
      </c>
      <c r="BV12" s="857">
        <f ca="1">IF(BV$4&gt;0,OFFSET('Labour Entry'!$C$1,'Labour Entry'!$A13-1,BV$4*5-1,1,1),0)</f>
        <v>0</v>
      </c>
      <c r="BW12" s="858">
        <f ca="1">IF(BW$4&gt;0,OFFSET('Labour Entry'!$C$1,'Labour Entry'!$A13-1,BW$4*5,1,1),0)</f>
        <v>0</v>
      </c>
      <c r="BX12" s="862">
        <f ca="1">IF(BX$4&gt;0,OFFSET('Labour Entry'!$C$1,'Labour Entry'!$A13-1,BX$4*5-4,1,1),0)</f>
        <v>0</v>
      </c>
      <c r="BY12" s="857">
        <f ca="1">IF(BY$4&gt;0,OFFSET('Labour Entry'!$C$1,'Labour Entry'!$A13-1,BY$4*5-3,1,1),0)</f>
        <v>0</v>
      </c>
      <c r="BZ12" s="858">
        <f ca="1">IF(BZ$4&gt;0,OFFSET('Labour Entry'!$C$1,'Labour Entry'!$A13-1,BZ$4*5-2,1,1),0)</f>
        <v>0</v>
      </c>
      <c r="CA12" s="857">
        <f ca="1">IF(CA$4&gt;0,OFFSET('Labour Entry'!$C$1,'Labour Entry'!$A13-1,CA$4*5-1,1,1),0)</f>
        <v>0</v>
      </c>
      <c r="CB12" s="858">
        <f ca="1">IF(CB$4&gt;0,OFFSET('Labour Entry'!$C$1,'Labour Entry'!$A13-1,CB$4*5,1,1),0)</f>
        <v>0</v>
      </c>
      <c r="CC12" s="862">
        <f ca="1">IF(CC$4&gt;0,OFFSET('Labour Entry'!$C$1,'Labour Entry'!$A13-1,CC$4*5-4,1,1),0)</f>
        <v>0</v>
      </c>
      <c r="CD12" s="857">
        <f ca="1">IF(CD$4&gt;0,OFFSET('Labour Entry'!$C$1,'Labour Entry'!$A13-1,CD$4*5-3,1,1),0)</f>
        <v>0</v>
      </c>
      <c r="CE12" s="858">
        <f ca="1">IF(CE$4&gt;0,OFFSET('Labour Entry'!$C$1,'Labour Entry'!$A13-1,CE$4*5-2,1,1),0)</f>
        <v>0</v>
      </c>
      <c r="CF12" s="857">
        <f ca="1">IF(CF$4&gt;0,OFFSET('Labour Entry'!$C$1,'Labour Entry'!$A13-1,CF$4*5-1,1,1),0)</f>
        <v>0</v>
      </c>
      <c r="CG12" s="858">
        <f ca="1">IF(CG$4&gt;0,OFFSET('Labour Entry'!$C$1,'Labour Entry'!$A13-1,CG$4*5,1,1),0)</f>
        <v>0</v>
      </c>
      <c r="CH12" s="845"/>
      <c r="CI12" s="863">
        <f t="shared" ca="1" si="0"/>
        <v>0</v>
      </c>
      <c r="CJ12" s="864">
        <f t="shared" ca="1" si="2"/>
        <v>0</v>
      </c>
      <c r="CK12" s="865">
        <f t="shared" ca="1" si="1"/>
        <v>31</v>
      </c>
      <c r="CL12" s="866">
        <f t="shared" ca="1" si="1"/>
        <v>0</v>
      </c>
      <c r="CM12" s="866">
        <f t="shared" ca="1" si="1"/>
        <v>0</v>
      </c>
      <c r="CN12" s="867">
        <f t="shared" ca="1" si="1"/>
        <v>0</v>
      </c>
    </row>
    <row r="13" spans="1:92" x14ac:dyDescent="0.2">
      <c r="A13" s="855" t="str">
        <f ca="1">IF(OFFSET('Employee Set-up'!$A$1,ROW('Employee Set-up'!$A9)-1,'Employee Set-up'!$B$1-1,1,1)&lt;&gt;0,OFFSET('Employee Set-up'!$A$1,ROW('Employee Set-up'!$A9)-1,'Employee Set-up'!$B$1-1,1,1),"---")</f>
        <v>----</v>
      </c>
      <c r="B13" s="856" t="str">
        <f ca="1">IF(OFFSET('Employee Set-up'!$A$1,ROW('Employee Set-up'!$A9)-1,'Employee Set-up'!$D$1-1,1,1)&lt;&gt;0,OFFSET('Employee Set-up'!$A$1,ROW('Employee Set-up'!$A9)-1,'Employee Set-up'!$C$1-1,1,1),"---")</f>
        <v>Cook 4</v>
      </c>
      <c r="C13" s="857">
        <f ca="1">IF(OFFSET('Employee Set-up'!$A$1,ROW('Employee Set-up'!$A9)-1,'Employee Set-up'!$D$1-1,1,1)&lt;&gt;0,OFFSET('Employee Set-up'!$A$1,ROW('Employee Set-up'!$A9)-1,'Employee Set-up'!$F$1-1,1,1),"---")</f>
        <v>17.850000000000001</v>
      </c>
      <c r="D13" s="858">
        <f ca="1">IF(OFFSET('Employee Set-up'!$A$1,ROW('Employee Set-up'!$A9)-1,'Employee Set-up'!$D$1-1,1,1)&lt;&gt;0,OFFSET('Employee Set-up'!$A$1,ROW('Employee Set-up'!$A9)-1,'Employee Set-up'!$G$1-1,1,1),"---")</f>
        <v>1</v>
      </c>
      <c r="E13" s="845"/>
      <c r="F13" s="859">
        <f ca="1">IF(F$4&gt;0,OFFSET('Labour Entry'!$C$1,'Labour Entry'!$A14-1,F$4*5-4,1,1),0)</f>
        <v>0</v>
      </c>
      <c r="G13" s="857">
        <f ca="1">IF(G$4&gt;0,OFFSET('Labour Entry'!$C$1,'Labour Entry'!$A14-1,G$4*5-3,1,1),0)</f>
        <v>0</v>
      </c>
      <c r="H13" s="858">
        <f ca="1">IF(H$4&gt;0,OFFSET('Labour Entry'!$C$1,'Labour Entry'!$A14-1,H$4*5-2,1,1),0)</f>
        <v>0</v>
      </c>
      <c r="I13" s="860">
        <f ca="1">IF(I$4&gt;0,OFFSET('Labour Entry'!$C$1,'Labour Entry'!$A14-1,I$4*5-1,1,1),0)</f>
        <v>0</v>
      </c>
      <c r="J13" s="861">
        <f ca="1">IF(J$4&gt;0,OFFSET('Labour Entry'!$C$1,'Labour Entry'!$A14-1,J$4*5,1,1),0)</f>
        <v>0</v>
      </c>
      <c r="K13" s="862">
        <f ca="1">IF(K$4&gt;0,OFFSET('Labour Entry'!$C$1,'Labour Entry'!$A14-1,K$4*5-4,1,1),0)</f>
        <v>0</v>
      </c>
      <c r="L13" s="857">
        <f ca="1">IF(L$4&gt;0,OFFSET('Labour Entry'!$C$1,'Labour Entry'!$A14-1,L$4*5-3,1,1),0)</f>
        <v>0</v>
      </c>
      <c r="M13" s="858">
        <f ca="1">IF(M$4&gt;0,OFFSET('Labour Entry'!$C$1,'Labour Entry'!$A14-1,M$4*5-2,1,1),0)</f>
        <v>0</v>
      </c>
      <c r="N13" s="860">
        <f ca="1">IF(N$4&gt;0,OFFSET('Labour Entry'!$C$1,'Labour Entry'!$A14-1,N$4*5-1,1,1),0)</f>
        <v>0</v>
      </c>
      <c r="O13" s="861">
        <f ca="1">IF(O$4&gt;0,OFFSET('Labour Entry'!$C$1,'Labour Entry'!$A14-1,O$4*5,1,1),0)</f>
        <v>0</v>
      </c>
      <c r="P13" s="862">
        <f ca="1">IF(P$4&gt;0,OFFSET('Labour Entry'!$C$1,'Labour Entry'!$A14-1,P$4*5-4,1,1),0)</f>
        <v>0</v>
      </c>
      <c r="Q13" s="857">
        <f ca="1">IF(Q$4&gt;0,OFFSET('Labour Entry'!$C$1,'Labour Entry'!$A14-1,Q$4*5-3,1,1),0)</f>
        <v>0</v>
      </c>
      <c r="R13" s="858">
        <f ca="1">IF(R$4&gt;0,OFFSET('Labour Entry'!$C$1,'Labour Entry'!$A14-1,R$4*5-2,1,1),0)</f>
        <v>0</v>
      </c>
      <c r="S13" s="860">
        <f ca="1">IF(S$4&gt;0,OFFSET('Labour Entry'!$C$1,'Labour Entry'!$A14-1,S$4*5-1,1,1),0)</f>
        <v>0</v>
      </c>
      <c r="T13" s="861">
        <f ca="1">IF(T$4&gt;0,OFFSET('Labour Entry'!$C$1,'Labour Entry'!$A14-1,T$4*5,1,1),0)</f>
        <v>0</v>
      </c>
      <c r="U13" s="862">
        <f ca="1">IF(U$4&gt;0,OFFSET('Labour Entry'!$C$1,'Labour Entry'!$A14-1,U$4*5-4,1,1),0)</f>
        <v>0</v>
      </c>
      <c r="V13" s="857">
        <f ca="1">IF(V$4&gt;0,OFFSET('Labour Entry'!$C$1,'Labour Entry'!$A14-1,V$4*5-3,1,1),0)</f>
        <v>0</v>
      </c>
      <c r="W13" s="858">
        <f ca="1">IF(W$4&gt;0,OFFSET('Labour Entry'!$C$1,'Labour Entry'!$A14-1,W$4*5-2,1,1),0)</f>
        <v>0</v>
      </c>
      <c r="X13" s="860">
        <f ca="1">IF(X$4&gt;0,OFFSET('Labour Entry'!$C$1,'Labour Entry'!$A14-1,X$4*5-1,1,1),0)</f>
        <v>0</v>
      </c>
      <c r="Y13" s="861">
        <f ca="1">IF(Y$4&gt;0,OFFSET('Labour Entry'!$C$1,'Labour Entry'!$A14-1,Y$4*5,1,1),0)</f>
        <v>0</v>
      </c>
      <c r="Z13" s="862">
        <f ca="1">IF(Z$4&gt;0,OFFSET('Labour Entry'!$C$1,'Labour Entry'!$A14-1,Z$4*5-4,1,1),0)</f>
        <v>0</v>
      </c>
      <c r="AA13" s="857">
        <f ca="1">IF(AA$4&gt;0,OFFSET('Labour Entry'!$C$1,'Labour Entry'!$A14-1,AA$4*5-3,1,1),0)</f>
        <v>4</v>
      </c>
      <c r="AB13" s="858">
        <f ca="1">IF(AB$4&gt;0,OFFSET('Labour Entry'!$C$1,'Labour Entry'!$A14-1,AB$4*5-2,1,1),0)</f>
        <v>0</v>
      </c>
      <c r="AC13" s="860">
        <f ca="1">IF(AC$4&gt;0,OFFSET('Labour Entry'!$C$1,'Labour Entry'!$A14-1,AC$4*5-1,1,1),0)</f>
        <v>0</v>
      </c>
      <c r="AD13" s="861">
        <f ca="1">IF(AD$4&gt;0,OFFSET('Labour Entry'!$C$1,'Labour Entry'!$A14-1,AD$4*5,1,1),0)</f>
        <v>0</v>
      </c>
      <c r="AE13" s="862">
        <f ca="1">IF(AE$4&gt;0,OFFSET('Labour Entry'!$C$1,'Labour Entry'!$A14-1,AE$4*5-4,1,1),0)</f>
        <v>0</v>
      </c>
      <c r="AF13" s="857">
        <f ca="1">IF(AF$4&gt;0,OFFSET('Labour Entry'!$C$1,'Labour Entry'!$A14-1,AF$4*5-3,1,1),0)</f>
        <v>0</v>
      </c>
      <c r="AG13" s="858">
        <f ca="1">IF(AG$4&gt;0,OFFSET('Labour Entry'!$C$1,'Labour Entry'!$A14-1,AG$4*5-2,1,1),0)</f>
        <v>0</v>
      </c>
      <c r="AH13" s="860">
        <f ca="1">IF(AH$4&gt;0,OFFSET('Labour Entry'!$C$1,'Labour Entry'!$A14-1,AH$4*5-1,1,1),0)</f>
        <v>0</v>
      </c>
      <c r="AI13" s="861">
        <f ca="1">IF(AI$4&gt;0,OFFSET('Labour Entry'!$C$1,'Labour Entry'!$A14-1,AI$4*5,1,1),0)</f>
        <v>0</v>
      </c>
      <c r="AJ13" s="862">
        <f ca="1">IF(AJ$4&gt;0,OFFSET('Labour Entry'!$C$1,'Labour Entry'!$A14-1,AJ$4*5-4,1,1),0)</f>
        <v>0</v>
      </c>
      <c r="AK13" s="857">
        <f ca="1">IF(AK$4&gt;0,OFFSET('Labour Entry'!$C$1,'Labour Entry'!$A14-1,AK$4*5-3,1,1),0)</f>
        <v>0</v>
      </c>
      <c r="AL13" s="858">
        <f ca="1">IF(AL$4&gt;0,OFFSET('Labour Entry'!$C$1,'Labour Entry'!$A14-1,AL$4*5-2,1,1),0)</f>
        <v>0</v>
      </c>
      <c r="AM13" s="857">
        <f ca="1">IF(AM$4&gt;0,OFFSET('Labour Entry'!$C$1,'Labour Entry'!$A14-1,AM$4*5-1,1,1),0)</f>
        <v>0</v>
      </c>
      <c r="AN13" s="858">
        <f ca="1">IF(AN$4&gt;0,OFFSET('Labour Entry'!$C$1,'Labour Entry'!$A14-1,AN$4*5,1,1),0)</f>
        <v>0</v>
      </c>
      <c r="AO13" s="862">
        <f ca="1">IF(AO$4&gt;0,OFFSET('Labour Entry'!$C$1,'Labour Entry'!$A14-1,AO$4*5-4,1,1),0)</f>
        <v>0</v>
      </c>
      <c r="AP13" s="857">
        <f ca="1">IF(AP$4&gt;0,OFFSET('Labour Entry'!$C$1,'Labour Entry'!$A14-1,AP$4*5-3,1,1),0)</f>
        <v>0</v>
      </c>
      <c r="AQ13" s="858">
        <f ca="1">IF(AQ$4&gt;0,OFFSET('Labour Entry'!$C$1,'Labour Entry'!$A14-1,AQ$4*5-2,1,1),0)</f>
        <v>0</v>
      </c>
      <c r="AR13" s="857">
        <f ca="1">IF(AR$4&gt;0,OFFSET('Labour Entry'!$C$1,'Labour Entry'!$A14-1,AR$4*5-1,1,1),0)</f>
        <v>0</v>
      </c>
      <c r="AS13" s="858">
        <f ca="1">IF(AS$4&gt;0,OFFSET('Labour Entry'!$C$1,'Labour Entry'!$A14-1,AS$4*5,1,1),0)</f>
        <v>0</v>
      </c>
      <c r="AT13" s="862">
        <f ca="1">IF(AT$4&gt;0,OFFSET('Labour Entry'!$C$1,'Labour Entry'!$A14-1,AT$4*5-4,1,1),0)</f>
        <v>0</v>
      </c>
      <c r="AU13" s="857">
        <f ca="1">IF(AU$4&gt;0,OFFSET('Labour Entry'!$C$1,'Labour Entry'!$A14-1,AU$4*5-3,1,1),0)</f>
        <v>0</v>
      </c>
      <c r="AV13" s="858">
        <f ca="1">IF(AV$4&gt;0,OFFSET('Labour Entry'!$C$1,'Labour Entry'!$A14-1,AV$4*5-2,1,1),0)</f>
        <v>0</v>
      </c>
      <c r="AW13" s="857">
        <f ca="1">IF(AW$4&gt;0,OFFSET('Labour Entry'!$C$1,'Labour Entry'!$A14-1,AW$4*5-1,1,1),0)</f>
        <v>0</v>
      </c>
      <c r="AX13" s="858">
        <f ca="1">IF(AX$4&gt;0,OFFSET('Labour Entry'!$C$1,'Labour Entry'!$A14-1,AX$4*5,1,1),0)</f>
        <v>0</v>
      </c>
      <c r="AY13" s="862">
        <f ca="1">IF(AY$4&gt;0,OFFSET('Labour Entry'!$C$1,'Labour Entry'!$A14-1,AY$4*5-4,1,1),0)</f>
        <v>0</v>
      </c>
      <c r="AZ13" s="857">
        <f ca="1">IF(AZ$4&gt;0,OFFSET('Labour Entry'!$C$1,'Labour Entry'!$A14-1,AZ$4*5-3,1,1),0)</f>
        <v>0</v>
      </c>
      <c r="BA13" s="858">
        <f ca="1">IF(BA$4&gt;0,OFFSET('Labour Entry'!$C$1,'Labour Entry'!$A14-1,BA$4*5-2,1,1),0)</f>
        <v>0</v>
      </c>
      <c r="BB13" s="857">
        <f ca="1">IF(BB$4&gt;0,OFFSET('Labour Entry'!$C$1,'Labour Entry'!$A14-1,BB$4*5-1,1,1),0)</f>
        <v>0</v>
      </c>
      <c r="BC13" s="858">
        <f ca="1">IF(BC$4&gt;0,OFFSET('Labour Entry'!$C$1,'Labour Entry'!$A14-1,BC$4*5,1,1),0)</f>
        <v>0</v>
      </c>
      <c r="BD13" s="862">
        <f ca="1">IF(BD$4&gt;0,OFFSET('Labour Entry'!$C$1,'Labour Entry'!$A14-1,BD$4*5-4,1,1),0)</f>
        <v>0</v>
      </c>
      <c r="BE13" s="857">
        <f ca="1">IF(BE$4&gt;0,OFFSET('Labour Entry'!$C$1,'Labour Entry'!$A14-1,BE$4*5-3,1,1),0)</f>
        <v>0</v>
      </c>
      <c r="BF13" s="858">
        <f ca="1">IF(BF$4&gt;0,OFFSET('Labour Entry'!$C$1,'Labour Entry'!$A14-1,BF$4*5-2,1,1),0)</f>
        <v>0</v>
      </c>
      <c r="BG13" s="857">
        <f ca="1">IF(BG$4&gt;0,OFFSET('Labour Entry'!$C$1,'Labour Entry'!$A14-1,BG$4*5-1,1,1),0)</f>
        <v>0</v>
      </c>
      <c r="BH13" s="858">
        <f ca="1">IF(BH$4&gt;0,OFFSET('Labour Entry'!$C$1,'Labour Entry'!$A14-1,BH$4*5,1,1),0)</f>
        <v>0</v>
      </c>
      <c r="BI13" s="862">
        <f ca="1">IF(BI$4&gt;0,OFFSET('Labour Entry'!$C$1,'Labour Entry'!$A14-1,BI$4*5-4,1,1),0)</f>
        <v>0</v>
      </c>
      <c r="BJ13" s="857">
        <f ca="1">IF(BJ$4&gt;0,OFFSET('Labour Entry'!$C$1,'Labour Entry'!$A14-1,BJ$4*5-3,1,1),0)</f>
        <v>4</v>
      </c>
      <c r="BK13" s="858">
        <f ca="1">IF(BK$4&gt;0,OFFSET('Labour Entry'!$C$1,'Labour Entry'!$A14-1,BK$4*5-2,1,1),0)</f>
        <v>0</v>
      </c>
      <c r="BL13" s="857">
        <f ca="1">IF(BL$4&gt;0,OFFSET('Labour Entry'!$C$1,'Labour Entry'!$A14-1,BL$4*5-1,1,1),0)</f>
        <v>0</v>
      </c>
      <c r="BM13" s="858">
        <f ca="1">IF(BM$4&gt;0,OFFSET('Labour Entry'!$C$1,'Labour Entry'!$A14-1,BM$4*5,1,1),0)</f>
        <v>0</v>
      </c>
      <c r="BN13" s="862">
        <f ca="1">IF(BN$4&gt;0,OFFSET('Labour Entry'!$C$1,'Labour Entry'!$A14-1,BN$4*5-4,1,1),0)</f>
        <v>0</v>
      </c>
      <c r="BO13" s="857">
        <f ca="1">IF(BO$4&gt;0,OFFSET('Labour Entry'!$C$1,'Labour Entry'!$A14-1,BO$4*5-3,1,1),0)</f>
        <v>4</v>
      </c>
      <c r="BP13" s="858">
        <f ca="1">IF(BP$4&gt;0,OFFSET('Labour Entry'!$C$1,'Labour Entry'!$A14-1,BP$4*5-2,1,1),0)</f>
        <v>0</v>
      </c>
      <c r="BQ13" s="857">
        <f ca="1">IF(BQ$4&gt;0,OFFSET('Labour Entry'!$C$1,'Labour Entry'!$A14-1,BQ$4*5-1,1,1),0)</f>
        <v>0</v>
      </c>
      <c r="BR13" s="858">
        <f ca="1">IF(BR$4&gt;0,OFFSET('Labour Entry'!$C$1,'Labour Entry'!$A14-1,BR$4*5,1,1),0)</f>
        <v>0</v>
      </c>
      <c r="BS13" s="862">
        <f ca="1">IF(BS$4&gt;0,OFFSET('Labour Entry'!$C$1,'Labour Entry'!$A14-1,BS$4*5-4,1,1),0)</f>
        <v>0</v>
      </c>
      <c r="BT13" s="857">
        <f ca="1">IF(BT$4&gt;0,OFFSET('Labour Entry'!$C$1,'Labour Entry'!$A14-1,BT$4*5-3,1,1),0)</f>
        <v>3</v>
      </c>
      <c r="BU13" s="858">
        <f ca="1">IF(BU$4&gt;0,OFFSET('Labour Entry'!$C$1,'Labour Entry'!$A14-1,BU$4*5-2,1,1),0)</f>
        <v>0</v>
      </c>
      <c r="BV13" s="857">
        <f ca="1">IF(BV$4&gt;0,OFFSET('Labour Entry'!$C$1,'Labour Entry'!$A14-1,BV$4*5-1,1,1),0)</f>
        <v>0</v>
      </c>
      <c r="BW13" s="858">
        <f ca="1">IF(BW$4&gt;0,OFFSET('Labour Entry'!$C$1,'Labour Entry'!$A14-1,BW$4*5,1,1),0)</f>
        <v>0</v>
      </c>
      <c r="BX13" s="862">
        <f ca="1">IF(BX$4&gt;0,OFFSET('Labour Entry'!$C$1,'Labour Entry'!$A14-1,BX$4*5-4,1,1),0)</f>
        <v>0</v>
      </c>
      <c r="BY13" s="857">
        <f ca="1">IF(BY$4&gt;0,OFFSET('Labour Entry'!$C$1,'Labour Entry'!$A14-1,BY$4*5-3,1,1),0)</f>
        <v>0</v>
      </c>
      <c r="BZ13" s="858">
        <f ca="1">IF(BZ$4&gt;0,OFFSET('Labour Entry'!$C$1,'Labour Entry'!$A14-1,BZ$4*5-2,1,1),0)</f>
        <v>0</v>
      </c>
      <c r="CA13" s="857">
        <f ca="1">IF(CA$4&gt;0,OFFSET('Labour Entry'!$C$1,'Labour Entry'!$A14-1,CA$4*5-1,1,1),0)</f>
        <v>0</v>
      </c>
      <c r="CB13" s="858">
        <f ca="1">IF(CB$4&gt;0,OFFSET('Labour Entry'!$C$1,'Labour Entry'!$A14-1,CB$4*5,1,1),0)</f>
        <v>0</v>
      </c>
      <c r="CC13" s="862">
        <f ca="1">IF(CC$4&gt;0,OFFSET('Labour Entry'!$C$1,'Labour Entry'!$A14-1,CC$4*5-4,1,1),0)</f>
        <v>0</v>
      </c>
      <c r="CD13" s="857">
        <f ca="1">IF(CD$4&gt;0,OFFSET('Labour Entry'!$C$1,'Labour Entry'!$A14-1,CD$4*5-3,1,1),0)</f>
        <v>0</v>
      </c>
      <c r="CE13" s="858">
        <f ca="1">IF(CE$4&gt;0,OFFSET('Labour Entry'!$C$1,'Labour Entry'!$A14-1,CE$4*5-2,1,1),0)</f>
        <v>0</v>
      </c>
      <c r="CF13" s="857">
        <f ca="1">IF(CF$4&gt;0,OFFSET('Labour Entry'!$C$1,'Labour Entry'!$A14-1,CF$4*5-1,1,1),0)</f>
        <v>0</v>
      </c>
      <c r="CG13" s="858">
        <f ca="1">IF(CG$4&gt;0,OFFSET('Labour Entry'!$C$1,'Labour Entry'!$A14-1,CG$4*5,1,1),0)</f>
        <v>0</v>
      </c>
      <c r="CH13" s="845"/>
      <c r="CI13" s="863">
        <f t="shared" ca="1" si="0"/>
        <v>0</v>
      </c>
      <c r="CJ13" s="864">
        <f t="shared" ca="1" si="2"/>
        <v>0</v>
      </c>
      <c r="CK13" s="865">
        <f t="shared" ca="1" si="1"/>
        <v>15</v>
      </c>
      <c r="CL13" s="866">
        <f t="shared" ca="1" si="1"/>
        <v>0</v>
      </c>
      <c r="CM13" s="866">
        <f t="shared" ca="1" si="1"/>
        <v>0</v>
      </c>
      <c r="CN13" s="867">
        <f t="shared" ca="1" si="1"/>
        <v>0</v>
      </c>
    </row>
    <row r="14" spans="1:92" x14ac:dyDescent="0.2">
      <c r="A14" s="855" t="str">
        <f ca="1">IF(OFFSET('Employee Set-up'!$A$1,ROW('Employee Set-up'!$A10)-1,'Employee Set-up'!$B$1-1,1,1)&lt;&gt;0,OFFSET('Employee Set-up'!$A$1,ROW('Employee Set-up'!$A10)-1,'Employee Set-up'!$B$1-1,1,1),"---")</f>
        <v>----</v>
      </c>
      <c r="B14" s="856" t="str">
        <f ca="1">IF(OFFSET('Employee Set-up'!$A$1,ROW('Employee Set-up'!$A10)-1,'Employee Set-up'!$D$1-1,1,1)&lt;&gt;0,OFFSET('Employee Set-up'!$A$1,ROW('Employee Set-up'!$A10)-1,'Employee Set-up'!$C$1-1,1,1),"---")</f>
        <v>Cook 5</v>
      </c>
      <c r="C14" s="857">
        <f ca="1">IF(OFFSET('Employee Set-up'!$A$1,ROW('Employee Set-up'!$A10)-1,'Employee Set-up'!$D$1-1,1,1)&lt;&gt;0,OFFSET('Employee Set-up'!$A$1,ROW('Employee Set-up'!$A10)-1,'Employee Set-up'!$F$1-1,1,1),"---")</f>
        <v>17.850000000000001</v>
      </c>
      <c r="D14" s="858">
        <f ca="1">IF(OFFSET('Employee Set-up'!$A$1,ROW('Employee Set-up'!$A10)-1,'Employee Set-up'!$D$1-1,1,1)&lt;&gt;0,OFFSET('Employee Set-up'!$A$1,ROW('Employee Set-up'!$A10)-1,'Employee Set-up'!$G$1-1,1,1),"---")</f>
        <v>1</v>
      </c>
      <c r="E14" s="845"/>
      <c r="F14" s="859">
        <f ca="1">IF(F$4&gt;0,OFFSET('Labour Entry'!$C$1,'Labour Entry'!$A15-1,F$4*5-4,1,1),0)</f>
        <v>0</v>
      </c>
      <c r="G14" s="857">
        <f ca="1">IF(G$4&gt;0,OFFSET('Labour Entry'!$C$1,'Labour Entry'!$A15-1,G$4*5-3,1,1),0)</f>
        <v>0</v>
      </c>
      <c r="H14" s="858">
        <f ca="1">IF(H$4&gt;0,OFFSET('Labour Entry'!$C$1,'Labour Entry'!$A15-1,H$4*5-2,1,1),0)</f>
        <v>0</v>
      </c>
      <c r="I14" s="860">
        <f ca="1">IF(I$4&gt;0,OFFSET('Labour Entry'!$C$1,'Labour Entry'!$A15-1,I$4*5-1,1,1),0)</f>
        <v>0</v>
      </c>
      <c r="J14" s="861">
        <f ca="1">IF(J$4&gt;0,OFFSET('Labour Entry'!$C$1,'Labour Entry'!$A15-1,J$4*5,1,1),0)</f>
        <v>0</v>
      </c>
      <c r="K14" s="862">
        <f ca="1">IF(K$4&gt;0,OFFSET('Labour Entry'!$C$1,'Labour Entry'!$A15-1,K$4*5-4,1,1),0)</f>
        <v>0</v>
      </c>
      <c r="L14" s="857">
        <f ca="1">IF(L$4&gt;0,OFFSET('Labour Entry'!$C$1,'Labour Entry'!$A15-1,L$4*5-3,1,1),0)</f>
        <v>0</v>
      </c>
      <c r="M14" s="858">
        <f ca="1">IF(M$4&gt;0,OFFSET('Labour Entry'!$C$1,'Labour Entry'!$A15-1,M$4*5-2,1,1),0)</f>
        <v>0</v>
      </c>
      <c r="N14" s="860">
        <f ca="1">IF(N$4&gt;0,OFFSET('Labour Entry'!$C$1,'Labour Entry'!$A15-1,N$4*5-1,1,1),0)</f>
        <v>0</v>
      </c>
      <c r="O14" s="861">
        <f ca="1">IF(O$4&gt;0,OFFSET('Labour Entry'!$C$1,'Labour Entry'!$A15-1,O$4*5,1,1),0)</f>
        <v>0</v>
      </c>
      <c r="P14" s="862">
        <f ca="1">IF(P$4&gt;0,OFFSET('Labour Entry'!$C$1,'Labour Entry'!$A15-1,P$4*5-4,1,1),0)</f>
        <v>0</v>
      </c>
      <c r="Q14" s="857">
        <f ca="1">IF(Q$4&gt;0,OFFSET('Labour Entry'!$C$1,'Labour Entry'!$A15-1,Q$4*5-3,1,1),0)</f>
        <v>0</v>
      </c>
      <c r="R14" s="858">
        <f ca="1">IF(R$4&gt;0,OFFSET('Labour Entry'!$C$1,'Labour Entry'!$A15-1,R$4*5-2,1,1),0)</f>
        <v>0</v>
      </c>
      <c r="S14" s="860">
        <f ca="1">IF(S$4&gt;0,OFFSET('Labour Entry'!$C$1,'Labour Entry'!$A15-1,S$4*5-1,1,1),0)</f>
        <v>0</v>
      </c>
      <c r="T14" s="861">
        <f ca="1">IF(T$4&gt;0,OFFSET('Labour Entry'!$C$1,'Labour Entry'!$A15-1,T$4*5,1,1),0)</f>
        <v>0</v>
      </c>
      <c r="U14" s="862">
        <f ca="1">IF(U$4&gt;0,OFFSET('Labour Entry'!$C$1,'Labour Entry'!$A15-1,U$4*5-4,1,1),0)</f>
        <v>0</v>
      </c>
      <c r="V14" s="857">
        <f ca="1">IF(V$4&gt;0,OFFSET('Labour Entry'!$C$1,'Labour Entry'!$A15-1,V$4*5-3,1,1),0)</f>
        <v>3</v>
      </c>
      <c r="W14" s="858">
        <f ca="1">IF(W$4&gt;0,OFFSET('Labour Entry'!$C$1,'Labour Entry'!$A15-1,W$4*5-2,1,1),0)</f>
        <v>0</v>
      </c>
      <c r="X14" s="860">
        <f ca="1">IF(X$4&gt;0,OFFSET('Labour Entry'!$C$1,'Labour Entry'!$A15-1,X$4*5-1,1,1),0)</f>
        <v>0</v>
      </c>
      <c r="Y14" s="861">
        <f ca="1">IF(Y$4&gt;0,OFFSET('Labour Entry'!$C$1,'Labour Entry'!$A15-1,Y$4*5,1,1),0)</f>
        <v>0</v>
      </c>
      <c r="Z14" s="862">
        <f ca="1">IF(Z$4&gt;0,OFFSET('Labour Entry'!$C$1,'Labour Entry'!$A15-1,Z$4*5-4,1,1),0)</f>
        <v>0</v>
      </c>
      <c r="AA14" s="857">
        <f ca="1">IF(AA$4&gt;0,OFFSET('Labour Entry'!$C$1,'Labour Entry'!$A15-1,AA$4*5-3,1,1),0)</f>
        <v>3</v>
      </c>
      <c r="AB14" s="858">
        <f ca="1">IF(AB$4&gt;0,OFFSET('Labour Entry'!$C$1,'Labour Entry'!$A15-1,AB$4*5-2,1,1),0)</f>
        <v>0</v>
      </c>
      <c r="AC14" s="860">
        <f ca="1">IF(AC$4&gt;0,OFFSET('Labour Entry'!$C$1,'Labour Entry'!$A15-1,AC$4*5-1,1,1),0)</f>
        <v>0</v>
      </c>
      <c r="AD14" s="861">
        <f ca="1">IF(AD$4&gt;0,OFFSET('Labour Entry'!$C$1,'Labour Entry'!$A15-1,AD$4*5,1,1),0)</f>
        <v>0</v>
      </c>
      <c r="AE14" s="862">
        <f ca="1">IF(AE$4&gt;0,OFFSET('Labour Entry'!$C$1,'Labour Entry'!$A15-1,AE$4*5-4,1,1),0)</f>
        <v>0</v>
      </c>
      <c r="AF14" s="857">
        <f ca="1">IF(AF$4&gt;0,OFFSET('Labour Entry'!$C$1,'Labour Entry'!$A15-1,AF$4*5-3,1,1),0)</f>
        <v>0</v>
      </c>
      <c r="AG14" s="858">
        <f ca="1">IF(AG$4&gt;0,OFFSET('Labour Entry'!$C$1,'Labour Entry'!$A15-1,AG$4*5-2,1,1),0)</f>
        <v>0</v>
      </c>
      <c r="AH14" s="860">
        <f ca="1">IF(AH$4&gt;0,OFFSET('Labour Entry'!$C$1,'Labour Entry'!$A15-1,AH$4*5-1,1,1),0)</f>
        <v>0</v>
      </c>
      <c r="AI14" s="861">
        <f ca="1">IF(AI$4&gt;0,OFFSET('Labour Entry'!$C$1,'Labour Entry'!$A15-1,AI$4*5,1,1),0)</f>
        <v>0</v>
      </c>
      <c r="AJ14" s="862">
        <f ca="1">IF(AJ$4&gt;0,OFFSET('Labour Entry'!$C$1,'Labour Entry'!$A15-1,AJ$4*5-4,1,1),0)</f>
        <v>0</v>
      </c>
      <c r="AK14" s="857">
        <f ca="1">IF(AK$4&gt;0,OFFSET('Labour Entry'!$C$1,'Labour Entry'!$A15-1,AK$4*5-3,1,1),0)</f>
        <v>0</v>
      </c>
      <c r="AL14" s="858">
        <f ca="1">IF(AL$4&gt;0,OFFSET('Labour Entry'!$C$1,'Labour Entry'!$A15-1,AL$4*5-2,1,1),0)</f>
        <v>0</v>
      </c>
      <c r="AM14" s="857">
        <f ca="1">IF(AM$4&gt;0,OFFSET('Labour Entry'!$C$1,'Labour Entry'!$A15-1,AM$4*5-1,1,1),0)</f>
        <v>0</v>
      </c>
      <c r="AN14" s="858">
        <f ca="1">IF(AN$4&gt;0,OFFSET('Labour Entry'!$C$1,'Labour Entry'!$A15-1,AN$4*5,1,1),0)</f>
        <v>0</v>
      </c>
      <c r="AO14" s="862">
        <f ca="1">IF(AO$4&gt;0,OFFSET('Labour Entry'!$C$1,'Labour Entry'!$A15-1,AO$4*5-4,1,1),0)</f>
        <v>0</v>
      </c>
      <c r="AP14" s="857">
        <f ca="1">IF(AP$4&gt;0,OFFSET('Labour Entry'!$C$1,'Labour Entry'!$A15-1,AP$4*5-3,1,1),0)</f>
        <v>0</v>
      </c>
      <c r="AQ14" s="858">
        <f ca="1">IF(AQ$4&gt;0,OFFSET('Labour Entry'!$C$1,'Labour Entry'!$A15-1,AQ$4*5-2,1,1),0)</f>
        <v>0</v>
      </c>
      <c r="AR14" s="857">
        <f ca="1">IF(AR$4&gt;0,OFFSET('Labour Entry'!$C$1,'Labour Entry'!$A15-1,AR$4*5-1,1,1),0)</f>
        <v>0</v>
      </c>
      <c r="AS14" s="858">
        <f ca="1">IF(AS$4&gt;0,OFFSET('Labour Entry'!$C$1,'Labour Entry'!$A15-1,AS$4*5,1,1),0)</f>
        <v>0</v>
      </c>
      <c r="AT14" s="862">
        <f ca="1">IF(AT$4&gt;0,OFFSET('Labour Entry'!$C$1,'Labour Entry'!$A15-1,AT$4*5-4,1,1),0)</f>
        <v>0</v>
      </c>
      <c r="AU14" s="857">
        <f ca="1">IF(AU$4&gt;0,OFFSET('Labour Entry'!$C$1,'Labour Entry'!$A15-1,AU$4*5-3,1,1),0)</f>
        <v>0</v>
      </c>
      <c r="AV14" s="858">
        <f ca="1">IF(AV$4&gt;0,OFFSET('Labour Entry'!$C$1,'Labour Entry'!$A15-1,AV$4*5-2,1,1),0)</f>
        <v>0</v>
      </c>
      <c r="AW14" s="857">
        <f ca="1">IF(AW$4&gt;0,OFFSET('Labour Entry'!$C$1,'Labour Entry'!$A15-1,AW$4*5-1,1,1),0)</f>
        <v>0</v>
      </c>
      <c r="AX14" s="858">
        <f ca="1">IF(AX$4&gt;0,OFFSET('Labour Entry'!$C$1,'Labour Entry'!$A15-1,AX$4*5,1,1),0)</f>
        <v>0</v>
      </c>
      <c r="AY14" s="862">
        <f ca="1">IF(AY$4&gt;0,OFFSET('Labour Entry'!$C$1,'Labour Entry'!$A15-1,AY$4*5-4,1,1),0)</f>
        <v>0</v>
      </c>
      <c r="AZ14" s="857">
        <f ca="1">IF(AZ$4&gt;0,OFFSET('Labour Entry'!$C$1,'Labour Entry'!$A15-1,AZ$4*5-3,1,1),0)</f>
        <v>0</v>
      </c>
      <c r="BA14" s="858">
        <f ca="1">IF(BA$4&gt;0,OFFSET('Labour Entry'!$C$1,'Labour Entry'!$A15-1,BA$4*5-2,1,1),0)</f>
        <v>0</v>
      </c>
      <c r="BB14" s="857">
        <f ca="1">IF(BB$4&gt;0,OFFSET('Labour Entry'!$C$1,'Labour Entry'!$A15-1,BB$4*5-1,1,1),0)</f>
        <v>0</v>
      </c>
      <c r="BC14" s="858">
        <f ca="1">IF(BC$4&gt;0,OFFSET('Labour Entry'!$C$1,'Labour Entry'!$A15-1,BC$4*5,1,1),0)</f>
        <v>0</v>
      </c>
      <c r="BD14" s="862">
        <f ca="1">IF(BD$4&gt;0,OFFSET('Labour Entry'!$C$1,'Labour Entry'!$A15-1,BD$4*5-4,1,1),0)</f>
        <v>0</v>
      </c>
      <c r="BE14" s="857">
        <f ca="1">IF(BE$4&gt;0,OFFSET('Labour Entry'!$C$1,'Labour Entry'!$A15-1,BE$4*5-3,1,1),0)</f>
        <v>3</v>
      </c>
      <c r="BF14" s="858">
        <f ca="1">IF(BF$4&gt;0,OFFSET('Labour Entry'!$C$1,'Labour Entry'!$A15-1,BF$4*5-2,1,1),0)</f>
        <v>0</v>
      </c>
      <c r="BG14" s="857">
        <f ca="1">IF(BG$4&gt;0,OFFSET('Labour Entry'!$C$1,'Labour Entry'!$A15-1,BG$4*5-1,1,1),0)</f>
        <v>0</v>
      </c>
      <c r="BH14" s="858">
        <f ca="1">IF(BH$4&gt;0,OFFSET('Labour Entry'!$C$1,'Labour Entry'!$A15-1,BH$4*5,1,1),0)</f>
        <v>0</v>
      </c>
      <c r="BI14" s="862">
        <f ca="1">IF(BI$4&gt;0,OFFSET('Labour Entry'!$C$1,'Labour Entry'!$A15-1,BI$4*5-4,1,1),0)</f>
        <v>0</v>
      </c>
      <c r="BJ14" s="857">
        <f ca="1">IF(BJ$4&gt;0,OFFSET('Labour Entry'!$C$1,'Labour Entry'!$A15-1,BJ$4*5-3,1,1),0)</f>
        <v>3</v>
      </c>
      <c r="BK14" s="858">
        <f ca="1">IF(BK$4&gt;0,OFFSET('Labour Entry'!$C$1,'Labour Entry'!$A15-1,BK$4*5-2,1,1),0)</f>
        <v>0</v>
      </c>
      <c r="BL14" s="857">
        <f ca="1">IF(BL$4&gt;0,OFFSET('Labour Entry'!$C$1,'Labour Entry'!$A15-1,BL$4*5-1,1,1),0)</f>
        <v>0</v>
      </c>
      <c r="BM14" s="858">
        <f ca="1">IF(BM$4&gt;0,OFFSET('Labour Entry'!$C$1,'Labour Entry'!$A15-1,BM$4*5,1,1),0)</f>
        <v>0</v>
      </c>
      <c r="BN14" s="862">
        <f ca="1">IF(BN$4&gt;0,OFFSET('Labour Entry'!$C$1,'Labour Entry'!$A15-1,BN$4*5-4,1,1),0)</f>
        <v>0</v>
      </c>
      <c r="BO14" s="857">
        <f ca="1">IF(BO$4&gt;0,OFFSET('Labour Entry'!$C$1,'Labour Entry'!$A15-1,BO$4*5-3,1,1),0)</f>
        <v>0</v>
      </c>
      <c r="BP14" s="858">
        <f ca="1">IF(BP$4&gt;0,OFFSET('Labour Entry'!$C$1,'Labour Entry'!$A15-1,BP$4*5-2,1,1),0)</f>
        <v>0</v>
      </c>
      <c r="BQ14" s="857">
        <f ca="1">IF(BQ$4&gt;0,OFFSET('Labour Entry'!$C$1,'Labour Entry'!$A15-1,BQ$4*5-1,1,1),0)</f>
        <v>0</v>
      </c>
      <c r="BR14" s="858">
        <f ca="1">IF(BR$4&gt;0,OFFSET('Labour Entry'!$C$1,'Labour Entry'!$A15-1,BR$4*5,1,1),0)</f>
        <v>0</v>
      </c>
      <c r="BS14" s="862">
        <f ca="1">IF(BS$4&gt;0,OFFSET('Labour Entry'!$C$1,'Labour Entry'!$A15-1,BS$4*5-4,1,1),0)</f>
        <v>0</v>
      </c>
      <c r="BT14" s="857">
        <f ca="1">IF(BT$4&gt;0,OFFSET('Labour Entry'!$C$1,'Labour Entry'!$A15-1,BT$4*5-3,1,1),0)</f>
        <v>0</v>
      </c>
      <c r="BU14" s="858">
        <f ca="1">IF(BU$4&gt;0,OFFSET('Labour Entry'!$C$1,'Labour Entry'!$A15-1,BU$4*5-2,1,1),0)</f>
        <v>0</v>
      </c>
      <c r="BV14" s="857">
        <f ca="1">IF(BV$4&gt;0,OFFSET('Labour Entry'!$C$1,'Labour Entry'!$A15-1,BV$4*5-1,1,1),0)</f>
        <v>0</v>
      </c>
      <c r="BW14" s="858">
        <f ca="1">IF(BW$4&gt;0,OFFSET('Labour Entry'!$C$1,'Labour Entry'!$A15-1,BW$4*5,1,1),0)</f>
        <v>0</v>
      </c>
      <c r="BX14" s="862">
        <f ca="1">IF(BX$4&gt;0,OFFSET('Labour Entry'!$C$1,'Labour Entry'!$A15-1,BX$4*5-4,1,1),0)</f>
        <v>0</v>
      </c>
      <c r="BY14" s="857">
        <f ca="1">IF(BY$4&gt;0,OFFSET('Labour Entry'!$C$1,'Labour Entry'!$A15-1,BY$4*5-3,1,1),0)</f>
        <v>0</v>
      </c>
      <c r="BZ14" s="858">
        <f ca="1">IF(BZ$4&gt;0,OFFSET('Labour Entry'!$C$1,'Labour Entry'!$A15-1,BZ$4*5-2,1,1),0)</f>
        <v>0</v>
      </c>
      <c r="CA14" s="857">
        <f ca="1">IF(CA$4&gt;0,OFFSET('Labour Entry'!$C$1,'Labour Entry'!$A15-1,CA$4*5-1,1,1),0)</f>
        <v>0</v>
      </c>
      <c r="CB14" s="858">
        <f ca="1">IF(CB$4&gt;0,OFFSET('Labour Entry'!$C$1,'Labour Entry'!$A15-1,CB$4*5,1,1),0)</f>
        <v>0</v>
      </c>
      <c r="CC14" s="862">
        <f ca="1">IF(CC$4&gt;0,OFFSET('Labour Entry'!$C$1,'Labour Entry'!$A15-1,CC$4*5-4,1,1),0)</f>
        <v>0</v>
      </c>
      <c r="CD14" s="857">
        <f ca="1">IF(CD$4&gt;0,OFFSET('Labour Entry'!$C$1,'Labour Entry'!$A15-1,CD$4*5-3,1,1),0)</f>
        <v>0</v>
      </c>
      <c r="CE14" s="858">
        <f ca="1">IF(CE$4&gt;0,OFFSET('Labour Entry'!$C$1,'Labour Entry'!$A15-1,CE$4*5-2,1,1),0)</f>
        <v>0</v>
      </c>
      <c r="CF14" s="857">
        <f ca="1">IF(CF$4&gt;0,OFFSET('Labour Entry'!$C$1,'Labour Entry'!$A15-1,CF$4*5-1,1,1),0)</f>
        <v>0</v>
      </c>
      <c r="CG14" s="858">
        <f ca="1">IF(CG$4&gt;0,OFFSET('Labour Entry'!$C$1,'Labour Entry'!$A15-1,CG$4*5,1,1),0)</f>
        <v>0</v>
      </c>
      <c r="CH14" s="845"/>
      <c r="CI14" s="863">
        <f t="shared" ca="1" si="0"/>
        <v>0</v>
      </c>
      <c r="CJ14" s="864">
        <f t="shared" ca="1" si="2"/>
        <v>0</v>
      </c>
      <c r="CK14" s="865">
        <f t="shared" ca="1" si="1"/>
        <v>12</v>
      </c>
      <c r="CL14" s="866">
        <f t="shared" ca="1" si="1"/>
        <v>0</v>
      </c>
      <c r="CM14" s="866">
        <f t="shared" ca="1" si="1"/>
        <v>0</v>
      </c>
      <c r="CN14" s="867">
        <f t="shared" ca="1" si="1"/>
        <v>0</v>
      </c>
    </row>
    <row r="15" spans="1:92" x14ac:dyDescent="0.2">
      <c r="A15" s="855" t="str">
        <f ca="1">IF(OFFSET('Employee Set-up'!$A$1,ROW('Employee Set-up'!$A11)-1,'Employee Set-up'!$B$1-1,1,1)&lt;&gt;0,OFFSET('Employee Set-up'!$A$1,ROW('Employee Set-up'!$A11)-1,'Employee Set-up'!$B$1-1,1,1),"---")</f>
        <v>----</v>
      </c>
      <c r="B15" s="856" t="str">
        <f ca="1">IF(OFFSET('Employee Set-up'!$A$1,ROW('Employee Set-up'!$A11)-1,'Employee Set-up'!$D$1-1,1,1)&lt;&gt;0,OFFSET('Employee Set-up'!$A$1,ROW('Employee Set-up'!$A11)-1,'Employee Set-up'!$C$1-1,1,1),"---")</f>
        <v>---</v>
      </c>
      <c r="C15" s="857" t="str">
        <f ca="1">IF(OFFSET('Employee Set-up'!$A$1,ROW('Employee Set-up'!$A11)-1,'Employee Set-up'!$D$1-1,1,1)&lt;&gt;0,OFFSET('Employee Set-up'!$A$1,ROW('Employee Set-up'!$A11)-1,'Employee Set-up'!$F$1-1,1,1),"---")</f>
        <v xml:space="preserve"> -   </v>
      </c>
      <c r="D15" s="858">
        <f ca="1">IF(OFFSET('Employee Set-up'!$A$1,ROW('Employee Set-up'!$A11)-1,'Employee Set-up'!$D$1-1,1,1)&lt;&gt;0,OFFSET('Employee Set-up'!$A$1,ROW('Employee Set-up'!$A11)-1,'Employee Set-up'!$G$1-1,1,1),"---")</f>
        <v>0</v>
      </c>
      <c r="E15" s="845"/>
      <c r="F15" s="859">
        <f ca="1">IF(F$4&gt;0,OFFSET('Labour Entry'!$C$1,'Labour Entry'!$A16-1,F$4*5-4,1,1),0)</f>
        <v>0</v>
      </c>
      <c r="G15" s="857">
        <f ca="1">IF(G$4&gt;0,OFFSET('Labour Entry'!$C$1,'Labour Entry'!$A16-1,G$4*5-3,1,1),0)</f>
        <v>0</v>
      </c>
      <c r="H15" s="858">
        <f ca="1">IF(H$4&gt;0,OFFSET('Labour Entry'!$C$1,'Labour Entry'!$A16-1,H$4*5-2,1,1),0)</f>
        <v>0</v>
      </c>
      <c r="I15" s="860">
        <f ca="1">IF(I$4&gt;0,OFFSET('Labour Entry'!$C$1,'Labour Entry'!$A16-1,I$4*5-1,1,1),0)</f>
        <v>0</v>
      </c>
      <c r="J15" s="861">
        <f ca="1">IF(J$4&gt;0,OFFSET('Labour Entry'!$C$1,'Labour Entry'!$A16-1,J$4*5,1,1),0)</f>
        <v>0</v>
      </c>
      <c r="K15" s="862">
        <f ca="1">IF(K$4&gt;0,OFFSET('Labour Entry'!$C$1,'Labour Entry'!$A16-1,K$4*5-4,1,1),0)</f>
        <v>0</v>
      </c>
      <c r="L15" s="857">
        <f ca="1">IF(L$4&gt;0,OFFSET('Labour Entry'!$C$1,'Labour Entry'!$A16-1,L$4*5-3,1,1),0)</f>
        <v>0</v>
      </c>
      <c r="M15" s="858">
        <f ca="1">IF(M$4&gt;0,OFFSET('Labour Entry'!$C$1,'Labour Entry'!$A16-1,M$4*5-2,1,1),0)</f>
        <v>0</v>
      </c>
      <c r="N15" s="860">
        <f ca="1">IF(N$4&gt;0,OFFSET('Labour Entry'!$C$1,'Labour Entry'!$A16-1,N$4*5-1,1,1),0)</f>
        <v>0</v>
      </c>
      <c r="O15" s="861">
        <f ca="1">IF(O$4&gt;0,OFFSET('Labour Entry'!$C$1,'Labour Entry'!$A16-1,O$4*5,1,1),0)</f>
        <v>0</v>
      </c>
      <c r="P15" s="862">
        <f ca="1">IF(P$4&gt;0,OFFSET('Labour Entry'!$C$1,'Labour Entry'!$A16-1,P$4*5-4,1,1),0)</f>
        <v>0</v>
      </c>
      <c r="Q15" s="857">
        <f ca="1">IF(Q$4&gt;0,OFFSET('Labour Entry'!$C$1,'Labour Entry'!$A16-1,Q$4*5-3,1,1),0)</f>
        <v>0</v>
      </c>
      <c r="R15" s="858">
        <f ca="1">IF(R$4&gt;0,OFFSET('Labour Entry'!$C$1,'Labour Entry'!$A16-1,R$4*5-2,1,1),0)</f>
        <v>0</v>
      </c>
      <c r="S15" s="860">
        <f ca="1">IF(S$4&gt;0,OFFSET('Labour Entry'!$C$1,'Labour Entry'!$A16-1,S$4*5-1,1,1),0)</f>
        <v>0</v>
      </c>
      <c r="T15" s="861">
        <f ca="1">IF(T$4&gt;0,OFFSET('Labour Entry'!$C$1,'Labour Entry'!$A16-1,T$4*5,1,1),0)</f>
        <v>0</v>
      </c>
      <c r="U15" s="862">
        <f ca="1">IF(U$4&gt;0,OFFSET('Labour Entry'!$C$1,'Labour Entry'!$A16-1,U$4*5-4,1,1),0)</f>
        <v>0</v>
      </c>
      <c r="V15" s="857">
        <f ca="1">IF(V$4&gt;0,OFFSET('Labour Entry'!$C$1,'Labour Entry'!$A16-1,V$4*5-3,1,1),0)</f>
        <v>0</v>
      </c>
      <c r="W15" s="858">
        <f ca="1">IF(W$4&gt;0,OFFSET('Labour Entry'!$C$1,'Labour Entry'!$A16-1,W$4*5-2,1,1),0)</f>
        <v>0</v>
      </c>
      <c r="X15" s="860">
        <f ca="1">IF(X$4&gt;0,OFFSET('Labour Entry'!$C$1,'Labour Entry'!$A16-1,X$4*5-1,1,1),0)</f>
        <v>0</v>
      </c>
      <c r="Y15" s="861">
        <f ca="1">IF(Y$4&gt;0,OFFSET('Labour Entry'!$C$1,'Labour Entry'!$A16-1,Y$4*5,1,1),0)</f>
        <v>0</v>
      </c>
      <c r="Z15" s="862">
        <f ca="1">IF(Z$4&gt;0,OFFSET('Labour Entry'!$C$1,'Labour Entry'!$A16-1,Z$4*5-4,1,1),0)</f>
        <v>0</v>
      </c>
      <c r="AA15" s="857">
        <f ca="1">IF(AA$4&gt;0,OFFSET('Labour Entry'!$C$1,'Labour Entry'!$A16-1,AA$4*5-3,1,1),0)</f>
        <v>0</v>
      </c>
      <c r="AB15" s="858">
        <f ca="1">IF(AB$4&gt;0,OFFSET('Labour Entry'!$C$1,'Labour Entry'!$A16-1,AB$4*5-2,1,1),0)</f>
        <v>0</v>
      </c>
      <c r="AC15" s="860">
        <f ca="1">IF(AC$4&gt;0,OFFSET('Labour Entry'!$C$1,'Labour Entry'!$A16-1,AC$4*5-1,1,1),0)</f>
        <v>0</v>
      </c>
      <c r="AD15" s="861">
        <f ca="1">IF(AD$4&gt;0,OFFSET('Labour Entry'!$C$1,'Labour Entry'!$A16-1,AD$4*5,1,1),0)</f>
        <v>0</v>
      </c>
      <c r="AE15" s="862">
        <f ca="1">IF(AE$4&gt;0,OFFSET('Labour Entry'!$C$1,'Labour Entry'!$A16-1,AE$4*5-4,1,1),0)</f>
        <v>0</v>
      </c>
      <c r="AF15" s="857">
        <f ca="1">IF(AF$4&gt;0,OFFSET('Labour Entry'!$C$1,'Labour Entry'!$A16-1,AF$4*5-3,1,1),0)</f>
        <v>0</v>
      </c>
      <c r="AG15" s="858">
        <f ca="1">IF(AG$4&gt;0,OFFSET('Labour Entry'!$C$1,'Labour Entry'!$A16-1,AG$4*5-2,1,1),0)</f>
        <v>0</v>
      </c>
      <c r="AH15" s="860">
        <f ca="1">IF(AH$4&gt;0,OFFSET('Labour Entry'!$C$1,'Labour Entry'!$A16-1,AH$4*5-1,1,1),0)</f>
        <v>0</v>
      </c>
      <c r="AI15" s="861">
        <f ca="1">IF(AI$4&gt;0,OFFSET('Labour Entry'!$C$1,'Labour Entry'!$A16-1,AI$4*5,1,1),0)</f>
        <v>0</v>
      </c>
      <c r="AJ15" s="862">
        <f ca="1">IF(AJ$4&gt;0,OFFSET('Labour Entry'!$C$1,'Labour Entry'!$A16-1,AJ$4*5-4,1,1),0)</f>
        <v>0</v>
      </c>
      <c r="AK15" s="857">
        <f ca="1">IF(AK$4&gt;0,OFFSET('Labour Entry'!$C$1,'Labour Entry'!$A16-1,AK$4*5-3,1,1),0)</f>
        <v>0</v>
      </c>
      <c r="AL15" s="858">
        <f ca="1">IF(AL$4&gt;0,OFFSET('Labour Entry'!$C$1,'Labour Entry'!$A16-1,AL$4*5-2,1,1),0)</f>
        <v>0</v>
      </c>
      <c r="AM15" s="857">
        <f ca="1">IF(AM$4&gt;0,OFFSET('Labour Entry'!$C$1,'Labour Entry'!$A16-1,AM$4*5-1,1,1),0)</f>
        <v>0</v>
      </c>
      <c r="AN15" s="858">
        <f ca="1">IF(AN$4&gt;0,OFFSET('Labour Entry'!$C$1,'Labour Entry'!$A16-1,AN$4*5,1,1),0)</f>
        <v>0</v>
      </c>
      <c r="AO15" s="862">
        <f ca="1">IF(AO$4&gt;0,OFFSET('Labour Entry'!$C$1,'Labour Entry'!$A16-1,AO$4*5-4,1,1),0)</f>
        <v>0</v>
      </c>
      <c r="AP15" s="857">
        <f ca="1">IF(AP$4&gt;0,OFFSET('Labour Entry'!$C$1,'Labour Entry'!$A16-1,AP$4*5-3,1,1),0)</f>
        <v>0</v>
      </c>
      <c r="AQ15" s="858">
        <f ca="1">IF(AQ$4&gt;0,OFFSET('Labour Entry'!$C$1,'Labour Entry'!$A16-1,AQ$4*5-2,1,1),0)</f>
        <v>0</v>
      </c>
      <c r="AR15" s="857">
        <f ca="1">IF(AR$4&gt;0,OFFSET('Labour Entry'!$C$1,'Labour Entry'!$A16-1,AR$4*5-1,1,1),0)</f>
        <v>0</v>
      </c>
      <c r="AS15" s="858">
        <f ca="1">IF(AS$4&gt;0,OFFSET('Labour Entry'!$C$1,'Labour Entry'!$A16-1,AS$4*5,1,1),0)</f>
        <v>0</v>
      </c>
      <c r="AT15" s="862">
        <f ca="1">IF(AT$4&gt;0,OFFSET('Labour Entry'!$C$1,'Labour Entry'!$A16-1,AT$4*5-4,1,1),0)</f>
        <v>0</v>
      </c>
      <c r="AU15" s="857">
        <f ca="1">IF(AU$4&gt;0,OFFSET('Labour Entry'!$C$1,'Labour Entry'!$A16-1,AU$4*5-3,1,1),0)</f>
        <v>0</v>
      </c>
      <c r="AV15" s="858">
        <f ca="1">IF(AV$4&gt;0,OFFSET('Labour Entry'!$C$1,'Labour Entry'!$A16-1,AV$4*5-2,1,1),0)</f>
        <v>0</v>
      </c>
      <c r="AW15" s="857">
        <f ca="1">IF(AW$4&gt;0,OFFSET('Labour Entry'!$C$1,'Labour Entry'!$A16-1,AW$4*5-1,1,1),0)</f>
        <v>0</v>
      </c>
      <c r="AX15" s="858">
        <f ca="1">IF(AX$4&gt;0,OFFSET('Labour Entry'!$C$1,'Labour Entry'!$A16-1,AX$4*5,1,1),0)</f>
        <v>0</v>
      </c>
      <c r="AY15" s="862">
        <f ca="1">IF(AY$4&gt;0,OFFSET('Labour Entry'!$C$1,'Labour Entry'!$A16-1,AY$4*5-4,1,1),0)</f>
        <v>0</v>
      </c>
      <c r="AZ15" s="857">
        <f ca="1">IF(AZ$4&gt;0,OFFSET('Labour Entry'!$C$1,'Labour Entry'!$A16-1,AZ$4*5-3,1,1),0)</f>
        <v>0</v>
      </c>
      <c r="BA15" s="858">
        <f ca="1">IF(BA$4&gt;0,OFFSET('Labour Entry'!$C$1,'Labour Entry'!$A16-1,BA$4*5-2,1,1),0)</f>
        <v>0</v>
      </c>
      <c r="BB15" s="857">
        <f ca="1">IF(BB$4&gt;0,OFFSET('Labour Entry'!$C$1,'Labour Entry'!$A16-1,BB$4*5-1,1,1),0)</f>
        <v>0</v>
      </c>
      <c r="BC15" s="858">
        <f ca="1">IF(BC$4&gt;0,OFFSET('Labour Entry'!$C$1,'Labour Entry'!$A16-1,BC$4*5,1,1),0)</f>
        <v>0</v>
      </c>
      <c r="BD15" s="862">
        <f ca="1">IF(BD$4&gt;0,OFFSET('Labour Entry'!$C$1,'Labour Entry'!$A16-1,BD$4*5-4,1,1),0)</f>
        <v>0</v>
      </c>
      <c r="BE15" s="857">
        <f ca="1">IF(BE$4&gt;0,OFFSET('Labour Entry'!$C$1,'Labour Entry'!$A16-1,BE$4*5-3,1,1),0)</f>
        <v>0</v>
      </c>
      <c r="BF15" s="858">
        <f ca="1">IF(BF$4&gt;0,OFFSET('Labour Entry'!$C$1,'Labour Entry'!$A16-1,BF$4*5-2,1,1),0)</f>
        <v>0</v>
      </c>
      <c r="BG15" s="857">
        <f ca="1">IF(BG$4&gt;0,OFFSET('Labour Entry'!$C$1,'Labour Entry'!$A16-1,BG$4*5-1,1,1),0)</f>
        <v>0</v>
      </c>
      <c r="BH15" s="858">
        <f ca="1">IF(BH$4&gt;0,OFFSET('Labour Entry'!$C$1,'Labour Entry'!$A16-1,BH$4*5,1,1),0)</f>
        <v>0</v>
      </c>
      <c r="BI15" s="862">
        <f ca="1">IF(BI$4&gt;0,OFFSET('Labour Entry'!$C$1,'Labour Entry'!$A16-1,BI$4*5-4,1,1),0)</f>
        <v>0</v>
      </c>
      <c r="BJ15" s="857">
        <f ca="1">IF(BJ$4&gt;0,OFFSET('Labour Entry'!$C$1,'Labour Entry'!$A16-1,BJ$4*5-3,1,1),0)</f>
        <v>0</v>
      </c>
      <c r="BK15" s="858">
        <f ca="1">IF(BK$4&gt;0,OFFSET('Labour Entry'!$C$1,'Labour Entry'!$A16-1,BK$4*5-2,1,1),0)</f>
        <v>0</v>
      </c>
      <c r="BL15" s="857">
        <f ca="1">IF(BL$4&gt;0,OFFSET('Labour Entry'!$C$1,'Labour Entry'!$A16-1,BL$4*5-1,1,1),0)</f>
        <v>0</v>
      </c>
      <c r="BM15" s="858">
        <f ca="1">IF(BM$4&gt;0,OFFSET('Labour Entry'!$C$1,'Labour Entry'!$A16-1,BM$4*5,1,1),0)</f>
        <v>0</v>
      </c>
      <c r="BN15" s="862">
        <f ca="1">IF(BN$4&gt;0,OFFSET('Labour Entry'!$C$1,'Labour Entry'!$A16-1,BN$4*5-4,1,1),0)</f>
        <v>0</v>
      </c>
      <c r="BO15" s="857">
        <f ca="1">IF(BO$4&gt;0,OFFSET('Labour Entry'!$C$1,'Labour Entry'!$A16-1,BO$4*5-3,1,1),0)</f>
        <v>0</v>
      </c>
      <c r="BP15" s="858">
        <f ca="1">IF(BP$4&gt;0,OFFSET('Labour Entry'!$C$1,'Labour Entry'!$A16-1,BP$4*5-2,1,1),0)</f>
        <v>0</v>
      </c>
      <c r="BQ15" s="857">
        <f ca="1">IF(BQ$4&gt;0,OFFSET('Labour Entry'!$C$1,'Labour Entry'!$A16-1,BQ$4*5-1,1,1),0)</f>
        <v>0</v>
      </c>
      <c r="BR15" s="858">
        <f ca="1">IF(BR$4&gt;0,OFFSET('Labour Entry'!$C$1,'Labour Entry'!$A16-1,BR$4*5,1,1),0)</f>
        <v>0</v>
      </c>
      <c r="BS15" s="862">
        <f ca="1">IF(BS$4&gt;0,OFFSET('Labour Entry'!$C$1,'Labour Entry'!$A16-1,BS$4*5-4,1,1),0)</f>
        <v>0</v>
      </c>
      <c r="BT15" s="857">
        <f ca="1">IF(BT$4&gt;0,OFFSET('Labour Entry'!$C$1,'Labour Entry'!$A16-1,BT$4*5-3,1,1),0)</f>
        <v>0</v>
      </c>
      <c r="BU15" s="858">
        <f ca="1">IF(BU$4&gt;0,OFFSET('Labour Entry'!$C$1,'Labour Entry'!$A16-1,BU$4*5-2,1,1),0)</f>
        <v>0</v>
      </c>
      <c r="BV15" s="857">
        <f ca="1">IF(BV$4&gt;0,OFFSET('Labour Entry'!$C$1,'Labour Entry'!$A16-1,BV$4*5-1,1,1),0)</f>
        <v>0</v>
      </c>
      <c r="BW15" s="858">
        <f ca="1">IF(BW$4&gt;0,OFFSET('Labour Entry'!$C$1,'Labour Entry'!$A16-1,BW$4*5,1,1),0)</f>
        <v>0</v>
      </c>
      <c r="BX15" s="862">
        <f ca="1">IF(BX$4&gt;0,OFFSET('Labour Entry'!$C$1,'Labour Entry'!$A16-1,BX$4*5-4,1,1),0)</f>
        <v>0</v>
      </c>
      <c r="BY15" s="857">
        <f ca="1">IF(BY$4&gt;0,OFFSET('Labour Entry'!$C$1,'Labour Entry'!$A16-1,BY$4*5-3,1,1),0)</f>
        <v>0</v>
      </c>
      <c r="BZ15" s="858">
        <f ca="1">IF(BZ$4&gt;0,OFFSET('Labour Entry'!$C$1,'Labour Entry'!$A16-1,BZ$4*5-2,1,1),0)</f>
        <v>0</v>
      </c>
      <c r="CA15" s="857">
        <f ca="1">IF(CA$4&gt;0,OFFSET('Labour Entry'!$C$1,'Labour Entry'!$A16-1,CA$4*5-1,1,1),0)</f>
        <v>0</v>
      </c>
      <c r="CB15" s="858">
        <f ca="1">IF(CB$4&gt;0,OFFSET('Labour Entry'!$C$1,'Labour Entry'!$A16-1,CB$4*5,1,1),0)</f>
        <v>0</v>
      </c>
      <c r="CC15" s="862">
        <f ca="1">IF(CC$4&gt;0,OFFSET('Labour Entry'!$C$1,'Labour Entry'!$A16-1,CC$4*5-4,1,1),0)</f>
        <v>0</v>
      </c>
      <c r="CD15" s="857">
        <f ca="1">IF(CD$4&gt;0,OFFSET('Labour Entry'!$C$1,'Labour Entry'!$A16-1,CD$4*5-3,1,1),0)</f>
        <v>0</v>
      </c>
      <c r="CE15" s="858">
        <f ca="1">IF(CE$4&gt;0,OFFSET('Labour Entry'!$C$1,'Labour Entry'!$A16-1,CE$4*5-2,1,1),0)</f>
        <v>0</v>
      </c>
      <c r="CF15" s="857">
        <f ca="1">IF(CF$4&gt;0,OFFSET('Labour Entry'!$C$1,'Labour Entry'!$A16-1,CF$4*5-1,1,1),0)</f>
        <v>0</v>
      </c>
      <c r="CG15" s="858">
        <f ca="1">IF(CG$4&gt;0,OFFSET('Labour Entry'!$C$1,'Labour Entry'!$A16-1,CG$4*5,1,1),0)</f>
        <v>0</v>
      </c>
      <c r="CH15" s="845"/>
      <c r="CI15" s="863">
        <f t="shared" ca="1" si="0"/>
        <v>0</v>
      </c>
      <c r="CJ15" s="864">
        <f t="shared" ca="1" si="2"/>
        <v>0</v>
      </c>
      <c r="CK15" s="865">
        <f t="shared" ca="1" si="1"/>
        <v>0</v>
      </c>
      <c r="CL15" s="866">
        <f t="shared" ca="1" si="1"/>
        <v>0</v>
      </c>
      <c r="CM15" s="866">
        <f t="shared" ca="1" si="1"/>
        <v>0</v>
      </c>
      <c r="CN15" s="867">
        <f t="shared" ca="1" si="1"/>
        <v>0</v>
      </c>
    </row>
    <row r="16" spans="1:92" x14ac:dyDescent="0.2">
      <c r="A16" s="855" t="str">
        <f ca="1">IF(OFFSET('Employee Set-up'!$A$1,ROW('Employee Set-up'!$A12)-1,'Employee Set-up'!$B$1-1,1,1)&lt;&gt;0,OFFSET('Employee Set-up'!$A$1,ROW('Employee Set-up'!$A12)-1,'Employee Set-up'!$B$1-1,1,1),"---")</f>
        <v>----</v>
      </c>
      <c r="B16" s="856" t="str">
        <f ca="1">IF(OFFSET('Employee Set-up'!$A$1,ROW('Employee Set-up'!$A12)-1,'Employee Set-up'!$D$1-1,1,1)&lt;&gt;0,OFFSET('Employee Set-up'!$A$1,ROW('Employee Set-up'!$A12)-1,'Employee Set-up'!$C$1-1,1,1),"---")</f>
        <v>---</v>
      </c>
      <c r="C16" s="857" t="str">
        <f ca="1">IF(OFFSET('Employee Set-up'!$A$1,ROW('Employee Set-up'!$A12)-1,'Employee Set-up'!$D$1-1,1,1)&lt;&gt;0,OFFSET('Employee Set-up'!$A$1,ROW('Employee Set-up'!$A12)-1,'Employee Set-up'!$F$1-1,1,1),"---")</f>
        <v xml:space="preserve"> -   </v>
      </c>
      <c r="D16" s="858">
        <f ca="1">IF(OFFSET('Employee Set-up'!$A$1,ROW('Employee Set-up'!$A12)-1,'Employee Set-up'!$D$1-1,1,1)&lt;&gt;0,OFFSET('Employee Set-up'!$A$1,ROW('Employee Set-up'!$A12)-1,'Employee Set-up'!$G$1-1,1,1),"---")</f>
        <v>0</v>
      </c>
      <c r="E16" s="845"/>
      <c r="F16" s="859">
        <f ca="1">IF(F$4&gt;0,OFFSET('Labour Entry'!$C$1,'Labour Entry'!$A17-1,F$4*5-4,1,1),0)</f>
        <v>0</v>
      </c>
      <c r="G16" s="857">
        <f ca="1">IF(G$4&gt;0,OFFSET('Labour Entry'!$C$1,'Labour Entry'!$A17-1,G$4*5-3,1,1),0)</f>
        <v>0</v>
      </c>
      <c r="H16" s="858">
        <f ca="1">IF(H$4&gt;0,OFFSET('Labour Entry'!$C$1,'Labour Entry'!$A17-1,H$4*5-2,1,1),0)</f>
        <v>0</v>
      </c>
      <c r="I16" s="860">
        <f ca="1">IF(I$4&gt;0,OFFSET('Labour Entry'!$C$1,'Labour Entry'!$A17-1,I$4*5-1,1,1),0)</f>
        <v>0</v>
      </c>
      <c r="J16" s="861">
        <f ca="1">IF(J$4&gt;0,OFFSET('Labour Entry'!$C$1,'Labour Entry'!$A17-1,J$4*5,1,1),0)</f>
        <v>0</v>
      </c>
      <c r="K16" s="862">
        <f ca="1">IF(K$4&gt;0,OFFSET('Labour Entry'!$C$1,'Labour Entry'!$A17-1,K$4*5-4,1,1),0)</f>
        <v>0</v>
      </c>
      <c r="L16" s="857">
        <f ca="1">IF(L$4&gt;0,OFFSET('Labour Entry'!$C$1,'Labour Entry'!$A17-1,L$4*5-3,1,1),0)</f>
        <v>0</v>
      </c>
      <c r="M16" s="858">
        <f ca="1">IF(M$4&gt;0,OFFSET('Labour Entry'!$C$1,'Labour Entry'!$A17-1,M$4*5-2,1,1),0)</f>
        <v>0</v>
      </c>
      <c r="N16" s="860">
        <f ca="1">IF(N$4&gt;0,OFFSET('Labour Entry'!$C$1,'Labour Entry'!$A17-1,N$4*5-1,1,1),0)</f>
        <v>0</v>
      </c>
      <c r="O16" s="861">
        <f ca="1">IF(O$4&gt;0,OFFSET('Labour Entry'!$C$1,'Labour Entry'!$A17-1,O$4*5,1,1),0)</f>
        <v>0</v>
      </c>
      <c r="P16" s="862">
        <f ca="1">IF(P$4&gt;0,OFFSET('Labour Entry'!$C$1,'Labour Entry'!$A17-1,P$4*5-4,1,1),0)</f>
        <v>0</v>
      </c>
      <c r="Q16" s="857">
        <f ca="1">IF(Q$4&gt;0,OFFSET('Labour Entry'!$C$1,'Labour Entry'!$A17-1,Q$4*5-3,1,1),0)</f>
        <v>0</v>
      </c>
      <c r="R16" s="858">
        <f ca="1">IF(R$4&gt;0,OFFSET('Labour Entry'!$C$1,'Labour Entry'!$A17-1,R$4*5-2,1,1),0)</f>
        <v>0</v>
      </c>
      <c r="S16" s="860">
        <f ca="1">IF(S$4&gt;0,OFFSET('Labour Entry'!$C$1,'Labour Entry'!$A17-1,S$4*5-1,1,1),0)</f>
        <v>0</v>
      </c>
      <c r="T16" s="861">
        <f ca="1">IF(T$4&gt;0,OFFSET('Labour Entry'!$C$1,'Labour Entry'!$A17-1,T$4*5,1,1),0)</f>
        <v>0</v>
      </c>
      <c r="U16" s="862">
        <f ca="1">IF(U$4&gt;0,OFFSET('Labour Entry'!$C$1,'Labour Entry'!$A17-1,U$4*5-4,1,1),0)</f>
        <v>0</v>
      </c>
      <c r="V16" s="857">
        <f ca="1">IF(V$4&gt;0,OFFSET('Labour Entry'!$C$1,'Labour Entry'!$A17-1,V$4*5-3,1,1),0)</f>
        <v>0</v>
      </c>
      <c r="W16" s="858">
        <f ca="1">IF(W$4&gt;0,OFFSET('Labour Entry'!$C$1,'Labour Entry'!$A17-1,W$4*5-2,1,1),0)</f>
        <v>0</v>
      </c>
      <c r="X16" s="860">
        <f ca="1">IF(X$4&gt;0,OFFSET('Labour Entry'!$C$1,'Labour Entry'!$A17-1,X$4*5-1,1,1),0)</f>
        <v>0</v>
      </c>
      <c r="Y16" s="861">
        <f ca="1">IF(Y$4&gt;0,OFFSET('Labour Entry'!$C$1,'Labour Entry'!$A17-1,Y$4*5,1,1),0)</f>
        <v>0</v>
      </c>
      <c r="Z16" s="862">
        <f ca="1">IF(Z$4&gt;0,OFFSET('Labour Entry'!$C$1,'Labour Entry'!$A17-1,Z$4*5-4,1,1),0)</f>
        <v>0</v>
      </c>
      <c r="AA16" s="857">
        <f ca="1">IF(AA$4&gt;0,OFFSET('Labour Entry'!$C$1,'Labour Entry'!$A17-1,AA$4*5-3,1,1),0)</f>
        <v>0</v>
      </c>
      <c r="AB16" s="858">
        <f ca="1">IF(AB$4&gt;0,OFFSET('Labour Entry'!$C$1,'Labour Entry'!$A17-1,AB$4*5-2,1,1),0)</f>
        <v>0</v>
      </c>
      <c r="AC16" s="860">
        <f ca="1">IF(AC$4&gt;0,OFFSET('Labour Entry'!$C$1,'Labour Entry'!$A17-1,AC$4*5-1,1,1),0)</f>
        <v>0</v>
      </c>
      <c r="AD16" s="861">
        <f ca="1">IF(AD$4&gt;0,OFFSET('Labour Entry'!$C$1,'Labour Entry'!$A17-1,AD$4*5,1,1),0)</f>
        <v>0</v>
      </c>
      <c r="AE16" s="862">
        <f ca="1">IF(AE$4&gt;0,OFFSET('Labour Entry'!$C$1,'Labour Entry'!$A17-1,AE$4*5-4,1,1),0)</f>
        <v>0</v>
      </c>
      <c r="AF16" s="857">
        <f ca="1">IF(AF$4&gt;0,OFFSET('Labour Entry'!$C$1,'Labour Entry'!$A17-1,AF$4*5-3,1,1),0)</f>
        <v>0</v>
      </c>
      <c r="AG16" s="858">
        <f ca="1">IF(AG$4&gt;0,OFFSET('Labour Entry'!$C$1,'Labour Entry'!$A17-1,AG$4*5-2,1,1),0)</f>
        <v>0</v>
      </c>
      <c r="AH16" s="860">
        <f ca="1">IF(AH$4&gt;0,OFFSET('Labour Entry'!$C$1,'Labour Entry'!$A17-1,AH$4*5-1,1,1),0)</f>
        <v>0</v>
      </c>
      <c r="AI16" s="861">
        <f ca="1">IF(AI$4&gt;0,OFFSET('Labour Entry'!$C$1,'Labour Entry'!$A17-1,AI$4*5,1,1),0)</f>
        <v>0</v>
      </c>
      <c r="AJ16" s="862">
        <f ca="1">IF(AJ$4&gt;0,OFFSET('Labour Entry'!$C$1,'Labour Entry'!$A17-1,AJ$4*5-4,1,1),0)</f>
        <v>0</v>
      </c>
      <c r="AK16" s="857">
        <f ca="1">IF(AK$4&gt;0,OFFSET('Labour Entry'!$C$1,'Labour Entry'!$A17-1,AK$4*5-3,1,1),0)</f>
        <v>0</v>
      </c>
      <c r="AL16" s="858">
        <f ca="1">IF(AL$4&gt;0,OFFSET('Labour Entry'!$C$1,'Labour Entry'!$A17-1,AL$4*5-2,1,1),0)</f>
        <v>0</v>
      </c>
      <c r="AM16" s="857">
        <f ca="1">IF(AM$4&gt;0,OFFSET('Labour Entry'!$C$1,'Labour Entry'!$A17-1,AM$4*5-1,1,1),0)</f>
        <v>0</v>
      </c>
      <c r="AN16" s="858">
        <f ca="1">IF(AN$4&gt;0,OFFSET('Labour Entry'!$C$1,'Labour Entry'!$A17-1,AN$4*5,1,1),0)</f>
        <v>0</v>
      </c>
      <c r="AO16" s="862">
        <f ca="1">IF(AO$4&gt;0,OFFSET('Labour Entry'!$C$1,'Labour Entry'!$A17-1,AO$4*5-4,1,1),0)</f>
        <v>0</v>
      </c>
      <c r="AP16" s="857">
        <f ca="1">IF(AP$4&gt;0,OFFSET('Labour Entry'!$C$1,'Labour Entry'!$A17-1,AP$4*5-3,1,1),0)</f>
        <v>0</v>
      </c>
      <c r="AQ16" s="858">
        <f ca="1">IF(AQ$4&gt;0,OFFSET('Labour Entry'!$C$1,'Labour Entry'!$A17-1,AQ$4*5-2,1,1),0)</f>
        <v>0</v>
      </c>
      <c r="AR16" s="857">
        <f ca="1">IF(AR$4&gt;0,OFFSET('Labour Entry'!$C$1,'Labour Entry'!$A17-1,AR$4*5-1,1,1),0)</f>
        <v>0</v>
      </c>
      <c r="AS16" s="858">
        <f ca="1">IF(AS$4&gt;0,OFFSET('Labour Entry'!$C$1,'Labour Entry'!$A17-1,AS$4*5,1,1),0)</f>
        <v>0</v>
      </c>
      <c r="AT16" s="862">
        <f ca="1">IF(AT$4&gt;0,OFFSET('Labour Entry'!$C$1,'Labour Entry'!$A17-1,AT$4*5-4,1,1),0)</f>
        <v>0</v>
      </c>
      <c r="AU16" s="857">
        <f ca="1">IF(AU$4&gt;0,OFFSET('Labour Entry'!$C$1,'Labour Entry'!$A17-1,AU$4*5-3,1,1),0)</f>
        <v>0</v>
      </c>
      <c r="AV16" s="858">
        <f ca="1">IF(AV$4&gt;0,OFFSET('Labour Entry'!$C$1,'Labour Entry'!$A17-1,AV$4*5-2,1,1),0)</f>
        <v>0</v>
      </c>
      <c r="AW16" s="857">
        <f ca="1">IF(AW$4&gt;0,OFFSET('Labour Entry'!$C$1,'Labour Entry'!$A17-1,AW$4*5-1,1,1),0)</f>
        <v>0</v>
      </c>
      <c r="AX16" s="858">
        <f ca="1">IF(AX$4&gt;0,OFFSET('Labour Entry'!$C$1,'Labour Entry'!$A17-1,AX$4*5,1,1),0)</f>
        <v>0</v>
      </c>
      <c r="AY16" s="862">
        <f ca="1">IF(AY$4&gt;0,OFFSET('Labour Entry'!$C$1,'Labour Entry'!$A17-1,AY$4*5-4,1,1),0)</f>
        <v>0</v>
      </c>
      <c r="AZ16" s="857">
        <f ca="1">IF(AZ$4&gt;0,OFFSET('Labour Entry'!$C$1,'Labour Entry'!$A17-1,AZ$4*5-3,1,1),0)</f>
        <v>0</v>
      </c>
      <c r="BA16" s="858">
        <f ca="1">IF(BA$4&gt;0,OFFSET('Labour Entry'!$C$1,'Labour Entry'!$A17-1,BA$4*5-2,1,1),0)</f>
        <v>0</v>
      </c>
      <c r="BB16" s="857">
        <f ca="1">IF(BB$4&gt;0,OFFSET('Labour Entry'!$C$1,'Labour Entry'!$A17-1,BB$4*5-1,1,1),0)</f>
        <v>0</v>
      </c>
      <c r="BC16" s="858">
        <f ca="1">IF(BC$4&gt;0,OFFSET('Labour Entry'!$C$1,'Labour Entry'!$A17-1,BC$4*5,1,1),0)</f>
        <v>0</v>
      </c>
      <c r="BD16" s="862">
        <f ca="1">IF(BD$4&gt;0,OFFSET('Labour Entry'!$C$1,'Labour Entry'!$A17-1,BD$4*5-4,1,1),0)</f>
        <v>0</v>
      </c>
      <c r="BE16" s="857">
        <f ca="1">IF(BE$4&gt;0,OFFSET('Labour Entry'!$C$1,'Labour Entry'!$A17-1,BE$4*5-3,1,1),0)</f>
        <v>0</v>
      </c>
      <c r="BF16" s="858">
        <f ca="1">IF(BF$4&gt;0,OFFSET('Labour Entry'!$C$1,'Labour Entry'!$A17-1,BF$4*5-2,1,1),0)</f>
        <v>0</v>
      </c>
      <c r="BG16" s="857">
        <f ca="1">IF(BG$4&gt;0,OFFSET('Labour Entry'!$C$1,'Labour Entry'!$A17-1,BG$4*5-1,1,1),0)</f>
        <v>0</v>
      </c>
      <c r="BH16" s="858">
        <f ca="1">IF(BH$4&gt;0,OFFSET('Labour Entry'!$C$1,'Labour Entry'!$A17-1,BH$4*5,1,1),0)</f>
        <v>0</v>
      </c>
      <c r="BI16" s="862">
        <f ca="1">IF(BI$4&gt;0,OFFSET('Labour Entry'!$C$1,'Labour Entry'!$A17-1,BI$4*5-4,1,1),0)</f>
        <v>0</v>
      </c>
      <c r="BJ16" s="857">
        <f ca="1">IF(BJ$4&gt;0,OFFSET('Labour Entry'!$C$1,'Labour Entry'!$A17-1,BJ$4*5-3,1,1),0)</f>
        <v>0</v>
      </c>
      <c r="BK16" s="858">
        <f ca="1">IF(BK$4&gt;0,OFFSET('Labour Entry'!$C$1,'Labour Entry'!$A17-1,BK$4*5-2,1,1),0)</f>
        <v>0</v>
      </c>
      <c r="BL16" s="857">
        <f ca="1">IF(BL$4&gt;0,OFFSET('Labour Entry'!$C$1,'Labour Entry'!$A17-1,BL$4*5-1,1,1),0)</f>
        <v>0</v>
      </c>
      <c r="BM16" s="858">
        <f ca="1">IF(BM$4&gt;0,OFFSET('Labour Entry'!$C$1,'Labour Entry'!$A17-1,BM$4*5,1,1),0)</f>
        <v>0</v>
      </c>
      <c r="BN16" s="862">
        <f ca="1">IF(BN$4&gt;0,OFFSET('Labour Entry'!$C$1,'Labour Entry'!$A17-1,BN$4*5-4,1,1),0)</f>
        <v>0</v>
      </c>
      <c r="BO16" s="857">
        <f ca="1">IF(BO$4&gt;0,OFFSET('Labour Entry'!$C$1,'Labour Entry'!$A17-1,BO$4*5-3,1,1),0)</f>
        <v>0</v>
      </c>
      <c r="BP16" s="858">
        <f ca="1">IF(BP$4&gt;0,OFFSET('Labour Entry'!$C$1,'Labour Entry'!$A17-1,BP$4*5-2,1,1),0)</f>
        <v>0</v>
      </c>
      <c r="BQ16" s="857">
        <f ca="1">IF(BQ$4&gt;0,OFFSET('Labour Entry'!$C$1,'Labour Entry'!$A17-1,BQ$4*5-1,1,1),0)</f>
        <v>0</v>
      </c>
      <c r="BR16" s="858">
        <f ca="1">IF(BR$4&gt;0,OFFSET('Labour Entry'!$C$1,'Labour Entry'!$A17-1,BR$4*5,1,1),0)</f>
        <v>0</v>
      </c>
      <c r="BS16" s="862">
        <f ca="1">IF(BS$4&gt;0,OFFSET('Labour Entry'!$C$1,'Labour Entry'!$A17-1,BS$4*5-4,1,1),0)</f>
        <v>0</v>
      </c>
      <c r="BT16" s="857">
        <f ca="1">IF(BT$4&gt;0,OFFSET('Labour Entry'!$C$1,'Labour Entry'!$A17-1,BT$4*5-3,1,1),0)</f>
        <v>0</v>
      </c>
      <c r="BU16" s="858">
        <f ca="1">IF(BU$4&gt;0,OFFSET('Labour Entry'!$C$1,'Labour Entry'!$A17-1,BU$4*5-2,1,1),0)</f>
        <v>0</v>
      </c>
      <c r="BV16" s="857">
        <f ca="1">IF(BV$4&gt;0,OFFSET('Labour Entry'!$C$1,'Labour Entry'!$A17-1,BV$4*5-1,1,1),0)</f>
        <v>0</v>
      </c>
      <c r="BW16" s="858">
        <f ca="1">IF(BW$4&gt;0,OFFSET('Labour Entry'!$C$1,'Labour Entry'!$A17-1,BW$4*5,1,1),0)</f>
        <v>0</v>
      </c>
      <c r="BX16" s="862">
        <f ca="1">IF(BX$4&gt;0,OFFSET('Labour Entry'!$C$1,'Labour Entry'!$A17-1,BX$4*5-4,1,1),0)</f>
        <v>0</v>
      </c>
      <c r="BY16" s="857">
        <f ca="1">IF(BY$4&gt;0,OFFSET('Labour Entry'!$C$1,'Labour Entry'!$A17-1,BY$4*5-3,1,1),0)</f>
        <v>0</v>
      </c>
      <c r="BZ16" s="858">
        <f ca="1">IF(BZ$4&gt;0,OFFSET('Labour Entry'!$C$1,'Labour Entry'!$A17-1,BZ$4*5-2,1,1),0)</f>
        <v>0</v>
      </c>
      <c r="CA16" s="857">
        <f ca="1">IF(CA$4&gt;0,OFFSET('Labour Entry'!$C$1,'Labour Entry'!$A17-1,CA$4*5-1,1,1),0)</f>
        <v>0</v>
      </c>
      <c r="CB16" s="858">
        <f ca="1">IF(CB$4&gt;0,OFFSET('Labour Entry'!$C$1,'Labour Entry'!$A17-1,CB$4*5,1,1),0)</f>
        <v>0</v>
      </c>
      <c r="CC16" s="862">
        <f ca="1">IF(CC$4&gt;0,OFFSET('Labour Entry'!$C$1,'Labour Entry'!$A17-1,CC$4*5-4,1,1),0)</f>
        <v>0</v>
      </c>
      <c r="CD16" s="857">
        <f ca="1">IF(CD$4&gt;0,OFFSET('Labour Entry'!$C$1,'Labour Entry'!$A17-1,CD$4*5-3,1,1),0)</f>
        <v>0</v>
      </c>
      <c r="CE16" s="858">
        <f ca="1">IF(CE$4&gt;0,OFFSET('Labour Entry'!$C$1,'Labour Entry'!$A17-1,CE$4*5-2,1,1),0)</f>
        <v>0</v>
      </c>
      <c r="CF16" s="857">
        <f ca="1">IF(CF$4&gt;0,OFFSET('Labour Entry'!$C$1,'Labour Entry'!$A17-1,CF$4*5-1,1,1),0)</f>
        <v>0</v>
      </c>
      <c r="CG16" s="858">
        <f ca="1">IF(CG$4&gt;0,OFFSET('Labour Entry'!$C$1,'Labour Entry'!$A17-1,CG$4*5,1,1),0)</f>
        <v>0</v>
      </c>
      <c r="CH16" s="845"/>
      <c r="CI16" s="863">
        <f t="shared" ca="1" si="0"/>
        <v>0</v>
      </c>
      <c r="CJ16" s="864">
        <f t="shared" ca="1" si="2"/>
        <v>0</v>
      </c>
      <c r="CK16" s="865">
        <f t="shared" ca="1" si="1"/>
        <v>0</v>
      </c>
      <c r="CL16" s="866">
        <f t="shared" ca="1" si="1"/>
        <v>0</v>
      </c>
      <c r="CM16" s="866">
        <f t="shared" ca="1" si="1"/>
        <v>0</v>
      </c>
      <c r="CN16" s="867">
        <f t="shared" ca="1" si="1"/>
        <v>0</v>
      </c>
    </row>
    <row r="17" spans="1:92" x14ac:dyDescent="0.2">
      <c r="A17" s="855" t="str">
        <f ca="1">IF(OFFSET('Employee Set-up'!$A$1,ROW('Employee Set-up'!$A13)-1,'Employee Set-up'!$B$1-1,1,1)&lt;&gt;0,OFFSET('Employee Set-up'!$A$1,ROW('Employee Set-up'!$A13)-1,'Employee Set-up'!$B$1-1,1,1),"---")</f>
        <v>----</v>
      </c>
      <c r="B17" s="856" t="str">
        <f ca="1">IF(OFFSET('Employee Set-up'!$A$1,ROW('Employee Set-up'!$A13)-1,'Employee Set-up'!$D$1-1,1,1)&lt;&gt;0,OFFSET('Employee Set-up'!$A$1,ROW('Employee Set-up'!$A13)-1,'Employee Set-up'!$C$1-1,1,1),"---")</f>
        <v>---</v>
      </c>
      <c r="C17" s="857" t="str">
        <f ca="1">IF(OFFSET('Employee Set-up'!$A$1,ROW('Employee Set-up'!$A13)-1,'Employee Set-up'!$D$1-1,1,1)&lt;&gt;0,OFFSET('Employee Set-up'!$A$1,ROW('Employee Set-up'!$A13)-1,'Employee Set-up'!$F$1-1,1,1),"---")</f>
        <v xml:space="preserve"> -   </v>
      </c>
      <c r="D17" s="858">
        <f ca="1">IF(OFFSET('Employee Set-up'!$A$1,ROW('Employee Set-up'!$A13)-1,'Employee Set-up'!$D$1-1,1,1)&lt;&gt;0,OFFSET('Employee Set-up'!$A$1,ROW('Employee Set-up'!$A13)-1,'Employee Set-up'!$G$1-1,1,1),"---")</f>
        <v>0</v>
      </c>
      <c r="E17" s="845"/>
      <c r="F17" s="859">
        <f ca="1">IF(F$4&gt;0,OFFSET('Labour Entry'!$C$1,'Labour Entry'!$A18-1,F$4*5-4,1,1),0)</f>
        <v>0</v>
      </c>
      <c r="G17" s="857">
        <f ca="1">IF(G$4&gt;0,OFFSET('Labour Entry'!$C$1,'Labour Entry'!$A18-1,G$4*5-3,1,1),0)</f>
        <v>0</v>
      </c>
      <c r="H17" s="858">
        <f ca="1">IF(H$4&gt;0,OFFSET('Labour Entry'!$C$1,'Labour Entry'!$A18-1,H$4*5-2,1,1),0)</f>
        <v>0</v>
      </c>
      <c r="I17" s="860">
        <f ca="1">IF(I$4&gt;0,OFFSET('Labour Entry'!$C$1,'Labour Entry'!$A18-1,I$4*5-1,1,1),0)</f>
        <v>0</v>
      </c>
      <c r="J17" s="861">
        <f ca="1">IF(J$4&gt;0,OFFSET('Labour Entry'!$C$1,'Labour Entry'!$A18-1,J$4*5,1,1),0)</f>
        <v>0</v>
      </c>
      <c r="K17" s="862">
        <f ca="1">IF(K$4&gt;0,OFFSET('Labour Entry'!$C$1,'Labour Entry'!$A18-1,K$4*5-4,1,1),0)</f>
        <v>0</v>
      </c>
      <c r="L17" s="857">
        <f ca="1">IF(L$4&gt;0,OFFSET('Labour Entry'!$C$1,'Labour Entry'!$A18-1,L$4*5-3,1,1),0)</f>
        <v>0</v>
      </c>
      <c r="M17" s="858">
        <f ca="1">IF(M$4&gt;0,OFFSET('Labour Entry'!$C$1,'Labour Entry'!$A18-1,M$4*5-2,1,1),0)</f>
        <v>0</v>
      </c>
      <c r="N17" s="860">
        <f ca="1">IF(N$4&gt;0,OFFSET('Labour Entry'!$C$1,'Labour Entry'!$A18-1,N$4*5-1,1,1),0)</f>
        <v>0</v>
      </c>
      <c r="O17" s="861">
        <f ca="1">IF(O$4&gt;0,OFFSET('Labour Entry'!$C$1,'Labour Entry'!$A18-1,O$4*5,1,1),0)</f>
        <v>0</v>
      </c>
      <c r="P17" s="862">
        <f ca="1">IF(P$4&gt;0,OFFSET('Labour Entry'!$C$1,'Labour Entry'!$A18-1,P$4*5-4,1,1),0)</f>
        <v>0</v>
      </c>
      <c r="Q17" s="857">
        <f ca="1">IF(Q$4&gt;0,OFFSET('Labour Entry'!$C$1,'Labour Entry'!$A18-1,Q$4*5-3,1,1),0)</f>
        <v>0</v>
      </c>
      <c r="R17" s="858">
        <f ca="1">IF(R$4&gt;0,OFFSET('Labour Entry'!$C$1,'Labour Entry'!$A18-1,R$4*5-2,1,1),0)</f>
        <v>0</v>
      </c>
      <c r="S17" s="860">
        <f ca="1">IF(S$4&gt;0,OFFSET('Labour Entry'!$C$1,'Labour Entry'!$A18-1,S$4*5-1,1,1),0)</f>
        <v>0</v>
      </c>
      <c r="T17" s="861">
        <f ca="1">IF(T$4&gt;0,OFFSET('Labour Entry'!$C$1,'Labour Entry'!$A18-1,T$4*5,1,1),0)</f>
        <v>0</v>
      </c>
      <c r="U17" s="862">
        <f ca="1">IF(U$4&gt;0,OFFSET('Labour Entry'!$C$1,'Labour Entry'!$A18-1,U$4*5-4,1,1),0)</f>
        <v>0</v>
      </c>
      <c r="V17" s="857">
        <f ca="1">IF(V$4&gt;0,OFFSET('Labour Entry'!$C$1,'Labour Entry'!$A18-1,V$4*5-3,1,1),0)</f>
        <v>0</v>
      </c>
      <c r="W17" s="858">
        <f ca="1">IF(W$4&gt;0,OFFSET('Labour Entry'!$C$1,'Labour Entry'!$A18-1,W$4*5-2,1,1),0)</f>
        <v>0</v>
      </c>
      <c r="X17" s="860">
        <f ca="1">IF(X$4&gt;0,OFFSET('Labour Entry'!$C$1,'Labour Entry'!$A18-1,X$4*5-1,1,1),0)</f>
        <v>0</v>
      </c>
      <c r="Y17" s="861">
        <f ca="1">IF(Y$4&gt;0,OFFSET('Labour Entry'!$C$1,'Labour Entry'!$A18-1,Y$4*5,1,1),0)</f>
        <v>0</v>
      </c>
      <c r="Z17" s="862">
        <f ca="1">IF(Z$4&gt;0,OFFSET('Labour Entry'!$C$1,'Labour Entry'!$A18-1,Z$4*5-4,1,1),0)</f>
        <v>0</v>
      </c>
      <c r="AA17" s="857">
        <f ca="1">IF(AA$4&gt;0,OFFSET('Labour Entry'!$C$1,'Labour Entry'!$A18-1,AA$4*5-3,1,1),0)</f>
        <v>0</v>
      </c>
      <c r="AB17" s="858">
        <f ca="1">IF(AB$4&gt;0,OFFSET('Labour Entry'!$C$1,'Labour Entry'!$A18-1,AB$4*5-2,1,1),0)</f>
        <v>0</v>
      </c>
      <c r="AC17" s="860">
        <f ca="1">IF(AC$4&gt;0,OFFSET('Labour Entry'!$C$1,'Labour Entry'!$A18-1,AC$4*5-1,1,1),0)</f>
        <v>0</v>
      </c>
      <c r="AD17" s="861">
        <f ca="1">IF(AD$4&gt;0,OFFSET('Labour Entry'!$C$1,'Labour Entry'!$A18-1,AD$4*5,1,1),0)</f>
        <v>0</v>
      </c>
      <c r="AE17" s="862">
        <f ca="1">IF(AE$4&gt;0,OFFSET('Labour Entry'!$C$1,'Labour Entry'!$A18-1,AE$4*5-4,1,1),0)</f>
        <v>0</v>
      </c>
      <c r="AF17" s="857">
        <f ca="1">IF(AF$4&gt;0,OFFSET('Labour Entry'!$C$1,'Labour Entry'!$A18-1,AF$4*5-3,1,1),0)</f>
        <v>0</v>
      </c>
      <c r="AG17" s="858">
        <f ca="1">IF(AG$4&gt;0,OFFSET('Labour Entry'!$C$1,'Labour Entry'!$A18-1,AG$4*5-2,1,1),0)</f>
        <v>0</v>
      </c>
      <c r="AH17" s="860">
        <f ca="1">IF(AH$4&gt;0,OFFSET('Labour Entry'!$C$1,'Labour Entry'!$A18-1,AH$4*5-1,1,1),0)</f>
        <v>0</v>
      </c>
      <c r="AI17" s="861">
        <f ca="1">IF(AI$4&gt;0,OFFSET('Labour Entry'!$C$1,'Labour Entry'!$A18-1,AI$4*5,1,1),0)</f>
        <v>0</v>
      </c>
      <c r="AJ17" s="862">
        <f ca="1">IF(AJ$4&gt;0,OFFSET('Labour Entry'!$C$1,'Labour Entry'!$A18-1,AJ$4*5-4,1,1),0)</f>
        <v>0</v>
      </c>
      <c r="AK17" s="857">
        <f ca="1">IF(AK$4&gt;0,OFFSET('Labour Entry'!$C$1,'Labour Entry'!$A18-1,AK$4*5-3,1,1),0)</f>
        <v>0</v>
      </c>
      <c r="AL17" s="858">
        <f ca="1">IF(AL$4&gt;0,OFFSET('Labour Entry'!$C$1,'Labour Entry'!$A18-1,AL$4*5-2,1,1),0)</f>
        <v>0</v>
      </c>
      <c r="AM17" s="857">
        <f ca="1">IF(AM$4&gt;0,OFFSET('Labour Entry'!$C$1,'Labour Entry'!$A18-1,AM$4*5-1,1,1),0)</f>
        <v>0</v>
      </c>
      <c r="AN17" s="858">
        <f ca="1">IF(AN$4&gt;0,OFFSET('Labour Entry'!$C$1,'Labour Entry'!$A18-1,AN$4*5,1,1),0)</f>
        <v>0</v>
      </c>
      <c r="AO17" s="862">
        <f ca="1">IF(AO$4&gt;0,OFFSET('Labour Entry'!$C$1,'Labour Entry'!$A18-1,AO$4*5-4,1,1),0)</f>
        <v>0</v>
      </c>
      <c r="AP17" s="857">
        <f ca="1">IF(AP$4&gt;0,OFFSET('Labour Entry'!$C$1,'Labour Entry'!$A18-1,AP$4*5-3,1,1),0)</f>
        <v>0</v>
      </c>
      <c r="AQ17" s="858">
        <f ca="1">IF(AQ$4&gt;0,OFFSET('Labour Entry'!$C$1,'Labour Entry'!$A18-1,AQ$4*5-2,1,1),0)</f>
        <v>0</v>
      </c>
      <c r="AR17" s="857">
        <f ca="1">IF(AR$4&gt;0,OFFSET('Labour Entry'!$C$1,'Labour Entry'!$A18-1,AR$4*5-1,1,1),0)</f>
        <v>0</v>
      </c>
      <c r="AS17" s="858">
        <f ca="1">IF(AS$4&gt;0,OFFSET('Labour Entry'!$C$1,'Labour Entry'!$A18-1,AS$4*5,1,1),0)</f>
        <v>0</v>
      </c>
      <c r="AT17" s="862">
        <f ca="1">IF(AT$4&gt;0,OFFSET('Labour Entry'!$C$1,'Labour Entry'!$A18-1,AT$4*5-4,1,1),0)</f>
        <v>0</v>
      </c>
      <c r="AU17" s="857">
        <f ca="1">IF(AU$4&gt;0,OFFSET('Labour Entry'!$C$1,'Labour Entry'!$A18-1,AU$4*5-3,1,1),0)</f>
        <v>0</v>
      </c>
      <c r="AV17" s="858">
        <f ca="1">IF(AV$4&gt;0,OFFSET('Labour Entry'!$C$1,'Labour Entry'!$A18-1,AV$4*5-2,1,1),0)</f>
        <v>0</v>
      </c>
      <c r="AW17" s="857">
        <f ca="1">IF(AW$4&gt;0,OFFSET('Labour Entry'!$C$1,'Labour Entry'!$A18-1,AW$4*5-1,1,1),0)</f>
        <v>0</v>
      </c>
      <c r="AX17" s="858">
        <f ca="1">IF(AX$4&gt;0,OFFSET('Labour Entry'!$C$1,'Labour Entry'!$A18-1,AX$4*5,1,1),0)</f>
        <v>0</v>
      </c>
      <c r="AY17" s="862">
        <f ca="1">IF(AY$4&gt;0,OFFSET('Labour Entry'!$C$1,'Labour Entry'!$A18-1,AY$4*5-4,1,1),0)</f>
        <v>0</v>
      </c>
      <c r="AZ17" s="857">
        <f ca="1">IF(AZ$4&gt;0,OFFSET('Labour Entry'!$C$1,'Labour Entry'!$A18-1,AZ$4*5-3,1,1),0)</f>
        <v>0</v>
      </c>
      <c r="BA17" s="858">
        <f ca="1">IF(BA$4&gt;0,OFFSET('Labour Entry'!$C$1,'Labour Entry'!$A18-1,BA$4*5-2,1,1),0)</f>
        <v>0</v>
      </c>
      <c r="BB17" s="857">
        <f ca="1">IF(BB$4&gt;0,OFFSET('Labour Entry'!$C$1,'Labour Entry'!$A18-1,BB$4*5-1,1,1),0)</f>
        <v>0</v>
      </c>
      <c r="BC17" s="858">
        <f ca="1">IF(BC$4&gt;0,OFFSET('Labour Entry'!$C$1,'Labour Entry'!$A18-1,BC$4*5,1,1),0)</f>
        <v>0</v>
      </c>
      <c r="BD17" s="862">
        <f ca="1">IF(BD$4&gt;0,OFFSET('Labour Entry'!$C$1,'Labour Entry'!$A18-1,BD$4*5-4,1,1),0)</f>
        <v>0</v>
      </c>
      <c r="BE17" s="857">
        <f ca="1">IF(BE$4&gt;0,OFFSET('Labour Entry'!$C$1,'Labour Entry'!$A18-1,BE$4*5-3,1,1),0)</f>
        <v>0</v>
      </c>
      <c r="BF17" s="858">
        <f ca="1">IF(BF$4&gt;0,OFFSET('Labour Entry'!$C$1,'Labour Entry'!$A18-1,BF$4*5-2,1,1),0)</f>
        <v>0</v>
      </c>
      <c r="BG17" s="857">
        <f ca="1">IF(BG$4&gt;0,OFFSET('Labour Entry'!$C$1,'Labour Entry'!$A18-1,BG$4*5-1,1,1),0)</f>
        <v>0</v>
      </c>
      <c r="BH17" s="858">
        <f ca="1">IF(BH$4&gt;0,OFFSET('Labour Entry'!$C$1,'Labour Entry'!$A18-1,BH$4*5,1,1),0)</f>
        <v>0</v>
      </c>
      <c r="BI17" s="862">
        <f ca="1">IF(BI$4&gt;0,OFFSET('Labour Entry'!$C$1,'Labour Entry'!$A18-1,BI$4*5-4,1,1),0)</f>
        <v>0</v>
      </c>
      <c r="BJ17" s="857">
        <f ca="1">IF(BJ$4&gt;0,OFFSET('Labour Entry'!$C$1,'Labour Entry'!$A18-1,BJ$4*5-3,1,1),0)</f>
        <v>0</v>
      </c>
      <c r="BK17" s="858">
        <f ca="1">IF(BK$4&gt;0,OFFSET('Labour Entry'!$C$1,'Labour Entry'!$A18-1,BK$4*5-2,1,1),0)</f>
        <v>0</v>
      </c>
      <c r="BL17" s="857">
        <f ca="1">IF(BL$4&gt;0,OFFSET('Labour Entry'!$C$1,'Labour Entry'!$A18-1,BL$4*5-1,1,1),0)</f>
        <v>0</v>
      </c>
      <c r="BM17" s="858">
        <f ca="1">IF(BM$4&gt;0,OFFSET('Labour Entry'!$C$1,'Labour Entry'!$A18-1,BM$4*5,1,1),0)</f>
        <v>0</v>
      </c>
      <c r="BN17" s="862">
        <f ca="1">IF(BN$4&gt;0,OFFSET('Labour Entry'!$C$1,'Labour Entry'!$A18-1,BN$4*5-4,1,1),0)</f>
        <v>0</v>
      </c>
      <c r="BO17" s="857">
        <f ca="1">IF(BO$4&gt;0,OFFSET('Labour Entry'!$C$1,'Labour Entry'!$A18-1,BO$4*5-3,1,1),0)</f>
        <v>0</v>
      </c>
      <c r="BP17" s="858">
        <f ca="1">IF(BP$4&gt;0,OFFSET('Labour Entry'!$C$1,'Labour Entry'!$A18-1,BP$4*5-2,1,1),0)</f>
        <v>0</v>
      </c>
      <c r="BQ17" s="857">
        <f ca="1">IF(BQ$4&gt;0,OFFSET('Labour Entry'!$C$1,'Labour Entry'!$A18-1,BQ$4*5-1,1,1),0)</f>
        <v>0</v>
      </c>
      <c r="BR17" s="858">
        <f ca="1">IF(BR$4&gt;0,OFFSET('Labour Entry'!$C$1,'Labour Entry'!$A18-1,BR$4*5,1,1),0)</f>
        <v>0</v>
      </c>
      <c r="BS17" s="862">
        <f ca="1">IF(BS$4&gt;0,OFFSET('Labour Entry'!$C$1,'Labour Entry'!$A18-1,BS$4*5-4,1,1),0)</f>
        <v>0</v>
      </c>
      <c r="BT17" s="857">
        <f ca="1">IF(BT$4&gt;0,OFFSET('Labour Entry'!$C$1,'Labour Entry'!$A18-1,BT$4*5-3,1,1),0)</f>
        <v>0</v>
      </c>
      <c r="BU17" s="858">
        <f ca="1">IF(BU$4&gt;0,OFFSET('Labour Entry'!$C$1,'Labour Entry'!$A18-1,BU$4*5-2,1,1),0)</f>
        <v>0</v>
      </c>
      <c r="BV17" s="857">
        <f ca="1">IF(BV$4&gt;0,OFFSET('Labour Entry'!$C$1,'Labour Entry'!$A18-1,BV$4*5-1,1,1),0)</f>
        <v>0</v>
      </c>
      <c r="BW17" s="858">
        <f ca="1">IF(BW$4&gt;0,OFFSET('Labour Entry'!$C$1,'Labour Entry'!$A18-1,BW$4*5,1,1),0)</f>
        <v>0</v>
      </c>
      <c r="BX17" s="862">
        <f ca="1">IF(BX$4&gt;0,OFFSET('Labour Entry'!$C$1,'Labour Entry'!$A18-1,BX$4*5-4,1,1),0)</f>
        <v>0</v>
      </c>
      <c r="BY17" s="857">
        <f ca="1">IF(BY$4&gt;0,OFFSET('Labour Entry'!$C$1,'Labour Entry'!$A18-1,BY$4*5-3,1,1),0)</f>
        <v>0</v>
      </c>
      <c r="BZ17" s="858">
        <f ca="1">IF(BZ$4&gt;0,OFFSET('Labour Entry'!$C$1,'Labour Entry'!$A18-1,BZ$4*5-2,1,1),0)</f>
        <v>0</v>
      </c>
      <c r="CA17" s="857">
        <f ca="1">IF(CA$4&gt;0,OFFSET('Labour Entry'!$C$1,'Labour Entry'!$A18-1,CA$4*5-1,1,1),0)</f>
        <v>0</v>
      </c>
      <c r="CB17" s="858">
        <f ca="1">IF(CB$4&gt;0,OFFSET('Labour Entry'!$C$1,'Labour Entry'!$A18-1,CB$4*5,1,1),0)</f>
        <v>0</v>
      </c>
      <c r="CC17" s="862">
        <f ca="1">IF(CC$4&gt;0,OFFSET('Labour Entry'!$C$1,'Labour Entry'!$A18-1,CC$4*5-4,1,1),0)</f>
        <v>0</v>
      </c>
      <c r="CD17" s="857">
        <f ca="1">IF(CD$4&gt;0,OFFSET('Labour Entry'!$C$1,'Labour Entry'!$A18-1,CD$4*5-3,1,1),0)</f>
        <v>0</v>
      </c>
      <c r="CE17" s="858">
        <f ca="1">IF(CE$4&gt;0,OFFSET('Labour Entry'!$C$1,'Labour Entry'!$A18-1,CE$4*5-2,1,1),0)</f>
        <v>0</v>
      </c>
      <c r="CF17" s="857">
        <f ca="1">IF(CF$4&gt;0,OFFSET('Labour Entry'!$C$1,'Labour Entry'!$A18-1,CF$4*5-1,1,1),0)</f>
        <v>0</v>
      </c>
      <c r="CG17" s="858">
        <f ca="1">IF(CG$4&gt;0,OFFSET('Labour Entry'!$C$1,'Labour Entry'!$A18-1,CG$4*5,1,1),0)</f>
        <v>0</v>
      </c>
      <c r="CH17" s="845"/>
      <c r="CI17" s="863">
        <f t="shared" ca="1" si="0"/>
        <v>0</v>
      </c>
      <c r="CJ17" s="864">
        <f t="shared" ca="1" si="2"/>
        <v>0</v>
      </c>
      <c r="CK17" s="865">
        <f t="shared" ca="1" si="1"/>
        <v>0</v>
      </c>
      <c r="CL17" s="866">
        <f t="shared" ca="1" si="1"/>
        <v>0</v>
      </c>
      <c r="CM17" s="866">
        <f t="shared" ca="1" si="1"/>
        <v>0</v>
      </c>
      <c r="CN17" s="867">
        <f t="shared" ca="1" si="1"/>
        <v>0</v>
      </c>
    </row>
    <row r="18" spans="1:92" x14ac:dyDescent="0.2">
      <c r="A18" s="855" t="str">
        <f ca="1">IF(OFFSET('Employee Set-up'!$A$1,ROW('Employee Set-up'!$A14)-1,'Employee Set-up'!$B$1-1,1,1)&lt;&gt;0,OFFSET('Employee Set-up'!$A$1,ROW('Employee Set-up'!$A14)-1,'Employee Set-up'!$B$1-1,1,1),"---")</f>
        <v>----</v>
      </c>
      <c r="B18" s="856" t="str">
        <f ca="1">IF(OFFSET('Employee Set-up'!$A$1,ROW('Employee Set-up'!$A14)-1,'Employee Set-up'!$D$1-1,1,1)&lt;&gt;0,OFFSET('Employee Set-up'!$A$1,ROW('Employee Set-up'!$A14)-1,'Employee Set-up'!$C$1-1,1,1),"---")</f>
        <v>Driver 1</v>
      </c>
      <c r="C18" s="857">
        <f ca="1">IF(OFFSET('Employee Set-up'!$A$1,ROW('Employee Set-up'!$A14)-1,'Employee Set-up'!$D$1-1,1,1)&lt;&gt;0,OFFSET('Employee Set-up'!$A$1,ROW('Employee Set-up'!$A14)-1,'Employee Set-up'!$F$1-1,1,1),"---")</f>
        <v>17.850000000000001</v>
      </c>
      <c r="D18" s="858">
        <f ca="1">IF(OFFSET('Employee Set-up'!$A$1,ROW('Employee Set-up'!$A14)-1,'Employee Set-up'!$D$1-1,1,1)&lt;&gt;0,OFFSET('Employee Set-up'!$A$1,ROW('Employee Set-up'!$A14)-1,'Employee Set-up'!$G$1-1,1,1),"---")</f>
        <v>1</v>
      </c>
      <c r="E18" s="845"/>
      <c r="F18" s="859">
        <f ca="1">IF(F$4&gt;0,OFFSET('Labour Entry'!$C$1,'Labour Entry'!$A19-1,F$4*5-4,1,1),0)</f>
        <v>0</v>
      </c>
      <c r="G18" s="857">
        <f ca="1">IF(G$4&gt;0,OFFSET('Labour Entry'!$C$1,'Labour Entry'!$A19-1,G$4*5-3,1,1),0)</f>
        <v>0</v>
      </c>
      <c r="H18" s="858">
        <f ca="1">IF(H$4&gt;0,OFFSET('Labour Entry'!$C$1,'Labour Entry'!$A19-1,H$4*5-2,1,1),0)</f>
        <v>0</v>
      </c>
      <c r="I18" s="860">
        <f ca="1">IF(I$4&gt;0,OFFSET('Labour Entry'!$C$1,'Labour Entry'!$A19-1,I$4*5-1,1,1),0)</f>
        <v>0</v>
      </c>
      <c r="J18" s="861">
        <f ca="1">IF(J$4&gt;0,OFFSET('Labour Entry'!$C$1,'Labour Entry'!$A19-1,J$4*5,1,1),0)</f>
        <v>0</v>
      </c>
      <c r="K18" s="862">
        <f ca="1">IF(K$4&gt;0,OFFSET('Labour Entry'!$C$1,'Labour Entry'!$A19-1,K$4*5-4,1,1),0)</f>
        <v>0</v>
      </c>
      <c r="L18" s="857">
        <f ca="1">IF(L$4&gt;0,OFFSET('Labour Entry'!$C$1,'Labour Entry'!$A19-1,L$4*5-3,1,1),0)</f>
        <v>0</v>
      </c>
      <c r="M18" s="858">
        <f ca="1">IF(M$4&gt;0,OFFSET('Labour Entry'!$C$1,'Labour Entry'!$A19-1,M$4*5-2,1,1),0)</f>
        <v>0</v>
      </c>
      <c r="N18" s="860">
        <f ca="1">IF(N$4&gt;0,OFFSET('Labour Entry'!$C$1,'Labour Entry'!$A19-1,N$4*5-1,1,1),0)</f>
        <v>0</v>
      </c>
      <c r="O18" s="861">
        <f ca="1">IF(O$4&gt;0,OFFSET('Labour Entry'!$C$1,'Labour Entry'!$A19-1,O$4*5,1,1),0)</f>
        <v>0</v>
      </c>
      <c r="P18" s="862">
        <f ca="1">IF(P$4&gt;0,OFFSET('Labour Entry'!$C$1,'Labour Entry'!$A19-1,P$4*5-4,1,1),0)</f>
        <v>0</v>
      </c>
      <c r="Q18" s="857">
        <f ca="1">IF(Q$4&gt;0,OFFSET('Labour Entry'!$C$1,'Labour Entry'!$A19-1,Q$4*5-3,1,1),0)</f>
        <v>0</v>
      </c>
      <c r="R18" s="858">
        <f ca="1">IF(R$4&gt;0,OFFSET('Labour Entry'!$C$1,'Labour Entry'!$A19-1,R$4*5-2,1,1),0)</f>
        <v>0</v>
      </c>
      <c r="S18" s="860">
        <f ca="1">IF(S$4&gt;0,OFFSET('Labour Entry'!$C$1,'Labour Entry'!$A19-1,S$4*5-1,1,1),0)</f>
        <v>0</v>
      </c>
      <c r="T18" s="861">
        <f ca="1">IF(T$4&gt;0,OFFSET('Labour Entry'!$C$1,'Labour Entry'!$A19-1,T$4*5,1,1),0)</f>
        <v>0</v>
      </c>
      <c r="U18" s="862">
        <f ca="1">IF(U$4&gt;0,OFFSET('Labour Entry'!$C$1,'Labour Entry'!$A19-1,U$4*5-4,1,1),0)</f>
        <v>0</v>
      </c>
      <c r="V18" s="857">
        <f ca="1">IF(V$4&gt;0,OFFSET('Labour Entry'!$C$1,'Labour Entry'!$A19-1,V$4*5-3,1,1),0)</f>
        <v>0</v>
      </c>
      <c r="W18" s="858">
        <f ca="1">IF(W$4&gt;0,OFFSET('Labour Entry'!$C$1,'Labour Entry'!$A19-1,W$4*5-2,1,1),0)</f>
        <v>0</v>
      </c>
      <c r="X18" s="860">
        <f ca="1">IF(X$4&gt;0,OFFSET('Labour Entry'!$C$1,'Labour Entry'!$A19-1,X$4*5-1,1,1),0)</f>
        <v>0</v>
      </c>
      <c r="Y18" s="861">
        <f ca="1">IF(Y$4&gt;0,OFFSET('Labour Entry'!$C$1,'Labour Entry'!$A19-1,Y$4*5,1,1),0)</f>
        <v>0</v>
      </c>
      <c r="Z18" s="862">
        <f ca="1">IF(Z$4&gt;0,OFFSET('Labour Entry'!$C$1,'Labour Entry'!$A19-1,Z$4*5-4,1,1),0)</f>
        <v>0</v>
      </c>
      <c r="AA18" s="857">
        <f ca="1">IF(AA$4&gt;0,OFFSET('Labour Entry'!$C$1,'Labour Entry'!$A19-1,AA$4*5-3,1,1),0)</f>
        <v>0</v>
      </c>
      <c r="AB18" s="858">
        <f ca="1">IF(AB$4&gt;0,OFFSET('Labour Entry'!$C$1,'Labour Entry'!$A19-1,AB$4*5-2,1,1),0)</f>
        <v>0</v>
      </c>
      <c r="AC18" s="860">
        <f ca="1">IF(AC$4&gt;0,OFFSET('Labour Entry'!$C$1,'Labour Entry'!$A19-1,AC$4*5-1,1,1),0)</f>
        <v>0</v>
      </c>
      <c r="AD18" s="861">
        <f ca="1">IF(AD$4&gt;0,OFFSET('Labour Entry'!$C$1,'Labour Entry'!$A19-1,AD$4*5,1,1),0)</f>
        <v>0</v>
      </c>
      <c r="AE18" s="862">
        <f ca="1">IF(AE$4&gt;0,OFFSET('Labour Entry'!$C$1,'Labour Entry'!$A19-1,AE$4*5-4,1,1),0)</f>
        <v>0</v>
      </c>
      <c r="AF18" s="857">
        <f ca="1">IF(AF$4&gt;0,OFFSET('Labour Entry'!$C$1,'Labour Entry'!$A19-1,AF$4*5-3,1,1),0)</f>
        <v>0</v>
      </c>
      <c r="AG18" s="858">
        <f ca="1">IF(AG$4&gt;0,OFFSET('Labour Entry'!$C$1,'Labour Entry'!$A19-1,AG$4*5-2,1,1),0)</f>
        <v>0</v>
      </c>
      <c r="AH18" s="860">
        <f ca="1">IF(AH$4&gt;0,OFFSET('Labour Entry'!$C$1,'Labour Entry'!$A19-1,AH$4*5-1,1,1),0)</f>
        <v>0</v>
      </c>
      <c r="AI18" s="861">
        <f ca="1">IF(AI$4&gt;0,OFFSET('Labour Entry'!$C$1,'Labour Entry'!$A19-1,AI$4*5,1,1),0)</f>
        <v>0</v>
      </c>
      <c r="AJ18" s="862">
        <f ca="1">IF(AJ$4&gt;0,OFFSET('Labour Entry'!$C$1,'Labour Entry'!$A19-1,AJ$4*5-4,1,1),0)</f>
        <v>0</v>
      </c>
      <c r="AK18" s="857">
        <f ca="1">IF(AK$4&gt;0,OFFSET('Labour Entry'!$C$1,'Labour Entry'!$A19-1,AK$4*5-3,1,1),0)</f>
        <v>0</v>
      </c>
      <c r="AL18" s="858">
        <f ca="1">IF(AL$4&gt;0,OFFSET('Labour Entry'!$C$1,'Labour Entry'!$A19-1,AL$4*5-2,1,1),0)</f>
        <v>0</v>
      </c>
      <c r="AM18" s="857">
        <f ca="1">IF(AM$4&gt;0,OFFSET('Labour Entry'!$C$1,'Labour Entry'!$A19-1,AM$4*5-1,1,1),0)</f>
        <v>0</v>
      </c>
      <c r="AN18" s="858">
        <f ca="1">IF(AN$4&gt;0,OFFSET('Labour Entry'!$C$1,'Labour Entry'!$A19-1,AN$4*5,1,1),0)</f>
        <v>0</v>
      </c>
      <c r="AO18" s="862">
        <f ca="1">IF(AO$4&gt;0,OFFSET('Labour Entry'!$C$1,'Labour Entry'!$A19-1,AO$4*5-4,1,1),0)</f>
        <v>0</v>
      </c>
      <c r="AP18" s="857">
        <f ca="1">IF(AP$4&gt;0,OFFSET('Labour Entry'!$C$1,'Labour Entry'!$A19-1,AP$4*5-3,1,1),0)</f>
        <v>0</v>
      </c>
      <c r="AQ18" s="858">
        <f ca="1">IF(AQ$4&gt;0,OFFSET('Labour Entry'!$C$1,'Labour Entry'!$A19-1,AQ$4*5-2,1,1),0)</f>
        <v>0</v>
      </c>
      <c r="AR18" s="857">
        <f ca="1">IF(AR$4&gt;0,OFFSET('Labour Entry'!$C$1,'Labour Entry'!$A19-1,AR$4*5-1,1,1),0)</f>
        <v>0</v>
      </c>
      <c r="AS18" s="858">
        <f ca="1">IF(AS$4&gt;0,OFFSET('Labour Entry'!$C$1,'Labour Entry'!$A19-1,AS$4*5,1,1),0)</f>
        <v>0</v>
      </c>
      <c r="AT18" s="862">
        <f ca="1">IF(AT$4&gt;0,OFFSET('Labour Entry'!$C$1,'Labour Entry'!$A19-1,AT$4*5-4,1,1),0)</f>
        <v>0</v>
      </c>
      <c r="AU18" s="857">
        <f ca="1">IF(AU$4&gt;0,OFFSET('Labour Entry'!$C$1,'Labour Entry'!$A19-1,AU$4*5-3,1,1),0)</f>
        <v>0</v>
      </c>
      <c r="AV18" s="858">
        <f ca="1">IF(AV$4&gt;0,OFFSET('Labour Entry'!$C$1,'Labour Entry'!$A19-1,AV$4*5-2,1,1),0)</f>
        <v>0</v>
      </c>
      <c r="AW18" s="857">
        <f ca="1">IF(AW$4&gt;0,OFFSET('Labour Entry'!$C$1,'Labour Entry'!$A19-1,AW$4*5-1,1,1),0)</f>
        <v>0</v>
      </c>
      <c r="AX18" s="858">
        <f ca="1">IF(AX$4&gt;0,OFFSET('Labour Entry'!$C$1,'Labour Entry'!$A19-1,AX$4*5,1,1),0)</f>
        <v>0</v>
      </c>
      <c r="AY18" s="862">
        <f ca="1">IF(AY$4&gt;0,OFFSET('Labour Entry'!$C$1,'Labour Entry'!$A19-1,AY$4*5-4,1,1),0)</f>
        <v>0</v>
      </c>
      <c r="AZ18" s="857">
        <f ca="1">IF(AZ$4&gt;0,OFFSET('Labour Entry'!$C$1,'Labour Entry'!$A19-1,AZ$4*5-3,1,1),0)</f>
        <v>0</v>
      </c>
      <c r="BA18" s="858">
        <f ca="1">IF(BA$4&gt;0,OFFSET('Labour Entry'!$C$1,'Labour Entry'!$A19-1,BA$4*5-2,1,1),0)</f>
        <v>0</v>
      </c>
      <c r="BB18" s="857">
        <f ca="1">IF(BB$4&gt;0,OFFSET('Labour Entry'!$C$1,'Labour Entry'!$A19-1,BB$4*5-1,1,1),0)</f>
        <v>0</v>
      </c>
      <c r="BC18" s="858">
        <f ca="1">IF(BC$4&gt;0,OFFSET('Labour Entry'!$C$1,'Labour Entry'!$A19-1,BC$4*5,1,1),0)</f>
        <v>0</v>
      </c>
      <c r="BD18" s="862">
        <f ca="1">IF(BD$4&gt;0,OFFSET('Labour Entry'!$C$1,'Labour Entry'!$A19-1,BD$4*5-4,1,1),0)</f>
        <v>0</v>
      </c>
      <c r="BE18" s="857">
        <f ca="1">IF(BE$4&gt;0,OFFSET('Labour Entry'!$C$1,'Labour Entry'!$A19-1,BE$4*5-3,1,1),0)</f>
        <v>0</v>
      </c>
      <c r="BF18" s="858">
        <f ca="1">IF(BF$4&gt;0,OFFSET('Labour Entry'!$C$1,'Labour Entry'!$A19-1,BF$4*5-2,1,1),0)</f>
        <v>0</v>
      </c>
      <c r="BG18" s="857">
        <f ca="1">IF(BG$4&gt;0,OFFSET('Labour Entry'!$C$1,'Labour Entry'!$A19-1,BG$4*5-1,1,1),0)</f>
        <v>0</v>
      </c>
      <c r="BH18" s="858">
        <f ca="1">IF(BH$4&gt;0,OFFSET('Labour Entry'!$C$1,'Labour Entry'!$A19-1,BH$4*5,1,1),0)</f>
        <v>0</v>
      </c>
      <c r="BI18" s="862">
        <f ca="1">IF(BI$4&gt;0,OFFSET('Labour Entry'!$C$1,'Labour Entry'!$A19-1,BI$4*5-4,1,1),0)</f>
        <v>0</v>
      </c>
      <c r="BJ18" s="857">
        <f ca="1">IF(BJ$4&gt;0,OFFSET('Labour Entry'!$C$1,'Labour Entry'!$A19-1,BJ$4*5-3,1,1),0)</f>
        <v>0</v>
      </c>
      <c r="BK18" s="858">
        <f ca="1">IF(BK$4&gt;0,OFFSET('Labour Entry'!$C$1,'Labour Entry'!$A19-1,BK$4*5-2,1,1),0)</f>
        <v>0</v>
      </c>
      <c r="BL18" s="857">
        <f ca="1">IF(BL$4&gt;0,OFFSET('Labour Entry'!$C$1,'Labour Entry'!$A19-1,BL$4*5-1,1,1),0)</f>
        <v>0</v>
      </c>
      <c r="BM18" s="858">
        <f ca="1">IF(BM$4&gt;0,OFFSET('Labour Entry'!$C$1,'Labour Entry'!$A19-1,BM$4*5,1,1),0)</f>
        <v>0</v>
      </c>
      <c r="BN18" s="862">
        <f ca="1">IF(BN$4&gt;0,OFFSET('Labour Entry'!$C$1,'Labour Entry'!$A19-1,BN$4*5-4,1,1),0)</f>
        <v>4</v>
      </c>
      <c r="BO18" s="857">
        <f ca="1">IF(BO$4&gt;0,OFFSET('Labour Entry'!$C$1,'Labour Entry'!$A19-1,BO$4*5-3,1,1),0)</f>
        <v>3</v>
      </c>
      <c r="BP18" s="858">
        <f ca="1">IF(BP$4&gt;0,OFFSET('Labour Entry'!$C$1,'Labour Entry'!$A19-1,BP$4*5-2,1,1),0)</f>
        <v>0</v>
      </c>
      <c r="BQ18" s="857">
        <f ca="1">IF(BQ$4&gt;0,OFFSET('Labour Entry'!$C$1,'Labour Entry'!$A19-1,BQ$4*5-1,1,1),0)</f>
        <v>0</v>
      </c>
      <c r="BR18" s="858">
        <f ca="1">IF(BR$4&gt;0,OFFSET('Labour Entry'!$C$1,'Labour Entry'!$A19-1,BR$4*5,1,1),0)</f>
        <v>0</v>
      </c>
      <c r="BS18" s="862">
        <f ca="1">IF(BS$4&gt;0,OFFSET('Labour Entry'!$C$1,'Labour Entry'!$A19-1,BS$4*5-4,1,1),0)</f>
        <v>0</v>
      </c>
      <c r="BT18" s="857">
        <f ca="1">IF(BT$4&gt;0,OFFSET('Labour Entry'!$C$1,'Labour Entry'!$A19-1,BT$4*5-3,1,1),0)</f>
        <v>0</v>
      </c>
      <c r="BU18" s="858">
        <f ca="1">IF(BU$4&gt;0,OFFSET('Labour Entry'!$C$1,'Labour Entry'!$A19-1,BU$4*5-2,1,1),0)</f>
        <v>0</v>
      </c>
      <c r="BV18" s="857">
        <f ca="1">IF(BV$4&gt;0,OFFSET('Labour Entry'!$C$1,'Labour Entry'!$A19-1,BV$4*5-1,1,1),0)</f>
        <v>0</v>
      </c>
      <c r="BW18" s="858">
        <f ca="1">IF(BW$4&gt;0,OFFSET('Labour Entry'!$C$1,'Labour Entry'!$A19-1,BW$4*5,1,1),0)</f>
        <v>0</v>
      </c>
      <c r="BX18" s="862">
        <f ca="1">IF(BX$4&gt;0,OFFSET('Labour Entry'!$C$1,'Labour Entry'!$A19-1,BX$4*5-4,1,1),0)</f>
        <v>0</v>
      </c>
      <c r="BY18" s="857">
        <f ca="1">IF(BY$4&gt;0,OFFSET('Labour Entry'!$C$1,'Labour Entry'!$A19-1,BY$4*5-3,1,1),0)</f>
        <v>0</v>
      </c>
      <c r="BZ18" s="858">
        <f ca="1">IF(BZ$4&gt;0,OFFSET('Labour Entry'!$C$1,'Labour Entry'!$A19-1,BZ$4*5-2,1,1),0)</f>
        <v>0</v>
      </c>
      <c r="CA18" s="857">
        <f ca="1">IF(CA$4&gt;0,OFFSET('Labour Entry'!$C$1,'Labour Entry'!$A19-1,CA$4*5-1,1,1),0)</f>
        <v>0</v>
      </c>
      <c r="CB18" s="858">
        <f ca="1">IF(CB$4&gt;0,OFFSET('Labour Entry'!$C$1,'Labour Entry'!$A19-1,CB$4*5,1,1),0)</f>
        <v>0</v>
      </c>
      <c r="CC18" s="862">
        <f ca="1">IF(CC$4&gt;0,OFFSET('Labour Entry'!$C$1,'Labour Entry'!$A19-1,CC$4*5-4,1,1),0)</f>
        <v>0</v>
      </c>
      <c r="CD18" s="857">
        <f ca="1">IF(CD$4&gt;0,OFFSET('Labour Entry'!$C$1,'Labour Entry'!$A19-1,CD$4*5-3,1,1),0)</f>
        <v>0</v>
      </c>
      <c r="CE18" s="858">
        <f ca="1">IF(CE$4&gt;0,OFFSET('Labour Entry'!$C$1,'Labour Entry'!$A19-1,CE$4*5-2,1,1),0)</f>
        <v>0</v>
      </c>
      <c r="CF18" s="857">
        <f ca="1">IF(CF$4&gt;0,OFFSET('Labour Entry'!$C$1,'Labour Entry'!$A19-1,CF$4*5-1,1,1),0)</f>
        <v>0</v>
      </c>
      <c r="CG18" s="858">
        <f ca="1">IF(CG$4&gt;0,OFFSET('Labour Entry'!$C$1,'Labour Entry'!$A19-1,CG$4*5,1,1),0)</f>
        <v>0</v>
      </c>
      <c r="CH18" s="845"/>
      <c r="CI18" s="863">
        <f t="shared" ca="1" si="0"/>
        <v>4</v>
      </c>
      <c r="CJ18" s="864">
        <f t="shared" ca="1" si="2"/>
        <v>4</v>
      </c>
      <c r="CK18" s="865">
        <f t="shared" ca="1" si="1"/>
        <v>3</v>
      </c>
      <c r="CL18" s="866">
        <f t="shared" ca="1" si="1"/>
        <v>0</v>
      </c>
      <c r="CM18" s="866">
        <f t="shared" ca="1" si="1"/>
        <v>0</v>
      </c>
      <c r="CN18" s="867">
        <f t="shared" ca="1" si="1"/>
        <v>0</v>
      </c>
    </row>
    <row r="19" spans="1:92" x14ac:dyDescent="0.2">
      <c r="A19" s="855" t="str">
        <f ca="1">IF(OFFSET('Employee Set-up'!$A$1,ROW('Employee Set-up'!$A15)-1,'Employee Set-up'!$B$1-1,1,1)&lt;&gt;0,OFFSET('Employee Set-up'!$A$1,ROW('Employee Set-up'!$A15)-1,'Employee Set-up'!$B$1-1,1,1),"---")</f>
        <v>----</v>
      </c>
      <c r="B19" s="856" t="str">
        <f ca="1">IF(OFFSET('Employee Set-up'!$A$1,ROW('Employee Set-up'!$A15)-1,'Employee Set-up'!$D$1-1,1,1)&lt;&gt;0,OFFSET('Employee Set-up'!$A$1,ROW('Employee Set-up'!$A15)-1,'Employee Set-up'!$C$1-1,1,1),"---")</f>
        <v>Driver 2</v>
      </c>
      <c r="C19" s="857">
        <f ca="1">IF(OFFSET('Employee Set-up'!$A$1,ROW('Employee Set-up'!$A15)-1,'Employee Set-up'!$D$1-1,1,1)&lt;&gt;0,OFFSET('Employee Set-up'!$A$1,ROW('Employee Set-up'!$A15)-1,'Employee Set-up'!$F$1-1,1,1),"---")</f>
        <v>17.850000000000001</v>
      </c>
      <c r="D19" s="858">
        <f ca="1">IF(OFFSET('Employee Set-up'!$A$1,ROW('Employee Set-up'!$A15)-1,'Employee Set-up'!$D$1-1,1,1)&lt;&gt;0,OFFSET('Employee Set-up'!$A$1,ROW('Employee Set-up'!$A15)-1,'Employee Set-up'!$G$1-1,1,1),"---")</f>
        <v>1</v>
      </c>
      <c r="E19" s="845"/>
      <c r="F19" s="859">
        <f ca="1">IF(F$4&gt;0,OFFSET('Labour Entry'!$C$1,'Labour Entry'!$A20-1,F$4*5-4,1,1),0)</f>
        <v>6</v>
      </c>
      <c r="G19" s="857">
        <f ca="1">IF(G$4&gt;0,OFFSET('Labour Entry'!$C$1,'Labour Entry'!$A20-1,G$4*5-3,1,1),0)</f>
        <v>8</v>
      </c>
      <c r="H19" s="858">
        <f ca="1">IF(H$4&gt;0,OFFSET('Labour Entry'!$C$1,'Labour Entry'!$A20-1,H$4*5-2,1,1),0)</f>
        <v>0</v>
      </c>
      <c r="I19" s="860">
        <f ca="1">IF(I$4&gt;0,OFFSET('Labour Entry'!$C$1,'Labour Entry'!$A20-1,I$4*5-1,1,1),0)</f>
        <v>0</v>
      </c>
      <c r="J19" s="861">
        <f ca="1">IF(J$4&gt;0,OFFSET('Labour Entry'!$C$1,'Labour Entry'!$A20-1,J$4*5,1,1),0)</f>
        <v>0</v>
      </c>
      <c r="K19" s="862">
        <f ca="1">IF(K$4&gt;0,OFFSET('Labour Entry'!$C$1,'Labour Entry'!$A20-1,K$4*5-4,1,1),0)</f>
        <v>0</v>
      </c>
      <c r="L19" s="857">
        <f ca="1">IF(L$4&gt;0,OFFSET('Labour Entry'!$C$1,'Labour Entry'!$A20-1,L$4*5-3,1,1),0)</f>
        <v>0</v>
      </c>
      <c r="M19" s="858">
        <f ca="1">IF(M$4&gt;0,OFFSET('Labour Entry'!$C$1,'Labour Entry'!$A20-1,M$4*5-2,1,1),0)</f>
        <v>0</v>
      </c>
      <c r="N19" s="860">
        <f ca="1">IF(N$4&gt;0,OFFSET('Labour Entry'!$C$1,'Labour Entry'!$A20-1,N$4*5-1,1,1),0)</f>
        <v>0</v>
      </c>
      <c r="O19" s="861">
        <f ca="1">IF(O$4&gt;0,OFFSET('Labour Entry'!$C$1,'Labour Entry'!$A20-1,O$4*5,1,1),0)</f>
        <v>0</v>
      </c>
      <c r="P19" s="862">
        <f ca="1">IF(P$4&gt;0,OFFSET('Labour Entry'!$C$1,'Labour Entry'!$A20-1,P$4*5-4,1,1),0)</f>
        <v>14</v>
      </c>
      <c r="Q19" s="857">
        <f ca="1">IF(Q$4&gt;0,OFFSET('Labour Entry'!$C$1,'Labour Entry'!$A20-1,Q$4*5-3,1,1),0)</f>
        <v>8</v>
      </c>
      <c r="R19" s="858">
        <f ca="1">IF(R$4&gt;0,OFFSET('Labour Entry'!$C$1,'Labour Entry'!$A20-1,R$4*5-2,1,1),0)</f>
        <v>0.5</v>
      </c>
      <c r="S19" s="860">
        <f ca="1">IF(S$4&gt;0,OFFSET('Labour Entry'!$C$1,'Labour Entry'!$A20-1,S$4*5-1,1,1),0)</f>
        <v>0</v>
      </c>
      <c r="T19" s="861">
        <f ca="1">IF(T$4&gt;0,OFFSET('Labour Entry'!$C$1,'Labour Entry'!$A20-1,T$4*5,1,1),0)</f>
        <v>0</v>
      </c>
      <c r="U19" s="862">
        <f ca="1">IF(U$4&gt;0,OFFSET('Labour Entry'!$C$1,'Labour Entry'!$A20-1,U$4*5-4,1,1),0)</f>
        <v>1</v>
      </c>
      <c r="V19" s="857">
        <f ca="1">IF(V$4&gt;0,OFFSET('Labour Entry'!$C$1,'Labour Entry'!$A20-1,V$4*5-3,1,1),0)</f>
        <v>6</v>
      </c>
      <c r="W19" s="858">
        <f ca="1">IF(W$4&gt;0,OFFSET('Labour Entry'!$C$1,'Labour Entry'!$A20-1,W$4*5-2,1,1),0)</f>
        <v>0</v>
      </c>
      <c r="X19" s="860">
        <f ca="1">IF(X$4&gt;0,OFFSET('Labour Entry'!$C$1,'Labour Entry'!$A20-1,X$4*5-1,1,1),0)</f>
        <v>0</v>
      </c>
      <c r="Y19" s="861">
        <f ca="1">IF(Y$4&gt;0,OFFSET('Labour Entry'!$C$1,'Labour Entry'!$A20-1,Y$4*5,1,1),0)</f>
        <v>0</v>
      </c>
      <c r="Z19" s="862">
        <f ca="1">IF(Z$4&gt;0,OFFSET('Labour Entry'!$C$1,'Labour Entry'!$A20-1,Z$4*5-4,1,1),0)</f>
        <v>10</v>
      </c>
      <c r="AA19" s="857">
        <f ca="1">IF(AA$4&gt;0,OFFSET('Labour Entry'!$C$1,'Labour Entry'!$A20-1,AA$4*5-3,1,1),0)</f>
        <v>6.5</v>
      </c>
      <c r="AB19" s="858">
        <f ca="1">IF(AB$4&gt;0,OFFSET('Labour Entry'!$C$1,'Labour Entry'!$A20-1,AB$4*5-2,1,1),0)</f>
        <v>0</v>
      </c>
      <c r="AC19" s="860">
        <f ca="1">IF(AC$4&gt;0,OFFSET('Labour Entry'!$C$1,'Labour Entry'!$A20-1,AC$4*5-1,1,1),0)</f>
        <v>0</v>
      </c>
      <c r="AD19" s="861">
        <f ca="1">IF(AD$4&gt;0,OFFSET('Labour Entry'!$C$1,'Labour Entry'!$A20-1,AD$4*5,1,1),0)</f>
        <v>0</v>
      </c>
      <c r="AE19" s="862">
        <f ca="1">IF(AE$4&gt;0,OFFSET('Labour Entry'!$C$1,'Labour Entry'!$A20-1,AE$4*5-4,1,1),0)</f>
        <v>0</v>
      </c>
      <c r="AF19" s="857">
        <f ca="1">IF(AF$4&gt;0,OFFSET('Labour Entry'!$C$1,'Labour Entry'!$A20-1,AF$4*5-3,1,1),0)</f>
        <v>0</v>
      </c>
      <c r="AG19" s="858">
        <f ca="1">IF(AG$4&gt;0,OFFSET('Labour Entry'!$C$1,'Labour Entry'!$A20-1,AG$4*5-2,1,1),0)</f>
        <v>0</v>
      </c>
      <c r="AH19" s="860">
        <f ca="1">IF(AH$4&gt;0,OFFSET('Labour Entry'!$C$1,'Labour Entry'!$A20-1,AH$4*5-1,1,1),0)</f>
        <v>0</v>
      </c>
      <c r="AI19" s="861">
        <f ca="1">IF(AI$4&gt;0,OFFSET('Labour Entry'!$C$1,'Labour Entry'!$A20-1,AI$4*5,1,1),0)</f>
        <v>0</v>
      </c>
      <c r="AJ19" s="862">
        <f ca="1">IF(AJ$4&gt;0,OFFSET('Labour Entry'!$C$1,'Labour Entry'!$A20-1,AJ$4*5-4,1,1),0)</f>
        <v>0</v>
      </c>
      <c r="AK19" s="857">
        <f ca="1">IF(AK$4&gt;0,OFFSET('Labour Entry'!$C$1,'Labour Entry'!$A20-1,AK$4*5-3,1,1),0)</f>
        <v>0</v>
      </c>
      <c r="AL19" s="858">
        <f ca="1">IF(AL$4&gt;0,OFFSET('Labour Entry'!$C$1,'Labour Entry'!$A20-1,AL$4*5-2,1,1),0)</f>
        <v>0</v>
      </c>
      <c r="AM19" s="857">
        <f ca="1">IF(AM$4&gt;0,OFFSET('Labour Entry'!$C$1,'Labour Entry'!$A20-1,AM$4*5-1,1,1),0)</f>
        <v>0</v>
      </c>
      <c r="AN19" s="858">
        <f ca="1">IF(AN$4&gt;0,OFFSET('Labour Entry'!$C$1,'Labour Entry'!$A20-1,AN$4*5,1,1),0)</f>
        <v>0</v>
      </c>
      <c r="AO19" s="862">
        <f ca="1">IF(AO$4&gt;0,OFFSET('Labour Entry'!$C$1,'Labour Entry'!$A20-1,AO$4*5-4,1,1),0)</f>
        <v>11</v>
      </c>
      <c r="AP19" s="857">
        <f ca="1">IF(AP$4&gt;0,OFFSET('Labour Entry'!$C$1,'Labour Entry'!$A20-1,AP$4*5-3,1,1),0)</f>
        <v>8</v>
      </c>
      <c r="AQ19" s="858">
        <f ca="1">IF(AQ$4&gt;0,OFFSET('Labour Entry'!$C$1,'Labour Entry'!$A20-1,AQ$4*5-2,1,1),0)</f>
        <v>0</v>
      </c>
      <c r="AR19" s="857">
        <f ca="1">IF(AR$4&gt;0,OFFSET('Labour Entry'!$C$1,'Labour Entry'!$A20-1,AR$4*5-1,1,1),0)</f>
        <v>0</v>
      </c>
      <c r="AS19" s="858">
        <f ca="1">IF(AS$4&gt;0,OFFSET('Labour Entry'!$C$1,'Labour Entry'!$A20-1,AS$4*5,1,1),0)</f>
        <v>0</v>
      </c>
      <c r="AT19" s="862">
        <f ca="1">IF(AT$4&gt;0,OFFSET('Labour Entry'!$C$1,'Labour Entry'!$A20-1,AT$4*5-4,1,1),0)</f>
        <v>0</v>
      </c>
      <c r="AU19" s="857">
        <f ca="1">IF(AU$4&gt;0,OFFSET('Labour Entry'!$C$1,'Labour Entry'!$A20-1,AU$4*5-3,1,1),0)</f>
        <v>0</v>
      </c>
      <c r="AV19" s="858">
        <f ca="1">IF(AV$4&gt;0,OFFSET('Labour Entry'!$C$1,'Labour Entry'!$A20-1,AV$4*5-2,1,1),0)</f>
        <v>0</v>
      </c>
      <c r="AW19" s="857">
        <f ca="1">IF(AW$4&gt;0,OFFSET('Labour Entry'!$C$1,'Labour Entry'!$A20-1,AW$4*5-1,1,1),0)</f>
        <v>0</v>
      </c>
      <c r="AX19" s="858">
        <f ca="1">IF(AX$4&gt;0,OFFSET('Labour Entry'!$C$1,'Labour Entry'!$A20-1,AX$4*5,1,1),0)</f>
        <v>0</v>
      </c>
      <c r="AY19" s="862">
        <f ca="1">IF(AY$4&gt;0,OFFSET('Labour Entry'!$C$1,'Labour Entry'!$A20-1,AY$4*5-4,1,1),0)</f>
        <v>8</v>
      </c>
      <c r="AZ19" s="857">
        <f ca="1">IF(AZ$4&gt;0,OFFSET('Labour Entry'!$C$1,'Labour Entry'!$A20-1,AZ$4*5-3,1,1),0)</f>
        <v>8</v>
      </c>
      <c r="BA19" s="858">
        <f ca="1">IF(BA$4&gt;0,OFFSET('Labour Entry'!$C$1,'Labour Entry'!$A20-1,BA$4*5-2,1,1),0)</f>
        <v>0</v>
      </c>
      <c r="BB19" s="857">
        <f ca="1">IF(BB$4&gt;0,OFFSET('Labour Entry'!$C$1,'Labour Entry'!$A20-1,BB$4*5-1,1,1),0)</f>
        <v>0</v>
      </c>
      <c r="BC19" s="858">
        <f ca="1">IF(BC$4&gt;0,OFFSET('Labour Entry'!$C$1,'Labour Entry'!$A20-1,BC$4*5,1,1),0)</f>
        <v>0</v>
      </c>
      <c r="BD19" s="862">
        <f ca="1">IF(BD$4&gt;0,OFFSET('Labour Entry'!$C$1,'Labour Entry'!$A20-1,BD$4*5-4,1,1),0)</f>
        <v>6</v>
      </c>
      <c r="BE19" s="857">
        <f ca="1">IF(BE$4&gt;0,OFFSET('Labour Entry'!$C$1,'Labour Entry'!$A20-1,BE$4*5-3,1,1),0)</f>
        <v>6</v>
      </c>
      <c r="BF19" s="858">
        <f ca="1">IF(BF$4&gt;0,OFFSET('Labour Entry'!$C$1,'Labour Entry'!$A20-1,BF$4*5-2,1,1),0)</f>
        <v>0</v>
      </c>
      <c r="BG19" s="857">
        <f ca="1">IF(BG$4&gt;0,OFFSET('Labour Entry'!$C$1,'Labour Entry'!$A20-1,BG$4*5-1,1,1),0)</f>
        <v>0</v>
      </c>
      <c r="BH19" s="858">
        <f ca="1">IF(BH$4&gt;0,OFFSET('Labour Entry'!$C$1,'Labour Entry'!$A20-1,BH$4*5,1,1),0)</f>
        <v>0</v>
      </c>
      <c r="BI19" s="862">
        <f ca="1">IF(BI$4&gt;0,OFFSET('Labour Entry'!$C$1,'Labour Entry'!$A20-1,BI$4*5-4,1,1),0)</f>
        <v>4</v>
      </c>
      <c r="BJ19" s="857">
        <f ca="1">IF(BJ$4&gt;0,OFFSET('Labour Entry'!$C$1,'Labour Entry'!$A20-1,BJ$4*5-3,1,1),0)</f>
        <v>6</v>
      </c>
      <c r="BK19" s="858">
        <f ca="1">IF(BK$4&gt;0,OFFSET('Labour Entry'!$C$1,'Labour Entry'!$A20-1,BK$4*5-2,1,1),0)</f>
        <v>0</v>
      </c>
      <c r="BL19" s="857">
        <f ca="1">IF(BL$4&gt;0,OFFSET('Labour Entry'!$C$1,'Labour Entry'!$A20-1,BL$4*5-1,1,1),0)</f>
        <v>0</v>
      </c>
      <c r="BM19" s="858">
        <f ca="1">IF(BM$4&gt;0,OFFSET('Labour Entry'!$C$1,'Labour Entry'!$A20-1,BM$4*5,1,1),0)</f>
        <v>0</v>
      </c>
      <c r="BN19" s="862">
        <f ca="1">IF(BN$4&gt;0,OFFSET('Labour Entry'!$C$1,'Labour Entry'!$A20-1,BN$4*5-4,1,1),0)</f>
        <v>0</v>
      </c>
      <c r="BO19" s="857">
        <f ca="1">IF(BO$4&gt;0,OFFSET('Labour Entry'!$C$1,'Labour Entry'!$A20-1,BO$4*5-3,1,1),0)</f>
        <v>0</v>
      </c>
      <c r="BP19" s="858">
        <f ca="1">IF(BP$4&gt;0,OFFSET('Labour Entry'!$C$1,'Labour Entry'!$A20-1,BP$4*5-2,1,1),0)</f>
        <v>0</v>
      </c>
      <c r="BQ19" s="857">
        <f ca="1">IF(BQ$4&gt;0,OFFSET('Labour Entry'!$C$1,'Labour Entry'!$A20-1,BQ$4*5-1,1,1),0)</f>
        <v>0</v>
      </c>
      <c r="BR19" s="858">
        <f ca="1">IF(BR$4&gt;0,OFFSET('Labour Entry'!$C$1,'Labour Entry'!$A20-1,BR$4*5,1,1),0)</f>
        <v>0</v>
      </c>
      <c r="BS19" s="862">
        <f ca="1">IF(BS$4&gt;0,OFFSET('Labour Entry'!$C$1,'Labour Entry'!$A20-1,BS$4*5-4,1,1),0)</f>
        <v>0</v>
      </c>
      <c r="BT19" s="857">
        <f ca="1">IF(BT$4&gt;0,OFFSET('Labour Entry'!$C$1,'Labour Entry'!$A20-1,BT$4*5-3,1,1),0)</f>
        <v>0</v>
      </c>
      <c r="BU19" s="858">
        <f ca="1">IF(BU$4&gt;0,OFFSET('Labour Entry'!$C$1,'Labour Entry'!$A20-1,BU$4*5-2,1,1),0)</f>
        <v>0</v>
      </c>
      <c r="BV19" s="857">
        <f ca="1">IF(BV$4&gt;0,OFFSET('Labour Entry'!$C$1,'Labour Entry'!$A20-1,BV$4*5-1,1,1),0)</f>
        <v>0</v>
      </c>
      <c r="BW19" s="858">
        <f ca="1">IF(BW$4&gt;0,OFFSET('Labour Entry'!$C$1,'Labour Entry'!$A20-1,BW$4*5,1,1),0)</f>
        <v>0</v>
      </c>
      <c r="BX19" s="862">
        <f ca="1">IF(BX$4&gt;0,OFFSET('Labour Entry'!$C$1,'Labour Entry'!$A20-1,BX$4*5-4,1,1),0)</f>
        <v>7</v>
      </c>
      <c r="BY19" s="857">
        <f ca="1">IF(BY$4&gt;0,OFFSET('Labour Entry'!$C$1,'Labour Entry'!$A20-1,BY$4*5-3,1,1),0)</f>
        <v>8</v>
      </c>
      <c r="BZ19" s="858">
        <f ca="1">IF(BZ$4&gt;0,OFFSET('Labour Entry'!$C$1,'Labour Entry'!$A20-1,BZ$4*5-2,1,1),0)</f>
        <v>0</v>
      </c>
      <c r="CA19" s="857">
        <f ca="1">IF(CA$4&gt;0,OFFSET('Labour Entry'!$C$1,'Labour Entry'!$A20-1,CA$4*5-1,1,1),0)</f>
        <v>0</v>
      </c>
      <c r="CB19" s="858">
        <f ca="1">IF(CB$4&gt;0,OFFSET('Labour Entry'!$C$1,'Labour Entry'!$A20-1,CB$4*5,1,1),0)</f>
        <v>0</v>
      </c>
      <c r="CC19" s="862">
        <f ca="1">IF(CC$4&gt;0,OFFSET('Labour Entry'!$C$1,'Labour Entry'!$A20-1,CC$4*5-4,1,1),0)</f>
        <v>0</v>
      </c>
      <c r="CD19" s="857">
        <f ca="1">IF(CD$4&gt;0,OFFSET('Labour Entry'!$C$1,'Labour Entry'!$A20-1,CD$4*5-3,1,1),0)</f>
        <v>0</v>
      </c>
      <c r="CE19" s="858">
        <f ca="1">IF(CE$4&gt;0,OFFSET('Labour Entry'!$C$1,'Labour Entry'!$A20-1,CE$4*5-2,1,1),0)</f>
        <v>0</v>
      </c>
      <c r="CF19" s="857">
        <f ca="1">IF(CF$4&gt;0,OFFSET('Labour Entry'!$C$1,'Labour Entry'!$A20-1,CF$4*5-1,1,1),0)</f>
        <v>0</v>
      </c>
      <c r="CG19" s="858">
        <f ca="1">IF(CG$4&gt;0,OFFSET('Labour Entry'!$C$1,'Labour Entry'!$A20-1,CG$4*5,1,1),0)</f>
        <v>0</v>
      </c>
      <c r="CH19" s="845"/>
      <c r="CI19" s="863">
        <f t="shared" ca="1" si="0"/>
        <v>67</v>
      </c>
      <c r="CJ19" s="864">
        <f t="shared" ca="1" si="2"/>
        <v>67</v>
      </c>
      <c r="CK19" s="865">
        <f t="shared" ca="1" si="1"/>
        <v>64.5</v>
      </c>
      <c r="CL19" s="866">
        <f t="shared" ca="1" si="1"/>
        <v>0.5</v>
      </c>
      <c r="CM19" s="866">
        <f t="shared" ca="1" si="1"/>
        <v>0</v>
      </c>
      <c r="CN19" s="867">
        <f t="shared" ca="1" si="1"/>
        <v>0</v>
      </c>
    </row>
    <row r="20" spans="1:92" x14ac:dyDescent="0.2">
      <c r="A20" s="855" t="str">
        <f ca="1">IF(OFFSET('Employee Set-up'!$A$1,ROW('Employee Set-up'!$A16)-1,'Employee Set-up'!$B$1-1,1,1)&lt;&gt;0,OFFSET('Employee Set-up'!$A$1,ROW('Employee Set-up'!$A16)-1,'Employee Set-up'!$B$1-1,1,1),"---")</f>
        <v>----</v>
      </c>
      <c r="B20" s="856" t="str">
        <f ca="1">IF(OFFSET('Employee Set-up'!$A$1,ROW('Employee Set-up'!$A16)-1,'Employee Set-up'!$D$1-1,1,1)&lt;&gt;0,OFFSET('Employee Set-up'!$A$1,ROW('Employee Set-up'!$A16)-1,'Employee Set-up'!$C$1-1,1,1),"---")</f>
        <v>Driver 3</v>
      </c>
      <c r="C20" s="857">
        <f ca="1">IF(OFFSET('Employee Set-up'!$A$1,ROW('Employee Set-up'!$A16)-1,'Employee Set-up'!$D$1-1,1,1)&lt;&gt;0,OFFSET('Employee Set-up'!$A$1,ROW('Employee Set-up'!$A16)-1,'Employee Set-up'!$F$1-1,1,1),"---")</f>
        <v>17.850000000000001</v>
      </c>
      <c r="D20" s="858">
        <f ca="1">IF(OFFSET('Employee Set-up'!$A$1,ROW('Employee Set-up'!$A16)-1,'Employee Set-up'!$D$1-1,1,1)&lt;&gt;0,OFFSET('Employee Set-up'!$A$1,ROW('Employee Set-up'!$A16)-1,'Employee Set-up'!$G$1-1,1,1),"---")</f>
        <v>1</v>
      </c>
      <c r="E20" s="845"/>
      <c r="F20" s="859">
        <f ca="1">IF(F$4&gt;0,OFFSET('Labour Entry'!$C$1,'Labour Entry'!$A21-1,F$4*5-4,1,1),0)</f>
        <v>7</v>
      </c>
      <c r="G20" s="857">
        <f ca="1">IF(G$4&gt;0,OFFSET('Labour Entry'!$C$1,'Labour Entry'!$A21-1,G$4*5-3,1,1),0)</f>
        <v>6.75</v>
      </c>
      <c r="H20" s="858">
        <f ca="1">IF(H$4&gt;0,OFFSET('Labour Entry'!$C$1,'Labour Entry'!$A21-1,H$4*5-2,1,1),0)</f>
        <v>0</v>
      </c>
      <c r="I20" s="860">
        <f ca="1">IF(I$4&gt;0,OFFSET('Labour Entry'!$C$1,'Labour Entry'!$A21-1,I$4*5-1,1,1),0)</f>
        <v>0</v>
      </c>
      <c r="J20" s="861">
        <f ca="1">IF(J$4&gt;0,OFFSET('Labour Entry'!$C$1,'Labour Entry'!$A21-1,J$4*5,1,1),0)</f>
        <v>0</v>
      </c>
      <c r="K20" s="862">
        <f ca="1">IF(K$4&gt;0,OFFSET('Labour Entry'!$C$1,'Labour Entry'!$A21-1,K$4*5-4,1,1),0)</f>
        <v>0</v>
      </c>
      <c r="L20" s="857">
        <f ca="1">IF(L$4&gt;0,OFFSET('Labour Entry'!$C$1,'Labour Entry'!$A21-1,L$4*5-3,1,1),0)</f>
        <v>0</v>
      </c>
      <c r="M20" s="858">
        <f ca="1">IF(M$4&gt;0,OFFSET('Labour Entry'!$C$1,'Labour Entry'!$A21-1,M$4*5-2,1,1),0)</f>
        <v>0</v>
      </c>
      <c r="N20" s="860">
        <f ca="1">IF(N$4&gt;0,OFFSET('Labour Entry'!$C$1,'Labour Entry'!$A21-1,N$4*5-1,1,1),0)</f>
        <v>0</v>
      </c>
      <c r="O20" s="861">
        <f ca="1">IF(O$4&gt;0,OFFSET('Labour Entry'!$C$1,'Labour Entry'!$A21-1,O$4*5,1,1),0)</f>
        <v>0</v>
      </c>
      <c r="P20" s="862">
        <f ca="1">IF(P$4&gt;0,OFFSET('Labour Entry'!$C$1,'Labour Entry'!$A21-1,P$4*5-4,1,1),0)</f>
        <v>0</v>
      </c>
      <c r="Q20" s="857">
        <f ca="1">IF(Q$4&gt;0,OFFSET('Labour Entry'!$C$1,'Labour Entry'!$A21-1,Q$4*5-3,1,1),0)</f>
        <v>0</v>
      </c>
      <c r="R20" s="858">
        <f ca="1">IF(R$4&gt;0,OFFSET('Labour Entry'!$C$1,'Labour Entry'!$A21-1,R$4*5-2,1,1),0)</f>
        <v>0</v>
      </c>
      <c r="S20" s="860">
        <f ca="1">IF(S$4&gt;0,OFFSET('Labour Entry'!$C$1,'Labour Entry'!$A21-1,S$4*5-1,1,1),0)</f>
        <v>0</v>
      </c>
      <c r="T20" s="861">
        <f ca="1">IF(T$4&gt;0,OFFSET('Labour Entry'!$C$1,'Labour Entry'!$A21-1,T$4*5,1,1),0)</f>
        <v>0</v>
      </c>
      <c r="U20" s="862">
        <f ca="1">IF(U$4&gt;0,OFFSET('Labour Entry'!$C$1,'Labour Entry'!$A21-1,U$4*5-4,1,1),0)</f>
        <v>0</v>
      </c>
      <c r="V20" s="857">
        <f ca="1">IF(V$4&gt;0,OFFSET('Labour Entry'!$C$1,'Labour Entry'!$A21-1,V$4*5-3,1,1),0)</f>
        <v>0</v>
      </c>
      <c r="W20" s="858">
        <f ca="1">IF(W$4&gt;0,OFFSET('Labour Entry'!$C$1,'Labour Entry'!$A21-1,W$4*5-2,1,1),0)</f>
        <v>0</v>
      </c>
      <c r="X20" s="860">
        <f ca="1">IF(X$4&gt;0,OFFSET('Labour Entry'!$C$1,'Labour Entry'!$A21-1,X$4*5-1,1,1),0)</f>
        <v>0</v>
      </c>
      <c r="Y20" s="861">
        <f ca="1">IF(Y$4&gt;0,OFFSET('Labour Entry'!$C$1,'Labour Entry'!$A21-1,Y$4*5,1,1),0)</f>
        <v>0</v>
      </c>
      <c r="Z20" s="862">
        <f ca="1">IF(Z$4&gt;0,OFFSET('Labour Entry'!$C$1,'Labour Entry'!$A21-1,Z$4*5-4,1,1),0)</f>
        <v>7</v>
      </c>
      <c r="AA20" s="857">
        <f ca="1">IF(AA$4&gt;0,OFFSET('Labour Entry'!$C$1,'Labour Entry'!$A21-1,AA$4*5-3,1,1),0)</f>
        <v>2.75</v>
      </c>
      <c r="AB20" s="858">
        <f ca="1">IF(AB$4&gt;0,OFFSET('Labour Entry'!$C$1,'Labour Entry'!$A21-1,AB$4*5-2,1,1),0)</f>
        <v>0</v>
      </c>
      <c r="AC20" s="860">
        <f ca="1">IF(AC$4&gt;0,OFFSET('Labour Entry'!$C$1,'Labour Entry'!$A21-1,AC$4*5-1,1,1),0)</f>
        <v>0</v>
      </c>
      <c r="AD20" s="861">
        <f ca="1">IF(AD$4&gt;0,OFFSET('Labour Entry'!$C$1,'Labour Entry'!$A21-1,AD$4*5,1,1),0)</f>
        <v>0</v>
      </c>
      <c r="AE20" s="862">
        <f ca="1">IF(AE$4&gt;0,OFFSET('Labour Entry'!$C$1,'Labour Entry'!$A21-1,AE$4*5-4,1,1),0)</f>
        <v>8</v>
      </c>
      <c r="AF20" s="857">
        <f ca="1">IF(AF$4&gt;0,OFFSET('Labour Entry'!$C$1,'Labour Entry'!$A21-1,AF$4*5-3,1,1),0)</f>
        <v>6</v>
      </c>
      <c r="AG20" s="858">
        <f ca="1">IF(AG$4&gt;0,OFFSET('Labour Entry'!$C$1,'Labour Entry'!$A21-1,AG$4*5-2,1,1),0)</f>
        <v>0</v>
      </c>
      <c r="AH20" s="860">
        <f ca="1">IF(AH$4&gt;0,OFFSET('Labour Entry'!$C$1,'Labour Entry'!$A21-1,AH$4*5-1,1,1),0)</f>
        <v>0</v>
      </c>
      <c r="AI20" s="861">
        <f ca="1">IF(AI$4&gt;0,OFFSET('Labour Entry'!$C$1,'Labour Entry'!$A21-1,AI$4*5,1,1),0)</f>
        <v>0</v>
      </c>
      <c r="AJ20" s="862">
        <f ca="1">IF(AJ$4&gt;0,OFFSET('Labour Entry'!$C$1,'Labour Entry'!$A21-1,AJ$4*5-4,1,1),0)</f>
        <v>0</v>
      </c>
      <c r="AK20" s="857">
        <f ca="1">IF(AK$4&gt;0,OFFSET('Labour Entry'!$C$1,'Labour Entry'!$A21-1,AK$4*5-3,1,1),0)</f>
        <v>0</v>
      </c>
      <c r="AL20" s="858">
        <f ca="1">IF(AL$4&gt;0,OFFSET('Labour Entry'!$C$1,'Labour Entry'!$A21-1,AL$4*5-2,1,1),0)</f>
        <v>0</v>
      </c>
      <c r="AM20" s="857">
        <f ca="1">IF(AM$4&gt;0,OFFSET('Labour Entry'!$C$1,'Labour Entry'!$A21-1,AM$4*5-1,1,1),0)</f>
        <v>0</v>
      </c>
      <c r="AN20" s="858">
        <f ca="1">IF(AN$4&gt;0,OFFSET('Labour Entry'!$C$1,'Labour Entry'!$A21-1,AN$4*5,1,1),0)</f>
        <v>0</v>
      </c>
      <c r="AO20" s="862">
        <f ca="1">IF(AO$4&gt;0,OFFSET('Labour Entry'!$C$1,'Labour Entry'!$A21-1,AO$4*5-4,1,1),0)</f>
        <v>10</v>
      </c>
      <c r="AP20" s="857">
        <f ca="1">IF(AP$4&gt;0,OFFSET('Labour Entry'!$C$1,'Labour Entry'!$A21-1,AP$4*5-3,1,1),0)</f>
        <v>6.75</v>
      </c>
      <c r="AQ20" s="858">
        <f ca="1">IF(AQ$4&gt;0,OFFSET('Labour Entry'!$C$1,'Labour Entry'!$A21-1,AQ$4*5-2,1,1),0)</f>
        <v>0</v>
      </c>
      <c r="AR20" s="857">
        <f ca="1">IF(AR$4&gt;0,OFFSET('Labour Entry'!$C$1,'Labour Entry'!$A21-1,AR$4*5-1,1,1),0)</f>
        <v>0</v>
      </c>
      <c r="AS20" s="858">
        <f ca="1">IF(AS$4&gt;0,OFFSET('Labour Entry'!$C$1,'Labour Entry'!$A21-1,AS$4*5,1,1),0)</f>
        <v>0</v>
      </c>
      <c r="AT20" s="862">
        <f ca="1">IF(AT$4&gt;0,OFFSET('Labour Entry'!$C$1,'Labour Entry'!$A21-1,AT$4*5-4,1,1),0)</f>
        <v>0</v>
      </c>
      <c r="AU20" s="857">
        <f ca="1">IF(AU$4&gt;0,OFFSET('Labour Entry'!$C$1,'Labour Entry'!$A21-1,AU$4*5-3,1,1),0)</f>
        <v>0</v>
      </c>
      <c r="AV20" s="858">
        <f ca="1">IF(AV$4&gt;0,OFFSET('Labour Entry'!$C$1,'Labour Entry'!$A21-1,AV$4*5-2,1,1),0)</f>
        <v>0</v>
      </c>
      <c r="AW20" s="857">
        <f ca="1">IF(AW$4&gt;0,OFFSET('Labour Entry'!$C$1,'Labour Entry'!$A21-1,AW$4*5-1,1,1),0)</f>
        <v>0</v>
      </c>
      <c r="AX20" s="858">
        <f ca="1">IF(AX$4&gt;0,OFFSET('Labour Entry'!$C$1,'Labour Entry'!$A21-1,AX$4*5,1,1),0)</f>
        <v>0</v>
      </c>
      <c r="AY20" s="862">
        <f ca="1">IF(AY$4&gt;0,OFFSET('Labour Entry'!$C$1,'Labour Entry'!$A21-1,AY$4*5-4,1,1),0)</f>
        <v>0</v>
      </c>
      <c r="AZ20" s="857">
        <f ca="1">IF(AZ$4&gt;0,OFFSET('Labour Entry'!$C$1,'Labour Entry'!$A21-1,AZ$4*5-3,1,1),0)</f>
        <v>0</v>
      </c>
      <c r="BA20" s="858">
        <f ca="1">IF(BA$4&gt;0,OFFSET('Labour Entry'!$C$1,'Labour Entry'!$A21-1,BA$4*5-2,1,1),0)</f>
        <v>0</v>
      </c>
      <c r="BB20" s="857">
        <f ca="1">IF(BB$4&gt;0,OFFSET('Labour Entry'!$C$1,'Labour Entry'!$A21-1,BB$4*5-1,1,1),0)</f>
        <v>0</v>
      </c>
      <c r="BC20" s="858">
        <f ca="1">IF(BC$4&gt;0,OFFSET('Labour Entry'!$C$1,'Labour Entry'!$A21-1,BC$4*5,1,1),0)</f>
        <v>0</v>
      </c>
      <c r="BD20" s="862">
        <f ca="1">IF(BD$4&gt;0,OFFSET('Labour Entry'!$C$1,'Labour Entry'!$A21-1,BD$4*5-4,1,1),0)</f>
        <v>0</v>
      </c>
      <c r="BE20" s="857">
        <f ca="1">IF(BE$4&gt;0,OFFSET('Labour Entry'!$C$1,'Labour Entry'!$A21-1,BE$4*5-3,1,1),0)</f>
        <v>0</v>
      </c>
      <c r="BF20" s="858">
        <f ca="1">IF(BF$4&gt;0,OFFSET('Labour Entry'!$C$1,'Labour Entry'!$A21-1,BF$4*5-2,1,1),0)</f>
        <v>0</v>
      </c>
      <c r="BG20" s="857">
        <f ca="1">IF(BG$4&gt;0,OFFSET('Labour Entry'!$C$1,'Labour Entry'!$A21-1,BG$4*5-1,1,1),0)</f>
        <v>0</v>
      </c>
      <c r="BH20" s="858">
        <f ca="1">IF(BH$4&gt;0,OFFSET('Labour Entry'!$C$1,'Labour Entry'!$A21-1,BH$4*5,1,1),0)</f>
        <v>0</v>
      </c>
      <c r="BI20" s="862">
        <f ca="1">IF(BI$4&gt;0,OFFSET('Labour Entry'!$C$1,'Labour Entry'!$A21-1,BI$4*5-4,1,1),0)</f>
        <v>0</v>
      </c>
      <c r="BJ20" s="857">
        <f ca="1">IF(BJ$4&gt;0,OFFSET('Labour Entry'!$C$1,'Labour Entry'!$A21-1,BJ$4*5-3,1,1),0)</f>
        <v>0</v>
      </c>
      <c r="BK20" s="858">
        <f ca="1">IF(BK$4&gt;0,OFFSET('Labour Entry'!$C$1,'Labour Entry'!$A21-1,BK$4*5-2,1,1),0)</f>
        <v>0</v>
      </c>
      <c r="BL20" s="857">
        <f ca="1">IF(BL$4&gt;0,OFFSET('Labour Entry'!$C$1,'Labour Entry'!$A21-1,BL$4*5-1,1,1),0)</f>
        <v>0</v>
      </c>
      <c r="BM20" s="858">
        <f ca="1">IF(BM$4&gt;0,OFFSET('Labour Entry'!$C$1,'Labour Entry'!$A21-1,BM$4*5,1,1),0)</f>
        <v>0</v>
      </c>
      <c r="BN20" s="862">
        <f ca="1">IF(BN$4&gt;0,OFFSET('Labour Entry'!$C$1,'Labour Entry'!$A21-1,BN$4*5-4,1,1),0)</f>
        <v>6</v>
      </c>
      <c r="BO20" s="857">
        <f ca="1">IF(BO$4&gt;0,OFFSET('Labour Entry'!$C$1,'Labour Entry'!$A21-1,BO$4*5-3,1,1),0)</f>
        <v>6</v>
      </c>
      <c r="BP20" s="858">
        <f ca="1">IF(BP$4&gt;0,OFFSET('Labour Entry'!$C$1,'Labour Entry'!$A21-1,BP$4*5-2,1,1),0)</f>
        <v>0</v>
      </c>
      <c r="BQ20" s="857">
        <f ca="1">IF(BQ$4&gt;0,OFFSET('Labour Entry'!$C$1,'Labour Entry'!$A21-1,BQ$4*5-1,1,1),0)</f>
        <v>0</v>
      </c>
      <c r="BR20" s="858">
        <f ca="1">IF(BR$4&gt;0,OFFSET('Labour Entry'!$C$1,'Labour Entry'!$A21-1,BR$4*5,1,1),0)</f>
        <v>0</v>
      </c>
      <c r="BS20" s="862">
        <f ca="1">IF(BS$4&gt;0,OFFSET('Labour Entry'!$C$1,'Labour Entry'!$A21-1,BS$4*5-4,1,1),0)</f>
        <v>8</v>
      </c>
      <c r="BT20" s="857">
        <f ca="1">IF(BT$4&gt;0,OFFSET('Labour Entry'!$C$1,'Labour Entry'!$A21-1,BT$4*5-3,1,1),0)</f>
        <v>7</v>
      </c>
      <c r="BU20" s="858">
        <f ca="1">IF(BU$4&gt;0,OFFSET('Labour Entry'!$C$1,'Labour Entry'!$A21-1,BU$4*5-2,1,1),0)</f>
        <v>0</v>
      </c>
      <c r="BV20" s="857">
        <f ca="1">IF(BV$4&gt;0,OFFSET('Labour Entry'!$C$1,'Labour Entry'!$A21-1,BV$4*5-1,1,1),0)</f>
        <v>0</v>
      </c>
      <c r="BW20" s="858">
        <f ca="1">IF(BW$4&gt;0,OFFSET('Labour Entry'!$C$1,'Labour Entry'!$A21-1,BW$4*5,1,1),0)</f>
        <v>0</v>
      </c>
      <c r="BX20" s="862">
        <f ca="1">IF(BX$4&gt;0,OFFSET('Labour Entry'!$C$1,'Labour Entry'!$A21-1,BX$4*5-4,1,1),0)</f>
        <v>14</v>
      </c>
      <c r="BY20" s="857">
        <f ca="1">IF(BY$4&gt;0,OFFSET('Labour Entry'!$C$1,'Labour Entry'!$A21-1,BY$4*5-3,1,1),0)</f>
        <v>6.75</v>
      </c>
      <c r="BZ20" s="858">
        <f ca="1">IF(BZ$4&gt;0,OFFSET('Labour Entry'!$C$1,'Labour Entry'!$A21-1,BZ$4*5-2,1,1),0)</f>
        <v>0</v>
      </c>
      <c r="CA20" s="857">
        <f ca="1">IF(CA$4&gt;0,OFFSET('Labour Entry'!$C$1,'Labour Entry'!$A21-1,CA$4*5-1,1,1),0)</f>
        <v>0</v>
      </c>
      <c r="CB20" s="858">
        <f ca="1">IF(CB$4&gt;0,OFFSET('Labour Entry'!$C$1,'Labour Entry'!$A21-1,CB$4*5,1,1),0)</f>
        <v>0</v>
      </c>
      <c r="CC20" s="862">
        <f ca="1">IF(CC$4&gt;0,OFFSET('Labour Entry'!$C$1,'Labour Entry'!$A21-1,CC$4*5-4,1,1),0)</f>
        <v>0</v>
      </c>
      <c r="CD20" s="857">
        <f ca="1">IF(CD$4&gt;0,OFFSET('Labour Entry'!$C$1,'Labour Entry'!$A21-1,CD$4*5-3,1,1),0)</f>
        <v>0</v>
      </c>
      <c r="CE20" s="858">
        <f ca="1">IF(CE$4&gt;0,OFFSET('Labour Entry'!$C$1,'Labour Entry'!$A21-1,CE$4*5-2,1,1),0)</f>
        <v>0</v>
      </c>
      <c r="CF20" s="857">
        <f ca="1">IF(CF$4&gt;0,OFFSET('Labour Entry'!$C$1,'Labour Entry'!$A21-1,CF$4*5-1,1,1),0)</f>
        <v>0</v>
      </c>
      <c r="CG20" s="858">
        <f ca="1">IF(CG$4&gt;0,OFFSET('Labour Entry'!$C$1,'Labour Entry'!$A21-1,CG$4*5,1,1),0)</f>
        <v>0</v>
      </c>
      <c r="CH20" s="845"/>
      <c r="CI20" s="863">
        <f t="shared" ca="1" si="0"/>
        <v>60</v>
      </c>
      <c r="CJ20" s="864">
        <f t="shared" ca="1" si="2"/>
        <v>60</v>
      </c>
      <c r="CK20" s="865">
        <f t="shared" ca="1" si="1"/>
        <v>42</v>
      </c>
      <c r="CL20" s="866">
        <f t="shared" ca="1" si="1"/>
        <v>0</v>
      </c>
      <c r="CM20" s="866">
        <f t="shared" ca="1" si="1"/>
        <v>0</v>
      </c>
      <c r="CN20" s="867">
        <f t="shared" ca="1" si="1"/>
        <v>0</v>
      </c>
    </row>
    <row r="21" spans="1:92" x14ac:dyDescent="0.2">
      <c r="A21" s="855" t="str">
        <f ca="1">IF(OFFSET('Employee Set-up'!$A$1,ROW('Employee Set-up'!$A17)-1,'Employee Set-up'!$B$1-1,1,1)&lt;&gt;0,OFFSET('Employee Set-up'!$A$1,ROW('Employee Set-up'!$A17)-1,'Employee Set-up'!$B$1-1,1,1),"---")</f>
        <v>----</v>
      </c>
      <c r="B21" s="856" t="str">
        <f ca="1">IF(OFFSET('Employee Set-up'!$A$1,ROW('Employee Set-up'!$A17)-1,'Employee Set-up'!$D$1-1,1,1)&lt;&gt;0,OFFSET('Employee Set-up'!$A$1,ROW('Employee Set-up'!$A17)-1,'Employee Set-up'!$C$1-1,1,1),"---")</f>
        <v>Driver 4</v>
      </c>
      <c r="C21" s="857">
        <f ca="1">IF(OFFSET('Employee Set-up'!$A$1,ROW('Employee Set-up'!$A17)-1,'Employee Set-up'!$D$1-1,1,1)&lt;&gt;0,OFFSET('Employee Set-up'!$A$1,ROW('Employee Set-up'!$A17)-1,'Employee Set-up'!$F$1-1,1,1),"---")</f>
        <v>17.850000000000001</v>
      </c>
      <c r="D21" s="858">
        <f ca="1">IF(OFFSET('Employee Set-up'!$A$1,ROW('Employee Set-up'!$A17)-1,'Employee Set-up'!$D$1-1,1,1)&lt;&gt;0,OFFSET('Employee Set-up'!$A$1,ROW('Employee Set-up'!$A17)-1,'Employee Set-up'!$G$1-1,1,1),"---")</f>
        <v>1</v>
      </c>
      <c r="E21" s="845"/>
      <c r="F21" s="859">
        <f ca="1">IF(F$4&gt;0,OFFSET('Labour Entry'!$C$1,'Labour Entry'!$A22-1,F$4*5-4,1,1),0)</f>
        <v>0</v>
      </c>
      <c r="G21" s="857">
        <f ca="1">IF(G$4&gt;0,OFFSET('Labour Entry'!$C$1,'Labour Entry'!$A22-1,G$4*5-3,1,1),0)</f>
        <v>0</v>
      </c>
      <c r="H21" s="858">
        <f ca="1">IF(H$4&gt;0,OFFSET('Labour Entry'!$C$1,'Labour Entry'!$A22-1,H$4*5-2,1,1),0)</f>
        <v>0</v>
      </c>
      <c r="I21" s="860">
        <f ca="1">IF(I$4&gt;0,OFFSET('Labour Entry'!$C$1,'Labour Entry'!$A22-1,I$4*5-1,1,1),0)</f>
        <v>0</v>
      </c>
      <c r="J21" s="861">
        <f ca="1">IF(J$4&gt;0,OFFSET('Labour Entry'!$C$1,'Labour Entry'!$A22-1,J$4*5,1,1),0)</f>
        <v>0</v>
      </c>
      <c r="K21" s="862">
        <f ca="1">IF(K$4&gt;0,OFFSET('Labour Entry'!$C$1,'Labour Entry'!$A22-1,K$4*5-4,1,1),0)</f>
        <v>14</v>
      </c>
      <c r="L21" s="857">
        <f ca="1">IF(L$4&gt;0,OFFSET('Labour Entry'!$C$1,'Labour Entry'!$A22-1,L$4*5-3,1,1),0)</f>
        <v>8</v>
      </c>
      <c r="M21" s="858">
        <f ca="1">IF(M$4&gt;0,OFFSET('Labour Entry'!$C$1,'Labour Entry'!$A22-1,M$4*5-2,1,1),0)</f>
        <v>0</v>
      </c>
      <c r="N21" s="860">
        <f ca="1">IF(N$4&gt;0,OFFSET('Labour Entry'!$C$1,'Labour Entry'!$A22-1,N$4*5-1,1,1),0)</f>
        <v>0</v>
      </c>
      <c r="O21" s="861">
        <f ca="1">IF(O$4&gt;0,OFFSET('Labour Entry'!$C$1,'Labour Entry'!$A22-1,O$4*5,1,1),0)</f>
        <v>0</v>
      </c>
      <c r="P21" s="862">
        <f ca="1">IF(P$4&gt;0,OFFSET('Labour Entry'!$C$1,'Labour Entry'!$A22-1,P$4*5-4,1,1),0)</f>
        <v>13</v>
      </c>
      <c r="Q21" s="857">
        <f ca="1">IF(Q$4&gt;0,OFFSET('Labour Entry'!$C$1,'Labour Entry'!$A22-1,Q$4*5-3,1,1),0)</f>
        <v>7.5</v>
      </c>
      <c r="R21" s="858">
        <f ca="1">IF(R$4&gt;0,OFFSET('Labour Entry'!$C$1,'Labour Entry'!$A22-1,R$4*5-2,1,1),0)</f>
        <v>0</v>
      </c>
      <c r="S21" s="860">
        <f ca="1">IF(S$4&gt;0,OFFSET('Labour Entry'!$C$1,'Labour Entry'!$A22-1,S$4*5-1,1,1),0)</f>
        <v>0</v>
      </c>
      <c r="T21" s="861">
        <f ca="1">IF(T$4&gt;0,OFFSET('Labour Entry'!$C$1,'Labour Entry'!$A22-1,T$4*5,1,1),0)</f>
        <v>0</v>
      </c>
      <c r="U21" s="862">
        <f ca="1">IF(U$4&gt;0,OFFSET('Labour Entry'!$C$1,'Labour Entry'!$A22-1,U$4*5-4,1,1),0)</f>
        <v>5</v>
      </c>
      <c r="V21" s="857">
        <f ca="1">IF(V$4&gt;0,OFFSET('Labour Entry'!$C$1,'Labour Entry'!$A22-1,V$4*5-3,1,1),0)</f>
        <v>7</v>
      </c>
      <c r="W21" s="858">
        <f ca="1">IF(W$4&gt;0,OFFSET('Labour Entry'!$C$1,'Labour Entry'!$A22-1,W$4*5-2,1,1),0)</f>
        <v>0</v>
      </c>
      <c r="X21" s="860">
        <f ca="1">IF(X$4&gt;0,OFFSET('Labour Entry'!$C$1,'Labour Entry'!$A22-1,X$4*5-1,1,1),0)</f>
        <v>0</v>
      </c>
      <c r="Y21" s="861">
        <f ca="1">IF(Y$4&gt;0,OFFSET('Labour Entry'!$C$1,'Labour Entry'!$A22-1,Y$4*5,1,1),0)</f>
        <v>0</v>
      </c>
      <c r="Z21" s="862">
        <f ca="1">IF(Z$4&gt;0,OFFSET('Labour Entry'!$C$1,'Labour Entry'!$A22-1,Z$4*5-4,1,1),0)</f>
        <v>10</v>
      </c>
      <c r="AA21" s="857">
        <f ca="1">IF(AA$4&gt;0,OFFSET('Labour Entry'!$C$1,'Labour Entry'!$A22-1,AA$4*5-3,1,1),0)</f>
        <v>6.5</v>
      </c>
      <c r="AB21" s="858">
        <f ca="1">IF(AB$4&gt;0,OFFSET('Labour Entry'!$C$1,'Labour Entry'!$A22-1,AB$4*5-2,1,1),0)</f>
        <v>0</v>
      </c>
      <c r="AC21" s="860">
        <f ca="1">IF(AC$4&gt;0,OFFSET('Labour Entry'!$C$1,'Labour Entry'!$A22-1,AC$4*5-1,1,1),0)</f>
        <v>0</v>
      </c>
      <c r="AD21" s="861">
        <f ca="1">IF(AD$4&gt;0,OFFSET('Labour Entry'!$C$1,'Labour Entry'!$A22-1,AD$4*5,1,1),0)</f>
        <v>0</v>
      </c>
      <c r="AE21" s="862">
        <f ca="1">IF(AE$4&gt;0,OFFSET('Labour Entry'!$C$1,'Labour Entry'!$A22-1,AE$4*5-4,1,1),0)</f>
        <v>7</v>
      </c>
      <c r="AF21" s="857">
        <f ca="1">IF(AF$4&gt;0,OFFSET('Labour Entry'!$C$1,'Labour Entry'!$A22-1,AF$4*5-3,1,1),0)</f>
        <v>8</v>
      </c>
      <c r="AG21" s="858">
        <f ca="1">IF(AG$4&gt;0,OFFSET('Labour Entry'!$C$1,'Labour Entry'!$A22-1,AG$4*5-2,1,1),0)</f>
        <v>0</v>
      </c>
      <c r="AH21" s="860">
        <f ca="1">IF(AH$4&gt;0,OFFSET('Labour Entry'!$C$1,'Labour Entry'!$A22-1,AH$4*5-1,1,1),0)</f>
        <v>0</v>
      </c>
      <c r="AI21" s="861">
        <f ca="1">IF(AI$4&gt;0,OFFSET('Labour Entry'!$C$1,'Labour Entry'!$A22-1,AI$4*5,1,1),0)</f>
        <v>0</v>
      </c>
      <c r="AJ21" s="862">
        <f ca="1">IF(AJ$4&gt;0,OFFSET('Labour Entry'!$C$1,'Labour Entry'!$A22-1,AJ$4*5-4,1,1),0)</f>
        <v>9</v>
      </c>
      <c r="AK21" s="857">
        <f ca="1">IF(AK$4&gt;0,OFFSET('Labour Entry'!$C$1,'Labour Entry'!$A22-1,AK$4*5-3,1,1),0)</f>
        <v>7</v>
      </c>
      <c r="AL21" s="858">
        <f ca="1">IF(AL$4&gt;0,OFFSET('Labour Entry'!$C$1,'Labour Entry'!$A22-1,AL$4*5-2,1,1),0)</f>
        <v>0</v>
      </c>
      <c r="AM21" s="857">
        <f ca="1">IF(AM$4&gt;0,OFFSET('Labour Entry'!$C$1,'Labour Entry'!$A22-1,AM$4*5-1,1,1),0)</f>
        <v>0</v>
      </c>
      <c r="AN21" s="858">
        <f ca="1">IF(AN$4&gt;0,OFFSET('Labour Entry'!$C$1,'Labour Entry'!$A22-1,AN$4*5,1,1),0)</f>
        <v>0</v>
      </c>
      <c r="AO21" s="862">
        <f ca="1">IF(AO$4&gt;0,OFFSET('Labour Entry'!$C$1,'Labour Entry'!$A22-1,AO$4*5-4,1,1),0)</f>
        <v>0</v>
      </c>
      <c r="AP21" s="857">
        <f ca="1">IF(AP$4&gt;0,OFFSET('Labour Entry'!$C$1,'Labour Entry'!$A22-1,AP$4*5-3,1,1),0)</f>
        <v>0</v>
      </c>
      <c r="AQ21" s="858">
        <f ca="1">IF(AQ$4&gt;0,OFFSET('Labour Entry'!$C$1,'Labour Entry'!$A22-1,AQ$4*5-2,1,1),0)</f>
        <v>0</v>
      </c>
      <c r="AR21" s="857">
        <f ca="1">IF(AR$4&gt;0,OFFSET('Labour Entry'!$C$1,'Labour Entry'!$A22-1,AR$4*5-1,1,1),0)</f>
        <v>0</v>
      </c>
      <c r="AS21" s="858">
        <f ca="1">IF(AS$4&gt;0,OFFSET('Labour Entry'!$C$1,'Labour Entry'!$A22-1,AS$4*5,1,1),0)</f>
        <v>0</v>
      </c>
      <c r="AT21" s="862">
        <f ca="1">IF(AT$4&gt;0,OFFSET('Labour Entry'!$C$1,'Labour Entry'!$A22-1,AT$4*5-4,1,1),0)</f>
        <v>10</v>
      </c>
      <c r="AU21" s="857">
        <f ca="1">IF(AU$4&gt;0,OFFSET('Labour Entry'!$C$1,'Labour Entry'!$A22-1,AU$4*5-3,1,1),0)</f>
        <v>8</v>
      </c>
      <c r="AV21" s="858">
        <f ca="1">IF(AV$4&gt;0,OFFSET('Labour Entry'!$C$1,'Labour Entry'!$A22-1,AV$4*5-2,1,1),0)</f>
        <v>0</v>
      </c>
      <c r="AW21" s="857">
        <f ca="1">IF(AW$4&gt;0,OFFSET('Labour Entry'!$C$1,'Labour Entry'!$A22-1,AW$4*5-1,1,1),0)</f>
        <v>0</v>
      </c>
      <c r="AX21" s="858">
        <f ca="1">IF(AX$4&gt;0,OFFSET('Labour Entry'!$C$1,'Labour Entry'!$A22-1,AX$4*5,1,1),0)</f>
        <v>0</v>
      </c>
      <c r="AY21" s="862">
        <f ca="1">IF(AY$4&gt;0,OFFSET('Labour Entry'!$C$1,'Labour Entry'!$A22-1,AY$4*5-4,1,1),0)</f>
        <v>12</v>
      </c>
      <c r="AZ21" s="857">
        <f ca="1">IF(AZ$4&gt;0,OFFSET('Labour Entry'!$C$1,'Labour Entry'!$A22-1,AZ$4*5-3,1,1),0)</f>
        <v>7.5</v>
      </c>
      <c r="BA21" s="858">
        <f ca="1">IF(BA$4&gt;0,OFFSET('Labour Entry'!$C$1,'Labour Entry'!$A22-1,BA$4*5-2,1,1),0)</f>
        <v>0</v>
      </c>
      <c r="BB21" s="857">
        <f ca="1">IF(BB$4&gt;0,OFFSET('Labour Entry'!$C$1,'Labour Entry'!$A22-1,BB$4*5-1,1,1),0)</f>
        <v>0</v>
      </c>
      <c r="BC21" s="858">
        <f ca="1">IF(BC$4&gt;0,OFFSET('Labour Entry'!$C$1,'Labour Entry'!$A22-1,BC$4*5,1,1),0)</f>
        <v>0</v>
      </c>
      <c r="BD21" s="862">
        <f ca="1">IF(BD$4&gt;0,OFFSET('Labour Entry'!$C$1,'Labour Entry'!$A22-1,BD$4*5-4,1,1),0)</f>
        <v>14</v>
      </c>
      <c r="BE21" s="857">
        <f ca="1">IF(BE$4&gt;0,OFFSET('Labour Entry'!$C$1,'Labour Entry'!$A22-1,BE$4*5-3,1,1),0)</f>
        <v>7</v>
      </c>
      <c r="BF21" s="858">
        <f ca="1">IF(BF$4&gt;0,OFFSET('Labour Entry'!$C$1,'Labour Entry'!$A22-1,BF$4*5-2,1,1),0)</f>
        <v>0</v>
      </c>
      <c r="BG21" s="857">
        <f ca="1">IF(BG$4&gt;0,OFFSET('Labour Entry'!$C$1,'Labour Entry'!$A22-1,BG$4*5-1,1,1),0)</f>
        <v>0</v>
      </c>
      <c r="BH21" s="858">
        <f ca="1">IF(BH$4&gt;0,OFFSET('Labour Entry'!$C$1,'Labour Entry'!$A22-1,BH$4*5,1,1),0)</f>
        <v>0</v>
      </c>
      <c r="BI21" s="862">
        <f ca="1">IF(BI$4&gt;0,OFFSET('Labour Entry'!$C$1,'Labour Entry'!$A22-1,BI$4*5-4,1,1),0)</f>
        <v>9</v>
      </c>
      <c r="BJ21" s="857">
        <f ca="1">IF(BJ$4&gt;0,OFFSET('Labour Entry'!$C$1,'Labour Entry'!$A22-1,BJ$4*5-3,1,1),0)</f>
        <v>6</v>
      </c>
      <c r="BK21" s="858">
        <f ca="1">IF(BK$4&gt;0,OFFSET('Labour Entry'!$C$1,'Labour Entry'!$A22-1,BK$4*5-2,1,1),0)</f>
        <v>0</v>
      </c>
      <c r="BL21" s="857">
        <f ca="1">IF(BL$4&gt;0,OFFSET('Labour Entry'!$C$1,'Labour Entry'!$A22-1,BL$4*5-1,1,1),0)</f>
        <v>0</v>
      </c>
      <c r="BM21" s="858">
        <f ca="1">IF(BM$4&gt;0,OFFSET('Labour Entry'!$C$1,'Labour Entry'!$A22-1,BM$4*5,1,1),0)</f>
        <v>0</v>
      </c>
      <c r="BN21" s="862">
        <f ca="1">IF(BN$4&gt;0,OFFSET('Labour Entry'!$C$1,'Labour Entry'!$A22-1,BN$4*5-4,1,1),0)</f>
        <v>8</v>
      </c>
      <c r="BO21" s="857">
        <f ca="1">IF(BO$4&gt;0,OFFSET('Labour Entry'!$C$1,'Labour Entry'!$A22-1,BO$4*5-3,1,1),0)</f>
        <v>8</v>
      </c>
      <c r="BP21" s="858">
        <f ca="1">IF(BP$4&gt;0,OFFSET('Labour Entry'!$C$1,'Labour Entry'!$A22-1,BP$4*5-2,1,1),0)</f>
        <v>0</v>
      </c>
      <c r="BQ21" s="857">
        <f ca="1">IF(BQ$4&gt;0,OFFSET('Labour Entry'!$C$1,'Labour Entry'!$A22-1,BQ$4*5-1,1,1),0)</f>
        <v>0</v>
      </c>
      <c r="BR21" s="858">
        <f ca="1">IF(BR$4&gt;0,OFFSET('Labour Entry'!$C$1,'Labour Entry'!$A22-1,BR$4*5,1,1),0)</f>
        <v>0</v>
      </c>
      <c r="BS21" s="862">
        <f ca="1">IF(BS$4&gt;0,OFFSET('Labour Entry'!$C$1,'Labour Entry'!$A22-1,BS$4*5-4,1,1),0)</f>
        <v>0</v>
      </c>
      <c r="BT21" s="857">
        <f ca="1">IF(BT$4&gt;0,OFFSET('Labour Entry'!$C$1,'Labour Entry'!$A22-1,BT$4*5-3,1,1),0)</f>
        <v>0</v>
      </c>
      <c r="BU21" s="858">
        <f ca="1">IF(BU$4&gt;0,OFFSET('Labour Entry'!$C$1,'Labour Entry'!$A22-1,BU$4*5-2,1,1),0)</f>
        <v>0</v>
      </c>
      <c r="BV21" s="857">
        <f ca="1">IF(BV$4&gt;0,OFFSET('Labour Entry'!$C$1,'Labour Entry'!$A22-1,BV$4*5-1,1,1),0)</f>
        <v>0</v>
      </c>
      <c r="BW21" s="858">
        <f ca="1">IF(BW$4&gt;0,OFFSET('Labour Entry'!$C$1,'Labour Entry'!$A22-1,BW$4*5,1,1),0)</f>
        <v>0</v>
      </c>
      <c r="BX21" s="862">
        <f ca="1">IF(BX$4&gt;0,OFFSET('Labour Entry'!$C$1,'Labour Entry'!$A22-1,BX$4*5-4,1,1),0)</f>
        <v>0</v>
      </c>
      <c r="BY21" s="857">
        <f ca="1">IF(BY$4&gt;0,OFFSET('Labour Entry'!$C$1,'Labour Entry'!$A22-1,BY$4*5-3,1,1),0)</f>
        <v>0</v>
      </c>
      <c r="BZ21" s="858">
        <f ca="1">IF(BZ$4&gt;0,OFFSET('Labour Entry'!$C$1,'Labour Entry'!$A22-1,BZ$4*5-2,1,1),0)</f>
        <v>0</v>
      </c>
      <c r="CA21" s="857">
        <f ca="1">IF(CA$4&gt;0,OFFSET('Labour Entry'!$C$1,'Labour Entry'!$A22-1,CA$4*5-1,1,1),0)</f>
        <v>0</v>
      </c>
      <c r="CB21" s="858">
        <f ca="1">IF(CB$4&gt;0,OFFSET('Labour Entry'!$C$1,'Labour Entry'!$A22-1,CB$4*5,1,1),0)</f>
        <v>0</v>
      </c>
      <c r="CC21" s="862">
        <f ca="1">IF(CC$4&gt;0,OFFSET('Labour Entry'!$C$1,'Labour Entry'!$A22-1,CC$4*5-4,1,1),0)</f>
        <v>0</v>
      </c>
      <c r="CD21" s="857">
        <f ca="1">IF(CD$4&gt;0,OFFSET('Labour Entry'!$C$1,'Labour Entry'!$A22-1,CD$4*5-3,1,1),0)</f>
        <v>0</v>
      </c>
      <c r="CE21" s="858">
        <f ca="1">IF(CE$4&gt;0,OFFSET('Labour Entry'!$C$1,'Labour Entry'!$A22-1,CE$4*5-2,1,1),0)</f>
        <v>0</v>
      </c>
      <c r="CF21" s="857">
        <f ca="1">IF(CF$4&gt;0,OFFSET('Labour Entry'!$C$1,'Labour Entry'!$A22-1,CF$4*5-1,1,1),0)</f>
        <v>0</v>
      </c>
      <c r="CG21" s="858">
        <f ca="1">IF(CG$4&gt;0,OFFSET('Labour Entry'!$C$1,'Labour Entry'!$A22-1,CG$4*5,1,1),0)</f>
        <v>0</v>
      </c>
      <c r="CH21" s="845"/>
      <c r="CI21" s="863">
        <f t="shared" ca="1" si="0"/>
        <v>111</v>
      </c>
      <c r="CJ21" s="864">
        <f t="shared" ca="1" si="2"/>
        <v>111</v>
      </c>
      <c r="CK21" s="865">
        <f t="shared" ca="1" si="1"/>
        <v>80.5</v>
      </c>
      <c r="CL21" s="866">
        <f t="shared" ca="1" si="1"/>
        <v>0</v>
      </c>
      <c r="CM21" s="866">
        <f t="shared" ca="1" si="1"/>
        <v>0</v>
      </c>
      <c r="CN21" s="867">
        <f t="shared" ca="1" si="1"/>
        <v>0</v>
      </c>
    </row>
    <row r="22" spans="1:92" x14ac:dyDescent="0.2">
      <c r="A22" s="855" t="str">
        <f ca="1">IF(OFFSET('Employee Set-up'!$A$1,ROW('Employee Set-up'!$A18)-1,'Employee Set-up'!$B$1-1,1,1)&lt;&gt;0,OFFSET('Employee Set-up'!$A$1,ROW('Employee Set-up'!$A18)-1,'Employee Set-up'!$B$1-1,1,1),"---")</f>
        <v>----</v>
      </c>
      <c r="B22" s="856" t="str">
        <f ca="1">IF(OFFSET('Employee Set-up'!$A$1,ROW('Employee Set-up'!$A18)-1,'Employee Set-up'!$D$1-1,1,1)&lt;&gt;0,OFFSET('Employee Set-up'!$A$1,ROW('Employee Set-up'!$A18)-1,'Employee Set-up'!$C$1-1,1,1),"---")</f>
        <v>Driver 5</v>
      </c>
      <c r="C22" s="857">
        <f ca="1">IF(OFFSET('Employee Set-up'!$A$1,ROW('Employee Set-up'!$A18)-1,'Employee Set-up'!$D$1-1,1,1)&lt;&gt;0,OFFSET('Employee Set-up'!$A$1,ROW('Employee Set-up'!$A18)-1,'Employee Set-up'!$F$1-1,1,1),"---")</f>
        <v>17.850000000000001</v>
      </c>
      <c r="D22" s="858">
        <f ca="1">IF(OFFSET('Employee Set-up'!$A$1,ROW('Employee Set-up'!$A18)-1,'Employee Set-up'!$D$1-1,1,1)&lt;&gt;0,OFFSET('Employee Set-up'!$A$1,ROW('Employee Set-up'!$A18)-1,'Employee Set-up'!$G$1-1,1,1),"---")</f>
        <v>1</v>
      </c>
      <c r="E22" s="845"/>
      <c r="F22" s="859">
        <f ca="1">IF(F$4&gt;0,OFFSET('Labour Entry'!$C$1,'Labour Entry'!$A23-1,F$4*5-4,1,1),0)</f>
        <v>0</v>
      </c>
      <c r="G22" s="857">
        <f ca="1">IF(G$4&gt;0,OFFSET('Labour Entry'!$C$1,'Labour Entry'!$A23-1,G$4*5-3,1,1),0)</f>
        <v>0</v>
      </c>
      <c r="H22" s="858">
        <f ca="1">IF(H$4&gt;0,OFFSET('Labour Entry'!$C$1,'Labour Entry'!$A23-1,H$4*5-2,1,1),0)</f>
        <v>0</v>
      </c>
      <c r="I22" s="860">
        <f ca="1">IF(I$4&gt;0,OFFSET('Labour Entry'!$C$1,'Labour Entry'!$A23-1,I$4*5-1,1,1),0)</f>
        <v>0</v>
      </c>
      <c r="J22" s="861">
        <f ca="1">IF(J$4&gt;0,OFFSET('Labour Entry'!$C$1,'Labour Entry'!$A23-1,J$4*5,1,1),0)</f>
        <v>0</v>
      </c>
      <c r="K22" s="862">
        <f ca="1">IF(K$4&gt;0,OFFSET('Labour Entry'!$C$1,'Labour Entry'!$A23-1,K$4*5-4,1,1),0)</f>
        <v>0</v>
      </c>
      <c r="L22" s="857">
        <f ca="1">IF(L$4&gt;0,OFFSET('Labour Entry'!$C$1,'Labour Entry'!$A23-1,L$4*5-3,1,1),0)</f>
        <v>0</v>
      </c>
      <c r="M22" s="858">
        <f ca="1">IF(M$4&gt;0,OFFSET('Labour Entry'!$C$1,'Labour Entry'!$A23-1,M$4*5-2,1,1),0)</f>
        <v>0</v>
      </c>
      <c r="N22" s="860">
        <f ca="1">IF(N$4&gt;0,OFFSET('Labour Entry'!$C$1,'Labour Entry'!$A23-1,N$4*5-1,1,1),0)</f>
        <v>0</v>
      </c>
      <c r="O22" s="861">
        <f ca="1">IF(O$4&gt;0,OFFSET('Labour Entry'!$C$1,'Labour Entry'!$A23-1,O$4*5,1,1),0)</f>
        <v>0</v>
      </c>
      <c r="P22" s="862">
        <f ca="1">IF(P$4&gt;0,OFFSET('Labour Entry'!$C$1,'Labour Entry'!$A23-1,P$4*5-4,1,1),0)</f>
        <v>0</v>
      </c>
      <c r="Q22" s="857">
        <f ca="1">IF(Q$4&gt;0,OFFSET('Labour Entry'!$C$1,'Labour Entry'!$A23-1,Q$4*5-3,1,1),0)</f>
        <v>0</v>
      </c>
      <c r="R22" s="858">
        <f ca="1">IF(R$4&gt;0,OFFSET('Labour Entry'!$C$1,'Labour Entry'!$A23-1,R$4*5-2,1,1),0)</f>
        <v>0</v>
      </c>
      <c r="S22" s="860">
        <f ca="1">IF(S$4&gt;0,OFFSET('Labour Entry'!$C$1,'Labour Entry'!$A23-1,S$4*5-1,1,1),0)</f>
        <v>0</v>
      </c>
      <c r="T22" s="861">
        <f ca="1">IF(T$4&gt;0,OFFSET('Labour Entry'!$C$1,'Labour Entry'!$A23-1,T$4*5,1,1),0)</f>
        <v>0</v>
      </c>
      <c r="U22" s="862">
        <f ca="1">IF(U$4&gt;0,OFFSET('Labour Entry'!$C$1,'Labour Entry'!$A23-1,U$4*5-4,1,1),0)</f>
        <v>0</v>
      </c>
      <c r="V22" s="857">
        <f ca="1">IF(V$4&gt;0,OFFSET('Labour Entry'!$C$1,'Labour Entry'!$A23-1,V$4*5-3,1,1),0)</f>
        <v>0</v>
      </c>
      <c r="W22" s="858">
        <f ca="1">IF(W$4&gt;0,OFFSET('Labour Entry'!$C$1,'Labour Entry'!$A23-1,W$4*5-2,1,1),0)</f>
        <v>0</v>
      </c>
      <c r="X22" s="860">
        <f ca="1">IF(X$4&gt;0,OFFSET('Labour Entry'!$C$1,'Labour Entry'!$A23-1,X$4*5-1,1,1),0)</f>
        <v>0</v>
      </c>
      <c r="Y22" s="861">
        <f ca="1">IF(Y$4&gt;0,OFFSET('Labour Entry'!$C$1,'Labour Entry'!$A23-1,Y$4*5,1,1),0)</f>
        <v>0</v>
      </c>
      <c r="Z22" s="862">
        <f ca="1">IF(Z$4&gt;0,OFFSET('Labour Entry'!$C$1,'Labour Entry'!$A23-1,Z$4*5-4,1,1),0)</f>
        <v>9</v>
      </c>
      <c r="AA22" s="857">
        <f ca="1">IF(AA$4&gt;0,OFFSET('Labour Entry'!$C$1,'Labour Entry'!$A23-1,AA$4*5-3,1,1),0)</f>
        <v>8</v>
      </c>
      <c r="AB22" s="858">
        <f ca="1">IF(AB$4&gt;0,OFFSET('Labour Entry'!$C$1,'Labour Entry'!$A23-1,AB$4*5-2,1,1),0)</f>
        <v>0</v>
      </c>
      <c r="AC22" s="860">
        <f ca="1">IF(AC$4&gt;0,OFFSET('Labour Entry'!$C$1,'Labour Entry'!$A23-1,AC$4*5-1,1,1),0)</f>
        <v>0</v>
      </c>
      <c r="AD22" s="861">
        <f ca="1">IF(AD$4&gt;0,OFFSET('Labour Entry'!$C$1,'Labour Entry'!$A23-1,AD$4*5,1,1),0)</f>
        <v>0</v>
      </c>
      <c r="AE22" s="862">
        <f ca="1">IF(AE$4&gt;0,OFFSET('Labour Entry'!$C$1,'Labour Entry'!$A23-1,AE$4*5-4,1,1),0)</f>
        <v>8</v>
      </c>
      <c r="AF22" s="857">
        <f ca="1">IF(AF$4&gt;0,OFFSET('Labour Entry'!$C$1,'Labour Entry'!$A23-1,AF$4*5-3,1,1),0)</f>
        <v>8</v>
      </c>
      <c r="AG22" s="858">
        <f ca="1">IF(AG$4&gt;0,OFFSET('Labour Entry'!$C$1,'Labour Entry'!$A23-1,AG$4*5-2,1,1),0)</f>
        <v>0</v>
      </c>
      <c r="AH22" s="860">
        <f ca="1">IF(AH$4&gt;0,OFFSET('Labour Entry'!$C$1,'Labour Entry'!$A23-1,AH$4*5-1,1,1),0)</f>
        <v>0</v>
      </c>
      <c r="AI22" s="861">
        <f ca="1">IF(AI$4&gt;0,OFFSET('Labour Entry'!$C$1,'Labour Entry'!$A23-1,AI$4*5,1,1),0)</f>
        <v>0</v>
      </c>
      <c r="AJ22" s="862">
        <f ca="1">IF(AJ$4&gt;0,OFFSET('Labour Entry'!$C$1,'Labour Entry'!$A23-1,AJ$4*5-4,1,1),0)</f>
        <v>0</v>
      </c>
      <c r="AK22" s="857">
        <f ca="1">IF(AK$4&gt;0,OFFSET('Labour Entry'!$C$1,'Labour Entry'!$A23-1,AK$4*5-3,1,1),0)</f>
        <v>0</v>
      </c>
      <c r="AL22" s="858">
        <f ca="1">IF(AL$4&gt;0,OFFSET('Labour Entry'!$C$1,'Labour Entry'!$A23-1,AL$4*5-2,1,1),0)</f>
        <v>0</v>
      </c>
      <c r="AM22" s="857">
        <f ca="1">IF(AM$4&gt;0,OFFSET('Labour Entry'!$C$1,'Labour Entry'!$A23-1,AM$4*5-1,1,1),0)</f>
        <v>0</v>
      </c>
      <c r="AN22" s="858">
        <f ca="1">IF(AN$4&gt;0,OFFSET('Labour Entry'!$C$1,'Labour Entry'!$A23-1,AN$4*5,1,1),0)</f>
        <v>0</v>
      </c>
      <c r="AO22" s="862">
        <f ca="1">IF(AO$4&gt;0,OFFSET('Labour Entry'!$C$1,'Labour Entry'!$A23-1,AO$4*5-4,1,1),0)</f>
        <v>0</v>
      </c>
      <c r="AP22" s="857">
        <f ca="1">IF(AP$4&gt;0,OFFSET('Labour Entry'!$C$1,'Labour Entry'!$A23-1,AP$4*5-3,1,1),0)</f>
        <v>0</v>
      </c>
      <c r="AQ22" s="858">
        <f ca="1">IF(AQ$4&gt;0,OFFSET('Labour Entry'!$C$1,'Labour Entry'!$A23-1,AQ$4*5-2,1,1),0)</f>
        <v>0</v>
      </c>
      <c r="AR22" s="857">
        <f ca="1">IF(AR$4&gt;0,OFFSET('Labour Entry'!$C$1,'Labour Entry'!$A23-1,AR$4*5-1,1,1),0)</f>
        <v>0</v>
      </c>
      <c r="AS22" s="858">
        <f ca="1">IF(AS$4&gt;0,OFFSET('Labour Entry'!$C$1,'Labour Entry'!$A23-1,AS$4*5,1,1),0)</f>
        <v>0</v>
      </c>
      <c r="AT22" s="862">
        <f ca="1">IF(AT$4&gt;0,OFFSET('Labour Entry'!$C$1,'Labour Entry'!$A23-1,AT$4*5-4,1,1),0)</f>
        <v>0</v>
      </c>
      <c r="AU22" s="857">
        <f ca="1">IF(AU$4&gt;0,OFFSET('Labour Entry'!$C$1,'Labour Entry'!$A23-1,AU$4*5-3,1,1),0)</f>
        <v>0</v>
      </c>
      <c r="AV22" s="858">
        <f ca="1">IF(AV$4&gt;0,OFFSET('Labour Entry'!$C$1,'Labour Entry'!$A23-1,AV$4*5-2,1,1),0)</f>
        <v>0</v>
      </c>
      <c r="AW22" s="857">
        <f ca="1">IF(AW$4&gt;0,OFFSET('Labour Entry'!$C$1,'Labour Entry'!$A23-1,AW$4*5-1,1,1),0)</f>
        <v>0</v>
      </c>
      <c r="AX22" s="858">
        <f ca="1">IF(AX$4&gt;0,OFFSET('Labour Entry'!$C$1,'Labour Entry'!$A23-1,AX$4*5,1,1),0)</f>
        <v>0</v>
      </c>
      <c r="AY22" s="862">
        <f ca="1">IF(AY$4&gt;0,OFFSET('Labour Entry'!$C$1,'Labour Entry'!$A23-1,AY$4*5-4,1,1),0)</f>
        <v>0</v>
      </c>
      <c r="AZ22" s="857">
        <f ca="1">IF(AZ$4&gt;0,OFFSET('Labour Entry'!$C$1,'Labour Entry'!$A23-1,AZ$4*5-3,1,1),0)</f>
        <v>0</v>
      </c>
      <c r="BA22" s="858">
        <f ca="1">IF(BA$4&gt;0,OFFSET('Labour Entry'!$C$1,'Labour Entry'!$A23-1,BA$4*5-2,1,1),0)</f>
        <v>0</v>
      </c>
      <c r="BB22" s="857">
        <f ca="1">IF(BB$4&gt;0,OFFSET('Labour Entry'!$C$1,'Labour Entry'!$A23-1,BB$4*5-1,1,1),0)</f>
        <v>0</v>
      </c>
      <c r="BC22" s="858">
        <f ca="1">IF(BC$4&gt;0,OFFSET('Labour Entry'!$C$1,'Labour Entry'!$A23-1,BC$4*5,1,1),0)</f>
        <v>0</v>
      </c>
      <c r="BD22" s="862">
        <f ca="1">IF(BD$4&gt;0,OFFSET('Labour Entry'!$C$1,'Labour Entry'!$A23-1,BD$4*5-4,1,1),0)</f>
        <v>0</v>
      </c>
      <c r="BE22" s="857">
        <f ca="1">IF(BE$4&gt;0,OFFSET('Labour Entry'!$C$1,'Labour Entry'!$A23-1,BE$4*5-3,1,1),0)</f>
        <v>0</v>
      </c>
      <c r="BF22" s="858">
        <f ca="1">IF(BF$4&gt;0,OFFSET('Labour Entry'!$C$1,'Labour Entry'!$A23-1,BF$4*5-2,1,1),0)</f>
        <v>0</v>
      </c>
      <c r="BG22" s="857">
        <f ca="1">IF(BG$4&gt;0,OFFSET('Labour Entry'!$C$1,'Labour Entry'!$A23-1,BG$4*5-1,1,1),0)</f>
        <v>0</v>
      </c>
      <c r="BH22" s="858">
        <f ca="1">IF(BH$4&gt;0,OFFSET('Labour Entry'!$C$1,'Labour Entry'!$A23-1,BH$4*5,1,1),0)</f>
        <v>0</v>
      </c>
      <c r="BI22" s="862">
        <f ca="1">IF(BI$4&gt;0,OFFSET('Labour Entry'!$C$1,'Labour Entry'!$A23-1,BI$4*5-4,1,1),0)</f>
        <v>17</v>
      </c>
      <c r="BJ22" s="857">
        <f ca="1">IF(BJ$4&gt;0,OFFSET('Labour Entry'!$C$1,'Labour Entry'!$A23-1,BJ$4*5-3,1,1),0)</f>
        <v>8</v>
      </c>
      <c r="BK22" s="858">
        <f ca="1">IF(BK$4&gt;0,OFFSET('Labour Entry'!$C$1,'Labour Entry'!$A23-1,BK$4*5-2,1,1),0)</f>
        <v>0</v>
      </c>
      <c r="BL22" s="857">
        <f ca="1">IF(BL$4&gt;0,OFFSET('Labour Entry'!$C$1,'Labour Entry'!$A23-1,BL$4*5-1,1,1),0)</f>
        <v>0</v>
      </c>
      <c r="BM22" s="858">
        <f ca="1">IF(BM$4&gt;0,OFFSET('Labour Entry'!$C$1,'Labour Entry'!$A23-1,BM$4*5,1,1),0)</f>
        <v>0</v>
      </c>
      <c r="BN22" s="862">
        <f ca="1">IF(BN$4&gt;0,OFFSET('Labour Entry'!$C$1,'Labour Entry'!$A23-1,BN$4*5-4,1,1),0)</f>
        <v>3</v>
      </c>
      <c r="BO22" s="857">
        <f ca="1">IF(BO$4&gt;0,OFFSET('Labour Entry'!$C$1,'Labour Entry'!$A23-1,BO$4*5-3,1,1),0)</f>
        <v>7</v>
      </c>
      <c r="BP22" s="858">
        <f ca="1">IF(BP$4&gt;0,OFFSET('Labour Entry'!$C$1,'Labour Entry'!$A23-1,BP$4*5-2,1,1),0)</f>
        <v>0</v>
      </c>
      <c r="BQ22" s="857">
        <f ca="1">IF(BQ$4&gt;0,OFFSET('Labour Entry'!$C$1,'Labour Entry'!$A23-1,BQ$4*5-1,1,1),0)</f>
        <v>0</v>
      </c>
      <c r="BR22" s="858">
        <f ca="1">IF(BR$4&gt;0,OFFSET('Labour Entry'!$C$1,'Labour Entry'!$A23-1,BR$4*5,1,1),0)</f>
        <v>0</v>
      </c>
      <c r="BS22" s="862">
        <f ca="1">IF(BS$4&gt;0,OFFSET('Labour Entry'!$C$1,'Labour Entry'!$A23-1,BS$4*5-4,1,1),0)</f>
        <v>6</v>
      </c>
      <c r="BT22" s="857">
        <f ca="1">IF(BT$4&gt;0,OFFSET('Labour Entry'!$C$1,'Labour Entry'!$A23-1,BT$4*5-3,1,1),0)</f>
        <v>8</v>
      </c>
      <c r="BU22" s="858">
        <f ca="1">IF(BU$4&gt;0,OFFSET('Labour Entry'!$C$1,'Labour Entry'!$A23-1,BU$4*5-2,1,1),0)</f>
        <v>0</v>
      </c>
      <c r="BV22" s="857">
        <f ca="1">IF(BV$4&gt;0,OFFSET('Labour Entry'!$C$1,'Labour Entry'!$A23-1,BV$4*5-1,1,1),0)</f>
        <v>0</v>
      </c>
      <c r="BW22" s="858">
        <f ca="1">IF(BW$4&gt;0,OFFSET('Labour Entry'!$C$1,'Labour Entry'!$A23-1,BW$4*5,1,1),0)</f>
        <v>0</v>
      </c>
      <c r="BX22" s="862">
        <f ca="1">IF(BX$4&gt;0,OFFSET('Labour Entry'!$C$1,'Labour Entry'!$A23-1,BX$4*5-4,1,1),0)</f>
        <v>0</v>
      </c>
      <c r="BY22" s="857">
        <f ca="1">IF(BY$4&gt;0,OFFSET('Labour Entry'!$C$1,'Labour Entry'!$A23-1,BY$4*5-3,1,1),0)</f>
        <v>0</v>
      </c>
      <c r="BZ22" s="858">
        <f ca="1">IF(BZ$4&gt;0,OFFSET('Labour Entry'!$C$1,'Labour Entry'!$A23-1,BZ$4*5-2,1,1),0)</f>
        <v>0</v>
      </c>
      <c r="CA22" s="857">
        <f ca="1">IF(CA$4&gt;0,OFFSET('Labour Entry'!$C$1,'Labour Entry'!$A23-1,CA$4*5-1,1,1),0)</f>
        <v>0</v>
      </c>
      <c r="CB22" s="858">
        <f ca="1">IF(CB$4&gt;0,OFFSET('Labour Entry'!$C$1,'Labour Entry'!$A23-1,CB$4*5,1,1),0)</f>
        <v>0</v>
      </c>
      <c r="CC22" s="862">
        <f ca="1">IF(CC$4&gt;0,OFFSET('Labour Entry'!$C$1,'Labour Entry'!$A23-1,CC$4*5-4,1,1),0)</f>
        <v>0</v>
      </c>
      <c r="CD22" s="857">
        <f ca="1">IF(CD$4&gt;0,OFFSET('Labour Entry'!$C$1,'Labour Entry'!$A23-1,CD$4*5-3,1,1),0)</f>
        <v>0</v>
      </c>
      <c r="CE22" s="858">
        <f ca="1">IF(CE$4&gt;0,OFFSET('Labour Entry'!$C$1,'Labour Entry'!$A23-1,CE$4*5-2,1,1),0)</f>
        <v>0</v>
      </c>
      <c r="CF22" s="857">
        <f ca="1">IF(CF$4&gt;0,OFFSET('Labour Entry'!$C$1,'Labour Entry'!$A23-1,CF$4*5-1,1,1),0)</f>
        <v>0</v>
      </c>
      <c r="CG22" s="858">
        <f ca="1">IF(CG$4&gt;0,OFFSET('Labour Entry'!$C$1,'Labour Entry'!$A23-1,CG$4*5,1,1),0)</f>
        <v>0</v>
      </c>
      <c r="CH22" s="845"/>
      <c r="CI22" s="863">
        <f t="shared" ca="1" si="0"/>
        <v>43</v>
      </c>
      <c r="CJ22" s="864">
        <f t="shared" ca="1" si="2"/>
        <v>43</v>
      </c>
      <c r="CK22" s="865">
        <f t="shared" ca="1" si="1"/>
        <v>39</v>
      </c>
      <c r="CL22" s="866">
        <f t="shared" ca="1" si="1"/>
        <v>0</v>
      </c>
      <c r="CM22" s="866">
        <f t="shared" ca="1" si="1"/>
        <v>0</v>
      </c>
      <c r="CN22" s="867">
        <f t="shared" ca="1" si="1"/>
        <v>0</v>
      </c>
    </row>
    <row r="23" spans="1:92" x14ac:dyDescent="0.2">
      <c r="A23" s="855" t="str">
        <f ca="1">IF(OFFSET('Employee Set-up'!$A$1,ROW('Employee Set-up'!$A19)-1,'Employee Set-up'!$B$1-1,1,1)&lt;&gt;0,OFFSET('Employee Set-up'!$A$1,ROW('Employee Set-up'!$A19)-1,'Employee Set-up'!$B$1-1,1,1),"---")</f>
        <v>----</v>
      </c>
      <c r="B23" s="856" t="str">
        <f ca="1">IF(OFFSET('Employee Set-up'!$A$1,ROW('Employee Set-up'!$A19)-1,'Employee Set-up'!$D$1-1,1,1)&lt;&gt;0,OFFSET('Employee Set-up'!$A$1,ROW('Employee Set-up'!$A19)-1,'Employee Set-up'!$C$1-1,1,1),"---")</f>
        <v>Driver 6</v>
      </c>
      <c r="C23" s="857">
        <f ca="1">IF(OFFSET('Employee Set-up'!$A$1,ROW('Employee Set-up'!$A19)-1,'Employee Set-up'!$D$1-1,1,1)&lt;&gt;0,OFFSET('Employee Set-up'!$A$1,ROW('Employee Set-up'!$A19)-1,'Employee Set-up'!$F$1-1,1,1),"---")</f>
        <v>17.850000000000001</v>
      </c>
      <c r="D23" s="858">
        <f ca="1">IF(OFFSET('Employee Set-up'!$A$1,ROW('Employee Set-up'!$A19)-1,'Employee Set-up'!$D$1-1,1,1)&lt;&gt;0,OFFSET('Employee Set-up'!$A$1,ROW('Employee Set-up'!$A19)-1,'Employee Set-up'!$G$1-1,1,1),"---")</f>
        <v>1</v>
      </c>
      <c r="E23" s="845"/>
      <c r="F23" s="859">
        <f ca="1">IF(F$4&gt;0,OFFSET('Labour Entry'!$C$1,'Labour Entry'!$A24-1,F$4*5-4,1,1),0)</f>
        <v>0</v>
      </c>
      <c r="G23" s="857">
        <f ca="1">IF(G$4&gt;0,OFFSET('Labour Entry'!$C$1,'Labour Entry'!$A24-1,G$4*5-3,1,1),0)</f>
        <v>0</v>
      </c>
      <c r="H23" s="858">
        <f ca="1">IF(H$4&gt;0,OFFSET('Labour Entry'!$C$1,'Labour Entry'!$A24-1,H$4*5-2,1,1),0)</f>
        <v>0</v>
      </c>
      <c r="I23" s="860">
        <f ca="1">IF(I$4&gt;0,OFFSET('Labour Entry'!$C$1,'Labour Entry'!$A24-1,I$4*5-1,1,1),0)</f>
        <v>0</v>
      </c>
      <c r="J23" s="861">
        <f ca="1">IF(J$4&gt;0,OFFSET('Labour Entry'!$C$1,'Labour Entry'!$A24-1,J$4*5,1,1),0)</f>
        <v>0</v>
      </c>
      <c r="K23" s="862">
        <f ca="1">IF(K$4&gt;0,OFFSET('Labour Entry'!$C$1,'Labour Entry'!$A24-1,K$4*5-4,1,1),0)</f>
        <v>8</v>
      </c>
      <c r="L23" s="857">
        <f ca="1">IF(L$4&gt;0,OFFSET('Labour Entry'!$C$1,'Labour Entry'!$A24-1,L$4*5-3,1,1),0)</f>
        <v>8</v>
      </c>
      <c r="M23" s="858">
        <f ca="1">IF(M$4&gt;0,OFFSET('Labour Entry'!$C$1,'Labour Entry'!$A24-1,M$4*5-2,1,1),0)</f>
        <v>0.1</v>
      </c>
      <c r="N23" s="860">
        <f ca="1">IF(N$4&gt;0,OFFSET('Labour Entry'!$C$1,'Labour Entry'!$A24-1,N$4*5-1,1,1),0)</f>
        <v>0</v>
      </c>
      <c r="O23" s="861">
        <f ca="1">IF(O$4&gt;0,OFFSET('Labour Entry'!$C$1,'Labour Entry'!$A24-1,O$4*5,1,1),0)</f>
        <v>0</v>
      </c>
      <c r="P23" s="862">
        <f ca="1">IF(P$4&gt;0,OFFSET('Labour Entry'!$C$1,'Labour Entry'!$A24-1,P$4*5-4,1,1),0)</f>
        <v>0</v>
      </c>
      <c r="Q23" s="857">
        <f ca="1">IF(Q$4&gt;0,OFFSET('Labour Entry'!$C$1,'Labour Entry'!$A24-1,Q$4*5-3,1,1),0)</f>
        <v>0</v>
      </c>
      <c r="R23" s="858">
        <f ca="1">IF(R$4&gt;0,OFFSET('Labour Entry'!$C$1,'Labour Entry'!$A24-1,R$4*5-2,1,1),0)</f>
        <v>0</v>
      </c>
      <c r="S23" s="860">
        <f ca="1">IF(S$4&gt;0,OFFSET('Labour Entry'!$C$1,'Labour Entry'!$A24-1,S$4*5-1,1,1),0)</f>
        <v>0</v>
      </c>
      <c r="T23" s="861">
        <f ca="1">IF(T$4&gt;0,OFFSET('Labour Entry'!$C$1,'Labour Entry'!$A24-1,T$4*5,1,1),0)</f>
        <v>0</v>
      </c>
      <c r="U23" s="862">
        <f ca="1">IF(U$4&gt;0,OFFSET('Labour Entry'!$C$1,'Labour Entry'!$A24-1,U$4*5-4,1,1),0)</f>
        <v>3</v>
      </c>
      <c r="V23" s="857">
        <f ca="1">IF(V$4&gt;0,OFFSET('Labour Entry'!$C$1,'Labour Entry'!$A24-1,V$4*5-3,1,1),0)</f>
        <v>3</v>
      </c>
      <c r="W23" s="858">
        <f ca="1">IF(W$4&gt;0,OFFSET('Labour Entry'!$C$1,'Labour Entry'!$A24-1,W$4*5-2,1,1),0)</f>
        <v>0</v>
      </c>
      <c r="X23" s="860">
        <f ca="1">IF(X$4&gt;0,OFFSET('Labour Entry'!$C$1,'Labour Entry'!$A24-1,X$4*5-1,1,1),0)</f>
        <v>0</v>
      </c>
      <c r="Y23" s="861">
        <f ca="1">IF(Y$4&gt;0,OFFSET('Labour Entry'!$C$1,'Labour Entry'!$A24-1,Y$4*5,1,1),0)</f>
        <v>0</v>
      </c>
      <c r="Z23" s="862">
        <f ca="1">IF(Z$4&gt;0,OFFSET('Labour Entry'!$C$1,'Labour Entry'!$A24-1,Z$4*5-4,1,1),0)</f>
        <v>0</v>
      </c>
      <c r="AA23" s="857">
        <f ca="1">IF(AA$4&gt;0,OFFSET('Labour Entry'!$C$1,'Labour Entry'!$A24-1,AA$4*5-3,1,1),0)</f>
        <v>0</v>
      </c>
      <c r="AB23" s="858">
        <f ca="1">IF(AB$4&gt;0,OFFSET('Labour Entry'!$C$1,'Labour Entry'!$A24-1,AB$4*5-2,1,1),0)</f>
        <v>0</v>
      </c>
      <c r="AC23" s="860">
        <f ca="1">IF(AC$4&gt;0,OFFSET('Labour Entry'!$C$1,'Labour Entry'!$A24-1,AC$4*5-1,1,1),0)</f>
        <v>0</v>
      </c>
      <c r="AD23" s="861">
        <f ca="1">IF(AD$4&gt;0,OFFSET('Labour Entry'!$C$1,'Labour Entry'!$A24-1,AD$4*5,1,1),0)</f>
        <v>0</v>
      </c>
      <c r="AE23" s="862">
        <f ca="1">IF(AE$4&gt;0,OFFSET('Labour Entry'!$C$1,'Labour Entry'!$A24-1,AE$4*5-4,1,1),0)</f>
        <v>0</v>
      </c>
      <c r="AF23" s="857">
        <f ca="1">IF(AF$4&gt;0,OFFSET('Labour Entry'!$C$1,'Labour Entry'!$A24-1,AF$4*5-3,1,1),0)</f>
        <v>0</v>
      </c>
      <c r="AG23" s="858">
        <f ca="1">IF(AG$4&gt;0,OFFSET('Labour Entry'!$C$1,'Labour Entry'!$A24-1,AG$4*5-2,1,1),0)</f>
        <v>0</v>
      </c>
      <c r="AH23" s="860">
        <f ca="1">IF(AH$4&gt;0,OFFSET('Labour Entry'!$C$1,'Labour Entry'!$A24-1,AH$4*5-1,1,1),0)</f>
        <v>0</v>
      </c>
      <c r="AI23" s="861">
        <f ca="1">IF(AI$4&gt;0,OFFSET('Labour Entry'!$C$1,'Labour Entry'!$A24-1,AI$4*5,1,1),0)</f>
        <v>0</v>
      </c>
      <c r="AJ23" s="862">
        <f ca="1">IF(AJ$4&gt;0,OFFSET('Labour Entry'!$C$1,'Labour Entry'!$A24-1,AJ$4*5-4,1,1),0)</f>
        <v>11</v>
      </c>
      <c r="AK23" s="857">
        <f ca="1">IF(AK$4&gt;0,OFFSET('Labour Entry'!$C$1,'Labour Entry'!$A24-1,AK$4*5-3,1,1),0)</f>
        <v>8</v>
      </c>
      <c r="AL23" s="858">
        <f ca="1">IF(AL$4&gt;0,OFFSET('Labour Entry'!$C$1,'Labour Entry'!$A24-1,AL$4*5-2,1,1),0)</f>
        <v>0</v>
      </c>
      <c r="AM23" s="857">
        <f ca="1">IF(AM$4&gt;0,OFFSET('Labour Entry'!$C$1,'Labour Entry'!$A24-1,AM$4*5-1,1,1),0)</f>
        <v>0</v>
      </c>
      <c r="AN23" s="858">
        <f ca="1">IF(AN$4&gt;0,OFFSET('Labour Entry'!$C$1,'Labour Entry'!$A24-1,AN$4*5,1,1),0)</f>
        <v>0</v>
      </c>
      <c r="AO23" s="862">
        <f ca="1">IF(AO$4&gt;0,OFFSET('Labour Entry'!$C$1,'Labour Entry'!$A24-1,AO$4*5-4,1,1),0)</f>
        <v>0</v>
      </c>
      <c r="AP23" s="857">
        <f ca="1">IF(AP$4&gt;0,OFFSET('Labour Entry'!$C$1,'Labour Entry'!$A24-1,AP$4*5-3,1,1),0)</f>
        <v>0</v>
      </c>
      <c r="AQ23" s="858">
        <f ca="1">IF(AQ$4&gt;0,OFFSET('Labour Entry'!$C$1,'Labour Entry'!$A24-1,AQ$4*5-2,1,1),0)</f>
        <v>0</v>
      </c>
      <c r="AR23" s="857">
        <f ca="1">IF(AR$4&gt;0,OFFSET('Labour Entry'!$C$1,'Labour Entry'!$A24-1,AR$4*5-1,1,1),0)</f>
        <v>0</v>
      </c>
      <c r="AS23" s="858">
        <f ca="1">IF(AS$4&gt;0,OFFSET('Labour Entry'!$C$1,'Labour Entry'!$A24-1,AS$4*5,1,1),0)</f>
        <v>0</v>
      </c>
      <c r="AT23" s="862">
        <f ca="1">IF(AT$4&gt;0,OFFSET('Labour Entry'!$C$1,'Labour Entry'!$A24-1,AT$4*5-4,1,1),0)</f>
        <v>8</v>
      </c>
      <c r="AU23" s="857">
        <f ca="1">IF(AU$4&gt;0,OFFSET('Labour Entry'!$C$1,'Labour Entry'!$A24-1,AU$4*5-3,1,1),0)</f>
        <v>8</v>
      </c>
      <c r="AV23" s="858">
        <f ca="1">IF(AV$4&gt;0,OFFSET('Labour Entry'!$C$1,'Labour Entry'!$A24-1,AV$4*5-2,1,1),0)</f>
        <v>0</v>
      </c>
      <c r="AW23" s="857">
        <f ca="1">IF(AW$4&gt;0,OFFSET('Labour Entry'!$C$1,'Labour Entry'!$A24-1,AW$4*5-1,1,1),0)</f>
        <v>0</v>
      </c>
      <c r="AX23" s="858">
        <f ca="1">IF(AX$4&gt;0,OFFSET('Labour Entry'!$C$1,'Labour Entry'!$A24-1,AX$4*5,1,1),0)</f>
        <v>0</v>
      </c>
      <c r="AY23" s="862">
        <f ca="1">IF(AY$4&gt;0,OFFSET('Labour Entry'!$C$1,'Labour Entry'!$A24-1,AY$4*5-4,1,1),0)</f>
        <v>0</v>
      </c>
      <c r="AZ23" s="857">
        <f ca="1">IF(AZ$4&gt;0,OFFSET('Labour Entry'!$C$1,'Labour Entry'!$A24-1,AZ$4*5-3,1,1),0)</f>
        <v>0</v>
      </c>
      <c r="BA23" s="858">
        <f ca="1">IF(BA$4&gt;0,OFFSET('Labour Entry'!$C$1,'Labour Entry'!$A24-1,BA$4*5-2,1,1),0)</f>
        <v>0</v>
      </c>
      <c r="BB23" s="857">
        <f ca="1">IF(BB$4&gt;0,OFFSET('Labour Entry'!$C$1,'Labour Entry'!$A24-1,BB$4*5-1,1,1),0)</f>
        <v>0</v>
      </c>
      <c r="BC23" s="858">
        <f ca="1">IF(BC$4&gt;0,OFFSET('Labour Entry'!$C$1,'Labour Entry'!$A24-1,BC$4*5,1,1),0)</f>
        <v>0</v>
      </c>
      <c r="BD23" s="862">
        <f ca="1">IF(BD$4&gt;0,OFFSET('Labour Entry'!$C$1,'Labour Entry'!$A24-1,BD$4*5-4,1,1),0)</f>
        <v>7</v>
      </c>
      <c r="BE23" s="857">
        <f ca="1">IF(BE$4&gt;0,OFFSET('Labour Entry'!$C$1,'Labour Entry'!$A24-1,BE$4*5-3,1,1),0)</f>
        <v>3.5</v>
      </c>
      <c r="BF23" s="858">
        <f ca="1">IF(BF$4&gt;0,OFFSET('Labour Entry'!$C$1,'Labour Entry'!$A24-1,BF$4*5-2,1,1),0)</f>
        <v>0</v>
      </c>
      <c r="BG23" s="857">
        <f ca="1">IF(BG$4&gt;0,OFFSET('Labour Entry'!$C$1,'Labour Entry'!$A24-1,BG$4*5-1,1,1),0)</f>
        <v>0</v>
      </c>
      <c r="BH23" s="858">
        <f ca="1">IF(BH$4&gt;0,OFFSET('Labour Entry'!$C$1,'Labour Entry'!$A24-1,BH$4*5,1,1),0)</f>
        <v>0</v>
      </c>
      <c r="BI23" s="862">
        <f ca="1">IF(BI$4&gt;0,OFFSET('Labour Entry'!$C$1,'Labour Entry'!$A24-1,BI$4*5-4,1,1),0)</f>
        <v>6</v>
      </c>
      <c r="BJ23" s="857">
        <f ca="1">IF(BJ$4&gt;0,OFFSET('Labour Entry'!$C$1,'Labour Entry'!$A24-1,BJ$4*5-3,1,1),0)</f>
        <v>3.5</v>
      </c>
      <c r="BK23" s="858">
        <f ca="1">IF(BK$4&gt;0,OFFSET('Labour Entry'!$C$1,'Labour Entry'!$A24-1,BK$4*5-2,1,1),0)</f>
        <v>0</v>
      </c>
      <c r="BL23" s="857">
        <f ca="1">IF(BL$4&gt;0,OFFSET('Labour Entry'!$C$1,'Labour Entry'!$A24-1,BL$4*5-1,1,1),0)</f>
        <v>0</v>
      </c>
      <c r="BM23" s="858">
        <f ca="1">IF(BM$4&gt;0,OFFSET('Labour Entry'!$C$1,'Labour Entry'!$A24-1,BM$4*5,1,1),0)</f>
        <v>0</v>
      </c>
      <c r="BN23" s="862">
        <f ca="1">IF(BN$4&gt;0,OFFSET('Labour Entry'!$C$1,'Labour Entry'!$A24-1,BN$4*5-4,1,1),0)</f>
        <v>0</v>
      </c>
      <c r="BO23" s="857">
        <f ca="1">IF(BO$4&gt;0,OFFSET('Labour Entry'!$C$1,'Labour Entry'!$A24-1,BO$4*5-3,1,1),0)</f>
        <v>0</v>
      </c>
      <c r="BP23" s="858">
        <f ca="1">IF(BP$4&gt;0,OFFSET('Labour Entry'!$C$1,'Labour Entry'!$A24-1,BP$4*5-2,1,1),0)</f>
        <v>0</v>
      </c>
      <c r="BQ23" s="857">
        <f ca="1">IF(BQ$4&gt;0,OFFSET('Labour Entry'!$C$1,'Labour Entry'!$A24-1,BQ$4*5-1,1,1),0)</f>
        <v>0</v>
      </c>
      <c r="BR23" s="858">
        <f ca="1">IF(BR$4&gt;0,OFFSET('Labour Entry'!$C$1,'Labour Entry'!$A24-1,BR$4*5,1,1),0)</f>
        <v>0</v>
      </c>
      <c r="BS23" s="862">
        <f ca="1">IF(BS$4&gt;0,OFFSET('Labour Entry'!$C$1,'Labour Entry'!$A24-1,BS$4*5-4,1,1),0)</f>
        <v>0</v>
      </c>
      <c r="BT23" s="857">
        <f ca="1">IF(BT$4&gt;0,OFFSET('Labour Entry'!$C$1,'Labour Entry'!$A24-1,BT$4*5-3,1,1),0)</f>
        <v>0</v>
      </c>
      <c r="BU23" s="858">
        <f ca="1">IF(BU$4&gt;0,OFFSET('Labour Entry'!$C$1,'Labour Entry'!$A24-1,BU$4*5-2,1,1),0)</f>
        <v>0</v>
      </c>
      <c r="BV23" s="857">
        <f ca="1">IF(BV$4&gt;0,OFFSET('Labour Entry'!$C$1,'Labour Entry'!$A24-1,BV$4*5-1,1,1),0)</f>
        <v>0</v>
      </c>
      <c r="BW23" s="858">
        <f ca="1">IF(BW$4&gt;0,OFFSET('Labour Entry'!$C$1,'Labour Entry'!$A24-1,BW$4*5,1,1),0)</f>
        <v>0</v>
      </c>
      <c r="BX23" s="862">
        <f ca="1">IF(BX$4&gt;0,OFFSET('Labour Entry'!$C$1,'Labour Entry'!$A24-1,BX$4*5-4,1,1),0)</f>
        <v>0</v>
      </c>
      <c r="BY23" s="857">
        <f ca="1">IF(BY$4&gt;0,OFFSET('Labour Entry'!$C$1,'Labour Entry'!$A24-1,BY$4*5-3,1,1),0)</f>
        <v>0</v>
      </c>
      <c r="BZ23" s="858">
        <f ca="1">IF(BZ$4&gt;0,OFFSET('Labour Entry'!$C$1,'Labour Entry'!$A24-1,BZ$4*5-2,1,1),0)</f>
        <v>0</v>
      </c>
      <c r="CA23" s="857">
        <f ca="1">IF(CA$4&gt;0,OFFSET('Labour Entry'!$C$1,'Labour Entry'!$A24-1,CA$4*5-1,1,1),0)</f>
        <v>0</v>
      </c>
      <c r="CB23" s="858">
        <f ca="1">IF(CB$4&gt;0,OFFSET('Labour Entry'!$C$1,'Labour Entry'!$A24-1,CB$4*5,1,1),0)</f>
        <v>0</v>
      </c>
      <c r="CC23" s="862">
        <f ca="1">IF(CC$4&gt;0,OFFSET('Labour Entry'!$C$1,'Labour Entry'!$A24-1,CC$4*5-4,1,1),0)</f>
        <v>0</v>
      </c>
      <c r="CD23" s="857">
        <f ca="1">IF(CD$4&gt;0,OFFSET('Labour Entry'!$C$1,'Labour Entry'!$A24-1,CD$4*5-3,1,1),0)</f>
        <v>0</v>
      </c>
      <c r="CE23" s="858">
        <f ca="1">IF(CE$4&gt;0,OFFSET('Labour Entry'!$C$1,'Labour Entry'!$A24-1,CE$4*5-2,1,1),0)</f>
        <v>0</v>
      </c>
      <c r="CF23" s="857">
        <f ca="1">IF(CF$4&gt;0,OFFSET('Labour Entry'!$C$1,'Labour Entry'!$A24-1,CF$4*5-1,1,1),0)</f>
        <v>0</v>
      </c>
      <c r="CG23" s="858">
        <f ca="1">IF(CG$4&gt;0,OFFSET('Labour Entry'!$C$1,'Labour Entry'!$A24-1,CG$4*5,1,1),0)</f>
        <v>0</v>
      </c>
      <c r="CH23" s="845"/>
      <c r="CI23" s="863">
        <f t="shared" ca="1" si="0"/>
        <v>43</v>
      </c>
      <c r="CJ23" s="864">
        <f t="shared" ca="1" si="2"/>
        <v>43</v>
      </c>
      <c r="CK23" s="865">
        <f t="shared" ca="1" si="1"/>
        <v>34</v>
      </c>
      <c r="CL23" s="866">
        <f t="shared" ca="1" si="1"/>
        <v>0.1</v>
      </c>
      <c r="CM23" s="866">
        <f t="shared" ca="1" si="1"/>
        <v>0</v>
      </c>
      <c r="CN23" s="867">
        <f t="shared" ca="1" si="1"/>
        <v>0</v>
      </c>
    </row>
    <row r="24" spans="1:92" x14ac:dyDescent="0.2">
      <c r="A24" s="855" t="str">
        <f ca="1">IF(OFFSET('Employee Set-up'!$A$1,ROW('Employee Set-up'!$A20)-1,'Employee Set-up'!$B$1-1,1,1)&lt;&gt;0,OFFSET('Employee Set-up'!$A$1,ROW('Employee Set-up'!$A20)-1,'Employee Set-up'!$B$1-1,1,1),"---")</f>
        <v>----</v>
      </c>
      <c r="B24" s="856" t="str">
        <f ca="1">IF(OFFSET('Employee Set-up'!$A$1,ROW('Employee Set-up'!$A20)-1,'Employee Set-up'!$D$1-1,1,1)&lt;&gt;0,OFFSET('Employee Set-up'!$A$1,ROW('Employee Set-up'!$A20)-1,'Employee Set-up'!$C$1-1,1,1),"---")</f>
        <v>---</v>
      </c>
      <c r="C24" s="857">
        <f ca="1">IF(OFFSET('Employee Set-up'!$A$1,ROW('Employee Set-up'!$A20)-1,'Employee Set-up'!$D$1-1,1,1)&lt;&gt;0,OFFSET('Employee Set-up'!$A$1,ROW('Employee Set-up'!$A20)-1,'Employee Set-up'!$F$1-1,1,1),"---")</f>
        <v>0</v>
      </c>
      <c r="D24" s="858">
        <f ca="1">IF(OFFSET('Employee Set-up'!$A$1,ROW('Employee Set-up'!$A20)-1,'Employee Set-up'!$D$1-1,1,1)&lt;&gt;0,OFFSET('Employee Set-up'!$A$1,ROW('Employee Set-up'!$A20)-1,'Employee Set-up'!$G$1-1,1,1),"---")</f>
        <v>0</v>
      </c>
      <c r="E24" s="845"/>
      <c r="F24" s="859">
        <f ca="1">IF(F$4&gt;0,OFFSET('Labour Entry'!$C$1,'Labour Entry'!$A25-1,F$4*5-4,1,1),0)</f>
        <v>0</v>
      </c>
      <c r="G24" s="857">
        <f ca="1">IF(G$4&gt;0,OFFSET('Labour Entry'!$C$1,'Labour Entry'!$A25-1,G$4*5-3,1,1),0)</f>
        <v>0</v>
      </c>
      <c r="H24" s="858">
        <f ca="1">IF(H$4&gt;0,OFFSET('Labour Entry'!$C$1,'Labour Entry'!$A25-1,H$4*5-2,1,1),0)</f>
        <v>0</v>
      </c>
      <c r="I24" s="860">
        <f ca="1">IF(I$4&gt;0,OFFSET('Labour Entry'!$C$1,'Labour Entry'!$A25-1,I$4*5-1,1,1),0)</f>
        <v>0</v>
      </c>
      <c r="J24" s="861">
        <f ca="1">IF(J$4&gt;0,OFFSET('Labour Entry'!$C$1,'Labour Entry'!$A25-1,J$4*5,1,1),0)</f>
        <v>0</v>
      </c>
      <c r="K24" s="862">
        <f ca="1">IF(K$4&gt;0,OFFSET('Labour Entry'!$C$1,'Labour Entry'!$A25-1,K$4*5-4,1,1),0)</f>
        <v>0</v>
      </c>
      <c r="L24" s="857">
        <f ca="1">IF(L$4&gt;0,OFFSET('Labour Entry'!$C$1,'Labour Entry'!$A25-1,L$4*5-3,1,1),0)</f>
        <v>0</v>
      </c>
      <c r="M24" s="858">
        <f ca="1">IF(M$4&gt;0,OFFSET('Labour Entry'!$C$1,'Labour Entry'!$A25-1,M$4*5-2,1,1),0)</f>
        <v>0</v>
      </c>
      <c r="N24" s="860">
        <f ca="1">IF(N$4&gt;0,OFFSET('Labour Entry'!$C$1,'Labour Entry'!$A25-1,N$4*5-1,1,1),0)</f>
        <v>0</v>
      </c>
      <c r="O24" s="861">
        <f ca="1">IF(O$4&gt;0,OFFSET('Labour Entry'!$C$1,'Labour Entry'!$A25-1,O$4*5,1,1),0)</f>
        <v>0</v>
      </c>
      <c r="P24" s="862">
        <f ca="1">IF(P$4&gt;0,OFFSET('Labour Entry'!$C$1,'Labour Entry'!$A25-1,P$4*5-4,1,1),0)</f>
        <v>0</v>
      </c>
      <c r="Q24" s="857">
        <f ca="1">IF(Q$4&gt;0,OFFSET('Labour Entry'!$C$1,'Labour Entry'!$A25-1,Q$4*5-3,1,1),0)</f>
        <v>0</v>
      </c>
      <c r="R24" s="858">
        <f ca="1">IF(R$4&gt;0,OFFSET('Labour Entry'!$C$1,'Labour Entry'!$A25-1,R$4*5-2,1,1),0)</f>
        <v>0</v>
      </c>
      <c r="S24" s="860">
        <f ca="1">IF(S$4&gt;0,OFFSET('Labour Entry'!$C$1,'Labour Entry'!$A25-1,S$4*5-1,1,1),0)</f>
        <v>0</v>
      </c>
      <c r="T24" s="861">
        <f ca="1">IF(T$4&gt;0,OFFSET('Labour Entry'!$C$1,'Labour Entry'!$A25-1,T$4*5,1,1),0)</f>
        <v>0</v>
      </c>
      <c r="U24" s="862">
        <f ca="1">IF(U$4&gt;0,OFFSET('Labour Entry'!$C$1,'Labour Entry'!$A25-1,U$4*5-4,1,1),0)</f>
        <v>0</v>
      </c>
      <c r="V24" s="857">
        <f ca="1">IF(V$4&gt;0,OFFSET('Labour Entry'!$C$1,'Labour Entry'!$A25-1,V$4*5-3,1,1),0)</f>
        <v>0</v>
      </c>
      <c r="W24" s="858">
        <f ca="1">IF(W$4&gt;0,OFFSET('Labour Entry'!$C$1,'Labour Entry'!$A25-1,W$4*5-2,1,1),0)</f>
        <v>0</v>
      </c>
      <c r="X24" s="860">
        <f ca="1">IF(X$4&gt;0,OFFSET('Labour Entry'!$C$1,'Labour Entry'!$A25-1,X$4*5-1,1,1),0)</f>
        <v>0</v>
      </c>
      <c r="Y24" s="861">
        <f ca="1">IF(Y$4&gt;0,OFFSET('Labour Entry'!$C$1,'Labour Entry'!$A25-1,Y$4*5,1,1),0)</f>
        <v>0</v>
      </c>
      <c r="Z24" s="862">
        <f ca="1">IF(Z$4&gt;0,OFFSET('Labour Entry'!$C$1,'Labour Entry'!$A25-1,Z$4*5-4,1,1),0)</f>
        <v>0</v>
      </c>
      <c r="AA24" s="857">
        <f ca="1">IF(AA$4&gt;0,OFFSET('Labour Entry'!$C$1,'Labour Entry'!$A25-1,AA$4*5-3,1,1),0)</f>
        <v>0</v>
      </c>
      <c r="AB24" s="858">
        <f ca="1">IF(AB$4&gt;0,OFFSET('Labour Entry'!$C$1,'Labour Entry'!$A25-1,AB$4*5-2,1,1),0)</f>
        <v>0</v>
      </c>
      <c r="AC24" s="860">
        <f ca="1">IF(AC$4&gt;0,OFFSET('Labour Entry'!$C$1,'Labour Entry'!$A25-1,AC$4*5-1,1,1),0)</f>
        <v>0</v>
      </c>
      <c r="AD24" s="861">
        <f ca="1">IF(AD$4&gt;0,OFFSET('Labour Entry'!$C$1,'Labour Entry'!$A25-1,AD$4*5,1,1),0)</f>
        <v>0</v>
      </c>
      <c r="AE24" s="862">
        <f ca="1">IF(AE$4&gt;0,OFFSET('Labour Entry'!$C$1,'Labour Entry'!$A25-1,AE$4*5-4,1,1),0)</f>
        <v>0</v>
      </c>
      <c r="AF24" s="857">
        <f ca="1">IF(AF$4&gt;0,OFFSET('Labour Entry'!$C$1,'Labour Entry'!$A25-1,AF$4*5-3,1,1),0)</f>
        <v>0</v>
      </c>
      <c r="AG24" s="858">
        <f ca="1">IF(AG$4&gt;0,OFFSET('Labour Entry'!$C$1,'Labour Entry'!$A25-1,AG$4*5-2,1,1),0)</f>
        <v>0</v>
      </c>
      <c r="AH24" s="860">
        <f ca="1">IF(AH$4&gt;0,OFFSET('Labour Entry'!$C$1,'Labour Entry'!$A25-1,AH$4*5-1,1,1),0)</f>
        <v>0</v>
      </c>
      <c r="AI24" s="861">
        <f ca="1">IF(AI$4&gt;0,OFFSET('Labour Entry'!$C$1,'Labour Entry'!$A25-1,AI$4*5,1,1),0)</f>
        <v>0</v>
      </c>
      <c r="AJ24" s="862">
        <f ca="1">IF(AJ$4&gt;0,OFFSET('Labour Entry'!$C$1,'Labour Entry'!$A25-1,AJ$4*5-4,1,1),0)</f>
        <v>0</v>
      </c>
      <c r="AK24" s="857">
        <f ca="1">IF(AK$4&gt;0,OFFSET('Labour Entry'!$C$1,'Labour Entry'!$A25-1,AK$4*5-3,1,1),0)</f>
        <v>0</v>
      </c>
      <c r="AL24" s="858">
        <f ca="1">IF(AL$4&gt;0,OFFSET('Labour Entry'!$C$1,'Labour Entry'!$A25-1,AL$4*5-2,1,1),0)</f>
        <v>0</v>
      </c>
      <c r="AM24" s="857">
        <f ca="1">IF(AM$4&gt;0,OFFSET('Labour Entry'!$C$1,'Labour Entry'!$A25-1,AM$4*5-1,1,1),0)</f>
        <v>0</v>
      </c>
      <c r="AN24" s="858">
        <f ca="1">IF(AN$4&gt;0,OFFSET('Labour Entry'!$C$1,'Labour Entry'!$A25-1,AN$4*5,1,1),0)</f>
        <v>0</v>
      </c>
      <c r="AO24" s="862">
        <f ca="1">IF(AO$4&gt;0,OFFSET('Labour Entry'!$C$1,'Labour Entry'!$A25-1,AO$4*5-4,1,1),0)</f>
        <v>0</v>
      </c>
      <c r="AP24" s="857">
        <f ca="1">IF(AP$4&gt;0,OFFSET('Labour Entry'!$C$1,'Labour Entry'!$A25-1,AP$4*5-3,1,1),0)</f>
        <v>0</v>
      </c>
      <c r="AQ24" s="858">
        <f ca="1">IF(AQ$4&gt;0,OFFSET('Labour Entry'!$C$1,'Labour Entry'!$A25-1,AQ$4*5-2,1,1),0)</f>
        <v>0</v>
      </c>
      <c r="AR24" s="857">
        <f ca="1">IF(AR$4&gt;0,OFFSET('Labour Entry'!$C$1,'Labour Entry'!$A25-1,AR$4*5-1,1,1),0)</f>
        <v>0</v>
      </c>
      <c r="AS24" s="858">
        <f ca="1">IF(AS$4&gt;0,OFFSET('Labour Entry'!$C$1,'Labour Entry'!$A25-1,AS$4*5,1,1),0)</f>
        <v>0</v>
      </c>
      <c r="AT24" s="862">
        <f ca="1">IF(AT$4&gt;0,OFFSET('Labour Entry'!$C$1,'Labour Entry'!$A25-1,AT$4*5-4,1,1),0)</f>
        <v>0</v>
      </c>
      <c r="AU24" s="857">
        <f ca="1">IF(AU$4&gt;0,OFFSET('Labour Entry'!$C$1,'Labour Entry'!$A25-1,AU$4*5-3,1,1),0)</f>
        <v>0</v>
      </c>
      <c r="AV24" s="858">
        <f ca="1">IF(AV$4&gt;0,OFFSET('Labour Entry'!$C$1,'Labour Entry'!$A25-1,AV$4*5-2,1,1),0)</f>
        <v>0</v>
      </c>
      <c r="AW24" s="857">
        <f ca="1">IF(AW$4&gt;0,OFFSET('Labour Entry'!$C$1,'Labour Entry'!$A25-1,AW$4*5-1,1,1),0)</f>
        <v>0</v>
      </c>
      <c r="AX24" s="858">
        <f ca="1">IF(AX$4&gt;0,OFFSET('Labour Entry'!$C$1,'Labour Entry'!$A25-1,AX$4*5,1,1),0)</f>
        <v>0</v>
      </c>
      <c r="AY24" s="862">
        <f ca="1">IF(AY$4&gt;0,OFFSET('Labour Entry'!$C$1,'Labour Entry'!$A25-1,AY$4*5-4,1,1),0)</f>
        <v>0</v>
      </c>
      <c r="AZ24" s="857">
        <f ca="1">IF(AZ$4&gt;0,OFFSET('Labour Entry'!$C$1,'Labour Entry'!$A25-1,AZ$4*5-3,1,1),0)</f>
        <v>0</v>
      </c>
      <c r="BA24" s="858">
        <f ca="1">IF(BA$4&gt;0,OFFSET('Labour Entry'!$C$1,'Labour Entry'!$A25-1,BA$4*5-2,1,1),0)</f>
        <v>0</v>
      </c>
      <c r="BB24" s="857">
        <f ca="1">IF(BB$4&gt;0,OFFSET('Labour Entry'!$C$1,'Labour Entry'!$A25-1,BB$4*5-1,1,1),0)</f>
        <v>0</v>
      </c>
      <c r="BC24" s="858">
        <f ca="1">IF(BC$4&gt;0,OFFSET('Labour Entry'!$C$1,'Labour Entry'!$A25-1,BC$4*5,1,1),0)</f>
        <v>0</v>
      </c>
      <c r="BD24" s="862">
        <f ca="1">IF(BD$4&gt;0,OFFSET('Labour Entry'!$C$1,'Labour Entry'!$A25-1,BD$4*5-4,1,1),0)</f>
        <v>0</v>
      </c>
      <c r="BE24" s="857">
        <f ca="1">IF(BE$4&gt;0,OFFSET('Labour Entry'!$C$1,'Labour Entry'!$A25-1,BE$4*5-3,1,1),0)</f>
        <v>0</v>
      </c>
      <c r="BF24" s="858">
        <f ca="1">IF(BF$4&gt;0,OFFSET('Labour Entry'!$C$1,'Labour Entry'!$A25-1,BF$4*5-2,1,1),0)</f>
        <v>0</v>
      </c>
      <c r="BG24" s="857">
        <f ca="1">IF(BG$4&gt;0,OFFSET('Labour Entry'!$C$1,'Labour Entry'!$A25-1,BG$4*5-1,1,1),0)</f>
        <v>0</v>
      </c>
      <c r="BH24" s="858">
        <f ca="1">IF(BH$4&gt;0,OFFSET('Labour Entry'!$C$1,'Labour Entry'!$A25-1,BH$4*5,1,1),0)</f>
        <v>0</v>
      </c>
      <c r="BI24" s="862">
        <f ca="1">IF(BI$4&gt;0,OFFSET('Labour Entry'!$C$1,'Labour Entry'!$A25-1,BI$4*5-4,1,1),0)</f>
        <v>0</v>
      </c>
      <c r="BJ24" s="857">
        <f ca="1">IF(BJ$4&gt;0,OFFSET('Labour Entry'!$C$1,'Labour Entry'!$A25-1,BJ$4*5-3,1,1),0)</f>
        <v>0</v>
      </c>
      <c r="BK24" s="858">
        <f ca="1">IF(BK$4&gt;0,OFFSET('Labour Entry'!$C$1,'Labour Entry'!$A25-1,BK$4*5-2,1,1),0)</f>
        <v>0</v>
      </c>
      <c r="BL24" s="857">
        <f ca="1">IF(BL$4&gt;0,OFFSET('Labour Entry'!$C$1,'Labour Entry'!$A25-1,BL$4*5-1,1,1),0)</f>
        <v>0</v>
      </c>
      <c r="BM24" s="858">
        <f ca="1">IF(BM$4&gt;0,OFFSET('Labour Entry'!$C$1,'Labour Entry'!$A25-1,BM$4*5,1,1),0)</f>
        <v>0</v>
      </c>
      <c r="BN24" s="862">
        <f ca="1">IF(BN$4&gt;0,OFFSET('Labour Entry'!$C$1,'Labour Entry'!$A25-1,BN$4*5-4,1,1),0)</f>
        <v>0</v>
      </c>
      <c r="BO24" s="857">
        <f ca="1">IF(BO$4&gt;0,OFFSET('Labour Entry'!$C$1,'Labour Entry'!$A25-1,BO$4*5-3,1,1),0)</f>
        <v>0</v>
      </c>
      <c r="BP24" s="858">
        <f ca="1">IF(BP$4&gt;0,OFFSET('Labour Entry'!$C$1,'Labour Entry'!$A25-1,BP$4*5-2,1,1),0)</f>
        <v>0</v>
      </c>
      <c r="BQ24" s="857">
        <f ca="1">IF(BQ$4&gt;0,OFFSET('Labour Entry'!$C$1,'Labour Entry'!$A25-1,BQ$4*5-1,1,1),0)</f>
        <v>0</v>
      </c>
      <c r="BR24" s="858">
        <f ca="1">IF(BR$4&gt;0,OFFSET('Labour Entry'!$C$1,'Labour Entry'!$A25-1,BR$4*5,1,1),0)</f>
        <v>0</v>
      </c>
      <c r="BS24" s="862">
        <f ca="1">IF(BS$4&gt;0,OFFSET('Labour Entry'!$C$1,'Labour Entry'!$A25-1,BS$4*5-4,1,1),0)</f>
        <v>0</v>
      </c>
      <c r="BT24" s="857">
        <f ca="1">IF(BT$4&gt;0,OFFSET('Labour Entry'!$C$1,'Labour Entry'!$A25-1,BT$4*5-3,1,1),0)</f>
        <v>0</v>
      </c>
      <c r="BU24" s="858">
        <f ca="1">IF(BU$4&gt;0,OFFSET('Labour Entry'!$C$1,'Labour Entry'!$A25-1,BU$4*5-2,1,1),0)</f>
        <v>0</v>
      </c>
      <c r="BV24" s="857">
        <f ca="1">IF(BV$4&gt;0,OFFSET('Labour Entry'!$C$1,'Labour Entry'!$A25-1,BV$4*5-1,1,1),0)</f>
        <v>0</v>
      </c>
      <c r="BW24" s="858">
        <f ca="1">IF(BW$4&gt;0,OFFSET('Labour Entry'!$C$1,'Labour Entry'!$A25-1,BW$4*5,1,1),0)</f>
        <v>0</v>
      </c>
      <c r="BX24" s="862">
        <f ca="1">IF(BX$4&gt;0,OFFSET('Labour Entry'!$C$1,'Labour Entry'!$A25-1,BX$4*5-4,1,1),0)</f>
        <v>0</v>
      </c>
      <c r="BY24" s="857">
        <f ca="1">IF(BY$4&gt;0,OFFSET('Labour Entry'!$C$1,'Labour Entry'!$A25-1,BY$4*5-3,1,1),0)</f>
        <v>0</v>
      </c>
      <c r="BZ24" s="858">
        <f ca="1">IF(BZ$4&gt;0,OFFSET('Labour Entry'!$C$1,'Labour Entry'!$A25-1,BZ$4*5-2,1,1),0)</f>
        <v>0</v>
      </c>
      <c r="CA24" s="857">
        <f ca="1">IF(CA$4&gt;0,OFFSET('Labour Entry'!$C$1,'Labour Entry'!$A25-1,CA$4*5-1,1,1),0)</f>
        <v>0</v>
      </c>
      <c r="CB24" s="858">
        <f ca="1">IF(CB$4&gt;0,OFFSET('Labour Entry'!$C$1,'Labour Entry'!$A25-1,CB$4*5,1,1),0)</f>
        <v>0</v>
      </c>
      <c r="CC24" s="862">
        <f ca="1">IF(CC$4&gt;0,OFFSET('Labour Entry'!$C$1,'Labour Entry'!$A25-1,CC$4*5-4,1,1),0)</f>
        <v>0</v>
      </c>
      <c r="CD24" s="857">
        <f ca="1">IF(CD$4&gt;0,OFFSET('Labour Entry'!$C$1,'Labour Entry'!$A25-1,CD$4*5-3,1,1),0)</f>
        <v>0</v>
      </c>
      <c r="CE24" s="858">
        <f ca="1">IF(CE$4&gt;0,OFFSET('Labour Entry'!$C$1,'Labour Entry'!$A25-1,CE$4*5-2,1,1),0)</f>
        <v>0</v>
      </c>
      <c r="CF24" s="857">
        <f ca="1">IF(CF$4&gt;0,OFFSET('Labour Entry'!$C$1,'Labour Entry'!$A25-1,CF$4*5-1,1,1),0)</f>
        <v>0</v>
      </c>
      <c r="CG24" s="858">
        <f ca="1">IF(CG$4&gt;0,OFFSET('Labour Entry'!$C$1,'Labour Entry'!$A25-1,CG$4*5,1,1),0)</f>
        <v>0</v>
      </c>
      <c r="CH24" s="845"/>
      <c r="CI24" s="863">
        <f t="shared" ca="1" si="0"/>
        <v>0</v>
      </c>
      <c r="CJ24" s="864">
        <f t="shared" ca="1" si="2"/>
        <v>0</v>
      </c>
      <c r="CK24" s="865">
        <f t="shared" ca="1" si="1"/>
        <v>0</v>
      </c>
      <c r="CL24" s="866">
        <f t="shared" ca="1" si="1"/>
        <v>0</v>
      </c>
      <c r="CM24" s="866">
        <f t="shared" ca="1" si="1"/>
        <v>0</v>
      </c>
      <c r="CN24" s="867">
        <f t="shared" ca="1" si="1"/>
        <v>0</v>
      </c>
    </row>
    <row r="25" spans="1:92" x14ac:dyDescent="0.2">
      <c r="A25" s="855" t="str">
        <f ca="1">IF(OFFSET('Employee Set-up'!$A$1,ROW('Employee Set-up'!$A21)-1,'Employee Set-up'!$B$1-1,1,1)&lt;&gt;0,OFFSET('Employee Set-up'!$A$1,ROW('Employee Set-up'!$A21)-1,'Employee Set-up'!$B$1-1,1,1),"---")</f>
        <v>----</v>
      </c>
      <c r="B25" s="856" t="str">
        <f ca="1">IF(OFFSET('Employee Set-up'!$A$1,ROW('Employee Set-up'!$A21)-1,'Employee Set-up'!$D$1-1,1,1)&lt;&gt;0,OFFSET('Employee Set-up'!$A$1,ROW('Employee Set-up'!$A21)-1,'Employee Set-up'!$C$1-1,1,1),"---")</f>
        <v>---</v>
      </c>
      <c r="C25" s="857">
        <f ca="1">IF(OFFSET('Employee Set-up'!$A$1,ROW('Employee Set-up'!$A21)-1,'Employee Set-up'!$D$1-1,1,1)&lt;&gt;0,OFFSET('Employee Set-up'!$A$1,ROW('Employee Set-up'!$A21)-1,'Employee Set-up'!$F$1-1,1,1),"---")</f>
        <v>0</v>
      </c>
      <c r="D25" s="858">
        <f ca="1">IF(OFFSET('Employee Set-up'!$A$1,ROW('Employee Set-up'!$A21)-1,'Employee Set-up'!$D$1-1,1,1)&lt;&gt;0,OFFSET('Employee Set-up'!$A$1,ROW('Employee Set-up'!$A21)-1,'Employee Set-up'!$G$1-1,1,1),"---")</f>
        <v>0</v>
      </c>
      <c r="E25" s="845"/>
      <c r="F25" s="859">
        <f ca="1">IF(F$4&gt;0,OFFSET('Labour Entry'!$C$1,'Labour Entry'!$A26-1,F$4*5-4,1,1),0)</f>
        <v>0</v>
      </c>
      <c r="G25" s="857">
        <f ca="1">IF(G$4&gt;0,OFFSET('Labour Entry'!$C$1,'Labour Entry'!$A26-1,G$4*5-3,1,1),0)</f>
        <v>0</v>
      </c>
      <c r="H25" s="858">
        <f ca="1">IF(H$4&gt;0,OFFSET('Labour Entry'!$C$1,'Labour Entry'!$A26-1,H$4*5-2,1,1),0)</f>
        <v>0</v>
      </c>
      <c r="I25" s="860">
        <f ca="1">IF(I$4&gt;0,OFFSET('Labour Entry'!$C$1,'Labour Entry'!$A26-1,I$4*5-1,1,1),0)</f>
        <v>0</v>
      </c>
      <c r="J25" s="861">
        <f ca="1">IF(J$4&gt;0,OFFSET('Labour Entry'!$C$1,'Labour Entry'!$A26-1,J$4*5,1,1),0)</f>
        <v>0</v>
      </c>
      <c r="K25" s="862">
        <f ca="1">IF(K$4&gt;0,OFFSET('Labour Entry'!$C$1,'Labour Entry'!$A26-1,K$4*5-4,1,1),0)</f>
        <v>0</v>
      </c>
      <c r="L25" s="857">
        <f ca="1">IF(L$4&gt;0,OFFSET('Labour Entry'!$C$1,'Labour Entry'!$A26-1,L$4*5-3,1,1),0)</f>
        <v>0</v>
      </c>
      <c r="M25" s="858">
        <f ca="1">IF(M$4&gt;0,OFFSET('Labour Entry'!$C$1,'Labour Entry'!$A26-1,M$4*5-2,1,1),0)</f>
        <v>0</v>
      </c>
      <c r="N25" s="860">
        <f ca="1">IF(N$4&gt;0,OFFSET('Labour Entry'!$C$1,'Labour Entry'!$A26-1,N$4*5-1,1,1),0)</f>
        <v>0</v>
      </c>
      <c r="O25" s="861">
        <f ca="1">IF(O$4&gt;0,OFFSET('Labour Entry'!$C$1,'Labour Entry'!$A26-1,O$4*5,1,1),0)</f>
        <v>0</v>
      </c>
      <c r="P25" s="862">
        <f ca="1">IF(P$4&gt;0,OFFSET('Labour Entry'!$C$1,'Labour Entry'!$A26-1,P$4*5-4,1,1),0)</f>
        <v>0</v>
      </c>
      <c r="Q25" s="857">
        <f ca="1">IF(Q$4&gt;0,OFFSET('Labour Entry'!$C$1,'Labour Entry'!$A26-1,Q$4*5-3,1,1),0)</f>
        <v>0</v>
      </c>
      <c r="R25" s="858">
        <f ca="1">IF(R$4&gt;0,OFFSET('Labour Entry'!$C$1,'Labour Entry'!$A26-1,R$4*5-2,1,1),0)</f>
        <v>0</v>
      </c>
      <c r="S25" s="860">
        <f ca="1">IF(S$4&gt;0,OFFSET('Labour Entry'!$C$1,'Labour Entry'!$A26-1,S$4*5-1,1,1),0)</f>
        <v>0</v>
      </c>
      <c r="T25" s="861">
        <f ca="1">IF(T$4&gt;0,OFFSET('Labour Entry'!$C$1,'Labour Entry'!$A26-1,T$4*5,1,1),0)</f>
        <v>0</v>
      </c>
      <c r="U25" s="862">
        <f ca="1">IF(U$4&gt;0,OFFSET('Labour Entry'!$C$1,'Labour Entry'!$A26-1,U$4*5-4,1,1),0)</f>
        <v>0</v>
      </c>
      <c r="V25" s="857">
        <f ca="1">IF(V$4&gt;0,OFFSET('Labour Entry'!$C$1,'Labour Entry'!$A26-1,V$4*5-3,1,1),0)</f>
        <v>0</v>
      </c>
      <c r="W25" s="858">
        <f ca="1">IF(W$4&gt;0,OFFSET('Labour Entry'!$C$1,'Labour Entry'!$A26-1,W$4*5-2,1,1),0)</f>
        <v>0</v>
      </c>
      <c r="X25" s="860">
        <f ca="1">IF(X$4&gt;0,OFFSET('Labour Entry'!$C$1,'Labour Entry'!$A26-1,X$4*5-1,1,1),0)</f>
        <v>0</v>
      </c>
      <c r="Y25" s="861">
        <f ca="1">IF(Y$4&gt;0,OFFSET('Labour Entry'!$C$1,'Labour Entry'!$A26-1,Y$4*5,1,1),0)</f>
        <v>0</v>
      </c>
      <c r="Z25" s="862">
        <f ca="1">IF(Z$4&gt;0,OFFSET('Labour Entry'!$C$1,'Labour Entry'!$A26-1,Z$4*5-4,1,1),0)</f>
        <v>0</v>
      </c>
      <c r="AA25" s="857">
        <f ca="1">IF(AA$4&gt;0,OFFSET('Labour Entry'!$C$1,'Labour Entry'!$A26-1,AA$4*5-3,1,1),0)</f>
        <v>0</v>
      </c>
      <c r="AB25" s="858">
        <f ca="1">IF(AB$4&gt;0,OFFSET('Labour Entry'!$C$1,'Labour Entry'!$A26-1,AB$4*5-2,1,1),0)</f>
        <v>0</v>
      </c>
      <c r="AC25" s="860">
        <f ca="1">IF(AC$4&gt;0,OFFSET('Labour Entry'!$C$1,'Labour Entry'!$A26-1,AC$4*5-1,1,1),0)</f>
        <v>0</v>
      </c>
      <c r="AD25" s="861">
        <f ca="1">IF(AD$4&gt;0,OFFSET('Labour Entry'!$C$1,'Labour Entry'!$A26-1,AD$4*5,1,1),0)</f>
        <v>0</v>
      </c>
      <c r="AE25" s="862">
        <f ca="1">IF(AE$4&gt;0,OFFSET('Labour Entry'!$C$1,'Labour Entry'!$A26-1,AE$4*5-4,1,1),0)</f>
        <v>0</v>
      </c>
      <c r="AF25" s="857">
        <f ca="1">IF(AF$4&gt;0,OFFSET('Labour Entry'!$C$1,'Labour Entry'!$A26-1,AF$4*5-3,1,1),0)</f>
        <v>0</v>
      </c>
      <c r="AG25" s="858">
        <f ca="1">IF(AG$4&gt;0,OFFSET('Labour Entry'!$C$1,'Labour Entry'!$A26-1,AG$4*5-2,1,1),0)</f>
        <v>0</v>
      </c>
      <c r="AH25" s="860">
        <f ca="1">IF(AH$4&gt;0,OFFSET('Labour Entry'!$C$1,'Labour Entry'!$A26-1,AH$4*5-1,1,1),0)</f>
        <v>0</v>
      </c>
      <c r="AI25" s="861">
        <f ca="1">IF(AI$4&gt;0,OFFSET('Labour Entry'!$C$1,'Labour Entry'!$A26-1,AI$4*5,1,1),0)</f>
        <v>0</v>
      </c>
      <c r="AJ25" s="862">
        <f ca="1">IF(AJ$4&gt;0,OFFSET('Labour Entry'!$C$1,'Labour Entry'!$A26-1,AJ$4*5-4,1,1),0)</f>
        <v>0</v>
      </c>
      <c r="AK25" s="857">
        <f ca="1">IF(AK$4&gt;0,OFFSET('Labour Entry'!$C$1,'Labour Entry'!$A26-1,AK$4*5-3,1,1),0)</f>
        <v>0</v>
      </c>
      <c r="AL25" s="858">
        <f ca="1">IF(AL$4&gt;0,OFFSET('Labour Entry'!$C$1,'Labour Entry'!$A26-1,AL$4*5-2,1,1),0)</f>
        <v>0</v>
      </c>
      <c r="AM25" s="857">
        <f ca="1">IF(AM$4&gt;0,OFFSET('Labour Entry'!$C$1,'Labour Entry'!$A26-1,AM$4*5-1,1,1),0)</f>
        <v>0</v>
      </c>
      <c r="AN25" s="858">
        <f ca="1">IF(AN$4&gt;0,OFFSET('Labour Entry'!$C$1,'Labour Entry'!$A26-1,AN$4*5,1,1),0)</f>
        <v>0</v>
      </c>
      <c r="AO25" s="862">
        <f ca="1">IF(AO$4&gt;0,OFFSET('Labour Entry'!$C$1,'Labour Entry'!$A26-1,AO$4*5-4,1,1),0)</f>
        <v>0</v>
      </c>
      <c r="AP25" s="857">
        <f ca="1">IF(AP$4&gt;0,OFFSET('Labour Entry'!$C$1,'Labour Entry'!$A26-1,AP$4*5-3,1,1),0)</f>
        <v>0</v>
      </c>
      <c r="AQ25" s="858">
        <f ca="1">IF(AQ$4&gt;0,OFFSET('Labour Entry'!$C$1,'Labour Entry'!$A26-1,AQ$4*5-2,1,1),0)</f>
        <v>0</v>
      </c>
      <c r="AR25" s="857">
        <f ca="1">IF(AR$4&gt;0,OFFSET('Labour Entry'!$C$1,'Labour Entry'!$A26-1,AR$4*5-1,1,1),0)</f>
        <v>0</v>
      </c>
      <c r="AS25" s="858">
        <f ca="1">IF(AS$4&gt;0,OFFSET('Labour Entry'!$C$1,'Labour Entry'!$A26-1,AS$4*5,1,1),0)</f>
        <v>0</v>
      </c>
      <c r="AT25" s="862">
        <f ca="1">IF(AT$4&gt;0,OFFSET('Labour Entry'!$C$1,'Labour Entry'!$A26-1,AT$4*5-4,1,1),0)</f>
        <v>0</v>
      </c>
      <c r="AU25" s="857">
        <f ca="1">IF(AU$4&gt;0,OFFSET('Labour Entry'!$C$1,'Labour Entry'!$A26-1,AU$4*5-3,1,1),0)</f>
        <v>0</v>
      </c>
      <c r="AV25" s="858">
        <f ca="1">IF(AV$4&gt;0,OFFSET('Labour Entry'!$C$1,'Labour Entry'!$A26-1,AV$4*5-2,1,1),0)</f>
        <v>0</v>
      </c>
      <c r="AW25" s="857">
        <f ca="1">IF(AW$4&gt;0,OFFSET('Labour Entry'!$C$1,'Labour Entry'!$A26-1,AW$4*5-1,1,1),0)</f>
        <v>0</v>
      </c>
      <c r="AX25" s="858">
        <f ca="1">IF(AX$4&gt;0,OFFSET('Labour Entry'!$C$1,'Labour Entry'!$A26-1,AX$4*5,1,1),0)</f>
        <v>0</v>
      </c>
      <c r="AY25" s="862">
        <f ca="1">IF(AY$4&gt;0,OFFSET('Labour Entry'!$C$1,'Labour Entry'!$A26-1,AY$4*5-4,1,1),0)</f>
        <v>0</v>
      </c>
      <c r="AZ25" s="857">
        <f ca="1">IF(AZ$4&gt;0,OFFSET('Labour Entry'!$C$1,'Labour Entry'!$A26-1,AZ$4*5-3,1,1),0)</f>
        <v>0</v>
      </c>
      <c r="BA25" s="858">
        <f ca="1">IF(BA$4&gt;0,OFFSET('Labour Entry'!$C$1,'Labour Entry'!$A26-1,BA$4*5-2,1,1),0)</f>
        <v>0</v>
      </c>
      <c r="BB25" s="857">
        <f ca="1">IF(BB$4&gt;0,OFFSET('Labour Entry'!$C$1,'Labour Entry'!$A26-1,BB$4*5-1,1,1),0)</f>
        <v>0</v>
      </c>
      <c r="BC25" s="858">
        <f ca="1">IF(BC$4&gt;0,OFFSET('Labour Entry'!$C$1,'Labour Entry'!$A26-1,BC$4*5,1,1),0)</f>
        <v>0</v>
      </c>
      <c r="BD25" s="862">
        <f ca="1">IF(BD$4&gt;0,OFFSET('Labour Entry'!$C$1,'Labour Entry'!$A26-1,BD$4*5-4,1,1),0)</f>
        <v>0</v>
      </c>
      <c r="BE25" s="857">
        <f ca="1">IF(BE$4&gt;0,OFFSET('Labour Entry'!$C$1,'Labour Entry'!$A26-1,BE$4*5-3,1,1),0)</f>
        <v>0</v>
      </c>
      <c r="BF25" s="858">
        <f ca="1">IF(BF$4&gt;0,OFFSET('Labour Entry'!$C$1,'Labour Entry'!$A26-1,BF$4*5-2,1,1),0)</f>
        <v>0</v>
      </c>
      <c r="BG25" s="857">
        <f ca="1">IF(BG$4&gt;0,OFFSET('Labour Entry'!$C$1,'Labour Entry'!$A26-1,BG$4*5-1,1,1),0)</f>
        <v>0</v>
      </c>
      <c r="BH25" s="858">
        <f ca="1">IF(BH$4&gt;0,OFFSET('Labour Entry'!$C$1,'Labour Entry'!$A26-1,BH$4*5,1,1),0)</f>
        <v>0</v>
      </c>
      <c r="BI25" s="862">
        <f ca="1">IF(BI$4&gt;0,OFFSET('Labour Entry'!$C$1,'Labour Entry'!$A26-1,BI$4*5-4,1,1),0)</f>
        <v>0</v>
      </c>
      <c r="BJ25" s="857">
        <f ca="1">IF(BJ$4&gt;0,OFFSET('Labour Entry'!$C$1,'Labour Entry'!$A26-1,BJ$4*5-3,1,1),0)</f>
        <v>0</v>
      </c>
      <c r="BK25" s="858">
        <f ca="1">IF(BK$4&gt;0,OFFSET('Labour Entry'!$C$1,'Labour Entry'!$A26-1,BK$4*5-2,1,1),0)</f>
        <v>0</v>
      </c>
      <c r="BL25" s="857">
        <f ca="1">IF(BL$4&gt;0,OFFSET('Labour Entry'!$C$1,'Labour Entry'!$A26-1,BL$4*5-1,1,1),0)</f>
        <v>0</v>
      </c>
      <c r="BM25" s="858">
        <f ca="1">IF(BM$4&gt;0,OFFSET('Labour Entry'!$C$1,'Labour Entry'!$A26-1,BM$4*5,1,1),0)</f>
        <v>0</v>
      </c>
      <c r="BN25" s="862">
        <f ca="1">IF(BN$4&gt;0,OFFSET('Labour Entry'!$C$1,'Labour Entry'!$A26-1,BN$4*5-4,1,1),0)</f>
        <v>0</v>
      </c>
      <c r="BO25" s="857">
        <f ca="1">IF(BO$4&gt;0,OFFSET('Labour Entry'!$C$1,'Labour Entry'!$A26-1,BO$4*5-3,1,1),0)</f>
        <v>0</v>
      </c>
      <c r="BP25" s="858">
        <f ca="1">IF(BP$4&gt;0,OFFSET('Labour Entry'!$C$1,'Labour Entry'!$A26-1,BP$4*5-2,1,1),0)</f>
        <v>0</v>
      </c>
      <c r="BQ25" s="857">
        <f ca="1">IF(BQ$4&gt;0,OFFSET('Labour Entry'!$C$1,'Labour Entry'!$A26-1,BQ$4*5-1,1,1),0)</f>
        <v>0</v>
      </c>
      <c r="BR25" s="858">
        <f ca="1">IF(BR$4&gt;0,OFFSET('Labour Entry'!$C$1,'Labour Entry'!$A26-1,BR$4*5,1,1),0)</f>
        <v>0</v>
      </c>
      <c r="BS25" s="862">
        <f ca="1">IF(BS$4&gt;0,OFFSET('Labour Entry'!$C$1,'Labour Entry'!$A26-1,BS$4*5-4,1,1),0)</f>
        <v>0</v>
      </c>
      <c r="BT25" s="857">
        <f ca="1">IF(BT$4&gt;0,OFFSET('Labour Entry'!$C$1,'Labour Entry'!$A26-1,BT$4*5-3,1,1),0)</f>
        <v>0</v>
      </c>
      <c r="BU25" s="858">
        <f ca="1">IF(BU$4&gt;0,OFFSET('Labour Entry'!$C$1,'Labour Entry'!$A26-1,BU$4*5-2,1,1),0)</f>
        <v>0</v>
      </c>
      <c r="BV25" s="857">
        <f ca="1">IF(BV$4&gt;0,OFFSET('Labour Entry'!$C$1,'Labour Entry'!$A26-1,BV$4*5-1,1,1),0)</f>
        <v>0</v>
      </c>
      <c r="BW25" s="858">
        <f ca="1">IF(BW$4&gt;0,OFFSET('Labour Entry'!$C$1,'Labour Entry'!$A26-1,BW$4*5,1,1),0)</f>
        <v>0</v>
      </c>
      <c r="BX25" s="862">
        <f ca="1">IF(BX$4&gt;0,OFFSET('Labour Entry'!$C$1,'Labour Entry'!$A26-1,BX$4*5-4,1,1),0)</f>
        <v>0</v>
      </c>
      <c r="BY25" s="857">
        <f ca="1">IF(BY$4&gt;0,OFFSET('Labour Entry'!$C$1,'Labour Entry'!$A26-1,BY$4*5-3,1,1),0)</f>
        <v>0</v>
      </c>
      <c r="BZ25" s="858">
        <f ca="1">IF(BZ$4&gt;0,OFFSET('Labour Entry'!$C$1,'Labour Entry'!$A26-1,BZ$4*5-2,1,1),0)</f>
        <v>0</v>
      </c>
      <c r="CA25" s="857">
        <f ca="1">IF(CA$4&gt;0,OFFSET('Labour Entry'!$C$1,'Labour Entry'!$A26-1,CA$4*5-1,1,1),0)</f>
        <v>0</v>
      </c>
      <c r="CB25" s="858">
        <f ca="1">IF(CB$4&gt;0,OFFSET('Labour Entry'!$C$1,'Labour Entry'!$A26-1,CB$4*5,1,1),0)</f>
        <v>0</v>
      </c>
      <c r="CC25" s="862">
        <f ca="1">IF(CC$4&gt;0,OFFSET('Labour Entry'!$C$1,'Labour Entry'!$A26-1,CC$4*5-4,1,1),0)</f>
        <v>0</v>
      </c>
      <c r="CD25" s="857">
        <f ca="1">IF(CD$4&gt;0,OFFSET('Labour Entry'!$C$1,'Labour Entry'!$A26-1,CD$4*5-3,1,1),0)</f>
        <v>0</v>
      </c>
      <c r="CE25" s="858">
        <f ca="1">IF(CE$4&gt;0,OFFSET('Labour Entry'!$C$1,'Labour Entry'!$A26-1,CE$4*5-2,1,1),0)</f>
        <v>0</v>
      </c>
      <c r="CF25" s="857">
        <f ca="1">IF(CF$4&gt;0,OFFSET('Labour Entry'!$C$1,'Labour Entry'!$A26-1,CF$4*5-1,1,1),0)</f>
        <v>0</v>
      </c>
      <c r="CG25" s="858">
        <f ca="1">IF(CG$4&gt;0,OFFSET('Labour Entry'!$C$1,'Labour Entry'!$A26-1,CG$4*5,1,1),0)</f>
        <v>0</v>
      </c>
      <c r="CH25" s="845"/>
      <c r="CI25" s="863">
        <f t="shared" ca="1" si="0"/>
        <v>0</v>
      </c>
      <c r="CJ25" s="864">
        <f t="shared" ca="1" si="2"/>
        <v>0</v>
      </c>
      <c r="CK25" s="865">
        <f t="shared" ca="1" si="1"/>
        <v>0</v>
      </c>
      <c r="CL25" s="866">
        <f t="shared" ca="1" si="1"/>
        <v>0</v>
      </c>
      <c r="CM25" s="866">
        <f t="shared" ca="1" si="1"/>
        <v>0</v>
      </c>
      <c r="CN25" s="867">
        <f t="shared" ca="1" si="1"/>
        <v>0</v>
      </c>
    </row>
    <row r="26" spans="1:92" x14ac:dyDescent="0.2">
      <c r="A26" s="855" t="str">
        <f ca="1">IF(OFFSET('Employee Set-up'!$A$1,ROW('Employee Set-up'!$A22)-1,'Employee Set-up'!$B$1-1,1,1)&lt;&gt;0,OFFSET('Employee Set-up'!$A$1,ROW('Employee Set-up'!$A22)-1,'Employee Set-up'!$B$1-1,1,1),"---")</f>
        <v>----</v>
      </c>
      <c r="B26" s="856" t="str">
        <f ca="1">IF(OFFSET('Employee Set-up'!$A$1,ROW('Employee Set-up'!$A22)-1,'Employee Set-up'!$D$1-1,1,1)&lt;&gt;0,OFFSET('Employee Set-up'!$A$1,ROW('Employee Set-up'!$A22)-1,'Employee Set-up'!$C$1-1,1,1),"---")</f>
        <v>---</v>
      </c>
      <c r="C26" s="857">
        <f ca="1">IF(OFFSET('Employee Set-up'!$A$1,ROW('Employee Set-up'!$A22)-1,'Employee Set-up'!$D$1-1,1,1)&lt;&gt;0,OFFSET('Employee Set-up'!$A$1,ROW('Employee Set-up'!$A22)-1,'Employee Set-up'!$F$1-1,1,1),"---")</f>
        <v>0</v>
      </c>
      <c r="D26" s="858">
        <f ca="1">IF(OFFSET('Employee Set-up'!$A$1,ROW('Employee Set-up'!$A22)-1,'Employee Set-up'!$D$1-1,1,1)&lt;&gt;0,OFFSET('Employee Set-up'!$A$1,ROW('Employee Set-up'!$A22)-1,'Employee Set-up'!$G$1-1,1,1),"---")</f>
        <v>0</v>
      </c>
      <c r="E26" s="845"/>
      <c r="F26" s="859">
        <f ca="1">IF(F$4&gt;0,OFFSET('Labour Entry'!$C$1,'Labour Entry'!$A27-1,F$4*5-4,1,1),0)</f>
        <v>0</v>
      </c>
      <c r="G26" s="857">
        <f ca="1">IF(G$4&gt;0,OFFSET('Labour Entry'!$C$1,'Labour Entry'!$A27-1,G$4*5-3,1,1),0)</f>
        <v>0</v>
      </c>
      <c r="H26" s="858">
        <f ca="1">IF(H$4&gt;0,OFFSET('Labour Entry'!$C$1,'Labour Entry'!$A27-1,H$4*5-2,1,1),0)</f>
        <v>0</v>
      </c>
      <c r="I26" s="860">
        <f ca="1">IF(I$4&gt;0,OFFSET('Labour Entry'!$C$1,'Labour Entry'!$A27-1,I$4*5-1,1,1),0)</f>
        <v>0</v>
      </c>
      <c r="J26" s="861">
        <f ca="1">IF(J$4&gt;0,OFFSET('Labour Entry'!$C$1,'Labour Entry'!$A27-1,J$4*5,1,1),0)</f>
        <v>0</v>
      </c>
      <c r="K26" s="862">
        <f ca="1">IF(K$4&gt;0,OFFSET('Labour Entry'!$C$1,'Labour Entry'!$A27-1,K$4*5-4,1,1),0)</f>
        <v>0</v>
      </c>
      <c r="L26" s="857">
        <f ca="1">IF(L$4&gt;0,OFFSET('Labour Entry'!$C$1,'Labour Entry'!$A27-1,L$4*5-3,1,1),0)</f>
        <v>0</v>
      </c>
      <c r="M26" s="858">
        <f ca="1">IF(M$4&gt;0,OFFSET('Labour Entry'!$C$1,'Labour Entry'!$A27-1,M$4*5-2,1,1),0)</f>
        <v>0</v>
      </c>
      <c r="N26" s="860">
        <f ca="1">IF(N$4&gt;0,OFFSET('Labour Entry'!$C$1,'Labour Entry'!$A27-1,N$4*5-1,1,1),0)</f>
        <v>0</v>
      </c>
      <c r="O26" s="861">
        <f ca="1">IF(O$4&gt;0,OFFSET('Labour Entry'!$C$1,'Labour Entry'!$A27-1,O$4*5,1,1),0)</f>
        <v>0</v>
      </c>
      <c r="P26" s="862">
        <f ca="1">IF(P$4&gt;0,OFFSET('Labour Entry'!$C$1,'Labour Entry'!$A27-1,P$4*5-4,1,1),0)</f>
        <v>0</v>
      </c>
      <c r="Q26" s="857">
        <f ca="1">IF(Q$4&gt;0,OFFSET('Labour Entry'!$C$1,'Labour Entry'!$A27-1,Q$4*5-3,1,1),0)</f>
        <v>0</v>
      </c>
      <c r="R26" s="858">
        <f ca="1">IF(R$4&gt;0,OFFSET('Labour Entry'!$C$1,'Labour Entry'!$A27-1,R$4*5-2,1,1),0)</f>
        <v>0</v>
      </c>
      <c r="S26" s="860">
        <f ca="1">IF(S$4&gt;0,OFFSET('Labour Entry'!$C$1,'Labour Entry'!$A27-1,S$4*5-1,1,1),0)</f>
        <v>0</v>
      </c>
      <c r="T26" s="861">
        <f ca="1">IF(T$4&gt;0,OFFSET('Labour Entry'!$C$1,'Labour Entry'!$A27-1,T$4*5,1,1),0)</f>
        <v>0</v>
      </c>
      <c r="U26" s="862">
        <f ca="1">IF(U$4&gt;0,OFFSET('Labour Entry'!$C$1,'Labour Entry'!$A27-1,U$4*5-4,1,1),0)</f>
        <v>0</v>
      </c>
      <c r="V26" s="857">
        <f ca="1">IF(V$4&gt;0,OFFSET('Labour Entry'!$C$1,'Labour Entry'!$A27-1,V$4*5-3,1,1),0)</f>
        <v>0</v>
      </c>
      <c r="W26" s="858">
        <f ca="1">IF(W$4&gt;0,OFFSET('Labour Entry'!$C$1,'Labour Entry'!$A27-1,W$4*5-2,1,1),0)</f>
        <v>0</v>
      </c>
      <c r="X26" s="860">
        <f ca="1">IF(X$4&gt;0,OFFSET('Labour Entry'!$C$1,'Labour Entry'!$A27-1,X$4*5-1,1,1),0)</f>
        <v>0</v>
      </c>
      <c r="Y26" s="861">
        <f ca="1">IF(Y$4&gt;0,OFFSET('Labour Entry'!$C$1,'Labour Entry'!$A27-1,Y$4*5,1,1),0)</f>
        <v>0</v>
      </c>
      <c r="Z26" s="862">
        <f ca="1">IF(Z$4&gt;0,OFFSET('Labour Entry'!$C$1,'Labour Entry'!$A27-1,Z$4*5-4,1,1),0)</f>
        <v>0</v>
      </c>
      <c r="AA26" s="857">
        <f ca="1">IF(AA$4&gt;0,OFFSET('Labour Entry'!$C$1,'Labour Entry'!$A27-1,AA$4*5-3,1,1),0)</f>
        <v>0</v>
      </c>
      <c r="AB26" s="858">
        <f ca="1">IF(AB$4&gt;0,OFFSET('Labour Entry'!$C$1,'Labour Entry'!$A27-1,AB$4*5-2,1,1),0)</f>
        <v>0</v>
      </c>
      <c r="AC26" s="860">
        <f ca="1">IF(AC$4&gt;0,OFFSET('Labour Entry'!$C$1,'Labour Entry'!$A27-1,AC$4*5-1,1,1),0)</f>
        <v>0</v>
      </c>
      <c r="AD26" s="861">
        <f ca="1">IF(AD$4&gt;0,OFFSET('Labour Entry'!$C$1,'Labour Entry'!$A27-1,AD$4*5,1,1),0)</f>
        <v>0</v>
      </c>
      <c r="AE26" s="862">
        <f ca="1">IF(AE$4&gt;0,OFFSET('Labour Entry'!$C$1,'Labour Entry'!$A27-1,AE$4*5-4,1,1),0)</f>
        <v>0</v>
      </c>
      <c r="AF26" s="857">
        <f ca="1">IF(AF$4&gt;0,OFFSET('Labour Entry'!$C$1,'Labour Entry'!$A27-1,AF$4*5-3,1,1),0)</f>
        <v>0</v>
      </c>
      <c r="AG26" s="858">
        <f ca="1">IF(AG$4&gt;0,OFFSET('Labour Entry'!$C$1,'Labour Entry'!$A27-1,AG$4*5-2,1,1),0)</f>
        <v>0</v>
      </c>
      <c r="AH26" s="860">
        <f ca="1">IF(AH$4&gt;0,OFFSET('Labour Entry'!$C$1,'Labour Entry'!$A27-1,AH$4*5-1,1,1),0)</f>
        <v>0</v>
      </c>
      <c r="AI26" s="861">
        <f ca="1">IF(AI$4&gt;0,OFFSET('Labour Entry'!$C$1,'Labour Entry'!$A27-1,AI$4*5,1,1),0)</f>
        <v>0</v>
      </c>
      <c r="AJ26" s="862">
        <f ca="1">IF(AJ$4&gt;0,OFFSET('Labour Entry'!$C$1,'Labour Entry'!$A27-1,AJ$4*5-4,1,1),0)</f>
        <v>0</v>
      </c>
      <c r="AK26" s="857">
        <f ca="1">IF(AK$4&gt;0,OFFSET('Labour Entry'!$C$1,'Labour Entry'!$A27-1,AK$4*5-3,1,1),0)</f>
        <v>0</v>
      </c>
      <c r="AL26" s="858">
        <f ca="1">IF(AL$4&gt;0,OFFSET('Labour Entry'!$C$1,'Labour Entry'!$A27-1,AL$4*5-2,1,1),0)</f>
        <v>0</v>
      </c>
      <c r="AM26" s="857">
        <f ca="1">IF(AM$4&gt;0,OFFSET('Labour Entry'!$C$1,'Labour Entry'!$A27-1,AM$4*5-1,1,1),0)</f>
        <v>0</v>
      </c>
      <c r="AN26" s="858">
        <f ca="1">IF(AN$4&gt;0,OFFSET('Labour Entry'!$C$1,'Labour Entry'!$A27-1,AN$4*5,1,1),0)</f>
        <v>0</v>
      </c>
      <c r="AO26" s="862">
        <f ca="1">IF(AO$4&gt;0,OFFSET('Labour Entry'!$C$1,'Labour Entry'!$A27-1,AO$4*5-4,1,1),0)</f>
        <v>0</v>
      </c>
      <c r="AP26" s="857">
        <f ca="1">IF(AP$4&gt;0,OFFSET('Labour Entry'!$C$1,'Labour Entry'!$A27-1,AP$4*5-3,1,1),0)</f>
        <v>0</v>
      </c>
      <c r="AQ26" s="858">
        <f ca="1">IF(AQ$4&gt;0,OFFSET('Labour Entry'!$C$1,'Labour Entry'!$A27-1,AQ$4*5-2,1,1),0)</f>
        <v>0</v>
      </c>
      <c r="AR26" s="857">
        <f ca="1">IF(AR$4&gt;0,OFFSET('Labour Entry'!$C$1,'Labour Entry'!$A27-1,AR$4*5-1,1,1),0)</f>
        <v>0</v>
      </c>
      <c r="AS26" s="858">
        <f ca="1">IF(AS$4&gt;0,OFFSET('Labour Entry'!$C$1,'Labour Entry'!$A27-1,AS$4*5,1,1),0)</f>
        <v>0</v>
      </c>
      <c r="AT26" s="862">
        <f ca="1">IF(AT$4&gt;0,OFFSET('Labour Entry'!$C$1,'Labour Entry'!$A27-1,AT$4*5-4,1,1),0)</f>
        <v>0</v>
      </c>
      <c r="AU26" s="857">
        <f ca="1">IF(AU$4&gt;0,OFFSET('Labour Entry'!$C$1,'Labour Entry'!$A27-1,AU$4*5-3,1,1),0)</f>
        <v>0</v>
      </c>
      <c r="AV26" s="858">
        <f ca="1">IF(AV$4&gt;0,OFFSET('Labour Entry'!$C$1,'Labour Entry'!$A27-1,AV$4*5-2,1,1),0)</f>
        <v>0</v>
      </c>
      <c r="AW26" s="857">
        <f ca="1">IF(AW$4&gt;0,OFFSET('Labour Entry'!$C$1,'Labour Entry'!$A27-1,AW$4*5-1,1,1),0)</f>
        <v>0</v>
      </c>
      <c r="AX26" s="858">
        <f ca="1">IF(AX$4&gt;0,OFFSET('Labour Entry'!$C$1,'Labour Entry'!$A27-1,AX$4*5,1,1),0)</f>
        <v>0</v>
      </c>
      <c r="AY26" s="862">
        <f ca="1">IF(AY$4&gt;0,OFFSET('Labour Entry'!$C$1,'Labour Entry'!$A27-1,AY$4*5-4,1,1),0)</f>
        <v>0</v>
      </c>
      <c r="AZ26" s="857">
        <f ca="1">IF(AZ$4&gt;0,OFFSET('Labour Entry'!$C$1,'Labour Entry'!$A27-1,AZ$4*5-3,1,1),0)</f>
        <v>0</v>
      </c>
      <c r="BA26" s="858">
        <f ca="1">IF(BA$4&gt;0,OFFSET('Labour Entry'!$C$1,'Labour Entry'!$A27-1,BA$4*5-2,1,1),0)</f>
        <v>0</v>
      </c>
      <c r="BB26" s="857">
        <f ca="1">IF(BB$4&gt;0,OFFSET('Labour Entry'!$C$1,'Labour Entry'!$A27-1,BB$4*5-1,1,1),0)</f>
        <v>0</v>
      </c>
      <c r="BC26" s="858">
        <f ca="1">IF(BC$4&gt;0,OFFSET('Labour Entry'!$C$1,'Labour Entry'!$A27-1,BC$4*5,1,1),0)</f>
        <v>0</v>
      </c>
      <c r="BD26" s="862">
        <f ca="1">IF(BD$4&gt;0,OFFSET('Labour Entry'!$C$1,'Labour Entry'!$A27-1,BD$4*5-4,1,1),0)</f>
        <v>0</v>
      </c>
      <c r="BE26" s="857">
        <f ca="1">IF(BE$4&gt;0,OFFSET('Labour Entry'!$C$1,'Labour Entry'!$A27-1,BE$4*5-3,1,1),0)</f>
        <v>0</v>
      </c>
      <c r="BF26" s="858">
        <f ca="1">IF(BF$4&gt;0,OFFSET('Labour Entry'!$C$1,'Labour Entry'!$A27-1,BF$4*5-2,1,1),0)</f>
        <v>0</v>
      </c>
      <c r="BG26" s="857">
        <f ca="1">IF(BG$4&gt;0,OFFSET('Labour Entry'!$C$1,'Labour Entry'!$A27-1,BG$4*5-1,1,1),0)</f>
        <v>0</v>
      </c>
      <c r="BH26" s="858">
        <f ca="1">IF(BH$4&gt;0,OFFSET('Labour Entry'!$C$1,'Labour Entry'!$A27-1,BH$4*5,1,1),0)</f>
        <v>0</v>
      </c>
      <c r="BI26" s="862">
        <f ca="1">IF(BI$4&gt;0,OFFSET('Labour Entry'!$C$1,'Labour Entry'!$A27-1,BI$4*5-4,1,1),0)</f>
        <v>0</v>
      </c>
      <c r="BJ26" s="857">
        <f ca="1">IF(BJ$4&gt;0,OFFSET('Labour Entry'!$C$1,'Labour Entry'!$A27-1,BJ$4*5-3,1,1),0)</f>
        <v>0</v>
      </c>
      <c r="BK26" s="858">
        <f ca="1">IF(BK$4&gt;0,OFFSET('Labour Entry'!$C$1,'Labour Entry'!$A27-1,BK$4*5-2,1,1),0)</f>
        <v>0</v>
      </c>
      <c r="BL26" s="857">
        <f ca="1">IF(BL$4&gt;0,OFFSET('Labour Entry'!$C$1,'Labour Entry'!$A27-1,BL$4*5-1,1,1),0)</f>
        <v>0</v>
      </c>
      <c r="BM26" s="858">
        <f ca="1">IF(BM$4&gt;0,OFFSET('Labour Entry'!$C$1,'Labour Entry'!$A27-1,BM$4*5,1,1),0)</f>
        <v>0</v>
      </c>
      <c r="BN26" s="862">
        <f ca="1">IF(BN$4&gt;0,OFFSET('Labour Entry'!$C$1,'Labour Entry'!$A27-1,BN$4*5-4,1,1),0)</f>
        <v>0</v>
      </c>
      <c r="BO26" s="857">
        <f ca="1">IF(BO$4&gt;0,OFFSET('Labour Entry'!$C$1,'Labour Entry'!$A27-1,BO$4*5-3,1,1),0)</f>
        <v>0</v>
      </c>
      <c r="BP26" s="858">
        <f ca="1">IF(BP$4&gt;0,OFFSET('Labour Entry'!$C$1,'Labour Entry'!$A27-1,BP$4*5-2,1,1),0)</f>
        <v>0</v>
      </c>
      <c r="BQ26" s="857">
        <f ca="1">IF(BQ$4&gt;0,OFFSET('Labour Entry'!$C$1,'Labour Entry'!$A27-1,BQ$4*5-1,1,1),0)</f>
        <v>0</v>
      </c>
      <c r="BR26" s="858">
        <f ca="1">IF(BR$4&gt;0,OFFSET('Labour Entry'!$C$1,'Labour Entry'!$A27-1,BR$4*5,1,1),0)</f>
        <v>0</v>
      </c>
      <c r="BS26" s="862">
        <f ca="1">IF(BS$4&gt;0,OFFSET('Labour Entry'!$C$1,'Labour Entry'!$A27-1,BS$4*5-4,1,1),0)</f>
        <v>0</v>
      </c>
      <c r="BT26" s="857">
        <f ca="1">IF(BT$4&gt;0,OFFSET('Labour Entry'!$C$1,'Labour Entry'!$A27-1,BT$4*5-3,1,1),0)</f>
        <v>0</v>
      </c>
      <c r="BU26" s="858">
        <f ca="1">IF(BU$4&gt;0,OFFSET('Labour Entry'!$C$1,'Labour Entry'!$A27-1,BU$4*5-2,1,1),0)</f>
        <v>0</v>
      </c>
      <c r="BV26" s="857">
        <f ca="1">IF(BV$4&gt;0,OFFSET('Labour Entry'!$C$1,'Labour Entry'!$A27-1,BV$4*5-1,1,1),0)</f>
        <v>0</v>
      </c>
      <c r="BW26" s="858">
        <f ca="1">IF(BW$4&gt;0,OFFSET('Labour Entry'!$C$1,'Labour Entry'!$A27-1,BW$4*5,1,1),0)</f>
        <v>0</v>
      </c>
      <c r="BX26" s="862">
        <f ca="1">IF(BX$4&gt;0,OFFSET('Labour Entry'!$C$1,'Labour Entry'!$A27-1,BX$4*5-4,1,1),0)</f>
        <v>0</v>
      </c>
      <c r="BY26" s="857">
        <f ca="1">IF(BY$4&gt;0,OFFSET('Labour Entry'!$C$1,'Labour Entry'!$A27-1,BY$4*5-3,1,1),0)</f>
        <v>0</v>
      </c>
      <c r="BZ26" s="858">
        <f ca="1">IF(BZ$4&gt;0,OFFSET('Labour Entry'!$C$1,'Labour Entry'!$A27-1,BZ$4*5-2,1,1),0)</f>
        <v>0</v>
      </c>
      <c r="CA26" s="857">
        <f ca="1">IF(CA$4&gt;0,OFFSET('Labour Entry'!$C$1,'Labour Entry'!$A27-1,CA$4*5-1,1,1),0)</f>
        <v>0</v>
      </c>
      <c r="CB26" s="858">
        <f ca="1">IF(CB$4&gt;0,OFFSET('Labour Entry'!$C$1,'Labour Entry'!$A27-1,CB$4*5,1,1),0)</f>
        <v>0</v>
      </c>
      <c r="CC26" s="862">
        <f ca="1">IF(CC$4&gt;0,OFFSET('Labour Entry'!$C$1,'Labour Entry'!$A27-1,CC$4*5-4,1,1),0)</f>
        <v>0</v>
      </c>
      <c r="CD26" s="857">
        <f ca="1">IF(CD$4&gt;0,OFFSET('Labour Entry'!$C$1,'Labour Entry'!$A27-1,CD$4*5-3,1,1),0)</f>
        <v>0</v>
      </c>
      <c r="CE26" s="858">
        <f ca="1">IF(CE$4&gt;0,OFFSET('Labour Entry'!$C$1,'Labour Entry'!$A27-1,CE$4*5-2,1,1),0)</f>
        <v>0</v>
      </c>
      <c r="CF26" s="857">
        <f ca="1">IF(CF$4&gt;0,OFFSET('Labour Entry'!$C$1,'Labour Entry'!$A27-1,CF$4*5-1,1,1),0)</f>
        <v>0</v>
      </c>
      <c r="CG26" s="858">
        <f ca="1">IF(CG$4&gt;0,OFFSET('Labour Entry'!$C$1,'Labour Entry'!$A27-1,CG$4*5,1,1),0)</f>
        <v>0</v>
      </c>
      <c r="CH26" s="845"/>
      <c r="CI26" s="863">
        <f t="shared" ca="1" si="0"/>
        <v>0</v>
      </c>
      <c r="CJ26" s="864">
        <f t="shared" ca="1" si="2"/>
        <v>0</v>
      </c>
      <c r="CK26" s="865">
        <f t="shared" ca="1" si="1"/>
        <v>0</v>
      </c>
      <c r="CL26" s="866">
        <f t="shared" ca="1" si="1"/>
        <v>0</v>
      </c>
      <c r="CM26" s="866">
        <f t="shared" ca="1" si="1"/>
        <v>0</v>
      </c>
      <c r="CN26" s="867">
        <f t="shared" ca="1" si="1"/>
        <v>0</v>
      </c>
    </row>
    <row r="27" spans="1:92" x14ac:dyDescent="0.2">
      <c r="A27" s="855" t="str">
        <f ca="1">IF(OFFSET('Employee Set-up'!$A$1,ROW('Employee Set-up'!$A23)-1,'Employee Set-up'!$B$1-1,1,1)&lt;&gt;0,OFFSET('Employee Set-up'!$A$1,ROW('Employee Set-up'!$A23)-1,'Employee Set-up'!$B$1-1,1,1),"---")</f>
        <v>----</v>
      </c>
      <c r="B27" s="856" t="str">
        <f ca="1">IF(OFFSET('Employee Set-up'!$A$1,ROW('Employee Set-up'!$A23)-1,'Employee Set-up'!$D$1-1,1,1)&lt;&gt;0,OFFSET('Employee Set-up'!$A$1,ROW('Employee Set-up'!$A23)-1,'Employee Set-up'!$C$1-1,1,1),"---")</f>
        <v>---</v>
      </c>
      <c r="C27" s="857">
        <f ca="1">IF(OFFSET('Employee Set-up'!$A$1,ROW('Employee Set-up'!$A23)-1,'Employee Set-up'!$D$1-1,1,1)&lt;&gt;0,OFFSET('Employee Set-up'!$A$1,ROW('Employee Set-up'!$A23)-1,'Employee Set-up'!$F$1-1,1,1),"---")</f>
        <v>0</v>
      </c>
      <c r="D27" s="858">
        <f ca="1">IF(OFFSET('Employee Set-up'!$A$1,ROW('Employee Set-up'!$A23)-1,'Employee Set-up'!$D$1-1,1,1)&lt;&gt;0,OFFSET('Employee Set-up'!$A$1,ROW('Employee Set-up'!$A23)-1,'Employee Set-up'!$G$1-1,1,1),"---")</f>
        <v>0</v>
      </c>
      <c r="E27" s="845"/>
      <c r="F27" s="859">
        <f ca="1">IF(F$4&gt;0,OFFSET('Labour Entry'!$C$1,'Labour Entry'!$A28-1,F$4*5-4,1,1),0)</f>
        <v>0</v>
      </c>
      <c r="G27" s="857">
        <f ca="1">IF(G$4&gt;0,OFFSET('Labour Entry'!$C$1,'Labour Entry'!$A28-1,G$4*5-3,1,1),0)</f>
        <v>0</v>
      </c>
      <c r="H27" s="858">
        <f ca="1">IF(H$4&gt;0,OFFSET('Labour Entry'!$C$1,'Labour Entry'!$A28-1,H$4*5-2,1,1),0)</f>
        <v>0</v>
      </c>
      <c r="I27" s="860">
        <f ca="1">IF(I$4&gt;0,OFFSET('Labour Entry'!$C$1,'Labour Entry'!$A28-1,I$4*5-1,1,1),0)</f>
        <v>0</v>
      </c>
      <c r="J27" s="861">
        <f ca="1">IF(J$4&gt;0,OFFSET('Labour Entry'!$C$1,'Labour Entry'!$A28-1,J$4*5,1,1),0)</f>
        <v>0</v>
      </c>
      <c r="K27" s="862">
        <f ca="1">IF(K$4&gt;0,OFFSET('Labour Entry'!$C$1,'Labour Entry'!$A28-1,K$4*5-4,1,1),0)</f>
        <v>0</v>
      </c>
      <c r="L27" s="857">
        <f ca="1">IF(L$4&gt;0,OFFSET('Labour Entry'!$C$1,'Labour Entry'!$A28-1,L$4*5-3,1,1),0)</f>
        <v>0</v>
      </c>
      <c r="M27" s="858">
        <f ca="1">IF(M$4&gt;0,OFFSET('Labour Entry'!$C$1,'Labour Entry'!$A28-1,M$4*5-2,1,1),0)</f>
        <v>0</v>
      </c>
      <c r="N27" s="860">
        <f ca="1">IF(N$4&gt;0,OFFSET('Labour Entry'!$C$1,'Labour Entry'!$A28-1,N$4*5-1,1,1),0)</f>
        <v>0</v>
      </c>
      <c r="O27" s="861">
        <f ca="1">IF(O$4&gt;0,OFFSET('Labour Entry'!$C$1,'Labour Entry'!$A28-1,O$4*5,1,1),0)</f>
        <v>0</v>
      </c>
      <c r="P27" s="862">
        <f ca="1">IF(P$4&gt;0,OFFSET('Labour Entry'!$C$1,'Labour Entry'!$A28-1,P$4*5-4,1,1),0)</f>
        <v>0</v>
      </c>
      <c r="Q27" s="857">
        <f ca="1">IF(Q$4&gt;0,OFFSET('Labour Entry'!$C$1,'Labour Entry'!$A28-1,Q$4*5-3,1,1),0)</f>
        <v>0</v>
      </c>
      <c r="R27" s="858">
        <f ca="1">IF(R$4&gt;0,OFFSET('Labour Entry'!$C$1,'Labour Entry'!$A28-1,R$4*5-2,1,1),0)</f>
        <v>0</v>
      </c>
      <c r="S27" s="860">
        <f ca="1">IF(S$4&gt;0,OFFSET('Labour Entry'!$C$1,'Labour Entry'!$A28-1,S$4*5-1,1,1),0)</f>
        <v>0</v>
      </c>
      <c r="T27" s="861">
        <f ca="1">IF(T$4&gt;0,OFFSET('Labour Entry'!$C$1,'Labour Entry'!$A28-1,T$4*5,1,1),0)</f>
        <v>0</v>
      </c>
      <c r="U27" s="862">
        <f ca="1">IF(U$4&gt;0,OFFSET('Labour Entry'!$C$1,'Labour Entry'!$A28-1,U$4*5-4,1,1),0)</f>
        <v>0</v>
      </c>
      <c r="V27" s="857">
        <f ca="1">IF(V$4&gt;0,OFFSET('Labour Entry'!$C$1,'Labour Entry'!$A28-1,V$4*5-3,1,1),0)</f>
        <v>0</v>
      </c>
      <c r="W27" s="858">
        <f ca="1">IF(W$4&gt;0,OFFSET('Labour Entry'!$C$1,'Labour Entry'!$A28-1,W$4*5-2,1,1),0)</f>
        <v>0</v>
      </c>
      <c r="X27" s="860">
        <f ca="1">IF(X$4&gt;0,OFFSET('Labour Entry'!$C$1,'Labour Entry'!$A28-1,X$4*5-1,1,1),0)</f>
        <v>0</v>
      </c>
      <c r="Y27" s="861">
        <f ca="1">IF(Y$4&gt;0,OFFSET('Labour Entry'!$C$1,'Labour Entry'!$A28-1,Y$4*5,1,1),0)</f>
        <v>0</v>
      </c>
      <c r="Z27" s="862">
        <f ca="1">IF(Z$4&gt;0,OFFSET('Labour Entry'!$C$1,'Labour Entry'!$A28-1,Z$4*5-4,1,1),0)</f>
        <v>0</v>
      </c>
      <c r="AA27" s="857">
        <f ca="1">IF(AA$4&gt;0,OFFSET('Labour Entry'!$C$1,'Labour Entry'!$A28-1,AA$4*5-3,1,1),0)</f>
        <v>0</v>
      </c>
      <c r="AB27" s="858">
        <f ca="1">IF(AB$4&gt;0,OFFSET('Labour Entry'!$C$1,'Labour Entry'!$A28-1,AB$4*5-2,1,1),0)</f>
        <v>0</v>
      </c>
      <c r="AC27" s="860">
        <f ca="1">IF(AC$4&gt;0,OFFSET('Labour Entry'!$C$1,'Labour Entry'!$A28-1,AC$4*5-1,1,1),0)</f>
        <v>0</v>
      </c>
      <c r="AD27" s="861">
        <f ca="1">IF(AD$4&gt;0,OFFSET('Labour Entry'!$C$1,'Labour Entry'!$A28-1,AD$4*5,1,1),0)</f>
        <v>0</v>
      </c>
      <c r="AE27" s="862">
        <f ca="1">IF(AE$4&gt;0,OFFSET('Labour Entry'!$C$1,'Labour Entry'!$A28-1,AE$4*5-4,1,1),0)</f>
        <v>0</v>
      </c>
      <c r="AF27" s="857">
        <f ca="1">IF(AF$4&gt;0,OFFSET('Labour Entry'!$C$1,'Labour Entry'!$A28-1,AF$4*5-3,1,1),0)</f>
        <v>0</v>
      </c>
      <c r="AG27" s="858">
        <f ca="1">IF(AG$4&gt;0,OFFSET('Labour Entry'!$C$1,'Labour Entry'!$A28-1,AG$4*5-2,1,1),0)</f>
        <v>0</v>
      </c>
      <c r="AH27" s="860">
        <f ca="1">IF(AH$4&gt;0,OFFSET('Labour Entry'!$C$1,'Labour Entry'!$A28-1,AH$4*5-1,1,1),0)</f>
        <v>0</v>
      </c>
      <c r="AI27" s="861">
        <f ca="1">IF(AI$4&gt;0,OFFSET('Labour Entry'!$C$1,'Labour Entry'!$A28-1,AI$4*5,1,1),0)</f>
        <v>0</v>
      </c>
      <c r="AJ27" s="862">
        <f ca="1">IF(AJ$4&gt;0,OFFSET('Labour Entry'!$C$1,'Labour Entry'!$A28-1,AJ$4*5-4,1,1),0)</f>
        <v>0</v>
      </c>
      <c r="AK27" s="857">
        <f ca="1">IF(AK$4&gt;0,OFFSET('Labour Entry'!$C$1,'Labour Entry'!$A28-1,AK$4*5-3,1,1),0)</f>
        <v>0</v>
      </c>
      <c r="AL27" s="858">
        <f ca="1">IF(AL$4&gt;0,OFFSET('Labour Entry'!$C$1,'Labour Entry'!$A28-1,AL$4*5-2,1,1),0)</f>
        <v>0</v>
      </c>
      <c r="AM27" s="857">
        <f ca="1">IF(AM$4&gt;0,OFFSET('Labour Entry'!$C$1,'Labour Entry'!$A28-1,AM$4*5-1,1,1),0)</f>
        <v>0</v>
      </c>
      <c r="AN27" s="858">
        <f ca="1">IF(AN$4&gt;0,OFFSET('Labour Entry'!$C$1,'Labour Entry'!$A28-1,AN$4*5,1,1),0)</f>
        <v>0</v>
      </c>
      <c r="AO27" s="862">
        <f ca="1">IF(AO$4&gt;0,OFFSET('Labour Entry'!$C$1,'Labour Entry'!$A28-1,AO$4*5-4,1,1),0)</f>
        <v>0</v>
      </c>
      <c r="AP27" s="857">
        <f ca="1">IF(AP$4&gt;0,OFFSET('Labour Entry'!$C$1,'Labour Entry'!$A28-1,AP$4*5-3,1,1),0)</f>
        <v>0</v>
      </c>
      <c r="AQ27" s="858">
        <f ca="1">IF(AQ$4&gt;0,OFFSET('Labour Entry'!$C$1,'Labour Entry'!$A28-1,AQ$4*5-2,1,1),0)</f>
        <v>0</v>
      </c>
      <c r="AR27" s="857">
        <f ca="1">IF(AR$4&gt;0,OFFSET('Labour Entry'!$C$1,'Labour Entry'!$A28-1,AR$4*5-1,1,1),0)</f>
        <v>0</v>
      </c>
      <c r="AS27" s="858">
        <f ca="1">IF(AS$4&gt;0,OFFSET('Labour Entry'!$C$1,'Labour Entry'!$A28-1,AS$4*5,1,1),0)</f>
        <v>0</v>
      </c>
      <c r="AT27" s="862">
        <f ca="1">IF(AT$4&gt;0,OFFSET('Labour Entry'!$C$1,'Labour Entry'!$A28-1,AT$4*5-4,1,1),0)</f>
        <v>0</v>
      </c>
      <c r="AU27" s="857">
        <f ca="1">IF(AU$4&gt;0,OFFSET('Labour Entry'!$C$1,'Labour Entry'!$A28-1,AU$4*5-3,1,1),0)</f>
        <v>0</v>
      </c>
      <c r="AV27" s="858">
        <f ca="1">IF(AV$4&gt;0,OFFSET('Labour Entry'!$C$1,'Labour Entry'!$A28-1,AV$4*5-2,1,1),0)</f>
        <v>0</v>
      </c>
      <c r="AW27" s="857">
        <f ca="1">IF(AW$4&gt;0,OFFSET('Labour Entry'!$C$1,'Labour Entry'!$A28-1,AW$4*5-1,1,1),0)</f>
        <v>0</v>
      </c>
      <c r="AX27" s="858">
        <f ca="1">IF(AX$4&gt;0,OFFSET('Labour Entry'!$C$1,'Labour Entry'!$A28-1,AX$4*5,1,1),0)</f>
        <v>0</v>
      </c>
      <c r="AY27" s="862">
        <f ca="1">IF(AY$4&gt;0,OFFSET('Labour Entry'!$C$1,'Labour Entry'!$A28-1,AY$4*5-4,1,1),0)</f>
        <v>0</v>
      </c>
      <c r="AZ27" s="857">
        <f ca="1">IF(AZ$4&gt;0,OFFSET('Labour Entry'!$C$1,'Labour Entry'!$A28-1,AZ$4*5-3,1,1),0)</f>
        <v>0</v>
      </c>
      <c r="BA27" s="858">
        <f ca="1">IF(BA$4&gt;0,OFFSET('Labour Entry'!$C$1,'Labour Entry'!$A28-1,BA$4*5-2,1,1),0)</f>
        <v>0</v>
      </c>
      <c r="BB27" s="857">
        <f ca="1">IF(BB$4&gt;0,OFFSET('Labour Entry'!$C$1,'Labour Entry'!$A28-1,BB$4*5-1,1,1),0)</f>
        <v>0</v>
      </c>
      <c r="BC27" s="858">
        <f ca="1">IF(BC$4&gt;0,OFFSET('Labour Entry'!$C$1,'Labour Entry'!$A28-1,BC$4*5,1,1),0)</f>
        <v>0</v>
      </c>
      <c r="BD27" s="862">
        <f ca="1">IF(BD$4&gt;0,OFFSET('Labour Entry'!$C$1,'Labour Entry'!$A28-1,BD$4*5-4,1,1),0)</f>
        <v>0</v>
      </c>
      <c r="BE27" s="857">
        <f ca="1">IF(BE$4&gt;0,OFFSET('Labour Entry'!$C$1,'Labour Entry'!$A28-1,BE$4*5-3,1,1),0)</f>
        <v>0</v>
      </c>
      <c r="BF27" s="858">
        <f ca="1">IF(BF$4&gt;0,OFFSET('Labour Entry'!$C$1,'Labour Entry'!$A28-1,BF$4*5-2,1,1),0)</f>
        <v>0</v>
      </c>
      <c r="BG27" s="857">
        <f ca="1">IF(BG$4&gt;0,OFFSET('Labour Entry'!$C$1,'Labour Entry'!$A28-1,BG$4*5-1,1,1),0)</f>
        <v>0</v>
      </c>
      <c r="BH27" s="858">
        <f ca="1">IF(BH$4&gt;0,OFFSET('Labour Entry'!$C$1,'Labour Entry'!$A28-1,BH$4*5,1,1),0)</f>
        <v>0</v>
      </c>
      <c r="BI27" s="862">
        <f ca="1">IF(BI$4&gt;0,OFFSET('Labour Entry'!$C$1,'Labour Entry'!$A28-1,BI$4*5-4,1,1),0)</f>
        <v>0</v>
      </c>
      <c r="BJ27" s="857">
        <f ca="1">IF(BJ$4&gt;0,OFFSET('Labour Entry'!$C$1,'Labour Entry'!$A28-1,BJ$4*5-3,1,1),0)</f>
        <v>0</v>
      </c>
      <c r="BK27" s="858">
        <f ca="1">IF(BK$4&gt;0,OFFSET('Labour Entry'!$C$1,'Labour Entry'!$A28-1,BK$4*5-2,1,1),0)</f>
        <v>0</v>
      </c>
      <c r="BL27" s="857">
        <f ca="1">IF(BL$4&gt;0,OFFSET('Labour Entry'!$C$1,'Labour Entry'!$A28-1,BL$4*5-1,1,1),0)</f>
        <v>0</v>
      </c>
      <c r="BM27" s="858">
        <f ca="1">IF(BM$4&gt;0,OFFSET('Labour Entry'!$C$1,'Labour Entry'!$A28-1,BM$4*5,1,1),0)</f>
        <v>0</v>
      </c>
      <c r="BN27" s="862">
        <f ca="1">IF(BN$4&gt;0,OFFSET('Labour Entry'!$C$1,'Labour Entry'!$A28-1,BN$4*5-4,1,1),0)</f>
        <v>0</v>
      </c>
      <c r="BO27" s="857">
        <f ca="1">IF(BO$4&gt;0,OFFSET('Labour Entry'!$C$1,'Labour Entry'!$A28-1,BO$4*5-3,1,1),0)</f>
        <v>0</v>
      </c>
      <c r="BP27" s="858">
        <f ca="1">IF(BP$4&gt;0,OFFSET('Labour Entry'!$C$1,'Labour Entry'!$A28-1,BP$4*5-2,1,1),0)</f>
        <v>0</v>
      </c>
      <c r="BQ27" s="857">
        <f ca="1">IF(BQ$4&gt;0,OFFSET('Labour Entry'!$C$1,'Labour Entry'!$A28-1,BQ$4*5-1,1,1),0)</f>
        <v>0</v>
      </c>
      <c r="BR27" s="858">
        <f ca="1">IF(BR$4&gt;0,OFFSET('Labour Entry'!$C$1,'Labour Entry'!$A28-1,BR$4*5,1,1),0)</f>
        <v>0</v>
      </c>
      <c r="BS27" s="862">
        <f ca="1">IF(BS$4&gt;0,OFFSET('Labour Entry'!$C$1,'Labour Entry'!$A28-1,BS$4*5-4,1,1),0)</f>
        <v>0</v>
      </c>
      <c r="BT27" s="857">
        <f ca="1">IF(BT$4&gt;0,OFFSET('Labour Entry'!$C$1,'Labour Entry'!$A28-1,BT$4*5-3,1,1),0)</f>
        <v>0</v>
      </c>
      <c r="BU27" s="858">
        <f ca="1">IF(BU$4&gt;0,OFFSET('Labour Entry'!$C$1,'Labour Entry'!$A28-1,BU$4*5-2,1,1),0)</f>
        <v>0</v>
      </c>
      <c r="BV27" s="857">
        <f ca="1">IF(BV$4&gt;0,OFFSET('Labour Entry'!$C$1,'Labour Entry'!$A28-1,BV$4*5-1,1,1),0)</f>
        <v>0</v>
      </c>
      <c r="BW27" s="858">
        <f ca="1">IF(BW$4&gt;0,OFFSET('Labour Entry'!$C$1,'Labour Entry'!$A28-1,BW$4*5,1,1),0)</f>
        <v>0</v>
      </c>
      <c r="BX27" s="862">
        <f ca="1">IF(BX$4&gt;0,OFFSET('Labour Entry'!$C$1,'Labour Entry'!$A28-1,BX$4*5-4,1,1),0)</f>
        <v>0</v>
      </c>
      <c r="BY27" s="857">
        <f ca="1">IF(BY$4&gt;0,OFFSET('Labour Entry'!$C$1,'Labour Entry'!$A28-1,BY$4*5-3,1,1),0)</f>
        <v>0</v>
      </c>
      <c r="BZ27" s="858">
        <f ca="1">IF(BZ$4&gt;0,OFFSET('Labour Entry'!$C$1,'Labour Entry'!$A28-1,BZ$4*5-2,1,1),0)</f>
        <v>0</v>
      </c>
      <c r="CA27" s="857">
        <f ca="1">IF(CA$4&gt;0,OFFSET('Labour Entry'!$C$1,'Labour Entry'!$A28-1,CA$4*5-1,1,1),0)</f>
        <v>0</v>
      </c>
      <c r="CB27" s="858">
        <f ca="1">IF(CB$4&gt;0,OFFSET('Labour Entry'!$C$1,'Labour Entry'!$A28-1,CB$4*5,1,1),0)</f>
        <v>0</v>
      </c>
      <c r="CC27" s="862">
        <f ca="1">IF(CC$4&gt;0,OFFSET('Labour Entry'!$C$1,'Labour Entry'!$A28-1,CC$4*5-4,1,1),0)</f>
        <v>0</v>
      </c>
      <c r="CD27" s="857">
        <f ca="1">IF(CD$4&gt;0,OFFSET('Labour Entry'!$C$1,'Labour Entry'!$A28-1,CD$4*5-3,1,1),0)</f>
        <v>0</v>
      </c>
      <c r="CE27" s="858">
        <f ca="1">IF(CE$4&gt;0,OFFSET('Labour Entry'!$C$1,'Labour Entry'!$A28-1,CE$4*5-2,1,1),0)</f>
        <v>0</v>
      </c>
      <c r="CF27" s="857">
        <f ca="1">IF(CF$4&gt;0,OFFSET('Labour Entry'!$C$1,'Labour Entry'!$A28-1,CF$4*5-1,1,1),0)</f>
        <v>0</v>
      </c>
      <c r="CG27" s="858">
        <f ca="1">IF(CG$4&gt;0,OFFSET('Labour Entry'!$C$1,'Labour Entry'!$A28-1,CG$4*5,1,1),0)</f>
        <v>0</v>
      </c>
      <c r="CH27" s="845"/>
      <c r="CI27" s="863">
        <f t="shared" ca="1" si="0"/>
        <v>0</v>
      </c>
      <c r="CJ27" s="864">
        <f t="shared" ca="1" si="2"/>
        <v>0</v>
      </c>
      <c r="CK27" s="865">
        <f t="shared" ca="1" si="1"/>
        <v>0</v>
      </c>
      <c r="CL27" s="866">
        <f t="shared" ca="1" si="1"/>
        <v>0</v>
      </c>
      <c r="CM27" s="866">
        <f t="shared" ca="1" si="1"/>
        <v>0</v>
      </c>
      <c r="CN27" s="867">
        <f t="shared" ca="1" si="1"/>
        <v>0</v>
      </c>
    </row>
    <row r="28" spans="1:92" x14ac:dyDescent="0.2">
      <c r="A28" s="855" t="str">
        <f ca="1">IF(OFFSET('Employee Set-up'!$A$1,ROW('Employee Set-up'!$A24)-1,'Employee Set-up'!$B$1-1,1,1)&lt;&gt;0,OFFSET('Employee Set-up'!$A$1,ROW('Employee Set-up'!$A24)-1,'Employee Set-up'!$B$1-1,1,1),"---")</f>
        <v>----</v>
      </c>
      <c r="B28" s="856" t="str">
        <f ca="1">IF(OFFSET('Employee Set-up'!$A$1,ROW('Employee Set-up'!$A24)-1,'Employee Set-up'!$D$1-1,1,1)&lt;&gt;0,OFFSET('Employee Set-up'!$A$1,ROW('Employee Set-up'!$A24)-1,'Employee Set-up'!$C$1-1,1,1),"---")</f>
        <v>---</v>
      </c>
      <c r="C28" s="857">
        <f ca="1">IF(OFFSET('Employee Set-up'!$A$1,ROW('Employee Set-up'!$A24)-1,'Employee Set-up'!$D$1-1,1,1)&lt;&gt;0,OFFSET('Employee Set-up'!$A$1,ROW('Employee Set-up'!$A24)-1,'Employee Set-up'!$F$1-1,1,1),"---")</f>
        <v>0</v>
      </c>
      <c r="D28" s="858">
        <f ca="1">IF(OFFSET('Employee Set-up'!$A$1,ROW('Employee Set-up'!$A24)-1,'Employee Set-up'!$D$1-1,1,1)&lt;&gt;0,OFFSET('Employee Set-up'!$A$1,ROW('Employee Set-up'!$A24)-1,'Employee Set-up'!$G$1-1,1,1),"---")</f>
        <v>0</v>
      </c>
      <c r="E28" s="845"/>
      <c r="F28" s="859">
        <f ca="1">IF(F$4&gt;0,OFFSET('Labour Entry'!$C$1,'Labour Entry'!$A29-1,F$4*5-4,1,1),0)</f>
        <v>0</v>
      </c>
      <c r="G28" s="857">
        <f ca="1">IF(G$4&gt;0,OFFSET('Labour Entry'!$C$1,'Labour Entry'!$A29-1,G$4*5-3,1,1),0)</f>
        <v>0</v>
      </c>
      <c r="H28" s="858">
        <f ca="1">IF(H$4&gt;0,OFFSET('Labour Entry'!$C$1,'Labour Entry'!$A29-1,H$4*5-2,1,1),0)</f>
        <v>0</v>
      </c>
      <c r="I28" s="860">
        <f ca="1">IF(I$4&gt;0,OFFSET('Labour Entry'!$C$1,'Labour Entry'!$A29-1,I$4*5-1,1,1),0)</f>
        <v>0</v>
      </c>
      <c r="J28" s="861">
        <f ca="1">IF(J$4&gt;0,OFFSET('Labour Entry'!$C$1,'Labour Entry'!$A29-1,J$4*5,1,1),0)</f>
        <v>0</v>
      </c>
      <c r="K28" s="862">
        <f ca="1">IF(K$4&gt;0,OFFSET('Labour Entry'!$C$1,'Labour Entry'!$A29-1,K$4*5-4,1,1),0)</f>
        <v>0</v>
      </c>
      <c r="L28" s="857">
        <f ca="1">IF(L$4&gt;0,OFFSET('Labour Entry'!$C$1,'Labour Entry'!$A29-1,L$4*5-3,1,1),0)</f>
        <v>0</v>
      </c>
      <c r="M28" s="858">
        <f ca="1">IF(M$4&gt;0,OFFSET('Labour Entry'!$C$1,'Labour Entry'!$A29-1,M$4*5-2,1,1),0)</f>
        <v>0</v>
      </c>
      <c r="N28" s="860">
        <f ca="1">IF(N$4&gt;0,OFFSET('Labour Entry'!$C$1,'Labour Entry'!$A29-1,N$4*5-1,1,1),0)</f>
        <v>0</v>
      </c>
      <c r="O28" s="861">
        <f ca="1">IF(O$4&gt;0,OFFSET('Labour Entry'!$C$1,'Labour Entry'!$A29-1,O$4*5,1,1),0)</f>
        <v>0</v>
      </c>
      <c r="P28" s="862">
        <f ca="1">IF(P$4&gt;0,OFFSET('Labour Entry'!$C$1,'Labour Entry'!$A29-1,P$4*5-4,1,1),0)</f>
        <v>0</v>
      </c>
      <c r="Q28" s="857">
        <f ca="1">IF(Q$4&gt;0,OFFSET('Labour Entry'!$C$1,'Labour Entry'!$A29-1,Q$4*5-3,1,1),0)</f>
        <v>0</v>
      </c>
      <c r="R28" s="858">
        <f ca="1">IF(R$4&gt;0,OFFSET('Labour Entry'!$C$1,'Labour Entry'!$A29-1,R$4*5-2,1,1),0)</f>
        <v>0</v>
      </c>
      <c r="S28" s="860">
        <f ca="1">IF(S$4&gt;0,OFFSET('Labour Entry'!$C$1,'Labour Entry'!$A29-1,S$4*5-1,1,1),0)</f>
        <v>0</v>
      </c>
      <c r="T28" s="861">
        <f ca="1">IF(T$4&gt;0,OFFSET('Labour Entry'!$C$1,'Labour Entry'!$A29-1,T$4*5,1,1),0)</f>
        <v>0</v>
      </c>
      <c r="U28" s="862">
        <f ca="1">IF(U$4&gt;0,OFFSET('Labour Entry'!$C$1,'Labour Entry'!$A29-1,U$4*5-4,1,1),0)</f>
        <v>0</v>
      </c>
      <c r="V28" s="857">
        <f ca="1">IF(V$4&gt;0,OFFSET('Labour Entry'!$C$1,'Labour Entry'!$A29-1,V$4*5-3,1,1),0)</f>
        <v>0</v>
      </c>
      <c r="W28" s="858">
        <f ca="1">IF(W$4&gt;0,OFFSET('Labour Entry'!$C$1,'Labour Entry'!$A29-1,W$4*5-2,1,1),0)</f>
        <v>0</v>
      </c>
      <c r="X28" s="860">
        <f ca="1">IF(X$4&gt;0,OFFSET('Labour Entry'!$C$1,'Labour Entry'!$A29-1,X$4*5-1,1,1),0)</f>
        <v>0</v>
      </c>
      <c r="Y28" s="861">
        <f ca="1">IF(Y$4&gt;0,OFFSET('Labour Entry'!$C$1,'Labour Entry'!$A29-1,Y$4*5,1,1),0)</f>
        <v>0</v>
      </c>
      <c r="Z28" s="862">
        <f ca="1">IF(Z$4&gt;0,OFFSET('Labour Entry'!$C$1,'Labour Entry'!$A29-1,Z$4*5-4,1,1),0)</f>
        <v>0</v>
      </c>
      <c r="AA28" s="857">
        <f ca="1">IF(AA$4&gt;0,OFFSET('Labour Entry'!$C$1,'Labour Entry'!$A29-1,AA$4*5-3,1,1),0)</f>
        <v>0</v>
      </c>
      <c r="AB28" s="858">
        <f ca="1">IF(AB$4&gt;0,OFFSET('Labour Entry'!$C$1,'Labour Entry'!$A29-1,AB$4*5-2,1,1),0)</f>
        <v>0</v>
      </c>
      <c r="AC28" s="860">
        <f ca="1">IF(AC$4&gt;0,OFFSET('Labour Entry'!$C$1,'Labour Entry'!$A29-1,AC$4*5-1,1,1),0)</f>
        <v>0</v>
      </c>
      <c r="AD28" s="861">
        <f ca="1">IF(AD$4&gt;0,OFFSET('Labour Entry'!$C$1,'Labour Entry'!$A29-1,AD$4*5,1,1),0)</f>
        <v>0</v>
      </c>
      <c r="AE28" s="862">
        <f ca="1">IF(AE$4&gt;0,OFFSET('Labour Entry'!$C$1,'Labour Entry'!$A29-1,AE$4*5-4,1,1),0)</f>
        <v>0</v>
      </c>
      <c r="AF28" s="857">
        <f ca="1">IF(AF$4&gt;0,OFFSET('Labour Entry'!$C$1,'Labour Entry'!$A29-1,AF$4*5-3,1,1),0)</f>
        <v>0</v>
      </c>
      <c r="AG28" s="858">
        <f ca="1">IF(AG$4&gt;0,OFFSET('Labour Entry'!$C$1,'Labour Entry'!$A29-1,AG$4*5-2,1,1),0)</f>
        <v>0</v>
      </c>
      <c r="AH28" s="860">
        <f ca="1">IF(AH$4&gt;0,OFFSET('Labour Entry'!$C$1,'Labour Entry'!$A29-1,AH$4*5-1,1,1),0)</f>
        <v>0</v>
      </c>
      <c r="AI28" s="861">
        <f ca="1">IF(AI$4&gt;0,OFFSET('Labour Entry'!$C$1,'Labour Entry'!$A29-1,AI$4*5,1,1),0)</f>
        <v>0</v>
      </c>
      <c r="AJ28" s="862">
        <f ca="1">IF(AJ$4&gt;0,OFFSET('Labour Entry'!$C$1,'Labour Entry'!$A29-1,AJ$4*5-4,1,1),0)</f>
        <v>0</v>
      </c>
      <c r="AK28" s="857">
        <f ca="1">IF(AK$4&gt;0,OFFSET('Labour Entry'!$C$1,'Labour Entry'!$A29-1,AK$4*5-3,1,1),0)</f>
        <v>0</v>
      </c>
      <c r="AL28" s="858">
        <f ca="1">IF(AL$4&gt;0,OFFSET('Labour Entry'!$C$1,'Labour Entry'!$A29-1,AL$4*5-2,1,1),0)</f>
        <v>0</v>
      </c>
      <c r="AM28" s="857">
        <f ca="1">IF(AM$4&gt;0,OFFSET('Labour Entry'!$C$1,'Labour Entry'!$A29-1,AM$4*5-1,1,1),0)</f>
        <v>0</v>
      </c>
      <c r="AN28" s="858">
        <f ca="1">IF(AN$4&gt;0,OFFSET('Labour Entry'!$C$1,'Labour Entry'!$A29-1,AN$4*5,1,1),0)</f>
        <v>0</v>
      </c>
      <c r="AO28" s="862">
        <f ca="1">IF(AO$4&gt;0,OFFSET('Labour Entry'!$C$1,'Labour Entry'!$A29-1,AO$4*5-4,1,1),0)</f>
        <v>0</v>
      </c>
      <c r="AP28" s="857">
        <f ca="1">IF(AP$4&gt;0,OFFSET('Labour Entry'!$C$1,'Labour Entry'!$A29-1,AP$4*5-3,1,1),0)</f>
        <v>0</v>
      </c>
      <c r="AQ28" s="858">
        <f ca="1">IF(AQ$4&gt;0,OFFSET('Labour Entry'!$C$1,'Labour Entry'!$A29-1,AQ$4*5-2,1,1),0)</f>
        <v>0</v>
      </c>
      <c r="AR28" s="857">
        <f ca="1">IF(AR$4&gt;0,OFFSET('Labour Entry'!$C$1,'Labour Entry'!$A29-1,AR$4*5-1,1,1),0)</f>
        <v>0</v>
      </c>
      <c r="AS28" s="858">
        <f ca="1">IF(AS$4&gt;0,OFFSET('Labour Entry'!$C$1,'Labour Entry'!$A29-1,AS$4*5,1,1),0)</f>
        <v>0</v>
      </c>
      <c r="AT28" s="862">
        <f ca="1">IF(AT$4&gt;0,OFFSET('Labour Entry'!$C$1,'Labour Entry'!$A29-1,AT$4*5-4,1,1),0)</f>
        <v>0</v>
      </c>
      <c r="AU28" s="857">
        <f ca="1">IF(AU$4&gt;0,OFFSET('Labour Entry'!$C$1,'Labour Entry'!$A29-1,AU$4*5-3,1,1),0)</f>
        <v>0</v>
      </c>
      <c r="AV28" s="858">
        <f ca="1">IF(AV$4&gt;0,OFFSET('Labour Entry'!$C$1,'Labour Entry'!$A29-1,AV$4*5-2,1,1),0)</f>
        <v>0</v>
      </c>
      <c r="AW28" s="857">
        <f ca="1">IF(AW$4&gt;0,OFFSET('Labour Entry'!$C$1,'Labour Entry'!$A29-1,AW$4*5-1,1,1),0)</f>
        <v>0</v>
      </c>
      <c r="AX28" s="858">
        <f ca="1">IF(AX$4&gt;0,OFFSET('Labour Entry'!$C$1,'Labour Entry'!$A29-1,AX$4*5,1,1),0)</f>
        <v>0</v>
      </c>
      <c r="AY28" s="862">
        <f ca="1">IF(AY$4&gt;0,OFFSET('Labour Entry'!$C$1,'Labour Entry'!$A29-1,AY$4*5-4,1,1),0)</f>
        <v>0</v>
      </c>
      <c r="AZ28" s="857">
        <f ca="1">IF(AZ$4&gt;0,OFFSET('Labour Entry'!$C$1,'Labour Entry'!$A29-1,AZ$4*5-3,1,1),0)</f>
        <v>0</v>
      </c>
      <c r="BA28" s="858">
        <f ca="1">IF(BA$4&gt;0,OFFSET('Labour Entry'!$C$1,'Labour Entry'!$A29-1,BA$4*5-2,1,1),0)</f>
        <v>0</v>
      </c>
      <c r="BB28" s="857">
        <f ca="1">IF(BB$4&gt;0,OFFSET('Labour Entry'!$C$1,'Labour Entry'!$A29-1,BB$4*5-1,1,1),0)</f>
        <v>0</v>
      </c>
      <c r="BC28" s="858">
        <f ca="1">IF(BC$4&gt;0,OFFSET('Labour Entry'!$C$1,'Labour Entry'!$A29-1,BC$4*5,1,1),0)</f>
        <v>0</v>
      </c>
      <c r="BD28" s="862">
        <f ca="1">IF(BD$4&gt;0,OFFSET('Labour Entry'!$C$1,'Labour Entry'!$A29-1,BD$4*5-4,1,1),0)</f>
        <v>0</v>
      </c>
      <c r="BE28" s="857">
        <f ca="1">IF(BE$4&gt;0,OFFSET('Labour Entry'!$C$1,'Labour Entry'!$A29-1,BE$4*5-3,1,1),0)</f>
        <v>0</v>
      </c>
      <c r="BF28" s="858">
        <f ca="1">IF(BF$4&gt;0,OFFSET('Labour Entry'!$C$1,'Labour Entry'!$A29-1,BF$4*5-2,1,1),0)</f>
        <v>0</v>
      </c>
      <c r="BG28" s="857">
        <f ca="1">IF(BG$4&gt;0,OFFSET('Labour Entry'!$C$1,'Labour Entry'!$A29-1,BG$4*5-1,1,1),0)</f>
        <v>0</v>
      </c>
      <c r="BH28" s="858">
        <f ca="1">IF(BH$4&gt;0,OFFSET('Labour Entry'!$C$1,'Labour Entry'!$A29-1,BH$4*5,1,1),0)</f>
        <v>0</v>
      </c>
      <c r="BI28" s="862">
        <f ca="1">IF(BI$4&gt;0,OFFSET('Labour Entry'!$C$1,'Labour Entry'!$A29-1,BI$4*5-4,1,1),0)</f>
        <v>0</v>
      </c>
      <c r="BJ28" s="857">
        <f ca="1">IF(BJ$4&gt;0,OFFSET('Labour Entry'!$C$1,'Labour Entry'!$A29-1,BJ$4*5-3,1,1),0)</f>
        <v>0</v>
      </c>
      <c r="BK28" s="858">
        <f ca="1">IF(BK$4&gt;0,OFFSET('Labour Entry'!$C$1,'Labour Entry'!$A29-1,BK$4*5-2,1,1),0)</f>
        <v>0</v>
      </c>
      <c r="BL28" s="857">
        <f ca="1">IF(BL$4&gt;0,OFFSET('Labour Entry'!$C$1,'Labour Entry'!$A29-1,BL$4*5-1,1,1),0)</f>
        <v>0</v>
      </c>
      <c r="BM28" s="858">
        <f ca="1">IF(BM$4&gt;0,OFFSET('Labour Entry'!$C$1,'Labour Entry'!$A29-1,BM$4*5,1,1),0)</f>
        <v>0</v>
      </c>
      <c r="BN28" s="862">
        <f ca="1">IF(BN$4&gt;0,OFFSET('Labour Entry'!$C$1,'Labour Entry'!$A29-1,BN$4*5-4,1,1),0)</f>
        <v>0</v>
      </c>
      <c r="BO28" s="857">
        <f ca="1">IF(BO$4&gt;0,OFFSET('Labour Entry'!$C$1,'Labour Entry'!$A29-1,BO$4*5-3,1,1),0)</f>
        <v>0</v>
      </c>
      <c r="BP28" s="858">
        <f ca="1">IF(BP$4&gt;0,OFFSET('Labour Entry'!$C$1,'Labour Entry'!$A29-1,BP$4*5-2,1,1),0)</f>
        <v>0</v>
      </c>
      <c r="BQ28" s="857">
        <f ca="1">IF(BQ$4&gt;0,OFFSET('Labour Entry'!$C$1,'Labour Entry'!$A29-1,BQ$4*5-1,1,1),0)</f>
        <v>0</v>
      </c>
      <c r="BR28" s="858">
        <f ca="1">IF(BR$4&gt;0,OFFSET('Labour Entry'!$C$1,'Labour Entry'!$A29-1,BR$4*5,1,1),0)</f>
        <v>0</v>
      </c>
      <c r="BS28" s="862">
        <f ca="1">IF(BS$4&gt;0,OFFSET('Labour Entry'!$C$1,'Labour Entry'!$A29-1,BS$4*5-4,1,1),0)</f>
        <v>0</v>
      </c>
      <c r="BT28" s="857">
        <f ca="1">IF(BT$4&gt;0,OFFSET('Labour Entry'!$C$1,'Labour Entry'!$A29-1,BT$4*5-3,1,1),0)</f>
        <v>0</v>
      </c>
      <c r="BU28" s="858">
        <f ca="1">IF(BU$4&gt;0,OFFSET('Labour Entry'!$C$1,'Labour Entry'!$A29-1,BU$4*5-2,1,1),0)</f>
        <v>0</v>
      </c>
      <c r="BV28" s="857">
        <f ca="1">IF(BV$4&gt;0,OFFSET('Labour Entry'!$C$1,'Labour Entry'!$A29-1,BV$4*5-1,1,1),0)</f>
        <v>0</v>
      </c>
      <c r="BW28" s="858">
        <f ca="1">IF(BW$4&gt;0,OFFSET('Labour Entry'!$C$1,'Labour Entry'!$A29-1,BW$4*5,1,1),0)</f>
        <v>0</v>
      </c>
      <c r="BX28" s="862">
        <f ca="1">IF(BX$4&gt;0,OFFSET('Labour Entry'!$C$1,'Labour Entry'!$A29-1,BX$4*5-4,1,1),0)</f>
        <v>0</v>
      </c>
      <c r="BY28" s="857">
        <f ca="1">IF(BY$4&gt;0,OFFSET('Labour Entry'!$C$1,'Labour Entry'!$A29-1,BY$4*5-3,1,1),0)</f>
        <v>0</v>
      </c>
      <c r="BZ28" s="858">
        <f ca="1">IF(BZ$4&gt;0,OFFSET('Labour Entry'!$C$1,'Labour Entry'!$A29-1,BZ$4*5-2,1,1),0)</f>
        <v>0</v>
      </c>
      <c r="CA28" s="857">
        <f ca="1">IF(CA$4&gt;0,OFFSET('Labour Entry'!$C$1,'Labour Entry'!$A29-1,CA$4*5-1,1,1),0)</f>
        <v>0</v>
      </c>
      <c r="CB28" s="858">
        <f ca="1">IF(CB$4&gt;0,OFFSET('Labour Entry'!$C$1,'Labour Entry'!$A29-1,CB$4*5,1,1),0)</f>
        <v>0</v>
      </c>
      <c r="CC28" s="862">
        <f ca="1">IF(CC$4&gt;0,OFFSET('Labour Entry'!$C$1,'Labour Entry'!$A29-1,CC$4*5-4,1,1),0)</f>
        <v>0</v>
      </c>
      <c r="CD28" s="857">
        <f ca="1">IF(CD$4&gt;0,OFFSET('Labour Entry'!$C$1,'Labour Entry'!$A29-1,CD$4*5-3,1,1),0)</f>
        <v>0</v>
      </c>
      <c r="CE28" s="858">
        <f ca="1">IF(CE$4&gt;0,OFFSET('Labour Entry'!$C$1,'Labour Entry'!$A29-1,CE$4*5-2,1,1),0)</f>
        <v>0</v>
      </c>
      <c r="CF28" s="857">
        <f ca="1">IF(CF$4&gt;0,OFFSET('Labour Entry'!$C$1,'Labour Entry'!$A29-1,CF$4*5-1,1,1),0)</f>
        <v>0</v>
      </c>
      <c r="CG28" s="858">
        <f ca="1">IF(CG$4&gt;0,OFFSET('Labour Entry'!$C$1,'Labour Entry'!$A29-1,CG$4*5,1,1),0)</f>
        <v>0</v>
      </c>
      <c r="CH28" s="845"/>
      <c r="CI28" s="863">
        <f t="shared" ca="1" si="0"/>
        <v>0</v>
      </c>
      <c r="CJ28" s="864">
        <f t="shared" ca="1" si="2"/>
        <v>0</v>
      </c>
      <c r="CK28" s="865">
        <f t="shared" ca="1" si="1"/>
        <v>0</v>
      </c>
      <c r="CL28" s="866">
        <f t="shared" ca="1" si="1"/>
        <v>0</v>
      </c>
      <c r="CM28" s="866">
        <f t="shared" ca="1" si="1"/>
        <v>0</v>
      </c>
      <c r="CN28" s="867">
        <f t="shared" ca="1" si="1"/>
        <v>0</v>
      </c>
    </row>
    <row r="29" spans="1:92" x14ac:dyDescent="0.2">
      <c r="A29" s="855" t="str">
        <f ca="1">IF(OFFSET('Employee Set-up'!$A$1,ROW('Employee Set-up'!$A25)-1,'Employee Set-up'!$B$1-1,1,1)&lt;&gt;0,OFFSET('Employee Set-up'!$A$1,ROW('Employee Set-up'!$A25)-1,'Employee Set-up'!$B$1-1,1,1),"---")</f>
        <v>----</v>
      </c>
      <c r="B29" s="856" t="str">
        <f ca="1">IF(OFFSET('Employee Set-up'!$A$1,ROW('Employee Set-up'!$A25)-1,'Employee Set-up'!$D$1-1,1,1)&lt;&gt;0,OFFSET('Employee Set-up'!$A$1,ROW('Employee Set-up'!$A25)-1,'Employee Set-up'!$C$1-1,1,1),"---")</f>
        <v>---</v>
      </c>
      <c r="C29" s="857">
        <f ca="1">IF(OFFSET('Employee Set-up'!$A$1,ROW('Employee Set-up'!$A25)-1,'Employee Set-up'!$D$1-1,1,1)&lt;&gt;0,OFFSET('Employee Set-up'!$A$1,ROW('Employee Set-up'!$A25)-1,'Employee Set-up'!$F$1-1,1,1),"---")</f>
        <v>0</v>
      </c>
      <c r="D29" s="858">
        <f ca="1">IF(OFFSET('Employee Set-up'!$A$1,ROW('Employee Set-up'!$A25)-1,'Employee Set-up'!$D$1-1,1,1)&lt;&gt;0,OFFSET('Employee Set-up'!$A$1,ROW('Employee Set-up'!$A25)-1,'Employee Set-up'!$G$1-1,1,1),"---")</f>
        <v>0</v>
      </c>
      <c r="E29" s="845"/>
      <c r="F29" s="859">
        <f ca="1">IF(F$4&gt;0,OFFSET('Labour Entry'!$C$1,'Labour Entry'!$A30-1,F$4*5-4,1,1),0)</f>
        <v>0</v>
      </c>
      <c r="G29" s="857">
        <f ca="1">IF(G$4&gt;0,OFFSET('Labour Entry'!$C$1,'Labour Entry'!$A30-1,G$4*5-3,1,1),0)</f>
        <v>0</v>
      </c>
      <c r="H29" s="858">
        <f ca="1">IF(H$4&gt;0,OFFSET('Labour Entry'!$C$1,'Labour Entry'!$A30-1,H$4*5-2,1,1),0)</f>
        <v>0</v>
      </c>
      <c r="I29" s="860">
        <f ca="1">IF(I$4&gt;0,OFFSET('Labour Entry'!$C$1,'Labour Entry'!$A30-1,I$4*5-1,1,1),0)</f>
        <v>0</v>
      </c>
      <c r="J29" s="861">
        <f ca="1">IF(J$4&gt;0,OFFSET('Labour Entry'!$C$1,'Labour Entry'!$A30-1,J$4*5,1,1),0)</f>
        <v>0</v>
      </c>
      <c r="K29" s="862">
        <f ca="1">IF(K$4&gt;0,OFFSET('Labour Entry'!$C$1,'Labour Entry'!$A30-1,K$4*5-4,1,1),0)</f>
        <v>0</v>
      </c>
      <c r="L29" s="857">
        <f ca="1">IF(L$4&gt;0,OFFSET('Labour Entry'!$C$1,'Labour Entry'!$A30-1,L$4*5-3,1,1),0)</f>
        <v>0</v>
      </c>
      <c r="M29" s="858">
        <f ca="1">IF(M$4&gt;0,OFFSET('Labour Entry'!$C$1,'Labour Entry'!$A30-1,M$4*5-2,1,1),0)</f>
        <v>0</v>
      </c>
      <c r="N29" s="860">
        <f ca="1">IF(N$4&gt;0,OFFSET('Labour Entry'!$C$1,'Labour Entry'!$A30-1,N$4*5-1,1,1),0)</f>
        <v>0</v>
      </c>
      <c r="O29" s="861">
        <f ca="1">IF(O$4&gt;0,OFFSET('Labour Entry'!$C$1,'Labour Entry'!$A30-1,O$4*5,1,1),0)</f>
        <v>0</v>
      </c>
      <c r="P29" s="862">
        <f ca="1">IF(P$4&gt;0,OFFSET('Labour Entry'!$C$1,'Labour Entry'!$A30-1,P$4*5-4,1,1),0)</f>
        <v>0</v>
      </c>
      <c r="Q29" s="857">
        <f ca="1">IF(Q$4&gt;0,OFFSET('Labour Entry'!$C$1,'Labour Entry'!$A30-1,Q$4*5-3,1,1),0)</f>
        <v>0</v>
      </c>
      <c r="R29" s="858">
        <f ca="1">IF(R$4&gt;0,OFFSET('Labour Entry'!$C$1,'Labour Entry'!$A30-1,R$4*5-2,1,1),0)</f>
        <v>0</v>
      </c>
      <c r="S29" s="860">
        <f ca="1">IF(S$4&gt;0,OFFSET('Labour Entry'!$C$1,'Labour Entry'!$A30-1,S$4*5-1,1,1),0)</f>
        <v>0</v>
      </c>
      <c r="T29" s="861">
        <f ca="1">IF(T$4&gt;0,OFFSET('Labour Entry'!$C$1,'Labour Entry'!$A30-1,T$4*5,1,1),0)</f>
        <v>0</v>
      </c>
      <c r="U29" s="862">
        <f ca="1">IF(U$4&gt;0,OFFSET('Labour Entry'!$C$1,'Labour Entry'!$A30-1,U$4*5-4,1,1),0)</f>
        <v>0</v>
      </c>
      <c r="V29" s="857">
        <f ca="1">IF(V$4&gt;0,OFFSET('Labour Entry'!$C$1,'Labour Entry'!$A30-1,V$4*5-3,1,1),0)</f>
        <v>0</v>
      </c>
      <c r="W29" s="858">
        <f ca="1">IF(W$4&gt;0,OFFSET('Labour Entry'!$C$1,'Labour Entry'!$A30-1,W$4*5-2,1,1),0)</f>
        <v>0</v>
      </c>
      <c r="X29" s="860">
        <f ca="1">IF(X$4&gt;0,OFFSET('Labour Entry'!$C$1,'Labour Entry'!$A30-1,X$4*5-1,1,1),0)</f>
        <v>0</v>
      </c>
      <c r="Y29" s="861">
        <f ca="1">IF(Y$4&gt;0,OFFSET('Labour Entry'!$C$1,'Labour Entry'!$A30-1,Y$4*5,1,1),0)</f>
        <v>0</v>
      </c>
      <c r="Z29" s="862">
        <f ca="1">IF(Z$4&gt;0,OFFSET('Labour Entry'!$C$1,'Labour Entry'!$A30-1,Z$4*5-4,1,1),0)</f>
        <v>0</v>
      </c>
      <c r="AA29" s="857">
        <f ca="1">IF(AA$4&gt;0,OFFSET('Labour Entry'!$C$1,'Labour Entry'!$A30-1,AA$4*5-3,1,1),0)</f>
        <v>0</v>
      </c>
      <c r="AB29" s="858">
        <f ca="1">IF(AB$4&gt;0,OFFSET('Labour Entry'!$C$1,'Labour Entry'!$A30-1,AB$4*5-2,1,1),0)</f>
        <v>0</v>
      </c>
      <c r="AC29" s="860">
        <f ca="1">IF(AC$4&gt;0,OFFSET('Labour Entry'!$C$1,'Labour Entry'!$A30-1,AC$4*5-1,1,1),0)</f>
        <v>0</v>
      </c>
      <c r="AD29" s="861">
        <f ca="1">IF(AD$4&gt;0,OFFSET('Labour Entry'!$C$1,'Labour Entry'!$A30-1,AD$4*5,1,1),0)</f>
        <v>0</v>
      </c>
      <c r="AE29" s="862">
        <f ca="1">IF(AE$4&gt;0,OFFSET('Labour Entry'!$C$1,'Labour Entry'!$A30-1,AE$4*5-4,1,1),0)</f>
        <v>0</v>
      </c>
      <c r="AF29" s="857">
        <f ca="1">IF(AF$4&gt;0,OFFSET('Labour Entry'!$C$1,'Labour Entry'!$A30-1,AF$4*5-3,1,1),0)</f>
        <v>0</v>
      </c>
      <c r="AG29" s="858">
        <f ca="1">IF(AG$4&gt;0,OFFSET('Labour Entry'!$C$1,'Labour Entry'!$A30-1,AG$4*5-2,1,1),0)</f>
        <v>0</v>
      </c>
      <c r="AH29" s="860">
        <f ca="1">IF(AH$4&gt;0,OFFSET('Labour Entry'!$C$1,'Labour Entry'!$A30-1,AH$4*5-1,1,1),0)</f>
        <v>0</v>
      </c>
      <c r="AI29" s="861">
        <f ca="1">IF(AI$4&gt;0,OFFSET('Labour Entry'!$C$1,'Labour Entry'!$A30-1,AI$4*5,1,1),0)</f>
        <v>0</v>
      </c>
      <c r="AJ29" s="862">
        <f ca="1">IF(AJ$4&gt;0,OFFSET('Labour Entry'!$C$1,'Labour Entry'!$A30-1,AJ$4*5-4,1,1),0)</f>
        <v>0</v>
      </c>
      <c r="AK29" s="857">
        <f ca="1">IF(AK$4&gt;0,OFFSET('Labour Entry'!$C$1,'Labour Entry'!$A30-1,AK$4*5-3,1,1),0)</f>
        <v>0</v>
      </c>
      <c r="AL29" s="858">
        <f ca="1">IF(AL$4&gt;0,OFFSET('Labour Entry'!$C$1,'Labour Entry'!$A30-1,AL$4*5-2,1,1),0)</f>
        <v>0</v>
      </c>
      <c r="AM29" s="857">
        <f ca="1">IF(AM$4&gt;0,OFFSET('Labour Entry'!$C$1,'Labour Entry'!$A30-1,AM$4*5-1,1,1),0)</f>
        <v>0</v>
      </c>
      <c r="AN29" s="858">
        <f ca="1">IF(AN$4&gt;0,OFFSET('Labour Entry'!$C$1,'Labour Entry'!$A30-1,AN$4*5,1,1),0)</f>
        <v>0</v>
      </c>
      <c r="AO29" s="862">
        <f ca="1">IF(AO$4&gt;0,OFFSET('Labour Entry'!$C$1,'Labour Entry'!$A30-1,AO$4*5-4,1,1),0)</f>
        <v>0</v>
      </c>
      <c r="AP29" s="857">
        <f ca="1">IF(AP$4&gt;0,OFFSET('Labour Entry'!$C$1,'Labour Entry'!$A30-1,AP$4*5-3,1,1),0)</f>
        <v>0</v>
      </c>
      <c r="AQ29" s="858">
        <f ca="1">IF(AQ$4&gt;0,OFFSET('Labour Entry'!$C$1,'Labour Entry'!$A30-1,AQ$4*5-2,1,1),0)</f>
        <v>0</v>
      </c>
      <c r="AR29" s="857">
        <f ca="1">IF(AR$4&gt;0,OFFSET('Labour Entry'!$C$1,'Labour Entry'!$A30-1,AR$4*5-1,1,1),0)</f>
        <v>0</v>
      </c>
      <c r="AS29" s="858">
        <f ca="1">IF(AS$4&gt;0,OFFSET('Labour Entry'!$C$1,'Labour Entry'!$A30-1,AS$4*5,1,1),0)</f>
        <v>0</v>
      </c>
      <c r="AT29" s="862">
        <f ca="1">IF(AT$4&gt;0,OFFSET('Labour Entry'!$C$1,'Labour Entry'!$A30-1,AT$4*5-4,1,1),0)</f>
        <v>0</v>
      </c>
      <c r="AU29" s="857">
        <f ca="1">IF(AU$4&gt;0,OFFSET('Labour Entry'!$C$1,'Labour Entry'!$A30-1,AU$4*5-3,1,1),0)</f>
        <v>0</v>
      </c>
      <c r="AV29" s="858">
        <f ca="1">IF(AV$4&gt;0,OFFSET('Labour Entry'!$C$1,'Labour Entry'!$A30-1,AV$4*5-2,1,1),0)</f>
        <v>0</v>
      </c>
      <c r="AW29" s="857">
        <f ca="1">IF(AW$4&gt;0,OFFSET('Labour Entry'!$C$1,'Labour Entry'!$A30-1,AW$4*5-1,1,1),0)</f>
        <v>0</v>
      </c>
      <c r="AX29" s="858">
        <f ca="1">IF(AX$4&gt;0,OFFSET('Labour Entry'!$C$1,'Labour Entry'!$A30-1,AX$4*5,1,1),0)</f>
        <v>0</v>
      </c>
      <c r="AY29" s="862">
        <f ca="1">IF(AY$4&gt;0,OFFSET('Labour Entry'!$C$1,'Labour Entry'!$A30-1,AY$4*5-4,1,1),0)</f>
        <v>0</v>
      </c>
      <c r="AZ29" s="857">
        <f ca="1">IF(AZ$4&gt;0,OFFSET('Labour Entry'!$C$1,'Labour Entry'!$A30-1,AZ$4*5-3,1,1),0)</f>
        <v>0</v>
      </c>
      <c r="BA29" s="858">
        <f ca="1">IF(BA$4&gt;0,OFFSET('Labour Entry'!$C$1,'Labour Entry'!$A30-1,BA$4*5-2,1,1),0)</f>
        <v>0</v>
      </c>
      <c r="BB29" s="857">
        <f ca="1">IF(BB$4&gt;0,OFFSET('Labour Entry'!$C$1,'Labour Entry'!$A30-1,BB$4*5-1,1,1),0)</f>
        <v>0</v>
      </c>
      <c r="BC29" s="858">
        <f ca="1">IF(BC$4&gt;0,OFFSET('Labour Entry'!$C$1,'Labour Entry'!$A30-1,BC$4*5,1,1),0)</f>
        <v>0</v>
      </c>
      <c r="BD29" s="862">
        <f ca="1">IF(BD$4&gt;0,OFFSET('Labour Entry'!$C$1,'Labour Entry'!$A30-1,BD$4*5-4,1,1),0)</f>
        <v>0</v>
      </c>
      <c r="BE29" s="857">
        <f ca="1">IF(BE$4&gt;0,OFFSET('Labour Entry'!$C$1,'Labour Entry'!$A30-1,BE$4*5-3,1,1),0)</f>
        <v>0</v>
      </c>
      <c r="BF29" s="858">
        <f ca="1">IF(BF$4&gt;0,OFFSET('Labour Entry'!$C$1,'Labour Entry'!$A30-1,BF$4*5-2,1,1),0)</f>
        <v>0</v>
      </c>
      <c r="BG29" s="857">
        <f ca="1">IF(BG$4&gt;0,OFFSET('Labour Entry'!$C$1,'Labour Entry'!$A30-1,BG$4*5-1,1,1),0)</f>
        <v>0</v>
      </c>
      <c r="BH29" s="858">
        <f ca="1">IF(BH$4&gt;0,OFFSET('Labour Entry'!$C$1,'Labour Entry'!$A30-1,BH$4*5,1,1),0)</f>
        <v>0</v>
      </c>
      <c r="BI29" s="862">
        <f ca="1">IF(BI$4&gt;0,OFFSET('Labour Entry'!$C$1,'Labour Entry'!$A30-1,BI$4*5-4,1,1),0)</f>
        <v>0</v>
      </c>
      <c r="BJ29" s="857">
        <f ca="1">IF(BJ$4&gt;0,OFFSET('Labour Entry'!$C$1,'Labour Entry'!$A30-1,BJ$4*5-3,1,1),0)</f>
        <v>0</v>
      </c>
      <c r="BK29" s="858">
        <f ca="1">IF(BK$4&gt;0,OFFSET('Labour Entry'!$C$1,'Labour Entry'!$A30-1,BK$4*5-2,1,1),0)</f>
        <v>0</v>
      </c>
      <c r="BL29" s="857">
        <f ca="1">IF(BL$4&gt;0,OFFSET('Labour Entry'!$C$1,'Labour Entry'!$A30-1,BL$4*5-1,1,1),0)</f>
        <v>0</v>
      </c>
      <c r="BM29" s="858">
        <f ca="1">IF(BM$4&gt;0,OFFSET('Labour Entry'!$C$1,'Labour Entry'!$A30-1,BM$4*5,1,1),0)</f>
        <v>0</v>
      </c>
      <c r="BN29" s="862">
        <f ca="1">IF(BN$4&gt;0,OFFSET('Labour Entry'!$C$1,'Labour Entry'!$A30-1,BN$4*5-4,1,1),0)</f>
        <v>0</v>
      </c>
      <c r="BO29" s="857">
        <f ca="1">IF(BO$4&gt;0,OFFSET('Labour Entry'!$C$1,'Labour Entry'!$A30-1,BO$4*5-3,1,1),0)</f>
        <v>0</v>
      </c>
      <c r="BP29" s="858">
        <f ca="1">IF(BP$4&gt;0,OFFSET('Labour Entry'!$C$1,'Labour Entry'!$A30-1,BP$4*5-2,1,1),0)</f>
        <v>0</v>
      </c>
      <c r="BQ29" s="857">
        <f ca="1">IF(BQ$4&gt;0,OFFSET('Labour Entry'!$C$1,'Labour Entry'!$A30-1,BQ$4*5-1,1,1),0)</f>
        <v>0</v>
      </c>
      <c r="BR29" s="858">
        <f ca="1">IF(BR$4&gt;0,OFFSET('Labour Entry'!$C$1,'Labour Entry'!$A30-1,BR$4*5,1,1),0)</f>
        <v>0</v>
      </c>
      <c r="BS29" s="862">
        <f ca="1">IF(BS$4&gt;0,OFFSET('Labour Entry'!$C$1,'Labour Entry'!$A30-1,BS$4*5-4,1,1),0)</f>
        <v>0</v>
      </c>
      <c r="BT29" s="857">
        <f ca="1">IF(BT$4&gt;0,OFFSET('Labour Entry'!$C$1,'Labour Entry'!$A30-1,BT$4*5-3,1,1),0)</f>
        <v>0</v>
      </c>
      <c r="BU29" s="858">
        <f ca="1">IF(BU$4&gt;0,OFFSET('Labour Entry'!$C$1,'Labour Entry'!$A30-1,BU$4*5-2,1,1),0)</f>
        <v>0</v>
      </c>
      <c r="BV29" s="857">
        <f ca="1">IF(BV$4&gt;0,OFFSET('Labour Entry'!$C$1,'Labour Entry'!$A30-1,BV$4*5-1,1,1),0)</f>
        <v>0</v>
      </c>
      <c r="BW29" s="858">
        <f ca="1">IF(BW$4&gt;0,OFFSET('Labour Entry'!$C$1,'Labour Entry'!$A30-1,BW$4*5,1,1),0)</f>
        <v>0</v>
      </c>
      <c r="BX29" s="862">
        <f ca="1">IF(BX$4&gt;0,OFFSET('Labour Entry'!$C$1,'Labour Entry'!$A30-1,BX$4*5-4,1,1),0)</f>
        <v>0</v>
      </c>
      <c r="BY29" s="857">
        <f ca="1">IF(BY$4&gt;0,OFFSET('Labour Entry'!$C$1,'Labour Entry'!$A30-1,BY$4*5-3,1,1),0)</f>
        <v>0</v>
      </c>
      <c r="BZ29" s="858">
        <f ca="1">IF(BZ$4&gt;0,OFFSET('Labour Entry'!$C$1,'Labour Entry'!$A30-1,BZ$4*5-2,1,1),0)</f>
        <v>0</v>
      </c>
      <c r="CA29" s="857">
        <f ca="1">IF(CA$4&gt;0,OFFSET('Labour Entry'!$C$1,'Labour Entry'!$A30-1,CA$4*5-1,1,1),0)</f>
        <v>0</v>
      </c>
      <c r="CB29" s="858">
        <f ca="1">IF(CB$4&gt;0,OFFSET('Labour Entry'!$C$1,'Labour Entry'!$A30-1,CB$4*5,1,1),0)</f>
        <v>0</v>
      </c>
      <c r="CC29" s="862">
        <f ca="1">IF(CC$4&gt;0,OFFSET('Labour Entry'!$C$1,'Labour Entry'!$A30-1,CC$4*5-4,1,1),0)</f>
        <v>0</v>
      </c>
      <c r="CD29" s="857">
        <f ca="1">IF(CD$4&gt;0,OFFSET('Labour Entry'!$C$1,'Labour Entry'!$A30-1,CD$4*5-3,1,1),0)</f>
        <v>0</v>
      </c>
      <c r="CE29" s="858">
        <f ca="1">IF(CE$4&gt;0,OFFSET('Labour Entry'!$C$1,'Labour Entry'!$A30-1,CE$4*5-2,1,1),0)</f>
        <v>0</v>
      </c>
      <c r="CF29" s="857">
        <f ca="1">IF(CF$4&gt;0,OFFSET('Labour Entry'!$C$1,'Labour Entry'!$A30-1,CF$4*5-1,1,1),0)</f>
        <v>0</v>
      </c>
      <c r="CG29" s="858">
        <f ca="1">IF(CG$4&gt;0,OFFSET('Labour Entry'!$C$1,'Labour Entry'!$A30-1,CG$4*5,1,1),0)</f>
        <v>0</v>
      </c>
      <c r="CH29" s="845"/>
      <c r="CI29" s="863">
        <f t="shared" ca="1" si="0"/>
        <v>0</v>
      </c>
      <c r="CJ29" s="864">
        <f t="shared" ca="1" si="2"/>
        <v>0</v>
      </c>
      <c r="CK29" s="865">
        <f t="shared" ca="1" si="1"/>
        <v>0</v>
      </c>
      <c r="CL29" s="866">
        <f t="shared" ca="1" si="1"/>
        <v>0</v>
      </c>
      <c r="CM29" s="866">
        <f t="shared" ca="1" si="1"/>
        <v>0</v>
      </c>
      <c r="CN29" s="867">
        <f t="shared" ca="1" si="1"/>
        <v>0</v>
      </c>
    </row>
    <row r="30" spans="1:92" x14ac:dyDescent="0.2">
      <c r="A30" s="855" t="str">
        <f ca="1">IF(OFFSET('Employee Set-up'!$A$1,ROW('Employee Set-up'!$A26)-1,'Employee Set-up'!$B$1-1,1,1)&lt;&gt;0,OFFSET('Employee Set-up'!$A$1,ROW('Employee Set-up'!$A26)-1,'Employee Set-up'!$B$1-1,1,1),"---")</f>
        <v>----</v>
      </c>
      <c r="B30" s="856" t="str">
        <f ca="1">IF(OFFSET('Employee Set-up'!$A$1,ROW('Employee Set-up'!$A26)-1,'Employee Set-up'!$D$1-1,1,1)&lt;&gt;0,OFFSET('Employee Set-up'!$A$1,ROW('Employee Set-up'!$A26)-1,'Employee Set-up'!$C$1-1,1,1),"---")</f>
        <v>---</v>
      </c>
      <c r="C30" s="857">
        <f ca="1">IF(OFFSET('Employee Set-up'!$A$1,ROW('Employee Set-up'!$A26)-1,'Employee Set-up'!$D$1-1,1,1)&lt;&gt;0,OFFSET('Employee Set-up'!$A$1,ROW('Employee Set-up'!$A26)-1,'Employee Set-up'!$F$1-1,1,1),"---")</f>
        <v>0</v>
      </c>
      <c r="D30" s="858">
        <f ca="1">IF(OFFSET('Employee Set-up'!$A$1,ROW('Employee Set-up'!$A26)-1,'Employee Set-up'!$D$1-1,1,1)&lt;&gt;0,OFFSET('Employee Set-up'!$A$1,ROW('Employee Set-up'!$A26)-1,'Employee Set-up'!$G$1-1,1,1),"---")</f>
        <v>0</v>
      </c>
      <c r="E30" s="845"/>
      <c r="F30" s="859">
        <f ca="1">IF(F$4&gt;0,OFFSET('Labour Entry'!$C$1,'Labour Entry'!$A31-1,F$4*5-4,1,1),0)</f>
        <v>0</v>
      </c>
      <c r="G30" s="857">
        <f ca="1">IF(G$4&gt;0,OFFSET('Labour Entry'!$C$1,'Labour Entry'!$A31-1,G$4*5-3,1,1),0)</f>
        <v>0</v>
      </c>
      <c r="H30" s="858">
        <f ca="1">IF(H$4&gt;0,OFFSET('Labour Entry'!$C$1,'Labour Entry'!$A31-1,H$4*5-2,1,1),0)</f>
        <v>0</v>
      </c>
      <c r="I30" s="860">
        <f ca="1">IF(I$4&gt;0,OFFSET('Labour Entry'!$C$1,'Labour Entry'!$A31-1,I$4*5-1,1,1),0)</f>
        <v>0</v>
      </c>
      <c r="J30" s="861">
        <f ca="1">IF(J$4&gt;0,OFFSET('Labour Entry'!$C$1,'Labour Entry'!$A31-1,J$4*5,1,1),0)</f>
        <v>0</v>
      </c>
      <c r="K30" s="862">
        <f ca="1">IF(K$4&gt;0,OFFSET('Labour Entry'!$C$1,'Labour Entry'!$A31-1,K$4*5-4,1,1),0)</f>
        <v>0</v>
      </c>
      <c r="L30" s="857">
        <f ca="1">IF(L$4&gt;0,OFFSET('Labour Entry'!$C$1,'Labour Entry'!$A31-1,L$4*5-3,1,1),0)</f>
        <v>0</v>
      </c>
      <c r="M30" s="858">
        <f ca="1">IF(M$4&gt;0,OFFSET('Labour Entry'!$C$1,'Labour Entry'!$A31-1,M$4*5-2,1,1),0)</f>
        <v>0</v>
      </c>
      <c r="N30" s="860">
        <f ca="1">IF(N$4&gt;0,OFFSET('Labour Entry'!$C$1,'Labour Entry'!$A31-1,N$4*5-1,1,1),0)</f>
        <v>0</v>
      </c>
      <c r="O30" s="861">
        <f ca="1">IF(O$4&gt;0,OFFSET('Labour Entry'!$C$1,'Labour Entry'!$A31-1,O$4*5,1,1),0)</f>
        <v>0</v>
      </c>
      <c r="P30" s="862">
        <f ca="1">IF(P$4&gt;0,OFFSET('Labour Entry'!$C$1,'Labour Entry'!$A31-1,P$4*5-4,1,1),0)</f>
        <v>0</v>
      </c>
      <c r="Q30" s="857">
        <f ca="1">IF(Q$4&gt;0,OFFSET('Labour Entry'!$C$1,'Labour Entry'!$A31-1,Q$4*5-3,1,1),0)</f>
        <v>0</v>
      </c>
      <c r="R30" s="858">
        <f ca="1">IF(R$4&gt;0,OFFSET('Labour Entry'!$C$1,'Labour Entry'!$A31-1,R$4*5-2,1,1),0)</f>
        <v>0</v>
      </c>
      <c r="S30" s="860">
        <f ca="1">IF(S$4&gt;0,OFFSET('Labour Entry'!$C$1,'Labour Entry'!$A31-1,S$4*5-1,1,1),0)</f>
        <v>0</v>
      </c>
      <c r="T30" s="861">
        <f ca="1">IF(T$4&gt;0,OFFSET('Labour Entry'!$C$1,'Labour Entry'!$A31-1,T$4*5,1,1),0)</f>
        <v>0</v>
      </c>
      <c r="U30" s="862">
        <f ca="1">IF(U$4&gt;0,OFFSET('Labour Entry'!$C$1,'Labour Entry'!$A31-1,U$4*5-4,1,1),0)</f>
        <v>0</v>
      </c>
      <c r="V30" s="857">
        <f ca="1">IF(V$4&gt;0,OFFSET('Labour Entry'!$C$1,'Labour Entry'!$A31-1,V$4*5-3,1,1),0)</f>
        <v>0</v>
      </c>
      <c r="W30" s="858">
        <f ca="1">IF(W$4&gt;0,OFFSET('Labour Entry'!$C$1,'Labour Entry'!$A31-1,W$4*5-2,1,1),0)</f>
        <v>0</v>
      </c>
      <c r="X30" s="860">
        <f ca="1">IF(X$4&gt;0,OFFSET('Labour Entry'!$C$1,'Labour Entry'!$A31-1,X$4*5-1,1,1),0)</f>
        <v>0</v>
      </c>
      <c r="Y30" s="861">
        <f ca="1">IF(Y$4&gt;0,OFFSET('Labour Entry'!$C$1,'Labour Entry'!$A31-1,Y$4*5,1,1),0)</f>
        <v>0</v>
      </c>
      <c r="Z30" s="862">
        <f ca="1">IF(Z$4&gt;0,OFFSET('Labour Entry'!$C$1,'Labour Entry'!$A31-1,Z$4*5-4,1,1),0)</f>
        <v>0</v>
      </c>
      <c r="AA30" s="857">
        <f ca="1">IF(AA$4&gt;0,OFFSET('Labour Entry'!$C$1,'Labour Entry'!$A31-1,AA$4*5-3,1,1),0)</f>
        <v>0</v>
      </c>
      <c r="AB30" s="858">
        <f ca="1">IF(AB$4&gt;0,OFFSET('Labour Entry'!$C$1,'Labour Entry'!$A31-1,AB$4*5-2,1,1),0)</f>
        <v>0</v>
      </c>
      <c r="AC30" s="860">
        <f ca="1">IF(AC$4&gt;0,OFFSET('Labour Entry'!$C$1,'Labour Entry'!$A31-1,AC$4*5-1,1,1),0)</f>
        <v>0</v>
      </c>
      <c r="AD30" s="861">
        <f ca="1">IF(AD$4&gt;0,OFFSET('Labour Entry'!$C$1,'Labour Entry'!$A31-1,AD$4*5,1,1),0)</f>
        <v>0</v>
      </c>
      <c r="AE30" s="862">
        <f ca="1">IF(AE$4&gt;0,OFFSET('Labour Entry'!$C$1,'Labour Entry'!$A31-1,AE$4*5-4,1,1),0)</f>
        <v>0</v>
      </c>
      <c r="AF30" s="857">
        <f ca="1">IF(AF$4&gt;0,OFFSET('Labour Entry'!$C$1,'Labour Entry'!$A31-1,AF$4*5-3,1,1),0)</f>
        <v>0</v>
      </c>
      <c r="AG30" s="858">
        <f ca="1">IF(AG$4&gt;0,OFFSET('Labour Entry'!$C$1,'Labour Entry'!$A31-1,AG$4*5-2,1,1),0)</f>
        <v>0</v>
      </c>
      <c r="AH30" s="860">
        <f ca="1">IF(AH$4&gt;0,OFFSET('Labour Entry'!$C$1,'Labour Entry'!$A31-1,AH$4*5-1,1,1),0)</f>
        <v>0</v>
      </c>
      <c r="AI30" s="861">
        <f ca="1">IF(AI$4&gt;0,OFFSET('Labour Entry'!$C$1,'Labour Entry'!$A31-1,AI$4*5,1,1),0)</f>
        <v>0</v>
      </c>
      <c r="AJ30" s="862">
        <f ca="1">IF(AJ$4&gt;0,OFFSET('Labour Entry'!$C$1,'Labour Entry'!$A31-1,AJ$4*5-4,1,1),0)</f>
        <v>0</v>
      </c>
      <c r="AK30" s="857">
        <f ca="1">IF(AK$4&gt;0,OFFSET('Labour Entry'!$C$1,'Labour Entry'!$A31-1,AK$4*5-3,1,1),0)</f>
        <v>0</v>
      </c>
      <c r="AL30" s="858">
        <f ca="1">IF(AL$4&gt;0,OFFSET('Labour Entry'!$C$1,'Labour Entry'!$A31-1,AL$4*5-2,1,1),0)</f>
        <v>0</v>
      </c>
      <c r="AM30" s="857">
        <f ca="1">IF(AM$4&gt;0,OFFSET('Labour Entry'!$C$1,'Labour Entry'!$A31-1,AM$4*5-1,1,1),0)</f>
        <v>0</v>
      </c>
      <c r="AN30" s="858">
        <f ca="1">IF(AN$4&gt;0,OFFSET('Labour Entry'!$C$1,'Labour Entry'!$A31-1,AN$4*5,1,1),0)</f>
        <v>0</v>
      </c>
      <c r="AO30" s="862">
        <f ca="1">IF(AO$4&gt;0,OFFSET('Labour Entry'!$C$1,'Labour Entry'!$A31-1,AO$4*5-4,1,1),0)</f>
        <v>0</v>
      </c>
      <c r="AP30" s="857">
        <f ca="1">IF(AP$4&gt;0,OFFSET('Labour Entry'!$C$1,'Labour Entry'!$A31-1,AP$4*5-3,1,1),0)</f>
        <v>0</v>
      </c>
      <c r="AQ30" s="858">
        <f ca="1">IF(AQ$4&gt;0,OFFSET('Labour Entry'!$C$1,'Labour Entry'!$A31-1,AQ$4*5-2,1,1),0)</f>
        <v>0</v>
      </c>
      <c r="AR30" s="857">
        <f ca="1">IF(AR$4&gt;0,OFFSET('Labour Entry'!$C$1,'Labour Entry'!$A31-1,AR$4*5-1,1,1),0)</f>
        <v>0</v>
      </c>
      <c r="AS30" s="858">
        <f ca="1">IF(AS$4&gt;0,OFFSET('Labour Entry'!$C$1,'Labour Entry'!$A31-1,AS$4*5,1,1),0)</f>
        <v>0</v>
      </c>
      <c r="AT30" s="862">
        <f ca="1">IF(AT$4&gt;0,OFFSET('Labour Entry'!$C$1,'Labour Entry'!$A31-1,AT$4*5-4,1,1),0)</f>
        <v>0</v>
      </c>
      <c r="AU30" s="857">
        <f ca="1">IF(AU$4&gt;0,OFFSET('Labour Entry'!$C$1,'Labour Entry'!$A31-1,AU$4*5-3,1,1),0)</f>
        <v>0</v>
      </c>
      <c r="AV30" s="858">
        <f ca="1">IF(AV$4&gt;0,OFFSET('Labour Entry'!$C$1,'Labour Entry'!$A31-1,AV$4*5-2,1,1),0)</f>
        <v>0</v>
      </c>
      <c r="AW30" s="857">
        <f ca="1">IF(AW$4&gt;0,OFFSET('Labour Entry'!$C$1,'Labour Entry'!$A31-1,AW$4*5-1,1,1),0)</f>
        <v>0</v>
      </c>
      <c r="AX30" s="858">
        <f ca="1">IF(AX$4&gt;0,OFFSET('Labour Entry'!$C$1,'Labour Entry'!$A31-1,AX$4*5,1,1),0)</f>
        <v>0</v>
      </c>
      <c r="AY30" s="862">
        <f ca="1">IF(AY$4&gt;0,OFFSET('Labour Entry'!$C$1,'Labour Entry'!$A31-1,AY$4*5-4,1,1),0)</f>
        <v>0</v>
      </c>
      <c r="AZ30" s="857">
        <f ca="1">IF(AZ$4&gt;0,OFFSET('Labour Entry'!$C$1,'Labour Entry'!$A31-1,AZ$4*5-3,1,1),0)</f>
        <v>0</v>
      </c>
      <c r="BA30" s="858">
        <f ca="1">IF(BA$4&gt;0,OFFSET('Labour Entry'!$C$1,'Labour Entry'!$A31-1,BA$4*5-2,1,1),0)</f>
        <v>0</v>
      </c>
      <c r="BB30" s="857">
        <f ca="1">IF(BB$4&gt;0,OFFSET('Labour Entry'!$C$1,'Labour Entry'!$A31-1,BB$4*5-1,1,1),0)</f>
        <v>0</v>
      </c>
      <c r="BC30" s="858">
        <f ca="1">IF(BC$4&gt;0,OFFSET('Labour Entry'!$C$1,'Labour Entry'!$A31-1,BC$4*5,1,1),0)</f>
        <v>0</v>
      </c>
      <c r="BD30" s="862">
        <f ca="1">IF(BD$4&gt;0,OFFSET('Labour Entry'!$C$1,'Labour Entry'!$A31-1,BD$4*5-4,1,1),0)</f>
        <v>0</v>
      </c>
      <c r="BE30" s="857">
        <f ca="1">IF(BE$4&gt;0,OFFSET('Labour Entry'!$C$1,'Labour Entry'!$A31-1,BE$4*5-3,1,1),0)</f>
        <v>0</v>
      </c>
      <c r="BF30" s="858">
        <f ca="1">IF(BF$4&gt;0,OFFSET('Labour Entry'!$C$1,'Labour Entry'!$A31-1,BF$4*5-2,1,1),0)</f>
        <v>0</v>
      </c>
      <c r="BG30" s="857">
        <f ca="1">IF(BG$4&gt;0,OFFSET('Labour Entry'!$C$1,'Labour Entry'!$A31-1,BG$4*5-1,1,1),0)</f>
        <v>0</v>
      </c>
      <c r="BH30" s="858">
        <f ca="1">IF(BH$4&gt;0,OFFSET('Labour Entry'!$C$1,'Labour Entry'!$A31-1,BH$4*5,1,1),0)</f>
        <v>0</v>
      </c>
      <c r="BI30" s="862">
        <f ca="1">IF(BI$4&gt;0,OFFSET('Labour Entry'!$C$1,'Labour Entry'!$A31-1,BI$4*5-4,1,1),0)</f>
        <v>0</v>
      </c>
      <c r="BJ30" s="857">
        <f ca="1">IF(BJ$4&gt;0,OFFSET('Labour Entry'!$C$1,'Labour Entry'!$A31-1,BJ$4*5-3,1,1),0)</f>
        <v>0</v>
      </c>
      <c r="BK30" s="858">
        <f ca="1">IF(BK$4&gt;0,OFFSET('Labour Entry'!$C$1,'Labour Entry'!$A31-1,BK$4*5-2,1,1),0)</f>
        <v>0</v>
      </c>
      <c r="BL30" s="857">
        <f ca="1">IF(BL$4&gt;0,OFFSET('Labour Entry'!$C$1,'Labour Entry'!$A31-1,BL$4*5-1,1,1),0)</f>
        <v>0</v>
      </c>
      <c r="BM30" s="858">
        <f ca="1">IF(BM$4&gt;0,OFFSET('Labour Entry'!$C$1,'Labour Entry'!$A31-1,BM$4*5,1,1),0)</f>
        <v>0</v>
      </c>
      <c r="BN30" s="862">
        <f ca="1">IF(BN$4&gt;0,OFFSET('Labour Entry'!$C$1,'Labour Entry'!$A31-1,BN$4*5-4,1,1),0)</f>
        <v>0</v>
      </c>
      <c r="BO30" s="857">
        <f ca="1">IF(BO$4&gt;0,OFFSET('Labour Entry'!$C$1,'Labour Entry'!$A31-1,BO$4*5-3,1,1),0)</f>
        <v>0</v>
      </c>
      <c r="BP30" s="858">
        <f ca="1">IF(BP$4&gt;0,OFFSET('Labour Entry'!$C$1,'Labour Entry'!$A31-1,BP$4*5-2,1,1),0)</f>
        <v>0</v>
      </c>
      <c r="BQ30" s="857">
        <f ca="1">IF(BQ$4&gt;0,OFFSET('Labour Entry'!$C$1,'Labour Entry'!$A31-1,BQ$4*5-1,1,1),0)</f>
        <v>0</v>
      </c>
      <c r="BR30" s="858">
        <f ca="1">IF(BR$4&gt;0,OFFSET('Labour Entry'!$C$1,'Labour Entry'!$A31-1,BR$4*5,1,1),0)</f>
        <v>0</v>
      </c>
      <c r="BS30" s="862">
        <f ca="1">IF(BS$4&gt;0,OFFSET('Labour Entry'!$C$1,'Labour Entry'!$A31-1,BS$4*5-4,1,1),0)</f>
        <v>0</v>
      </c>
      <c r="BT30" s="857">
        <f ca="1">IF(BT$4&gt;0,OFFSET('Labour Entry'!$C$1,'Labour Entry'!$A31-1,BT$4*5-3,1,1),0)</f>
        <v>0</v>
      </c>
      <c r="BU30" s="858">
        <f ca="1">IF(BU$4&gt;0,OFFSET('Labour Entry'!$C$1,'Labour Entry'!$A31-1,BU$4*5-2,1,1),0)</f>
        <v>0</v>
      </c>
      <c r="BV30" s="857">
        <f ca="1">IF(BV$4&gt;0,OFFSET('Labour Entry'!$C$1,'Labour Entry'!$A31-1,BV$4*5-1,1,1),0)</f>
        <v>0</v>
      </c>
      <c r="BW30" s="858">
        <f ca="1">IF(BW$4&gt;0,OFFSET('Labour Entry'!$C$1,'Labour Entry'!$A31-1,BW$4*5,1,1),0)</f>
        <v>0</v>
      </c>
      <c r="BX30" s="862">
        <f ca="1">IF(BX$4&gt;0,OFFSET('Labour Entry'!$C$1,'Labour Entry'!$A31-1,BX$4*5-4,1,1),0)</f>
        <v>0</v>
      </c>
      <c r="BY30" s="857">
        <f ca="1">IF(BY$4&gt;0,OFFSET('Labour Entry'!$C$1,'Labour Entry'!$A31-1,BY$4*5-3,1,1),0)</f>
        <v>0</v>
      </c>
      <c r="BZ30" s="858">
        <f ca="1">IF(BZ$4&gt;0,OFFSET('Labour Entry'!$C$1,'Labour Entry'!$A31-1,BZ$4*5-2,1,1),0)</f>
        <v>0</v>
      </c>
      <c r="CA30" s="857">
        <f ca="1">IF(CA$4&gt;0,OFFSET('Labour Entry'!$C$1,'Labour Entry'!$A31-1,CA$4*5-1,1,1),0)</f>
        <v>0</v>
      </c>
      <c r="CB30" s="858">
        <f ca="1">IF(CB$4&gt;0,OFFSET('Labour Entry'!$C$1,'Labour Entry'!$A31-1,CB$4*5,1,1),0)</f>
        <v>0</v>
      </c>
      <c r="CC30" s="862">
        <f ca="1">IF(CC$4&gt;0,OFFSET('Labour Entry'!$C$1,'Labour Entry'!$A31-1,CC$4*5-4,1,1),0)</f>
        <v>0</v>
      </c>
      <c r="CD30" s="857">
        <f ca="1">IF(CD$4&gt;0,OFFSET('Labour Entry'!$C$1,'Labour Entry'!$A31-1,CD$4*5-3,1,1),0)</f>
        <v>0</v>
      </c>
      <c r="CE30" s="858">
        <f ca="1">IF(CE$4&gt;0,OFFSET('Labour Entry'!$C$1,'Labour Entry'!$A31-1,CE$4*5-2,1,1),0)</f>
        <v>0</v>
      </c>
      <c r="CF30" s="857">
        <f ca="1">IF(CF$4&gt;0,OFFSET('Labour Entry'!$C$1,'Labour Entry'!$A31-1,CF$4*5-1,1,1),0)</f>
        <v>0</v>
      </c>
      <c r="CG30" s="858">
        <f ca="1">IF(CG$4&gt;0,OFFSET('Labour Entry'!$C$1,'Labour Entry'!$A31-1,CG$4*5,1,1),0)</f>
        <v>0</v>
      </c>
      <c r="CH30" s="845"/>
      <c r="CI30" s="863">
        <f t="shared" ca="1" si="0"/>
        <v>0</v>
      </c>
      <c r="CJ30" s="864">
        <f t="shared" ca="1" si="2"/>
        <v>0</v>
      </c>
      <c r="CK30" s="865">
        <f t="shared" ca="1" si="1"/>
        <v>0</v>
      </c>
      <c r="CL30" s="866">
        <f t="shared" ca="1" si="1"/>
        <v>0</v>
      </c>
      <c r="CM30" s="866">
        <f t="shared" ca="1" si="1"/>
        <v>0</v>
      </c>
      <c r="CN30" s="867">
        <f t="shared" ca="1" si="1"/>
        <v>0</v>
      </c>
    </row>
    <row r="31" spans="1:92" x14ac:dyDescent="0.2">
      <c r="A31" s="855" t="str">
        <f ca="1">IF(OFFSET('Employee Set-up'!$A$1,ROW('Employee Set-up'!$A27)-1,'Employee Set-up'!$B$1-1,1,1)&lt;&gt;0,OFFSET('Employee Set-up'!$A$1,ROW('Employee Set-up'!$A27)-1,'Employee Set-up'!$B$1-1,1,1),"---")</f>
        <v>----</v>
      </c>
      <c r="B31" s="856" t="str">
        <f ca="1">IF(OFFSET('Employee Set-up'!$A$1,ROW('Employee Set-up'!$A27)-1,'Employee Set-up'!$D$1-1,1,1)&lt;&gt;0,OFFSET('Employee Set-up'!$A$1,ROW('Employee Set-up'!$A27)-1,'Employee Set-up'!$C$1-1,1,1),"---")</f>
        <v>---</v>
      </c>
      <c r="C31" s="857">
        <f ca="1">IF(OFFSET('Employee Set-up'!$A$1,ROW('Employee Set-up'!$A27)-1,'Employee Set-up'!$D$1-1,1,1)&lt;&gt;0,OFFSET('Employee Set-up'!$A$1,ROW('Employee Set-up'!$A27)-1,'Employee Set-up'!$F$1-1,1,1),"---")</f>
        <v>0</v>
      </c>
      <c r="D31" s="858">
        <f ca="1">IF(OFFSET('Employee Set-up'!$A$1,ROW('Employee Set-up'!$A27)-1,'Employee Set-up'!$D$1-1,1,1)&lt;&gt;0,OFFSET('Employee Set-up'!$A$1,ROW('Employee Set-up'!$A27)-1,'Employee Set-up'!$G$1-1,1,1),"---")</f>
        <v>0</v>
      </c>
      <c r="E31" s="845"/>
      <c r="F31" s="859">
        <f ca="1">IF(F$4&gt;0,OFFSET('Labour Entry'!$C$1,'Labour Entry'!$A32-1,F$4*5-4,1,1),0)</f>
        <v>0</v>
      </c>
      <c r="G31" s="857">
        <f ca="1">IF(G$4&gt;0,OFFSET('Labour Entry'!$C$1,'Labour Entry'!$A32-1,G$4*5-3,1,1),0)</f>
        <v>0</v>
      </c>
      <c r="H31" s="858">
        <f ca="1">IF(H$4&gt;0,OFFSET('Labour Entry'!$C$1,'Labour Entry'!$A32-1,H$4*5-2,1,1),0)</f>
        <v>0</v>
      </c>
      <c r="I31" s="860">
        <f ca="1">IF(I$4&gt;0,OFFSET('Labour Entry'!$C$1,'Labour Entry'!$A32-1,I$4*5-1,1,1),0)</f>
        <v>0</v>
      </c>
      <c r="J31" s="861">
        <f ca="1">IF(J$4&gt;0,OFFSET('Labour Entry'!$C$1,'Labour Entry'!$A32-1,J$4*5,1,1),0)</f>
        <v>0</v>
      </c>
      <c r="K31" s="862">
        <f ca="1">IF(K$4&gt;0,OFFSET('Labour Entry'!$C$1,'Labour Entry'!$A32-1,K$4*5-4,1,1),0)</f>
        <v>0</v>
      </c>
      <c r="L31" s="857">
        <f ca="1">IF(L$4&gt;0,OFFSET('Labour Entry'!$C$1,'Labour Entry'!$A32-1,L$4*5-3,1,1),0)</f>
        <v>0</v>
      </c>
      <c r="M31" s="858">
        <f ca="1">IF(M$4&gt;0,OFFSET('Labour Entry'!$C$1,'Labour Entry'!$A32-1,M$4*5-2,1,1),0)</f>
        <v>0</v>
      </c>
      <c r="N31" s="860">
        <f ca="1">IF(N$4&gt;0,OFFSET('Labour Entry'!$C$1,'Labour Entry'!$A32-1,N$4*5-1,1,1),0)</f>
        <v>0</v>
      </c>
      <c r="O31" s="861">
        <f ca="1">IF(O$4&gt;0,OFFSET('Labour Entry'!$C$1,'Labour Entry'!$A32-1,O$4*5,1,1),0)</f>
        <v>0</v>
      </c>
      <c r="P31" s="862">
        <f ca="1">IF(P$4&gt;0,OFFSET('Labour Entry'!$C$1,'Labour Entry'!$A32-1,P$4*5-4,1,1),0)</f>
        <v>0</v>
      </c>
      <c r="Q31" s="857">
        <f ca="1">IF(Q$4&gt;0,OFFSET('Labour Entry'!$C$1,'Labour Entry'!$A32-1,Q$4*5-3,1,1),0)</f>
        <v>0</v>
      </c>
      <c r="R31" s="858">
        <f ca="1">IF(R$4&gt;0,OFFSET('Labour Entry'!$C$1,'Labour Entry'!$A32-1,R$4*5-2,1,1),0)</f>
        <v>0</v>
      </c>
      <c r="S31" s="860">
        <f ca="1">IF(S$4&gt;0,OFFSET('Labour Entry'!$C$1,'Labour Entry'!$A32-1,S$4*5-1,1,1),0)</f>
        <v>0</v>
      </c>
      <c r="T31" s="861">
        <f ca="1">IF(T$4&gt;0,OFFSET('Labour Entry'!$C$1,'Labour Entry'!$A32-1,T$4*5,1,1),0)</f>
        <v>0</v>
      </c>
      <c r="U31" s="862">
        <f ca="1">IF(U$4&gt;0,OFFSET('Labour Entry'!$C$1,'Labour Entry'!$A32-1,U$4*5-4,1,1),0)</f>
        <v>0</v>
      </c>
      <c r="V31" s="857">
        <f ca="1">IF(V$4&gt;0,OFFSET('Labour Entry'!$C$1,'Labour Entry'!$A32-1,V$4*5-3,1,1),0)</f>
        <v>0</v>
      </c>
      <c r="W31" s="858">
        <f ca="1">IF(W$4&gt;0,OFFSET('Labour Entry'!$C$1,'Labour Entry'!$A32-1,W$4*5-2,1,1),0)</f>
        <v>0</v>
      </c>
      <c r="X31" s="860">
        <f ca="1">IF(X$4&gt;0,OFFSET('Labour Entry'!$C$1,'Labour Entry'!$A32-1,X$4*5-1,1,1),0)</f>
        <v>0</v>
      </c>
      <c r="Y31" s="861">
        <f ca="1">IF(Y$4&gt;0,OFFSET('Labour Entry'!$C$1,'Labour Entry'!$A32-1,Y$4*5,1,1),0)</f>
        <v>0</v>
      </c>
      <c r="Z31" s="862">
        <f ca="1">IF(Z$4&gt;0,OFFSET('Labour Entry'!$C$1,'Labour Entry'!$A32-1,Z$4*5-4,1,1),0)</f>
        <v>0</v>
      </c>
      <c r="AA31" s="857">
        <f ca="1">IF(AA$4&gt;0,OFFSET('Labour Entry'!$C$1,'Labour Entry'!$A32-1,AA$4*5-3,1,1),0)</f>
        <v>0</v>
      </c>
      <c r="AB31" s="858">
        <f ca="1">IF(AB$4&gt;0,OFFSET('Labour Entry'!$C$1,'Labour Entry'!$A32-1,AB$4*5-2,1,1),0)</f>
        <v>0</v>
      </c>
      <c r="AC31" s="860">
        <f ca="1">IF(AC$4&gt;0,OFFSET('Labour Entry'!$C$1,'Labour Entry'!$A32-1,AC$4*5-1,1,1),0)</f>
        <v>0</v>
      </c>
      <c r="AD31" s="861">
        <f ca="1">IF(AD$4&gt;0,OFFSET('Labour Entry'!$C$1,'Labour Entry'!$A32-1,AD$4*5,1,1),0)</f>
        <v>0</v>
      </c>
      <c r="AE31" s="862">
        <f ca="1">IF(AE$4&gt;0,OFFSET('Labour Entry'!$C$1,'Labour Entry'!$A32-1,AE$4*5-4,1,1),0)</f>
        <v>0</v>
      </c>
      <c r="AF31" s="857">
        <f ca="1">IF(AF$4&gt;0,OFFSET('Labour Entry'!$C$1,'Labour Entry'!$A32-1,AF$4*5-3,1,1),0)</f>
        <v>0</v>
      </c>
      <c r="AG31" s="858">
        <f ca="1">IF(AG$4&gt;0,OFFSET('Labour Entry'!$C$1,'Labour Entry'!$A32-1,AG$4*5-2,1,1),0)</f>
        <v>0</v>
      </c>
      <c r="AH31" s="860">
        <f ca="1">IF(AH$4&gt;0,OFFSET('Labour Entry'!$C$1,'Labour Entry'!$A32-1,AH$4*5-1,1,1),0)</f>
        <v>0</v>
      </c>
      <c r="AI31" s="861">
        <f ca="1">IF(AI$4&gt;0,OFFSET('Labour Entry'!$C$1,'Labour Entry'!$A32-1,AI$4*5,1,1),0)</f>
        <v>0</v>
      </c>
      <c r="AJ31" s="862">
        <f ca="1">IF(AJ$4&gt;0,OFFSET('Labour Entry'!$C$1,'Labour Entry'!$A32-1,AJ$4*5-4,1,1),0)</f>
        <v>0</v>
      </c>
      <c r="AK31" s="857">
        <f ca="1">IF(AK$4&gt;0,OFFSET('Labour Entry'!$C$1,'Labour Entry'!$A32-1,AK$4*5-3,1,1),0)</f>
        <v>0</v>
      </c>
      <c r="AL31" s="858">
        <f ca="1">IF(AL$4&gt;0,OFFSET('Labour Entry'!$C$1,'Labour Entry'!$A32-1,AL$4*5-2,1,1),0)</f>
        <v>0</v>
      </c>
      <c r="AM31" s="857">
        <f ca="1">IF(AM$4&gt;0,OFFSET('Labour Entry'!$C$1,'Labour Entry'!$A32-1,AM$4*5-1,1,1),0)</f>
        <v>0</v>
      </c>
      <c r="AN31" s="858">
        <f ca="1">IF(AN$4&gt;0,OFFSET('Labour Entry'!$C$1,'Labour Entry'!$A32-1,AN$4*5,1,1),0)</f>
        <v>0</v>
      </c>
      <c r="AO31" s="862">
        <f ca="1">IF(AO$4&gt;0,OFFSET('Labour Entry'!$C$1,'Labour Entry'!$A32-1,AO$4*5-4,1,1),0)</f>
        <v>0</v>
      </c>
      <c r="AP31" s="857">
        <f ca="1">IF(AP$4&gt;0,OFFSET('Labour Entry'!$C$1,'Labour Entry'!$A32-1,AP$4*5-3,1,1),0)</f>
        <v>0</v>
      </c>
      <c r="AQ31" s="858">
        <f ca="1">IF(AQ$4&gt;0,OFFSET('Labour Entry'!$C$1,'Labour Entry'!$A32-1,AQ$4*5-2,1,1),0)</f>
        <v>0</v>
      </c>
      <c r="AR31" s="857">
        <f ca="1">IF(AR$4&gt;0,OFFSET('Labour Entry'!$C$1,'Labour Entry'!$A32-1,AR$4*5-1,1,1),0)</f>
        <v>0</v>
      </c>
      <c r="AS31" s="858">
        <f ca="1">IF(AS$4&gt;0,OFFSET('Labour Entry'!$C$1,'Labour Entry'!$A32-1,AS$4*5,1,1),0)</f>
        <v>0</v>
      </c>
      <c r="AT31" s="862">
        <f ca="1">IF(AT$4&gt;0,OFFSET('Labour Entry'!$C$1,'Labour Entry'!$A32-1,AT$4*5-4,1,1),0)</f>
        <v>0</v>
      </c>
      <c r="AU31" s="857">
        <f ca="1">IF(AU$4&gt;0,OFFSET('Labour Entry'!$C$1,'Labour Entry'!$A32-1,AU$4*5-3,1,1),0)</f>
        <v>0</v>
      </c>
      <c r="AV31" s="858">
        <f ca="1">IF(AV$4&gt;0,OFFSET('Labour Entry'!$C$1,'Labour Entry'!$A32-1,AV$4*5-2,1,1),0)</f>
        <v>0</v>
      </c>
      <c r="AW31" s="857">
        <f ca="1">IF(AW$4&gt;0,OFFSET('Labour Entry'!$C$1,'Labour Entry'!$A32-1,AW$4*5-1,1,1),0)</f>
        <v>0</v>
      </c>
      <c r="AX31" s="858">
        <f ca="1">IF(AX$4&gt;0,OFFSET('Labour Entry'!$C$1,'Labour Entry'!$A32-1,AX$4*5,1,1),0)</f>
        <v>0</v>
      </c>
      <c r="AY31" s="862">
        <f ca="1">IF(AY$4&gt;0,OFFSET('Labour Entry'!$C$1,'Labour Entry'!$A32-1,AY$4*5-4,1,1),0)</f>
        <v>0</v>
      </c>
      <c r="AZ31" s="857">
        <f ca="1">IF(AZ$4&gt;0,OFFSET('Labour Entry'!$C$1,'Labour Entry'!$A32-1,AZ$4*5-3,1,1),0)</f>
        <v>0</v>
      </c>
      <c r="BA31" s="858">
        <f ca="1">IF(BA$4&gt;0,OFFSET('Labour Entry'!$C$1,'Labour Entry'!$A32-1,BA$4*5-2,1,1),0)</f>
        <v>0</v>
      </c>
      <c r="BB31" s="857">
        <f ca="1">IF(BB$4&gt;0,OFFSET('Labour Entry'!$C$1,'Labour Entry'!$A32-1,BB$4*5-1,1,1),0)</f>
        <v>0</v>
      </c>
      <c r="BC31" s="858">
        <f ca="1">IF(BC$4&gt;0,OFFSET('Labour Entry'!$C$1,'Labour Entry'!$A32-1,BC$4*5,1,1),0)</f>
        <v>0</v>
      </c>
      <c r="BD31" s="862">
        <f ca="1">IF(BD$4&gt;0,OFFSET('Labour Entry'!$C$1,'Labour Entry'!$A32-1,BD$4*5-4,1,1),0)</f>
        <v>0</v>
      </c>
      <c r="BE31" s="857">
        <f ca="1">IF(BE$4&gt;0,OFFSET('Labour Entry'!$C$1,'Labour Entry'!$A32-1,BE$4*5-3,1,1),0)</f>
        <v>0</v>
      </c>
      <c r="BF31" s="858">
        <f ca="1">IF(BF$4&gt;0,OFFSET('Labour Entry'!$C$1,'Labour Entry'!$A32-1,BF$4*5-2,1,1),0)</f>
        <v>0</v>
      </c>
      <c r="BG31" s="857">
        <f ca="1">IF(BG$4&gt;0,OFFSET('Labour Entry'!$C$1,'Labour Entry'!$A32-1,BG$4*5-1,1,1),0)</f>
        <v>0</v>
      </c>
      <c r="BH31" s="858">
        <f ca="1">IF(BH$4&gt;0,OFFSET('Labour Entry'!$C$1,'Labour Entry'!$A32-1,BH$4*5,1,1),0)</f>
        <v>0</v>
      </c>
      <c r="BI31" s="862">
        <f ca="1">IF(BI$4&gt;0,OFFSET('Labour Entry'!$C$1,'Labour Entry'!$A32-1,BI$4*5-4,1,1),0)</f>
        <v>0</v>
      </c>
      <c r="BJ31" s="857">
        <f ca="1">IF(BJ$4&gt;0,OFFSET('Labour Entry'!$C$1,'Labour Entry'!$A32-1,BJ$4*5-3,1,1),0)</f>
        <v>0</v>
      </c>
      <c r="BK31" s="858">
        <f ca="1">IF(BK$4&gt;0,OFFSET('Labour Entry'!$C$1,'Labour Entry'!$A32-1,BK$4*5-2,1,1),0)</f>
        <v>0</v>
      </c>
      <c r="BL31" s="857">
        <f ca="1">IF(BL$4&gt;0,OFFSET('Labour Entry'!$C$1,'Labour Entry'!$A32-1,BL$4*5-1,1,1),0)</f>
        <v>0</v>
      </c>
      <c r="BM31" s="858">
        <f ca="1">IF(BM$4&gt;0,OFFSET('Labour Entry'!$C$1,'Labour Entry'!$A32-1,BM$4*5,1,1),0)</f>
        <v>0</v>
      </c>
      <c r="BN31" s="862">
        <f ca="1">IF(BN$4&gt;0,OFFSET('Labour Entry'!$C$1,'Labour Entry'!$A32-1,BN$4*5-4,1,1),0)</f>
        <v>0</v>
      </c>
      <c r="BO31" s="857">
        <f ca="1">IF(BO$4&gt;0,OFFSET('Labour Entry'!$C$1,'Labour Entry'!$A32-1,BO$4*5-3,1,1),0)</f>
        <v>0</v>
      </c>
      <c r="BP31" s="858">
        <f ca="1">IF(BP$4&gt;0,OFFSET('Labour Entry'!$C$1,'Labour Entry'!$A32-1,BP$4*5-2,1,1),0)</f>
        <v>0</v>
      </c>
      <c r="BQ31" s="857">
        <f ca="1">IF(BQ$4&gt;0,OFFSET('Labour Entry'!$C$1,'Labour Entry'!$A32-1,BQ$4*5-1,1,1),0)</f>
        <v>0</v>
      </c>
      <c r="BR31" s="858">
        <f ca="1">IF(BR$4&gt;0,OFFSET('Labour Entry'!$C$1,'Labour Entry'!$A32-1,BR$4*5,1,1),0)</f>
        <v>0</v>
      </c>
      <c r="BS31" s="862">
        <f ca="1">IF(BS$4&gt;0,OFFSET('Labour Entry'!$C$1,'Labour Entry'!$A32-1,BS$4*5-4,1,1),0)</f>
        <v>0</v>
      </c>
      <c r="BT31" s="857">
        <f ca="1">IF(BT$4&gt;0,OFFSET('Labour Entry'!$C$1,'Labour Entry'!$A32-1,BT$4*5-3,1,1),0)</f>
        <v>0</v>
      </c>
      <c r="BU31" s="858">
        <f ca="1">IF(BU$4&gt;0,OFFSET('Labour Entry'!$C$1,'Labour Entry'!$A32-1,BU$4*5-2,1,1),0)</f>
        <v>0</v>
      </c>
      <c r="BV31" s="857">
        <f ca="1">IF(BV$4&gt;0,OFFSET('Labour Entry'!$C$1,'Labour Entry'!$A32-1,BV$4*5-1,1,1),0)</f>
        <v>0</v>
      </c>
      <c r="BW31" s="858">
        <f ca="1">IF(BW$4&gt;0,OFFSET('Labour Entry'!$C$1,'Labour Entry'!$A32-1,BW$4*5,1,1),0)</f>
        <v>0</v>
      </c>
      <c r="BX31" s="862">
        <f ca="1">IF(BX$4&gt;0,OFFSET('Labour Entry'!$C$1,'Labour Entry'!$A32-1,BX$4*5-4,1,1),0)</f>
        <v>0</v>
      </c>
      <c r="BY31" s="857">
        <f ca="1">IF(BY$4&gt;0,OFFSET('Labour Entry'!$C$1,'Labour Entry'!$A32-1,BY$4*5-3,1,1),0)</f>
        <v>0</v>
      </c>
      <c r="BZ31" s="858">
        <f ca="1">IF(BZ$4&gt;0,OFFSET('Labour Entry'!$C$1,'Labour Entry'!$A32-1,BZ$4*5-2,1,1),0)</f>
        <v>0</v>
      </c>
      <c r="CA31" s="857">
        <f ca="1">IF(CA$4&gt;0,OFFSET('Labour Entry'!$C$1,'Labour Entry'!$A32-1,CA$4*5-1,1,1),0)</f>
        <v>0</v>
      </c>
      <c r="CB31" s="858">
        <f ca="1">IF(CB$4&gt;0,OFFSET('Labour Entry'!$C$1,'Labour Entry'!$A32-1,CB$4*5,1,1),0)</f>
        <v>0</v>
      </c>
      <c r="CC31" s="862">
        <f ca="1">IF(CC$4&gt;0,OFFSET('Labour Entry'!$C$1,'Labour Entry'!$A32-1,CC$4*5-4,1,1),0)</f>
        <v>0</v>
      </c>
      <c r="CD31" s="857">
        <f ca="1">IF(CD$4&gt;0,OFFSET('Labour Entry'!$C$1,'Labour Entry'!$A32-1,CD$4*5-3,1,1),0)</f>
        <v>0</v>
      </c>
      <c r="CE31" s="858">
        <f ca="1">IF(CE$4&gt;0,OFFSET('Labour Entry'!$C$1,'Labour Entry'!$A32-1,CE$4*5-2,1,1),0)</f>
        <v>0</v>
      </c>
      <c r="CF31" s="857">
        <f ca="1">IF(CF$4&gt;0,OFFSET('Labour Entry'!$C$1,'Labour Entry'!$A32-1,CF$4*5-1,1,1),0)</f>
        <v>0</v>
      </c>
      <c r="CG31" s="858">
        <f ca="1">IF(CG$4&gt;0,OFFSET('Labour Entry'!$C$1,'Labour Entry'!$A32-1,CG$4*5,1,1),0)</f>
        <v>0</v>
      </c>
      <c r="CH31" s="845"/>
      <c r="CI31" s="863">
        <f t="shared" ca="1" si="0"/>
        <v>0</v>
      </c>
      <c r="CJ31" s="864">
        <f t="shared" ca="1" si="2"/>
        <v>0</v>
      </c>
      <c r="CK31" s="865">
        <f t="shared" ca="1" si="1"/>
        <v>0</v>
      </c>
      <c r="CL31" s="866">
        <f t="shared" ca="1" si="1"/>
        <v>0</v>
      </c>
      <c r="CM31" s="866">
        <f t="shared" ca="1" si="1"/>
        <v>0</v>
      </c>
      <c r="CN31" s="867">
        <f t="shared" ca="1" si="1"/>
        <v>0</v>
      </c>
    </row>
    <row r="32" spans="1:92" x14ac:dyDescent="0.2">
      <c r="A32" s="855" t="str">
        <f ca="1">IF(OFFSET('Employee Set-up'!$A$1,ROW('Employee Set-up'!$A28)-1,'Employee Set-up'!$B$1-1,1,1)&lt;&gt;0,OFFSET('Employee Set-up'!$A$1,ROW('Employee Set-up'!$A28)-1,'Employee Set-up'!$B$1-1,1,1),"---")</f>
        <v>----</v>
      </c>
      <c r="B32" s="856" t="str">
        <f ca="1">IF(OFFSET('Employee Set-up'!$A$1,ROW('Employee Set-up'!$A28)-1,'Employee Set-up'!$D$1-1,1,1)&lt;&gt;0,OFFSET('Employee Set-up'!$A$1,ROW('Employee Set-up'!$A28)-1,'Employee Set-up'!$C$1-1,1,1),"---")</f>
        <v>---</v>
      </c>
      <c r="C32" s="857">
        <f ca="1">IF(OFFSET('Employee Set-up'!$A$1,ROW('Employee Set-up'!$A28)-1,'Employee Set-up'!$D$1-1,1,1)&lt;&gt;0,OFFSET('Employee Set-up'!$A$1,ROW('Employee Set-up'!$A28)-1,'Employee Set-up'!$F$1-1,1,1),"---")</f>
        <v>0</v>
      </c>
      <c r="D32" s="858">
        <f ca="1">IF(OFFSET('Employee Set-up'!$A$1,ROW('Employee Set-up'!$A28)-1,'Employee Set-up'!$D$1-1,1,1)&lt;&gt;0,OFFSET('Employee Set-up'!$A$1,ROW('Employee Set-up'!$A28)-1,'Employee Set-up'!$G$1-1,1,1),"---")</f>
        <v>0</v>
      </c>
      <c r="E32" s="845"/>
      <c r="F32" s="859">
        <f ca="1">IF(F$4&gt;0,OFFSET('Labour Entry'!$C$1,'Labour Entry'!$A33-1,F$4*5-4,1,1),0)</f>
        <v>0</v>
      </c>
      <c r="G32" s="857">
        <f ca="1">IF(G$4&gt;0,OFFSET('Labour Entry'!$C$1,'Labour Entry'!$A33-1,G$4*5-3,1,1),0)</f>
        <v>0</v>
      </c>
      <c r="H32" s="858">
        <f ca="1">IF(H$4&gt;0,OFFSET('Labour Entry'!$C$1,'Labour Entry'!$A33-1,H$4*5-2,1,1),0)</f>
        <v>0</v>
      </c>
      <c r="I32" s="860">
        <f ca="1">IF(I$4&gt;0,OFFSET('Labour Entry'!$C$1,'Labour Entry'!$A33-1,I$4*5-1,1,1),0)</f>
        <v>0</v>
      </c>
      <c r="J32" s="861">
        <f ca="1">IF(J$4&gt;0,OFFSET('Labour Entry'!$C$1,'Labour Entry'!$A33-1,J$4*5,1,1),0)</f>
        <v>0</v>
      </c>
      <c r="K32" s="862">
        <f ca="1">IF(K$4&gt;0,OFFSET('Labour Entry'!$C$1,'Labour Entry'!$A33-1,K$4*5-4,1,1),0)</f>
        <v>0</v>
      </c>
      <c r="L32" s="857">
        <f ca="1">IF(L$4&gt;0,OFFSET('Labour Entry'!$C$1,'Labour Entry'!$A33-1,L$4*5-3,1,1),0)</f>
        <v>0</v>
      </c>
      <c r="M32" s="858">
        <f ca="1">IF(M$4&gt;0,OFFSET('Labour Entry'!$C$1,'Labour Entry'!$A33-1,M$4*5-2,1,1),0)</f>
        <v>0</v>
      </c>
      <c r="N32" s="860">
        <f ca="1">IF(N$4&gt;0,OFFSET('Labour Entry'!$C$1,'Labour Entry'!$A33-1,N$4*5-1,1,1),0)</f>
        <v>0</v>
      </c>
      <c r="O32" s="861">
        <f ca="1">IF(O$4&gt;0,OFFSET('Labour Entry'!$C$1,'Labour Entry'!$A33-1,O$4*5,1,1),0)</f>
        <v>0</v>
      </c>
      <c r="P32" s="862">
        <f ca="1">IF(P$4&gt;0,OFFSET('Labour Entry'!$C$1,'Labour Entry'!$A33-1,P$4*5-4,1,1),0)</f>
        <v>0</v>
      </c>
      <c r="Q32" s="857">
        <f ca="1">IF(Q$4&gt;0,OFFSET('Labour Entry'!$C$1,'Labour Entry'!$A33-1,Q$4*5-3,1,1),0)</f>
        <v>0</v>
      </c>
      <c r="R32" s="858">
        <f ca="1">IF(R$4&gt;0,OFFSET('Labour Entry'!$C$1,'Labour Entry'!$A33-1,R$4*5-2,1,1),0)</f>
        <v>0</v>
      </c>
      <c r="S32" s="860">
        <f ca="1">IF(S$4&gt;0,OFFSET('Labour Entry'!$C$1,'Labour Entry'!$A33-1,S$4*5-1,1,1),0)</f>
        <v>0</v>
      </c>
      <c r="T32" s="861">
        <f ca="1">IF(T$4&gt;0,OFFSET('Labour Entry'!$C$1,'Labour Entry'!$A33-1,T$4*5,1,1),0)</f>
        <v>0</v>
      </c>
      <c r="U32" s="862">
        <f ca="1">IF(U$4&gt;0,OFFSET('Labour Entry'!$C$1,'Labour Entry'!$A33-1,U$4*5-4,1,1),0)</f>
        <v>0</v>
      </c>
      <c r="V32" s="857">
        <f ca="1">IF(V$4&gt;0,OFFSET('Labour Entry'!$C$1,'Labour Entry'!$A33-1,V$4*5-3,1,1),0)</f>
        <v>0</v>
      </c>
      <c r="W32" s="858">
        <f ca="1">IF(W$4&gt;0,OFFSET('Labour Entry'!$C$1,'Labour Entry'!$A33-1,W$4*5-2,1,1),0)</f>
        <v>0</v>
      </c>
      <c r="X32" s="860">
        <f ca="1">IF(X$4&gt;0,OFFSET('Labour Entry'!$C$1,'Labour Entry'!$A33-1,X$4*5-1,1,1),0)</f>
        <v>0</v>
      </c>
      <c r="Y32" s="861">
        <f ca="1">IF(Y$4&gt;0,OFFSET('Labour Entry'!$C$1,'Labour Entry'!$A33-1,Y$4*5,1,1),0)</f>
        <v>0</v>
      </c>
      <c r="Z32" s="862">
        <f ca="1">IF(Z$4&gt;0,OFFSET('Labour Entry'!$C$1,'Labour Entry'!$A33-1,Z$4*5-4,1,1),0)</f>
        <v>0</v>
      </c>
      <c r="AA32" s="857">
        <f ca="1">IF(AA$4&gt;0,OFFSET('Labour Entry'!$C$1,'Labour Entry'!$A33-1,AA$4*5-3,1,1),0)</f>
        <v>0</v>
      </c>
      <c r="AB32" s="858">
        <f ca="1">IF(AB$4&gt;0,OFFSET('Labour Entry'!$C$1,'Labour Entry'!$A33-1,AB$4*5-2,1,1),0)</f>
        <v>0</v>
      </c>
      <c r="AC32" s="860">
        <f ca="1">IF(AC$4&gt;0,OFFSET('Labour Entry'!$C$1,'Labour Entry'!$A33-1,AC$4*5-1,1,1),0)</f>
        <v>0</v>
      </c>
      <c r="AD32" s="861">
        <f ca="1">IF(AD$4&gt;0,OFFSET('Labour Entry'!$C$1,'Labour Entry'!$A33-1,AD$4*5,1,1),0)</f>
        <v>0</v>
      </c>
      <c r="AE32" s="862">
        <f ca="1">IF(AE$4&gt;0,OFFSET('Labour Entry'!$C$1,'Labour Entry'!$A33-1,AE$4*5-4,1,1),0)</f>
        <v>0</v>
      </c>
      <c r="AF32" s="857">
        <f ca="1">IF(AF$4&gt;0,OFFSET('Labour Entry'!$C$1,'Labour Entry'!$A33-1,AF$4*5-3,1,1),0)</f>
        <v>0</v>
      </c>
      <c r="AG32" s="858">
        <f ca="1">IF(AG$4&gt;0,OFFSET('Labour Entry'!$C$1,'Labour Entry'!$A33-1,AG$4*5-2,1,1),0)</f>
        <v>0</v>
      </c>
      <c r="AH32" s="860">
        <f ca="1">IF(AH$4&gt;0,OFFSET('Labour Entry'!$C$1,'Labour Entry'!$A33-1,AH$4*5-1,1,1),0)</f>
        <v>0</v>
      </c>
      <c r="AI32" s="861">
        <f ca="1">IF(AI$4&gt;0,OFFSET('Labour Entry'!$C$1,'Labour Entry'!$A33-1,AI$4*5,1,1),0)</f>
        <v>0</v>
      </c>
      <c r="AJ32" s="862">
        <f ca="1">IF(AJ$4&gt;0,OFFSET('Labour Entry'!$C$1,'Labour Entry'!$A33-1,AJ$4*5-4,1,1),0)</f>
        <v>0</v>
      </c>
      <c r="AK32" s="857">
        <f ca="1">IF(AK$4&gt;0,OFFSET('Labour Entry'!$C$1,'Labour Entry'!$A33-1,AK$4*5-3,1,1),0)</f>
        <v>0</v>
      </c>
      <c r="AL32" s="858">
        <f ca="1">IF(AL$4&gt;0,OFFSET('Labour Entry'!$C$1,'Labour Entry'!$A33-1,AL$4*5-2,1,1),0)</f>
        <v>0</v>
      </c>
      <c r="AM32" s="857">
        <f ca="1">IF(AM$4&gt;0,OFFSET('Labour Entry'!$C$1,'Labour Entry'!$A33-1,AM$4*5-1,1,1),0)</f>
        <v>0</v>
      </c>
      <c r="AN32" s="858">
        <f ca="1">IF(AN$4&gt;0,OFFSET('Labour Entry'!$C$1,'Labour Entry'!$A33-1,AN$4*5,1,1),0)</f>
        <v>0</v>
      </c>
      <c r="AO32" s="862">
        <f ca="1">IF(AO$4&gt;0,OFFSET('Labour Entry'!$C$1,'Labour Entry'!$A33-1,AO$4*5-4,1,1),0)</f>
        <v>0</v>
      </c>
      <c r="AP32" s="857">
        <f ca="1">IF(AP$4&gt;0,OFFSET('Labour Entry'!$C$1,'Labour Entry'!$A33-1,AP$4*5-3,1,1),0)</f>
        <v>0</v>
      </c>
      <c r="AQ32" s="858">
        <f ca="1">IF(AQ$4&gt;0,OFFSET('Labour Entry'!$C$1,'Labour Entry'!$A33-1,AQ$4*5-2,1,1),0)</f>
        <v>0</v>
      </c>
      <c r="AR32" s="857">
        <f ca="1">IF(AR$4&gt;0,OFFSET('Labour Entry'!$C$1,'Labour Entry'!$A33-1,AR$4*5-1,1,1),0)</f>
        <v>0</v>
      </c>
      <c r="AS32" s="858">
        <f ca="1">IF(AS$4&gt;0,OFFSET('Labour Entry'!$C$1,'Labour Entry'!$A33-1,AS$4*5,1,1),0)</f>
        <v>0</v>
      </c>
      <c r="AT32" s="862">
        <f ca="1">IF(AT$4&gt;0,OFFSET('Labour Entry'!$C$1,'Labour Entry'!$A33-1,AT$4*5-4,1,1),0)</f>
        <v>0</v>
      </c>
      <c r="AU32" s="857">
        <f ca="1">IF(AU$4&gt;0,OFFSET('Labour Entry'!$C$1,'Labour Entry'!$A33-1,AU$4*5-3,1,1),0)</f>
        <v>0</v>
      </c>
      <c r="AV32" s="858">
        <f ca="1">IF(AV$4&gt;0,OFFSET('Labour Entry'!$C$1,'Labour Entry'!$A33-1,AV$4*5-2,1,1),0)</f>
        <v>0</v>
      </c>
      <c r="AW32" s="857">
        <f ca="1">IF(AW$4&gt;0,OFFSET('Labour Entry'!$C$1,'Labour Entry'!$A33-1,AW$4*5-1,1,1),0)</f>
        <v>0</v>
      </c>
      <c r="AX32" s="858">
        <f ca="1">IF(AX$4&gt;0,OFFSET('Labour Entry'!$C$1,'Labour Entry'!$A33-1,AX$4*5,1,1),0)</f>
        <v>0</v>
      </c>
      <c r="AY32" s="862">
        <f ca="1">IF(AY$4&gt;0,OFFSET('Labour Entry'!$C$1,'Labour Entry'!$A33-1,AY$4*5-4,1,1),0)</f>
        <v>0</v>
      </c>
      <c r="AZ32" s="857">
        <f ca="1">IF(AZ$4&gt;0,OFFSET('Labour Entry'!$C$1,'Labour Entry'!$A33-1,AZ$4*5-3,1,1),0)</f>
        <v>0</v>
      </c>
      <c r="BA32" s="858">
        <f ca="1">IF(BA$4&gt;0,OFFSET('Labour Entry'!$C$1,'Labour Entry'!$A33-1,BA$4*5-2,1,1),0)</f>
        <v>0</v>
      </c>
      <c r="BB32" s="857">
        <f ca="1">IF(BB$4&gt;0,OFFSET('Labour Entry'!$C$1,'Labour Entry'!$A33-1,BB$4*5-1,1,1),0)</f>
        <v>0</v>
      </c>
      <c r="BC32" s="858">
        <f ca="1">IF(BC$4&gt;0,OFFSET('Labour Entry'!$C$1,'Labour Entry'!$A33-1,BC$4*5,1,1),0)</f>
        <v>0</v>
      </c>
      <c r="BD32" s="862">
        <f ca="1">IF(BD$4&gt;0,OFFSET('Labour Entry'!$C$1,'Labour Entry'!$A33-1,BD$4*5-4,1,1),0)</f>
        <v>0</v>
      </c>
      <c r="BE32" s="857">
        <f ca="1">IF(BE$4&gt;0,OFFSET('Labour Entry'!$C$1,'Labour Entry'!$A33-1,BE$4*5-3,1,1),0)</f>
        <v>0</v>
      </c>
      <c r="BF32" s="858">
        <f ca="1">IF(BF$4&gt;0,OFFSET('Labour Entry'!$C$1,'Labour Entry'!$A33-1,BF$4*5-2,1,1),0)</f>
        <v>0</v>
      </c>
      <c r="BG32" s="857">
        <f ca="1">IF(BG$4&gt;0,OFFSET('Labour Entry'!$C$1,'Labour Entry'!$A33-1,BG$4*5-1,1,1),0)</f>
        <v>0</v>
      </c>
      <c r="BH32" s="858">
        <f ca="1">IF(BH$4&gt;0,OFFSET('Labour Entry'!$C$1,'Labour Entry'!$A33-1,BH$4*5,1,1),0)</f>
        <v>0</v>
      </c>
      <c r="BI32" s="862">
        <f ca="1">IF(BI$4&gt;0,OFFSET('Labour Entry'!$C$1,'Labour Entry'!$A33-1,BI$4*5-4,1,1),0)</f>
        <v>0</v>
      </c>
      <c r="BJ32" s="857">
        <f ca="1">IF(BJ$4&gt;0,OFFSET('Labour Entry'!$C$1,'Labour Entry'!$A33-1,BJ$4*5-3,1,1),0)</f>
        <v>0</v>
      </c>
      <c r="BK32" s="858">
        <f ca="1">IF(BK$4&gt;0,OFFSET('Labour Entry'!$C$1,'Labour Entry'!$A33-1,BK$4*5-2,1,1),0)</f>
        <v>0</v>
      </c>
      <c r="BL32" s="857">
        <f ca="1">IF(BL$4&gt;0,OFFSET('Labour Entry'!$C$1,'Labour Entry'!$A33-1,BL$4*5-1,1,1),0)</f>
        <v>0</v>
      </c>
      <c r="BM32" s="858">
        <f ca="1">IF(BM$4&gt;0,OFFSET('Labour Entry'!$C$1,'Labour Entry'!$A33-1,BM$4*5,1,1),0)</f>
        <v>0</v>
      </c>
      <c r="BN32" s="862">
        <f ca="1">IF(BN$4&gt;0,OFFSET('Labour Entry'!$C$1,'Labour Entry'!$A33-1,BN$4*5-4,1,1),0)</f>
        <v>0</v>
      </c>
      <c r="BO32" s="857">
        <f ca="1">IF(BO$4&gt;0,OFFSET('Labour Entry'!$C$1,'Labour Entry'!$A33-1,BO$4*5-3,1,1),0)</f>
        <v>0</v>
      </c>
      <c r="BP32" s="858">
        <f ca="1">IF(BP$4&gt;0,OFFSET('Labour Entry'!$C$1,'Labour Entry'!$A33-1,BP$4*5-2,1,1),0)</f>
        <v>0</v>
      </c>
      <c r="BQ32" s="857">
        <f ca="1">IF(BQ$4&gt;0,OFFSET('Labour Entry'!$C$1,'Labour Entry'!$A33-1,BQ$4*5-1,1,1),0)</f>
        <v>0</v>
      </c>
      <c r="BR32" s="858">
        <f ca="1">IF(BR$4&gt;0,OFFSET('Labour Entry'!$C$1,'Labour Entry'!$A33-1,BR$4*5,1,1),0)</f>
        <v>0</v>
      </c>
      <c r="BS32" s="862">
        <f ca="1">IF(BS$4&gt;0,OFFSET('Labour Entry'!$C$1,'Labour Entry'!$A33-1,BS$4*5-4,1,1),0)</f>
        <v>0</v>
      </c>
      <c r="BT32" s="857">
        <f ca="1">IF(BT$4&gt;0,OFFSET('Labour Entry'!$C$1,'Labour Entry'!$A33-1,BT$4*5-3,1,1),0)</f>
        <v>0</v>
      </c>
      <c r="BU32" s="858">
        <f ca="1">IF(BU$4&gt;0,OFFSET('Labour Entry'!$C$1,'Labour Entry'!$A33-1,BU$4*5-2,1,1),0)</f>
        <v>0</v>
      </c>
      <c r="BV32" s="857">
        <f ca="1">IF(BV$4&gt;0,OFFSET('Labour Entry'!$C$1,'Labour Entry'!$A33-1,BV$4*5-1,1,1),0)</f>
        <v>0</v>
      </c>
      <c r="BW32" s="858">
        <f ca="1">IF(BW$4&gt;0,OFFSET('Labour Entry'!$C$1,'Labour Entry'!$A33-1,BW$4*5,1,1),0)</f>
        <v>0</v>
      </c>
      <c r="BX32" s="862">
        <f ca="1">IF(BX$4&gt;0,OFFSET('Labour Entry'!$C$1,'Labour Entry'!$A33-1,BX$4*5-4,1,1),0)</f>
        <v>0</v>
      </c>
      <c r="BY32" s="857">
        <f ca="1">IF(BY$4&gt;0,OFFSET('Labour Entry'!$C$1,'Labour Entry'!$A33-1,BY$4*5-3,1,1),0)</f>
        <v>0</v>
      </c>
      <c r="BZ32" s="858">
        <f ca="1">IF(BZ$4&gt;0,OFFSET('Labour Entry'!$C$1,'Labour Entry'!$A33-1,BZ$4*5-2,1,1),0)</f>
        <v>0</v>
      </c>
      <c r="CA32" s="857">
        <f ca="1">IF(CA$4&gt;0,OFFSET('Labour Entry'!$C$1,'Labour Entry'!$A33-1,CA$4*5-1,1,1),0)</f>
        <v>0</v>
      </c>
      <c r="CB32" s="858">
        <f ca="1">IF(CB$4&gt;0,OFFSET('Labour Entry'!$C$1,'Labour Entry'!$A33-1,CB$4*5,1,1),0)</f>
        <v>0</v>
      </c>
      <c r="CC32" s="862">
        <f ca="1">IF(CC$4&gt;0,OFFSET('Labour Entry'!$C$1,'Labour Entry'!$A33-1,CC$4*5-4,1,1),0)</f>
        <v>0</v>
      </c>
      <c r="CD32" s="857">
        <f ca="1">IF(CD$4&gt;0,OFFSET('Labour Entry'!$C$1,'Labour Entry'!$A33-1,CD$4*5-3,1,1),0)</f>
        <v>0</v>
      </c>
      <c r="CE32" s="858">
        <f ca="1">IF(CE$4&gt;0,OFFSET('Labour Entry'!$C$1,'Labour Entry'!$A33-1,CE$4*5-2,1,1),0)</f>
        <v>0</v>
      </c>
      <c r="CF32" s="857">
        <f ca="1">IF(CF$4&gt;0,OFFSET('Labour Entry'!$C$1,'Labour Entry'!$A33-1,CF$4*5-1,1,1),0)</f>
        <v>0</v>
      </c>
      <c r="CG32" s="858">
        <f ca="1">IF(CG$4&gt;0,OFFSET('Labour Entry'!$C$1,'Labour Entry'!$A33-1,CG$4*5,1,1),0)</f>
        <v>0</v>
      </c>
      <c r="CH32" s="845"/>
      <c r="CI32" s="863">
        <f t="shared" ca="1" si="0"/>
        <v>0</v>
      </c>
      <c r="CJ32" s="864">
        <f t="shared" ca="1" si="2"/>
        <v>0</v>
      </c>
      <c r="CK32" s="865">
        <f t="shared" ca="1" si="1"/>
        <v>0</v>
      </c>
      <c r="CL32" s="866">
        <f t="shared" ca="1" si="1"/>
        <v>0</v>
      </c>
      <c r="CM32" s="866">
        <f t="shared" ca="1" si="1"/>
        <v>0</v>
      </c>
      <c r="CN32" s="867">
        <f t="shared" ca="1" si="1"/>
        <v>0</v>
      </c>
    </row>
    <row r="33" spans="1:92" x14ac:dyDescent="0.2">
      <c r="A33" s="855" t="str">
        <f ca="1">IF(OFFSET('Employee Set-up'!$A$1,ROW('Employee Set-up'!$A29)-1,'Employee Set-up'!$B$1-1,1,1)&lt;&gt;0,OFFSET('Employee Set-up'!$A$1,ROW('Employee Set-up'!$A29)-1,'Employee Set-up'!$B$1-1,1,1),"---")</f>
        <v>----</v>
      </c>
      <c r="B33" s="856" t="str">
        <f ca="1">IF(OFFSET('Employee Set-up'!$A$1,ROW('Employee Set-up'!$A29)-1,'Employee Set-up'!$D$1-1,1,1)&lt;&gt;0,OFFSET('Employee Set-up'!$A$1,ROW('Employee Set-up'!$A29)-1,'Employee Set-up'!$C$1-1,1,1),"---")</f>
        <v>---</v>
      </c>
      <c r="C33" s="857">
        <f ca="1">IF(OFFSET('Employee Set-up'!$A$1,ROW('Employee Set-up'!$A29)-1,'Employee Set-up'!$D$1-1,1,1)&lt;&gt;0,OFFSET('Employee Set-up'!$A$1,ROW('Employee Set-up'!$A29)-1,'Employee Set-up'!$F$1-1,1,1),"---")</f>
        <v>0</v>
      </c>
      <c r="D33" s="858">
        <f ca="1">IF(OFFSET('Employee Set-up'!$A$1,ROW('Employee Set-up'!$A29)-1,'Employee Set-up'!$D$1-1,1,1)&lt;&gt;0,OFFSET('Employee Set-up'!$A$1,ROW('Employee Set-up'!$A29)-1,'Employee Set-up'!$G$1-1,1,1),"---")</f>
        <v>0</v>
      </c>
      <c r="E33" s="845"/>
      <c r="F33" s="859">
        <f ca="1">IF(F$4&gt;0,OFFSET('Labour Entry'!$C$1,'Labour Entry'!$A34-1,F$4*5-4,1,1),0)</f>
        <v>0</v>
      </c>
      <c r="G33" s="857">
        <f ca="1">IF(G$4&gt;0,OFFSET('Labour Entry'!$C$1,'Labour Entry'!$A34-1,G$4*5-3,1,1),0)</f>
        <v>0</v>
      </c>
      <c r="H33" s="858">
        <f ca="1">IF(H$4&gt;0,OFFSET('Labour Entry'!$C$1,'Labour Entry'!$A34-1,H$4*5-2,1,1),0)</f>
        <v>0</v>
      </c>
      <c r="I33" s="860">
        <f ca="1">IF(I$4&gt;0,OFFSET('Labour Entry'!$C$1,'Labour Entry'!$A34-1,I$4*5-1,1,1),0)</f>
        <v>0</v>
      </c>
      <c r="J33" s="861">
        <f ca="1">IF(J$4&gt;0,OFFSET('Labour Entry'!$C$1,'Labour Entry'!$A34-1,J$4*5,1,1),0)</f>
        <v>0</v>
      </c>
      <c r="K33" s="862">
        <f ca="1">IF(K$4&gt;0,OFFSET('Labour Entry'!$C$1,'Labour Entry'!$A34-1,K$4*5-4,1,1),0)</f>
        <v>0</v>
      </c>
      <c r="L33" s="857">
        <f ca="1">IF(L$4&gt;0,OFFSET('Labour Entry'!$C$1,'Labour Entry'!$A34-1,L$4*5-3,1,1),0)</f>
        <v>0</v>
      </c>
      <c r="M33" s="858">
        <f ca="1">IF(M$4&gt;0,OFFSET('Labour Entry'!$C$1,'Labour Entry'!$A34-1,M$4*5-2,1,1),0)</f>
        <v>0</v>
      </c>
      <c r="N33" s="860">
        <f ca="1">IF(N$4&gt;0,OFFSET('Labour Entry'!$C$1,'Labour Entry'!$A34-1,N$4*5-1,1,1),0)</f>
        <v>0</v>
      </c>
      <c r="O33" s="861">
        <f ca="1">IF(O$4&gt;0,OFFSET('Labour Entry'!$C$1,'Labour Entry'!$A34-1,O$4*5,1,1),0)</f>
        <v>0</v>
      </c>
      <c r="P33" s="862">
        <f ca="1">IF(P$4&gt;0,OFFSET('Labour Entry'!$C$1,'Labour Entry'!$A34-1,P$4*5-4,1,1),0)</f>
        <v>0</v>
      </c>
      <c r="Q33" s="857">
        <f ca="1">IF(Q$4&gt;0,OFFSET('Labour Entry'!$C$1,'Labour Entry'!$A34-1,Q$4*5-3,1,1),0)</f>
        <v>0</v>
      </c>
      <c r="R33" s="858">
        <f ca="1">IF(R$4&gt;0,OFFSET('Labour Entry'!$C$1,'Labour Entry'!$A34-1,R$4*5-2,1,1),0)</f>
        <v>0</v>
      </c>
      <c r="S33" s="860">
        <f ca="1">IF(S$4&gt;0,OFFSET('Labour Entry'!$C$1,'Labour Entry'!$A34-1,S$4*5-1,1,1),0)</f>
        <v>0</v>
      </c>
      <c r="T33" s="861">
        <f ca="1">IF(T$4&gt;0,OFFSET('Labour Entry'!$C$1,'Labour Entry'!$A34-1,T$4*5,1,1),0)</f>
        <v>0</v>
      </c>
      <c r="U33" s="862">
        <f ca="1">IF(U$4&gt;0,OFFSET('Labour Entry'!$C$1,'Labour Entry'!$A34-1,U$4*5-4,1,1),0)</f>
        <v>0</v>
      </c>
      <c r="V33" s="857">
        <f ca="1">IF(V$4&gt;0,OFFSET('Labour Entry'!$C$1,'Labour Entry'!$A34-1,V$4*5-3,1,1),0)</f>
        <v>0</v>
      </c>
      <c r="W33" s="858">
        <f ca="1">IF(W$4&gt;0,OFFSET('Labour Entry'!$C$1,'Labour Entry'!$A34-1,W$4*5-2,1,1),0)</f>
        <v>0</v>
      </c>
      <c r="X33" s="860">
        <f ca="1">IF(X$4&gt;0,OFFSET('Labour Entry'!$C$1,'Labour Entry'!$A34-1,X$4*5-1,1,1),0)</f>
        <v>0</v>
      </c>
      <c r="Y33" s="861">
        <f ca="1">IF(Y$4&gt;0,OFFSET('Labour Entry'!$C$1,'Labour Entry'!$A34-1,Y$4*5,1,1),0)</f>
        <v>0</v>
      </c>
      <c r="Z33" s="862">
        <f ca="1">IF(Z$4&gt;0,OFFSET('Labour Entry'!$C$1,'Labour Entry'!$A34-1,Z$4*5-4,1,1),0)</f>
        <v>0</v>
      </c>
      <c r="AA33" s="857">
        <f ca="1">IF(AA$4&gt;0,OFFSET('Labour Entry'!$C$1,'Labour Entry'!$A34-1,AA$4*5-3,1,1),0)</f>
        <v>0</v>
      </c>
      <c r="AB33" s="858">
        <f ca="1">IF(AB$4&gt;0,OFFSET('Labour Entry'!$C$1,'Labour Entry'!$A34-1,AB$4*5-2,1,1),0)</f>
        <v>0</v>
      </c>
      <c r="AC33" s="860">
        <f ca="1">IF(AC$4&gt;0,OFFSET('Labour Entry'!$C$1,'Labour Entry'!$A34-1,AC$4*5-1,1,1),0)</f>
        <v>0</v>
      </c>
      <c r="AD33" s="861">
        <f ca="1">IF(AD$4&gt;0,OFFSET('Labour Entry'!$C$1,'Labour Entry'!$A34-1,AD$4*5,1,1),0)</f>
        <v>0</v>
      </c>
      <c r="AE33" s="862">
        <f ca="1">IF(AE$4&gt;0,OFFSET('Labour Entry'!$C$1,'Labour Entry'!$A34-1,AE$4*5-4,1,1),0)</f>
        <v>0</v>
      </c>
      <c r="AF33" s="857">
        <f ca="1">IF(AF$4&gt;0,OFFSET('Labour Entry'!$C$1,'Labour Entry'!$A34-1,AF$4*5-3,1,1),0)</f>
        <v>0</v>
      </c>
      <c r="AG33" s="858">
        <f ca="1">IF(AG$4&gt;0,OFFSET('Labour Entry'!$C$1,'Labour Entry'!$A34-1,AG$4*5-2,1,1),0)</f>
        <v>0</v>
      </c>
      <c r="AH33" s="860">
        <f ca="1">IF(AH$4&gt;0,OFFSET('Labour Entry'!$C$1,'Labour Entry'!$A34-1,AH$4*5-1,1,1),0)</f>
        <v>0</v>
      </c>
      <c r="AI33" s="861">
        <f ca="1">IF(AI$4&gt;0,OFFSET('Labour Entry'!$C$1,'Labour Entry'!$A34-1,AI$4*5,1,1),0)</f>
        <v>0</v>
      </c>
      <c r="AJ33" s="862">
        <f ca="1">IF(AJ$4&gt;0,OFFSET('Labour Entry'!$C$1,'Labour Entry'!$A34-1,AJ$4*5-4,1,1),0)</f>
        <v>0</v>
      </c>
      <c r="AK33" s="857">
        <f ca="1">IF(AK$4&gt;0,OFFSET('Labour Entry'!$C$1,'Labour Entry'!$A34-1,AK$4*5-3,1,1),0)</f>
        <v>0</v>
      </c>
      <c r="AL33" s="858">
        <f ca="1">IF(AL$4&gt;0,OFFSET('Labour Entry'!$C$1,'Labour Entry'!$A34-1,AL$4*5-2,1,1),0)</f>
        <v>0</v>
      </c>
      <c r="AM33" s="857">
        <f ca="1">IF(AM$4&gt;0,OFFSET('Labour Entry'!$C$1,'Labour Entry'!$A34-1,AM$4*5-1,1,1),0)</f>
        <v>0</v>
      </c>
      <c r="AN33" s="858">
        <f ca="1">IF(AN$4&gt;0,OFFSET('Labour Entry'!$C$1,'Labour Entry'!$A34-1,AN$4*5,1,1),0)</f>
        <v>0</v>
      </c>
      <c r="AO33" s="862">
        <f ca="1">IF(AO$4&gt;0,OFFSET('Labour Entry'!$C$1,'Labour Entry'!$A34-1,AO$4*5-4,1,1),0)</f>
        <v>0</v>
      </c>
      <c r="AP33" s="857">
        <f ca="1">IF(AP$4&gt;0,OFFSET('Labour Entry'!$C$1,'Labour Entry'!$A34-1,AP$4*5-3,1,1),0)</f>
        <v>0</v>
      </c>
      <c r="AQ33" s="858">
        <f ca="1">IF(AQ$4&gt;0,OFFSET('Labour Entry'!$C$1,'Labour Entry'!$A34-1,AQ$4*5-2,1,1),0)</f>
        <v>0</v>
      </c>
      <c r="AR33" s="857">
        <f ca="1">IF(AR$4&gt;0,OFFSET('Labour Entry'!$C$1,'Labour Entry'!$A34-1,AR$4*5-1,1,1),0)</f>
        <v>0</v>
      </c>
      <c r="AS33" s="858">
        <f ca="1">IF(AS$4&gt;0,OFFSET('Labour Entry'!$C$1,'Labour Entry'!$A34-1,AS$4*5,1,1),0)</f>
        <v>0</v>
      </c>
      <c r="AT33" s="862">
        <f ca="1">IF(AT$4&gt;0,OFFSET('Labour Entry'!$C$1,'Labour Entry'!$A34-1,AT$4*5-4,1,1),0)</f>
        <v>0</v>
      </c>
      <c r="AU33" s="857">
        <f ca="1">IF(AU$4&gt;0,OFFSET('Labour Entry'!$C$1,'Labour Entry'!$A34-1,AU$4*5-3,1,1),0)</f>
        <v>0</v>
      </c>
      <c r="AV33" s="858">
        <f ca="1">IF(AV$4&gt;0,OFFSET('Labour Entry'!$C$1,'Labour Entry'!$A34-1,AV$4*5-2,1,1),0)</f>
        <v>0</v>
      </c>
      <c r="AW33" s="857">
        <f ca="1">IF(AW$4&gt;0,OFFSET('Labour Entry'!$C$1,'Labour Entry'!$A34-1,AW$4*5-1,1,1),0)</f>
        <v>0</v>
      </c>
      <c r="AX33" s="858">
        <f ca="1">IF(AX$4&gt;0,OFFSET('Labour Entry'!$C$1,'Labour Entry'!$A34-1,AX$4*5,1,1),0)</f>
        <v>0</v>
      </c>
      <c r="AY33" s="862">
        <f ca="1">IF(AY$4&gt;0,OFFSET('Labour Entry'!$C$1,'Labour Entry'!$A34-1,AY$4*5-4,1,1),0)</f>
        <v>0</v>
      </c>
      <c r="AZ33" s="857">
        <f ca="1">IF(AZ$4&gt;0,OFFSET('Labour Entry'!$C$1,'Labour Entry'!$A34-1,AZ$4*5-3,1,1),0)</f>
        <v>0</v>
      </c>
      <c r="BA33" s="858">
        <f ca="1">IF(BA$4&gt;0,OFFSET('Labour Entry'!$C$1,'Labour Entry'!$A34-1,BA$4*5-2,1,1),0)</f>
        <v>0</v>
      </c>
      <c r="BB33" s="857">
        <f ca="1">IF(BB$4&gt;0,OFFSET('Labour Entry'!$C$1,'Labour Entry'!$A34-1,BB$4*5-1,1,1),0)</f>
        <v>0</v>
      </c>
      <c r="BC33" s="858">
        <f ca="1">IF(BC$4&gt;0,OFFSET('Labour Entry'!$C$1,'Labour Entry'!$A34-1,BC$4*5,1,1),0)</f>
        <v>0</v>
      </c>
      <c r="BD33" s="862">
        <f ca="1">IF(BD$4&gt;0,OFFSET('Labour Entry'!$C$1,'Labour Entry'!$A34-1,BD$4*5-4,1,1),0)</f>
        <v>0</v>
      </c>
      <c r="BE33" s="857">
        <f ca="1">IF(BE$4&gt;0,OFFSET('Labour Entry'!$C$1,'Labour Entry'!$A34-1,BE$4*5-3,1,1),0)</f>
        <v>0</v>
      </c>
      <c r="BF33" s="858">
        <f ca="1">IF(BF$4&gt;0,OFFSET('Labour Entry'!$C$1,'Labour Entry'!$A34-1,BF$4*5-2,1,1),0)</f>
        <v>0</v>
      </c>
      <c r="BG33" s="857">
        <f ca="1">IF(BG$4&gt;0,OFFSET('Labour Entry'!$C$1,'Labour Entry'!$A34-1,BG$4*5-1,1,1),0)</f>
        <v>0</v>
      </c>
      <c r="BH33" s="858">
        <f ca="1">IF(BH$4&gt;0,OFFSET('Labour Entry'!$C$1,'Labour Entry'!$A34-1,BH$4*5,1,1),0)</f>
        <v>0</v>
      </c>
      <c r="BI33" s="862">
        <f ca="1">IF(BI$4&gt;0,OFFSET('Labour Entry'!$C$1,'Labour Entry'!$A34-1,BI$4*5-4,1,1),0)</f>
        <v>0</v>
      </c>
      <c r="BJ33" s="857">
        <f ca="1">IF(BJ$4&gt;0,OFFSET('Labour Entry'!$C$1,'Labour Entry'!$A34-1,BJ$4*5-3,1,1),0)</f>
        <v>0</v>
      </c>
      <c r="BK33" s="858">
        <f ca="1">IF(BK$4&gt;0,OFFSET('Labour Entry'!$C$1,'Labour Entry'!$A34-1,BK$4*5-2,1,1),0)</f>
        <v>0</v>
      </c>
      <c r="BL33" s="857">
        <f ca="1">IF(BL$4&gt;0,OFFSET('Labour Entry'!$C$1,'Labour Entry'!$A34-1,BL$4*5-1,1,1),0)</f>
        <v>0</v>
      </c>
      <c r="BM33" s="858">
        <f ca="1">IF(BM$4&gt;0,OFFSET('Labour Entry'!$C$1,'Labour Entry'!$A34-1,BM$4*5,1,1),0)</f>
        <v>0</v>
      </c>
      <c r="BN33" s="862">
        <f ca="1">IF(BN$4&gt;0,OFFSET('Labour Entry'!$C$1,'Labour Entry'!$A34-1,BN$4*5-4,1,1),0)</f>
        <v>0</v>
      </c>
      <c r="BO33" s="857">
        <f ca="1">IF(BO$4&gt;0,OFFSET('Labour Entry'!$C$1,'Labour Entry'!$A34-1,BO$4*5-3,1,1),0)</f>
        <v>0</v>
      </c>
      <c r="BP33" s="858">
        <f ca="1">IF(BP$4&gt;0,OFFSET('Labour Entry'!$C$1,'Labour Entry'!$A34-1,BP$4*5-2,1,1),0)</f>
        <v>0</v>
      </c>
      <c r="BQ33" s="857">
        <f ca="1">IF(BQ$4&gt;0,OFFSET('Labour Entry'!$C$1,'Labour Entry'!$A34-1,BQ$4*5-1,1,1),0)</f>
        <v>0</v>
      </c>
      <c r="BR33" s="858">
        <f ca="1">IF(BR$4&gt;0,OFFSET('Labour Entry'!$C$1,'Labour Entry'!$A34-1,BR$4*5,1,1),0)</f>
        <v>0</v>
      </c>
      <c r="BS33" s="862">
        <f ca="1">IF(BS$4&gt;0,OFFSET('Labour Entry'!$C$1,'Labour Entry'!$A34-1,BS$4*5-4,1,1),0)</f>
        <v>0</v>
      </c>
      <c r="BT33" s="857">
        <f ca="1">IF(BT$4&gt;0,OFFSET('Labour Entry'!$C$1,'Labour Entry'!$A34-1,BT$4*5-3,1,1),0)</f>
        <v>0</v>
      </c>
      <c r="BU33" s="858">
        <f ca="1">IF(BU$4&gt;0,OFFSET('Labour Entry'!$C$1,'Labour Entry'!$A34-1,BU$4*5-2,1,1),0)</f>
        <v>0</v>
      </c>
      <c r="BV33" s="857">
        <f ca="1">IF(BV$4&gt;0,OFFSET('Labour Entry'!$C$1,'Labour Entry'!$A34-1,BV$4*5-1,1,1),0)</f>
        <v>0</v>
      </c>
      <c r="BW33" s="858">
        <f ca="1">IF(BW$4&gt;0,OFFSET('Labour Entry'!$C$1,'Labour Entry'!$A34-1,BW$4*5,1,1),0)</f>
        <v>0</v>
      </c>
      <c r="BX33" s="862">
        <f ca="1">IF(BX$4&gt;0,OFFSET('Labour Entry'!$C$1,'Labour Entry'!$A34-1,BX$4*5-4,1,1),0)</f>
        <v>0</v>
      </c>
      <c r="BY33" s="857">
        <f ca="1">IF(BY$4&gt;0,OFFSET('Labour Entry'!$C$1,'Labour Entry'!$A34-1,BY$4*5-3,1,1),0)</f>
        <v>0</v>
      </c>
      <c r="BZ33" s="858">
        <f ca="1">IF(BZ$4&gt;0,OFFSET('Labour Entry'!$C$1,'Labour Entry'!$A34-1,BZ$4*5-2,1,1),0)</f>
        <v>0</v>
      </c>
      <c r="CA33" s="857">
        <f ca="1">IF(CA$4&gt;0,OFFSET('Labour Entry'!$C$1,'Labour Entry'!$A34-1,CA$4*5-1,1,1),0)</f>
        <v>0</v>
      </c>
      <c r="CB33" s="858">
        <f ca="1">IF(CB$4&gt;0,OFFSET('Labour Entry'!$C$1,'Labour Entry'!$A34-1,CB$4*5,1,1),0)</f>
        <v>0</v>
      </c>
      <c r="CC33" s="862">
        <f ca="1">IF(CC$4&gt;0,OFFSET('Labour Entry'!$C$1,'Labour Entry'!$A34-1,CC$4*5-4,1,1),0)</f>
        <v>0</v>
      </c>
      <c r="CD33" s="857">
        <f ca="1">IF(CD$4&gt;0,OFFSET('Labour Entry'!$C$1,'Labour Entry'!$A34-1,CD$4*5-3,1,1),0)</f>
        <v>0</v>
      </c>
      <c r="CE33" s="858">
        <f ca="1">IF(CE$4&gt;0,OFFSET('Labour Entry'!$C$1,'Labour Entry'!$A34-1,CE$4*5-2,1,1),0)</f>
        <v>0</v>
      </c>
      <c r="CF33" s="857">
        <f ca="1">IF(CF$4&gt;0,OFFSET('Labour Entry'!$C$1,'Labour Entry'!$A34-1,CF$4*5-1,1,1),0)</f>
        <v>0</v>
      </c>
      <c r="CG33" s="858">
        <f ca="1">IF(CG$4&gt;0,OFFSET('Labour Entry'!$C$1,'Labour Entry'!$A34-1,CG$4*5,1,1),0)</f>
        <v>0</v>
      </c>
      <c r="CH33" s="845"/>
      <c r="CI33" s="863">
        <f t="shared" ca="1" si="0"/>
        <v>0</v>
      </c>
      <c r="CJ33" s="864">
        <f t="shared" ca="1" si="2"/>
        <v>0</v>
      </c>
      <c r="CK33" s="865">
        <f t="shared" ca="1" si="1"/>
        <v>0</v>
      </c>
      <c r="CL33" s="866">
        <f t="shared" ca="1" si="1"/>
        <v>0</v>
      </c>
      <c r="CM33" s="866">
        <f t="shared" ca="1" si="1"/>
        <v>0</v>
      </c>
      <c r="CN33" s="867">
        <f t="shared" ca="1" si="1"/>
        <v>0</v>
      </c>
    </row>
    <row r="34" spans="1:92" x14ac:dyDescent="0.2">
      <c r="A34" s="855" t="str">
        <f ca="1">IF(OFFSET('Employee Set-up'!$A$1,ROW('Employee Set-up'!$A30)-1,'Employee Set-up'!$B$1-1,1,1)&lt;&gt;0,OFFSET('Employee Set-up'!$A$1,ROW('Employee Set-up'!$A30)-1,'Employee Set-up'!$B$1-1,1,1),"---")</f>
        <v>----</v>
      </c>
      <c r="B34" s="856" t="str">
        <f ca="1">IF(OFFSET('Employee Set-up'!$A$1,ROW('Employee Set-up'!$A30)-1,'Employee Set-up'!$D$1-1,1,1)&lt;&gt;0,OFFSET('Employee Set-up'!$A$1,ROW('Employee Set-up'!$A30)-1,'Employee Set-up'!$C$1-1,1,1),"---")</f>
        <v>---</v>
      </c>
      <c r="C34" s="857">
        <f ca="1">IF(OFFSET('Employee Set-up'!$A$1,ROW('Employee Set-up'!$A30)-1,'Employee Set-up'!$D$1-1,1,1)&lt;&gt;0,OFFSET('Employee Set-up'!$A$1,ROW('Employee Set-up'!$A30)-1,'Employee Set-up'!$F$1-1,1,1),"---")</f>
        <v>0</v>
      </c>
      <c r="D34" s="858">
        <f ca="1">IF(OFFSET('Employee Set-up'!$A$1,ROW('Employee Set-up'!$A30)-1,'Employee Set-up'!$D$1-1,1,1)&lt;&gt;0,OFFSET('Employee Set-up'!$A$1,ROW('Employee Set-up'!$A30)-1,'Employee Set-up'!$G$1-1,1,1),"---")</f>
        <v>0</v>
      </c>
      <c r="E34" s="845"/>
      <c r="F34" s="859">
        <f ca="1">IF(F$4&gt;0,OFFSET('Labour Entry'!$C$1,'Labour Entry'!$A35-1,F$4*5-4,1,1),0)</f>
        <v>0</v>
      </c>
      <c r="G34" s="857">
        <f ca="1">IF(G$4&gt;0,OFFSET('Labour Entry'!$C$1,'Labour Entry'!$A35-1,G$4*5-3,1,1),0)</f>
        <v>0</v>
      </c>
      <c r="H34" s="858">
        <f ca="1">IF(H$4&gt;0,OFFSET('Labour Entry'!$C$1,'Labour Entry'!$A35-1,H$4*5-2,1,1),0)</f>
        <v>0</v>
      </c>
      <c r="I34" s="860">
        <f ca="1">IF(I$4&gt;0,OFFSET('Labour Entry'!$C$1,'Labour Entry'!$A35-1,I$4*5-1,1,1),0)</f>
        <v>0</v>
      </c>
      <c r="J34" s="861">
        <f ca="1">IF(J$4&gt;0,OFFSET('Labour Entry'!$C$1,'Labour Entry'!$A35-1,J$4*5,1,1),0)</f>
        <v>0</v>
      </c>
      <c r="K34" s="862">
        <f ca="1">IF(K$4&gt;0,OFFSET('Labour Entry'!$C$1,'Labour Entry'!$A35-1,K$4*5-4,1,1),0)</f>
        <v>0</v>
      </c>
      <c r="L34" s="857">
        <f ca="1">IF(L$4&gt;0,OFFSET('Labour Entry'!$C$1,'Labour Entry'!$A35-1,L$4*5-3,1,1),0)</f>
        <v>0</v>
      </c>
      <c r="M34" s="858">
        <f ca="1">IF(M$4&gt;0,OFFSET('Labour Entry'!$C$1,'Labour Entry'!$A35-1,M$4*5-2,1,1),0)</f>
        <v>0</v>
      </c>
      <c r="N34" s="860">
        <f ca="1">IF(N$4&gt;0,OFFSET('Labour Entry'!$C$1,'Labour Entry'!$A35-1,N$4*5-1,1,1),0)</f>
        <v>0</v>
      </c>
      <c r="O34" s="861">
        <f ca="1">IF(O$4&gt;0,OFFSET('Labour Entry'!$C$1,'Labour Entry'!$A35-1,O$4*5,1,1),0)</f>
        <v>0</v>
      </c>
      <c r="P34" s="862">
        <f ca="1">IF(P$4&gt;0,OFFSET('Labour Entry'!$C$1,'Labour Entry'!$A35-1,P$4*5-4,1,1),0)</f>
        <v>0</v>
      </c>
      <c r="Q34" s="857">
        <f ca="1">IF(Q$4&gt;0,OFFSET('Labour Entry'!$C$1,'Labour Entry'!$A35-1,Q$4*5-3,1,1),0)</f>
        <v>0</v>
      </c>
      <c r="R34" s="858">
        <f ca="1">IF(R$4&gt;0,OFFSET('Labour Entry'!$C$1,'Labour Entry'!$A35-1,R$4*5-2,1,1),0)</f>
        <v>0</v>
      </c>
      <c r="S34" s="860">
        <f ca="1">IF(S$4&gt;0,OFFSET('Labour Entry'!$C$1,'Labour Entry'!$A35-1,S$4*5-1,1,1),0)</f>
        <v>0</v>
      </c>
      <c r="T34" s="861">
        <f ca="1">IF(T$4&gt;0,OFFSET('Labour Entry'!$C$1,'Labour Entry'!$A35-1,T$4*5,1,1),0)</f>
        <v>0</v>
      </c>
      <c r="U34" s="862">
        <f ca="1">IF(U$4&gt;0,OFFSET('Labour Entry'!$C$1,'Labour Entry'!$A35-1,U$4*5-4,1,1),0)</f>
        <v>0</v>
      </c>
      <c r="V34" s="857">
        <f ca="1">IF(V$4&gt;0,OFFSET('Labour Entry'!$C$1,'Labour Entry'!$A35-1,V$4*5-3,1,1),0)</f>
        <v>0</v>
      </c>
      <c r="W34" s="858">
        <f ca="1">IF(W$4&gt;0,OFFSET('Labour Entry'!$C$1,'Labour Entry'!$A35-1,W$4*5-2,1,1),0)</f>
        <v>0</v>
      </c>
      <c r="X34" s="860">
        <f ca="1">IF(X$4&gt;0,OFFSET('Labour Entry'!$C$1,'Labour Entry'!$A35-1,X$4*5-1,1,1),0)</f>
        <v>0</v>
      </c>
      <c r="Y34" s="861">
        <f ca="1">IF(Y$4&gt;0,OFFSET('Labour Entry'!$C$1,'Labour Entry'!$A35-1,Y$4*5,1,1),0)</f>
        <v>0</v>
      </c>
      <c r="Z34" s="862">
        <f ca="1">IF(Z$4&gt;0,OFFSET('Labour Entry'!$C$1,'Labour Entry'!$A35-1,Z$4*5-4,1,1),0)</f>
        <v>0</v>
      </c>
      <c r="AA34" s="857">
        <f ca="1">IF(AA$4&gt;0,OFFSET('Labour Entry'!$C$1,'Labour Entry'!$A35-1,AA$4*5-3,1,1),0)</f>
        <v>0</v>
      </c>
      <c r="AB34" s="858">
        <f ca="1">IF(AB$4&gt;0,OFFSET('Labour Entry'!$C$1,'Labour Entry'!$A35-1,AB$4*5-2,1,1),0)</f>
        <v>0</v>
      </c>
      <c r="AC34" s="860">
        <f ca="1">IF(AC$4&gt;0,OFFSET('Labour Entry'!$C$1,'Labour Entry'!$A35-1,AC$4*5-1,1,1),0)</f>
        <v>0</v>
      </c>
      <c r="AD34" s="861">
        <f ca="1">IF(AD$4&gt;0,OFFSET('Labour Entry'!$C$1,'Labour Entry'!$A35-1,AD$4*5,1,1),0)</f>
        <v>0</v>
      </c>
      <c r="AE34" s="862">
        <f ca="1">IF(AE$4&gt;0,OFFSET('Labour Entry'!$C$1,'Labour Entry'!$A35-1,AE$4*5-4,1,1),0)</f>
        <v>0</v>
      </c>
      <c r="AF34" s="857">
        <f ca="1">IF(AF$4&gt;0,OFFSET('Labour Entry'!$C$1,'Labour Entry'!$A35-1,AF$4*5-3,1,1),0)</f>
        <v>0</v>
      </c>
      <c r="AG34" s="858">
        <f ca="1">IF(AG$4&gt;0,OFFSET('Labour Entry'!$C$1,'Labour Entry'!$A35-1,AG$4*5-2,1,1),0)</f>
        <v>0</v>
      </c>
      <c r="AH34" s="860">
        <f ca="1">IF(AH$4&gt;0,OFFSET('Labour Entry'!$C$1,'Labour Entry'!$A35-1,AH$4*5-1,1,1),0)</f>
        <v>0</v>
      </c>
      <c r="AI34" s="861">
        <f ca="1">IF(AI$4&gt;0,OFFSET('Labour Entry'!$C$1,'Labour Entry'!$A35-1,AI$4*5,1,1),0)</f>
        <v>0</v>
      </c>
      <c r="AJ34" s="862">
        <f ca="1">IF(AJ$4&gt;0,OFFSET('Labour Entry'!$C$1,'Labour Entry'!$A35-1,AJ$4*5-4,1,1),0)</f>
        <v>0</v>
      </c>
      <c r="AK34" s="857">
        <f ca="1">IF(AK$4&gt;0,OFFSET('Labour Entry'!$C$1,'Labour Entry'!$A35-1,AK$4*5-3,1,1),0)</f>
        <v>0</v>
      </c>
      <c r="AL34" s="858">
        <f ca="1">IF(AL$4&gt;0,OFFSET('Labour Entry'!$C$1,'Labour Entry'!$A35-1,AL$4*5-2,1,1),0)</f>
        <v>0</v>
      </c>
      <c r="AM34" s="857">
        <f ca="1">IF(AM$4&gt;0,OFFSET('Labour Entry'!$C$1,'Labour Entry'!$A35-1,AM$4*5-1,1,1),0)</f>
        <v>0</v>
      </c>
      <c r="AN34" s="858">
        <f ca="1">IF(AN$4&gt;0,OFFSET('Labour Entry'!$C$1,'Labour Entry'!$A35-1,AN$4*5,1,1),0)</f>
        <v>0</v>
      </c>
      <c r="AO34" s="862">
        <f ca="1">IF(AO$4&gt;0,OFFSET('Labour Entry'!$C$1,'Labour Entry'!$A35-1,AO$4*5-4,1,1),0)</f>
        <v>0</v>
      </c>
      <c r="AP34" s="857">
        <f ca="1">IF(AP$4&gt;0,OFFSET('Labour Entry'!$C$1,'Labour Entry'!$A35-1,AP$4*5-3,1,1),0)</f>
        <v>0</v>
      </c>
      <c r="AQ34" s="858">
        <f ca="1">IF(AQ$4&gt;0,OFFSET('Labour Entry'!$C$1,'Labour Entry'!$A35-1,AQ$4*5-2,1,1),0)</f>
        <v>0</v>
      </c>
      <c r="AR34" s="857">
        <f ca="1">IF(AR$4&gt;0,OFFSET('Labour Entry'!$C$1,'Labour Entry'!$A35-1,AR$4*5-1,1,1),0)</f>
        <v>0</v>
      </c>
      <c r="AS34" s="858">
        <f ca="1">IF(AS$4&gt;0,OFFSET('Labour Entry'!$C$1,'Labour Entry'!$A35-1,AS$4*5,1,1),0)</f>
        <v>0</v>
      </c>
      <c r="AT34" s="862">
        <f ca="1">IF(AT$4&gt;0,OFFSET('Labour Entry'!$C$1,'Labour Entry'!$A35-1,AT$4*5-4,1,1),0)</f>
        <v>0</v>
      </c>
      <c r="AU34" s="857">
        <f ca="1">IF(AU$4&gt;0,OFFSET('Labour Entry'!$C$1,'Labour Entry'!$A35-1,AU$4*5-3,1,1),0)</f>
        <v>0</v>
      </c>
      <c r="AV34" s="858">
        <f ca="1">IF(AV$4&gt;0,OFFSET('Labour Entry'!$C$1,'Labour Entry'!$A35-1,AV$4*5-2,1,1),0)</f>
        <v>0</v>
      </c>
      <c r="AW34" s="857">
        <f ca="1">IF(AW$4&gt;0,OFFSET('Labour Entry'!$C$1,'Labour Entry'!$A35-1,AW$4*5-1,1,1),0)</f>
        <v>0</v>
      </c>
      <c r="AX34" s="858">
        <f ca="1">IF(AX$4&gt;0,OFFSET('Labour Entry'!$C$1,'Labour Entry'!$A35-1,AX$4*5,1,1),0)</f>
        <v>0</v>
      </c>
      <c r="AY34" s="862">
        <f ca="1">IF(AY$4&gt;0,OFFSET('Labour Entry'!$C$1,'Labour Entry'!$A35-1,AY$4*5-4,1,1),0)</f>
        <v>0</v>
      </c>
      <c r="AZ34" s="857">
        <f ca="1">IF(AZ$4&gt;0,OFFSET('Labour Entry'!$C$1,'Labour Entry'!$A35-1,AZ$4*5-3,1,1),0)</f>
        <v>0</v>
      </c>
      <c r="BA34" s="858">
        <f ca="1">IF(BA$4&gt;0,OFFSET('Labour Entry'!$C$1,'Labour Entry'!$A35-1,BA$4*5-2,1,1),0)</f>
        <v>0</v>
      </c>
      <c r="BB34" s="857">
        <f ca="1">IF(BB$4&gt;0,OFFSET('Labour Entry'!$C$1,'Labour Entry'!$A35-1,BB$4*5-1,1,1),0)</f>
        <v>0</v>
      </c>
      <c r="BC34" s="858">
        <f ca="1">IF(BC$4&gt;0,OFFSET('Labour Entry'!$C$1,'Labour Entry'!$A35-1,BC$4*5,1,1),0)</f>
        <v>0</v>
      </c>
      <c r="BD34" s="862">
        <f ca="1">IF(BD$4&gt;0,OFFSET('Labour Entry'!$C$1,'Labour Entry'!$A35-1,BD$4*5-4,1,1),0)</f>
        <v>0</v>
      </c>
      <c r="BE34" s="857">
        <f ca="1">IF(BE$4&gt;0,OFFSET('Labour Entry'!$C$1,'Labour Entry'!$A35-1,BE$4*5-3,1,1),0)</f>
        <v>0</v>
      </c>
      <c r="BF34" s="858">
        <f ca="1">IF(BF$4&gt;0,OFFSET('Labour Entry'!$C$1,'Labour Entry'!$A35-1,BF$4*5-2,1,1),0)</f>
        <v>0</v>
      </c>
      <c r="BG34" s="857">
        <f ca="1">IF(BG$4&gt;0,OFFSET('Labour Entry'!$C$1,'Labour Entry'!$A35-1,BG$4*5-1,1,1),0)</f>
        <v>0</v>
      </c>
      <c r="BH34" s="858">
        <f ca="1">IF(BH$4&gt;0,OFFSET('Labour Entry'!$C$1,'Labour Entry'!$A35-1,BH$4*5,1,1),0)</f>
        <v>0</v>
      </c>
      <c r="BI34" s="862">
        <f ca="1">IF(BI$4&gt;0,OFFSET('Labour Entry'!$C$1,'Labour Entry'!$A35-1,BI$4*5-4,1,1),0)</f>
        <v>0</v>
      </c>
      <c r="BJ34" s="857">
        <f ca="1">IF(BJ$4&gt;0,OFFSET('Labour Entry'!$C$1,'Labour Entry'!$A35-1,BJ$4*5-3,1,1),0)</f>
        <v>0</v>
      </c>
      <c r="BK34" s="858">
        <f ca="1">IF(BK$4&gt;0,OFFSET('Labour Entry'!$C$1,'Labour Entry'!$A35-1,BK$4*5-2,1,1),0)</f>
        <v>0</v>
      </c>
      <c r="BL34" s="857">
        <f ca="1">IF(BL$4&gt;0,OFFSET('Labour Entry'!$C$1,'Labour Entry'!$A35-1,BL$4*5-1,1,1),0)</f>
        <v>0</v>
      </c>
      <c r="BM34" s="858">
        <f ca="1">IF(BM$4&gt;0,OFFSET('Labour Entry'!$C$1,'Labour Entry'!$A35-1,BM$4*5,1,1),0)</f>
        <v>0</v>
      </c>
      <c r="BN34" s="862">
        <f ca="1">IF(BN$4&gt;0,OFFSET('Labour Entry'!$C$1,'Labour Entry'!$A35-1,BN$4*5-4,1,1),0)</f>
        <v>0</v>
      </c>
      <c r="BO34" s="857">
        <f ca="1">IF(BO$4&gt;0,OFFSET('Labour Entry'!$C$1,'Labour Entry'!$A35-1,BO$4*5-3,1,1),0)</f>
        <v>0</v>
      </c>
      <c r="BP34" s="858">
        <f ca="1">IF(BP$4&gt;0,OFFSET('Labour Entry'!$C$1,'Labour Entry'!$A35-1,BP$4*5-2,1,1),0)</f>
        <v>0</v>
      </c>
      <c r="BQ34" s="857">
        <f ca="1">IF(BQ$4&gt;0,OFFSET('Labour Entry'!$C$1,'Labour Entry'!$A35-1,BQ$4*5-1,1,1),0)</f>
        <v>0</v>
      </c>
      <c r="BR34" s="858">
        <f ca="1">IF(BR$4&gt;0,OFFSET('Labour Entry'!$C$1,'Labour Entry'!$A35-1,BR$4*5,1,1),0)</f>
        <v>0</v>
      </c>
      <c r="BS34" s="862">
        <f ca="1">IF(BS$4&gt;0,OFFSET('Labour Entry'!$C$1,'Labour Entry'!$A35-1,BS$4*5-4,1,1),0)</f>
        <v>0</v>
      </c>
      <c r="BT34" s="857">
        <f ca="1">IF(BT$4&gt;0,OFFSET('Labour Entry'!$C$1,'Labour Entry'!$A35-1,BT$4*5-3,1,1),0)</f>
        <v>0</v>
      </c>
      <c r="BU34" s="858">
        <f ca="1">IF(BU$4&gt;0,OFFSET('Labour Entry'!$C$1,'Labour Entry'!$A35-1,BU$4*5-2,1,1),0)</f>
        <v>0</v>
      </c>
      <c r="BV34" s="857">
        <f ca="1">IF(BV$4&gt;0,OFFSET('Labour Entry'!$C$1,'Labour Entry'!$A35-1,BV$4*5-1,1,1),0)</f>
        <v>0</v>
      </c>
      <c r="BW34" s="858">
        <f ca="1">IF(BW$4&gt;0,OFFSET('Labour Entry'!$C$1,'Labour Entry'!$A35-1,BW$4*5,1,1),0)</f>
        <v>0</v>
      </c>
      <c r="BX34" s="862">
        <f ca="1">IF(BX$4&gt;0,OFFSET('Labour Entry'!$C$1,'Labour Entry'!$A35-1,BX$4*5-4,1,1),0)</f>
        <v>0</v>
      </c>
      <c r="BY34" s="857">
        <f ca="1">IF(BY$4&gt;0,OFFSET('Labour Entry'!$C$1,'Labour Entry'!$A35-1,BY$4*5-3,1,1),0)</f>
        <v>0</v>
      </c>
      <c r="BZ34" s="858">
        <f ca="1">IF(BZ$4&gt;0,OFFSET('Labour Entry'!$C$1,'Labour Entry'!$A35-1,BZ$4*5-2,1,1),0)</f>
        <v>0</v>
      </c>
      <c r="CA34" s="857">
        <f ca="1">IF(CA$4&gt;0,OFFSET('Labour Entry'!$C$1,'Labour Entry'!$A35-1,CA$4*5-1,1,1),0)</f>
        <v>0</v>
      </c>
      <c r="CB34" s="858">
        <f ca="1">IF(CB$4&gt;0,OFFSET('Labour Entry'!$C$1,'Labour Entry'!$A35-1,CB$4*5,1,1),0)</f>
        <v>0</v>
      </c>
      <c r="CC34" s="862">
        <f ca="1">IF(CC$4&gt;0,OFFSET('Labour Entry'!$C$1,'Labour Entry'!$A35-1,CC$4*5-4,1,1),0)</f>
        <v>0</v>
      </c>
      <c r="CD34" s="857">
        <f ca="1">IF(CD$4&gt;0,OFFSET('Labour Entry'!$C$1,'Labour Entry'!$A35-1,CD$4*5-3,1,1),0)</f>
        <v>0</v>
      </c>
      <c r="CE34" s="858">
        <f ca="1">IF(CE$4&gt;0,OFFSET('Labour Entry'!$C$1,'Labour Entry'!$A35-1,CE$4*5-2,1,1),0)</f>
        <v>0</v>
      </c>
      <c r="CF34" s="857">
        <f ca="1">IF(CF$4&gt;0,OFFSET('Labour Entry'!$C$1,'Labour Entry'!$A35-1,CF$4*5-1,1,1),0)</f>
        <v>0</v>
      </c>
      <c r="CG34" s="858">
        <f ca="1">IF(CG$4&gt;0,OFFSET('Labour Entry'!$C$1,'Labour Entry'!$A35-1,CG$4*5,1,1),0)</f>
        <v>0</v>
      </c>
      <c r="CH34" s="845"/>
      <c r="CI34" s="863">
        <f t="shared" ca="1" si="0"/>
        <v>0</v>
      </c>
      <c r="CJ34" s="864">
        <f t="shared" ca="1" si="2"/>
        <v>0</v>
      </c>
      <c r="CK34" s="865">
        <f t="shared" ca="1" si="1"/>
        <v>0</v>
      </c>
      <c r="CL34" s="866">
        <f t="shared" ca="1" si="1"/>
        <v>0</v>
      </c>
      <c r="CM34" s="866">
        <f t="shared" ca="1" si="1"/>
        <v>0</v>
      </c>
      <c r="CN34" s="867">
        <f t="shared" ca="1" si="1"/>
        <v>0</v>
      </c>
    </row>
    <row r="35" spans="1:92" x14ac:dyDescent="0.2">
      <c r="A35" s="855" t="str">
        <f ca="1">IF(OFFSET('Employee Set-up'!$A$1,ROW('Employee Set-up'!$A31)-1,'Employee Set-up'!$B$1-1,1,1)&lt;&gt;0,OFFSET('Employee Set-up'!$A$1,ROW('Employee Set-up'!$A31)-1,'Employee Set-up'!$B$1-1,1,1),"---")</f>
        <v>----</v>
      </c>
      <c r="B35" s="856" t="str">
        <f ca="1">IF(OFFSET('Employee Set-up'!$A$1,ROW('Employee Set-up'!$A31)-1,'Employee Set-up'!$D$1-1,1,1)&lt;&gt;0,OFFSET('Employee Set-up'!$A$1,ROW('Employee Set-up'!$A31)-1,'Employee Set-up'!$C$1-1,1,1),"---")</f>
        <v>---</v>
      </c>
      <c r="C35" s="857">
        <f ca="1">IF(OFFSET('Employee Set-up'!$A$1,ROW('Employee Set-up'!$A31)-1,'Employee Set-up'!$D$1-1,1,1)&lt;&gt;0,OFFSET('Employee Set-up'!$A$1,ROW('Employee Set-up'!$A31)-1,'Employee Set-up'!$F$1-1,1,1),"---")</f>
        <v>0</v>
      </c>
      <c r="D35" s="858">
        <f ca="1">IF(OFFSET('Employee Set-up'!$A$1,ROW('Employee Set-up'!$A31)-1,'Employee Set-up'!$D$1-1,1,1)&lt;&gt;0,OFFSET('Employee Set-up'!$A$1,ROW('Employee Set-up'!$A31)-1,'Employee Set-up'!$G$1-1,1,1),"---")</f>
        <v>0</v>
      </c>
      <c r="E35" s="845"/>
      <c r="F35" s="859">
        <f ca="1">IF(F$4&gt;0,OFFSET('Labour Entry'!$C$1,'Labour Entry'!$A36-1,F$4*5-4,1,1),0)</f>
        <v>0</v>
      </c>
      <c r="G35" s="857">
        <f ca="1">IF(G$4&gt;0,OFFSET('Labour Entry'!$C$1,'Labour Entry'!$A36-1,G$4*5-3,1,1),0)</f>
        <v>0</v>
      </c>
      <c r="H35" s="858">
        <f ca="1">IF(H$4&gt;0,OFFSET('Labour Entry'!$C$1,'Labour Entry'!$A36-1,H$4*5-2,1,1),0)</f>
        <v>0</v>
      </c>
      <c r="I35" s="860">
        <f ca="1">IF(I$4&gt;0,OFFSET('Labour Entry'!$C$1,'Labour Entry'!$A36-1,I$4*5-1,1,1),0)</f>
        <v>0</v>
      </c>
      <c r="J35" s="861">
        <f ca="1">IF(J$4&gt;0,OFFSET('Labour Entry'!$C$1,'Labour Entry'!$A36-1,J$4*5,1,1),0)</f>
        <v>0</v>
      </c>
      <c r="K35" s="862">
        <f ca="1">IF(K$4&gt;0,OFFSET('Labour Entry'!$C$1,'Labour Entry'!$A36-1,K$4*5-4,1,1),0)</f>
        <v>0</v>
      </c>
      <c r="L35" s="857">
        <f ca="1">IF(L$4&gt;0,OFFSET('Labour Entry'!$C$1,'Labour Entry'!$A36-1,L$4*5-3,1,1),0)</f>
        <v>0</v>
      </c>
      <c r="M35" s="858">
        <f ca="1">IF(M$4&gt;0,OFFSET('Labour Entry'!$C$1,'Labour Entry'!$A36-1,M$4*5-2,1,1),0)</f>
        <v>0</v>
      </c>
      <c r="N35" s="860">
        <f ca="1">IF(N$4&gt;0,OFFSET('Labour Entry'!$C$1,'Labour Entry'!$A36-1,N$4*5-1,1,1),0)</f>
        <v>0</v>
      </c>
      <c r="O35" s="861">
        <f ca="1">IF(O$4&gt;0,OFFSET('Labour Entry'!$C$1,'Labour Entry'!$A36-1,O$4*5,1,1),0)</f>
        <v>0</v>
      </c>
      <c r="P35" s="862">
        <f ca="1">IF(P$4&gt;0,OFFSET('Labour Entry'!$C$1,'Labour Entry'!$A36-1,P$4*5-4,1,1),0)</f>
        <v>0</v>
      </c>
      <c r="Q35" s="857">
        <f ca="1">IF(Q$4&gt;0,OFFSET('Labour Entry'!$C$1,'Labour Entry'!$A36-1,Q$4*5-3,1,1),0)</f>
        <v>0</v>
      </c>
      <c r="R35" s="858">
        <f ca="1">IF(R$4&gt;0,OFFSET('Labour Entry'!$C$1,'Labour Entry'!$A36-1,R$4*5-2,1,1),0)</f>
        <v>0</v>
      </c>
      <c r="S35" s="860">
        <f ca="1">IF(S$4&gt;0,OFFSET('Labour Entry'!$C$1,'Labour Entry'!$A36-1,S$4*5-1,1,1),0)</f>
        <v>0</v>
      </c>
      <c r="T35" s="861">
        <f ca="1">IF(T$4&gt;0,OFFSET('Labour Entry'!$C$1,'Labour Entry'!$A36-1,T$4*5,1,1),0)</f>
        <v>0</v>
      </c>
      <c r="U35" s="862">
        <f ca="1">IF(U$4&gt;0,OFFSET('Labour Entry'!$C$1,'Labour Entry'!$A36-1,U$4*5-4,1,1),0)</f>
        <v>0</v>
      </c>
      <c r="V35" s="857">
        <f ca="1">IF(V$4&gt;0,OFFSET('Labour Entry'!$C$1,'Labour Entry'!$A36-1,V$4*5-3,1,1),0)</f>
        <v>0</v>
      </c>
      <c r="W35" s="858">
        <f ca="1">IF(W$4&gt;0,OFFSET('Labour Entry'!$C$1,'Labour Entry'!$A36-1,W$4*5-2,1,1),0)</f>
        <v>0</v>
      </c>
      <c r="X35" s="860">
        <f ca="1">IF(X$4&gt;0,OFFSET('Labour Entry'!$C$1,'Labour Entry'!$A36-1,X$4*5-1,1,1),0)</f>
        <v>0</v>
      </c>
      <c r="Y35" s="861">
        <f ca="1">IF(Y$4&gt;0,OFFSET('Labour Entry'!$C$1,'Labour Entry'!$A36-1,Y$4*5,1,1),0)</f>
        <v>0</v>
      </c>
      <c r="Z35" s="862">
        <f ca="1">IF(Z$4&gt;0,OFFSET('Labour Entry'!$C$1,'Labour Entry'!$A36-1,Z$4*5-4,1,1),0)</f>
        <v>0</v>
      </c>
      <c r="AA35" s="857">
        <f ca="1">IF(AA$4&gt;0,OFFSET('Labour Entry'!$C$1,'Labour Entry'!$A36-1,AA$4*5-3,1,1),0)</f>
        <v>0</v>
      </c>
      <c r="AB35" s="858">
        <f ca="1">IF(AB$4&gt;0,OFFSET('Labour Entry'!$C$1,'Labour Entry'!$A36-1,AB$4*5-2,1,1),0)</f>
        <v>0</v>
      </c>
      <c r="AC35" s="860">
        <f ca="1">IF(AC$4&gt;0,OFFSET('Labour Entry'!$C$1,'Labour Entry'!$A36-1,AC$4*5-1,1,1),0)</f>
        <v>0</v>
      </c>
      <c r="AD35" s="861">
        <f ca="1">IF(AD$4&gt;0,OFFSET('Labour Entry'!$C$1,'Labour Entry'!$A36-1,AD$4*5,1,1),0)</f>
        <v>0</v>
      </c>
      <c r="AE35" s="862">
        <f ca="1">IF(AE$4&gt;0,OFFSET('Labour Entry'!$C$1,'Labour Entry'!$A36-1,AE$4*5-4,1,1),0)</f>
        <v>0</v>
      </c>
      <c r="AF35" s="857">
        <f ca="1">IF(AF$4&gt;0,OFFSET('Labour Entry'!$C$1,'Labour Entry'!$A36-1,AF$4*5-3,1,1),0)</f>
        <v>0</v>
      </c>
      <c r="AG35" s="858">
        <f ca="1">IF(AG$4&gt;0,OFFSET('Labour Entry'!$C$1,'Labour Entry'!$A36-1,AG$4*5-2,1,1),0)</f>
        <v>0</v>
      </c>
      <c r="AH35" s="860">
        <f ca="1">IF(AH$4&gt;0,OFFSET('Labour Entry'!$C$1,'Labour Entry'!$A36-1,AH$4*5-1,1,1),0)</f>
        <v>0</v>
      </c>
      <c r="AI35" s="861">
        <f ca="1">IF(AI$4&gt;0,OFFSET('Labour Entry'!$C$1,'Labour Entry'!$A36-1,AI$4*5,1,1),0)</f>
        <v>0</v>
      </c>
      <c r="AJ35" s="862">
        <f ca="1">IF(AJ$4&gt;0,OFFSET('Labour Entry'!$C$1,'Labour Entry'!$A36-1,AJ$4*5-4,1,1),0)</f>
        <v>0</v>
      </c>
      <c r="AK35" s="857">
        <f ca="1">IF(AK$4&gt;0,OFFSET('Labour Entry'!$C$1,'Labour Entry'!$A36-1,AK$4*5-3,1,1),0)</f>
        <v>0</v>
      </c>
      <c r="AL35" s="858">
        <f ca="1">IF(AL$4&gt;0,OFFSET('Labour Entry'!$C$1,'Labour Entry'!$A36-1,AL$4*5-2,1,1),0)</f>
        <v>0</v>
      </c>
      <c r="AM35" s="857">
        <f ca="1">IF(AM$4&gt;0,OFFSET('Labour Entry'!$C$1,'Labour Entry'!$A36-1,AM$4*5-1,1,1),0)</f>
        <v>0</v>
      </c>
      <c r="AN35" s="858">
        <f ca="1">IF(AN$4&gt;0,OFFSET('Labour Entry'!$C$1,'Labour Entry'!$A36-1,AN$4*5,1,1),0)</f>
        <v>0</v>
      </c>
      <c r="AO35" s="862">
        <f ca="1">IF(AO$4&gt;0,OFFSET('Labour Entry'!$C$1,'Labour Entry'!$A36-1,AO$4*5-4,1,1),0)</f>
        <v>0</v>
      </c>
      <c r="AP35" s="857">
        <f ca="1">IF(AP$4&gt;0,OFFSET('Labour Entry'!$C$1,'Labour Entry'!$A36-1,AP$4*5-3,1,1),0)</f>
        <v>0</v>
      </c>
      <c r="AQ35" s="858">
        <f ca="1">IF(AQ$4&gt;0,OFFSET('Labour Entry'!$C$1,'Labour Entry'!$A36-1,AQ$4*5-2,1,1),0)</f>
        <v>0</v>
      </c>
      <c r="AR35" s="857">
        <f ca="1">IF(AR$4&gt;0,OFFSET('Labour Entry'!$C$1,'Labour Entry'!$A36-1,AR$4*5-1,1,1),0)</f>
        <v>0</v>
      </c>
      <c r="AS35" s="858">
        <f ca="1">IF(AS$4&gt;0,OFFSET('Labour Entry'!$C$1,'Labour Entry'!$A36-1,AS$4*5,1,1),0)</f>
        <v>0</v>
      </c>
      <c r="AT35" s="862">
        <f ca="1">IF(AT$4&gt;0,OFFSET('Labour Entry'!$C$1,'Labour Entry'!$A36-1,AT$4*5-4,1,1),0)</f>
        <v>0</v>
      </c>
      <c r="AU35" s="857">
        <f ca="1">IF(AU$4&gt;0,OFFSET('Labour Entry'!$C$1,'Labour Entry'!$A36-1,AU$4*5-3,1,1),0)</f>
        <v>0</v>
      </c>
      <c r="AV35" s="858">
        <f ca="1">IF(AV$4&gt;0,OFFSET('Labour Entry'!$C$1,'Labour Entry'!$A36-1,AV$4*5-2,1,1),0)</f>
        <v>0</v>
      </c>
      <c r="AW35" s="857">
        <f ca="1">IF(AW$4&gt;0,OFFSET('Labour Entry'!$C$1,'Labour Entry'!$A36-1,AW$4*5-1,1,1),0)</f>
        <v>0</v>
      </c>
      <c r="AX35" s="858">
        <f ca="1">IF(AX$4&gt;0,OFFSET('Labour Entry'!$C$1,'Labour Entry'!$A36-1,AX$4*5,1,1),0)</f>
        <v>0</v>
      </c>
      <c r="AY35" s="862">
        <f ca="1">IF(AY$4&gt;0,OFFSET('Labour Entry'!$C$1,'Labour Entry'!$A36-1,AY$4*5-4,1,1),0)</f>
        <v>0</v>
      </c>
      <c r="AZ35" s="857">
        <f ca="1">IF(AZ$4&gt;0,OFFSET('Labour Entry'!$C$1,'Labour Entry'!$A36-1,AZ$4*5-3,1,1),0)</f>
        <v>0</v>
      </c>
      <c r="BA35" s="858">
        <f ca="1">IF(BA$4&gt;0,OFFSET('Labour Entry'!$C$1,'Labour Entry'!$A36-1,BA$4*5-2,1,1),0)</f>
        <v>0</v>
      </c>
      <c r="BB35" s="857">
        <f ca="1">IF(BB$4&gt;0,OFFSET('Labour Entry'!$C$1,'Labour Entry'!$A36-1,BB$4*5-1,1,1),0)</f>
        <v>0</v>
      </c>
      <c r="BC35" s="858">
        <f ca="1">IF(BC$4&gt;0,OFFSET('Labour Entry'!$C$1,'Labour Entry'!$A36-1,BC$4*5,1,1),0)</f>
        <v>0</v>
      </c>
      <c r="BD35" s="862">
        <f ca="1">IF(BD$4&gt;0,OFFSET('Labour Entry'!$C$1,'Labour Entry'!$A36-1,BD$4*5-4,1,1),0)</f>
        <v>0</v>
      </c>
      <c r="BE35" s="857">
        <f ca="1">IF(BE$4&gt;0,OFFSET('Labour Entry'!$C$1,'Labour Entry'!$A36-1,BE$4*5-3,1,1),0)</f>
        <v>0</v>
      </c>
      <c r="BF35" s="858">
        <f ca="1">IF(BF$4&gt;0,OFFSET('Labour Entry'!$C$1,'Labour Entry'!$A36-1,BF$4*5-2,1,1),0)</f>
        <v>0</v>
      </c>
      <c r="BG35" s="857">
        <f ca="1">IF(BG$4&gt;0,OFFSET('Labour Entry'!$C$1,'Labour Entry'!$A36-1,BG$4*5-1,1,1),0)</f>
        <v>0</v>
      </c>
      <c r="BH35" s="858">
        <f ca="1">IF(BH$4&gt;0,OFFSET('Labour Entry'!$C$1,'Labour Entry'!$A36-1,BH$4*5,1,1),0)</f>
        <v>0</v>
      </c>
      <c r="BI35" s="862">
        <f ca="1">IF(BI$4&gt;0,OFFSET('Labour Entry'!$C$1,'Labour Entry'!$A36-1,BI$4*5-4,1,1),0)</f>
        <v>0</v>
      </c>
      <c r="BJ35" s="857">
        <f ca="1">IF(BJ$4&gt;0,OFFSET('Labour Entry'!$C$1,'Labour Entry'!$A36-1,BJ$4*5-3,1,1),0)</f>
        <v>0</v>
      </c>
      <c r="BK35" s="858">
        <f ca="1">IF(BK$4&gt;0,OFFSET('Labour Entry'!$C$1,'Labour Entry'!$A36-1,BK$4*5-2,1,1),0)</f>
        <v>0</v>
      </c>
      <c r="BL35" s="857">
        <f ca="1">IF(BL$4&gt;0,OFFSET('Labour Entry'!$C$1,'Labour Entry'!$A36-1,BL$4*5-1,1,1),0)</f>
        <v>0</v>
      </c>
      <c r="BM35" s="858">
        <f ca="1">IF(BM$4&gt;0,OFFSET('Labour Entry'!$C$1,'Labour Entry'!$A36-1,BM$4*5,1,1),0)</f>
        <v>0</v>
      </c>
      <c r="BN35" s="862">
        <f ca="1">IF(BN$4&gt;0,OFFSET('Labour Entry'!$C$1,'Labour Entry'!$A36-1,BN$4*5-4,1,1),0)</f>
        <v>0</v>
      </c>
      <c r="BO35" s="857">
        <f ca="1">IF(BO$4&gt;0,OFFSET('Labour Entry'!$C$1,'Labour Entry'!$A36-1,BO$4*5-3,1,1),0)</f>
        <v>0</v>
      </c>
      <c r="BP35" s="858">
        <f ca="1">IF(BP$4&gt;0,OFFSET('Labour Entry'!$C$1,'Labour Entry'!$A36-1,BP$4*5-2,1,1),0)</f>
        <v>0</v>
      </c>
      <c r="BQ35" s="857">
        <f ca="1">IF(BQ$4&gt;0,OFFSET('Labour Entry'!$C$1,'Labour Entry'!$A36-1,BQ$4*5-1,1,1),0)</f>
        <v>0</v>
      </c>
      <c r="BR35" s="858">
        <f ca="1">IF(BR$4&gt;0,OFFSET('Labour Entry'!$C$1,'Labour Entry'!$A36-1,BR$4*5,1,1),0)</f>
        <v>0</v>
      </c>
      <c r="BS35" s="862">
        <f ca="1">IF(BS$4&gt;0,OFFSET('Labour Entry'!$C$1,'Labour Entry'!$A36-1,BS$4*5-4,1,1),0)</f>
        <v>0</v>
      </c>
      <c r="BT35" s="857">
        <f ca="1">IF(BT$4&gt;0,OFFSET('Labour Entry'!$C$1,'Labour Entry'!$A36-1,BT$4*5-3,1,1),0)</f>
        <v>0</v>
      </c>
      <c r="BU35" s="858">
        <f ca="1">IF(BU$4&gt;0,OFFSET('Labour Entry'!$C$1,'Labour Entry'!$A36-1,BU$4*5-2,1,1),0)</f>
        <v>0</v>
      </c>
      <c r="BV35" s="857">
        <f ca="1">IF(BV$4&gt;0,OFFSET('Labour Entry'!$C$1,'Labour Entry'!$A36-1,BV$4*5-1,1,1),0)</f>
        <v>0</v>
      </c>
      <c r="BW35" s="858">
        <f ca="1">IF(BW$4&gt;0,OFFSET('Labour Entry'!$C$1,'Labour Entry'!$A36-1,BW$4*5,1,1),0)</f>
        <v>0</v>
      </c>
      <c r="BX35" s="862">
        <f ca="1">IF(BX$4&gt;0,OFFSET('Labour Entry'!$C$1,'Labour Entry'!$A36-1,BX$4*5-4,1,1),0)</f>
        <v>0</v>
      </c>
      <c r="BY35" s="857">
        <f ca="1">IF(BY$4&gt;0,OFFSET('Labour Entry'!$C$1,'Labour Entry'!$A36-1,BY$4*5-3,1,1),0)</f>
        <v>0</v>
      </c>
      <c r="BZ35" s="858">
        <f ca="1">IF(BZ$4&gt;0,OFFSET('Labour Entry'!$C$1,'Labour Entry'!$A36-1,BZ$4*5-2,1,1),0)</f>
        <v>0</v>
      </c>
      <c r="CA35" s="857">
        <f ca="1">IF(CA$4&gt;0,OFFSET('Labour Entry'!$C$1,'Labour Entry'!$A36-1,CA$4*5-1,1,1),0)</f>
        <v>0</v>
      </c>
      <c r="CB35" s="858">
        <f ca="1">IF(CB$4&gt;0,OFFSET('Labour Entry'!$C$1,'Labour Entry'!$A36-1,CB$4*5,1,1),0)</f>
        <v>0</v>
      </c>
      <c r="CC35" s="862">
        <f ca="1">IF(CC$4&gt;0,OFFSET('Labour Entry'!$C$1,'Labour Entry'!$A36-1,CC$4*5-4,1,1),0)</f>
        <v>0</v>
      </c>
      <c r="CD35" s="857">
        <f ca="1">IF(CD$4&gt;0,OFFSET('Labour Entry'!$C$1,'Labour Entry'!$A36-1,CD$4*5-3,1,1),0)</f>
        <v>0</v>
      </c>
      <c r="CE35" s="858">
        <f ca="1">IF(CE$4&gt;0,OFFSET('Labour Entry'!$C$1,'Labour Entry'!$A36-1,CE$4*5-2,1,1),0)</f>
        <v>0</v>
      </c>
      <c r="CF35" s="857">
        <f ca="1">IF(CF$4&gt;0,OFFSET('Labour Entry'!$C$1,'Labour Entry'!$A36-1,CF$4*5-1,1,1),0)</f>
        <v>0</v>
      </c>
      <c r="CG35" s="858">
        <f ca="1">IF(CG$4&gt;0,OFFSET('Labour Entry'!$C$1,'Labour Entry'!$A36-1,CG$4*5,1,1),0)</f>
        <v>0</v>
      </c>
      <c r="CH35" s="845"/>
      <c r="CI35" s="863">
        <f t="shared" ca="1" si="0"/>
        <v>0</v>
      </c>
      <c r="CJ35" s="864">
        <f t="shared" ca="1" si="2"/>
        <v>0</v>
      </c>
      <c r="CK35" s="865">
        <f t="shared" ca="1" si="1"/>
        <v>0</v>
      </c>
      <c r="CL35" s="866">
        <f t="shared" ca="1" si="1"/>
        <v>0</v>
      </c>
      <c r="CM35" s="866">
        <f t="shared" ca="1" si="1"/>
        <v>0</v>
      </c>
      <c r="CN35" s="867">
        <f t="shared" ca="1" si="1"/>
        <v>0</v>
      </c>
    </row>
    <row r="36" spans="1:92" x14ac:dyDescent="0.2">
      <c r="A36" s="855" t="str">
        <f ca="1">IF(OFFSET('Employee Set-up'!$A$1,ROW('Employee Set-up'!$A32)-1,'Employee Set-up'!$B$1-1,1,1)&lt;&gt;0,OFFSET('Employee Set-up'!$A$1,ROW('Employee Set-up'!$A32)-1,'Employee Set-up'!$B$1-1,1,1),"---")</f>
        <v>----</v>
      </c>
      <c r="B36" s="856" t="str">
        <f ca="1">IF(OFFSET('Employee Set-up'!$A$1,ROW('Employee Set-up'!$A32)-1,'Employee Set-up'!$D$1-1,1,1)&lt;&gt;0,OFFSET('Employee Set-up'!$A$1,ROW('Employee Set-up'!$A32)-1,'Employee Set-up'!$C$1-1,1,1),"---")</f>
        <v>---</v>
      </c>
      <c r="C36" s="857">
        <f ca="1">IF(OFFSET('Employee Set-up'!$A$1,ROW('Employee Set-up'!$A32)-1,'Employee Set-up'!$D$1-1,1,1)&lt;&gt;0,OFFSET('Employee Set-up'!$A$1,ROW('Employee Set-up'!$A32)-1,'Employee Set-up'!$F$1-1,1,1),"---")</f>
        <v>0</v>
      </c>
      <c r="D36" s="858">
        <f ca="1">IF(OFFSET('Employee Set-up'!$A$1,ROW('Employee Set-up'!$A32)-1,'Employee Set-up'!$D$1-1,1,1)&lt;&gt;0,OFFSET('Employee Set-up'!$A$1,ROW('Employee Set-up'!$A32)-1,'Employee Set-up'!$G$1-1,1,1),"---")</f>
        <v>0</v>
      </c>
      <c r="E36" s="845"/>
      <c r="F36" s="859">
        <f ca="1">IF(F$4&gt;0,OFFSET('Labour Entry'!$C$1,'Labour Entry'!$A37-1,F$4*5-4,1,1),0)</f>
        <v>0</v>
      </c>
      <c r="G36" s="857">
        <f ca="1">IF(G$4&gt;0,OFFSET('Labour Entry'!$C$1,'Labour Entry'!$A37-1,G$4*5-3,1,1),0)</f>
        <v>0</v>
      </c>
      <c r="H36" s="858">
        <f ca="1">IF(H$4&gt;0,OFFSET('Labour Entry'!$C$1,'Labour Entry'!$A37-1,H$4*5-2,1,1),0)</f>
        <v>0</v>
      </c>
      <c r="I36" s="860">
        <f ca="1">IF(I$4&gt;0,OFFSET('Labour Entry'!$C$1,'Labour Entry'!$A37-1,I$4*5-1,1,1),0)</f>
        <v>0</v>
      </c>
      <c r="J36" s="861">
        <f ca="1">IF(J$4&gt;0,OFFSET('Labour Entry'!$C$1,'Labour Entry'!$A37-1,J$4*5,1,1),0)</f>
        <v>0</v>
      </c>
      <c r="K36" s="862">
        <f ca="1">IF(K$4&gt;0,OFFSET('Labour Entry'!$C$1,'Labour Entry'!$A37-1,K$4*5-4,1,1),0)</f>
        <v>0</v>
      </c>
      <c r="L36" s="857">
        <f ca="1">IF(L$4&gt;0,OFFSET('Labour Entry'!$C$1,'Labour Entry'!$A37-1,L$4*5-3,1,1),0)</f>
        <v>0</v>
      </c>
      <c r="M36" s="858">
        <f ca="1">IF(M$4&gt;0,OFFSET('Labour Entry'!$C$1,'Labour Entry'!$A37-1,M$4*5-2,1,1),0)</f>
        <v>0</v>
      </c>
      <c r="N36" s="860">
        <f ca="1">IF(N$4&gt;0,OFFSET('Labour Entry'!$C$1,'Labour Entry'!$A37-1,N$4*5-1,1,1),0)</f>
        <v>0</v>
      </c>
      <c r="O36" s="861">
        <f ca="1">IF(O$4&gt;0,OFFSET('Labour Entry'!$C$1,'Labour Entry'!$A37-1,O$4*5,1,1),0)</f>
        <v>0</v>
      </c>
      <c r="P36" s="862">
        <f ca="1">IF(P$4&gt;0,OFFSET('Labour Entry'!$C$1,'Labour Entry'!$A37-1,P$4*5-4,1,1),0)</f>
        <v>0</v>
      </c>
      <c r="Q36" s="857">
        <f ca="1">IF(Q$4&gt;0,OFFSET('Labour Entry'!$C$1,'Labour Entry'!$A37-1,Q$4*5-3,1,1),0)</f>
        <v>0</v>
      </c>
      <c r="R36" s="858">
        <f ca="1">IF(R$4&gt;0,OFFSET('Labour Entry'!$C$1,'Labour Entry'!$A37-1,R$4*5-2,1,1),0)</f>
        <v>0</v>
      </c>
      <c r="S36" s="860">
        <f ca="1">IF(S$4&gt;0,OFFSET('Labour Entry'!$C$1,'Labour Entry'!$A37-1,S$4*5-1,1,1),0)</f>
        <v>0</v>
      </c>
      <c r="T36" s="861">
        <f ca="1">IF(T$4&gt;0,OFFSET('Labour Entry'!$C$1,'Labour Entry'!$A37-1,T$4*5,1,1),0)</f>
        <v>0</v>
      </c>
      <c r="U36" s="862">
        <f ca="1">IF(U$4&gt;0,OFFSET('Labour Entry'!$C$1,'Labour Entry'!$A37-1,U$4*5-4,1,1),0)</f>
        <v>0</v>
      </c>
      <c r="V36" s="857">
        <f ca="1">IF(V$4&gt;0,OFFSET('Labour Entry'!$C$1,'Labour Entry'!$A37-1,V$4*5-3,1,1),0)</f>
        <v>0</v>
      </c>
      <c r="W36" s="858">
        <f ca="1">IF(W$4&gt;0,OFFSET('Labour Entry'!$C$1,'Labour Entry'!$A37-1,W$4*5-2,1,1),0)</f>
        <v>0</v>
      </c>
      <c r="X36" s="860">
        <f ca="1">IF(X$4&gt;0,OFFSET('Labour Entry'!$C$1,'Labour Entry'!$A37-1,X$4*5-1,1,1),0)</f>
        <v>0</v>
      </c>
      <c r="Y36" s="861">
        <f ca="1">IF(Y$4&gt;0,OFFSET('Labour Entry'!$C$1,'Labour Entry'!$A37-1,Y$4*5,1,1),0)</f>
        <v>0</v>
      </c>
      <c r="Z36" s="862">
        <f ca="1">IF(Z$4&gt;0,OFFSET('Labour Entry'!$C$1,'Labour Entry'!$A37-1,Z$4*5-4,1,1),0)</f>
        <v>0</v>
      </c>
      <c r="AA36" s="857">
        <f ca="1">IF(AA$4&gt;0,OFFSET('Labour Entry'!$C$1,'Labour Entry'!$A37-1,AA$4*5-3,1,1),0)</f>
        <v>0</v>
      </c>
      <c r="AB36" s="858">
        <f ca="1">IF(AB$4&gt;0,OFFSET('Labour Entry'!$C$1,'Labour Entry'!$A37-1,AB$4*5-2,1,1),0)</f>
        <v>0</v>
      </c>
      <c r="AC36" s="860">
        <f ca="1">IF(AC$4&gt;0,OFFSET('Labour Entry'!$C$1,'Labour Entry'!$A37-1,AC$4*5-1,1,1),0)</f>
        <v>0</v>
      </c>
      <c r="AD36" s="861">
        <f ca="1">IF(AD$4&gt;0,OFFSET('Labour Entry'!$C$1,'Labour Entry'!$A37-1,AD$4*5,1,1),0)</f>
        <v>0</v>
      </c>
      <c r="AE36" s="862">
        <f ca="1">IF(AE$4&gt;0,OFFSET('Labour Entry'!$C$1,'Labour Entry'!$A37-1,AE$4*5-4,1,1),0)</f>
        <v>0</v>
      </c>
      <c r="AF36" s="857">
        <f ca="1">IF(AF$4&gt;0,OFFSET('Labour Entry'!$C$1,'Labour Entry'!$A37-1,AF$4*5-3,1,1),0)</f>
        <v>0</v>
      </c>
      <c r="AG36" s="858">
        <f ca="1">IF(AG$4&gt;0,OFFSET('Labour Entry'!$C$1,'Labour Entry'!$A37-1,AG$4*5-2,1,1),0)</f>
        <v>0</v>
      </c>
      <c r="AH36" s="860">
        <f ca="1">IF(AH$4&gt;0,OFFSET('Labour Entry'!$C$1,'Labour Entry'!$A37-1,AH$4*5-1,1,1),0)</f>
        <v>0</v>
      </c>
      <c r="AI36" s="861">
        <f ca="1">IF(AI$4&gt;0,OFFSET('Labour Entry'!$C$1,'Labour Entry'!$A37-1,AI$4*5,1,1),0)</f>
        <v>0</v>
      </c>
      <c r="AJ36" s="862">
        <f ca="1">IF(AJ$4&gt;0,OFFSET('Labour Entry'!$C$1,'Labour Entry'!$A37-1,AJ$4*5-4,1,1),0)</f>
        <v>0</v>
      </c>
      <c r="AK36" s="857">
        <f ca="1">IF(AK$4&gt;0,OFFSET('Labour Entry'!$C$1,'Labour Entry'!$A37-1,AK$4*5-3,1,1),0)</f>
        <v>0</v>
      </c>
      <c r="AL36" s="858">
        <f ca="1">IF(AL$4&gt;0,OFFSET('Labour Entry'!$C$1,'Labour Entry'!$A37-1,AL$4*5-2,1,1),0)</f>
        <v>0</v>
      </c>
      <c r="AM36" s="857">
        <f ca="1">IF(AM$4&gt;0,OFFSET('Labour Entry'!$C$1,'Labour Entry'!$A37-1,AM$4*5-1,1,1),0)</f>
        <v>0</v>
      </c>
      <c r="AN36" s="858">
        <f ca="1">IF(AN$4&gt;0,OFFSET('Labour Entry'!$C$1,'Labour Entry'!$A37-1,AN$4*5,1,1),0)</f>
        <v>0</v>
      </c>
      <c r="AO36" s="862">
        <f ca="1">IF(AO$4&gt;0,OFFSET('Labour Entry'!$C$1,'Labour Entry'!$A37-1,AO$4*5-4,1,1),0)</f>
        <v>0</v>
      </c>
      <c r="AP36" s="857">
        <f ca="1">IF(AP$4&gt;0,OFFSET('Labour Entry'!$C$1,'Labour Entry'!$A37-1,AP$4*5-3,1,1),0)</f>
        <v>0</v>
      </c>
      <c r="AQ36" s="858">
        <f ca="1">IF(AQ$4&gt;0,OFFSET('Labour Entry'!$C$1,'Labour Entry'!$A37-1,AQ$4*5-2,1,1),0)</f>
        <v>0</v>
      </c>
      <c r="AR36" s="857">
        <f ca="1">IF(AR$4&gt;0,OFFSET('Labour Entry'!$C$1,'Labour Entry'!$A37-1,AR$4*5-1,1,1),0)</f>
        <v>0</v>
      </c>
      <c r="AS36" s="858">
        <f ca="1">IF(AS$4&gt;0,OFFSET('Labour Entry'!$C$1,'Labour Entry'!$A37-1,AS$4*5,1,1),0)</f>
        <v>0</v>
      </c>
      <c r="AT36" s="862">
        <f ca="1">IF(AT$4&gt;0,OFFSET('Labour Entry'!$C$1,'Labour Entry'!$A37-1,AT$4*5-4,1,1),0)</f>
        <v>0</v>
      </c>
      <c r="AU36" s="857">
        <f ca="1">IF(AU$4&gt;0,OFFSET('Labour Entry'!$C$1,'Labour Entry'!$A37-1,AU$4*5-3,1,1),0)</f>
        <v>0</v>
      </c>
      <c r="AV36" s="858">
        <f ca="1">IF(AV$4&gt;0,OFFSET('Labour Entry'!$C$1,'Labour Entry'!$A37-1,AV$4*5-2,1,1),0)</f>
        <v>0</v>
      </c>
      <c r="AW36" s="857">
        <f ca="1">IF(AW$4&gt;0,OFFSET('Labour Entry'!$C$1,'Labour Entry'!$A37-1,AW$4*5-1,1,1),0)</f>
        <v>0</v>
      </c>
      <c r="AX36" s="858">
        <f ca="1">IF(AX$4&gt;0,OFFSET('Labour Entry'!$C$1,'Labour Entry'!$A37-1,AX$4*5,1,1),0)</f>
        <v>0</v>
      </c>
      <c r="AY36" s="862">
        <f ca="1">IF(AY$4&gt;0,OFFSET('Labour Entry'!$C$1,'Labour Entry'!$A37-1,AY$4*5-4,1,1),0)</f>
        <v>0</v>
      </c>
      <c r="AZ36" s="857">
        <f ca="1">IF(AZ$4&gt;0,OFFSET('Labour Entry'!$C$1,'Labour Entry'!$A37-1,AZ$4*5-3,1,1),0)</f>
        <v>0</v>
      </c>
      <c r="BA36" s="858">
        <f ca="1">IF(BA$4&gt;0,OFFSET('Labour Entry'!$C$1,'Labour Entry'!$A37-1,BA$4*5-2,1,1),0)</f>
        <v>0</v>
      </c>
      <c r="BB36" s="857">
        <f ca="1">IF(BB$4&gt;0,OFFSET('Labour Entry'!$C$1,'Labour Entry'!$A37-1,BB$4*5-1,1,1),0)</f>
        <v>0</v>
      </c>
      <c r="BC36" s="858">
        <f ca="1">IF(BC$4&gt;0,OFFSET('Labour Entry'!$C$1,'Labour Entry'!$A37-1,BC$4*5,1,1),0)</f>
        <v>0</v>
      </c>
      <c r="BD36" s="862">
        <f ca="1">IF(BD$4&gt;0,OFFSET('Labour Entry'!$C$1,'Labour Entry'!$A37-1,BD$4*5-4,1,1),0)</f>
        <v>0</v>
      </c>
      <c r="BE36" s="857">
        <f ca="1">IF(BE$4&gt;0,OFFSET('Labour Entry'!$C$1,'Labour Entry'!$A37-1,BE$4*5-3,1,1),0)</f>
        <v>0</v>
      </c>
      <c r="BF36" s="858">
        <f ca="1">IF(BF$4&gt;0,OFFSET('Labour Entry'!$C$1,'Labour Entry'!$A37-1,BF$4*5-2,1,1),0)</f>
        <v>0</v>
      </c>
      <c r="BG36" s="857">
        <f ca="1">IF(BG$4&gt;0,OFFSET('Labour Entry'!$C$1,'Labour Entry'!$A37-1,BG$4*5-1,1,1),0)</f>
        <v>0</v>
      </c>
      <c r="BH36" s="858">
        <f ca="1">IF(BH$4&gt;0,OFFSET('Labour Entry'!$C$1,'Labour Entry'!$A37-1,BH$4*5,1,1),0)</f>
        <v>0</v>
      </c>
      <c r="BI36" s="862">
        <f ca="1">IF(BI$4&gt;0,OFFSET('Labour Entry'!$C$1,'Labour Entry'!$A37-1,BI$4*5-4,1,1),0)</f>
        <v>0</v>
      </c>
      <c r="BJ36" s="857">
        <f ca="1">IF(BJ$4&gt;0,OFFSET('Labour Entry'!$C$1,'Labour Entry'!$A37-1,BJ$4*5-3,1,1),0)</f>
        <v>0</v>
      </c>
      <c r="BK36" s="858">
        <f ca="1">IF(BK$4&gt;0,OFFSET('Labour Entry'!$C$1,'Labour Entry'!$A37-1,BK$4*5-2,1,1),0)</f>
        <v>0</v>
      </c>
      <c r="BL36" s="857">
        <f ca="1">IF(BL$4&gt;0,OFFSET('Labour Entry'!$C$1,'Labour Entry'!$A37-1,BL$4*5-1,1,1),0)</f>
        <v>0</v>
      </c>
      <c r="BM36" s="858">
        <f ca="1">IF(BM$4&gt;0,OFFSET('Labour Entry'!$C$1,'Labour Entry'!$A37-1,BM$4*5,1,1),0)</f>
        <v>0</v>
      </c>
      <c r="BN36" s="862">
        <f ca="1">IF(BN$4&gt;0,OFFSET('Labour Entry'!$C$1,'Labour Entry'!$A37-1,BN$4*5-4,1,1),0)</f>
        <v>0</v>
      </c>
      <c r="BO36" s="857">
        <f ca="1">IF(BO$4&gt;0,OFFSET('Labour Entry'!$C$1,'Labour Entry'!$A37-1,BO$4*5-3,1,1),0)</f>
        <v>0</v>
      </c>
      <c r="BP36" s="858">
        <f ca="1">IF(BP$4&gt;0,OFFSET('Labour Entry'!$C$1,'Labour Entry'!$A37-1,BP$4*5-2,1,1),0)</f>
        <v>0</v>
      </c>
      <c r="BQ36" s="857">
        <f ca="1">IF(BQ$4&gt;0,OFFSET('Labour Entry'!$C$1,'Labour Entry'!$A37-1,BQ$4*5-1,1,1),0)</f>
        <v>0</v>
      </c>
      <c r="BR36" s="858">
        <f ca="1">IF(BR$4&gt;0,OFFSET('Labour Entry'!$C$1,'Labour Entry'!$A37-1,BR$4*5,1,1),0)</f>
        <v>0</v>
      </c>
      <c r="BS36" s="862">
        <f ca="1">IF(BS$4&gt;0,OFFSET('Labour Entry'!$C$1,'Labour Entry'!$A37-1,BS$4*5-4,1,1),0)</f>
        <v>0</v>
      </c>
      <c r="BT36" s="857">
        <f ca="1">IF(BT$4&gt;0,OFFSET('Labour Entry'!$C$1,'Labour Entry'!$A37-1,BT$4*5-3,1,1),0)</f>
        <v>0</v>
      </c>
      <c r="BU36" s="858">
        <f ca="1">IF(BU$4&gt;0,OFFSET('Labour Entry'!$C$1,'Labour Entry'!$A37-1,BU$4*5-2,1,1),0)</f>
        <v>0</v>
      </c>
      <c r="BV36" s="857">
        <f ca="1">IF(BV$4&gt;0,OFFSET('Labour Entry'!$C$1,'Labour Entry'!$A37-1,BV$4*5-1,1,1),0)</f>
        <v>0</v>
      </c>
      <c r="BW36" s="858">
        <f ca="1">IF(BW$4&gt;0,OFFSET('Labour Entry'!$C$1,'Labour Entry'!$A37-1,BW$4*5,1,1),0)</f>
        <v>0</v>
      </c>
      <c r="BX36" s="862">
        <f ca="1">IF(BX$4&gt;0,OFFSET('Labour Entry'!$C$1,'Labour Entry'!$A37-1,BX$4*5-4,1,1),0)</f>
        <v>0</v>
      </c>
      <c r="BY36" s="857">
        <f ca="1">IF(BY$4&gt;0,OFFSET('Labour Entry'!$C$1,'Labour Entry'!$A37-1,BY$4*5-3,1,1),0)</f>
        <v>0</v>
      </c>
      <c r="BZ36" s="858">
        <f ca="1">IF(BZ$4&gt;0,OFFSET('Labour Entry'!$C$1,'Labour Entry'!$A37-1,BZ$4*5-2,1,1),0)</f>
        <v>0</v>
      </c>
      <c r="CA36" s="857">
        <f ca="1">IF(CA$4&gt;0,OFFSET('Labour Entry'!$C$1,'Labour Entry'!$A37-1,CA$4*5-1,1,1),0)</f>
        <v>0</v>
      </c>
      <c r="CB36" s="858">
        <f ca="1">IF(CB$4&gt;0,OFFSET('Labour Entry'!$C$1,'Labour Entry'!$A37-1,CB$4*5,1,1),0)</f>
        <v>0</v>
      </c>
      <c r="CC36" s="862">
        <f ca="1">IF(CC$4&gt;0,OFFSET('Labour Entry'!$C$1,'Labour Entry'!$A37-1,CC$4*5-4,1,1),0)</f>
        <v>0</v>
      </c>
      <c r="CD36" s="857">
        <f ca="1">IF(CD$4&gt;0,OFFSET('Labour Entry'!$C$1,'Labour Entry'!$A37-1,CD$4*5-3,1,1),0)</f>
        <v>0</v>
      </c>
      <c r="CE36" s="858">
        <f ca="1">IF(CE$4&gt;0,OFFSET('Labour Entry'!$C$1,'Labour Entry'!$A37-1,CE$4*5-2,1,1),0)</f>
        <v>0</v>
      </c>
      <c r="CF36" s="857">
        <f ca="1">IF(CF$4&gt;0,OFFSET('Labour Entry'!$C$1,'Labour Entry'!$A37-1,CF$4*5-1,1,1),0)</f>
        <v>0</v>
      </c>
      <c r="CG36" s="858">
        <f ca="1">IF(CG$4&gt;0,OFFSET('Labour Entry'!$C$1,'Labour Entry'!$A37-1,CG$4*5,1,1),0)</f>
        <v>0</v>
      </c>
      <c r="CH36" s="845"/>
      <c r="CI36" s="863">
        <f t="shared" ca="1" si="0"/>
        <v>0</v>
      </c>
      <c r="CJ36" s="864">
        <f t="shared" ca="1" si="2"/>
        <v>0</v>
      </c>
      <c r="CK36" s="865">
        <f t="shared" ca="1" si="1"/>
        <v>0</v>
      </c>
      <c r="CL36" s="866">
        <f t="shared" ca="1" si="1"/>
        <v>0</v>
      </c>
      <c r="CM36" s="866">
        <f t="shared" ca="1" si="1"/>
        <v>0</v>
      </c>
      <c r="CN36" s="867">
        <f t="shared" ca="1" si="1"/>
        <v>0</v>
      </c>
    </row>
    <row r="37" spans="1:92" x14ac:dyDescent="0.2">
      <c r="A37" s="855" t="str">
        <f ca="1">IF(OFFSET('Employee Set-up'!$A$1,ROW('Employee Set-up'!$A33)-1,'Employee Set-up'!$B$1-1,1,1)&lt;&gt;0,OFFSET('Employee Set-up'!$A$1,ROW('Employee Set-up'!$A33)-1,'Employee Set-up'!$B$1-1,1,1),"---")</f>
        <v>----</v>
      </c>
      <c r="B37" s="856" t="str">
        <f ca="1">IF(OFFSET('Employee Set-up'!$A$1,ROW('Employee Set-up'!$A33)-1,'Employee Set-up'!$D$1-1,1,1)&lt;&gt;0,OFFSET('Employee Set-up'!$A$1,ROW('Employee Set-up'!$A33)-1,'Employee Set-up'!$C$1-1,1,1),"---")</f>
        <v>---</v>
      </c>
      <c r="C37" s="857">
        <f ca="1">IF(OFFSET('Employee Set-up'!$A$1,ROW('Employee Set-up'!$A33)-1,'Employee Set-up'!$D$1-1,1,1)&lt;&gt;0,OFFSET('Employee Set-up'!$A$1,ROW('Employee Set-up'!$A33)-1,'Employee Set-up'!$F$1-1,1,1),"---")</f>
        <v>0</v>
      </c>
      <c r="D37" s="858">
        <f ca="1">IF(OFFSET('Employee Set-up'!$A$1,ROW('Employee Set-up'!$A33)-1,'Employee Set-up'!$D$1-1,1,1)&lt;&gt;0,OFFSET('Employee Set-up'!$A$1,ROW('Employee Set-up'!$A33)-1,'Employee Set-up'!$G$1-1,1,1),"---")</f>
        <v>0</v>
      </c>
      <c r="E37" s="845"/>
      <c r="F37" s="859">
        <f ca="1">IF(F$4&gt;0,OFFSET('Labour Entry'!$C$1,'Labour Entry'!$A38-1,F$4*5-4,1,1),0)</f>
        <v>0</v>
      </c>
      <c r="G37" s="857">
        <f ca="1">IF(G$4&gt;0,OFFSET('Labour Entry'!$C$1,'Labour Entry'!$A38-1,G$4*5-3,1,1),0)</f>
        <v>0</v>
      </c>
      <c r="H37" s="858">
        <f ca="1">IF(H$4&gt;0,OFFSET('Labour Entry'!$C$1,'Labour Entry'!$A38-1,H$4*5-2,1,1),0)</f>
        <v>0</v>
      </c>
      <c r="I37" s="860">
        <f ca="1">IF(I$4&gt;0,OFFSET('Labour Entry'!$C$1,'Labour Entry'!$A38-1,I$4*5-1,1,1),0)</f>
        <v>0</v>
      </c>
      <c r="J37" s="861">
        <f ca="1">IF(J$4&gt;0,OFFSET('Labour Entry'!$C$1,'Labour Entry'!$A38-1,J$4*5,1,1),0)</f>
        <v>0</v>
      </c>
      <c r="K37" s="862">
        <f ca="1">IF(K$4&gt;0,OFFSET('Labour Entry'!$C$1,'Labour Entry'!$A38-1,K$4*5-4,1,1),0)</f>
        <v>0</v>
      </c>
      <c r="L37" s="857">
        <f ca="1">IF(L$4&gt;0,OFFSET('Labour Entry'!$C$1,'Labour Entry'!$A38-1,L$4*5-3,1,1),0)</f>
        <v>0</v>
      </c>
      <c r="M37" s="858">
        <f ca="1">IF(M$4&gt;0,OFFSET('Labour Entry'!$C$1,'Labour Entry'!$A38-1,M$4*5-2,1,1),0)</f>
        <v>0</v>
      </c>
      <c r="N37" s="860">
        <f ca="1">IF(N$4&gt;0,OFFSET('Labour Entry'!$C$1,'Labour Entry'!$A38-1,N$4*5-1,1,1),0)</f>
        <v>0</v>
      </c>
      <c r="O37" s="861">
        <f ca="1">IF(O$4&gt;0,OFFSET('Labour Entry'!$C$1,'Labour Entry'!$A38-1,O$4*5,1,1),0)</f>
        <v>0</v>
      </c>
      <c r="P37" s="862">
        <f ca="1">IF(P$4&gt;0,OFFSET('Labour Entry'!$C$1,'Labour Entry'!$A38-1,P$4*5-4,1,1),0)</f>
        <v>0</v>
      </c>
      <c r="Q37" s="857">
        <f ca="1">IF(Q$4&gt;0,OFFSET('Labour Entry'!$C$1,'Labour Entry'!$A38-1,Q$4*5-3,1,1),0)</f>
        <v>0</v>
      </c>
      <c r="R37" s="858">
        <f ca="1">IF(R$4&gt;0,OFFSET('Labour Entry'!$C$1,'Labour Entry'!$A38-1,R$4*5-2,1,1),0)</f>
        <v>0</v>
      </c>
      <c r="S37" s="860">
        <f ca="1">IF(S$4&gt;0,OFFSET('Labour Entry'!$C$1,'Labour Entry'!$A38-1,S$4*5-1,1,1),0)</f>
        <v>0</v>
      </c>
      <c r="T37" s="861">
        <f ca="1">IF(T$4&gt;0,OFFSET('Labour Entry'!$C$1,'Labour Entry'!$A38-1,T$4*5,1,1),0)</f>
        <v>0</v>
      </c>
      <c r="U37" s="862">
        <f ca="1">IF(U$4&gt;0,OFFSET('Labour Entry'!$C$1,'Labour Entry'!$A38-1,U$4*5-4,1,1),0)</f>
        <v>0</v>
      </c>
      <c r="V37" s="857">
        <f ca="1">IF(V$4&gt;0,OFFSET('Labour Entry'!$C$1,'Labour Entry'!$A38-1,V$4*5-3,1,1),0)</f>
        <v>0</v>
      </c>
      <c r="W37" s="858">
        <f ca="1">IF(W$4&gt;0,OFFSET('Labour Entry'!$C$1,'Labour Entry'!$A38-1,W$4*5-2,1,1),0)</f>
        <v>0</v>
      </c>
      <c r="X37" s="860">
        <f ca="1">IF(X$4&gt;0,OFFSET('Labour Entry'!$C$1,'Labour Entry'!$A38-1,X$4*5-1,1,1),0)</f>
        <v>0</v>
      </c>
      <c r="Y37" s="861">
        <f ca="1">IF(Y$4&gt;0,OFFSET('Labour Entry'!$C$1,'Labour Entry'!$A38-1,Y$4*5,1,1),0)</f>
        <v>0</v>
      </c>
      <c r="Z37" s="862">
        <f ca="1">IF(Z$4&gt;0,OFFSET('Labour Entry'!$C$1,'Labour Entry'!$A38-1,Z$4*5-4,1,1),0)</f>
        <v>0</v>
      </c>
      <c r="AA37" s="857">
        <f ca="1">IF(AA$4&gt;0,OFFSET('Labour Entry'!$C$1,'Labour Entry'!$A38-1,AA$4*5-3,1,1),0)</f>
        <v>0</v>
      </c>
      <c r="AB37" s="858">
        <f ca="1">IF(AB$4&gt;0,OFFSET('Labour Entry'!$C$1,'Labour Entry'!$A38-1,AB$4*5-2,1,1),0)</f>
        <v>0</v>
      </c>
      <c r="AC37" s="860">
        <f ca="1">IF(AC$4&gt;0,OFFSET('Labour Entry'!$C$1,'Labour Entry'!$A38-1,AC$4*5-1,1,1),0)</f>
        <v>0</v>
      </c>
      <c r="AD37" s="861">
        <f ca="1">IF(AD$4&gt;0,OFFSET('Labour Entry'!$C$1,'Labour Entry'!$A38-1,AD$4*5,1,1),0)</f>
        <v>0</v>
      </c>
      <c r="AE37" s="862">
        <f ca="1">IF(AE$4&gt;0,OFFSET('Labour Entry'!$C$1,'Labour Entry'!$A38-1,AE$4*5-4,1,1),0)</f>
        <v>0</v>
      </c>
      <c r="AF37" s="857">
        <f ca="1">IF(AF$4&gt;0,OFFSET('Labour Entry'!$C$1,'Labour Entry'!$A38-1,AF$4*5-3,1,1),0)</f>
        <v>0</v>
      </c>
      <c r="AG37" s="858">
        <f ca="1">IF(AG$4&gt;0,OFFSET('Labour Entry'!$C$1,'Labour Entry'!$A38-1,AG$4*5-2,1,1),0)</f>
        <v>0</v>
      </c>
      <c r="AH37" s="860">
        <f ca="1">IF(AH$4&gt;0,OFFSET('Labour Entry'!$C$1,'Labour Entry'!$A38-1,AH$4*5-1,1,1),0)</f>
        <v>0</v>
      </c>
      <c r="AI37" s="861">
        <f ca="1">IF(AI$4&gt;0,OFFSET('Labour Entry'!$C$1,'Labour Entry'!$A38-1,AI$4*5,1,1),0)</f>
        <v>0</v>
      </c>
      <c r="AJ37" s="862">
        <f ca="1">IF(AJ$4&gt;0,OFFSET('Labour Entry'!$C$1,'Labour Entry'!$A38-1,AJ$4*5-4,1,1),0)</f>
        <v>0</v>
      </c>
      <c r="AK37" s="857">
        <f ca="1">IF(AK$4&gt;0,OFFSET('Labour Entry'!$C$1,'Labour Entry'!$A38-1,AK$4*5-3,1,1),0)</f>
        <v>0</v>
      </c>
      <c r="AL37" s="858">
        <f ca="1">IF(AL$4&gt;0,OFFSET('Labour Entry'!$C$1,'Labour Entry'!$A38-1,AL$4*5-2,1,1),0)</f>
        <v>0</v>
      </c>
      <c r="AM37" s="857">
        <f ca="1">IF(AM$4&gt;0,OFFSET('Labour Entry'!$C$1,'Labour Entry'!$A38-1,AM$4*5-1,1,1),0)</f>
        <v>0</v>
      </c>
      <c r="AN37" s="858">
        <f ca="1">IF(AN$4&gt;0,OFFSET('Labour Entry'!$C$1,'Labour Entry'!$A38-1,AN$4*5,1,1),0)</f>
        <v>0</v>
      </c>
      <c r="AO37" s="862">
        <f ca="1">IF(AO$4&gt;0,OFFSET('Labour Entry'!$C$1,'Labour Entry'!$A38-1,AO$4*5-4,1,1),0)</f>
        <v>0</v>
      </c>
      <c r="AP37" s="857">
        <f ca="1">IF(AP$4&gt;0,OFFSET('Labour Entry'!$C$1,'Labour Entry'!$A38-1,AP$4*5-3,1,1),0)</f>
        <v>0</v>
      </c>
      <c r="AQ37" s="858">
        <f ca="1">IF(AQ$4&gt;0,OFFSET('Labour Entry'!$C$1,'Labour Entry'!$A38-1,AQ$4*5-2,1,1),0)</f>
        <v>0</v>
      </c>
      <c r="AR37" s="857">
        <f ca="1">IF(AR$4&gt;0,OFFSET('Labour Entry'!$C$1,'Labour Entry'!$A38-1,AR$4*5-1,1,1),0)</f>
        <v>0</v>
      </c>
      <c r="AS37" s="858">
        <f ca="1">IF(AS$4&gt;0,OFFSET('Labour Entry'!$C$1,'Labour Entry'!$A38-1,AS$4*5,1,1),0)</f>
        <v>0</v>
      </c>
      <c r="AT37" s="862">
        <f ca="1">IF(AT$4&gt;0,OFFSET('Labour Entry'!$C$1,'Labour Entry'!$A38-1,AT$4*5-4,1,1),0)</f>
        <v>0</v>
      </c>
      <c r="AU37" s="857">
        <f ca="1">IF(AU$4&gt;0,OFFSET('Labour Entry'!$C$1,'Labour Entry'!$A38-1,AU$4*5-3,1,1),0)</f>
        <v>0</v>
      </c>
      <c r="AV37" s="858">
        <f ca="1">IF(AV$4&gt;0,OFFSET('Labour Entry'!$C$1,'Labour Entry'!$A38-1,AV$4*5-2,1,1),0)</f>
        <v>0</v>
      </c>
      <c r="AW37" s="857">
        <f ca="1">IF(AW$4&gt;0,OFFSET('Labour Entry'!$C$1,'Labour Entry'!$A38-1,AW$4*5-1,1,1),0)</f>
        <v>0</v>
      </c>
      <c r="AX37" s="858">
        <f ca="1">IF(AX$4&gt;0,OFFSET('Labour Entry'!$C$1,'Labour Entry'!$A38-1,AX$4*5,1,1),0)</f>
        <v>0</v>
      </c>
      <c r="AY37" s="862">
        <f ca="1">IF(AY$4&gt;0,OFFSET('Labour Entry'!$C$1,'Labour Entry'!$A38-1,AY$4*5-4,1,1),0)</f>
        <v>0</v>
      </c>
      <c r="AZ37" s="857">
        <f ca="1">IF(AZ$4&gt;0,OFFSET('Labour Entry'!$C$1,'Labour Entry'!$A38-1,AZ$4*5-3,1,1),0)</f>
        <v>0</v>
      </c>
      <c r="BA37" s="858">
        <f ca="1">IF(BA$4&gt;0,OFFSET('Labour Entry'!$C$1,'Labour Entry'!$A38-1,BA$4*5-2,1,1),0)</f>
        <v>0</v>
      </c>
      <c r="BB37" s="857">
        <f ca="1">IF(BB$4&gt;0,OFFSET('Labour Entry'!$C$1,'Labour Entry'!$A38-1,BB$4*5-1,1,1),0)</f>
        <v>0</v>
      </c>
      <c r="BC37" s="858">
        <f ca="1">IF(BC$4&gt;0,OFFSET('Labour Entry'!$C$1,'Labour Entry'!$A38-1,BC$4*5,1,1),0)</f>
        <v>0</v>
      </c>
      <c r="BD37" s="862">
        <f ca="1">IF(BD$4&gt;0,OFFSET('Labour Entry'!$C$1,'Labour Entry'!$A38-1,BD$4*5-4,1,1),0)</f>
        <v>0</v>
      </c>
      <c r="BE37" s="857">
        <f ca="1">IF(BE$4&gt;0,OFFSET('Labour Entry'!$C$1,'Labour Entry'!$A38-1,BE$4*5-3,1,1),0)</f>
        <v>0</v>
      </c>
      <c r="BF37" s="858">
        <f ca="1">IF(BF$4&gt;0,OFFSET('Labour Entry'!$C$1,'Labour Entry'!$A38-1,BF$4*5-2,1,1),0)</f>
        <v>0</v>
      </c>
      <c r="BG37" s="857">
        <f ca="1">IF(BG$4&gt;0,OFFSET('Labour Entry'!$C$1,'Labour Entry'!$A38-1,BG$4*5-1,1,1),0)</f>
        <v>0</v>
      </c>
      <c r="BH37" s="858">
        <f ca="1">IF(BH$4&gt;0,OFFSET('Labour Entry'!$C$1,'Labour Entry'!$A38-1,BH$4*5,1,1),0)</f>
        <v>0</v>
      </c>
      <c r="BI37" s="862">
        <f ca="1">IF(BI$4&gt;0,OFFSET('Labour Entry'!$C$1,'Labour Entry'!$A38-1,BI$4*5-4,1,1),0)</f>
        <v>0</v>
      </c>
      <c r="BJ37" s="857">
        <f ca="1">IF(BJ$4&gt;0,OFFSET('Labour Entry'!$C$1,'Labour Entry'!$A38-1,BJ$4*5-3,1,1),0)</f>
        <v>0</v>
      </c>
      <c r="BK37" s="858">
        <f ca="1">IF(BK$4&gt;0,OFFSET('Labour Entry'!$C$1,'Labour Entry'!$A38-1,BK$4*5-2,1,1),0)</f>
        <v>0</v>
      </c>
      <c r="BL37" s="857">
        <f ca="1">IF(BL$4&gt;0,OFFSET('Labour Entry'!$C$1,'Labour Entry'!$A38-1,BL$4*5-1,1,1),0)</f>
        <v>0</v>
      </c>
      <c r="BM37" s="858">
        <f ca="1">IF(BM$4&gt;0,OFFSET('Labour Entry'!$C$1,'Labour Entry'!$A38-1,BM$4*5,1,1),0)</f>
        <v>0</v>
      </c>
      <c r="BN37" s="862">
        <f ca="1">IF(BN$4&gt;0,OFFSET('Labour Entry'!$C$1,'Labour Entry'!$A38-1,BN$4*5-4,1,1),0)</f>
        <v>0</v>
      </c>
      <c r="BO37" s="857">
        <f ca="1">IF(BO$4&gt;0,OFFSET('Labour Entry'!$C$1,'Labour Entry'!$A38-1,BO$4*5-3,1,1),0)</f>
        <v>0</v>
      </c>
      <c r="BP37" s="858">
        <f ca="1">IF(BP$4&gt;0,OFFSET('Labour Entry'!$C$1,'Labour Entry'!$A38-1,BP$4*5-2,1,1),0)</f>
        <v>0</v>
      </c>
      <c r="BQ37" s="857">
        <f ca="1">IF(BQ$4&gt;0,OFFSET('Labour Entry'!$C$1,'Labour Entry'!$A38-1,BQ$4*5-1,1,1),0)</f>
        <v>0</v>
      </c>
      <c r="BR37" s="858">
        <f ca="1">IF(BR$4&gt;0,OFFSET('Labour Entry'!$C$1,'Labour Entry'!$A38-1,BR$4*5,1,1),0)</f>
        <v>0</v>
      </c>
      <c r="BS37" s="862">
        <f ca="1">IF(BS$4&gt;0,OFFSET('Labour Entry'!$C$1,'Labour Entry'!$A38-1,BS$4*5-4,1,1),0)</f>
        <v>0</v>
      </c>
      <c r="BT37" s="857">
        <f ca="1">IF(BT$4&gt;0,OFFSET('Labour Entry'!$C$1,'Labour Entry'!$A38-1,BT$4*5-3,1,1),0)</f>
        <v>0</v>
      </c>
      <c r="BU37" s="858">
        <f ca="1">IF(BU$4&gt;0,OFFSET('Labour Entry'!$C$1,'Labour Entry'!$A38-1,BU$4*5-2,1,1),0)</f>
        <v>0</v>
      </c>
      <c r="BV37" s="857">
        <f ca="1">IF(BV$4&gt;0,OFFSET('Labour Entry'!$C$1,'Labour Entry'!$A38-1,BV$4*5-1,1,1),0)</f>
        <v>0</v>
      </c>
      <c r="BW37" s="858">
        <f ca="1">IF(BW$4&gt;0,OFFSET('Labour Entry'!$C$1,'Labour Entry'!$A38-1,BW$4*5,1,1),0)</f>
        <v>0</v>
      </c>
      <c r="BX37" s="862">
        <f ca="1">IF(BX$4&gt;0,OFFSET('Labour Entry'!$C$1,'Labour Entry'!$A38-1,BX$4*5-4,1,1),0)</f>
        <v>0</v>
      </c>
      <c r="BY37" s="857">
        <f ca="1">IF(BY$4&gt;0,OFFSET('Labour Entry'!$C$1,'Labour Entry'!$A38-1,BY$4*5-3,1,1),0)</f>
        <v>0</v>
      </c>
      <c r="BZ37" s="858">
        <f ca="1">IF(BZ$4&gt;0,OFFSET('Labour Entry'!$C$1,'Labour Entry'!$A38-1,BZ$4*5-2,1,1),0)</f>
        <v>0</v>
      </c>
      <c r="CA37" s="857">
        <f ca="1">IF(CA$4&gt;0,OFFSET('Labour Entry'!$C$1,'Labour Entry'!$A38-1,CA$4*5-1,1,1),0)</f>
        <v>0</v>
      </c>
      <c r="CB37" s="858">
        <f ca="1">IF(CB$4&gt;0,OFFSET('Labour Entry'!$C$1,'Labour Entry'!$A38-1,CB$4*5,1,1),0)</f>
        <v>0</v>
      </c>
      <c r="CC37" s="862">
        <f ca="1">IF(CC$4&gt;0,OFFSET('Labour Entry'!$C$1,'Labour Entry'!$A38-1,CC$4*5-4,1,1),0)</f>
        <v>0</v>
      </c>
      <c r="CD37" s="857">
        <f ca="1">IF(CD$4&gt;0,OFFSET('Labour Entry'!$C$1,'Labour Entry'!$A38-1,CD$4*5-3,1,1),0)</f>
        <v>0</v>
      </c>
      <c r="CE37" s="858">
        <f ca="1">IF(CE$4&gt;0,OFFSET('Labour Entry'!$C$1,'Labour Entry'!$A38-1,CE$4*5-2,1,1),0)</f>
        <v>0</v>
      </c>
      <c r="CF37" s="857">
        <f ca="1">IF(CF$4&gt;0,OFFSET('Labour Entry'!$C$1,'Labour Entry'!$A38-1,CF$4*5-1,1,1),0)</f>
        <v>0</v>
      </c>
      <c r="CG37" s="858">
        <f ca="1">IF(CG$4&gt;0,OFFSET('Labour Entry'!$C$1,'Labour Entry'!$A38-1,CG$4*5,1,1),0)</f>
        <v>0</v>
      </c>
      <c r="CH37" s="845"/>
      <c r="CI37" s="863">
        <f t="shared" ca="1" si="0"/>
        <v>0</v>
      </c>
      <c r="CJ37" s="864">
        <f t="shared" ca="1" si="2"/>
        <v>0</v>
      </c>
      <c r="CK37" s="865">
        <f t="shared" ca="1" si="1"/>
        <v>0</v>
      </c>
      <c r="CL37" s="866">
        <f t="shared" ca="1" si="1"/>
        <v>0</v>
      </c>
      <c r="CM37" s="866">
        <f t="shared" ca="1" si="1"/>
        <v>0</v>
      </c>
      <c r="CN37" s="867">
        <f t="shared" ca="1" si="1"/>
        <v>0</v>
      </c>
    </row>
    <row r="38" spans="1:92" x14ac:dyDescent="0.2">
      <c r="A38" s="855" t="str">
        <f ca="1">IF(OFFSET('Employee Set-up'!$A$1,ROW('Employee Set-up'!$A34)-1,'Employee Set-up'!$B$1-1,1,1)&lt;&gt;0,OFFSET('Employee Set-up'!$A$1,ROW('Employee Set-up'!$A34)-1,'Employee Set-up'!$B$1-1,1,1),"---")</f>
        <v>----</v>
      </c>
      <c r="B38" s="856" t="str">
        <f ca="1">IF(OFFSET('Employee Set-up'!$A$1,ROW('Employee Set-up'!$A34)-1,'Employee Set-up'!$D$1-1,1,1)&lt;&gt;0,OFFSET('Employee Set-up'!$A$1,ROW('Employee Set-up'!$A34)-1,'Employee Set-up'!$C$1-1,1,1),"---")</f>
        <v>---</v>
      </c>
      <c r="C38" s="857">
        <f ca="1">IF(OFFSET('Employee Set-up'!$A$1,ROW('Employee Set-up'!$A34)-1,'Employee Set-up'!$D$1-1,1,1)&lt;&gt;0,OFFSET('Employee Set-up'!$A$1,ROW('Employee Set-up'!$A34)-1,'Employee Set-up'!$F$1-1,1,1),"---")</f>
        <v>0</v>
      </c>
      <c r="D38" s="858">
        <f ca="1">IF(OFFSET('Employee Set-up'!$A$1,ROW('Employee Set-up'!$A34)-1,'Employee Set-up'!$D$1-1,1,1)&lt;&gt;0,OFFSET('Employee Set-up'!$A$1,ROW('Employee Set-up'!$A34)-1,'Employee Set-up'!$G$1-1,1,1),"---")</f>
        <v>0</v>
      </c>
      <c r="E38" s="845"/>
      <c r="F38" s="859">
        <f ca="1">IF(F$4&gt;0,OFFSET('Labour Entry'!$C$1,'Labour Entry'!$A39-1,F$4*5-4,1,1),0)</f>
        <v>0</v>
      </c>
      <c r="G38" s="857">
        <f ca="1">IF(G$4&gt;0,OFFSET('Labour Entry'!$C$1,'Labour Entry'!$A39-1,G$4*5-3,1,1),0)</f>
        <v>0</v>
      </c>
      <c r="H38" s="858">
        <f ca="1">IF(H$4&gt;0,OFFSET('Labour Entry'!$C$1,'Labour Entry'!$A39-1,H$4*5-2,1,1),0)</f>
        <v>0</v>
      </c>
      <c r="I38" s="860">
        <f ca="1">IF(I$4&gt;0,OFFSET('Labour Entry'!$C$1,'Labour Entry'!$A39-1,I$4*5-1,1,1),0)</f>
        <v>0</v>
      </c>
      <c r="J38" s="861">
        <f ca="1">IF(J$4&gt;0,OFFSET('Labour Entry'!$C$1,'Labour Entry'!$A39-1,J$4*5,1,1),0)</f>
        <v>0</v>
      </c>
      <c r="K38" s="862">
        <f ca="1">IF(K$4&gt;0,OFFSET('Labour Entry'!$C$1,'Labour Entry'!$A39-1,K$4*5-4,1,1),0)</f>
        <v>0</v>
      </c>
      <c r="L38" s="857">
        <f ca="1">IF(L$4&gt;0,OFFSET('Labour Entry'!$C$1,'Labour Entry'!$A39-1,L$4*5-3,1,1),0)</f>
        <v>0</v>
      </c>
      <c r="M38" s="858">
        <f ca="1">IF(M$4&gt;0,OFFSET('Labour Entry'!$C$1,'Labour Entry'!$A39-1,M$4*5-2,1,1),0)</f>
        <v>0</v>
      </c>
      <c r="N38" s="860">
        <f ca="1">IF(N$4&gt;0,OFFSET('Labour Entry'!$C$1,'Labour Entry'!$A39-1,N$4*5-1,1,1),0)</f>
        <v>0</v>
      </c>
      <c r="O38" s="861">
        <f ca="1">IF(O$4&gt;0,OFFSET('Labour Entry'!$C$1,'Labour Entry'!$A39-1,O$4*5,1,1),0)</f>
        <v>0</v>
      </c>
      <c r="P38" s="862">
        <f ca="1">IF(P$4&gt;0,OFFSET('Labour Entry'!$C$1,'Labour Entry'!$A39-1,P$4*5-4,1,1),0)</f>
        <v>0</v>
      </c>
      <c r="Q38" s="857">
        <f ca="1">IF(Q$4&gt;0,OFFSET('Labour Entry'!$C$1,'Labour Entry'!$A39-1,Q$4*5-3,1,1),0)</f>
        <v>0</v>
      </c>
      <c r="R38" s="858">
        <f ca="1">IF(R$4&gt;0,OFFSET('Labour Entry'!$C$1,'Labour Entry'!$A39-1,R$4*5-2,1,1),0)</f>
        <v>0</v>
      </c>
      <c r="S38" s="860">
        <f ca="1">IF(S$4&gt;0,OFFSET('Labour Entry'!$C$1,'Labour Entry'!$A39-1,S$4*5-1,1,1),0)</f>
        <v>0</v>
      </c>
      <c r="T38" s="861">
        <f ca="1">IF(T$4&gt;0,OFFSET('Labour Entry'!$C$1,'Labour Entry'!$A39-1,T$4*5,1,1),0)</f>
        <v>0</v>
      </c>
      <c r="U38" s="862">
        <f ca="1">IF(U$4&gt;0,OFFSET('Labour Entry'!$C$1,'Labour Entry'!$A39-1,U$4*5-4,1,1),0)</f>
        <v>0</v>
      </c>
      <c r="V38" s="857">
        <f ca="1">IF(V$4&gt;0,OFFSET('Labour Entry'!$C$1,'Labour Entry'!$A39-1,V$4*5-3,1,1),0)</f>
        <v>0</v>
      </c>
      <c r="W38" s="858">
        <f ca="1">IF(W$4&gt;0,OFFSET('Labour Entry'!$C$1,'Labour Entry'!$A39-1,W$4*5-2,1,1),0)</f>
        <v>0</v>
      </c>
      <c r="X38" s="860">
        <f ca="1">IF(X$4&gt;0,OFFSET('Labour Entry'!$C$1,'Labour Entry'!$A39-1,X$4*5-1,1,1),0)</f>
        <v>0</v>
      </c>
      <c r="Y38" s="861">
        <f ca="1">IF(Y$4&gt;0,OFFSET('Labour Entry'!$C$1,'Labour Entry'!$A39-1,Y$4*5,1,1),0)</f>
        <v>0</v>
      </c>
      <c r="Z38" s="862">
        <f ca="1">IF(Z$4&gt;0,OFFSET('Labour Entry'!$C$1,'Labour Entry'!$A39-1,Z$4*5-4,1,1),0)</f>
        <v>0</v>
      </c>
      <c r="AA38" s="857">
        <f ca="1">IF(AA$4&gt;0,OFFSET('Labour Entry'!$C$1,'Labour Entry'!$A39-1,AA$4*5-3,1,1),0)</f>
        <v>0</v>
      </c>
      <c r="AB38" s="858">
        <f ca="1">IF(AB$4&gt;0,OFFSET('Labour Entry'!$C$1,'Labour Entry'!$A39-1,AB$4*5-2,1,1),0)</f>
        <v>0</v>
      </c>
      <c r="AC38" s="860">
        <f ca="1">IF(AC$4&gt;0,OFFSET('Labour Entry'!$C$1,'Labour Entry'!$A39-1,AC$4*5-1,1,1),0)</f>
        <v>0</v>
      </c>
      <c r="AD38" s="861">
        <f ca="1">IF(AD$4&gt;0,OFFSET('Labour Entry'!$C$1,'Labour Entry'!$A39-1,AD$4*5,1,1),0)</f>
        <v>0</v>
      </c>
      <c r="AE38" s="862">
        <f ca="1">IF(AE$4&gt;0,OFFSET('Labour Entry'!$C$1,'Labour Entry'!$A39-1,AE$4*5-4,1,1),0)</f>
        <v>0</v>
      </c>
      <c r="AF38" s="857">
        <f ca="1">IF(AF$4&gt;0,OFFSET('Labour Entry'!$C$1,'Labour Entry'!$A39-1,AF$4*5-3,1,1),0)</f>
        <v>0</v>
      </c>
      <c r="AG38" s="858">
        <f ca="1">IF(AG$4&gt;0,OFFSET('Labour Entry'!$C$1,'Labour Entry'!$A39-1,AG$4*5-2,1,1),0)</f>
        <v>0</v>
      </c>
      <c r="AH38" s="860">
        <f ca="1">IF(AH$4&gt;0,OFFSET('Labour Entry'!$C$1,'Labour Entry'!$A39-1,AH$4*5-1,1,1),0)</f>
        <v>0</v>
      </c>
      <c r="AI38" s="861">
        <f ca="1">IF(AI$4&gt;0,OFFSET('Labour Entry'!$C$1,'Labour Entry'!$A39-1,AI$4*5,1,1),0)</f>
        <v>0</v>
      </c>
      <c r="AJ38" s="862">
        <f ca="1">IF(AJ$4&gt;0,OFFSET('Labour Entry'!$C$1,'Labour Entry'!$A39-1,AJ$4*5-4,1,1),0)</f>
        <v>0</v>
      </c>
      <c r="AK38" s="857">
        <f ca="1">IF(AK$4&gt;0,OFFSET('Labour Entry'!$C$1,'Labour Entry'!$A39-1,AK$4*5-3,1,1),0)</f>
        <v>0</v>
      </c>
      <c r="AL38" s="858">
        <f ca="1">IF(AL$4&gt;0,OFFSET('Labour Entry'!$C$1,'Labour Entry'!$A39-1,AL$4*5-2,1,1),0)</f>
        <v>0</v>
      </c>
      <c r="AM38" s="857">
        <f ca="1">IF(AM$4&gt;0,OFFSET('Labour Entry'!$C$1,'Labour Entry'!$A39-1,AM$4*5-1,1,1),0)</f>
        <v>0</v>
      </c>
      <c r="AN38" s="858">
        <f ca="1">IF(AN$4&gt;0,OFFSET('Labour Entry'!$C$1,'Labour Entry'!$A39-1,AN$4*5,1,1),0)</f>
        <v>0</v>
      </c>
      <c r="AO38" s="862">
        <f ca="1">IF(AO$4&gt;0,OFFSET('Labour Entry'!$C$1,'Labour Entry'!$A39-1,AO$4*5-4,1,1),0)</f>
        <v>0</v>
      </c>
      <c r="AP38" s="857">
        <f ca="1">IF(AP$4&gt;0,OFFSET('Labour Entry'!$C$1,'Labour Entry'!$A39-1,AP$4*5-3,1,1),0)</f>
        <v>0</v>
      </c>
      <c r="AQ38" s="858">
        <f ca="1">IF(AQ$4&gt;0,OFFSET('Labour Entry'!$C$1,'Labour Entry'!$A39-1,AQ$4*5-2,1,1),0)</f>
        <v>0</v>
      </c>
      <c r="AR38" s="857">
        <f ca="1">IF(AR$4&gt;0,OFFSET('Labour Entry'!$C$1,'Labour Entry'!$A39-1,AR$4*5-1,1,1),0)</f>
        <v>0</v>
      </c>
      <c r="AS38" s="858">
        <f ca="1">IF(AS$4&gt;0,OFFSET('Labour Entry'!$C$1,'Labour Entry'!$A39-1,AS$4*5,1,1),0)</f>
        <v>0</v>
      </c>
      <c r="AT38" s="862">
        <f ca="1">IF(AT$4&gt;0,OFFSET('Labour Entry'!$C$1,'Labour Entry'!$A39-1,AT$4*5-4,1,1),0)</f>
        <v>0</v>
      </c>
      <c r="AU38" s="857">
        <f ca="1">IF(AU$4&gt;0,OFFSET('Labour Entry'!$C$1,'Labour Entry'!$A39-1,AU$4*5-3,1,1),0)</f>
        <v>0</v>
      </c>
      <c r="AV38" s="858">
        <f ca="1">IF(AV$4&gt;0,OFFSET('Labour Entry'!$C$1,'Labour Entry'!$A39-1,AV$4*5-2,1,1),0)</f>
        <v>0</v>
      </c>
      <c r="AW38" s="857">
        <f ca="1">IF(AW$4&gt;0,OFFSET('Labour Entry'!$C$1,'Labour Entry'!$A39-1,AW$4*5-1,1,1),0)</f>
        <v>0</v>
      </c>
      <c r="AX38" s="858">
        <f ca="1">IF(AX$4&gt;0,OFFSET('Labour Entry'!$C$1,'Labour Entry'!$A39-1,AX$4*5,1,1),0)</f>
        <v>0</v>
      </c>
      <c r="AY38" s="862">
        <f ca="1">IF(AY$4&gt;0,OFFSET('Labour Entry'!$C$1,'Labour Entry'!$A39-1,AY$4*5-4,1,1),0)</f>
        <v>0</v>
      </c>
      <c r="AZ38" s="857">
        <f ca="1">IF(AZ$4&gt;0,OFFSET('Labour Entry'!$C$1,'Labour Entry'!$A39-1,AZ$4*5-3,1,1),0)</f>
        <v>0</v>
      </c>
      <c r="BA38" s="858">
        <f ca="1">IF(BA$4&gt;0,OFFSET('Labour Entry'!$C$1,'Labour Entry'!$A39-1,BA$4*5-2,1,1),0)</f>
        <v>0</v>
      </c>
      <c r="BB38" s="857">
        <f ca="1">IF(BB$4&gt;0,OFFSET('Labour Entry'!$C$1,'Labour Entry'!$A39-1,BB$4*5-1,1,1),0)</f>
        <v>0</v>
      </c>
      <c r="BC38" s="858">
        <f ca="1">IF(BC$4&gt;0,OFFSET('Labour Entry'!$C$1,'Labour Entry'!$A39-1,BC$4*5,1,1),0)</f>
        <v>0</v>
      </c>
      <c r="BD38" s="862">
        <f ca="1">IF(BD$4&gt;0,OFFSET('Labour Entry'!$C$1,'Labour Entry'!$A39-1,BD$4*5-4,1,1),0)</f>
        <v>0</v>
      </c>
      <c r="BE38" s="857">
        <f ca="1">IF(BE$4&gt;0,OFFSET('Labour Entry'!$C$1,'Labour Entry'!$A39-1,BE$4*5-3,1,1),0)</f>
        <v>0</v>
      </c>
      <c r="BF38" s="858">
        <f ca="1">IF(BF$4&gt;0,OFFSET('Labour Entry'!$C$1,'Labour Entry'!$A39-1,BF$4*5-2,1,1),0)</f>
        <v>0</v>
      </c>
      <c r="BG38" s="857">
        <f ca="1">IF(BG$4&gt;0,OFFSET('Labour Entry'!$C$1,'Labour Entry'!$A39-1,BG$4*5-1,1,1),0)</f>
        <v>0</v>
      </c>
      <c r="BH38" s="858">
        <f ca="1">IF(BH$4&gt;0,OFFSET('Labour Entry'!$C$1,'Labour Entry'!$A39-1,BH$4*5,1,1),0)</f>
        <v>0</v>
      </c>
      <c r="BI38" s="862">
        <f ca="1">IF(BI$4&gt;0,OFFSET('Labour Entry'!$C$1,'Labour Entry'!$A39-1,BI$4*5-4,1,1),0)</f>
        <v>0</v>
      </c>
      <c r="BJ38" s="857">
        <f ca="1">IF(BJ$4&gt;0,OFFSET('Labour Entry'!$C$1,'Labour Entry'!$A39-1,BJ$4*5-3,1,1),0)</f>
        <v>0</v>
      </c>
      <c r="BK38" s="858">
        <f ca="1">IF(BK$4&gt;0,OFFSET('Labour Entry'!$C$1,'Labour Entry'!$A39-1,BK$4*5-2,1,1),0)</f>
        <v>0</v>
      </c>
      <c r="BL38" s="857">
        <f ca="1">IF(BL$4&gt;0,OFFSET('Labour Entry'!$C$1,'Labour Entry'!$A39-1,BL$4*5-1,1,1),0)</f>
        <v>0</v>
      </c>
      <c r="BM38" s="858">
        <f ca="1">IF(BM$4&gt;0,OFFSET('Labour Entry'!$C$1,'Labour Entry'!$A39-1,BM$4*5,1,1),0)</f>
        <v>0</v>
      </c>
      <c r="BN38" s="862">
        <f ca="1">IF(BN$4&gt;0,OFFSET('Labour Entry'!$C$1,'Labour Entry'!$A39-1,BN$4*5-4,1,1),0)</f>
        <v>0</v>
      </c>
      <c r="BO38" s="857">
        <f ca="1">IF(BO$4&gt;0,OFFSET('Labour Entry'!$C$1,'Labour Entry'!$A39-1,BO$4*5-3,1,1),0)</f>
        <v>0</v>
      </c>
      <c r="BP38" s="858">
        <f ca="1">IF(BP$4&gt;0,OFFSET('Labour Entry'!$C$1,'Labour Entry'!$A39-1,BP$4*5-2,1,1),0)</f>
        <v>0</v>
      </c>
      <c r="BQ38" s="857">
        <f ca="1">IF(BQ$4&gt;0,OFFSET('Labour Entry'!$C$1,'Labour Entry'!$A39-1,BQ$4*5-1,1,1),0)</f>
        <v>0</v>
      </c>
      <c r="BR38" s="858">
        <f ca="1">IF(BR$4&gt;0,OFFSET('Labour Entry'!$C$1,'Labour Entry'!$A39-1,BR$4*5,1,1),0)</f>
        <v>0</v>
      </c>
      <c r="BS38" s="862">
        <f ca="1">IF(BS$4&gt;0,OFFSET('Labour Entry'!$C$1,'Labour Entry'!$A39-1,BS$4*5-4,1,1),0)</f>
        <v>0</v>
      </c>
      <c r="BT38" s="857">
        <f ca="1">IF(BT$4&gt;0,OFFSET('Labour Entry'!$C$1,'Labour Entry'!$A39-1,BT$4*5-3,1,1),0)</f>
        <v>0</v>
      </c>
      <c r="BU38" s="858">
        <f ca="1">IF(BU$4&gt;0,OFFSET('Labour Entry'!$C$1,'Labour Entry'!$A39-1,BU$4*5-2,1,1),0)</f>
        <v>0</v>
      </c>
      <c r="BV38" s="857">
        <f ca="1">IF(BV$4&gt;0,OFFSET('Labour Entry'!$C$1,'Labour Entry'!$A39-1,BV$4*5-1,1,1),0)</f>
        <v>0</v>
      </c>
      <c r="BW38" s="858">
        <f ca="1">IF(BW$4&gt;0,OFFSET('Labour Entry'!$C$1,'Labour Entry'!$A39-1,BW$4*5,1,1),0)</f>
        <v>0</v>
      </c>
      <c r="BX38" s="862">
        <f ca="1">IF(BX$4&gt;0,OFFSET('Labour Entry'!$C$1,'Labour Entry'!$A39-1,BX$4*5-4,1,1),0)</f>
        <v>0</v>
      </c>
      <c r="BY38" s="857">
        <f ca="1">IF(BY$4&gt;0,OFFSET('Labour Entry'!$C$1,'Labour Entry'!$A39-1,BY$4*5-3,1,1),0)</f>
        <v>0</v>
      </c>
      <c r="BZ38" s="858">
        <f ca="1">IF(BZ$4&gt;0,OFFSET('Labour Entry'!$C$1,'Labour Entry'!$A39-1,BZ$4*5-2,1,1),0)</f>
        <v>0</v>
      </c>
      <c r="CA38" s="857">
        <f ca="1">IF(CA$4&gt;0,OFFSET('Labour Entry'!$C$1,'Labour Entry'!$A39-1,CA$4*5-1,1,1),0)</f>
        <v>0</v>
      </c>
      <c r="CB38" s="858">
        <f ca="1">IF(CB$4&gt;0,OFFSET('Labour Entry'!$C$1,'Labour Entry'!$A39-1,CB$4*5,1,1),0)</f>
        <v>0</v>
      </c>
      <c r="CC38" s="862">
        <f ca="1">IF(CC$4&gt;0,OFFSET('Labour Entry'!$C$1,'Labour Entry'!$A39-1,CC$4*5-4,1,1),0)</f>
        <v>0</v>
      </c>
      <c r="CD38" s="857">
        <f ca="1">IF(CD$4&gt;0,OFFSET('Labour Entry'!$C$1,'Labour Entry'!$A39-1,CD$4*5-3,1,1),0)</f>
        <v>0</v>
      </c>
      <c r="CE38" s="858">
        <f ca="1">IF(CE$4&gt;0,OFFSET('Labour Entry'!$C$1,'Labour Entry'!$A39-1,CE$4*5-2,1,1),0)</f>
        <v>0</v>
      </c>
      <c r="CF38" s="857">
        <f ca="1">IF(CF$4&gt;0,OFFSET('Labour Entry'!$C$1,'Labour Entry'!$A39-1,CF$4*5-1,1,1),0)</f>
        <v>0</v>
      </c>
      <c r="CG38" s="858">
        <f ca="1">IF(CG$4&gt;0,OFFSET('Labour Entry'!$C$1,'Labour Entry'!$A39-1,CG$4*5,1,1),0)</f>
        <v>0</v>
      </c>
      <c r="CH38" s="845"/>
      <c r="CI38" s="863">
        <f t="shared" ca="1" si="0"/>
        <v>0</v>
      </c>
      <c r="CJ38" s="864">
        <f t="shared" ca="1" si="2"/>
        <v>0</v>
      </c>
      <c r="CK38" s="865">
        <f t="shared" ca="1" si="1"/>
        <v>0</v>
      </c>
      <c r="CL38" s="866">
        <f t="shared" ca="1" si="1"/>
        <v>0</v>
      </c>
      <c r="CM38" s="866">
        <f t="shared" ca="1" si="1"/>
        <v>0</v>
      </c>
      <c r="CN38" s="867">
        <f t="shared" ca="1" si="1"/>
        <v>0</v>
      </c>
    </row>
    <row r="39" spans="1:92" x14ac:dyDescent="0.2">
      <c r="A39" s="855" t="str">
        <f ca="1">IF(OFFSET('Employee Set-up'!$A$1,ROW('Employee Set-up'!$A35)-1,'Employee Set-up'!$B$1-1,1,1)&lt;&gt;0,OFFSET('Employee Set-up'!$A$1,ROW('Employee Set-up'!$A35)-1,'Employee Set-up'!$B$1-1,1,1),"---")</f>
        <v>----</v>
      </c>
      <c r="B39" s="856" t="str">
        <f ca="1">IF(OFFSET('Employee Set-up'!$A$1,ROW('Employee Set-up'!$A35)-1,'Employee Set-up'!$D$1-1,1,1)&lt;&gt;0,OFFSET('Employee Set-up'!$A$1,ROW('Employee Set-up'!$A35)-1,'Employee Set-up'!$C$1-1,1,1),"---")</f>
        <v>---</v>
      </c>
      <c r="C39" s="857">
        <f ca="1">IF(OFFSET('Employee Set-up'!$A$1,ROW('Employee Set-up'!$A35)-1,'Employee Set-up'!$D$1-1,1,1)&lt;&gt;0,OFFSET('Employee Set-up'!$A$1,ROW('Employee Set-up'!$A35)-1,'Employee Set-up'!$F$1-1,1,1),"---")</f>
        <v>0</v>
      </c>
      <c r="D39" s="858">
        <f ca="1">IF(OFFSET('Employee Set-up'!$A$1,ROW('Employee Set-up'!$A35)-1,'Employee Set-up'!$D$1-1,1,1)&lt;&gt;0,OFFSET('Employee Set-up'!$A$1,ROW('Employee Set-up'!$A35)-1,'Employee Set-up'!$G$1-1,1,1),"---")</f>
        <v>0</v>
      </c>
      <c r="E39" s="845"/>
      <c r="F39" s="859">
        <f ca="1">IF(F$4&gt;0,OFFSET('Labour Entry'!$C$1,'Labour Entry'!$A40-1,F$4*5-4,1,1),0)</f>
        <v>0</v>
      </c>
      <c r="G39" s="857">
        <f ca="1">IF(G$4&gt;0,OFFSET('Labour Entry'!$C$1,'Labour Entry'!$A40-1,G$4*5-3,1,1),0)</f>
        <v>0</v>
      </c>
      <c r="H39" s="858">
        <f ca="1">IF(H$4&gt;0,OFFSET('Labour Entry'!$C$1,'Labour Entry'!$A40-1,H$4*5-2,1,1),0)</f>
        <v>0</v>
      </c>
      <c r="I39" s="860">
        <f ca="1">IF(I$4&gt;0,OFFSET('Labour Entry'!$C$1,'Labour Entry'!$A40-1,I$4*5-1,1,1),0)</f>
        <v>0</v>
      </c>
      <c r="J39" s="861">
        <f ca="1">IF(J$4&gt;0,OFFSET('Labour Entry'!$C$1,'Labour Entry'!$A40-1,J$4*5,1,1),0)</f>
        <v>0</v>
      </c>
      <c r="K39" s="862">
        <f ca="1">IF(K$4&gt;0,OFFSET('Labour Entry'!$C$1,'Labour Entry'!$A40-1,K$4*5-4,1,1),0)</f>
        <v>0</v>
      </c>
      <c r="L39" s="857">
        <f ca="1">IF(L$4&gt;0,OFFSET('Labour Entry'!$C$1,'Labour Entry'!$A40-1,L$4*5-3,1,1),0)</f>
        <v>0</v>
      </c>
      <c r="M39" s="858">
        <f ca="1">IF(M$4&gt;0,OFFSET('Labour Entry'!$C$1,'Labour Entry'!$A40-1,M$4*5-2,1,1),0)</f>
        <v>0</v>
      </c>
      <c r="N39" s="860">
        <f ca="1">IF(N$4&gt;0,OFFSET('Labour Entry'!$C$1,'Labour Entry'!$A40-1,N$4*5-1,1,1),0)</f>
        <v>0</v>
      </c>
      <c r="O39" s="861">
        <f ca="1">IF(O$4&gt;0,OFFSET('Labour Entry'!$C$1,'Labour Entry'!$A40-1,O$4*5,1,1),0)</f>
        <v>0</v>
      </c>
      <c r="P39" s="862">
        <f ca="1">IF(P$4&gt;0,OFFSET('Labour Entry'!$C$1,'Labour Entry'!$A40-1,P$4*5-4,1,1),0)</f>
        <v>0</v>
      </c>
      <c r="Q39" s="857">
        <f ca="1">IF(Q$4&gt;0,OFFSET('Labour Entry'!$C$1,'Labour Entry'!$A40-1,Q$4*5-3,1,1),0)</f>
        <v>0</v>
      </c>
      <c r="R39" s="858">
        <f ca="1">IF(R$4&gt;0,OFFSET('Labour Entry'!$C$1,'Labour Entry'!$A40-1,R$4*5-2,1,1),0)</f>
        <v>0</v>
      </c>
      <c r="S39" s="860">
        <f ca="1">IF(S$4&gt;0,OFFSET('Labour Entry'!$C$1,'Labour Entry'!$A40-1,S$4*5-1,1,1),0)</f>
        <v>0</v>
      </c>
      <c r="T39" s="861">
        <f ca="1">IF(T$4&gt;0,OFFSET('Labour Entry'!$C$1,'Labour Entry'!$A40-1,T$4*5,1,1),0)</f>
        <v>0</v>
      </c>
      <c r="U39" s="862">
        <f ca="1">IF(U$4&gt;0,OFFSET('Labour Entry'!$C$1,'Labour Entry'!$A40-1,U$4*5-4,1,1),0)</f>
        <v>0</v>
      </c>
      <c r="V39" s="857">
        <f ca="1">IF(V$4&gt;0,OFFSET('Labour Entry'!$C$1,'Labour Entry'!$A40-1,V$4*5-3,1,1),0)</f>
        <v>0</v>
      </c>
      <c r="W39" s="858">
        <f ca="1">IF(W$4&gt;0,OFFSET('Labour Entry'!$C$1,'Labour Entry'!$A40-1,W$4*5-2,1,1),0)</f>
        <v>0</v>
      </c>
      <c r="X39" s="860">
        <f ca="1">IF(X$4&gt;0,OFFSET('Labour Entry'!$C$1,'Labour Entry'!$A40-1,X$4*5-1,1,1),0)</f>
        <v>0</v>
      </c>
      <c r="Y39" s="861">
        <f ca="1">IF(Y$4&gt;0,OFFSET('Labour Entry'!$C$1,'Labour Entry'!$A40-1,Y$4*5,1,1),0)</f>
        <v>0</v>
      </c>
      <c r="Z39" s="862">
        <f ca="1">IF(Z$4&gt;0,OFFSET('Labour Entry'!$C$1,'Labour Entry'!$A40-1,Z$4*5-4,1,1),0)</f>
        <v>0</v>
      </c>
      <c r="AA39" s="857">
        <f ca="1">IF(AA$4&gt;0,OFFSET('Labour Entry'!$C$1,'Labour Entry'!$A40-1,AA$4*5-3,1,1),0)</f>
        <v>0</v>
      </c>
      <c r="AB39" s="858">
        <f ca="1">IF(AB$4&gt;0,OFFSET('Labour Entry'!$C$1,'Labour Entry'!$A40-1,AB$4*5-2,1,1),0)</f>
        <v>0</v>
      </c>
      <c r="AC39" s="860">
        <f ca="1">IF(AC$4&gt;0,OFFSET('Labour Entry'!$C$1,'Labour Entry'!$A40-1,AC$4*5-1,1,1),0)</f>
        <v>0</v>
      </c>
      <c r="AD39" s="861">
        <f ca="1">IF(AD$4&gt;0,OFFSET('Labour Entry'!$C$1,'Labour Entry'!$A40-1,AD$4*5,1,1),0)</f>
        <v>0</v>
      </c>
      <c r="AE39" s="862">
        <f ca="1">IF(AE$4&gt;0,OFFSET('Labour Entry'!$C$1,'Labour Entry'!$A40-1,AE$4*5-4,1,1),0)</f>
        <v>0</v>
      </c>
      <c r="AF39" s="857">
        <f ca="1">IF(AF$4&gt;0,OFFSET('Labour Entry'!$C$1,'Labour Entry'!$A40-1,AF$4*5-3,1,1),0)</f>
        <v>0</v>
      </c>
      <c r="AG39" s="858">
        <f ca="1">IF(AG$4&gt;0,OFFSET('Labour Entry'!$C$1,'Labour Entry'!$A40-1,AG$4*5-2,1,1),0)</f>
        <v>0</v>
      </c>
      <c r="AH39" s="860">
        <f ca="1">IF(AH$4&gt;0,OFFSET('Labour Entry'!$C$1,'Labour Entry'!$A40-1,AH$4*5-1,1,1),0)</f>
        <v>0</v>
      </c>
      <c r="AI39" s="861">
        <f ca="1">IF(AI$4&gt;0,OFFSET('Labour Entry'!$C$1,'Labour Entry'!$A40-1,AI$4*5,1,1),0)</f>
        <v>0</v>
      </c>
      <c r="AJ39" s="862">
        <f ca="1">IF(AJ$4&gt;0,OFFSET('Labour Entry'!$C$1,'Labour Entry'!$A40-1,AJ$4*5-4,1,1),0)</f>
        <v>0</v>
      </c>
      <c r="AK39" s="857">
        <f ca="1">IF(AK$4&gt;0,OFFSET('Labour Entry'!$C$1,'Labour Entry'!$A40-1,AK$4*5-3,1,1),0)</f>
        <v>0</v>
      </c>
      <c r="AL39" s="858">
        <f ca="1">IF(AL$4&gt;0,OFFSET('Labour Entry'!$C$1,'Labour Entry'!$A40-1,AL$4*5-2,1,1),0)</f>
        <v>0</v>
      </c>
      <c r="AM39" s="857">
        <f ca="1">IF(AM$4&gt;0,OFFSET('Labour Entry'!$C$1,'Labour Entry'!$A40-1,AM$4*5-1,1,1),0)</f>
        <v>0</v>
      </c>
      <c r="AN39" s="858">
        <f ca="1">IF(AN$4&gt;0,OFFSET('Labour Entry'!$C$1,'Labour Entry'!$A40-1,AN$4*5,1,1),0)</f>
        <v>0</v>
      </c>
      <c r="AO39" s="862">
        <f ca="1">IF(AO$4&gt;0,OFFSET('Labour Entry'!$C$1,'Labour Entry'!$A40-1,AO$4*5-4,1,1),0)</f>
        <v>0</v>
      </c>
      <c r="AP39" s="857">
        <f ca="1">IF(AP$4&gt;0,OFFSET('Labour Entry'!$C$1,'Labour Entry'!$A40-1,AP$4*5-3,1,1),0)</f>
        <v>0</v>
      </c>
      <c r="AQ39" s="858">
        <f ca="1">IF(AQ$4&gt;0,OFFSET('Labour Entry'!$C$1,'Labour Entry'!$A40-1,AQ$4*5-2,1,1),0)</f>
        <v>0</v>
      </c>
      <c r="AR39" s="857">
        <f ca="1">IF(AR$4&gt;0,OFFSET('Labour Entry'!$C$1,'Labour Entry'!$A40-1,AR$4*5-1,1,1),0)</f>
        <v>0</v>
      </c>
      <c r="AS39" s="858">
        <f ca="1">IF(AS$4&gt;0,OFFSET('Labour Entry'!$C$1,'Labour Entry'!$A40-1,AS$4*5,1,1),0)</f>
        <v>0</v>
      </c>
      <c r="AT39" s="862">
        <f ca="1">IF(AT$4&gt;0,OFFSET('Labour Entry'!$C$1,'Labour Entry'!$A40-1,AT$4*5-4,1,1),0)</f>
        <v>0</v>
      </c>
      <c r="AU39" s="857">
        <f ca="1">IF(AU$4&gt;0,OFFSET('Labour Entry'!$C$1,'Labour Entry'!$A40-1,AU$4*5-3,1,1),0)</f>
        <v>0</v>
      </c>
      <c r="AV39" s="858">
        <f ca="1">IF(AV$4&gt;0,OFFSET('Labour Entry'!$C$1,'Labour Entry'!$A40-1,AV$4*5-2,1,1),0)</f>
        <v>0</v>
      </c>
      <c r="AW39" s="857">
        <f ca="1">IF(AW$4&gt;0,OFFSET('Labour Entry'!$C$1,'Labour Entry'!$A40-1,AW$4*5-1,1,1),0)</f>
        <v>0</v>
      </c>
      <c r="AX39" s="858">
        <f ca="1">IF(AX$4&gt;0,OFFSET('Labour Entry'!$C$1,'Labour Entry'!$A40-1,AX$4*5,1,1),0)</f>
        <v>0</v>
      </c>
      <c r="AY39" s="862">
        <f ca="1">IF(AY$4&gt;0,OFFSET('Labour Entry'!$C$1,'Labour Entry'!$A40-1,AY$4*5-4,1,1),0)</f>
        <v>0</v>
      </c>
      <c r="AZ39" s="857">
        <f ca="1">IF(AZ$4&gt;0,OFFSET('Labour Entry'!$C$1,'Labour Entry'!$A40-1,AZ$4*5-3,1,1),0)</f>
        <v>0</v>
      </c>
      <c r="BA39" s="858">
        <f ca="1">IF(BA$4&gt;0,OFFSET('Labour Entry'!$C$1,'Labour Entry'!$A40-1,BA$4*5-2,1,1),0)</f>
        <v>0</v>
      </c>
      <c r="BB39" s="857">
        <f ca="1">IF(BB$4&gt;0,OFFSET('Labour Entry'!$C$1,'Labour Entry'!$A40-1,BB$4*5-1,1,1),0)</f>
        <v>0</v>
      </c>
      <c r="BC39" s="858">
        <f ca="1">IF(BC$4&gt;0,OFFSET('Labour Entry'!$C$1,'Labour Entry'!$A40-1,BC$4*5,1,1),0)</f>
        <v>0</v>
      </c>
      <c r="BD39" s="862">
        <f ca="1">IF(BD$4&gt;0,OFFSET('Labour Entry'!$C$1,'Labour Entry'!$A40-1,BD$4*5-4,1,1),0)</f>
        <v>0</v>
      </c>
      <c r="BE39" s="857">
        <f ca="1">IF(BE$4&gt;0,OFFSET('Labour Entry'!$C$1,'Labour Entry'!$A40-1,BE$4*5-3,1,1),0)</f>
        <v>0</v>
      </c>
      <c r="BF39" s="858">
        <f ca="1">IF(BF$4&gt;0,OFFSET('Labour Entry'!$C$1,'Labour Entry'!$A40-1,BF$4*5-2,1,1),0)</f>
        <v>0</v>
      </c>
      <c r="BG39" s="857">
        <f ca="1">IF(BG$4&gt;0,OFFSET('Labour Entry'!$C$1,'Labour Entry'!$A40-1,BG$4*5-1,1,1),0)</f>
        <v>0</v>
      </c>
      <c r="BH39" s="858">
        <f ca="1">IF(BH$4&gt;0,OFFSET('Labour Entry'!$C$1,'Labour Entry'!$A40-1,BH$4*5,1,1),0)</f>
        <v>0</v>
      </c>
      <c r="BI39" s="862">
        <f ca="1">IF(BI$4&gt;0,OFFSET('Labour Entry'!$C$1,'Labour Entry'!$A40-1,BI$4*5-4,1,1),0)</f>
        <v>0</v>
      </c>
      <c r="BJ39" s="857">
        <f ca="1">IF(BJ$4&gt;0,OFFSET('Labour Entry'!$C$1,'Labour Entry'!$A40-1,BJ$4*5-3,1,1),0)</f>
        <v>0</v>
      </c>
      <c r="BK39" s="858">
        <f ca="1">IF(BK$4&gt;0,OFFSET('Labour Entry'!$C$1,'Labour Entry'!$A40-1,BK$4*5-2,1,1),0)</f>
        <v>0</v>
      </c>
      <c r="BL39" s="857">
        <f ca="1">IF(BL$4&gt;0,OFFSET('Labour Entry'!$C$1,'Labour Entry'!$A40-1,BL$4*5-1,1,1),0)</f>
        <v>0</v>
      </c>
      <c r="BM39" s="858">
        <f ca="1">IF(BM$4&gt;0,OFFSET('Labour Entry'!$C$1,'Labour Entry'!$A40-1,BM$4*5,1,1),0)</f>
        <v>0</v>
      </c>
      <c r="BN39" s="862">
        <f ca="1">IF(BN$4&gt;0,OFFSET('Labour Entry'!$C$1,'Labour Entry'!$A40-1,BN$4*5-4,1,1),0)</f>
        <v>0</v>
      </c>
      <c r="BO39" s="857">
        <f ca="1">IF(BO$4&gt;0,OFFSET('Labour Entry'!$C$1,'Labour Entry'!$A40-1,BO$4*5-3,1,1),0)</f>
        <v>0</v>
      </c>
      <c r="BP39" s="858">
        <f ca="1">IF(BP$4&gt;0,OFFSET('Labour Entry'!$C$1,'Labour Entry'!$A40-1,BP$4*5-2,1,1),0)</f>
        <v>0</v>
      </c>
      <c r="BQ39" s="857">
        <f ca="1">IF(BQ$4&gt;0,OFFSET('Labour Entry'!$C$1,'Labour Entry'!$A40-1,BQ$4*5-1,1,1),0)</f>
        <v>0</v>
      </c>
      <c r="BR39" s="858">
        <f ca="1">IF(BR$4&gt;0,OFFSET('Labour Entry'!$C$1,'Labour Entry'!$A40-1,BR$4*5,1,1),0)</f>
        <v>0</v>
      </c>
      <c r="BS39" s="862">
        <f ca="1">IF(BS$4&gt;0,OFFSET('Labour Entry'!$C$1,'Labour Entry'!$A40-1,BS$4*5-4,1,1),0)</f>
        <v>0</v>
      </c>
      <c r="BT39" s="857">
        <f ca="1">IF(BT$4&gt;0,OFFSET('Labour Entry'!$C$1,'Labour Entry'!$A40-1,BT$4*5-3,1,1),0)</f>
        <v>0</v>
      </c>
      <c r="BU39" s="858">
        <f ca="1">IF(BU$4&gt;0,OFFSET('Labour Entry'!$C$1,'Labour Entry'!$A40-1,BU$4*5-2,1,1),0)</f>
        <v>0</v>
      </c>
      <c r="BV39" s="857">
        <f ca="1">IF(BV$4&gt;0,OFFSET('Labour Entry'!$C$1,'Labour Entry'!$A40-1,BV$4*5-1,1,1),0)</f>
        <v>0</v>
      </c>
      <c r="BW39" s="858">
        <f ca="1">IF(BW$4&gt;0,OFFSET('Labour Entry'!$C$1,'Labour Entry'!$A40-1,BW$4*5,1,1),0)</f>
        <v>0</v>
      </c>
      <c r="BX39" s="862">
        <f ca="1">IF(BX$4&gt;0,OFFSET('Labour Entry'!$C$1,'Labour Entry'!$A40-1,BX$4*5-4,1,1),0)</f>
        <v>0</v>
      </c>
      <c r="BY39" s="857">
        <f ca="1">IF(BY$4&gt;0,OFFSET('Labour Entry'!$C$1,'Labour Entry'!$A40-1,BY$4*5-3,1,1),0)</f>
        <v>0</v>
      </c>
      <c r="BZ39" s="858">
        <f ca="1">IF(BZ$4&gt;0,OFFSET('Labour Entry'!$C$1,'Labour Entry'!$A40-1,BZ$4*5-2,1,1),0)</f>
        <v>0</v>
      </c>
      <c r="CA39" s="857">
        <f ca="1">IF(CA$4&gt;0,OFFSET('Labour Entry'!$C$1,'Labour Entry'!$A40-1,CA$4*5-1,1,1),0)</f>
        <v>0</v>
      </c>
      <c r="CB39" s="858">
        <f ca="1">IF(CB$4&gt;0,OFFSET('Labour Entry'!$C$1,'Labour Entry'!$A40-1,CB$4*5,1,1),0)</f>
        <v>0</v>
      </c>
      <c r="CC39" s="862">
        <f ca="1">IF(CC$4&gt;0,OFFSET('Labour Entry'!$C$1,'Labour Entry'!$A40-1,CC$4*5-4,1,1),0)</f>
        <v>0</v>
      </c>
      <c r="CD39" s="857">
        <f ca="1">IF(CD$4&gt;0,OFFSET('Labour Entry'!$C$1,'Labour Entry'!$A40-1,CD$4*5-3,1,1),0)</f>
        <v>0</v>
      </c>
      <c r="CE39" s="858">
        <f ca="1">IF(CE$4&gt;0,OFFSET('Labour Entry'!$C$1,'Labour Entry'!$A40-1,CE$4*5-2,1,1),0)</f>
        <v>0</v>
      </c>
      <c r="CF39" s="857">
        <f ca="1">IF(CF$4&gt;0,OFFSET('Labour Entry'!$C$1,'Labour Entry'!$A40-1,CF$4*5-1,1,1),0)</f>
        <v>0</v>
      </c>
      <c r="CG39" s="858">
        <f ca="1">IF(CG$4&gt;0,OFFSET('Labour Entry'!$C$1,'Labour Entry'!$A40-1,CG$4*5,1,1),0)</f>
        <v>0</v>
      </c>
      <c r="CH39" s="845"/>
      <c r="CI39" s="863">
        <f t="shared" ca="1" si="0"/>
        <v>0</v>
      </c>
      <c r="CJ39" s="864">
        <f t="shared" ca="1" si="2"/>
        <v>0</v>
      </c>
      <c r="CK39" s="865">
        <f t="shared" ca="1" si="1"/>
        <v>0</v>
      </c>
      <c r="CL39" s="866">
        <f t="shared" ca="1" si="1"/>
        <v>0</v>
      </c>
      <c r="CM39" s="866">
        <f t="shared" ca="1" si="1"/>
        <v>0</v>
      </c>
      <c r="CN39" s="867">
        <f t="shared" ca="1" si="1"/>
        <v>0</v>
      </c>
    </row>
    <row r="40" spans="1:92" x14ac:dyDescent="0.2">
      <c r="A40" s="855" t="str">
        <f ca="1">IF(OFFSET('Employee Set-up'!$A$1,ROW('Employee Set-up'!$A36)-1,'Employee Set-up'!$B$1-1,1,1)&lt;&gt;0,OFFSET('Employee Set-up'!$A$1,ROW('Employee Set-up'!$A36)-1,'Employee Set-up'!$B$1-1,1,1),"---")</f>
        <v>----</v>
      </c>
      <c r="B40" s="856" t="str">
        <f ca="1">IF(OFFSET('Employee Set-up'!$A$1,ROW('Employee Set-up'!$A36)-1,'Employee Set-up'!$D$1-1,1,1)&lt;&gt;0,OFFSET('Employee Set-up'!$A$1,ROW('Employee Set-up'!$A36)-1,'Employee Set-up'!$C$1-1,1,1),"---")</f>
        <v>---</v>
      </c>
      <c r="C40" s="857">
        <f ca="1">IF(OFFSET('Employee Set-up'!$A$1,ROW('Employee Set-up'!$A36)-1,'Employee Set-up'!$D$1-1,1,1)&lt;&gt;0,OFFSET('Employee Set-up'!$A$1,ROW('Employee Set-up'!$A36)-1,'Employee Set-up'!$F$1-1,1,1),"---")</f>
        <v>0</v>
      </c>
      <c r="D40" s="858">
        <f ca="1">IF(OFFSET('Employee Set-up'!$A$1,ROW('Employee Set-up'!$A36)-1,'Employee Set-up'!$D$1-1,1,1)&lt;&gt;0,OFFSET('Employee Set-up'!$A$1,ROW('Employee Set-up'!$A36)-1,'Employee Set-up'!$G$1-1,1,1),"---")</f>
        <v>0</v>
      </c>
      <c r="E40" s="845"/>
      <c r="F40" s="859">
        <f ca="1">IF(F$4&gt;0,OFFSET('Labour Entry'!$C$1,'Labour Entry'!$A41-1,F$4*5-4,1,1),0)</f>
        <v>0</v>
      </c>
      <c r="G40" s="857">
        <f ca="1">IF(G$4&gt;0,OFFSET('Labour Entry'!$C$1,'Labour Entry'!$A41-1,G$4*5-3,1,1),0)</f>
        <v>0</v>
      </c>
      <c r="H40" s="858">
        <f ca="1">IF(H$4&gt;0,OFFSET('Labour Entry'!$C$1,'Labour Entry'!$A41-1,H$4*5-2,1,1),0)</f>
        <v>0</v>
      </c>
      <c r="I40" s="860">
        <f ca="1">IF(I$4&gt;0,OFFSET('Labour Entry'!$C$1,'Labour Entry'!$A41-1,I$4*5-1,1,1),0)</f>
        <v>0</v>
      </c>
      <c r="J40" s="861">
        <f ca="1">IF(J$4&gt;0,OFFSET('Labour Entry'!$C$1,'Labour Entry'!$A41-1,J$4*5,1,1),0)</f>
        <v>0</v>
      </c>
      <c r="K40" s="862">
        <f ca="1">IF(K$4&gt;0,OFFSET('Labour Entry'!$C$1,'Labour Entry'!$A41-1,K$4*5-4,1,1),0)</f>
        <v>0</v>
      </c>
      <c r="L40" s="857">
        <f ca="1">IF(L$4&gt;0,OFFSET('Labour Entry'!$C$1,'Labour Entry'!$A41-1,L$4*5-3,1,1),0)</f>
        <v>0</v>
      </c>
      <c r="M40" s="858">
        <f ca="1">IF(M$4&gt;0,OFFSET('Labour Entry'!$C$1,'Labour Entry'!$A41-1,M$4*5-2,1,1),0)</f>
        <v>0</v>
      </c>
      <c r="N40" s="860">
        <f ca="1">IF(N$4&gt;0,OFFSET('Labour Entry'!$C$1,'Labour Entry'!$A41-1,N$4*5-1,1,1),0)</f>
        <v>0</v>
      </c>
      <c r="O40" s="861">
        <f ca="1">IF(O$4&gt;0,OFFSET('Labour Entry'!$C$1,'Labour Entry'!$A41-1,O$4*5,1,1),0)</f>
        <v>0</v>
      </c>
      <c r="P40" s="862">
        <f ca="1">IF(P$4&gt;0,OFFSET('Labour Entry'!$C$1,'Labour Entry'!$A41-1,P$4*5-4,1,1),0)</f>
        <v>0</v>
      </c>
      <c r="Q40" s="857">
        <f ca="1">IF(Q$4&gt;0,OFFSET('Labour Entry'!$C$1,'Labour Entry'!$A41-1,Q$4*5-3,1,1),0)</f>
        <v>0</v>
      </c>
      <c r="R40" s="858">
        <f ca="1">IF(R$4&gt;0,OFFSET('Labour Entry'!$C$1,'Labour Entry'!$A41-1,R$4*5-2,1,1),0)</f>
        <v>0</v>
      </c>
      <c r="S40" s="860">
        <f ca="1">IF(S$4&gt;0,OFFSET('Labour Entry'!$C$1,'Labour Entry'!$A41-1,S$4*5-1,1,1),0)</f>
        <v>0</v>
      </c>
      <c r="T40" s="861">
        <f ca="1">IF(T$4&gt;0,OFFSET('Labour Entry'!$C$1,'Labour Entry'!$A41-1,T$4*5,1,1),0)</f>
        <v>0</v>
      </c>
      <c r="U40" s="862">
        <f ca="1">IF(U$4&gt;0,OFFSET('Labour Entry'!$C$1,'Labour Entry'!$A41-1,U$4*5-4,1,1),0)</f>
        <v>0</v>
      </c>
      <c r="V40" s="857">
        <f ca="1">IF(V$4&gt;0,OFFSET('Labour Entry'!$C$1,'Labour Entry'!$A41-1,V$4*5-3,1,1),0)</f>
        <v>0</v>
      </c>
      <c r="W40" s="858">
        <f ca="1">IF(W$4&gt;0,OFFSET('Labour Entry'!$C$1,'Labour Entry'!$A41-1,W$4*5-2,1,1),0)</f>
        <v>0</v>
      </c>
      <c r="X40" s="860">
        <f ca="1">IF(X$4&gt;0,OFFSET('Labour Entry'!$C$1,'Labour Entry'!$A41-1,X$4*5-1,1,1),0)</f>
        <v>0</v>
      </c>
      <c r="Y40" s="861">
        <f ca="1">IF(Y$4&gt;0,OFFSET('Labour Entry'!$C$1,'Labour Entry'!$A41-1,Y$4*5,1,1),0)</f>
        <v>0</v>
      </c>
      <c r="Z40" s="862">
        <f ca="1">IF(Z$4&gt;0,OFFSET('Labour Entry'!$C$1,'Labour Entry'!$A41-1,Z$4*5-4,1,1),0)</f>
        <v>0</v>
      </c>
      <c r="AA40" s="857">
        <f ca="1">IF(AA$4&gt;0,OFFSET('Labour Entry'!$C$1,'Labour Entry'!$A41-1,AA$4*5-3,1,1),0)</f>
        <v>0</v>
      </c>
      <c r="AB40" s="858">
        <f ca="1">IF(AB$4&gt;0,OFFSET('Labour Entry'!$C$1,'Labour Entry'!$A41-1,AB$4*5-2,1,1),0)</f>
        <v>0</v>
      </c>
      <c r="AC40" s="860">
        <f ca="1">IF(AC$4&gt;0,OFFSET('Labour Entry'!$C$1,'Labour Entry'!$A41-1,AC$4*5-1,1,1),0)</f>
        <v>0</v>
      </c>
      <c r="AD40" s="861">
        <f ca="1">IF(AD$4&gt;0,OFFSET('Labour Entry'!$C$1,'Labour Entry'!$A41-1,AD$4*5,1,1),0)</f>
        <v>0</v>
      </c>
      <c r="AE40" s="862">
        <f ca="1">IF(AE$4&gt;0,OFFSET('Labour Entry'!$C$1,'Labour Entry'!$A41-1,AE$4*5-4,1,1),0)</f>
        <v>0</v>
      </c>
      <c r="AF40" s="857">
        <f ca="1">IF(AF$4&gt;0,OFFSET('Labour Entry'!$C$1,'Labour Entry'!$A41-1,AF$4*5-3,1,1),0)</f>
        <v>0</v>
      </c>
      <c r="AG40" s="858">
        <f ca="1">IF(AG$4&gt;0,OFFSET('Labour Entry'!$C$1,'Labour Entry'!$A41-1,AG$4*5-2,1,1),0)</f>
        <v>0</v>
      </c>
      <c r="AH40" s="860">
        <f ca="1">IF(AH$4&gt;0,OFFSET('Labour Entry'!$C$1,'Labour Entry'!$A41-1,AH$4*5-1,1,1),0)</f>
        <v>0</v>
      </c>
      <c r="AI40" s="861">
        <f ca="1">IF(AI$4&gt;0,OFFSET('Labour Entry'!$C$1,'Labour Entry'!$A41-1,AI$4*5,1,1),0)</f>
        <v>0</v>
      </c>
      <c r="AJ40" s="862">
        <f ca="1">IF(AJ$4&gt;0,OFFSET('Labour Entry'!$C$1,'Labour Entry'!$A41-1,AJ$4*5-4,1,1),0)</f>
        <v>0</v>
      </c>
      <c r="AK40" s="857">
        <f ca="1">IF(AK$4&gt;0,OFFSET('Labour Entry'!$C$1,'Labour Entry'!$A41-1,AK$4*5-3,1,1),0)</f>
        <v>0</v>
      </c>
      <c r="AL40" s="858">
        <f ca="1">IF(AL$4&gt;0,OFFSET('Labour Entry'!$C$1,'Labour Entry'!$A41-1,AL$4*5-2,1,1),0)</f>
        <v>0</v>
      </c>
      <c r="AM40" s="857">
        <f ca="1">IF(AM$4&gt;0,OFFSET('Labour Entry'!$C$1,'Labour Entry'!$A41-1,AM$4*5-1,1,1),0)</f>
        <v>0</v>
      </c>
      <c r="AN40" s="858">
        <f ca="1">IF(AN$4&gt;0,OFFSET('Labour Entry'!$C$1,'Labour Entry'!$A41-1,AN$4*5,1,1),0)</f>
        <v>0</v>
      </c>
      <c r="AO40" s="862">
        <f ca="1">IF(AO$4&gt;0,OFFSET('Labour Entry'!$C$1,'Labour Entry'!$A41-1,AO$4*5-4,1,1),0)</f>
        <v>0</v>
      </c>
      <c r="AP40" s="857">
        <f ca="1">IF(AP$4&gt;0,OFFSET('Labour Entry'!$C$1,'Labour Entry'!$A41-1,AP$4*5-3,1,1),0)</f>
        <v>0</v>
      </c>
      <c r="AQ40" s="858">
        <f ca="1">IF(AQ$4&gt;0,OFFSET('Labour Entry'!$C$1,'Labour Entry'!$A41-1,AQ$4*5-2,1,1),0)</f>
        <v>0</v>
      </c>
      <c r="AR40" s="857">
        <f ca="1">IF(AR$4&gt;0,OFFSET('Labour Entry'!$C$1,'Labour Entry'!$A41-1,AR$4*5-1,1,1),0)</f>
        <v>0</v>
      </c>
      <c r="AS40" s="858">
        <f ca="1">IF(AS$4&gt;0,OFFSET('Labour Entry'!$C$1,'Labour Entry'!$A41-1,AS$4*5,1,1),0)</f>
        <v>0</v>
      </c>
      <c r="AT40" s="862">
        <f ca="1">IF(AT$4&gt;0,OFFSET('Labour Entry'!$C$1,'Labour Entry'!$A41-1,AT$4*5-4,1,1),0)</f>
        <v>0</v>
      </c>
      <c r="AU40" s="857">
        <f ca="1">IF(AU$4&gt;0,OFFSET('Labour Entry'!$C$1,'Labour Entry'!$A41-1,AU$4*5-3,1,1),0)</f>
        <v>0</v>
      </c>
      <c r="AV40" s="858">
        <f ca="1">IF(AV$4&gt;0,OFFSET('Labour Entry'!$C$1,'Labour Entry'!$A41-1,AV$4*5-2,1,1),0)</f>
        <v>0</v>
      </c>
      <c r="AW40" s="857">
        <f ca="1">IF(AW$4&gt;0,OFFSET('Labour Entry'!$C$1,'Labour Entry'!$A41-1,AW$4*5-1,1,1),0)</f>
        <v>0</v>
      </c>
      <c r="AX40" s="858">
        <f ca="1">IF(AX$4&gt;0,OFFSET('Labour Entry'!$C$1,'Labour Entry'!$A41-1,AX$4*5,1,1),0)</f>
        <v>0</v>
      </c>
      <c r="AY40" s="862">
        <f ca="1">IF(AY$4&gt;0,OFFSET('Labour Entry'!$C$1,'Labour Entry'!$A41-1,AY$4*5-4,1,1),0)</f>
        <v>0</v>
      </c>
      <c r="AZ40" s="857">
        <f ca="1">IF(AZ$4&gt;0,OFFSET('Labour Entry'!$C$1,'Labour Entry'!$A41-1,AZ$4*5-3,1,1),0)</f>
        <v>0</v>
      </c>
      <c r="BA40" s="858">
        <f ca="1">IF(BA$4&gt;0,OFFSET('Labour Entry'!$C$1,'Labour Entry'!$A41-1,BA$4*5-2,1,1),0)</f>
        <v>0</v>
      </c>
      <c r="BB40" s="857">
        <f ca="1">IF(BB$4&gt;0,OFFSET('Labour Entry'!$C$1,'Labour Entry'!$A41-1,BB$4*5-1,1,1),0)</f>
        <v>0</v>
      </c>
      <c r="BC40" s="858">
        <f ca="1">IF(BC$4&gt;0,OFFSET('Labour Entry'!$C$1,'Labour Entry'!$A41-1,BC$4*5,1,1),0)</f>
        <v>0</v>
      </c>
      <c r="BD40" s="862">
        <f ca="1">IF(BD$4&gt;0,OFFSET('Labour Entry'!$C$1,'Labour Entry'!$A41-1,BD$4*5-4,1,1),0)</f>
        <v>0</v>
      </c>
      <c r="BE40" s="857">
        <f ca="1">IF(BE$4&gt;0,OFFSET('Labour Entry'!$C$1,'Labour Entry'!$A41-1,BE$4*5-3,1,1),0)</f>
        <v>0</v>
      </c>
      <c r="BF40" s="858">
        <f ca="1">IF(BF$4&gt;0,OFFSET('Labour Entry'!$C$1,'Labour Entry'!$A41-1,BF$4*5-2,1,1),0)</f>
        <v>0</v>
      </c>
      <c r="BG40" s="857">
        <f ca="1">IF(BG$4&gt;0,OFFSET('Labour Entry'!$C$1,'Labour Entry'!$A41-1,BG$4*5-1,1,1),0)</f>
        <v>0</v>
      </c>
      <c r="BH40" s="858">
        <f ca="1">IF(BH$4&gt;0,OFFSET('Labour Entry'!$C$1,'Labour Entry'!$A41-1,BH$4*5,1,1),0)</f>
        <v>0</v>
      </c>
      <c r="BI40" s="862">
        <f ca="1">IF(BI$4&gt;0,OFFSET('Labour Entry'!$C$1,'Labour Entry'!$A41-1,BI$4*5-4,1,1),0)</f>
        <v>0</v>
      </c>
      <c r="BJ40" s="857">
        <f ca="1">IF(BJ$4&gt;0,OFFSET('Labour Entry'!$C$1,'Labour Entry'!$A41-1,BJ$4*5-3,1,1),0)</f>
        <v>0</v>
      </c>
      <c r="BK40" s="858">
        <f ca="1">IF(BK$4&gt;0,OFFSET('Labour Entry'!$C$1,'Labour Entry'!$A41-1,BK$4*5-2,1,1),0)</f>
        <v>0</v>
      </c>
      <c r="BL40" s="857">
        <f ca="1">IF(BL$4&gt;0,OFFSET('Labour Entry'!$C$1,'Labour Entry'!$A41-1,BL$4*5-1,1,1),0)</f>
        <v>0</v>
      </c>
      <c r="BM40" s="858">
        <f ca="1">IF(BM$4&gt;0,OFFSET('Labour Entry'!$C$1,'Labour Entry'!$A41-1,BM$4*5,1,1),0)</f>
        <v>0</v>
      </c>
      <c r="BN40" s="862">
        <f ca="1">IF(BN$4&gt;0,OFFSET('Labour Entry'!$C$1,'Labour Entry'!$A41-1,BN$4*5-4,1,1),0)</f>
        <v>0</v>
      </c>
      <c r="BO40" s="857">
        <f ca="1">IF(BO$4&gt;0,OFFSET('Labour Entry'!$C$1,'Labour Entry'!$A41-1,BO$4*5-3,1,1),0)</f>
        <v>0</v>
      </c>
      <c r="BP40" s="858">
        <f ca="1">IF(BP$4&gt;0,OFFSET('Labour Entry'!$C$1,'Labour Entry'!$A41-1,BP$4*5-2,1,1),0)</f>
        <v>0</v>
      </c>
      <c r="BQ40" s="857">
        <f ca="1">IF(BQ$4&gt;0,OFFSET('Labour Entry'!$C$1,'Labour Entry'!$A41-1,BQ$4*5-1,1,1),0)</f>
        <v>0</v>
      </c>
      <c r="BR40" s="858">
        <f ca="1">IF(BR$4&gt;0,OFFSET('Labour Entry'!$C$1,'Labour Entry'!$A41-1,BR$4*5,1,1),0)</f>
        <v>0</v>
      </c>
      <c r="BS40" s="862">
        <f ca="1">IF(BS$4&gt;0,OFFSET('Labour Entry'!$C$1,'Labour Entry'!$A41-1,BS$4*5-4,1,1),0)</f>
        <v>0</v>
      </c>
      <c r="BT40" s="857">
        <f ca="1">IF(BT$4&gt;0,OFFSET('Labour Entry'!$C$1,'Labour Entry'!$A41-1,BT$4*5-3,1,1),0)</f>
        <v>0</v>
      </c>
      <c r="BU40" s="858">
        <f ca="1">IF(BU$4&gt;0,OFFSET('Labour Entry'!$C$1,'Labour Entry'!$A41-1,BU$4*5-2,1,1),0)</f>
        <v>0</v>
      </c>
      <c r="BV40" s="857">
        <f ca="1">IF(BV$4&gt;0,OFFSET('Labour Entry'!$C$1,'Labour Entry'!$A41-1,BV$4*5-1,1,1),0)</f>
        <v>0</v>
      </c>
      <c r="BW40" s="858">
        <f ca="1">IF(BW$4&gt;0,OFFSET('Labour Entry'!$C$1,'Labour Entry'!$A41-1,BW$4*5,1,1),0)</f>
        <v>0</v>
      </c>
      <c r="BX40" s="862">
        <f ca="1">IF(BX$4&gt;0,OFFSET('Labour Entry'!$C$1,'Labour Entry'!$A41-1,BX$4*5-4,1,1),0)</f>
        <v>0</v>
      </c>
      <c r="BY40" s="857">
        <f ca="1">IF(BY$4&gt;0,OFFSET('Labour Entry'!$C$1,'Labour Entry'!$A41-1,BY$4*5-3,1,1),0)</f>
        <v>0</v>
      </c>
      <c r="BZ40" s="858">
        <f ca="1">IF(BZ$4&gt;0,OFFSET('Labour Entry'!$C$1,'Labour Entry'!$A41-1,BZ$4*5-2,1,1),0)</f>
        <v>0</v>
      </c>
      <c r="CA40" s="857">
        <f ca="1">IF(CA$4&gt;0,OFFSET('Labour Entry'!$C$1,'Labour Entry'!$A41-1,CA$4*5-1,1,1),0)</f>
        <v>0</v>
      </c>
      <c r="CB40" s="858">
        <f ca="1">IF(CB$4&gt;0,OFFSET('Labour Entry'!$C$1,'Labour Entry'!$A41-1,CB$4*5,1,1),0)</f>
        <v>0</v>
      </c>
      <c r="CC40" s="862">
        <f ca="1">IF(CC$4&gt;0,OFFSET('Labour Entry'!$C$1,'Labour Entry'!$A41-1,CC$4*5-4,1,1),0)</f>
        <v>0</v>
      </c>
      <c r="CD40" s="857">
        <f ca="1">IF(CD$4&gt;0,OFFSET('Labour Entry'!$C$1,'Labour Entry'!$A41-1,CD$4*5-3,1,1),0)</f>
        <v>0</v>
      </c>
      <c r="CE40" s="858">
        <f ca="1">IF(CE$4&gt;0,OFFSET('Labour Entry'!$C$1,'Labour Entry'!$A41-1,CE$4*5-2,1,1),0)</f>
        <v>0</v>
      </c>
      <c r="CF40" s="857">
        <f ca="1">IF(CF$4&gt;0,OFFSET('Labour Entry'!$C$1,'Labour Entry'!$A41-1,CF$4*5-1,1,1),0)</f>
        <v>0</v>
      </c>
      <c r="CG40" s="858">
        <f ca="1">IF(CG$4&gt;0,OFFSET('Labour Entry'!$C$1,'Labour Entry'!$A41-1,CG$4*5,1,1),0)</f>
        <v>0</v>
      </c>
      <c r="CH40" s="845"/>
      <c r="CI40" s="863">
        <f t="shared" ca="1" si="0"/>
        <v>0</v>
      </c>
      <c r="CJ40" s="864">
        <f t="shared" ca="1" si="2"/>
        <v>0</v>
      </c>
      <c r="CK40" s="865">
        <f t="shared" ca="1" si="1"/>
        <v>0</v>
      </c>
      <c r="CL40" s="866">
        <f t="shared" ca="1" si="1"/>
        <v>0</v>
      </c>
      <c r="CM40" s="866">
        <f t="shared" ca="1" si="1"/>
        <v>0</v>
      </c>
      <c r="CN40" s="867">
        <f t="shared" ca="1" si="1"/>
        <v>0</v>
      </c>
    </row>
    <row r="41" spans="1:92" x14ac:dyDescent="0.2">
      <c r="A41" s="855" t="str">
        <f ca="1">IF(OFFSET('Employee Set-up'!$A$1,ROW('Employee Set-up'!$A37)-1,'Employee Set-up'!$B$1-1,1,1)&lt;&gt;0,OFFSET('Employee Set-up'!$A$1,ROW('Employee Set-up'!$A37)-1,'Employee Set-up'!$B$1-1,1,1),"---")</f>
        <v>----</v>
      </c>
      <c r="B41" s="856" t="str">
        <f ca="1">IF(OFFSET('Employee Set-up'!$A$1,ROW('Employee Set-up'!$A37)-1,'Employee Set-up'!$D$1-1,1,1)&lt;&gt;0,OFFSET('Employee Set-up'!$A$1,ROW('Employee Set-up'!$A37)-1,'Employee Set-up'!$C$1-1,1,1),"---")</f>
        <v>---</v>
      </c>
      <c r="C41" s="857">
        <f ca="1">IF(OFFSET('Employee Set-up'!$A$1,ROW('Employee Set-up'!$A37)-1,'Employee Set-up'!$D$1-1,1,1)&lt;&gt;0,OFFSET('Employee Set-up'!$A$1,ROW('Employee Set-up'!$A37)-1,'Employee Set-up'!$F$1-1,1,1),"---")</f>
        <v>0</v>
      </c>
      <c r="D41" s="858">
        <f ca="1">IF(OFFSET('Employee Set-up'!$A$1,ROW('Employee Set-up'!$A37)-1,'Employee Set-up'!$D$1-1,1,1)&lt;&gt;0,OFFSET('Employee Set-up'!$A$1,ROW('Employee Set-up'!$A37)-1,'Employee Set-up'!$G$1-1,1,1),"---")</f>
        <v>0</v>
      </c>
      <c r="E41" s="845"/>
      <c r="F41" s="859">
        <f ca="1">IF(F$4&gt;0,OFFSET('Labour Entry'!$C$1,'Labour Entry'!$A42-1,F$4*5-4,1,1),0)</f>
        <v>0</v>
      </c>
      <c r="G41" s="857">
        <f ca="1">IF(G$4&gt;0,OFFSET('Labour Entry'!$C$1,'Labour Entry'!$A42-1,G$4*5-3,1,1),0)</f>
        <v>0</v>
      </c>
      <c r="H41" s="858">
        <f ca="1">IF(H$4&gt;0,OFFSET('Labour Entry'!$C$1,'Labour Entry'!$A42-1,H$4*5-2,1,1),0)</f>
        <v>0</v>
      </c>
      <c r="I41" s="860">
        <f ca="1">IF(I$4&gt;0,OFFSET('Labour Entry'!$C$1,'Labour Entry'!$A42-1,I$4*5-1,1,1),0)</f>
        <v>0</v>
      </c>
      <c r="J41" s="861">
        <f ca="1">IF(J$4&gt;0,OFFSET('Labour Entry'!$C$1,'Labour Entry'!$A42-1,J$4*5,1,1),0)</f>
        <v>0</v>
      </c>
      <c r="K41" s="862">
        <f ca="1">IF(K$4&gt;0,OFFSET('Labour Entry'!$C$1,'Labour Entry'!$A42-1,K$4*5-4,1,1),0)</f>
        <v>0</v>
      </c>
      <c r="L41" s="857">
        <f ca="1">IF(L$4&gt;0,OFFSET('Labour Entry'!$C$1,'Labour Entry'!$A42-1,L$4*5-3,1,1),0)</f>
        <v>0</v>
      </c>
      <c r="M41" s="858">
        <f ca="1">IF(M$4&gt;0,OFFSET('Labour Entry'!$C$1,'Labour Entry'!$A42-1,M$4*5-2,1,1),0)</f>
        <v>0</v>
      </c>
      <c r="N41" s="860">
        <f ca="1">IF(N$4&gt;0,OFFSET('Labour Entry'!$C$1,'Labour Entry'!$A42-1,N$4*5-1,1,1),0)</f>
        <v>0</v>
      </c>
      <c r="O41" s="861">
        <f ca="1">IF(O$4&gt;0,OFFSET('Labour Entry'!$C$1,'Labour Entry'!$A42-1,O$4*5,1,1),0)</f>
        <v>0</v>
      </c>
      <c r="P41" s="862">
        <f ca="1">IF(P$4&gt;0,OFFSET('Labour Entry'!$C$1,'Labour Entry'!$A42-1,P$4*5-4,1,1),0)</f>
        <v>0</v>
      </c>
      <c r="Q41" s="857">
        <f ca="1">IF(Q$4&gt;0,OFFSET('Labour Entry'!$C$1,'Labour Entry'!$A42-1,Q$4*5-3,1,1),0)</f>
        <v>0</v>
      </c>
      <c r="R41" s="858">
        <f ca="1">IF(R$4&gt;0,OFFSET('Labour Entry'!$C$1,'Labour Entry'!$A42-1,R$4*5-2,1,1),0)</f>
        <v>0</v>
      </c>
      <c r="S41" s="860">
        <f ca="1">IF(S$4&gt;0,OFFSET('Labour Entry'!$C$1,'Labour Entry'!$A42-1,S$4*5-1,1,1),0)</f>
        <v>0</v>
      </c>
      <c r="T41" s="861">
        <f ca="1">IF(T$4&gt;0,OFFSET('Labour Entry'!$C$1,'Labour Entry'!$A42-1,T$4*5,1,1),0)</f>
        <v>0</v>
      </c>
      <c r="U41" s="862">
        <f ca="1">IF(U$4&gt;0,OFFSET('Labour Entry'!$C$1,'Labour Entry'!$A42-1,U$4*5-4,1,1),0)</f>
        <v>0</v>
      </c>
      <c r="V41" s="857">
        <f ca="1">IF(V$4&gt;0,OFFSET('Labour Entry'!$C$1,'Labour Entry'!$A42-1,V$4*5-3,1,1),0)</f>
        <v>0</v>
      </c>
      <c r="W41" s="858">
        <f ca="1">IF(W$4&gt;0,OFFSET('Labour Entry'!$C$1,'Labour Entry'!$A42-1,W$4*5-2,1,1),0)</f>
        <v>0</v>
      </c>
      <c r="X41" s="860">
        <f ca="1">IF(X$4&gt;0,OFFSET('Labour Entry'!$C$1,'Labour Entry'!$A42-1,X$4*5-1,1,1),0)</f>
        <v>0</v>
      </c>
      <c r="Y41" s="861">
        <f ca="1">IF(Y$4&gt;0,OFFSET('Labour Entry'!$C$1,'Labour Entry'!$A42-1,Y$4*5,1,1),0)</f>
        <v>0</v>
      </c>
      <c r="Z41" s="862">
        <f ca="1">IF(Z$4&gt;0,OFFSET('Labour Entry'!$C$1,'Labour Entry'!$A42-1,Z$4*5-4,1,1),0)</f>
        <v>0</v>
      </c>
      <c r="AA41" s="857">
        <f ca="1">IF(AA$4&gt;0,OFFSET('Labour Entry'!$C$1,'Labour Entry'!$A42-1,AA$4*5-3,1,1),0)</f>
        <v>0</v>
      </c>
      <c r="AB41" s="858">
        <f ca="1">IF(AB$4&gt;0,OFFSET('Labour Entry'!$C$1,'Labour Entry'!$A42-1,AB$4*5-2,1,1),0)</f>
        <v>0</v>
      </c>
      <c r="AC41" s="860">
        <f ca="1">IF(AC$4&gt;0,OFFSET('Labour Entry'!$C$1,'Labour Entry'!$A42-1,AC$4*5-1,1,1),0)</f>
        <v>0</v>
      </c>
      <c r="AD41" s="861">
        <f ca="1">IF(AD$4&gt;0,OFFSET('Labour Entry'!$C$1,'Labour Entry'!$A42-1,AD$4*5,1,1),0)</f>
        <v>0</v>
      </c>
      <c r="AE41" s="862">
        <f ca="1">IF(AE$4&gt;0,OFFSET('Labour Entry'!$C$1,'Labour Entry'!$A42-1,AE$4*5-4,1,1),0)</f>
        <v>0</v>
      </c>
      <c r="AF41" s="857">
        <f ca="1">IF(AF$4&gt;0,OFFSET('Labour Entry'!$C$1,'Labour Entry'!$A42-1,AF$4*5-3,1,1),0)</f>
        <v>0</v>
      </c>
      <c r="AG41" s="858">
        <f ca="1">IF(AG$4&gt;0,OFFSET('Labour Entry'!$C$1,'Labour Entry'!$A42-1,AG$4*5-2,1,1),0)</f>
        <v>0</v>
      </c>
      <c r="AH41" s="860">
        <f ca="1">IF(AH$4&gt;0,OFFSET('Labour Entry'!$C$1,'Labour Entry'!$A42-1,AH$4*5-1,1,1),0)</f>
        <v>0</v>
      </c>
      <c r="AI41" s="861">
        <f ca="1">IF(AI$4&gt;0,OFFSET('Labour Entry'!$C$1,'Labour Entry'!$A42-1,AI$4*5,1,1),0)</f>
        <v>0</v>
      </c>
      <c r="AJ41" s="862">
        <f ca="1">IF(AJ$4&gt;0,OFFSET('Labour Entry'!$C$1,'Labour Entry'!$A42-1,AJ$4*5-4,1,1),0)</f>
        <v>0</v>
      </c>
      <c r="AK41" s="857">
        <f ca="1">IF(AK$4&gt;0,OFFSET('Labour Entry'!$C$1,'Labour Entry'!$A42-1,AK$4*5-3,1,1),0)</f>
        <v>0</v>
      </c>
      <c r="AL41" s="858">
        <f ca="1">IF(AL$4&gt;0,OFFSET('Labour Entry'!$C$1,'Labour Entry'!$A42-1,AL$4*5-2,1,1),0)</f>
        <v>0</v>
      </c>
      <c r="AM41" s="857">
        <f ca="1">IF(AM$4&gt;0,OFFSET('Labour Entry'!$C$1,'Labour Entry'!$A42-1,AM$4*5-1,1,1),0)</f>
        <v>0</v>
      </c>
      <c r="AN41" s="858">
        <f ca="1">IF(AN$4&gt;0,OFFSET('Labour Entry'!$C$1,'Labour Entry'!$A42-1,AN$4*5,1,1),0)</f>
        <v>0</v>
      </c>
      <c r="AO41" s="862">
        <f ca="1">IF(AO$4&gt;0,OFFSET('Labour Entry'!$C$1,'Labour Entry'!$A42-1,AO$4*5-4,1,1),0)</f>
        <v>0</v>
      </c>
      <c r="AP41" s="857">
        <f ca="1">IF(AP$4&gt;0,OFFSET('Labour Entry'!$C$1,'Labour Entry'!$A42-1,AP$4*5-3,1,1),0)</f>
        <v>0</v>
      </c>
      <c r="AQ41" s="858">
        <f ca="1">IF(AQ$4&gt;0,OFFSET('Labour Entry'!$C$1,'Labour Entry'!$A42-1,AQ$4*5-2,1,1),0)</f>
        <v>0</v>
      </c>
      <c r="AR41" s="857">
        <f ca="1">IF(AR$4&gt;0,OFFSET('Labour Entry'!$C$1,'Labour Entry'!$A42-1,AR$4*5-1,1,1),0)</f>
        <v>0</v>
      </c>
      <c r="AS41" s="858">
        <f ca="1">IF(AS$4&gt;0,OFFSET('Labour Entry'!$C$1,'Labour Entry'!$A42-1,AS$4*5,1,1),0)</f>
        <v>0</v>
      </c>
      <c r="AT41" s="862">
        <f ca="1">IF(AT$4&gt;0,OFFSET('Labour Entry'!$C$1,'Labour Entry'!$A42-1,AT$4*5-4,1,1),0)</f>
        <v>0</v>
      </c>
      <c r="AU41" s="857">
        <f ca="1">IF(AU$4&gt;0,OFFSET('Labour Entry'!$C$1,'Labour Entry'!$A42-1,AU$4*5-3,1,1),0)</f>
        <v>0</v>
      </c>
      <c r="AV41" s="858">
        <f ca="1">IF(AV$4&gt;0,OFFSET('Labour Entry'!$C$1,'Labour Entry'!$A42-1,AV$4*5-2,1,1),0)</f>
        <v>0</v>
      </c>
      <c r="AW41" s="857">
        <f ca="1">IF(AW$4&gt;0,OFFSET('Labour Entry'!$C$1,'Labour Entry'!$A42-1,AW$4*5-1,1,1),0)</f>
        <v>0</v>
      </c>
      <c r="AX41" s="858">
        <f ca="1">IF(AX$4&gt;0,OFFSET('Labour Entry'!$C$1,'Labour Entry'!$A42-1,AX$4*5,1,1),0)</f>
        <v>0</v>
      </c>
      <c r="AY41" s="862">
        <f ca="1">IF(AY$4&gt;0,OFFSET('Labour Entry'!$C$1,'Labour Entry'!$A42-1,AY$4*5-4,1,1),0)</f>
        <v>0</v>
      </c>
      <c r="AZ41" s="857">
        <f ca="1">IF(AZ$4&gt;0,OFFSET('Labour Entry'!$C$1,'Labour Entry'!$A42-1,AZ$4*5-3,1,1),0)</f>
        <v>0</v>
      </c>
      <c r="BA41" s="858">
        <f ca="1">IF(BA$4&gt;0,OFFSET('Labour Entry'!$C$1,'Labour Entry'!$A42-1,BA$4*5-2,1,1),0)</f>
        <v>0</v>
      </c>
      <c r="BB41" s="857">
        <f ca="1">IF(BB$4&gt;0,OFFSET('Labour Entry'!$C$1,'Labour Entry'!$A42-1,BB$4*5-1,1,1),0)</f>
        <v>0</v>
      </c>
      <c r="BC41" s="858">
        <f ca="1">IF(BC$4&gt;0,OFFSET('Labour Entry'!$C$1,'Labour Entry'!$A42-1,BC$4*5,1,1),0)</f>
        <v>0</v>
      </c>
      <c r="BD41" s="862">
        <f ca="1">IF(BD$4&gt;0,OFFSET('Labour Entry'!$C$1,'Labour Entry'!$A42-1,BD$4*5-4,1,1),0)</f>
        <v>0</v>
      </c>
      <c r="BE41" s="857">
        <f ca="1">IF(BE$4&gt;0,OFFSET('Labour Entry'!$C$1,'Labour Entry'!$A42-1,BE$4*5-3,1,1),0)</f>
        <v>0</v>
      </c>
      <c r="BF41" s="858">
        <f ca="1">IF(BF$4&gt;0,OFFSET('Labour Entry'!$C$1,'Labour Entry'!$A42-1,BF$4*5-2,1,1),0)</f>
        <v>0</v>
      </c>
      <c r="BG41" s="857">
        <f ca="1">IF(BG$4&gt;0,OFFSET('Labour Entry'!$C$1,'Labour Entry'!$A42-1,BG$4*5-1,1,1),0)</f>
        <v>0</v>
      </c>
      <c r="BH41" s="858">
        <f ca="1">IF(BH$4&gt;0,OFFSET('Labour Entry'!$C$1,'Labour Entry'!$A42-1,BH$4*5,1,1),0)</f>
        <v>0</v>
      </c>
      <c r="BI41" s="862">
        <f ca="1">IF(BI$4&gt;0,OFFSET('Labour Entry'!$C$1,'Labour Entry'!$A42-1,BI$4*5-4,1,1),0)</f>
        <v>0</v>
      </c>
      <c r="BJ41" s="857">
        <f ca="1">IF(BJ$4&gt;0,OFFSET('Labour Entry'!$C$1,'Labour Entry'!$A42-1,BJ$4*5-3,1,1),0)</f>
        <v>0</v>
      </c>
      <c r="BK41" s="858">
        <f ca="1">IF(BK$4&gt;0,OFFSET('Labour Entry'!$C$1,'Labour Entry'!$A42-1,BK$4*5-2,1,1),0)</f>
        <v>0</v>
      </c>
      <c r="BL41" s="857">
        <f ca="1">IF(BL$4&gt;0,OFFSET('Labour Entry'!$C$1,'Labour Entry'!$A42-1,BL$4*5-1,1,1),0)</f>
        <v>0</v>
      </c>
      <c r="BM41" s="858">
        <f ca="1">IF(BM$4&gt;0,OFFSET('Labour Entry'!$C$1,'Labour Entry'!$A42-1,BM$4*5,1,1),0)</f>
        <v>0</v>
      </c>
      <c r="BN41" s="862">
        <f ca="1">IF(BN$4&gt;0,OFFSET('Labour Entry'!$C$1,'Labour Entry'!$A42-1,BN$4*5-4,1,1),0)</f>
        <v>0</v>
      </c>
      <c r="BO41" s="857">
        <f ca="1">IF(BO$4&gt;0,OFFSET('Labour Entry'!$C$1,'Labour Entry'!$A42-1,BO$4*5-3,1,1),0)</f>
        <v>0</v>
      </c>
      <c r="BP41" s="858">
        <f ca="1">IF(BP$4&gt;0,OFFSET('Labour Entry'!$C$1,'Labour Entry'!$A42-1,BP$4*5-2,1,1),0)</f>
        <v>0</v>
      </c>
      <c r="BQ41" s="857">
        <f ca="1">IF(BQ$4&gt;0,OFFSET('Labour Entry'!$C$1,'Labour Entry'!$A42-1,BQ$4*5-1,1,1),0)</f>
        <v>0</v>
      </c>
      <c r="BR41" s="858">
        <f ca="1">IF(BR$4&gt;0,OFFSET('Labour Entry'!$C$1,'Labour Entry'!$A42-1,BR$4*5,1,1),0)</f>
        <v>0</v>
      </c>
      <c r="BS41" s="862">
        <f ca="1">IF(BS$4&gt;0,OFFSET('Labour Entry'!$C$1,'Labour Entry'!$A42-1,BS$4*5-4,1,1),0)</f>
        <v>0</v>
      </c>
      <c r="BT41" s="857">
        <f ca="1">IF(BT$4&gt;0,OFFSET('Labour Entry'!$C$1,'Labour Entry'!$A42-1,BT$4*5-3,1,1),0)</f>
        <v>0</v>
      </c>
      <c r="BU41" s="858">
        <f ca="1">IF(BU$4&gt;0,OFFSET('Labour Entry'!$C$1,'Labour Entry'!$A42-1,BU$4*5-2,1,1),0)</f>
        <v>0</v>
      </c>
      <c r="BV41" s="857">
        <f ca="1">IF(BV$4&gt;0,OFFSET('Labour Entry'!$C$1,'Labour Entry'!$A42-1,BV$4*5-1,1,1),0)</f>
        <v>0</v>
      </c>
      <c r="BW41" s="858">
        <f ca="1">IF(BW$4&gt;0,OFFSET('Labour Entry'!$C$1,'Labour Entry'!$A42-1,BW$4*5,1,1),0)</f>
        <v>0</v>
      </c>
      <c r="BX41" s="862">
        <f ca="1">IF(BX$4&gt;0,OFFSET('Labour Entry'!$C$1,'Labour Entry'!$A42-1,BX$4*5-4,1,1),0)</f>
        <v>0</v>
      </c>
      <c r="BY41" s="857">
        <f ca="1">IF(BY$4&gt;0,OFFSET('Labour Entry'!$C$1,'Labour Entry'!$A42-1,BY$4*5-3,1,1),0)</f>
        <v>0</v>
      </c>
      <c r="BZ41" s="858">
        <f ca="1">IF(BZ$4&gt;0,OFFSET('Labour Entry'!$C$1,'Labour Entry'!$A42-1,BZ$4*5-2,1,1),0)</f>
        <v>0</v>
      </c>
      <c r="CA41" s="857">
        <f ca="1">IF(CA$4&gt;0,OFFSET('Labour Entry'!$C$1,'Labour Entry'!$A42-1,CA$4*5-1,1,1),0)</f>
        <v>0</v>
      </c>
      <c r="CB41" s="858">
        <f ca="1">IF(CB$4&gt;0,OFFSET('Labour Entry'!$C$1,'Labour Entry'!$A42-1,CB$4*5,1,1),0)</f>
        <v>0</v>
      </c>
      <c r="CC41" s="862">
        <f ca="1">IF(CC$4&gt;0,OFFSET('Labour Entry'!$C$1,'Labour Entry'!$A42-1,CC$4*5-4,1,1),0)</f>
        <v>0</v>
      </c>
      <c r="CD41" s="857">
        <f ca="1">IF(CD$4&gt;0,OFFSET('Labour Entry'!$C$1,'Labour Entry'!$A42-1,CD$4*5-3,1,1),0)</f>
        <v>0</v>
      </c>
      <c r="CE41" s="858">
        <f ca="1">IF(CE$4&gt;0,OFFSET('Labour Entry'!$C$1,'Labour Entry'!$A42-1,CE$4*5-2,1,1),0)</f>
        <v>0</v>
      </c>
      <c r="CF41" s="857">
        <f ca="1">IF(CF$4&gt;0,OFFSET('Labour Entry'!$C$1,'Labour Entry'!$A42-1,CF$4*5-1,1,1),0)</f>
        <v>0</v>
      </c>
      <c r="CG41" s="858">
        <f ca="1">IF(CG$4&gt;0,OFFSET('Labour Entry'!$C$1,'Labour Entry'!$A42-1,CG$4*5,1,1),0)</f>
        <v>0</v>
      </c>
      <c r="CH41" s="845"/>
      <c r="CI41" s="863">
        <f t="shared" ca="1" si="0"/>
        <v>0</v>
      </c>
      <c r="CJ41" s="864">
        <f t="shared" ca="1" si="2"/>
        <v>0</v>
      </c>
      <c r="CK41" s="865">
        <f t="shared" ca="1" si="1"/>
        <v>0</v>
      </c>
      <c r="CL41" s="866">
        <f t="shared" ca="1" si="1"/>
        <v>0</v>
      </c>
      <c r="CM41" s="866">
        <f t="shared" ca="1" si="1"/>
        <v>0</v>
      </c>
      <c r="CN41" s="867">
        <f t="shared" ca="1" si="1"/>
        <v>0</v>
      </c>
    </row>
    <row r="42" spans="1:92" x14ac:dyDescent="0.2">
      <c r="A42" s="855" t="str">
        <f ca="1">IF(OFFSET('Employee Set-up'!$A$1,ROW('Employee Set-up'!$A38)-1,'Employee Set-up'!$B$1-1,1,1)&lt;&gt;0,OFFSET('Employee Set-up'!$A$1,ROW('Employee Set-up'!$A38)-1,'Employee Set-up'!$B$1-1,1,1),"---")</f>
        <v>----</v>
      </c>
      <c r="B42" s="856" t="str">
        <f ca="1">IF(OFFSET('Employee Set-up'!$A$1,ROW('Employee Set-up'!$A38)-1,'Employee Set-up'!$D$1-1,1,1)&lt;&gt;0,OFFSET('Employee Set-up'!$A$1,ROW('Employee Set-up'!$A38)-1,'Employee Set-up'!$C$1-1,1,1),"---")</f>
        <v>---</v>
      </c>
      <c r="C42" s="857">
        <f ca="1">IF(OFFSET('Employee Set-up'!$A$1,ROW('Employee Set-up'!$A38)-1,'Employee Set-up'!$D$1-1,1,1)&lt;&gt;0,OFFSET('Employee Set-up'!$A$1,ROW('Employee Set-up'!$A38)-1,'Employee Set-up'!$F$1-1,1,1),"---")</f>
        <v>0</v>
      </c>
      <c r="D42" s="858">
        <f ca="1">IF(OFFSET('Employee Set-up'!$A$1,ROW('Employee Set-up'!$A38)-1,'Employee Set-up'!$D$1-1,1,1)&lt;&gt;0,OFFSET('Employee Set-up'!$A$1,ROW('Employee Set-up'!$A38)-1,'Employee Set-up'!$G$1-1,1,1),"---")</f>
        <v>0</v>
      </c>
      <c r="E42" s="845"/>
      <c r="F42" s="859">
        <f ca="1">IF(F$4&gt;0,OFFSET('Labour Entry'!$C$1,'Labour Entry'!$A43-1,F$4*5-4,1,1),0)</f>
        <v>0</v>
      </c>
      <c r="G42" s="857">
        <f ca="1">IF(G$4&gt;0,OFFSET('Labour Entry'!$C$1,'Labour Entry'!$A43-1,G$4*5-3,1,1),0)</f>
        <v>0</v>
      </c>
      <c r="H42" s="858">
        <f ca="1">IF(H$4&gt;0,OFFSET('Labour Entry'!$C$1,'Labour Entry'!$A43-1,H$4*5-2,1,1),0)</f>
        <v>0</v>
      </c>
      <c r="I42" s="860">
        <f ca="1">IF(I$4&gt;0,OFFSET('Labour Entry'!$C$1,'Labour Entry'!$A43-1,I$4*5-1,1,1),0)</f>
        <v>0</v>
      </c>
      <c r="J42" s="861">
        <f ca="1">IF(J$4&gt;0,OFFSET('Labour Entry'!$C$1,'Labour Entry'!$A43-1,J$4*5,1,1),0)</f>
        <v>0</v>
      </c>
      <c r="K42" s="862">
        <f ca="1">IF(K$4&gt;0,OFFSET('Labour Entry'!$C$1,'Labour Entry'!$A43-1,K$4*5-4,1,1),0)</f>
        <v>0</v>
      </c>
      <c r="L42" s="857">
        <f ca="1">IF(L$4&gt;0,OFFSET('Labour Entry'!$C$1,'Labour Entry'!$A43-1,L$4*5-3,1,1),0)</f>
        <v>0</v>
      </c>
      <c r="M42" s="858">
        <f ca="1">IF(M$4&gt;0,OFFSET('Labour Entry'!$C$1,'Labour Entry'!$A43-1,M$4*5-2,1,1),0)</f>
        <v>0</v>
      </c>
      <c r="N42" s="860">
        <f ca="1">IF(N$4&gt;0,OFFSET('Labour Entry'!$C$1,'Labour Entry'!$A43-1,N$4*5-1,1,1),0)</f>
        <v>0</v>
      </c>
      <c r="O42" s="861">
        <f ca="1">IF(O$4&gt;0,OFFSET('Labour Entry'!$C$1,'Labour Entry'!$A43-1,O$4*5,1,1),0)</f>
        <v>0</v>
      </c>
      <c r="P42" s="862">
        <f ca="1">IF(P$4&gt;0,OFFSET('Labour Entry'!$C$1,'Labour Entry'!$A43-1,P$4*5-4,1,1),0)</f>
        <v>0</v>
      </c>
      <c r="Q42" s="857">
        <f ca="1">IF(Q$4&gt;0,OFFSET('Labour Entry'!$C$1,'Labour Entry'!$A43-1,Q$4*5-3,1,1),0)</f>
        <v>0</v>
      </c>
      <c r="R42" s="858">
        <f ca="1">IF(R$4&gt;0,OFFSET('Labour Entry'!$C$1,'Labour Entry'!$A43-1,R$4*5-2,1,1),0)</f>
        <v>0</v>
      </c>
      <c r="S42" s="860">
        <f ca="1">IF(S$4&gt;0,OFFSET('Labour Entry'!$C$1,'Labour Entry'!$A43-1,S$4*5-1,1,1),0)</f>
        <v>0</v>
      </c>
      <c r="T42" s="861">
        <f ca="1">IF(T$4&gt;0,OFFSET('Labour Entry'!$C$1,'Labour Entry'!$A43-1,T$4*5,1,1),0)</f>
        <v>0</v>
      </c>
      <c r="U42" s="862">
        <f ca="1">IF(U$4&gt;0,OFFSET('Labour Entry'!$C$1,'Labour Entry'!$A43-1,U$4*5-4,1,1),0)</f>
        <v>0</v>
      </c>
      <c r="V42" s="857">
        <f ca="1">IF(V$4&gt;0,OFFSET('Labour Entry'!$C$1,'Labour Entry'!$A43-1,V$4*5-3,1,1),0)</f>
        <v>0</v>
      </c>
      <c r="W42" s="858">
        <f ca="1">IF(W$4&gt;0,OFFSET('Labour Entry'!$C$1,'Labour Entry'!$A43-1,W$4*5-2,1,1),0)</f>
        <v>0</v>
      </c>
      <c r="X42" s="860">
        <f ca="1">IF(X$4&gt;0,OFFSET('Labour Entry'!$C$1,'Labour Entry'!$A43-1,X$4*5-1,1,1),0)</f>
        <v>0</v>
      </c>
      <c r="Y42" s="861">
        <f ca="1">IF(Y$4&gt;0,OFFSET('Labour Entry'!$C$1,'Labour Entry'!$A43-1,Y$4*5,1,1),0)</f>
        <v>0</v>
      </c>
      <c r="Z42" s="862">
        <f ca="1">IF(Z$4&gt;0,OFFSET('Labour Entry'!$C$1,'Labour Entry'!$A43-1,Z$4*5-4,1,1),0)</f>
        <v>0</v>
      </c>
      <c r="AA42" s="857">
        <f ca="1">IF(AA$4&gt;0,OFFSET('Labour Entry'!$C$1,'Labour Entry'!$A43-1,AA$4*5-3,1,1),0)</f>
        <v>0</v>
      </c>
      <c r="AB42" s="858">
        <f ca="1">IF(AB$4&gt;0,OFFSET('Labour Entry'!$C$1,'Labour Entry'!$A43-1,AB$4*5-2,1,1),0)</f>
        <v>0</v>
      </c>
      <c r="AC42" s="860">
        <f ca="1">IF(AC$4&gt;0,OFFSET('Labour Entry'!$C$1,'Labour Entry'!$A43-1,AC$4*5-1,1,1),0)</f>
        <v>0</v>
      </c>
      <c r="AD42" s="861">
        <f ca="1">IF(AD$4&gt;0,OFFSET('Labour Entry'!$C$1,'Labour Entry'!$A43-1,AD$4*5,1,1),0)</f>
        <v>0</v>
      </c>
      <c r="AE42" s="862">
        <f ca="1">IF(AE$4&gt;0,OFFSET('Labour Entry'!$C$1,'Labour Entry'!$A43-1,AE$4*5-4,1,1),0)</f>
        <v>0</v>
      </c>
      <c r="AF42" s="857">
        <f ca="1">IF(AF$4&gt;0,OFFSET('Labour Entry'!$C$1,'Labour Entry'!$A43-1,AF$4*5-3,1,1),0)</f>
        <v>0</v>
      </c>
      <c r="AG42" s="858">
        <f ca="1">IF(AG$4&gt;0,OFFSET('Labour Entry'!$C$1,'Labour Entry'!$A43-1,AG$4*5-2,1,1),0)</f>
        <v>0</v>
      </c>
      <c r="AH42" s="860">
        <f ca="1">IF(AH$4&gt;0,OFFSET('Labour Entry'!$C$1,'Labour Entry'!$A43-1,AH$4*5-1,1,1),0)</f>
        <v>0</v>
      </c>
      <c r="AI42" s="861">
        <f ca="1">IF(AI$4&gt;0,OFFSET('Labour Entry'!$C$1,'Labour Entry'!$A43-1,AI$4*5,1,1),0)</f>
        <v>0</v>
      </c>
      <c r="AJ42" s="862">
        <f ca="1">IF(AJ$4&gt;0,OFFSET('Labour Entry'!$C$1,'Labour Entry'!$A43-1,AJ$4*5-4,1,1),0)</f>
        <v>0</v>
      </c>
      <c r="AK42" s="857">
        <f ca="1">IF(AK$4&gt;0,OFFSET('Labour Entry'!$C$1,'Labour Entry'!$A43-1,AK$4*5-3,1,1),0)</f>
        <v>0</v>
      </c>
      <c r="AL42" s="858">
        <f ca="1">IF(AL$4&gt;0,OFFSET('Labour Entry'!$C$1,'Labour Entry'!$A43-1,AL$4*5-2,1,1),0)</f>
        <v>0</v>
      </c>
      <c r="AM42" s="857">
        <f ca="1">IF(AM$4&gt;0,OFFSET('Labour Entry'!$C$1,'Labour Entry'!$A43-1,AM$4*5-1,1,1),0)</f>
        <v>0</v>
      </c>
      <c r="AN42" s="858">
        <f ca="1">IF(AN$4&gt;0,OFFSET('Labour Entry'!$C$1,'Labour Entry'!$A43-1,AN$4*5,1,1),0)</f>
        <v>0</v>
      </c>
      <c r="AO42" s="862">
        <f ca="1">IF(AO$4&gt;0,OFFSET('Labour Entry'!$C$1,'Labour Entry'!$A43-1,AO$4*5-4,1,1),0)</f>
        <v>0</v>
      </c>
      <c r="AP42" s="857">
        <f ca="1">IF(AP$4&gt;0,OFFSET('Labour Entry'!$C$1,'Labour Entry'!$A43-1,AP$4*5-3,1,1),0)</f>
        <v>0</v>
      </c>
      <c r="AQ42" s="858">
        <f ca="1">IF(AQ$4&gt;0,OFFSET('Labour Entry'!$C$1,'Labour Entry'!$A43-1,AQ$4*5-2,1,1),0)</f>
        <v>0</v>
      </c>
      <c r="AR42" s="857">
        <f ca="1">IF(AR$4&gt;0,OFFSET('Labour Entry'!$C$1,'Labour Entry'!$A43-1,AR$4*5-1,1,1),0)</f>
        <v>0</v>
      </c>
      <c r="AS42" s="858">
        <f ca="1">IF(AS$4&gt;0,OFFSET('Labour Entry'!$C$1,'Labour Entry'!$A43-1,AS$4*5,1,1),0)</f>
        <v>0</v>
      </c>
      <c r="AT42" s="862">
        <f ca="1">IF(AT$4&gt;0,OFFSET('Labour Entry'!$C$1,'Labour Entry'!$A43-1,AT$4*5-4,1,1),0)</f>
        <v>0</v>
      </c>
      <c r="AU42" s="857">
        <f ca="1">IF(AU$4&gt;0,OFFSET('Labour Entry'!$C$1,'Labour Entry'!$A43-1,AU$4*5-3,1,1),0)</f>
        <v>0</v>
      </c>
      <c r="AV42" s="858">
        <f ca="1">IF(AV$4&gt;0,OFFSET('Labour Entry'!$C$1,'Labour Entry'!$A43-1,AV$4*5-2,1,1),0)</f>
        <v>0</v>
      </c>
      <c r="AW42" s="857">
        <f ca="1">IF(AW$4&gt;0,OFFSET('Labour Entry'!$C$1,'Labour Entry'!$A43-1,AW$4*5-1,1,1),0)</f>
        <v>0</v>
      </c>
      <c r="AX42" s="858">
        <f ca="1">IF(AX$4&gt;0,OFFSET('Labour Entry'!$C$1,'Labour Entry'!$A43-1,AX$4*5,1,1),0)</f>
        <v>0</v>
      </c>
      <c r="AY42" s="862">
        <f ca="1">IF(AY$4&gt;0,OFFSET('Labour Entry'!$C$1,'Labour Entry'!$A43-1,AY$4*5-4,1,1),0)</f>
        <v>0</v>
      </c>
      <c r="AZ42" s="857">
        <f ca="1">IF(AZ$4&gt;0,OFFSET('Labour Entry'!$C$1,'Labour Entry'!$A43-1,AZ$4*5-3,1,1),0)</f>
        <v>0</v>
      </c>
      <c r="BA42" s="858">
        <f ca="1">IF(BA$4&gt;0,OFFSET('Labour Entry'!$C$1,'Labour Entry'!$A43-1,BA$4*5-2,1,1),0)</f>
        <v>0</v>
      </c>
      <c r="BB42" s="857">
        <f ca="1">IF(BB$4&gt;0,OFFSET('Labour Entry'!$C$1,'Labour Entry'!$A43-1,BB$4*5-1,1,1),0)</f>
        <v>0</v>
      </c>
      <c r="BC42" s="858">
        <f ca="1">IF(BC$4&gt;0,OFFSET('Labour Entry'!$C$1,'Labour Entry'!$A43-1,BC$4*5,1,1),0)</f>
        <v>0</v>
      </c>
      <c r="BD42" s="862">
        <f ca="1">IF(BD$4&gt;0,OFFSET('Labour Entry'!$C$1,'Labour Entry'!$A43-1,BD$4*5-4,1,1),0)</f>
        <v>0</v>
      </c>
      <c r="BE42" s="857">
        <f ca="1">IF(BE$4&gt;0,OFFSET('Labour Entry'!$C$1,'Labour Entry'!$A43-1,BE$4*5-3,1,1),0)</f>
        <v>0</v>
      </c>
      <c r="BF42" s="858">
        <f ca="1">IF(BF$4&gt;0,OFFSET('Labour Entry'!$C$1,'Labour Entry'!$A43-1,BF$4*5-2,1,1),0)</f>
        <v>0</v>
      </c>
      <c r="BG42" s="857">
        <f ca="1">IF(BG$4&gt;0,OFFSET('Labour Entry'!$C$1,'Labour Entry'!$A43-1,BG$4*5-1,1,1),0)</f>
        <v>0</v>
      </c>
      <c r="BH42" s="858">
        <f ca="1">IF(BH$4&gt;0,OFFSET('Labour Entry'!$C$1,'Labour Entry'!$A43-1,BH$4*5,1,1),0)</f>
        <v>0</v>
      </c>
      <c r="BI42" s="862">
        <f ca="1">IF(BI$4&gt;0,OFFSET('Labour Entry'!$C$1,'Labour Entry'!$A43-1,BI$4*5-4,1,1),0)</f>
        <v>0</v>
      </c>
      <c r="BJ42" s="857">
        <f ca="1">IF(BJ$4&gt;0,OFFSET('Labour Entry'!$C$1,'Labour Entry'!$A43-1,BJ$4*5-3,1,1),0)</f>
        <v>0</v>
      </c>
      <c r="BK42" s="858">
        <f ca="1">IF(BK$4&gt;0,OFFSET('Labour Entry'!$C$1,'Labour Entry'!$A43-1,BK$4*5-2,1,1),0)</f>
        <v>0</v>
      </c>
      <c r="BL42" s="857">
        <f ca="1">IF(BL$4&gt;0,OFFSET('Labour Entry'!$C$1,'Labour Entry'!$A43-1,BL$4*5-1,1,1),0)</f>
        <v>0</v>
      </c>
      <c r="BM42" s="858">
        <f ca="1">IF(BM$4&gt;0,OFFSET('Labour Entry'!$C$1,'Labour Entry'!$A43-1,BM$4*5,1,1),0)</f>
        <v>0</v>
      </c>
      <c r="BN42" s="862">
        <f ca="1">IF(BN$4&gt;0,OFFSET('Labour Entry'!$C$1,'Labour Entry'!$A43-1,BN$4*5-4,1,1),0)</f>
        <v>0</v>
      </c>
      <c r="BO42" s="857">
        <f ca="1">IF(BO$4&gt;0,OFFSET('Labour Entry'!$C$1,'Labour Entry'!$A43-1,BO$4*5-3,1,1),0)</f>
        <v>0</v>
      </c>
      <c r="BP42" s="858">
        <f ca="1">IF(BP$4&gt;0,OFFSET('Labour Entry'!$C$1,'Labour Entry'!$A43-1,BP$4*5-2,1,1),0)</f>
        <v>0</v>
      </c>
      <c r="BQ42" s="857">
        <f ca="1">IF(BQ$4&gt;0,OFFSET('Labour Entry'!$C$1,'Labour Entry'!$A43-1,BQ$4*5-1,1,1),0)</f>
        <v>0</v>
      </c>
      <c r="BR42" s="858">
        <f ca="1">IF(BR$4&gt;0,OFFSET('Labour Entry'!$C$1,'Labour Entry'!$A43-1,BR$4*5,1,1),0)</f>
        <v>0</v>
      </c>
      <c r="BS42" s="862">
        <f ca="1">IF(BS$4&gt;0,OFFSET('Labour Entry'!$C$1,'Labour Entry'!$A43-1,BS$4*5-4,1,1),0)</f>
        <v>0</v>
      </c>
      <c r="BT42" s="857">
        <f ca="1">IF(BT$4&gt;0,OFFSET('Labour Entry'!$C$1,'Labour Entry'!$A43-1,BT$4*5-3,1,1),0)</f>
        <v>0</v>
      </c>
      <c r="BU42" s="858">
        <f ca="1">IF(BU$4&gt;0,OFFSET('Labour Entry'!$C$1,'Labour Entry'!$A43-1,BU$4*5-2,1,1),0)</f>
        <v>0</v>
      </c>
      <c r="BV42" s="857">
        <f ca="1">IF(BV$4&gt;0,OFFSET('Labour Entry'!$C$1,'Labour Entry'!$A43-1,BV$4*5-1,1,1),0)</f>
        <v>0</v>
      </c>
      <c r="BW42" s="858">
        <f ca="1">IF(BW$4&gt;0,OFFSET('Labour Entry'!$C$1,'Labour Entry'!$A43-1,BW$4*5,1,1),0)</f>
        <v>0</v>
      </c>
      <c r="BX42" s="862">
        <f ca="1">IF(BX$4&gt;0,OFFSET('Labour Entry'!$C$1,'Labour Entry'!$A43-1,BX$4*5-4,1,1),0)</f>
        <v>0</v>
      </c>
      <c r="BY42" s="857">
        <f ca="1">IF(BY$4&gt;0,OFFSET('Labour Entry'!$C$1,'Labour Entry'!$A43-1,BY$4*5-3,1,1),0)</f>
        <v>0</v>
      </c>
      <c r="BZ42" s="858">
        <f ca="1">IF(BZ$4&gt;0,OFFSET('Labour Entry'!$C$1,'Labour Entry'!$A43-1,BZ$4*5-2,1,1),0)</f>
        <v>0</v>
      </c>
      <c r="CA42" s="857">
        <f ca="1">IF(CA$4&gt;0,OFFSET('Labour Entry'!$C$1,'Labour Entry'!$A43-1,CA$4*5-1,1,1),0)</f>
        <v>0</v>
      </c>
      <c r="CB42" s="858">
        <f ca="1">IF(CB$4&gt;0,OFFSET('Labour Entry'!$C$1,'Labour Entry'!$A43-1,CB$4*5,1,1),0)</f>
        <v>0</v>
      </c>
      <c r="CC42" s="862">
        <f ca="1">IF(CC$4&gt;0,OFFSET('Labour Entry'!$C$1,'Labour Entry'!$A43-1,CC$4*5-4,1,1),0)</f>
        <v>0</v>
      </c>
      <c r="CD42" s="857">
        <f ca="1">IF(CD$4&gt;0,OFFSET('Labour Entry'!$C$1,'Labour Entry'!$A43-1,CD$4*5-3,1,1),0)</f>
        <v>0</v>
      </c>
      <c r="CE42" s="858">
        <f ca="1">IF(CE$4&gt;0,OFFSET('Labour Entry'!$C$1,'Labour Entry'!$A43-1,CE$4*5-2,1,1),0)</f>
        <v>0</v>
      </c>
      <c r="CF42" s="857">
        <f ca="1">IF(CF$4&gt;0,OFFSET('Labour Entry'!$C$1,'Labour Entry'!$A43-1,CF$4*5-1,1,1),0)</f>
        <v>0</v>
      </c>
      <c r="CG42" s="858">
        <f ca="1">IF(CG$4&gt;0,OFFSET('Labour Entry'!$C$1,'Labour Entry'!$A43-1,CG$4*5,1,1),0)</f>
        <v>0</v>
      </c>
      <c r="CH42" s="845"/>
      <c r="CI42" s="863">
        <f t="shared" ca="1" si="0"/>
        <v>0</v>
      </c>
      <c r="CJ42" s="864">
        <f t="shared" ca="1" si="2"/>
        <v>0</v>
      </c>
      <c r="CK42" s="865">
        <f t="shared" ca="1" si="1"/>
        <v>0</v>
      </c>
      <c r="CL42" s="866">
        <f t="shared" ca="1" si="1"/>
        <v>0</v>
      </c>
      <c r="CM42" s="866">
        <f t="shared" ca="1" si="1"/>
        <v>0</v>
      </c>
      <c r="CN42" s="867">
        <f t="shared" ca="1" si="1"/>
        <v>0</v>
      </c>
    </row>
    <row r="43" spans="1:92" x14ac:dyDescent="0.2">
      <c r="A43" s="855" t="str">
        <f ca="1">IF(OFFSET('Employee Set-up'!$A$1,ROW('Employee Set-up'!$A39)-1,'Employee Set-up'!$B$1-1,1,1)&lt;&gt;0,OFFSET('Employee Set-up'!$A$1,ROW('Employee Set-up'!$A39)-1,'Employee Set-up'!$B$1-1,1,1),"---")</f>
        <v>----</v>
      </c>
      <c r="B43" s="856" t="str">
        <f ca="1">IF(OFFSET('Employee Set-up'!$A$1,ROW('Employee Set-up'!$A39)-1,'Employee Set-up'!$D$1-1,1,1)&lt;&gt;0,OFFSET('Employee Set-up'!$A$1,ROW('Employee Set-up'!$A39)-1,'Employee Set-up'!$C$1-1,1,1),"---")</f>
        <v>---</v>
      </c>
      <c r="C43" s="857">
        <f ca="1">IF(OFFSET('Employee Set-up'!$A$1,ROW('Employee Set-up'!$A39)-1,'Employee Set-up'!$D$1-1,1,1)&lt;&gt;0,OFFSET('Employee Set-up'!$A$1,ROW('Employee Set-up'!$A39)-1,'Employee Set-up'!$F$1-1,1,1),"---")</f>
        <v>0</v>
      </c>
      <c r="D43" s="858">
        <f ca="1">IF(OFFSET('Employee Set-up'!$A$1,ROW('Employee Set-up'!$A39)-1,'Employee Set-up'!$D$1-1,1,1)&lt;&gt;0,OFFSET('Employee Set-up'!$A$1,ROW('Employee Set-up'!$A39)-1,'Employee Set-up'!$G$1-1,1,1),"---")</f>
        <v>0</v>
      </c>
      <c r="E43" s="845"/>
      <c r="F43" s="859">
        <f ca="1">IF(F$4&gt;0,OFFSET('Labour Entry'!$C$1,'Labour Entry'!$A44-1,F$4*5-4,1,1),0)</f>
        <v>0</v>
      </c>
      <c r="G43" s="857">
        <f ca="1">IF(G$4&gt;0,OFFSET('Labour Entry'!$C$1,'Labour Entry'!$A44-1,G$4*5-3,1,1),0)</f>
        <v>0</v>
      </c>
      <c r="H43" s="858">
        <f ca="1">IF(H$4&gt;0,OFFSET('Labour Entry'!$C$1,'Labour Entry'!$A44-1,H$4*5-2,1,1),0)</f>
        <v>0</v>
      </c>
      <c r="I43" s="860">
        <f ca="1">IF(I$4&gt;0,OFFSET('Labour Entry'!$C$1,'Labour Entry'!$A44-1,I$4*5-1,1,1),0)</f>
        <v>0</v>
      </c>
      <c r="J43" s="861">
        <f ca="1">IF(J$4&gt;0,OFFSET('Labour Entry'!$C$1,'Labour Entry'!$A44-1,J$4*5,1,1),0)</f>
        <v>0</v>
      </c>
      <c r="K43" s="862">
        <f ca="1">IF(K$4&gt;0,OFFSET('Labour Entry'!$C$1,'Labour Entry'!$A44-1,K$4*5-4,1,1),0)</f>
        <v>0</v>
      </c>
      <c r="L43" s="857">
        <f ca="1">IF(L$4&gt;0,OFFSET('Labour Entry'!$C$1,'Labour Entry'!$A44-1,L$4*5-3,1,1),0)</f>
        <v>0</v>
      </c>
      <c r="M43" s="858">
        <f ca="1">IF(M$4&gt;0,OFFSET('Labour Entry'!$C$1,'Labour Entry'!$A44-1,M$4*5-2,1,1),0)</f>
        <v>0</v>
      </c>
      <c r="N43" s="860">
        <f ca="1">IF(N$4&gt;0,OFFSET('Labour Entry'!$C$1,'Labour Entry'!$A44-1,N$4*5-1,1,1),0)</f>
        <v>0</v>
      </c>
      <c r="O43" s="861">
        <f ca="1">IF(O$4&gt;0,OFFSET('Labour Entry'!$C$1,'Labour Entry'!$A44-1,O$4*5,1,1),0)</f>
        <v>0</v>
      </c>
      <c r="P43" s="862">
        <f ca="1">IF(P$4&gt;0,OFFSET('Labour Entry'!$C$1,'Labour Entry'!$A44-1,P$4*5-4,1,1),0)</f>
        <v>0</v>
      </c>
      <c r="Q43" s="857">
        <f ca="1">IF(Q$4&gt;0,OFFSET('Labour Entry'!$C$1,'Labour Entry'!$A44-1,Q$4*5-3,1,1),0)</f>
        <v>0</v>
      </c>
      <c r="R43" s="858">
        <f ca="1">IF(R$4&gt;0,OFFSET('Labour Entry'!$C$1,'Labour Entry'!$A44-1,R$4*5-2,1,1),0)</f>
        <v>0</v>
      </c>
      <c r="S43" s="860">
        <f ca="1">IF(S$4&gt;0,OFFSET('Labour Entry'!$C$1,'Labour Entry'!$A44-1,S$4*5-1,1,1),0)</f>
        <v>0</v>
      </c>
      <c r="T43" s="861">
        <f ca="1">IF(T$4&gt;0,OFFSET('Labour Entry'!$C$1,'Labour Entry'!$A44-1,T$4*5,1,1),0)</f>
        <v>0</v>
      </c>
      <c r="U43" s="862">
        <f ca="1">IF(U$4&gt;0,OFFSET('Labour Entry'!$C$1,'Labour Entry'!$A44-1,U$4*5-4,1,1),0)</f>
        <v>0</v>
      </c>
      <c r="V43" s="857">
        <f ca="1">IF(V$4&gt;0,OFFSET('Labour Entry'!$C$1,'Labour Entry'!$A44-1,V$4*5-3,1,1),0)</f>
        <v>0</v>
      </c>
      <c r="W43" s="858">
        <f ca="1">IF(W$4&gt;0,OFFSET('Labour Entry'!$C$1,'Labour Entry'!$A44-1,W$4*5-2,1,1),0)</f>
        <v>0</v>
      </c>
      <c r="X43" s="860">
        <f ca="1">IF(X$4&gt;0,OFFSET('Labour Entry'!$C$1,'Labour Entry'!$A44-1,X$4*5-1,1,1),0)</f>
        <v>0</v>
      </c>
      <c r="Y43" s="861">
        <f ca="1">IF(Y$4&gt;0,OFFSET('Labour Entry'!$C$1,'Labour Entry'!$A44-1,Y$4*5,1,1),0)</f>
        <v>0</v>
      </c>
      <c r="Z43" s="862">
        <f ca="1">IF(Z$4&gt;0,OFFSET('Labour Entry'!$C$1,'Labour Entry'!$A44-1,Z$4*5-4,1,1),0)</f>
        <v>0</v>
      </c>
      <c r="AA43" s="857">
        <f ca="1">IF(AA$4&gt;0,OFFSET('Labour Entry'!$C$1,'Labour Entry'!$A44-1,AA$4*5-3,1,1),0)</f>
        <v>0</v>
      </c>
      <c r="AB43" s="858">
        <f ca="1">IF(AB$4&gt;0,OFFSET('Labour Entry'!$C$1,'Labour Entry'!$A44-1,AB$4*5-2,1,1),0)</f>
        <v>0</v>
      </c>
      <c r="AC43" s="860">
        <f ca="1">IF(AC$4&gt;0,OFFSET('Labour Entry'!$C$1,'Labour Entry'!$A44-1,AC$4*5-1,1,1),0)</f>
        <v>0</v>
      </c>
      <c r="AD43" s="861">
        <f ca="1">IF(AD$4&gt;0,OFFSET('Labour Entry'!$C$1,'Labour Entry'!$A44-1,AD$4*5,1,1),0)</f>
        <v>0</v>
      </c>
      <c r="AE43" s="862">
        <f ca="1">IF(AE$4&gt;0,OFFSET('Labour Entry'!$C$1,'Labour Entry'!$A44-1,AE$4*5-4,1,1),0)</f>
        <v>0</v>
      </c>
      <c r="AF43" s="857">
        <f ca="1">IF(AF$4&gt;0,OFFSET('Labour Entry'!$C$1,'Labour Entry'!$A44-1,AF$4*5-3,1,1),0)</f>
        <v>0</v>
      </c>
      <c r="AG43" s="858">
        <f ca="1">IF(AG$4&gt;0,OFFSET('Labour Entry'!$C$1,'Labour Entry'!$A44-1,AG$4*5-2,1,1),0)</f>
        <v>0</v>
      </c>
      <c r="AH43" s="860">
        <f ca="1">IF(AH$4&gt;0,OFFSET('Labour Entry'!$C$1,'Labour Entry'!$A44-1,AH$4*5-1,1,1),0)</f>
        <v>0</v>
      </c>
      <c r="AI43" s="861">
        <f ca="1">IF(AI$4&gt;0,OFFSET('Labour Entry'!$C$1,'Labour Entry'!$A44-1,AI$4*5,1,1),0)</f>
        <v>0</v>
      </c>
      <c r="AJ43" s="862">
        <f ca="1">IF(AJ$4&gt;0,OFFSET('Labour Entry'!$C$1,'Labour Entry'!$A44-1,AJ$4*5-4,1,1),0)</f>
        <v>0</v>
      </c>
      <c r="AK43" s="857">
        <f ca="1">IF(AK$4&gt;0,OFFSET('Labour Entry'!$C$1,'Labour Entry'!$A44-1,AK$4*5-3,1,1),0)</f>
        <v>0</v>
      </c>
      <c r="AL43" s="858">
        <f ca="1">IF(AL$4&gt;0,OFFSET('Labour Entry'!$C$1,'Labour Entry'!$A44-1,AL$4*5-2,1,1),0)</f>
        <v>0</v>
      </c>
      <c r="AM43" s="857">
        <f ca="1">IF(AM$4&gt;0,OFFSET('Labour Entry'!$C$1,'Labour Entry'!$A44-1,AM$4*5-1,1,1),0)</f>
        <v>0</v>
      </c>
      <c r="AN43" s="858">
        <f ca="1">IF(AN$4&gt;0,OFFSET('Labour Entry'!$C$1,'Labour Entry'!$A44-1,AN$4*5,1,1),0)</f>
        <v>0</v>
      </c>
      <c r="AO43" s="862">
        <f ca="1">IF(AO$4&gt;0,OFFSET('Labour Entry'!$C$1,'Labour Entry'!$A44-1,AO$4*5-4,1,1),0)</f>
        <v>0</v>
      </c>
      <c r="AP43" s="857">
        <f ca="1">IF(AP$4&gt;0,OFFSET('Labour Entry'!$C$1,'Labour Entry'!$A44-1,AP$4*5-3,1,1),0)</f>
        <v>0</v>
      </c>
      <c r="AQ43" s="858">
        <f ca="1">IF(AQ$4&gt;0,OFFSET('Labour Entry'!$C$1,'Labour Entry'!$A44-1,AQ$4*5-2,1,1),0)</f>
        <v>0</v>
      </c>
      <c r="AR43" s="857">
        <f ca="1">IF(AR$4&gt;0,OFFSET('Labour Entry'!$C$1,'Labour Entry'!$A44-1,AR$4*5-1,1,1),0)</f>
        <v>0</v>
      </c>
      <c r="AS43" s="858">
        <f ca="1">IF(AS$4&gt;0,OFFSET('Labour Entry'!$C$1,'Labour Entry'!$A44-1,AS$4*5,1,1),0)</f>
        <v>0</v>
      </c>
      <c r="AT43" s="862">
        <f ca="1">IF(AT$4&gt;0,OFFSET('Labour Entry'!$C$1,'Labour Entry'!$A44-1,AT$4*5-4,1,1),0)</f>
        <v>0</v>
      </c>
      <c r="AU43" s="857">
        <f ca="1">IF(AU$4&gt;0,OFFSET('Labour Entry'!$C$1,'Labour Entry'!$A44-1,AU$4*5-3,1,1),0)</f>
        <v>0</v>
      </c>
      <c r="AV43" s="858">
        <f ca="1">IF(AV$4&gt;0,OFFSET('Labour Entry'!$C$1,'Labour Entry'!$A44-1,AV$4*5-2,1,1),0)</f>
        <v>0</v>
      </c>
      <c r="AW43" s="857">
        <f ca="1">IF(AW$4&gt;0,OFFSET('Labour Entry'!$C$1,'Labour Entry'!$A44-1,AW$4*5-1,1,1),0)</f>
        <v>0</v>
      </c>
      <c r="AX43" s="858">
        <f ca="1">IF(AX$4&gt;0,OFFSET('Labour Entry'!$C$1,'Labour Entry'!$A44-1,AX$4*5,1,1),0)</f>
        <v>0</v>
      </c>
      <c r="AY43" s="862">
        <f ca="1">IF(AY$4&gt;0,OFFSET('Labour Entry'!$C$1,'Labour Entry'!$A44-1,AY$4*5-4,1,1),0)</f>
        <v>0</v>
      </c>
      <c r="AZ43" s="857">
        <f ca="1">IF(AZ$4&gt;0,OFFSET('Labour Entry'!$C$1,'Labour Entry'!$A44-1,AZ$4*5-3,1,1),0)</f>
        <v>0</v>
      </c>
      <c r="BA43" s="858">
        <f ca="1">IF(BA$4&gt;0,OFFSET('Labour Entry'!$C$1,'Labour Entry'!$A44-1,BA$4*5-2,1,1),0)</f>
        <v>0</v>
      </c>
      <c r="BB43" s="857">
        <f ca="1">IF(BB$4&gt;0,OFFSET('Labour Entry'!$C$1,'Labour Entry'!$A44-1,BB$4*5-1,1,1),0)</f>
        <v>0</v>
      </c>
      <c r="BC43" s="858">
        <f ca="1">IF(BC$4&gt;0,OFFSET('Labour Entry'!$C$1,'Labour Entry'!$A44-1,BC$4*5,1,1),0)</f>
        <v>0</v>
      </c>
      <c r="BD43" s="862">
        <f ca="1">IF(BD$4&gt;0,OFFSET('Labour Entry'!$C$1,'Labour Entry'!$A44-1,BD$4*5-4,1,1),0)</f>
        <v>0</v>
      </c>
      <c r="BE43" s="857">
        <f ca="1">IF(BE$4&gt;0,OFFSET('Labour Entry'!$C$1,'Labour Entry'!$A44-1,BE$4*5-3,1,1),0)</f>
        <v>0</v>
      </c>
      <c r="BF43" s="858">
        <f ca="1">IF(BF$4&gt;0,OFFSET('Labour Entry'!$C$1,'Labour Entry'!$A44-1,BF$4*5-2,1,1),0)</f>
        <v>0</v>
      </c>
      <c r="BG43" s="857">
        <f ca="1">IF(BG$4&gt;0,OFFSET('Labour Entry'!$C$1,'Labour Entry'!$A44-1,BG$4*5-1,1,1),0)</f>
        <v>0</v>
      </c>
      <c r="BH43" s="858">
        <f ca="1">IF(BH$4&gt;0,OFFSET('Labour Entry'!$C$1,'Labour Entry'!$A44-1,BH$4*5,1,1),0)</f>
        <v>0</v>
      </c>
      <c r="BI43" s="862">
        <f ca="1">IF(BI$4&gt;0,OFFSET('Labour Entry'!$C$1,'Labour Entry'!$A44-1,BI$4*5-4,1,1),0)</f>
        <v>0</v>
      </c>
      <c r="BJ43" s="857">
        <f ca="1">IF(BJ$4&gt;0,OFFSET('Labour Entry'!$C$1,'Labour Entry'!$A44-1,BJ$4*5-3,1,1),0)</f>
        <v>0</v>
      </c>
      <c r="BK43" s="858">
        <f ca="1">IF(BK$4&gt;0,OFFSET('Labour Entry'!$C$1,'Labour Entry'!$A44-1,BK$4*5-2,1,1),0)</f>
        <v>0</v>
      </c>
      <c r="BL43" s="857">
        <f ca="1">IF(BL$4&gt;0,OFFSET('Labour Entry'!$C$1,'Labour Entry'!$A44-1,BL$4*5-1,1,1),0)</f>
        <v>0</v>
      </c>
      <c r="BM43" s="858">
        <f ca="1">IF(BM$4&gt;0,OFFSET('Labour Entry'!$C$1,'Labour Entry'!$A44-1,BM$4*5,1,1),0)</f>
        <v>0</v>
      </c>
      <c r="BN43" s="862">
        <f ca="1">IF(BN$4&gt;0,OFFSET('Labour Entry'!$C$1,'Labour Entry'!$A44-1,BN$4*5-4,1,1),0)</f>
        <v>0</v>
      </c>
      <c r="BO43" s="857">
        <f ca="1">IF(BO$4&gt;0,OFFSET('Labour Entry'!$C$1,'Labour Entry'!$A44-1,BO$4*5-3,1,1),0)</f>
        <v>0</v>
      </c>
      <c r="BP43" s="858">
        <f ca="1">IF(BP$4&gt;0,OFFSET('Labour Entry'!$C$1,'Labour Entry'!$A44-1,BP$4*5-2,1,1),0)</f>
        <v>0</v>
      </c>
      <c r="BQ43" s="857">
        <f ca="1">IF(BQ$4&gt;0,OFFSET('Labour Entry'!$C$1,'Labour Entry'!$A44-1,BQ$4*5-1,1,1),0)</f>
        <v>0</v>
      </c>
      <c r="BR43" s="858">
        <f ca="1">IF(BR$4&gt;0,OFFSET('Labour Entry'!$C$1,'Labour Entry'!$A44-1,BR$4*5,1,1),0)</f>
        <v>0</v>
      </c>
      <c r="BS43" s="862">
        <f ca="1">IF(BS$4&gt;0,OFFSET('Labour Entry'!$C$1,'Labour Entry'!$A44-1,BS$4*5-4,1,1),0)</f>
        <v>0</v>
      </c>
      <c r="BT43" s="857">
        <f ca="1">IF(BT$4&gt;0,OFFSET('Labour Entry'!$C$1,'Labour Entry'!$A44-1,BT$4*5-3,1,1),0)</f>
        <v>0</v>
      </c>
      <c r="BU43" s="858">
        <f ca="1">IF(BU$4&gt;0,OFFSET('Labour Entry'!$C$1,'Labour Entry'!$A44-1,BU$4*5-2,1,1),0)</f>
        <v>0</v>
      </c>
      <c r="BV43" s="857">
        <f ca="1">IF(BV$4&gt;0,OFFSET('Labour Entry'!$C$1,'Labour Entry'!$A44-1,BV$4*5-1,1,1),0)</f>
        <v>0</v>
      </c>
      <c r="BW43" s="858">
        <f ca="1">IF(BW$4&gt;0,OFFSET('Labour Entry'!$C$1,'Labour Entry'!$A44-1,BW$4*5,1,1),0)</f>
        <v>0</v>
      </c>
      <c r="BX43" s="862">
        <f ca="1">IF(BX$4&gt;0,OFFSET('Labour Entry'!$C$1,'Labour Entry'!$A44-1,BX$4*5-4,1,1),0)</f>
        <v>0</v>
      </c>
      <c r="BY43" s="857">
        <f ca="1">IF(BY$4&gt;0,OFFSET('Labour Entry'!$C$1,'Labour Entry'!$A44-1,BY$4*5-3,1,1),0)</f>
        <v>0</v>
      </c>
      <c r="BZ43" s="858">
        <f ca="1">IF(BZ$4&gt;0,OFFSET('Labour Entry'!$C$1,'Labour Entry'!$A44-1,BZ$4*5-2,1,1),0)</f>
        <v>0</v>
      </c>
      <c r="CA43" s="857">
        <f ca="1">IF(CA$4&gt;0,OFFSET('Labour Entry'!$C$1,'Labour Entry'!$A44-1,CA$4*5-1,1,1),0)</f>
        <v>0</v>
      </c>
      <c r="CB43" s="858">
        <f ca="1">IF(CB$4&gt;0,OFFSET('Labour Entry'!$C$1,'Labour Entry'!$A44-1,CB$4*5,1,1),0)</f>
        <v>0</v>
      </c>
      <c r="CC43" s="862">
        <f ca="1">IF(CC$4&gt;0,OFFSET('Labour Entry'!$C$1,'Labour Entry'!$A44-1,CC$4*5-4,1,1),0)</f>
        <v>0</v>
      </c>
      <c r="CD43" s="857">
        <f ca="1">IF(CD$4&gt;0,OFFSET('Labour Entry'!$C$1,'Labour Entry'!$A44-1,CD$4*5-3,1,1),0)</f>
        <v>0</v>
      </c>
      <c r="CE43" s="858">
        <f ca="1">IF(CE$4&gt;0,OFFSET('Labour Entry'!$C$1,'Labour Entry'!$A44-1,CE$4*5-2,1,1),0)</f>
        <v>0</v>
      </c>
      <c r="CF43" s="857">
        <f ca="1">IF(CF$4&gt;0,OFFSET('Labour Entry'!$C$1,'Labour Entry'!$A44-1,CF$4*5-1,1,1),0)</f>
        <v>0</v>
      </c>
      <c r="CG43" s="858">
        <f ca="1">IF(CG$4&gt;0,OFFSET('Labour Entry'!$C$1,'Labour Entry'!$A44-1,CG$4*5,1,1),0)</f>
        <v>0</v>
      </c>
      <c r="CH43" s="845"/>
      <c r="CI43" s="863">
        <f t="shared" ca="1" si="0"/>
        <v>0</v>
      </c>
      <c r="CJ43" s="864">
        <f t="shared" ca="1" si="2"/>
        <v>0</v>
      </c>
      <c r="CK43" s="865">
        <f t="shared" ca="1" si="1"/>
        <v>0</v>
      </c>
      <c r="CL43" s="866">
        <f t="shared" ca="1" si="1"/>
        <v>0</v>
      </c>
      <c r="CM43" s="866">
        <f t="shared" ca="1" si="1"/>
        <v>0</v>
      </c>
      <c r="CN43" s="867">
        <f t="shared" ca="1" si="1"/>
        <v>0</v>
      </c>
    </row>
    <row r="44" spans="1:92" x14ac:dyDescent="0.2">
      <c r="A44" s="855" t="str">
        <f ca="1">IF(OFFSET('Employee Set-up'!$A$1,ROW('Employee Set-up'!$A40)-1,'Employee Set-up'!$B$1-1,1,1)&lt;&gt;0,OFFSET('Employee Set-up'!$A$1,ROW('Employee Set-up'!$A40)-1,'Employee Set-up'!$B$1-1,1,1),"---")</f>
        <v>----</v>
      </c>
      <c r="B44" s="856" t="str">
        <f ca="1">IF(OFFSET('Employee Set-up'!$A$1,ROW('Employee Set-up'!$A40)-1,'Employee Set-up'!$D$1-1,1,1)&lt;&gt;0,OFFSET('Employee Set-up'!$A$1,ROW('Employee Set-up'!$A40)-1,'Employee Set-up'!$C$1-1,1,1),"---")</f>
        <v>---</v>
      </c>
      <c r="C44" s="857">
        <f ca="1">IF(OFFSET('Employee Set-up'!$A$1,ROW('Employee Set-up'!$A40)-1,'Employee Set-up'!$D$1-1,1,1)&lt;&gt;0,OFFSET('Employee Set-up'!$A$1,ROW('Employee Set-up'!$A40)-1,'Employee Set-up'!$F$1-1,1,1),"---")</f>
        <v>0</v>
      </c>
      <c r="D44" s="858">
        <f ca="1">IF(OFFSET('Employee Set-up'!$A$1,ROW('Employee Set-up'!$A40)-1,'Employee Set-up'!$D$1-1,1,1)&lt;&gt;0,OFFSET('Employee Set-up'!$A$1,ROW('Employee Set-up'!$A40)-1,'Employee Set-up'!$G$1-1,1,1),"---")</f>
        <v>0</v>
      </c>
      <c r="E44" s="845"/>
      <c r="F44" s="859">
        <f ca="1">IF(F$4&gt;0,OFFSET('Labour Entry'!$C$1,'Labour Entry'!$A45-1,F$4*5-4,1,1),0)</f>
        <v>0</v>
      </c>
      <c r="G44" s="857">
        <f ca="1">IF(G$4&gt;0,OFFSET('Labour Entry'!$C$1,'Labour Entry'!$A45-1,G$4*5-3,1,1),0)</f>
        <v>0</v>
      </c>
      <c r="H44" s="858">
        <f ca="1">IF(H$4&gt;0,OFFSET('Labour Entry'!$C$1,'Labour Entry'!$A45-1,H$4*5-2,1,1),0)</f>
        <v>0</v>
      </c>
      <c r="I44" s="860">
        <f ca="1">IF(I$4&gt;0,OFFSET('Labour Entry'!$C$1,'Labour Entry'!$A45-1,I$4*5-1,1,1),0)</f>
        <v>0</v>
      </c>
      <c r="J44" s="861">
        <f ca="1">IF(J$4&gt;0,OFFSET('Labour Entry'!$C$1,'Labour Entry'!$A45-1,J$4*5,1,1),0)</f>
        <v>0</v>
      </c>
      <c r="K44" s="862">
        <f ca="1">IF(K$4&gt;0,OFFSET('Labour Entry'!$C$1,'Labour Entry'!$A45-1,K$4*5-4,1,1),0)</f>
        <v>0</v>
      </c>
      <c r="L44" s="857">
        <f ca="1">IF(L$4&gt;0,OFFSET('Labour Entry'!$C$1,'Labour Entry'!$A45-1,L$4*5-3,1,1),0)</f>
        <v>0</v>
      </c>
      <c r="M44" s="858">
        <f ca="1">IF(M$4&gt;0,OFFSET('Labour Entry'!$C$1,'Labour Entry'!$A45-1,M$4*5-2,1,1),0)</f>
        <v>0</v>
      </c>
      <c r="N44" s="860">
        <f ca="1">IF(N$4&gt;0,OFFSET('Labour Entry'!$C$1,'Labour Entry'!$A45-1,N$4*5-1,1,1),0)</f>
        <v>0</v>
      </c>
      <c r="O44" s="861">
        <f ca="1">IF(O$4&gt;0,OFFSET('Labour Entry'!$C$1,'Labour Entry'!$A45-1,O$4*5,1,1),0)</f>
        <v>0</v>
      </c>
      <c r="P44" s="862">
        <f ca="1">IF(P$4&gt;0,OFFSET('Labour Entry'!$C$1,'Labour Entry'!$A45-1,P$4*5-4,1,1),0)</f>
        <v>0</v>
      </c>
      <c r="Q44" s="857">
        <f ca="1">IF(Q$4&gt;0,OFFSET('Labour Entry'!$C$1,'Labour Entry'!$A45-1,Q$4*5-3,1,1),0)</f>
        <v>0</v>
      </c>
      <c r="R44" s="858">
        <f ca="1">IF(R$4&gt;0,OFFSET('Labour Entry'!$C$1,'Labour Entry'!$A45-1,R$4*5-2,1,1),0)</f>
        <v>0</v>
      </c>
      <c r="S44" s="860">
        <f ca="1">IF(S$4&gt;0,OFFSET('Labour Entry'!$C$1,'Labour Entry'!$A45-1,S$4*5-1,1,1),0)</f>
        <v>0</v>
      </c>
      <c r="T44" s="861">
        <f ca="1">IF(T$4&gt;0,OFFSET('Labour Entry'!$C$1,'Labour Entry'!$A45-1,T$4*5,1,1),0)</f>
        <v>0</v>
      </c>
      <c r="U44" s="862">
        <f ca="1">IF(U$4&gt;0,OFFSET('Labour Entry'!$C$1,'Labour Entry'!$A45-1,U$4*5-4,1,1),0)</f>
        <v>0</v>
      </c>
      <c r="V44" s="857">
        <f ca="1">IF(V$4&gt;0,OFFSET('Labour Entry'!$C$1,'Labour Entry'!$A45-1,V$4*5-3,1,1),0)</f>
        <v>0</v>
      </c>
      <c r="W44" s="858">
        <f ca="1">IF(W$4&gt;0,OFFSET('Labour Entry'!$C$1,'Labour Entry'!$A45-1,W$4*5-2,1,1),0)</f>
        <v>0</v>
      </c>
      <c r="X44" s="860">
        <f ca="1">IF(X$4&gt;0,OFFSET('Labour Entry'!$C$1,'Labour Entry'!$A45-1,X$4*5-1,1,1),0)</f>
        <v>0</v>
      </c>
      <c r="Y44" s="861">
        <f ca="1">IF(Y$4&gt;0,OFFSET('Labour Entry'!$C$1,'Labour Entry'!$A45-1,Y$4*5,1,1),0)</f>
        <v>0</v>
      </c>
      <c r="Z44" s="862">
        <f ca="1">IF(Z$4&gt;0,OFFSET('Labour Entry'!$C$1,'Labour Entry'!$A45-1,Z$4*5-4,1,1),0)</f>
        <v>0</v>
      </c>
      <c r="AA44" s="857">
        <f ca="1">IF(AA$4&gt;0,OFFSET('Labour Entry'!$C$1,'Labour Entry'!$A45-1,AA$4*5-3,1,1),0)</f>
        <v>0</v>
      </c>
      <c r="AB44" s="858">
        <f ca="1">IF(AB$4&gt;0,OFFSET('Labour Entry'!$C$1,'Labour Entry'!$A45-1,AB$4*5-2,1,1),0)</f>
        <v>0</v>
      </c>
      <c r="AC44" s="860">
        <f ca="1">IF(AC$4&gt;0,OFFSET('Labour Entry'!$C$1,'Labour Entry'!$A45-1,AC$4*5-1,1,1),0)</f>
        <v>0</v>
      </c>
      <c r="AD44" s="861">
        <f ca="1">IF(AD$4&gt;0,OFFSET('Labour Entry'!$C$1,'Labour Entry'!$A45-1,AD$4*5,1,1),0)</f>
        <v>0</v>
      </c>
      <c r="AE44" s="862">
        <f ca="1">IF(AE$4&gt;0,OFFSET('Labour Entry'!$C$1,'Labour Entry'!$A45-1,AE$4*5-4,1,1),0)</f>
        <v>0</v>
      </c>
      <c r="AF44" s="857">
        <f ca="1">IF(AF$4&gt;0,OFFSET('Labour Entry'!$C$1,'Labour Entry'!$A45-1,AF$4*5-3,1,1),0)</f>
        <v>0</v>
      </c>
      <c r="AG44" s="858">
        <f ca="1">IF(AG$4&gt;0,OFFSET('Labour Entry'!$C$1,'Labour Entry'!$A45-1,AG$4*5-2,1,1),0)</f>
        <v>0</v>
      </c>
      <c r="AH44" s="860">
        <f ca="1">IF(AH$4&gt;0,OFFSET('Labour Entry'!$C$1,'Labour Entry'!$A45-1,AH$4*5-1,1,1),0)</f>
        <v>0</v>
      </c>
      <c r="AI44" s="861">
        <f ca="1">IF(AI$4&gt;0,OFFSET('Labour Entry'!$C$1,'Labour Entry'!$A45-1,AI$4*5,1,1),0)</f>
        <v>0</v>
      </c>
      <c r="AJ44" s="862">
        <f ca="1">IF(AJ$4&gt;0,OFFSET('Labour Entry'!$C$1,'Labour Entry'!$A45-1,AJ$4*5-4,1,1),0)</f>
        <v>0</v>
      </c>
      <c r="AK44" s="857">
        <f ca="1">IF(AK$4&gt;0,OFFSET('Labour Entry'!$C$1,'Labour Entry'!$A45-1,AK$4*5-3,1,1),0)</f>
        <v>0</v>
      </c>
      <c r="AL44" s="858">
        <f ca="1">IF(AL$4&gt;0,OFFSET('Labour Entry'!$C$1,'Labour Entry'!$A45-1,AL$4*5-2,1,1),0)</f>
        <v>0</v>
      </c>
      <c r="AM44" s="857">
        <f ca="1">IF(AM$4&gt;0,OFFSET('Labour Entry'!$C$1,'Labour Entry'!$A45-1,AM$4*5-1,1,1),0)</f>
        <v>0</v>
      </c>
      <c r="AN44" s="858">
        <f ca="1">IF(AN$4&gt;0,OFFSET('Labour Entry'!$C$1,'Labour Entry'!$A45-1,AN$4*5,1,1),0)</f>
        <v>0</v>
      </c>
      <c r="AO44" s="862">
        <f ca="1">IF(AO$4&gt;0,OFFSET('Labour Entry'!$C$1,'Labour Entry'!$A45-1,AO$4*5-4,1,1),0)</f>
        <v>0</v>
      </c>
      <c r="AP44" s="857">
        <f ca="1">IF(AP$4&gt;0,OFFSET('Labour Entry'!$C$1,'Labour Entry'!$A45-1,AP$4*5-3,1,1),0)</f>
        <v>0</v>
      </c>
      <c r="AQ44" s="858">
        <f ca="1">IF(AQ$4&gt;0,OFFSET('Labour Entry'!$C$1,'Labour Entry'!$A45-1,AQ$4*5-2,1,1),0)</f>
        <v>0</v>
      </c>
      <c r="AR44" s="857">
        <f ca="1">IF(AR$4&gt;0,OFFSET('Labour Entry'!$C$1,'Labour Entry'!$A45-1,AR$4*5-1,1,1),0)</f>
        <v>0</v>
      </c>
      <c r="AS44" s="858">
        <f ca="1">IF(AS$4&gt;0,OFFSET('Labour Entry'!$C$1,'Labour Entry'!$A45-1,AS$4*5,1,1),0)</f>
        <v>0</v>
      </c>
      <c r="AT44" s="862">
        <f ca="1">IF(AT$4&gt;0,OFFSET('Labour Entry'!$C$1,'Labour Entry'!$A45-1,AT$4*5-4,1,1),0)</f>
        <v>0</v>
      </c>
      <c r="AU44" s="857">
        <f ca="1">IF(AU$4&gt;0,OFFSET('Labour Entry'!$C$1,'Labour Entry'!$A45-1,AU$4*5-3,1,1),0)</f>
        <v>0</v>
      </c>
      <c r="AV44" s="858">
        <f ca="1">IF(AV$4&gt;0,OFFSET('Labour Entry'!$C$1,'Labour Entry'!$A45-1,AV$4*5-2,1,1),0)</f>
        <v>0</v>
      </c>
      <c r="AW44" s="857">
        <f ca="1">IF(AW$4&gt;0,OFFSET('Labour Entry'!$C$1,'Labour Entry'!$A45-1,AW$4*5-1,1,1),0)</f>
        <v>0</v>
      </c>
      <c r="AX44" s="858">
        <f ca="1">IF(AX$4&gt;0,OFFSET('Labour Entry'!$C$1,'Labour Entry'!$A45-1,AX$4*5,1,1),0)</f>
        <v>0</v>
      </c>
      <c r="AY44" s="862">
        <f ca="1">IF(AY$4&gt;0,OFFSET('Labour Entry'!$C$1,'Labour Entry'!$A45-1,AY$4*5-4,1,1),0)</f>
        <v>0</v>
      </c>
      <c r="AZ44" s="857">
        <f ca="1">IF(AZ$4&gt;0,OFFSET('Labour Entry'!$C$1,'Labour Entry'!$A45-1,AZ$4*5-3,1,1),0)</f>
        <v>0</v>
      </c>
      <c r="BA44" s="858">
        <f ca="1">IF(BA$4&gt;0,OFFSET('Labour Entry'!$C$1,'Labour Entry'!$A45-1,BA$4*5-2,1,1),0)</f>
        <v>0</v>
      </c>
      <c r="BB44" s="857">
        <f ca="1">IF(BB$4&gt;0,OFFSET('Labour Entry'!$C$1,'Labour Entry'!$A45-1,BB$4*5-1,1,1),0)</f>
        <v>0</v>
      </c>
      <c r="BC44" s="858">
        <f ca="1">IF(BC$4&gt;0,OFFSET('Labour Entry'!$C$1,'Labour Entry'!$A45-1,BC$4*5,1,1),0)</f>
        <v>0</v>
      </c>
      <c r="BD44" s="862">
        <f ca="1">IF(BD$4&gt;0,OFFSET('Labour Entry'!$C$1,'Labour Entry'!$A45-1,BD$4*5-4,1,1),0)</f>
        <v>0</v>
      </c>
      <c r="BE44" s="857">
        <f ca="1">IF(BE$4&gt;0,OFFSET('Labour Entry'!$C$1,'Labour Entry'!$A45-1,BE$4*5-3,1,1),0)</f>
        <v>0</v>
      </c>
      <c r="BF44" s="858">
        <f ca="1">IF(BF$4&gt;0,OFFSET('Labour Entry'!$C$1,'Labour Entry'!$A45-1,BF$4*5-2,1,1),0)</f>
        <v>0</v>
      </c>
      <c r="BG44" s="857">
        <f ca="1">IF(BG$4&gt;0,OFFSET('Labour Entry'!$C$1,'Labour Entry'!$A45-1,BG$4*5-1,1,1),0)</f>
        <v>0</v>
      </c>
      <c r="BH44" s="858">
        <f ca="1">IF(BH$4&gt;0,OFFSET('Labour Entry'!$C$1,'Labour Entry'!$A45-1,BH$4*5,1,1),0)</f>
        <v>0</v>
      </c>
      <c r="BI44" s="862">
        <f ca="1">IF(BI$4&gt;0,OFFSET('Labour Entry'!$C$1,'Labour Entry'!$A45-1,BI$4*5-4,1,1),0)</f>
        <v>0</v>
      </c>
      <c r="BJ44" s="857">
        <f ca="1">IF(BJ$4&gt;0,OFFSET('Labour Entry'!$C$1,'Labour Entry'!$A45-1,BJ$4*5-3,1,1),0)</f>
        <v>0</v>
      </c>
      <c r="BK44" s="858">
        <f ca="1">IF(BK$4&gt;0,OFFSET('Labour Entry'!$C$1,'Labour Entry'!$A45-1,BK$4*5-2,1,1),0)</f>
        <v>0</v>
      </c>
      <c r="BL44" s="857">
        <f ca="1">IF(BL$4&gt;0,OFFSET('Labour Entry'!$C$1,'Labour Entry'!$A45-1,BL$4*5-1,1,1),0)</f>
        <v>0</v>
      </c>
      <c r="BM44" s="858">
        <f ca="1">IF(BM$4&gt;0,OFFSET('Labour Entry'!$C$1,'Labour Entry'!$A45-1,BM$4*5,1,1),0)</f>
        <v>0</v>
      </c>
      <c r="BN44" s="862">
        <f ca="1">IF(BN$4&gt;0,OFFSET('Labour Entry'!$C$1,'Labour Entry'!$A45-1,BN$4*5-4,1,1),0)</f>
        <v>0</v>
      </c>
      <c r="BO44" s="857">
        <f ca="1">IF(BO$4&gt;0,OFFSET('Labour Entry'!$C$1,'Labour Entry'!$A45-1,BO$4*5-3,1,1),0)</f>
        <v>0</v>
      </c>
      <c r="BP44" s="858">
        <f ca="1">IF(BP$4&gt;0,OFFSET('Labour Entry'!$C$1,'Labour Entry'!$A45-1,BP$4*5-2,1,1),0)</f>
        <v>0</v>
      </c>
      <c r="BQ44" s="857">
        <f ca="1">IF(BQ$4&gt;0,OFFSET('Labour Entry'!$C$1,'Labour Entry'!$A45-1,BQ$4*5-1,1,1),0)</f>
        <v>0</v>
      </c>
      <c r="BR44" s="858">
        <f ca="1">IF(BR$4&gt;0,OFFSET('Labour Entry'!$C$1,'Labour Entry'!$A45-1,BR$4*5,1,1),0)</f>
        <v>0</v>
      </c>
      <c r="BS44" s="862">
        <f ca="1">IF(BS$4&gt;0,OFFSET('Labour Entry'!$C$1,'Labour Entry'!$A45-1,BS$4*5-4,1,1),0)</f>
        <v>0</v>
      </c>
      <c r="BT44" s="857">
        <f ca="1">IF(BT$4&gt;0,OFFSET('Labour Entry'!$C$1,'Labour Entry'!$A45-1,BT$4*5-3,1,1),0)</f>
        <v>0</v>
      </c>
      <c r="BU44" s="858">
        <f ca="1">IF(BU$4&gt;0,OFFSET('Labour Entry'!$C$1,'Labour Entry'!$A45-1,BU$4*5-2,1,1),0)</f>
        <v>0</v>
      </c>
      <c r="BV44" s="857">
        <f ca="1">IF(BV$4&gt;0,OFFSET('Labour Entry'!$C$1,'Labour Entry'!$A45-1,BV$4*5-1,1,1),0)</f>
        <v>0</v>
      </c>
      <c r="BW44" s="858">
        <f ca="1">IF(BW$4&gt;0,OFFSET('Labour Entry'!$C$1,'Labour Entry'!$A45-1,BW$4*5,1,1),0)</f>
        <v>0</v>
      </c>
      <c r="BX44" s="862">
        <f ca="1">IF(BX$4&gt;0,OFFSET('Labour Entry'!$C$1,'Labour Entry'!$A45-1,BX$4*5-4,1,1),0)</f>
        <v>0</v>
      </c>
      <c r="BY44" s="857">
        <f ca="1">IF(BY$4&gt;0,OFFSET('Labour Entry'!$C$1,'Labour Entry'!$A45-1,BY$4*5-3,1,1),0)</f>
        <v>0</v>
      </c>
      <c r="BZ44" s="858">
        <f ca="1">IF(BZ$4&gt;0,OFFSET('Labour Entry'!$C$1,'Labour Entry'!$A45-1,BZ$4*5-2,1,1),0)</f>
        <v>0</v>
      </c>
      <c r="CA44" s="857">
        <f ca="1">IF(CA$4&gt;0,OFFSET('Labour Entry'!$C$1,'Labour Entry'!$A45-1,CA$4*5-1,1,1),0)</f>
        <v>0</v>
      </c>
      <c r="CB44" s="858">
        <f ca="1">IF(CB$4&gt;0,OFFSET('Labour Entry'!$C$1,'Labour Entry'!$A45-1,CB$4*5,1,1),0)</f>
        <v>0</v>
      </c>
      <c r="CC44" s="862">
        <f ca="1">IF(CC$4&gt;0,OFFSET('Labour Entry'!$C$1,'Labour Entry'!$A45-1,CC$4*5-4,1,1),0)</f>
        <v>0</v>
      </c>
      <c r="CD44" s="857">
        <f ca="1">IF(CD$4&gt;0,OFFSET('Labour Entry'!$C$1,'Labour Entry'!$A45-1,CD$4*5-3,1,1),0)</f>
        <v>0</v>
      </c>
      <c r="CE44" s="858">
        <f ca="1">IF(CE$4&gt;0,OFFSET('Labour Entry'!$C$1,'Labour Entry'!$A45-1,CE$4*5-2,1,1),0)</f>
        <v>0</v>
      </c>
      <c r="CF44" s="857">
        <f ca="1">IF(CF$4&gt;0,OFFSET('Labour Entry'!$C$1,'Labour Entry'!$A45-1,CF$4*5-1,1,1),0)</f>
        <v>0</v>
      </c>
      <c r="CG44" s="858">
        <f ca="1">IF(CG$4&gt;0,OFFSET('Labour Entry'!$C$1,'Labour Entry'!$A45-1,CG$4*5,1,1),0)</f>
        <v>0</v>
      </c>
      <c r="CH44" s="845"/>
      <c r="CI44" s="863">
        <f t="shared" ca="1" si="0"/>
        <v>0</v>
      </c>
      <c r="CJ44" s="864">
        <f t="shared" ca="1" si="2"/>
        <v>0</v>
      </c>
      <c r="CK44" s="865">
        <f t="shared" ca="1" si="1"/>
        <v>0</v>
      </c>
      <c r="CL44" s="866">
        <f t="shared" ca="1" si="1"/>
        <v>0</v>
      </c>
      <c r="CM44" s="866">
        <f t="shared" ca="1" si="1"/>
        <v>0</v>
      </c>
      <c r="CN44" s="867">
        <f t="shared" ca="1" si="1"/>
        <v>0</v>
      </c>
    </row>
    <row r="45" spans="1:92" x14ac:dyDescent="0.2">
      <c r="A45" s="855" t="str">
        <f ca="1">IF(OFFSET('Employee Set-up'!$A$1,ROW('Employee Set-up'!$A41)-1,'Employee Set-up'!$B$1-1,1,1)&lt;&gt;0,OFFSET('Employee Set-up'!$A$1,ROW('Employee Set-up'!$A41)-1,'Employee Set-up'!$B$1-1,1,1),"---")</f>
        <v>----</v>
      </c>
      <c r="B45" s="856" t="str">
        <f ca="1">IF(OFFSET('Employee Set-up'!$A$1,ROW('Employee Set-up'!$A41)-1,'Employee Set-up'!$D$1-1,1,1)&lt;&gt;0,OFFSET('Employee Set-up'!$A$1,ROW('Employee Set-up'!$A41)-1,'Employee Set-up'!$C$1-1,1,1),"---")</f>
        <v>---</v>
      </c>
      <c r="C45" s="857">
        <f ca="1">IF(OFFSET('Employee Set-up'!$A$1,ROW('Employee Set-up'!$A41)-1,'Employee Set-up'!$D$1-1,1,1)&lt;&gt;0,OFFSET('Employee Set-up'!$A$1,ROW('Employee Set-up'!$A41)-1,'Employee Set-up'!$F$1-1,1,1),"---")</f>
        <v>0</v>
      </c>
      <c r="D45" s="858">
        <f ca="1">IF(OFFSET('Employee Set-up'!$A$1,ROW('Employee Set-up'!$A41)-1,'Employee Set-up'!$D$1-1,1,1)&lt;&gt;0,OFFSET('Employee Set-up'!$A$1,ROW('Employee Set-up'!$A41)-1,'Employee Set-up'!$G$1-1,1,1),"---")</f>
        <v>0</v>
      </c>
      <c r="E45" s="845"/>
      <c r="F45" s="859">
        <f ca="1">IF(F$4&gt;0,OFFSET('Labour Entry'!$C$1,'Labour Entry'!$A46-1,F$4*5-4,1,1),0)</f>
        <v>0</v>
      </c>
      <c r="G45" s="857">
        <f ca="1">IF(G$4&gt;0,OFFSET('Labour Entry'!$C$1,'Labour Entry'!$A46-1,G$4*5-3,1,1),0)</f>
        <v>0</v>
      </c>
      <c r="H45" s="858">
        <f ca="1">IF(H$4&gt;0,OFFSET('Labour Entry'!$C$1,'Labour Entry'!$A46-1,H$4*5-2,1,1),0)</f>
        <v>0</v>
      </c>
      <c r="I45" s="860">
        <f ca="1">IF(I$4&gt;0,OFFSET('Labour Entry'!$C$1,'Labour Entry'!$A46-1,I$4*5-1,1,1),0)</f>
        <v>0</v>
      </c>
      <c r="J45" s="861">
        <f ca="1">IF(J$4&gt;0,OFFSET('Labour Entry'!$C$1,'Labour Entry'!$A46-1,J$4*5,1,1),0)</f>
        <v>0</v>
      </c>
      <c r="K45" s="862">
        <f ca="1">IF(K$4&gt;0,OFFSET('Labour Entry'!$C$1,'Labour Entry'!$A46-1,K$4*5-4,1,1),0)</f>
        <v>0</v>
      </c>
      <c r="L45" s="857">
        <f ca="1">IF(L$4&gt;0,OFFSET('Labour Entry'!$C$1,'Labour Entry'!$A46-1,L$4*5-3,1,1),0)</f>
        <v>0</v>
      </c>
      <c r="M45" s="858">
        <f ca="1">IF(M$4&gt;0,OFFSET('Labour Entry'!$C$1,'Labour Entry'!$A46-1,M$4*5-2,1,1),0)</f>
        <v>0</v>
      </c>
      <c r="N45" s="860">
        <f ca="1">IF(N$4&gt;0,OFFSET('Labour Entry'!$C$1,'Labour Entry'!$A46-1,N$4*5-1,1,1),0)</f>
        <v>0</v>
      </c>
      <c r="O45" s="861">
        <f ca="1">IF(O$4&gt;0,OFFSET('Labour Entry'!$C$1,'Labour Entry'!$A46-1,O$4*5,1,1),0)</f>
        <v>0</v>
      </c>
      <c r="P45" s="862">
        <f ca="1">IF(P$4&gt;0,OFFSET('Labour Entry'!$C$1,'Labour Entry'!$A46-1,P$4*5-4,1,1),0)</f>
        <v>0</v>
      </c>
      <c r="Q45" s="857">
        <f ca="1">IF(Q$4&gt;0,OFFSET('Labour Entry'!$C$1,'Labour Entry'!$A46-1,Q$4*5-3,1,1),0)</f>
        <v>0</v>
      </c>
      <c r="R45" s="858">
        <f ca="1">IF(R$4&gt;0,OFFSET('Labour Entry'!$C$1,'Labour Entry'!$A46-1,R$4*5-2,1,1),0)</f>
        <v>0</v>
      </c>
      <c r="S45" s="860">
        <f ca="1">IF(S$4&gt;0,OFFSET('Labour Entry'!$C$1,'Labour Entry'!$A46-1,S$4*5-1,1,1),0)</f>
        <v>0</v>
      </c>
      <c r="T45" s="861">
        <f ca="1">IF(T$4&gt;0,OFFSET('Labour Entry'!$C$1,'Labour Entry'!$A46-1,T$4*5,1,1),0)</f>
        <v>0</v>
      </c>
      <c r="U45" s="862">
        <f ca="1">IF(U$4&gt;0,OFFSET('Labour Entry'!$C$1,'Labour Entry'!$A46-1,U$4*5-4,1,1),0)</f>
        <v>0</v>
      </c>
      <c r="V45" s="857">
        <f ca="1">IF(V$4&gt;0,OFFSET('Labour Entry'!$C$1,'Labour Entry'!$A46-1,V$4*5-3,1,1),0)</f>
        <v>0</v>
      </c>
      <c r="W45" s="858">
        <f ca="1">IF(W$4&gt;0,OFFSET('Labour Entry'!$C$1,'Labour Entry'!$A46-1,W$4*5-2,1,1),0)</f>
        <v>0</v>
      </c>
      <c r="X45" s="860">
        <f ca="1">IF(X$4&gt;0,OFFSET('Labour Entry'!$C$1,'Labour Entry'!$A46-1,X$4*5-1,1,1),0)</f>
        <v>0</v>
      </c>
      <c r="Y45" s="861">
        <f ca="1">IF(Y$4&gt;0,OFFSET('Labour Entry'!$C$1,'Labour Entry'!$A46-1,Y$4*5,1,1),0)</f>
        <v>0</v>
      </c>
      <c r="Z45" s="862">
        <f ca="1">IF(Z$4&gt;0,OFFSET('Labour Entry'!$C$1,'Labour Entry'!$A46-1,Z$4*5-4,1,1),0)</f>
        <v>0</v>
      </c>
      <c r="AA45" s="857">
        <f ca="1">IF(AA$4&gt;0,OFFSET('Labour Entry'!$C$1,'Labour Entry'!$A46-1,AA$4*5-3,1,1),0)</f>
        <v>0</v>
      </c>
      <c r="AB45" s="858">
        <f ca="1">IF(AB$4&gt;0,OFFSET('Labour Entry'!$C$1,'Labour Entry'!$A46-1,AB$4*5-2,1,1),0)</f>
        <v>0</v>
      </c>
      <c r="AC45" s="860">
        <f ca="1">IF(AC$4&gt;0,OFFSET('Labour Entry'!$C$1,'Labour Entry'!$A46-1,AC$4*5-1,1,1),0)</f>
        <v>0</v>
      </c>
      <c r="AD45" s="861">
        <f ca="1">IF(AD$4&gt;0,OFFSET('Labour Entry'!$C$1,'Labour Entry'!$A46-1,AD$4*5,1,1),0)</f>
        <v>0</v>
      </c>
      <c r="AE45" s="862">
        <f ca="1">IF(AE$4&gt;0,OFFSET('Labour Entry'!$C$1,'Labour Entry'!$A46-1,AE$4*5-4,1,1),0)</f>
        <v>0</v>
      </c>
      <c r="AF45" s="857">
        <f ca="1">IF(AF$4&gt;0,OFFSET('Labour Entry'!$C$1,'Labour Entry'!$A46-1,AF$4*5-3,1,1),0)</f>
        <v>0</v>
      </c>
      <c r="AG45" s="858">
        <f ca="1">IF(AG$4&gt;0,OFFSET('Labour Entry'!$C$1,'Labour Entry'!$A46-1,AG$4*5-2,1,1),0)</f>
        <v>0</v>
      </c>
      <c r="AH45" s="860">
        <f ca="1">IF(AH$4&gt;0,OFFSET('Labour Entry'!$C$1,'Labour Entry'!$A46-1,AH$4*5-1,1,1),0)</f>
        <v>0</v>
      </c>
      <c r="AI45" s="861">
        <f ca="1">IF(AI$4&gt;0,OFFSET('Labour Entry'!$C$1,'Labour Entry'!$A46-1,AI$4*5,1,1),0)</f>
        <v>0</v>
      </c>
      <c r="AJ45" s="862">
        <f ca="1">IF(AJ$4&gt;0,OFFSET('Labour Entry'!$C$1,'Labour Entry'!$A46-1,AJ$4*5-4,1,1),0)</f>
        <v>0</v>
      </c>
      <c r="AK45" s="857">
        <f ca="1">IF(AK$4&gt;0,OFFSET('Labour Entry'!$C$1,'Labour Entry'!$A46-1,AK$4*5-3,1,1),0)</f>
        <v>0</v>
      </c>
      <c r="AL45" s="858">
        <f ca="1">IF(AL$4&gt;0,OFFSET('Labour Entry'!$C$1,'Labour Entry'!$A46-1,AL$4*5-2,1,1),0)</f>
        <v>0</v>
      </c>
      <c r="AM45" s="857">
        <f ca="1">IF(AM$4&gt;0,OFFSET('Labour Entry'!$C$1,'Labour Entry'!$A46-1,AM$4*5-1,1,1),0)</f>
        <v>0</v>
      </c>
      <c r="AN45" s="858">
        <f ca="1">IF(AN$4&gt;0,OFFSET('Labour Entry'!$C$1,'Labour Entry'!$A46-1,AN$4*5,1,1),0)</f>
        <v>0</v>
      </c>
      <c r="AO45" s="862">
        <f ca="1">IF(AO$4&gt;0,OFFSET('Labour Entry'!$C$1,'Labour Entry'!$A46-1,AO$4*5-4,1,1),0)</f>
        <v>0</v>
      </c>
      <c r="AP45" s="857">
        <f ca="1">IF(AP$4&gt;0,OFFSET('Labour Entry'!$C$1,'Labour Entry'!$A46-1,AP$4*5-3,1,1),0)</f>
        <v>0</v>
      </c>
      <c r="AQ45" s="858">
        <f ca="1">IF(AQ$4&gt;0,OFFSET('Labour Entry'!$C$1,'Labour Entry'!$A46-1,AQ$4*5-2,1,1),0)</f>
        <v>0</v>
      </c>
      <c r="AR45" s="857">
        <f ca="1">IF(AR$4&gt;0,OFFSET('Labour Entry'!$C$1,'Labour Entry'!$A46-1,AR$4*5-1,1,1),0)</f>
        <v>0</v>
      </c>
      <c r="AS45" s="858">
        <f ca="1">IF(AS$4&gt;0,OFFSET('Labour Entry'!$C$1,'Labour Entry'!$A46-1,AS$4*5,1,1),0)</f>
        <v>0</v>
      </c>
      <c r="AT45" s="862">
        <f ca="1">IF(AT$4&gt;0,OFFSET('Labour Entry'!$C$1,'Labour Entry'!$A46-1,AT$4*5-4,1,1),0)</f>
        <v>0</v>
      </c>
      <c r="AU45" s="857">
        <f ca="1">IF(AU$4&gt;0,OFFSET('Labour Entry'!$C$1,'Labour Entry'!$A46-1,AU$4*5-3,1,1),0)</f>
        <v>0</v>
      </c>
      <c r="AV45" s="858">
        <f ca="1">IF(AV$4&gt;0,OFFSET('Labour Entry'!$C$1,'Labour Entry'!$A46-1,AV$4*5-2,1,1),0)</f>
        <v>0</v>
      </c>
      <c r="AW45" s="857">
        <f ca="1">IF(AW$4&gt;0,OFFSET('Labour Entry'!$C$1,'Labour Entry'!$A46-1,AW$4*5-1,1,1),0)</f>
        <v>0</v>
      </c>
      <c r="AX45" s="858">
        <f ca="1">IF(AX$4&gt;0,OFFSET('Labour Entry'!$C$1,'Labour Entry'!$A46-1,AX$4*5,1,1),0)</f>
        <v>0</v>
      </c>
      <c r="AY45" s="862">
        <f ca="1">IF(AY$4&gt;0,OFFSET('Labour Entry'!$C$1,'Labour Entry'!$A46-1,AY$4*5-4,1,1),0)</f>
        <v>0</v>
      </c>
      <c r="AZ45" s="857">
        <f ca="1">IF(AZ$4&gt;0,OFFSET('Labour Entry'!$C$1,'Labour Entry'!$A46-1,AZ$4*5-3,1,1),0)</f>
        <v>0</v>
      </c>
      <c r="BA45" s="858">
        <f ca="1">IF(BA$4&gt;0,OFFSET('Labour Entry'!$C$1,'Labour Entry'!$A46-1,BA$4*5-2,1,1),0)</f>
        <v>0</v>
      </c>
      <c r="BB45" s="857">
        <f ca="1">IF(BB$4&gt;0,OFFSET('Labour Entry'!$C$1,'Labour Entry'!$A46-1,BB$4*5-1,1,1),0)</f>
        <v>0</v>
      </c>
      <c r="BC45" s="858">
        <f ca="1">IF(BC$4&gt;0,OFFSET('Labour Entry'!$C$1,'Labour Entry'!$A46-1,BC$4*5,1,1),0)</f>
        <v>0</v>
      </c>
      <c r="BD45" s="862">
        <f ca="1">IF(BD$4&gt;0,OFFSET('Labour Entry'!$C$1,'Labour Entry'!$A46-1,BD$4*5-4,1,1),0)</f>
        <v>0</v>
      </c>
      <c r="BE45" s="857">
        <f ca="1">IF(BE$4&gt;0,OFFSET('Labour Entry'!$C$1,'Labour Entry'!$A46-1,BE$4*5-3,1,1),0)</f>
        <v>0</v>
      </c>
      <c r="BF45" s="858">
        <f ca="1">IF(BF$4&gt;0,OFFSET('Labour Entry'!$C$1,'Labour Entry'!$A46-1,BF$4*5-2,1,1),0)</f>
        <v>0</v>
      </c>
      <c r="BG45" s="857">
        <f ca="1">IF(BG$4&gt;0,OFFSET('Labour Entry'!$C$1,'Labour Entry'!$A46-1,BG$4*5-1,1,1),0)</f>
        <v>0</v>
      </c>
      <c r="BH45" s="858">
        <f ca="1">IF(BH$4&gt;0,OFFSET('Labour Entry'!$C$1,'Labour Entry'!$A46-1,BH$4*5,1,1),0)</f>
        <v>0</v>
      </c>
      <c r="BI45" s="862">
        <f ca="1">IF(BI$4&gt;0,OFFSET('Labour Entry'!$C$1,'Labour Entry'!$A46-1,BI$4*5-4,1,1),0)</f>
        <v>0</v>
      </c>
      <c r="BJ45" s="857">
        <f ca="1">IF(BJ$4&gt;0,OFFSET('Labour Entry'!$C$1,'Labour Entry'!$A46-1,BJ$4*5-3,1,1),0)</f>
        <v>0</v>
      </c>
      <c r="BK45" s="858">
        <f ca="1">IF(BK$4&gt;0,OFFSET('Labour Entry'!$C$1,'Labour Entry'!$A46-1,BK$4*5-2,1,1),0)</f>
        <v>0</v>
      </c>
      <c r="BL45" s="857">
        <f ca="1">IF(BL$4&gt;0,OFFSET('Labour Entry'!$C$1,'Labour Entry'!$A46-1,BL$4*5-1,1,1),0)</f>
        <v>0</v>
      </c>
      <c r="BM45" s="858">
        <f ca="1">IF(BM$4&gt;0,OFFSET('Labour Entry'!$C$1,'Labour Entry'!$A46-1,BM$4*5,1,1),0)</f>
        <v>0</v>
      </c>
      <c r="BN45" s="862">
        <f ca="1">IF(BN$4&gt;0,OFFSET('Labour Entry'!$C$1,'Labour Entry'!$A46-1,BN$4*5-4,1,1),0)</f>
        <v>0</v>
      </c>
      <c r="BO45" s="857">
        <f ca="1">IF(BO$4&gt;0,OFFSET('Labour Entry'!$C$1,'Labour Entry'!$A46-1,BO$4*5-3,1,1),0)</f>
        <v>0</v>
      </c>
      <c r="BP45" s="858">
        <f ca="1">IF(BP$4&gt;0,OFFSET('Labour Entry'!$C$1,'Labour Entry'!$A46-1,BP$4*5-2,1,1),0)</f>
        <v>0</v>
      </c>
      <c r="BQ45" s="857">
        <f ca="1">IF(BQ$4&gt;0,OFFSET('Labour Entry'!$C$1,'Labour Entry'!$A46-1,BQ$4*5-1,1,1),0)</f>
        <v>0</v>
      </c>
      <c r="BR45" s="858">
        <f ca="1">IF(BR$4&gt;0,OFFSET('Labour Entry'!$C$1,'Labour Entry'!$A46-1,BR$4*5,1,1),0)</f>
        <v>0</v>
      </c>
      <c r="BS45" s="862">
        <f ca="1">IF(BS$4&gt;0,OFFSET('Labour Entry'!$C$1,'Labour Entry'!$A46-1,BS$4*5-4,1,1),0)</f>
        <v>0</v>
      </c>
      <c r="BT45" s="857">
        <f ca="1">IF(BT$4&gt;0,OFFSET('Labour Entry'!$C$1,'Labour Entry'!$A46-1,BT$4*5-3,1,1),0)</f>
        <v>0</v>
      </c>
      <c r="BU45" s="858">
        <f ca="1">IF(BU$4&gt;0,OFFSET('Labour Entry'!$C$1,'Labour Entry'!$A46-1,BU$4*5-2,1,1),0)</f>
        <v>0</v>
      </c>
      <c r="BV45" s="857">
        <f ca="1">IF(BV$4&gt;0,OFFSET('Labour Entry'!$C$1,'Labour Entry'!$A46-1,BV$4*5-1,1,1),0)</f>
        <v>0</v>
      </c>
      <c r="BW45" s="858">
        <f ca="1">IF(BW$4&gt;0,OFFSET('Labour Entry'!$C$1,'Labour Entry'!$A46-1,BW$4*5,1,1),0)</f>
        <v>0</v>
      </c>
      <c r="BX45" s="862">
        <f ca="1">IF(BX$4&gt;0,OFFSET('Labour Entry'!$C$1,'Labour Entry'!$A46-1,BX$4*5-4,1,1),0)</f>
        <v>0</v>
      </c>
      <c r="BY45" s="857">
        <f ca="1">IF(BY$4&gt;0,OFFSET('Labour Entry'!$C$1,'Labour Entry'!$A46-1,BY$4*5-3,1,1),0)</f>
        <v>0</v>
      </c>
      <c r="BZ45" s="858">
        <f ca="1">IF(BZ$4&gt;0,OFFSET('Labour Entry'!$C$1,'Labour Entry'!$A46-1,BZ$4*5-2,1,1),0)</f>
        <v>0</v>
      </c>
      <c r="CA45" s="857">
        <f ca="1">IF(CA$4&gt;0,OFFSET('Labour Entry'!$C$1,'Labour Entry'!$A46-1,CA$4*5-1,1,1),0)</f>
        <v>0</v>
      </c>
      <c r="CB45" s="858">
        <f ca="1">IF(CB$4&gt;0,OFFSET('Labour Entry'!$C$1,'Labour Entry'!$A46-1,CB$4*5,1,1),0)</f>
        <v>0</v>
      </c>
      <c r="CC45" s="862">
        <f ca="1">IF(CC$4&gt;0,OFFSET('Labour Entry'!$C$1,'Labour Entry'!$A46-1,CC$4*5-4,1,1),0)</f>
        <v>0</v>
      </c>
      <c r="CD45" s="857">
        <f ca="1">IF(CD$4&gt;0,OFFSET('Labour Entry'!$C$1,'Labour Entry'!$A46-1,CD$4*5-3,1,1),0)</f>
        <v>0</v>
      </c>
      <c r="CE45" s="858">
        <f ca="1">IF(CE$4&gt;0,OFFSET('Labour Entry'!$C$1,'Labour Entry'!$A46-1,CE$4*5-2,1,1),0)</f>
        <v>0</v>
      </c>
      <c r="CF45" s="857">
        <f ca="1">IF(CF$4&gt;0,OFFSET('Labour Entry'!$C$1,'Labour Entry'!$A46-1,CF$4*5-1,1,1),0)</f>
        <v>0</v>
      </c>
      <c r="CG45" s="858">
        <f ca="1">IF(CG$4&gt;0,OFFSET('Labour Entry'!$C$1,'Labour Entry'!$A46-1,CG$4*5,1,1),0)</f>
        <v>0</v>
      </c>
      <c r="CH45" s="845"/>
      <c r="CI45" s="863">
        <f t="shared" ca="1" si="0"/>
        <v>0</v>
      </c>
      <c r="CJ45" s="864">
        <f t="shared" ca="1" si="2"/>
        <v>0</v>
      </c>
      <c r="CK45" s="865">
        <f t="shared" ca="1" si="1"/>
        <v>0</v>
      </c>
      <c r="CL45" s="866">
        <f t="shared" ca="1" si="1"/>
        <v>0</v>
      </c>
      <c r="CM45" s="866">
        <f t="shared" ca="1" si="1"/>
        <v>0</v>
      </c>
      <c r="CN45" s="867">
        <f t="shared" ca="1" si="1"/>
        <v>0</v>
      </c>
    </row>
    <row r="46" spans="1:92" x14ac:dyDescent="0.2">
      <c r="A46" s="855" t="str">
        <f ca="1">IF(OFFSET('Employee Set-up'!$A$1,ROW('Employee Set-up'!$A42)-1,'Employee Set-up'!$B$1-1,1,1)&lt;&gt;0,OFFSET('Employee Set-up'!$A$1,ROW('Employee Set-up'!$A42)-1,'Employee Set-up'!$B$1-1,1,1),"---")</f>
        <v>----</v>
      </c>
      <c r="B46" s="856" t="str">
        <f ca="1">IF(OFFSET('Employee Set-up'!$A$1,ROW('Employee Set-up'!$A42)-1,'Employee Set-up'!$D$1-1,1,1)&lt;&gt;0,OFFSET('Employee Set-up'!$A$1,ROW('Employee Set-up'!$A42)-1,'Employee Set-up'!$C$1-1,1,1),"---")</f>
        <v>---</v>
      </c>
      <c r="C46" s="857">
        <f ca="1">IF(OFFSET('Employee Set-up'!$A$1,ROW('Employee Set-up'!$A42)-1,'Employee Set-up'!$D$1-1,1,1)&lt;&gt;0,OFFSET('Employee Set-up'!$A$1,ROW('Employee Set-up'!$A42)-1,'Employee Set-up'!$F$1-1,1,1),"---")</f>
        <v>0</v>
      </c>
      <c r="D46" s="858">
        <f ca="1">IF(OFFSET('Employee Set-up'!$A$1,ROW('Employee Set-up'!$A42)-1,'Employee Set-up'!$D$1-1,1,1)&lt;&gt;0,OFFSET('Employee Set-up'!$A$1,ROW('Employee Set-up'!$A42)-1,'Employee Set-up'!$G$1-1,1,1),"---")</f>
        <v>0</v>
      </c>
      <c r="E46" s="845"/>
      <c r="F46" s="859">
        <f ca="1">IF(F$4&gt;0,OFFSET('Labour Entry'!$C$1,'Labour Entry'!$A47-1,F$4*5-4,1,1),0)</f>
        <v>0</v>
      </c>
      <c r="G46" s="857">
        <f ca="1">IF(G$4&gt;0,OFFSET('Labour Entry'!$C$1,'Labour Entry'!$A47-1,G$4*5-3,1,1),0)</f>
        <v>0</v>
      </c>
      <c r="H46" s="858">
        <f ca="1">IF(H$4&gt;0,OFFSET('Labour Entry'!$C$1,'Labour Entry'!$A47-1,H$4*5-2,1,1),0)</f>
        <v>0</v>
      </c>
      <c r="I46" s="860">
        <f ca="1">IF(I$4&gt;0,OFFSET('Labour Entry'!$C$1,'Labour Entry'!$A47-1,I$4*5-1,1,1),0)</f>
        <v>0</v>
      </c>
      <c r="J46" s="861">
        <f ca="1">IF(J$4&gt;0,OFFSET('Labour Entry'!$C$1,'Labour Entry'!$A47-1,J$4*5,1,1),0)</f>
        <v>0</v>
      </c>
      <c r="K46" s="862">
        <f ca="1">IF(K$4&gt;0,OFFSET('Labour Entry'!$C$1,'Labour Entry'!$A47-1,K$4*5-4,1,1),0)</f>
        <v>0</v>
      </c>
      <c r="L46" s="857">
        <f ca="1">IF(L$4&gt;0,OFFSET('Labour Entry'!$C$1,'Labour Entry'!$A47-1,L$4*5-3,1,1),0)</f>
        <v>0</v>
      </c>
      <c r="M46" s="858">
        <f ca="1">IF(M$4&gt;0,OFFSET('Labour Entry'!$C$1,'Labour Entry'!$A47-1,M$4*5-2,1,1),0)</f>
        <v>0</v>
      </c>
      <c r="N46" s="860">
        <f ca="1">IF(N$4&gt;0,OFFSET('Labour Entry'!$C$1,'Labour Entry'!$A47-1,N$4*5-1,1,1),0)</f>
        <v>0</v>
      </c>
      <c r="O46" s="861">
        <f ca="1">IF(O$4&gt;0,OFFSET('Labour Entry'!$C$1,'Labour Entry'!$A47-1,O$4*5,1,1),0)</f>
        <v>0</v>
      </c>
      <c r="P46" s="862">
        <f ca="1">IF(P$4&gt;0,OFFSET('Labour Entry'!$C$1,'Labour Entry'!$A47-1,P$4*5-4,1,1),0)</f>
        <v>0</v>
      </c>
      <c r="Q46" s="857">
        <f ca="1">IF(Q$4&gt;0,OFFSET('Labour Entry'!$C$1,'Labour Entry'!$A47-1,Q$4*5-3,1,1),0)</f>
        <v>0</v>
      </c>
      <c r="R46" s="858">
        <f ca="1">IF(R$4&gt;0,OFFSET('Labour Entry'!$C$1,'Labour Entry'!$A47-1,R$4*5-2,1,1),0)</f>
        <v>0</v>
      </c>
      <c r="S46" s="860">
        <f ca="1">IF(S$4&gt;0,OFFSET('Labour Entry'!$C$1,'Labour Entry'!$A47-1,S$4*5-1,1,1),0)</f>
        <v>0</v>
      </c>
      <c r="T46" s="861">
        <f ca="1">IF(T$4&gt;0,OFFSET('Labour Entry'!$C$1,'Labour Entry'!$A47-1,T$4*5,1,1),0)</f>
        <v>0</v>
      </c>
      <c r="U46" s="862">
        <f ca="1">IF(U$4&gt;0,OFFSET('Labour Entry'!$C$1,'Labour Entry'!$A47-1,U$4*5-4,1,1),0)</f>
        <v>0</v>
      </c>
      <c r="V46" s="857">
        <f ca="1">IF(V$4&gt;0,OFFSET('Labour Entry'!$C$1,'Labour Entry'!$A47-1,V$4*5-3,1,1),0)</f>
        <v>0</v>
      </c>
      <c r="W46" s="858">
        <f ca="1">IF(W$4&gt;0,OFFSET('Labour Entry'!$C$1,'Labour Entry'!$A47-1,W$4*5-2,1,1),0)</f>
        <v>0</v>
      </c>
      <c r="X46" s="860">
        <f ca="1">IF(X$4&gt;0,OFFSET('Labour Entry'!$C$1,'Labour Entry'!$A47-1,X$4*5-1,1,1),0)</f>
        <v>0</v>
      </c>
      <c r="Y46" s="861">
        <f ca="1">IF(Y$4&gt;0,OFFSET('Labour Entry'!$C$1,'Labour Entry'!$A47-1,Y$4*5,1,1),0)</f>
        <v>0</v>
      </c>
      <c r="Z46" s="862">
        <f ca="1">IF(Z$4&gt;0,OFFSET('Labour Entry'!$C$1,'Labour Entry'!$A47-1,Z$4*5-4,1,1),0)</f>
        <v>0</v>
      </c>
      <c r="AA46" s="857">
        <f ca="1">IF(AA$4&gt;0,OFFSET('Labour Entry'!$C$1,'Labour Entry'!$A47-1,AA$4*5-3,1,1),0)</f>
        <v>0</v>
      </c>
      <c r="AB46" s="858">
        <f ca="1">IF(AB$4&gt;0,OFFSET('Labour Entry'!$C$1,'Labour Entry'!$A47-1,AB$4*5-2,1,1),0)</f>
        <v>0</v>
      </c>
      <c r="AC46" s="860">
        <f ca="1">IF(AC$4&gt;0,OFFSET('Labour Entry'!$C$1,'Labour Entry'!$A47-1,AC$4*5-1,1,1),0)</f>
        <v>0</v>
      </c>
      <c r="AD46" s="861">
        <f ca="1">IF(AD$4&gt;0,OFFSET('Labour Entry'!$C$1,'Labour Entry'!$A47-1,AD$4*5,1,1),0)</f>
        <v>0</v>
      </c>
      <c r="AE46" s="862">
        <f ca="1">IF(AE$4&gt;0,OFFSET('Labour Entry'!$C$1,'Labour Entry'!$A47-1,AE$4*5-4,1,1),0)</f>
        <v>0</v>
      </c>
      <c r="AF46" s="857">
        <f ca="1">IF(AF$4&gt;0,OFFSET('Labour Entry'!$C$1,'Labour Entry'!$A47-1,AF$4*5-3,1,1),0)</f>
        <v>0</v>
      </c>
      <c r="AG46" s="858">
        <f ca="1">IF(AG$4&gt;0,OFFSET('Labour Entry'!$C$1,'Labour Entry'!$A47-1,AG$4*5-2,1,1),0)</f>
        <v>0</v>
      </c>
      <c r="AH46" s="860">
        <f ca="1">IF(AH$4&gt;0,OFFSET('Labour Entry'!$C$1,'Labour Entry'!$A47-1,AH$4*5-1,1,1),0)</f>
        <v>0</v>
      </c>
      <c r="AI46" s="861">
        <f ca="1">IF(AI$4&gt;0,OFFSET('Labour Entry'!$C$1,'Labour Entry'!$A47-1,AI$4*5,1,1),0)</f>
        <v>0</v>
      </c>
      <c r="AJ46" s="862">
        <f ca="1">IF(AJ$4&gt;0,OFFSET('Labour Entry'!$C$1,'Labour Entry'!$A47-1,AJ$4*5-4,1,1),0)</f>
        <v>0</v>
      </c>
      <c r="AK46" s="857">
        <f ca="1">IF(AK$4&gt;0,OFFSET('Labour Entry'!$C$1,'Labour Entry'!$A47-1,AK$4*5-3,1,1),0)</f>
        <v>0</v>
      </c>
      <c r="AL46" s="858">
        <f ca="1">IF(AL$4&gt;0,OFFSET('Labour Entry'!$C$1,'Labour Entry'!$A47-1,AL$4*5-2,1,1),0)</f>
        <v>0</v>
      </c>
      <c r="AM46" s="857">
        <f ca="1">IF(AM$4&gt;0,OFFSET('Labour Entry'!$C$1,'Labour Entry'!$A47-1,AM$4*5-1,1,1),0)</f>
        <v>0</v>
      </c>
      <c r="AN46" s="858">
        <f ca="1">IF(AN$4&gt;0,OFFSET('Labour Entry'!$C$1,'Labour Entry'!$A47-1,AN$4*5,1,1),0)</f>
        <v>0</v>
      </c>
      <c r="AO46" s="862">
        <f ca="1">IF(AO$4&gt;0,OFFSET('Labour Entry'!$C$1,'Labour Entry'!$A47-1,AO$4*5-4,1,1),0)</f>
        <v>0</v>
      </c>
      <c r="AP46" s="857">
        <f ca="1">IF(AP$4&gt;0,OFFSET('Labour Entry'!$C$1,'Labour Entry'!$A47-1,AP$4*5-3,1,1),0)</f>
        <v>0</v>
      </c>
      <c r="AQ46" s="858">
        <f ca="1">IF(AQ$4&gt;0,OFFSET('Labour Entry'!$C$1,'Labour Entry'!$A47-1,AQ$4*5-2,1,1),0)</f>
        <v>0</v>
      </c>
      <c r="AR46" s="857">
        <f ca="1">IF(AR$4&gt;0,OFFSET('Labour Entry'!$C$1,'Labour Entry'!$A47-1,AR$4*5-1,1,1),0)</f>
        <v>0</v>
      </c>
      <c r="AS46" s="858">
        <f ca="1">IF(AS$4&gt;0,OFFSET('Labour Entry'!$C$1,'Labour Entry'!$A47-1,AS$4*5,1,1),0)</f>
        <v>0</v>
      </c>
      <c r="AT46" s="862">
        <f ca="1">IF(AT$4&gt;0,OFFSET('Labour Entry'!$C$1,'Labour Entry'!$A47-1,AT$4*5-4,1,1),0)</f>
        <v>0</v>
      </c>
      <c r="AU46" s="857">
        <f ca="1">IF(AU$4&gt;0,OFFSET('Labour Entry'!$C$1,'Labour Entry'!$A47-1,AU$4*5-3,1,1),0)</f>
        <v>0</v>
      </c>
      <c r="AV46" s="858">
        <f ca="1">IF(AV$4&gt;0,OFFSET('Labour Entry'!$C$1,'Labour Entry'!$A47-1,AV$4*5-2,1,1),0)</f>
        <v>0</v>
      </c>
      <c r="AW46" s="857">
        <f ca="1">IF(AW$4&gt;0,OFFSET('Labour Entry'!$C$1,'Labour Entry'!$A47-1,AW$4*5-1,1,1),0)</f>
        <v>0</v>
      </c>
      <c r="AX46" s="858">
        <f ca="1">IF(AX$4&gt;0,OFFSET('Labour Entry'!$C$1,'Labour Entry'!$A47-1,AX$4*5,1,1),0)</f>
        <v>0</v>
      </c>
      <c r="AY46" s="862">
        <f ca="1">IF(AY$4&gt;0,OFFSET('Labour Entry'!$C$1,'Labour Entry'!$A47-1,AY$4*5-4,1,1),0)</f>
        <v>0</v>
      </c>
      <c r="AZ46" s="857">
        <f ca="1">IF(AZ$4&gt;0,OFFSET('Labour Entry'!$C$1,'Labour Entry'!$A47-1,AZ$4*5-3,1,1),0)</f>
        <v>0</v>
      </c>
      <c r="BA46" s="858">
        <f ca="1">IF(BA$4&gt;0,OFFSET('Labour Entry'!$C$1,'Labour Entry'!$A47-1,BA$4*5-2,1,1),0)</f>
        <v>0</v>
      </c>
      <c r="BB46" s="857">
        <f ca="1">IF(BB$4&gt;0,OFFSET('Labour Entry'!$C$1,'Labour Entry'!$A47-1,BB$4*5-1,1,1),0)</f>
        <v>0</v>
      </c>
      <c r="BC46" s="858">
        <f ca="1">IF(BC$4&gt;0,OFFSET('Labour Entry'!$C$1,'Labour Entry'!$A47-1,BC$4*5,1,1),0)</f>
        <v>0</v>
      </c>
      <c r="BD46" s="862">
        <f ca="1">IF(BD$4&gt;0,OFFSET('Labour Entry'!$C$1,'Labour Entry'!$A47-1,BD$4*5-4,1,1),0)</f>
        <v>0</v>
      </c>
      <c r="BE46" s="857">
        <f ca="1">IF(BE$4&gt;0,OFFSET('Labour Entry'!$C$1,'Labour Entry'!$A47-1,BE$4*5-3,1,1),0)</f>
        <v>0</v>
      </c>
      <c r="BF46" s="858">
        <f ca="1">IF(BF$4&gt;0,OFFSET('Labour Entry'!$C$1,'Labour Entry'!$A47-1,BF$4*5-2,1,1),0)</f>
        <v>0</v>
      </c>
      <c r="BG46" s="857">
        <f ca="1">IF(BG$4&gt;0,OFFSET('Labour Entry'!$C$1,'Labour Entry'!$A47-1,BG$4*5-1,1,1),0)</f>
        <v>0</v>
      </c>
      <c r="BH46" s="858">
        <f ca="1">IF(BH$4&gt;0,OFFSET('Labour Entry'!$C$1,'Labour Entry'!$A47-1,BH$4*5,1,1),0)</f>
        <v>0</v>
      </c>
      <c r="BI46" s="862">
        <f ca="1">IF(BI$4&gt;0,OFFSET('Labour Entry'!$C$1,'Labour Entry'!$A47-1,BI$4*5-4,1,1),0)</f>
        <v>0</v>
      </c>
      <c r="BJ46" s="857">
        <f ca="1">IF(BJ$4&gt;0,OFFSET('Labour Entry'!$C$1,'Labour Entry'!$A47-1,BJ$4*5-3,1,1),0)</f>
        <v>0</v>
      </c>
      <c r="BK46" s="858">
        <f ca="1">IF(BK$4&gt;0,OFFSET('Labour Entry'!$C$1,'Labour Entry'!$A47-1,BK$4*5-2,1,1),0)</f>
        <v>0</v>
      </c>
      <c r="BL46" s="857">
        <f ca="1">IF(BL$4&gt;0,OFFSET('Labour Entry'!$C$1,'Labour Entry'!$A47-1,BL$4*5-1,1,1),0)</f>
        <v>0</v>
      </c>
      <c r="BM46" s="858">
        <f ca="1">IF(BM$4&gt;0,OFFSET('Labour Entry'!$C$1,'Labour Entry'!$A47-1,BM$4*5,1,1),0)</f>
        <v>0</v>
      </c>
      <c r="BN46" s="862">
        <f ca="1">IF(BN$4&gt;0,OFFSET('Labour Entry'!$C$1,'Labour Entry'!$A47-1,BN$4*5-4,1,1),0)</f>
        <v>0</v>
      </c>
      <c r="BO46" s="857">
        <f ca="1">IF(BO$4&gt;0,OFFSET('Labour Entry'!$C$1,'Labour Entry'!$A47-1,BO$4*5-3,1,1),0)</f>
        <v>0</v>
      </c>
      <c r="BP46" s="858">
        <f ca="1">IF(BP$4&gt;0,OFFSET('Labour Entry'!$C$1,'Labour Entry'!$A47-1,BP$4*5-2,1,1),0)</f>
        <v>0</v>
      </c>
      <c r="BQ46" s="857">
        <f ca="1">IF(BQ$4&gt;0,OFFSET('Labour Entry'!$C$1,'Labour Entry'!$A47-1,BQ$4*5-1,1,1),0)</f>
        <v>0</v>
      </c>
      <c r="BR46" s="858">
        <f ca="1">IF(BR$4&gt;0,OFFSET('Labour Entry'!$C$1,'Labour Entry'!$A47-1,BR$4*5,1,1),0)</f>
        <v>0</v>
      </c>
      <c r="BS46" s="862">
        <f ca="1">IF(BS$4&gt;0,OFFSET('Labour Entry'!$C$1,'Labour Entry'!$A47-1,BS$4*5-4,1,1),0)</f>
        <v>0</v>
      </c>
      <c r="BT46" s="857">
        <f ca="1">IF(BT$4&gt;0,OFFSET('Labour Entry'!$C$1,'Labour Entry'!$A47-1,BT$4*5-3,1,1),0)</f>
        <v>0</v>
      </c>
      <c r="BU46" s="858">
        <f ca="1">IF(BU$4&gt;0,OFFSET('Labour Entry'!$C$1,'Labour Entry'!$A47-1,BU$4*5-2,1,1),0)</f>
        <v>0</v>
      </c>
      <c r="BV46" s="857">
        <f ca="1">IF(BV$4&gt;0,OFFSET('Labour Entry'!$C$1,'Labour Entry'!$A47-1,BV$4*5-1,1,1),0)</f>
        <v>0</v>
      </c>
      <c r="BW46" s="858">
        <f ca="1">IF(BW$4&gt;0,OFFSET('Labour Entry'!$C$1,'Labour Entry'!$A47-1,BW$4*5,1,1),0)</f>
        <v>0</v>
      </c>
      <c r="BX46" s="862">
        <f ca="1">IF(BX$4&gt;0,OFFSET('Labour Entry'!$C$1,'Labour Entry'!$A47-1,BX$4*5-4,1,1),0)</f>
        <v>0</v>
      </c>
      <c r="BY46" s="857">
        <f ca="1">IF(BY$4&gt;0,OFFSET('Labour Entry'!$C$1,'Labour Entry'!$A47-1,BY$4*5-3,1,1),0)</f>
        <v>0</v>
      </c>
      <c r="BZ46" s="858">
        <f ca="1">IF(BZ$4&gt;0,OFFSET('Labour Entry'!$C$1,'Labour Entry'!$A47-1,BZ$4*5-2,1,1),0)</f>
        <v>0</v>
      </c>
      <c r="CA46" s="857">
        <f ca="1">IF(CA$4&gt;0,OFFSET('Labour Entry'!$C$1,'Labour Entry'!$A47-1,CA$4*5-1,1,1),0)</f>
        <v>0</v>
      </c>
      <c r="CB46" s="858">
        <f ca="1">IF(CB$4&gt;0,OFFSET('Labour Entry'!$C$1,'Labour Entry'!$A47-1,CB$4*5,1,1),0)</f>
        <v>0</v>
      </c>
      <c r="CC46" s="862">
        <f ca="1">IF(CC$4&gt;0,OFFSET('Labour Entry'!$C$1,'Labour Entry'!$A47-1,CC$4*5-4,1,1),0)</f>
        <v>0</v>
      </c>
      <c r="CD46" s="857">
        <f ca="1">IF(CD$4&gt;0,OFFSET('Labour Entry'!$C$1,'Labour Entry'!$A47-1,CD$4*5-3,1,1),0)</f>
        <v>0</v>
      </c>
      <c r="CE46" s="858">
        <f ca="1">IF(CE$4&gt;0,OFFSET('Labour Entry'!$C$1,'Labour Entry'!$A47-1,CE$4*5-2,1,1),0)</f>
        <v>0</v>
      </c>
      <c r="CF46" s="857">
        <f ca="1">IF(CF$4&gt;0,OFFSET('Labour Entry'!$C$1,'Labour Entry'!$A47-1,CF$4*5-1,1,1),0)</f>
        <v>0</v>
      </c>
      <c r="CG46" s="858">
        <f ca="1">IF(CG$4&gt;0,OFFSET('Labour Entry'!$C$1,'Labour Entry'!$A47-1,CG$4*5,1,1),0)</f>
        <v>0</v>
      </c>
      <c r="CH46" s="845"/>
      <c r="CI46" s="863">
        <f t="shared" ca="1" si="0"/>
        <v>0</v>
      </c>
      <c r="CJ46" s="864">
        <f t="shared" ca="1" si="2"/>
        <v>0</v>
      </c>
      <c r="CK46" s="865">
        <f t="shared" ca="1" si="1"/>
        <v>0</v>
      </c>
      <c r="CL46" s="866">
        <f t="shared" ca="1" si="1"/>
        <v>0</v>
      </c>
      <c r="CM46" s="866">
        <f t="shared" ca="1" si="1"/>
        <v>0</v>
      </c>
      <c r="CN46" s="867">
        <f t="shared" ca="1" si="1"/>
        <v>0</v>
      </c>
    </row>
    <row r="47" spans="1:92" x14ac:dyDescent="0.2">
      <c r="A47" s="855" t="str">
        <f ca="1">IF(OFFSET('Employee Set-up'!$A$1,ROW('Employee Set-up'!$A43)-1,'Employee Set-up'!$B$1-1,1,1)&lt;&gt;0,OFFSET('Employee Set-up'!$A$1,ROW('Employee Set-up'!$A43)-1,'Employee Set-up'!$B$1-1,1,1),"---")</f>
        <v>----</v>
      </c>
      <c r="B47" s="856" t="str">
        <f ca="1">IF(OFFSET('Employee Set-up'!$A$1,ROW('Employee Set-up'!$A43)-1,'Employee Set-up'!$D$1-1,1,1)&lt;&gt;0,OFFSET('Employee Set-up'!$A$1,ROW('Employee Set-up'!$A43)-1,'Employee Set-up'!$C$1-1,1,1),"---")</f>
        <v>---</v>
      </c>
      <c r="C47" s="857">
        <f ca="1">IF(OFFSET('Employee Set-up'!$A$1,ROW('Employee Set-up'!$A43)-1,'Employee Set-up'!$D$1-1,1,1)&lt;&gt;0,OFFSET('Employee Set-up'!$A$1,ROW('Employee Set-up'!$A43)-1,'Employee Set-up'!$F$1-1,1,1),"---")</f>
        <v>0</v>
      </c>
      <c r="D47" s="858">
        <f ca="1">IF(OFFSET('Employee Set-up'!$A$1,ROW('Employee Set-up'!$A43)-1,'Employee Set-up'!$D$1-1,1,1)&lt;&gt;0,OFFSET('Employee Set-up'!$A$1,ROW('Employee Set-up'!$A43)-1,'Employee Set-up'!$G$1-1,1,1),"---")</f>
        <v>0</v>
      </c>
      <c r="E47" s="845"/>
      <c r="F47" s="859">
        <f ca="1">IF(F$4&gt;0,OFFSET('Labour Entry'!$C$1,'Labour Entry'!$A48-1,F$4*5-4,1,1),0)</f>
        <v>0</v>
      </c>
      <c r="G47" s="857">
        <f ca="1">IF(G$4&gt;0,OFFSET('Labour Entry'!$C$1,'Labour Entry'!$A48-1,G$4*5-3,1,1),0)</f>
        <v>0</v>
      </c>
      <c r="H47" s="858">
        <f ca="1">IF(H$4&gt;0,OFFSET('Labour Entry'!$C$1,'Labour Entry'!$A48-1,H$4*5-2,1,1),0)</f>
        <v>0</v>
      </c>
      <c r="I47" s="860">
        <f ca="1">IF(I$4&gt;0,OFFSET('Labour Entry'!$C$1,'Labour Entry'!$A48-1,I$4*5-1,1,1),0)</f>
        <v>0</v>
      </c>
      <c r="J47" s="861">
        <f ca="1">IF(J$4&gt;0,OFFSET('Labour Entry'!$C$1,'Labour Entry'!$A48-1,J$4*5,1,1),0)</f>
        <v>0</v>
      </c>
      <c r="K47" s="862">
        <f ca="1">IF(K$4&gt;0,OFFSET('Labour Entry'!$C$1,'Labour Entry'!$A48-1,K$4*5-4,1,1),0)</f>
        <v>0</v>
      </c>
      <c r="L47" s="857">
        <f ca="1">IF(L$4&gt;0,OFFSET('Labour Entry'!$C$1,'Labour Entry'!$A48-1,L$4*5-3,1,1),0)</f>
        <v>0</v>
      </c>
      <c r="M47" s="858">
        <f ca="1">IF(M$4&gt;0,OFFSET('Labour Entry'!$C$1,'Labour Entry'!$A48-1,M$4*5-2,1,1),0)</f>
        <v>0</v>
      </c>
      <c r="N47" s="860">
        <f ca="1">IF(N$4&gt;0,OFFSET('Labour Entry'!$C$1,'Labour Entry'!$A48-1,N$4*5-1,1,1),0)</f>
        <v>0</v>
      </c>
      <c r="O47" s="861">
        <f ca="1">IF(O$4&gt;0,OFFSET('Labour Entry'!$C$1,'Labour Entry'!$A48-1,O$4*5,1,1),0)</f>
        <v>0</v>
      </c>
      <c r="P47" s="862">
        <f ca="1">IF(P$4&gt;0,OFFSET('Labour Entry'!$C$1,'Labour Entry'!$A48-1,P$4*5-4,1,1),0)</f>
        <v>0</v>
      </c>
      <c r="Q47" s="857">
        <f ca="1">IF(Q$4&gt;0,OFFSET('Labour Entry'!$C$1,'Labour Entry'!$A48-1,Q$4*5-3,1,1),0)</f>
        <v>0</v>
      </c>
      <c r="R47" s="858">
        <f ca="1">IF(R$4&gt;0,OFFSET('Labour Entry'!$C$1,'Labour Entry'!$A48-1,R$4*5-2,1,1),0)</f>
        <v>0</v>
      </c>
      <c r="S47" s="860">
        <f ca="1">IF(S$4&gt;0,OFFSET('Labour Entry'!$C$1,'Labour Entry'!$A48-1,S$4*5-1,1,1),0)</f>
        <v>0</v>
      </c>
      <c r="T47" s="861">
        <f ca="1">IF(T$4&gt;0,OFFSET('Labour Entry'!$C$1,'Labour Entry'!$A48-1,T$4*5,1,1),0)</f>
        <v>0</v>
      </c>
      <c r="U47" s="862">
        <f ca="1">IF(U$4&gt;0,OFFSET('Labour Entry'!$C$1,'Labour Entry'!$A48-1,U$4*5-4,1,1),0)</f>
        <v>0</v>
      </c>
      <c r="V47" s="857">
        <f ca="1">IF(V$4&gt;0,OFFSET('Labour Entry'!$C$1,'Labour Entry'!$A48-1,V$4*5-3,1,1),0)</f>
        <v>0</v>
      </c>
      <c r="W47" s="858">
        <f ca="1">IF(W$4&gt;0,OFFSET('Labour Entry'!$C$1,'Labour Entry'!$A48-1,W$4*5-2,1,1),0)</f>
        <v>0</v>
      </c>
      <c r="X47" s="860">
        <f ca="1">IF(X$4&gt;0,OFFSET('Labour Entry'!$C$1,'Labour Entry'!$A48-1,X$4*5-1,1,1),0)</f>
        <v>0</v>
      </c>
      <c r="Y47" s="861">
        <f ca="1">IF(Y$4&gt;0,OFFSET('Labour Entry'!$C$1,'Labour Entry'!$A48-1,Y$4*5,1,1),0)</f>
        <v>0</v>
      </c>
      <c r="Z47" s="862">
        <f ca="1">IF(Z$4&gt;0,OFFSET('Labour Entry'!$C$1,'Labour Entry'!$A48-1,Z$4*5-4,1,1),0)</f>
        <v>0</v>
      </c>
      <c r="AA47" s="857">
        <f ca="1">IF(AA$4&gt;0,OFFSET('Labour Entry'!$C$1,'Labour Entry'!$A48-1,AA$4*5-3,1,1),0)</f>
        <v>0</v>
      </c>
      <c r="AB47" s="858">
        <f ca="1">IF(AB$4&gt;0,OFFSET('Labour Entry'!$C$1,'Labour Entry'!$A48-1,AB$4*5-2,1,1),0)</f>
        <v>0</v>
      </c>
      <c r="AC47" s="860">
        <f ca="1">IF(AC$4&gt;0,OFFSET('Labour Entry'!$C$1,'Labour Entry'!$A48-1,AC$4*5-1,1,1),0)</f>
        <v>0</v>
      </c>
      <c r="AD47" s="861">
        <f ca="1">IF(AD$4&gt;0,OFFSET('Labour Entry'!$C$1,'Labour Entry'!$A48-1,AD$4*5,1,1),0)</f>
        <v>0</v>
      </c>
      <c r="AE47" s="862">
        <f ca="1">IF(AE$4&gt;0,OFFSET('Labour Entry'!$C$1,'Labour Entry'!$A48-1,AE$4*5-4,1,1),0)</f>
        <v>0</v>
      </c>
      <c r="AF47" s="857">
        <f ca="1">IF(AF$4&gt;0,OFFSET('Labour Entry'!$C$1,'Labour Entry'!$A48-1,AF$4*5-3,1,1),0)</f>
        <v>0</v>
      </c>
      <c r="AG47" s="858">
        <f ca="1">IF(AG$4&gt;0,OFFSET('Labour Entry'!$C$1,'Labour Entry'!$A48-1,AG$4*5-2,1,1),0)</f>
        <v>0</v>
      </c>
      <c r="AH47" s="860">
        <f ca="1">IF(AH$4&gt;0,OFFSET('Labour Entry'!$C$1,'Labour Entry'!$A48-1,AH$4*5-1,1,1),0)</f>
        <v>0</v>
      </c>
      <c r="AI47" s="861">
        <f ca="1">IF(AI$4&gt;0,OFFSET('Labour Entry'!$C$1,'Labour Entry'!$A48-1,AI$4*5,1,1),0)</f>
        <v>0</v>
      </c>
      <c r="AJ47" s="862">
        <f ca="1">IF(AJ$4&gt;0,OFFSET('Labour Entry'!$C$1,'Labour Entry'!$A48-1,AJ$4*5-4,1,1),0)</f>
        <v>0</v>
      </c>
      <c r="AK47" s="857">
        <f ca="1">IF(AK$4&gt;0,OFFSET('Labour Entry'!$C$1,'Labour Entry'!$A48-1,AK$4*5-3,1,1),0)</f>
        <v>0</v>
      </c>
      <c r="AL47" s="858">
        <f ca="1">IF(AL$4&gt;0,OFFSET('Labour Entry'!$C$1,'Labour Entry'!$A48-1,AL$4*5-2,1,1),0)</f>
        <v>0</v>
      </c>
      <c r="AM47" s="857">
        <f ca="1">IF(AM$4&gt;0,OFFSET('Labour Entry'!$C$1,'Labour Entry'!$A48-1,AM$4*5-1,1,1),0)</f>
        <v>0</v>
      </c>
      <c r="AN47" s="858">
        <f ca="1">IF(AN$4&gt;0,OFFSET('Labour Entry'!$C$1,'Labour Entry'!$A48-1,AN$4*5,1,1),0)</f>
        <v>0</v>
      </c>
      <c r="AO47" s="862">
        <f ca="1">IF(AO$4&gt;0,OFFSET('Labour Entry'!$C$1,'Labour Entry'!$A48-1,AO$4*5-4,1,1),0)</f>
        <v>0</v>
      </c>
      <c r="AP47" s="857">
        <f ca="1">IF(AP$4&gt;0,OFFSET('Labour Entry'!$C$1,'Labour Entry'!$A48-1,AP$4*5-3,1,1),0)</f>
        <v>0</v>
      </c>
      <c r="AQ47" s="858">
        <f ca="1">IF(AQ$4&gt;0,OFFSET('Labour Entry'!$C$1,'Labour Entry'!$A48-1,AQ$4*5-2,1,1),0)</f>
        <v>0</v>
      </c>
      <c r="AR47" s="857">
        <f ca="1">IF(AR$4&gt;0,OFFSET('Labour Entry'!$C$1,'Labour Entry'!$A48-1,AR$4*5-1,1,1),0)</f>
        <v>0</v>
      </c>
      <c r="AS47" s="858">
        <f ca="1">IF(AS$4&gt;0,OFFSET('Labour Entry'!$C$1,'Labour Entry'!$A48-1,AS$4*5,1,1),0)</f>
        <v>0</v>
      </c>
      <c r="AT47" s="862">
        <f ca="1">IF(AT$4&gt;0,OFFSET('Labour Entry'!$C$1,'Labour Entry'!$A48-1,AT$4*5-4,1,1),0)</f>
        <v>0</v>
      </c>
      <c r="AU47" s="857">
        <f ca="1">IF(AU$4&gt;0,OFFSET('Labour Entry'!$C$1,'Labour Entry'!$A48-1,AU$4*5-3,1,1),0)</f>
        <v>0</v>
      </c>
      <c r="AV47" s="858">
        <f ca="1">IF(AV$4&gt;0,OFFSET('Labour Entry'!$C$1,'Labour Entry'!$A48-1,AV$4*5-2,1,1),0)</f>
        <v>0</v>
      </c>
      <c r="AW47" s="857">
        <f ca="1">IF(AW$4&gt;0,OFFSET('Labour Entry'!$C$1,'Labour Entry'!$A48-1,AW$4*5-1,1,1),0)</f>
        <v>0</v>
      </c>
      <c r="AX47" s="858">
        <f ca="1">IF(AX$4&gt;0,OFFSET('Labour Entry'!$C$1,'Labour Entry'!$A48-1,AX$4*5,1,1),0)</f>
        <v>0</v>
      </c>
      <c r="AY47" s="862">
        <f ca="1">IF(AY$4&gt;0,OFFSET('Labour Entry'!$C$1,'Labour Entry'!$A48-1,AY$4*5-4,1,1),0)</f>
        <v>0</v>
      </c>
      <c r="AZ47" s="857">
        <f ca="1">IF(AZ$4&gt;0,OFFSET('Labour Entry'!$C$1,'Labour Entry'!$A48-1,AZ$4*5-3,1,1),0)</f>
        <v>0</v>
      </c>
      <c r="BA47" s="858">
        <f ca="1">IF(BA$4&gt;0,OFFSET('Labour Entry'!$C$1,'Labour Entry'!$A48-1,BA$4*5-2,1,1),0)</f>
        <v>0</v>
      </c>
      <c r="BB47" s="857">
        <f ca="1">IF(BB$4&gt;0,OFFSET('Labour Entry'!$C$1,'Labour Entry'!$A48-1,BB$4*5-1,1,1),0)</f>
        <v>0</v>
      </c>
      <c r="BC47" s="858">
        <f ca="1">IF(BC$4&gt;0,OFFSET('Labour Entry'!$C$1,'Labour Entry'!$A48-1,BC$4*5,1,1),0)</f>
        <v>0</v>
      </c>
      <c r="BD47" s="862">
        <f ca="1">IF(BD$4&gt;0,OFFSET('Labour Entry'!$C$1,'Labour Entry'!$A48-1,BD$4*5-4,1,1),0)</f>
        <v>0</v>
      </c>
      <c r="BE47" s="857">
        <f ca="1">IF(BE$4&gt;0,OFFSET('Labour Entry'!$C$1,'Labour Entry'!$A48-1,BE$4*5-3,1,1),0)</f>
        <v>0</v>
      </c>
      <c r="BF47" s="858">
        <f ca="1">IF(BF$4&gt;0,OFFSET('Labour Entry'!$C$1,'Labour Entry'!$A48-1,BF$4*5-2,1,1),0)</f>
        <v>0</v>
      </c>
      <c r="BG47" s="857">
        <f ca="1">IF(BG$4&gt;0,OFFSET('Labour Entry'!$C$1,'Labour Entry'!$A48-1,BG$4*5-1,1,1),0)</f>
        <v>0</v>
      </c>
      <c r="BH47" s="858">
        <f ca="1">IF(BH$4&gt;0,OFFSET('Labour Entry'!$C$1,'Labour Entry'!$A48-1,BH$4*5,1,1),0)</f>
        <v>0</v>
      </c>
      <c r="BI47" s="862">
        <f ca="1">IF(BI$4&gt;0,OFFSET('Labour Entry'!$C$1,'Labour Entry'!$A48-1,BI$4*5-4,1,1),0)</f>
        <v>0</v>
      </c>
      <c r="BJ47" s="857">
        <f ca="1">IF(BJ$4&gt;0,OFFSET('Labour Entry'!$C$1,'Labour Entry'!$A48-1,BJ$4*5-3,1,1),0)</f>
        <v>0</v>
      </c>
      <c r="BK47" s="858">
        <f ca="1">IF(BK$4&gt;0,OFFSET('Labour Entry'!$C$1,'Labour Entry'!$A48-1,BK$4*5-2,1,1),0)</f>
        <v>0</v>
      </c>
      <c r="BL47" s="857">
        <f ca="1">IF(BL$4&gt;0,OFFSET('Labour Entry'!$C$1,'Labour Entry'!$A48-1,BL$4*5-1,1,1),0)</f>
        <v>0</v>
      </c>
      <c r="BM47" s="858">
        <f ca="1">IF(BM$4&gt;0,OFFSET('Labour Entry'!$C$1,'Labour Entry'!$A48-1,BM$4*5,1,1),0)</f>
        <v>0</v>
      </c>
      <c r="BN47" s="862">
        <f ca="1">IF(BN$4&gt;0,OFFSET('Labour Entry'!$C$1,'Labour Entry'!$A48-1,BN$4*5-4,1,1),0)</f>
        <v>0</v>
      </c>
      <c r="BO47" s="857">
        <f ca="1">IF(BO$4&gt;0,OFFSET('Labour Entry'!$C$1,'Labour Entry'!$A48-1,BO$4*5-3,1,1),0)</f>
        <v>0</v>
      </c>
      <c r="BP47" s="858">
        <f ca="1">IF(BP$4&gt;0,OFFSET('Labour Entry'!$C$1,'Labour Entry'!$A48-1,BP$4*5-2,1,1),0)</f>
        <v>0</v>
      </c>
      <c r="BQ47" s="857">
        <f ca="1">IF(BQ$4&gt;0,OFFSET('Labour Entry'!$C$1,'Labour Entry'!$A48-1,BQ$4*5-1,1,1),0)</f>
        <v>0</v>
      </c>
      <c r="BR47" s="858">
        <f ca="1">IF(BR$4&gt;0,OFFSET('Labour Entry'!$C$1,'Labour Entry'!$A48-1,BR$4*5,1,1),0)</f>
        <v>0</v>
      </c>
      <c r="BS47" s="862">
        <f ca="1">IF(BS$4&gt;0,OFFSET('Labour Entry'!$C$1,'Labour Entry'!$A48-1,BS$4*5-4,1,1),0)</f>
        <v>0</v>
      </c>
      <c r="BT47" s="857">
        <f ca="1">IF(BT$4&gt;0,OFFSET('Labour Entry'!$C$1,'Labour Entry'!$A48-1,BT$4*5-3,1,1),0)</f>
        <v>0</v>
      </c>
      <c r="BU47" s="858">
        <f ca="1">IF(BU$4&gt;0,OFFSET('Labour Entry'!$C$1,'Labour Entry'!$A48-1,BU$4*5-2,1,1),0)</f>
        <v>0</v>
      </c>
      <c r="BV47" s="857">
        <f ca="1">IF(BV$4&gt;0,OFFSET('Labour Entry'!$C$1,'Labour Entry'!$A48-1,BV$4*5-1,1,1),0)</f>
        <v>0</v>
      </c>
      <c r="BW47" s="858">
        <f ca="1">IF(BW$4&gt;0,OFFSET('Labour Entry'!$C$1,'Labour Entry'!$A48-1,BW$4*5,1,1),0)</f>
        <v>0</v>
      </c>
      <c r="BX47" s="862">
        <f ca="1">IF(BX$4&gt;0,OFFSET('Labour Entry'!$C$1,'Labour Entry'!$A48-1,BX$4*5-4,1,1),0)</f>
        <v>0</v>
      </c>
      <c r="BY47" s="857">
        <f ca="1">IF(BY$4&gt;0,OFFSET('Labour Entry'!$C$1,'Labour Entry'!$A48-1,BY$4*5-3,1,1),0)</f>
        <v>0</v>
      </c>
      <c r="BZ47" s="858">
        <f ca="1">IF(BZ$4&gt;0,OFFSET('Labour Entry'!$C$1,'Labour Entry'!$A48-1,BZ$4*5-2,1,1),0)</f>
        <v>0</v>
      </c>
      <c r="CA47" s="857">
        <f ca="1">IF(CA$4&gt;0,OFFSET('Labour Entry'!$C$1,'Labour Entry'!$A48-1,CA$4*5-1,1,1),0)</f>
        <v>0</v>
      </c>
      <c r="CB47" s="858">
        <f ca="1">IF(CB$4&gt;0,OFFSET('Labour Entry'!$C$1,'Labour Entry'!$A48-1,CB$4*5,1,1),0)</f>
        <v>0</v>
      </c>
      <c r="CC47" s="862">
        <f ca="1">IF(CC$4&gt;0,OFFSET('Labour Entry'!$C$1,'Labour Entry'!$A48-1,CC$4*5-4,1,1),0)</f>
        <v>0</v>
      </c>
      <c r="CD47" s="857">
        <f ca="1">IF(CD$4&gt;0,OFFSET('Labour Entry'!$C$1,'Labour Entry'!$A48-1,CD$4*5-3,1,1),0)</f>
        <v>0</v>
      </c>
      <c r="CE47" s="858">
        <f ca="1">IF(CE$4&gt;0,OFFSET('Labour Entry'!$C$1,'Labour Entry'!$A48-1,CE$4*5-2,1,1),0)</f>
        <v>0</v>
      </c>
      <c r="CF47" s="857">
        <f ca="1">IF(CF$4&gt;0,OFFSET('Labour Entry'!$C$1,'Labour Entry'!$A48-1,CF$4*5-1,1,1),0)</f>
        <v>0</v>
      </c>
      <c r="CG47" s="858">
        <f ca="1">IF(CG$4&gt;0,OFFSET('Labour Entry'!$C$1,'Labour Entry'!$A48-1,CG$4*5,1,1),0)</f>
        <v>0</v>
      </c>
      <c r="CH47" s="845"/>
      <c r="CI47" s="863">
        <f t="shared" ca="1" si="0"/>
        <v>0</v>
      </c>
      <c r="CJ47" s="864">
        <f t="shared" ca="1" si="2"/>
        <v>0</v>
      </c>
      <c r="CK47" s="865">
        <f t="shared" ca="1" si="1"/>
        <v>0</v>
      </c>
      <c r="CL47" s="866">
        <f t="shared" ca="1" si="1"/>
        <v>0</v>
      </c>
      <c r="CM47" s="866">
        <f t="shared" ca="1" si="1"/>
        <v>0</v>
      </c>
      <c r="CN47" s="867">
        <f t="shared" ca="1" si="1"/>
        <v>0</v>
      </c>
    </row>
    <row r="48" spans="1:92" x14ac:dyDescent="0.2">
      <c r="A48" s="855" t="str">
        <f ca="1">IF(OFFSET('Employee Set-up'!$A$1,ROW('Employee Set-up'!$A44)-1,'Employee Set-up'!$B$1-1,1,1)&lt;&gt;0,OFFSET('Employee Set-up'!$A$1,ROW('Employee Set-up'!$A44)-1,'Employee Set-up'!$B$1-1,1,1),"---")</f>
        <v>----</v>
      </c>
      <c r="B48" s="856" t="str">
        <f ca="1">IF(OFFSET('Employee Set-up'!$A$1,ROW('Employee Set-up'!$A44)-1,'Employee Set-up'!$D$1-1,1,1)&lt;&gt;0,OFFSET('Employee Set-up'!$A$1,ROW('Employee Set-up'!$A44)-1,'Employee Set-up'!$C$1-1,1,1),"---")</f>
        <v>---</v>
      </c>
      <c r="C48" s="857">
        <f ca="1">IF(OFFSET('Employee Set-up'!$A$1,ROW('Employee Set-up'!$A44)-1,'Employee Set-up'!$D$1-1,1,1)&lt;&gt;0,OFFSET('Employee Set-up'!$A$1,ROW('Employee Set-up'!$A44)-1,'Employee Set-up'!$F$1-1,1,1),"---")</f>
        <v>0</v>
      </c>
      <c r="D48" s="858">
        <f ca="1">IF(OFFSET('Employee Set-up'!$A$1,ROW('Employee Set-up'!$A44)-1,'Employee Set-up'!$D$1-1,1,1)&lt;&gt;0,OFFSET('Employee Set-up'!$A$1,ROW('Employee Set-up'!$A44)-1,'Employee Set-up'!$G$1-1,1,1),"---")</f>
        <v>0</v>
      </c>
      <c r="E48" s="845"/>
      <c r="F48" s="859">
        <f ca="1">IF(F$4&gt;0,OFFSET('Labour Entry'!$C$1,'Labour Entry'!$A49-1,F$4*5-4,1,1),0)</f>
        <v>0</v>
      </c>
      <c r="G48" s="857">
        <f ca="1">IF(G$4&gt;0,OFFSET('Labour Entry'!$C$1,'Labour Entry'!$A49-1,G$4*5-3,1,1),0)</f>
        <v>0</v>
      </c>
      <c r="H48" s="858">
        <f ca="1">IF(H$4&gt;0,OFFSET('Labour Entry'!$C$1,'Labour Entry'!$A49-1,H$4*5-2,1,1),0)</f>
        <v>0</v>
      </c>
      <c r="I48" s="860">
        <f ca="1">IF(I$4&gt;0,OFFSET('Labour Entry'!$C$1,'Labour Entry'!$A49-1,I$4*5-1,1,1),0)</f>
        <v>0</v>
      </c>
      <c r="J48" s="861">
        <f ca="1">IF(J$4&gt;0,OFFSET('Labour Entry'!$C$1,'Labour Entry'!$A49-1,J$4*5,1,1),0)</f>
        <v>0</v>
      </c>
      <c r="K48" s="862">
        <f ca="1">IF(K$4&gt;0,OFFSET('Labour Entry'!$C$1,'Labour Entry'!$A49-1,K$4*5-4,1,1),0)</f>
        <v>0</v>
      </c>
      <c r="L48" s="857">
        <f ca="1">IF(L$4&gt;0,OFFSET('Labour Entry'!$C$1,'Labour Entry'!$A49-1,L$4*5-3,1,1),0)</f>
        <v>0</v>
      </c>
      <c r="M48" s="858">
        <f ca="1">IF(M$4&gt;0,OFFSET('Labour Entry'!$C$1,'Labour Entry'!$A49-1,M$4*5-2,1,1),0)</f>
        <v>0</v>
      </c>
      <c r="N48" s="860">
        <f ca="1">IF(N$4&gt;0,OFFSET('Labour Entry'!$C$1,'Labour Entry'!$A49-1,N$4*5-1,1,1),0)</f>
        <v>0</v>
      </c>
      <c r="O48" s="861">
        <f ca="1">IF(O$4&gt;0,OFFSET('Labour Entry'!$C$1,'Labour Entry'!$A49-1,O$4*5,1,1),0)</f>
        <v>0</v>
      </c>
      <c r="P48" s="862">
        <f ca="1">IF(P$4&gt;0,OFFSET('Labour Entry'!$C$1,'Labour Entry'!$A49-1,P$4*5-4,1,1),0)</f>
        <v>0</v>
      </c>
      <c r="Q48" s="857">
        <f ca="1">IF(Q$4&gt;0,OFFSET('Labour Entry'!$C$1,'Labour Entry'!$A49-1,Q$4*5-3,1,1),0)</f>
        <v>0</v>
      </c>
      <c r="R48" s="858">
        <f ca="1">IF(R$4&gt;0,OFFSET('Labour Entry'!$C$1,'Labour Entry'!$A49-1,R$4*5-2,1,1),0)</f>
        <v>0</v>
      </c>
      <c r="S48" s="860">
        <f ca="1">IF(S$4&gt;0,OFFSET('Labour Entry'!$C$1,'Labour Entry'!$A49-1,S$4*5-1,1,1),0)</f>
        <v>0</v>
      </c>
      <c r="T48" s="861">
        <f ca="1">IF(T$4&gt;0,OFFSET('Labour Entry'!$C$1,'Labour Entry'!$A49-1,T$4*5,1,1),0)</f>
        <v>0</v>
      </c>
      <c r="U48" s="862">
        <f ca="1">IF(U$4&gt;0,OFFSET('Labour Entry'!$C$1,'Labour Entry'!$A49-1,U$4*5-4,1,1),0)</f>
        <v>0</v>
      </c>
      <c r="V48" s="857">
        <f ca="1">IF(V$4&gt;0,OFFSET('Labour Entry'!$C$1,'Labour Entry'!$A49-1,V$4*5-3,1,1),0)</f>
        <v>0</v>
      </c>
      <c r="W48" s="858">
        <f ca="1">IF(W$4&gt;0,OFFSET('Labour Entry'!$C$1,'Labour Entry'!$A49-1,W$4*5-2,1,1),0)</f>
        <v>0</v>
      </c>
      <c r="X48" s="860">
        <f ca="1">IF(X$4&gt;0,OFFSET('Labour Entry'!$C$1,'Labour Entry'!$A49-1,X$4*5-1,1,1),0)</f>
        <v>0</v>
      </c>
      <c r="Y48" s="861">
        <f ca="1">IF(Y$4&gt;0,OFFSET('Labour Entry'!$C$1,'Labour Entry'!$A49-1,Y$4*5,1,1),0)</f>
        <v>0</v>
      </c>
      <c r="Z48" s="862">
        <f ca="1">IF(Z$4&gt;0,OFFSET('Labour Entry'!$C$1,'Labour Entry'!$A49-1,Z$4*5-4,1,1),0)</f>
        <v>0</v>
      </c>
      <c r="AA48" s="857">
        <f ca="1">IF(AA$4&gt;0,OFFSET('Labour Entry'!$C$1,'Labour Entry'!$A49-1,AA$4*5-3,1,1),0)</f>
        <v>0</v>
      </c>
      <c r="AB48" s="858">
        <f ca="1">IF(AB$4&gt;0,OFFSET('Labour Entry'!$C$1,'Labour Entry'!$A49-1,AB$4*5-2,1,1),0)</f>
        <v>0</v>
      </c>
      <c r="AC48" s="860">
        <f ca="1">IF(AC$4&gt;0,OFFSET('Labour Entry'!$C$1,'Labour Entry'!$A49-1,AC$4*5-1,1,1),0)</f>
        <v>0</v>
      </c>
      <c r="AD48" s="861">
        <f ca="1">IF(AD$4&gt;0,OFFSET('Labour Entry'!$C$1,'Labour Entry'!$A49-1,AD$4*5,1,1),0)</f>
        <v>0</v>
      </c>
      <c r="AE48" s="862">
        <f ca="1">IF(AE$4&gt;0,OFFSET('Labour Entry'!$C$1,'Labour Entry'!$A49-1,AE$4*5-4,1,1),0)</f>
        <v>0</v>
      </c>
      <c r="AF48" s="857">
        <f ca="1">IF(AF$4&gt;0,OFFSET('Labour Entry'!$C$1,'Labour Entry'!$A49-1,AF$4*5-3,1,1),0)</f>
        <v>0</v>
      </c>
      <c r="AG48" s="858">
        <f ca="1">IF(AG$4&gt;0,OFFSET('Labour Entry'!$C$1,'Labour Entry'!$A49-1,AG$4*5-2,1,1),0)</f>
        <v>0</v>
      </c>
      <c r="AH48" s="860">
        <f ca="1">IF(AH$4&gt;0,OFFSET('Labour Entry'!$C$1,'Labour Entry'!$A49-1,AH$4*5-1,1,1),0)</f>
        <v>0</v>
      </c>
      <c r="AI48" s="861">
        <f ca="1">IF(AI$4&gt;0,OFFSET('Labour Entry'!$C$1,'Labour Entry'!$A49-1,AI$4*5,1,1),0)</f>
        <v>0</v>
      </c>
      <c r="AJ48" s="862">
        <f ca="1">IF(AJ$4&gt;0,OFFSET('Labour Entry'!$C$1,'Labour Entry'!$A49-1,AJ$4*5-4,1,1),0)</f>
        <v>0</v>
      </c>
      <c r="AK48" s="857">
        <f ca="1">IF(AK$4&gt;0,OFFSET('Labour Entry'!$C$1,'Labour Entry'!$A49-1,AK$4*5-3,1,1),0)</f>
        <v>0</v>
      </c>
      <c r="AL48" s="858">
        <f ca="1">IF(AL$4&gt;0,OFFSET('Labour Entry'!$C$1,'Labour Entry'!$A49-1,AL$4*5-2,1,1),0)</f>
        <v>0</v>
      </c>
      <c r="AM48" s="857">
        <f ca="1">IF(AM$4&gt;0,OFFSET('Labour Entry'!$C$1,'Labour Entry'!$A49-1,AM$4*5-1,1,1),0)</f>
        <v>0</v>
      </c>
      <c r="AN48" s="858">
        <f ca="1">IF(AN$4&gt;0,OFFSET('Labour Entry'!$C$1,'Labour Entry'!$A49-1,AN$4*5,1,1),0)</f>
        <v>0</v>
      </c>
      <c r="AO48" s="862">
        <f ca="1">IF(AO$4&gt;0,OFFSET('Labour Entry'!$C$1,'Labour Entry'!$A49-1,AO$4*5-4,1,1),0)</f>
        <v>0</v>
      </c>
      <c r="AP48" s="857">
        <f ca="1">IF(AP$4&gt;0,OFFSET('Labour Entry'!$C$1,'Labour Entry'!$A49-1,AP$4*5-3,1,1),0)</f>
        <v>0</v>
      </c>
      <c r="AQ48" s="858">
        <f ca="1">IF(AQ$4&gt;0,OFFSET('Labour Entry'!$C$1,'Labour Entry'!$A49-1,AQ$4*5-2,1,1),0)</f>
        <v>0</v>
      </c>
      <c r="AR48" s="857">
        <f ca="1">IF(AR$4&gt;0,OFFSET('Labour Entry'!$C$1,'Labour Entry'!$A49-1,AR$4*5-1,1,1),0)</f>
        <v>0</v>
      </c>
      <c r="AS48" s="858">
        <f ca="1">IF(AS$4&gt;0,OFFSET('Labour Entry'!$C$1,'Labour Entry'!$A49-1,AS$4*5,1,1),0)</f>
        <v>0</v>
      </c>
      <c r="AT48" s="862">
        <f ca="1">IF(AT$4&gt;0,OFFSET('Labour Entry'!$C$1,'Labour Entry'!$A49-1,AT$4*5-4,1,1),0)</f>
        <v>0</v>
      </c>
      <c r="AU48" s="857">
        <f ca="1">IF(AU$4&gt;0,OFFSET('Labour Entry'!$C$1,'Labour Entry'!$A49-1,AU$4*5-3,1,1),0)</f>
        <v>0</v>
      </c>
      <c r="AV48" s="858">
        <f ca="1">IF(AV$4&gt;0,OFFSET('Labour Entry'!$C$1,'Labour Entry'!$A49-1,AV$4*5-2,1,1),0)</f>
        <v>0</v>
      </c>
      <c r="AW48" s="857">
        <f ca="1">IF(AW$4&gt;0,OFFSET('Labour Entry'!$C$1,'Labour Entry'!$A49-1,AW$4*5-1,1,1),0)</f>
        <v>0</v>
      </c>
      <c r="AX48" s="858">
        <f ca="1">IF(AX$4&gt;0,OFFSET('Labour Entry'!$C$1,'Labour Entry'!$A49-1,AX$4*5,1,1),0)</f>
        <v>0</v>
      </c>
      <c r="AY48" s="862">
        <f ca="1">IF(AY$4&gt;0,OFFSET('Labour Entry'!$C$1,'Labour Entry'!$A49-1,AY$4*5-4,1,1),0)</f>
        <v>0</v>
      </c>
      <c r="AZ48" s="857">
        <f ca="1">IF(AZ$4&gt;0,OFFSET('Labour Entry'!$C$1,'Labour Entry'!$A49-1,AZ$4*5-3,1,1),0)</f>
        <v>0</v>
      </c>
      <c r="BA48" s="858">
        <f ca="1">IF(BA$4&gt;0,OFFSET('Labour Entry'!$C$1,'Labour Entry'!$A49-1,BA$4*5-2,1,1),0)</f>
        <v>0</v>
      </c>
      <c r="BB48" s="857">
        <f ca="1">IF(BB$4&gt;0,OFFSET('Labour Entry'!$C$1,'Labour Entry'!$A49-1,BB$4*5-1,1,1),0)</f>
        <v>0</v>
      </c>
      <c r="BC48" s="858">
        <f ca="1">IF(BC$4&gt;0,OFFSET('Labour Entry'!$C$1,'Labour Entry'!$A49-1,BC$4*5,1,1),0)</f>
        <v>0</v>
      </c>
      <c r="BD48" s="862">
        <f ca="1">IF(BD$4&gt;0,OFFSET('Labour Entry'!$C$1,'Labour Entry'!$A49-1,BD$4*5-4,1,1),0)</f>
        <v>0</v>
      </c>
      <c r="BE48" s="857">
        <f ca="1">IF(BE$4&gt;0,OFFSET('Labour Entry'!$C$1,'Labour Entry'!$A49-1,BE$4*5-3,1,1),0)</f>
        <v>0</v>
      </c>
      <c r="BF48" s="858">
        <f ca="1">IF(BF$4&gt;0,OFFSET('Labour Entry'!$C$1,'Labour Entry'!$A49-1,BF$4*5-2,1,1),0)</f>
        <v>0</v>
      </c>
      <c r="BG48" s="857">
        <f ca="1">IF(BG$4&gt;0,OFFSET('Labour Entry'!$C$1,'Labour Entry'!$A49-1,BG$4*5-1,1,1),0)</f>
        <v>0</v>
      </c>
      <c r="BH48" s="858">
        <f ca="1">IF(BH$4&gt;0,OFFSET('Labour Entry'!$C$1,'Labour Entry'!$A49-1,BH$4*5,1,1),0)</f>
        <v>0</v>
      </c>
      <c r="BI48" s="862">
        <f ca="1">IF(BI$4&gt;0,OFFSET('Labour Entry'!$C$1,'Labour Entry'!$A49-1,BI$4*5-4,1,1),0)</f>
        <v>0</v>
      </c>
      <c r="BJ48" s="857">
        <f ca="1">IF(BJ$4&gt;0,OFFSET('Labour Entry'!$C$1,'Labour Entry'!$A49-1,BJ$4*5-3,1,1),0)</f>
        <v>0</v>
      </c>
      <c r="BK48" s="858">
        <f ca="1">IF(BK$4&gt;0,OFFSET('Labour Entry'!$C$1,'Labour Entry'!$A49-1,BK$4*5-2,1,1),0)</f>
        <v>0</v>
      </c>
      <c r="BL48" s="857">
        <f ca="1">IF(BL$4&gt;0,OFFSET('Labour Entry'!$C$1,'Labour Entry'!$A49-1,BL$4*5-1,1,1),0)</f>
        <v>0</v>
      </c>
      <c r="BM48" s="858">
        <f ca="1">IF(BM$4&gt;0,OFFSET('Labour Entry'!$C$1,'Labour Entry'!$A49-1,BM$4*5,1,1),0)</f>
        <v>0</v>
      </c>
      <c r="BN48" s="862">
        <f ca="1">IF(BN$4&gt;0,OFFSET('Labour Entry'!$C$1,'Labour Entry'!$A49-1,BN$4*5-4,1,1),0)</f>
        <v>0</v>
      </c>
      <c r="BO48" s="857">
        <f ca="1">IF(BO$4&gt;0,OFFSET('Labour Entry'!$C$1,'Labour Entry'!$A49-1,BO$4*5-3,1,1),0)</f>
        <v>0</v>
      </c>
      <c r="BP48" s="858">
        <f ca="1">IF(BP$4&gt;0,OFFSET('Labour Entry'!$C$1,'Labour Entry'!$A49-1,BP$4*5-2,1,1),0)</f>
        <v>0</v>
      </c>
      <c r="BQ48" s="857">
        <f ca="1">IF(BQ$4&gt;0,OFFSET('Labour Entry'!$C$1,'Labour Entry'!$A49-1,BQ$4*5-1,1,1),0)</f>
        <v>0</v>
      </c>
      <c r="BR48" s="858">
        <f ca="1">IF(BR$4&gt;0,OFFSET('Labour Entry'!$C$1,'Labour Entry'!$A49-1,BR$4*5,1,1),0)</f>
        <v>0</v>
      </c>
      <c r="BS48" s="862">
        <f ca="1">IF(BS$4&gt;0,OFFSET('Labour Entry'!$C$1,'Labour Entry'!$A49-1,BS$4*5-4,1,1),0)</f>
        <v>0</v>
      </c>
      <c r="BT48" s="857">
        <f ca="1">IF(BT$4&gt;0,OFFSET('Labour Entry'!$C$1,'Labour Entry'!$A49-1,BT$4*5-3,1,1),0)</f>
        <v>0</v>
      </c>
      <c r="BU48" s="858">
        <f ca="1">IF(BU$4&gt;0,OFFSET('Labour Entry'!$C$1,'Labour Entry'!$A49-1,BU$4*5-2,1,1),0)</f>
        <v>0</v>
      </c>
      <c r="BV48" s="857">
        <f ca="1">IF(BV$4&gt;0,OFFSET('Labour Entry'!$C$1,'Labour Entry'!$A49-1,BV$4*5-1,1,1),0)</f>
        <v>0</v>
      </c>
      <c r="BW48" s="858">
        <f ca="1">IF(BW$4&gt;0,OFFSET('Labour Entry'!$C$1,'Labour Entry'!$A49-1,BW$4*5,1,1),0)</f>
        <v>0</v>
      </c>
      <c r="BX48" s="862">
        <f ca="1">IF(BX$4&gt;0,OFFSET('Labour Entry'!$C$1,'Labour Entry'!$A49-1,BX$4*5-4,1,1),0)</f>
        <v>0</v>
      </c>
      <c r="BY48" s="857">
        <f ca="1">IF(BY$4&gt;0,OFFSET('Labour Entry'!$C$1,'Labour Entry'!$A49-1,BY$4*5-3,1,1),0)</f>
        <v>0</v>
      </c>
      <c r="BZ48" s="858">
        <f ca="1">IF(BZ$4&gt;0,OFFSET('Labour Entry'!$C$1,'Labour Entry'!$A49-1,BZ$4*5-2,1,1),0)</f>
        <v>0</v>
      </c>
      <c r="CA48" s="857">
        <f ca="1">IF(CA$4&gt;0,OFFSET('Labour Entry'!$C$1,'Labour Entry'!$A49-1,CA$4*5-1,1,1),0)</f>
        <v>0</v>
      </c>
      <c r="CB48" s="858">
        <f ca="1">IF(CB$4&gt;0,OFFSET('Labour Entry'!$C$1,'Labour Entry'!$A49-1,CB$4*5,1,1),0)</f>
        <v>0</v>
      </c>
      <c r="CC48" s="862">
        <f ca="1">IF(CC$4&gt;0,OFFSET('Labour Entry'!$C$1,'Labour Entry'!$A49-1,CC$4*5-4,1,1),0)</f>
        <v>0</v>
      </c>
      <c r="CD48" s="857">
        <f ca="1">IF(CD$4&gt;0,OFFSET('Labour Entry'!$C$1,'Labour Entry'!$A49-1,CD$4*5-3,1,1),0)</f>
        <v>0</v>
      </c>
      <c r="CE48" s="858">
        <f ca="1">IF(CE$4&gt;0,OFFSET('Labour Entry'!$C$1,'Labour Entry'!$A49-1,CE$4*5-2,1,1),0)</f>
        <v>0</v>
      </c>
      <c r="CF48" s="857">
        <f ca="1">IF(CF$4&gt;0,OFFSET('Labour Entry'!$C$1,'Labour Entry'!$A49-1,CF$4*5-1,1,1),0)</f>
        <v>0</v>
      </c>
      <c r="CG48" s="858">
        <f ca="1">IF(CG$4&gt;0,OFFSET('Labour Entry'!$C$1,'Labour Entry'!$A49-1,CG$4*5,1,1),0)</f>
        <v>0</v>
      </c>
      <c r="CH48" s="845"/>
      <c r="CI48" s="863">
        <f t="shared" ca="1" si="0"/>
        <v>0</v>
      </c>
      <c r="CJ48" s="864">
        <f t="shared" ca="1" si="2"/>
        <v>0</v>
      </c>
      <c r="CK48" s="865">
        <f t="shared" ca="1" si="1"/>
        <v>0</v>
      </c>
      <c r="CL48" s="866">
        <f t="shared" ca="1" si="1"/>
        <v>0</v>
      </c>
      <c r="CM48" s="866">
        <f t="shared" ca="1" si="1"/>
        <v>0</v>
      </c>
      <c r="CN48" s="867">
        <f t="shared" ca="1" si="1"/>
        <v>0</v>
      </c>
    </row>
    <row r="49" spans="1:92" x14ac:dyDescent="0.2">
      <c r="A49" s="855" t="str">
        <f ca="1">IF(OFFSET('Employee Set-up'!$A$1,ROW('Employee Set-up'!$A45)-1,'Employee Set-up'!$B$1-1,1,1)&lt;&gt;0,OFFSET('Employee Set-up'!$A$1,ROW('Employee Set-up'!$A45)-1,'Employee Set-up'!$B$1-1,1,1),"---")</f>
        <v>----</v>
      </c>
      <c r="B49" s="856" t="str">
        <f ca="1">IF(OFFSET('Employee Set-up'!$A$1,ROW('Employee Set-up'!$A45)-1,'Employee Set-up'!$D$1-1,1,1)&lt;&gt;0,OFFSET('Employee Set-up'!$A$1,ROW('Employee Set-up'!$A45)-1,'Employee Set-up'!$C$1-1,1,1),"---")</f>
        <v>---</v>
      </c>
      <c r="C49" s="857">
        <f ca="1">IF(OFFSET('Employee Set-up'!$A$1,ROW('Employee Set-up'!$A45)-1,'Employee Set-up'!$D$1-1,1,1)&lt;&gt;0,OFFSET('Employee Set-up'!$A$1,ROW('Employee Set-up'!$A45)-1,'Employee Set-up'!$F$1-1,1,1),"---")</f>
        <v>0</v>
      </c>
      <c r="D49" s="858">
        <f ca="1">IF(OFFSET('Employee Set-up'!$A$1,ROW('Employee Set-up'!$A45)-1,'Employee Set-up'!$D$1-1,1,1)&lt;&gt;0,OFFSET('Employee Set-up'!$A$1,ROW('Employee Set-up'!$A45)-1,'Employee Set-up'!$G$1-1,1,1),"---")</f>
        <v>0</v>
      </c>
      <c r="E49" s="845"/>
      <c r="F49" s="859">
        <f ca="1">IF(F$4&gt;0,OFFSET('Labour Entry'!$C$1,'Labour Entry'!$A50-1,F$4*5-4,1,1),0)</f>
        <v>0</v>
      </c>
      <c r="G49" s="857">
        <f ca="1">IF(G$4&gt;0,OFFSET('Labour Entry'!$C$1,'Labour Entry'!$A50-1,G$4*5-3,1,1),0)</f>
        <v>0</v>
      </c>
      <c r="H49" s="858">
        <f ca="1">IF(H$4&gt;0,OFFSET('Labour Entry'!$C$1,'Labour Entry'!$A50-1,H$4*5-2,1,1),0)</f>
        <v>0</v>
      </c>
      <c r="I49" s="860">
        <f ca="1">IF(I$4&gt;0,OFFSET('Labour Entry'!$C$1,'Labour Entry'!$A50-1,I$4*5-1,1,1),0)</f>
        <v>0</v>
      </c>
      <c r="J49" s="861">
        <f ca="1">IF(J$4&gt;0,OFFSET('Labour Entry'!$C$1,'Labour Entry'!$A50-1,J$4*5,1,1),0)</f>
        <v>0</v>
      </c>
      <c r="K49" s="862">
        <f ca="1">IF(K$4&gt;0,OFFSET('Labour Entry'!$C$1,'Labour Entry'!$A50-1,K$4*5-4,1,1),0)</f>
        <v>0</v>
      </c>
      <c r="L49" s="857">
        <f ca="1">IF(L$4&gt;0,OFFSET('Labour Entry'!$C$1,'Labour Entry'!$A50-1,L$4*5-3,1,1),0)</f>
        <v>0</v>
      </c>
      <c r="M49" s="858">
        <f ca="1">IF(M$4&gt;0,OFFSET('Labour Entry'!$C$1,'Labour Entry'!$A50-1,M$4*5-2,1,1),0)</f>
        <v>0</v>
      </c>
      <c r="N49" s="860">
        <f ca="1">IF(N$4&gt;0,OFFSET('Labour Entry'!$C$1,'Labour Entry'!$A50-1,N$4*5-1,1,1),0)</f>
        <v>0</v>
      </c>
      <c r="O49" s="861">
        <f ca="1">IF(O$4&gt;0,OFFSET('Labour Entry'!$C$1,'Labour Entry'!$A50-1,O$4*5,1,1),0)</f>
        <v>0</v>
      </c>
      <c r="P49" s="862">
        <f ca="1">IF(P$4&gt;0,OFFSET('Labour Entry'!$C$1,'Labour Entry'!$A50-1,P$4*5-4,1,1),0)</f>
        <v>0</v>
      </c>
      <c r="Q49" s="857">
        <f ca="1">IF(Q$4&gt;0,OFFSET('Labour Entry'!$C$1,'Labour Entry'!$A50-1,Q$4*5-3,1,1),0)</f>
        <v>0</v>
      </c>
      <c r="R49" s="858">
        <f ca="1">IF(R$4&gt;0,OFFSET('Labour Entry'!$C$1,'Labour Entry'!$A50-1,R$4*5-2,1,1),0)</f>
        <v>0</v>
      </c>
      <c r="S49" s="860">
        <f ca="1">IF(S$4&gt;0,OFFSET('Labour Entry'!$C$1,'Labour Entry'!$A50-1,S$4*5-1,1,1),0)</f>
        <v>0</v>
      </c>
      <c r="T49" s="861">
        <f ca="1">IF(T$4&gt;0,OFFSET('Labour Entry'!$C$1,'Labour Entry'!$A50-1,T$4*5,1,1),0)</f>
        <v>0</v>
      </c>
      <c r="U49" s="862">
        <f ca="1">IF(U$4&gt;0,OFFSET('Labour Entry'!$C$1,'Labour Entry'!$A50-1,U$4*5-4,1,1),0)</f>
        <v>0</v>
      </c>
      <c r="V49" s="857">
        <f ca="1">IF(V$4&gt;0,OFFSET('Labour Entry'!$C$1,'Labour Entry'!$A50-1,V$4*5-3,1,1),0)</f>
        <v>0</v>
      </c>
      <c r="W49" s="858">
        <f ca="1">IF(W$4&gt;0,OFFSET('Labour Entry'!$C$1,'Labour Entry'!$A50-1,W$4*5-2,1,1),0)</f>
        <v>0</v>
      </c>
      <c r="X49" s="860">
        <f ca="1">IF(X$4&gt;0,OFFSET('Labour Entry'!$C$1,'Labour Entry'!$A50-1,X$4*5-1,1,1),0)</f>
        <v>0</v>
      </c>
      <c r="Y49" s="861">
        <f ca="1">IF(Y$4&gt;0,OFFSET('Labour Entry'!$C$1,'Labour Entry'!$A50-1,Y$4*5,1,1),0)</f>
        <v>0</v>
      </c>
      <c r="Z49" s="862">
        <f ca="1">IF(Z$4&gt;0,OFFSET('Labour Entry'!$C$1,'Labour Entry'!$A50-1,Z$4*5-4,1,1),0)</f>
        <v>0</v>
      </c>
      <c r="AA49" s="857">
        <f ca="1">IF(AA$4&gt;0,OFFSET('Labour Entry'!$C$1,'Labour Entry'!$A50-1,AA$4*5-3,1,1),0)</f>
        <v>0</v>
      </c>
      <c r="AB49" s="858">
        <f ca="1">IF(AB$4&gt;0,OFFSET('Labour Entry'!$C$1,'Labour Entry'!$A50-1,AB$4*5-2,1,1),0)</f>
        <v>0</v>
      </c>
      <c r="AC49" s="860">
        <f ca="1">IF(AC$4&gt;0,OFFSET('Labour Entry'!$C$1,'Labour Entry'!$A50-1,AC$4*5-1,1,1),0)</f>
        <v>0</v>
      </c>
      <c r="AD49" s="861">
        <f ca="1">IF(AD$4&gt;0,OFFSET('Labour Entry'!$C$1,'Labour Entry'!$A50-1,AD$4*5,1,1),0)</f>
        <v>0</v>
      </c>
      <c r="AE49" s="862">
        <f ca="1">IF(AE$4&gt;0,OFFSET('Labour Entry'!$C$1,'Labour Entry'!$A50-1,AE$4*5-4,1,1),0)</f>
        <v>0</v>
      </c>
      <c r="AF49" s="857">
        <f ca="1">IF(AF$4&gt;0,OFFSET('Labour Entry'!$C$1,'Labour Entry'!$A50-1,AF$4*5-3,1,1),0)</f>
        <v>0</v>
      </c>
      <c r="AG49" s="858">
        <f ca="1">IF(AG$4&gt;0,OFFSET('Labour Entry'!$C$1,'Labour Entry'!$A50-1,AG$4*5-2,1,1),0)</f>
        <v>0</v>
      </c>
      <c r="AH49" s="860">
        <f ca="1">IF(AH$4&gt;0,OFFSET('Labour Entry'!$C$1,'Labour Entry'!$A50-1,AH$4*5-1,1,1),0)</f>
        <v>0</v>
      </c>
      <c r="AI49" s="861">
        <f ca="1">IF(AI$4&gt;0,OFFSET('Labour Entry'!$C$1,'Labour Entry'!$A50-1,AI$4*5,1,1),0)</f>
        <v>0</v>
      </c>
      <c r="AJ49" s="862">
        <f ca="1">IF(AJ$4&gt;0,OFFSET('Labour Entry'!$C$1,'Labour Entry'!$A50-1,AJ$4*5-4,1,1),0)</f>
        <v>0</v>
      </c>
      <c r="AK49" s="857">
        <f ca="1">IF(AK$4&gt;0,OFFSET('Labour Entry'!$C$1,'Labour Entry'!$A50-1,AK$4*5-3,1,1),0)</f>
        <v>0</v>
      </c>
      <c r="AL49" s="858">
        <f ca="1">IF(AL$4&gt;0,OFFSET('Labour Entry'!$C$1,'Labour Entry'!$A50-1,AL$4*5-2,1,1),0)</f>
        <v>0</v>
      </c>
      <c r="AM49" s="857">
        <f ca="1">IF(AM$4&gt;0,OFFSET('Labour Entry'!$C$1,'Labour Entry'!$A50-1,AM$4*5-1,1,1),0)</f>
        <v>0</v>
      </c>
      <c r="AN49" s="858">
        <f ca="1">IF(AN$4&gt;0,OFFSET('Labour Entry'!$C$1,'Labour Entry'!$A50-1,AN$4*5,1,1),0)</f>
        <v>0</v>
      </c>
      <c r="AO49" s="862">
        <f ca="1">IF(AO$4&gt;0,OFFSET('Labour Entry'!$C$1,'Labour Entry'!$A50-1,AO$4*5-4,1,1),0)</f>
        <v>0</v>
      </c>
      <c r="AP49" s="857">
        <f ca="1">IF(AP$4&gt;0,OFFSET('Labour Entry'!$C$1,'Labour Entry'!$A50-1,AP$4*5-3,1,1),0)</f>
        <v>0</v>
      </c>
      <c r="AQ49" s="858">
        <f ca="1">IF(AQ$4&gt;0,OFFSET('Labour Entry'!$C$1,'Labour Entry'!$A50-1,AQ$4*5-2,1,1),0)</f>
        <v>0</v>
      </c>
      <c r="AR49" s="857">
        <f ca="1">IF(AR$4&gt;0,OFFSET('Labour Entry'!$C$1,'Labour Entry'!$A50-1,AR$4*5-1,1,1),0)</f>
        <v>0</v>
      </c>
      <c r="AS49" s="858">
        <f ca="1">IF(AS$4&gt;0,OFFSET('Labour Entry'!$C$1,'Labour Entry'!$A50-1,AS$4*5,1,1),0)</f>
        <v>0</v>
      </c>
      <c r="AT49" s="862">
        <f ca="1">IF(AT$4&gt;0,OFFSET('Labour Entry'!$C$1,'Labour Entry'!$A50-1,AT$4*5-4,1,1),0)</f>
        <v>0</v>
      </c>
      <c r="AU49" s="857">
        <f ca="1">IF(AU$4&gt;0,OFFSET('Labour Entry'!$C$1,'Labour Entry'!$A50-1,AU$4*5-3,1,1),0)</f>
        <v>0</v>
      </c>
      <c r="AV49" s="858">
        <f ca="1">IF(AV$4&gt;0,OFFSET('Labour Entry'!$C$1,'Labour Entry'!$A50-1,AV$4*5-2,1,1),0)</f>
        <v>0</v>
      </c>
      <c r="AW49" s="857">
        <f ca="1">IF(AW$4&gt;0,OFFSET('Labour Entry'!$C$1,'Labour Entry'!$A50-1,AW$4*5-1,1,1),0)</f>
        <v>0</v>
      </c>
      <c r="AX49" s="858">
        <f ca="1">IF(AX$4&gt;0,OFFSET('Labour Entry'!$C$1,'Labour Entry'!$A50-1,AX$4*5,1,1),0)</f>
        <v>0</v>
      </c>
      <c r="AY49" s="862">
        <f ca="1">IF(AY$4&gt;0,OFFSET('Labour Entry'!$C$1,'Labour Entry'!$A50-1,AY$4*5-4,1,1),0)</f>
        <v>0</v>
      </c>
      <c r="AZ49" s="857">
        <f ca="1">IF(AZ$4&gt;0,OFFSET('Labour Entry'!$C$1,'Labour Entry'!$A50-1,AZ$4*5-3,1,1),0)</f>
        <v>0</v>
      </c>
      <c r="BA49" s="858">
        <f ca="1">IF(BA$4&gt;0,OFFSET('Labour Entry'!$C$1,'Labour Entry'!$A50-1,BA$4*5-2,1,1),0)</f>
        <v>0</v>
      </c>
      <c r="BB49" s="857">
        <f ca="1">IF(BB$4&gt;0,OFFSET('Labour Entry'!$C$1,'Labour Entry'!$A50-1,BB$4*5-1,1,1),0)</f>
        <v>0</v>
      </c>
      <c r="BC49" s="858">
        <f ca="1">IF(BC$4&gt;0,OFFSET('Labour Entry'!$C$1,'Labour Entry'!$A50-1,BC$4*5,1,1),0)</f>
        <v>0</v>
      </c>
      <c r="BD49" s="862">
        <f ca="1">IF(BD$4&gt;0,OFFSET('Labour Entry'!$C$1,'Labour Entry'!$A50-1,BD$4*5-4,1,1),0)</f>
        <v>0</v>
      </c>
      <c r="BE49" s="857">
        <f ca="1">IF(BE$4&gt;0,OFFSET('Labour Entry'!$C$1,'Labour Entry'!$A50-1,BE$4*5-3,1,1),0)</f>
        <v>0</v>
      </c>
      <c r="BF49" s="858">
        <f ca="1">IF(BF$4&gt;0,OFFSET('Labour Entry'!$C$1,'Labour Entry'!$A50-1,BF$4*5-2,1,1),0)</f>
        <v>0</v>
      </c>
      <c r="BG49" s="857">
        <f ca="1">IF(BG$4&gt;0,OFFSET('Labour Entry'!$C$1,'Labour Entry'!$A50-1,BG$4*5-1,1,1),0)</f>
        <v>0</v>
      </c>
      <c r="BH49" s="858">
        <f ca="1">IF(BH$4&gt;0,OFFSET('Labour Entry'!$C$1,'Labour Entry'!$A50-1,BH$4*5,1,1),0)</f>
        <v>0</v>
      </c>
      <c r="BI49" s="862">
        <f ca="1">IF(BI$4&gt;0,OFFSET('Labour Entry'!$C$1,'Labour Entry'!$A50-1,BI$4*5-4,1,1),0)</f>
        <v>0</v>
      </c>
      <c r="BJ49" s="857">
        <f ca="1">IF(BJ$4&gt;0,OFFSET('Labour Entry'!$C$1,'Labour Entry'!$A50-1,BJ$4*5-3,1,1),0)</f>
        <v>0</v>
      </c>
      <c r="BK49" s="858">
        <f ca="1">IF(BK$4&gt;0,OFFSET('Labour Entry'!$C$1,'Labour Entry'!$A50-1,BK$4*5-2,1,1),0)</f>
        <v>0</v>
      </c>
      <c r="BL49" s="857">
        <f ca="1">IF(BL$4&gt;0,OFFSET('Labour Entry'!$C$1,'Labour Entry'!$A50-1,BL$4*5-1,1,1),0)</f>
        <v>0</v>
      </c>
      <c r="BM49" s="858">
        <f ca="1">IF(BM$4&gt;0,OFFSET('Labour Entry'!$C$1,'Labour Entry'!$A50-1,BM$4*5,1,1),0)</f>
        <v>0</v>
      </c>
      <c r="BN49" s="862">
        <f ca="1">IF(BN$4&gt;0,OFFSET('Labour Entry'!$C$1,'Labour Entry'!$A50-1,BN$4*5-4,1,1),0)</f>
        <v>0</v>
      </c>
      <c r="BO49" s="857">
        <f ca="1">IF(BO$4&gt;0,OFFSET('Labour Entry'!$C$1,'Labour Entry'!$A50-1,BO$4*5-3,1,1),0)</f>
        <v>0</v>
      </c>
      <c r="BP49" s="858">
        <f ca="1">IF(BP$4&gt;0,OFFSET('Labour Entry'!$C$1,'Labour Entry'!$A50-1,BP$4*5-2,1,1),0)</f>
        <v>0</v>
      </c>
      <c r="BQ49" s="857">
        <f ca="1">IF(BQ$4&gt;0,OFFSET('Labour Entry'!$C$1,'Labour Entry'!$A50-1,BQ$4*5-1,1,1),0)</f>
        <v>0</v>
      </c>
      <c r="BR49" s="858">
        <f ca="1">IF(BR$4&gt;0,OFFSET('Labour Entry'!$C$1,'Labour Entry'!$A50-1,BR$4*5,1,1),0)</f>
        <v>0</v>
      </c>
      <c r="BS49" s="862">
        <f ca="1">IF(BS$4&gt;0,OFFSET('Labour Entry'!$C$1,'Labour Entry'!$A50-1,BS$4*5-4,1,1),0)</f>
        <v>0</v>
      </c>
      <c r="BT49" s="857">
        <f ca="1">IF(BT$4&gt;0,OFFSET('Labour Entry'!$C$1,'Labour Entry'!$A50-1,BT$4*5-3,1,1),0)</f>
        <v>0</v>
      </c>
      <c r="BU49" s="858">
        <f ca="1">IF(BU$4&gt;0,OFFSET('Labour Entry'!$C$1,'Labour Entry'!$A50-1,BU$4*5-2,1,1),0)</f>
        <v>0</v>
      </c>
      <c r="BV49" s="857">
        <f ca="1">IF(BV$4&gt;0,OFFSET('Labour Entry'!$C$1,'Labour Entry'!$A50-1,BV$4*5-1,1,1),0)</f>
        <v>0</v>
      </c>
      <c r="BW49" s="858">
        <f ca="1">IF(BW$4&gt;0,OFFSET('Labour Entry'!$C$1,'Labour Entry'!$A50-1,BW$4*5,1,1),0)</f>
        <v>0</v>
      </c>
      <c r="BX49" s="862">
        <f ca="1">IF(BX$4&gt;0,OFFSET('Labour Entry'!$C$1,'Labour Entry'!$A50-1,BX$4*5-4,1,1),0)</f>
        <v>0</v>
      </c>
      <c r="BY49" s="857">
        <f ca="1">IF(BY$4&gt;0,OFFSET('Labour Entry'!$C$1,'Labour Entry'!$A50-1,BY$4*5-3,1,1),0)</f>
        <v>0</v>
      </c>
      <c r="BZ49" s="858">
        <f ca="1">IF(BZ$4&gt;0,OFFSET('Labour Entry'!$C$1,'Labour Entry'!$A50-1,BZ$4*5-2,1,1),0)</f>
        <v>0</v>
      </c>
      <c r="CA49" s="857">
        <f ca="1">IF(CA$4&gt;0,OFFSET('Labour Entry'!$C$1,'Labour Entry'!$A50-1,CA$4*5-1,1,1),0)</f>
        <v>0</v>
      </c>
      <c r="CB49" s="858">
        <f ca="1">IF(CB$4&gt;0,OFFSET('Labour Entry'!$C$1,'Labour Entry'!$A50-1,CB$4*5,1,1),0)</f>
        <v>0</v>
      </c>
      <c r="CC49" s="862">
        <f ca="1">IF(CC$4&gt;0,OFFSET('Labour Entry'!$C$1,'Labour Entry'!$A50-1,CC$4*5-4,1,1),0)</f>
        <v>0</v>
      </c>
      <c r="CD49" s="857">
        <f ca="1">IF(CD$4&gt;0,OFFSET('Labour Entry'!$C$1,'Labour Entry'!$A50-1,CD$4*5-3,1,1),0)</f>
        <v>0</v>
      </c>
      <c r="CE49" s="858">
        <f ca="1">IF(CE$4&gt;0,OFFSET('Labour Entry'!$C$1,'Labour Entry'!$A50-1,CE$4*5-2,1,1),0)</f>
        <v>0</v>
      </c>
      <c r="CF49" s="857">
        <f ca="1">IF(CF$4&gt;0,OFFSET('Labour Entry'!$C$1,'Labour Entry'!$A50-1,CF$4*5-1,1,1),0)</f>
        <v>0</v>
      </c>
      <c r="CG49" s="858">
        <f ca="1">IF(CG$4&gt;0,OFFSET('Labour Entry'!$C$1,'Labour Entry'!$A50-1,CG$4*5,1,1),0)</f>
        <v>0</v>
      </c>
      <c r="CH49" s="845"/>
      <c r="CI49" s="863">
        <f t="shared" ca="1" si="0"/>
        <v>0</v>
      </c>
      <c r="CJ49" s="864">
        <f t="shared" ca="1" si="2"/>
        <v>0</v>
      </c>
      <c r="CK49" s="865">
        <f t="shared" ca="1" si="1"/>
        <v>0</v>
      </c>
      <c r="CL49" s="866">
        <f t="shared" ca="1" si="1"/>
        <v>0</v>
      </c>
      <c r="CM49" s="866">
        <f t="shared" ca="1" si="1"/>
        <v>0</v>
      </c>
      <c r="CN49" s="867">
        <f t="shared" ca="1" si="1"/>
        <v>0</v>
      </c>
    </row>
    <row r="50" spans="1:92" ht="15" thickBot="1" x14ac:dyDescent="0.25">
      <c r="A50" s="868" t="str">
        <f ca="1">IF(OFFSET('Employee Set-up'!$A$1,ROW('Employee Set-up'!$A46)-1,'Employee Set-up'!$B$1-1,1,1)&lt;&gt;0,OFFSET('Employee Set-up'!$A$1,ROW('Employee Set-up'!$A46)-1,'Employee Set-up'!$B$1-1,1,1),"---")</f>
        <v>----</v>
      </c>
      <c r="B50" s="869" t="str">
        <f ca="1">IF(OFFSET('Employee Set-up'!$A$1,ROW('Employee Set-up'!$A46)-1,'Employee Set-up'!$D$1-1,1,1)&lt;&gt;0,OFFSET('Employee Set-up'!$A$1,ROW('Employee Set-up'!$A46)-1,'Employee Set-up'!$C$1-1,1,1),"---")</f>
        <v>---</v>
      </c>
      <c r="C50" s="870">
        <f ca="1">IF(OFFSET('Employee Set-up'!$A$1,ROW('Employee Set-up'!$A46)-1,'Employee Set-up'!$D$1-1,1,1)&lt;&gt;0,OFFSET('Employee Set-up'!$A$1,ROW('Employee Set-up'!$A46)-1,'Employee Set-up'!$F$1-1,1,1),"---")</f>
        <v>0</v>
      </c>
      <c r="D50" s="871">
        <f ca="1">IF(OFFSET('Employee Set-up'!$A$1,ROW('Employee Set-up'!$A46)-1,'Employee Set-up'!$D$1-1,1,1)&lt;&gt;0,OFFSET('Employee Set-up'!$A$1,ROW('Employee Set-up'!$A46)-1,'Employee Set-up'!$G$1-1,1,1),"---")</f>
        <v>0</v>
      </c>
      <c r="E50" s="845"/>
      <c r="F50" s="872">
        <f ca="1">IF(F$4&gt;0,OFFSET('Labour Entry'!$C$1,'Labour Entry'!$A51-1,F$4*5-4,1,1),0)</f>
        <v>0</v>
      </c>
      <c r="G50" s="870">
        <f ca="1">IF(G$4&gt;0,OFFSET('Labour Entry'!$C$1,'Labour Entry'!$A51-1,G$4*5-3,1,1),0)</f>
        <v>0</v>
      </c>
      <c r="H50" s="871">
        <f ca="1">IF(H$4&gt;0,OFFSET('Labour Entry'!$C$1,'Labour Entry'!$A51-1,H$4*5-2,1,1),0)</f>
        <v>0</v>
      </c>
      <c r="I50" s="873">
        <f ca="1">IF(I$4&gt;0,OFFSET('Labour Entry'!$C$1,'Labour Entry'!$A51-1,I$4*5-1,1,1),0)</f>
        <v>0</v>
      </c>
      <c r="J50" s="874">
        <f ca="1">IF(J$4&gt;0,OFFSET('Labour Entry'!$C$1,'Labour Entry'!$A51-1,J$4*5,1,1),0)</f>
        <v>0</v>
      </c>
      <c r="K50" s="875">
        <f ca="1">IF(K$4&gt;0,OFFSET('Labour Entry'!$C$1,'Labour Entry'!$A51-1,K$4*5-4,1,1),0)</f>
        <v>0</v>
      </c>
      <c r="L50" s="870">
        <f ca="1">IF(L$4&gt;0,OFFSET('Labour Entry'!$C$1,'Labour Entry'!$A51-1,L$4*5-3,1,1),0)</f>
        <v>0</v>
      </c>
      <c r="M50" s="871">
        <f ca="1">IF(M$4&gt;0,OFFSET('Labour Entry'!$C$1,'Labour Entry'!$A51-1,M$4*5-2,1,1),0)</f>
        <v>0</v>
      </c>
      <c r="N50" s="873">
        <f ca="1">IF(N$4&gt;0,OFFSET('Labour Entry'!$C$1,'Labour Entry'!$A51-1,N$4*5-1,1,1),0)</f>
        <v>0</v>
      </c>
      <c r="O50" s="874">
        <f ca="1">IF(O$4&gt;0,OFFSET('Labour Entry'!$C$1,'Labour Entry'!$A51-1,O$4*5,1,1),0)</f>
        <v>0</v>
      </c>
      <c r="P50" s="875">
        <f ca="1">IF(P$4&gt;0,OFFSET('Labour Entry'!$C$1,'Labour Entry'!$A51-1,P$4*5-4,1,1),0)</f>
        <v>0</v>
      </c>
      <c r="Q50" s="870">
        <f ca="1">IF(Q$4&gt;0,OFFSET('Labour Entry'!$C$1,'Labour Entry'!$A51-1,Q$4*5-3,1,1),0)</f>
        <v>0</v>
      </c>
      <c r="R50" s="871">
        <f ca="1">IF(R$4&gt;0,OFFSET('Labour Entry'!$C$1,'Labour Entry'!$A51-1,R$4*5-2,1,1),0)</f>
        <v>0</v>
      </c>
      <c r="S50" s="873">
        <f ca="1">IF(S$4&gt;0,OFFSET('Labour Entry'!$C$1,'Labour Entry'!$A51-1,S$4*5-1,1,1),0)</f>
        <v>0</v>
      </c>
      <c r="T50" s="874">
        <f ca="1">IF(T$4&gt;0,OFFSET('Labour Entry'!$C$1,'Labour Entry'!$A51-1,T$4*5,1,1),0)</f>
        <v>0</v>
      </c>
      <c r="U50" s="875">
        <f ca="1">IF(U$4&gt;0,OFFSET('Labour Entry'!$C$1,'Labour Entry'!$A51-1,U$4*5-4,1,1),0)</f>
        <v>0</v>
      </c>
      <c r="V50" s="870">
        <f ca="1">IF(V$4&gt;0,OFFSET('Labour Entry'!$C$1,'Labour Entry'!$A51-1,V$4*5-3,1,1),0)</f>
        <v>0</v>
      </c>
      <c r="W50" s="871">
        <f ca="1">IF(W$4&gt;0,OFFSET('Labour Entry'!$C$1,'Labour Entry'!$A51-1,W$4*5-2,1,1),0)</f>
        <v>0</v>
      </c>
      <c r="X50" s="873">
        <f ca="1">IF(X$4&gt;0,OFFSET('Labour Entry'!$C$1,'Labour Entry'!$A51-1,X$4*5-1,1,1),0)</f>
        <v>0</v>
      </c>
      <c r="Y50" s="874">
        <f ca="1">IF(Y$4&gt;0,OFFSET('Labour Entry'!$C$1,'Labour Entry'!$A51-1,Y$4*5,1,1),0)</f>
        <v>0</v>
      </c>
      <c r="Z50" s="875">
        <f ca="1">IF(Z$4&gt;0,OFFSET('Labour Entry'!$C$1,'Labour Entry'!$A51-1,Z$4*5-4,1,1),0)</f>
        <v>0</v>
      </c>
      <c r="AA50" s="870">
        <f ca="1">IF(AA$4&gt;0,OFFSET('Labour Entry'!$C$1,'Labour Entry'!$A51-1,AA$4*5-3,1,1),0)</f>
        <v>0</v>
      </c>
      <c r="AB50" s="871">
        <f ca="1">IF(AB$4&gt;0,OFFSET('Labour Entry'!$C$1,'Labour Entry'!$A51-1,AB$4*5-2,1,1),0)</f>
        <v>0</v>
      </c>
      <c r="AC50" s="873">
        <f ca="1">IF(AC$4&gt;0,OFFSET('Labour Entry'!$C$1,'Labour Entry'!$A51-1,AC$4*5-1,1,1),0)</f>
        <v>0</v>
      </c>
      <c r="AD50" s="874">
        <f ca="1">IF(AD$4&gt;0,OFFSET('Labour Entry'!$C$1,'Labour Entry'!$A51-1,AD$4*5,1,1),0)</f>
        <v>0</v>
      </c>
      <c r="AE50" s="875">
        <f ca="1">IF(AE$4&gt;0,OFFSET('Labour Entry'!$C$1,'Labour Entry'!$A51-1,AE$4*5-4,1,1),0)</f>
        <v>0</v>
      </c>
      <c r="AF50" s="870">
        <f ca="1">IF(AF$4&gt;0,OFFSET('Labour Entry'!$C$1,'Labour Entry'!$A51-1,AF$4*5-3,1,1),0)</f>
        <v>0</v>
      </c>
      <c r="AG50" s="871">
        <f ca="1">IF(AG$4&gt;0,OFFSET('Labour Entry'!$C$1,'Labour Entry'!$A51-1,AG$4*5-2,1,1),0)</f>
        <v>0</v>
      </c>
      <c r="AH50" s="873">
        <f ca="1">IF(AH$4&gt;0,OFFSET('Labour Entry'!$C$1,'Labour Entry'!$A51-1,AH$4*5-1,1,1),0)</f>
        <v>0</v>
      </c>
      <c r="AI50" s="874">
        <f ca="1">IF(AI$4&gt;0,OFFSET('Labour Entry'!$C$1,'Labour Entry'!$A51-1,AI$4*5,1,1),0)</f>
        <v>0</v>
      </c>
      <c r="AJ50" s="875">
        <f ca="1">IF(AJ$4&gt;0,OFFSET('Labour Entry'!$C$1,'Labour Entry'!$A51-1,AJ$4*5-4,1,1),0)</f>
        <v>0</v>
      </c>
      <c r="AK50" s="870">
        <f ca="1">IF(AK$4&gt;0,OFFSET('Labour Entry'!$C$1,'Labour Entry'!$A51-1,AK$4*5-3,1,1),0)</f>
        <v>0</v>
      </c>
      <c r="AL50" s="871">
        <f ca="1">IF(AL$4&gt;0,OFFSET('Labour Entry'!$C$1,'Labour Entry'!$A51-1,AL$4*5-2,1,1),0)</f>
        <v>0</v>
      </c>
      <c r="AM50" s="870">
        <f ca="1">IF(AM$4&gt;0,OFFSET('Labour Entry'!$C$1,'Labour Entry'!$A51-1,AM$4*5-1,1,1),0)</f>
        <v>0</v>
      </c>
      <c r="AN50" s="871">
        <f ca="1">IF(AN$4&gt;0,OFFSET('Labour Entry'!$C$1,'Labour Entry'!$A51-1,AN$4*5,1,1),0)</f>
        <v>0</v>
      </c>
      <c r="AO50" s="875">
        <f ca="1">IF(AO$4&gt;0,OFFSET('Labour Entry'!$C$1,'Labour Entry'!$A51-1,AO$4*5-4,1,1),0)</f>
        <v>0</v>
      </c>
      <c r="AP50" s="870">
        <f ca="1">IF(AP$4&gt;0,OFFSET('Labour Entry'!$C$1,'Labour Entry'!$A51-1,AP$4*5-3,1,1),0)</f>
        <v>0</v>
      </c>
      <c r="AQ50" s="871">
        <f ca="1">IF(AQ$4&gt;0,OFFSET('Labour Entry'!$C$1,'Labour Entry'!$A51-1,AQ$4*5-2,1,1),0)</f>
        <v>0</v>
      </c>
      <c r="AR50" s="870">
        <f ca="1">IF(AR$4&gt;0,OFFSET('Labour Entry'!$C$1,'Labour Entry'!$A51-1,AR$4*5-1,1,1),0)</f>
        <v>0</v>
      </c>
      <c r="AS50" s="871">
        <f ca="1">IF(AS$4&gt;0,OFFSET('Labour Entry'!$C$1,'Labour Entry'!$A51-1,AS$4*5,1,1),0)</f>
        <v>0</v>
      </c>
      <c r="AT50" s="875">
        <f ca="1">IF(AT$4&gt;0,OFFSET('Labour Entry'!$C$1,'Labour Entry'!$A51-1,AT$4*5-4,1,1),0)</f>
        <v>0</v>
      </c>
      <c r="AU50" s="870">
        <f ca="1">IF(AU$4&gt;0,OFFSET('Labour Entry'!$C$1,'Labour Entry'!$A51-1,AU$4*5-3,1,1),0)</f>
        <v>0</v>
      </c>
      <c r="AV50" s="871">
        <f ca="1">IF(AV$4&gt;0,OFFSET('Labour Entry'!$C$1,'Labour Entry'!$A51-1,AV$4*5-2,1,1),0)</f>
        <v>0</v>
      </c>
      <c r="AW50" s="870">
        <f ca="1">IF(AW$4&gt;0,OFFSET('Labour Entry'!$C$1,'Labour Entry'!$A51-1,AW$4*5-1,1,1),0)</f>
        <v>0</v>
      </c>
      <c r="AX50" s="871">
        <f ca="1">IF(AX$4&gt;0,OFFSET('Labour Entry'!$C$1,'Labour Entry'!$A51-1,AX$4*5,1,1),0)</f>
        <v>0</v>
      </c>
      <c r="AY50" s="875">
        <f ca="1">IF(AY$4&gt;0,OFFSET('Labour Entry'!$C$1,'Labour Entry'!$A51-1,AY$4*5-4,1,1),0)</f>
        <v>0</v>
      </c>
      <c r="AZ50" s="870">
        <f ca="1">IF(AZ$4&gt;0,OFFSET('Labour Entry'!$C$1,'Labour Entry'!$A51-1,AZ$4*5-3,1,1),0)</f>
        <v>0</v>
      </c>
      <c r="BA50" s="871">
        <f ca="1">IF(BA$4&gt;0,OFFSET('Labour Entry'!$C$1,'Labour Entry'!$A51-1,BA$4*5-2,1,1),0)</f>
        <v>0</v>
      </c>
      <c r="BB50" s="870">
        <f ca="1">IF(BB$4&gt;0,OFFSET('Labour Entry'!$C$1,'Labour Entry'!$A51-1,BB$4*5-1,1,1),0)</f>
        <v>0</v>
      </c>
      <c r="BC50" s="871">
        <f ca="1">IF(BC$4&gt;0,OFFSET('Labour Entry'!$C$1,'Labour Entry'!$A51-1,BC$4*5,1,1),0)</f>
        <v>0</v>
      </c>
      <c r="BD50" s="875">
        <f ca="1">IF(BD$4&gt;0,OFFSET('Labour Entry'!$C$1,'Labour Entry'!$A51-1,BD$4*5-4,1,1),0)</f>
        <v>0</v>
      </c>
      <c r="BE50" s="870">
        <f ca="1">IF(BE$4&gt;0,OFFSET('Labour Entry'!$C$1,'Labour Entry'!$A51-1,BE$4*5-3,1,1),0)</f>
        <v>0</v>
      </c>
      <c r="BF50" s="871">
        <f ca="1">IF(BF$4&gt;0,OFFSET('Labour Entry'!$C$1,'Labour Entry'!$A51-1,BF$4*5-2,1,1),0)</f>
        <v>0</v>
      </c>
      <c r="BG50" s="870">
        <f ca="1">IF(BG$4&gt;0,OFFSET('Labour Entry'!$C$1,'Labour Entry'!$A51-1,BG$4*5-1,1,1),0)</f>
        <v>0</v>
      </c>
      <c r="BH50" s="871">
        <f ca="1">IF(BH$4&gt;0,OFFSET('Labour Entry'!$C$1,'Labour Entry'!$A51-1,BH$4*5,1,1),0)</f>
        <v>0</v>
      </c>
      <c r="BI50" s="875">
        <f ca="1">IF(BI$4&gt;0,OFFSET('Labour Entry'!$C$1,'Labour Entry'!$A51-1,BI$4*5-4,1,1),0)</f>
        <v>0</v>
      </c>
      <c r="BJ50" s="870">
        <f ca="1">IF(BJ$4&gt;0,OFFSET('Labour Entry'!$C$1,'Labour Entry'!$A51-1,BJ$4*5-3,1,1),0)</f>
        <v>0</v>
      </c>
      <c r="BK50" s="871">
        <f ca="1">IF(BK$4&gt;0,OFFSET('Labour Entry'!$C$1,'Labour Entry'!$A51-1,BK$4*5-2,1,1),0)</f>
        <v>0</v>
      </c>
      <c r="BL50" s="870">
        <f ca="1">IF(BL$4&gt;0,OFFSET('Labour Entry'!$C$1,'Labour Entry'!$A51-1,BL$4*5-1,1,1),0)</f>
        <v>0</v>
      </c>
      <c r="BM50" s="871">
        <f ca="1">IF(BM$4&gt;0,OFFSET('Labour Entry'!$C$1,'Labour Entry'!$A51-1,BM$4*5,1,1),0)</f>
        <v>0</v>
      </c>
      <c r="BN50" s="875">
        <f ca="1">IF(BN$4&gt;0,OFFSET('Labour Entry'!$C$1,'Labour Entry'!$A51-1,BN$4*5-4,1,1),0)</f>
        <v>0</v>
      </c>
      <c r="BO50" s="870">
        <f ca="1">IF(BO$4&gt;0,OFFSET('Labour Entry'!$C$1,'Labour Entry'!$A51-1,BO$4*5-3,1,1),0)</f>
        <v>0</v>
      </c>
      <c r="BP50" s="871">
        <f ca="1">IF(BP$4&gt;0,OFFSET('Labour Entry'!$C$1,'Labour Entry'!$A51-1,BP$4*5-2,1,1),0)</f>
        <v>0</v>
      </c>
      <c r="BQ50" s="870">
        <f ca="1">IF(BQ$4&gt;0,OFFSET('Labour Entry'!$C$1,'Labour Entry'!$A51-1,BQ$4*5-1,1,1),0)</f>
        <v>0</v>
      </c>
      <c r="BR50" s="871">
        <f ca="1">IF(BR$4&gt;0,OFFSET('Labour Entry'!$C$1,'Labour Entry'!$A51-1,BR$4*5,1,1),0)</f>
        <v>0</v>
      </c>
      <c r="BS50" s="875">
        <f ca="1">IF(BS$4&gt;0,OFFSET('Labour Entry'!$C$1,'Labour Entry'!$A51-1,BS$4*5-4,1,1),0)</f>
        <v>0</v>
      </c>
      <c r="BT50" s="870">
        <f ca="1">IF(BT$4&gt;0,OFFSET('Labour Entry'!$C$1,'Labour Entry'!$A51-1,BT$4*5-3,1,1),0)</f>
        <v>0</v>
      </c>
      <c r="BU50" s="871">
        <f ca="1">IF(BU$4&gt;0,OFFSET('Labour Entry'!$C$1,'Labour Entry'!$A51-1,BU$4*5-2,1,1),0)</f>
        <v>0</v>
      </c>
      <c r="BV50" s="870">
        <f ca="1">IF(BV$4&gt;0,OFFSET('Labour Entry'!$C$1,'Labour Entry'!$A51-1,BV$4*5-1,1,1),0)</f>
        <v>0</v>
      </c>
      <c r="BW50" s="871">
        <f ca="1">IF(BW$4&gt;0,OFFSET('Labour Entry'!$C$1,'Labour Entry'!$A51-1,BW$4*5,1,1),0)</f>
        <v>0</v>
      </c>
      <c r="BX50" s="875">
        <f ca="1">IF(BX$4&gt;0,OFFSET('Labour Entry'!$C$1,'Labour Entry'!$A51-1,BX$4*5-4,1,1),0)</f>
        <v>0</v>
      </c>
      <c r="BY50" s="870">
        <f ca="1">IF(BY$4&gt;0,OFFSET('Labour Entry'!$C$1,'Labour Entry'!$A51-1,BY$4*5-3,1,1),0)</f>
        <v>0</v>
      </c>
      <c r="BZ50" s="871">
        <f ca="1">IF(BZ$4&gt;0,OFFSET('Labour Entry'!$C$1,'Labour Entry'!$A51-1,BZ$4*5-2,1,1),0)</f>
        <v>0</v>
      </c>
      <c r="CA50" s="870">
        <f ca="1">IF(CA$4&gt;0,OFFSET('Labour Entry'!$C$1,'Labour Entry'!$A51-1,CA$4*5-1,1,1),0)</f>
        <v>0</v>
      </c>
      <c r="CB50" s="871">
        <f ca="1">IF(CB$4&gt;0,OFFSET('Labour Entry'!$C$1,'Labour Entry'!$A51-1,CB$4*5,1,1),0)</f>
        <v>0</v>
      </c>
      <c r="CC50" s="875">
        <f ca="1">IF(CC$4&gt;0,OFFSET('Labour Entry'!$C$1,'Labour Entry'!$A51-1,CC$4*5-4,1,1),0)</f>
        <v>0</v>
      </c>
      <c r="CD50" s="870">
        <f ca="1">IF(CD$4&gt;0,OFFSET('Labour Entry'!$C$1,'Labour Entry'!$A51-1,CD$4*5-3,1,1),0)</f>
        <v>0</v>
      </c>
      <c r="CE50" s="871">
        <f ca="1">IF(CE$4&gt;0,OFFSET('Labour Entry'!$C$1,'Labour Entry'!$A51-1,CE$4*5-2,1,1),0)</f>
        <v>0</v>
      </c>
      <c r="CF50" s="870">
        <f ca="1">IF(CF$4&gt;0,OFFSET('Labour Entry'!$C$1,'Labour Entry'!$A51-1,CF$4*5-1,1,1),0)</f>
        <v>0</v>
      </c>
      <c r="CG50" s="871">
        <f ca="1">IF(CG$4&gt;0,OFFSET('Labour Entry'!$C$1,'Labour Entry'!$A51-1,CG$4*5,1,1),0)</f>
        <v>0</v>
      </c>
      <c r="CH50" s="845"/>
      <c r="CI50" s="876">
        <f t="shared" ca="1" si="0"/>
        <v>0</v>
      </c>
      <c r="CJ50" s="877">
        <f t="shared" ca="1" si="2"/>
        <v>0</v>
      </c>
      <c r="CK50" s="878">
        <f t="shared" ca="1" si="1"/>
        <v>0</v>
      </c>
      <c r="CL50" s="879">
        <f t="shared" ca="1" si="1"/>
        <v>0</v>
      </c>
      <c r="CM50" s="879">
        <f t="shared" ca="1" si="1"/>
        <v>0</v>
      </c>
      <c r="CN50" s="880">
        <f t="shared" ca="1" si="1"/>
        <v>0</v>
      </c>
    </row>
    <row r="51" spans="1:92" ht="15" thickBot="1" x14ac:dyDescent="0.25">
      <c r="CI51" s="170"/>
      <c r="CJ51" s="170"/>
    </row>
    <row r="52" spans="1:92" ht="15" thickBot="1" x14ac:dyDescent="0.25">
      <c r="B52" s="226" t="s">
        <v>1650</v>
      </c>
      <c r="C52" s="881"/>
      <c r="D52" s="882"/>
      <c r="E52" s="883"/>
      <c r="F52" s="224">
        <f t="shared" ref="F52:AK52" ca="1" si="3">SUM(F9:F50)</f>
        <v>13</v>
      </c>
      <c r="G52" s="884">
        <f t="shared" ca="1" si="3"/>
        <v>22.25</v>
      </c>
      <c r="H52" s="178">
        <f t="shared" ca="1" si="3"/>
        <v>0</v>
      </c>
      <c r="I52" s="885">
        <f t="shared" ca="1" si="3"/>
        <v>0</v>
      </c>
      <c r="J52" s="886">
        <f t="shared" ca="1" si="3"/>
        <v>0</v>
      </c>
      <c r="K52" s="223">
        <f t="shared" ca="1" si="3"/>
        <v>22</v>
      </c>
      <c r="L52" s="884">
        <f t="shared" ca="1" si="3"/>
        <v>23</v>
      </c>
      <c r="M52" s="178">
        <f t="shared" ca="1" si="3"/>
        <v>0.1</v>
      </c>
      <c r="N52" s="885">
        <f t="shared" ca="1" si="3"/>
        <v>0</v>
      </c>
      <c r="O52" s="886">
        <f t="shared" ca="1" si="3"/>
        <v>0</v>
      </c>
      <c r="P52" s="223">
        <f t="shared" ca="1" si="3"/>
        <v>27</v>
      </c>
      <c r="Q52" s="884">
        <f t="shared" ca="1" si="3"/>
        <v>39.5</v>
      </c>
      <c r="R52" s="178">
        <f t="shared" ca="1" si="3"/>
        <v>0.5</v>
      </c>
      <c r="S52" s="885">
        <f t="shared" ca="1" si="3"/>
        <v>0</v>
      </c>
      <c r="T52" s="886">
        <f t="shared" ca="1" si="3"/>
        <v>0</v>
      </c>
      <c r="U52" s="223">
        <f t="shared" ca="1" si="3"/>
        <v>9</v>
      </c>
      <c r="V52" s="884">
        <f t="shared" ca="1" si="3"/>
        <v>30</v>
      </c>
      <c r="W52" s="178">
        <f t="shared" ca="1" si="3"/>
        <v>0</v>
      </c>
      <c r="X52" s="885">
        <f t="shared" ca="1" si="3"/>
        <v>0</v>
      </c>
      <c r="Y52" s="886">
        <f t="shared" ca="1" si="3"/>
        <v>0</v>
      </c>
      <c r="Z52" s="223">
        <f t="shared" ca="1" si="3"/>
        <v>36</v>
      </c>
      <c r="AA52" s="884">
        <f t="shared" ca="1" si="3"/>
        <v>46.75</v>
      </c>
      <c r="AB52" s="178">
        <f t="shared" ca="1" si="3"/>
        <v>0</v>
      </c>
      <c r="AC52" s="885">
        <f t="shared" ca="1" si="3"/>
        <v>0</v>
      </c>
      <c r="AD52" s="886">
        <f t="shared" ca="1" si="3"/>
        <v>0</v>
      </c>
      <c r="AE52" s="223">
        <f t="shared" ca="1" si="3"/>
        <v>23</v>
      </c>
      <c r="AF52" s="884">
        <f t="shared" ca="1" si="3"/>
        <v>41.5</v>
      </c>
      <c r="AG52" s="178">
        <f t="shared" ca="1" si="3"/>
        <v>0</v>
      </c>
      <c r="AH52" s="885">
        <f t="shared" ca="1" si="3"/>
        <v>0</v>
      </c>
      <c r="AI52" s="886">
        <f t="shared" ca="1" si="3"/>
        <v>0</v>
      </c>
      <c r="AJ52" s="223">
        <f t="shared" ca="1" si="3"/>
        <v>20</v>
      </c>
      <c r="AK52" s="884">
        <f t="shared" ca="1" si="3"/>
        <v>26</v>
      </c>
      <c r="AL52" s="178">
        <f t="shared" ref="AL52:CB52" ca="1" si="4">SUM(AL9:AL50)</f>
        <v>0</v>
      </c>
      <c r="AM52" s="884">
        <f t="shared" ca="1" si="4"/>
        <v>0</v>
      </c>
      <c r="AN52" s="178">
        <f t="shared" ca="1" si="4"/>
        <v>0</v>
      </c>
      <c r="AO52" s="223">
        <f t="shared" ca="1" si="4"/>
        <v>21</v>
      </c>
      <c r="AP52" s="884">
        <f t="shared" ca="1" si="4"/>
        <v>22.25</v>
      </c>
      <c r="AQ52" s="178">
        <f t="shared" ca="1" si="4"/>
        <v>0</v>
      </c>
      <c r="AR52" s="884">
        <f t="shared" ca="1" si="4"/>
        <v>0</v>
      </c>
      <c r="AS52" s="178">
        <f t="shared" ca="1" si="4"/>
        <v>0</v>
      </c>
      <c r="AT52" s="223">
        <f t="shared" ca="1" si="4"/>
        <v>18</v>
      </c>
      <c r="AU52" s="884">
        <f t="shared" ca="1" si="4"/>
        <v>30</v>
      </c>
      <c r="AV52" s="178">
        <f t="shared" ca="1" si="4"/>
        <v>0</v>
      </c>
      <c r="AW52" s="884">
        <f t="shared" ca="1" si="4"/>
        <v>0</v>
      </c>
      <c r="AX52" s="178">
        <f t="shared" ca="1" si="4"/>
        <v>0</v>
      </c>
      <c r="AY52" s="223">
        <f t="shared" ca="1" si="4"/>
        <v>20</v>
      </c>
      <c r="AZ52" s="884">
        <f t="shared" ca="1" si="4"/>
        <v>23.5</v>
      </c>
      <c r="BA52" s="178">
        <f t="shared" ca="1" si="4"/>
        <v>0</v>
      </c>
      <c r="BB52" s="884">
        <f t="shared" ca="1" si="4"/>
        <v>0</v>
      </c>
      <c r="BC52" s="178">
        <f t="shared" ca="1" si="4"/>
        <v>0</v>
      </c>
      <c r="BD52" s="223">
        <f t="shared" ca="1" si="4"/>
        <v>27</v>
      </c>
      <c r="BE52" s="884">
        <f t="shared" ca="1" si="4"/>
        <v>27.5</v>
      </c>
      <c r="BF52" s="178">
        <f t="shared" ca="1" si="4"/>
        <v>0</v>
      </c>
      <c r="BG52" s="884">
        <f t="shared" ca="1" si="4"/>
        <v>0</v>
      </c>
      <c r="BH52" s="178">
        <f t="shared" ca="1" si="4"/>
        <v>0</v>
      </c>
      <c r="BI52" s="223">
        <f t="shared" ca="1" si="4"/>
        <v>36</v>
      </c>
      <c r="BJ52" s="884">
        <f t="shared" ca="1" si="4"/>
        <v>46.5</v>
      </c>
      <c r="BK52" s="178">
        <f t="shared" ca="1" si="4"/>
        <v>0</v>
      </c>
      <c r="BL52" s="884">
        <f t="shared" ca="1" si="4"/>
        <v>0</v>
      </c>
      <c r="BM52" s="178">
        <f t="shared" ca="1" si="4"/>
        <v>0</v>
      </c>
      <c r="BN52" s="223">
        <f t="shared" ca="1" si="4"/>
        <v>21</v>
      </c>
      <c r="BO52" s="884">
        <f t="shared" ca="1" si="4"/>
        <v>44</v>
      </c>
      <c r="BP52" s="178">
        <f t="shared" ca="1" si="4"/>
        <v>0</v>
      </c>
      <c r="BQ52" s="884">
        <f t="shared" ca="1" si="4"/>
        <v>0</v>
      </c>
      <c r="BR52" s="178">
        <f t="shared" ca="1" si="4"/>
        <v>0</v>
      </c>
      <c r="BS52" s="223">
        <f t="shared" ca="1" si="4"/>
        <v>14</v>
      </c>
      <c r="BT52" s="884">
        <f t="shared" ca="1" si="4"/>
        <v>25</v>
      </c>
      <c r="BU52" s="178">
        <f t="shared" ca="1" si="4"/>
        <v>0</v>
      </c>
      <c r="BV52" s="884">
        <f t="shared" ca="1" si="4"/>
        <v>0</v>
      </c>
      <c r="BW52" s="178">
        <f t="shared" ca="1" si="4"/>
        <v>0</v>
      </c>
      <c r="BX52" s="223">
        <f t="shared" ca="1" si="4"/>
        <v>21</v>
      </c>
      <c r="BY52" s="884">
        <f t="shared" ca="1" si="4"/>
        <v>22.25</v>
      </c>
      <c r="BZ52" s="178">
        <f t="shared" ca="1" si="4"/>
        <v>0</v>
      </c>
      <c r="CA52" s="884">
        <f t="shared" ca="1" si="4"/>
        <v>0</v>
      </c>
      <c r="CB52" s="178">
        <f t="shared" ca="1" si="4"/>
        <v>0</v>
      </c>
      <c r="CC52" s="223">
        <f ca="1">SUM(CC9:CC50)</f>
        <v>0</v>
      </c>
      <c r="CD52" s="884">
        <f ca="1">SUM(CD9:CD50)</f>
        <v>0</v>
      </c>
      <c r="CE52" s="178">
        <f ca="1">SUM(CE9:CE50)</f>
        <v>0</v>
      </c>
      <c r="CF52" s="884">
        <f ca="1">SUM(CF9:CF50)</f>
        <v>0</v>
      </c>
      <c r="CG52" s="178">
        <f ca="1">SUM(CG9:CG50)</f>
        <v>0</v>
      </c>
      <c r="CH52" s="214"/>
      <c r="CI52" s="887">
        <f t="shared" ref="CI52:CN52" ca="1" si="5">SUM(CI9:CI50)</f>
        <v>328</v>
      </c>
      <c r="CJ52" s="888">
        <f t="shared" ca="1" si="5"/>
        <v>328</v>
      </c>
      <c r="CK52" s="885">
        <f t="shared" ca="1" si="5"/>
        <v>470</v>
      </c>
      <c r="CL52" s="886">
        <f t="shared" ca="1" si="5"/>
        <v>0.6</v>
      </c>
      <c r="CM52" s="886">
        <f t="shared" ca="1" si="5"/>
        <v>0</v>
      </c>
      <c r="CN52" s="178">
        <f t="shared" ca="1" si="5"/>
        <v>0</v>
      </c>
    </row>
    <row r="53" spans="1:92" ht="15" thickBot="1" x14ac:dyDescent="0.25">
      <c r="B53" s="226" t="s">
        <v>1662</v>
      </c>
      <c r="F53" s="224">
        <f ca="1">SUMPRODUCT($D$9:$D$50,F$9:F$50)</f>
        <v>13</v>
      </c>
      <c r="G53" s="884">
        <f ca="1">SUMPRODUCT($C$9:$C$50,G$9:G$50)</f>
        <v>450.78750000000002</v>
      </c>
      <c r="H53" s="178">
        <f ca="1">SUMPRODUCT($C$9:$C$50,H$9:H$50)*1.5</f>
        <v>0</v>
      </c>
      <c r="I53" s="885">
        <f ca="1">SUMPRODUCT($C$9:$C$50,I$9:I$50)*1.5</f>
        <v>0</v>
      </c>
      <c r="J53" s="886">
        <f ca="1">SUMPRODUCT($C$9:$C$50,J$9:J$50)</f>
        <v>0</v>
      </c>
      <c r="K53" s="223">
        <f ca="1">SUMPRODUCT($D$9:$D$50,K$9:K$50)</f>
        <v>22</v>
      </c>
      <c r="L53" s="884">
        <f ca="1">SUMPRODUCT($C$9:$C$50,L$9:L$50)</f>
        <v>410.55</v>
      </c>
      <c r="M53" s="178">
        <f ca="1">SUMPRODUCT($C$9:$C$50,M$9:M$50)*1.5</f>
        <v>2.6775000000000002</v>
      </c>
      <c r="N53" s="885">
        <f ca="1">SUMPRODUCT($C$9:$C$50,N$9:N$50)*1.5</f>
        <v>0</v>
      </c>
      <c r="O53" s="886">
        <f ca="1">SUMPRODUCT($C$9:$C$50,O$9:O$50)</f>
        <v>0</v>
      </c>
      <c r="P53" s="223">
        <f ca="1">SUMPRODUCT($D$9:$D$50,P$9:P$50)</f>
        <v>27</v>
      </c>
      <c r="Q53" s="884">
        <f ca="1">SUMPRODUCT($C$9:$C$50,Q$9:Q$50)</f>
        <v>762.27500000000009</v>
      </c>
      <c r="R53" s="178">
        <f ca="1">SUMPRODUCT($C$9:$C$50,R$9:R$50)*1.5</f>
        <v>13.387500000000001</v>
      </c>
      <c r="S53" s="885">
        <f ca="1">SUMPRODUCT($C$9:$C$50,S$9:S$50)*1.5</f>
        <v>0</v>
      </c>
      <c r="T53" s="886">
        <f ca="1">SUMPRODUCT($C$9:$C$50,T$9:T$50)</f>
        <v>0</v>
      </c>
      <c r="U53" s="223">
        <f ca="1">SUMPRODUCT($D$9:$D$50,U$9:U$50)</f>
        <v>9</v>
      </c>
      <c r="V53" s="884">
        <f ca="1">SUMPRODUCT($C$9:$C$50,V$9:V$50)</f>
        <v>592.70000000000005</v>
      </c>
      <c r="W53" s="178">
        <f ca="1">SUMPRODUCT($C$9:$C$50,W$9:W$50)*1.5</f>
        <v>0</v>
      </c>
      <c r="X53" s="885">
        <f ca="1">SUMPRODUCT($C$9:$C$50,X$9:X$50)*1.5</f>
        <v>0</v>
      </c>
      <c r="Y53" s="886">
        <f ca="1">SUMPRODUCT($C$9:$C$50,Y$9:Y$50)</f>
        <v>0</v>
      </c>
      <c r="Z53" s="223">
        <f ca="1">SUMPRODUCT($D$9:$D$50,Z$9:Z$50)</f>
        <v>36</v>
      </c>
      <c r="AA53" s="884">
        <f ca="1">SUMPRODUCT($C$9:$C$50,AA$9:AA$50)</f>
        <v>834.48749999999995</v>
      </c>
      <c r="AB53" s="178">
        <f ca="1">SUMPRODUCT($C$9:$C$50,AB$9:AB$50)*1.5</f>
        <v>0</v>
      </c>
      <c r="AC53" s="885">
        <f ca="1">SUMPRODUCT($C$9:$C$50,AC$9:AC$50)*1.5</f>
        <v>0</v>
      </c>
      <c r="AD53" s="886">
        <f ca="1">SUMPRODUCT($C$9:$C$50,AD$9:AD$50)</f>
        <v>0</v>
      </c>
      <c r="AE53" s="223">
        <f ca="1">SUMPRODUCT($D$9:$D$50,AE$9:AE$50)</f>
        <v>23</v>
      </c>
      <c r="AF53" s="884">
        <f ca="1">SUMPRODUCT($C$9:$C$50,AF$9:AF$50)</f>
        <v>797.97499999999991</v>
      </c>
      <c r="AG53" s="178">
        <f ca="1">SUMPRODUCT($C$9:$C$50,AG$9:AG$50)*1.5</f>
        <v>0</v>
      </c>
      <c r="AH53" s="885">
        <f ca="1">SUMPRODUCT($C$9:$C$50,AH$9:AH$50)*1.5</f>
        <v>0</v>
      </c>
      <c r="AI53" s="886">
        <f ca="1">SUMPRODUCT($C$9:$C$50,AI$9:AI$50)</f>
        <v>0</v>
      </c>
      <c r="AJ53" s="223">
        <f ca="1">SUMPRODUCT($D$9:$D$50,AJ$9:AJ$50)</f>
        <v>20</v>
      </c>
      <c r="AK53" s="884">
        <f ca="1">SUMPRODUCT($C$9:$C$50,AK$9:AK$50)</f>
        <v>485.55</v>
      </c>
      <c r="AL53" s="178">
        <f ca="1">SUMPRODUCT($C$9:$C$50,AL$9:AL$50)*1.5</f>
        <v>0</v>
      </c>
      <c r="AM53" s="885">
        <f ca="1">SUMPRODUCT($C$9:$C$50,AM$9:AM$50)*1.5</f>
        <v>0</v>
      </c>
      <c r="AN53" s="223">
        <f ca="1">SUMPRODUCT($C$9:$C$50,AN$9:AN$50)</f>
        <v>0</v>
      </c>
      <c r="AO53" s="223">
        <f ca="1">SUMPRODUCT($D$9:$D$50,AO$9:AO$50)</f>
        <v>21</v>
      </c>
      <c r="AP53" s="884">
        <f ca="1">SUMPRODUCT($C$9:$C$50,AP$9:AP$50)</f>
        <v>450.78750000000002</v>
      </c>
      <c r="AQ53" s="178">
        <f ca="1">SUMPRODUCT($C$9:$C$50,AQ$9:AQ$50)*1.5</f>
        <v>0</v>
      </c>
      <c r="AR53" s="885">
        <f ca="1">SUMPRODUCT($C$9:$C$50,AR$9:AR$50)*1.5</f>
        <v>0</v>
      </c>
      <c r="AS53" s="223">
        <f ca="1">SUMPRODUCT($C$9:$C$50,AS$9:AS$50)</f>
        <v>0</v>
      </c>
      <c r="AT53" s="223">
        <f ca="1">SUMPRODUCT($D$9:$D$50,AT$9:AT$50)</f>
        <v>18</v>
      </c>
      <c r="AU53" s="884">
        <f ca="1">SUMPRODUCT($C$9:$C$50,AU$9:AU$50)</f>
        <v>535.5</v>
      </c>
      <c r="AV53" s="178">
        <f ca="1">SUMPRODUCT($C$9:$C$50,AV$9:AV$50)*1.5</f>
        <v>0</v>
      </c>
      <c r="AW53" s="885">
        <f ca="1">SUMPRODUCT($C$9:$C$50,AW$9:AW$50)*1.5</f>
        <v>0</v>
      </c>
      <c r="AX53" s="223">
        <f ca="1">SUMPRODUCT($C$9:$C$50,AX$9:AX$50)</f>
        <v>0</v>
      </c>
      <c r="AY53" s="223">
        <f ca="1">SUMPRODUCT($D$9:$D$50,AY$9:AY$50)</f>
        <v>20</v>
      </c>
      <c r="AZ53" s="884">
        <f ca="1">SUMPRODUCT($C$9:$C$50,AZ$9:AZ$50)</f>
        <v>476.67500000000001</v>
      </c>
      <c r="BA53" s="178">
        <f ca="1">SUMPRODUCT($C$9:$C$50,BA$9:BA$50)*1.5</f>
        <v>0</v>
      </c>
      <c r="BB53" s="885">
        <f ca="1">SUMPRODUCT($C$9:$C$50,BB$9:BB$50)*1.5</f>
        <v>0</v>
      </c>
      <c r="BC53" s="223">
        <f ca="1">SUMPRODUCT($C$9:$C$50,BC$9:BC$50)</f>
        <v>0</v>
      </c>
      <c r="BD53" s="223">
        <f ca="1">SUMPRODUCT($D$9:$D$50,BD$9:BD$50)</f>
        <v>27</v>
      </c>
      <c r="BE53" s="884">
        <f ca="1">SUMPRODUCT($C$9:$C$50,BE$9:BE$50)</f>
        <v>490.87500000000011</v>
      </c>
      <c r="BF53" s="178">
        <f ca="1">SUMPRODUCT($C$9:$C$50,BF$9:BF$50)*1.5</f>
        <v>0</v>
      </c>
      <c r="BG53" s="885">
        <f ca="1">SUMPRODUCT($C$9:$C$50,BG$9:BG$50)*1.5</f>
        <v>0</v>
      </c>
      <c r="BH53" s="223">
        <f ca="1">SUMPRODUCT($C$9:$C$50,BH$9:BH$50)</f>
        <v>0</v>
      </c>
      <c r="BI53" s="223">
        <f ca="1">SUMPRODUCT($D$9:$D$50,BI$9:BI$50)</f>
        <v>36</v>
      </c>
      <c r="BJ53" s="884">
        <f ca="1">SUMPRODUCT($C$9:$C$50,BJ$9:BJ$50)</f>
        <v>887.22500000000002</v>
      </c>
      <c r="BK53" s="178">
        <f ca="1">SUMPRODUCT($C$9:$C$50,BK$9:BK$50)*1.5</f>
        <v>0</v>
      </c>
      <c r="BL53" s="885">
        <f ca="1">SUMPRODUCT($C$9:$C$50,BL$9:BL$50)*1.5</f>
        <v>0</v>
      </c>
      <c r="BM53" s="223">
        <f ca="1">SUMPRODUCT($C$9:$C$50,BM$9:BM$50)</f>
        <v>0</v>
      </c>
      <c r="BN53" s="223">
        <f ca="1">SUMPRODUCT($D$9:$D$50,BN$9:BN$50)</f>
        <v>21</v>
      </c>
      <c r="BO53" s="884">
        <f ca="1">SUMPRODUCT($C$9:$C$50,BO$9:BO$50)</f>
        <v>842.60000000000014</v>
      </c>
      <c r="BP53" s="178">
        <f ca="1">SUMPRODUCT($C$9:$C$50,BP$9:BP$50)*1.5</f>
        <v>0</v>
      </c>
      <c r="BQ53" s="885">
        <f ca="1">SUMPRODUCT($C$9:$C$50,BQ$9:BQ$50)*1.5</f>
        <v>0</v>
      </c>
      <c r="BR53" s="223">
        <f ca="1">SUMPRODUCT($C$9:$C$50,BR$9:BR$50)</f>
        <v>0</v>
      </c>
      <c r="BS53" s="223">
        <f ca="1">SUMPRODUCT($D$9:$D$50,BS$9:BS$50)</f>
        <v>14</v>
      </c>
      <c r="BT53" s="884">
        <f ca="1">SUMPRODUCT($C$9:$C$50,BT$9:BT$50)</f>
        <v>446.25000000000006</v>
      </c>
      <c r="BU53" s="178">
        <f ca="1">SUMPRODUCT($C$9:$C$50,BU$9:BU$50)*1.5</f>
        <v>0</v>
      </c>
      <c r="BV53" s="885">
        <f ca="1">SUMPRODUCT($C$9:$C$50,BV$9:BV$50)*1.5</f>
        <v>0</v>
      </c>
      <c r="BW53" s="223">
        <f ca="1">SUMPRODUCT($C$9:$C$50,BW$9:BW$50)</f>
        <v>0</v>
      </c>
      <c r="BX53" s="223">
        <f ca="1">SUMPRODUCT($D$9:$D$50,BX$9:BX$50)</f>
        <v>21</v>
      </c>
      <c r="BY53" s="884">
        <f ca="1">SUMPRODUCT($C$9:$C$50,BY$9:BY$50)</f>
        <v>450.78750000000002</v>
      </c>
      <c r="BZ53" s="178">
        <f ca="1">SUMPRODUCT($C$9:$C$50,BZ$9:BZ$50)*1.5</f>
        <v>0</v>
      </c>
      <c r="CA53" s="885">
        <f ca="1">SUMPRODUCT($C$9:$C$50,CA$9:CA$50)*1.5</f>
        <v>0</v>
      </c>
      <c r="CB53" s="178">
        <f ca="1">SUMPRODUCT($C$9:$C$50,CB$9:CB$50)</f>
        <v>0</v>
      </c>
      <c r="CC53" s="223">
        <f ca="1">SUMPRODUCT($D$9:$D$50,CC$9:CC$50)</f>
        <v>0</v>
      </c>
      <c r="CD53" s="884">
        <f ca="1">SUMPRODUCT($C$9:$C$50,CD$9:CD$50)</f>
        <v>0</v>
      </c>
      <c r="CE53" s="178">
        <f ca="1">SUMPRODUCT($C$9:$C$50,CE$9:CE$50)*1.5</f>
        <v>0</v>
      </c>
      <c r="CF53" s="885">
        <f ca="1">SUMPRODUCT($C$9:$C$50,CF$9:CF$50)*1.5</f>
        <v>0</v>
      </c>
      <c r="CG53" s="178">
        <f ca="1">SUMPRODUCT($C$9:$C$50,CG$9:CG$50)</f>
        <v>0</v>
      </c>
      <c r="CH53" s="214"/>
      <c r="CI53" s="884">
        <f ca="1">SUMPRODUCT($D$9:$D$50,CI$9:CI$50)</f>
        <v>328</v>
      </c>
      <c r="CJ53" s="888"/>
      <c r="CK53" s="885">
        <f ca="1">SUMPRODUCT($C$9:$C$50,CK$9:CK$50)</f>
        <v>8915.0249999999996</v>
      </c>
      <c r="CL53" s="886">
        <f ca="1">SUMPRODUCT($C$9:$C$50,CL$9:CL$50)*1.5</f>
        <v>16.065000000000001</v>
      </c>
      <c r="CM53" s="886">
        <f ca="1">SUMPRODUCT($C$9:$C$50,CM$9:CM$50)*1.5</f>
        <v>0</v>
      </c>
      <c r="CN53" s="178">
        <f ca="1">SUMPRODUCT($C$9:$C$50,CN$9:CN$50)</f>
        <v>0</v>
      </c>
    </row>
    <row r="55" spans="1:92" ht="15" thickBot="1" x14ac:dyDescent="0.25">
      <c r="B55" s="212" t="s">
        <v>1663</v>
      </c>
    </row>
    <row r="56" spans="1:92" x14ac:dyDescent="0.2">
      <c r="B56" s="889" t="s">
        <v>586</v>
      </c>
      <c r="G56" s="890">
        <f ca="1">G53</f>
        <v>450.78750000000002</v>
      </c>
      <c r="L56" s="890">
        <f ca="1">L53</f>
        <v>410.55</v>
      </c>
      <c r="Q56" s="890">
        <f ca="1">Q53</f>
        <v>762.27500000000009</v>
      </c>
      <c r="V56" s="890">
        <f ca="1">V53</f>
        <v>592.70000000000005</v>
      </c>
      <c r="AA56" s="890">
        <f ca="1">AA53</f>
        <v>834.48749999999995</v>
      </c>
      <c r="AF56" s="890">
        <f ca="1">AF53</f>
        <v>797.97499999999991</v>
      </c>
      <c r="AK56" s="890">
        <f ca="1">AK53</f>
        <v>485.55</v>
      </c>
      <c r="AP56" s="890">
        <f ca="1">AP53</f>
        <v>450.78750000000002</v>
      </c>
      <c r="AU56" s="890">
        <f ca="1">AU53</f>
        <v>535.5</v>
      </c>
      <c r="AZ56" s="890">
        <f ca="1">AZ53</f>
        <v>476.67500000000001</v>
      </c>
      <c r="BE56" s="890">
        <f ca="1">BE53</f>
        <v>490.87500000000011</v>
      </c>
      <c r="BJ56" s="890">
        <f ca="1">BJ53</f>
        <v>887.22500000000002</v>
      </c>
      <c r="BO56" s="890">
        <f ca="1">BO53</f>
        <v>842.60000000000014</v>
      </c>
      <c r="BT56" s="890">
        <f ca="1">BT53</f>
        <v>446.25000000000006</v>
      </c>
      <c r="BY56" s="890">
        <f ca="1">BY53</f>
        <v>450.78750000000002</v>
      </c>
      <c r="CD56" s="890">
        <f ca="1">CD53</f>
        <v>0</v>
      </c>
      <c r="CK56" s="891">
        <f ca="1">CK53</f>
        <v>8915.0249999999996</v>
      </c>
    </row>
    <row r="57" spans="1:92" x14ac:dyDescent="0.2">
      <c r="B57" s="185" t="s">
        <v>587</v>
      </c>
      <c r="G57" s="235">
        <f ca="1">H53</f>
        <v>0</v>
      </c>
      <c r="L57" s="235">
        <f ca="1">M53</f>
        <v>2.6775000000000002</v>
      </c>
      <c r="Q57" s="235">
        <f ca="1">R53</f>
        <v>13.387500000000001</v>
      </c>
      <c r="V57" s="235">
        <f ca="1">W53</f>
        <v>0</v>
      </c>
      <c r="AA57" s="235">
        <f ca="1">AB53</f>
        <v>0</v>
      </c>
      <c r="AF57" s="235">
        <f ca="1">AG53</f>
        <v>0</v>
      </c>
      <c r="AK57" s="235">
        <f ca="1">AL53</f>
        <v>0</v>
      </c>
      <c r="AP57" s="235">
        <f ca="1">AQ53</f>
        <v>0</v>
      </c>
      <c r="AU57" s="235">
        <f ca="1">AV53</f>
        <v>0</v>
      </c>
      <c r="AZ57" s="235">
        <f ca="1">BA53</f>
        <v>0</v>
      </c>
      <c r="BE57" s="235">
        <f ca="1">BF53</f>
        <v>0</v>
      </c>
      <c r="BJ57" s="235">
        <f ca="1">BK53</f>
        <v>0</v>
      </c>
      <c r="BO57" s="235">
        <f ca="1">BP53</f>
        <v>0</v>
      </c>
      <c r="BT57" s="235">
        <f ca="1">BU53</f>
        <v>0</v>
      </c>
      <c r="BY57" s="235">
        <f ca="1">BZ53</f>
        <v>0</v>
      </c>
      <c r="CD57" s="235">
        <f ca="1">CE53</f>
        <v>0</v>
      </c>
      <c r="CK57" s="892">
        <f ca="1">CL53</f>
        <v>16.065000000000001</v>
      </c>
    </row>
    <row r="58" spans="1:92" x14ac:dyDescent="0.2">
      <c r="B58" s="185" t="s">
        <v>1664</v>
      </c>
      <c r="G58" s="235">
        <f ca="1">I53</f>
        <v>0</v>
      </c>
      <c r="L58" s="235">
        <f ca="1">N53</f>
        <v>0</v>
      </c>
      <c r="Q58" s="235">
        <f ca="1">S53</f>
        <v>0</v>
      </c>
      <c r="V58" s="235">
        <f ca="1">X53</f>
        <v>0</v>
      </c>
      <c r="AA58" s="235">
        <f ca="1">AC53</f>
        <v>0</v>
      </c>
      <c r="AF58" s="235">
        <f ca="1">AH53</f>
        <v>0</v>
      </c>
      <c r="AK58" s="235">
        <f ca="1">AM53</f>
        <v>0</v>
      </c>
      <c r="AP58" s="235">
        <f ca="1">AR53</f>
        <v>0</v>
      </c>
      <c r="AU58" s="235">
        <f ca="1">AW53</f>
        <v>0</v>
      </c>
      <c r="AZ58" s="235">
        <f ca="1">BB53</f>
        <v>0</v>
      </c>
      <c r="BE58" s="235">
        <f ca="1">BG53</f>
        <v>0</v>
      </c>
      <c r="BJ58" s="235">
        <f ca="1">BL53</f>
        <v>0</v>
      </c>
      <c r="BO58" s="235">
        <f ca="1">BQ53</f>
        <v>0</v>
      </c>
      <c r="BT58" s="235">
        <f ca="1">BV53</f>
        <v>0</v>
      </c>
      <c r="BY58" s="235">
        <f ca="1">CA53</f>
        <v>0</v>
      </c>
      <c r="CD58" s="235">
        <f ca="1">CF53</f>
        <v>0</v>
      </c>
      <c r="CK58" s="892">
        <f ca="1">CM53</f>
        <v>0</v>
      </c>
    </row>
    <row r="59" spans="1:92" x14ac:dyDescent="0.2">
      <c r="B59" s="185" t="s">
        <v>1665</v>
      </c>
      <c r="G59" s="235">
        <f ca="1">J53</f>
        <v>0</v>
      </c>
      <c r="L59" s="235">
        <f ca="1">O53</f>
        <v>0</v>
      </c>
      <c r="Q59" s="235">
        <f ca="1">T53</f>
        <v>0</v>
      </c>
      <c r="V59" s="235">
        <f ca="1">Y53</f>
        <v>0</v>
      </c>
      <c r="AA59" s="235">
        <f ca="1">AD53</f>
        <v>0</v>
      </c>
      <c r="AF59" s="235">
        <f ca="1">AI53</f>
        <v>0</v>
      </c>
      <c r="AK59" s="235">
        <f ca="1">AN53</f>
        <v>0</v>
      </c>
      <c r="AP59" s="235">
        <f ca="1">AS53</f>
        <v>0</v>
      </c>
      <c r="AU59" s="235">
        <f ca="1">AX53</f>
        <v>0</v>
      </c>
      <c r="AZ59" s="235">
        <f ca="1">BC53</f>
        <v>0</v>
      </c>
      <c r="BE59" s="235">
        <f ca="1">BH53</f>
        <v>0</v>
      </c>
      <c r="BJ59" s="235">
        <f ca="1">BM53</f>
        <v>0</v>
      </c>
      <c r="BO59" s="235">
        <f ca="1">BR53</f>
        <v>0</v>
      </c>
      <c r="BT59" s="235">
        <f ca="1">BW53</f>
        <v>0</v>
      </c>
      <c r="BY59" s="235">
        <f ca="1">CB53</f>
        <v>0</v>
      </c>
      <c r="CD59" s="235">
        <f ca="1">CG53</f>
        <v>0</v>
      </c>
      <c r="CK59" s="892">
        <f ca="1">CN53</f>
        <v>0</v>
      </c>
    </row>
    <row r="60" spans="1:92" ht="15" thickBot="1" x14ac:dyDescent="0.25">
      <c r="B60" s="893" t="s">
        <v>1666</v>
      </c>
      <c r="G60" s="248">
        <f ca="1">SUM(G56:G59)*14%</f>
        <v>63.110250000000008</v>
      </c>
      <c r="L60" s="248">
        <f ca="1">SUM(L56:L59)*14%</f>
        <v>57.851850000000006</v>
      </c>
      <c r="Q60" s="248">
        <f ca="1">SUM(Q56:Q59)*14%</f>
        <v>108.59275000000002</v>
      </c>
      <c r="V60" s="248">
        <f ca="1">SUM(V56:V59)*14%</f>
        <v>82.978000000000009</v>
      </c>
      <c r="AA60" s="248">
        <f ca="1">SUM(AA56:AA59)*14%</f>
        <v>116.82825000000001</v>
      </c>
      <c r="AF60" s="248">
        <f ca="1">SUM(AF56:AF59)*14%</f>
        <v>111.7165</v>
      </c>
      <c r="AK60" s="248">
        <f ca="1">SUM(AK56:AK59)*14%</f>
        <v>67.977000000000004</v>
      </c>
      <c r="AP60" s="248">
        <f ca="1">SUM(AP56:AP59)*14%</f>
        <v>63.110250000000008</v>
      </c>
      <c r="AU60" s="248">
        <f ca="1">SUM(AU56:AU59)*14%</f>
        <v>74.970000000000013</v>
      </c>
      <c r="AZ60" s="248">
        <f ca="1">SUM(AZ56:AZ59)*14%</f>
        <v>66.734500000000011</v>
      </c>
      <c r="BE60" s="248">
        <f ca="1">SUM(BE56:BE59)*14%</f>
        <v>68.722500000000025</v>
      </c>
      <c r="BJ60" s="248">
        <f ca="1">SUM(BJ56:BJ59)*14%</f>
        <v>124.21150000000002</v>
      </c>
      <c r="BO60" s="248">
        <f ca="1">SUM(BO56:BO59)*14%</f>
        <v>117.96400000000003</v>
      </c>
      <c r="BT60" s="248">
        <f ca="1">SUM(BT56:BT59)*14%</f>
        <v>62.475000000000016</v>
      </c>
      <c r="BY60" s="248">
        <f ca="1">SUM(BY56:BY59)*14%</f>
        <v>63.110250000000008</v>
      </c>
      <c r="CD60" s="248">
        <f ca="1">SUM(CD56:CD59)*14%</f>
        <v>0</v>
      </c>
      <c r="CK60" s="894">
        <f ca="1">SUM(CK56:CK59)*14%</f>
        <v>1250.3526000000002</v>
      </c>
    </row>
    <row r="61" spans="1:92" ht="15" thickBot="1" x14ac:dyDescent="0.25"/>
    <row r="62" spans="1:92" ht="15" thickBot="1" x14ac:dyDescent="0.25">
      <c r="B62" s="169" t="s">
        <v>1667</v>
      </c>
      <c r="G62" s="224">
        <f ca="1">SUM(G56:G60)</f>
        <v>513.89775000000009</v>
      </c>
      <c r="L62" s="224">
        <f ca="1">SUM(L56:L60)</f>
        <v>471.07935000000003</v>
      </c>
      <c r="Q62" s="224">
        <f ca="1">SUM(Q56:Q60)</f>
        <v>884.25525000000016</v>
      </c>
      <c r="V62" s="224">
        <f ca="1">SUM(V56:V60)</f>
        <v>675.67800000000011</v>
      </c>
      <c r="AA62" s="224">
        <f ca="1">SUM(AA56:AA60)</f>
        <v>951.31574999999998</v>
      </c>
      <c r="AF62" s="224">
        <f ca="1">SUM(AF56:AF60)</f>
        <v>909.69149999999991</v>
      </c>
      <c r="AK62" s="224">
        <f ca="1">SUM(AK56:AK60)</f>
        <v>553.52700000000004</v>
      </c>
      <c r="AP62" s="224">
        <f ca="1">SUM(AP56:AP60)</f>
        <v>513.89775000000009</v>
      </c>
      <c r="AU62" s="224">
        <f ca="1">SUM(AU56:AU60)</f>
        <v>610.47</v>
      </c>
      <c r="AZ62" s="224">
        <f ca="1">SUM(AZ56:AZ60)</f>
        <v>543.40949999999998</v>
      </c>
      <c r="BE62" s="224">
        <f ca="1">SUM(BE56:BE60)</f>
        <v>559.59750000000008</v>
      </c>
      <c r="BJ62" s="224">
        <f ca="1">SUM(BJ56:BJ60)</f>
        <v>1011.4365</v>
      </c>
      <c r="BO62" s="224">
        <f ca="1">SUM(BO56:BO60)</f>
        <v>960.56400000000019</v>
      </c>
      <c r="BT62" s="224">
        <f ca="1">SUM(BT56:BT60)</f>
        <v>508.72500000000008</v>
      </c>
      <c r="BY62" s="224">
        <f ca="1">SUM(BY56:BY60)</f>
        <v>513.89775000000009</v>
      </c>
      <c r="CD62" s="224">
        <f ca="1">SUM(CD56:CD60)</f>
        <v>0</v>
      </c>
      <c r="CK62" s="224">
        <f ca="1">SUM(CK56:CK60)</f>
        <v>10181.4426</v>
      </c>
    </row>
    <row r="63" spans="1:92" ht="15" thickBot="1" x14ac:dyDescent="0.25"/>
    <row r="64" spans="1:92" x14ac:dyDescent="0.2">
      <c r="B64" s="889" t="s">
        <v>1668</v>
      </c>
      <c r="G64" s="890">
        <f ca="1">F53</f>
        <v>13</v>
      </c>
      <c r="L64" s="890">
        <f ca="1">K53</f>
        <v>22</v>
      </c>
      <c r="Q64" s="890">
        <f ca="1">P53</f>
        <v>27</v>
      </c>
      <c r="V64" s="890">
        <f ca="1">U53</f>
        <v>9</v>
      </c>
      <c r="AA64" s="890">
        <f ca="1">Z53</f>
        <v>36</v>
      </c>
      <c r="AF64" s="890">
        <f ca="1">AE53</f>
        <v>23</v>
      </c>
      <c r="AK64" s="890">
        <f ca="1">AJ53</f>
        <v>20</v>
      </c>
      <c r="AP64" s="890">
        <f ca="1">AO53</f>
        <v>21</v>
      </c>
      <c r="AU64" s="890">
        <f ca="1">AT53</f>
        <v>18</v>
      </c>
      <c r="AZ64" s="890">
        <f ca="1">AY53</f>
        <v>20</v>
      </c>
      <c r="BE64" s="890">
        <f ca="1">BD53</f>
        <v>27</v>
      </c>
      <c r="BJ64" s="890">
        <f ca="1">BI53</f>
        <v>36</v>
      </c>
      <c r="BO64" s="890">
        <f ca="1">BN53</f>
        <v>21</v>
      </c>
      <c r="BT64" s="890">
        <f ca="1">BS53</f>
        <v>14</v>
      </c>
      <c r="BY64" s="890">
        <f ca="1">BX53</f>
        <v>21</v>
      </c>
      <c r="CD64" s="890">
        <f ca="1">CC53</f>
        <v>0</v>
      </c>
      <c r="CK64" s="891">
        <f ca="1">CI53</f>
        <v>328</v>
      </c>
    </row>
    <row r="65" spans="2:89" ht="15" thickBot="1" x14ac:dyDescent="0.25">
      <c r="B65" s="893" t="s">
        <v>1666</v>
      </c>
      <c r="G65" s="248">
        <f ca="1">G64*14%</f>
        <v>1.8200000000000003</v>
      </c>
      <c r="L65" s="248">
        <f ca="1">L64*14%</f>
        <v>3.08</v>
      </c>
      <c r="Q65" s="248">
        <f ca="1">Q64*14%</f>
        <v>3.7800000000000002</v>
      </c>
      <c r="V65" s="248">
        <f ca="1">V64*14%</f>
        <v>1.2600000000000002</v>
      </c>
      <c r="AA65" s="248">
        <f ca="1">AA64*14%</f>
        <v>5.0400000000000009</v>
      </c>
      <c r="AF65" s="248">
        <f ca="1">AF64*14%</f>
        <v>3.22</v>
      </c>
      <c r="AK65" s="248">
        <f ca="1">AK64*14%</f>
        <v>2.8000000000000003</v>
      </c>
      <c r="AP65" s="248">
        <f ca="1">AP64*14%</f>
        <v>2.9400000000000004</v>
      </c>
      <c r="AU65" s="248">
        <f ca="1">AU64*14%</f>
        <v>2.5200000000000005</v>
      </c>
      <c r="AZ65" s="248">
        <f ca="1">AZ64*14%</f>
        <v>2.8000000000000003</v>
      </c>
      <c r="BE65" s="248">
        <f ca="1">BE64*14%</f>
        <v>3.7800000000000002</v>
      </c>
      <c r="BJ65" s="248">
        <f ca="1">BJ64*14%</f>
        <v>5.0400000000000009</v>
      </c>
      <c r="BO65" s="248">
        <f ca="1">BO64*14%</f>
        <v>2.9400000000000004</v>
      </c>
      <c r="BT65" s="248">
        <f ca="1">BT64*14%</f>
        <v>1.9600000000000002</v>
      </c>
      <c r="BY65" s="248">
        <f ca="1">BY64*14%</f>
        <v>2.9400000000000004</v>
      </c>
      <c r="CD65" s="248">
        <f ca="1">CD64*14%</f>
        <v>0</v>
      </c>
      <c r="CK65" s="894">
        <f ca="1">CK64*14%</f>
        <v>45.92</v>
      </c>
    </row>
    <row r="66" spans="2:89" ht="15" thickBot="1" x14ac:dyDescent="0.25"/>
    <row r="67" spans="2:89" ht="15" thickBot="1" x14ac:dyDescent="0.25">
      <c r="B67" s="169" t="s">
        <v>1669</v>
      </c>
      <c r="G67" s="224">
        <f ca="1">SUM(G64:G65)</f>
        <v>14.82</v>
      </c>
      <c r="L67" s="224">
        <f ca="1">SUM(L64:L65)</f>
        <v>25.08</v>
      </c>
      <c r="Q67" s="224">
        <f ca="1">SUM(Q64:Q65)</f>
        <v>30.78</v>
      </c>
      <c r="V67" s="224">
        <f ca="1">SUM(V64:V65)</f>
        <v>10.26</v>
      </c>
      <c r="AA67" s="224">
        <f ca="1">SUM(AA64:AA65)</f>
        <v>41.04</v>
      </c>
      <c r="AF67" s="224">
        <f ca="1">SUM(AF64:AF65)</f>
        <v>26.22</v>
      </c>
      <c r="AK67" s="224">
        <f ca="1">SUM(AK64:AK65)</f>
        <v>22.8</v>
      </c>
      <c r="AP67" s="224">
        <f ca="1">SUM(AP64:AP65)</f>
        <v>23.94</v>
      </c>
      <c r="AU67" s="224">
        <f ca="1">SUM(AU64:AU65)</f>
        <v>20.52</v>
      </c>
      <c r="AZ67" s="224">
        <f ca="1">SUM(AZ64:AZ65)</f>
        <v>22.8</v>
      </c>
      <c r="BE67" s="224">
        <f ca="1">SUM(BE64:BE65)</f>
        <v>30.78</v>
      </c>
      <c r="BJ67" s="224">
        <f ca="1">SUM(BJ64:BJ65)</f>
        <v>41.04</v>
      </c>
      <c r="BO67" s="224">
        <f ca="1">SUM(BO64:BO65)</f>
        <v>23.94</v>
      </c>
      <c r="BT67" s="224">
        <f ca="1">SUM(BT64:BT65)</f>
        <v>15.96</v>
      </c>
      <c r="BY67" s="224">
        <f ca="1">SUM(BY64:BY65)</f>
        <v>23.94</v>
      </c>
      <c r="CD67" s="224">
        <f ca="1">SUM(CD64:CD65)</f>
        <v>0</v>
      </c>
      <c r="CK67" s="224">
        <f ca="1">SUM(CK64:CK65)</f>
        <v>373.92</v>
      </c>
    </row>
    <row r="68" spans="2:89" ht="15" thickBot="1" x14ac:dyDescent="0.25"/>
    <row r="69" spans="2:89" x14ac:dyDescent="0.2">
      <c r="B69" s="895" t="s">
        <v>1670</v>
      </c>
      <c r="C69" s="788"/>
      <c r="D69" s="788"/>
      <c r="E69" s="788"/>
      <c r="G69" s="891">
        <f ca="1">G62+G67</f>
        <v>528.71775000000014</v>
      </c>
      <c r="L69" s="891">
        <f ca="1">L62+L67</f>
        <v>496.15935000000002</v>
      </c>
      <c r="Q69" s="891">
        <f ca="1">Q62+Q67</f>
        <v>915.03525000000013</v>
      </c>
      <c r="V69" s="891">
        <f ca="1">V62+V67</f>
        <v>685.9380000000001</v>
      </c>
      <c r="AA69" s="891">
        <f ca="1">AA62+AA67</f>
        <v>992.35574999999994</v>
      </c>
      <c r="AF69" s="891">
        <f ca="1">AF62+AF67</f>
        <v>935.91149999999993</v>
      </c>
      <c r="AK69" s="891">
        <f ca="1">AK62+AK67</f>
        <v>576.327</v>
      </c>
      <c r="AP69" s="891">
        <f ca="1">AP62+AP67</f>
        <v>537.83775000000014</v>
      </c>
      <c r="AU69" s="891">
        <f ca="1">AU62+AU67</f>
        <v>630.99</v>
      </c>
      <c r="AZ69" s="891">
        <f ca="1">AZ62+AZ67</f>
        <v>566.20949999999993</v>
      </c>
      <c r="BE69" s="891">
        <f ca="1">BE62+BE67</f>
        <v>590.37750000000005</v>
      </c>
      <c r="BJ69" s="891">
        <f ca="1">BJ62+BJ67</f>
        <v>1052.4765</v>
      </c>
      <c r="BO69" s="891">
        <f ca="1">BO62+BO67</f>
        <v>984.50400000000025</v>
      </c>
      <c r="BT69" s="891">
        <f ca="1">BT62+BT67</f>
        <v>524.68500000000006</v>
      </c>
      <c r="BY69" s="891">
        <f ca="1">BY62+BY67</f>
        <v>537.83775000000014</v>
      </c>
      <c r="CD69" s="891">
        <f ca="1">CD62+CD67</f>
        <v>0</v>
      </c>
      <c r="CK69" s="891">
        <f ca="1">CK62+CK67</f>
        <v>10555.3626</v>
      </c>
    </row>
    <row r="70" spans="2:89" ht="15" thickBot="1" x14ac:dyDescent="0.25">
      <c r="B70" s="546" t="s">
        <v>1671</v>
      </c>
      <c r="C70" s="411"/>
      <c r="D70" s="411"/>
      <c r="E70" s="411"/>
      <c r="G70" s="896">
        <f ca="1">IF(G72&lt;&gt;0,G69/G72,0)</f>
        <v>0.16522429687500004</v>
      </c>
      <c r="L70" s="896">
        <f ca="1">IF(L72&lt;&gt;0,L69/L72,0)</f>
        <v>0.15504979687500001</v>
      </c>
      <c r="Q70" s="896">
        <f ca="1">IF(Q72&lt;&gt;0,Q69/Q72,0)</f>
        <v>0.28594851562500007</v>
      </c>
      <c r="V70" s="896">
        <f ca="1">IF(V72&lt;&gt;0,V69/V72,0)</f>
        <v>0.21435562500000002</v>
      </c>
      <c r="AA70" s="896">
        <f ca="1">IF(AA72&lt;&gt;0,AA69/AA72,0)</f>
        <v>0.31011117187499998</v>
      </c>
      <c r="AF70" s="896">
        <f ca="1">IF(AF72&lt;&gt;0,AF69/AF72,0)</f>
        <v>0.29247234374999997</v>
      </c>
      <c r="AK70" s="896">
        <f ca="1">IF(AK72&lt;&gt;0,AK69/AK72,0)</f>
        <v>0.18010218750000001</v>
      </c>
      <c r="AP70" s="896">
        <f ca="1">IF(AP72&lt;&gt;0,AP69/AP72,0)</f>
        <v>0.16807429687500006</v>
      </c>
      <c r="AU70" s="896">
        <f ca="1">IF(AU72&lt;&gt;0,AU69/AU72,0)</f>
        <v>0.197184375</v>
      </c>
      <c r="AZ70" s="896">
        <f ca="1">IF(AZ72&lt;&gt;0,AZ69/AZ72,0)</f>
        <v>0.17694046874999997</v>
      </c>
      <c r="BE70" s="896">
        <f ca="1">IF(BE72&lt;&gt;0,BE69/BE72,0)</f>
        <v>0.18449296875000001</v>
      </c>
      <c r="BJ70" s="896">
        <f ca="1">IF(BJ72&lt;&gt;0,BJ69/BJ72,0)</f>
        <v>0.32889890625000001</v>
      </c>
      <c r="BO70" s="896">
        <f ca="1">IF(BO72&lt;&gt;0,BO69/BO72,0)</f>
        <v>0.30765750000000008</v>
      </c>
      <c r="BT70" s="896">
        <f ca="1">IF(BT72&lt;&gt;0,BT69/BT72,0)</f>
        <v>0.16396406250000001</v>
      </c>
      <c r="BY70" s="896">
        <f ca="1">IF(BY72&lt;&gt;0,BY69/BY72,0)</f>
        <v>0.16807429687500006</v>
      </c>
      <c r="CD70" s="896">
        <f ca="1">IF(CD72&lt;&gt;0,CD69/CD72,0)</f>
        <v>0</v>
      </c>
      <c r="CK70" s="897">
        <f ca="1">IF(CK72&lt;&gt;0,CK69/CK72,0)</f>
        <v>0.21990338750000002</v>
      </c>
    </row>
    <row r="71" spans="2:89" ht="15" thickBot="1" x14ac:dyDescent="0.25"/>
    <row r="72" spans="2:89" ht="15" thickBot="1" x14ac:dyDescent="0.25">
      <c r="B72" s="189" t="s">
        <v>567</v>
      </c>
      <c r="C72" s="788"/>
      <c r="D72" s="788"/>
      <c r="E72" s="788"/>
      <c r="G72" s="224">
        <f ca="1">OFFSET('Cheese Report (printable)'!$AG$6,G$4,0)</f>
        <v>3200</v>
      </c>
      <c r="L72" s="224">
        <f ca="1">OFFSET('Cheese Report (printable)'!$AG$6,L$4,0)</f>
        <v>3200</v>
      </c>
      <c r="Q72" s="224">
        <f ca="1">OFFSET('Cheese Report (printable)'!$AG$6,Q$4,0)</f>
        <v>3200</v>
      </c>
      <c r="V72" s="224">
        <f ca="1">OFFSET('Cheese Report (printable)'!$AG$6,V$4,0)</f>
        <v>3200</v>
      </c>
      <c r="AA72" s="224">
        <f ca="1">OFFSET('Cheese Report (printable)'!$AG$6,AA$4,0)</f>
        <v>3200</v>
      </c>
      <c r="AF72" s="224">
        <f ca="1">OFFSET('Cheese Report (printable)'!$AG$6,AF$4,0)</f>
        <v>3200</v>
      </c>
      <c r="AK72" s="224">
        <f ca="1">OFFSET('Cheese Report (printable)'!$AG$6,AK$4,0)</f>
        <v>3200</v>
      </c>
      <c r="AP72" s="224">
        <f ca="1">OFFSET('Cheese Report (printable)'!$AG$6,AP$4,0)</f>
        <v>3200</v>
      </c>
      <c r="AU72" s="224">
        <f ca="1">OFFSET('Cheese Report (printable)'!$AG$6,AU$4,0)</f>
        <v>3200</v>
      </c>
      <c r="AZ72" s="224">
        <f ca="1">OFFSET('Cheese Report (printable)'!$AG$6,AZ$4,0)</f>
        <v>3200</v>
      </c>
      <c r="BE72" s="224">
        <f ca="1">OFFSET('Cheese Report (printable)'!$AG$6,BE$4,0)</f>
        <v>3200</v>
      </c>
      <c r="BJ72" s="224">
        <f ca="1">OFFSET('Cheese Report (printable)'!$AG$6,BJ$4,0)</f>
        <v>3200</v>
      </c>
      <c r="BO72" s="224">
        <f ca="1">OFFSET('Cheese Report (printable)'!$AG$6,BO$4,0)</f>
        <v>3200</v>
      </c>
      <c r="BT72" s="224">
        <f ca="1">OFFSET('Cheese Report (printable)'!$AG$6,BT$4,0)</f>
        <v>3200</v>
      </c>
      <c r="BY72" s="224">
        <f ca="1">OFFSET('Cheese Report (printable)'!$AG$6,BY$4,0)</f>
        <v>3200</v>
      </c>
      <c r="CD72" s="224">
        <f ca="1">OFFSET('Cheese Report (printable)'!$AG$6,CD$4,0)</f>
        <v>0</v>
      </c>
      <c r="CK72" s="224">
        <f ca="1">G72+L72+Q72+V72+AA72+AF72+AK72+AP72+AU72+AZ72+BE72+BJ72+BO72+BT72+BY72</f>
        <v>48000</v>
      </c>
    </row>
  </sheetData>
  <sheetProtection algorithmName="SHA-512" hashValue="uvyD6iQoOyERZFmJnszTMusbM7tbqeP9iA4TL9832cqSNGbyhLwGkRbiccuIrGs5s07n4V7DkG3/lBKAWPyvWQ==" saltValue="wgN+IcMhqp39TTodwwzX9g==" spinCount="100000" sheet="1" objects="1" scenarios="1" formatColumns="0"/>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D07A-F925-446F-94D4-E1EB5DFE2E61}">
  <sheetPr>
    <tabColor theme="4" tint="0.39997558519241921"/>
  </sheetPr>
  <dimension ref="A1:AV74"/>
  <sheetViews>
    <sheetView showGridLines="0" zoomScaleNormal="100" workbookViewId="0">
      <pane xSplit="5" ySplit="10" topLeftCell="F11" activePane="bottomRight" state="frozen"/>
      <selection pane="topRight" activeCell="F1" sqref="F1"/>
      <selection pane="bottomLeft" activeCell="A11" sqref="A11"/>
      <selection pane="bottomRight" activeCell="L9" sqref="L9"/>
    </sheetView>
  </sheetViews>
  <sheetFormatPr baseColWidth="10" defaultColWidth="9" defaultRowHeight="14" x14ac:dyDescent="0.2"/>
  <cols>
    <col min="1" max="1" width="5.6640625" style="160" customWidth="1"/>
    <col min="2" max="2" width="30.6640625" style="160" customWidth="1"/>
    <col min="3" max="4" width="10.6640625" style="160" hidden="1" customWidth="1"/>
    <col min="5" max="5" width="2.6640625" style="160" customWidth="1"/>
    <col min="6" max="6" width="7.6640625" style="160" customWidth="1"/>
    <col min="7" max="7" width="10.6640625" style="160" customWidth="1"/>
    <col min="8" max="8" width="11.6640625" style="160" customWidth="1"/>
    <col min="9" max="11" width="10.6640625" style="160" customWidth="1"/>
    <col min="12" max="12" width="7.6640625" style="160" customWidth="1"/>
    <col min="13" max="13" width="10.6640625" style="160" customWidth="1"/>
    <col min="14" max="14" width="11.6640625" style="160" customWidth="1"/>
    <col min="15" max="17" width="10.6640625" style="160" customWidth="1"/>
    <col min="18" max="18" width="7.6640625" style="160" customWidth="1"/>
    <col min="19" max="19" width="10.6640625" style="160" customWidth="1"/>
    <col min="20" max="20" width="11.6640625" style="160" customWidth="1"/>
    <col min="21" max="23" width="10.6640625" style="160" customWidth="1"/>
    <col min="24" max="24" width="7.6640625" style="160" customWidth="1"/>
    <col min="25" max="25" width="10.6640625" style="160" customWidth="1"/>
    <col min="26" max="26" width="11.6640625" style="160" customWidth="1"/>
    <col min="27" max="29" width="10.6640625" style="160" customWidth="1"/>
    <col min="30" max="30" width="7.6640625" style="160" customWidth="1"/>
    <col min="31" max="31" width="10.6640625" style="160" customWidth="1"/>
    <col min="32" max="32" width="11.6640625" style="160" customWidth="1"/>
    <col min="33" max="35" width="10.6640625" style="160" customWidth="1"/>
    <col min="36" max="36" width="7.6640625" style="160" customWidth="1"/>
    <col min="37" max="37" width="10.6640625" style="160" customWidth="1"/>
    <col min="38" max="38" width="11.6640625" style="160" customWidth="1"/>
    <col min="39" max="41" width="10.6640625" style="160" customWidth="1"/>
    <col min="42" max="42" width="2.6640625" style="160" customWidth="1"/>
    <col min="43" max="43" width="7.6640625" style="160" customWidth="1"/>
    <col min="44" max="44" width="10.6640625" style="160" customWidth="1"/>
    <col min="45" max="45" width="11.6640625" style="160" customWidth="1"/>
    <col min="46" max="48" width="10.6640625" style="160" customWidth="1"/>
    <col min="49" max="16384" width="9" style="160"/>
  </cols>
  <sheetData>
    <row r="1" spans="1:48" s="902" customFormat="1" ht="19" x14ac:dyDescent="0.25">
      <c r="A1" s="901" t="s">
        <v>1673</v>
      </c>
      <c r="C1" s="903"/>
      <c r="D1" s="903"/>
      <c r="E1" s="903"/>
      <c r="F1" s="903"/>
      <c r="G1" s="903"/>
      <c r="H1" s="903"/>
      <c r="I1" s="903"/>
      <c r="J1" s="903"/>
      <c r="K1" s="903"/>
      <c r="L1" s="903"/>
      <c r="M1" s="903"/>
      <c r="N1" s="903"/>
      <c r="O1" s="903"/>
      <c r="P1" s="903"/>
      <c r="Q1" s="903"/>
      <c r="R1" s="903"/>
      <c r="S1" s="903"/>
      <c r="T1" s="903"/>
      <c r="U1" s="903"/>
      <c r="V1" s="903"/>
      <c r="W1" s="903"/>
      <c r="X1" s="903"/>
      <c r="Y1" s="903"/>
      <c r="Z1" s="903"/>
      <c r="AA1" s="903"/>
      <c r="AB1" s="903"/>
      <c r="AC1" s="903"/>
      <c r="AD1" s="903"/>
      <c r="AE1" s="903"/>
      <c r="AF1" s="903"/>
      <c r="AG1" s="903"/>
      <c r="AH1" s="903"/>
      <c r="AI1" s="903"/>
      <c r="AJ1" s="903"/>
      <c r="AK1" s="903"/>
      <c r="AL1" s="903"/>
      <c r="AM1" s="903"/>
      <c r="AN1" s="903"/>
      <c r="AO1" s="903"/>
      <c r="AP1" s="903"/>
      <c r="AQ1" s="903"/>
      <c r="AR1" s="903"/>
      <c r="AS1" s="903"/>
      <c r="AT1" s="903"/>
      <c r="AU1" s="903"/>
      <c r="AV1" s="903"/>
    </row>
    <row r="2" spans="1:48" x14ac:dyDescent="0.2">
      <c r="A2" s="788" t="str">
        <f>"Store #"&amp;TEXT('Report Set-up'!$B$6,"0")&amp;", "&amp;'Report Set-up'!$B$7&amp;", "&amp;TEXT(DATE('Report Set-up'!$B$12,'Report Set-up'!$B$11,1),"mmmm yyyy")</f>
        <v>Store #999, Sample Store, June 2025</v>
      </c>
      <c r="C2" s="899"/>
      <c r="D2" s="899"/>
      <c r="E2" s="899"/>
      <c r="F2" s="899"/>
      <c r="G2" s="899"/>
      <c r="H2" s="899"/>
      <c r="I2" s="899"/>
      <c r="J2" s="899"/>
      <c r="K2" s="899"/>
      <c r="L2" s="899"/>
      <c r="M2" s="899"/>
      <c r="N2" s="899"/>
      <c r="O2" s="899"/>
      <c r="P2" s="899"/>
      <c r="Q2" s="899"/>
      <c r="R2" s="899"/>
      <c r="S2" s="899"/>
      <c r="T2" s="899"/>
      <c r="U2" s="899"/>
      <c r="V2" s="899"/>
      <c r="W2" s="899"/>
      <c r="X2" s="899"/>
      <c r="Y2" s="899"/>
      <c r="Z2" s="899"/>
      <c r="AA2" s="899"/>
      <c r="AB2" s="899"/>
      <c r="AC2" s="899"/>
      <c r="AD2" s="899"/>
      <c r="AE2" s="899"/>
      <c r="AF2" s="899"/>
      <c r="AG2" s="899"/>
      <c r="AH2" s="899"/>
      <c r="AI2" s="899"/>
      <c r="AJ2" s="899"/>
      <c r="AK2" s="899"/>
      <c r="AL2" s="899"/>
      <c r="AM2" s="899"/>
      <c r="AN2" s="899"/>
      <c r="AO2" s="899"/>
      <c r="AP2" s="899"/>
      <c r="AQ2" s="899"/>
      <c r="AR2" s="899"/>
      <c r="AS2" s="899"/>
      <c r="AT2" s="899"/>
      <c r="AU2" s="899"/>
      <c r="AV2" s="899"/>
    </row>
    <row r="3" spans="1:48" ht="15" thickBot="1" x14ac:dyDescent="0.25">
      <c r="A3" s="789"/>
      <c r="B3" s="788"/>
      <c r="C3" s="788"/>
      <c r="D3" s="788"/>
      <c r="E3" s="788"/>
      <c r="H3" s="788"/>
      <c r="I3" s="788"/>
      <c r="J3" s="788"/>
      <c r="K3" s="788"/>
      <c r="AD3" s="790"/>
      <c r="AE3" s="790"/>
      <c r="AF3" s="790"/>
      <c r="AG3" s="790"/>
      <c r="AH3" s="790"/>
      <c r="AI3" s="790"/>
      <c r="AM3" s="791"/>
      <c r="AN3" s="791"/>
      <c r="AO3" s="791"/>
      <c r="AP3" s="792"/>
    </row>
    <row r="4" spans="1:48" ht="15" thickBot="1" x14ac:dyDescent="0.25">
      <c r="A4" s="789"/>
      <c r="B4" s="788"/>
      <c r="C4" s="788"/>
      <c r="D4" s="788"/>
      <c r="E4" s="788"/>
      <c r="F4" s="164" t="s">
        <v>1674</v>
      </c>
      <c r="G4" s="162"/>
      <c r="H4" s="904"/>
      <c r="I4" s="904"/>
      <c r="J4" s="904"/>
      <c r="K4" s="163"/>
      <c r="L4" s="164" t="s">
        <v>1675</v>
      </c>
      <c r="M4" s="162"/>
      <c r="N4" s="904"/>
      <c r="O4" s="904"/>
      <c r="P4" s="904"/>
      <c r="Q4" s="163"/>
      <c r="R4" s="164" t="s">
        <v>1676</v>
      </c>
      <c r="S4" s="162"/>
      <c r="T4" s="904"/>
      <c r="U4" s="904"/>
      <c r="V4" s="904"/>
      <c r="W4" s="163"/>
      <c r="X4" s="164" t="s">
        <v>1677</v>
      </c>
      <c r="Y4" s="162"/>
      <c r="Z4" s="904"/>
      <c r="AA4" s="904"/>
      <c r="AB4" s="904"/>
      <c r="AC4" s="163"/>
      <c r="AD4" s="164" t="s">
        <v>1678</v>
      </c>
      <c r="AE4" s="162"/>
      <c r="AF4" s="904"/>
      <c r="AG4" s="904"/>
      <c r="AH4" s="904"/>
      <c r="AI4" s="163"/>
      <c r="AJ4" s="164" t="s">
        <v>1679</v>
      </c>
      <c r="AK4" s="162"/>
      <c r="AL4" s="904"/>
      <c r="AM4" s="904"/>
      <c r="AN4" s="904"/>
      <c r="AO4" s="163"/>
      <c r="AP4" s="792"/>
    </row>
    <row r="5" spans="1:48" s="461" customFormat="1" ht="12" hidden="1" thickBot="1" x14ac:dyDescent="0.2">
      <c r="B5" s="905" t="s">
        <v>1680</v>
      </c>
      <c r="C5" s="794"/>
      <c r="D5" s="794"/>
      <c r="E5" s="795"/>
      <c r="F5" s="906">
        <f>F7</f>
        <v>1</v>
      </c>
      <c r="G5" s="907"/>
      <c r="H5" s="908">
        <f>F7</f>
        <v>1</v>
      </c>
      <c r="I5" s="908">
        <f>F7</f>
        <v>1</v>
      </c>
      <c r="J5" s="908">
        <f>F7</f>
        <v>1</v>
      </c>
      <c r="K5" s="909">
        <f>F7</f>
        <v>1</v>
      </c>
      <c r="L5" s="906">
        <f>L7</f>
        <v>16</v>
      </c>
      <c r="M5" s="907"/>
      <c r="N5" s="908">
        <f>L7</f>
        <v>16</v>
      </c>
      <c r="O5" s="908">
        <f>L7</f>
        <v>16</v>
      </c>
      <c r="P5" s="908">
        <f>L7</f>
        <v>16</v>
      </c>
      <c r="Q5" s="909">
        <f>L7</f>
        <v>16</v>
      </c>
      <c r="R5" s="906">
        <f>R7</f>
        <v>0</v>
      </c>
      <c r="S5" s="907"/>
      <c r="T5" s="908">
        <f>R7</f>
        <v>0</v>
      </c>
      <c r="U5" s="908">
        <f>R7</f>
        <v>0</v>
      </c>
      <c r="V5" s="908">
        <f>R7</f>
        <v>0</v>
      </c>
      <c r="W5" s="909">
        <f>R7</f>
        <v>0</v>
      </c>
      <c r="X5" s="906">
        <f>X7</f>
        <v>0</v>
      </c>
      <c r="Y5" s="907"/>
      <c r="Z5" s="908">
        <f>X7</f>
        <v>0</v>
      </c>
      <c r="AA5" s="908">
        <f>X7</f>
        <v>0</v>
      </c>
      <c r="AB5" s="908">
        <f>X7</f>
        <v>0</v>
      </c>
      <c r="AC5" s="909">
        <f>X7</f>
        <v>0</v>
      </c>
      <c r="AD5" s="906">
        <f>AD7</f>
        <v>0</v>
      </c>
      <c r="AE5" s="907"/>
      <c r="AF5" s="908">
        <f>AD7</f>
        <v>0</v>
      </c>
      <c r="AG5" s="908">
        <f>AD7</f>
        <v>0</v>
      </c>
      <c r="AH5" s="908">
        <f>AD7</f>
        <v>0</v>
      </c>
      <c r="AI5" s="909">
        <f>AD7</f>
        <v>0</v>
      </c>
      <c r="AJ5" s="906">
        <f>AJ7</f>
        <v>0</v>
      </c>
      <c r="AK5" s="907"/>
      <c r="AL5" s="908">
        <f>AJ7</f>
        <v>0</v>
      </c>
      <c r="AM5" s="908">
        <f>AJ7</f>
        <v>0</v>
      </c>
      <c r="AN5" s="908">
        <f>AJ7</f>
        <v>0</v>
      </c>
      <c r="AO5" s="909">
        <f>AJ7</f>
        <v>0</v>
      </c>
      <c r="AP5" s="801"/>
    </row>
    <row r="6" spans="1:48" s="461" customFormat="1" ht="12" hidden="1" thickBot="1" x14ac:dyDescent="0.2">
      <c r="B6" s="905" t="s">
        <v>1681</v>
      </c>
      <c r="C6" s="794"/>
      <c r="D6" s="794"/>
      <c r="E6" s="795"/>
      <c r="F6" s="910">
        <f>F8</f>
        <v>15</v>
      </c>
      <c r="G6" s="911"/>
      <c r="H6" s="912">
        <f>F8</f>
        <v>15</v>
      </c>
      <c r="I6" s="912">
        <f>F8</f>
        <v>15</v>
      </c>
      <c r="J6" s="912">
        <f>F8</f>
        <v>15</v>
      </c>
      <c r="K6" s="913">
        <f>F8</f>
        <v>15</v>
      </c>
      <c r="L6" s="910">
        <f>L8</f>
        <v>30</v>
      </c>
      <c r="M6" s="911"/>
      <c r="N6" s="912">
        <f>L8</f>
        <v>30</v>
      </c>
      <c r="O6" s="912">
        <f>L8</f>
        <v>30</v>
      </c>
      <c r="P6" s="912">
        <f>L8</f>
        <v>30</v>
      </c>
      <c r="Q6" s="913">
        <f>L8</f>
        <v>30</v>
      </c>
      <c r="R6" s="910">
        <f>R8</f>
        <v>30</v>
      </c>
      <c r="S6" s="911"/>
      <c r="T6" s="912">
        <f>R8</f>
        <v>30</v>
      </c>
      <c r="U6" s="912">
        <f>R8</f>
        <v>30</v>
      </c>
      <c r="V6" s="912">
        <f>R8</f>
        <v>30</v>
      </c>
      <c r="W6" s="913">
        <f>R8</f>
        <v>30</v>
      </c>
      <c r="X6" s="910">
        <f>X8</f>
        <v>28</v>
      </c>
      <c r="Y6" s="911"/>
      <c r="Z6" s="912">
        <f>X8</f>
        <v>28</v>
      </c>
      <c r="AA6" s="912">
        <f>X8</f>
        <v>28</v>
      </c>
      <c r="AB6" s="912">
        <f>X8</f>
        <v>28</v>
      </c>
      <c r="AC6" s="913">
        <f>X8</f>
        <v>28</v>
      </c>
      <c r="AD6" s="910">
        <f>AD8</f>
        <v>31</v>
      </c>
      <c r="AE6" s="911"/>
      <c r="AF6" s="912">
        <f>AD8</f>
        <v>31</v>
      </c>
      <c r="AG6" s="912">
        <f>AD8</f>
        <v>31</v>
      </c>
      <c r="AH6" s="912">
        <f>AD8</f>
        <v>31</v>
      </c>
      <c r="AI6" s="913">
        <f>AD8</f>
        <v>31</v>
      </c>
      <c r="AJ6" s="910">
        <f>AJ8</f>
        <v>0</v>
      </c>
      <c r="AK6" s="911"/>
      <c r="AL6" s="912">
        <f>AJ8</f>
        <v>0</v>
      </c>
      <c r="AM6" s="912">
        <f>AJ8</f>
        <v>0</v>
      </c>
      <c r="AN6" s="912">
        <f>AJ8</f>
        <v>0</v>
      </c>
      <c r="AO6" s="913">
        <f>AJ8</f>
        <v>0</v>
      </c>
      <c r="AP6" s="801"/>
    </row>
    <row r="7" spans="1:48" s="461" customFormat="1" ht="12" thickBot="1" x14ac:dyDescent="0.2">
      <c r="B7" s="803" t="s">
        <v>1651</v>
      </c>
      <c r="C7" s="794"/>
      <c r="D7" s="794"/>
      <c r="E7" s="795"/>
      <c r="F7" s="914">
        <v>1</v>
      </c>
      <c r="G7" s="915" t="s">
        <v>1682</v>
      </c>
      <c r="H7" s="916">
        <f>DATE('Report Set-up'!$B$12,'Report Set-up'!$B$11,F$5)</f>
        <v>45809</v>
      </c>
      <c r="I7" s="917"/>
      <c r="J7" s="918"/>
      <c r="K7" s="919"/>
      <c r="L7" s="914">
        <f>IF(F8+1&gt;'Report Set-up'!$B$15,0,F8+1)</f>
        <v>16</v>
      </c>
      <c r="M7" s="915" t="s">
        <v>1682</v>
      </c>
      <c r="N7" s="916">
        <f>IF(L7=0,"---",DATE('Report Set-up'!$B$12,'Report Set-up'!$B$11,L$5))</f>
        <v>45824</v>
      </c>
      <c r="O7" s="917"/>
      <c r="P7" s="918"/>
      <c r="Q7" s="919"/>
      <c r="R7" s="914">
        <f>IF(L7=0,0,IF(L8+1&gt;'Report Set-up'!$B$15,0,L8+1))</f>
        <v>0</v>
      </c>
      <c r="S7" s="915" t="s">
        <v>1682</v>
      </c>
      <c r="T7" s="916" t="str">
        <f>IF(R7=0,"---",DATE('Report Set-up'!$B$12,'Report Set-up'!$B$11,R$5))</f>
        <v>---</v>
      </c>
      <c r="U7" s="917"/>
      <c r="V7" s="918"/>
      <c r="W7" s="919"/>
      <c r="X7" s="914">
        <f>IF(R7=0,0,IF(R8+1&gt;'Report Set-up'!$B$15,0,R8+1))</f>
        <v>0</v>
      </c>
      <c r="Y7" s="915" t="s">
        <v>1682</v>
      </c>
      <c r="Z7" s="916" t="str">
        <f>IF(X7=0,"---",DATE('Report Set-up'!$B$12,'Report Set-up'!$B$11,X$5))</f>
        <v>---</v>
      </c>
      <c r="AA7" s="917"/>
      <c r="AB7" s="918"/>
      <c r="AC7" s="919"/>
      <c r="AD7" s="914">
        <f>IF(X7=0,0,IF(X8+1&gt;'Report Set-up'!$B$15,0,X8+1))</f>
        <v>0</v>
      </c>
      <c r="AE7" s="915" t="s">
        <v>1682</v>
      </c>
      <c r="AF7" s="916" t="str">
        <f>IF(AD7=0,"---",DATE('Report Set-up'!$B$12,'Report Set-up'!$B$11,AD$5))</f>
        <v>---</v>
      </c>
      <c r="AG7" s="917"/>
      <c r="AH7" s="918"/>
      <c r="AI7" s="919"/>
      <c r="AJ7" s="914">
        <f>IF(AD7=0,0,IF(AD8+1&gt;'Report Set-up'!$B$15,0,AD8+1))</f>
        <v>0</v>
      </c>
      <c r="AK7" s="915" t="s">
        <v>1682</v>
      </c>
      <c r="AL7" s="916" t="str">
        <f>IF(AJ7=0,"---",DATE('Report Set-up'!$B$12,'Report Set-up'!$B$11,AJ$5))</f>
        <v>---</v>
      </c>
      <c r="AM7" s="917"/>
      <c r="AN7" s="918"/>
      <c r="AO7" s="919"/>
      <c r="AP7" s="801"/>
      <c r="AQ7" s="805" t="s">
        <v>1650</v>
      </c>
      <c r="AR7" s="810"/>
      <c r="AS7" s="810"/>
      <c r="AT7" s="810"/>
      <c r="AU7" s="810"/>
      <c r="AV7" s="806"/>
    </row>
    <row r="8" spans="1:48" s="802" customFormat="1" ht="12" thickBot="1" x14ac:dyDescent="0.2">
      <c r="B8" s="803" t="s">
        <v>1649</v>
      </c>
      <c r="C8" s="794"/>
      <c r="D8" s="794"/>
      <c r="E8" s="795"/>
      <c r="F8" s="920">
        <v>15</v>
      </c>
      <c r="G8" s="921" t="s">
        <v>1683</v>
      </c>
      <c r="H8" s="922">
        <f>DATE('Report Set-up'!$B$12,'Report Set-up'!$B$11,F$6)</f>
        <v>45823</v>
      </c>
      <c r="I8" s="923"/>
      <c r="J8" s="924"/>
      <c r="K8" s="925"/>
      <c r="L8" s="920">
        <v>30</v>
      </c>
      <c r="M8" s="921" t="s">
        <v>1683</v>
      </c>
      <c r="N8" s="922">
        <f>IF(L7=0,"---",DATE('Report Set-up'!$B$12,'Report Set-up'!$B$11,L$6))</f>
        <v>45838</v>
      </c>
      <c r="O8" s="923"/>
      <c r="P8" s="924"/>
      <c r="Q8" s="925"/>
      <c r="R8" s="920">
        <v>30</v>
      </c>
      <c r="S8" s="921" t="s">
        <v>1683</v>
      </c>
      <c r="T8" s="922" t="str">
        <f>IF(R7=0,"---",DATE('Report Set-up'!$B$12,'Report Set-up'!$B$11,R$6))</f>
        <v>---</v>
      </c>
      <c r="U8" s="923"/>
      <c r="V8" s="924"/>
      <c r="W8" s="925"/>
      <c r="X8" s="920">
        <v>28</v>
      </c>
      <c r="Y8" s="921" t="s">
        <v>1683</v>
      </c>
      <c r="Z8" s="922" t="str">
        <f>IF(X7=0,"---",DATE('Report Set-up'!$B$12,'Report Set-up'!$B$11,X$6))</f>
        <v>---</v>
      </c>
      <c r="AA8" s="923"/>
      <c r="AB8" s="924"/>
      <c r="AC8" s="925"/>
      <c r="AD8" s="920">
        <v>31</v>
      </c>
      <c r="AE8" s="921" t="s">
        <v>1683</v>
      </c>
      <c r="AF8" s="922" t="str">
        <f>IF(AD7=0,"---",DATE('Report Set-up'!$B$12,'Report Set-up'!$B$11,AD$6))</f>
        <v>---</v>
      </c>
      <c r="AG8" s="923"/>
      <c r="AH8" s="924"/>
      <c r="AI8" s="925"/>
      <c r="AJ8" s="920"/>
      <c r="AK8" s="921" t="s">
        <v>1683</v>
      </c>
      <c r="AL8" s="922" t="str">
        <f>IF(AJ7=0,"---",DATE('Report Set-up'!$B$12,'Report Set-up'!$B$11,AJ$6))</f>
        <v>---</v>
      </c>
      <c r="AM8" s="923"/>
      <c r="AN8" s="924"/>
      <c r="AO8" s="925"/>
      <c r="AP8" s="801"/>
      <c r="AQ8" s="813" t="s">
        <v>217</v>
      </c>
      <c r="AR8" s="814" t="s">
        <v>217</v>
      </c>
      <c r="AS8" s="815"/>
      <c r="AT8" s="816"/>
      <c r="AU8" s="817" t="s">
        <v>1652</v>
      </c>
      <c r="AV8" s="818" t="s">
        <v>1652</v>
      </c>
    </row>
    <row r="9" spans="1:48" s="802" customFormat="1" ht="15" thickBot="1" x14ac:dyDescent="0.25">
      <c r="B9" s="819"/>
      <c r="C9" s="788"/>
      <c r="D9" s="788"/>
      <c r="E9" s="795"/>
      <c r="AP9" s="801"/>
      <c r="AQ9" s="820" t="s">
        <v>266</v>
      </c>
      <c r="AR9" s="821" t="s">
        <v>266</v>
      </c>
      <c r="AS9" s="822" t="s">
        <v>590</v>
      </c>
      <c r="AT9" s="823" t="s">
        <v>591</v>
      </c>
      <c r="AU9" s="823" t="s">
        <v>584</v>
      </c>
      <c r="AV9" s="824" t="s">
        <v>584</v>
      </c>
    </row>
    <row r="10" spans="1:48" s="461" customFormat="1" ht="12.75" customHeight="1" thickBot="1" x14ac:dyDescent="0.2">
      <c r="A10" s="825" t="s">
        <v>208</v>
      </c>
      <c r="B10" s="826" t="s">
        <v>209</v>
      </c>
      <c r="C10" s="827" t="s">
        <v>1653</v>
      </c>
      <c r="D10" s="828" t="s">
        <v>1654</v>
      </c>
      <c r="E10" s="829"/>
      <c r="F10" s="926" t="s">
        <v>1684</v>
      </c>
      <c r="G10" s="927" t="s">
        <v>1685</v>
      </c>
      <c r="H10" s="832" t="s">
        <v>1656</v>
      </c>
      <c r="I10" s="833" t="s">
        <v>1657</v>
      </c>
      <c r="J10" s="833" t="s">
        <v>1658</v>
      </c>
      <c r="K10" s="831" t="s">
        <v>1659</v>
      </c>
      <c r="L10" s="926" t="s">
        <v>1684</v>
      </c>
      <c r="M10" s="927" t="s">
        <v>1685</v>
      </c>
      <c r="N10" s="833" t="s">
        <v>1656</v>
      </c>
      <c r="O10" s="833" t="s">
        <v>1657</v>
      </c>
      <c r="P10" s="833" t="s">
        <v>1658</v>
      </c>
      <c r="Q10" s="831" t="s">
        <v>1659</v>
      </c>
      <c r="R10" s="926" t="s">
        <v>1684</v>
      </c>
      <c r="S10" s="927" t="s">
        <v>1685</v>
      </c>
      <c r="T10" s="833" t="s">
        <v>1656</v>
      </c>
      <c r="U10" s="833" t="s">
        <v>1657</v>
      </c>
      <c r="V10" s="833" t="s">
        <v>1658</v>
      </c>
      <c r="W10" s="831" t="s">
        <v>1659</v>
      </c>
      <c r="X10" s="830" t="s">
        <v>1684</v>
      </c>
      <c r="Y10" s="927" t="s">
        <v>1685</v>
      </c>
      <c r="Z10" s="833" t="s">
        <v>1656</v>
      </c>
      <c r="AA10" s="833" t="s">
        <v>1657</v>
      </c>
      <c r="AB10" s="833" t="s">
        <v>1658</v>
      </c>
      <c r="AC10" s="831" t="s">
        <v>1659</v>
      </c>
      <c r="AD10" s="830" t="s">
        <v>1684</v>
      </c>
      <c r="AE10" s="927" t="s">
        <v>1685</v>
      </c>
      <c r="AF10" s="833" t="s">
        <v>1656</v>
      </c>
      <c r="AG10" s="833" t="s">
        <v>1657</v>
      </c>
      <c r="AH10" s="833" t="s">
        <v>1658</v>
      </c>
      <c r="AI10" s="831" t="s">
        <v>1659</v>
      </c>
      <c r="AJ10" s="830" t="s">
        <v>1684</v>
      </c>
      <c r="AK10" s="927" t="s">
        <v>1685</v>
      </c>
      <c r="AL10" s="833" t="s">
        <v>1656</v>
      </c>
      <c r="AM10" s="833" t="s">
        <v>1657</v>
      </c>
      <c r="AN10" s="833" t="s">
        <v>1658</v>
      </c>
      <c r="AO10" s="831" t="s">
        <v>1659</v>
      </c>
      <c r="AP10" s="801"/>
      <c r="AQ10" s="835" t="s">
        <v>1126</v>
      </c>
      <c r="AR10" s="836" t="s">
        <v>224</v>
      </c>
      <c r="AS10" s="837" t="s">
        <v>584</v>
      </c>
      <c r="AT10" s="838" t="s">
        <v>584</v>
      </c>
      <c r="AU10" s="839" t="s">
        <v>1660</v>
      </c>
      <c r="AV10" s="840" t="s">
        <v>1661</v>
      </c>
    </row>
    <row r="11" spans="1:48" x14ac:dyDescent="0.2">
      <c r="A11" s="841" t="str">
        <f ca="1">IF(OFFSET('Employee Set-up'!$A$1,ROW('Employee Set-up'!$A5)-1,'Employee Set-up'!$B$1-1,1,1)&lt;&gt;0,OFFSET('Employee Set-up'!$A$1,ROW('Employee Set-up'!$A5)-1,'Employee Set-up'!$B$1-1,1,1),"---")</f>
        <v>----</v>
      </c>
      <c r="B11" s="842" t="str">
        <f ca="1">IF(OFFSET('Employee Set-up'!$A$1,ROW('Employee Set-up'!$A5)-1,'Employee Set-up'!$D$1-1,1,1)&lt;&gt;0,OFFSET('Employee Set-up'!$A$1,ROW('Employee Set-up'!$A5)-1,'Employee Set-up'!$C$1-1,1,1),"---")</f>
        <v>Manager</v>
      </c>
      <c r="C11" s="843">
        <f ca="1">IF(OFFSET('Employee Set-up'!$A$1,ROW('Employee Set-up'!$A5)-1,'Employee Set-up'!$D$1-1,1,1)&lt;&gt;0,OFFSET('Employee Set-up'!$A$1,ROW('Employee Set-up'!$A5)-1,'Employee Set-up'!$F$1-1,1,1),"---")</f>
        <v>25</v>
      </c>
      <c r="D11" s="844">
        <f ca="1">IF(OFFSET('Employee Set-up'!$A$1,ROW('Employee Set-up'!$A5)-1,'Employee Set-up'!$D$1-1,1,1)&lt;&gt;0,OFFSET('Employee Set-up'!$A$1,ROW('Employee Set-up'!$A5)-1,'Employee Set-up'!$G$1-1,1,1),"---")</f>
        <v>1</v>
      </c>
      <c r="E11" s="845"/>
      <c r="F11" s="928">
        <f ca="1">IF(F$5&gt;0,SUM(OFFSET('Labour Reference (hide)'!$B$9,('Labour Entry'!$A10-9)*5-4,F$5,1,F$6-F$5+1)),0)</f>
        <v>0</v>
      </c>
      <c r="G11" s="929">
        <f ca="1">$D11*F11</f>
        <v>0</v>
      </c>
      <c r="H11" s="847">
        <f ca="1">IF(H$5&gt;0,SUM(OFFSET('Labour Reference (hide)'!$B$9,('Labour Entry'!$A10-9)*5-3,H$5,1,H$6-H$5+1)),0)</f>
        <v>50</v>
      </c>
      <c r="I11" s="848">
        <f ca="1">IF(I$5&gt;0,SUM(OFFSET('Labour Reference (hide)'!$B$9,('Labour Entry'!$A10-9)*5-2,I$5,1,I$6-I$5+1)),0)</f>
        <v>0</v>
      </c>
      <c r="J11" s="848">
        <f ca="1">IF(J$5&gt;0,SUM(OFFSET('Labour Reference (hide)'!$B$9,('Labour Entry'!$A10-9)*5-1,J$5,1,J$6-J$5+1)),0)</f>
        <v>0</v>
      </c>
      <c r="K11" s="844">
        <f ca="1">IF(K$5&gt;0,SUM(OFFSET('Labour Reference (hide)'!$B$9,('Labour Entry'!$A10-9)*5-0,K$5,1,K$6-K$5+1)),0)</f>
        <v>0</v>
      </c>
      <c r="L11" s="928">
        <f ca="1">IF(L$5&gt;0,SUM(OFFSET('Labour Reference (hide)'!$B$9,('Labour Entry'!$A10-9)*5-4,L$5,1,L$6-L$5+1)),0)</f>
        <v>0</v>
      </c>
      <c r="M11" s="929">
        <f ca="1">$D11*L11</f>
        <v>0</v>
      </c>
      <c r="N11" s="848">
        <f ca="1">IF(N$5&gt;0,SUM(OFFSET('Labour Reference (hide)'!$B$9,('Labour Entry'!$A10-9)*5-3,N$5,1,N$6-N$5+1)),0)</f>
        <v>73.5</v>
      </c>
      <c r="O11" s="848">
        <f ca="1">IF(O$5&gt;0,SUM(OFFSET('Labour Reference (hide)'!$B$9,('Labour Entry'!$A10-9)*5-2,O$5,1,O$6-O$5+1)),0)</f>
        <v>0</v>
      </c>
      <c r="P11" s="848">
        <f ca="1">IF(P$5&gt;0,SUM(OFFSET('Labour Reference (hide)'!$B$9,('Labour Entry'!$A10-9)*5-1,P$5,1,P$6-P$5+1)),0)</f>
        <v>0</v>
      </c>
      <c r="Q11" s="844">
        <f ca="1">IF(Q$5&gt;0,SUM(OFFSET('Labour Reference (hide)'!$B$9,('Labour Entry'!$A10-9)*5-0,Q$5,1,Q$6-Q$5+1)),0)</f>
        <v>0</v>
      </c>
      <c r="R11" s="928">
        <f ca="1">IF(R$5&gt;0,SUM(OFFSET('Labour Reference (hide)'!$B$9,('Labour Entry'!$A10-9)*5-4,R$5,1,R$6-R$5+1)),0)</f>
        <v>0</v>
      </c>
      <c r="S11" s="929">
        <f ca="1">$D11*R11</f>
        <v>0</v>
      </c>
      <c r="T11" s="848">
        <f ca="1">IF(T$5&gt;0,SUM(OFFSET('Labour Reference (hide)'!$B$9,('Labour Entry'!$A10-9)*5-3,T$5,1,T$6-T$5+1)),0)</f>
        <v>0</v>
      </c>
      <c r="U11" s="848">
        <f ca="1">IF(U$5&gt;0,SUM(OFFSET('Labour Reference (hide)'!$B$9,('Labour Entry'!$A10-9)*5-2,U$5,1,U$6-U$5+1)),0)</f>
        <v>0</v>
      </c>
      <c r="V11" s="848">
        <f ca="1">IF(V$5&gt;0,SUM(OFFSET('Labour Reference (hide)'!$B$9,('Labour Entry'!$A10-9)*5-1,V$5,1,V$6-V$5+1)),0)</f>
        <v>0</v>
      </c>
      <c r="W11" s="844">
        <f ca="1">IF(W$5&gt;0,SUM(OFFSET('Labour Reference (hide)'!$B$9,('Labour Entry'!$A10-9)*5-0,W$5,1,W$6-W$5+1)),0)</f>
        <v>0</v>
      </c>
      <c r="X11" s="928">
        <f ca="1">IF(X$5&gt;0,SUM(OFFSET('Labour Reference (hide)'!$B$9,('Labour Entry'!$A10-9)*5-4,X$5,1,X$6-X$5+1)),0)</f>
        <v>0</v>
      </c>
      <c r="Y11" s="929">
        <f ca="1">$D11*X11</f>
        <v>0</v>
      </c>
      <c r="Z11" s="848">
        <f ca="1">IF(Z$5&gt;0,SUM(OFFSET('Labour Reference (hide)'!$B$9,('Labour Entry'!$A10-9)*5-3,Z$5,1,Z$6-Z$5+1)),0)</f>
        <v>0</v>
      </c>
      <c r="AA11" s="848">
        <f ca="1">IF(AA$5&gt;0,SUM(OFFSET('Labour Reference (hide)'!$B$9,('Labour Entry'!$A10-9)*5-2,AA$5,1,AA$6-AA$5+1)),0)</f>
        <v>0</v>
      </c>
      <c r="AB11" s="848">
        <f ca="1">IF(AB$5&gt;0,SUM(OFFSET('Labour Reference (hide)'!$B$9,('Labour Entry'!$A10-9)*5-1,AB$5,1,AB$6-AB$5+1)),0)</f>
        <v>0</v>
      </c>
      <c r="AC11" s="844">
        <f ca="1">IF(AC$5&gt;0,SUM(OFFSET('Labour Reference (hide)'!$B$9,('Labour Entry'!$A10-9)*5-0,AC$5,1,AC$6-AC$5+1)),0)</f>
        <v>0</v>
      </c>
      <c r="AD11" s="928">
        <f ca="1">IF(AD$5&gt;0,SUM(OFFSET('Labour Reference (hide)'!$B$9,('Labour Entry'!$A10-9)*5-4,AD$5,1,AD$6-AD$5+1)),0)</f>
        <v>0</v>
      </c>
      <c r="AE11" s="929">
        <f ca="1">$D11*AD11</f>
        <v>0</v>
      </c>
      <c r="AF11" s="848">
        <f ca="1">IF(AF$5&gt;0,SUM(OFFSET('Labour Reference (hide)'!$B$9,('Labour Entry'!$A10-9)*5-3,AF$5,1,AF$6-AF$5+1)),0)</f>
        <v>0</v>
      </c>
      <c r="AG11" s="848">
        <f ca="1">IF(AG$5&gt;0,SUM(OFFSET('Labour Reference (hide)'!$B$9,('Labour Entry'!$A10-9)*5-2,AG$5,1,AG$6-AG$5+1)),0)</f>
        <v>0</v>
      </c>
      <c r="AH11" s="848">
        <f ca="1">IF(AH$5&gt;0,SUM(OFFSET('Labour Reference (hide)'!$B$9,('Labour Entry'!$A10-9)*5-1,AH$5,1,AH$6-AH$5+1)),0)</f>
        <v>0</v>
      </c>
      <c r="AI11" s="844">
        <f ca="1">IF(AI$5&gt;0,SUM(OFFSET('Labour Reference (hide)'!$B$9,('Labour Entry'!$A10-9)*5-0,AI$5,1,AI$6-AI$5+1)),0)</f>
        <v>0</v>
      </c>
      <c r="AJ11" s="928">
        <f ca="1">IF(AJ$5&gt;0,SUM(OFFSET('Labour Reference (hide)'!$B$9,('Labour Entry'!$A10-9)*5-4,AJ$5,1,AJ$6-AJ$5+1)),0)</f>
        <v>0</v>
      </c>
      <c r="AK11" s="929">
        <f ca="1">$D11*AJ11</f>
        <v>0</v>
      </c>
      <c r="AL11" s="848">
        <f ca="1">IF(AL$5&gt;0,SUM(OFFSET('Labour Reference (hide)'!$B$9,('Labour Entry'!$A10-9)*5-3,AL$5,1,AL$6-AL$5+1)),0)</f>
        <v>0</v>
      </c>
      <c r="AM11" s="848">
        <f ca="1">IF(AM$5&gt;0,SUM(OFFSET('Labour Reference (hide)'!$B$9,('Labour Entry'!$A10-9)*5-2,AM$5,1,AM$6-AM$5+1)),0)</f>
        <v>0</v>
      </c>
      <c r="AN11" s="848">
        <f ca="1">IF(AN$5&gt;0,SUM(OFFSET('Labour Reference (hide)'!$B$9,('Labour Entry'!$A10-9)*5-1,AN$5,1,AN$6-AN$5+1)),0)</f>
        <v>0</v>
      </c>
      <c r="AO11" s="844">
        <f ca="1">IF(AO$5&gt;0,SUM(OFFSET('Labour Reference (hide)'!$B$9,('Labour Entry'!$A10-9)*5-0,AO$5,1,AO$6-AO$5+1)),0)</f>
        <v>0</v>
      </c>
      <c r="AP11" s="845"/>
      <c r="AQ11" s="850">
        <f t="shared" ref="AQ11:AV52" ca="1" si="0">F11+L11+R11+X11+AD11+AJ11</f>
        <v>0</v>
      </c>
      <c r="AR11" s="851">
        <f t="shared" ca="1" si="0"/>
        <v>0</v>
      </c>
      <c r="AS11" s="852">
        <f t="shared" ca="1" si="0"/>
        <v>123.5</v>
      </c>
      <c r="AT11" s="853">
        <f t="shared" ca="1" si="0"/>
        <v>0</v>
      </c>
      <c r="AU11" s="853">
        <f t="shared" ca="1" si="0"/>
        <v>0</v>
      </c>
      <c r="AV11" s="854">
        <f t="shared" ca="1" si="0"/>
        <v>0</v>
      </c>
    </row>
    <row r="12" spans="1:48" x14ac:dyDescent="0.2">
      <c r="A12" s="855" t="str">
        <f ca="1">IF(OFFSET('Employee Set-up'!$A$1,ROW('Employee Set-up'!$A6)-1,'Employee Set-up'!$B$1-1,1,1)&lt;&gt;0,OFFSET('Employee Set-up'!$A$1,ROW('Employee Set-up'!$A6)-1,'Employee Set-up'!$B$1-1,1,1),"---")</f>
        <v>----</v>
      </c>
      <c r="B12" s="856" t="str">
        <f ca="1">IF(OFFSET('Employee Set-up'!$A$1,ROW('Employee Set-up'!$A6)-1,'Employee Set-up'!$D$1-1,1,1)&lt;&gt;0,OFFSET('Employee Set-up'!$A$1,ROW('Employee Set-up'!$A6)-1,'Employee Set-up'!$C$1-1,1,1),"---")</f>
        <v>Cook 1</v>
      </c>
      <c r="C12" s="857">
        <f ca="1">IF(OFFSET('Employee Set-up'!$A$1,ROW('Employee Set-up'!$A6)-1,'Employee Set-up'!$D$1-1,1,1)&lt;&gt;0,OFFSET('Employee Set-up'!$A$1,ROW('Employee Set-up'!$A6)-1,'Employee Set-up'!$F$1-1,1,1),"---")</f>
        <v>17.850000000000001</v>
      </c>
      <c r="D12" s="858">
        <f ca="1">IF(OFFSET('Employee Set-up'!$A$1,ROW('Employee Set-up'!$A6)-1,'Employee Set-up'!$D$1-1,1,1)&lt;&gt;0,OFFSET('Employee Set-up'!$A$1,ROW('Employee Set-up'!$A6)-1,'Employee Set-up'!$G$1-1,1,1),"---")</f>
        <v>1</v>
      </c>
      <c r="E12" s="845"/>
      <c r="F12" s="930">
        <f ca="1">IF(F$5&gt;0,SUM(OFFSET('Labour Reference (hide)'!$B$9,('Labour Entry'!$A11-9)*5-4,F$5,1,F$6-F$5+1)),0)</f>
        <v>0</v>
      </c>
      <c r="G12" s="931">
        <f t="shared" ref="G12:G52" ca="1" si="1">$D12*F12</f>
        <v>0</v>
      </c>
      <c r="H12" s="860">
        <f ca="1">IF(H$5&gt;0,SUM(OFFSET('Labour Reference (hide)'!$B$9,('Labour Entry'!$A11-9)*5-3,H$5,1,H$6-H$5+1)),0)</f>
        <v>52</v>
      </c>
      <c r="I12" s="861">
        <f ca="1">IF(I$5&gt;0,SUM(OFFSET('Labour Reference (hide)'!$B$9,('Labour Entry'!$A11-9)*5-2,I$5,1,I$6-I$5+1)),0)</f>
        <v>0</v>
      </c>
      <c r="J12" s="861">
        <f ca="1">IF(J$5&gt;0,SUM(OFFSET('Labour Reference (hide)'!$B$9,('Labour Entry'!$A11-9)*5-1,J$5,1,J$6-J$5+1)),0)</f>
        <v>0</v>
      </c>
      <c r="K12" s="858">
        <f ca="1">IF(K$5&gt;0,SUM(OFFSET('Labour Reference (hide)'!$B$9,('Labour Entry'!$A11-9)*5-0,K$5,1,K$6-K$5+1)),0)</f>
        <v>0</v>
      </c>
      <c r="L12" s="930">
        <f ca="1">IF(L$5&gt;0,SUM(OFFSET('Labour Reference (hide)'!$B$9,('Labour Entry'!$A11-9)*5-4,L$5,1,L$6-L$5+1)),0)</f>
        <v>0</v>
      </c>
      <c r="M12" s="931">
        <f t="shared" ref="M12:M52" ca="1" si="2">$D12*L12</f>
        <v>0</v>
      </c>
      <c r="N12" s="861">
        <f ca="1">IF(N$5&gt;0,SUM(OFFSET('Labour Reference (hide)'!$B$9,('Labour Entry'!$A11-9)*5-3,N$5,1,N$6-N$5+1)),0)</f>
        <v>52.5</v>
      </c>
      <c r="O12" s="861">
        <f ca="1">IF(O$5&gt;0,SUM(OFFSET('Labour Reference (hide)'!$B$9,('Labour Entry'!$A11-9)*5-2,O$5,1,O$6-O$5+1)),0)</f>
        <v>0</v>
      </c>
      <c r="P12" s="861">
        <f ca="1">IF(P$5&gt;0,SUM(OFFSET('Labour Reference (hide)'!$B$9,('Labour Entry'!$A11-9)*5-1,P$5,1,P$6-P$5+1)),0)</f>
        <v>0</v>
      </c>
      <c r="Q12" s="858">
        <f ca="1">IF(Q$5&gt;0,SUM(OFFSET('Labour Reference (hide)'!$B$9,('Labour Entry'!$A11-9)*5-0,Q$5,1,Q$6-Q$5+1)),0)</f>
        <v>0</v>
      </c>
      <c r="R12" s="930">
        <f ca="1">IF(R$5&gt;0,SUM(OFFSET('Labour Reference (hide)'!$B$9,('Labour Entry'!$A11-9)*5-4,R$5,1,R$6-R$5+1)),0)</f>
        <v>0</v>
      </c>
      <c r="S12" s="931">
        <f t="shared" ref="S12:S52" ca="1" si="3">$D12*R12</f>
        <v>0</v>
      </c>
      <c r="T12" s="861">
        <f ca="1">IF(T$5&gt;0,SUM(OFFSET('Labour Reference (hide)'!$B$9,('Labour Entry'!$A11-9)*5-3,T$5,1,T$6-T$5+1)),0)</f>
        <v>0</v>
      </c>
      <c r="U12" s="861">
        <f ca="1">IF(U$5&gt;0,SUM(OFFSET('Labour Reference (hide)'!$B$9,('Labour Entry'!$A11-9)*5-2,U$5,1,U$6-U$5+1)),0)</f>
        <v>0</v>
      </c>
      <c r="V12" s="861">
        <f ca="1">IF(V$5&gt;0,SUM(OFFSET('Labour Reference (hide)'!$B$9,('Labour Entry'!$A11-9)*5-1,V$5,1,V$6-V$5+1)),0)</f>
        <v>0</v>
      </c>
      <c r="W12" s="858">
        <f ca="1">IF(W$5&gt;0,SUM(OFFSET('Labour Reference (hide)'!$B$9,('Labour Entry'!$A11-9)*5-0,W$5,1,W$6-W$5+1)),0)</f>
        <v>0</v>
      </c>
      <c r="X12" s="930">
        <f ca="1">IF(X$5&gt;0,SUM(OFFSET('Labour Reference (hide)'!$B$9,('Labour Entry'!$A11-9)*5-4,X$5,1,X$6-X$5+1)),0)</f>
        <v>0</v>
      </c>
      <c r="Y12" s="931">
        <f t="shared" ref="Y12:Y52" ca="1" si="4">$D12*X12</f>
        <v>0</v>
      </c>
      <c r="Z12" s="861">
        <f ca="1">IF(Z$5&gt;0,SUM(OFFSET('Labour Reference (hide)'!$B$9,('Labour Entry'!$A11-9)*5-3,Z$5,1,Z$6-Z$5+1)),0)</f>
        <v>0</v>
      </c>
      <c r="AA12" s="861">
        <f ca="1">IF(AA$5&gt;0,SUM(OFFSET('Labour Reference (hide)'!$B$9,('Labour Entry'!$A11-9)*5-2,AA$5,1,AA$6-AA$5+1)),0)</f>
        <v>0</v>
      </c>
      <c r="AB12" s="861">
        <f ca="1">IF(AB$5&gt;0,SUM(OFFSET('Labour Reference (hide)'!$B$9,('Labour Entry'!$A11-9)*5-1,AB$5,1,AB$6-AB$5+1)),0)</f>
        <v>0</v>
      </c>
      <c r="AC12" s="858">
        <f ca="1">IF(AC$5&gt;0,SUM(OFFSET('Labour Reference (hide)'!$B$9,('Labour Entry'!$A11-9)*5-0,AC$5,1,AC$6-AC$5+1)),0)</f>
        <v>0</v>
      </c>
      <c r="AD12" s="930">
        <f ca="1">IF(AD$5&gt;0,SUM(OFFSET('Labour Reference (hide)'!$B$9,('Labour Entry'!$A11-9)*5-4,AD$5,1,AD$6-AD$5+1)),0)</f>
        <v>0</v>
      </c>
      <c r="AE12" s="931">
        <f t="shared" ref="AE12:AE52" ca="1" si="5">$D12*AD12</f>
        <v>0</v>
      </c>
      <c r="AF12" s="861">
        <f ca="1">IF(AF$5&gt;0,SUM(OFFSET('Labour Reference (hide)'!$B$9,('Labour Entry'!$A11-9)*5-3,AF$5,1,AF$6-AF$5+1)),0)</f>
        <v>0</v>
      </c>
      <c r="AG12" s="861">
        <f ca="1">IF(AG$5&gt;0,SUM(OFFSET('Labour Reference (hide)'!$B$9,('Labour Entry'!$A11-9)*5-2,AG$5,1,AG$6-AG$5+1)),0)</f>
        <v>0</v>
      </c>
      <c r="AH12" s="861">
        <f ca="1">IF(AH$5&gt;0,SUM(OFFSET('Labour Reference (hide)'!$B$9,('Labour Entry'!$A11-9)*5-1,AH$5,1,AH$6-AH$5+1)),0)</f>
        <v>0</v>
      </c>
      <c r="AI12" s="858">
        <f ca="1">IF(AI$5&gt;0,SUM(OFFSET('Labour Reference (hide)'!$B$9,('Labour Entry'!$A11-9)*5-0,AI$5,1,AI$6-AI$5+1)),0)</f>
        <v>0</v>
      </c>
      <c r="AJ12" s="930">
        <f ca="1">IF(AJ$5&gt;0,SUM(OFFSET('Labour Reference (hide)'!$B$9,('Labour Entry'!$A11-9)*5-4,AJ$5,1,AJ$6-AJ$5+1)),0)</f>
        <v>0</v>
      </c>
      <c r="AK12" s="931">
        <f t="shared" ref="AK12:AK52" ca="1" si="6">$D12*AJ12</f>
        <v>0</v>
      </c>
      <c r="AL12" s="861">
        <f ca="1">IF(AL$5&gt;0,SUM(OFFSET('Labour Reference (hide)'!$B$9,('Labour Entry'!$A11-9)*5-3,AL$5,1,AL$6-AL$5+1)),0)</f>
        <v>0</v>
      </c>
      <c r="AM12" s="861">
        <f ca="1">IF(AM$5&gt;0,SUM(OFFSET('Labour Reference (hide)'!$B$9,('Labour Entry'!$A11-9)*5-2,AM$5,1,AM$6-AM$5+1)),0)</f>
        <v>0</v>
      </c>
      <c r="AN12" s="861">
        <f ca="1">IF(AN$5&gt;0,SUM(OFFSET('Labour Reference (hide)'!$B$9,('Labour Entry'!$A11-9)*5-1,AN$5,1,AN$6-AN$5+1)),0)</f>
        <v>0</v>
      </c>
      <c r="AO12" s="858">
        <f ca="1">IF(AO$5&gt;0,SUM(OFFSET('Labour Reference (hide)'!$B$9,('Labour Entry'!$A11-9)*5-0,AO$5,1,AO$6-AO$5+1)),0)</f>
        <v>0</v>
      </c>
      <c r="AP12" s="845"/>
      <c r="AQ12" s="863">
        <f t="shared" ca="1" si="0"/>
        <v>0</v>
      </c>
      <c r="AR12" s="864">
        <f t="shared" ca="1" si="0"/>
        <v>0</v>
      </c>
      <c r="AS12" s="865">
        <f t="shared" ca="1" si="0"/>
        <v>104.5</v>
      </c>
      <c r="AT12" s="866">
        <f t="shared" ca="1" si="0"/>
        <v>0</v>
      </c>
      <c r="AU12" s="866">
        <f t="shared" ca="1" si="0"/>
        <v>0</v>
      </c>
      <c r="AV12" s="867">
        <f t="shared" ca="1" si="0"/>
        <v>0</v>
      </c>
    </row>
    <row r="13" spans="1:48" x14ac:dyDescent="0.2">
      <c r="A13" s="855" t="str">
        <f ca="1">IF(OFFSET('Employee Set-up'!$A$1,ROW('Employee Set-up'!$A7)-1,'Employee Set-up'!$B$1-1,1,1)&lt;&gt;0,OFFSET('Employee Set-up'!$A$1,ROW('Employee Set-up'!$A7)-1,'Employee Set-up'!$B$1-1,1,1),"---")</f>
        <v>----</v>
      </c>
      <c r="B13" s="856" t="str">
        <f ca="1">IF(OFFSET('Employee Set-up'!$A$1,ROW('Employee Set-up'!$A7)-1,'Employee Set-up'!$D$1-1,1,1)&lt;&gt;0,OFFSET('Employee Set-up'!$A$1,ROW('Employee Set-up'!$A7)-1,'Employee Set-up'!$C$1-1,1,1),"---")</f>
        <v>Cook 2</v>
      </c>
      <c r="C13" s="857">
        <f ca="1">IF(OFFSET('Employee Set-up'!$A$1,ROW('Employee Set-up'!$A7)-1,'Employee Set-up'!$D$1-1,1,1)&lt;&gt;0,OFFSET('Employee Set-up'!$A$1,ROW('Employee Set-up'!$A7)-1,'Employee Set-up'!$F$1-1,1,1),"---")</f>
        <v>17.850000000000001</v>
      </c>
      <c r="D13" s="858">
        <f ca="1">IF(OFFSET('Employee Set-up'!$A$1,ROW('Employee Set-up'!$A7)-1,'Employee Set-up'!$D$1-1,1,1)&lt;&gt;0,OFFSET('Employee Set-up'!$A$1,ROW('Employee Set-up'!$A7)-1,'Employee Set-up'!$G$1-1,1,1),"---")</f>
        <v>1</v>
      </c>
      <c r="E13" s="845"/>
      <c r="F13" s="930">
        <f ca="1">IF(F$5&gt;0,SUM(OFFSET('Labour Reference (hide)'!$B$9,('Labour Entry'!$A12-9)*5-4,F$5,1,F$6-F$5+1)),0)</f>
        <v>0</v>
      </c>
      <c r="G13" s="931">
        <f t="shared" ca="1" si="1"/>
        <v>0</v>
      </c>
      <c r="H13" s="860">
        <f ca="1">IF(H$5&gt;0,SUM(OFFSET('Labour Reference (hide)'!$B$9,('Labour Entry'!$A12-9)*5-3,H$5,1,H$6-H$5+1)),0)</f>
        <v>26.5</v>
      </c>
      <c r="I13" s="861">
        <f ca="1">IF(I$5&gt;0,SUM(OFFSET('Labour Reference (hide)'!$B$9,('Labour Entry'!$A12-9)*5-2,I$5,1,I$6-I$5+1)),0)</f>
        <v>0</v>
      </c>
      <c r="J13" s="861">
        <f ca="1">IF(J$5&gt;0,SUM(OFFSET('Labour Reference (hide)'!$B$9,('Labour Entry'!$A12-9)*5-1,J$5,1,J$6-J$5+1)),0)</f>
        <v>0</v>
      </c>
      <c r="K13" s="858">
        <f ca="1">IF(K$5&gt;0,SUM(OFFSET('Labour Reference (hide)'!$B$9,('Labour Entry'!$A12-9)*5-0,K$5,1,K$6-K$5+1)),0)</f>
        <v>0</v>
      </c>
      <c r="L13" s="930">
        <f ca="1">IF(L$5&gt;0,SUM(OFFSET('Labour Reference (hide)'!$B$9,('Labour Entry'!$A12-9)*5-4,L$5,1,L$6-L$5+1)),0)</f>
        <v>0</v>
      </c>
      <c r="M13" s="931">
        <f t="shared" ca="1" si="2"/>
        <v>0</v>
      </c>
      <c r="N13" s="861">
        <f ca="1">IF(N$5&gt;0,SUM(OFFSET('Labour Reference (hide)'!$B$9,('Labour Entry'!$A12-9)*5-3,N$5,1,N$6-N$5+1)),0)</f>
        <v>23</v>
      </c>
      <c r="O13" s="861">
        <f ca="1">IF(O$5&gt;0,SUM(OFFSET('Labour Reference (hide)'!$B$9,('Labour Entry'!$A12-9)*5-2,O$5,1,O$6-O$5+1)),0)</f>
        <v>0</v>
      </c>
      <c r="P13" s="861">
        <f ca="1">IF(P$5&gt;0,SUM(OFFSET('Labour Reference (hide)'!$B$9,('Labour Entry'!$A12-9)*5-1,P$5,1,P$6-P$5+1)),0)</f>
        <v>0</v>
      </c>
      <c r="Q13" s="858">
        <f ca="1">IF(Q$5&gt;0,SUM(OFFSET('Labour Reference (hide)'!$B$9,('Labour Entry'!$A12-9)*5-0,Q$5,1,Q$6-Q$5+1)),0)</f>
        <v>0</v>
      </c>
      <c r="R13" s="930">
        <f ca="1">IF(R$5&gt;0,SUM(OFFSET('Labour Reference (hide)'!$B$9,('Labour Entry'!$A12-9)*5-4,R$5,1,R$6-R$5+1)),0)</f>
        <v>0</v>
      </c>
      <c r="S13" s="931">
        <f t="shared" ca="1" si="3"/>
        <v>0</v>
      </c>
      <c r="T13" s="861">
        <f ca="1">IF(T$5&gt;0,SUM(OFFSET('Labour Reference (hide)'!$B$9,('Labour Entry'!$A12-9)*5-3,T$5,1,T$6-T$5+1)),0)</f>
        <v>0</v>
      </c>
      <c r="U13" s="861">
        <f ca="1">IF(U$5&gt;0,SUM(OFFSET('Labour Reference (hide)'!$B$9,('Labour Entry'!$A12-9)*5-2,U$5,1,U$6-U$5+1)),0)</f>
        <v>0</v>
      </c>
      <c r="V13" s="861">
        <f ca="1">IF(V$5&gt;0,SUM(OFFSET('Labour Reference (hide)'!$B$9,('Labour Entry'!$A12-9)*5-1,V$5,1,V$6-V$5+1)),0)</f>
        <v>0</v>
      </c>
      <c r="W13" s="858">
        <f ca="1">IF(W$5&gt;0,SUM(OFFSET('Labour Reference (hide)'!$B$9,('Labour Entry'!$A12-9)*5-0,W$5,1,W$6-W$5+1)),0)</f>
        <v>0</v>
      </c>
      <c r="X13" s="930">
        <f ca="1">IF(X$5&gt;0,SUM(OFFSET('Labour Reference (hide)'!$B$9,('Labour Entry'!$A12-9)*5-4,X$5,1,X$6-X$5+1)),0)</f>
        <v>0</v>
      </c>
      <c r="Y13" s="931">
        <f t="shared" ca="1" si="4"/>
        <v>0</v>
      </c>
      <c r="Z13" s="861">
        <f ca="1">IF(Z$5&gt;0,SUM(OFFSET('Labour Reference (hide)'!$B$9,('Labour Entry'!$A12-9)*5-3,Z$5,1,Z$6-Z$5+1)),0)</f>
        <v>0</v>
      </c>
      <c r="AA13" s="861">
        <f ca="1">IF(AA$5&gt;0,SUM(OFFSET('Labour Reference (hide)'!$B$9,('Labour Entry'!$A12-9)*5-2,AA$5,1,AA$6-AA$5+1)),0)</f>
        <v>0</v>
      </c>
      <c r="AB13" s="861">
        <f ca="1">IF(AB$5&gt;0,SUM(OFFSET('Labour Reference (hide)'!$B$9,('Labour Entry'!$A12-9)*5-1,AB$5,1,AB$6-AB$5+1)),0)</f>
        <v>0</v>
      </c>
      <c r="AC13" s="858">
        <f ca="1">IF(AC$5&gt;0,SUM(OFFSET('Labour Reference (hide)'!$B$9,('Labour Entry'!$A12-9)*5-0,AC$5,1,AC$6-AC$5+1)),0)</f>
        <v>0</v>
      </c>
      <c r="AD13" s="930">
        <f ca="1">IF(AD$5&gt;0,SUM(OFFSET('Labour Reference (hide)'!$B$9,('Labour Entry'!$A12-9)*5-4,AD$5,1,AD$6-AD$5+1)),0)</f>
        <v>0</v>
      </c>
      <c r="AE13" s="931">
        <f t="shared" ca="1" si="5"/>
        <v>0</v>
      </c>
      <c r="AF13" s="861">
        <f ca="1">IF(AF$5&gt;0,SUM(OFFSET('Labour Reference (hide)'!$B$9,('Labour Entry'!$A12-9)*5-3,AF$5,1,AF$6-AF$5+1)),0)</f>
        <v>0</v>
      </c>
      <c r="AG13" s="861">
        <f ca="1">IF(AG$5&gt;0,SUM(OFFSET('Labour Reference (hide)'!$B$9,('Labour Entry'!$A12-9)*5-2,AG$5,1,AG$6-AG$5+1)),0)</f>
        <v>0</v>
      </c>
      <c r="AH13" s="861">
        <f ca="1">IF(AH$5&gt;0,SUM(OFFSET('Labour Reference (hide)'!$B$9,('Labour Entry'!$A12-9)*5-1,AH$5,1,AH$6-AH$5+1)),0)</f>
        <v>0</v>
      </c>
      <c r="AI13" s="858">
        <f ca="1">IF(AI$5&gt;0,SUM(OFFSET('Labour Reference (hide)'!$B$9,('Labour Entry'!$A12-9)*5-0,AI$5,1,AI$6-AI$5+1)),0)</f>
        <v>0</v>
      </c>
      <c r="AJ13" s="930">
        <f ca="1">IF(AJ$5&gt;0,SUM(OFFSET('Labour Reference (hide)'!$B$9,('Labour Entry'!$A12-9)*5-4,AJ$5,1,AJ$6-AJ$5+1)),0)</f>
        <v>0</v>
      </c>
      <c r="AK13" s="931">
        <f t="shared" ca="1" si="6"/>
        <v>0</v>
      </c>
      <c r="AL13" s="861">
        <f ca="1">IF(AL$5&gt;0,SUM(OFFSET('Labour Reference (hide)'!$B$9,('Labour Entry'!$A12-9)*5-3,AL$5,1,AL$6-AL$5+1)),0)</f>
        <v>0</v>
      </c>
      <c r="AM13" s="861">
        <f ca="1">IF(AM$5&gt;0,SUM(OFFSET('Labour Reference (hide)'!$B$9,('Labour Entry'!$A12-9)*5-2,AM$5,1,AM$6-AM$5+1)),0)</f>
        <v>0</v>
      </c>
      <c r="AN13" s="861">
        <f ca="1">IF(AN$5&gt;0,SUM(OFFSET('Labour Reference (hide)'!$B$9,('Labour Entry'!$A12-9)*5-1,AN$5,1,AN$6-AN$5+1)),0)</f>
        <v>0</v>
      </c>
      <c r="AO13" s="858">
        <f ca="1">IF(AO$5&gt;0,SUM(OFFSET('Labour Reference (hide)'!$B$9,('Labour Entry'!$A12-9)*5-0,AO$5,1,AO$6-AO$5+1)),0)</f>
        <v>0</v>
      </c>
      <c r="AP13" s="845"/>
      <c r="AQ13" s="863">
        <f t="shared" ca="1" si="0"/>
        <v>0</v>
      </c>
      <c r="AR13" s="864">
        <f t="shared" ca="1" si="0"/>
        <v>0</v>
      </c>
      <c r="AS13" s="865">
        <f t="shared" ca="1" si="0"/>
        <v>49.5</v>
      </c>
      <c r="AT13" s="866">
        <f t="shared" ca="1" si="0"/>
        <v>0</v>
      </c>
      <c r="AU13" s="866">
        <f t="shared" ca="1" si="0"/>
        <v>0</v>
      </c>
      <c r="AV13" s="867">
        <f t="shared" ca="1" si="0"/>
        <v>0</v>
      </c>
    </row>
    <row r="14" spans="1:48" x14ac:dyDescent="0.2">
      <c r="A14" s="855" t="str">
        <f ca="1">IF(OFFSET('Employee Set-up'!$A$1,ROW('Employee Set-up'!$A8)-1,'Employee Set-up'!$B$1-1,1,1)&lt;&gt;0,OFFSET('Employee Set-up'!$A$1,ROW('Employee Set-up'!$A8)-1,'Employee Set-up'!$B$1-1,1,1),"---")</f>
        <v>----</v>
      </c>
      <c r="B14" s="856" t="str">
        <f ca="1">IF(OFFSET('Employee Set-up'!$A$1,ROW('Employee Set-up'!$A8)-1,'Employee Set-up'!$D$1-1,1,1)&lt;&gt;0,OFFSET('Employee Set-up'!$A$1,ROW('Employee Set-up'!$A8)-1,'Employee Set-up'!$C$1-1,1,1),"---")</f>
        <v>Cook 3</v>
      </c>
      <c r="C14" s="857">
        <f ca="1">IF(OFFSET('Employee Set-up'!$A$1,ROW('Employee Set-up'!$A8)-1,'Employee Set-up'!$D$1-1,1,1)&lt;&gt;0,OFFSET('Employee Set-up'!$A$1,ROW('Employee Set-up'!$A8)-1,'Employee Set-up'!$F$1-1,1,1),"---")</f>
        <v>17.850000000000001</v>
      </c>
      <c r="D14" s="858">
        <f ca="1">IF(OFFSET('Employee Set-up'!$A$1,ROW('Employee Set-up'!$A8)-1,'Employee Set-up'!$D$1-1,1,1)&lt;&gt;0,OFFSET('Employee Set-up'!$A$1,ROW('Employee Set-up'!$A8)-1,'Employee Set-up'!$G$1-1,1,1),"---")</f>
        <v>1</v>
      </c>
      <c r="E14" s="845"/>
      <c r="F14" s="930">
        <f ca="1">IF(F$5&gt;0,SUM(OFFSET('Labour Reference (hide)'!$B$9,('Labour Entry'!$A13-9)*5-4,F$5,1,F$6-F$5+1)),0)</f>
        <v>0</v>
      </c>
      <c r="G14" s="931">
        <f t="shared" ca="1" si="1"/>
        <v>0</v>
      </c>
      <c r="H14" s="860">
        <f ca="1">IF(H$5&gt;0,SUM(OFFSET('Labour Reference (hide)'!$B$9,('Labour Entry'!$A13-9)*5-3,H$5,1,H$6-H$5+1)),0)</f>
        <v>52</v>
      </c>
      <c r="I14" s="861">
        <f ca="1">IF(I$5&gt;0,SUM(OFFSET('Labour Reference (hide)'!$B$9,('Labour Entry'!$A13-9)*5-2,I$5,1,I$6-I$5+1)),0)</f>
        <v>0</v>
      </c>
      <c r="J14" s="861">
        <f ca="1">IF(J$5&gt;0,SUM(OFFSET('Labour Reference (hide)'!$B$9,('Labour Entry'!$A13-9)*5-1,J$5,1,J$6-J$5+1)),0)</f>
        <v>0</v>
      </c>
      <c r="K14" s="858">
        <f ca="1">IF(K$5&gt;0,SUM(OFFSET('Labour Reference (hide)'!$B$9,('Labour Entry'!$A13-9)*5-0,K$5,1,K$6-K$5+1)),0)</f>
        <v>0</v>
      </c>
      <c r="L14" s="930">
        <f ca="1">IF(L$5&gt;0,SUM(OFFSET('Labour Reference (hide)'!$B$9,('Labour Entry'!$A13-9)*5-4,L$5,1,L$6-L$5+1)),0)</f>
        <v>0</v>
      </c>
      <c r="M14" s="931">
        <f t="shared" ca="1" si="2"/>
        <v>0</v>
      </c>
      <c r="N14" s="861">
        <f ca="1">IF(N$5&gt;0,SUM(OFFSET('Labour Reference (hide)'!$B$9,('Labour Entry'!$A13-9)*5-3,N$5,1,N$6-N$5+1)),0)</f>
        <v>31</v>
      </c>
      <c r="O14" s="861">
        <f ca="1">IF(O$5&gt;0,SUM(OFFSET('Labour Reference (hide)'!$B$9,('Labour Entry'!$A13-9)*5-2,O$5,1,O$6-O$5+1)),0)</f>
        <v>0</v>
      </c>
      <c r="P14" s="861">
        <f ca="1">IF(P$5&gt;0,SUM(OFFSET('Labour Reference (hide)'!$B$9,('Labour Entry'!$A13-9)*5-1,P$5,1,P$6-P$5+1)),0)</f>
        <v>0</v>
      </c>
      <c r="Q14" s="858">
        <f ca="1">IF(Q$5&gt;0,SUM(OFFSET('Labour Reference (hide)'!$B$9,('Labour Entry'!$A13-9)*5-0,Q$5,1,Q$6-Q$5+1)),0)</f>
        <v>0</v>
      </c>
      <c r="R14" s="930">
        <f ca="1">IF(R$5&gt;0,SUM(OFFSET('Labour Reference (hide)'!$B$9,('Labour Entry'!$A13-9)*5-4,R$5,1,R$6-R$5+1)),0)</f>
        <v>0</v>
      </c>
      <c r="S14" s="931">
        <f t="shared" ca="1" si="3"/>
        <v>0</v>
      </c>
      <c r="T14" s="861">
        <f ca="1">IF(T$5&gt;0,SUM(OFFSET('Labour Reference (hide)'!$B$9,('Labour Entry'!$A13-9)*5-3,T$5,1,T$6-T$5+1)),0)</f>
        <v>0</v>
      </c>
      <c r="U14" s="861">
        <f ca="1">IF(U$5&gt;0,SUM(OFFSET('Labour Reference (hide)'!$B$9,('Labour Entry'!$A13-9)*5-2,U$5,1,U$6-U$5+1)),0)</f>
        <v>0</v>
      </c>
      <c r="V14" s="861">
        <f ca="1">IF(V$5&gt;0,SUM(OFFSET('Labour Reference (hide)'!$B$9,('Labour Entry'!$A13-9)*5-1,V$5,1,V$6-V$5+1)),0)</f>
        <v>0</v>
      </c>
      <c r="W14" s="858">
        <f ca="1">IF(W$5&gt;0,SUM(OFFSET('Labour Reference (hide)'!$B$9,('Labour Entry'!$A13-9)*5-0,W$5,1,W$6-W$5+1)),0)</f>
        <v>0</v>
      </c>
      <c r="X14" s="930">
        <f ca="1">IF(X$5&gt;0,SUM(OFFSET('Labour Reference (hide)'!$B$9,('Labour Entry'!$A13-9)*5-4,X$5,1,X$6-X$5+1)),0)</f>
        <v>0</v>
      </c>
      <c r="Y14" s="931">
        <f t="shared" ca="1" si="4"/>
        <v>0</v>
      </c>
      <c r="Z14" s="861">
        <f ca="1">IF(Z$5&gt;0,SUM(OFFSET('Labour Reference (hide)'!$B$9,('Labour Entry'!$A13-9)*5-3,Z$5,1,Z$6-Z$5+1)),0)</f>
        <v>0</v>
      </c>
      <c r="AA14" s="861">
        <f ca="1">IF(AA$5&gt;0,SUM(OFFSET('Labour Reference (hide)'!$B$9,('Labour Entry'!$A13-9)*5-2,AA$5,1,AA$6-AA$5+1)),0)</f>
        <v>0</v>
      </c>
      <c r="AB14" s="861">
        <f ca="1">IF(AB$5&gt;0,SUM(OFFSET('Labour Reference (hide)'!$B$9,('Labour Entry'!$A13-9)*5-1,AB$5,1,AB$6-AB$5+1)),0)</f>
        <v>0</v>
      </c>
      <c r="AC14" s="858">
        <f ca="1">IF(AC$5&gt;0,SUM(OFFSET('Labour Reference (hide)'!$B$9,('Labour Entry'!$A13-9)*5-0,AC$5,1,AC$6-AC$5+1)),0)</f>
        <v>0</v>
      </c>
      <c r="AD14" s="930">
        <f ca="1">IF(AD$5&gt;0,SUM(OFFSET('Labour Reference (hide)'!$B$9,('Labour Entry'!$A13-9)*5-4,AD$5,1,AD$6-AD$5+1)),0)</f>
        <v>0</v>
      </c>
      <c r="AE14" s="931">
        <f t="shared" ca="1" si="5"/>
        <v>0</v>
      </c>
      <c r="AF14" s="861">
        <f ca="1">IF(AF$5&gt;0,SUM(OFFSET('Labour Reference (hide)'!$B$9,('Labour Entry'!$A13-9)*5-3,AF$5,1,AF$6-AF$5+1)),0)</f>
        <v>0</v>
      </c>
      <c r="AG14" s="861">
        <f ca="1">IF(AG$5&gt;0,SUM(OFFSET('Labour Reference (hide)'!$B$9,('Labour Entry'!$A13-9)*5-2,AG$5,1,AG$6-AG$5+1)),0)</f>
        <v>0</v>
      </c>
      <c r="AH14" s="861">
        <f ca="1">IF(AH$5&gt;0,SUM(OFFSET('Labour Reference (hide)'!$B$9,('Labour Entry'!$A13-9)*5-1,AH$5,1,AH$6-AH$5+1)),0)</f>
        <v>0</v>
      </c>
      <c r="AI14" s="858">
        <f ca="1">IF(AI$5&gt;0,SUM(OFFSET('Labour Reference (hide)'!$B$9,('Labour Entry'!$A13-9)*5-0,AI$5,1,AI$6-AI$5+1)),0)</f>
        <v>0</v>
      </c>
      <c r="AJ14" s="930">
        <f ca="1">IF(AJ$5&gt;0,SUM(OFFSET('Labour Reference (hide)'!$B$9,('Labour Entry'!$A13-9)*5-4,AJ$5,1,AJ$6-AJ$5+1)),0)</f>
        <v>0</v>
      </c>
      <c r="AK14" s="931">
        <f t="shared" ca="1" si="6"/>
        <v>0</v>
      </c>
      <c r="AL14" s="861">
        <f ca="1">IF(AL$5&gt;0,SUM(OFFSET('Labour Reference (hide)'!$B$9,('Labour Entry'!$A13-9)*5-3,AL$5,1,AL$6-AL$5+1)),0)</f>
        <v>0</v>
      </c>
      <c r="AM14" s="861">
        <f ca="1">IF(AM$5&gt;0,SUM(OFFSET('Labour Reference (hide)'!$B$9,('Labour Entry'!$A13-9)*5-2,AM$5,1,AM$6-AM$5+1)),0)</f>
        <v>0</v>
      </c>
      <c r="AN14" s="861">
        <f ca="1">IF(AN$5&gt;0,SUM(OFFSET('Labour Reference (hide)'!$B$9,('Labour Entry'!$A13-9)*5-1,AN$5,1,AN$6-AN$5+1)),0)</f>
        <v>0</v>
      </c>
      <c r="AO14" s="858">
        <f ca="1">IF(AO$5&gt;0,SUM(OFFSET('Labour Reference (hide)'!$B$9,('Labour Entry'!$A13-9)*5-0,AO$5,1,AO$6-AO$5+1)),0)</f>
        <v>0</v>
      </c>
      <c r="AP14" s="845"/>
      <c r="AQ14" s="863">
        <f t="shared" ca="1" si="0"/>
        <v>0</v>
      </c>
      <c r="AR14" s="864">
        <f t="shared" ca="1" si="0"/>
        <v>0</v>
      </c>
      <c r="AS14" s="865">
        <f t="shared" ca="1" si="0"/>
        <v>83</v>
      </c>
      <c r="AT14" s="866">
        <f t="shared" ca="1" si="0"/>
        <v>0</v>
      </c>
      <c r="AU14" s="866">
        <f t="shared" ca="1" si="0"/>
        <v>0</v>
      </c>
      <c r="AV14" s="867">
        <f t="shared" ca="1" si="0"/>
        <v>0</v>
      </c>
    </row>
    <row r="15" spans="1:48" x14ac:dyDescent="0.2">
      <c r="A15" s="855" t="str">
        <f ca="1">IF(OFFSET('Employee Set-up'!$A$1,ROW('Employee Set-up'!$A9)-1,'Employee Set-up'!$B$1-1,1,1)&lt;&gt;0,OFFSET('Employee Set-up'!$A$1,ROW('Employee Set-up'!$A9)-1,'Employee Set-up'!$B$1-1,1,1),"---")</f>
        <v>----</v>
      </c>
      <c r="B15" s="856" t="str">
        <f ca="1">IF(OFFSET('Employee Set-up'!$A$1,ROW('Employee Set-up'!$A9)-1,'Employee Set-up'!$D$1-1,1,1)&lt;&gt;0,OFFSET('Employee Set-up'!$A$1,ROW('Employee Set-up'!$A9)-1,'Employee Set-up'!$C$1-1,1,1),"---")</f>
        <v>Cook 4</v>
      </c>
      <c r="C15" s="857">
        <f ca="1">IF(OFFSET('Employee Set-up'!$A$1,ROW('Employee Set-up'!$A9)-1,'Employee Set-up'!$D$1-1,1,1)&lt;&gt;0,OFFSET('Employee Set-up'!$A$1,ROW('Employee Set-up'!$A9)-1,'Employee Set-up'!$F$1-1,1,1),"---")</f>
        <v>17.850000000000001</v>
      </c>
      <c r="D15" s="858">
        <f ca="1">IF(OFFSET('Employee Set-up'!$A$1,ROW('Employee Set-up'!$A9)-1,'Employee Set-up'!$D$1-1,1,1)&lt;&gt;0,OFFSET('Employee Set-up'!$A$1,ROW('Employee Set-up'!$A9)-1,'Employee Set-up'!$G$1-1,1,1),"---")</f>
        <v>1</v>
      </c>
      <c r="E15" s="845"/>
      <c r="F15" s="930">
        <f ca="1">IF(F$5&gt;0,SUM(OFFSET('Labour Reference (hide)'!$B$9,('Labour Entry'!$A14-9)*5-4,F$5,1,F$6-F$5+1)),0)</f>
        <v>0</v>
      </c>
      <c r="G15" s="931">
        <f t="shared" ca="1" si="1"/>
        <v>0</v>
      </c>
      <c r="H15" s="860">
        <f ca="1">IF(H$5&gt;0,SUM(OFFSET('Labour Reference (hide)'!$B$9,('Labour Entry'!$A14-9)*5-3,H$5,1,H$6-H$5+1)),0)</f>
        <v>28</v>
      </c>
      <c r="I15" s="861">
        <f ca="1">IF(I$5&gt;0,SUM(OFFSET('Labour Reference (hide)'!$B$9,('Labour Entry'!$A14-9)*5-2,I$5,1,I$6-I$5+1)),0)</f>
        <v>0</v>
      </c>
      <c r="J15" s="861">
        <f ca="1">IF(J$5&gt;0,SUM(OFFSET('Labour Reference (hide)'!$B$9,('Labour Entry'!$A14-9)*5-1,J$5,1,J$6-J$5+1)),0)</f>
        <v>0</v>
      </c>
      <c r="K15" s="858">
        <f ca="1">IF(K$5&gt;0,SUM(OFFSET('Labour Reference (hide)'!$B$9,('Labour Entry'!$A14-9)*5-0,K$5,1,K$6-K$5+1)),0)</f>
        <v>0</v>
      </c>
      <c r="L15" s="930">
        <f ca="1">IF(L$5&gt;0,SUM(OFFSET('Labour Reference (hide)'!$B$9,('Labour Entry'!$A14-9)*5-4,L$5,1,L$6-L$5+1)),0)</f>
        <v>0</v>
      </c>
      <c r="M15" s="931">
        <f t="shared" ca="1" si="2"/>
        <v>0</v>
      </c>
      <c r="N15" s="861">
        <f ca="1">IF(N$5&gt;0,SUM(OFFSET('Labour Reference (hide)'!$B$9,('Labour Entry'!$A14-9)*5-3,N$5,1,N$6-N$5+1)),0)</f>
        <v>15</v>
      </c>
      <c r="O15" s="861">
        <f ca="1">IF(O$5&gt;0,SUM(OFFSET('Labour Reference (hide)'!$B$9,('Labour Entry'!$A14-9)*5-2,O$5,1,O$6-O$5+1)),0)</f>
        <v>0</v>
      </c>
      <c r="P15" s="861">
        <f ca="1">IF(P$5&gt;0,SUM(OFFSET('Labour Reference (hide)'!$B$9,('Labour Entry'!$A14-9)*5-1,P$5,1,P$6-P$5+1)),0)</f>
        <v>0</v>
      </c>
      <c r="Q15" s="858">
        <f ca="1">IF(Q$5&gt;0,SUM(OFFSET('Labour Reference (hide)'!$B$9,('Labour Entry'!$A14-9)*5-0,Q$5,1,Q$6-Q$5+1)),0)</f>
        <v>0</v>
      </c>
      <c r="R15" s="930">
        <f ca="1">IF(R$5&gt;0,SUM(OFFSET('Labour Reference (hide)'!$B$9,('Labour Entry'!$A14-9)*5-4,R$5,1,R$6-R$5+1)),0)</f>
        <v>0</v>
      </c>
      <c r="S15" s="931">
        <f t="shared" ca="1" si="3"/>
        <v>0</v>
      </c>
      <c r="T15" s="861">
        <f ca="1">IF(T$5&gt;0,SUM(OFFSET('Labour Reference (hide)'!$B$9,('Labour Entry'!$A14-9)*5-3,T$5,1,T$6-T$5+1)),0)</f>
        <v>0</v>
      </c>
      <c r="U15" s="861">
        <f ca="1">IF(U$5&gt;0,SUM(OFFSET('Labour Reference (hide)'!$B$9,('Labour Entry'!$A14-9)*5-2,U$5,1,U$6-U$5+1)),0)</f>
        <v>0</v>
      </c>
      <c r="V15" s="861">
        <f ca="1">IF(V$5&gt;0,SUM(OFFSET('Labour Reference (hide)'!$B$9,('Labour Entry'!$A14-9)*5-1,V$5,1,V$6-V$5+1)),0)</f>
        <v>0</v>
      </c>
      <c r="W15" s="858">
        <f ca="1">IF(W$5&gt;0,SUM(OFFSET('Labour Reference (hide)'!$B$9,('Labour Entry'!$A14-9)*5-0,W$5,1,W$6-W$5+1)),0)</f>
        <v>0</v>
      </c>
      <c r="X15" s="930">
        <f ca="1">IF(X$5&gt;0,SUM(OFFSET('Labour Reference (hide)'!$B$9,('Labour Entry'!$A14-9)*5-4,X$5,1,X$6-X$5+1)),0)</f>
        <v>0</v>
      </c>
      <c r="Y15" s="931">
        <f t="shared" ca="1" si="4"/>
        <v>0</v>
      </c>
      <c r="Z15" s="861">
        <f ca="1">IF(Z$5&gt;0,SUM(OFFSET('Labour Reference (hide)'!$B$9,('Labour Entry'!$A14-9)*5-3,Z$5,1,Z$6-Z$5+1)),0)</f>
        <v>0</v>
      </c>
      <c r="AA15" s="861">
        <f ca="1">IF(AA$5&gt;0,SUM(OFFSET('Labour Reference (hide)'!$B$9,('Labour Entry'!$A14-9)*5-2,AA$5,1,AA$6-AA$5+1)),0)</f>
        <v>0</v>
      </c>
      <c r="AB15" s="861">
        <f ca="1">IF(AB$5&gt;0,SUM(OFFSET('Labour Reference (hide)'!$B$9,('Labour Entry'!$A14-9)*5-1,AB$5,1,AB$6-AB$5+1)),0)</f>
        <v>0</v>
      </c>
      <c r="AC15" s="858">
        <f ca="1">IF(AC$5&gt;0,SUM(OFFSET('Labour Reference (hide)'!$B$9,('Labour Entry'!$A14-9)*5-0,AC$5,1,AC$6-AC$5+1)),0)</f>
        <v>0</v>
      </c>
      <c r="AD15" s="930">
        <f ca="1">IF(AD$5&gt;0,SUM(OFFSET('Labour Reference (hide)'!$B$9,('Labour Entry'!$A14-9)*5-4,AD$5,1,AD$6-AD$5+1)),0)</f>
        <v>0</v>
      </c>
      <c r="AE15" s="931">
        <f t="shared" ca="1" si="5"/>
        <v>0</v>
      </c>
      <c r="AF15" s="861">
        <f ca="1">IF(AF$5&gt;0,SUM(OFFSET('Labour Reference (hide)'!$B$9,('Labour Entry'!$A14-9)*5-3,AF$5,1,AF$6-AF$5+1)),0)</f>
        <v>0</v>
      </c>
      <c r="AG15" s="861">
        <f ca="1">IF(AG$5&gt;0,SUM(OFFSET('Labour Reference (hide)'!$B$9,('Labour Entry'!$A14-9)*5-2,AG$5,1,AG$6-AG$5+1)),0)</f>
        <v>0</v>
      </c>
      <c r="AH15" s="861">
        <f ca="1">IF(AH$5&gt;0,SUM(OFFSET('Labour Reference (hide)'!$B$9,('Labour Entry'!$A14-9)*5-1,AH$5,1,AH$6-AH$5+1)),0)</f>
        <v>0</v>
      </c>
      <c r="AI15" s="858">
        <f ca="1">IF(AI$5&gt;0,SUM(OFFSET('Labour Reference (hide)'!$B$9,('Labour Entry'!$A14-9)*5-0,AI$5,1,AI$6-AI$5+1)),0)</f>
        <v>0</v>
      </c>
      <c r="AJ15" s="930">
        <f ca="1">IF(AJ$5&gt;0,SUM(OFFSET('Labour Reference (hide)'!$B$9,('Labour Entry'!$A14-9)*5-4,AJ$5,1,AJ$6-AJ$5+1)),0)</f>
        <v>0</v>
      </c>
      <c r="AK15" s="931">
        <f t="shared" ca="1" si="6"/>
        <v>0</v>
      </c>
      <c r="AL15" s="861">
        <f ca="1">IF(AL$5&gt;0,SUM(OFFSET('Labour Reference (hide)'!$B$9,('Labour Entry'!$A14-9)*5-3,AL$5,1,AL$6-AL$5+1)),0)</f>
        <v>0</v>
      </c>
      <c r="AM15" s="861">
        <f ca="1">IF(AM$5&gt;0,SUM(OFFSET('Labour Reference (hide)'!$B$9,('Labour Entry'!$A14-9)*5-2,AM$5,1,AM$6-AM$5+1)),0)</f>
        <v>0</v>
      </c>
      <c r="AN15" s="861">
        <f ca="1">IF(AN$5&gt;0,SUM(OFFSET('Labour Reference (hide)'!$B$9,('Labour Entry'!$A14-9)*5-1,AN$5,1,AN$6-AN$5+1)),0)</f>
        <v>0</v>
      </c>
      <c r="AO15" s="858">
        <f ca="1">IF(AO$5&gt;0,SUM(OFFSET('Labour Reference (hide)'!$B$9,('Labour Entry'!$A14-9)*5-0,AO$5,1,AO$6-AO$5+1)),0)</f>
        <v>0</v>
      </c>
      <c r="AP15" s="845"/>
      <c r="AQ15" s="863">
        <f t="shared" ca="1" si="0"/>
        <v>0</v>
      </c>
      <c r="AR15" s="864">
        <f t="shared" ca="1" si="0"/>
        <v>0</v>
      </c>
      <c r="AS15" s="865">
        <f t="shared" ca="1" si="0"/>
        <v>43</v>
      </c>
      <c r="AT15" s="866">
        <f t="shared" ca="1" si="0"/>
        <v>0</v>
      </c>
      <c r="AU15" s="866">
        <f t="shared" ca="1" si="0"/>
        <v>0</v>
      </c>
      <c r="AV15" s="867">
        <f t="shared" ca="1" si="0"/>
        <v>0</v>
      </c>
    </row>
    <row r="16" spans="1:48" x14ac:dyDescent="0.2">
      <c r="A16" s="855" t="str">
        <f ca="1">IF(OFFSET('Employee Set-up'!$A$1,ROW('Employee Set-up'!$A10)-1,'Employee Set-up'!$B$1-1,1,1)&lt;&gt;0,OFFSET('Employee Set-up'!$A$1,ROW('Employee Set-up'!$A10)-1,'Employee Set-up'!$B$1-1,1,1),"---")</f>
        <v>----</v>
      </c>
      <c r="B16" s="856" t="str">
        <f ca="1">IF(OFFSET('Employee Set-up'!$A$1,ROW('Employee Set-up'!$A10)-1,'Employee Set-up'!$D$1-1,1,1)&lt;&gt;0,OFFSET('Employee Set-up'!$A$1,ROW('Employee Set-up'!$A10)-1,'Employee Set-up'!$C$1-1,1,1),"---")</f>
        <v>Cook 5</v>
      </c>
      <c r="C16" s="857">
        <f ca="1">IF(OFFSET('Employee Set-up'!$A$1,ROW('Employee Set-up'!$A10)-1,'Employee Set-up'!$D$1-1,1,1)&lt;&gt;0,OFFSET('Employee Set-up'!$A$1,ROW('Employee Set-up'!$A10)-1,'Employee Set-up'!$F$1-1,1,1),"---")</f>
        <v>17.850000000000001</v>
      </c>
      <c r="D16" s="858">
        <f ca="1">IF(OFFSET('Employee Set-up'!$A$1,ROW('Employee Set-up'!$A10)-1,'Employee Set-up'!$D$1-1,1,1)&lt;&gt;0,OFFSET('Employee Set-up'!$A$1,ROW('Employee Set-up'!$A10)-1,'Employee Set-up'!$G$1-1,1,1),"---")</f>
        <v>1</v>
      </c>
      <c r="E16" s="845"/>
      <c r="F16" s="930">
        <f ca="1">IF(F$5&gt;0,SUM(OFFSET('Labour Reference (hide)'!$B$9,('Labour Entry'!$A15-9)*5-4,F$5,1,F$6-F$5+1)),0)</f>
        <v>0</v>
      </c>
      <c r="G16" s="931">
        <f t="shared" ca="1" si="1"/>
        <v>0</v>
      </c>
      <c r="H16" s="860">
        <f ca="1">IF(H$5&gt;0,SUM(OFFSET('Labour Reference (hide)'!$B$9,('Labour Entry'!$A15-9)*5-3,H$5,1,H$6-H$5+1)),0)</f>
        <v>0</v>
      </c>
      <c r="I16" s="861">
        <f ca="1">IF(I$5&gt;0,SUM(OFFSET('Labour Reference (hide)'!$B$9,('Labour Entry'!$A15-9)*5-2,I$5,1,I$6-I$5+1)),0)</f>
        <v>0</v>
      </c>
      <c r="J16" s="861">
        <f ca="1">IF(J$5&gt;0,SUM(OFFSET('Labour Reference (hide)'!$B$9,('Labour Entry'!$A15-9)*5-1,J$5,1,J$6-J$5+1)),0)</f>
        <v>0</v>
      </c>
      <c r="K16" s="858">
        <f ca="1">IF(K$5&gt;0,SUM(OFFSET('Labour Reference (hide)'!$B$9,('Labour Entry'!$A15-9)*5-0,K$5,1,K$6-K$5+1)),0)</f>
        <v>0</v>
      </c>
      <c r="L16" s="930">
        <f ca="1">IF(L$5&gt;0,SUM(OFFSET('Labour Reference (hide)'!$B$9,('Labour Entry'!$A15-9)*5-4,L$5,1,L$6-L$5+1)),0)</f>
        <v>0</v>
      </c>
      <c r="M16" s="931">
        <f t="shared" ca="1" si="2"/>
        <v>0</v>
      </c>
      <c r="N16" s="861">
        <f ca="1">IF(N$5&gt;0,SUM(OFFSET('Labour Reference (hide)'!$B$9,('Labour Entry'!$A15-9)*5-3,N$5,1,N$6-N$5+1)),0)</f>
        <v>12</v>
      </c>
      <c r="O16" s="861">
        <f ca="1">IF(O$5&gt;0,SUM(OFFSET('Labour Reference (hide)'!$B$9,('Labour Entry'!$A15-9)*5-2,O$5,1,O$6-O$5+1)),0)</f>
        <v>0</v>
      </c>
      <c r="P16" s="861">
        <f ca="1">IF(P$5&gt;0,SUM(OFFSET('Labour Reference (hide)'!$B$9,('Labour Entry'!$A15-9)*5-1,P$5,1,P$6-P$5+1)),0)</f>
        <v>0</v>
      </c>
      <c r="Q16" s="858">
        <f ca="1">IF(Q$5&gt;0,SUM(OFFSET('Labour Reference (hide)'!$B$9,('Labour Entry'!$A15-9)*5-0,Q$5,1,Q$6-Q$5+1)),0)</f>
        <v>0</v>
      </c>
      <c r="R16" s="930">
        <f ca="1">IF(R$5&gt;0,SUM(OFFSET('Labour Reference (hide)'!$B$9,('Labour Entry'!$A15-9)*5-4,R$5,1,R$6-R$5+1)),0)</f>
        <v>0</v>
      </c>
      <c r="S16" s="931">
        <f t="shared" ca="1" si="3"/>
        <v>0</v>
      </c>
      <c r="T16" s="861">
        <f ca="1">IF(T$5&gt;0,SUM(OFFSET('Labour Reference (hide)'!$B$9,('Labour Entry'!$A15-9)*5-3,T$5,1,T$6-T$5+1)),0)</f>
        <v>0</v>
      </c>
      <c r="U16" s="861">
        <f ca="1">IF(U$5&gt;0,SUM(OFFSET('Labour Reference (hide)'!$B$9,('Labour Entry'!$A15-9)*5-2,U$5,1,U$6-U$5+1)),0)</f>
        <v>0</v>
      </c>
      <c r="V16" s="861">
        <f ca="1">IF(V$5&gt;0,SUM(OFFSET('Labour Reference (hide)'!$B$9,('Labour Entry'!$A15-9)*5-1,V$5,1,V$6-V$5+1)),0)</f>
        <v>0</v>
      </c>
      <c r="W16" s="858">
        <f ca="1">IF(W$5&gt;0,SUM(OFFSET('Labour Reference (hide)'!$B$9,('Labour Entry'!$A15-9)*5-0,W$5,1,W$6-W$5+1)),0)</f>
        <v>0</v>
      </c>
      <c r="X16" s="930">
        <f ca="1">IF(X$5&gt;0,SUM(OFFSET('Labour Reference (hide)'!$B$9,('Labour Entry'!$A15-9)*5-4,X$5,1,X$6-X$5+1)),0)</f>
        <v>0</v>
      </c>
      <c r="Y16" s="931">
        <f t="shared" ca="1" si="4"/>
        <v>0</v>
      </c>
      <c r="Z16" s="861">
        <f ca="1">IF(Z$5&gt;0,SUM(OFFSET('Labour Reference (hide)'!$B$9,('Labour Entry'!$A15-9)*5-3,Z$5,1,Z$6-Z$5+1)),0)</f>
        <v>0</v>
      </c>
      <c r="AA16" s="861">
        <f ca="1">IF(AA$5&gt;0,SUM(OFFSET('Labour Reference (hide)'!$B$9,('Labour Entry'!$A15-9)*5-2,AA$5,1,AA$6-AA$5+1)),0)</f>
        <v>0</v>
      </c>
      <c r="AB16" s="861">
        <f ca="1">IF(AB$5&gt;0,SUM(OFFSET('Labour Reference (hide)'!$B$9,('Labour Entry'!$A15-9)*5-1,AB$5,1,AB$6-AB$5+1)),0)</f>
        <v>0</v>
      </c>
      <c r="AC16" s="858">
        <f ca="1">IF(AC$5&gt;0,SUM(OFFSET('Labour Reference (hide)'!$B$9,('Labour Entry'!$A15-9)*5-0,AC$5,1,AC$6-AC$5+1)),0)</f>
        <v>0</v>
      </c>
      <c r="AD16" s="930">
        <f ca="1">IF(AD$5&gt;0,SUM(OFFSET('Labour Reference (hide)'!$B$9,('Labour Entry'!$A15-9)*5-4,AD$5,1,AD$6-AD$5+1)),0)</f>
        <v>0</v>
      </c>
      <c r="AE16" s="931">
        <f t="shared" ca="1" si="5"/>
        <v>0</v>
      </c>
      <c r="AF16" s="861">
        <f ca="1">IF(AF$5&gt;0,SUM(OFFSET('Labour Reference (hide)'!$B$9,('Labour Entry'!$A15-9)*5-3,AF$5,1,AF$6-AF$5+1)),0)</f>
        <v>0</v>
      </c>
      <c r="AG16" s="861">
        <f ca="1">IF(AG$5&gt;0,SUM(OFFSET('Labour Reference (hide)'!$B$9,('Labour Entry'!$A15-9)*5-2,AG$5,1,AG$6-AG$5+1)),0)</f>
        <v>0</v>
      </c>
      <c r="AH16" s="861">
        <f ca="1">IF(AH$5&gt;0,SUM(OFFSET('Labour Reference (hide)'!$B$9,('Labour Entry'!$A15-9)*5-1,AH$5,1,AH$6-AH$5+1)),0)</f>
        <v>0</v>
      </c>
      <c r="AI16" s="858">
        <f ca="1">IF(AI$5&gt;0,SUM(OFFSET('Labour Reference (hide)'!$B$9,('Labour Entry'!$A15-9)*5-0,AI$5,1,AI$6-AI$5+1)),0)</f>
        <v>0</v>
      </c>
      <c r="AJ16" s="930">
        <f ca="1">IF(AJ$5&gt;0,SUM(OFFSET('Labour Reference (hide)'!$B$9,('Labour Entry'!$A15-9)*5-4,AJ$5,1,AJ$6-AJ$5+1)),0)</f>
        <v>0</v>
      </c>
      <c r="AK16" s="931">
        <f t="shared" ca="1" si="6"/>
        <v>0</v>
      </c>
      <c r="AL16" s="861">
        <f ca="1">IF(AL$5&gt;0,SUM(OFFSET('Labour Reference (hide)'!$B$9,('Labour Entry'!$A15-9)*5-3,AL$5,1,AL$6-AL$5+1)),0)</f>
        <v>0</v>
      </c>
      <c r="AM16" s="861">
        <f ca="1">IF(AM$5&gt;0,SUM(OFFSET('Labour Reference (hide)'!$B$9,('Labour Entry'!$A15-9)*5-2,AM$5,1,AM$6-AM$5+1)),0)</f>
        <v>0</v>
      </c>
      <c r="AN16" s="861">
        <f ca="1">IF(AN$5&gt;0,SUM(OFFSET('Labour Reference (hide)'!$B$9,('Labour Entry'!$A15-9)*5-1,AN$5,1,AN$6-AN$5+1)),0)</f>
        <v>0</v>
      </c>
      <c r="AO16" s="858">
        <f ca="1">IF(AO$5&gt;0,SUM(OFFSET('Labour Reference (hide)'!$B$9,('Labour Entry'!$A15-9)*5-0,AO$5,1,AO$6-AO$5+1)),0)</f>
        <v>0</v>
      </c>
      <c r="AP16" s="845"/>
      <c r="AQ16" s="863">
        <f t="shared" ca="1" si="0"/>
        <v>0</v>
      </c>
      <c r="AR16" s="864">
        <f t="shared" ca="1" si="0"/>
        <v>0</v>
      </c>
      <c r="AS16" s="865">
        <f t="shared" ca="1" si="0"/>
        <v>12</v>
      </c>
      <c r="AT16" s="866">
        <f t="shared" ca="1" si="0"/>
        <v>0</v>
      </c>
      <c r="AU16" s="866">
        <f t="shared" ca="1" si="0"/>
        <v>0</v>
      </c>
      <c r="AV16" s="867">
        <f t="shared" ca="1" si="0"/>
        <v>0</v>
      </c>
    </row>
    <row r="17" spans="1:48" x14ac:dyDescent="0.2">
      <c r="A17" s="855" t="str">
        <f ca="1">IF(OFFSET('Employee Set-up'!$A$1,ROW('Employee Set-up'!$A11)-1,'Employee Set-up'!$B$1-1,1,1)&lt;&gt;0,OFFSET('Employee Set-up'!$A$1,ROW('Employee Set-up'!$A11)-1,'Employee Set-up'!$B$1-1,1,1),"---")</f>
        <v>----</v>
      </c>
      <c r="B17" s="856" t="str">
        <f ca="1">IF(OFFSET('Employee Set-up'!$A$1,ROW('Employee Set-up'!$A11)-1,'Employee Set-up'!$D$1-1,1,1)&lt;&gt;0,OFFSET('Employee Set-up'!$A$1,ROW('Employee Set-up'!$A11)-1,'Employee Set-up'!$C$1-1,1,1),"---")</f>
        <v>---</v>
      </c>
      <c r="C17" s="857" t="str">
        <f ca="1">IF(OFFSET('Employee Set-up'!$A$1,ROW('Employee Set-up'!$A11)-1,'Employee Set-up'!$D$1-1,1,1)&lt;&gt;0,OFFSET('Employee Set-up'!$A$1,ROW('Employee Set-up'!$A11)-1,'Employee Set-up'!$F$1-1,1,1),"---")</f>
        <v xml:space="preserve"> -   </v>
      </c>
      <c r="D17" s="858">
        <f ca="1">IF(OFFSET('Employee Set-up'!$A$1,ROW('Employee Set-up'!$A11)-1,'Employee Set-up'!$D$1-1,1,1)&lt;&gt;0,OFFSET('Employee Set-up'!$A$1,ROW('Employee Set-up'!$A11)-1,'Employee Set-up'!$G$1-1,1,1),"---")</f>
        <v>0</v>
      </c>
      <c r="E17" s="845"/>
      <c r="F17" s="930">
        <f ca="1">IF(F$5&gt;0,SUM(OFFSET('Labour Reference (hide)'!$B$9,('Labour Entry'!$A16-9)*5-4,F$5,1,F$6-F$5+1)),0)</f>
        <v>0</v>
      </c>
      <c r="G17" s="931">
        <f t="shared" ca="1" si="1"/>
        <v>0</v>
      </c>
      <c r="H17" s="860">
        <f ca="1">IF(H$5&gt;0,SUM(OFFSET('Labour Reference (hide)'!$B$9,('Labour Entry'!$A16-9)*5-3,H$5,1,H$6-H$5+1)),0)</f>
        <v>0</v>
      </c>
      <c r="I17" s="861">
        <f ca="1">IF(I$5&gt;0,SUM(OFFSET('Labour Reference (hide)'!$B$9,('Labour Entry'!$A16-9)*5-2,I$5,1,I$6-I$5+1)),0)</f>
        <v>0</v>
      </c>
      <c r="J17" s="861">
        <f ca="1">IF(J$5&gt;0,SUM(OFFSET('Labour Reference (hide)'!$B$9,('Labour Entry'!$A16-9)*5-1,J$5,1,J$6-J$5+1)),0)</f>
        <v>0</v>
      </c>
      <c r="K17" s="858">
        <f ca="1">IF(K$5&gt;0,SUM(OFFSET('Labour Reference (hide)'!$B$9,('Labour Entry'!$A16-9)*5-0,K$5,1,K$6-K$5+1)),0)</f>
        <v>0</v>
      </c>
      <c r="L17" s="930">
        <f ca="1">IF(L$5&gt;0,SUM(OFFSET('Labour Reference (hide)'!$B$9,('Labour Entry'!$A16-9)*5-4,L$5,1,L$6-L$5+1)),0)</f>
        <v>0</v>
      </c>
      <c r="M17" s="931">
        <f t="shared" ca="1" si="2"/>
        <v>0</v>
      </c>
      <c r="N17" s="861">
        <f ca="1">IF(N$5&gt;0,SUM(OFFSET('Labour Reference (hide)'!$B$9,('Labour Entry'!$A16-9)*5-3,N$5,1,N$6-N$5+1)),0)</f>
        <v>0</v>
      </c>
      <c r="O17" s="861">
        <f ca="1">IF(O$5&gt;0,SUM(OFFSET('Labour Reference (hide)'!$B$9,('Labour Entry'!$A16-9)*5-2,O$5,1,O$6-O$5+1)),0)</f>
        <v>0</v>
      </c>
      <c r="P17" s="861">
        <f ca="1">IF(P$5&gt;0,SUM(OFFSET('Labour Reference (hide)'!$B$9,('Labour Entry'!$A16-9)*5-1,P$5,1,P$6-P$5+1)),0)</f>
        <v>0</v>
      </c>
      <c r="Q17" s="858">
        <f ca="1">IF(Q$5&gt;0,SUM(OFFSET('Labour Reference (hide)'!$B$9,('Labour Entry'!$A16-9)*5-0,Q$5,1,Q$6-Q$5+1)),0)</f>
        <v>0</v>
      </c>
      <c r="R17" s="930">
        <f ca="1">IF(R$5&gt;0,SUM(OFFSET('Labour Reference (hide)'!$B$9,('Labour Entry'!$A16-9)*5-4,R$5,1,R$6-R$5+1)),0)</f>
        <v>0</v>
      </c>
      <c r="S17" s="931">
        <f t="shared" ca="1" si="3"/>
        <v>0</v>
      </c>
      <c r="T17" s="861">
        <f ca="1">IF(T$5&gt;0,SUM(OFFSET('Labour Reference (hide)'!$B$9,('Labour Entry'!$A16-9)*5-3,T$5,1,T$6-T$5+1)),0)</f>
        <v>0</v>
      </c>
      <c r="U17" s="861">
        <f ca="1">IF(U$5&gt;0,SUM(OFFSET('Labour Reference (hide)'!$B$9,('Labour Entry'!$A16-9)*5-2,U$5,1,U$6-U$5+1)),0)</f>
        <v>0</v>
      </c>
      <c r="V17" s="861">
        <f ca="1">IF(V$5&gt;0,SUM(OFFSET('Labour Reference (hide)'!$B$9,('Labour Entry'!$A16-9)*5-1,V$5,1,V$6-V$5+1)),0)</f>
        <v>0</v>
      </c>
      <c r="W17" s="858">
        <f ca="1">IF(W$5&gt;0,SUM(OFFSET('Labour Reference (hide)'!$B$9,('Labour Entry'!$A16-9)*5-0,W$5,1,W$6-W$5+1)),0)</f>
        <v>0</v>
      </c>
      <c r="X17" s="930">
        <f ca="1">IF(X$5&gt;0,SUM(OFFSET('Labour Reference (hide)'!$B$9,('Labour Entry'!$A16-9)*5-4,X$5,1,X$6-X$5+1)),0)</f>
        <v>0</v>
      </c>
      <c r="Y17" s="931">
        <f t="shared" ca="1" si="4"/>
        <v>0</v>
      </c>
      <c r="Z17" s="861">
        <f ca="1">IF(Z$5&gt;0,SUM(OFFSET('Labour Reference (hide)'!$B$9,('Labour Entry'!$A16-9)*5-3,Z$5,1,Z$6-Z$5+1)),0)</f>
        <v>0</v>
      </c>
      <c r="AA17" s="861">
        <f ca="1">IF(AA$5&gt;0,SUM(OFFSET('Labour Reference (hide)'!$B$9,('Labour Entry'!$A16-9)*5-2,AA$5,1,AA$6-AA$5+1)),0)</f>
        <v>0</v>
      </c>
      <c r="AB17" s="861">
        <f ca="1">IF(AB$5&gt;0,SUM(OFFSET('Labour Reference (hide)'!$B$9,('Labour Entry'!$A16-9)*5-1,AB$5,1,AB$6-AB$5+1)),0)</f>
        <v>0</v>
      </c>
      <c r="AC17" s="858">
        <f ca="1">IF(AC$5&gt;0,SUM(OFFSET('Labour Reference (hide)'!$B$9,('Labour Entry'!$A16-9)*5-0,AC$5,1,AC$6-AC$5+1)),0)</f>
        <v>0</v>
      </c>
      <c r="AD17" s="930">
        <f ca="1">IF(AD$5&gt;0,SUM(OFFSET('Labour Reference (hide)'!$B$9,('Labour Entry'!$A16-9)*5-4,AD$5,1,AD$6-AD$5+1)),0)</f>
        <v>0</v>
      </c>
      <c r="AE17" s="931">
        <f t="shared" ca="1" si="5"/>
        <v>0</v>
      </c>
      <c r="AF17" s="861">
        <f ca="1">IF(AF$5&gt;0,SUM(OFFSET('Labour Reference (hide)'!$B$9,('Labour Entry'!$A16-9)*5-3,AF$5,1,AF$6-AF$5+1)),0)</f>
        <v>0</v>
      </c>
      <c r="AG17" s="861">
        <f ca="1">IF(AG$5&gt;0,SUM(OFFSET('Labour Reference (hide)'!$B$9,('Labour Entry'!$A16-9)*5-2,AG$5,1,AG$6-AG$5+1)),0)</f>
        <v>0</v>
      </c>
      <c r="AH17" s="861">
        <f ca="1">IF(AH$5&gt;0,SUM(OFFSET('Labour Reference (hide)'!$B$9,('Labour Entry'!$A16-9)*5-1,AH$5,1,AH$6-AH$5+1)),0)</f>
        <v>0</v>
      </c>
      <c r="AI17" s="858">
        <f ca="1">IF(AI$5&gt;0,SUM(OFFSET('Labour Reference (hide)'!$B$9,('Labour Entry'!$A16-9)*5-0,AI$5,1,AI$6-AI$5+1)),0)</f>
        <v>0</v>
      </c>
      <c r="AJ17" s="930">
        <f ca="1">IF(AJ$5&gt;0,SUM(OFFSET('Labour Reference (hide)'!$B$9,('Labour Entry'!$A16-9)*5-4,AJ$5,1,AJ$6-AJ$5+1)),0)</f>
        <v>0</v>
      </c>
      <c r="AK17" s="931">
        <f t="shared" ca="1" si="6"/>
        <v>0</v>
      </c>
      <c r="AL17" s="861">
        <f ca="1">IF(AL$5&gt;0,SUM(OFFSET('Labour Reference (hide)'!$B$9,('Labour Entry'!$A16-9)*5-3,AL$5,1,AL$6-AL$5+1)),0)</f>
        <v>0</v>
      </c>
      <c r="AM17" s="861">
        <f ca="1">IF(AM$5&gt;0,SUM(OFFSET('Labour Reference (hide)'!$B$9,('Labour Entry'!$A16-9)*5-2,AM$5,1,AM$6-AM$5+1)),0)</f>
        <v>0</v>
      </c>
      <c r="AN17" s="861">
        <f ca="1">IF(AN$5&gt;0,SUM(OFFSET('Labour Reference (hide)'!$B$9,('Labour Entry'!$A16-9)*5-1,AN$5,1,AN$6-AN$5+1)),0)</f>
        <v>0</v>
      </c>
      <c r="AO17" s="858">
        <f ca="1">IF(AO$5&gt;0,SUM(OFFSET('Labour Reference (hide)'!$B$9,('Labour Entry'!$A16-9)*5-0,AO$5,1,AO$6-AO$5+1)),0)</f>
        <v>0</v>
      </c>
      <c r="AP17" s="845"/>
      <c r="AQ17" s="863">
        <f t="shared" ca="1" si="0"/>
        <v>0</v>
      </c>
      <c r="AR17" s="864">
        <f t="shared" ca="1" si="0"/>
        <v>0</v>
      </c>
      <c r="AS17" s="865">
        <f t="shared" ca="1" si="0"/>
        <v>0</v>
      </c>
      <c r="AT17" s="866">
        <f t="shared" ca="1" si="0"/>
        <v>0</v>
      </c>
      <c r="AU17" s="866">
        <f t="shared" ca="1" si="0"/>
        <v>0</v>
      </c>
      <c r="AV17" s="867">
        <f t="shared" ca="1" si="0"/>
        <v>0</v>
      </c>
    </row>
    <row r="18" spans="1:48" x14ac:dyDescent="0.2">
      <c r="A18" s="855" t="str">
        <f ca="1">IF(OFFSET('Employee Set-up'!$A$1,ROW('Employee Set-up'!$A12)-1,'Employee Set-up'!$B$1-1,1,1)&lt;&gt;0,OFFSET('Employee Set-up'!$A$1,ROW('Employee Set-up'!$A12)-1,'Employee Set-up'!$B$1-1,1,1),"---")</f>
        <v>----</v>
      </c>
      <c r="B18" s="856" t="str">
        <f ca="1">IF(OFFSET('Employee Set-up'!$A$1,ROW('Employee Set-up'!$A12)-1,'Employee Set-up'!$D$1-1,1,1)&lt;&gt;0,OFFSET('Employee Set-up'!$A$1,ROW('Employee Set-up'!$A12)-1,'Employee Set-up'!$C$1-1,1,1),"---")</f>
        <v>---</v>
      </c>
      <c r="C18" s="857" t="str">
        <f ca="1">IF(OFFSET('Employee Set-up'!$A$1,ROW('Employee Set-up'!$A12)-1,'Employee Set-up'!$D$1-1,1,1)&lt;&gt;0,OFFSET('Employee Set-up'!$A$1,ROW('Employee Set-up'!$A12)-1,'Employee Set-up'!$F$1-1,1,1),"---")</f>
        <v xml:space="preserve"> -   </v>
      </c>
      <c r="D18" s="858">
        <f ca="1">IF(OFFSET('Employee Set-up'!$A$1,ROW('Employee Set-up'!$A12)-1,'Employee Set-up'!$D$1-1,1,1)&lt;&gt;0,OFFSET('Employee Set-up'!$A$1,ROW('Employee Set-up'!$A12)-1,'Employee Set-up'!$G$1-1,1,1),"---")</f>
        <v>0</v>
      </c>
      <c r="E18" s="845"/>
      <c r="F18" s="930">
        <f ca="1">IF(F$5&gt;0,SUM(OFFSET('Labour Reference (hide)'!$B$9,('Labour Entry'!$A17-9)*5-4,F$5,1,F$6-F$5+1)),0)</f>
        <v>0</v>
      </c>
      <c r="G18" s="931">
        <f t="shared" ca="1" si="1"/>
        <v>0</v>
      </c>
      <c r="H18" s="860">
        <f ca="1">IF(H$5&gt;0,SUM(OFFSET('Labour Reference (hide)'!$B$9,('Labour Entry'!$A17-9)*5-3,H$5,1,H$6-H$5+1)),0)</f>
        <v>0</v>
      </c>
      <c r="I18" s="861">
        <f ca="1">IF(I$5&gt;0,SUM(OFFSET('Labour Reference (hide)'!$B$9,('Labour Entry'!$A17-9)*5-2,I$5,1,I$6-I$5+1)),0)</f>
        <v>0</v>
      </c>
      <c r="J18" s="861">
        <f ca="1">IF(J$5&gt;0,SUM(OFFSET('Labour Reference (hide)'!$B$9,('Labour Entry'!$A17-9)*5-1,J$5,1,J$6-J$5+1)),0)</f>
        <v>0</v>
      </c>
      <c r="K18" s="858">
        <f ca="1">IF(K$5&gt;0,SUM(OFFSET('Labour Reference (hide)'!$B$9,('Labour Entry'!$A17-9)*5-0,K$5,1,K$6-K$5+1)),0)</f>
        <v>0</v>
      </c>
      <c r="L18" s="930">
        <f ca="1">IF(L$5&gt;0,SUM(OFFSET('Labour Reference (hide)'!$B$9,('Labour Entry'!$A17-9)*5-4,L$5,1,L$6-L$5+1)),0)</f>
        <v>0</v>
      </c>
      <c r="M18" s="931">
        <f t="shared" ca="1" si="2"/>
        <v>0</v>
      </c>
      <c r="N18" s="861">
        <f ca="1">IF(N$5&gt;0,SUM(OFFSET('Labour Reference (hide)'!$B$9,('Labour Entry'!$A17-9)*5-3,N$5,1,N$6-N$5+1)),0)</f>
        <v>0</v>
      </c>
      <c r="O18" s="861">
        <f ca="1">IF(O$5&gt;0,SUM(OFFSET('Labour Reference (hide)'!$B$9,('Labour Entry'!$A17-9)*5-2,O$5,1,O$6-O$5+1)),0)</f>
        <v>0</v>
      </c>
      <c r="P18" s="861">
        <f ca="1">IF(P$5&gt;0,SUM(OFFSET('Labour Reference (hide)'!$B$9,('Labour Entry'!$A17-9)*5-1,P$5,1,P$6-P$5+1)),0)</f>
        <v>0</v>
      </c>
      <c r="Q18" s="858">
        <f ca="1">IF(Q$5&gt;0,SUM(OFFSET('Labour Reference (hide)'!$B$9,('Labour Entry'!$A17-9)*5-0,Q$5,1,Q$6-Q$5+1)),0)</f>
        <v>0</v>
      </c>
      <c r="R18" s="930">
        <f ca="1">IF(R$5&gt;0,SUM(OFFSET('Labour Reference (hide)'!$B$9,('Labour Entry'!$A17-9)*5-4,R$5,1,R$6-R$5+1)),0)</f>
        <v>0</v>
      </c>
      <c r="S18" s="931">
        <f t="shared" ca="1" si="3"/>
        <v>0</v>
      </c>
      <c r="T18" s="861">
        <f ca="1">IF(T$5&gt;0,SUM(OFFSET('Labour Reference (hide)'!$B$9,('Labour Entry'!$A17-9)*5-3,T$5,1,T$6-T$5+1)),0)</f>
        <v>0</v>
      </c>
      <c r="U18" s="861">
        <f ca="1">IF(U$5&gt;0,SUM(OFFSET('Labour Reference (hide)'!$B$9,('Labour Entry'!$A17-9)*5-2,U$5,1,U$6-U$5+1)),0)</f>
        <v>0</v>
      </c>
      <c r="V18" s="861">
        <f ca="1">IF(V$5&gt;0,SUM(OFFSET('Labour Reference (hide)'!$B$9,('Labour Entry'!$A17-9)*5-1,V$5,1,V$6-V$5+1)),0)</f>
        <v>0</v>
      </c>
      <c r="W18" s="858">
        <f ca="1">IF(W$5&gt;0,SUM(OFFSET('Labour Reference (hide)'!$B$9,('Labour Entry'!$A17-9)*5-0,W$5,1,W$6-W$5+1)),0)</f>
        <v>0</v>
      </c>
      <c r="X18" s="930">
        <f ca="1">IF(X$5&gt;0,SUM(OFFSET('Labour Reference (hide)'!$B$9,('Labour Entry'!$A17-9)*5-4,X$5,1,X$6-X$5+1)),0)</f>
        <v>0</v>
      </c>
      <c r="Y18" s="931">
        <f t="shared" ca="1" si="4"/>
        <v>0</v>
      </c>
      <c r="Z18" s="861">
        <f ca="1">IF(Z$5&gt;0,SUM(OFFSET('Labour Reference (hide)'!$B$9,('Labour Entry'!$A17-9)*5-3,Z$5,1,Z$6-Z$5+1)),0)</f>
        <v>0</v>
      </c>
      <c r="AA18" s="861">
        <f ca="1">IF(AA$5&gt;0,SUM(OFFSET('Labour Reference (hide)'!$B$9,('Labour Entry'!$A17-9)*5-2,AA$5,1,AA$6-AA$5+1)),0)</f>
        <v>0</v>
      </c>
      <c r="AB18" s="861">
        <f ca="1">IF(AB$5&gt;0,SUM(OFFSET('Labour Reference (hide)'!$B$9,('Labour Entry'!$A17-9)*5-1,AB$5,1,AB$6-AB$5+1)),0)</f>
        <v>0</v>
      </c>
      <c r="AC18" s="858">
        <f ca="1">IF(AC$5&gt;0,SUM(OFFSET('Labour Reference (hide)'!$B$9,('Labour Entry'!$A17-9)*5-0,AC$5,1,AC$6-AC$5+1)),0)</f>
        <v>0</v>
      </c>
      <c r="AD18" s="930">
        <f ca="1">IF(AD$5&gt;0,SUM(OFFSET('Labour Reference (hide)'!$B$9,('Labour Entry'!$A17-9)*5-4,AD$5,1,AD$6-AD$5+1)),0)</f>
        <v>0</v>
      </c>
      <c r="AE18" s="931">
        <f t="shared" ca="1" si="5"/>
        <v>0</v>
      </c>
      <c r="AF18" s="861">
        <f ca="1">IF(AF$5&gt;0,SUM(OFFSET('Labour Reference (hide)'!$B$9,('Labour Entry'!$A17-9)*5-3,AF$5,1,AF$6-AF$5+1)),0)</f>
        <v>0</v>
      </c>
      <c r="AG18" s="861">
        <f ca="1">IF(AG$5&gt;0,SUM(OFFSET('Labour Reference (hide)'!$B$9,('Labour Entry'!$A17-9)*5-2,AG$5,1,AG$6-AG$5+1)),0)</f>
        <v>0</v>
      </c>
      <c r="AH18" s="861">
        <f ca="1">IF(AH$5&gt;0,SUM(OFFSET('Labour Reference (hide)'!$B$9,('Labour Entry'!$A17-9)*5-1,AH$5,1,AH$6-AH$5+1)),0)</f>
        <v>0</v>
      </c>
      <c r="AI18" s="858">
        <f ca="1">IF(AI$5&gt;0,SUM(OFFSET('Labour Reference (hide)'!$B$9,('Labour Entry'!$A17-9)*5-0,AI$5,1,AI$6-AI$5+1)),0)</f>
        <v>0</v>
      </c>
      <c r="AJ18" s="930">
        <f ca="1">IF(AJ$5&gt;0,SUM(OFFSET('Labour Reference (hide)'!$B$9,('Labour Entry'!$A17-9)*5-4,AJ$5,1,AJ$6-AJ$5+1)),0)</f>
        <v>0</v>
      </c>
      <c r="AK18" s="931">
        <f t="shared" ca="1" si="6"/>
        <v>0</v>
      </c>
      <c r="AL18" s="861">
        <f ca="1">IF(AL$5&gt;0,SUM(OFFSET('Labour Reference (hide)'!$B$9,('Labour Entry'!$A17-9)*5-3,AL$5,1,AL$6-AL$5+1)),0)</f>
        <v>0</v>
      </c>
      <c r="AM18" s="861">
        <f ca="1">IF(AM$5&gt;0,SUM(OFFSET('Labour Reference (hide)'!$B$9,('Labour Entry'!$A17-9)*5-2,AM$5,1,AM$6-AM$5+1)),0)</f>
        <v>0</v>
      </c>
      <c r="AN18" s="861">
        <f ca="1">IF(AN$5&gt;0,SUM(OFFSET('Labour Reference (hide)'!$B$9,('Labour Entry'!$A17-9)*5-1,AN$5,1,AN$6-AN$5+1)),0)</f>
        <v>0</v>
      </c>
      <c r="AO18" s="858">
        <f ca="1">IF(AO$5&gt;0,SUM(OFFSET('Labour Reference (hide)'!$B$9,('Labour Entry'!$A17-9)*5-0,AO$5,1,AO$6-AO$5+1)),0)</f>
        <v>0</v>
      </c>
      <c r="AP18" s="845"/>
      <c r="AQ18" s="863">
        <f t="shared" ca="1" si="0"/>
        <v>0</v>
      </c>
      <c r="AR18" s="864">
        <f t="shared" ca="1" si="0"/>
        <v>0</v>
      </c>
      <c r="AS18" s="865">
        <f t="shared" ca="1" si="0"/>
        <v>0</v>
      </c>
      <c r="AT18" s="866">
        <f t="shared" ca="1" si="0"/>
        <v>0</v>
      </c>
      <c r="AU18" s="866">
        <f t="shared" ca="1" si="0"/>
        <v>0</v>
      </c>
      <c r="AV18" s="867">
        <f t="shared" ca="1" si="0"/>
        <v>0</v>
      </c>
    </row>
    <row r="19" spans="1:48" x14ac:dyDescent="0.2">
      <c r="A19" s="855" t="str">
        <f ca="1">IF(OFFSET('Employee Set-up'!$A$1,ROW('Employee Set-up'!$A13)-1,'Employee Set-up'!$B$1-1,1,1)&lt;&gt;0,OFFSET('Employee Set-up'!$A$1,ROW('Employee Set-up'!$A13)-1,'Employee Set-up'!$B$1-1,1,1),"---")</f>
        <v>----</v>
      </c>
      <c r="B19" s="856" t="str">
        <f ca="1">IF(OFFSET('Employee Set-up'!$A$1,ROW('Employee Set-up'!$A13)-1,'Employee Set-up'!$D$1-1,1,1)&lt;&gt;0,OFFSET('Employee Set-up'!$A$1,ROW('Employee Set-up'!$A13)-1,'Employee Set-up'!$C$1-1,1,1),"---")</f>
        <v>---</v>
      </c>
      <c r="C19" s="857" t="str">
        <f ca="1">IF(OFFSET('Employee Set-up'!$A$1,ROW('Employee Set-up'!$A13)-1,'Employee Set-up'!$D$1-1,1,1)&lt;&gt;0,OFFSET('Employee Set-up'!$A$1,ROW('Employee Set-up'!$A13)-1,'Employee Set-up'!$F$1-1,1,1),"---")</f>
        <v xml:space="preserve"> -   </v>
      </c>
      <c r="D19" s="858">
        <f ca="1">IF(OFFSET('Employee Set-up'!$A$1,ROW('Employee Set-up'!$A13)-1,'Employee Set-up'!$D$1-1,1,1)&lt;&gt;0,OFFSET('Employee Set-up'!$A$1,ROW('Employee Set-up'!$A13)-1,'Employee Set-up'!$G$1-1,1,1),"---")</f>
        <v>0</v>
      </c>
      <c r="E19" s="845"/>
      <c r="F19" s="930">
        <f ca="1">IF(F$5&gt;0,SUM(OFFSET('Labour Reference (hide)'!$B$9,('Labour Entry'!$A18-9)*5-4,F$5,1,F$6-F$5+1)),0)</f>
        <v>0</v>
      </c>
      <c r="G19" s="931">
        <f t="shared" ca="1" si="1"/>
        <v>0</v>
      </c>
      <c r="H19" s="860">
        <f ca="1">IF(H$5&gt;0,SUM(OFFSET('Labour Reference (hide)'!$B$9,('Labour Entry'!$A18-9)*5-3,H$5,1,H$6-H$5+1)),0)</f>
        <v>0</v>
      </c>
      <c r="I19" s="861">
        <f ca="1">IF(I$5&gt;0,SUM(OFFSET('Labour Reference (hide)'!$B$9,('Labour Entry'!$A18-9)*5-2,I$5,1,I$6-I$5+1)),0)</f>
        <v>0</v>
      </c>
      <c r="J19" s="861">
        <f ca="1">IF(J$5&gt;0,SUM(OFFSET('Labour Reference (hide)'!$B$9,('Labour Entry'!$A18-9)*5-1,J$5,1,J$6-J$5+1)),0)</f>
        <v>0</v>
      </c>
      <c r="K19" s="858">
        <f ca="1">IF(K$5&gt;0,SUM(OFFSET('Labour Reference (hide)'!$B$9,('Labour Entry'!$A18-9)*5-0,K$5,1,K$6-K$5+1)),0)</f>
        <v>0</v>
      </c>
      <c r="L19" s="930">
        <f ca="1">IF(L$5&gt;0,SUM(OFFSET('Labour Reference (hide)'!$B$9,('Labour Entry'!$A18-9)*5-4,L$5,1,L$6-L$5+1)),0)</f>
        <v>0</v>
      </c>
      <c r="M19" s="931">
        <f t="shared" ca="1" si="2"/>
        <v>0</v>
      </c>
      <c r="N19" s="861">
        <f ca="1">IF(N$5&gt;0,SUM(OFFSET('Labour Reference (hide)'!$B$9,('Labour Entry'!$A18-9)*5-3,N$5,1,N$6-N$5+1)),0)</f>
        <v>0</v>
      </c>
      <c r="O19" s="861">
        <f ca="1">IF(O$5&gt;0,SUM(OFFSET('Labour Reference (hide)'!$B$9,('Labour Entry'!$A18-9)*5-2,O$5,1,O$6-O$5+1)),0)</f>
        <v>0</v>
      </c>
      <c r="P19" s="861">
        <f ca="1">IF(P$5&gt;0,SUM(OFFSET('Labour Reference (hide)'!$B$9,('Labour Entry'!$A18-9)*5-1,P$5,1,P$6-P$5+1)),0)</f>
        <v>0</v>
      </c>
      <c r="Q19" s="858">
        <f ca="1">IF(Q$5&gt;0,SUM(OFFSET('Labour Reference (hide)'!$B$9,('Labour Entry'!$A18-9)*5-0,Q$5,1,Q$6-Q$5+1)),0)</f>
        <v>0</v>
      </c>
      <c r="R19" s="930">
        <f ca="1">IF(R$5&gt;0,SUM(OFFSET('Labour Reference (hide)'!$B$9,('Labour Entry'!$A18-9)*5-4,R$5,1,R$6-R$5+1)),0)</f>
        <v>0</v>
      </c>
      <c r="S19" s="931">
        <f t="shared" ca="1" si="3"/>
        <v>0</v>
      </c>
      <c r="T19" s="861">
        <f ca="1">IF(T$5&gt;0,SUM(OFFSET('Labour Reference (hide)'!$B$9,('Labour Entry'!$A18-9)*5-3,T$5,1,T$6-T$5+1)),0)</f>
        <v>0</v>
      </c>
      <c r="U19" s="861">
        <f ca="1">IF(U$5&gt;0,SUM(OFFSET('Labour Reference (hide)'!$B$9,('Labour Entry'!$A18-9)*5-2,U$5,1,U$6-U$5+1)),0)</f>
        <v>0</v>
      </c>
      <c r="V19" s="861">
        <f ca="1">IF(V$5&gt;0,SUM(OFFSET('Labour Reference (hide)'!$B$9,('Labour Entry'!$A18-9)*5-1,V$5,1,V$6-V$5+1)),0)</f>
        <v>0</v>
      </c>
      <c r="W19" s="858">
        <f ca="1">IF(W$5&gt;0,SUM(OFFSET('Labour Reference (hide)'!$B$9,('Labour Entry'!$A18-9)*5-0,W$5,1,W$6-W$5+1)),0)</f>
        <v>0</v>
      </c>
      <c r="X19" s="930">
        <f ca="1">IF(X$5&gt;0,SUM(OFFSET('Labour Reference (hide)'!$B$9,('Labour Entry'!$A18-9)*5-4,X$5,1,X$6-X$5+1)),0)</f>
        <v>0</v>
      </c>
      <c r="Y19" s="931">
        <f t="shared" ca="1" si="4"/>
        <v>0</v>
      </c>
      <c r="Z19" s="861">
        <f ca="1">IF(Z$5&gt;0,SUM(OFFSET('Labour Reference (hide)'!$B$9,('Labour Entry'!$A18-9)*5-3,Z$5,1,Z$6-Z$5+1)),0)</f>
        <v>0</v>
      </c>
      <c r="AA19" s="861">
        <f ca="1">IF(AA$5&gt;0,SUM(OFFSET('Labour Reference (hide)'!$B$9,('Labour Entry'!$A18-9)*5-2,AA$5,1,AA$6-AA$5+1)),0)</f>
        <v>0</v>
      </c>
      <c r="AB19" s="861">
        <f ca="1">IF(AB$5&gt;0,SUM(OFFSET('Labour Reference (hide)'!$B$9,('Labour Entry'!$A18-9)*5-1,AB$5,1,AB$6-AB$5+1)),0)</f>
        <v>0</v>
      </c>
      <c r="AC19" s="858">
        <f ca="1">IF(AC$5&gt;0,SUM(OFFSET('Labour Reference (hide)'!$B$9,('Labour Entry'!$A18-9)*5-0,AC$5,1,AC$6-AC$5+1)),0)</f>
        <v>0</v>
      </c>
      <c r="AD19" s="930">
        <f ca="1">IF(AD$5&gt;0,SUM(OFFSET('Labour Reference (hide)'!$B$9,('Labour Entry'!$A18-9)*5-4,AD$5,1,AD$6-AD$5+1)),0)</f>
        <v>0</v>
      </c>
      <c r="AE19" s="931">
        <f t="shared" ca="1" si="5"/>
        <v>0</v>
      </c>
      <c r="AF19" s="861">
        <f ca="1">IF(AF$5&gt;0,SUM(OFFSET('Labour Reference (hide)'!$B$9,('Labour Entry'!$A18-9)*5-3,AF$5,1,AF$6-AF$5+1)),0)</f>
        <v>0</v>
      </c>
      <c r="AG19" s="861">
        <f ca="1">IF(AG$5&gt;0,SUM(OFFSET('Labour Reference (hide)'!$B$9,('Labour Entry'!$A18-9)*5-2,AG$5,1,AG$6-AG$5+1)),0)</f>
        <v>0</v>
      </c>
      <c r="AH19" s="861">
        <f ca="1">IF(AH$5&gt;0,SUM(OFFSET('Labour Reference (hide)'!$B$9,('Labour Entry'!$A18-9)*5-1,AH$5,1,AH$6-AH$5+1)),0)</f>
        <v>0</v>
      </c>
      <c r="AI19" s="858">
        <f ca="1">IF(AI$5&gt;0,SUM(OFFSET('Labour Reference (hide)'!$B$9,('Labour Entry'!$A18-9)*5-0,AI$5,1,AI$6-AI$5+1)),0)</f>
        <v>0</v>
      </c>
      <c r="AJ19" s="930">
        <f ca="1">IF(AJ$5&gt;0,SUM(OFFSET('Labour Reference (hide)'!$B$9,('Labour Entry'!$A18-9)*5-4,AJ$5,1,AJ$6-AJ$5+1)),0)</f>
        <v>0</v>
      </c>
      <c r="AK19" s="931">
        <f t="shared" ca="1" si="6"/>
        <v>0</v>
      </c>
      <c r="AL19" s="861">
        <f ca="1">IF(AL$5&gt;0,SUM(OFFSET('Labour Reference (hide)'!$B$9,('Labour Entry'!$A18-9)*5-3,AL$5,1,AL$6-AL$5+1)),0)</f>
        <v>0</v>
      </c>
      <c r="AM19" s="861">
        <f ca="1">IF(AM$5&gt;0,SUM(OFFSET('Labour Reference (hide)'!$B$9,('Labour Entry'!$A18-9)*5-2,AM$5,1,AM$6-AM$5+1)),0)</f>
        <v>0</v>
      </c>
      <c r="AN19" s="861">
        <f ca="1">IF(AN$5&gt;0,SUM(OFFSET('Labour Reference (hide)'!$B$9,('Labour Entry'!$A18-9)*5-1,AN$5,1,AN$6-AN$5+1)),0)</f>
        <v>0</v>
      </c>
      <c r="AO19" s="858">
        <f ca="1">IF(AO$5&gt;0,SUM(OFFSET('Labour Reference (hide)'!$B$9,('Labour Entry'!$A18-9)*5-0,AO$5,1,AO$6-AO$5+1)),0)</f>
        <v>0</v>
      </c>
      <c r="AP19" s="845"/>
      <c r="AQ19" s="863">
        <f t="shared" ca="1" si="0"/>
        <v>0</v>
      </c>
      <c r="AR19" s="864">
        <f t="shared" ca="1" si="0"/>
        <v>0</v>
      </c>
      <c r="AS19" s="865">
        <f t="shared" ca="1" si="0"/>
        <v>0</v>
      </c>
      <c r="AT19" s="866">
        <f t="shared" ca="1" si="0"/>
        <v>0</v>
      </c>
      <c r="AU19" s="866">
        <f t="shared" ca="1" si="0"/>
        <v>0</v>
      </c>
      <c r="AV19" s="867">
        <f t="shared" ca="1" si="0"/>
        <v>0</v>
      </c>
    </row>
    <row r="20" spans="1:48" x14ac:dyDescent="0.2">
      <c r="A20" s="855" t="str">
        <f ca="1">IF(OFFSET('Employee Set-up'!$A$1,ROW('Employee Set-up'!$A14)-1,'Employee Set-up'!$B$1-1,1,1)&lt;&gt;0,OFFSET('Employee Set-up'!$A$1,ROW('Employee Set-up'!$A14)-1,'Employee Set-up'!$B$1-1,1,1),"---")</f>
        <v>----</v>
      </c>
      <c r="B20" s="856" t="str">
        <f ca="1">IF(OFFSET('Employee Set-up'!$A$1,ROW('Employee Set-up'!$A14)-1,'Employee Set-up'!$D$1-1,1,1)&lt;&gt;0,OFFSET('Employee Set-up'!$A$1,ROW('Employee Set-up'!$A14)-1,'Employee Set-up'!$C$1-1,1,1),"---")</f>
        <v>Driver 1</v>
      </c>
      <c r="C20" s="857">
        <f ca="1">IF(OFFSET('Employee Set-up'!$A$1,ROW('Employee Set-up'!$A14)-1,'Employee Set-up'!$D$1-1,1,1)&lt;&gt;0,OFFSET('Employee Set-up'!$A$1,ROW('Employee Set-up'!$A14)-1,'Employee Set-up'!$F$1-1,1,1),"---")</f>
        <v>17.850000000000001</v>
      </c>
      <c r="D20" s="858">
        <f ca="1">IF(OFFSET('Employee Set-up'!$A$1,ROW('Employee Set-up'!$A14)-1,'Employee Set-up'!$D$1-1,1,1)&lt;&gt;0,OFFSET('Employee Set-up'!$A$1,ROW('Employee Set-up'!$A14)-1,'Employee Set-up'!$G$1-1,1,1),"---")</f>
        <v>1</v>
      </c>
      <c r="E20" s="845"/>
      <c r="F20" s="930">
        <f ca="1">IF(F$5&gt;0,SUM(OFFSET('Labour Reference (hide)'!$B$9,('Labour Entry'!$A19-9)*5-4,F$5,1,F$6-F$5+1)),0)</f>
        <v>7</v>
      </c>
      <c r="G20" s="931">
        <f t="shared" ca="1" si="1"/>
        <v>7</v>
      </c>
      <c r="H20" s="860">
        <f ca="1">IF(H$5&gt;0,SUM(OFFSET('Labour Reference (hide)'!$B$9,('Labour Entry'!$A19-9)*5-3,H$5,1,H$6-H$5+1)),0)</f>
        <v>6.1</v>
      </c>
      <c r="I20" s="861">
        <f ca="1">IF(I$5&gt;0,SUM(OFFSET('Labour Reference (hide)'!$B$9,('Labour Entry'!$A19-9)*5-2,I$5,1,I$6-I$5+1)),0)</f>
        <v>0</v>
      </c>
      <c r="J20" s="861">
        <f ca="1">IF(J$5&gt;0,SUM(OFFSET('Labour Reference (hide)'!$B$9,('Labour Entry'!$A19-9)*5-1,J$5,1,J$6-J$5+1)),0)</f>
        <v>0</v>
      </c>
      <c r="K20" s="858">
        <f ca="1">IF(K$5&gt;0,SUM(OFFSET('Labour Reference (hide)'!$B$9,('Labour Entry'!$A19-9)*5-0,K$5,1,K$6-K$5+1)),0)</f>
        <v>0</v>
      </c>
      <c r="L20" s="930">
        <f ca="1">IF(L$5&gt;0,SUM(OFFSET('Labour Reference (hide)'!$B$9,('Labour Entry'!$A19-9)*5-4,L$5,1,L$6-L$5+1)),0)</f>
        <v>4</v>
      </c>
      <c r="M20" s="931">
        <f t="shared" ca="1" si="2"/>
        <v>4</v>
      </c>
      <c r="N20" s="861">
        <f ca="1">IF(N$5&gt;0,SUM(OFFSET('Labour Reference (hide)'!$B$9,('Labour Entry'!$A19-9)*5-3,N$5,1,N$6-N$5+1)),0)</f>
        <v>3</v>
      </c>
      <c r="O20" s="861">
        <f ca="1">IF(O$5&gt;0,SUM(OFFSET('Labour Reference (hide)'!$B$9,('Labour Entry'!$A19-9)*5-2,O$5,1,O$6-O$5+1)),0)</f>
        <v>0</v>
      </c>
      <c r="P20" s="861">
        <f ca="1">IF(P$5&gt;0,SUM(OFFSET('Labour Reference (hide)'!$B$9,('Labour Entry'!$A19-9)*5-1,P$5,1,P$6-P$5+1)),0)</f>
        <v>0</v>
      </c>
      <c r="Q20" s="858">
        <f ca="1">IF(Q$5&gt;0,SUM(OFFSET('Labour Reference (hide)'!$B$9,('Labour Entry'!$A19-9)*5-0,Q$5,1,Q$6-Q$5+1)),0)</f>
        <v>0</v>
      </c>
      <c r="R20" s="930">
        <f ca="1">IF(R$5&gt;0,SUM(OFFSET('Labour Reference (hide)'!$B$9,('Labour Entry'!$A19-9)*5-4,R$5,1,R$6-R$5+1)),0)</f>
        <v>0</v>
      </c>
      <c r="S20" s="931">
        <f t="shared" ca="1" si="3"/>
        <v>0</v>
      </c>
      <c r="T20" s="861">
        <f ca="1">IF(T$5&gt;0,SUM(OFFSET('Labour Reference (hide)'!$B$9,('Labour Entry'!$A19-9)*5-3,T$5,1,T$6-T$5+1)),0)</f>
        <v>0</v>
      </c>
      <c r="U20" s="861">
        <f ca="1">IF(U$5&gt;0,SUM(OFFSET('Labour Reference (hide)'!$B$9,('Labour Entry'!$A19-9)*5-2,U$5,1,U$6-U$5+1)),0)</f>
        <v>0</v>
      </c>
      <c r="V20" s="861">
        <f ca="1">IF(V$5&gt;0,SUM(OFFSET('Labour Reference (hide)'!$B$9,('Labour Entry'!$A19-9)*5-1,V$5,1,V$6-V$5+1)),0)</f>
        <v>0</v>
      </c>
      <c r="W20" s="858">
        <f ca="1">IF(W$5&gt;0,SUM(OFFSET('Labour Reference (hide)'!$B$9,('Labour Entry'!$A19-9)*5-0,W$5,1,W$6-W$5+1)),0)</f>
        <v>0</v>
      </c>
      <c r="X20" s="930">
        <f ca="1">IF(X$5&gt;0,SUM(OFFSET('Labour Reference (hide)'!$B$9,('Labour Entry'!$A19-9)*5-4,X$5,1,X$6-X$5+1)),0)</f>
        <v>0</v>
      </c>
      <c r="Y20" s="931">
        <f t="shared" ca="1" si="4"/>
        <v>0</v>
      </c>
      <c r="Z20" s="861">
        <f ca="1">IF(Z$5&gt;0,SUM(OFFSET('Labour Reference (hide)'!$B$9,('Labour Entry'!$A19-9)*5-3,Z$5,1,Z$6-Z$5+1)),0)</f>
        <v>0</v>
      </c>
      <c r="AA20" s="861">
        <f ca="1">IF(AA$5&gt;0,SUM(OFFSET('Labour Reference (hide)'!$B$9,('Labour Entry'!$A19-9)*5-2,AA$5,1,AA$6-AA$5+1)),0)</f>
        <v>0</v>
      </c>
      <c r="AB20" s="861">
        <f ca="1">IF(AB$5&gt;0,SUM(OFFSET('Labour Reference (hide)'!$B$9,('Labour Entry'!$A19-9)*5-1,AB$5,1,AB$6-AB$5+1)),0)</f>
        <v>0</v>
      </c>
      <c r="AC20" s="858">
        <f ca="1">IF(AC$5&gt;0,SUM(OFFSET('Labour Reference (hide)'!$B$9,('Labour Entry'!$A19-9)*5-0,AC$5,1,AC$6-AC$5+1)),0)</f>
        <v>0</v>
      </c>
      <c r="AD20" s="930">
        <f ca="1">IF(AD$5&gt;0,SUM(OFFSET('Labour Reference (hide)'!$B$9,('Labour Entry'!$A19-9)*5-4,AD$5,1,AD$6-AD$5+1)),0)</f>
        <v>0</v>
      </c>
      <c r="AE20" s="931">
        <f t="shared" ca="1" si="5"/>
        <v>0</v>
      </c>
      <c r="AF20" s="861">
        <f ca="1">IF(AF$5&gt;0,SUM(OFFSET('Labour Reference (hide)'!$B$9,('Labour Entry'!$A19-9)*5-3,AF$5,1,AF$6-AF$5+1)),0)</f>
        <v>0</v>
      </c>
      <c r="AG20" s="861">
        <f ca="1">IF(AG$5&gt;0,SUM(OFFSET('Labour Reference (hide)'!$B$9,('Labour Entry'!$A19-9)*5-2,AG$5,1,AG$6-AG$5+1)),0)</f>
        <v>0</v>
      </c>
      <c r="AH20" s="861">
        <f ca="1">IF(AH$5&gt;0,SUM(OFFSET('Labour Reference (hide)'!$B$9,('Labour Entry'!$A19-9)*5-1,AH$5,1,AH$6-AH$5+1)),0)</f>
        <v>0</v>
      </c>
      <c r="AI20" s="858">
        <f ca="1">IF(AI$5&gt;0,SUM(OFFSET('Labour Reference (hide)'!$B$9,('Labour Entry'!$A19-9)*5-0,AI$5,1,AI$6-AI$5+1)),0)</f>
        <v>0</v>
      </c>
      <c r="AJ20" s="930">
        <f ca="1">IF(AJ$5&gt;0,SUM(OFFSET('Labour Reference (hide)'!$B$9,('Labour Entry'!$A19-9)*5-4,AJ$5,1,AJ$6-AJ$5+1)),0)</f>
        <v>0</v>
      </c>
      <c r="AK20" s="931">
        <f t="shared" ca="1" si="6"/>
        <v>0</v>
      </c>
      <c r="AL20" s="861">
        <f ca="1">IF(AL$5&gt;0,SUM(OFFSET('Labour Reference (hide)'!$B$9,('Labour Entry'!$A19-9)*5-3,AL$5,1,AL$6-AL$5+1)),0)</f>
        <v>0</v>
      </c>
      <c r="AM20" s="861">
        <f ca="1">IF(AM$5&gt;0,SUM(OFFSET('Labour Reference (hide)'!$B$9,('Labour Entry'!$A19-9)*5-2,AM$5,1,AM$6-AM$5+1)),0)</f>
        <v>0</v>
      </c>
      <c r="AN20" s="861">
        <f ca="1">IF(AN$5&gt;0,SUM(OFFSET('Labour Reference (hide)'!$B$9,('Labour Entry'!$A19-9)*5-1,AN$5,1,AN$6-AN$5+1)),0)</f>
        <v>0</v>
      </c>
      <c r="AO20" s="858">
        <f ca="1">IF(AO$5&gt;0,SUM(OFFSET('Labour Reference (hide)'!$B$9,('Labour Entry'!$A19-9)*5-0,AO$5,1,AO$6-AO$5+1)),0)</f>
        <v>0</v>
      </c>
      <c r="AP20" s="845"/>
      <c r="AQ20" s="863">
        <f t="shared" ca="1" si="0"/>
        <v>11</v>
      </c>
      <c r="AR20" s="864">
        <f t="shared" ca="1" si="0"/>
        <v>11</v>
      </c>
      <c r="AS20" s="865">
        <f t="shared" ca="1" si="0"/>
        <v>9.1</v>
      </c>
      <c r="AT20" s="866">
        <f t="shared" ca="1" si="0"/>
        <v>0</v>
      </c>
      <c r="AU20" s="866">
        <f t="shared" ca="1" si="0"/>
        <v>0</v>
      </c>
      <c r="AV20" s="867">
        <f t="shared" ca="1" si="0"/>
        <v>0</v>
      </c>
    </row>
    <row r="21" spans="1:48" x14ac:dyDescent="0.2">
      <c r="A21" s="855" t="str">
        <f ca="1">IF(OFFSET('Employee Set-up'!$A$1,ROW('Employee Set-up'!$A15)-1,'Employee Set-up'!$B$1-1,1,1)&lt;&gt;0,OFFSET('Employee Set-up'!$A$1,ROW('Employee Set-up'!$A15)-1,'Employee Set-up'!$B$1-1,1,1),"---")</f>
        <v>----</v>
      </c>
      <c r="B21" s="856" t="str">
        <f ca="1">IF(OFFSET('Employee Set-up'!$A$1,ROW('Employee Set-up'!$A15)-1,'Employee Set-up'!$D$1-1,1,1)&lt;&gt;0,OFFSET('Employee Set-up'!$A$1,ROW('Employee Set-up'!$A15)-1,'Employee Set-up'!$C$1-1,1,1),"---")</f>
        <v>Driver 2</v>
      </c>
      <c r="C21" s="857">
        <f ca="1">IF(OFFSET('Employee Set-up'!$A$1,ROW('Employee Set-up'!$A15)-1,'Employee Set-up'!$D$1-1,1,1)&lt;&gt;0,OFFSET('Employee Set-up'!$A$1,ROW('Employee Set-up'!$A15)-1,'Employee Set-up'!$F$1-1,1,1),"---")</f>
        <v>17.850000000000001</v>
      </c>
      <c r="D21" s="858">
        <f ca="1">IF(OFFSET('Employee Set-up'!$A$1,ROW('Employee Set-up'!$A15)-1,'Employee Set-up'!$D$1-1,1,1)&lt;&gt;0,OFFSET('Employee Set-up'!$A$1,ROW('Employee Set-up'!$A15)-1,'Employee Set-up'!$G$1-1,1,1),"---")</f>
        <v>1</v>
      </c>
      <c r="E21" s="845"/>
      <c r="F21" s="930">
        <f ca="1">IF(F$5&gt;0,SUM(OFFSET('Labour Reference (hide)'!$B$9,('Labour Entry'!$A20-9)*5-4,F$5,1,F$6-F$5+1)),0)</f>
        <v>81</v>
      </c>
      <c r="G21" s="931">
        <f t="shared" ca="1" si="1"/>
        <v>81</v>
      </c>
      <c r="H21" s="860">
        <f ca="1">IF(H$5&gt;0,SUM(OFFSET('Labour Reference (hide)'!$B$9,('Labour Entry'!$A20-9)*5-3,H$5,1,H$6-H$5+1)),0)</f>
        <v>83.66</v>
      </c>
      <c r="I21" s="861">
        <f ca="1">IF(I$5&gt;0,SUM(OFFSET('Labour Reference (hide)'!$B$9,('Labour Entry'!$A20-9)*5-2,I$5,1,I$6-I$5+1)),0)</f>
        <v>0.25</v>
      </c>
      <c r="J21" s="861">
        <f ca="1">IF(J$5&gt;0,SUM(OFFSET('Labour Reference (hide)'!$B$9,('Labour Entry'!$A20-9)*5-1,J$5,1,J$6-J$5+1)),0)</f>
        <v>0</v>
      </c>
      <c r="K21" s="858">
        <f ca="1">IF(K$5&gt;0,SUM(OFFSET('Labour Reference (hide)'!$B$9,('Labour Entry'!$A20-9)*5-0,K$5,1,K$6-K$5+1)),0)</f>
        <v>0</v>
      </c>
      <c r="L21" s="930">
        <f ca="1">IF(L$5&gt;0,SUM(OFFSET('Labour Reference (hide)'!$B$9,('Labour Entry'!$A20-9)*5-4,L$5,1,L$6-L$5+1)),0)</f>
        <v>67</v>
      </c>
      <c r="M21" s="931">
        <f t="shared" ca="1" si="2"/>
        <v>67</v>
      </c>
      <c r="N21" s="861">
        <f ca="1">IF(N$5&gt;0,SUM(OFFSET('Labour Reference (hide)'!$B$9,('Labour Entry'!$A20-9)*5-3,N$5,1,N$6-N$5+1)),0)</f>
        <v>64.5</v>
      </c>
      <c r="O21" s="861">
        <f ca="1">IF(O$5&gt;0,SUM(OFFSET('Labour Reference (hide)'!$B$9,('Labour Entry'!$A20-9)*5-2,O$5,1,O$6-O$5+1)),0)</f>
        <v>0.5</v>
      </c>
      <c r="P21" s="861">
        <f ca="1">IF(P$5&gt;0,SUM(OFFSET('Labour Reference (hide)'!$B$9,('Labour Entry'!$A20-9)*5-1,P$5,1,P$6-P$5+1)),0)</f>
        <v>0</v>
      </c>
      <c r="Q21" s="858">
        <f ca="1">IF(Q$5&gt;0,SUM(OFFSET('Labour Reference (hide)'!$B$9,('Labour Entry'!$A20-9)*5-0,Q$5,1,Q$6-Q$5+1)),0)</f>
        <v>0</v>
      </c>
      <c r="R21" s="930">
        <f ca="1">IF(R$5&gt;0,SUM(OFFSET('Labour Reference (hide)'!$B$9,('Labour Entry'!$A20-9)*5-4,R$5,1,R$6-R$5+1)),0)</f>
        <v>0</v>
      </c>
      <c r="S21" s="931">
        <f t="shared" ca="1" si="3"/>
        <v>0</v>
      </c>
      <c r="T21" s="861">
        <f ca="1">IF(T$5&gt;0,SUM(OFFSET('Labour Reference (hide)'!$B$9,('Labour Entry'!$A20-9)*5-3,T$5,1,T$6-T$5+1)),0)</f>
        <v>0</v>
      </c>
      <c r="U21" s="861">
        <f ca="1">IF(U$5&gt;0,SUM(OFFSET('Labour Reference (hide)'!$B$9,('Labour Entry'!$A20-9)*5-2,U$5,1,U$6-U$5+1)),0)</f>
        <v>0</v>
      </c>
      <c r="V21" s="861">
        <f ca="1">IF(V$5&gt;0,SUM(OFFSET('Labour Reference (hide)'!$B$9,('Labour Entry'!$A20-9)*5-1,V$5,1,V$6-V$5+1)),0)</f>
        <v>0</v>
      </c>
      <c r="W21" s="858">
        <f ca="1">IF(W$5&gt;0,SUM(OFFSET('Labour Reference (hide)'!$B$9,('Labour Entry'!$A20-9)*5-0,W$5,1,W$6-W$5+1)),0)</f>
        <v>0</v>
      </c>
      <c r="X21" s="930">
        <f ca="1">IF(X$5&gt;0,SUM(OFFSET('Labour Reference (hide)'!$B$9,('Labour Entry'!$A20-9)*5-4,X$5,1,X$6-X$5+1)),0)</f>
        <v>0</v>
      </c>
      <c r="Y21" s="931">
        <f t="shared" ca="1" si="4"/>
        <v>0</v>
      </c>
      <c r="Z21" s="861">
        <f ca="1">IF(Z$5&gt;0,SUM(OFFSET('Labour Reference (hide)'!$B$9,('Labour Entry'!$A20-9)*5-3,Z$5,1,Z$6-Z$5+1)),0)</f>
        <v>0</v>
      </c>
      <c r="AA21" s="861">
        <f ca="1">IF(AA$5&gt;0,SUM(OFFSET('Labour Reference (hide)'!$B$9,('Labour Entry'!$A20-9)*5-2,AA$5,1,AA$6-AA$5+1)),0)</f>
        <v>0</v>
      </c>
      <c r="AB21" s="861">
        <f ca="1">IF(AB$5&gt;0,SUM(OFFSET('Labour Reference (hide)'!$B$9,('Labour Entry'!$A20-9)*5-1,AB$5,1,AB$6-AB$5+1)),0)</f>
        <v>0</v>
      </c>
      <c r="AC21" s="858">
        <f ca="1">IF(AC$5&gt;0,SUM(OFFSET('Labour Reference (hide)'!$B$9,('Labour Entry'!$A20-9)*5-0,AC$5,1,AC$6-AC$5+1)),0)</f>
        <v>0</v>
      </c>
      <c r="AD21" s="930">
        <f ca="1">IF(AD$5&gt;0,SUM(OFFSET('Labour Reference (hide)'!$B$9,('Labour Entry'!$A20-9)*5-4,AD$5,1,AD$6-AD$5+1)),0)</f>
        <v>0</v>
      </c>
      <c r="AE21" s="931">
        <f t="shared" ca="1" si="5"/>
        <v>0</v>
      </c>
      <c r="AF21" s="861">
        <f ca="1">IF(AF$5&gt;0,SUM(OFFSET('Labour Reference (hide)'!$B$9,('Labour Entry'!$A20-9)*5-3,AF$5,1,AF$6-AF$5+1)),0)</f>
        <v>0</v>
      </c>
      <c r="AG21" s="861">
        <f ca="1">IF(AG$5&gt;0,SUM(OFFSET('Labour Reference (hide)'!$B$9,('Labour Entry'!$A20-9)*5-2,AG$5,1,AG$6-AG$5+1)),0)</f>
        <v>0</v>
      </c>
      <c r="AH21" s="861">
        <f ca="1">IF(AH$5&gt;0,SUM(OFFSET('Labour Reference (hide)'!$B$9,('Labour Entry'!$A20-9)*5-1,AH$5,1,AH$6-AH$5+1)),0)</f>
        <v>0</v>
      </c>
      <c r="AI21" s="858">
        <f ca="1">IF(AI$5&gt;0,SUM(OFFSET('Labour Reference (hide)'!$B$9,('Labour Entry'!$A20-9)*5-0,AI$5,1,AI$6-AI$5+1)),0)</f>
        <v>0</v>
      </c>
      <c r="AJ21" s="930">
        <f ca="1">IF(AJ$5&gt;0,SUM(OFFSET('Labour Reference (hide)'!$B$9,('Labour Entry'!$A20-9)*5-4,AJ$5,1,AJ$6-AJ$5+1)),0)</f>
        <v>0</v>
      </c>
      <c r="AK21" s="931">
        <f t="shared" ca="1" si="6"/>
        <v>0</v>
      </c>
      <c r="AL21" s="861">
        <f ca="1">IF(AL$5&gt;0,SUM(OFFSET('Labour Reference (hide)'!$B$9,('Labour Entry'!$A20-9)*5-3,AL$5,1,AL$6-AL$5+1)),0)</f>
        <v>0</v>
      </c>
      <c r="AM21" s="861">
        <f ca="1">IF(AM$5&gt;0,SUM(OFFSET('Labour Reference (hide)'!$B$9,('Labour Entry'!$A20-9)*5-2,AM$5,1,AM$6-AM$5+1)),0)</f>
        <v>0</v>
      </c>
      <c r="AN21" s="861">
        <f ca="1">IF(AN$5&gt;0,SUM(OFFSET('Labour Reference (hide)'!$B$9,('Labour Entry'!$A20-9)*5-1,AN$5,1,AN$6-AN$5+1)),0)</f>
        <v>0</v>
      </c>
      <c r="AO21" s="858">
        <f ca="1">IF(AO$5&gt;0,SUM(OFFSET('Labour Reference (hide)'!$B$9,('Labour Entry'!$A20-9)*5-0,AO$5,1,AO$6-AO$5+1)),0)</f>
        <v>0</v>
      </c>
      <c r="AP21" s="845"/>
      <c r="AQ21" s="863">
        <f t="shared" ca="1" si="0"/>
        <v>148</v>
      </c>
      <c r="AR21" s="864">
        <f t="shared" ca="1" si="0"/>
        <v>148</v>
      </c>
      <c r="AS21" s="865">
        <f t="shared" ca="1" si="0"/>
        <v>148.16</v>
      </c>
      <c r="AT21" s="866">
        <f t="shared" ca="1" si="0"/>
        <v>0.75</v>
      </c>
      <c r="AU21" s="866">
        <f t="shared" ca="1" si="0"/>
        <v>0</v>
      </c>
      <c r="AV21" s="867">
        <f t="shared" ca="1" si="0"/>
        <v>0</v>
      </c>
    </row>
    <row r="22" spans="1:48" x14ac:dyDescent="0.2">
      <c r="A22" s="855" t="str">
        <f ca="1">IF(OFFSET('Employee Set-up'!$A$1,ROW('Employee Set-up'!$A16)-1,'Employee Set-up'!$B$1-1,1,1)&lt;&gt;0,OFFSET('Employee Set-up'!$A$1,ROW('Employee Set-up'!$A16)-1,'Employee Set-up'!$B$1-1,1,1),"---")</f>
        <v>----</v>
      </c>
      <c r="B22" s="856" t="str">
        <f ca="1">IF(OFFSET('Employee Set-up'!$A$1,ROW('Employee Set-up'!$A16)-1,'Employee Set-up'!$D$1-1,1,1)&lt;&gt;0,OFFSET('Employee Set-up'!$A$1,ROW('Employee Set-up'!$A16)-1,'Employee Set-up'!$C$1-1,1,1),"---")</f>
        <v>Driver 3</v>
      </c>
      <c r="C22" s="857">
        <f ca="1">IF(OFFSET('Employee Set-up'!$A$1,ROW('Employee Set-up'!$A16)-1,'Employee Set-up'!$D$1-1,1,1)&lt;&gt;0,OFFSET('Employee Set-up'!$A$1,ROW('Employee Set-up'!$A16)-1,'Employee Set-up'!$F$1-1,1,1),"---")</f>
        <v>17.850000000000001</v>
      </c>
      <c r="D22" s="858">
        <f ca="1">IF(OFFSET('Employee Set-up'!$A$1,ROW('Employee Set-up'!$A16)-1,'Employee Set-up'!$D$1-1,1,1)&lt;&gt;0,OFFSET('Employee Set-up'!$A$1,ROW('Employee Set-up'!$A16)-1,'Employee Set-up'!$G$1-1,1,1),"---")</f>
        <v>1</v>
      </c>
      <c r="E22" s="845"/>
      <c r="F22" s="930">
        <f ca="1">IF(F$5&gt;0,SUM(OFFSET('Labour Reference (hide)'!$B$9,('Labour Entry'!$A21-9)*5-4,F$5,1,F$6-F$5+1)),0)</f>
        <v>49</v>
      </c>
      <c r="G22" s="931">
        <f t="shared" ca="1" si="1"/>
        <v>49</v>
      </c>
      <c r="H22" s="860">
        <f ca="1">IF(H$5&gt;0,SUM(OFFSET('Labour Reference (hide)'!$B$9,('Labour Entry'!$A21-9)*5-3,H$5,1,H$6-H$5+1)),0)</f>
        <v>38.950000000000003</v>
      </c>
      <c r="I22" s="861">
        <f ca="1">IF(I$5&gt;0,SUM(OFFSET('Labour Reference (hide)'!$B$9,('Labour Entry'!$A21-9)*5-2,I$5,1,I$6-I$5+1)),0)</f>
        <v>0</v>
      </c>
      <c r="J22" s="861">
        <f ca="1">IF(J$5&gt;0,SUM(OFFSET('Labour Reference (hide)'!$B$9,('Labour Entry'!$A21-9)*5-1,J$5,1,J$6-J$5+1)),0)</f>
        <v>0</v>
      </c>
      <c r="K22" s="858">
        <f ca="1">IF(K$5&gt;0,SUM(OFFSET('Labour Reference (hide)'!$B$9,('Labour Entry'!$A21-9)*5-0,K$5,1,K$6-K$5+1)),0)</f>
        <v>0</v>
      </c>
      <c r="L22" s="930">
        <f ca="1">IF(L$5&gt;0,SUM(OFFSET('Labour Reference (hide)'!$B$9,('Labour Entry'!$A21-9)*5-4,L$5,1,L$6-L$5+1)),0)</f>
        <v>60</v>
      </c>
      <c r="M22" s="931">
        <f t="shared" ca="1" si="2"/>
        <v>60</v>
      </c>
      <c r="N22" s="861">
        <f ca="1">IF(N$5&gt;0,SUM(OFFSET('Labour Reference (hide)'!$B$9,('Labour Entry'!$A21-9)*5-3,N$5,1,N$6-N$5+1)),0)</f>
        <v>42</v>
      </c>
      <c r="O22" s="861">
        <f ca="1">IF(O$5&gt;0,SUM(OFFSET('Labour Reference (hide)'!$B$9,('Labour Entry'!$A21-9)*5-2,O$5,1,O$6-O$5+1)),0)</f>
        <v>0</v>
      </c>
      <c r="P22" s="861">
        <f ca="1">IF(P$5&gt;0,SUM(OFFSET('Labour Reference (hide)'!$B$9,('Labour Entry'!$A21-9)*5-1,P$5,1,P$6-P$5+1)),0)</f>
        <v>0</v>
      </c>
      <c r="Q22" s="858">
        <f ca="1">IF(Q$5&gt;0,SUM(OFFSET('Labour Reference (hide)'!$B$9,('Labour Entry'!$A21-9)*5-0,Q$5,1,Q$6-Q$5+1)),0)</f>
        <v>0</v>
      </c>
      <c r="R22" s="930">
        <f ca="1">IF(R$5&gt;0,SUM(OFFSET('Labour Reference (hide)'!$B$9,('Labour Entry'!$A21-9)*5-4,R$5,1,R$6-R$5+1)),0)</f>
        <v>0</v>
      </c>
      <c r="S22" s="931">
        <f t="shared" ca="1" si="3"/>
        <v>0</v>
      </c>
      <c r="T22" s="861">
        <f ca="1">IF(T$5&gt;0,SUM(OFFSET('Labour Reference (hide)'!$B$9,('Labour Entry'!$A21-9)*5-3,T$5,1,T$6-T$5+1)),0)</f>
        <v>0</v>
      </c>
      <c r="U22" s="861">
        <f ca="1">IF(U$5&gt;0,SUM(OFFSET('Labour Reference (hide)'!$B$9,('Labour Entry'!$A21-9)*5-2,U$5,1,U$6-U$5+1)),0)</f>
        <v>0</v>
      </c>
      <c r="V22" s="861">
        <f ca="1">IF(V$5&gt;0,SUM(OFFSET('Labour Reference (hide)'!$B$9,('Labour Entry'!$A21-9)*5-1,V$5,1,V$6-V$5+1)),0)</f>
        <v>0</v>
      </c>
      <c r="W22" s="858">
        <f ca="1">IF(W$5&gt;0,SUM(OFFSET('Labour Reference (hide)'!$B$9,('Labour Entry'!$A21-9)*5-0,W$5,1,W$6-W$5+1)),0)</f>
        <v>0</v>
      </c>
      <c r="X22" s="930">
        <f ca="1">IF(X$5&gt;0,SUM(OFFSET('Labour Reference (hide)'!$B$9,('Labour Entry'!$A21-9)*5-4,X$5,1,X$6-X$5+1)),0)</f>
        <v>0</v>
      </c>
      <c r="Y22" s="931">
        <f t="shared" ca="1" si="4"/>
        <v>0</v>
      </c>
      <c r="Z22" s="861">
        <f ca="1">IF(Z$5&gt;0,SUM(OFFSET('Labour Reference (hide)'!$B$9,('Labour Entry'!$A21-9)*5-3,Z$5,1,Z$6-Z$5+1)),0)</f>
        <v>0</v>
      </c>
      <c r="AA22" s="861">
        <f ca="1">IF(AA$5&gt;0,SUM(OFFSET('Labour Reference (hide)'!$B$9,('Labour Entry'!$A21-9)*5-2,AA$5,1,AA$6-AA$5+1)),0)</f>
        <v>0</v>
      </c>
      <c r="AB22" s="861">
        <f ca="1">IF(AB$5&gt;0,SUM(OFFSET('Labour Reference (hide)'!$B$9,('Labour Entry'!$A21-9)*5-1,AB$5,1,AB$6-AB$5+1)),0)</f>
        <v>0</v>
      </c>
      <c r="AC22" s="858">
        <f ca="1">IF(AC$5&gt;0,SUM(OFFSET('Labour Reference (hide)'!$B$9,('Labour Entry'!$A21-9)*5-0,AC$5,1,AC$6-AC$5+1)),0)</f>
        <v>0</v>
      </c>
      <c r="AD22" s="930">
        <f ca="1">IF(AD$5&gt;0,SUM(OFFSET('Labour Reference (hide)'!$B$9,('Labour Entry'!$A21-9)*5-4,AD$5,1,AD$6-AD$5+1)),0)</f>
        <v>0</v>
      </c>
      <c r="AE22" s="931">
        <f t="shared" ca="1" si="5"/>
        <v>0</v>
      </c>
      <c r="AF22" s="861">
        <f ca="1">IF(AF$5&gt;0,SUM(OFFSET('Labour Reference (hide)'!$B$9,('Labour Entry'!$A21-9)*5-3,AF$5,1,AF$6-AF$5+1)),0)</f>
        <v>0</v>
      </c>
      <c r="AG22" s="861">
        <f ca="1">IF(AG$5&gt;0,SUM(OFFSET('Labour Reference (hide)'!$B$9,('Labour Entry'!$A21-9)*5-2,AG$5,1,AG$6-AG$5+1)),0)</f>
        <v>0</v>
      </c>
      <c r="AH22" s="861">
        <f ca="1">IF(AH$5&gt;0,SUM(OFFSET('Labour Reference (hide)'!$B$9,('Labour Entry'!$A21-9)*5-1,AH$5,1,AH$6-AH$5+1)),0)</f>
        <v>0</v>
      </c>
      <c r="AI22" s="858">
        <f ca="1">IF(AI$5&gt;0,SUM(OFFSET('Labour Reference (hide)'!$B$9,('Labour Entry'!$A21-9)*5-0,AI$5,1,AI$6-AI$5+1)),0)</f>
        <v>0</v>
      </c>
      <c r="AJ22" s="930">
        <f ca="1">IF(AJ$5&gt;0,SUM(OFFSET('Labour Reference (hide)'!$B$9,('Labour Entry'!$A21-9)*5-4,AJ$5,1,AJ$6-AJ$5+1)),0)</f>
        <v>0</v>
      </c>
      <c r="AK22" s="931">
        <f t="shared" ca="1" si="6"/>
        <v>0</v>
      </c>
      <c r="AL22" s="861">
        <f ca="1">IF(AL$5&gt;0,SUM(OFFSET('Labour Reference (hide)'!$B$9,('Labour Entry'!$A21-9)*5-3,AL$5,1,AL$6-AL$5+1)),0)</f>
        <v>0</v>
      </c>
      <c r="AM22" s="861">
        <f ca="1">IF(AM$5&gt;0,SUM(OFFSET('Labour Reference (hide)'!$B$9,('Labour Entry'!$A21-9)*5-2,AM$5,1,AM$6-AM$5+1)),0)</f>
        <v>0</v>
      </c>
      <c r="AN22" s="861">
        <f ca="1">IF(AN$5&gt;0,SUM(OFFSET('Labour Reference (hide)'!$B$9,('Labour Entry'!$A21-9)*5-1,AN$5,1,AN$6-AN$5+1)),0)</f>
        <v>0</v>
      </c>
      <c r="AO22" s="858">
        <f ca="1">IF(AO$5&gt;0,SUM(OFFSET('Labour Reference (hide)'!$B$9,('Labour Entry'!$A21-9)*5-0,AO$5,1,AO$6-AO$5+1)),0)</f>
        <v>0</v>
      </c>
      <c r="AP22" s="845"/>
      <c r="AQ22" s="863">
        <f t="shared" ca="1" si="0"/>
        <v>109</v>
      </c>
      <c r="AR22" s="864">
        <f t="shared" ca="1" si="0"/>
        <v>109</v>
      </c>
      <c r="AS22" s="865">
        <f t="shared" ca="1" si="0"/>
        <v>80.95</v>
      </c>
      <c r="AT22" s="866">
        <f t="shared" ca="1" si="0"/>
        <v>0</v>
      </c>
      <c r="AU22" s="866">
        <f t="shared" ca="1" si="0"/>
        <v>0</v>
      </c>
      <c r="AV22" s="867">
        <f t="shared" ca="1" si="0"/>
        <v>0</v>
      </c>
    </row>
    <row r="23" spans="1:48" x14ac:dyDescent="0.2">
      <c r="A23" s="855" t="str">
        <f ca="1">IF(OFFSET('Employee Set-up'!$A$1,ROW('Employee Set-up'!$A17)-1,'Employee Set-up'!$B$1-1,1,1)&lt;&gt;0,OFFSET('Employee Set-up'!$A$1,ROW('Employee Set-up'!$A17)-1,'Employee Set-up'!$B$1-1,1,1),"---")</f>
        <v>----</v>
      </c>
      <c r="B23" s="856" t="str">
        <f ca="1">IF(OFFSET('Employee Set-up'!$A$1,ROW('Employee Set-up'!$A17)-1,'Employee Set-up'!$D$1-1,1,1)&lt;&gt;0,OFFSET('Employee Set-up'!$A$1,ROW('Employee Set-up'!$A17)-1,'Employee Set-up'!$C$1-1,1,1),"---")</f>
        <v>Driver 4</v>
      </c>
      <c r="C23" s="857">
        <f ca="1">IF(OFFSET('Employee Set-up'!$A$1,ROW('Employee Set-up'!$A17)-1,'Employee Set-up'!$D$1-1,1,1)&lt;&gt;0,OFFSET('Employee Set-up'!$A$1,ROW('Employee Set-up'!$A17)-1,'Employee Set-up'!$F$1-1,1,1),"---")</f>
        <v>17.850000000000001</v>
      </c>
      <c r="D23" s="858">
        <f ca="1">IF(OFFSET('Employee Set-up'!$A$1,ROW('Employee Set-up'!$A17)-1,'Employee Set-up'!$D$1-1,1,1)&lt;&gt;0,OFFSET('Employee Set-up'!$A$1,ROW('Employee Set-up'!$A17)-1,'Employee Set-up'!$G$1-1,1,1),"---")</f>
        <v>1</v>
      </c>
      <c r="E23" s="845"/>
      <c r="F23" s="930">
        <f ca="1">IF(F$5&gt;0,SUM(OFFSET('Labour Reference (hide)'!$B$9,('Labour Entry'!$A22-9)*5-4,F$5,1,F$6-F$5+1)),0)</f>
        <v>107</v>
      </c>
      <c r="G23" s="931">
        <f t="shared" ca="1" si="1"/>
        <v>107</v>
      </c>
      <c r="H23" s="860">
        <f ca="1">IF(H$5&gt;0,SUM(OFFSET('Labour Reference (hide)'!$B$9,('Labour Entry'!$A22-9)*5-3,H$5,1,H$6-H$5+1)),0)</f>
        <v>81.5</v>
      </c>
      <c r="I23" s="861">
        <f ca="1">IF(I$5&gt;0,SUM(OFFSET('Labour Reference (hide)'!$B$9,('Labour Entry'!$A22-9)*5-2,I$5,1,I$6-I$5+1)),0)</f>
        <v>0</v>
      </c>
      <c r="J23" s="861">
        <f ca="1">IF(J$5&gt;0,SUM(OFFSET('Labour Reference (hide)'!$B$9,('Labour Entry'!$A22-9)*5-1,J$5,1,J$6-J$5+1)),0)</f>
        <v>0</v>
      </c>
      <c r="K23" s="858">
        <f ca="1">IF(K$5&gt;0,SUM(OFFSET('Labour Reference (hide)'!$B$9,('Labour Entry'!$A22-9)*5-0,K$5,1,K$6-K$5+1)),0)</f>
        <v>0</v>
      </c>
      <c r="L23" s="930">
        <f ca="1">IF(L$5&gt;0,SUM(OFFSET('Labour Reference (hide)'!$B$9,('Labour Entry'!$A22-9)*5-4,L$5,1,L$6-L$5+1)),0)</f>
        <v>111</v>
      </c>
      <c r="M23" s="931">
        <f t="shared" ca="1" si="2"/>
        <v>111</v>
      </c>
      <c r="N23" s="861">
        <f ca="1">IF(N$5&gt;0,SUM(OFFSET('Labour Reference (hide)'!$B$9,('Labour Entry'!$A22-9)*5-3,N$5,1,N$6-N$5+1)),0)</f>
        <v>80.5</v>
      </c>
      <c r="O23" s="861">
        <f ca="1">IF(O$5&gt;0,SUM(OFFSET('Labour Reference (hide)'!$B$9,('Labour Entry'!$A22-9)*5-2,O$5,1,O$6-O$5+1)),0)</f>
        <v>0</v>
      </c>
      <c r="P23" s="861">
        <f ca="1">IF(P$5&gt;0,SUM(OFFSET('Labour Reference (hide)'!$B$9,('Labour Entry'!$A22-9)*5-1,P$5,1,P$6-P$5+1)),0)</f>
        <v>0</v>
      </c>
      <c r="Q23" s="858">
        <f ca="1">IF(Q$5&gt;0,SUM(OFFSET('Labour Reference (hide)'!$B$9,('Labour Entry'!$A22-9)*5-0,Q$5,1,Q$6-Q$5+1)),0)</f>
        <v>0</v>
      </c>
      <c r="R23" s="930">
        <f ca="1">IF(R$5&gt;0,SUM(OFFSET('Labour Reference (hide)'!$B$9,('Labour Entry'!$A22-9)*5-4,R$5,1,R$6-R$5+1)),0)</f>
        <v>0</v>
      </c>
      <c r="S23" s="931">
        <f t="shared" ca="1" si="3"/>
        <v>0</v>
      </c>
      <c r="T23" s="861">
        <f ca="1">IF(T$5&gt;0,SUM(OFFSET('Labour Reference (hide)'!$B$9,('Labour Entry'!$A22-9)*5-3,T$5,1,T$6-T$5+1)),0)</f>
        <v>0</v>
      </c>
      <c r="U23" s="861">
        <f ca="1">IF(U$5&gt;0,SUM(OFFSET('Labour Reference (hide)'!$B$9,('Labour Entry'!$A22-9)*5-2,U$5,1,U$6-U$5+1)),0)</f>
        <v>0</v>
      </c>
      <c r="V23" s="861">
        <f ca="1">IF(V$5&gt;0,SUM(OFFSET('Labour Reference (hide)'!$B$9,('Labour Entry'!$A22-9)*5-1,V$5,1,V$6-V$5+1)),0)</f>
        <v>0</v>
      </c>
      <c r="W23" s="858">
        <f ca="1">IF(W$5&gt;0,SUM(OFFSET('Labour Reference (hide)'!$B$9,('Labour Entry'!$A22-9)*5-0,W$5,1,W$6-W$5+1)),0)</f>
        <v>0</v>
      </c>
      <c r="X23" s="930">
        <f ca="1">IF(X$5&gt;0,SUM(OFFSET('Labour Reference (hide)'!$B$9,('Labour Entry'!$A22-9)*5-4,X$5,1,X$6-X$5+1)),0)</f>
        <v>0</v>
      </c>
      <c r="Y23" s="931">
        <f t="shared" ca="1" si="4"/>
        <v>0</v>
      </c>
      <c r="Z23" s="861">
        <f ca="1">IF(Z$5&gt;0,SUM(OFFSET('Labour Reference (hide)'!$B$9,('Labour Entry'!$A22-9)*5-3,Z$5,1,Z$6-Z$5+1)),0)</f>
        <v>0</v>
      </c>
      <c r="AA23" s="861">
        <f ca="1">IF(AA$5&gt;0,SUM(OFFSET('Labour Reference (hide)'!$B$9,('Labour Entry'!$A22-9)*5-2,AA$5,1,AA$6-AA$5+1)),0)</f>
        <v>0</v>
      </c>
      <c r="AB23" s="861">
        <f ca="1">IF(AB$5&gt;0,SUM(OFFSET('Labour Reference (hide)'!$B$9,('Labour Entry'!$A22-9)*5-1,AB$5,1,AB$6-AB$5+1)),0)</f>
        <v>0</v>
      </c>
      <c r="AC23" s="858">
        <f ca="1">IF(AC$5&gt;0,SUM(OFFSET('Labour Reference (hide)'!$B$9,('Labour Entry'!$A22-9)*5-0,AC$5,1,AC$6-AC$5+1)),0)</f>
        <v>0</v>
      </c>
      <c r="AD23" s="930">
        <f ca="1">IF(AD$5&gt;0,SUM(OFFSET('Labour Reference (hide)'!$B$9,('Labour Entry'!$A22-9)*5-4,AD$5,1,AD$6-AD$5+1)),0)</f>
        <v>0</v>
      </c>
      <c r="AE23" s="931">
        <f t="shared" ca="1" si="5"/>
        <v>0</v>
      </c>
      <c r="AF23" s="861">
        <f ca="1">IF(AF$5&gt;0,SUM(OFFSET('Labour Reference (hide)'!$B$9,('Labour Entry'!$A22-9)*5-3,AF$5,1,AF$6-AF$5+1)),0)</f>
        <v>0</v>
      </c>
      <c r="AG23" s="861">
        <f ca="1">IF(AG$5&gt;0,SUM(OFFSET('Labour Reference (hide)'!$B$9,('Labour Entry'!$A22-9)*5-2,AG$5,1,AG$6-AG$5+1)),0)</f>
        <v>0</v>
      </c>
      <c r="AH23" s="861">
        <f ca="1">IF(AH$5&gt;0,SUM(OFFSET('Labour Reference (hide)'!$B$9,('Labour Entry'!$A22-9)*5-1,AH$5,1,AH$6-AH$5+1)),0)</f>
        <v>0</v>
      </c>
      <c r="AI23" s="858">
        <f ca="1">IF(AI$5&gt;0,SUM(OFFSET('Labour Reference (hide)'!$B$9,('Labour Entry'!$A22-9)*5-0,AI$5,1,AI$6-AI$5+1)),0)</f>
        <v>0</v>
      </c>
      <c r="AJ23" s="930">
        <f ca="1">IF(AJ$5&gt;0,SUM(OFFSET('Labour Reference (hide)'!$B$9,('Labour Entry'!$A22-9)*5-4,AJ$5,1,AJ$6-AJ$5+1)),0)</f>
        <v>0</v>
      </c>
      <c r="AK23" s="931">
        <f t="shared" ca="1" si="6"/>
        <v>0</v>
      </c>
      <c r="AL23" s="861">
        <f ca="1">IF(AL$5&gt;0,SUM(OFFSET('Labour Reference (hide)'!$B$9,('Labour Entry'!$A22-9)*5-3,AL$5,1,AL$6-AL$5+1)),0)</f>
        <v>0</v>
      </c>
      <c r="AM23" s="861">
        <f ca="1">IF(AM$5&gt;0,SUM(OFFSET('Labour Reference (hide)'!$B$9,('Labour Entry'!$A22-9)*5-2,AM$5,1,AM$6-AM$5+1)),0)</f>
        <v>0</v>
      </c>
      <c r="AN23" s="861">
        <f ca="1">IF(AN$5&gt;0,SUM(OFFSET('Labour Reference (hide)'!$B$9,('Labour Entry'!$A22-9)*5-1,AN$5,1,AN$6-AN$5+1)),0)</f>
        <v>0</v>
      </c>
      <c r="AO23" s="858">
        <f ca="1">IF(AO$5&gt;0,SUM(OFFSET('Labour Reference (hide)'!$B$9,('Labour Entry'!$A22-9)*5-0,AO$5,1,AO$6-AO$5+1)),0)</f>
        <v>0</v>
      </c>
      <c r="AP23" s="845"/>
      <c r="AQ23" s="863">
        <f t="shared" ca="1" si="0"/>
        <v>218</v>
      </c>
      <c r="AR23" s="864">
        <f t="shared" ca="1" si="0"/>
        <v>218</v>
      </c>
      <c r="AS23" s="865">
        <f t="shared" ca="1" si="0"/>
        <v>162</v>
      </c>
      <c r="AT23" s="866">
        <f t="shared" ca="1" si="0"/>
        <v>0</v>
      </c>
      <c r="AU23" s="866">
        <f t="shared" ca="1" si="0"/>
        <v>0</v>
      </c>
      <c r="AV23" s="867">
        <f t="shared" ca="1" si="0"/>
        <v>0</v>
      </c>
    </row>
    <row r="24" spans="1:48" x14ac:dyDescent="0.2">
      <c r="A24" s="855" t="str">
        <f ca="1">IF(OFFSET('Employee Set-up'!$A$1,ROW('Employee Set-up'!$A18)-1,'Employee Set-up'!$B$1-1,1,1)&lt;&gt;0,OFFSET('Employee Set-up'!$A$1,ROW('Employee Set-up'!$A18)-1,'Employee Set-up'!$B$1-1,1,1),"---")</f>
        <v>----</v>
      </c>
      <c r="B24" s="856" t="str">
        <f ca="1">IF(OFFSET('Employee Set-up'!$A$1,ROW('Employee Set-up'!$A18)-1,'Employee Set-up'!$D$1-1,1,1)&lt;&gt;0,OFFSET('Employee Set-up'!$A$1,ROW('Employee Set-up'!$A18)-1,'Employee Set-up'!$C$1-1,1,1),"---")</f>
        <v>Driver 5</v>
      </c>
      <c r="C24" s="857">
        <f ca="1">IF(OFFSET('Employee Set-up'!$A$1,ROW('Employee Set-up'!$A18)-1,'Employee Set-up'!$D$1-1,1,1)&lt;&gt;0,OFFSET('Employee Set-up'!$A$1,ROW('Employee Set-up'!$A18)-1,'Employee Set-up'!$F$1-1,1,1),"---")</f>
        <v>17.850000000000001</v>
      </c>
      <c r="D24" s="858">
        <f ca="1">IF(OFFSET('Employee Set-up'!$A$1,ROW('Employee Set-up'!$A18)-1,'Employee Set-up'!$D$1-1,1,1)&lt;&gt;0,OFFSET('Employee Set-up'!$A$1,ROW('Employee Set-up'!$A18)-1,'Employee Set-up'!$G$1-1,1,1),"---")</f>
        <v>1</v>
      </c>
      <c r="E24" s="845"/>
      <c r="F24" s="930">
        <f ca="1">IF(F$5&gt;0,SUM(OFFSET('Labour Reference (hide)'!$B$9,('Labour Entry'!$A23-9)*5-4,F$5,1,F$6-F$5+1)),0)</f>
        <v>33</v>
      </c>
      <c r="G24" s="931">
        <f t="shared" ca="1" si="1"/>
        <v>33</v>
      </c>
      <c r="H24" s="860">
        <f ca="1">IF(H$5&gt;0,SUM(OFFSET('Labour Reference (hide)'!$B$9,('Labour Entry'!$A23-9)*5-3,H$5,1,H$6-H$5+1)),0)</f>
        <v>31</v>
      </c>
      <c r="I24" s="861">
        <f ca="1">IF(I$5&gt;0,SUM(OFFSET('Labour Reference (hide)'!$B$9,('Labour Entry'!$A23-9)*5-2,I$5,1,I$6-I$5+1)),0)</f>
        <v>0</v>
      </c>
      <c r="J24" s="861">
        <f ca="1">IF(J$5&gt;0,SUM(OFFSET('Labour Reference (hide)'!$B$9,('Labour Entry'!$A23-9)*5-1,J$5,1,J$6-J$5+1)),0)</f>
        <v>0</v>
      </c>
      <c r="K24" s="858">
        <f ca="1">IF(K$5&gt;0,SUM(OFFSET('Labour Reference (hide)'!$B$9,('Labour Entry'!$A23-9)*5-0,K$5,1,K$6-K$5+1)),0)</f>
        <v>0</v>
      </c>
      <c r="L24" s="930">
        <f ca="1">IF(L$5&gt;0,SUM(OFFSET('Labour Reference (hide)'!$B$9,('Labour Entry'!$A23-9)*5-4,L$5,1,L$6-L$5+1)),0)</f>
        <v>43</v>
      </c>
      <c r="M24" s="931">
        <f t="shared" ca="1" si="2"/>
        <v>43</v>
      </c>
      <c r="N24" s="861">
        <f ca="1">IF(N$5&gt;0,SUM(OFFSET('Labour Reference (hide)'!$B$9,('Labour Entry'!$A23-9)*5-3,N$5,1,N$6-N$5+1)),0)</f>
        <v>39</v>
      </c>
      <c r="O24" s="861">
        <f ca="1">IF(O$5&gt;0,SUM(OFFSET('Labour Reference (hide)'!$B$9,('Labour Entry'!$A23-9)*5-2,O$5,1,O$6-O$5+1)),0)</f>
        <v>0</v>
      </c>
      <c r="P24" s="861">
        <f ca="1">IF(P$5&gt;0,SUM(OFFSET('Labour Reference (hide)'!$B$9,('Labour Entry'!$A23-9)*5-1,P$5,1,P$6-P$5+1)),0)</f>
        <v>0</v>
      </c>
      <c r="Q24" s="858">
        <f ca="1">IF(Q$5&gt;0,SUM(OFFSET('Labour Reference (hide)'!$B$9,('Labour Entry'!$A23-9)*5-0,Q$5,1,Q$6-Q$5+1)),0)</f>
        <v>0</v>
      </c>
      <c r="R24" s="930">
        <f ca="1">IF(R$5&gt;0,SUM(OFFSET('Labour Reference (hide)'!$B$9,('Labour Entry'!$A23-9)*5-4,R$5,1,R$6-R$5+1)),0)</f>
        <v>0</v>
      </c>
      <c r="S24" s="931">
        <f t="shared" ca="1" si="3"/>
        <v>0</v>
      </c>
      <c r="T24" s="861">
        <f ca="1">IF(T$5&gt;0,SUM(OFFSET('Labour Reference (hide)'!$B$9,('Labour Entry'!$A23-9)*5-3,T$5,1,T$6-T$5+1)),0)</f>
        <v>0</v>
      </c>
      <c r="U24" s="861">
        <f ca="1">IF(U$5&gt;0,SUM(OFFSET('Labour Reference (hide)'!$B$9,('Labour Entry'!$A23-9)*5-2,U$5,1,U$6-U$5+1)),0)</f>
        <v>0</v>
      </c>
      <c r="V24" s="861">
        <f ca="1">IF(V$5&gt;0,SUM(OFFSET('Labour Reference (hide)'!$B$9,('Labour Entry'!$A23-9)*5-1,V$5,1,V$6-V$5+1)),0)</f>
        <v>0</v>
      </c>
      <c r="W24" s="858">
        <f ca="1">IF(W$5&gt;0,SUM(OFFSET('Labour Reference (hide)'!$B$9,('Labour Entry'!$A23-9)*5-0,W$5,1,W$6-W$5+1)),0)</f>
        <v>0</v>
      </c>
      <c r="X24" s="930">
        <f ca="1">IF(X$5&gt;0,SUM(OFFSET('Labour Reference (hide)'!$B$9,('Labour Entry'!$A23-9)*5-4,X$5,1,X$6-X$5+1)),0)</f>
        <v>0</v>
      </c>
      <c r="Y24" s="931">
        <f t="shared" ca="1" si="4"/>
        <v>0</v>
      </c>
      <c r="Z24" s="861">
        <f ca="1">IF(Z$5&gt;0,SUM(OFFSET('Labour Reference (hide)'!$B$9,('Labour Entry'!$A23-9)*5-3,Z$5,1,Z$6-Z$5+1)),0)</f>
        <v>0</v>
      </c>
      <c r="AA24" s="861">
        <f ca="1">IF(AA$5&gt;0,SUM(OFFSET('Labour Reference (hide)'!$B$9,('Labour Entry'!$A23-9)*5-2,AA$5,1,AA$6-AA$5+1)),0)</f>
        <v>0</v>
      </c>
      <c r="AB24" s="861">
        <f ca="1">IF(AB$5&gt;0,SUM(OFFSET('Labour Reference (hide)'!$B$9,('Labour Entry'!$A23-9)*5-1,AB$5,1,AB$6-AB$5+1)),0)</f>
        <v>0</v>
      </c>
      <c r="AC24" s="858">
        <f ca="1">IF(AC$5&gt;0,SUM(OFFSET('Labour Reference (hide)'!$B$9,('Labour Entry'!$A23-9)*5-0,AC$5,1,AC$6-AC$5+1)),0)</f>
        <v>0</v>
      </c>
      <c r="AD24" s="930">
        <f ca="1">IF(AD$5&gt;0,SUM(OFFSET('Labour Reference (hide)'!$B$9,('Labour Entry'!$A23-9)*5-4,AD$5,1,AD$6-AD$5+1)),0)</f>
        <v>0</v>
      </c>
      <c r="AE24" s="931">
        <f t="shared" ca="1" si="5"/>
        <v>0</v>
      </c>
      <c r="AF24" s="861">
        <f ca="1">IF(AF$5&gt;0,SUM(OFFSET('Labour Reference (hide)'!$B$9,('Labour Entry'!$A23-9)*5-3,AF$5,1,AF$6-AF$5+1)),0)</f>
        <v>0</v>
      </c>
      <c r="AG24" s="861">
        <f ca="1">IF(AG$5&gt;0,SUM(OFFSET('Labour Reference (hide)'!$B$9,('Labour Entry'!$A23-9)*5-2,AG$5,1,AG$6-AG$5+1)),0)</f>
        <v>0</v>
      </c>
      <c r="AH24" s="861">
        <f ca="1">IF(AH$5&gt;0,SUM(OFFSET('Labour Reference (hide)'!$B$9,('Labour Entry'!$A23-9)*5-1,AH$5,1,AH$6-AH$5+1)),0)</f>
        <v>0</v>
      </c>
      <c r="AI24" s="858">
        <f ca="1">IF(AI$5&gt;0,SUM(OFFSET('Labour Reference (hide)'!$B$9,('Labour Entry'!$A23-9)*5-0,AI$5,1,AI$6-AI$5+1)),0)</f>
        <v>0</v>
      </c>
      <c r="AJ24" s="930">
        <f ca="1">IF(AJ$5&gt;0,SUM(OFFSET('Labour Reference (hide)'!$B$9,('Labour Entry'!$A23-9)*5-4,AJ$5,1,AJ$6-AJ$5+1)),0)</f>
        <v>0</v>
      </c>
      <c r="AK24" s="931">
        <f t="shared" ca="1" si="6"/>
        <v>0</v>
      </c>
      <c r="AL24" s="861">
        <f ca="1">IF(AL$5&gt;0,SUM(OFFSET('Labour Reference (hide)'!$B$9,('Labour Entry'!$A23-9)*5-3,AL$5,1,AL$6-AL$5+1)),0)</f>
        <v>0</v>
      </c>
      <c r="AM24" s="861">
        <f ca="1">IF(AM$5&gt;0,SUM(OFFSET('Labour Reference (hide)'!$B$9,('Labour Entry'!$A23-9)*5-2,AM$5,1,AM$6-AM$5+1)),0)</f>
        <v>0</v>
      </c>
      <c r="AN24" s="861">
        <f ca="1">IF(AN$5&gt;0,SUM(OFFSET('Labour Reference (hide)'!$B$9,('Labour Entry'!$A23-9)*5-1,AN$5,1,AN$6-AN$5+1)),0)</f>
        <v>0</v>
      </c>
      <c r="AO24" s="858">
        <f ca="1">IF(AO$5&gt;0,SUM(OFFSET('Labour Reference (hide)'!$B$9,('Labour Entry'!$A23-9)*5-0,AO$5,1,AO$6-AO$5+1)),0)</f>
        <v>0</v>
      </c>
      <c r="AP24" s="845"/>
      <c r="AQ24" s="863">
        <f t="shared" ca="1" si="0"/>
        <v>76</v>
      </c>
      <c r="AR24" s="864">
        <f t="shared" ca="1" si="0"/>
        <v>76</v>
      </c>
      <c r="AS24" s="865">
        <f t="shared" ca="1" si="0"/>
        <v>70</v>
      </c>
      <c r="AT24" s="866">
        <f t="shared" ca="1" si="0"/>
        <v>0</v>
      </c>
      <c r="AU24" s="866">
        <f t="shared" ca="1" si="0"/>
        <v>0</v>
      </c>
      <c r="AV24" s="867">
        <f t="shared" ca="1" si="0"/>
        <v>0</v>
      </c>
    </row>
    <row r="25" spans="1:48" x14ac:dyDescent="0.2">
      <c r="A25" s="855" t="str">
        <f ca="1">IF(OFFSET('Employee Set-up'!$A$1,ROW('Employee Set-up'!$A19)-1,'Employee Set-up'!$B$1-1,1,1)&lt;&gt;0,OFFSET('Employee Set-up'!$A$1,ROW('Employee Set-up'!$A19)-1,'Employee Set-up'!$B$1-1,1,1),"---")</f>
        <v>----</v>
      </c>
      <c r="B25" s="856" t="str">
        <f ca="1">IF(OFFSET('Employee Set-up'!$A$1,ROW('Employee Set-up'!$A19)-1,'Employee Set-up'!$D$1-1,1,1)&lt;&gt;0,OFFSET('Employee Set-up'!$A$1,ROW('Employee Set-up'!$A19)-1,'Employee Set-up'!$C$1-1,1,1),"---")</f>
        <v>Driver 6</v>
      </c>
      <c r="C25" s="857">
        <f ca="1">IF(OFFSET('Employee Set-up'!$A$1,ROW('Employee Set-up'!$A19)-1,'Employee Set-up'!$D$1-1,1,1)&lt;&gt;0,OFFSET('Employee Set-up'!$A$1,ROW('Employee Set-up'!$A19)-1,'Employee Set-up'!$F$1-1,1,1),"---")</f>
        <v>17.850000000000001</v>
      </c>
      <c r="D25" s="858">
        <f ca="1">IF(OFFSET('Employee Set-up'!$A$1,ROW('Employee Set-up'!$A19)-1,'Employee Set-up'!$D$1-1,1,1)&lt;&gt;0,OFFSET('Employee Set-up'!$A$1,ROW('Employee Set-up'!$A19)-1,'Employee Set-up'!$G$1-1,1,1),"---")</f>
        <v>1</v>
      </c>
      <c r="E25" s="845"/>
      <c r="F25" s="930">
        <f ca="1">IF(F$5&gt;0,SUM(OFFSET('Labour Reference (hide)'!$B$9,('Labour Entry'!$A24-9)*5-4,F$5,1,F$6-F$5+1)),0)</f>
        <v>24</v>
      </c>
      <c r="G25" s="931">
        <f t="shared" ca="1" si="1"/>
        <v>24</v>
      </c>
      <c r="H25" s="860">
        <f ca="1">IF(H$5&gt;0,SUM(OFFSET('Labour Reference (hide)'!$B$9,('Labour Entry'!$A24-9)*5-3,H$5,1,H$6-H$5+1)),0)</f>
        <v>23.5</v>
      </c>
      <c r="I25" s="861">
        <f ca="1">IF(I$5&gt;0,SUM(OFFSET('Labour Reference (hide)'!$B$9,('Labour Entry'!$A24-9)*5-2,I$5,1,I$6-I$5+1)),0)</f>
        <v>0</v>
      </c>
      <c r="J25" s="861">
        <f ca="1">IF(J$5&gt;0,SUM(OFFSET('Labour Reference (hide)'!$B$9,('Labour Entry'!$A24-9)*5-1,J$5,1,J$6-J$5+1)),0)</f>
        <v>0</v>
      </c>
      <c r="K25" s="858">
        <f ca="1">IF(K$5&gt;0,SUM(OFFSET('Labour Reference (hide)'!$B$9,('Labour Entry'!$A24-9)*5-0,K$5,1,K$6-K$5+1)),0)</f>
        <v>0</v>
      </c>
      <c r="L25" s="930">
        <f ca="1">IF(L$5&gt;0,SUM(OFFSET('Labour Reference (hide)'!$B$9,('Labour Entry'!$A24-9)*5-4,L$5,1,L$6-L$5+1)),0)</f>
        <v>43</v>
      </c>
      <c r="M25" s="931">
        <f t="shared" ca="1" si="2"/>
        <v>43</v>
      </c>
      <c r="N25" s="861">
        <f ca="1">IF(N$5&gt;0,SUM(OFFSET('Labour Reference (hide)'!$B$9,('Labour Entry'!$A24-9)*5-3,N$5,1,N$6-N$5+1)),0)</f>
        <v>34</v>
      </c>
      <c r="O25" s="861">
        <f ca="1">IF(O$5&gt;0,SUM(OFFSET('Labour Reference (hide)'!$B$9,('Labour Entry'!$A24-9)*5-2,O$5,1,O$6-O$5+1)),0)</f>
        <v>0.1</v>
      </c>
      <c r="P25" s="861">
        <f ca="1">IF(P$5&gt;0,SUM(OFFSET('Labour Reference (hide)'!$B$9,('Labour Entry'!$A24-9)*5-1,P$5,1,P$6-P$5+1)),0)</f>
        <v>0</v>
      </c>
      <c r="Q25" s="858">
        <f ca="1">IF(Q$5&gt;0,SUM(OFFSET('Labour Reference (hide)'!$B$9,('Labour Entry'!$A24-9)*5-0,Q$5,1,Q$6-Q$5+1)),0)</f>
        <v>0</v>
      </c>
      <c r="R25" s="930">
        <f ca="1">IF(R$5&gt;0,SUM(OFFSET('Labour Reference (hide)'!$B$9,('Labour Entry'!$A24-9)*5-4,R$5,1,R$6-R$5+1)),0)</f>
        <v>0</v>
      </c>
      <c r="S25" s="931">
        <f t="shared" ca="1" si="3"/>
        <v>0</v>
      </c>
      <c r="T25" s="861">
        <f ca="1">IF(T$5&gt;0,SUM(OFFSET('Labour Reference (hide)'!$B$9,('Labour Entry'!$A24-9)*5-3,T$5,1,T$6-T$5+1)),0)</f>
        <v>0</v>
      </c>
      <c r="U25" s="861">
        <f ca="1">IF(U$5&gt;0,SUM(OFFSET('Labour Reference (hide)'!$B$9,('Labour Entry'!$A24-9)*5-2,U$5,1,U$6-U$5+1)),0)</f>
        <v>0</v>
      </c>
      <c r="V25" s="861">
        <f ca="1">IF(V$5&gt;0,SUM(OFFSET('Labour Reference (hide)'!$B$9,('Labour Entry'!$A24-9)*5-1,V$5,1,V$6-V$5+1)),0)</f>
        <v>0</v>
      </c>
      <c r="W25" s="858">
        <f ca="1">IF(W$5&gt;0,SUM(OFFSET('Labour Reference (hide)'!$B$9,('Labour Entry'!$A24-9)*5-0,W$5,1,W$6-W$5+1)),0)</f>
        <v>0</v>
      </c>
      <c r="X25" s="930">
        <f ca="1">IF(X$5&gt;0,SUM(OFFSET('Labour Reference (hide)'!$B$9,('Labour Entry'!$A24-9)*5-4,X$5,1,X$6-X$5+1)),0)</f>
        <v>0</v>
      </c>
      <c r="Y25" s="931">
        <f t="shared" ca="1" si="4"/>
        <v>0</v>
      </c>
      <c r="Z25" s="861">
        <f ca="1">IF(Z$5&gt;0,SUM(OFFSET('Labour Reference (hide)'!$B$9,('Labour Entry'!$A24-9)*5-3,Z$5,1,Z$6-Z$5+1)),0)</f>
        <v>0</v>
      </c>
      <c r="AA25" s="861">
        <f ca="1">IF(AA$5&gt;0,SUM(OFFSET('Labour Reference (hide)'!$B$9,('Labour Entry'!$A24-9)*5-2,AA$5,1,AA$6-AA$5+1)),0)</f>
        <v>0</v>
      </c>
      <c r="AB25" s="861">
        <f ca="1">IF(AB$5&gt;0,SUM(OFFSET('Labour Reference (hide)'!$B$9,('Labour Entry'!$A24-9)*5-1,AB$5,1,AB$6-AB$5+1)),0)</f>
        <v>0</v>
      </c>
      <c r="AC25" s="858">
        <f ca="1">IF(AC$5&gt;0,SUM(OFFSET('Labour Reference (hide)'!$B$9,('Labour Entry'!$A24-9)*5-0,AC$5,1,AC$6-AC$5+1)),0)</f>
        <v>0</v>
      </c>
      <c r="AD25" s="930">
        <f ca="1">IF(AD$5&gt;0,SUM(OFFSET('Labour Reference (hide)'!$B$9,('Labour Entry'!$A24-9)*5-4,AD$5,1,AD$6-AD$5+1)),0)</f>
        <v>0</v>
      </c>
      <c r="AE25" s="931">
        <f t="shared" ca="1" si="5"/>
        <v>0</v>
      </c>
      <c r="AF25" s="861">
        <f ca="1">IF(AF$5&gt;0,SUM(OFFSET('Labour Reference (hide)'!$B$9,('Labour Entry'!$A24-9)*5-3,AF$5,1,AF$6-AF$5+1)),0)</f>
        <v>0</v>
      </c>
      <c r="AG25" s="861">
        <f ca="1">IF(AG$5&gt;0,SUM(OFFSET('Labour Reference (hide)'!$B$9,('Labour Entry'!$A24-9)*5-2,AG$5,1,AG$6-AG$5+1)),0)</f>
        <v>0</v>
      </c>
      <c r="AH25" s="861">
        <f ca="1">IF(AH$5&gt;0,SUM(OFFSET('Labour Reference (hide)'!$B$9,('Labour Entry'!$A24-9)*5-1,AH$5,1,AH$6-AH$5+1)),0)</f>
        <v>0</v>
      </c>
      <c r="AI25" s="858">
        <f ca="1">IF(AI$5&gt;0,SUM(OFFSET('Labour Reference (hide)'!$B$9,('Labour Entry'!$A24-9)*5-0,AI$5,1,AI$6-AI$5+1)),0)</f>
        <v>0</v>
      </c>
      <c r="AJ25" s="930">
        <f ca="1">IF(AJ$5&gt;0,SUM(OFFSET('Labour Reference (hide)'!$B$9,('Labour Entry'!$A24-9)*5-4,AJ$5,1,AJ$6-AJ$5+1)),0)</f>
        <v>0</v>
      </c>
      <c r="AK25" s="931">
        <f t="shared" ca="1" si="6"/>
        <v>0</v>
      </c>
      <c r="AL25" s="861">
        <f ca="1">IF(AL$5&gt;0,SUM(OFFSET('Labour Reference (hide)'!$B$9,('Labour Entry'!$A24-9)*5-3,AL$5,1,AL$6-AL$5+1)),0)</f>
        <v>0</v>
      </c>
      <c r="AM25" s="861">
        <f ca="1">IF(AM$5&gt;0,SUM(OFFSET('Labour Reference (hide)'!$B$9,('Labour Entry'!$A24-9)*5-2,AM$5,1,AM$6-AM$5+1)),0)</f>
        <v>0</v>
      </c>
      <c r="AN25" s="861">
        <f ca="1">IF(AN$5&gt;0,SUM(OFFSET('Labour Reference (hide)'!$B$9,('Labour Entry'!$A24-9)*5-1,AN$5,1,AN$6-AN$5+1)),0)</f>
        <v>0</v>
      </c>
      <c r="AO25" s="858">
        <f ca="1">IF(AO$5&gt;0,SUM(OFFSET('Labour Reference (hide)'!$B$9,('Labour Entry'!$A24-9)*5-0,AO$5,1,AO$6-AO$5+1)),0)</f>
        <v>0</v>
      </c>
      <c r="AP25" s="845"/>
      <c r="AQ25" s="863">
        <f t="shared" ca="1" si="0"/>
        <v>67</v>
      </c>
      <c r="AR25" s="864">
        <f t="shared" ca="1" si="0"/>
        <v>67</v>
      </c>
      <c r="AS25" s="865">
        <f t="shared" ca="1" si="0"/>
        <v>57.5</v>
      </c>
      <c r="AT25" s="866">
        <f t="shared" ca="1" si="0"/>
        <v>0.1</v>
      </c>
      <c r="AU25" s="866">
        <f t="shared" ca="1" si="0"/>
        <v>0</v>
      </c>
      <c r="AV25" s="867">
        <f t="shared" ca="1" si="0"/>
        <v>0</v>
      </c>
    </row>
    <row r="26" spans="1:48" x14ac:dyDescent="0.2">
      <c r="A26" s="855" t="str">
        <f ca="1">IF(OFFSET('Employee Set-up'!$A$1,ROW('Employee Set-up'!$A20)-1,'Employee Set-up'!$B$1-1,1,1)&lt;&gt;0,OFFSET('Employee Set-up'!$A$1,ROW('Employee Set-up'!$A20)-1,'Employee Set-up'!$B$1-1,1,1),"---")</f>
        <v>----</v>
      </c>
      <c r="B26" s="856" t="str">
        <f ca="1">IF(OFFSET('Employee Set-up'!$A$1,ROW('Employee Set-up'!$A20)-1,'Employee Set-up'!$D$1-1,1,1)&lt;&gt;0,OFFSET('Employee Set-up'!$A$1,ROW('Employee Set-up'!$A20)-1,'Employee Set-up'!$C$1-1,1,1),"---")</f>
        <v>---</v>
      </c>
      <c r="C26" s="857">
        <f ca="1">IF(OFFSET('Employee Set-up'!$A$1,ROW('Employee Set-up'!$A20)-1,'Employee Set-up'!$D$1-1,1,1)&lt;&gt;0,OFFSET('Employee Set-up'!$A$1,ROW('Employee Set-up'!$A20)-1,'Employee Set-up'!$F$1-1,1,1),"---")</f>
        <v>0</v>
      </c>
      <c r="D26" s="858">
        <f ca="1">IF(OFFSET('Employee Set-up'!$A$1,ROW('Employee Set-up'!$A20)-1,'Employee Set-up'!$D$1-1,1,1)&lt;&gt;0,OFFSET('Employee Set-up'!$A$1,ROW('Employee Set-up'!$A20)-1,'Employee Set-up'!$G$1-1,1,1),"---")</f>
        <v>0</v>
      </c>
      <c r="E26" s="845"/>
      <c r="F26" s="930">
        <f ca="1">IF(F$5&gt;0,SUM(OFFSET('Labour Reference (hide)'!$B$9,('Labour Entry'!$A25-9)*5-4,F$5,1,F$6-F$5+1)),0)</f>
        <v>0</v>
      </c>
      <c r="G26" s="931">
        <f t="shared" ca="1" si="1"/>
        <v>0</v>
      </c>
      <c r="H26" s="860">
        <f ca="1">IF(H$5&gt;0,SUM(OFFSET('Labour Reference (hide)'!$B$9,('Labour Entry'!$A25-9)*5-3,H$5,1,H$6-H$5+1)),0)</f>
        <v>0</v>
      </c>
      <c r="I26" s="861">
        <f ca="1">IF(I$5&gt;0,SUM(OFFSET('Labour Reference (hide)'!$B$9,('Labour Entry'!$A25-9)*5-2,I$5,1,I$6-I$5+1)),0)</f>
        <v>0</v>
      </c>
      <c r="J26" s="861">
        <f ca="1">IF(J$5&gt;0,SUM(OFFSET('Labour Reference (hide)'!$B$9,('Labour Entry'!$A25-9)*5-1,J$5,1,J$6-J$5+1)),0)</f>
        <v>0</v>
      </c>
      <c r="K26" s="858">
        <f ca="1">IF(K$5&gt;0,SUM(OFFSET('Labour Reference (hide)'!$B$9,('Labour Entry'!$A25-9)*5-0,K$5,1,K$6-K$5+1)),0)</f>
        <v>0</v>
      </c>
      <c r="L26" s="930">
        <f ca="1">IF(L$5&gt;0,SUM(OFFSET('Labour Reference (hide)'!$B$9,('Labour Entry'!$A25-9)*5-4,L$5,1,L$6-L$5+1)),0)</f>
        <v>0</v>
      </c>
      <c r="M26" s="931">
        <f t="shared" ca="1" si="2"/>
        <v>0</v>
      </c>
      <c r="N26" s="861">
        <f ca="1">IF(N$5&gt;0,SUM(OFFSET('Labour Reference (hide)'!$B$9,('Labour Entry'!$A25-9)*5-3,N$5,1,N$6-N$5+1)),0)</f>
        <v>0</v>
      </c>
      <c r="O26" s="861">
        <f ca="1">IF(O$5&gt;0,SUM(OFFSET('Labour Reference (hide)'!$B$9,('Labour Entry'!$A25-9)*5-2,O$5,1,O$6-O$5+1)),0)</f>
        <v>0</v>
      </c>
      <c r="P26" s="861">
        <f ca="1">IF(P$5&gt;0,SUM(OFFSET('Labour Reference (hide)'!$B$9,('Labour Entry'!$A25-9)*5-1,P$5,1,P$6-P$5+1)),0)</f>
        <v>0</v>
      </c>
      <c r="Q26" s="858">
        <f ca="1">IF(Q$5&gt;0,SUM(OFFSET('Labour Reference (hide)'!$B$9,('Labour Entry'!$A25-9)*5-0,Q$5,1,Q$6-Q$5+1)),0)</f>
        <v>0</v>
      </c>
      <c r="R26" s="930">
        <f ca="1">IF(R$5&gt;0,SUM(OFFSET('Labour Reference (hide)'!$B$9,('Labour Entry'!$A25-9)*5-4,R$5,1,R$6-R$5+1)),0)</f>
        <v>0</v>
      </c>
      <c r="S26" s="931">
        <f t="shared" ca="1" si="3"/>
        <v>0</v>
      </c>
      <c r="T26" s="861">
        <f ca="1">IF(T$5&gt;0,SUM(OFFSET('Labour Reference (hide)'!$B$9,('Labour Entry'!$A25-9)*5-3,T$5,1,T$6-T$5+1)),0)</f>
        <v>0</v>
      </c>
      <c r="U26" s="861">
        <f ca="1">IF(U$5&gt;0,SUM(OFFSET('Labour Reference (hide)'!$B$9,('Labour Entry'!$A25-9)*5-2,U$5,1,U$6-U$5+1)),0)</f>
        <v>0</v>
      </c>
      <c r="V26" s="861">
        <f ca="1">IF(V$5&gt;0,SUM(OFFSET('Labour Reference (hide)'!$B$9,('Labour Entry'!$A25-9)*5-1,V$5,1,V$6-V$5+1)),0)</f>
        <v>0</v>
      </c>
      <c r="W26" s="858">
        <f ca="1">IF(W$5&gt;0,SUM(OFFSET('Labour Reference (hide)'!$B$9,('Labour Entry'!$A25-9)*5-0,W$5,1,W$6-W$5+1)),0)</f>
        <v>0</v>
      </c>
      <c r="X26" s="930">
        <f ca="1">IF(X$5&gt;0,SUM(OFFSET('Labour Reference (hide)'!$B$9,('Labour Entry'!$A25-9)*5-4,X$5,1,X$6-X$5+1)),0)</f>
        <v>0</v>
      </c>
      <c r="Y26" s="931">
        <f t="shared" ca="1" si="4"/>
        <v>0</v>
      </c>
      <c r="Z26" s="861">
        <f ca="1">IF(Z$5&gt;0,SUM(OFFSET('Labour Reference (hide)'!$B$9,('Labour Entry'!$A25-9)*5-3,Z$5,1,Z$6-Z$5+1)),0)</f>
        <v>0</v>
      </c>
      <c r="AA26" s="861">
        <f ca="1">IF(AA$5&gt;0,SUM(OFFSET('Labour Reference (hide)'!$B$9,('Labour Entry'!$A25-9)*5-2,AA$5,1,AA$6-AA$5+1)),0)</f>
        <v>0</v>
      </c>
      <c r="AB26" s="861">
        <f ca="1">IF(AB$5&gt;0,SUM(OFFSET('Labour Reference (hide)'!$B$9,('Labour Entry'!$A25-9)*5-1,AB$5,1,AB$6-AB$5+1)),0)</f>
        <v>0</v>
      </c>
      <c r="AC26" s="858">
        <f ca="1">IF(AC$5&gt;0,SUM(OFFSET('Labour Reference (hide)'!$B$9,('Labour Entry'!$A25-9)*5-0,AC$5,1,AC$6-AC$5+1)),0)</f>
        <v>0</v>
      </c>
      <c r="AD26" s="930">
        <f ca="1">IF(AD$5&gt;0,SUM(OFFSET('Labour Reference (hide)'!$B$9,('Labour Entry'!$A25-9)*5-4,AD$5,1,AD$6-AD$5+1)),0)</f>
        <v>0</v>
      </c>
      <c r="AE26" s="931">
        <f t="shared" ca="1" si="5"/>
        <v>0</v>
      </c>
      <c r="AF26" s="861">
        <f ca="1">IF(AF$5&gt;0,SUM(OFFSET('Labour Reference (hide)'!$B$9,('Labour Entry'!$A25-9)*5-3,AF$5,1,AF$6-AF$5+1)),0)</f>
        <v>0</v>
      </c>
      <c r="AG26" s="861">
        <f ca="1">IF(AG$5&gt;0,SUM(OFFSET('Labour Reference (hide)'!$B$9,('Labour Entry'!$A25-9)*5-2,AG$5,1,AG$6-AG$5+1)),0)</f>
        <v>0</v>
      </c>
      <c r="AH26" s="861">
        <f ca="1">IF(AH$5&gt;0,SUM(OFFSET('Labour Reference (hide)'!$B$9,('Labour Entry'!$A25-9)*5-1,AH$5,1,AH$6-AH$5+1)),0)</f>
        <v>0</v>
      </c>
      <c r="AI26" s="858">
        <f ca="1">IF(AI$5&gt;0,SUM(OFFSET('Labour Reference (hide)'!$B$9,('Labour Entry'!$A25-9)*5-0,AI$5,1,AI$6-AI$5+1)),0)</f>
        <v>0</v>
      </c>
      <c r="AJ26" s="930">
        <f ca="1">IF(AJ$5&gt;0,SUM(OFFSET('Labour Reference (hide)'!$B$9,('Labour Entry'!$A25-9)*5-4,AJ$5,1,AJ$6-AJ$5+1)),0)</f>
        <v>0</v>
      </c>
      <c r="AK26" s="931">
        <f t="shared" ca="1" si="6"/>
        <v>0</v>
      </c>
      <c r="AL26" s="861">
        <f ca="1">IF(AL$5&gt;0,SUM(OFFSET('Labour Reference (hide)'!$B$9,('Labour Entry'!$A25-9)*5-3,AL$5,1,AL$6-AL$5+1)),0)</f>
        <v>0</v>
      </c>
      <c r="AM26" s="861">
        <f ca="1">IF(AM$5&gt;0,SUM(OFFSET('Labour Reference (hide)'!$B$9,('Labour Entry'!$A25-9)*5-2,AM$5,1,AM$6-AM$5+1)),0)</f>
        <v>0</v>
      </c>
      <c r="AN26" s="861">
        <f ca="1">IF(AN$5&gt;0,SUM(OFFSET('Labour Reference (hide)'!$B$9,('Labour Entry'!$A25-9)*5-1,AN$5,1,AN$6-AN$5+1)),0)</f>
        <v>0</v>
      </c>
      <c r="AO26" s="858">
        <f ca="1">IF(AO$5&gt;0,SUM(OFFSET('Labour Reference (hide)'!$B$9,('Labour Entry'!$A25-9)*5-0,AO$5,1,AO$6-AO$5+1)),0)</f>
        <v>0</v>
      </c>
      <c r="AP26" s="845"/>
      <c r="AQ26" s="863">
        <f t="shared" ca="1" si="0"/>
        <v>0</v>
      </c>
      <c r="AR26" s="864">
        <f t="shared" ca="1" si="0"/>
        <v>0</v>
      </c>
      <c r="AS26" s="865">
        <f t="shared" ca="1" si="0"/>
        <v>0</v>
      </c>
      <c r="AT26" s="866">
        <f t="shared" ca="1" si="0"/>
        <v>0</v>
      </c>
      <c r="AU26" s="866">
        <f t="shared" ca="1" si="0"/>
        <v>0</v>
      </c>
      <c r="AV26" s="867">
        <f t="shared" ca="1" si="0"/>
        <v>0</v>
      </c>
    </row>
    <row r="27" spans="1:48" x14ac:dyDescent="0.2">
      <c r="A27" s="855" t="str">
        <f ca="1">IF(OFFSET('Employee Set-up'!$A$1,ROW('Employee Set-up'!$A21)-1,'Employee Set-up'!$B$1-1,1,1)&lt;&gt;0,OFFSET('Employee Set-up'!$A$1,ROW('Employee Set-up'!$A21)-1,'Employee Set-up'!$B$1-1,1,1),"---")</f>
        <v>----</v>
      </c>
      <c r="B27" s="856" t="str">
        <f ca="1">IF(OFFSET('Employee Set-up'!$A$1,ROW('Employee Set-up'!$A21)-1,'Employee Set-up'!$D$1-1,1,1)&lt;&gt;0,OFFSET('Employee Set-up'!$A$1,ROW('Employee Set-up'!$A21)-1,'Employee Set-up'!$C$1-1,1,1),"---")</f>
        <v>---</v>
      </c>
      <c r="C27" s="857">
        <f ca="1">IF(OFFSET('Employee Set-up'!$A$1,ROW('Employee Set-up'!$A21)-1,'Employee Set-up'!$D$1-1,1,1)&lt;&gt;0,OFFSET('Employee Set-up'!$A$1,ROW('Employee Set-up'!$A21)-1,'Employee Set-up'!$F$1-1,1,1),"---")</f>
        <v>0</v>
      </c>
      <c r="D27" s="858">
        <f ca="1">IF(OFFSET('Employee Set-up'!$A$1,ROW('Employee Set-up'!$A21)-1,'Employee Set-up'!$D$1-1,1,1)&lt;&gt;0,OFFSET('Employee Set-up'!$A$1,ROW('Employee Set-up'!$A21)-1,'Employee Set-up'!$G$1-1,1,1),"---")</f>
        <v>0</v>
      </c>
      <c r="E27" s="845"/>
      <c r="F27" s="930">
        <f ca="1">IF(F$5&gt;0,SUM(OFFSET('Labour Reference (hide)'!$B$9,('Labour Entry'!$A26-9)*5-4,F$5,1,F$6-F$5+1)),0)</f>
        <v>0</v>
      </c>
      <c r="G27" s="931">
        <f t="shared" ca="1" si="1"/>
        <v>0</v>
      </c>
      <c r="H27" s="860">
        <f ca="1">IF(H$5&gt;0,SUM(OFFSET('Labour Reference (hide)'!$B$9,('Labour Entry'!$A26-9)*5-3,H$5,1,H$6-H$5+1)),0)</f>
        <v>0</v>
      </c>
      <c r="I27" s="861">
        <f ca="1">IF(I$5&gt;0,SUM(OFFSET('Labour Reference (hide)'!$B$9,('Labour Entry'!$A26-9)*5-2,I$5,1,I$6-I$5+1)),0)</f>
        <v>0</v>
      </c>
      <c r="J27" s="861">
        <f ca="1">IF(J$5&gt;0,SUM(OFFSET('Labour Reference (hide)'!$B$9,('Labour Entry'!$A26-9)*5-1,J$5,1,J$6-J$5+1)),0)</f>
        <v>0</v>
      </c>
      <c r="K27" s="858">
        <f ca="1">IF(K$5&gt;0,SUM(OFFSET('Labour Reference (hide)'!$B$9,('Labour Entry'!$A26-9)*5-0,K$5,1,K$6-K$5+1)),0)</f>
        <v>0</v>
      </c>
      <c r="L27" s="930">
        <f ca="1">IF(L$5&gt;0,SUM(OFFSET('Labour Reference (hide)'!$B$9,('Labour Entry'!$A26-9)*5-4,L$5,1,L$6-L$5+1)),0)</f>
        <v>0</v>
      </c>
      <c r="M27" s="931">
        <f t="shared" ca="1" si="2"/>
        <v>0</v>
      </c>
      <c r="N27" s="861">
        <f ca="1">IF(N$5&gt;0,SUM(OFFSET('Labour Reference (hide)'!$B$9,('Labour Entry'!$A26-9)*5-3,N$5,1,N$6-N$5+1)),0)</f>
        <v>0</v>
      </c>
      <c r="O27" s="861">
        <f ca="1">IF(O$5&gt;0,SUM(OFFSET('Labour Reference (hide)'!$B$9,('Labour Entry'!$A26-9)*5-2,O$5,1,O$6-O$5+1)),0)</f>
        <v>0</v>
      </c>
      <c r="P27" s="861">
        <f ca="1">IF(P$5&gt;0,SUM(OFFSET('Labour Reference (hide)'!$B$9,('Labour Entry'!$A26-9)*5-1,P$5,1,P$6-P$5+1)),0)</f>
        <v>0</v>
      </c>
      <c r="Q27" s="858">
        <f ca="1">IF(Q$5&gt;0,SUM(OFFSET('Labour Reference (hide)'!$B$9,('Labour Entry'!$A26-9)*5-0,Q$5,1,Q$6-Q$5+1)),0)</f>
        <v>0</v>
      </c>
      <c r="R27" s="930">
        <f ca="1">IF(R$5&gt;0,SUM(OFFSET('Labour Reference (hide)'!$B$9,('Labour Entry'!$A26-9)*5-4,R$5,1,R$6-R$5+1)),0)</f>
        <v>0</v>
      </c>
      <c r="S27" s="931">
        <f t="shared" ca="1" si="3"/>
        <v>0</v>
      </c>
      <c r="T27" s="861">
        <f ca="1">IF(T$5&gt;0,SUM(OFFSET('Labour Reference (hide)'!$B$9,('Labour Entry'!$A26-9)*5-3,T$5,1,T$6-T$5+1)),0)</f>
        <v>0</v>
      </c>
      <c r="U27" s="861">
        <f ca="1">IF(U$5&gt;0,SUM(OFFSET('Labour Reference (hide)'!$B$9,('Labour Entry'!$A26-9)*5-2,U$5,1,U$6-U$5+1)),0)</f>
        <v>0</v>
      </c>
      <c r="V27" s="861">
        <f ca="1">IF(V$5&gt;0,SUM(OFFSET('Labour Reference (hide)'!$B$9,('Labour Entry'!$A26-9)*5-1,V$5,1,V$6-V$5+1)),0)</f>
        <v>0</v>
      </c>
      <c r="W27" s="858">
        <f ca="1">IF(W$5&gt;0,SUM(OFFSET('Labour Reference (hide)'!$B$9,('Labour Entry'!$A26-9)*5-0,W$5,1,W$6-W$5+1)),0)</f>
        <v>0</v>
      </c>
      <c r="X27" s="930">
        <f ca="1">IF(X$5&gt;0,SUM(OFFSET('Labour Reference (hide)'!$B$9,('Labour Entry'!$A26-9)*5-4,X$5,1,X$6-X$5+1)),0)</f>
        <v>0</v>
      </c>
      <c r="Y27" s="931">
        <f t="shared" ca="1" si="4"/>
        <v>0</v>
      </c>
      <c r="Z27" s="861">
        <f ca="1">IF(Z$5&gt;0,SUM(OFFSET('Labour Reference (hide)'!$B$9,('Labour Entry'!$A26-9)*5-3,Z$5,1,Z$6-Z$5+1)),0)</f>
        <v>0</v>
      </c>
      <c r="AA27" s="861">
        <f ca="1">IF(AA$5&gt;0,SUM(OFFSET('Labour Reference (hide)'!$B$9,('Labour Entry'!$A26-9)*5-2,AA$5,1,AA$6-AA$5+1)),0)</f>
        <v>0</v>
      </c>
      <c r="AB27" s="861">
        <f ca="1">IF(AB$5&gt;0,SUM(OFFSET('Labour Reference (hide)'!$B$9,('Labour Entry'!$A26-9)*5-1,AB$5,1,AB$6-AB$5+1)),0)</f>
        <v>0</v>
      </c>
      <c r="AC27" s="858">
        <f ca="1">IF(AC$5&gt;0,SUM(OFFSET('Labour Reference (hide)'!$B$9,('Labour Entry'!$A26-9)*5-0,AC$5,1,AC$6-AC$5+1)),0)</f>
        <v>0</v>
      </c>
      <c r="AD27" s="930">
        <f ca="1">IF(AD$5&gt;0,SUM(OFFSET('Labour Reference (hide)'!$B$9,('Labour Entry'!$A26-9)*5-4,AD$5,1,AD$6-AD$5+1)),0)</f>
        <v>0</v>
      </c>
      <c r="AE27" s="931">
        <f t="shared" ca="1" si="5"/>
        <v>0</v>
      </c>
      <c r="AF27" s="861">
        <f ca="1">IF(AF$5&gt;0,SUM(OFFSET('Labour Reference (hide)'!$B$9,('Labour Entry'!$A26-9)*5-3,AF$5,1,AF$6-AF$5+1)),0)</f>
        <v>0</v>
      </c>
      <c r="AG27" s="861">
        <f ca="1">IF(AG$5&gt;0,SUM(OFFSET('Labour Reference (hide)'!$B$9,('Labour Entry'!$A26-9)*5-2,AG$5,1,AG$6-AG$5+1)),0)</f>
        <v>0</v>
      </c>
      <c r="AH27" s="861">
        <f ca="1">IF(AH$5&gt;0,SUM(OFFSET('Labour Reference (hide)'!$B$9,('Labour Entry'!$A26-9)*5-1,AH$5,1,AH$6-AH$5+1)),0)</f>
        <v>0</v>
      </c>
      <c r="AI27" s="858">
        <f ca="1">IF(AI$5&gt;0,SUM(OFFSET('Labour Reference (hide)'!$B$9,('Labour Entry'!$A26-9)*5-0,AI$5,1,AI$6-AI$5+1)),0)</f>
        <v>0</v>
      </c>
      <c r="AJ27" s="930">
        <f ca="1">IF(AJ$5&gt;0,SUM(OFFSET('Labour Reference (hide)'!$B$9,('Labour Entry'!$A26-9)*5-4,AJ$5,1,AJ$6-AJ$5+1)),0)</f>
        <v>0</v>
      </c>
      <c r="AK27" s="931">
        <f t="shared" ca="1" si="6"/>
        <v>0</v>
      </c>
      <c r="AL27" s="861">
        <f ca="1">IF(AL$5&gt;0,SUM(OFFSET('Labour Reference (hide)'!$B$9,('Labour Entry'!$A26-9)*5-3,AL$5,1,AL$6-AL$5+1)),0)</f>
        <v>0</v>
      </c>
      <c r="AM27" s="861">
        <f ca="1">IF(AM$5&gt;0,SUM(OFFSET('Labour Reference (hide)'!$B$9,('Labour Entry'!$A26-9)*5-2,AM$5,1,AM$6-AM$5+1)),0)</f>
        <v>0</v>
      </c>
      <c r="AN27" s="861">
        <f ca="1">IF(AN$5&gt;0,SUM(OFFSET('Labour Reference (hide)'!$B$9,('Labour Entry'!$A26-9)*5-1,AN$5,1,AN$6-AN$5+1)),0)</f>
        <v>0</v>
      </c>
      <c r="AO27" s="858">
        <f ca="1">IF(AO$5&gt;0,SUM(OFFSET('Labour Reference (hide)'!$B$9,('Labour Entry'!$A26-9)*5-0,AO$5,1,AO$6-AO$5+1)),0)</f>
        <v>0</v>
      </c>
      <c r="AP27" s="845"/>
      <c r="AQ27" s="863">
        <f t="shared" ca="1" si="0"/>
        <v>0</v>
      </c>
      <c r="AR27" s="864">
        <f t="shared" ca="1" si="0"/>
        <v>0</v>
      </c>
      <c r="AS27" s="865">
        <f t="shared" ca="1" si="0"/>
        <v>0</v>
      </c>
      <c r="AT27" s="866">
        <f t="shared" ca="1" si="0"/>
        <v>0</v>
      </c>
      <c r="AU27" s="866">
        <f t="shared" ca="1" si="0"/>
        <v>0</v>
      </c>
      <c r="AV27" s="867">
        <f t="shared" ca="1" si="0"/>
        <v>0</v>
      </c>
    </row>
    <row r="28" spans="1:48" x14ac:dyDescent="0.2">
      <c r="A28" s="855" t="str">
        <f ca="1">IF(OFFSET('Employee Set-up'!$A$1,ROW('Employee Set-up'!$A22)-1,'Employee Set-up'!$B$1-1,1,1)&lt;&gt;0,OFFSET('Employee Set-up'!$A$1,ROW('Employee Set-up'!$A22)-1,'Employee Set-up'!$B$1-1,1,1),"---")</f>
        <v>----</v>
      </c>
      <c r="B28" s="856" t="str">
        <f ca="1">IF(OFFSET('Employee Set-up'!$A$1,ROW('Employee Set-up'!$A22)-1,'Employee Set-up'!$D$1-1,1,1)&lt;&gt;0,OFFSET('Employee Set-up'!$A$1,ROW('Employee Set-up'!$A22)-1,'Employee Set-up'!$C$1-1,1,1),"---")</f>
        <v>---</v>
      </c>
      <c r="C28" s="857">
        <f ca="1">IF(OFFSET('Employee Set-up'!$A$1,ROW('Employee Set-up'!$A22)-1,'Employee Set-up'!$D$1-1,1,1)&lt;&gt;0,OFFSET('Employee Set-up'!$A$1,ROW('Employee Set-up'!$A22)-1,'Employee Set-up'!$F$1-1,1,1),"---")</f>
        <v>0</v>
      </c>
      <c r="D28" s="858">
        <f ca="1">IF(OFFSET('Employee Set-up'!$A$1,ROW('Employee Set-up'!$A22)-1,'Employee Set-up'!$D$1-1,1,1)&lt;&gt;0,OFFSET('Employee Set-up'!$A$1,ROW('Employee Set-up'!$A22)-1,'Employee Set-up'!$G$1-1,1,1),"---")</f>
        <v>0</v>
      </c>
      <c r="E28" s="845"/>
      <c r="F28" s="930">
        <f ca="1">IF(F$5&gt;0,SUM(OFFSET('Labour Reference (hide)'!$B$9,('Labour Entry'!$A27-9)*5-4,F$5,1,F$6-F$5+1)),0)</f>
        <v>0</v>
      </c>
      <c r="G28" s="931">
        <f t="shared" ca="1" si="1"/>
        <v>0</v>
      </c>
      <c r="H28" s="860">
        <f ca="1">IF(H$5&gt;0,SUM(OFFSET('Labour Reference (hide)'!$B$9,('Labour Entry'!$A27-9)*5-3,H$5,1,H$6-H$5+1)),0)</f>
        <v>0</v>
      </c>
      <c r="I28" s="861">
        <f ca="1">IF(I$5&gt;0,SUM(OFFSET('Labour Reference (hide)'!$B$9,('Labour Entry'!$A27-9)*5-2,I$5,1,I$6-I$5+1)),0)</f>
        <v>0</v>
      </c>
      <c r="J28" s="861">
        <f ca="1">IF(J$5&gt;0,SUM(OFFSET('Labour Reference (hide)'!$B$9,('Labour Entry'!$A27-9)*5-1,J$5,1,J$6-J$5+1)),0)</f>
        <v>0</v>
      </c>
      <c r="K28" s="858">
        <f ca="1">IF(K$5&gt;0,SUM(OFFSET('Labour Reference (hide)'!$B$9,('Labour Entry'!$A27-9)*5-0,K$5,1,K$6-K$5+1)),0)</f>
        <v>0</v>
      </c>
      <c r="L28" s="930">
        <f ca="1">IF(L$5&gt;0,SUM(OFFSET('Labour Reference (hide)'!$B$9,('Labour Entry'!$A27-9)*5-4,L$5,1,L$6-L$5+1)),0)</f>
        <v>0</v>
      </c>
      <c r="M28" s="931">
        <f t="shared" ca="1" si="2"/>
        <v>0</v>
      </c>
      <c r="N28" s="861">
        <f ca="1">IF(N$5&gt;0,SUM(OFFSET('Labour Reference (hide)'!$B$9,('Labour Entry'!$A27-9)*5-3,N$5,1,N$6-N$5+1)),0)</f>
        <v>0</v>
      </c>
      <c r="O28" s="861">
        <f ca="1">IF(O$5&gt;0,SUM(OFFSET('Labour Reference (hide)'!$B$9,('Labour Entry'!$A27-9)*5-2,O$5,1,O$6-O$5+1)),0)</f>
        <v>0</v>
      </c>
      <c r="P28" s="861">
        <f ca="1">IF(P$5&gt;0,SUM(OFFSET('Labour Reference (hide)'!$B$9,('Labour Entry'!$A27-9)*5-1,P$5,1,P$6-P$5+1)),0)</f>
        <v>0</v>
      </c>
      <c r="Q28" s="858">
        <f ca="1">IF(Q$5&gt;0,SUM(OFFSET('Labour Reference (hide)'!$B$9,('Labour Entry'!$A27-9)*5-0,Q$5,1,Q$6-Q$5+1)),0)</f>
        <v>0</v>
      </c>
      <c r="R28" s="930">
        <f ca="1">IF(R$5&gt;0,SUM(OFFSET('Labour Reference (hide)'!$B$9,('Labour Entry'!$A27-9)*5-4,R$5,1,R$6-R$5+1)),0)</f>
        <v>0</v>
      </c>
      <c r="S28" s="931">
        <f t="shared" ca="1" si="3"/>
        <v>0</v>
      </c>
      <c r="T28" s="861">
        <f ca="1">IF(T$5&gt;0,SUM(OFFSET('Labour Reference (hide)'!$B$9,('Labour Entry'!$A27-9)*5-3,T$5,1,T$6-T$5+1)),0)</f>
        <v>0</v>
      </c>
      <c r="U28" s="861">
        <f ca="1">IF(U$5&gt;0,SUM(OFFSET('Labour Reference (hide)'!$B$9,('Labour Entry'!$A27-9)*5-2,U$5,1,U$6-U$5+1)),0)</f>
        <v>0</v>
      </c>
      <c r="V28" s="861">
        <f ca="1">IF(V$5&gt;0,SUM(OFFSET('Labour Reference (hide)'!$B$9,('Labour Entry'!$A27-9)*5-1,V$5,1,V$6-V$5+1)),0)</f>
        <v>0</v>
      </c>
      <c r="W28" s="858">
        <f ca="1">IF(W$5&gt;0,SUM(OFFSET('Labour Reference (hide)'!$B$9,('Labour Entry'!$A27-9)*5-0,W$5,1,W$6-W$5+1)),0)</f>
        <v>0</v>
      </c>
      <c r="X28" s="930">
        <f ca="1">IF(X$5&gt;0,SUM(OFFSET('Labour Reference (hide)'!$B$9,('Labour Entry'!$A27-9)*5-4,X$5,1,X$6-X$5+1)),0)</f>
        <v>0</v>
      </c>
      <c r="Y28" s="931">
        <f t="shared" ca="1" si="4"/>
        <v>0</v>
      </c>
      <c r="Z28" s="861">
        <f ca="1">IF(Z$5&gt;0,SUM(OFFSET('Labour Reference (hide)'!$B$9,('Labour Entry'!$A27-9)*5-3,Z$5,1,Z$6-Z$5+1)),0)</f>
        <v>0</v>
      </c>
      <c r="AA28" s="861">
        <f ca="1">IF(AA$5&gt;0,SUM(OFFSET('Labour Reference (hide)'!$B$9,('Labour Entry'!$A27-9)*5-2,AA$5,1,AA$6-AA$5+1)),0)</f>
        <v>0</v>
      </c>
      <c r="AB28" s="861">
        <f ca="1">IF(AB$5&gt;0,SUM(OFFSET('Labour Reference (hide)'!$B$9,('Labour Entry'!$A27-9)*5-1,AB$5,1,AB$6-AB$5+1)),0)</f>
        <v>0</v>
      </c>
      <c r="AC28" s="858">
        <f ca="1">IF(AC$5&gt;0,SUM(OFFSET('Labour Reference (hide)'!$B$9,('Labour Entry'!$A27-9)*5-0,AC$5,1,AC$6-AC$5+1)),0)</f>
        <v>0</v>
      </c>
      <c r="AD28" s="930">
        <f ca="1">IF(AD$5&gt;0,SUM(OFFSET('Labour Reference (hide)'!$B$9,('Labour Entry'!$A27-9)*5-4,AD$5,1,AD$6-AD$5+1)),0)</f>
        <v>0</v>
      </c>
      <c r="AE28" s="931">
        <f t="shared" ca="1" si="5"/>
        <v>0</v>
      </c>
      <c r="AF28" s="861">
        <f ca="1">IF(AF$5&gt;0,SUM(OFFSET('Labour Reference (hide)'!$B$9,('Labour Entry'!$A27-9)*5-3,AF$5,1,AF$6-AF$5+1)),0)</f>
        <v>0</v>
      </c>
      <c r="AG28" s="861">
        <f ca="1">IF(AG$5&gt;0,SUM(OFFSET('Labour Reference (hide)'!$B$9,('Labour Entry'!$A27-9)*5-2,AG$5,1,AG$6-AG$5+1)),0)</f>
        <v>0</v>
      </c>
      <c r="AH28" s="861">
        <f ca="1">IF(AH$5&gt;0,SUM(OFFSET('Labour Reference (hide)'!$B$9,('Labour Entry'!$A27-9)*5-1,AH$5,1,AH$6-AH$5+1)),0)</f>
        <v>0</v>
      </c>
      <c r="AI28" s="858">
        <f ca="1">IF(AI$5&gt;0,SUM(OFFSET('Labour Reference (hide)'!$B$9,('Labour Entry'!$A27-9)*5-0,AI$5,1,AI$6-AI$5+1)),0)</f>
        <v>0</v>
      </c>
      <c r="AJ28" s="930">
        <f ca="1">IF(AJ$5&gt;0,SUM(OFFSET('Labour Reference (hide)'!$B$9,('Labour Entry'!$A27-9)*5-4,AJ$5,1,AJ$6-AJ$5+1)),0)</f>
        <v>0</v>
      </c>
      <c r="AK28" s="931">
        <f t="shared" ca="1" si="6"/>
        <v>0</v>
      </c>
      <c r="AL28" s="861">
        <f ca="1">IF(AL$5&gt;0,SUM(OFFSET('Labour Reference (hide)'!$B$9,('Labour Entry'!$A27-9)*5-3,AL$5,1,AL$6-AL$5+1)),0)</f>
        <v>0</v>
      </c>
      <c r="AM28" s="861">
        <f ca="1">IF(AM$5&gt;0,SUM(OFFSET('Labour Reference (hide)'!$B$9,('Labour Entry'!$A27-9)*5-2,AM$5,1,AM$6-AM$5+1)),0)</f>
        <v>0</v>
      </c>
      <c r="AN28" s="861">
        <f ca="1">IF(AN$5&gt;0,SUM(OFFSET('Labour Reference (hide)'!$B$9,('Labour Entry'!$A27-9)*5-1,AN$5,1,AN$6-AN$5+1)),0)</f>
        <v>0</v>
      </c>
      <c r="AO28" s="858">
        <f ca="1">IF(AO$5&gt;0,SUM(OFFSET('Labour Reference (hide)'!$B$9,('Labour Entry'!$A27-9)*5-0,AO$5,1,AO$6-AO$5+1)),0)</f>
        <v>0</v>
      </c>
      <c r="AP28" s="845"/>
      <c r="AQ28" s="863">
        <f t="shared" ca="1" si="0"/>
        <v>0</v>
      </c>
      <c r="AR28" s="864">
        <f t="shared" ca="1" si="0"/>
        <v>0</v>
      </c>
      <c r="AS28" s="865">
        <f t="shared" ca="1" si="0"/>
        <v>0</v>
      </c>
      <c r="AT28" s="866">
        <f t="shared" ca="1" si="0"/>
        <v>0</v>
      </c>
      <c r="AU28" s="866">
        <f t="shared" ca="1" si="0"/>
        <v>0</v>
      </c>
      <c r="AV28" s="867">
        <f t="shared" ca="1" si="0"/>
        <v>0</v>
      </c>
    </row>
    <row r="29" spans="1:48" x14ac:dyDescent="0.2">
      <c r="A29" s="855" t="str">
        <f ca="1">IF(OFFSET('Employee Set-up'!$A$1,ROW('Employee Set-up'!$A23)-1,'Employee Set-up'!$B$1-1,1,1)&lt;&gt;0,OFFSET('Employee Set-up'!$A$1,ROW('Employee Set-up'!$A23)-1,'Employee Set-up'!$B$1-1,1,1),"---")</f>
        <v>----</v>
      </c>
      <c r="B29" s="856" t="str">
        <f ca="1">IF(OFFSET('Employee Set-up'!$A$1,ROW('Employee Set-up'!$A23)-1,'Employee Set-up'!$D$1-1,1,1)&lt;&gt;0,OFFSET('Employee Set-up'!$A$1,ROW('Employee Set-up'!$A23)-1,'Employee Set-up'!$C$1-1,1,1),"---")</f>
        <v>---</v>
      </c>
      <c r="C29" s="857">
        <f ca="1">IF(OFFSET('Employee Set-up'!$A$1,ROW('Employee Set-up'!$A23)-1,'Employee Set-up'!$D$1-1,1,1)&lt;&gt;0,OFFSET('Employee Set-up'!$A$1,ROW('Employee Set-up'!$A23)-1,'Employee Set-up'!$F$1-1,1,1),"---")</f>
        <v>0</v>
      </c>
      <c r="D29" s="858">
        <f ca="1">IF(OFFSET('Employee Set-up'!$A$1,ROW('Employee Set-up'!$A23)-1,'Employee Set-up'!$D$1-1,1,1)&lt;&gt;0,OFFSET('Employee Set-up'!$A$1,ROW('Employee Set-up'!$A23)-1,'Employee Set-up'!$G$1-1,1,1),"---")</f>
        <v>0</v>
      </c>
      <c r="E29" s="845"/>
      <c r="F29" s="930">
        <f ca="1">IF(F$5&gt;0,SUM(OFFSET('Labour Reference (hide)'!$B$9,('Labour Entry'!$A28-9)*5-4,F$5,1,F$6-F$5+1)),0)</f>
        <v>0</v>
      </c>
      <c r="G29" s="931">
        <f t="shared" ca="1" si="1"/>
        <v>0</v>
      </c>
      <c r="H29" s="860">
        <f ca="1">IF(H$5&gt;0,SUM(OFFSET('Labour Reference (hide)'!$B$9,('Labour Entry'!$A28-9)*5-3,H$5,1,H$6-H$5+1)),0)</f>
        <v>0</v>
      </c>
      <c r="I29" s="861">
        <f ca="1">IF(I$5&gt;0,SUM(OFFSET('Labour Reference (hide)'!$B$9,('Labour Entry'!$A28-9)*5-2,I$5,1,I$6-I$5+1)),0)</f>
        <v>0</v>
      </c>
      <c r="J29" s="861">
        <f ca="1">IF(J$5&gt;0,SUM(OFFSET('Labour Reference (hide)'!$B$9,('Labour Entry'!$A28-9)*5-1,J$5,1,J$6-J$5+1)),0)</f>
        <v>0</v>
      </c>
      <c r="K29" s="858">
        <f ca="1">IF(K$5&gt;0,SUM(OFFSET('Labour Reference (hide)'!$B$9,('Labour Entry'!$A28-9)*5-0,K$5,1,K$6-K$5+1)),0)</f>
        <v>0</v>
      </c>
      <c r="L29" s="930">
        <f ca="1">IF(L$5&gt;0,SUM(OFFSET('Labour Reference (hide)'!$B$9,('Labour Entry'!$A28-9)*5-4,L$5,1,L$6-L$5+1)),0)</f>
        <v>0</v>
      </c>
      <c r="M29" s="931">
        <f t="shared" ca="1" si="2"/>
        <v>0</v>
      </c>
      <c r="N29" s="861">
        <f ca="1">IF(N$5&gt;0,SUM(OFFSET('Labour Reference (hide)'!$B$9,('Labour Entry'!$A28-9)*5-3,N$5,1,N$6-N$5+1)),0)</f>
        <v>0</v>
      </c>
      <c r="O29" s="861">
        <f ca="1">IF(O$5&gt;0,SUM(OFFSET('Labour Reference (hide)'!$B$9,('Labour Entry'!$A28-9)*5-2,O$5,1,O$6-O$5+1)),0)</f>
        <v>0</v>
      </c>
      <c r="P29" s="861">
        <f ca="1">IF(P$5&gt;0,SUM(OFFSET('Labour Reference (hide)'!$B$9,('Labour Entry'!$A28-9)*5-1,P$5,1,P$6-P$5+1)),0)</f>
        <v>0</v>
      </c>
      <c r="Q29" s="858">
        <f ca="1">IF(Q$5&gt;0,SUM(OFFSET('Labour Reference (hide)'!$B$9,('Labour Entry'!$A28-9)*5-0,Q$5,1,Q$6-Q$5+1)),0)</f>
        <v>0</v>
      </c>
      <c r="R29" s="930">
        <f ca="1">IF(R$5&gt;0,SUM(OFFSET('Labour Reference (hide)'!$B$9,('Labour Entry'!$A28-9)*5-4,R$5,1,R$6-R$5+1)),0)</f>
        <v>0</v>
      </c>
      <c r="S29" s="931">
        <f t="shared" ca="1" si="3"/>
        <v>0</v>
      </c>
      <c r="T29" s="861">
        <f ca="1">IF(T$5&gt;0,SUM(OFFSET('Labour Reference (hide)'!$B$9,('Labour Entry'!$A28-9)*5-3,T$5,1,T$6-T$5+1)),0)</f>
        <v>0</v>
      </c>
      <c r="U29" s="861">
        <f ca="1">IF(U$5&gt;0,SUM(OFFSET('Labour Reference (hide)'!$B$9,('Labour Entry'!$A28-9)*5-2,U$5,1,U$6-U$5+1)),0)</f>
        <v>0</v>
      </c>
      <c r="V29" s="861">
        <f ca="1">IF(V$5&gt;0,SUM(OFFSET('Labour Reference (hide)'!$B$9,('Labour Entry'!$A28-9)*5-1,V$5,1,V$6-V$5+1)),0)</f>
        <v>0</v>
      </c>
      <c r="W29" s="858">
        <f ca="1">IF(W$5&gt;0,SUM(OFFSET('Labour Reference (hide)'!$B$9,('Labour Entry'!$A28-9)*5-0,W$5,1,W$6-W$5+1)),0)</f>
        <v>0</v>
      </c>
      <c r="X29" s="930">
        <f ca="1">IF(X$5&gt;0,SUM(OFFSET('Labour Reference (hide)'!$B$9,('Labour Entry'!$A28-9)*5-4,X$5,1,X$6-X$5+1)),0)</f>
        <v>0</v>
      </c>
      <c r="Y29" s="931">
        <f t="shared" ca="1" si="4"/>
        <v>0</v>
      </c>
      <c r="Z29" s="861">
        <f ca="1">IF(Z$5&gt;0,SUM(OFFSET('Labour Reference (hide)'!$B$9,('Labour Entry'!$A28-9)*5-3,Z$5,1,Z$6-Z$5+1)),0)</f>
        <v>0</v>
      </c>
      <c r="AA29" s="861">
        <f ca="1">IF(AA$5&gt;0,SUM(OFFSET('Labour Reference (hide)'!$B$9,('Labour Entry'!$A28-9)*5-2,AA$5,1,AA$6-AA$5+1)),0)</f>
        <v>0</v>
      </c>
      <c r="AB29" s="861">
        <f ca="1">IF(AB$5&gt;0,SUM(OFFSET('Labour Reference (hide)'!$B$9,('Labour Entry'!$A28-9)*5-1,AB$5,1,AB$6-AB$5+1)),0)</f>
        <v>0</v>
      </c>
      <c r="AC29" s="858">
        <f ca="1">IF(AC$5&gt;0,SUM(OFFSET('Labour Reference (hide)'!$B$9,('Labour Entry'!$A28-9)*5-0,AC$5,1,AC$6-AC$5+1)),0)</f>
        <v>0</v>
      </c>
      <c r="AD29" s="930">
        <f ca="1">IF(AD$5&gt;0,SUM(OFFSET('Labour Reference (hide)'!$B$9,('Labour Entry'!$A28-9)*5-4,AD$5,1,AD$6-AD$5+1)),0)</f>
        <v>0</v>
      </c>
      <c r="AE29" s="931">
        <f t="shared" ca="1" si="5"/>
        <v>0</v>
      </c>
      <c r="AF29" s="861">
        <f ca="1">IF(AF$5&gt;0,SUM(OFFSET('Labour Reference (hide)'!$B$9,('Labour Entry'!$A28-9)*5-3,AF$5,1,AF$6-AF$5+1)),0)</f>
        <v>0</v>
      </c>
      <c r="AG29" s="861">
        <f ca="1">IF(AG$5&gt;0,SUM(OFFSET('Labour Reference (hide)'!$B$9,('Labour Entry'!$A28-9)*5-2,AG$5,1,AG$6-AG$5+1)),0)</f>
        <v>0</v>
      </c>
      <c r="AH29" s="861">
        <f ca="1">IF(AH$5&gt;0,SUM(OFFSET('Labour Reference (hide)'!$B$9,('Labour Entry'!$A28-9)*5-1,AH$5,1,AH$6-AH$5+1)),0)</f>
        <v>0</v>
      </c>
      <c r="AI29" s="858">
        <f ca="1">IF(AI$5&gt;0,SUM(OFFSET('Labour Reference (hide)'!$B$9,('Labour Entry'!$A28-9)*5-0,AI$5,1,AI$6-AI$5+1)),0)</f>
        <v>0</v>
      </c>
      <c r="AJ29" s="930">
        <f ca="1">IF(AJ$5&gt;0,SUM(OFFSET('Labour Reference (hide)'!$B$9,('Labour Entry'!$A28-9)*5-4,AJ$5,1,AJ$6-AJ$5+1)),0)</f>
        <v>0</v>
      </c>
      <c r="AK29" s="931">
        <f t="shared" ca="1" si="6"/>
        <v>0</v>
      </c>
      <c r="AL29" s="861">
        <f ca="1">IF(AL$5&gt;0,SUM(OFFSET('Labour Reference (hide)'!$B$9,('Labour Entry'!$A28-9)*5-3,AL$5,1,AL$6-AL$5+1)),0)</f>
        <v>0</v>
      </c>
      <c r="AM29" s="861">
        <f ca="1">IF(AM$5&gt;0,SUM(OFFSET('Labour Reference (hide)'!$B$9,('Labour Entry'!$A28-9)*5-2,AM$5,1,AM$6-AM$5+1)),0)</f>
        <v>0</v>
      </c>
      <c r="AN29" s="861">
        <f ca="1">IF(AN$5&gt;0,SUM(OFFSET('Labour Reference (hide)'!$B$9,('Labour Entry'!$A28-9)*5-1,AN$5,1,AN$6-AN$5+1)),0)</f>
        <v>0</v>
      </c>
      <c r="AO29" s="858">
        <f ca="1">IF(AO$5&gt;0,SUM(OFFSET('Labour Reference (hide)'!$B$9,('Labour Entry'!$A28-9)*5-0,AO$5,1,AO$6-AO$5+1)),0)</f>
        <v>0</v>
      </c>
      <c r="AP29" s="845"/>
      <c r="AQ29" s="863">
        <f t="shared" ca="1" si="0"/>
        <v>0</v>
      </c>
      <c r="AR29" s="864">
        <f t="shared" ca="1" si="0"/>
        <v>0</v>
      </c>
      <c r="AS29" s="865">
        <f t="shared" ca="1" si="0"/>
        <v>0</v>
      </c>
      <c r="AT29" s="866">
        <f t="shared" ca="1" si="0"/>
        <v>0</v>
      </c>
      <c r="AU29" s="866">
        <f t="shared" ca="1" si="0"/>
        <v>0</v>
      </c>
      <c r="AV29" s="867">
        <f t="shared" ca="1" si="0"/>
        <v>0</v>
      </c>
    </row>
    <row r="30" spans="1:48" x14ac:dyDescent="0.2">
      <c r="A30" s="855" t="str">
        <f ca="1">IF(OFFSET('Employee Set-up'!$A$1,ROW('Employee Set-up'!$A24)-1,'Employee Set-up'!$B$1-1,1,1)&lt;&gt;0,OFFSET('Employee Set-up'!$A$1,ROW('Employee Set-up'!$A24)-1,'Employee Set-up'!$B$1-1,1,1),"---")</f>
        <v>----</v>
      </c>
      <c r="B30" s="856" t="str">
        <f ca="1">IF(OFFSET('Employee Set-up'!$A$1,ROW('Employee Set-up'!$A24)-1,'Employee Set-up'!$D$1-1,1,1)&lt;&gt;0,OFFSET('Employee Set-up'!$A$1,ROW('Employee Set-up'!$A24)-1,'Employee Set-up'!$C$1-1,1,1),"---")</f>
        <v>---</v>
      </c>
      <c r="C30" s="857">
        <f ca="1">IF(OFFSET('Employee Set-up'!$A$1,ROW('Employee Set-up'!$A24)-1,'Employee Set-up'!$D$1-1,1,1)&lt;&gt;0,OFFSET('Employee Set-up'!$A$1,ROW('Employee Set-up'!$A24)-1,'Employee Set-up'!$F$1-1,1,1),"---")</f>
        <v>0</v>
      </c>
      <c r="D30" s="858">
        <f ca="1">IF(OFFSET('Employee Set-up'!$A$1,ROW('Employee Set-up'!$A24)-1,'Employee Set-up'!$D$1-1,1,1)&lt;&gt;0,OFFSET('Employee Set-up'!$A$1,ROW('Employee Set-up'!$A24)-1,'Employee Set-up'!$G$1-1,1,1),"---")</f>
        <v>0</v>
      </c>
      <c r="E30" s="845"/>
      <c r="F30" s="930">
        <f ca="1">IF(F$5&gt;0,SUM(OFFSET('Labour Reference (hide)'!$B$9,('Labour Entry'!$A29-9)*5-4,F$5,1,F$6-F$5+1)),0)</f>
        <v>0</v>
      </c>
      <c r="G30" s="931">
        <f t="shared" ca="1" si="1"/>
        <v>0</v>
      </c>
      <c r="H30" s="860">
        <f ca="1">IF(H$5&gt;0,SUM(OFFSET('Labour Reference (hide)'!$B$9,('Labour Entry'!$A29-9)*5-3,H$5,1,H$6-H$5+1)),0)</f>
        <v>0</v>
      </c>
      <c r="I30" s="861">
        <f ca="1">IF(I$5&gt;0,SUM(OFFSET('Labour Reference (hide)'!$B$9,('Labour Entry'!$A29-9)*5-2,I$5,1,I$6-I$5+1)),0)</f>
        <v>0</v>
      </c>
      <c r="J30" s="861">
        <f ca="1">IF(J$5&gt;0,SUM(OFFSET('Labour Reference (hide)'!$B$9,('Labour Entry'!$A29-9)*5-1,J$5,1,J$6-J$5+1)),0)</f>
        <v>0</v>
      </c>
      <c r="K30" s="858">
        <f ca="1">IF(K$5&gt;0,SUM(OFFSET('Labour Reference (hide)'!$B$9,('Labour Entry'!$A29-9)*5-0,K$5,1,K$6-K$5+1)),0)</f>
        <v>0</v>
      </c>
      <c r="L30" s="930">
        <f ca="1">IF(L$5&gt;0,SUM(OFFSET('Labour Reference (hide)'!$B$9,('Labour Entry'!$A29-9)*5-4,L$5,1,L$6-L$5+1)),0)</f>
        <v>0</v>
      </c>
      <c r="M30" s="931">
        <f t="shared" ca="1" si="2"/>
        <v>0</v>
      </c>
      <c r="N30" s="861">
        <f ca="1">IF(N$5&gt;0,SUM(OFFSET('Labour Reference (hide)'!$B$9,('Labour Entry'!$A29-9)*5-3,N$5,1,N$6-N$5+1)),0)</f>
        <v>0</v>
      </c>
      <c r="O30" s="861">
        <f ca="1">IF(O$5&gt;0,SUM(OFFSET('Labour Reference (hide)'!$B$9,('Labour Entry'!$A29-9)*5-2,O$5,1,O$6-O$5+1)),0)</f>
        <v>0</v>
      </c>
      <c r="P30" s="861">
        <f ca="1">IF(P$5&gt;0,SUM(OFFSET('Labour Reference (hide)'!$B$9,('Labour Entry'!$A29-9)*5-1,P$5,1,P$6-P$5+1)),0)</f>
        <v>0</v>
      </c>
      <c r="Q30" s="858">
        <f ca="1">IF(Q$5&gt;0,SUM(OFFSET('Labour Reference (hide)'!$B$9,('Labour Entry'!$A29-9)*5-0,Q$5,1,Q$6-Q$5+1)),0)</f>
        <v>0</v>
      </c>
      <c r="R30" s="930">
        <f ca="1">IF(R$5&gt;0,SUM(OFFSET('Labour Reference (hide)'!$B$9,('Labour Entry'!$A29-9)*5-4,R$5,1,R$6-R$5+1)),0)</f>
        <v>0</v>
      </c>
      <c r="S30" s="931">
        <f t="shared" ca="1" si="3"/>
        <v>0</v>
      </c>
      <c r="T30" s="861">
        <f ca="1">IF(T$5&gt;0,SUM(OFFSET('Labour Reference (hide)'!$B$9,('Labour Entry'!$A29-9)*5-3,T$5,1,T$6-T$5+1)),0)</f>
        <v>0</v>
      </c>
      <c r="U30" s="861">
        <f ca="1">IF(U$5&gt;0,SUM(OFFSET('Labour Reference (hide)'!$B$9,('Labour Entry'!$A29-9)*5-2,U$5,1,U$6-U$5+1)),0)</f>
        <v>0</v>
      </c>
      <c r="V30" s="861">
        <f ca="1">IF(V$5&gt;0,SUM(OFFSET('Labour Reference (hide)'!$B$9,('Labour Entry'!$A29-9)*5-1,V$5,1,V$6-V$5+1)),0)</f>
        <v>0</v>
      </c>
      <c r="W30" s="858">
        <f ca="1">IF(W$5&gt;0,SUM(OFFSET('Labour Reference (hide)'!$B$9,('Labour Entry'!$A29-9)*5-0,W$5,1,W$6-W$5+1)),0)</f>
        <v>0</v>
      </c>
      <c r="X30" s="930">
        <f ca="1">IF(X$5&gt;0,SUM(OFFSET('Labour Reference (hide)'!$B$9,('Labour Entry'!$A29-9)*5-4,X$5,1,X$6-X$5+1)),0)</f>
        <v>0</v>
      </c>
      <c r="Y30" s="931">
        <f t="shared" ca="1" si="4"/>
        <v>0</v>
      </c>
      <c r="Z30" s="861">
        <f ca="1">IF(Z$5&gt;0,SUM(OFFSET('Labour Reference (hide)'!$B$9,('Labour Entry'!$A29-9)*5-3,Z$5,1,Z$6-Z$5+1)),0)</f>
        <v>0</v>
      </c>
      <c r="AA30" s="861">
        <f ca="1">IF(AA$5&gt;0,SUM(OFFSET('Labour Reference (hide)'!$B$9,('Labour Entry'!$A29-9)*5-2,AA$5,1,AA$6-AA$5+1)),0)</f>
        <v>0</v>
      </c>
      <c r="AB30" s="861">
        <f ca="1">IF(AB$5&gt;0,SUM(OFFSET('Labour Reference (hide)'!$B$9,('Labour Entry'!$A29-9)*5-1,AB$5,1,AB$6-AB$5+1)),0)</f>
        <v>0</v>
      </c>
      <c r="AC30" s="858">
        <f ca="1">IF(AC$5&gt;0,SUM(OFFSET('Labour Reference (hide)'!$B$9,('Labour Entry'!$A29-9)*5-0,AC$5,1,AC$6-AC$5+1)),0)</f>
        <v>0</v>
      </c>
      <c r="AD30" s="930">
        <f ca="1">IF(AD$5&gt;0,SUM(OFFSET('Labour Reference (hide)'!$B$9,('Labour Entry'!$A29-9)*5-4,AD$5,1,AD$6-AD$5+1)),0)</f>
        <v>0</v>
      </c>
      <c r="AE30" s="931">
        <f t="shared" ca="1" si="5"/>
        <v>0</v>
      </c>
      <c r="AF30" s="861">
        <f ca="1">IF(AF$5&gt;0,SUM(OFFSET('Labour Reference (hide)'!$B$9,('Labour Entry'!$A29-9)*5-3,AF$5,1,AF$6-AF$5+1)),0)</f>
        <v>0</v>
      </c>
      <c r="AG30" s="861">
        <f ca="1">IF(AG$5&gt;0,SUM(OFFSET('Labour Reference (hide)'!$B$9,('Labour Entry'!$A29-9)*5-2,AG$5,1,AG$6-AG$5+1)),0)</f>
        <v>0</v>
      </c>
      <c r="AH30" s="861">
        <f ca="1">IF(AH$5&gt;0,SUM(OFFSET('Labour Reference (hide)'!$B$9,('Labour Entry'!$A29-9)*5-1,AH$5,1,AH$6-AH$5+1)),0)</f>
        <v>0</v>
      </c>
      <c r="AI30" s="858">
        <f ca="1">IF(AI$5&gt;0,SUM(OFFSET('Labour Reference (hide)'!$B$9,('Labour Entry'!$A29-9)*5-0,AI$5,1,AI$6-AI$5+1)),0)</f>
        <v>0</v>
      </c>
      <c r="AJ30" s="930">
        <f ca="1">IF(AJ$5&gt;0,SUM(OFFSET('Labour Reference (hide)'!$B$9,('Labour Entry'!$A29-9)*5-4,AJ$5,1,AJ$6-AJ$5+1)),0)</f>
        <v>0</v>
      </c>
      <c r="AK30" s="931">
        <f t="shared" ca="1" si="6"/>
        <v>0</v>
      </c>
      <c r="AL30" s="861">
        <f ca="1">IF(AL$5&gt;0,SUM(OFFSET('Labour Reference (hide)'!$B$9,('Labour Entry'!$A29-9)*5-3,AL$5,1,AL$6-AL$5+1)),0)</f>
        <v>0</v>
      </c>
      <c r="AM30" s="861">
        <f ca="1">IF(AM$5&gt;0,SUM(OFFSET('Labour Reference (hide)'!$B$9,('Labour Entry'!$A29-9)*5-2,AM$5,1,AM$6-AM$5+1)),0)</f>
        <v>0</v>
      </c>
      <c r="AN30" s="861">
        <f ca="1">IF(AN$5&gt;0,SUM(OFFSET('Labour Reference (hide)'!$B$9,('Labour Entry'!$A29-9)*5-1,AN$5,1,AN$6-AN$5+1)),0)</f>
        <v>0</v>
      </c>
      <c r="AO30" s="858">
        <f ca="1">IF(AO$5&gt;0,SUM(OFFSET('Labour Reference (hide)'!$B$9,('Labour Entry'!$A29-9)*5-0,AO$5,1,AO$6-AO$5+1)),0)</f>
        <v>0</v>
      </c>
      <c r="AP30" s="845"/>
      <c r="AQ30" s="863">
        <f t="shared" ca="1" si="0"/>
        <v>0</v>
      </c>
      <c r="AR30" s="864">
        <f t="shared" ca="1" si="0"/>
        <v>0</v>
      </c>
      <c r="AS30" s="865">
        <f t="shared" ca="1" si="0"/>
        <v>0</v>
      </c>
      <c r="AT30" s="866">
        <f t="shared" ca="1" si="0"/>
        <v>0</v>
      </c>
      <c r="AU30" s="866">
        <f t="shared" ca="1" si="0"/>
        <v>0</v>
      </c>
      <c r="AV30" s="867">
        <f t="shared" ca="1" si="0"/>
        <v>0</v>
      </c>
    </row>
    <row r="31" spans="1:48" x14ac:dyDescent="0.2">
      <c r="A31" s="855" t="str">
        <f ca="1">IF(OFFSET('Employee Set-up'!$A$1,ROW('Employee Set-up'!$A25)-1,'Employee Set-up'!$B$1-1,1,1)&lt;&gt;0,OFFSET('Employee Set-up'!$A$1,ROW('Employee Set-up'!$A25)-1,'Employee Set-up'!$B$1-1,1,1),"---")</f>
        <v>----</v>
      </c>
      <c r="B31" s="856" t="str">
        <f ca="1">IF(OFFSET('Employee Set-up'!$A$1,ROW('Employee Set-up'!$A25)-1,'Employee Set-up'!$D$1-1,1,1)&lt;&gt;0,OFFSET('Employee Set-up'!$A$1,ROW('Employee Set-up'!$A25)-1,'Employee Set-up'!$C$1-1,1,1),"---")</f>
        <v>---</v>
      </c>
      <c r="C31" s="857">
        <f ca="1">IF(OFFSET('Employee Set-up'!$A$1,ROW('Employee Set-up'!$A25)-1,'Employee Set-up'!$D$1-1,1,1)&lt;&gt;0,OFFSET('Employee Set-up'!$A$1,ROW('Employee Set-up'!$A25)-1,'Employee Set-up'!$F$1-1,1,1),"---")</f>
        <v>0</v>
      </c>
      <c r="D31" s="858">
        <f ca="1">IF(OFFSET('Employee Set-up'!$A$1,ROW('Employee Set-up'!$A25)-1,'Employee Set-up'!$D$1-1,1,1)&lt;&gt;0,OFFSET('Employee Set-up'!$A$1,ROW('Employee Set-up'!$A25)-1,'Employee Set-up'!$G$1-1,1,1),"---")</f>
        <v>0</v>
      </c>
      <c r="E31" s="845"/>
      <c r="F31" s="930">
        <f ca="1">IF(F$5&gt;0,SUM(OFFSET('Labour Reference (hide)'!$B$9,('Labour Entry'!$A30-9)*5-4,F$5,1,F$6-F$5+1)),0)</f>
        <v>0</v>
      </c>
      <c r="G31" s="931">
        <f t="shared" ca="1" si="1"/>
        <v>0</v>
      </c>
      <c r="H31" s="860">
        <f ca="1">IF(H$5&gt;0,SUM(OFFSET('Labour Reference (hide)'!$B$9,('Labour Entry'!$A30-9)*5-3,H$5,1,H$6-H$5+1)),0)</f>
        <v>0</v>
      </c>
      <c r="I31" s="861">
        <f ca="1">IF(I$5&gt;0,SUM(OFFSET('Labour Reference (hide)'!$B$9,('Labour Entry'!$A30-9)*5-2,I$5,1,I$6-I$5+1)),0)</f>
        <v>0</v>
      </c>
      <c r="J31" s="861">
        <f ca="1">IF(J$5&gt;0,SUM(OFFSET('Labour Reference (hide)'!$B$9,('Labour Entry'!$A30-9)*5-1,J$5,1,J$6-J$5+1)),0)</f>
        <v>0</v>
      </c>
      <c r="K31" s="858">
        <f ca="1">IF(K$5&gt;0,SUM(OFFSET('Labour Reference (hide)'!$B$9,('Labour Entry'!$A30-9)*5-0,K$5,1,K$6-K$5+1)),0)</f>
        <v>0</v>
      </c>
      <c r="L31" s="930">
        <f ca="1">IF(L$5&gt;0,SUM(OFFSET('Labour Reference (hide)'!$B$9,('Labour Entry'!$A30-9)*5-4,L$5,1,L$6-L$5+1)),0)</f>
        <v>0</v>
      </c>
      <c r="M31" s="931">
        <f t="shared" ca="1" si="2"/>
        <v>0</v>
      </c>
      <c r="N31" s="861">
        <f ca="1">IF(N$5&gt;0,SUM(OFFSET('Labour Reference (hide)'!$B$9,('Labour Entry'!$A30-9)*5-3,N$5,1,N$6-N$5+1)),0)</f>
        <v>0</v>
      </c>
      <c r="O31" s="861">
        <f ca="1">IF(O$5&gt;0,SUM(OFFSET('Labour Reference (hide)'!$B$9,('Labour Entry'!$A30-9)*5-2,O$5,1,O$6-O$5+1)),0)</f>
        <v>0</v>
      </c>
      <c r="P31" s="861">
        <f ca="1">IF(P$5&gt;0,SUM(OFFSET('Labour Reference (hide)'!$B$9,('Labour Entry'!$A30-9)*5-1,P$5,1,P$6-P$5+1)),0)</f>
        <v>0</v>
      </c>
      <c r="Q31" s="858">
        <f ca="1">IF(Q$5&gt;0,SUM(OFFSET('Labour Reference (hide)'!$B$9,('Labour Entry'!$A30-9)*5-0,Q$5,1,Q$6-Q$5+1)),0)</f>
        <v>0</v>
      </c>
      <c r="R31" s="930">
        <f ca="1">IF(R$5&gt;0,SUM(OFFSET('Labour Reference (hide)'!$B$9,('Labour Entry'!$A30-9)*5-4,R$5,1,R$6-R$5+1)),0)</f>
        <v>0</v>
      </c>
      <c r="S31" s="931">
        <f t="shared" ca="1" si="3"/>
        <v>0</v>
      </c>
      <c r="T31" s="861">
        <f ca="1">IF(T$5&gt;0,SUM(OFFSET('Labour Reference (hide)'!$B$9,('Labour Entry'!$A30-9)*5-3,T$5,1,T$6-T$5+1)),0)</f>
        <v>0</v>
      </c>
      <c r="U31" s="861">
        <f ca="1">IF(U$5&gt;0,SUM(OFFSET('Labour Reference (hide)'!$B$9,('Labour Entry'!$A30-9)*5-2,U$5,1,U$6-U$5+1)),0)</f>
        <v>0</v>
      </c>
      <c r="V31" s="861">
        <f ca="1">IF(V$5&gt;0,SUM(OFFSET('Labour Reference (hide)'!$B$9,('Labour Entry'!$A30-9)*5-1,V$5,1,V$6-V$5+1)),0)</f>
        <v>0</v>
      </c>
      <c r="W31" s="858">
        <f ca="1">IF(W$5&gt;0,SUM(OFFSET('Labour Reference (hide)'!$B$9,('Labour Entry'!$A30-9)*5-0,W$5,1,W$6-W$5+1)),0)</f>
        <v>0</v>
      </c>
      <c r="X31" s="930">
        <f ca="1">IF(X$5&gt;0,SUM(OFFSET('Labour Reference (hide)'!$B$9,('Labour Entry'!$A30-9)*5-4,X$5,1,X$6-X$5+1)),0)</f>
        <v>0</v>
      </c>
      <c r="Y31" s="931">
        <f t="shared" ca="1" si="4"/>
        <v>0</v>
      </c>
      <c r="Z31" s="861">
        <f ca="1">IF(Z$5&gt;0,SUM(OFFSET('Labour Reference (hide)'!$B$9,('Labour Entry'!$A30-9)*5-3,Z$5,1,Z$6-Z$5+1)),0)</f>
        <v>0</v>
      </c>
      <c r="AA31" s="861">
        <f ca="1">IF(AA$5&gt;0,SUM(OFFSET('Labour Reference (hide)'!$B$9,('Labour Entry'!$A30-9)*5-2,AA$5,1,AA$6-AA$5+1)),0)</f>
        <v>0</v>
      </c>
      <c r="AB31" s="861">
        <f ca="1">IF(AB$5&gt;0,SUM(OFFSET('Labour Reference (hide)'!$B$9,('Labour Entry'!$A30-9)*5-1,AB$5,1,AB$6-AB$5+1)),0)</f>
        <v>0</v>
      </c>
      <c r="AC31" s="858">
        <f ca="1">IF(AC$5&gt;0,SUM(OFFSET('Labour Reference (hide)'!$B$9,('Labour Entry'!$A30-9)*5-0,AC$5,1,AC$6-AC$5+1)),0)</f>
        <v>0</v>
      </c>
      <c r="AD31" s="930">
        <f ca="1">IF(AD$5&gt;0,SUM(OFFSET('Labour Reference (hide)'!$B$9,('Labour Entry'!$A30-9)*5-4,AD$5,1,AD$6-AD$5+1)),0)</f>
        <v>0</v>
      </c>
      <c r="AE31" s="931">
        <f t="shared" ca="1" si="5"/>
        <v>0</v>
      </c>
      <c r="AF31" s="861">
        <f ca="1">IF(AF$5&gt;0,SUM(OFFSET('Labour Reference (hide)'!$B$9,('Labour Entry'!$A30-9)*5-3,AF$5,1,AF$6-AF$5+1)),0)</f>
        <v>0</v>
      </c>
      <c r="AG31" s="861">
        <f ca="1">IF(AG$5&gt;0,SUM(OFFSET('Labour Reference (hide)'!$B$9,('Labour Entry'!$A30-9)*5-2,AG$5,1,AG$6-AG$5+1)),0)</f>
        <v>0</v>
      </c>
      <c r="AH31" s="861">
        <f ca="1">IF(AH$5&gt;0,SUM(OFFSET('Labour Reference (hide)'!$B$9,('Labour Entry'!$A30-9)*5-1,AH$5,1,AH$6-AH$5+1)),0)</f>
        <v>0</v>
      </c>
      <c r="AI31" s="858">
        <f ca="1">IF(AI$5&gt;0,SUM(OFFSET('Labour Reference (hide)'!$B$9,('Labour Entry'!$A30-9)*5-0,AI$5,1,AI$6-AI$5+1)),0)</f>
        <v>0</v>
      </c>
      <c r="AJ31" s="930">
        <f ca="1">IF(AJ$5&gt;0,SUM(OFFSET('Labour Reference (hide)'!$B$9,('Labour Entry'!$A30-9)*5-4,AJ$5,1,AJ$6-AJ$5+1)),0)</f>
        <v>0</v>
      </c>
      <c r="AK31" s="931">
        <f t="shared" ca="1" si="6"/>
        <v>0</v>
      </c>
      <c r="AL31" s="861">
        <f ca="1">IF(AL$5&gt;0,SUM(OFFSET('Labour Reference (hide)'!$B$9,('Labour Entry'!$A30-9)*5-3,AL$5,1,AL$6-AL$5+1)),0)</f>
        <v>0</v>
      </c>
      <c r="AM31" s="861">
        <f ca="1">IF(AM$5&gt;0,SUM(OFFSET('Labour Reference (hide)'!$B$9,('Labour Entry'!$A30-9)*5-2,AM$5,1,AM$6-AM$5+1)),0)</f>
        <v>0</v>
      </c>
      <c r="AN31" s="861">
        <f ca="1">IF(AN$5&gt;0,SUM(OFFSET('Labour Reference (hide)'!$B$9,('Labour Entry'!$A30-9)*5-1,AN$5,1,AN$6-AN$5+1)),0)</f>
        <v>0</v>
      </c>
      <c r="AO31" s="858">
        <f ca="1">IF(AO$5&gt;0,SUM(OFFSET('Labour Reference (hide)'!$B$9,('Labour Entry'!$A30-9)*5-0,AO$5,1,AO$6-AO$5+1)),0)</f>
        <v>0</v>
      </c>
      <c r="AP31" s="845"/>
      <c r="AQ31" s="863">
        <f t="shared" ca="1" si="0"/>
        <v>0</v>
      </c>
      <c r="AR31" s="864">
        <f t="shared" ca="1" si="0"/>
        <v>0</v>
      </c>
      <c r="AS31" s="865">
        <f t="shared" ca="1" si="0"/>
        <v>0</v>
      </c>
      <c r="AT31" s="866">
        <f t="shared" ca="1" si="0"/>
        <v>0</v>
      </c>
      <c r="AU31" s="866">
        <f t="shared" ca="1" si="0"/>
        <v>0</v>
      </c>
      <c r="AV31" s="867">
        <f t="shared" ca="1" si="0"/>
        <v>0</v>
      </c>
    </row>
    <row r="32" spans="1:48" x14ac:dyDescent="0.2">
      <c r="A32" s="855" t="str">
        <f ca="1">IF(OFFSET('Employee Set-up'!$A$1,ROW('Employee Set-up'!$A26)-1,'Employee Set-up'!$B$1-1,1,1)&lt;&gt;0,OFFSET('Employee Set-up'!$A$1,ROW('Employee Set-up'!$A26)-1,'Employee Set-up'!$B$1-1,1,1),"---")</f>
        <v>----</v>
      </c>
      <c r="B32" s="856" t="str">
        <f ca="1">IF(OFFSET('Employee Set-up'!$A$1,ROW('Employee Set-up'!$A26)-1,'Employee Set-up'!$D$1-1,1,1)&lt;&gt;0,OFFSET('Employee Set-up'!$A$1,ROW('Employee Set-up'!$A26)-1,'Employee Set-up'!$C$1-1,1,1),"---")</f>
        <v>---</v>
      </c>
      <c r="C32" s="857">
        <f ca="1">IF(OFFSET('Employee Set-up'!$A$1,ROW('Employee Set-up'!$A26)-1,'Employee Set-up'!$D$1-1,1,1)&lt;&gt;0,OFFSET('Employee Set-up'!$A$1,ROW('Employee Set-up'!$A26)-1,'Employee Set-up'!$F$1-1,1,1),"---")</f>
        <v>0</v>
      </c>
      <c r="D32" s="858">
        <f ca="1">IF(OFFSET('Employee Set-up'!$A$1,ROW('Employee Set-up'!$A26)-1,'Employee Set-up'!$D$1-1,1,1)&lt;&gt;0,OFFSET('Employee Set-up'!$A$1,ROW('Employee Set-up'!$A26)-1,'Employee Set-up'!$G$1-1,1,1),"---")</f>
        <v>0</v>
      </c>
      <c r="E32" s="845"/>
      <c r="F32" s="930">
        <f ca="1">IF(F$5&gt;0,SUM(OFFSET('Labour Reference (hide)'!$B$9,('Labour Entry'!$A31-9)*5-4,F$5,1,F$6-F$5+1)),0)</f>
        <v>0</v>
      </c>
      <c r="G32" s="931">
        <f t="shared" ca="1" si="1"/>
        <v>0</v>
      </c>
      <c r="H32" s="860">
        <f ca="1">IF(H$5&gt;0,SUM(OFFSET('Labour Reference (hide)'!$B$9,('Labour Entry'!$A31-9)*5-3,H$5,1,H$6-H$5+1)),0)</f>
        <v>0</v>
      </c>
      <c r="I32" s="861">
        <f ca="1">IF(I$5&gt;0,SUM(OFFSET('Labour Reference (hide)'!$B$9,('Labour Entry'!$A31-9)*5-2,I$5,1,I$6-I$5+1)),0)</f>
        <v>0</v>
      </c>
      <c r="J32" s="861">
        <f ca="1">IF(J$5&gt;0,SUM(OFFSET('Labour Reference (hide)'!$B$9,('Labour Entry'!$A31-9)*5-1,J$5,1,J$6-J$5+1)),0)</f>
        <v>0</v>
      </c>
      <c r="K32" s="858">
        <f ca="1">IF(K$5&gt;0,SUM(OFFSET('Labour Reference (hide)'!$B$9,('Labour Entry'!$A31-9)*5-0,K$5,1,K$6-K$5+1)),0)</f>
        <v>0</v>
      </c>
      <c r="L32" s="930">
        <f ca="1">IF(L$5&gt;0,SUM(OFFSET('Labour Reference (hide)'!$B$9,('Labour Entry'!$A31-9)*5-4,L$5,1,L$6-L$5+1)),0)</f>
        <v>0</v>
      </c>
      <c r="M32" s="931">
        <f t="shared" ca="1" si="2"/>
        <v>0</v>
      </c>
      <c r="N32" s="861">
        <f ca="1">IF(N$5&gt;0,SUM(OFFSET('Labour Reference (hide)'!$B$9,('Labour Entry'!$A31-9)*5-3,N$5,1,N$6-N$5+1)),0)</f>
        <v>0</v>
      </c>
      <c r="O32" s="861">
        <f ca="1">IF(O$5&gt;0,SUM(OFFSET('Labour Reference (hide)'!$B$9,('Labour Entry'!$A31-9)*5-2,O$5,1,O$6-O$5+1)),0)</f>
        <v>0</v>
      </c>
      <c r="P32" s="861">
        <f ca="1">IF(P$5&gt;0,SUM(OFFSET('Labour Reference (hide)'!$B$9,('Labour Entry'!$A31-9)*5-1,P$5,1,P$6-P$5+1)),0)</f>
        <v>0</v>
      </c>
      <c r="Q32" s="858">
        <f ca="1">IF(Q$5&gt;0,SUM(OFFSET('Labour Reference (hide)'!$B$9,('Labour Entry'!$A31-9)*5-0,Q$5,1,Q$6-Q$5+1)),0)</f>
        <v>0</v>
      </c>
      <c r="R32" s="930">
        <f ca="1">IF(R$5&gt;0,SUM(OFFSET('Labour Reference (hide)'!$B$9,('Labour Entry'!$A31-9)*5-4,R$5,1,R$6-R$5+1)),0)</f>
        <v>0</v>
      </c>
      <c r="S32" s="931">
        <f t="shared" ca="1" si="3"/>
        <v>0</v>
      </c>
      <c r="T32" s="861">
        <f ca="1">IF(T$5&gt;0,SUM(OFFSET('Labour Reference (hide)'!$B$9,('Labour Entry'!$A31-9)*5-3,T$5,1,T$6-T$5+1)),0)</f>
        <v>0</v>
      </c>
      <c r="U32" s="861">
        <f ca="1">IF(U$5&gt;0,SUM(OFFSET('Labour Reference (hide)'!$B$9,('Labour Entry'!$A31-9)*5-2,U$5,1,U$6-U$5+1)),0)</f>
        <v>0</v>
      </c>
      <c r="V32" s="861">
        <f ca="1">IF(V$5&gt;0,SUM(OFFSET('Labour Reference (hide)'!$B$9,('Labour Entry'!$A31-9)*5-1,V$5,1,V$6-V$5+1)),0)</f>
        <v>0</v>
      </c>
      <c r="W32" s="858">
        <f ca="1">IF(W$5&gt;0,SUM(OFFSET('Labour Reference (hide)'!$B$9,('Labour Entry'!$A31-9)*5-0,W$5,1,W$6-W$5+1)),0)</f>
        <v>0</v>
      </c>
      <c r="X32" s="930">
        <f ca="1">IF(X$5&gt;0,SUM(OFFSET('Labour Reference (hide)'!$B$9,('Labour Entry'!$A31-9)*5-4,X$5,1,X$6-X$5+1)),0)</f>
        <v>0</v>
      </c>
      <c r="Y32" s="931">
        <f t="shared" ca="1" si="4"/>
        <v>0</v>
      </c>
      <c r="Z32" s="861">
        <f ca="1">IF(Z$5&gt;0,SUM(OFFSET('Labour Reference (hide)'!$B$9,('Labour Entry'!$A31-9)*5-3,Z$5,1,Z$6-Z$5+1)),0)</f>
        <v>0</v>
      </c>
      <c r="AA32" s="861">
        <f ca="1">IF(AA$5&gt;0,SUM(OFFSET('Labour Reference (hide)'!$B$9,('Labour Entry'!$A31-9)*5-2,AA$5,1,AA$6-AA$5+1)),0)</f>
        <v>0</v>
      </c>
      <c r="AB32" s="861">
        <f ca="1">IF(AB$5&gt;0,SUM(OFFSET('Labour Reference (hide)'!$B$9,('Labour Entry'!$A31-9)*5-1,AB$5,1,AB$6-AB$5+1)),0)</f>
        <v>0</v>
      </c>
      <c r="AC32" s="858">
        <f ca="1">IF(AC$5&gt;0,SUM(OFFSET('Labour Reference (hide)'!$B$9,('Labour Entry'!$A31-9)*5-0,AC$5,1,AC$6-AC$5+1)),0)</f>
        <v>0</v>
      </c>
      <c r="AD32" s="930">
        <f ca="1">IF(AD$5&gt;0,SUM(OFFSET('Labour Reference (hide)'!$B$9,('Labour Entry'!$A31-9)*5-4,AD$5,1,AD$6-AD$5+1)),0)</f>
        <v>0</v>
      </c>
      <c r="AE32" s="931">
        <f t="shared" ca="1" si="5"/>
        <v>0</v>
      </c>
      <c r="AF32" s="861">
        <f ca="1">IF(AF$5&gt;0,SUM(OFFSET('Labour Reference (hide)'!$B$9,('Labour Entry'!$A31-9)*5-3,AF$5,1,AF$6-AF$5+1)),0)</f>
        <v>0</v>
      </c>
      <c r="AG32" s="861">
        <f ca="1">IF(AG$5&gt;0,SUM(OFFSET('Labour Reference (hide)'!$B$9,('Labour Entry'!$A31-9)*5-2,AG$5,1,AG$6-AG$5+1)),0)</f>
        <v>0</v>
      </c>
      <c r="AH32" s="861">
        <f ca="1">IF(AH$5&gt;0,SUM(OFFSET('Labour Reference (hide)'!$B$9,('Labour Entry'!$A31-9)*5-1,AH$5,1,AH$6-AH$5+1)),0)</f>
        <v>0</v>
      </c>
      <c r="AI32" s="858">
        <f ca="1">IF(AI$5&gt;0,SUM(OFFSET('Labour Reference (hide)'!$B$9,('Labour Entry'!$A31-9)*5-0,AI$5,1,AI$6-AI$5+1)),0)</f>
        <v>0</v>
      </c>
      <c r="AJ32" s="930">
        <f ca="1">IF(AJ$5&gt;0,SUM(OFFSET('Labour Reference (hide)'!$B$9,('Labour Entry'!$A31-9)*5-4,AJ$5,1,AJ$6-AJ$5+1)),0)</f>
        <v>0</v>
      </c>
      <c r="AK32" s="931">
        <f t="shared" ca="1" si="6"/>
        <v>0</v>
      </c>
      <c r="AL32" s="861">
        <f ca="1">IF(AL$5&gt;0,SUM(OFFSET('Labour Reference (hide)'!$B$9,('Labour Entry'!$A31-9)*5-3,AL$5,1,AL$6-AL$5+1)),0)</f>
        <v>0</v>
      </c>
      <c r="AM32" s="861">
        <f ca="1">IF(AM$5&gt;0,SUM(OFFSET('Labour Reference (hide)'!$B$9,('Labour Entry'!$A31-9)*5-2,AM$5,1,AM$6-AM$5+1)),0)</f>
        <v>0</v>
      </c>
      <c r="AN32" s="861">
        <f ca="1">IF(AN$5&gt;0,SUM(OFFSET('Labour Reference (hide)'!$B$9,('Labour Entry'!$A31-9)*5-1,AN$5,1,AN$6-AN$5+1)),0)</f>
        <v>0</v>
      </c>
      <c r="AO32" s="858">
        <f ca="1">IF(AO$5&gt;0,SUM(OFFSET('Labour Reference (hide)'!$B$9,('Labour Entry'!$A31-9)*5-0,AO$5,1,AO$6-AO$5+1)),0)</f>
        <v>0</v>
      </c>
      <c r="AP32" s="845"/>
      <c r="AQ32" s="863">
        <f t="shared" ca="1" si="0"/>
        <v>0</v>
      </c>
      <c r="AR32" s="864">
        <f t="shared" ca="1" si="0"/>
        <v>0</v>
      </c>
      <c r="AS32" s="865">
        <f t="shared" ca="1" si="0"/>
        <v>0</v>
      </c>
      <c r="AT32" s="866">
        <f t="shared" ca="1" si="0"/>
        <v>0</v>
      </c>
      <c r="AU32" s="866">
        <f t="shared" ca="1" si="0"/>
        <v>0</v>
      </c>
      <c r="AV32" s="867">
        <f t="shared" ca="1" si="0"/>
        <v>0</v>
      </c>
    </row>
    <row r="33" spans="1:48" x14ac:dyDescent="0.2">
      <c r="A33" s="855" t="str">
        <f ca="1">IF(OFFSET('Employee Set-up'!$A$1,ROW('Employee Set-up'!$A27)-1,'Employee Set-up'!$B$1-1,1,1)&lt;&gt;0,OFFSET('Employee Set-up'!$A$1,ROW('Employee Set-up'!$A27)-1,'Employee Set-up'!$B$1-1,1,1),"---")</f>
        <v>----</v>
      </c>
      <c r="B33" s="856" t="str">
        <f ca="1">IF(OFFSET('Employee Set-up'!$A$1,ROW('Employee Set-up'!$A27)-1,'Employee Set-up'!$D$1-1,1,1)&lt;&gt;0,OFFSET('Employee Set-up'!$A$1,ROW('Employee Set-up'!$A27)-1,'Employee Set-up'!$C$1-1,1,1),"---")</f>
        <v>---</v>
      </c>
      <c r="C33" s="857">
        <f ca="1">IF(OFFSET('Employee Set-up'!$A$1,ROW('Employee Set-up'!$A27)-1,'Employee Set-up'!$D$1-1,1,1)&lt;&gt;0,OFFSET('Employee Set-up'!$A$1,ROW('Employee Set-up'!$A27)-1,'Employee Set-up'!$F$1-1,1,1),"---")</f>
        <v>0</v>
      </c>
      <c r="D33" s="858">
        <f ca="1">IF(OFFSET('Employee Set-up'!$A$1,ROW('Employee Set-up'!$A27)-1,'Employee Set-up'!$D$1-1,1,1)&lt;&gt;0,OFFSET('Employee Set-up'!$A$1,ROW('Employee Set-up'!$A27)-1,'Employee Set-up'!$G$1-1,1,1),"---")</f>
        <v>0</v>
      </c>
      <c r="E33" s="845"/>
      <c r="F33" s="930">
        <f ca="1">IF(F$5&gt;0,SUM(OFFSET('Labour Reference (hide)'!$B$9,('Labour Entry'!$A32-9)*5-4,F$5,1,F$6-F$5+1)),0)</f>
        <v>0</v>
      </c>
      <c r="G33" s="931">
        <f t="shared" ca="1" si="1"/>
        <v>0</v>
      </c>
      <c r="H33" s="860">
        <f ca="1">IF(H$5&gt;0,SUM(OFFSET('Labour Reference (hide)'!$B$9,('Labour Entry'!$A32-9)*5-3,H$5,1,H$6-H$5+1)),0)</f>
        <v>0</v>
      </c>
      <c r="I33" s="861">
        <f ca="1">IF(I$5&gt;0,SUM(OFFSET('Labour Reference (hide)'!$B$9,('Labour Entry'!$A32-9)*5-2,I$5,1,I$6-I$5+1)),0)</f>
        <v>0</v>
      </c>
      <c r="J33" s="861">
        <f ca="1">IF(J$5&gt;0,SUM(OFFSET('Labour Reference (hide)'!$B$9,('Labour Entry'!$A32-9)*5-1,J$5,1,J$6-J$5+1)),0)</f>
        <v>0</v>
      </c>
      <c r="K33" s="858">
        <f ca="1">IF(K$5&gt;0,SUM(OFFSET('Labour Reference (hide)'!$B$9,('Labour Entry'!$A32-9)*5-0,K$5,1,K$6-K$5+1)),0)</f>
        <v>0</v>
      </c>
      <c r="L33" s="930">
        <f ca="1">IF(L$5&gt;0,SUM(OFFSET('Labour Reference (hide)'!$B$9,('Labour Entry'!$A32-9)*5-4,L$5,1,L$6-L$5+1)),0)</f>
        <v>0</v>
      </c>
      <c r="M33" s="931">
        <f t="shared" ca="1" si="2"/>
        <v>0</v>
      </c>
      <c r="N33" s="861">
        <f ca="1">IF(N$5&gt;0,SUM(OFFSET('Labour Reference (hide)'!$B$9,('Labour Entry'!$A32-9)*5-3,N$5,1,N$6-N$5+1)),0)</f>
        <v>0</v>
      </c>
      <c r="O33" s="861">
        <f ca="1">IF(O$5&gt;0,SUM(OFFSET('Labour Reference (hide)'!$B$9,('Labour Entry'!$A32-9)*5-2,O$5,1,O$6-O$5+1)),0)</f>
        <v>0</v>
      </c>
      <c r="P33" s="861">
        <f ca="1">IF(P$5&gt;0,SUM(OFFSET('Labour Reference (hide)'!$B$9,('Labour Entry'!$A32-9)*5-1,P$5,1,P$6-P$5+1)),0)</f>
        <v>0</v>
      </c>
      <c r="Q33" s="858">
        <f ca="1">IF(Q$5&gt;0,SUM(OFFSET('Labour Reference (hide)'!$B$9,('Labour Entry'!$A32-9)*5-0,Q$5,1,Q$6-Q$5+1)),0)</f>
        <v>0</v>
      </c>
      <c r="R33" s="930">
        <f ca="1">IF(R$5&gt;0,SUM(OFFSET('Labour Reference (hide)'!$B$9,('Labour Entry'!$A32-9)*5-4,R$5,1,R$6-R$5+1)),0)</f>
        <v>0</v>
      </c>
      <c r="S33" s="931">
        <f t="shared" ca="1" si="3"/>
        <v>0</v>
      </c>
      <c r="T33" s="861">
        <f ca="1">IF(T$5&gt;0,SUM(OFFSET('Labour Reference (hide)'!$B$9,('Labour Entry'!$A32-9)*5-3,T$5,1,T$6-T$5+1)),0)</f>
        <v>0</v>
      </c>
      <c r="U33" s="861">
        <f ca="1">IF(U$5&gt;0,SUM(OFFSET('Labour Reference (hide)'!$B$9,('Labour Entry'!$A32-9)*5-2,U$5,1,U$6-U$5+1)),0)</f>
        <v>0</v>
      </c>
      <c r="V33" s="861">
        <f ca="1">IF(V$5&gt;0,SUM(OFFSET('Labour Reference (hide)'!$B$9,('Labour Entry'!$A32-9)*5-1,V$5,1,V$6-V$5+1)),0)</f>
        <v>0</v>
      </c>
      <c r="W33" s="858">
        <f ca="1">IF(W$5&gt;0,SUM(OFFSET('Labour Reference (hide)'!$B$9,('Labour Entry'!$A32-9)*5-0,W$5,1,W$6-W$5+1)),0)</f>
        <v>0</v>
      </c>
      <c r="X33" s="930">
        <f ca="1">IF(X$5&gt;0,SUM(OFFSET('Labour Reference (hide)'!$B$9,('Labour Entry'!$A32-9)*5-4,X$5,1,X$6-X$5+1)),0)</f>
        <v>0</v>
      </c>
      <c r="Y33" s="931">
        <f t="shared" ca="1" si="4"/>
        <v>0</v>
      </c>
      <c r="Z33" s="861">
        <f ca="1">IF(Z$5&gt;0,SUM(OFFSET('Labour Reference (hide)'!$B$9,('Labour Entry'!$A32-9)*5-3,Z$5,1,Z$6-Z$5+1)),0)</f>
        <v>0</v>
      </c>
      <c r="AA33" s="861">
        <f ca="1">IF(AA$5&gt;0,SUM(OFFSET('Labour Reference (hide)'!$B$9,('Labour Entry'!$A32-9)*5-2,AA$5,1,AA$6-AA$5+1)),0)</f>
        <v>0</v>
      </c>
      <c r="AB33" s="861">
        <f ca="1">IF(AB$5&gt;0,SUM(OFFSET('Labour Reference (hide)'!$B$9,('Labour Entry'!$A32-9)*5-1,AB$5,1,AB$6-AB$5+1)),0)</f>
        <v>0</v>
      </c>
      <c r="AC33" s="858">
        <f ca="1">IF(AC$5&gt;0,SUM(OFFSET('Labour Reference (hide)'!$B$9,('Labour Entry'!$A32-9)*5-0,AC$5,1,AC$6-AC$5+1)),0)</f>
        <v>0</v>
      </c>
      <c r="AD33" s="930">
        <f ca="1">IF(AD$5&gt;0,SUM(OFFSET('Labour Reference (hide)'!$B$9,('Labour Entry'!$A32-9)*5-4,AD$5,1,AD$6-AD$5+1)),0)</f>
        <v>0</v>
      </c>
      <c r="AE33" s="931">
        <f t="shared" ca="1" si="5"/>
        <v>0</v>
      </c>
      <c r="AF33" s="861">
        <f ca="1">IF(AF$5&gt;0,SUM(OFFSET('Labour Reference (hide)'!$B$9,('Labour Entry'!$A32-9)*5-3,AF$5,1,AF$6-AF$5+1)),0)</f>
        <v>0</v>
      </c>
      <c r="AG33" s="861">
        <f ca="1">IF(AG$5&gt;0,SUM(OFFSET('Labour Reference (hide)'!$B$9,('Labour Entry'!$A32-9)*5-2,AG$5,1,AG$6-AG$5+1)),0)</f>
        <v>0</v>
      </c>
      <c r="AH33" s="861">
        <f ca="1">IF(AH$5&gt;0,SUM(OFFSET('Labour Reference (hide)'!$B$9,('Labour Entry'!$A32-9)*5-1,AH$5,1,AH$6-AH$5+1)),0)</f>
        <v>0</v>
      </c>
      <c r="AI33" s="858">
        <f ca="1">IF(AI$5&gt;0,SUM(OFFSET('Labour Reference (hide)'!$B$9,('Labour Entry'!$A32-9)*5-0,AI$5,1,AI$6-AI$5+1)),0)</f>
        <v>0</v>
      </c>
      <c r="AJ33" s="930">
        <f ca="1">IF(AJ$5&gt;0,SUM(OFFSET('Labour Reference (hide)'!$B$9,('Labour Entry'!$A32-9)*5-4,AJ$5,1,AJ$6-AJ$5+1)),0)</f>
        <v>0</v>
      </c>
      <c r="AK33" s="931">
        <f t="shared" ca="1" si="6"/>
        <v>0</v>
      </c>
      <c r="AL33" s="861">
        <f ca="1">IF(AL$5&gt;0,SUM(OFFSET('Labour Reference (hide)'!$B$9,('Labour Entry'!$A32-9)*5-3,AL$5,1,AL$6-AL$5+1)),0)</f>
        <v>0</v>
      </c>
      <c r="AM33" s="861">
        <f ca="1">IF(AM$5&gt;0,SUM(OFFSET('Labour Reference (hide)'!$B$9,('Labour Entry'!$A32-9)*5-2,AM$5,1,AM$6-AM$5+1)),0)</f>
        <v>0</v>
      </c>
      <c r="AN33" s="861">
        <f ca="1">IF(AN$5&gt;0,SUM(OFFSET('Labour Reference (hide)'!$B$9,('Labour Entry'!$A32-9)*5-1,AN$5,1,AN$6-AN$5+1)),0)</f>
        <v>0</v>
      </c>
      <c r="AO33" s="858">
        <f ca="1">IF(AO$5&gt;0,SUM(OFFSET('Labour Reference (hide)'!$B$9,('Labour Entry'!$A32-9)*5-0,AO$5,1,AO$6-AO$5+1)),0)</f>
        <v>0</v>
      </c>
      <c r="AP33" s="845"/>
      <c r="AQ33" s="863">
        <f t="shared" ca="1" si="0"/>
        <v>0</v>
      </c>
      <c r="AR33" s="864">
        <f t="shared" ca="1" si="0"/>
        <v>0</v>
      </c>
      <c r="AS33" s="865">
        <f t="shared" ca="1" si="0"/>
        <v>0</v>
      </c>
      <c r="AT33" s="866">
        <f t="shared" ca="1" si="0"/>
        <v>0</v>
      </c>
      <c r="AU33" s="866">
        <f t="shared" ca="1" si="0"/>
        <v>0</v>
      </c>
      <c r="AV33" s="867">
        <f t="shared" ca="1" si="0"/>
        <v>0</v>
      </c>
    </row>
    <row r="34" spans="1:48" x14ac:dyDescent="0.2">
      <c r="A34" s="855" t="str">
        <f ca="1">IF(OFFSET('Employee Set-up'!$A$1,ROW('Employee Set-up'!$A28)-1,'Employee Set-up'!$B$1-1,1,1)&lt;&gt;0,OFFSET('Employee Set-up'!$A$1,ROW('Employee Set-up'!$A28)-1,'Employee Set-up'!$B$1-1,1,1),"---")</f>
        <v>----</v>
      </c>
      <c r="B34" s="856" t="str">
        <f ca="1">IF(OFFSET('Employee Set-up'!$A$1,ROW('Employee Set-up'!$A28)-1,'Employee Set-up'!$D$1-1,1,1)&lt;&gt;0,OFFSET('Employee Set-up'!$A$1,ROW('Employee Set-up'!$A28)-1,'Employee Set-up'!$C$1-1,1,1),"---")</f>
        <v>---</v>
      </c>
      <c r="C34" s="857">
        <f ca="1">IF(OFFSET('Employee Set-up'!$A$1,ROW('Employee Set-up'!$A28)-1,'Employee Set-up'!$D$1-1,1,1)&lt;&gt;0,OFFSET('Employee Set-up'!$A$1,ROW('Employee Set-up'!$A28)-1,'Employee Set-up'!$F$1-1,1,1),"---")</f>
        <v>0</v>
      </c>
      <c r="D34" s="858">
        <f ca="1">IF(OFFSET('Employee Set-up'!$A$1,ROW('Employee Set-up'!$A28)-1,'Employee Set-up'!$D$1-1,1,1)&lt;&gt;0,OFFSET('Employee Set-up'!$A$1,ROW('Employee Set-up'!$A28)-1,'Employee Set-up'!$G$1-1,1,1),"---")</f>
        <v>0</v>
      </c>
      <c r="E34" s="845"/>
      <c r="F34" s="930">
        <f ca="1">IF(F$5&gt;0,SUM(OFFSET('Labour Reference (hide)'!$B$9,('Labour Entry'!$A33-9)*5-4,F$5,1,F$6-F$5+1)),0)</f>
        <v>0</v>
      </c>
      <c r="G34" s="931">
        <f t="shared" ca="1" si="1"/>
        <v>0</v>
      </c>
      <c r="H34" s="860">
        <f ca="1">IF(H$5&gt;0,SUM(OFFSET('Labour Reference (hide)'!$B$9,('Labour Entry'!$A33-9)*5-3,H$5,1,H$6-H$5+1)),0)</f>
        <v>0</v>
      </c>
      <c r="I34" s="861">
        <f ca="1">IF(I$5&gt;0,SUM(OFFSET('Labour Reference (hide)'!$B$9,('Labour Entry'!$A33-9)*5-2,I$5,1,I$6-I$5+1)),0)</f>
        <v>0</v>
      </c>
      <c r="J34" s="861">
        <f ca="1">IF(J$5&gt;0,SUM(OFFSET('Labour Reference (hide)'!$B$9,('Labour Entry'!$A33-9)*5-1,J$5,1,J$6-J$5+1)),0)</f>
        <v>0</v>
      </c>
      <c r="K34" s="858">
        <f ca="1">IF(K$5&gt;0,SUM(OFFSET('Labour Reference (hide)'!$B$9,('Labour Entry'!$A33-9)*5-0,K$5,1,K$6-K$5+1)),0)</f>
        <v>0</v>
      </c>
      <c r="L34" s="930">
        <f ca="1">IF(L$5&gt;0,SUM(OFFSET('Labour Reference (hide)'!$B$9,('Labour Entry'!$A33-9)*5-4,L$5,1,L$6-L$5+1)),0)</f>
        <v>0</v>
      </c>
      <c r="M34" s="931">
        <f t="shared" ca="1" si="2"/>
        <v>0</v>
      </c>
      <c r="N34" s="861">
        <f ca="1">IF(N$5&gt;0,SUM(OFFSET('Labour Reference (hide)'!$B$9,('Labour Entry'!$A33-9)*5-3,N$5,1,N$6-N$5+1)),0)</f>
        <v>0</v>
      </c>
      <c r="O34" s="861">
        <f ca="1">IF(O$5&gt;0,SUM(OFFSET('Labour Reference (hide)'!$B$9,('Labour Entry'!$A33-9)*5-2,O$5,1,O$6-O$5+1)),0)</f>
        <v>0</v>
      </c>
      <c r="P34" s="861">
        <f ca="1">IF(P$5&gt;0,SUM(OFFSET('Labour Reference (hide)'!$B$9,('Labour Entry'!$A33-9)*5-1,P$5,1,P$6-P$5+1)),0)</f>
        <v>0</v>
      </c>
      <c r="Q34" s="858">
        <f ca="1">IF(Q$5&gt;0,SUM(OFFSET('Labour Reference (hide)'!$B$9,('Labour Entry'!$A33-9)*5-0,Q$5,1,Q$6-Q$5+1)),0)</f>
        <v>0</v>
      </c>
      <c r="R34" s="930">
        <f ca="1">IF(R$5&gt;0,SUM(OFFSET('Labour Reference (hide)'!$B$9,('Labour Entry'!$A33-9)*5-4,R$5,1,R$6-R$5+1)),0)</f>
        <v>0</v>
      </c>
      <c r="S34" s="931">
        <f t="shared" ca="1" si="3"/>
        <v>0</v>
      </c>
      <c r="T34" s="861">
        <f ca="1">IF(T$5&gt;0,SUM(OFFSET('Labour Reference (hide)'!$B$9,('Labour Entry'!$A33-9)*5-3,T$5,1,T$6-T$5+1)),0)</f>
        <v>0</v>
      </c>
      <c r="U34" s="861">
        <f ca="1">IF(U$5&gt;0,SUM(OFFSET('Labour Reference (hide)'!$B$9,('Labour Entry'!$A33-9)*5-2,U$5,1,U$6-U$5+1)),0)</f>
        <v>0</v>
      </c>
      <c r="V34" s="861">
        <f ca="1">IF(V$5&gt;0,SUM(OFFSET('Labour Reference (hide)'!$B$9,('Labour Entry'!$A33-9)*5-1,V$5,1,V$6-V$5+1)),0)</f>
        <v>0</v>
      </c>
      <c r="W34" s="858">
        <f ca="1">IF(W$5&gt;0,SUM(OFFSET('Labour Reference (hide)'!$B$9,('Labour Entry'!$A33-9)*5-0,W$5,1,W$6-W$5+1)),0)</f>
        <v>0</v>
      </c>
      <c r="X34" s="930">
        <f ca="1">IF(X$5&gt;0,SUM(OFFSET('Labour Reference (hide)'!$B$9,('Labour Entry'!$A33-9)*5-4,X$5,1,X$6-X$5+1)),0)</f>
        <v>0</v>
      </c>
      <c r="Y34" s="931">
        <f t="shared" ca="1" si="4"/>
        <v>0</v>
      </c>
      <c r="Z34" s="861">
        <f ca="1">IF(Z$5&gt;0,SUM(OFFSET('Labour Reference (hide)'!$B$9,('Labour Entry'!$A33-9)*5-3,Z$5,1,Z$6-Z$5+1)),0)</f>
        <v>0</v>
      </c>
      <c r="AA34" s="861">
        <f ca="1">IF(AA$5&gt;0,SUM(OFFSET('Labour Reference (hide)'!$B$9,('Labour Entry'!$A33-9)*5-2,AA$5,1,AA$6-AA$5+1)),0)</f>
        <v>0</v>
      </c>
      <c r="AB34" s="861">
        <f ca="1">IF(AB$5&gt;0,SUM(OFFSET('Labour Reference (hide)'!$B$9,('Labour Entry'!$A33-9)*5-1,AB$5,1,AB$6-AB$5+1)),0)</f>
        <v>0</v>
      </c>
      <c r="AC34" s="858">
        <f ca="1">IF(AC$5&gt;0,SUM(OFFSET('Labour Reference (hide)'!$B$9,('Labour Entry'!$A33-9)*5-0,AC$5,1,AC$6-AC$5+1)),0)</f>
        <v>0</v>
      </c>
      <c r="AD34" s="930">
        <f ca="1">IF(AD$5&gt;0,SUM(OFFSET('Labour Reference (hide)'!$B$9,('Labour Entry'!$A33-9)*5-4,AD$5,1,AD$6-AD$5+1)),0)</f>
        <v>0</v>
      </c>
      <c r="AE34" s="931">
        <f t="shared" ca="1" si="5"/>
        <v>0</v>
      </c>
      <c r="AF34" s="861">
        <f ca="1">IF(AF$5&gt;0,SUM(OFFSET('Labour Reference (hide)'!$B$9,('Labour Entry'!$A33-9)*5-3,AF$5,1,AF$6-AF$5+1)),0)</f>
        <v>0</v>
      </c>
      <c r="AG34" s="861">
        <f ca="1">IF(AG$5&gt;0,SUM(OFFSET('Labour Reference (hide)'!$B$9,('Labour Entry'!$A33-9)*5-2,AG$5,1,AG$6-AG$5+1)),0)</f>
        <v>0</v>
      </c>
      <c r="AH34" s="861">
        <f ca="1">IF(AH$5&gt;0,SUM(OFFSET('Labour Reference (hide)'!$B$9,('Labour Entry'!$A33-9)*5-1,AH$5,1,AH$6-AH$5+1)),0)</f>
        <v>0</v>
      </c>
      <c r="AI34" s="858">
        <f ca="1">IF(AI$5&gt;0,SUM(OFFSET('Labour Reference (hide)'!$B$9,('Labour Entry'!$A33-9)*5-0,AI$5,1,AI$6-AI$5+1)),0)</f>
        <v>0</v>
      </c>
      <c r="AJ34" s="930">
        <f ca="1">IF(AJ$5&gt;0,SUM(OFFSET('Labour Reference (hide)'!$B$9,('Labour Entry'!$A33-9)*5-4,AJ$5,1,AJ$6-AJ$5+1)),0)</f>
        <v>0</v>
      </c>
      <c r="AK34" s="931">
        <f t="shared" ca="1" si="6"/>
        <v>0</v>
      </c>
      <c r="AL34" s="861">
        <f ca="1">IF(AL$5&gt;0,SUM(OFFSET('Labour Reference (hide)'!$B$9,('Labour Entry'!$A33-9)*5-3,AL$5,1,AL$6-AL$5+1)),0)</f>
        <v>0</v>
      </c>
      <c r="AM34" s="861">
        <f ca="1">IF(AM$5&gt;0,SUM(OFFSET('Labour Reference (hide)'!$B$9,('Labour Entry'!$A33-9)*5-2,AM$5,1,AM$6-AM$5+1)),0)</f>
        <v>0</v>
      </c>
      <c r="AN34" s="861">
        <f ca="1">IF(AN$5&gt;0,SUM(OFFSET('Labour Reference (hide)'!$B$9,('Labour Entry'!$A33-9)*5-1,AN$5,1,AN$6-AN$5+1)),0)</f>
        <v>0</v>
      </c>
      <c r="AO34" s="858">
        <f ca="1">IF(AO$5&gt;0,SUM(OFFSET('Labour Reference (hide)'!$B$9,('Labour Entry'!$A33-9)*5-0,AO$5,1,AO$6-AO$5+1)),0)</f>
        <v>0</v>
      </c>
      <c r="AP34" s="845"/>
      <c r="AQ34" s="863">
        <f t="shared" ca="1" si="0"/>
        <v>0</v>
      </c>
      <c r="AR34" s="864">
        <f t="shared" ca="1" si="0"/>
        <v>0</v>
      </c>
      <c r="AS34" s="865">
        <f t="shared" ca="1" si="0"/>
        <v>0</v>
      </c>
      <c r="AT34" s="866">
        <f t="shared" ca="1" si="0"/>
        <v>0</v>
      </c>
      <c r="AU34" s="866">
        <f t="shared" ca="1" si="0"/>
        <v>0</v>
      </c>
      <c r="AV34" s="867">
        <f t="shared" ca="1" si="0"/>
        <v>0</v>
      </c>
    </row>
    <row r="35" spans="1:48" x14ac:dyDescent="0.2">
      <c r="A35" s="855" t="str">
        <f ca="1">IF(OFFSET('Employee Set-up'!$A$1,ROW('Employee Set-up'!$A29)-1,'Employee Set-up'!$B$1-1,1,1)&lt;&gt;0,OFFSET('Employee Set-up'!$A$1,ROW('Employee Set-up'!$A29)-1,'Employee Set-up'!$B$1-1,1,1),"---")</f>
        <v>----</v>
      </c>
      <c r="B35" s="856" t="str">
        <f ca="1">IF(OFFSET('Employee Set-up'!$A$1,ROW('Employee Set-up'!$A29)-1,'Employee Set-up'!$D$1-1,1,1)&lt;&gt;0,OFFSET('Employee Set-up'!$A$1,ROW('Employee Set-up'!$A29)-1,'Employee Set-up'!$C$1-1,1,1),"---")</f>
        <v>---</v>
      </c>
      <c r="C35" s="857">
        <f ca="1">IF(OFFSET('Employee Set-up'!$A$1,ROW('Employee Set-up'!$A29)-1,'Employee Set-up'!$D$1-1,1,1)&lt;&gt;0,OFFSET('Employee Set-up'!$A$1,ROW('Employee Set-up'!$A29)-1,'Employee Set-up'!$F$1-1,1,1),"---")</f>
        <v>0</v>
      </c>
      <c r="D35" s="858">
        <f ca="1">IF(OFFSET('Employee Set-up'!$A$1,ROW('Employee Set-up'!$A29)-1,'Employee Set-up'!$D$1-1,1,1)&lt;&gt;0,OFFSET('Employee Set-up'!$A$1,ROW('Employee Set-up'!$A29)-1,'Employee Set-up'!$G$1-1,1,1),"---")</f>
        <v>0</v>
      </c>
      <c r="E35" s="845"/>
      <c r="F35" s="930">
        <f ca="1">IF(F$5&gt;0,SUM(OFFSET('Labour Reference (hide)'!$B$9,('Labour Entry'!$A34-9)*5-4,F$5,1,F$6-F$5+1)),0)</f>
        <v>0</v>
      </c>
      <c r="G35" s="931">
        <f t="shared" ca="1" si="1"/>
        <v>0</v>
      </c>
      <c r="H35" s="860">
        <f ca="1">IF(H$5&gt;0,SUM(OFFSET('Labour Reference (hide)'!$B$9,('Labour Entry'!$A34-9)*5-3,H$5,1,H$6-H$5+1)),0)</f>
        <v>0</v>
      </c>
      <c r="I35" s="861">
        <f ca="1">IF(I$5&gt;0,SUM(OFFSET('Labour Reference (hide)'!$B$9,('Labour Entry'!$A34-9)*5-2,I$5,1,I$6-I$5+1)),0)</f>
        <v>0</v>
      </c>
      <c r="J35" s="861">
        <f ca="1">IF(J$5&gt;0,SUM(OFFSET('Labour Reference (hide)'!$B$9,('Labour Entry'!$A34-9)*5-1,J$5,1,J$6-J$5+1)),0)</f>
        <v>0</v>
      </c>
      <c r="K35" s="858">
        <f ca="1">IF(K$5&gt;0,SUM(OFFSET('Labour Reference (hide)'!$B$9,('Labour Entry'!$A34-9)*5-0,K$5,1,K$6-K$5+1)),0)</f>
        <v>0</v>
      </c>
      <c r="L35" s="930">
        <f ca="1">IF(L$5&gt;0,SUM(OFFSET('Labour Reference (hide)'!$B$9,('Labour Entry'!$A34-9)*5-4,L$5,1,L$6-L$5+1)),0)</f>
        <v>0</v>
      </c>
      <c r="M35" s="931">
        <f t="shared" ca="1" si="2"/>
        <v>0</v>
      </c>
      <c r="N35" s="861">
        <f ca="1">IF(N$5&gt;0,SUM(OFFSET('Labour Reference (hide)'!$B$9,('Labour Entry'!$A34-9)*5-3,N$5,1,N$6-N$5+1)),0)</f>
        <v>0</v>
      </c>
      <c r="O35" s="861">
        <f ca="1">IF(O$5&gt;0,SUM(OFFSET('Labour Reference (hide)'!$B$9,('Labour Entry'!$A34-9)*5-2,O$5,1,O$6-O$5+1)),0)</f>
        <v>0</v>
      </c>
      <c r="P35" s="861">
        <f ca="1">IF(P$5&gt;0,SUM(OFFSET('Labour Reference (hide)'!$B$9,('Labour Entry'!$A34-9)*5-1,P$5,1,P$6-P$5+1)),0)</f>
        <v>0</v>
      </c>
      <c r="Q35" s="858">
        <f ca="1">IF(Q$5&gt;0,SUM(OFFSET('Labour Reference (hide)'!$B$9,('Labour Entry'!$A34-9)*5-0,Q$5,1,Q$6-Q$5+1)),0)</f>
        <v>0</v>
      </c>
      <c r="R35" s="930">
        <f ca="1">IF(R$5&gt;0,SUM(OFFSET('Labour Reference (hide)'!$B$9,('Labour Entry'!$A34-9)*5-4,R$5,1,R$6-R$5+1)),0)</f>
        <v>0</v>
      </c>
      <c r="S35" s="931">
        <f t="shared" ca="1" si="3"/>
        <v>0</v>
      </c>
      <c r="T35" s="861">
        <f ca="1">IF(T$5&gt;0,SUM(OFFSET('Labour Reference (hide)'!$B$9,('Labour Entry'!$A34-9)*5-3,T$5,1,T$6-T$5+1)),0)</f>
        <v>0</v>
      </c>
      <c r="U35" s="861">
        <f ca="1">IF(U$5&gt;0,SUM(OFFSET('Labour Reference (hide)'!$B$9,('Labour Entry'!$A34-9)*5-2,U$5,1,U$6-U$5+1)),0)</f>
        <v>0</v>
      </c>
      <c r="V35" s="861">
        <f ca="1">IF(V$5&gt;0,SUM(OFFSET('Labour Reference (hide)'!$B$9,('Labour Entry'!$A34-9)*5-1,V$5,1,V$6-V$5+1)),0)</f>
        <v>0</v>
      </c>
      <c r="W35" s="858">
        <f ca="1">IF(W$5&gt;0,SUM(OFFSET('Labour Reference (hide)'!$B$9,('Labour Entry'!$A34-9)*5-0,W$5,1,W$6-W$5+1)),0)</f>
        <v>0</v>
      </c>
      <c r="X35" s="930">
        <f ca="1">IF(X$5&gt;0,SUM(OFFSET('Labour Reference (hide)'!$B$9,('Labour Entry'!$A34-9)*5-4,X$5,1,X$6-X$5+1)),0)</f>
        <v>0</v>
      </c>
      <c r="Y35" s="931">
        <f t="shared" ca="1" si="4"/>
        <v>0</v>
      </c>
      <c r="Z35" s="861">
        <f ca="1">IF(Z$5&gt;0,SUM(OFFSET('Labour Reference (hide)'!$B$9,('Labour Entry'!$A34-9)*5-3,Z$5,1,Z$6-Z$5+1)),0)</f>
        <v>0</v>
      </c>
      <c r="AA35" s="861">
        <f ca="1">IF(AA$5&gt;0,SUM(OFFSET('Labour Reference (hide)'!$B$9,('Labour Entry'!$A34-9)*5-2,AA$5,1,AA$6-AA$5+1)),0)</f>
        <v>0</v>
      </c>
      <c r="AB35" s="861">
        <f ca="1">IF(AB$5&gt;0,SUM(OFFSET('Labour Reference (hide)'!$B$9,('Labour Entry'!$A34-9)*5-1,AB$5,1,AB$6-AB$5+1)),0)</f>
        <v>0</v>
      </c>
      <c r="AC35" s="858">
        <f ca="1">IF(AC$5&gt;0,SUM(OFFSET('Labour Reference (hide)'!$B$9,('Labour Entry'!$A34-9)*5-0,AC$5,1,AC$6-AC$5+1)),0)</f>
        <v>0</v>
      </c>
      <c r="AD35" s="930">
        <f ca="1">IF(AD$5&gt;0,SUM(OFFSET('Labour Reference (hide)'!$B$9,('Labour Entry'!$A34-9)*5-4,AD$5,1,AD$6-AD$5+1)),0)</f>
        <v>0</v>
      </c>
      <c r="AE35" s="931">
        <f t="shared" ca="1" si="5"/>
        <v>0</v>
      </c>
      <c r="AF35" s="861">
        <f ca="1">IF(AF$5&gt;0,SUM(OFFSET('Labour Reference (hide)'!$B$9,('Labour Entry'!$A34-9)*5-3,AF$5,1,AF$6-AF$5+1)),0)</f>
        <v>0</v>
      </c>
      <c r="AG35" s="861">
        <f ca="1">IF(AG$5&gt;0,SUM(OFFSET('Labour Reference (hide)'!$B$9,('Labour Entry'!$A34-9)*5-2,AG$5,1,AG$6-AG$5+1)),0)</f>
        <v>0</v>
      </c>
      <c r="AH35" s="861">
        <f ca="1">IF(AH$5&gt;0,SUM(OFFSET('Labour Reference (hide)'!$B$9,('Labour Entry'!$A34-9)*5-1,AH$5,1,AH$6-AH$5+1)),0)</f>
        <v>0</v>
      </c>
      <c r="AI35" s="858">
        <f ca="1">IF(AI$5&gt;0,SUM(OFFSET('Labour Reference (hide)'!$B$9,('Labour Entry'!$A34-9)*5-0,AI$5,1,AI$6-AI$5+1)),0)</f>
        <v>0</v>
      </c>
      <c r="AJ35" s="930">
        <f ca="1">IF(AJ$5&gt;0,SUM(OFFSET('Labour Reference (hide)'!$B$9,('Labour Entry'!$A34-9)*5-4,AJ$5,1,AJ$6-AJ$5+1)),0)</f>
        <v>0</v>
      </c>
      <c r="AK35" s="931">
        <f t="shared" ca="1" si="6"/>
        <v>0</v>
      </c>
      <c r="AL35" s="861">
        <f ca="1">IF(AL$5&gt;0,SUM(OFFSET('Labour Reference (hide)'!$B$9,('Labour Entry'!$A34-9)*5-3,AL$5,1,AL$6-AL$5+1)),0)</f>
        <v>0</v>
      </c>
      <c r="AM35" s="861">
        <f ca="1">IF(AM$5&gt;0,SUM(OFFSET('Labour Reference (hide)'!$B$9,('Labour Entry'!$A34-9)*5-2,AM$5,1,AM$6-AM$5+1)),0)</f>
        <v>0</v>
      </c>
      <c r="AN35" s="861">
        <f ca="1">IF(AN$5&gt;0,SUM(OFFSET('Labour Reference (hide)'!$B$9,('Labour Entry'!$A34-9)*5-1,AN$5,1,AN$6-AN$5+1)),0)</f>
        <v>0</v>
      </c>
      <c r="AO35" s="858">
        <f ca="1">IF(AO$5&gt;0,SUM(OFFSET('Labour Reference (hide)'!$B$9,('Labour Entry'!$A34-9)*5-0,AO$5,1,AO$6-AO$5+1)),0)</f>
        <v>0</v>
      </c>
      <c r="AP35" s="845"/>
      <c r="AQ35" s="863">
        <f t="shared" ca="1" si="0"/>
        <v>0</v>
      </c>
      <c r="AR35" s="864">
        <f t="shared" ca="1" si="0"/>
        <v>0</v>
      </c>
      <c r="AS35" s="865">
        <f t="shared" ca="1" si="0"/>
        <v>0</v>
      </c>
      <c r="AT35" s="866">
        <f t="shared" ca="1" si="0"/>
        <v>0</v>
      </c>
      <c r="AU35" s="866">
        <f t="shared" ca="1" si="0"/>
        <v>0</v>
      </c>
      <c r="AV35" s="867">
        <f t="shared" ca="1" si="0"/>
        <v>0</v>
      </c>
    </row>
    <row r="36" spans="1:48" x14ac:dyDescent="0.2">
      <c r="A36" s="855" t="str">
        <f ca="1">IF(OFFSET('Employee Set-up'!$A$1,ROW('Employee Set-up'!$A30)-1,'Employee Set-up'!$B$1-1,1,1)&lt;&gt;0,OFFSET('Employee Set-up'!$A$1,ROW('Employee Set-up'!$A30)-1,'Employee Set-up'!$B$1-1,1,1),"---")</f>
        <v>----</v>
      </c>
      <c r="B36" s="856" t="str">
        <f ca="1">IF(OFFSET('Employee Set-up'!$A$1,ROW('Employee Set-up'!$A30)-1,'Employee Set-up'!$D$1-1,1,1)&lt;&gt;0,OFFSET('Employee Set-up'!$A$1,ROW('Employee Set-up'!$A30)-1,'Employee Set-up'!$C$1-1,1,1),"---")</f>
        <v>---</v>
      </c>
      <c r="C36" s="857">
        <f ca="1">IF(OFFSET('Employee Set-up'!$A$1,ROW('Employee Set-up'!$A30)-1,'Employee Set-up'!$D$1-1,1,1)&lt;&gt;0,OFFSET('Employee Set-up'!$A$1,ROW('Employee Set-up'!$A30)-1,'Employee Set-up'!$F$1-1,1,1),"---")</f>
        <v>0</v>
      </c>
      <c r="D36" s="858">
        <f ca="1">IF(OFFSET('Employee Set-up'!$A$1,ROW('Employee Set-up'!$A30)-1,'Employee Set-up'!$D$1-1,1,1)&lt;&gt;0,OFFSET('Employee Set-up'!$A$1,ROW('Employee Set-up'!$A30)-1,'Employee Set-up'!$G$1-1,1,1),"---")</f>
        <v>0</v>
      </c>
      <c r="E36" s="845"/>
      <c r="F36" s="930">
        <f ca="1">IF(F$5&gt;0,SUM(OFFSET('Labour Reference (hide)'!$B$9,('Labour Entry'!$A35-9)*5-4,F$5,1,F$6-F$5+1)),0)</f>
        <v>0</v>
      </c>
      <c r="G36" s="931">
        <f t="shared" ca="1" si="1"/>
        <v>0</v>
      </c>
      <c r="H36" s="860">
        <f ca="1">IF(H$5&gt;0,SUM(OFFSET('Labour Reference (hide)'!$B$9,('Labour Entry'!$A35-9)*5-3,H$5,1,H$6-H$5+1)),0)</f>
        <v>0</v>
      </c>
      <c r="I36" s="861">
        <f ca="1">IF(I$5&gt;0,SUM(OFFSET('Labour Reference (hide)'!$B$9,('Labour Entry'!$A35-9)*5-2,I$5,1,I$6-I$5+1)),0)</f>
        <v>0</v>
      </c>
      <c r="J36" s="861">
        <f ca="1">IF(J$5&gt;0,SUM(OFFSET('Labour Reference (hide)'!$B$9,('Labour Entry'!$A35-9)*5-1,J$5,1,J$6-J$5+1)),0)</f>
        <v>0</v>
      </c>
      <c r="K36" s="858">
        <f ca="1">IF(K$5&gt;0,SUM(OFFSET('Labour Reference (hide)'!$B$9,('Labour Entry'!$A35-9)*5-0,K$5,1,K$6-K$5+1)),0)</f>
        <v>0</v>
      </c>
      <c r="L36" s="930">
        <f ca="1">IF(L$5&gt;0,SUM(OFFSET('Labour Reference (hide)'!$B$9,('Labour Entry'!$A35-9)*5-4,L$5,1,L$6-L$5+1)),0)</f>
        <v>0</v>
      </c>
      <c r="M36" s="931">
        <f t="shared" ca="1" si="2"/>
        <v>0</v>
      </c>
      <c r="N36" s="861">
        <f ca="1">IF(N$5&gt;0,SUM(OFFSET('Labour Reference (hide)'!$B$9,('Labour Entry'!$A35-9)*5-3,N$5,1,N$6-N$5+1)),0)</f>
        <v>0</v>
      </c>
      <c r="O36" s="861">
        <f ca="1">IF(O$5&gt;0,SUM(OFFSET('Labour Reference (hide)'!$B$9,('Labour Entry'!$A35-9)*5-2,O$5,1,O$6-O$5+1)),0)</f>
        <v>0</v>
      </c>
      <c r="P36" s="861">
        <f ca="1">IF(P$5&gt;0,SUM(OFFSET('Labour Reference (hide)'!$B$9,('Labour Entry'!$A35-9)*5-1,P$5,1,P$6-P$5+1)),0)</f>
        <v>0</v>
      </c>
      <c r="Q36" s="858">
        <f ca="1">IF(Q$5&gt;0,SUM(OFFSET('Labour Reference (hide)'!$B$9,('Labour Entry'!$A35-9)*5-0,Q$5,1,Q$6-Q$5+1)),0)</f>
        <v>0</v>
      </c>
      <c r="R36" s="930">
        <f ca="1">IF(R$5&gt;0,SUM(OFFSET('Labour Reference (hide)'!$B$9,('Labour Entry'!$A35-9)*5-4,R$5,1,R$6-R$5+1)),0)</f>
        <v>0</v>
      </c>
      <c r="S36" s="931">
        <f t="shared" ca="1" si="3"/>
        <v>0</v>
      </c>
      <c r="T36" s="861">
        <f ca="1">IF(T$5&gt;0,SUM(OFFSET('Labour Reference (hide)'!$B$9,('Labour Entry'!$A35-9)*5-3,T$5,1,T$6-T$5+1)),0)</f>
        <v>0</v>
      </c>
      <c r="U36" s="861">
        <f ca="1">IF(U$5&gt;0,SUM(OFFSET('Labour Reference (hide)'!$B$9,('Labour Entry'!$A35-9)*5-2,U$5,1,U$6-U$5+1)),0)</f>
        <v>0</v>
      </c>
      <c r="V36" s="861">
        <f ca="1">IF(V$5&gt;0,SUM(OFFSET('Labour Reference (hide)'!$B$9,('Labour Entry'!$A35-9)*5-1,V$5,1,V$6-V$5+1)),0)</f>
        <v>0</v>
      </c>
      <c r="W36" s="858">
        <f ca="1">IF(W$5&gt;0,SUM(OFFSET('Labour Reference (hide)'!$B$9,('Labour Entry'!$A35-9)*5-0,W$5,1,W$6-W$5+1)),0)</f>
        <v>0</v>
      </c>
      <c r="X36" s="930">
        <f ca="1">IF(X$5&gt;0,SUM(OFFSET('Labour Reference (hide)'!$B$9,('Labour Entry'!$A35-9)*5-4,X$5,1,X$6-X$5+1)),0)</f>
        <v>0</v>
      </c>
      <c r="Y36" s="931">
        <f t="shared" ca="1" si="4"/>
        <v>0</v>
      </c>
      <c r="Z36" s="861">
        <f ca="1">IF(Z$5&gt;0,SUM(OFFSET('Labour Reference (hide)'!$B$9,('Labour Entry'!$A35-9)*5-3,Z$5,1,Z$6-Z$5+1)),0)</f>
        <v>0</v>
      </c>
      <c r="AA36" s="861">
        <f ca="1">IF(AA$5&gt;0,SUM(OFFSET('Labour Reference (hide)'!$B$9,('Labour Entry'!$A35-9)*5-2,AA$5,1,AA$6-AA$5+1)),0)</f>
        <v>0</v>
      </c>
      <c r="AB36" s="861">
        <f ca="1">IF(AB$5&gt;0,SUM(OFFSET('Labour Reference (hide)'!$B$9,('Labour Entry'!$A35-9)*5-1,AB$5,1,AB$6-AB$5+1)),0)</f>
        <v>0</v>
      </c>
      <c r="AC36" s="858">
        <f ca="1">IF(AC$5&gt;0,SUM(OFFSET('Labour Reference (hide)'!$B$9,('Labour Entry'!$A35-9)*5-0,AC$5,1,AC$6-AC$5+1)),0)</f>
        <v>0</v>
      </c>
      <c r="AD36" s="930">
        <f ca="1">IF(AD$5&gt;0,SUM(OFFSET('Labour Reference (hide)'!$B$9,('Labour Entry'!$A35-9)*5-4,AD$5,1,AD$6-AD$5+1)),0)</f>
        <v>0</v>
      </c>
      <c r="AE36" s="931">
        <f t="shared" ca="1" si="5"/>
        <v>0</v>
      </c>
      <c r="AF36" s="861">
        <f ca="1">IF(AF$5&gt;0,SUM(OFFSET('Labour Reference (hide)'!$B$9,('Labour Entry'!$A35-9)*5-3,AF$5,1,AF$6-AF$5+1)),0)</f>
        <v>0</v>
      </c>
      <c r="AG36" s="861">
        <f ca="1">IF(AG$5&gt;0,SUM(OFFSET('Labour Reference (hide)'!$B$9,('Labour Entry'!$A35-9)*5-2,AG$5,1,AG$6-AG$5+1)),0)</f>
        <v>0</v>
      </c>
      <c r="AH36" s="861">
        <f ca="1">IF(AH$5&gt;0,SUM(OFFSET('Labour Reference (hide)'!$B$9,('Labour Entry'!$A35-9)*5-1,AH$5,1,AH$6-AH$5+1)),0)</f>
        <v>0</v>
      </c>
      <c r="AI36" s="858">
        <f ca="1">IF(AI$5&gt;0,SUM(OFFSET('Labour Reference (hide)'!$B$9,('Labour Entry'!$A35-9)*5-0,AI$5,1,AI$6-AI$5+1)),0)</f>
        <v>0</v>
      </c>
      <c r="AJ36" s="930">
        <f ca="1">IF(AJ$5&gt;0,SUM(OFFSET('Labour Reference (hide)'!$B$9,('Labour Entry'!$A35-9)*5-4,AJ$5,1,AJ$6-AJ$5+1)),0)</f>
        <v>0</v>
      </c>
      <c r="AK36" s="931">
        <f t="shared" ca="1" si="6"/>
        <v>0</v>
      </c>
      <c r="AL36" s="861">
        <f ca="1">IF(AL$5&gt;0,SUM(OFFSET('Labour Reference (hide)'!$B$9,('Labour Entry'!$A35-9)*5-3,AL$5,1,AL$6-AL$5+1)),0)</f>
        <v>0</v>
      </c>
      <c r="AM36" s="861">
        <f ca="1">IF(AM$5&gt;0,SUM(OFFSET('Labour Reference (hide)'!$B$9,('Labour Entry'!$A35-9)*5-2,AM$5,1,AM$6-AM$5+1)),0)</f>
        <v>0</v>
      </c>
      <c r="AN36" s="861">
        <f ca="1">IF(AN$5&gt;0,SUM(OFFSET('Labour Reference (hide)'!$B$9,('Labour Entry'!$A35-9)*5-1,AN$5,1,AN$6-AN$5+1)),0)</f>
        <v>0</v>
      </c>
      <c r="AO36" s="858">
        <f ca="1">IF(AO$5&gt;0,SUM(OFFSET('Labour Reference (hide)'!$B$9,('Labour Entry'!$A35-9)*5-0,AO$5,1,AO$6-AO$5+1)),0)</f>
        <v>0</v>
      </c>
      <c r="AP36" s="845"/>
      <c r="AQ36" s="863">
        <f t="shared" ca="1" si="0"/>
        <v>0</v>
      </c>
      <c r="AR36" s="864">
        <f t="shared" ca="1" si="0"/>
        <v>0</v>
      </c>
      <c r="AS36" s="865">
        <f t="shared" ca="1" si="0"/>
        <v>0</v>
      </c>
      <c r="AT36" s="866">
        <f t="shared" ca="1" si="0"/>
        <v>0</v>
      </c>
      <c r="AU36" s="866">
        <f t="shared" ca="1" si="0"/>
        <v>0</v>
      </c>
      <c r="AV36" s="867">
        <f t="shared" ca="1" si="0"/>
        <v>0</v>
      </c>
    </row>
    <row r="37" spans="1:48" x14ac:dyDescent="0.2">
      <c r="A37" s="855" t="str">
        <f ca="1">IF(OFFSET('Employee Set-up'!$A$1,ROW('Employee Set-up'!$A31)-1,'Employee Set-up'!$B$1-1,1,1)&lt;&gt;0,OFFSET('Employee Set-up'!$A$1,ROW('Employee Set-up'!$A31)-1,'Employee Set-up'!$B$1-1,1,1),"---")</f>
        <v>----</v>
      </c>
      <c r="B37" s="856" t="str">
        <f ca="1">IF(OFFSET('Employee Set-up'!$A$1,ROW('Employee Set-up'!$A31)-1,'Employee Set-up'!$D$1-1,1,1)&lt;&gt;0,OFFSET('Employee Set-up'!$A$1,ROW('Employee Set-up'!$A31)-1,'Employee Set-up'!$C$1-1,1,1),"---")</f>
        <v>---</v>
      </c>
      <c r="C37" s="857">
        <f ca="1">IF(OFFSET('Employee Set-up'!$A$1,ROW('Employee Set-up'!$A31)-1,'Employee Set-up'!$D$1-1,1,1)&lt;&gt;0,OFFSET('Employee Set-up'!$A$1,ROW('Employee Set-up'!$A31)-1,'Employee Set-up'!$F$1-1,1,1),"---")</f>
        <v>0</v>
      </c>
      <c r="D37" s="858">
        <f ca="1">IF(OFFSET('Employee Set-up'!$A$1,ROW('Employee Set-up'!$A31)-1,'Employee Set-up'!$D$1-1,1,1)&lt;&gt;0,OFFSET('Employee Set-up'!$A$1,ROW('Employee Set-up'!$A31)-1,'Employee Set-up'!$G$1-1,1,1),"---")</f>
        <v>0</v>
      </c>
      <c r="E37" s="845"/>
      <c r="F37" s="930">
        <f ca="1">IF(F$5&gt;0,SUM(OFFSET('Labour Reference (hide)'!$B$9,('Labour Entry'!$A36-9)*5-4,F$5,1,F$6-F$5+1)),0)</f>
        <v>0</v>
      </c>
      <c r="G37" s="931">
        <f t="shared" ca="1" si="1"/>
        <v>0</v>
      </c>
      <c r="H37" s="860">
        <f ca="1">IF(H$5&gt;0,SUM(OFFSET('Labour Reference (hide)'!$B$9,('Labour Entry'!$A36-9)*5-3,H$5,1,H$6-H$5+1)),0)</f>
        <v>0</v>
      </c>
      <c r="I37" s="861">
        <f ca="1">IF(I$5&gt;0,SUM(OFFSET('Labour Reference (hide)'!$B$9,('Labour Entry'!$A36-9)*5-2,I$5,1,I$6-I$5+1)),0)</f>
        <v>0</v>
      </c>
      <c r="J37" s="861">
        <f ca="1">IF(J$5&gt;0,SUM(OFFSET('Labour Reference (hide)'!$B$9,('Labour Entry'!$A36-9)*5-1,J$5,1,J$6-J$5+1)),0)</f>
        <v>0</v>
      </c>
      <c r="K37" s="858">
        <f ca="1">IF(K$5&gt;0,SUM(OFFSET('Labour Reference (hide)'!$B$9,('Labour Entry'!$A36-9)*5-0,K$5,1,K$6-K$5+1)),0)</f>
        <v>0</v>
      </c>
      <c r="L37" s="930">
        <f ca="1">IF(L$5&gt;0,SUM(OFFSET('Labour Reference (hide)'!$B$9,('Labour Entry'!$A36-9)*5-4,L$5,1,L$6-L$5+1)),0)</f>
        <v>0</v>
      </c>
      <c r="M37" s="931">
        <f t="shared" ca="1" si="2"/>
        <v>0</v>
      </c>
      <c r="N37" s="861">
        <f ca="1">IF(N$5&gt;0,SUM(OFFSET('Labour Reference (hide)'!$B$9,('Labour Entry'!$A36-9)*5-3,N$5,1,N$6-N$5+1)),0)</f>
        <v>0</v>
      </c>
      <c r="O37" s="861">
        <f ca="1">IF(O$5&gt;0,SUM(OFFSET('Labour Reference (hide)'!$B$9,('Labour Entry'!$A36-9)*5-2,O$5,1,O$6-O$5+1)),0)</f>
        <v>0</v>
      </c>
      <c r="P37" s="861">
        <f ca="1">IF(P$5&gt;0,SUM(OFFSET('Labour Reference (hide)'!$B$9,('Labour Entry'!$A36-9)*5-1,P$5,1,P$6-P$5+1)),0)</f>
        <v>0</v>
      </c>
      <c r="Q37" s="858">
        <f ca="1">IF(Q$5&gt;0,SUM(OFFSET('Labour Reference (hide)'!$B$9,('Labour Entry'!$A36-9)*5-0,Q$5,1,Q$6-Q$5+1)),0)</f>
        <v>0</v>
      </c>
      <c r="R37" s="930">
        <f ca="1">IF(R$5&gt;0,SUM(OFFSET('Labour Reference (hide)'!$B$9,('Labour Entry'!$A36-9)*5-4,R$5,1,R$6-R$5+1)),0)</f>
        <v>0</v>
      </c>
      <c r="S37" s="931">
        <f t="shared" ca="1" si="3"/>
        <v>0</v>
      </c>
      <c r="T37" s="861">
        <f ca="1">IF(T$5&gt;0,SUM(OFFSET('Labour Reference (hide)'!$B$9,('Labour Entry'!$A36-9)*5-3,T$5,1,T$6-T$5+1)),0)</f>
        <v>0</v>
      </c>
      <c r="U37" s="861">
        <f ca="1">IF(U$5&gt;0,SUM(OFFSET('Labour Reference (hide)'!$B$9,('Labour Entry'!$A36-9)*5-2,U$5,1,U$6-U$5+1)),0)</f>
        <v>0</v>
      </c>
      <c r="V37" s="861">
        <f ca="1">IF(V$5&gt;0,SUM(OFFSET('Labour Reference (hide)'!$B$9,('Labour Entry'!$A36-9)*5-1,V$5,1,V$6-V$5+1)),0)</f>
        <v>0</v>
      </c>
      <c r="W37" s="858">
        <f ca="1">IF(W$5&gt;0,SUM(OFFSET('Labour Reference (hide)'!$B$9,('Labour Entry'!$A36-9)*5-0,W$5,1,W$6-W$5+1)),0)</f>
        <v>0</v>
      </c>
      <c r="X37" s="930">
        <f ca="1">IF(X$5&gt;0,SUM(OFFSET('Labour Reference (hide)'!$B$9,('Labour Entry'!$A36-9)*5-4,X$5,1,X$6-X$5+1)),0)</f>
        <v>0</v>
      </c>
      <c r="Y37" s="931">
        <f t="shared" ca="1" si="4"/>
        <v>0</v>
      </c>
      <c r="Z37" s="861">
        <f ca="1">IF(Z$5&gt;0,SUM(OFFSET('Labour Reference (hide)'!$B$9,('Labour Entry'!$A36-9)*5-3,Z$5,1,Z$6-Z$5+1)),0)</f>
        <v>0</v>
      </c>
      <c r="AA37" s="861">
        <f ca="1">IF(AA$5&gt;0,SUM(OFFSET('Labour Reference (hide)'!$B$9,('Labour Entry'!$A36-9)*5-2,AA$5,1,AA$6-AA$5+1)),0)</f>
        <v>0</v>
      </c>
      <c r="AB37" s="861">
        <f ca="1">IF(AB$5&gt;0,SUM(OFFSET('Labour Reference (hide)'!$B$9,('Labour Entry'!$A36-9)*5-1,AB$5,1,AB$6-AB$5+1)),0)</f>
        <v>0</v>
      </c>
      <c r="AC37" s="858">
        <f ca="1">IF(AC$5&gt;0,SUM(OFFSET('Labour Reference (hide)'!$B$9,('Labour Entry'!$A36-9)*5-0,AC$5,1,AC$6-AC$5+1)),0)</f>
        <v>0</v>
      </c>
      <c r="AD37" s="930">
        <f ca="1">IF(AD$5&gt;0,SUM(OFFSET('Labour Reference (hide)'!$B$9,('Labour Entry'!$A36-9)*5-4,AD$5,1,AD$6-AD$5+1)),0)</f>
        <v>0</v>
      </c>
      <c r="AE37" s="931">
        <f t="shared" ca="1" si="5"/>
        <v>0</v>
      </c>
      <c r="AF37" s="861">
        <f ca="1">IF(AF$5&gt;0,SUM(OFFSET('Labour Reference (hide)'!$B$9,('Labour Entry'!$A36-9)*5-3,AF$5,1,AF$6-AF$5+1)),0)</f>
        <v>0</v>
      </c>
      <c r="AG37" s="861">
        <f ca="1">IF(AG$5&gt;0,SUM(OFFSET('Labour Reference (hide)'!$B$9,('Labour Entry'!$A36-9)*5-2,AG$5,1,AG$6-AG$5+1)),0)</f>
        <v>0</v>
      </c>
      <c r="AH37" s="861">
        <f ca="1">IF(AH$5&gt;0,SUM(OFFSET('Labour Reference (hide)'!$B$9,('Labour Entry'!$A36-9)*5-1,AH$5,1,AH$6-AH$5+1)),0)</f>
        <v>0</v>
      </c>
      <c r="AI37" s="858">
        <f ca="1">IF(AI$5&gt;0,SUM(OFFSET('Labour Reference (hide)'!$B$9,('Labour Entry'!$A36-9)*5-0,AI$5,1,AI$6-AI$5+1)),0)</f>
        <v>0</v>
      </c>
      <c r="AJ37" s="930">
        <f ca="1">IF(AJ$5&gt;0,SUM(OFFSET('Labour Reference (hide)'!$B$9,('Labour Entry'!$A36-9)*5-4,AJ$5,1,AJ$6-AJ$5+1)),0)</f>
        <v>0</v>
      </c>
      <c r="AK37" s="931">
        <f t="shared" ca="1" si="6"/>
        <v>0</v>
      </c>
      <c r="AL37" s="861">
        <f ca="1">IF(AL$5&gt;0,SUM(OFFSET('Labour Reference (hide)'!$B$9,('Labour Entry'!$A36-9)*5-3,AL$5,1,AL$6-AL$5+1)),0)</f>
        <v>0</v>
      </c>
      <c r="AM37" s="861">
        <f ca="1">IF(AM$5&gt;0,SUM(OFFSET('Labour Reference (hide)'!$B$9,('Labour Entry'!$A36-9)*5-2,AM$5,1,AM$6-AM$5+1)),0)</f>
        <v>0</v>
      </c>
      <c r="AN37" s="861">
        <f ca="1">IF(AN$5&gt;0,SUM(OFFSET('Labour Reference (hide)'!$B$9,('Labour Entry'!$A36-9)*5-1,AN$5,1,AN$6-AN$5+1)),0)</f>
        <v>0</v>
      </c>
      <c r="AO37" s="858">
        <f ca="1">IF(AO$5&gt;0,SUM(OFFSET('Labour Reference (hide)'!$B$9,('Labour Entry'!$A36-9)*5-0,AO$5,1,AO$6-AO$5+1)),0)</f>
        <v>0</v>
      </c>
      <c r="AP37" s="845"/>
      <c r="AQ37" s="863">
        <f t="shared" ca="1" si="0"/>
        <v>0</v>
      </c>
      <c r="AR37" s="864">
        <f t="shared" ca="1" si="0"/>
        <v>0</v>
      </c>
      <c r="AS37" s="865">
        <f t="shared" ca="1" si="0"/>
        <v>0</v>
      </c>
      <c r="AT37" s="866">
        <f t="shared" ca="1" si="0"/>
        <v>0</v>
      </c>
      <c r="AU37" s="866">
        <f t="shared" ca="1" si="0"/>
        <v>0</v>
      </c>
      <c r="AV37" s="867">
        <f t="shared" ca="1" si="0"/>
        <v>0</v>
      </c>
    </row>
    <row r="38" spans="1:48" x14ac:dyDescent="0.2">
      <c r="A38" s="855" t="str">
        <f ca="1">IF(OFFSET('Employee Set-up'!$A$1,ROW('Employee Set-up'!$A32)-1,'Employee Set-up'!$B$1-1,1,1)&lt;&gt;0,OFFSET('Employee Set-up'!$A$1,ROW('Employee Set-up'!$A32)-1,'Employee Set-up'!$B$1-1,1,1),"---")</f>
        <v>----</v>
      </c>
      <c r="B38" s="856" t="str">
        <f ca="1">IF(OFFSET('Employee Set-up'!$A$1,ROW('Employee Set-up'!$A32)-1,'Employee Set-up'!$D$1-1,1,1)&lt;&gt;0,OFFSET('Employee Set-up'!$A$1,ROW('Employee Set-up'!$A32)-1,'Employee Set-up'!$C$1-1,1,1),"---")</f>
        <v>---</v>
      </c>
      <c r="C38" s="857">
        <f ca="1">IF(OFFSET('Employee Set-up'!$A$1,ROW('Employee Set-up'!$A32)-1,'Employee Set-up'!$D$1-1,1,1)&lt;&gt;0,OFFSET('Employee Set-up'!$A$1,ROW('Employee Set-up'!$A32)-1,'Employee Set-up'!$F$1-1,1,1),"---")</f>
        <v>0</v>
      </c>
      <c r="D38" s="858">
        <f ca="1">IF(OFFSET('Employee Set-up'!$A$1,ROW('Employee Set-up'!$A32)-1,'Employee Set-up'!$D$1-1,1,1)&lt;&gt;0,OFFSET('Employee Set-up'!$A$1,ROW('Employee Set-up'!$A32)-1,'Employee Set-up'!$G$1-1,1,1),"---")</f>
        <v>0</v>
      </c>
      <c r="E38" s="845"/>
      <c r="F38" s="930">
        <f ca="1">IF(F$5&gt;0,SUM(OFFSET('Labour Reference (hide)'!$B$9,('Labour Entry'!$A37-9)*5-4,F$5,1,F$6-F$5+1)),0)</f>
        <v>0</v>
      </c>
      <c r="G38" s="931">
        <f t="shared" ca="1" si="1"/>
        <v>0</v>
      </c>
      <c r="H38" s="860">
        <f ca="1">IF(H$5&gt;0,SUM(OFFSET('Labour Reference (hide)'!$B$9,('Labour Entry'!$A37-9)*5-3,H$5,1,H$6-H$5+1)),0)</f>
        <v>0</v>
      </c>
      <c r="I38" s="861">
        <f ca="1">IF(I$5&gt;0,SUM(OFFSET('Labour Reference (hide)'!$B$9,('Labour Entry'!$A37-9)*5-2,I$5,1,I$6-I$5+1)),0)</f>
        <v>0</v>
      </c>
      <c r="J38" s="861">
        <f ca="1">IF(J$5&gt;0,SUM(OFFSET('Labour Reference (hide)'!$B$9,('Labour Entry'!$A37-9)*5-1,J$5,1,J$6-J$5+1)),0)</f>
        <v>0</v>
      </c>
      <c r="K38" s="858">
        <f ca="1">IF(K$5&gt;0,SUM(OFFSET('Labour Reference (hide)'!$B$9,('Labour Entry'!$A37-9)*5-0,K$5,1,K$6-K$5+1)),0)</f>
        <v>0</v>
      </c>
      <c r="L38" s="930">
        <f ca="1">IF(L$5&gt;0,SUM(OFFSET('Labour Reference (hide)'!$B$9,('Labour Entry'!$A37-9)*5-4,L$5,1,L$6-L$5+1)),0)</f>
        <v>0</v>
      </c>
      <c r="M38" s="931">
        <f t="shared" ca="1" si="2"/>
        <v>0</v>
      </c>
      <c r="N38" s="861">
        <f ca="1">IF(N$5&gt;0,SUM(OFFSET('Labour Reference (hide)'!$B$9,('Labour Entry'!$A37-9)*5-3,N$5,1,N$6-N$5+1)),0)</f>
        <v>0</v>
      </c>
      <c r="O38" s="861">
        <f ca="1">IF(O$5&gt;0,SUM(OFFSET('Labour Reference (hide)'!$B$9,('Labour Entry'!$A37-9)*5-2,O$5,1,O$6-O$5+1)),0)</f>
        <v>0</v>
      </c>
      <c r="P38" s="861">
        <f ca="1">IF(P$5&gt;0,SUM(OFFSET('Labour Reference (hide)'!$B$9,('Labour Entry'!$A37-9)*5-1,P$5,1,P$6-P$5+1)),0)</f>
        <v>0</v>
      </c>
      <c r="Q38" s="858">
        <f ca="1">IF(Q$5&gt;0,SUM(OFFSET('Labour Reference (hide)'!$B$9,('Labour Entry'!$A37-9)*5-0,Q$5,1,Q$6-Q$5+1)),0)</f>
        <v>0</v>
      </c>
      <c r="R38" s="930">
        <f ca="1">IF(R$5&gt;0,SUM(OFFSET('Labour Reference (hide)'!$B$9,('Labour Entry'!$A37-9)*5-4,R$5,1,R$6-R$5+1)),0)</f>
        <v>0</v>
      </c>
      <c r="S38" s="931">
        <f t="shared" ca="1" si="3"/>
        <v>0</v>
      </c>
      <c r="T38" s="861">
        <f ca="1">IF(T$5&gt;0,SUM(OFFSET('Labour Reference (hide)'!$B$9,('Labour Entry'!$A37-9)*5-3,T$5,1,T$6-T$5+1)),0)</f>
        <v>0</v>
      </c>
      <c r="U38" s="861">
        <f ca="1">IF(U$5&gt;0,SUM(OFFSET('Labour Reference (hide)'!$B$9,('Labour Entry'!$A37-9)*5-2,U$5,1,U$6-U$5+1)),0)</f>
        <v>0</v>
      </c>
      <c r="V38" s="861">
        <f ca="1">IF(V$5&gt;0,SUM(OFFSET('Labour Reference (hide)'!$B$9,('Labour Entry'!$A37-9)*5-1,V$5,1,V$6-V$5+1)),0)</f>
        <v>0</v>
      </c>
      <c r="W38" s="858">
        <f ca="1">IF(W$5&gt;0,SUM(OFFSET('Labour Reference (hide)'!$B$9,('Labour Entry'!$A37-9)*5-0,W$5,1,W$6-W$5+1)),0)</f>
        <v>0</v>
      </c>
      <c r="X38" s="930">
        <f ca="1">IF(X$5&gt;0,SUM(OFFSET('Labour Reference (hide)'!$B$9,('Labour Entry'!$A37-9)*5-4,X$5,1,X$6-X$5+1)),0)</f>
        <v>0</v>
      </c>
      <c r="Y38" s="931">
        <f t="shared" ca="1" si="4"/>
        <v>0</v>
      </c>
      <c r="Z38" s="861">
        <f ca="1">IF(Z$5&gt;0,SUM(OFFSET('Labour Reference (hide)'!$B$9,('Labour Entry'!$A37-9)*5-3,Z$5,1,Z$6-Z$5+1)),0)</f>
        <v>0</v>
      </c>
      <c r="AA38" s="861">
        <f ca="1">IF(AA$5&gt;0,SUM(OFFSET('Labour Reference (hide)'!$B$9,('Labour Entry'!$A37-9)*5-2,AA$5,1,AA$6-AA$5+1)),0)</f>
        <v>0</v>
      </c>
      <c r="AB38" s="861">
        <f ca="1">IF(AB$5&gt;0,SUM(OFFSET('Labour Reference (hide)'!$B$9,('Labour Entry'!$A37-9)*5-1,AB$5,1,AB$6-AB$5+1)),0)</f>
        <v>0</v>
      </c>
      <c r="AC38" s="858">
        <f ca="1">IF(AC$5&gt;0,SUM(OFFSET('Labour Reference (hide)'!$B$9,('Labour Entry'!$A37-9)*5-0,AC$5,1,AC$6-AC$5+1)),0)</f>
        <v>0</v>
      </c>
      <c r="AD38" s="930">
        <f ca="1">IF(AD$5&gt;0,SUM(OFFSET('Labour Reference (hide)'!$B$9,('Labour Entry'!$A37-9)*5-4,AD$5,1,AD$6-AD$5+1)),0)</f>
        <v>0</v>
      </c>
      <c r="AE38" s="931">
        <f t="shared" ca="1" si="5"/>
        <v>0</v>
      </c>
      <c r="AF38" s="861">
        <f ca="1">IF(AF$5&gt;0,SUM(OFFSET('Labour Reference (hide)'!$B$9,('Labour Entry'!$A37-9)*5-3,AF$5,1,AF$6-AF$5+1)),0)</f>
        <v>0</v>
      </c>
      <c r="AG38" s="861">
        <f ca="1">IF(AG$5&gt;0,SUM(OFFSET('Labour Reference (hide)'!$B$9,('Labour Entry'!$A37-9)*5-2,AG$5,1,AG$6-AG$5+1)),0)</f>
        <v>0</v>
      </c>
      <c r="AH38" s="861">
        <f ca="1">IF(AH$5&gt;0,SUM(OFFSET('Labour Reference (hide)'!$B$9,('Labour Entry'!$A37-9)*5-1,AH$5,1,AH$6-AH$5+1)),0)</f>
        <v>0</v>
      </c>
      <c r="AI38" s="858">
        <f ca="1">IF(AI$5&gt;0,SUM(OFFSET('Labour Reference (hide)'!$B$9,('Labour Entry'!$A37-9)*5-0,AI$5,1,AI$6-AI$5+1)),0)</f>
        <v>0</v>
      </c>
      <c r="AJ38" s="930">
        <f ca="1">IF(AJ$5&gt;0,SUM(OFFSET('Labour Reference (hide)'!$B$9,('Labour Entry'!$A37-9)*5-4,AJ$5,1,AJ$6-AJ$5+1)),0)</f>
        <v>0</v>
      </c>
      <c r="AK38" s="931">
        <f t="shared" ca="1" si="6"/>
        <v>0</v>
      </c>
      <c r="AL38" s="861">
        <f ca="1">IF(AL$5&gt;0,SUM(OFFSET('Labour Reference (hide)'!$B$9,('Labour Entry'!$A37-9)*5-3,AL$5,1,AL$6-AL$5+1)),0)</f>
        <v>0</v>
      </c>
      <c r="AM38" s="861">
        <f ca="1">IF(AM$5&gt;0,SUM(OFFSET('Labour Reference (hide)'!$B$9,('Labour Entry'!$A37-9)*5-2,AM$5,1,AM$6-AM$5+1)),0)</f>
        <v>0</v>
      </c>
      <c r="AN38" s="861">
        <f ca="1">IF(AN$5&gt;0,SUM(OFFSET('Labour Reference (hide)'!$B$9,('Labour Entry'!$A37-9)*5-1,AN$5,1,AN$6-AN$5+1)),0)</f>
        <v>0</v>
      </c>
      <c r="AO38" s="858">
        <f ca="1">IF(AO$5&gt;0,SUM(OFFSET('Labour Reference (hide)'!$B$9,('Labour Entry'!$A37-9)*5-0,AO$5,1,AO$6-AO$5+1)),0)</f>
        <v>0</v>
      </c>
      <c r="AP38" s="845"/>
      <c r="AQ38" s="863">
        <f t="shared" ca="1" si="0"/>
        <v>0</v>
      </c>
      <c r="AR38" s="864">
        <f t="shared" ca="1" si="0"/>
        <v>0</v>
      </c>
      <c r="AS38" s="865">
        <f t="shared" ca="1" si="0"/>
        <v>0</v>
      </c>
      <c r="AT38" s="866">
        <f t="shared" ca="1" si="0"/>
        <v>0</v>
      </c>
      <c r="AU38" s="866">
        <f t="shared" ca="1" si="0"/>
        <v>0</v>
      </c>
      <c r="AV38" s="867">
        <f t="shared" ca="1" si="0"/>
        <v>0</v>
      </c>
    </row>
    <row r="39" spans="1:48" x14ac:dyDescent="0.2">
      <c r="A39" s="855" t="str">
        <f ca="1">IF(OFFSET('Employee Set-up'!$A$1,ROW('Employee Set-up'!$A33)-1,'Employee Set-up'!$B$1-1,1,1)&lt;&gt;0,OFFSET('Employee Set-up'!$A$1,ROW('Employee Set-up'!$A33)-1,'Employee Set-up'!$B$1-1,1,1),"---")</f>
        <v>----</v>
      </c>
      <c r="B39" s="856" t="str">
        <f ca="1">IF(OFFSET('Employee Set-up'!$A$1,ROW('Employee Set-up'!$A33)-1,'Employee Set-up'!$D$1-1,1,1)&lt;&gt;0,OFFSET('Employee Set-up'!$A$1,ROW('Employee Set-up'!$A33)-1,'Employee Set-up'!$C$1-1,1,1),"---")</f>
        <v>---</v>
      </c>
      <c r="C39" s="857">
        <f ca="1">IF(OFFSET('Employee Set-up'!$A$1,ROW('Employee Set-up'!$A33)-1,'Employee Set-up'!$D$1-1,1,1)&lt;&gt;0,OFFSET('Employee Set-up'!$A$1,ROW('Employee Set-up'!$A33)-1,'Employee Set-up'!$F$1-1,1,1),"---")</f>
        <v>0</v>
      </c>
      <c r="D39" s="858">
        <f ca="1">IF(OFFSET('Employee Set-up'!$A$1,ROW('Employee Set-up'!$A33)-1,'Employee Set-up'!$D$1-1,1,1)&lt;&gt;0,OFFSET('Employee Set-up'!$A$1,ROW('Employee Set-up'!$A33)-1,'Employee Set-up'!$G$1-1,1,1),"---")</f>
        <v>0</v>
      </c>
      <c r="E39" s="845"/>
      <c r="F39" s="930">
        <f ca="1">IF(F$5&gt;0,SUM(OFFSET('Labour Reference (hide)'!$B$9,('Labour Entry'!$A38-9)*5-4,F$5,1,F$6-F$5+1)),0)</f>
        <v>0</v>
      </c>
      <c r="G39" s="931">
        <f t="shared" ca="1" si="1"/>
        <v>0</v>
      </c>
      <c r="H39" s="860">
        <f ca="1">IF(H$5&gt;0,SUM(OFFSET('Labour Reference (hide)'!$B$9,('Labour Entry'!$A38-9)*5-3,H$5,1,H$6-H$5+1)),0)</f>
        <v>0</v>
      </c>
      <c r="I39" s="861">
        <f ca="1">IF(I$5&gt;0,SUM(OFFSET('Labour Reference (hide)'!$B$9,('Labour Entry'!$A38-9)*5-2,I$5,1,I$6-I$5+1)),0)</f>
        <v>0</v>
      </c>
      <c r="J39" s="861">
        <f ca="1">IF(J$5&gt;0,SUM(OFFSET('Labour Reference (hide)'!$B$9,('Labour Entry'!$A38-9)*5-1,J$5,1,J$6-J$5+1)),0)</f>
        <v>0</v>
      </c>
      <c r="K39" s="858">
        <f ca="1">IF(K$5&gt;0,SUM(OFFSET('Labour Reference (hide)'!$B$9,('Labour Entry'!$A38-9)*5-0,K$5,1,K$6-K$5+1)),0)</f>
        <v>0</v>
      </c>
      <c r="L39" s="930">
        <f ca="1">IF(L$5&gt;0,SUM(OFFSET('Labour Reference (hide)'!$B$9,('Labour Entry'!$A38-9)*5-4,L$5,1,L$6-L$5+1)),0)</f>
        <v>0</v>
      </c>
      <c r="M39" s="931">
        <f t="shared" ca="1" si="2"/>
        <v>0</v>
      </c>
      <c r="N39" s="861">
        <f ca="1">IF(N$5&gt;0,SUM(OFFSET('Labour Reference (hide)'!$B$9,('Labour Entry'!$A38-9)*5-3,N$5,1,N$6-N$5+1)),0)</f>
        <v>0</v>
      </c>
      <c r="O39" s="861">
        <f ca="1">IF(O$5&gt;0,SUM(OFFSET('Labour Reference (hide)'!$B$9,('Labour Entry'!$A38-9)*5-2,O$5,1,O$6-O$5+1)),0)</f>
        <v>0</v>
      </c>
      <c r="P39" s="861">
        <f ca="1">IF(P$5&gt;0,SUM(OFFSET('Labour Reference (hide)'!$B$9,('Labour Entry'!$A38-9)*5-1,P$5,1,P$6-P$5+1)),0)</f>
        <v>0</v>
      </c>
      <c r="Q39" s="858">
        <f ca="1">IF(Q$5&gt;0,SUM(OFFSET('Labour Reference (hide)'!$B$9,('Labour Entry'!$A38-9)*5-0,Q$5,1,Q$6-Q$5+1)),0)</f>
        <v>0</v>
      </c>
      <c r="R39" s="930">
        <f ca="1">IF(R$5&gt;0,SUM(OFFSET('Labour Reference (hide)'!$B$9,('Labour Entry'!$A38-9)*5-4,R$5,1,R$6-R$5+1)),0)</f>
        <v>0</v>
      </c>
      <c r="S39" s="931">
        <f t="shared" ca="1" si="3"/>
        <v>0</v>
      </c>
      <c r="T39" s="861">
        <f ca="1">IF(T$5&gt;0,SUM(OFFSET('Labour Reference (hide)'!$B$9,('Labour Entry'!$A38-9)*5-3,T$5,1,T$6-T$5+1)),0)</f>
        <v>0</v>
      </c>
      <c r="U39" s="861">
        <f ca="1">IF(U$5&gt;0,SUM(OFFSET('Labour Reference (hide)'!$B$9,('Labour Entry'!$A38-9)*5-2,U$5,1,U$6-U$5+1)),0)</f>
        <v>0</v>
      </c>
      <c r="V39" s="861">
        <f ca="1">IF(V$5&gt;0,SUM(OFFSET('Labour Reference (hide)'!$B$9,('Labour Entry'!$A38-9)*5-1,V$5,1,V$6-V$5+1)),0)</f>
        <v>0</v>
      </c>
      <c r="W39" s="858">
        <f ca="1">IF(W$5&gt;0,SUM(OFFSET('Labour Reference (hide)'!$B$9,('Labour Entry'!$A38-9)*5-0,W$5,1,W$6-W$5+1)),0)</f>
        <v>0</v>
      </c>
      <c r="X39" s="930">
        <f ca="1">IF(X$5&gt;0,SUM(OFFSET('Labour Reference (hide)'!$B$9,('Labour Entry'!$A38-9)*5-4,X$5,1,X$6-X$5+1)),0)</f>
        <v>0</v>
      </c>
      <c r="Y39" s="931">
        <f t="shared" ca="1" si="4"/>
        <v>0</v>
      </c>
      <c r="Z39" s="861">
        <f ca="1">IF(Z$5&gt;0,SUM(OFFSET('Labour Reference (hide)'!$B$9,('Labour Entry'!$A38-9)*5-3,Z$5,1,Z$6-Z$5+1)),0)</f>
        <v>0</v>
      </c>
      <c r="AA39" s="861">
        <f ca="1">IF(AA$5&gt;0,SUM(OFFSET('Labour Reference (hide)'!$B$9,('Labour Entry'!$A38-9)*5-2,AA$5,1,AA$6-AA$5+1)),0)</f>
        <v>0</v>
      </c>
      <c r="AB39" s="861">
        <f ca="1">IF(AB$5&gt;0,SUM(OFFSET('Labour Reference (hide)'!$B$9,('Labour Entry'!$A38-9)*5-1,AB$5,1,AB$6-AB$5+1)),0)</f>
        <v>0</v>
      </c>
      <c r="AC39" s="858">
        <f ca="1">IF(AC$5&gt;0,SUM(OFFSET('Labour Reference (hide)'!$B$9,('Labour Entry'!$A38-9)*5-0,AC$5,1,AC$6-AC$5+1)),0)</f>
        <v>0</v>
      </c>
      <c r="AD39" s="930">
        <f ca="1">IF(AD$5&gt;0,SUM(OFFSET('Labour Reference (hide)'!$B$9,('Labour Entry'!$A38-9)*5-4,AD$5,1,AD$6-AD$5+1)),0)</f>
        <v>0</v>
      </c>
      <c r="AE39" s="931">
        <f t="shared" ca="1" si="5"/>
        <v>0</v>
      </c>
      <c r="AF39" s="861">
        <f ca="1">IF(AF$5&gt;0,SUM(OFFSET('Labour Reference (hide)'!$B$9,('Labour Entry'!$A38-9)*5-3,AF$5,1,AF$6-AF$5+1)),0)</f>
        <v>0</v>
      </c>
      <c r="AG39" s="861">
        <f ca="1">IF(AG$5&gt;0,SUM(OFFSET('Labour Reference (hide)'!$B$9,('Labour Entry'!$A38-9)*5-2,AG$5,1,AG$6-AG$5+1)),0)</f>
        <v>0</v>
      </c>
      <c r="AH39" s="861">
        <f ca="1">IF(AH$5&gt;0,SUM(OFFSET('Labour Reference (hide)'!$B$9,('Labour Entry'!$A38-9)*5-1,AH$5,1,AH$6-AH$5+1)),0)</f>
        <v>0</v>
      </c>
      <c r="AI39" s="858">
        <f ca="1">IF(AI$5&gt;0,SUM(OFFSET('Labour Reference (hide)'!$B$9,('Labour Entry'!$A38-9)*5-0,AI$5,1,AI$6-AI$5+1)),0)</f>
        <v>0</v>
      </c>
      <c r="AJ39" s="930">
        <f ca="1">IF(AJ$5&gt;0,SUM(OFFSET('Labour Reference (hide)'!$B$9,('Labour Entry'!$A38-9)*5-4,AJ$5,1,AJ$6-AJ$5+1)),0)</f>
        <v>0</v>
      </c>
      <c r="AK39" s="931">
        <f t="shared" ca="1" si="6"/>
        <v>0</v>
      </c>
      <c r="AL39" s="861">
        <f ca="1">IF(AL$5&gt;0,SUM(OFFSET('Labour Reference (hide)'!$B$9,('Labour Entry'!$A38-9)*5-3,AL$5,1,AL$6-AL$5+1)),0)</f>
        <v>0</v>
      </c>
      <c r="AM39" s="861">
        <f ca="1">IF(AM$5&gt;0,SUM(OFFSET('Labour Reference (hide)'!$B$9,('Labour Entry'!$A38-9)*5-2,AM$5,1,AM$6-AM$5+1)),0)</f>
        <v>0</v>
      </c>
      <c r="AN39" s="861">
        <f ca="1">IF(AN$5&gt;0,SUM(OFFSET('Labour Reference (hide)'!$B$9,('Labour Entry'!$A38-9)*5-1,AN$5,1,AN$6-AN$5+1)),0)</f>
        <v>0</v>
      </c>
      <c r="AO39" s="858">
        <f ca="1">IF(AO$5&gt;0,SUM(OFFSET('Labour Reference (hide)'!$B$9,('Labour Entry'!$A38-9)*5-0,AO$5,1,AO$6-AO$5+1)),0)</f>
        <v>0</v>
      </c>
      <c r="AP39" s="845"/>
      <c r="AQ39" s="863">
        <f t="shared" ca="1" si="0"/>
        <v>0</v>
      </c>
      <c r="AR39" s="864">
        <f t="shared" ca="1" si="0"/>
        <v>0</v>
      </c>
      <c r="AS39" s="865">
        <f t="shared" ca="1" si="0"/>
        <v>0</v>
      </c>
      <c r="AT39" s="866">
        <f t="shared" ca="1" si="0"/>
        <v>0</v>
      </c>
      <c r="AU39" s="866">
        <f t="shared" ca="1" si="0"/>
        <v>0</v>
      </c>
      <c r="AV39" s="867">
        <f t="shared" ca="1" si="0"/>
        <v>0</v>
      </c>
    </row>
    <row r="40" spans="1:48" x14ac:dyDescent="0.2">
      <c r="A40" s="855" t="str">
        <f ca="1">IF(OFFSET('Employee Set-up'!$A$1,ROW('Employee Set-up'!$A34)-1,'Employee Set-up'!$B$1-1,1,1)&lt;&gt;0,OFFSET('Employee Set-up'!$A$1,ROW('Employee Set-up'!$A34)-1,'Employee Set-up'!$B$1-1,1,1),"---")</f>
        <v>----</v>
      </c>
      <c r="B40" s="856" t="str">
        <f ca="1">IF(OFFSET('Employee Set-up'!$A$1,ROW('Employee Set-up'!$A34)-1,'Employee Set-up'!$D$1-1,1,1)&lt;&gt;0,OFFSET('Employee Set-up'!$A$1,ROW('Employee Set-up'!$A34)-1,'Employee Set-up'!$C$1-1,1,1),"---")</f>
        <v>---</v>
      </c>
      <c r="C40" s="857">
        <f ca="1">IF(OFFSET('Employee Set-up'!$A$1,ROW('Employee Set-up'!$A34)-1,'Employee Set-up'!$D$1-1,1,1)&lt;&gt;0,OFFSET('Employee Set-up'!$A$1,ROW('Employee Set-up'!$A34)-1,'Employee Set-up'!$F$1-1,1,1),"---")</f>
        <v>0</v>
      </c>
      <c r="D40" s="858">
        <f ca="1">IF(OFFSET('Employee Set-up'!$A$1,ROW('Employee Set-up'!$A34)-1,'Employee Set-up'!$D$1-1,1,1)&lt;&gt;0,OFFSET('Employee Set-up'!$A$1,ROW('Employee Set-up'!$A34)-1,'Employee Set-up'!$G$1-1,1,1),"---")</f>
        <v>0</v>
      </c>
      <c r="E40" s="845"/>
      <c r="F40" s="930">
        <f ca="1">IF(F$5&gt;0,SUM(OFFSET('Labour Reference (hide)'!$B$9,('Labour Entry'!$A39-9)*5-4,F$5,1,F$6-F$5+1)),0)</f>
        <v>0</v>
      </c>
      <c r="G40" s="931">
        <f t="shared" ca="1" si="1"/>
        <v>0</v>
      </c>
      <c r="H40" s="860">
        <f ca="1">IF(H$5&gt;0,SUM(OFFSET('Labour Reference (hide)'!$B$9,('Labour Entry'!$A39-9)*5-3,H$5,1,H$6-H$5+1)),0)</f>
        <v>0</v>
      </c>
      <c r="I40" s="861">
        <f ca="1">IF(I$5&gt;0,SUM(OFFSET('Labour Reference (hide)'!$B$9,('Labour Entry'!$A39-9)*5-2,I$5,1,I$6-I$5+1)),0)</f>
        <v>0</v>
      </c>
      <c r="J40" s="861">
        <f ca="1">IF(J$5&gt;0,SUM(OFFSET('Labour Reference (hide)'!$B$9,('Labour Entry'!$A39-9)*5-1,J$5,1,J$6-J$5+1)),0)</f>
        <v>0</v>
      </c>
      <c r="K40" s="858">
        <f ca="1">IF(K$5&gt;0,SUM(OFFSET('Labour Reference (hide)'!$B$9,('Labour Entry'!$A39-9)*5-0,K$5,1,K$6-K$5+1)),0)</f>
        <v>0</v>
      </c>
      <c r="L40" s="930">
        <f ca="1">IF(L$5&gt;0,SUM(OFFSET('Labour Reference (hide)'!$B$9,('Labour Entry'!$A39-9)*5-4,L$5,1,L$6-L$5+1)),0)</f>
        <v>0</v>
      </c>
      <c r="M40" s="931">
        <f t="shared" ca="1" si="2"/>
        <v>0</v>
      </c>
      <c r="N40" s="861">
        <f ca="1">IF(N$5&gt;0,SUM(OFFSET('Labour Reference (hide)'!$B$9,('Labour Entry'!$A39-9)*5-3,N$5,1,N$6-N$5+1)),0)</f>
        <v>0</v>
      </c>
      <c r="O40" s="861">
        <f ca="1">IF(O$5&gt;0,SUM(OFFSET('Labour Reference (hide)'!$B$9,('Labour Entry'!$A39-9)*5-2,O$5,1,O$6-O$5+1)),0)</f>
        <v>0</v>
      </c>
      <c r="P40" s="861">
        <f ca="1">IF(P$5&gt;0,SUM(OFFSET('Labour Reference (hide)'!$B$9,('Labour Entry'!$A39-9)*5-1,P$5,1,P$6-P$5+1)),0)</f>
        <v>0</v>
      </c>
      <c r="Q40" s="858">
        <f ca="1">IF(Q$5&gt;0,SUM(OFFSET('Labour Reference (hide)'!$B$9,('Labour Entry'!$A39-9)*5-0,Q$5,1,Q$6-Q$5+1)),0)</f>
        <v>0</v>
      </c>
      <c r="R40" s="930">
        <f ca="1">IF(R$5&gt;0,SUM(OFFSET('Labour Reference (hide)'!$B$9,('Labour Entry'!$A39-9)*5-4,R$5,1,R$6-R$5+1)),0)</f>
        <v>0</v>
      </c>
      <c r="S40" s="931">
        <f t="shared" ca="1" si="3"/>
        <v>0</v>
      </c>
      <c r="T40" s="861">
        <f ca="1">IF(T$5&gt;0,SUM(OFFSET('Labour Reference (hide)'!$B$9,('Labour Entry'!$A39-9)*5-3,T$5,1,T$6-T$5+1)),0)</f>
        <v>0</v>
      </c>
      <c r="U40" s="861">
        <f ca="1">IF(U$5&gt;0,SUM(OFFSET('Labour Reference (hide)'!$B$9,('Labour Entry'!$A39-9)*5-2,U$5,1,U$6-U$5+1)),0)</f>
        <v>0</v>
      </c>
      <c r="V40" s="861">
        <f ca="1">IF(V$5&gt;0,SUM(OFFSET('Labour Reference (hide)'!$B$9,('Labour Entry'!$A39-9)*5-1,V$5,1,V$6-V$5+1)),0)</f>
        <v>0</v>
      </c>
      <c r="W40" s="858">
        <f ca="1">IF(W$5&gt;0,SUM(OFFSET('Labour Reference (hide)'!$B$9,('Labour Entry'!$A39-9)*5-0,W$5,1,W$6-W$5+1)),0)</f>
        <v>0</v>
      </c>
      <c r="X40" s="930">
        <f ca="1">IF(X$5&gt;0,SUM(OFFSET('Labour Reference (hide)'!$B$9,('Labour Entry'!$A39-9)*5-4,X$5,1,X$6-X$5+1)),0)</f>
        <v>0</v>
      </c>
      <c r="Y40" s="931">
        <f t="shared" ca="1" si="4"/>
        <v>0</v>
      </c>
      <c r="Z40" s="861">
        <f ca="1">IF(Z$5&gt;0,SUM(OFFSET('Labour Reference (hide)'!$B$9,('Labour Entry'!$A39-9)*5-3,Z$5,1,Z$6-Z$5+1)),0)</f>
        <v>0</v>
      </c>
      <c r="AA40" s="861">
        <f ca="1">IF(AA$5&gt;0,SUM(OFFSET('Labour Reference (hide)'!$B$9,('Labour Entry'!$A39-9)*5-2,AA$5,1,AA$6-AA$5+1)),0)</f>
        <v>0</v>
      </c>
      <c r="AB40" s="861">
        <f ca="1">IF(AB$5&gt;0,SUM(OFFSET('Labour Reference (hide)'!$B$9,('Labour Entry'!$A39-9)*5-1,AB$5,1,AB$6-AB$5+1)),0)</f>
        <v>0</v>
      </c>
      <c r="AC40" s="858">
        <f ca="1">IF(AC$5&gt;0,SUM(OFFSET('Labour Reference (hide)'!$B$9,('Labour Entry'!$A39-9)*5-0,AC$5,1,AC$6-AC$5+1)),0)</f>
        <v>0</v>
      </c>
      <c r="AD40" s="930">
        <f ca="1">IF(AD$5&gt;0,SUM(OFFSET('Labour Reference (hide)'!$B$9,('Labour Entry'!$A39-9)*5-4,AD$5,1,AD$6-AD$5+1)),0)</f>
        <v>0</v>
      </c>
      <c r="AE40" s="931">
        <f t="shared" ca="1" si="5"/>
        <v>0</v>
      </c>
      <c r="AF40" s="861">
        <f ca="1">IF(AF$5&gt;0,SUM(OFFSET('Labour Reference (hide)'!$B$9,('Labour Entry'!$A39-9)*5-3,AF$5,1,AF$6-AF$5+1)),0)</f>
        <v>0</v>
      </c>
      <c r="AG40" s="861">
        <f ca="1">IF(AG$5&gt;0,SUM(OFFSET('Labour Reference (hide)'!$B$9,('Labour Entry'!$A39-9)*5-2,AG$5,1,AG$6-AG$5+1)),0)</f>
        <v>0</v>
      </c>
      <c r="AH40" s="861">
        <f ca="1">IF(AH$5&gt;0,SUM(OFFSET('Labour Reference (hide)'!$B$9,('Labour Entry'!$A39-9)*5-1,AH$5,1,AH$6-AH$5+1)),0)</f>
        <v>0</v>
      </c>
      <c r="AI40" s="858">
        <f ca="1">IF(AI$5&gt;0,SUM(OFFSET('Labour Reference (hide)'!$B$9,('Labour Entry'!$A39-9)*5-0,AI$5,1,AI$6-AI$5+1)),0)</f>
        <v>0</v>
      </c>
      <c r="AJ40" s="930">
        <f ca="1">IF(AJ$5&gt;0,SUM(OFFSET('Labour Reference (hide)'!$B$9,('Labour Entry'!$A39-9)*5-4,AJ$5,1,AJ$6-AJ$5+1)),0)</f>
        <v>0</v>
      </c>
      <c r="AK40" s="931">
        <f t="shared" ca="1" si="6"/>
        <v>0</v>
      </c>
      <c r="AL40" s="861">
        <f ca="1">IF(AL$5&gt;0,SUM(OFFSET('Labour Reference (hide)'!$B$9,('Labour Entry'!$A39-9)*5-3,AL$5,1,AL$6-AL$5+1)),0)</f>
        <v>0</v>
      </c>
      <c r="AM40" s="861">
        <f ca="1">IF(AM$5&gt;0,SUM(OFFSET('Labour Reference (hide)'!$B$9,('Labour Entry'!$A39-9)*5-2,AM$5,1,AM$6-AM$5+1)),0)</f>
        <v>0</v>
      </c>
      <c r="AN40" s="861">
        <f ca="1">IF(AN$5&gt;0,SUM(OFFSET('Labour Reference (hide)'!$B$9,('Labour Entry'!$A39-9)*5-1,AN$5,1,AN$6-AN$5+1)),0)</f>
        <v>0</v>
      </c>
      <c r="AO40" s="858">
        <f ca="1">IF(AO$5&gt;0,SUM(OFFSET('Labour Reference (hide)'!$B$9,('Labour Entry'!$A39-9)*5-0,AO$5,1,AO$6-AO$5+1)),0)</f>
        <v>0</v>
      </c>
      <c r="AP40" s="845"/>
      <c r="AQ40" s="863">
        <f t="shared" ca="1" si="0"/>
        <v>0</v>
      </c>
      <c r="AR40" s="864">
        <f t="shared" ca="1" si="0"/>
        <v>0</v>
      </c>
      <c r="AS40" s="865">
        <f t="shared" ca="1" si="0"/>
        <v>0</v>
      </c>
      <c r="AT40" s="866">
        <f t="shared" ca="1" si="0"/>
        <v>0</v>
      </c>
      <c r="AU40" s="866">
        <f t="shared" ca="1" si="0"/>
        <v>0</v>
      </c>
      <c r="AV40" s="867">
        <f t="shared" ca="1" si="0"/>
        <v>0</v>
      </c>
    </row>
    <row r="41" spans="1:48" x14ac:dyDescent="0.2">
      <c r="A41" s="855" t="str">
        <f ca="1">IF(OFFSET('Employee Set-up'!$A$1,ROW('Employee Set-up'!$A35)-1,'Employee Set-up'!$B$1-1,1,1)&lt;&gt;0,OFFSET('Employee Set-up'!$A$1,ROW('Employee Set-up'!$A35)-1,'Employee Set-up'!$B$1-1,1,1),"---")</f>
        <v>----</v>
      </c>
      <c r="B41" s="856" t="str">
        <f ca="1">IF(OFFSET('Employee Set-up'!$A$1,ROW('Employee Set-up'!$A35)-1,'Employee Set-up'!$D$1-1,1,1)&lt;&gt;0,OFFSET('Employee Set-up'!$A$1,ROW('Employee Set-up'!$A35)-1,'Employee Set-up'!$C$1-1,1,1),"---")</f>
        <v>---</v>
      </c>
      <c r="C41" s="857">
        <f ca="1">IF(OFFSET('Employee Set-up'!$A$1,ROW('Employee Set-up'!$A35)-1,'Employee Set-up'!$D$1-1,1,1)&lt;&gt;0,OFFSET('Employee Set-up'!$A$1,ROW('Employee Set-up'!$A35)-1,'Employee Set-up'!$F$1-1,1,1),"---")</f>
        <v>0</v>
      </c>
      <c r="D41" s="858">
        <f ca="1">IF(OFFSET('Employee Set-up'!$A$1,ROW('Employee Set-up'!$A35)-1,'Employee Set-up'!$D$1-1,1,1)&lt;&gt;0,OFFSET('Employee Set-up'!$A$1,ROW('Employee Set-up'!$A35)-1,'Employee Set-up'!$G$1-1,1,1),"---")</f>
        <v>0</v>
      </c>
      <c r="E41" s="845"/>
      <c r="F41" s="930">
        <f ca="1">IF(F$5&gt;0,SUM(OFFSET('Labour Reference (hide)'!$B$9,('Labour Entry'!$A40-9)*5-4,F$5,1,F$6-F$5+1)),0)</f>
        <v>0</v>
      </c>
      <c r="G41" s="931">
        <f t="shared" ca="1" si="1"/>
        <v>0</v>
      </c>
      <c r="H41" s="860">
        <f ca="1">IF(H$5&gt;0,SUM(OFFSET('Labour Reference (hide)'!$B$9,('Labour Entry'!$A40-9)*5-3,H$5,1,H$6-H$5+1)),0)</f>
        <v>0</v>
      </c>
      <c r="I41" s="861">
        <f ca="1">IF(I$5&gt;0,SUM(OFFSET('Labour Reference (hide)'!$B$9,('Labour Entry'!$A40-9)*5-2,I$5,1,I$6-I$5+1)),0)</f>
        <v>0</v>
      </c>
      <c r="J41" s="861">
        <f ca="1">IF(J$5&gt;0,SUM(OFFSET('Labour Reference (hide)'!$B$9,('Labour Entry'!$A40-9)*5-1,J$5,1,J$6-J$5+1)),0)</f>
        <v>0</v>
      </c>
      <c r="K41" s="858">
        <f ca="1">IF(K$5&gt;0,SUM(OFFSET('Labour Reference (hide)'!$B$9,('Labour Entry'!$A40-9)*5-0,K$5,1,K$6-K$5+1)),0)</f>
        <v>0</v>
      </c>
      <c r="L41" s="930">
        <f ca="1">IF(L$5&gt;0,SUM(OFFSET('Labour Reference (hide)'!$B$9,('Labour Entry'!$A40-9)*5-4,L$5,1,L$6-L$5+1)),0)</f>
        <v>0</v>
      </c>
      <c r="M41" s="931">
        <f t="shared" ca="1" si="2"/>
        <v>0</v>
      </c>
      <c r="N41" s="861">
        <f ca="1">IF(N$5&gt;0,SUM(OFFSET('Labour Reference (hide)'!$B$9,('Labour Entry'!$A40-9)*5-3,N$5,1,N$6-N$5+1)),0)</f>
        <v>0</v>
      </c>
      <c r="O41" s="861">
        <f ca="1">IF(O$5&gt;0,SUM(OFFSET('Labour Reference (hide)'!$B$9,('Labour Entry'!$A40-9)*5-2,O$5,1,O$6-O$5+1)),0)</f>
        <v>0</v>
      </c>
      <c r="P41" s="861">
        <f ca="1">IF(P$5&gt;0,SUM(OFFSET('Labour Reference (hide)'!$B$9,('Labour Entry'!$A40-9)*5-1,P$5,1,P$6-P$5+1)),0)</f>
        <v>0</v>
      </c>
      <c r="Q41" s="858">
        <f ca="1">IF(Q$5&gt;0,SUM(OFFSET('Labour Reference (hide)'!$B$9,('Labour Entry'!$A40-9)*5-0,Q$5,1,Q$6-Q$5+1)),0)</f>
        <v>0</v>
      </c>
      <c r="R41" s="930">
        <f ca="1">IF(R$5&gt;0,SUM(OFFSET('Labour Reference (hide)'!$B$9,('Labour Entry'!$A40-9)*5-4,R$5,1,R$6-R$5+1)),0)</f>
        <v>0</v>
      </c>
      <c r="S41" s="931">
        <f t="shared" ca="1" si="3"/>
        <v>0</v>
      </c>
      <c r="T41" s="861">
        <f ca="1">IF(T$5&gt;0,SUM(OFFSET('Labour Reference (hide)'!$B$9,('Labour Entry'!$A40-9)*5-3,T$5,1,T$6-T$5+1)),0)</f>
        <v>0</v>
      </c>
      <c r="U41" s="861">
        <f ca="1">IF(U$5&gt;0,SUM(OFFSET('Labour Reference (hide)'!$B$9,('Labour Entry'!$A40-9)*5-2,U$5,1,U$6-U$5+1)),0)</f>
        <v>0</v>
      </c>
      <c r="V41" s="861">
        <f ca="1">IF(V$5&gt;0,SUM(OFFSET('Labour Reference (hide)'!$B$9,('Labour Entry'!$A40-9)*5-1,V$5,1,V$6-V$5+1)),0)</f>
        <v>0</v>
      </c>
      <c r="W41" s="858">
        <f ca="1">IF(W$5&gt;0,SUM(OFFSET('Labour Reference (hide)'!$B$9,('Labour Entry'!$A40-9)*5-0,W$5,1,W$6-W$5+1)),0)</f>
        <v>0</v>
      </c>
      <c r="X41" s="930">
        <f ca="1">IF(X$5&gt;0,SUM(OFFSET('Labour Reference (hide)'!$B$9,('Labour Entry'!$A40-9)*5-4,X$5,1,X$6-X$5+1)),0)</f>
        <v>0</v>
      </c>
      <c r="Y41" s="931">
        <f t="shared" ca="1" si="4"/>
        <v>0</v>
      </c>
      <c r="Z41" s="861">
        <f ca="1">IF(Z$5&gt;0,SUM(OFFSET('Labour Reference (hide)'!$B$9,('Labour Entry'!$A40-9)*5-3,Z$5,1,Z$6-Z$5+1)),0)</f>
        <v>0</v>
      </c>
      <c r="AA41" s="861">
        <f ca="1">IF(AA$5&gt;0,SUM(OFFSET('Labour Reference (hide)'!$B$9,('Labour Entry'!$A40-9)*5-2,AA$5,1,AA$6-AA$5+1)),0)</f>
        <v>0</v>
      </c>
      <c r="AB41" s="861">
        <f ca="1">IF(AB$5&gt;0,SUM(OFFSET('Labour Reference (hide)'!$B$9,('Labour Entry'!$A40-9)*5-1,AB$5,1,AB$6-AB$5+1)),0)</f>
        <v>0</v>
      </c>
      <c r="AC41" s="858">
        <f ca="1">IF(AC$5&gt;0,SUM(OFFSET('Labour Reference (hide)'!$B$9,('Labour Entry'!$A40-9)*5-0,AC$5,1,AC$6-AC$5+1)),0)</f>
        <v>0</v>
      </c>
      <c r="AD41" s="930">
        <f ca="1">IF(AD$5&gt;0,SUM(OFFSET('Labour Reference (hide)'!$B$9,('Labour Entry'!$A40-9)*5-4,AD$5,1,AD$6-AD$5+1)),0)</f>
        <v>0</v>
      </c>
      <c r="AE41" s="931">
        <f t="shared" ca="1" si="5"/>
        <v>0</v>
      </c>
      <c r="AF41" s="861">
        <f ca="1">IF(AF$5&gt;0,SUM(OFFSET('Labour Reference (hide)'!$B$9,('Labour Entry'!$A40-9)*5-3,AF$5,1,AF$6-AF$5+1)),0)</f>
        <v>0</v>
      </c>
      <c r="AG41" s="861">
        <f ca="1">IF(AG$5&gt;0,SUM(OFFSET('Labour Reference (hide)'!$B$9,('Labour Entry'!$A40-9)*5-2,AG$5,1,AG$6-AG$5+1)),0)</f>
        <v>0</v>
      </c>
      <c r="AH41" s="861">
        <f ca="1">IF(AH$5&gt;0,SUM(OFFSET('Labour Reference (hide)'!$B$9,('Labour Entry'!$A40-9)*5-1,AH$5,1,AH$6-AH$5+1)),0)</f>
        <v>0</v>
      </c>
      <c r="AI41" s="858">
        <f ca="1">IF(AI$5&gt;0,SUM(OFFSET('Labour Reference (hide)'!$B$9,('Labour Entry'!$A40-9)*5-0,AI$5,1,AI$6-AI$5+1)),0)</f>
        <v>0</v>
      </c>
      <c r="AJ41" s="930">
        <f ca="1">IF(AJ$5&gt;0,SUM(OFFSET('Labour Reference (hide)'!$B$9,('Labour Entry'!$A40-9)*5-4,AJ$5,1,AJ$6-AJ$5+1)),0)</f>
        <v>0</v>
      </c>
      <c r="AK41" s="931">
        <f t="shared" ca="1" si="6"/>
        <v>0</v>
      </c>
      <c r="AL41" s="861">
        <f ca="1">IF(AL$5&gt;0,SUM(OFFSET('Labour Reference (hide)'!$B$9,('Labour Entry'!$A40-9)*5-3,AL$5,1,AL$6-AL$5+1)),0)</f>
        <v>0</v>
      </c>
      <c r="AM41" s="861">
        <f ca="1">IF(AM$5&gt;0,SUM(OFFSET('Labour Reference (hide)'!$B$9,('Labour Entry'!$A40-9)*5-2,AM$5,1,AM$6-AM$5+1)),0)</f>
        <v>0</v>
      </c>
      <c r="AN41" s="861">
        <f ca="1">IF(AN$5&gt;0,SUM(OFFSET('Labour Reference (hide)'!$B$9,('Labour Entry'!$A40-9)*5-1,AN$5,1,AN$6-AN$5+1)),0)</f>
        <v>0</v>
      </c>
      <c r="AO41" s="858">
        <f ca="1">IF(AO$5&gt;0,SUM(OFFSET('Labour Reference (hide)'!$B$9,('Labour Entry'!$A40-9)*5-0,AO$5,1,AO$6-AO$5+1)),0)</f>
        <v>0</v>
      </c>
      <c r="AP41" s="845"/>
      <c r="AQ41" s="863">
        <f t="shared" ca="1" si="0"/>
        <v>0</v>
      </c>
      <c r="AR41" s="864">
        <f t="shared" ca="1" si="0"/>
        <v>0</v>
      </c>
      <c r="AS41" s="865">
        <f t="shared" ca="1" si="0"/>
        <v>0</v>
      </c>
      <c r="AT41" s="866">
        <f t="shared" ca="1" si="0"/>
        <v>0</v>
      </c>
      <c r="AU41" s="866">
        <f t="shared" ca="1" si="0"/>
        <v>0</v>
      </c>
      <c r="AV41" s="867">
        <f t="shared" ca="1" si="0"/>
        <v>0</v>
      </c>
    </row>
    <row r="42" spans="1:48" x14ac:dyDescent="0.2">
      <c r="A42" s="855" t="str">
        <f ca="1">IF(OFFSET('Employee Set-up'!$A$1,ROW('Employee Set-up'!$A36)-1,'Employee Set-up'!$B$1-1,1,1)&lt;&gt;0,OFFSET('Employee Set-up'!$A$1,ROW('Employee Set-up'!$A36)-1,'Employee Set-up'!$B$1-1,1,1),"---")</f>
        <v>----</v>
      </c>
      <c r="B42" s="856" t="str">
        <f ca="1">IF(OFFSET('Employee Set-up'!$A$1,ROW('Employee Set-up'!$A36)-1,'Employee Set-up'!$D$1-1,1,1)&lt;&gt;0,OFFSET('Employee Set-up'!$A$1,ROW('Employee Set-up'!$A36)-1,'Employee Set-up'!$C$1-1,1,1),"---")</f>
        <v>---</v>
      </c>
      <c r="C42" s="857">
        <f ca="1">IF(OFFSET('Employee Set-up'!$A$1,ROW('Employee Set-up'!$A36)-1,'Employee Set-up'!$D$1-1,1,1)&lt;&gt;0,OFFSET('Employee Set-up'!$A$1,ROW('Employee Set-up'!$A36)-1,'Employee Set-up'!$F$1-1,1,1),"---")</f>
        <v>0</v>
      </c>
      <c r="D42" s="858">
        <f ca="1">IF(OFFSET('Employee Set-up'!$A$1,ROW('Employee Set-up'!$A36)-1,'Employee Set-up'!$D$1-1,1,1)&lt;&gt;0,OFFSET('Employee Set-up'!$A$1,ROW('Employee Set-up'!$A36)-1,'Employee Set-up'!$G$1-1,1,1),"---")</f>
        <v>0</v>
      </c>
      <c r="E42" s="845"/>
      <c r="F42" s="930">
        <f ca="1">IF(F$5&gt;0,SUM(OFFSET('Labour Reference (hide)'!$B$9,('Labour Entry'!$A41-9)*5-4,F$5,1,F$6-F$5+1)),0)</f>
        <v>0</v>
      </c>
      <c r="G42" s="931">
        <f t="shared" ca="1" si="1"/>
        <v>0</v>
      </c>
      <c r="H42" s="860">
        <f ca="1">IF(H$5&gt;0,SUM(OFFSET('Labour Reference (hide)'!$B$9,('Labour Entry'!$A41-9)*5-3,H$5,1,H$6-H$5+1)),0)</f>
        <v>0</v>
      </c>
      <c r="I42" s="861">
        <f ca="1">IF(I$5&gt;0,SUM(OFFSET('Labour Reference (hide)'!$B$9,('Labour Entry'!$A41-9)*5-2,I$5,1,I$6-I$5+1)),0)</f>
        <v>0</v>
      </c>
      <c r="J42" s="861">
        <f ca="1">IF(J$5&gt;0,SUM(OFFSET('Labour Reference (hide)'!$B$9,('Labour Entry'!$A41-9)*5-1,J$5,1,J$6-J$5+1)),0)</f>
        <v>0</v>
      </c>
      <c r="K42" s="858">
        <f ca="1">IF(K$5&gt;0,SUM(OFFSET('Labour Reference (hide)'!$B$9,('Labour Entry'!$A41-9)*5-0,K$5,1,K$6-K$5+1)),0)</f>
        <v>0</v>
      </c>
      <c r="L42" s="930">
        <f ca="1">IF(L$5&gt;0,SUM(OFFSET('Labour Reference (hide)'!$B$9,('Labour Entry'!$A41-9)*5-4,L$5,1,L$6-L$5+1)),0)</f>
        <v>0</v>
      </c>
      <c r="M42" s="931">
        <f t="shared" ca="1" si="2"/>
        <v>0</v>
      </c>
      <c r="N42" s="861">
        <f ca="1">IF(N$5&gt;0,SUM(OFFSET('Labour Reference (hide)'!$B$9,('Labour Entry'!$A41-9)*5-3,N$5,1,N$6-N$5+1)),0)</f>
        <v>0</v>
      </c>
      <c r="O42" s="861">
        <f ca="1">IF(O$5&gt;0,SUM(OFFSET('Labour Reference (hide)'!$B$9,('Labour Entry'!$A41-9)*5-2,O$5,1,O$6-O$5+1)),0)</f>
        <v>0</v>
      </c>
      <c r="P42" s="861">
        <f ca="1">IF(P$5&gt;0,SUM(OFFSET('Labour Reference (hide)'!$B$9,('Labour Entry'!$A41-9)*5-1,P$5,1,P$6-P$5+1)),0)</f>
        <v>0</v>
      </c>
      <c r="Q42" s="858">
        <f ca="1">IF(Q$5&gt;0,SUM(OFFSET('Labour Reference (hide)'!$B$9,('Labour Entry'!$A41-9)*5-0,Q$5,1,Q$6-Q$5+1)),0)</f>
        <v>0</v>
      </c>
      <c r="R42" s="930">
        <f ca="1">IF(R$5&gt;0,SUM(OFFSET('Labour Reference (hide)'!$B$9,('Labour Entry'!$A41-9)*5-4,R$5,1,R$6-R$5+1)),0)</f>
        <v>0</v>
      </c>
      <c r="S42" s="931">
        <f t="shared" ca="1" si="3"/>
        <v>0</v>
      </c>
      <c r="T42" s="861">
        <f ca="1">IF(T$5&gt;0,SUM(OFFSET('Labour Reference (hide)'!$B$9,('Labour Entry'!$A41-9)*5-3,T$5,1,T$6-T$5+1)),0)</f>
        <v>0</v>
      </c>
      <c r="U42" s="861">
        <f ca="1">IF(U$5&gt;0,SUM(OFFSET('Labour Reference (hide)'!$B$9,('Labour Entry'!$A41-9)*5-2,U$5,1,U$6-U$5+1)),0)</f>
        <v>0</v>
      </c>
      <c r="V42" s="861">
        <f ca="1">IF(V$5&gt;0,SUM(OFFSET('Labour Reference (hide)'!$B$9,('Labour Entry'!$A41-9)*5-1,V$5,1,V$6-V$5+1)),0)</f>
        <v>0</v>
      </c>
      <c r="W42" s="858">
        <f ca="1">IF(W$5&gt;0,SUM(OFFSET('Labour Reference (hide)'!$B$9,('Labour Entry'!$A41-9)*5-0,W$5,1,W$6-W$5+1)),0)</f>
        <v>0</v>
      </c>
      <c r="X42" s="930">
        <f ca="1">IF(X$5&gt;0,SUM(OFFSET('Labour Reference (hide)'!$B$9,('Labour Entry'!$A41-9)*5-4,X$5,1,X$6-X$5+1)),0)</f>
        <v>0</v>
      </c>
      <c r="Y42" s="931">
        <f t="shared" ca="1" si="4"/>
        <v>0</v>
      </c>
      <c r="Z42" s="861">
        <f ca="1">IF(Z$5&gt;0,SUM(OFFSET('Labour Reference (hide)'!$B$9,('Labour Entry'!$A41-9)*5-3,Z$5,1,Z$6-Z$5+1)),0)</f>
        <v>0</v>
      </c>
      <c r="AA42" s="861">
        <f ca="1">IF(AA$5&gt;0,SUM(OFFSET('Labour Reference (hide)'!$B$9,('Labour Entry'!$A41-9)*5-2,AA$5,1,AA$6-AA$5+1)),0)</f>
        <v>0</v>
      </c>
      <c r="AB42" s="861">
        <f ca="1">IF(AB$5&gt;0,SUM(OFFSET('Labour Reference (hide)'!$B$9,('Labour Entry'!$A41-9)*5-1,AB$5,1,AB$6-AB$5+1)),0)</f>
        <v>0</v>
      </c>
      <c r="AC42" s="858">
        <f ca="1">IF(AC$5&gt;0,SUM(OFFSET('Labour Reference (hide)'!$B$9,('Labour Entry'!$A41-9)*5-0,AC$5,1,AC$6-AC$5+1)),0)</f>
        <v>0</v>
      </c>
      <c r="AD42" s="930">
        <f ca="1">IF(AD$5&gt;0,SUM(OFFSET('Labour Reference (hide)'!$B$9,('Labour Entry'!$A41-9)*5-4,AD$5,1,AD$6-AD$5+1)),0)</f>
        <v>0</v>
      </c>
      <c r="AE42" s="931">
        <f t="shared" ca="1" si="5"/>
        <v>0</v>
      </c>
      <c r="AF42" s="861">
        <f ca="1">IF(AF$5&gt;0,SUM(OFFSET('Labour Reference (hide)'!$B$9,('Labour Entry'!$A41-9)*5-3,AF$5,1,AF$6-AF$5+1)),0)</f>
        <v>0</v>
      </c>
      <c r="AG42" s="861">
        <f ca="1">IF(AG$5&gt;0,SUM(OFFSET('Labour Reference (hide)'!$B$9,('Labour Entry'!$A41-9)*5-2,AG$5,1,AG$6-AG$5+1)),0)</f>
        <v>0</v>
      </c>
      <c r="AH42" s="861">
        <f ca="1">IF(AH$5&gt;0,SUM(OFFSET('Labour Reference (hide)'!$B$9,('Labour Entry'!$A41-9)*5-1,AH$5,1,AH$6-AH$5+1)),0)</f>
        <v>0</v>
      </c>
      <c r="AI42" s="858">
        <f ca="1">IF(AI$5&gt;0,SUM(OFFSET('Labour Reference (hide)'!$B$9,('Labour Entry'!$A41-9)*5-0,AI$5,1,AI$6-AI$5+1)),0)</f>
        <v>0</v>
      </c>
      <c r="AJ42" s="930">
        <f ca="1">IF(AJ$5&gt;0,SUM(OFFSET('Labour Reference (hide)'!$B$9,('Labour Entry'!$A41-9)*5-4,AJ$5,1,AJ$6-AJ$5+1)),0)</f>
        <v>0</v>
      </c>
      <c r="AK42" s="931">
        <f t="shared" ca="1" si="6"/>
        <v>0</v>
      </c>
      <c r="AL42" s="861">
        <f ca="1">IF(AL$5&gt;0,SUM(OFFSET('Labour Reference (hide)'!$B$9,('Labour Entry'!$A41-9)*5-3,AL$5,1,AL$6-AL$5+1)),0)</f>
        <v>0</v>
      </c>
      <c r="AM42" s="861">
        <f ca="1">IF(AM$5&gt;0,SUM(OFFSET('Labour Reference (hide)'!$B$9,('Labour Entry'!$A41-9)*5-2,AM$5,1,AM$6-AM$5+1)),0)</f>
        <v>0</v>
      </c>
      <c r="AN42" s="861">
        <f ca="1">IF(AN$5&gt;0,SUM(OFFSET('Labour Reference (hide)'!$B$9,('Labour Entry'!$A41-9)*5-1,AN$5,1,AN$6-AN$5+1)),0)</f>
        <v>0</v>
      </c>
      <c r="AO42" s="858">
        <f ca="1">IF(AO$5&gt;0,SUM(OFFSET('Labour Reference (hide)'!$B$9,('Labour Entry'!$A41-9)*5-0,AO$5,1,AO$6-AO$5+1)),0)</f>
        <v>0</v>
      </c>
      <c r="AP42" s="845"/>
      <c r="AQ42" s="863">
        <f t="shared" ca="1" si="0"/>
        <v>0</v>
      </c>
      <c r="AR42" s="864">
        <f t="shared" ca="1" si="0"/>
        <v>0</v>
      </c>
      <c r="AS42" s="865">
        <f t="shared" ca="1" si="0"/>
        <v>0</v>
      </c>
      <c r="AT42" s="866">
        <f t="shared" ca="1" si="0"/>
        <v>0</v>
      </c>
      <c r="AU42" s="866">
        <f t="shared" ca="1" si="0"/>
        <v>0</v>
      </c>
      <c r="AV42" s="867">
        <f t="shared" ca="1" si="0"/>
        <v>0</v>
      </c>
    </row>
    <row r="43" spans="1:48" x14ac:dyDescent="0.2">
      <c r="A43" s="855" t="str">
        <f ca="1">IF(OFFSET('Employee Set-up'!$A$1,ROW('Employee Set-up'!$A37)-1,'Employee Set-up'!$B$1-1,1,1)&lt;&gt;0,OFFSET('Employee Set-up'!$A$1,ROW('Employee Set-up'!$A37)-1,'Employee Set-up'!$B$1-1,1,1),"---")</f>
        <v>----</v>
      </c>
      <c r="B43" s="856" t="str">
        <f ca="1">IF(OFFSET('Employee Set-up'!$A$1,ROW('Employee Set-up'!$A37)-1,'Employee Set-up'!$D$1-1,1,1)&lt;&gt;0,OFFSET('Employee Set-up'!$A$1,ROW('Employee Set-up'!$A37)-1,'Employee Set-up'!$C$1-1,1,1),"---")</f>
        <v>---</v>
      </c>
      <c r="C43" s="857">
        <f ca="1">IF(OFFSET('Employee Set-up'!$A$1,ROW('Employee Set-up'!$A37)-1,'Employee Set-up'!$D$1-1,1,1)&lt;&gt;0,OFFSET('Employee Set-up'!$A$1,ROW('Employee Set-up'!$A37)-1,'Employee Set-up'!$F$1-1,1,1),"---")</f>
        <v>0</v>
      </c>
      <c r="D43" s="858">
        <f ca="1">IF(OFFSET('Employee Set-up'!$A$1,ROW('Employee Set-up'!$A37)-1,'Employee Set-up'!$D$1-1,1,1)&lt;&gt;0,OFFSET('Employee Set-up'!$A$1,ROW('Employee Set-up'!$A37)-1,'Employee Set-up'!$G$1-1,1,1),"---")</f>
        <v>0</v>
      </c>
      <c r="E43" s="845"/>
      <c r="F43" s="930">
        <f ca="1">IF(F$5&gt;0,SUM(OFFSET('Labour Reference (hide)'!$B$9,('Labour Entry'!$A42-9)*5-4,F$5,1,F$6-F$5+1)),0)</f>
        <v>0</v>
      </c>
      <c r="G43" s="931">
        <f t="shared" ca="1" si="1"/>
        <v>0</v>
      </c>
      <c r="H43" s="860">
        <f ca="1">IF(H$5&gt;0,SUM(OFFSET('Labour Reference (hide)'!$B$9,('Labour Entry'!$A42-9)*5-3,H$5,1,H$6-H$5+1)),0)</f>
        <v>0</v>
      </c>
      <c r="I43" s="861">
        <f ca="1">IF(I$5&gt;0,SUM(OFFSET('Labour Reference (hide)'!$B$9,('Labour Entry'!$A42-9)*5-2,I$5,1,I$6-I$5+1)),0)</f>
        <v>0</v>
      </c>
      <c r="J43" s="861">
        <f ca="1">IF(J$5&gt;0,SUM(OFFSET('Labour Reference (hide)'!$B$9,('Labour Entry'!$A42-9)*5-1,J$5,1,J$6-J$5+1)),0)</f>
        <v>0</v>
      </c>
      <c r="K43" s="858">
        <f ca="1">IF(K$5&gt;0,SUM(OFFSET('Labour Reference (hide)'!$B$9,('Labour Entry'!$A42-9)*5-0,K$5,1,K$6-K$5+1)),0)</f>
        <v>0</v>
      </c>
      <c r="L43" s="930">
        <f ca="1">IF(L$5&gt;0,SUM(OFFSET('Labour Reference (hide)'!$B$9,('Labour Entry'!$A42-9)*5-4,L$5,1,L$6-L$5+1)),0)</f>
        <v>0</v>
      </c>
      <c r="M43" s="931">
        <f t="shared" ca="1" si="2"/>
        <v>0</v>
      </c>
      <c r="N43" s="861">
        <f ca="1">IF(N$5&gt;0,SUM(OFFSET('Labour Reference (hide)'!$B$9,('Labour Entry'!$A42-9)*5-3,N$5,1,N$6-N$5+1)),0)</f>
        <v>0</v>
      </c>
      <c r="O43" s="861">
        <f ca="1">IF(O$5&gt;0,SUM(OFFSET('Labour Reference (hide)'!$B$9,('Labour Entry'!$A42-9)*5-2,O$5,1,O$6-O$5+1)),0)</f>
        <v>0</v>
      </c>
      <c r="P43" s="861">
        <f ca="1">IF(P$5&gt;0,SUM(OFFSET('Labour Reference (hide)'!$B$9,('Labour Entry'!$A42-9)*5-1,P$5,1,P$6-P$5+1)),0)</f>
        <v>0</v>
      </c>
      <c r="Q43" s="858">
        <f ca="1">IF(Q$5&gt;0,SUM(OFFSET('Labour Reference (hide)'!$B$9,('Labour Entry'!$A42-9)*5-0,Q$5,1,Q$6-Q$5+1)),0)</f>
        <v>0</v>
      </c>
      <c r="R43" s="930">
        <f ca="1">IF(R$5&gt;0,SUM(OFFSET('Labour Reference (hide)'!$B$9,('Labour Entry'!$A42-9)*5-4,R$5,1,R$6-R$5+1)),0)</f>
        <v>0</v>
      </c>
      <c r="S43" s="931">
        <f t="shared" ca="1" si="3"/>
        <v>0</v>
      </c>
      <c r="T43" s="861">
        <f ca="1">IF(T$5&gt;0,SUM(OFFSET('Labour Reference (hide)'!$B$9,('Labour Entry'!$A42-9)*5-3,T$5,1,T$6-T$5+1)),0)</f>
        <v>0</v>
      </c>
      <c r="U43" s="861">
        <f ca="1">IF(U$5&gt;0,SUM(OFFSET('Labour Reference (hide)'!$B$9,('Labour Entry'!$A42-9)*5-2,U$5,1,U$6-U$5+1)),0)</f>
        <v>0</v>
      </c>
      <c r="V43" s="861">
        <f ca="1">IF(V$5&gt;0,SUM(OFFSET('Labour Reference (hide)'!$B$9,('Labour Entry'!$A42-9)*5-1,V$5,1,V$6-V$5+1)),0)</f>
        <v>0</v>
      </c>
      <c r="W43" s="858">
        <f ca="1">IF(W$5&gt;0,SUM(OFFSET('Labour Reference (hide)'!$B$9,('Labour Entry'!$A42-9)*5-0,W$5,1,W$6-W$5+1)),0)</f>
        <v>0</v>
      </c>
      <c r="X43" s="930">
        <f ca="1">IF(X$5&gt;0,SUM(OFFSET('Labour Reference (hide)'!$B$9,('Labour Entry'!$A42-9)*5-4,X$5,1,X$6-X$5+1)),0)</f>
        <v>0</v>
      </c>
      <c r="Y43" s="931">
        <f t="shared" ca="1" si="4"/>
        <v>0</v>
      </c>
      <c r="Z43" s="861">
        <f ca="1">IF(Z$5&gt;0,SUM(OFFSET('Labour Reference (hide)'!$B$9,('Labour Entry'!$A42-9)*5-3,Z$5,1,Z$6-Z$5+1)),0)</f>
        <v>0</v>
      </c>
      <c r="AA43" s="861">
        <f ca="1">IF(AA$5&gt;0,SUM(OFFSET('Labour Reference (hide)'!$B$9,('Labour Entry'!$A42-9)*5-2,AA$5,1,AA$6-AA$5+1)),0)</f>
        <v>0</v>
      </c>
      <c r="AB43" s="861">
        <f ca="1">IF(AB$5&gt;0,SUM(OFFSET('Labour Reference (hide)'!$B$9,('Labour Entry'!$A42-9)*5-1,AB$5,1,AB$6-AB$5+1)),0)</f>
        <v>0</v>
      </c>
      <c r="AC43" s="858">
        <f ca="1">IF(AC$5&gt;0,SUM(OFFSET('Labour Reference (hide)'!$B$9,('Labour Entry'!$A42-9)*5-0,AC$5,1,AC$6-AC$5+1)),0)</f>
        <v>0</v>
      </c>
      <c r="AD43" s="930">
        <f ca="1">IF(AD$5&gt;0,SUM(OFFSET('Labour Reference (hide)'!$B$9,('Labour Entry'!$A42-9)*5-4,AD$5,1,AD$6-AD$5+1)),0)</f>
        <v>0</v>
      </c>
      <c r="AE43" s="931">
        <f t="shared" ca="1" si="5"/>
        <v>0</v>
      </c>
      <c r="AF43" s="861">
        <f ca="1">IF(AF$5&gt;0,SUM(OFFSET('Labour Reference (hide)'!$B$9,('Labour Entry'!$A42-9)*5-3,AF$5,1,AF$6-AF$5+1)),0)</f>
        <v>0</v>
      </c>
      <c r="AG43" s="861">
        <f ca="1">IF(AG$5&gt;0,SUM(OFFSET('Labour Reference (hide)'!$B$9,('Labour Entry'!$A42-9)*5-2,AG$5,1,AG$6-AG$5+1)),0)</f>
        <v>0</v>
      </c>
      <c r="AH43" s="861">
        <f ca="1">IF(AH$5&gt;0,SUM(OFFSET('Labour Reference (hide)'!$B$9,('Labour Entry'!$A42-9)*5-1,AH$5,1,AH$6-AH$5+1)),0)</f>
        <v>0</v>
      </c>
      <c r="AI43" s="858">
        <f ca="1">IF(AI$5&gt;0,SUM(OFFSET('Labour Reference (hide)'!$B$9,('Labour Entry'!$A42-9)*5-0,AI$5,1,AI$6-AI$5+1)),0)</f>
        <v>0</v>
      </c>
      <c r="AJ43" s="930">
        <f ca="1">IF(AJ$5&gt;0,SUM(OFFSET('Labour Reference (hide)'!$B$9,('Labour Entry'!$A42-9)*5-4,AJ$5,1,AJ$6-AJ$5+1)),0)</f>
        <v>0</v>
      </c>
      <c r="AK43" s="931">
        <f t="shared" ca="1" si="6"/>
        <v>0</v>
      </c>
      <c r="AL43" s="861">
        <f ca="1">IF(AL$5&gt;0,SUM(OFFSET('Labour Reference (hide)'!$B$9,('Labour Entry'!$A42-9)*5-3,AL$5,1,AL$6-AL$5+1)),0)</f>
        <v>0</v>
      </c>
      <c r="AM43" s="861">
        <f ca="1">IF(AM$5&gt;0,SUM(OFFSET('Labour Reference (hide)'!$B$9,('Labour Entry'!$A42-9)*5-2,AM$5,1,AM$6-AM$5+1)),0)</f>
        <v>0</v>
      </c>
      <c r="AN43" s="861">
        <f ca="1">IF(AN$5&gt;0,SUM(OFFSET('Labour Reference (hide)'!$B$9,('Labour Entry'!$A42-9)*5-1,AN$5,1,AN$6-AN$5+1)),0)</f>
        <v>0</v>
      </c>
      <c r="AO43" s="858">
        <f ca="1">IF(AO$5&gt;0,SUM(OFFSET('Labour Reference (hide)'!$B$9,('Labour Entry'!$A42-9)*5-0,AO$5,1,AO$6-AO$5+1)),0)</f>
        <v>0</v>
      </c>
      <c r="AP43" s="845"/>
      <c r="AQ43" s="863">
        <f t="shared" ca="1" si="0"/>
        <v>0</v>
      </c>
      <c r="AR43" s="864">
        <f t="shared" ca="1" si="0"/>
        <v>0</v>
      </c>
      <c r="AS43" s="865">
        <f t="shared" ca="1" si="0"/>
        <v>0</v>
      </c>
      <c r="AT43" s="866">
        <f t="shared" ca="1" si="0"/>
        <v>0</v>
      </c>
      <c r="AU43" s="866">
        <f t="shared" ca="1" si="0"/>
        <v>0</v>
      </c>
      <c r="AV43" s="867">
        <f t="shared" ca="1" si="0"/>
        <v>0</v>
      </c>
    </row>
    <row r="44" spans="1:48" x14ac:dyDescent="0.2">
      <c r="A44" s="855" t="str">
        <f ca="1">IF(OFFSET('Employee Set-up'!$A$1,ROW('Employee Set-up'!$A38)-1,'Employee Set-up'!$B$1-1,1,1)&lt;&gt;0,OFFSET('Employee Set-up'!$A$1,ROW('Employee Set-up'!$A38)-1,'Employee Set-up'!$B$1-1,1,1),"---")</f>
        <v>----</v>
      </c>
      <c r="B44" s="856" t="str">
        <f ca="1">IF(OFFSET('Employee Set-up'!$A$1,ROW('Employee Set-up'!$A38)-1,'Employee Set-up'!$D$1-1,1,1)&lt;&gt;0,OFFSET('Employee Set-up'!$A$1,ROW('Employee Set-up'!$A38)-1,'Employee Set-up'!$C$1-1,1,1),"---")</f>
        <v>---</v>
      </c>
      <c r="C44" s="857">
        <f ca="1">IF(OFFSET('Employee Set-up'!$A$1,ROW('Employee Set-up'!$A38)-1,'Employee Set-up'!$D$1-1,1,1)&lt;&gt;0,OFFSET('Employee Set-up'!$A$1,ROW('Employee Set-up'!$A38)-1,'Employee Set-up'!$F$1-1,1,1),"---")</f>
        <v>0</v>
      </c>
      <c r="D44" s="858">
        <f ca="1">IF(OFFSET('Employee Set-up'!$A$1,ROW('Employee Set-up'!$A38)-1,'Employee Set-up'!$D$1-1,1,1)&lt;&gt;0,OFFSET('Employee Set-up'!$A$1,ROW('Employee Set-up'!$A38)-1,'Employee Set-up'!$G$1-1,1,1),"---")</f>
        <v>0</v>
      </c>
      <c r="E44" s="845"/>
      <c r="F44" s="930">
        <f ca="1">IF(F$5&gt;0,SUM(OFFSET('Labour Reference (hide)'!$B$9,('Labour Entry'!$A43-9)*5-4,F$5,1,F$6-F$5+1)),0)</f>
        <v>0</v>
      </c>
      <c r="G44" s="931">
        <f t="shared" ca="1" si="1"/>
        <v>0</v>
      </c>
      <c r="H44" s="860">
        <f ca="1">IF(H$5&gt;0,SUM(OFFSET('Labour Reference (hide)'!$B$9,('Labour Entry'!$A43-9)*5-3,H$5,1,H$6-H$5+1)),0)</f>
        <v>0</v>
      </c>
      <c r="I44" s="861">
        <f ca="1">IF(I$5&gt;0,SUM(OFFSET('Labour Reference (hide)'!$B$9,('Labour Entry'!$A43-9)*5-2,I$5,1,I$6-I$5+1)),0)</f>
        <v>0</v>
      </c>
      <c r="J44" s="861">
        <f ca="1">IF(J$5&gt;0,SUM(OFFSET('Labour Reference (hide)'!$B$9,('Labour Entry'!$A43-9)*5-1,J$5,1,J$6-J$5+1)),0)</f>
        <v>0</v>
      </c>
      <c r="K44" s="858">
        <f ca="1">IF(K$5&gt;0,SUM(OFFSET('Labour Reference (hide)'!$B$9,('Labour Entry'!$A43-9)*5-0,K$5,1,K$6-K$5+1)),0)</f>
        <v>0</v>
      </c>
      <c r="L44" s="930">
        <f ca="1">IF(L$5&gt;0,SUM(OFFSET('Labour Reference (hide)'!$B$9,('Labour Entry'!$A43-9)*5-4,L$5,1,L$6-L$5+1)),0)</f>
        <v>0</v>
      </c>
      <c r="M44" s="931">
        <f t="shared" ca="1" si="2"/>
        <v>0</v>
      </c>
      <c r="N44" s="861">
        <f ca="1">IF(N$5&gt;0,SUM(OFFSET('Labour Reference (hide)'!$B$9,('Labour Entry'!$A43-9)*5-3,N$5,1,N$6-N$5+1)),0)</f>
        <v>0</v>
      </c>
      <c r="O44" s="861">
        <f ca="1">IF(O$5&gt;0,SUM(OFFSET('Labour Reference (hide)'!$B$9,('Labour Entry'!$A43-9)*5-2,O$5,1,O$6-O$5+1)),0)</f>
        <v>0</v>
      </c>
      <c r="P44" s="861">
        <f ca="1">IF(P$5&gt;0,SUM(OFFSET('Labour Reference (hide)'!$B$9,('Labour Entry'!$A43-9)*5-1,P$5,1,P$6-P$5+1)),0)</f>
        <v>0</v>
      </c>
      <c r="Q44" s="858">
        <f ca="1">IF(Q$5&gt;0,SUM(OFFSET('Labour Reference (hide)'!$B$9,('Labour Entry'!$A43-9)*5-0,Q$5,1,Q$6-Q$5+1)),0)</f>
        <v>0</v>
      </c>
      <c r="R44" s="930">
        <f ca="1">IF(R$5&gt;0,SUM(OFFSET('Labour Reference (hide)'!$B$9,('Labour Entry'!$A43-9)*5-4,R$5,1,R$6-R$5+1)),0)</f>
        <v>0</v>
      </c>
      <c r="S44" s="931">
        <f t="shared" ca="1" si="3"/>
        <v>0</v>
      </c>
      <c r="T44" s="861">
        <f ca="1">IF(T$5&gt;0,SUM(OFFSET('Labour Reference (hide)'!$B$9,('Labour Entry'!$A43-9)*5-3,T$5,1,T$6-T$5+1)),0)</f>
        <v>0</v>
      </c>
      <c r="U44" s="861">
        <f ca="1">IF(U$5&gt;0,SUM(OFFSET('Labour Reference (hide)'!$B$9,('Labour Entry'!$A43-9)*5-2,U$5,1,U$6-U$5+1)),0)</f>
        <v>0</v>
      </c>
      <c r="V44" s="861">
        <f ca="1">IF(V$5&gt;0,SUM(OFFSET('Labour Reference (hide)'!$B$9,('Labour Entry'!$A43-9)*5-1,V$5,1,V$6-V$5+1)),0)</f>
        <v>0</v>
      </c>
      <c r="W44" s="858">
        <f ca="1">IF(W$5&gt;0,SUM(OFFSET('Labour Reference (hide)'!$B$9,('Labour Entry'!$A43-9)*5-0,W$5,1,W$6-W$5+1)),0)</f>
        <v>0</v>
      </c>
      <c r="X44" s="930">
        <f ca="1">IF(X$5&gt;0,SUM(OFFSET('Labour Reference (hide)'!$B$9,('Labour Entry'!$A43-9)*5-4,X$5,1,X$6-X$5+1)),0)</f>
        <v>0</v>
      </c>
      <c r="Y44" s="931">
        <f t="shared" ca="1" si="4"/>
        <v>0</v>
      </c>
      <c r="Z44" s="861">
        <f ca="1">IF(Z$5&gt;0,SUM(OFFSET('Labour Reference (hide)'!$B$9,('Labour Entry'!$A43-9)*5-3,Z$5,1,Z$6-Z$5+1)),0)</f>
        <v>0</v>
      </c>
      <c r="AA44" s="861">
        <f ca="1">IF(AA$5&gt;0,SUM(OFFSET('Labour Reference (hide)'!$B$9,('Labour Entry'!$A43-9)*5-2,AA$5,1,AA$6-AA$5+1)),0)</f>
        <v>0</v>
      </c>
      <c r="AB44" s="861">
        <f ca="1">IF(AB$5&gt;0,SUM(OFFSET('Labour Reference (hide)'!$B$9,('Labour Entry'!$A43-9)*5-1,AB$5,1,AB$6-AB$5+1)),0)</f>
        <v>0</v>
      </c>
      <c r="AC44" s="858">
        <f ca="1">IF(AC$5&gt;0,SUM(OFFSET('Labour Reference (hide)'!$B$9,('Labour Entry'!$A43-9)*5-0,AC$5,1,AC$6-AC$5+1)),0)</f>
        <v>0</v>
      </c>
      <c r="AD44" s="930">
        <f ca="1">IF(AD$5&gt;0,SUM(OFFSET('Labour Reference (hide)'!$B$9,('Labour Entry'!$A43-9)*5-4,AD$5,1,AD$6-AD$5+1)),0)</f>
        <v>0</v>
      </c>
      <c r="AE44" s="931">
        <f t="shared" ca="1" si="5"/>
        <v>0</v>
      </c>
      <c r="AF44" s="861">
        <f ca="1">IF(AF$5&gt;0,SUM(OFFSET('Labour Reference (hide)'!$B$9,('Labour Entry'!$A43-9)*5-3,AF$5,1,AF$6-AF$5+1)),0)</f>
        <v>0</v>
      </c>
      <c r="AG44" s="861">
        <f ca="1">IF(AG$5&gt;0,SUM(OFFSET('Labour Reference (hide)'!$B$9,('Labour Entry'!$A43-9)*5-2,AG$5,1,AG$6-AG$5+1)),0)</f>
        <v>0</v>
      </c>
      <c r="AH44" s="861">
        <f ca="1">IF(AH$5&gt;0,SUM(OFFSET('Labour Reference (hide)'!$B$9,('Labour Entry'!$A43-9)*5-1,AH$5,1,AH$6-AH$5+1)),0)</f>
        <v>0</v>
      </c>
      <c r="AI44" s="858">
        <f ca="1">IF(AI$5&gt;0,SUM(OFFSET('Labour Reference (hide)'!$B$9,('Labour Entry'!$A43-9)*5-0,AI$5,1,AI$6-AI$5+1)),0)</f>
        <v>0</v>
      </c>
      <c r="AJ44" s="930">
        <f ca="1">IF(AJ$5&gt;0,SUM(OFFSET('Labour Reference (hide)'!$B$9,('Labour Entry'!$A43-9)*5-4,AJ$5,1,AJ$6-AJ$5+1)),0)</f>
        <v>0</v>
      </c>
      <c r="AK44" s="931">
        <f t="shared" ca="1" si="6"/>
        <v>0</v>
      </c>
      <c r="AL44" s="861">
        <f ca="1">IF(AL$5&gt;0,SUM(OFFSET('Labour Reference (hide)'!$B$9,('Labour Entry'!$A43-9)*5-3,AL$5,1,AL$6-AL$5+1)),0)</f>
        <v>0</v>
      </c>
      <c r="AM44" s="861">
        <f ca="1">IF(AM$5&gt;0,SUM(OFFSET('Labour Reference (hide)'!$B$9,('Labour Entry'!$A43-9)*5-2,AM$5,1,AM$6-AM$5+1)),0)</f>
        <v>0</v>
      </c>
      <c r="AN44" s="861">
        <f ca="1">IF(AN$5&gt;0,SUM(OFFSET('Labour Reference (hide)'!$B$9,('Labour Entry'!$A43-9)*5-1,AN$5,1,AN$6-AN$5+1)),0)</f>
        <v>0</v>
      </c>
      <c r="AO44" s="858">
        <f ca="1">IF(AO$5&gt;0,SUM(OFFSET('Labour Reference (hide)'!$B$9,('Labour Entry'!$A43-9)*5-0,AO$5,1,AO$6-AO$5+1)),0)</f>
        <v>0</v>
      </c>
      <c r="AP44" s="845"/>
      <c r="AQ44" s="863">
        <f t="shared" ca="1" si="0"/>
        <v>0</v>
      </c>
      <c r="AR44" s="864">
        <f t="shared" ca="1" si="0"/>
        <v>0</v>
      </c>
      <c r="AS44" s="865">
        <f t="shared" ca="1" si="0"/>
        <v>0</v>
      </c>
      <c r="AT44" s="866">
        <f t="shared" ca="1" si="0"/>
        <v>0</v>
      </c>
      <c r="AU44" s="866">
        <f t="shared" ca="1" si="0"/>
        <v>0</v>
      </c>
      <c r="AV44" s="867">
        <f t="shared" ca="1" si="0"/>
        <v>0</v>
      </c>
    </row>
    <row r="45" spans="1:48" x14ac:dyDescent="0.2">
      <c r="A45" s="855" t="str">
        <f ca="1">IF(OFFSET('Employee Set-up'!$A$1,ROW('Employee Set-up'!$A39)-1,'Employee Set-up'!$B$1-1,1,1)&lt;&gt;0,OFFSET('Employee Set-up'!$A$1,ROW('Employee Set-up'!$A39)-1,'Employee Set-up'!$B$1-1,1,1),"---")</f>
        <v>----</v>
      </c>
      <c r="B45" s="856" t="str">
        <f ca="1">IF(OFFSET('Employee Set-up'!$A$1,ROW('Employee Set-up'!$A39)-1,'Employee Set-up'!$D$1-1,1,1)&lt;&gt;0,OFFSET('Employee Set-up'!$A$1,ROW('Employee Set-up'!$A39)-1,'Employee Set-up'!$C$1-1,1,1),"---")</f>
        <v>---</v>
      </c>
      <c r="C45" s="857">
        <f ca="1">IF(OFFSET('Employee Set-up'!$A$1,ROW('Employee Set-up'!$A39)-1,'Employee Set-up'!$D$1-1,1,1)&lt;&gt;0,OFFSET('Employee Set-up'!$A$1,ROW('Employee Set-up'!$A39)-1,'Employee Set-up'!$F$1-1,1,1),"---")</f>
        <v>0</v>
      </c>
      <c r="D45" s="858">
        <f ca="1">IF(OFFSET('Employee Set-up'!$A$1,ROW('Employee Set-up'!$A39)-1,'Employee Set-up'!$D$1-1,1,1)&lt;&gt;0,OFFSET('Employee Set-up'!$A$1,ROW('Employee Set-up'!$A39)-1,'Employee Set-up'!$G$1-1,1,1),"---")</f>
        <v>0</v>
      </c>
      <c r="E45" s="845"/>
      <c r="F45" s="930">
        <f ca="1">IF(F$5&gt;0,SUM(OFFSET('Labour Reference (hide)'!$B$9,('Labour Entry'!$A44-9)*5-4,F$5,1,F$6-F$5+1)),0)</f>
        <v>0</v>
      </c>
      <c r="G45" s="931">
        <f t="shared" ca="1" si="1"/>
        <v>0</v>
      </c>
      <c r="H45" s="860">
        <f ca="1">IF(H$5&gt;0,SUM(OFFSET('Labour Reference (hide)'!$B$9,('Labour Entry'!$A44-9)*5-3,H$5,1,H$6-H$5+1)),0)</f>
        <v>0</v>
      </c>
      <c r="I45" s="861">
        <f ca="1">IF(I$5&gt;0,SUM(OFFSET('Labour Reference (hide)'!$B$9,('Labour Entry'!$A44-9)*5-2,I$5,1,I$6-I$5+1)),0)</f>
        <v>0</v>
      </c>
      <c r="J45" s="861">
        <f ca="1">IF(J$5&gt;0,SUM(OFFSET('Labour Reference (hide)'!$B$9,('Labour Entry'!$A44-9)*5-1,J$5,1,J$6-J$5+1)),0)</f>
        <v>0</v>
      </c>
      <c r="K45" s="858">
        <f ca="1">IF(K$5&gt;0,SUM(OFFSET('Labour Reference (hide)'!$B$9,('Labour Entry'!$A44-9)*5-0,K$5,1,K$6-K$5+1)),0)</f>
        <v>0</v>
      </c>
      <c r="L45" s="930">
        <f ca="1">IF(L$5&gt;0,SUM(OFFSET('Labour Reference (hide)'!$B$9,('Labour Entry'!$A44-9)*5-4,L$5,1,L$6-L$5+1)),0)</f>
        <v>0</v>
      </c>
      <c r="M45" s="931">
        <f t="shared" ca="1" si="2"/>
        <v>0</v>
      </c>
      <c r="N45" s="861">
        <f ca="1">IF(N$5&gt;0,SUM(OFFSET('Labour Reference (hide)'!$B$9,('Labour Entry'!$A44-9)*5-3,N$5,1,N$6-N$5+1)),0)</f>
        <v>0</v>
      </c>
      <c r="O45" s="861">
        <f ca="1">IF(O$5&gt;0,SUM(OFFSET('Labour Reference (hide)'!$B$9,('Labour Entry'!$A44-9)*5-2,O$5,1,O$6-O$5+1)),0)</f>
        <v>0</v>
      </c>
      <c r="P45" s="861">
        <f ca="1">IF(P$5&gt;0,SUM(OFFSET('Labour Reference (hide)'!$B$9,('Labour Entry'!$A44-9)*5-1,P$5,1,P$6-P$5+1)),0)</f>
        <v>0</v>
      </c>
      <c r="Q45" s="858">
        <f ca="1">IF(Q$5&gt;0,SUM(OFFSET('Labour Reference (hide)'!$B$9,('Labour Entry'!$A44-9)*5-0,Q$5,1,Q$6-Q$5+1)),0)</f>
        <v>0</v>
      </c>
      <c r="R45" s="930">
        <f ca="1">IF(R$5&gt;0,SUM(OFFSET('Labour Reference (hide)'!$B$9,('Labour Entry'!$A44-9)*5-4,R$5,1,R$6-R$5+1)),0)</f>
        <v>0</v>
      </c>
      <c r="S45" s="931">
        <f t="shared" ca="1" si="3"/>
        <v>0</v>
      </c>
      <c r="T45" s="861">
        <f ca="1">IF(T$5&gt;0,SUM(OFFSET('Labour Reference (hide)'!$B$9,('Labour Entry'!$A44-9)*5-3,T$5,1,T$6-T$5+1)),0)</f>
        <v>0</v>
      </c>
      <c r="U45" s="861">
        <f ca="1">IF(U$5&gt;0,SUM(OFFSET('Labour Reference (hide)'!$B$9,('Labour Entry'!$A44-9)*5-2,U$5,1,U$6-U$5+1)),0)</f>
        <v>0</v>
      </c>
      <c r="V45" s="861">
        <f ca="1">IF(V$5&gt;0,SUM(OFFSET('Labour Reference (hide)'!$B$9,('Labour Entry'!$A44-9)*5-1,V$5,1,V$6-V$5+1)),0)</f>
        <v>0</v>
      </c>
      <c r="W45" s="858">
        <f ca="1">IF(W$5&gt;0,SUM(OFFSET('Labour Reference (hide)'!$B$9,('Labour Entry'!$A44-9)*5-0,W$5,1,W$6-W$5+1)),0)</f>
        <v>0</v>
      </c>
      <c r="X45" s="930">
        <f ca="1">IF(X$5&gt;0,SUM(OFFSET('Labour Reference (hide)'!$B$9,('Labour Entry'!$A44-9)*5-4,X$5,1,X$6-X$5+1)),0)</f>
        <v>0</v>
      </c>
      <c r="Y45" s="931">
        <f t="shared" ca="1" si="4"/>
        <v>0</v>
      </c>
      <c r="Z45" s="861">
        <f ca="1">IF(Z$5&gt;0,SUM(OFFSET('Labour Reference (hide)'!$B$9,('Labour Entry'!$A44-9)*5-3,Z$5,1,Z$6-Z$5+1)),0)</f>
        <v>0</v>
      </c>
      <c r="AA45" s="861">
        <f ca="1">IF(AA$5&gt;0,SUM(OFFSET('Labour Reference (hide)'!$B$9,('Labour Entry'!$A44-9)*5-2,AA$5,1,AA$6-AA$5+1)),0)</f>
        <v>0</v>
      </c>
      <c r="AB45" s="861">
        <f ca="1">IF(AB$5&gt;0,SUM(OFFSET('Labour Reference (hide)'!$B$9,('Labour Entry'!$A44-9)*5-1,AB$5,1,AB$6-AB$5+1)),0)</f>
        <v>0</v>
      </c>
      <c r="AC45" s="858">
        <f ca="1">IF(AC$5&gt;0,SUM(OFFSET('Labour Reference (hide)'!$B$9,('Labour Entry'!$A44-9)*5-0,AC$5,1,AC$6-AC$5+1)),0)</f>
        <v>0</v>
      </c>
      <c r="AD45" s="930">
        <f ca="1">IF(AD$5&gt;0,SUM(OFFSET('Labour Reference (hide)'!$B$9,('Labour Entry'!$A44-9)*5-4,AD$5,1,AD$6-AD$5+1)),0)</f>
        <v>0</v>
      </c>
      <c r="AE45" s="931">
        <f t="shared" ca="1" si="5"/>
        <v>0</v>
      </c>
      <c r="AF45" s="861">
        <f ca="1">IF(AF$5&gt;0,SUM(OFFSET('Labour Reference (hide)'!$B$9,('Labour Entry'!$A44-9)*5-3,AF$5,1,AF$6-AF$5+1)),0)</f>
        <v>0</v>
      </c>
      <c r="AG45" s="861">
        <f ca="1">IF(AG$5&gt;0,SUM(OFFSET('Labour Reference (hide)'!$B$9,('Labour Entry'!$A44-9)*5-2,AG$5,1,AG$6-AG$5+1)),0)</f>
        <v>0</v>
      </c>
      <c r="AH45" s="861">
        <f ca="1">IF(AH$5&gt;0,SUM(OFFSET('Labour Reference (hide)'!$B$9,('Labour Entry'!$A44-9)*5-1,AH$5,1,AH$6-AH$5+1)),0)</f>
        <v>0</v>
      </c>
      <c r="AI45" s="858">
        <f ca="1">IF(AI$5&gt;0,SUM(OFFSET('Labour Reference (hide)'!$B$9,('Labour Entry'!$A44-9)*5-0,AI$5,1,AI$6-AI$5+1)),0)</f>
        <v>0</v>
      </c>
      <c r="AJ45" s="930">
        <f ca="1">IF(AJ$5&gt;0,SUM(OFFSET('Labour Reference (hide)'!$B$9,('Labour Entry'!$A44-9)*5-4,AJ$5,1,AJ$6-AJ$5+1)),0)</f>
        <v>0</v>
      </c>
      <c r="AK45" s="931">
        <f t="shared" ca="1" si="6"/>
        <v>0</v>
      </c>
      <c r="AL45" s="861">
        <f ca="1">IF(AL$5&gt;0,SUM(OFFSET('Labour Reference (hide)'!$B$9,('Labour Entry'!$A44-9)*5-3,AL$5,1,AL$6-AL$5+1)),0)</f>
        <v>0</v>
      </c>
      <c r="AM45" s="861">
        <f ca="1">IF(AM$5&gt;0,SUM(OFFSET('Labour Reference (hide)'!$B$9,('Labour Entry'!$A44-9)*5-2,AM$5,1,AM$6-AM$5+1)),0)</f>
        <v>0</v>
      </c>
      <c r="AN45" s="861">
        <f ca="1">IF(AN$5&gt;0,SUM(OFFSET('Labour Reference (hide)'!$B$9,('Labour Entry'!$A44-9)*5-1,AN$5,1,AN$6-AN$5+1)),0)</f>
        <v>0</v>
      </c>
      <c r="AO45" s="858">
        <f ca="1">IF(AO$5&gt;0,SUM(OFFSET('Labour Reference (hide)'!$B$9,('Labour Entry'!$A44-9)*5-0,AO$5,1,AO$6-AO$5+1)),0)</f>
        <v>0</v>
      </c>
      <c r="AP45" s="845"/>
      <c r="AQ45" s="863">
        <f t="shared" ca="1" si="0"/>
        <v>0</v>
      </c>
      <c r="AR45" s="864">
        <f t="shared" ca="1" si="0"/>
        <v>0</v>
      </c>
      <c r="AS45" s="865">
        <f t="shared" ca="1" si="0"/>
        <v>0</v>
      </c>
      <c r="AT45" s="866">
        <f t="shared" ca="1" si="0"/>
        <v>0</v>
      </c>
      <c r="AU45" s="866">
        <f t="shared" ca="1" si="0"/>
        <v>0</v>
      </c>
      <c r="AV45" s="867">
        <f t="shared" ca="1" si="0"/>
        <v>0</v>
      </c>
    </row>
    <row r="46" spans="1:48" x14ac:dyDescent="0.2">
      <c r="A46" s="855" t="str">
        <f ca="1">IF(OFFSET('Employee Set-up'!$A$1,ROW('Employee Set-up'!$A40)-1,'Employee Set-up'!$B$1-1,1,1)&lt;&gt;0,OFFSET('Employee Set-up'!$A$1,ROW('Employee Set-up'!$A40)-1,'Employee Set-up'!$B$1-1,1,1),"---")</f>
        <v>----</v>
      </c>
      <c r="B46" s="856" t="str">
        <f ca="1">IF(OFFSET('Employee Set-up'!$A$1,ROW('Employee Set-up'!$A40)-1,'Employee Set-up'!$D$1-1,1,1)&lt;&gt;0,OFFSET('Employee Set-up'!$A$1,ROW('Employee Set-up'!$A40)-1,'Employee Set-up'!$C$1-1,1,1),"---")</f>
        <v>---</v>
      </c>
      <c r="C46" s="857">
        <f ca="1">IF(OFFSET('Employee Set-up'!$A$1,ROW('Employee Set-up'!$A40)-1,'Employee Set-up'!$D$1-1,1,1)&lt;&gt;0,OFFSET('Employee Set-up'!$A$1,ROW('Employee Set-up'!$A40)-1,'Employee Set-up'!$F$1-1,1,1),"---")</f>
        <v>0</v>
      </c>
      <c r="D46" s="858">
        <f ca="1">IF(OFFSET('Employee Set-up'!$A$1,ROW('Employee Set-up'!$A40)-1,'Employee Set-up'!$D$1-1,1,1)&lt;&gt;0,OFFSET('Employee Set-up'!$A$1,ROW('Employee Set-up'!$A40)-1,'Employee Set-up'!$G$1-1,1,1),"---")</f>
        <v>0</v>
      </c>
      <c r="E46" s="845"/>
      <c r="F46" s="930">
        <f ca="1">IF(F$5&gt;0,SUM(OFFSET('Labour Reference (hide)'!$B$9,('Labour Entry'!$A45-9)*5-4,F$5,1,F$6-F$5+1)),0)</f>
        <v>0</v>
      </c>
      <c r="G46" s="931">
        <f t="shared" ca="1" si="1"/>
        <v>0</v>
      </c>
      <c r="H46" s="860">
        <f ca="1">IF(H$5&gt;0,SUM(OFFSET('Labour Reference (hide)'!$B$9,('Labour Entry'!$A45-9)*5-3,H$5,1,H$6-H$5+1)),0)</f>
        <v>0</v>
      </c>
      <c r="I46" s="861">
        <f ca="1">IF(I$5&gt;0,SUM(OFFSET('Labour Reference (hide)'!$B$9,('Labour Entry'!$A45-9)*5-2,I$5,1,I$6-I$5+1)),0)</f>
        <v>0</v>
      </c>
      <c r="J46" s="861">
        <f ca="1">IF(J$5&gt;0,SUM(OFFSET('Labour Reference (hide)'!$B$9,('Labour Entry'!$A45-9)*5-1,J$5,1,J$6-J$5+1)),0)</f>
        <v>0</v>
      </c>
      <c r="K46" s="858">
        <f ca="1">IF(K$5&gt;0,SUM(OFFSET('Labour Reference (hide)'!$B$9,('Labour Entry'!$A45-9)*5-0,K$5,1,K$6-K$5+1)),0)</f>
        <v>0</v>
      </c>
      <c r="L46" s="930">
        <f ca="1">IF(L$5&gt;0,SUM(OFFSET('Labour Reference (hide)'!$B$9,('Labour Entry'!$A45-9)*5-4,L$5,1,L$6-L$5+1)),0)</f>
        <v>0</v>
      </c>
      <c r="M46" s="931">
        <f t="shared" ca="1" si="2"/>
        <v>0</v>
      </c>
      <c r="N46" s="861">
        <f ca="1">IF(N$5&gt;0,SUM(OFFSET('Labour Reference (hide)'!$B$9,('Labour Entry'!$A45-9)*5-3,N$5,1,N$6-N$5+1)),0)</f>
        <v>0</v>
      </c>
      <c r="O46" s="861">
        <f ca="1">IF(O$5&gt;0,SUM(OFFSET('Labour Reference (hide)'!$B$9,('Labour Entry'!$A45-9)*5-2,O$5,1,O$6-O$5+1)),0)</f>
        <v>0</v>
      </c>
      <c r="P46" s="861">
        <f ca="1">IF(P$5&gt;0,SUM(OFFSET('Labour Reference (hide)'!$B$9,('Labour Entry'!$A45-9)*5-1,P$5,1,P$6-P$5+1)),0)</f>
        <v>0</v>
      </c>
      <c r="Q46" s="858">
        <f ca="1">IF(Q$5&gt;0,SUM(OFFSET('Labour Reference (hide)'!$B$9,('Labour Entry'!$A45-9)*5-0,Q$5,1,Q$6-Q$5+1)),0)</f>
        <v>0</v>
      </c>
      <c r="R46" s="930">
        <f ca="1">IF(R$5&gt;0,SUM(OFFSET('Labour Reference (hide)'!$B$9,('Labour Entry'!$A45-9)*5-4,R$5,1,R$6-R$5+1)),0)</f>
        <v>0</v>
      </c>
      <c r="S46" s="931">
        <f t="shared" ca="1" si="3"/>
        <v>0</v>
      </c>
      <c r="T46" s="861">
        <f ca="1">IF(T$5&gt;0,SUM(OFFSET('Labour Reference (hide)'!$B$9,('Labour Entry'!$A45-9)*5-3,T$5,1,T$6-T$5+1)),0)</f>
        <v>0</v>
      </c>
      <c r="U46" s="861">
        <f ca="1">IF(U$5&gt;0,SUM(OFFSET('Labour Reference (hide)'!$B$9,('Labour Entry'!$A45-9)*5-2,U$5,1,U$6-U$5+1)),0)</f>
        <v>0</v>
      </c>
      <c r="V46" s="861">
        <f ca="1">IF(V$5&gt;0,SUM(OFFSET('Labour Reference (hide)'!$B$9,('Labour Entry'!$A45-9)*5-1,V$5,1,V$6-V$5+1)),0)</f>
        <v>0</v>
      </c>
      <c r="W46" s="858">
        <f ca="1">IF(W$5&gt;0,SUM(OFFSET('Labour Reference (hide)'!$B$9,('Labour Entry'!$A45-9)*5-0,W$5,1,W$6-W$5+1)),0)</f>
        <v>0</v>
      </c>
      <c r="X46" s="930">
        <f ca="1">IF(X$5&gt;0,SUM(OFFSET('Labour Reference (hide)'!$B$9,('Labour Entry'!$A45-9)*5-4,X$5,1,X$6-X$5+1)),0)</f>
        <v>0</v>
      </c>
      <c r="Y46" s="931">
        <f t="shared" ca="1" si="4"/>
        <v>0</v>
      </c>
      <c r="Z46" s="861">
        <f ca="1">IF(Z$5&gt;0,SUM(OFFSET('Labour Reference (hide)'!$B$9,('Labour Entry'!$A45-9)*5-3,Z$5,1,Z$6-Z$5+1)),0)</f>
        <v>0</v>
      </c>
      <c r="AA46" s="861">
        <f ca="1">IF(AA$5&gt;0,SUM(OFFSET('Labour Reference (hide)'!$B$9,('Labour Entry'!$A45-9)*5-2,AA$5,1,AA$6-AA$5+1)),0)</f>
        <v>0</v>
      </c>
      <c r="AB46" s="861">
        <f ca="1">IF(AB$5&gt;0,SUM(OFFSET('Labour Reference (hide)'!$B$9,('Labour Entry'!$A45-9)*5-1,AB$5,1,AB$6-AB$5+1)),0)</f>
        <v>0</v>
      </c>
      <c r="AC46" s="858">
        <f ca="1">IF(AC$5&gt;0,SUM(OFFSET('Labour Reference (hide)'!$B$9,('Labour Entry'!$A45-9)*5-0,AC$5,1,AC$6-AC$5+1)),0)</f>
        <v>0</v>
      </c>
      <c r="AD46" s="930">
        <f ca="1">IF(AD$5&gt;0,SUM(OFFSET('Labour Reference (hide)'!$B$9,('Labour Entry'!$A45-9)*5-4,AD$5,1,AD$6-AD$5+1)),0)</f>
        <v>0</v>
      </c>
      <c r="AE46" s="931">
        <f t="shared" ca="1" si="5"/>
        <v>0</v>
      </c>
      <c r="AF46" s="861">
        <f ca="1">IF(AF$5&gt;0,SUM(OFFSET('Labour Reference (hide)'!$B$9,('Labour Entry'!$A45-9)*5-3,AF$5,1,AF$6-AF$5+1)),0)</f>
        <v>0</v>
      </c>
      <c r="AG46" s="861">
        <f ca="1">IF(AG$5&gt;0,SUM(OFFSET('Labour Reference (hide)'!$B$9,('Labour Entry'!$A45-9)*5-2,AG$5,1,AG$6-AG$5+1)),0)</f>
        <v>0</v>
      </c>
      <c r="AH46" s="861">
        <f ca="1">IF(AH$5&gt;0,SUM(OFFSET('Labour Reference (hide)'!$B$9,('Labour Entry'!$A45-9)*5-1,AH$5,1,AH$6-AH$5+1)),0)</f>
        <v>0</v>
      </c>
      <c r="AI46" s="858">
        <f ca="1">IF(AI$5&gt;0,SUM(OFFSET('Labour Reference (hide)'!$B$9,('Labour Entry'!$A45-9)*5-0,AI$5,1,AI$6-AI$5+1)),0)</f>
        <v>0</v>
      </c>
      <c r="AJ46" s="930">
        <f ca="1">IF(AJ$5&gt;0,SUM(OFFSET('Labour Reference (hide)'!$B$9,('Labour Entry'!$A45-9)*5-4,AJ$5,1,AJ$6-AJ$5+1)),0)</f>
        <v>0</v>
      </c>
      <c r="AK46" s="931">
        <f t="shared" ca="1" si="6"/>
        <v>0</v>
      </c>
      <c r="AL46" s="861">
        <f ca="1">IF(AL$5&gt;0,SUM(OFFSET('Labour Reference (hide)'!$B$9,('Labour Entry'!$A45-9)*5-3,AL$5,1,AL$6-AL$5+1)),0)</f>
        <v>0</v>
      </c>
      <c r="AM46" s="861">
        <f ca="1">IF(AM$5&gt;0,SUM(OFFSET('Labour Reference (hide)'!$B$9,('Labour Entry'!$A45-9)*5-2,AM$5,1,AM$6-AM$5+1)),0)</f>
        <v>0</v>
      </c>
      <c r="AN46" s="861">
        <f ca="1">IF(AN$5&gt;0,SUM(OFFSET('Labour Reference (hide)'!$B$9,('Labour Entry'!$A45-9)*5-1,AN$5,1,AN$6-AN$5+1)),0)</f>
        <v>0</v>
      </c>
      <c r="AO46" s="858">
        <f ca="1">IF(AO$5&gt;0,SUM(OFFSET('Labour Reference (hide)'!$B$9,('Labour Entry'!$A45-9)*5-0,AO$5,1,AO$6-AO$5+1)),0)</f>
        <v>0</v>
      </c>
      <c r="AP46" s="845"/>
      <c r="AQ46" s="863">
        <f t="shared" ca="1" si="0"/>
        <v>0</v>
      </c>
      <c r="AR46" s="864">
        <f t="shared" ca="1" si="0"/>
        <v>0</v>
      </c>
      <c r="AS46" s="865">
        <f t="shared" ca="1" si="0"/>
        <v>0</v>
      </c>
      <c r="AT46" s="866">
        <f t="shared" ca="1" si="0"/>
        <v>0</v>
      </c>
      <c r="AU46" s="866">
        <f t="shared" ca="1" si="0"/>
        <v>0</v>
      </c>
      <c r="AV46" s="867">
        <f t="shared" ca="1" si="0"/>
        <v>0</v>
      </c>
    </row>
    <row r="47" spans="1:48" x14ac:dyDescent="0.2">
      <c r="A47" s="855" t="str">
        <f ca="1">IF(OFFSET('Employee Set-up'!$A$1,ROW('Employee Set-up'!$A41)-1,'Employee Set-up'!$B$1-1,1,1)&lt;&gt;0,OFFSET('Employee Set-up'!$A$1,ROW('Employee Set-up'!$A41)-1,'Employee Set-up'!$B$1-1,1,1),"---")</f>
        <v>----</v>
      </c>
      <c r="B47" s="856" t="str">
        <f ca="1">IF(OFFSET('Employee Set-up'!$A$1,ROW('Employee Set-up'!$A41)-1,'Employee Set-up'!$D$1-1,1,1)&lt;&gt;0,OFFSET('Employee Set-up'!$A$1,ROW('Employee Set-up'!$A41)-1,'Employee Set-up'!$C$1-1,1,1),"---")</f>
        <v>---</v>
      </c>
      <c r="C47" s="857">
        <f ca="1">IF(OFFSET('Employee Set-up'!$A$1,ROW('Employee Set-up'!$A41)-1,'Employee Set-up'!$D$1-1,1,1)&lt;&gt;0,OFFSET('Employee Set-up'!$A$1,ROW('Employee Set-up'!$A41)-1,'Employee Set-up'!$F$1-1,1,1),"---")</f>
        <v>0</v>
      </c>
      <c r="D47" s="858">
        <f ca="1">IF(OFFSET('Employee Set-up'!$A$1,ROW('Employee Set-up'!$A41)-1,'Employee Set-up'!$D$1-1,1,1)&lt;&gt;0,OFFSET('Employee Set-up'!$A$1,ROW('Employee Set-up'!$A41)-1,'Employee Set-up'!$G$1-1,1,1),"---")</f>
        <v>0</v>
      </c>
      <c r="E47" s="845"/>
      <c r="F47" s="930">
        <f ca="1">IF(F$5&gt;0,SUM(OFFSET('Labour Reference (hide)'!$B$9,('Labour Entry'!$A46-9)*5-4,F$5,1,F$6-F$5+1)),0)</f>
        <v>0</v>
      </c>
      <c r="G47" s="931">
        <f t="shared" ca="1" si="1"/>
        <v>0</v>
      </c>
      <c r="H47" s="860">
        <f ca="1">IF(H$5&gt;0,SUM(OFFSET('Labour Reference (hide)'!$B$9,('Labour Entry'!$A46-9)*5-3,H$5,1,H$6-H$5+1)),0)</f>
        <v>0</v>
      </c>
      <c r="I47" s="861">
        <f ca="1">IF(I$5&gt;0,SUM(OFFSET('Labour Reference (hide)'!$B$9,('Labour Entry'!$A46-9)*5-2,I$5,1,I$6-I$5+1)),0)</f>
        <v>0</v>
      </c>
      <c r="J47" s="861">
        <f ca="1">IF(J$5&gt;0,SUM(OFFSET('Labour Reference (hide)'!$B$9,('Labour Entry'!$A46-9)*5-1,J$5,1,J$6-J$5+1)),0)</f>
        <v>0</v>
      </c>
      <c r="K47" s="858">
        <f ca="1">IF(K$5&gt;0,SUM(OFFSET('Labour Reference (hide)'!$B$9,('Labour Entry'!$A46-9)*5-0,K$5,1,K$6-K$5+1)),0)</f>
        <v>0</v>
      </c>
      <c r="L47" s="930">
        <f ca="1">IF(L$5&gt;0,SUM(OFFSET('Labour Reference (hide)'!$B$9,('Labour Entry'!$A46-9)*5-4,L$5,1,L$6-L$5+1)),0)</f>
        <v>0</v>
      </c>
      <c r="M47" s="931">
        <f t="shared" ca="1" si="2"/>
        <v>0</v>
      </c>
      <c r="N47" s="861">
        <f ca="1">IF(N$5&gt;0,SUM(OFFSET('Labour Reference (hide)'!$B$9,('Labour Entry'!$A46-9)*5-3,N$5,1,N$6-N$5+1)),0)</f>
        <v>0</v>
      </c>
      <c r="O47" s="861">
        <f ca="1">IF(O$5&gt;0,SUM(OFFSET('Labour Reference (hide)'!$B$9,('Labour Entry'!$A46-9)*5-2,O$5,1,O$6-O$5+1)),0)</f>
        <v>0</v>
      </c>
      <c r="P47" s="861">
        <f ca="1">IF(P$5&gt;0,SUM(OFFSET('Labour Reference (hide)'!$B$9,('Labour Entry'!$A46-9)*5-1,P$5,1,P$6-P$5+1)),0)</f>
        <v>0</v>
      </c>
      <c r="Q47" s="858">
        <f ca="1">IF(Q$5&gt;0,SUM(OFFSET('Labour Reference (hide)'!$B$9,('Labour Entry'!$A46-9)*5-0,Q$5,1,Q$6-Q$5+1)),0)</f>
        <v>0</v>
      </c>
      <c r="R47" s="930">
        <f ca="1">IF(R$5&gt;0,SUM(OFFSET('Labour Reference (hide)'!$B$9,('Labour Entry'!$A46-9)*5-4,R$5,1,R$6-R$5+1)),0)</f>
        <v>0</v>
      </c>
      <c r="S47" s="931">
        <f t="shared" ca="1" si="3"/>
        <v>0</v>
      </c>
      <c r="T47" s="861">
        <f ca="1">IF(T$5&gt;0,SUM(OFFSET('Labour Reference (hide)'!$B$9,('Labour Entry'!$A46-9)*5-3,T$5,1,T$6-T$5+1)),0)</f>
        <v>0</v>
      </c>
      <c r="U47" s="861">
        <f ca="1">IF(U$5&gt;0,SUM(OFFSET('Labour Reference (hide)'!$B$9,('Labour Entry'!$A46-9)*5-2,U$5,1,U$6-U$5+1)),0)</f>
        <v>0</v>
      </c>
      <c r="V47" s="861">
        <f ca="1">IF(V$5&gt;0,SUM(OFFSET('Labour Reference (hide)'!$B$9,('Labour Entry'!$A46-9)*5-1,V$5,1,V$6-V$5+1)),0)</f>
        <v>0</v>
      </c>
      <c r="W47" s="858">
        <f ca="1">IF(W$5&gt;0,SUM(OFFSET('Labour Reference (hide)'!$B$9,('Labour Entry'!$A46-9)*5-0,W$5,1,W$6-W$5+1)),0)</f>
        <v>0</v>
      </c>
      <c r="X47" s="930">
        <f ca="1">IF(X$5&gt;0,SUM(OFFSET('Labour Reference (hide)'!$B$9,('Labour Entry'!$A46-9)*5-4,X$5,1,X$6-X$5+1)),0)</f>
        <v>0</v>
      </c>
      <c r="Y47" s="931">
        <f t="shared" ca="1" si="4"/>
        <v>0</v>
      </c>
      <c r="Z47" s="861">
        <f ca="1">IF(Z$5&gt;0,SUM(OFFSET('Labour Reference (hide)'!$B$9,('Labour Entry'!$A46-9)*5-3,Z$5,1,Z$6-Z$5+1)),0)</f>
        <v>0</v>
      </c>
      <c r="AA47" s="861">
        <f ca="1">IF(AA$5&gt;0,SUM(OFFSET('Labour Reference (hide)'!$B$9,('Labour Entry'!$A46-9)*5-2,AA$5,1,AA$6-AA$5+1)),0)</f>
        <v>0</v>
      </c>
      <c r="AB47" s="861">
        <f ca="1">IF(AB$5&gt;0,SUM(OFFSET('Labour Reference (hide)'!$B$9,('Labour Entry'!$A46-9)*5-1,AB$5,1,AB$6-AB$5+1)),0)</f>
        <v>0</v>
      </c>
      <c r="AC47" s="858">
        <f ca="1">IF(AC$5&gt;0,SUM(OFFSET('Labour Reference (hide)'!$B$9,('Labour Entry'!$A46-9)*5-0,AC$5,1,AC$6-AC$5+1)),0)</f>
        <v>0</v>
      </c>
      <c r="AD47" s="930">
        <f ca="1">IF(AD$5&gt;0,SUM(OFFSET('Labour Reference (hide)'!$B$9,('Labour Entry'!$A46-9)*5-4,AD$5,1,AD$6-AD$5+1)),0)</f>
        <v>0</v>
      </c>
      <c r="AE47" s="931">
        <f t="shared" ca="1" si="5"/>
        <v>0</v>
      </c>
      <c r="AF47" s="861">
        <f ca="1">IF(AF$5&gt;0,SUM(OFFSET('Labour Reference (hide)'!$B$9,('Labour Entry'!$A46-9)*5-3,AF$5,1,AF$6-AF$5+1)),0)</f>
        <v>0</v>
      </c>
      <c r="AG47" s="861">
        <f ca="1">IF(AG$5&gt;0,SUM(OFFSET('Labour Reference (hide)'!$B$9,('Labour Entry'!$A46-9)*5-2,AG$5,1,AG$6-AG$5+1)),0)</f>
        <v>0</v>
      </c>
      <c r="AH47" s="861">
        <f ca="1">IF(AH$5&gt;0,SUM(OFFSET('Labour Reference (hide)'!$B$9,('Labour Entry'!$A46-9)*5-1,AH$5,1,AH$6-AH$5+1)),0)</f>
        <v>0</v>
      </c>
      <c r="AI47" s="858">
        <f ca="1">IF(AI$5&gt;0,SUM(OFFSET('Labour Reference (hide)'!$B$9,('Labour Entry'!$A46-9)*5-0,AI$5,1,AI$6-AI$5+1)),0)</f>
        <v>0</v>
      </c>
      <c r="AJ47" s="930">
        <f ca="1">IF(AJ$5&gt;0,SUM(OFFSET('Labour Reference (hide)'!$B$9,('Labour Entry'!$A46-9)*5-4,AJ$5,1,AJ$6-AJ$5+1)),0)</f>
        <v>0</v>
      </c>
      <c r="AK47" s="931">
        <f t="shared" ca="1" si="6"/>
        <v>0</v>
      </c>
      <c r="AL47" s="861">
        <f ca="1">IF(AL$5&gt;0,SUM(OFFSET('Labour Reference (hide)'!$B$9,('Labour Entry'!$A46-9)*5-3,AL$5,1,AL$6-AL$5+1)),0)</f>
        <v>0</v>
      </c>
      <c r="AM47" s="861">
        <f ca="1">IF(AM$5&gt;0,SUM(OFFSET('Labour Reference (hide)'!$B$9,('Labour Entry'!$A46-9)*5-2,AM$5,1,AM$6-AM$5+1)),0)</f>
        <v>0</v>
      </c>
      <c r="AN47" s="861">
        <f ca="1">IF(AN$5&gt;0,SUM(OFFSET('Labour Reference (hide)'!$B$9,('Labour Entry'!$A46-9)*5-1,AN$5,1,AN$6-AN$5+1)),0)</f>
        <v>0</v>
      </c>
      <c r="AO47" s="858">
        <f ca="1">IF(AO$5&gt;0,SUM(OFFSET('Labour Reference (hide)'!$B$9,('Labour Entry'!$A46-9)*5-0,AO$5,1,AO$6-AO$5+1)),0)</f>
        <v>0</v>
      </c>
      <c r="AP47" s="845"/>
      <c r="AQ47" s="863">
        <f t="shared" ca="1" si="0"/>
        <v>0</v>
      </c>
      <c r="AR47" s="864">
        <f t="shared" ca="1" si="0"/>
        <v>0</v>
      </c>
      <c r="AS47" s="865">
        <f t="shared" ca="1" si="0"/>
        <v>0</v>
      </c>
      <c r="AT47" s="866">
        <f t="shared" ca="1" si="0"/>
        <v>0</v>
      </c>
      <c r="AU47" s="866">
        <f t="shared" ca="1" si="0"/>
        <v>0</v>
      </c>
      <c r="AV47" s="867">
        <f t="shared" ca="1" si="0"/>
        <v>0</v>
      </c>
    </row>
    <row r="48" spans="1:48" x14ac:dyDescent="0.2">
      <c r="A48" s="855" t="str">
        <f ca="1">IF(OFFSET('Employee Set-up'!$A$1,ROW('Employee Set-up'!$A42)-1,'Employee Set-up'!$B$1-1,1,1)&lt;&gt;0,OFFSET('Employee Set-up'!$A$1,ROW('Employee Set-up'!$A42)-1,'Employee Set-up'!$B$1-1,1,1),"---")</f>
        <v>----</v>
      </c>
      <c r="B48" s="856" t="str">
        <f ca="1">IF(OFFSET('Employee Set-up'!$A$1,ROW('Employee Set-up'!$A42)-1,'Employee Set-up'!$D$1-1,1,1)&lt;&gt;0,OFFSET('Employee Set-up'!$A$1,ROW('Employee Set-up'!$A42)-1,'Employee Set-up'!$C$1-1,1,1),"---")</f>
        <v>---</v>
      </c>
      <c r="C48" s="857">
        <f ca="1">IF(OFFSET('Employee Set-up'!$A$1,ROW('Employee Set-up'!$A42)-1,'Employee Set-up'!$D$1-1,1,1)&lt;&gt;0,OFFSET('Employee Set-up'!$A$1,ROW('Employee Set-up'!$A42)-1,'Employee Set-up'!$F$1-1,1,1),"---")</f>
        <v>0</v>
      </c>
      <c r="D48" s="858">
        <f ca="1">IF(OFFSET('Employee Set-up'!$A$1,ROW('Employee Set-up'!$A42)-1,'Employee Set-up'!$D$1-1,1,1)&lt;&gt;0,OFFSET('Employee Set-up'!$A$1,ROW('Employee Set-up'!$A42)-1,'Employee Set-up'!$G$1-1,1,1),"---")</f>
        <v>0</v>
      </c>
      <c r="E48" s="845"/>
      <c r="F48" s="930">
        <f ca="1">IF(F$5&gt;0,SUM(OFFSET('Labour Reference (hide)'!$B$9,('Labour Entry'!$A47-9)*5-4,F$5,1,F$6-F$5+1)),0)</f>
        <v>0</v>
      </c>
      <c r="G48" s="931">
        <f t="shared" ca="1" si="1"/>
        <v>0</v>
      </c>
      <c r="H48" s="860">
        <f ca="1">IF(H$5&gt;0,SUM(OFFSET('Labour Reference (hide)'!$B$9,('Labour Entry'!$A47-9)*5-3,H$5,1,H$6-H$5+1)),0)</f>
        <v>0</v>
      </c>
      <c r="I48" s="861">
        <f ca="1">IF(I$5&gt;0,SUM(OFFSET('Labour Reference (hide)'!$B$9,('Labour Entry'!$A47-9)*5-2,I$5,1,I$6-I$5+1)),0)</f>
        <v>0</v>
      </c>
      <c r="J48" s="861">
        <f ca="1">IF(J$5&gt;0,SUM(OFFSET('Labour Reference (hide)'!$B$9,('Labour Entry'!$A47-9)*5-1,J$5,1,J$6-J$5+1)),0)</f>
        <v>0</v>
      </c>
      <c r="K48" s="858">
        <f ca="1">IF(K$5&gt;0,SUM(OFFSET('Labour Reference (hide)'!$B$9,('Labour Entry'!$A47-9)*5-0,K$5,1,K$6-K$5+1)),0)</f>
        <v>0</v>
      </c>
      <c r="L48" s="930">
        <f ca="1">IF(L$5&gt;0,SUM(OFFSET('Labour Reference (hide)'!$B$9,('Labour Entry'!$A47-9)*5-4,L$5,1,L$6-L$5+1)),0)</f>
        <v>0</v>
      </c>
      <c r="M48" s="931">
        <f t="shared" ca="1" si="2"/>
        <v>0</v>
      </c>
      <c r="N48" s="861">
        <f ca="1">IF(N$5&gt;0,SUM(OFFSET('Labour Reference (hide)'!$B$9,('Labour Entry'!$A47-9)*5-3,N$5,1,N$6-N$5+1)),0)</f>
        <v>0</v>
      </c>
      <c r="O48" s="861">
        <f ca="1">IF(O$5&gt;0,SUM(OFFSET('Labour Reference (hide)'!$B$9,('Labour Entry'!$A47-9)*5-2,O$5,1,O$6-O$5+1)),0)</f>
        <v>0</v>
      </c>
      <c r="P48" s="861">
        <f ca="1">IF(P$5&gt;0,SUM(OFFSET('Labour Reference (hide)'!$B$9,('Labour Entry'!$A47-9)*5-1,P$5,1,P$6-P$5+1)),0)</f>
        <v>0</v>
      </c>
      <c r="Q48" s="858">
        <f ca="1">IF(Q$5&gt;0,SUM(OFFSET('Labour Reference (hide)'!$B$9,('Labour Entry'!$A47-9)*5-0,Q$5,1,Q$6-Q$5+1)),0)</f>
        <v>0</v>
      </c>
      <c r="R48" s="930">
        <f ca="1">IF(R$5&gt;0,SUM(OFFSET('Labour Reference (hide)'!$B$9,('Labour Entry'!$A47-9)*5-4,R$5,1,R$6-R$5+1)),0)</f>
        <v>0</v>
      </c>
      <c r="S48" s="931">
        <f t="shared" ca="1" si="3"/>
        <v>0</v>
      </c>
      <c r="T48" s="861">
        <f ca="1">IF(T$5&gt;0,SUM(OFFSET('Labour Reference (hide)'!$B$9,('Labour Entry'!$A47-9)*5-3,T$5,1,T$6-T$5+1)),0)</f>
        <v>0</v>
      </c>
      <c r="U48" s="861">
        <f ca="1">IF(U$5&gt;0,SUM(OFFSET('Labour Reference (hide)'!$B$9,('Labour Entry'!$A47-9)*5-2,U$5,1,U$6-U$5+1)),0)</f>
        <v>0</v>
      </c>
      <c r="V48" s="861">
        <f ca="1">IF(V$5&gt;0,SUM(OFFSET('Labour Reference (hide)'!$B$9,('Labour Entry'!$A47-9)*5-1,V$5,1,V$6-V$5+1)),0)</f>
        <v>0</v>
      </c>
      <c r="W48" s="858">
        <f ca="1">IF(W$5&gt;0,SUM(OFFSET('Labour Reference (hide)'!$B$9,('Labour Entry'!$A47-9)*5-0,W$5,1,W$6-W$5+1)),0)</f>
        <v>0</v>
      </c>
      <c r="X48" s="930">
        <f ca="1">IF(X$5&gt;0,SUM(OFFSET('Labour Reference (hide)'!$B$9,('Labour Entry'!$A47-9)*5-4,X$5,1,X$6-X$5+1)),0)</f>
        <v>0</v>
      </c>
      <c r="Y48" s="931">
        <f t="shared" ca="1" si="4"/>
        <v>0</v>
      </c>
      <c r="Z48" s="861">
        <f ca="1">IF(Z$5&gt;0,SUM(OFFSET('Labour Reference (hide)'!$B$9,('Labour Entry'!$A47-9)*5-3,Z$5,1,Z$6-Z$5+1)),0)</f>
        <v>0</v>
      </c>
      <c r="AA48" s="861">
        <f ca="1">IF(AA$5&gt;0,SUM(OFFSET('Labour Reference (hide)'!$B$9,('Labour Entry'!$A47-9)*5-2,AA$5,1,AA$6-AA$5+1)),0)</f>
        <v>0</v>
      </c>
      <c r="AB48" s="861">
        <f ca="1">IF(AB$5&gt;0,SUM(OFFSET('Labour Reference (hide)'!$B$9,('Labour Entry'!$A47-9)*5-1,AB$5,1,AB$6-AB$5+1)),0)</f>
        <v>0</v>
      </c>
      <c r="AC48" s="858">
        <f ca="1">IF(AC$5&gt;0,SUM(OFFSET('Labour Reference (hide)'!$B$9,('Labour Entry'!$A47-9)*5-0,AC$5,1,AC$6-AC$5+1)),0)</f>
        <v>0</v>
      </c>
      <c r="AD48" s="930">
        <f ca="1">IF(AD$5&gt;0,SUM(OFFSET('Labour Reference (hide)'!$B$9,('Labour Entry'!$A47-9)*5-4,AD$5,1,AD$6-AD$5+1)),0)</f>
        <v>0</v>
      </c>
      <c r="AE48" s="931">
        <f t="shared" ca="1" si="5"/>
        <v>0</v>
      </c>
      <c r="AF48" s="861">
        <f ca="1">IF(AF$5&gt;0,SUM(OFFSET('Labour Reference (hide)'!$B$9,('Labour Entry'!$A47-9)*5-3,AF$5,1,AF$6-AF$5+1)),0)</f>
        <v>0</v>
      </c>
      <c r="AG48" s="861">
        <f ca="1">IF(AG$5&gt;0,SUM(OFFSET('Labour Reference (hide)'!$B$9,('Labour Entry'!$A47-9)*5-2,AG$5,1,AG$6-AG$5+1)),0)</f>
        <v>0</v>
      </c>
      <c r="AH48" s="861">
        <f ca="1">IF(AH$5&gt;0,SUM(OFFSET('Labour Reference (hide)'!$B$9,('Labour Entry'!$A47-9)*5-1,AH$5,1,AH$6-AH$5+1)),0)</f>
        <v>0</v>
      </c>
      <c r="AI48" s="858">
        <f ca="1">IF(AI$5&gt;0,SUM(OFFSET('Labour Reference (hide)'!$B$9,('Labour Entry'!$A47-9)*5-0,AI$5,1,AI$6-AI$5+1)),0)</f>
        <v>0</v>
      </c>
      <c r="AJ48" s="930">
        <f ca="1">IF(AJ$5&gt;0,SUM(OFFSET('Labour Reference (hide)'!$B$9,('Labour Entry'!$A47-9)*5-4,AJ$5,1,AJ$6-AJ$5+1)),0)</f>
        <v>0</v>
      </c>
      <c r="AK48" s="931">
        <f t="shared" ca="1" si="6"/>
        <v>0</v>
      </c>
      <c r="AL48" s="861">
        <f ca="1">IF(AL$5&gt;0,SUM(OFFSET('Labour Reference (hide)'!$B$9,('Labour Entry'!$A47-9)*5-3,AL$5,1,AL$6-AL$5+1)),0)</f>
        <v>0</v>
      </c>
      <c r="AM48" s="861">
        <f ca="1">IF(AM$5&gt;0,SUM(OFFSET('Labour Reference (hide)'!$B$9,('Labour Entry'!$A47-9)*5-2,AM$5,1,AM$6-AM$5+1)),0)</f>
        <v>0</v>
      </c>
      <c r="AN48" s="861">
        <f ca="1">IF(AN$5&gt;0,SUM(OFFSET('Labour Reference (hide)'!$B$9,('Labour Entry'!$A47-9)*5-1,AN$5,1,AN$6-AN$5+1)),0)</f>
        <v>0</v>
      </c>
      <c r="AO48" s="858">
        <f ca="1">IF(AO$5&gt;0,SUM(OFFSET('Labour Reference (hide)'!$B$9,('Labour Entry'!$A47-9)*5-0,AO$5,1,AO$6-AO$5+1)),0)</f>
        <v>0</v>
      </c>
      <c r="AP48" s="845"/>
      <c r="AQ48" s="863">
        <f t="shared" ca="1" si="0"/>
        <v>0</v>
      </c>
      <c r="AR48" s="864">
        <f t="shared" ca="1" si="0"/>
        <v>0</v>
      </c>
      <c r="AS48" s="865">
        <f t="shared" ca="1" si="0"/>
        <v>0</v>
      </c>
      <c r="AT48" s="866">
        <f t="shared" ca="1" si="0"/>
        <v>0</v>
      </c>
      <c r="AU48" s="866">
        <f t="shared" ca="1" si="0"/>
        <v>0</v>
      </c>
      <c r="AV48" s="867">
        <f t="shared" ca="1" si="0"/>
        <v>0</v>
      </c>
    </row>
    <row r="49" spans="1:48" x14ac:dyDescent="0.2">
      <c r="A49" s="855" t="str">
        <f ca="1">IF(OFFSET('Employee Set-up'!$A$1,ROW('Employee Set-up'!$A43)-1,'Employee Set-up'!$B$1-1,1,1)&lt;&gt;0,OFFSET('Employee Set-up'!$A$1,ROW('Employee Set-up'!$A43)-1,'Employee Set-up'!$B$1-1,1,1),"---")</f>
        <v>----</v>
      </c>
      <c r="B49" s="856" t="str">
        <f ca="1">IF(OFFSET('Employee Set-up'!$A$1,ROW('Employee Set-up'!$A43)-1,'Employee Set-up'!$D$1-1,1,1)&lt;&gt;0,OFFSET('Employee Set-up'!$A$1,ROW('Employee Set-up'!$A43)-1,'Employee Set-up'!$C$1-1,1,1),"---")</f>
        <v>---</v>
      </c>
      <c r="C49" s="857">
        <f ca="1">IF(OFFSET('Employee Set-up'!$A$1,ROW('Employee Set-up'!$A43)-1,'Employee Set-up'!$D$1-1,1,1)&lt;&gt;0,OFFSET('Employee Set-up'!$A$1,ROW('Employee Set-up'!$A43)-1,'Employee Set-up'!$F$1-1,1,1),"---")</f>
        <v>0</v>
      </c>
      <c r="D49" s="858">
        <f ca="1">IF(OFFSET('Employee Set-up'!$A$1,ROW('Employee Set-up'!$A43)-1,'Employee Set-up'!$D$1-1,1,1)&lt;&gt;0,OFFSET('Employee Set-up'!$A$1,ROW('Employee Set-up'!$A43)-1,'Employee Set-up'!$G$1-1,1,1),"---")</f>
        <v>0</v>
      </c>
      <c r="E49" s="845"/>
      <c r="F49" s="930">
        <f ca="1">IF(F$5&gt;0,SUM(OFFSET('Labour Reference (hide)'!$B$9,('Labour Entry'!$A48-9)*5-4,F$5,1,F$6-F$5+1)),0)</f>
        <v>0</v>
      </c>
      <c r="G49" s="931">
        <f t="shared" ca="1" si="1"/>
        <v>0</v>
      </c>
      <c r="H49" s="860">
        <f ca="1">IF(H$5&gt;0,SUM(OFFSET('Labour Reference (hide)'!$B$9,('Labour Entry'!$A48-9)*5-3,H$5,1,H$6-H$5+1)),0)</f>
        <v>0</v>
      </c>
      <c r="I49" s="861">
        <f ca="1">IF(I$5&gt;0,SUM(OFFSET('Labour Reference (hide)'!$B$9,('Labour Entry'!$A48-9)*5-2,I$5,1,I$6-I$5+1)),0)</f>
        <v>0</v>
      </c>
      <c r="J49" s="861">
        <f ca="1">IF(J$5&gt;0,SUM(OFFSET('Labour Reference (hide)'!$B$9,('Labour Entry'!$A48-9)*5-1,J$5,1,J$6-J$5+1)),0)</f>
        <v>0</v>
      </c>
      <c r="K49" s="858">
        <f ca="1">IF(K$5&gt;0,SUM(OFFSET('Labour Reference (hide)'!$B$9,('Labour Entry'!$A48-9)*5-0,K$5,1,K$6-K$5+1)),0)</f>
        <v>0</v>
      </c>
      <c r="L49" s="930">
        <f ca="1">IF(L$5&gt;0,SUM(OFFSET('Labour Reference (hide)'!$B$9,('Labour Entry'!$A48-9)*5-4,L$5,1,L$6-L$5+1)),0)</f>
        <v>0</v>
      </c>
      <c r="M49" s="931">
        <f t="shared" ca="1" si="2"/>
        <v>0</v>
      </c>
      <c r="N49" s="861">
        <f ca="1">IF(N$5&gt;0,SUM(OFFSET('Labour Reference (hide)'!$B$9,('Labour Entry'!$A48-9)*5-3,N$5,1,N$6-N$5+1)),0)</f>
        <v>0</v>
      </c>
      <c r="O49" s="861">
        <f ca="1">IF(O$5&gt;0,SUM(OFFSET('Labour Reference (hide)'!$B$9,('Labour Entry'!$A48-9)*5-2,O$5,1,O$6-O$5+1)),0)</f>
        <v>0</v>
      </c>
      <c r="P49" s="861">
        <f ca="1">IF(P$5&gt;0,SUM(OFFSET('Labour Reference (hide)'!$B$9,('Labour Entry'!$A48-9)*5-1,P$5,1,P$6-P$5+1)),0)</f>
        <v>0</v>
      </c>
      <c r="Q49" s="858">
        <f ca="1">IF(Q$5&gt;0,SUM(OFFSET('Labour Reference (hide)'!$B$9,('Labour Entry'!$A48-9)*5-0,Q$5,1,Q$6-Q$5+1)),0)</f>
        <v>0</v>
      </c>
      <c r="R49" s="930">
        <f ca="1">IF(R$5&gt;0,SUM(OFFSET('Labour Reference (hide)'!$B$9,('Labour Entry'!$A48-9)*5-4,R$5,1,R$6-R$5+1)),0)</f>
        <v>0</v>
      </c>
      <c r="S49" s="931">
        <f t="shared" ca="1" si="3"/>
        <v>0</v>
      </c>
      <c r="T49" s="861">
        <f ca="1">IF(T$5&gt;0,SUM(OFFSET('Labour Reference (hide)'!$B$9,('Labour Entry'!$A48-9)*5-3,T$5,1,T$6-T$5+1)),0)</f>
        <v>0</v>
      </c>
      <c r="U49" s="861">
        <f ca="1">IF(U$5&gt;0,SUM(OFFSET('Labour Reference (hide)'!$B$9,('Labour Entry'!$A48-9)*5-2,U$5,1,U$6-U$5+1)),0)</f>
        <v>0</v>
      </c>
      <c r="V49" s="861">
        <f ca="1">IF(V$5&gt;0,SUM(OFFSET('Labour Reference (hide)'!$B$9,('Labour Entry'!$A48-9)*5-1,V$5,1,V$6-V$5+1)),0)</f>
        <v>0</v>
      </c>
      <c r="W49" s="858">
        <f ca="1">IF(W$5&gt;0,SUM(OFFSET('Labour Reference (hide)'!$B$9,('Labour Entry'!$A48-9)*5-0,W$5,1,W$6-W$5+1)),0)</f>
        <v>0</v>
      </c>
      <c r="X49" s="930">
        <f ca="1">IF(X$5&gt;0,SUM(OFFSET('Labour Reference (hide)'!$B$9,('Labour Entry'!$A48-9)*5-4,X$5,1,X$6-X$5+1)),0)</f>
        <v>0</v>
      </c>
      <c r="Y49" s="931">
        <f t="shared" ca="1" si="4"/>
        <v>0</v>
      </c>
      <c r="Z49" s="861">
        <f ca="1">IF(Z$5&gt;0,SUM(OFFSET('Labour Reference (hide)'!$B$9,('Labour Entry'!$A48-9)*5-3,Z$5,1,Z$6-Z$5+1)),0)</f>
        <v>0</v>
      </c>
      <c r="AA49" s="861">
        <f ca="1">IF(AA$5&gt;0,SUM(OFFSET('Labour Reference (hide)'!$B$9,('Labour Entry'!$A48-9)*5-2,AA$5,1,AA$6-AA$5+1)),0)</f>
        <v>0</v>
      </c>
      <c r="AB49" s="861">
        <f ca="1">IF(AB$5&gt;0,SUM(OFFSET('Labour Reference (hide)'!$B$9,('Labour Entry'!$A48-9)*5-1,AB$5,1,AB$6-AB$5+1)),0)</f>
        <v>0</v>
      </c>
      <c r="AC49" s="858">
        <f ca="1">IF(AC$5&gt;0,SUM(OFFSET('Labour Reference (hide)'!$B$9,('Labour Entry'!$A48-9)*5-0,AC$5,1,AC$6-AC$5+1)),0)</f>
        <v>0</v>
      </c>
      <c r="AD49" s="930">
        <f ca="1">IF(AD$5&gt;0,SUM(OFFSET('Labour Reference (hide)'!$B$9,('Labour Entry'!$A48-9)*5-4,AD$5,1,AD$6-AD$5+1)),0)</f>
        <v>0</v>
      </c>
      <c r="AE49" s="931">
        <f t="shared" ca="1" si="5"/>
        <v>0</v>
      </c>
      <c r="AF49" s="861">
        <f ca="1">IF(AF$5&gt;0,SUM(OFFSET('Labour Reference (hide)'!$B$9,('Labour Entry'!$A48-9)*5-3,AF$5,1,AF$6-AF$5+1)),0)</f>
        <v>0</v>
      </c>
      <c r="AG49" s="861">
        <f ca="1">IF(AG$5&gt;0,SUM(OFFSET('Labour Reference (hide)'!$B$9,('Labour Entry'!$A48-9)*5-2,AG$5,1,AG$6-AG$5+1)),0)</f>
        <v>0</v>
      </c>
      <c r="AH49" s="861">
        <f ca="1">IF(AH$5&gt;0,SUM(OFFSET('Labour Reference (hide)'!$B$9,('Labour Entry'!$A48-9)*5-1,AH$5,1,AH$6-AH$5+1)),0)</f>
        <v>0</v>
      </c>
      <c r="AI49" s="858">
        <f ca="1">IF(AI$5&gt;0,SUM(OFFSET('Labour Reference (hide)'!$B$9,('Labour Entry'!$A48-9)*5-0,AI$5,1,AI$6-AI$5+1)),0)</f>
        <v>0</v>
      </c>
      <c r="AJ49" s="930">
        <f ca="1">IF(AJ$5&gt;0,SUM(OFFSET('Labour Reference (hide)'!$B$9,('Labour Entry'!$A48-9)*5-4,AJ$5,1,AJ$6-AJ$5+1)),0)</f>
        <v>0</v>
      </c>
      <c r="AK49" s="931">
        <f t="shared" ca="1" si="6"/>
        <v>0</v>
      </c>
      <c r="AL49" s="861">
        <f ca="1">IF(AL$5&gt;0,SUM(OFFSET('Labour Reference (hide)'!$B$9,('Labour Entry'!$A48-9)*5-3,AL$5,1,AL$6-AL$5+1)),0)</f>
        <v>0</v>
      </c>
      <c r="AM49" s="861">
        <f ca="1">IF(AM$5&gt;0,SUM(OFFSET('Labour Reference (hide)'!$B$9,('Labour Entry'!$A48-9)*5-2,AM$5,1,AM$6-AM$5+1)),0)</f>
        <v>0</v>
      </c>
      <c r="AN49" s="861">
        <f ca="1">IF(AN$5&gt;0,SUM(OFFSET('Labour Reference (hide)'!$B$9,('Labour Entry'!$A48-9)*5-1,AN$5,1,AN$6-AN$5+1)),0)</f>
        <v>0</v>
      </c>
      <c r="AO49" s="858">
        <f ca="1">IF(AO$5&gt;0,SUM(OFFSET('Labour Reference (hide)'!$B$9,('Labour Entry'!$A48-9)*5-0,AO$5,1,AO$6-AO$5+1)),0)</f>
        <v>0</v>
      </c>
      <c r="AP49" s="845"/>
      <c r="AQ49" s="863">
        <f t="shared" ca="1" si="0"/>
        <v>0</v>
      </c>
      <c r="AR49" s="864">
        <f t="shared" ca="1" si="0"/>
        <v>0</v>
      </c>
      <c r="AS49" s="865">
        <f t="shared" ca="1" si="0"/>
        <v>0</v>
      </c>
      <c r="AT49" s="866">
        <f t="shared" ca="1" si="0"/>
        <v>0</v>
      </c>
      <c r="AU49" s="866">
        <f t="shared" ca="1" si="0"/>
        <v>0</v>
      </c>
      <c r="AV49" s="867">
        <f t="shared" ca="1" si="0"/>
        <v>0</v>
      </c>
    </row>
    <row r="50" spans="1:48" x14ac:dyDescent="0.2">
      <c r="A50" s="855" t="str">
        <f ca="1">IF(OFFSET('Employee Set-up'!$A$1,ROW('Employee Set-up'!$A44)-1,'Employee Set-up'!$B$1-1,1,1)&lt;&gt;0,OFFSET('Employee Set-up'!$A$1,ROW('Employee Set-up'!$A44)-1,'Employee Set-up'!$B$1-1,1,1),"---")</f>
        <v>----</v>
      </c>
      <c r="B50" s="856" t="str">
        <f ca="1">IF(OFFSET('Employee Set-up'!$A$1,ROW('Employee Set-up'!$A44)-1,'Employee Set-up'!$D$1-1,1,1)&lt;&gt;0,OFFSET('Employee Set-up'!$A$1,ROW('Employee Set-up'!$A44)-1,'Employee Set-up'!$C$1-1,1,1),"---")</f>
        <v>---</v>
      </c>
      <c r="C50" s="857">
        <f ca="1">IF(OFFSET('Employee Set-up'!$A$1,ROW('Employee Set-up'!$A44)-1,'Employee Set-up'!$D$1-1,1,1)&lt;&gt;0,OFFSET('Employee Set-up'!$A$1,ROW('Employee Set-up'!$A44)-1,'Employee Set-up'!$F$1-1,1,1),"---")</f>
        <v>0</v>
      </c>
      <c r="D50" s="858">
        <f ca="1">IF(OFFSET('Employee Set-up'!$A$1,ROW('Employee Set-up'!$A44)-1,'Employee Set-up'!$D$1-1,1,1)&lt;&gt;0,OFFSET('Employee Set-up'!$A$1,ROW('Employee Set-up'!$A44)-1,'Employee Set-up'!$G$1-1,1,1),"---")</f>
        <v>0</v>
      </c>
      <c r="E50" s="845"/>
      <c r="F50" s="930">
        <f ca="1">IF(F$5&gt;0,SUM(OFFSET('Labour Reference (hide)'!$B$9,('Labour Entry'!$A49-9)*5-4,F$5,1,F$6-F$5+1)),0)</f>
        <v>0</v>
      </c>
      <c r="G50" s="931">
        <f t="shared" ca="1" si="1"/>
        <v>0</v>
      </c>
      <c r="H50" s="860">
        <f ca="1">IF(H$5&gt;0,SUM(OFFSET('Labour Reference (hide)'!$B$9,('Labour Entry'!$A49-9)*5-3,H$5,1,H$6-H$5+1)),0)</f>
        <v>0</v>
      </c>
      <c r="I50" s="861">
        <f ca="1">IF(I$5&gt;0,SUM(OFFSET('Labour Reference (hide)'!$B$9,('Labour Entry'!$A49-9)*5-2,I$5,1,I$6-I$5+1)),0)</f>
        <v>0</v>
      </c>
      <c r="J50" s="861">
        <f ca="1">IF(J$5&gt;0,SUM(OFFSET('Labour Reference (hide)'!$B$9,('Labour Entry'!$A49-9)*5-1,J$5,1,J$6-J$5+1)),0)</f>
        <v>0</v>
      </c>
      <c r="K50" s="858">
        <f ca="1">IF(K$5&gt;0,SUM(OFFSET('Labour Reference (hide)'!$B$9,('Labour Entry'!$A49-9)*5-0,K$5,1,K$6-K$5+1)),0)</f>
        <v>0</v>
      </c>
      <c r="L50" s="930">
        <f ca="1">IF(L$5&gt;0,SUM(OFFSET('Labour Reference (hide)'!$B$9,('Labour Entry'!$A49-9)*5-4,L$5,1,L$6-L$5+1)),0)</f>
        <v>0</v>
      </c>
      <c r="M50" s="931">
        <f t="shared" ca="1" si="2"/>
        <v>0</v>
      </c>
      <c r="N50" s="861">
        <f ca="1">IF(N$5&gt;0,SUM(OFFSET('Labour Reference (hide)'!$B$9,('Labour Entry'!$A49-9)*5-3,N$5,1,N$6-N$5+1)),0)</f>
        <v>0</v>
      </c>
      <c r="O50" s="861">
        <f ca="1">IF(O$5&gt;0,SUM(OFFSET('Labour Reference (hide)'!$B$9,('Labour Entry'!$A49-9)*5-2,O$5,1,O$6-O$5+1)),0)</f>
        <v>0</v>
      </c>
      <c r="P50" s="861">
        <f ca="1">IF(P$5&gt;0,SUM(OFFSET('Labour Reference (hide)'!$B$9,('Labour Entry'!$A49-9)*5-1,P$5,1,P$6-P$5+1)),0)</f>
        <v>0</v>
      </c>
      <c r="Q50" s="858">
        <f ca="1">IF(Q$5&gt;0,SUM(OFFSET('Labour Reference (hide)'!$B$9,('Labour Entry'!$A49-9)*5-0,Q$5,1,Q$6-Q$5+1)),0)</f>
        <v>0</v>
      </c>
      <c r="R50" s="930">
        <f ca="1">IF(R$5&gt;0,SUM(OFFSET('Labour Reference (hide)'!$B$9,('Labour Entry'!$A49-9)*5-4,R$5,1,R$6-R$5+1)),0)</f>
        <v>0</v>
      </c>
      <c r="S50" s="931">
        <f t="shared" ca="1" si="3"/>
        <v>0</v>
      </c>
      <c r="T50" s="861">
        <f ca="1">IF(T$5&gt;0,SUM(OFFSET('Labour Reference (hide)'!$B$9,('Labour Entry'!$A49-9)*5-3,T$5,1,T$6-T$5+1)),0)</f>
        <v>0</v>
      </c>
      <c r="U50" s="861">
        <f ca="1">IF(U$5&gt;0,SUM(OFFSET('Labour Reference (hide)'!$B$9,('Labour Entry'!$A49-9)*5-2,U$5,1,U$6-U$5+1)),0)</f>
        <v>0</v>
      </c>
      <c r="V50" s="861">
        <f ca="1">IF(V$5&gt;0,SUM(OFFSET('Labour Reference (hide)'!$B$9,('Labour Entry'!$A49-9)*5-1,V$5,1,V$6-V$5+1)),0)</f>
        <v>0</v>
      </c>
      <c r="W50" s="858">
        <f ca="1">IF(W$5&gt;0,SUM(OFFSET('Labour Reference (hide)'!$B$9,('Labour Entry'!$A49-9)*5-0,W$5,1,W$6-W$5+1)),0)</f>
        <v>0</v>
      </c>
      <c r="X50" s="930">
        <f ca="1">IF(X$5&gt;0,SUM(OFFSET('Labour Reference (hide)'!$B$9,('Labour Entry'!$A49-9)*5-4,X$5,1,X$6-X$5+1)),0)</f>
        <v>0</v>
      </c>
      <c r="Y50" s="931">
        <f t="shared" ca="1" si="4"/>
        <v>0</v>
      </c>
      <c r="Z50" s="861">
        <f ca="1">IF(Z$5&gt;0,SUM(OFFSET('Labour Reference (hide)'!$B$9,('Labour Entry'!$A49-9)*5-3,Z$5,1,Z$6-Z$5+1)),0)</f>
        <v>0</v>
      </c>
      <c r="AA50" s="861">
        <f ca="1">IF(AA$5&gt;0,SUM(OFFSET('Labour Reference (hide)'!$B$9,('Labour Entry'!$A49-9)*5-2,AA$5,1,AA$6-AA$5+1)),0)</f>
        <v>0</v>
      </c>
      <c r="AB50" s="861">
        <f ca="1">IF(AB$5&gt;0,SUM(OFFSET('Labour Reference (hide)'!$B$9,('Labour Entry'!$A49-9)*5-1,AB$5,1,AB$6-AB$5+1)),0)</f>
        <v>0</v>
      </c>
      <c r="AC50" s="858">
        <f ca="1">IF(AC$5&gt;0,SUM(OFFSET('Labour Reference (hide)'!$B$9,('Labour Entry'!$A49-9)*5-0,AC$5,1,AC$6-AC$5+1)),0)</f>
        <v>0</v>
      </c>
      <c r="AD50" s="930">
        <f ca="1">IF(AD$5&gt;0,SUM(OFFSET('Labour Reference (hide)'!$B$9,('Labour Entry'!$A49-9)*5-4,AD$5,1,AD$6-AD$5+1)),0)</f>
        <v>0</v>
      </c>
      <c r="AE50" s="931">
        <f t="shared" ca="1" si="5"/>
        <v>0</v>
      </c>
      <c r="AF50" s="861">
        <f ca="1">IF(AF$5&gt;0,SUM(OFFSET('Labour Reference (hide)'!$B$9,('Labour Entry'!$A49-9)*5-3,AF$5,1,AF$6-AF$5+1)),0)</f>
        <v>0</v>
      </c>
      <c r="AG50" s="861">
        <f ca="1">IF(AG$5&gt;0,SUM(OFFSET('Labour Reference (hide)'!$B$9,('Labour Entry'!$A49-9)*5-2,AG$5,1,AG$6-AG$5+1)),0)</f>
        <v>0</v>
      </c>
      <c r="AH50" s="861">
        <f ca="1">IF(AH$5&gt;0,SUM(OFFSET('Labour Reference (hide)'!$B$9,('Labour Entry'!$A49-9)*5-1,AH$5,1,AH$6-AH$5+1)),0)</f>
        <v>0</v>
      </c>
      <c r="AI50" s="858">
        <f ca="1">IF(AI$5&gt;0,SUM(OFFSET('Labour Reference (hide)'!$B$9,('Labour Entry'!$A49-9)*5-0,AI$5,1,AI$6-AI$5+1)),0)</f>
        <v>0</v>
      </c>
      <c r="AJ50" s="930">
        <f ca="1">IF(AJ$5&gt;0,SUM(OFFSET('Labour Reference (hide)'!$B$9,('Labour Entry'!$A49-9)*5-4,AJ$5,1,AJ$6-AJ$5+1)),0)</f>
        <v>0</v>
      </c>
      <c r="AK50" s="931">
        <f t="shared" ca="1" si="6"/>
        <v>0</v>
      </c>
      <c r="AL50" s="861">
        <f ca="1">IF(AL$5&gt;0,SUM(OFFSET('Labour Reference (hide)'!$B$9,('Labour Entry'!$A49-9)*5-3,AL$5,1,AL$6-AL$5+1)),0)</f>
        <v>0</v>
      </c>
      <c r="AM50" s="861">
        <f ca="1">IF(AM$5&gt;0,SUM(OFFSET('Labour Reference (hide)'!$B$9,('Labour Entry'!$A49-9)*5-2,AM$5,1,AM$6-AM$5+1)),0)</f>
        <v>0</v>
      </c>
      <c r="AN50" s="861">
        <f ca="1">IF(AN$5&gt;0,SUM(OFFSET('Labour Reference (hide)'!$B$9,('Labour Entry'!$A49-9)*5-1,AN$5,1,AN$6-AN$5+1)),0)</f>
        <v>0</v>
      </c>
      <c r="AO50" s="858">
        <f ca="1">IF(AO$5&gt;0,SUM(OFFSET('Labour Reference (hide)'!$B$9,('Labour Entry'!$A49-9)*5-0,AO$5,1,AO$6-AO$5+1)),0)</f>
        <v>0</v>
      </c>
      <c r="AP50" s="845"/>
      <c r="AQ50" s="863">
        <f t="shared" ca="1" si="0"/>
        <v>0</v>
      </c>
      <c r="AR50" s="864">
        <f t="shared" ca="1" si="0"/>
        <v>0</v>
      </c>
      <c r="AS50" s="865">
        <f t="shared" ca="1" si="0"/>
        <v>0</v>
      </c>
      <c r="AT50" s="866">
        <f t="shared" ca="1" si="0"/>
        <v>0</v>
      </c>
      <c r="AU50" s="866">
        <f t="shared" ca="1" si="0"/>
        <v>0</v>
      </c>
      <c r="AV50" s="867">
        <f t="shared" ca="1" si="0"/>
        <v>0</v>
      </c>
    </row>
    <row r="51" spans="1:48" x14ac:dyDescent="0.2">
      <c r="A51" s="855" t="str">
        <f ca="1">IF(OFFSET('Employee Set-up'!$A$1,ROW('Employee Set-up'!$A45)-1,'Employee Set-up'!$B$1-1,1,1)&lt;&gt;0,OFFSET('Employee Set-up'!$A$1,ROW('Employee Set-up'!$A45)-1,'Employee Set-up'!$B$1-1,1,1),"---")</f>
        <v>----</v>
      </c>
      <c r="B51" s="856" t="str">
        <f ca="1">IF(OFFSET('Employee Set-up'!$A$1,ROW('Employee Set-up'!$A45)-1,'Employee Set-up'!$D$1-1,1,1)&lt;&gt;0,OFFSET('Employee Set-up'!$A$1,ROW('Employee Set-up'!$A45)-1,'Employee Set-up'!$C$1-1,1,1),"---")</f>
        <v>---</v>
      </c>
      <c r="C51" s="857">
        <f ca="1">IF(OFFSET('Employee Set-up'!$A$1,ROW('Employee Set-up'!$A45)-1,'Employee Set-up'!$D$1-1,1,1)&lt;&gt;0,OFFSET('Employee Set-up'!$A$1,ROW('Employee Set-up'!$A45)-1,'Employee Set-up'!$F$1-1,1,1),"---")</f>
        <v>0</v>
      </c>
      <c r="D51" s="858">
        <f ca="1">IF(OFFSET('Employee Set-up'!$A$1,ROW('Employee Set-up'!$A45)-1,'Employee Set-up'!$D$1-1,1,1)&lt;&gt;0,OFFSET('Employee Set-up'!$A$1,ROW('Employee Set-up'!$A45)-1,'Employee Set-up'!$G$1-1,1,1),"---")</f>
        <v>0</v>
      </c>
      <c r="E51" s="845"/>
      <c r="F51" s="930">
        <f ca="1">IF(F$5&gt;0,SUM(OFFSET('Labour Reference (hide)'!$B$9,('Labour Entry'!$A50-9)*5-4,F$5,1,F$6-F$5+1)),0)</f>
        <v>0</v>
      </c>
      <c r="G51" s="931">
        <f t="shared" ca="1" si="1"/>
        <v>0</v>
      </c>
      <c r="H51" s="860">
        <f ca="1">IF(H$5&gt;0,SUM(OFFSET('Labour Reference (hide)'!$B$9,('Labour Entry'!$A50-9)*5-3,H$5,1,H$6-H$5+1)),0)</f>
        <v>0</v>
      </c>
      <c r="I51" s="861">
        <f ca="1">IF(I$5&gt;0,SUM(OFFSET('Labour Reference (hide)'!$B$9,('Labour Entry'!$A50-9)*5-2,I$5,1,I$6-I$5+1)),0)</f>
        <v>0</v>
      </c>
      <c r="J51" s="861">
        <f ca="1">IF(J$5&gt;0,SUM(OFFSET('Labour Reference (hide)'!$B$9,('Labour Entry'!$A50-9)*5-1,J$5,1,J$6-J$5+1)),0)</f>
        <v>0</v>
      </c>
      <c r="K51" s="858">
        <f ca="1">IF(K$5&gt;0,SUM(OFFSET('Labour Reference (hide)'!$B$9,('Labour Entry'!$A50-9)*5-0,K$5,1,K$6-K$5+1)),0)</f>
        <v>0</v>
      </c>
      <c r="L51" s="930">
        <f ca="1">IF(L$5&gt;0,SUM(OFFSET('Labour Reference (hide)'!$B$9,('Labour Entry'!$A50-9)*5-4,L$5,1,L$6-L$5+1)),0)</f>
        <v>0</v>
      </c>
      <c r="M51" s="931">
        <f t="shared" ca="1" si="2"/>
        <v>0</v>
      </c>
      <c r="N51" s="861">
        <f ca="1">IF(N$5&gt;0,SUM(OFFSET('Labour Reference (hide)'!$B$9,('Labour Entry'!$A50-9)*5-3,N$5,1,N$6-N$5+1)),0)</f>
        <v>0</v>
      </c>
      <c r="O51" s="861">
        <f ca="1">IF(O$5&gt;0,SUM(OFFSET('Labour Reference (hide)'!$B$9,('Labour Entry'!$A50-9)*5-2,O$5,1,O$6-O$5+1)),0)</f>
        <v>0</v>
      </c>
      <c r="P51" s="861">
        <f ca="1">IF(P$5&gt;0,SUM(OFFSET('Labour Reference (hide)'!$B$9,('Labour Entry'!$A50-9)*5-1,P$5,1,P$6-P$5+1)),0)</f>
        <v>0</v>
      </c>
      <c r="Q51" s="858">
        <f ca="1">IF(Q$5&gt;0,SUM(OFFSET('Labour Reference (hide)'!$B$9,('Labour Entry'!$A50-9)*5-0,Q$5,1,Q$6-Q$5+1)),0)</f>
        <v>0</v>
      </c>
      <c r="R51" s="930">
        <f ca="1">IF(R$5&gt;0,SUM(OFFSET('Labour Reference (hide)'!$B$9,('Labour Entry'!$A50-9)*5-4,R$5,1,R$6-R$5+1)),0)</f>
        <v>0</v>
      </c>
      <c r="S51" s="931">
        <f t="shared" ca="1" si="3"/>
        <v>0</v>
      </c>
      <c r="T51" s="861">
        <f ca="1">IF(T$5&gt;0,SUM(OFFSET('Labour Reference (hide)'!$B$9,('Labour Entry'!$A50-9)*5-3,T$5,1,T$6-T$5+1)),0)</f>
        <v>0</v>
      </c>
      <c r="U51" s="861">
        <f ca="1">IF(U$5&gt;0,SUM(OFFSET('Labour Reference (hide)'!$B$9,('Labour Entry'!$A50-9)*5-2,U$5,1,U$6-U$5+1)),0)</f>
        <v>0</v>
      </c>
      <c r="V51" s="861">
        <f ca="1">IF(V$5&gt;0,SUM(OFFSET('Labour Reference (hide)'!$B$9,('Labour Entry'!$A50-9)*5-1,V$5,1,V$6-V$5+1)),0)</f>
        <v>0</v>
      </c>
      <c r="W51" s="858">
        <f ca="1">IF(W$5&gt;0,SUM(OFFSET('Labour Reference (hide)'!$B$9,('Labour Entry'!$A50-9)*5-0,W$5,1,W$6-W$5+1)),0)</f>
        <v>0</v>
      </c>
      <c r="X51" s="930">
        <f ca="1">IF(X$5&gt;0,SUM(OFFSET('Labour Reference (hide)'!$B$9,('Labour Entry'!$A50-9)*5-4,X$5,1,X$6-X$5+1)),0)</f>
        <v>0</v>
      </c>
      <c r="Y51" s="931">
        <f t="shared" ca="1" si="4"/>
        <v>0</v>
      </c>
      <c r="Z51" s="861">
        <f ca="1">IF(Z$5&gt;0,SUM(OFFSET('Labour Reference (hide)'!$B$9,('Labour Entry'!$A50-9)*5-3,Z$5,1,Z$6-Z$5+1)),0)</f>
        <v>0</v>
      </c>
      <c r="AA51" s="861">
        <f ca="1">IF(AA$5&gt;0,SUM(OFFSET('Labour Reference (hide)'!$B$9,('Labour Entry'!$A50-9)*5-2,AA$5,1,AA$6-AA$5+1)),0)</f>
        <v>0</v>
      </c>
      <c r="AB51" s="861">
        <f ca="1">IF(AB$5&gt;0,SUM(OFFSET('Labour Reference (hide)'!$B$9,('Labour Entry'!$A50-9)*5-1,AB$5,1,AB$6-AB$5+1)),0)</f>
        <v>0</v>
      </c>
      <c r="AC51" s="858">
        <f ca="1">IF(AC$5&gt;0,SUM(OFFSET('Labour Reference (hide)'!$B$9,('Labour Entry'!$A50-9)*5-0,AC$5,1,AC$6-AC$5+1)),0)</f>
        <v>0</v>
      </c>
      <c r="AD51" s="930">
        <f ca="1">IF(AD$5&gt;0,SUM(OFFSET('Labour Reference (hide)'!$B$9,('Labour Entry'!$A50-9)*5-4,AD$5,1,AD$6-AD$5+1)),0)</f>
        <v>0</v>
      </c>
      <c r="AE51" s="931">
        <f t="shared" ca="1" si="5"/>
        <v>0</v>
      </c>
      <c r="AF51" s="861">
        <f ca="1">IF(AF$5&gt;0,SUM(OFFSET('Labour Reference (hide)'!$B$9,('Labour Entry'!$A50-9)*5-3,AF$5,1,AF$6-AF$5+1)),0)</f>
        <v>0</v>
      </c>
      <c r="AG51" s="861">
        <f ca="1">IF(AG$5&gt;0,SUM(OFFSET('Labour Reference (hide)'!$B$9,('Labour Entry'!$A50-9)*5-2,AG$5,1,AG$6-AG$5+1)),0)</f>
        <v>0</v>
      </c>
      <c r="AH51" s="861">
        <f ca="1">IF(AH$5&gt;0,SUM(OFFSET('Labour Reference (hide)'!$B$9,('Labour Entry'!$A50-9)*5-1,AH$5,1,AH$6-AH$5+1)),0)</f>
        <v>0</v>
      </c>
      <c r="AI51" s="858">
        <f ca="1">IF(AI$5&gt;0,SUM(OFFSET('Labour Reference (hide)'!$B$9,('Labour Entry'!$A50-9)*5-0,AI$5,1,AI$6-AI$5+1)),0)</f>
        <v>0</v>
      </c>
      <c r="AJ51" s="930">
        <f ca="1">IF(AJ$5&gt;0,SUM(OFFSET('Labour Reference (hide)'!$B$9,('Labour Entry'!$A50-9)*5-4,AJ$5,1,AJ$6-AJ$5+1)),0)</f>
        <v>0</v>
      </c>
      <c r="AK51" s="931">
        <f t="shared" ca="1" si="6"/>
        <v>0</v>
      </c>
      <c r="AL51" s="861">
        <f ca="1">IF(AL$5&gt;0,SUM(OFFSET('Labour Reference (hide)'!$B$9,('Labour Entry'!$A50-9)*5-3,AL$5,1,AL$6-AL$5+1)),0)</f>
        <v>0</v>
      </c>
      <c r="AM51" s="861">
        <f ca="1">IF(AM$5&gt;0,SUM(OFFSET('Labour Reference (hide)'!$B$9,('Labour Entry'!$A50-9)*5-2,AM$5,1,AM$6-AM$5+1)),0)</f>
        <v>0</v>
      </c>
      <c r="AN51" s="861">
        <f ca="1">IF(AN$5&gt;0,SUM(OFFSET('Labour Reference (hide)'!$B$9,('Labour Entry'!$A50-9)*5-1,AN$5,1,AN$6-AN$5+1)),0)</f>
        <v>0</v>
      </c>
      <c r="AO51" s="858">
        <f ca="1">IF(AO$5&gt;0,SUM(OFFSET('Labour Reference (hide)'!$B$9,('Labour Entry'!$A50-9)*5-0,AO$5,1,AO$6-AO$5+1)),0)</f>
        <v>0</v>
      </c>
      <c r="AP51" s="845"/>
      <c r="AQ51" s="863">
        <f t="shared" ca="1" si="0"/>
        <v>0</v>
      </c>
      <c r="AR51" s="864">
        <f t="shared" ca="1" si="0"/>
        <v>0</v>
      </c>
      <c r="AS51" s="865">
        <f t="shared" ca="1" si="0"/>
        <v>0</v>
      </c>
      <c r="AT51" s="866">
        <f t="shared" ca="1" si="0"/>
        <v>0</v>
      </c>
      <c r="AU51" s="866">
        <f t="shared" ca="1" si="0"/>
        <v>0</v>
      </c>
      <c r="AV51" s="867">
        <f t="shared" ca="1" si="0"/>
        <v>0</v>
      </c>
    </row>
    <row r="52" spans="1:48" ht="15" thickBot="1" x14ac:dyDescent="0.25">
      <c r="A52" s="868" t="str">
        <f ca="1">IF(OFFSET('Employee Set-up'!$A$1,ROW('Employee Set-up'!$A46)-1,'Employee Set-up'!$B$1-1,1,1)&lt;&gt;0,OFFSET('Employee Set-up'!$A$1,ROW('Employee Set-up'!$A46)-1,'Employee Set-up'!$B$1-1,1,1),"---")</f>
        <v>----</v>
      </c>
      <c r="B52" s="869" t="str">
        <f ca="1">IF(OFFSET('Employee Set-up'!$A$1,ROW('Employee Set-up'!$A46)-1,'Employee Set-up'!$D$1-1,1,1)&lt;&gt;0,OFFSET('Employee Set-up'!$A$1,ROW('Employee Set-up'!$A46)-1,'Employee Set-up'!$C$1-1,1,1),"---")</f>
        <v>---</v>
      </c>
      <c r="C52" s="870">
        <f ca="1">IF(OFFSET('Employee Set-up'!$A$1,ROW('Employee Set-up'!$A46)-1,'Employee Set-up'!$D$1-1,1,1)&lt;&gt;0,OFFSET('Employee Set-up'!$A$1,ROW('Employee Set-up'!$A46)-1,'Employee Set-up'!$F$1-1,1,1),"---")</f>
        <v>0</v>
      </c>
      <c r="D52" s="871">
        <f ca="1">IF(OFFSET('Employee Set-up'!$A$1,ROW('Employee Set-up'!$A46)-1,'Employee Set-up'!$D$1-1,1,1)&lt;&gt;0,OFFSET('Employee Set-up'!$A$1,ROW('Employee Set-up'!$A46)-1,'Employee Set-up'!$G$1-1,1,1),"---")</f>
        <v>0</v>
      </c>
      <c r="E52" s="845"/>
      <c r="F52" s="932">
        <f ca="1">IF(F$5&gt;0,SUM(OFFSET('Labour Reference (hide)'!$B$9,('Labour Entry'!$A51-9)*5-4,F$5,1,F$6-F$5+1)),0)</f>
        <v>0</v>
      </c>
      <c r="G52" s="933">
        <f t="shared" ca="1" si="1"/>
        <v>0</v>
      </c>
      <c r="H52" s="873">
        <f ca="1">IF(H$5&gt;0,SUM(OFFSET('Labour Reference (hide)'!$B$9,('Labour Entry'!$A51-9)*5-3,H$5,1,H$6-H$5+1)),0)</f>
        <v>0</v>
      </c>
      <c r="I52" s="874">
        <f ca="1">IF(I$5&gt;0,SUM(OFFSET('Labour Reference (hide)'!$B$9,('Labour Entry'!$A51-9)*5-2,I$5,1,I$6-I$5+1)),0)</f>
        <v>0</v>
      </c>
      <c r="J52" s="874">
        <f ca="1">IF(J$5&gt;0,SUM(OFFSET('Labour Reference (hide)'!$B$9,('Labour Entry'!$A51-9)*5-1,J$5,1,J$6-J$5+1)),0)</f>
        <v>0</v>
      </c>
      <c r="K52" s="871">
        <f ca="1">IF(K$5&gt;0,SUM(OFFSET('Labour Reference (hide)'!$B$9,('Labour Entry'!$A51-9)*5-0,K$5,1,K$6-K$5+1)),0)</f>
        <v>0</v>
      </c>
      <c r="L52" s="932">
        <f ca="1">IF(L$5&gt;0,SUM(OFFSET('Labour Reference (hide)'!$B$9,('Labour Entry'!$A51-9)*5-4,L$5,1,L$6-L$5+1)),0)</f>
        <v>0</v>
      </c>
      <c r="M52" s="933">
        <f t="shared" ca="1" si="2"/>
        <v>0</v>
      </c>
      <c r="N52" s="874">
        <f ca="1">IF(N$5&gt;0,SUM(OFFSET('Labour Reference (hide)'!$B$9,('Labour Entry'!$A51-9)*5-3,N$5,1,N$6-N$5+1)),0)</f>
        <v>0</v>
      </c>
      <c r="O52" s="874">
        <f ca="1">IF(O$5&gt;0,SUM(OFFSET('Labour Reference (hide)'!$B$9,('Labour Entry'!$A51-9)*5-2,O$5,1,O$6-O$5+1)),0)</f>
        <v>0</v>
      </c>
      <c r="P52" s="874">
        <f ca="1">IF(P$5&gt;0,SUM(OFFSET('Labour Reference (hide)'!$B$9,('Labour Entry'!$A51-9)*5-1,P$5,1,P$6-P$5+1)),0)</f>
        <v>0</v>
      </c>
      <c r="Q52" s="871">
        <f ca="1">IF(Q$5&gt;0,SUM(OFFSET('Labour Reference (hide)'!$B$9,('Labour Entry'!$A51-9)*5-0,Q$5,1,Q$6-Q$5+1)),0)</f>
        <v>0</v>
      </c>
      <c r="R52" s="932">
        <f ca="1">IF(R$5&gt;0,SUM(OFFSET('Labour Reference (hide)'!$B$9,('Labour Entry'!$A51-9)*5-4,R$5,1,R$6-R$5+1)),0)</f>
        <v>0</v>
      </c>
      <c r="S52" s="933">
        <f t="shared" ca="1" si="3"/>
        <v>0</v>
      </c>
      <c r="T52" s="874">
        <f ca="1">IF(T$5&gt;0,SUM(OFFSET('Labour Reference (hide)'!$B$9,('Labour Entry'!$A51-9)*5-3,T$5,1,T$6-T$5+1)),0)</f>
        <v>0</v>
      </c>
      <c r="U52" s="874">
        <f ca="1">IF(U$5&gt;0,SUM(OFFSET('Labour Reference (hide)'!$B$9,('Labour Entry'!$A51-9)*5-2,U$5,1,U$6-U$5+1)),0)</f>
        <v>0</v>
      </c>
      <c r="V52" s="874">
        <f ca="1">IF(V$5&gt;0,SUM(OFFSET('Labour Reference (hide)'!$B$9,('Labour Entry'!$A51-9)*5-1,V$5,1,V$6-V$5+1)),0)</f>
        <v>0</v>
      </c>
      <c r="W52" s="871">
        <f ca="1">IF(W$5&gt;0,SUM(OFFSET('Labour Reference (hide)'!$B$9,('Labour Entry'!$A51-9)*5-0,W$5,1,W$6-W$5+1)),0)</f>
        <v>0</v>
      </c>
      <c r="X52" s="932">
        <f ca="1">IF(X$5&gt;0,SUM(OFFSET('Labour Reference (hide)'!$B$9,('Labour Entry'!$A51-9)*5-4,X$5,1,X$6-X$5+1)),0)</f>
        <v>0</v>
      </c>
      <c r="Y52" s="933">
        <f t="shared" ca="1" si="4"/>
        <v>0</v>
      </c>
      <c r="Z52" s="874">
        <f ca="1">IF(Z$5&gt;0,SUM(OFFSET('Labour Reference (hide)'!$B$9,('Labour Entry'!$A51-9)*5-3,Z$5,1,Z$6-Z$5+1)),0)</f>
        <v>0</v>
      </c>
      <c r="AA52" s="874">
        <f ca="1">IF(AA$5&gt;0,SUM(OFFSET('Labour Reference (hide)'!$B$9,('Labour Entry'!$A51-9)*5-2,AA$5,1,AA$6-AA$5+1)),0)</f>
        <v>0</v>
      </c>
      <c r="AB52" s="874">
        <f ca="1">IF(AB$5&gt;0,SUM(OFFSET('Labour Reference (hide)'!$B$9,('Labour Entry'!$A51-9)*5-1,AB$5,1,AB$6-AB$5+1)),0)</f>
        <v>0</v>
      </c>
      <c r="AC52" s="871">
        <f ca="1">IF(AC$5&gt;0,SUM(OFFSET('Labour Reference (hide)'!$B$9,('Labour Entry'!$A51-9)*5-0,AC$5,1,AC$6-AC$5+1)),0)</f>
        <v>0</v>
      </c>
      <c r="AD52" s="932">
        <f ca="1">IF(AD$5&gt;0,SUM(OFFSET('Labour Reference (hide)'!$B$9,('Labour Entry'!$A51-9)*5-4,AD$5,1,AD$6-AD$5+1)),0)</f>
        <v>0</v>
      </c>
      <c r="AE52" s="933">
        <f t="shared" ca="1" si="5"/>
        <v>0</v>
      </c>
      <c r="AF52" s="874">
        <f ca="1">IF(AF$5&gt;0,SUM(OFFSET('Labour Reference (hide)'!$B$9,('Labour Entry'!$A51-9)*5-3,AF$5,1,AF$6-AF$5+1)),0)</f>
        <v>0</v>
      </c>
      <c r="AG52" s="874">
        <f ca="1">IF(AG$5&gt;0,SUM(OFFSET('Labour Reference (hide)'!$B$9,('Labour Entry'!$A51-9)*5-2,AG$5,1,AG$6-AG$5+1)),0)</f>
        <v>0</v>
      </c>
      <c r="AH52" s="874">
        <f ca="1">IF(AH$5&gt;0,SUM(OFFSET('Labour Reference (hide)'!$B$9,('Labour Entry'!$A51-9)*5-1,AH$5,1,AH$6-AH$5+1)),0)</f>
        <v>0</v>
      </c>
      <c r="AI52" s="871">
        <f ca="1">IF(AI$5&gt;0,SUM(OFFSET('Labour Reference (hide)'!$B$9,('Labour Entry'!$A51-9)*5-0,AI$5,1,AI$6-AI$5+1)),0)</f>
        <v>0</v>
      </c>
      <c r="AJ52" s="932">
        <f ca="1">IF(AJ$5&gt;0,SUM(OFFSET('Labour Reference (hide)'!$B$9,('Labour Entry'!$A51-9)*5-4,AJ$5,1,AJ$6-AJ$5+1)),0)</f>
        <v>0</v>
      </c>
      <c r="AK52" s="933">
        <f t="shared" ca="1" si="6"/>
        <v>0</v>
      </c>
      <c r="AL52" s="874">
        <f ca="1">IF(AL$5&gt;0,SUM(OFFSET('Labour Reference (hide)'!$B$9,('Labour Entry'!$A51-9)*5-3,AL$5,1,AL$6-AL$5+1)),0)</f>
        <v>0</v>
      </c>
      <c r="AM52" s="874">
        <f ca="1">IF(AM$5&gt;0,SUM(OFFSET('Labour Reference (hide)'!$B$9,('Labour Entry'!$A51-9)*5-2,AM$5,1,AM$6-AM$5+1)),0)</f>
        <v>0</v>
      </c>
      <c r="AN52" s="874">
        <f ca="1">IF(AN$5&gt;0,SUM(OFFSET('Labour Reference (hide)'!$B$9,('Labour Entry'!$A51-9)*5-1,AN$5,1,AN$6-AN$5+1)),0)</f>
        <v>0</v>
      </c>
      <c r="AO52" s="871">
        <f ca="1">IF(AO$5&gt;0,SUM(OFFSET('Labour Reference (hide)'!$B$9,('Labour Entry'!$A51-9)*5-0,AO$5,1,AO$6-AO$5+1)),0)</f>
        <v>0</v>
      </c>
      <c r="AP52" s="845"/>
      <c r="AQ52" s="876">
        <f t="shared" ca="1" si="0"/>
        <v>0</v>
      </c>
      <c r="AR52" s="877">
        <f t="shared" ca="1" si="0"/>
        <v>0</v>
      </c>
      <c r="AS52" s="878">
        <f t="shared" ca="1" si="0"/>
        <v>0</v>
      </c>
      <c r="AT52" s="879">
        <f t="shared" ca="1" si="0"/>
        <v>0</v>
      </c>
      <c r="AU52" s="879">
        <f t="shared" ca="1" si="0"/>
        <v>0</v>
      </c>
      <c r="AV52" s="880">
        <f t="shared" ca="1" si="0"/>
        <v>0</v>
      </c>
    </row>
    <row r="53" spans="1:48" ht="15" thickBot="1" x14ac:dyDescent="0.25">
      <c r="F53" s="170"/>
      <c r="L53" s="170"/>
      <c r="R53" s="170"/>
      <c r="X53" s="170"/>
      <c r="AD53" s="170"/>
      <c r="AJ53" s="170"/>
      <c r="AQ53" s="170"/>
    </row>
    <row r="54" spans="1:48" ht="15" thickBot="1" x14ac:dyDescent="0.25">
      <c r="B54" s="226" t="s">
        <v>1650</v>
      </c>
      <c r="C54" s="881"/>
      <c r="D54" s="882"/>
      <c r="E54" s="882"/>
      <c r="F54" s="887">
        <f t="shared" ref="F54:AO54" ca="1" si="7">SUM(F11:F52)</f>
        <v>301</v>
      </c>
      <c r="G54" s="888">
        <f t="shared" ca="1" si="7"/>
        <v>301</v>
      </c>
      <c r="H54" s="885">
        <f t="shared" ca="1" si="7"/>
        <v>473.21</v>
      </c>
      <c r="I54" s="886">
        <f t="shared" ca="1" si="7"/>
        <v>0.25</v>
      </c>
      <c r="J54" s="886">
        <f t="shared" ca="1" si="7"/>
        <v>0</v>
      </c>
      <c r="K54" s="178">
        <f t="shared" ca="1" si="7"/>
        <v>0</v>
      </c>
      <c r="L54" s="887">
        <f t="shared" ca="1" si="7"/>
        <v>328</v>
      </c>
      <c r="M54" s="888">
        <f ca="1">SUM(M11:M52)</f>
        <v>328</v>
      </c>
      <c r="N54" s="886">
        <f t="shared" ca="1" si="7"/>
        <v>470</v>
      </c>
      <c r="O54" s="886">
        <f t="shared" ca="1" si="7"/>
        <v>0.6</v>
      </c>
      <c r="P54" s="886">
        <f t="shared" ca="1" si="7"/>
        <v>0</v>
      </c>
      <c r="Q54" s="178">
        <f t="shared" ca="1" si="7"/>
        <v>0</v>
      </c>
      <c r="R54" s="887">
        <f t="shared" ca="1" si="7"/>
        <v>0</v>
      </c>
      <c r="S54" s="888">
        <f ca="1">SUM(S11:S52)</f>
        <v>0</v>
      </c>
      <c r="T54" s="886">
        <f t="shared" ca="1" si="7"/>
        <v>0</v>
      </c>
      <c r="U54" s="886">
        <f t="shared" ca="1" si="7"/>
        <v>0</v>
      </c>
      <c r="V54" s="886">
        <f t="shared" ca="1" si="7"/>
        <v>0</v>
      </c>
      <c r="W54" s="178">
        <f t="shared" ca="1" si="7"/>
        <v>0</v>
      </c>
      <c r="X54" s="887">
        <f t="shared" ca="1" si="7"/>
        <v>0</v>
      </c>
      <c r="Y54" s="888">
        <f ca="1">SUM(Y11:Y52)</f>
        <v>0</v>
      </c>
      <c r="Z54" s="886">
        <f t="shared" ca="1" si="7"/>
        <v>0</v>
      </c>
      <c r="AA54" s="886">
        <f t="shared" ca="1" si="7"/>
        <v>0</v>
      </c>
      <c r="AB54" s="886">
        <f t="shared" ca="1" si="7"/>
        <v>0</v>
      </c>
      <c r="AC54" s="178">
        <f t="shared" ca="1" si="7"/>
        <v>0</v>
      </c>
      <c r="AD54" s="887">
        <f t="shared" ca="1" si="7"/>
        <v>0</v>
      </c>
      <c r="AE54" s="888">
        <f ca="1">SUM(AE11:AE52)</f>
        <v>0</v>
      </c>
      <c r="AF54" s="886">
        <f t="shared" ca="1" si="7"/>
        <v>0</v>
      </c>
      <c r="AG54" s="886">
        <f t="shared" ca="1" si="7"/>
        <v>0</v>
      </c>
      <c r="AH54" s="886">
        <f t="shared" ca="1" si="7"/>
        <v>0</v>
      </c>
      <c r="AI54" s="178">
        <f t="shared" ca="1" si="7"/>
        <v>0</v>
      </c>
      <c r="AJ54" s="887">
        <f t="shared" ca="1" si="7"/>
        <v>0</v>
      </c>
      <c r="AK54" s="888">
        <f ca="1">SUM(AK11:AK52)</f>
        <v>0</v>
      </c>
      <c r="AL54" s="886">
        <f t="shared" ca="1" si="7"/>
        <v>0</v>
      </c>
      <c r="AM54" s="886">
        <f t="shared" ca="1" si="7"/>
        <v>0</v>
      </c>
      <c r="AN54" s="886">
        <f t="shared" ca="1" si="7"/>
        <v>0</v>
      </c>
      <c r="AO54" s="178">
        <f t="shared" ca="1" si="7"/>
        <v>0</v>
      </c>
      <c r="AP54" s="214"/>
      <c r="AQ54" s="887">
        <f t="shared" ref="AQ54:AV54" ca="1" si="8">SUM(AQ11:AQ52)</f>
        <v>629</v>
      </c>
      <c r="AR54" s="888">
        <f t="shared" ca="1" si="8"/>
        <v>629</v>
      </c>
      <c r="AS54" s="885">
        <f t="shared" ca="1" si="8"/>
        <v>943.21</v>
      </c>
      <c r="AT54" s="886">
        <f t="shared" ca="1" si="8"/>
        <v>0.85</v>
      </c>
      <c r="AU54" s="886">
        <f t="shared" ca="1" si="8"/>
        <v>0</v>
      </c>
      <c r="AV54" s="178">
        <f t="shared" ca="1" si="8"/>
        <v>0</v>
      </c>
    </row>
    <row r="55" spans="1:48" ht="15" hidden="1" thickBot="1" x14ac:dyDescent="0.25">
      <c r="B55" s="226" t="s">
        <v>1662</v>
      </c>
      <c r="F55" s="934">
        <f ca="1">SUMPRODUCT($D$11:$D$52,F$11:F$52)</f>
        <v>301</v>
      </c>
      <c r="G55" s="935"/>
      <c r="H55" s="936">
        <f ca="1">SUMPRODUCT($C$11:$C$52,H$11:H$52)</f>
        <v>8804.2985000000008</v>
      </c>
      <c r="I55" s="937">
        <f ca="1">SUMPRODUCT($C$11:$C$52,I$11:I$52)*1.5</f>
        <v>6.6937500000000005</v>
      </c>
      <c r="J55" s="937">
        <f ca="1">SUMPRODUCT($C$11:$C$52,J$11:J$52)*1.5</f>
        <v>0</v>
      </c>
      <c r="K55" s="938">
        <f ca="1">SUMPRODUCT($C$11:$C$52,K$11:K$52)</f>
        <v>0</v>
      </c>
      <c r="L55" s="934">
        <f ca="1">SUMPRODUCT($D$11:$D$52,L$11:L$52)</f>
        <v>328</v>
      </c>
      <c r="M55" s="935"/>
      <c r="N55" s="937">
        <f ca="1">SUMPRODUCT($C$11:$C$52,N$11:N$52)</f>
        <v>8915.0249999999996</v>
      </c>
      <c r="O55" s="937">
        <f ca="1">SUMPRODUCT($C$11:$C$52,O$11:O$52)*1.5</f>
        <v>16.065000000000001</v>
      </c>
      <c r="P55" s="937">
        <f ca="1">SUMPRODUCT($C$11:$C$52,P$11:P$52)*1.5</f>
        <v>0</v>
      </c>
      <c r="Q55" s="938">
        <f ca="1">SUMPRODUCT($C$11:$C$52,Q$11:Q$52)</f>
        <v>0</v>
      </c>
      <c r="R55" s="934">
        <f ca="1">SUMPRODUCT($D$11:$D$52,R$11:R$52)</f>
        <v>0</v>
      </c>
      <c r="S55" s="935"/>
      <c r="T55" s="937">
        <f ca="1">SUMPRODUCT($C$11:$C$52,T$11:T$52)</f>
        <v>0</v>
      </c>
      <c r="U55" s="937">
        <f ca="1">SUMPRODUCT($C$11:$C$52,U$11:U$52)*1.5</f>
        <v>0</v>
      </c>
      <c r="V55" s="937">
        <f ca="1">SUMPRODUCT($C$11:$C$52,V$11:V$52)*1.5</f>
        <v>0</v>
      </c>
      <c r="W55" s="938">
        <f ca="1">SUMPRODUCT($C$11:$C$52,W$11:W$52)</f>
        <v>0</v>
      </c>
      <c r="X55" s="934">
        <f ca="1">SUMPRODUCT($D$11:$D$52,X$11:X$52)</f>
        <v>0</v>
      </c>
      <c r="Y55" s="935"/>
      <c r="Z55" s="937">
        <f ca="1">SUMPRODUCT($C$11:$C$52,Z$11:Z$52)</f>
        <v>0</v>
      </c>
      <c r="AA55" s="937">
        <f ca="1">SUMPRODUCT($C$11:$C$52,AA$11:AA$52)*1.5</f>
        <v>0</v>
      </c>
      <c r="AB55" s="937">
        <f ca="1">SUMPRODUCT($C$11:$C$52,AB$11:AB$52)*1.5</f>
        <v>0</v>
      </c>
      <c r="AC55" s="938">
        <f ca="1">SUMPRODUCT($C$11:$C$52,AC$11:AC$52)</f>
        <v>0</v>
      </c>
      <c r="AD55" s="934">
        <f ca="1">SUMPRODUCT($D$11:$D$52,AD$11:AD$52)</f>
        <v>0</v>
      </c>
      <c r="AE55" s="935"/>
      <c r="AF55" s="937">
        <f ca="1">SUMPRODUCT($C$11:$C$52,AF$11:AF$52)</f>
        <v>0</v>
      </c>
      <c r="AG55" s="937">
        <f ca="1">SUMPRODUCT($C$11:$C$52,AG$11:AG$52)*1.5</f>
        <v>0</v>
      </c>
      <c r="AH55" s="937">
        <f ca="1">SUMPRODUCT($C$11:$C$52,AH$11:AH$52)*1.5</f>
        <v>0</v>
      </c>
      <c r="AI55" s="938">
        <f ca="1">SUMPRODUCT($C$11:$C$52,AI$11:AI$52)</f>
        <v>0</v>
      </c>
      <c r="AJ55" s="934">
        <f ca="1">SUMPRODUCT($D$11:$D$52,AJ$11:AJ$52)</f>
        <v>0</v>
      </c>
      <c r="AK55" s="935"/>
      <c r="AL55" s="937">
        <f ca="1">SUMPRODUCT($C$11:$C$52,AL$11:AL$52)</f>
        <v>0</v>
      </c>
      <c r="AM55" s="937">
        <f ca="1">SUMPRODUCT($C$11:$C$52,AM$11:AM$52)*1.5</f>
        <v>0</v>
      </c>
      <c r="AN55" s="937">
        <f ca="1">SUMPRODUCT($C$11:$C$52,AN$11:AN$52)*1.5</f>
        <v>0</v>
      </c>
      <c r="AO55" s="938">
        <f ca="1">SUMPRODUCT($C$11:$C$52,AO$11:AO$52)</f>
        <v>0</v>
      </c>
      <c r="AP55" s="214"/>
      <c r="AQ55" s="934">
        <f ca="1">SUMPRODUCT($D$11:$D$52,AQ$11:AQ$52)</f>
        <v>629</v>
      </c>
      <c r="AR55" s="935"/>
      <c r="AS55" s="936">
        <f ca="1">SUMPRODUCT($C$11:$C$52,AS$11:AS$52)</f>
        <v>17719.323500000002</v>
      </c>
      <c r="AT55" s="937">
        <f ca="1">SUMPRODUCT($C$11:$C$52,AT$11:AT$52)*1.5</f>
        <v>22.758750000000003</v>
      </c>
      <c r="AU55" s="937">
        <f ca="1">SUMPRODUCT($C$11:$C$52,AU$11:AU$52)*1.5</f>
        <v>0</v>
      </c>
      <c r="AV55" s="938">
        <f ca="1">SUMPRODUCT($C$11:$C$52,AV$11:AV$52)</f>
        <v>0</v>
      </c>
    </row>
    <row r="57" spans="1:48" ht="15" thickBot="1" x14ac:dyDescent="0.25">
      <c r="B57" s="212" t="s">
        <v>1663</v>
      </c>
    </row>
    <row r="58" spans="1:48" x14ac:dyDescent="0.2">
      <c r="B58" s="889" t="s">
        <v>586</v>
      </c>
      <c r="H58" s="890">
        <f ca="1">H55</f>
        <v>8804.2985000000008</v>
      </c>
      <c r="N58" s="890">
        <f ca="1">N55</f>
        <v>8915.0249999999996</v>
      </c>
      <c r="T58" s="890">
        <f ca="1">T55</f>
        <v>0</v>
      </c>
      <c r="Z58" s="890">
        <f ca="1">Z55</f>
        <v>0</v>
      </c>
      <c r="AF58" s="890">
        <f ca="1">AF55</f>
        <v>0</v>
      </c>
      <c r="AL58" s="890">
        <f ca="1">AL55</f>
        <v>0</v>
      </c>
      <c r="AS58" s="891">
        <f ca="1">AS55</f>
        <v>17719.323500000002</v>
      </c>
    </row>
    <row r="59" spans="1:48" x14ac:dyDescent="0.2">
      <c r="B59" s="185" t="s">
        <v>587</v>
      </c>
      <c r="H59" s="235">
        <f ca="1">I55</f>
        <v>6.6937500000000005</v>
      </c>
      <c r="N59" s="235">
        <f ca="1">O55</f>
        <v>16.065000000000001</v>
      </c>
      <c r="T59" s="235">
        <f ca="1">U55</f>
        <v>0</v>
      </c>
      <c r="Z59" s="235">
        <f ca="1">AA55</f>
        <v>0</v>
      </c>
      <c r="AF59" s="235">
        <f ca="1">AG55</f>
        <v>0</v>
      </c>
      <c r="AL59" s="235">
        <f ca="1">AM55</f>
        <v>0</v>
      </c>
      <c r="AS59" s="892">
        <f ca="1">AT55</f>
        <v>22.758750000000003</v>
      </c>
    </row>
    <row r="60" spans="1:48" x14ac:dyDescent="0.2">
      <c r="B60" s="185" t="s">
        <v>1664</v>
      </c>
      <c r="H60" s="235">
        <f ca="1">J55</f>
        <v>0</v>
      </c>
      <c r="N60" s="235">
        <f ca="1">P55</f>
        <v>0</v>
      </c>
      <c r="T60" s="235">
        <f ca="1">V55</f>
        <v>0</v>
      </c>
      <c r="Z60" s="235">
        <f ca="1">AB55</f>
        <v>0</v>
      </c>
      <c r="AF60" s="235">
        <f ca="1">AH55</f>
        <v>0</v>
      </c>
      <c r="AL60" s="235">
        <f ca="1">AN55</f>
        <v>0</v>
      </c>
      <c r="AS60" s="892">
        <f ca="1">AU55</f>
        <v>0</v>
      </c>
    </row>
    <row r="61" spans="1:48" x14ac:dyDescent="0.2">
      <c r="B61" s="185" t="s">
        <v>1665</v>
      </c>
      <c r="H61" s="235">
        <f ca="1">K55</f>
        <v>0</v>
      </c>
      <c r="N61" s="235">
        <f ca="1">Q55</f>
        <v>0</v>
      </c>
      <c r="T61" s="235">
        <f ca="1">W55</f>
        <v>0</v>
      </c>
      <c r="Z61" s="235">
        <f ca="1">AC55</f>
        <v>0</v>
      </c>
      <c r="AF61" s="235">
        <f ca="1">AI55</f>
        <v>0</v>
      </c>
      <c r="AL61" s="235">
        <f ca="1">AO55</f>
        <v>0</v>
      </c>
      <c r="AS61" s="892">
        <f ca="1">AV55</f>
        <v>0</v>
      </c>
    </row>
    <row r="62" spans="1:48" ht="15" thickBot="1" x14ac:dyDescent="0.25">
      <c r="B62" s="893" t="s">
        <v>1666</v>
      </c>
      <c r="H62" s="248">
        <f ca="1">SUM(H58:H61)*14%</f>
        <v>1233.5389150000003</v>
      </c>
      <c r="N62" s="248">
        <f ca="1">SUM(N58:N61)*14%</f>
        <v>1250.3526000000002</v>
      </c>
      <c r="T62" s="248">
        <f ca="1">SUM(T58:T61)*14%</f>
        <v>0</v>
      </c>
      <c r="Z62" s="248">
        <f ca="1">SUM(Z58:Z61)*14%</f>
        <v>0</v>
      </c>
      <c r="AF62" s="248">
        <f ca="1">SUM(AF58:AF61)*14%</f>
        <v>0</v>
      </c>
      <c r="AL62" s="248">
        <f ca="1">SUM(AL58:AL61)*14%</f>
        <v>0</v>
      </c>
      <c r="AS62" s="894">
        <f ca="1">SUM(AS58:AS61)*14%</f>
        <v>2483.8915150000007</v>
      </c>
    </row>
    <row r="63" spans="1:48" ht="15" thickBot="1" x14ac:dyDescent="0.25"/>
    <row r="64" spans="1:48" ht="15" thickBot="1" x14ac:dyDescent="0.25">
      <c r="B64" s="169" t="s">
        <v>1667</v>
      </c>
      <c r="H64" s="224">
        <f ca="1">SUM(H58:H62)</f>
        <v>10044.531165000002</v>
      </c>
      <c r="N64" s="224">
        <f ca="1">SUM(N58:N62)</f>
        <v>10181.4426</v>
      </c>
      <c r="T64" s="224">
        <f ca="1">SUM(T58:T62)</f>
        <v>0</v>
      </c>
      <c r="Z64" s="224">
        <f ca="1">SUM(Z58:Z62)</f>
        <v>0</v>
      </c>
      <c r="AF64" s="224">
        <f ca="1">SUM(AF58:AF62)</f>
        <v>0</v>
      </c>
      <c r="AL64" s="224">
        <f ca="1">SUM(AL58:AL62)</f>
        <v>0</v>
      </c>
      <c r="AS64" s="224">
        <f ca="1">SUM(AS58:AS62)</f>
        <v>20225.973765000002</v>
      </c>
    </row>
    <row r="65" spans="2:45" ht="15" thickBot="1" x14ac:dyDescent="0.25"/>
    <row r="66" spans="2:45" x14ac:dyDescent="0.2">
      <c r="B66" s="889" t="s">
        <v>1668</v>
      </c>
      <c r="H66" s="890">
        <f ca="1">F55</f>
        <v>301</v>
      </c>
      <c r="N66" s="890">
        <f ca="1">L55</f>
        <v>328</v>
      </c>
      <c r="T66" s="890">
        <f ca="1">R55</f>
        <v>0</v>
      </c>
      <c r="Z66" s="890">
        <f ca="1">X55</f>
        <v>0</v>
      </c>
      <c r="AF66" s="890">
        <f ca="1">AD55</f>
        <v>0</v>
      </c>
      <c r="AL66" s="890">
        <f ca="1">AJ55</f>
        <v>0</v>
      </c>
      <c r="AS66" s="891">
        <f ca="1">AQ55</f>
        <v>629</v>
      </c>
    </row>
    <row r="67" spans="2:45" ht="15" thickBot="1" x14ac:dyDescent="0.25">
      <c r="B67" s="893" t="s">
        <v>1666</v>
      </c>
      <c r="H67" s="248">
        <f ca="1">H66*14%</f>
        <v>42.14</v>
      </c>
      <c r="N67" s="248">
        <f ca="1">N66*14%</f>
        <v>45.92</v>
      </c>
      <c r="T67" s="248">
        <f ca="1">T66*14%</f>
        <v>0</v>
      </c>
      <c r="Z67" s="248">
        <f ca="1">Z66*14%</f>
        <v>0</v>
      </c>
      <c r="AF67" s="248">
        <f ca="1">AF66*14%</f>
        <v>0</v>
      </c>
      <c r="AL67" s="248">
        <f ca="1">AL66*14%</f>
        <v>0</v>
      </c>
      <c r="AS67" s="894">
        <f ca="1">AS66*14%</f>
        <v>88.06</v>
      </c>
    </row>
    <row r="68" spans="2:45" ht="15" thickBot="1" x14ac:dyDescent="0.25"/>
    <row r="69" spans="2:45" ht="15" thickBot="1" x14ac:dyDescent="0.25">
      <c r="B69" s="169" t="s">
        <v>1669</v>
      </c>
      <c r="H69" s="224">
        <f ca="1">SUM(H66:H67)</f>
        <v>343.14</v>
      </c>
      <c r="N69" s="224">
        <f ca="1">SUM(N66:N67)</f>
        <v>373.92</v>
      </c>
      <c r="T69" s="224">
        <f ca="1">SUM(T66:T67)</f>
        <v>0</v>
      </c>
      <c r="Z69" s="224">
        <f ca="1">SUM(Z66:Z67)</f>
        <v>0</v>
      </c>
      <c r="AF69" s="224">
        <f ca="1">SUM(AF66:AF67)</f>
        <v>0</v>
      </c>
      <c r="AL69" s="224">
        <f ca="1">SUM(AL66:AL67)</f>
        <v>0</v>
      </c>
      <c r="AS69" s="224">
        <f ca="1">SUM(AS66:AS67)</f>
        <v>717.06</v>
      </c>
    </row>
    <row r="70" spans="2:45" ht="15" thickBot="1" x14ac:dyDescent="0.25"/>
    <row r="71" spans="2:45" x14ac:dyDescent="0.2">
      <c r="B71" s="895" t="s">
        <v>1670</v>
      </c>
      <c r="C71" s="788"/>
      <c r="D71" s="788"/>
      <c r="E71" s="788"/>
      <c r="H71" s="891">
        <f ca="1">H64+H69</f>
        <v>10387.671165000002</v>
      </c>
      <c r="N71" s="891">
        <f ca="1">N64+N69</f>
        <v>10555.3626</v>
      </c>
      <c r="T71" s="891">
        <f ca="1">T64+T69</f>
        <v>0</v>
      </c>
      <c r="Z71" s="891">
        <f ca="1">Z64+Z69</f>
        <v>0</v>
      </c>
      <c r="AF71" s="891">
        <f ca="1">AF64+AF69</f>
        <v>0</v>
      </c>
      <c r="AL71" s="891">
        <f ca="1">AL64+AL69</f>
        <v>0</v>
      </c>
      <c r="AS71" s="891">
        <f ca="1">AS64+AS69</f>
        <v>20943.033765000004</v>
      </c>
    </row>
    <row r="72" spans="2:45" ht="15" thickBot="1" x14ac:dyDescent="0.25">
      <c r="B72" s="546" t="s">
        <v>1671</v>
      </c>
      <c r="C72" s="411"/>
      <c r="D72" s="411"/>
      <c r="E72" s="411"/>
      <c r="H72" s="896">
        <f ca="1">IF(H74&lt;&gt;0,H71/H74,0)</f>
        <v>0.21640981593750003</v>
      </c>
      <c r="N72" s="896">
        <f ca="1">IF(N74&lt;&gt;0,N71/N74,0)</f>
        <v>0.21990338750000002</v>
      </c>
      <c r="T72" s="896">
        <f ca="1">IF(T74&lt;&gt;0,T71/T74,0)</f>
        <v>0</v>
      </c>
      <c r="Z72" s="896">
        <f ca="1">IF(Z74&lt;&gt;0,Z71/Z74,0)</f>
        <v>0</v>
      </c>
      <c r="AF72" s="896">
        <f ca="1">IF(AF74&lt;&gt;0,AF71/AF74,0)</f>
        <v>0</v>
      </c>
      <c r="AL72" s="896">
        <f ca="1">IF(AL74&lt;&gt;0,AL71/AL74,0)</f>
        <v>0</v>
      </c>
      <c r="AS72" s="897">
        <f ca="1">IF(AS74&lt;&gt;0,AS71/AS74,0)</f>
        <v>0.21815660171875004</v>
      </c>
    </row>
    <row r="73" spans="2:45" ht="15" thickBot="1" x14ac:dyDescent="0.25"/>
    <row r="74" spans="2:45" ht="15" thickBot="1" x14ac:dyDescent="0.25">
      <c r="B74" s="189" t="s">
        <v>567</v>
      </c>
      <c r="C74" s="788"/>
      <c r="D74" s="788"/>
      <c r="E74" s="788"/>
      <c r="H74" s="224">
        <f ca="1">IF(H$5&gt;0,SUM(OFFSET('Cheese Report (printable)'!$AG$6,H$5,0,H$6-H$5+1,1)),0)</f>
        <v>48000</v>
      </c>
      <c r="N74" s="224">
        <f ca="1">IF(N$5&gt;0,SUM(OFFSET('Cheese Report (printable)'!$AG$6,N$5,0,N$6-N$5+1,1)),0)</f>
        <v>48000</v>
      </c>
      <c r="T74" s="224">
        <f ca="1">IF(T$5&gt;0,SUM(OFFSET('Cheese Report (printable)'!$AG$6,T$5,0,T$6-T$5+1,1)),0)</f>
        <v>0</v>
      </c>
      <c r="Z74" s="224">
        <f ca="1">IF(Z$5&gt;0,SUM(OFFSET('Cheese Report (printable)'!$AG$6,Z$5,0,Z$6-Z$5+1,1)),0)</f>
        <v>0</v>
      </c>
      <c r="AF74" s="224">
        <f ca="1">IF(AF$5&gt;0,SUM(OFFSET('Cheese Report (printable)'!$AG$6,AF$5,0,AF$6-AF$5+1,1)),0)</f>
        <v>0</v>
      </c>
      <c r="AL74" s="224">
        <f ca="1">IF(AL$5&gt;0,SUM(OFFSET('Cheese Report (printable)'!$AG$6,AL$5,0,AL$6-AL$5+1,1)),0)</f>
        <v>0</v>
      </c>
      <c r="AS74" s="224">
        <f ca="1">H74+N74+T74+Z74+AF74+AL74</f>
        <v>96000</v>
      </c>
    </row>
  </sheetData>
  <sheetProtection algorithmName="SHA-512" hashValue="PEeJV5Fg7aXtUqi271O+GKNEybc3CHXSqyu8evmtzT4fQiNuUg511a6xB69/IaI36CUPdF7Yh1fxRF41J7J+Og==" saltValue="eOnvYwZQQL68IXwCoSwFqQ==" spinCount="100000" sheet="1" objects="1" scenarios="1" formatColumns="0"/>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92A08-8B83-46F3-AB70-62E0F68DDE0B}">
  <sheetPr>
    <tabColor theme="4" tint="0.39997558519241921"/>
  </sheetPr>
  <dimension ref="A1:I69"/>
  <sheetViews>
    <sheetView showGridLines="0" workbookViewId="0">
      <pane ySplit="7" topLeftCell="A8" activePane="bottomLeft" state="frozen"/>
      <selection pane="bottomLeft" activeCell="A8" sqref="A8"/>
    </sheetView>
  </sheetViews>
  <sheetFormatPr baseColWidth="10" defaultColWidth="9" defaultRowHeight="14" x14ac:dyDescent="0.2"/>
  <cols>
    <col min="1" max="1" width="30.6640625" style="160" customWidth="1"/>
    <col min="2" max="8" width="9.6640625" style="160" customWidth="1"/>
    <col min="9" max="9" width="12.6640625" style="160" customWidth="1"/>
    <col min="10" max="16384" width="9" style="160"/>
  </cols>
  <sheetData>
    <row r="1" spans="1:9" s="380" customFormat="1" ht="27" x14ac:dyDescent="0.35">
      <c r="A1" s="1459" t="s">
        <v>1686</v>
      </c>
      <c r="B1" s="1459"/>
      <c r="C1" s="1459"/>
      <c r="D1" s="1459"/>
      <c r="E1" s="1459"/>
      <c r="F1" s="1459"/>
      <c r="G1" s="1459"/>
      <c r="H1" s="1459"/>
      <c r="I1" s="1459"/>
    </row>
    <row r="3" spans="1:9" x14ac:dyDescent="0.2">
      <c r="A3" s="789" t="s">
        <v>1687</v>
      </c>
      <c r="B3" s="788">
        <f>'Report Set-up'!$B$6</f>
        <v>999</v>
      </c>
      <c r="G3" s="791" t="s">
        <v>1688</v>
      </c>
      <c r="H3" s="1460">
        <f>DATE('Report Set-up'!$B$12,'Report Set-up'!$B$11,1)</f>
        <v>45809</v>
      </c>
      <c r="I3" s="1460"/>
    </row>
    <row r="4" spans="1:9" x14ac:dyDescent="0.2">
      <c r="A4" s="789" t="s">
        <v>1689</v>
      </c>
      <c r="B4" s="788" t="str">
        <f>'Report Set-up'!$B$7</f>
        <v>Sample Store</v>
      </c>
      <c r="F4" s="790"/>
      <c r="G4" s="791" t="s">
        <v>1690</v>
      </c>
      <c r="H4" s="1460">
        <f>DATE('Report Set-up'!$B$12,'Report Set-up'!$B$11,MAX(B$6:H$6))</f>
        <v>45815</v>
      </c>
      <c r="I4" s="1460"/>
    </row>
    <row r="5" spans="1:9" ht="15" thickBot="1" x14ac:dyDescent="0.25"/>
    <row r="6" spans="1:9" x14ac:dyDescent="0.2">
      <c r="A6" s="939" t="s">
        <v>1691</v>
      </c>
      <c r="B6" s="940">
        <f>'Sales Report (printable)'!$A$5</f>
        <v>1</v>
      </c>
      <c r="C6" s="941">
        <f>'Sales Report (printable)'!$A$6</f>
        <v>2</v>
      </c>
      <c r="D6" s="941">
        <f>'Sales Report (printable)'!$A$7</f>
        <v>3</v>
      </c>
      <c r="E6" s="941">
        <f>'Sales Report (printable)'!$A$8</f>
        <v>4</v>
      </c>
      <c r="F6" s="941">
        <f>'Sales Report (printable)'!$A$9</f>
        <v>5</v>
      </c>
      <c r="G6" s="941">
        <f>'Sales Report (printable)'!$A$10</f>
        <v>6</v>
      </c>
      <c r="H6" s="942">
        <f>'Sales Report (printable)'!$A$11</f>
        <v>7</v>
      </c>
      <c r="I6" s="254"/>
    </row>
    <row r="7" spans="1:9" ht="15" thickBot="1" x14ac:dyDescent="0.25">
      <c r="A7" s="943" t="s">
        <v>1692</v>
      </c>
      <c r="B7" s="944" t="s">
        <v>1693</v>
      </c>
      <c r="C7" s="262" t="s">
        <v>1694</v>
      </c>
      <c r="D7" s="262" t="s">
        <v>1695</v>
      </c>
      <c r="E7" s="262" t="s">
        <v>1696</v>
      </c>
      <c r="F7" s="262" t="s">
        <v>1697</v>
      </c>
      <c r="G7" s="262" t="s">
        <v>1698</v>
      </c>
      <c r="H7" s="945" t="s">
        <v>1699</v>
      </c>
      <c r="I7" s="260" t="s">
        <v>1700</v>
      </c>
    </row>
    <row r="8" spans="1:9" ht="15" thickBot="1" x14ac:dyDescent="0.25">
      <c r="A8" s="169" t="s">
        <v>1473</v>
      </c>
      <c r="B8" s="946">
        <f ca="1">'Sales Report (printable)'!$C$5</f>
        <v>3398.1000000000004</v>
      </c>
      <c r="C8" s="947">
        <f ca="1">'Sales Report (printable)'!$C$6</f>
        <v>3398.1000000000004</v>
      </c>
      <c r="D8" s="947">
        <f ca="1">'Sales Report (printable)'!$C$7</f>
        <v>3398.1000000000004</v>
      </c>
      <c r="E8" s="947">
        <f ca="1">'Sales Report (printable)'!$C$8</f>
        <v>3398.1000000000004</v>
      </c>
      <c r="F8" s="947">
        <f ca="1">'Sales Report (printable)'!$C$9</f>
        <v>3398.1000000000004</v>
      </c>
      <c r="G8" s="947">
        <f ca="1">'Sales Report (printable)'!$C$10</f>
        <v>3398.1000000000004</v>
      </c>
      <c r="H8" s="948">
        <f ca="1">'Sales Report (printable)'!$C$11</f>
        <v>3398.1000000000004</v>
      </c>
      <c r="I8" s="949">
        <f t="shared" ref="I8:I20" ca="1" si="0">SUM(B8:H8)</f>
        <v>23786.699999999997</v>
      </c>
    </row>
    <row r="9" spans="1:9" x14ac:dyDescent="0.2">
      <c r="A9" s="180" t="s">
        <v>266</v>
      </c>
      <c r="B9" s="950">
        <f ca="1">'Sales Report (printable)'!$I$5</f>
        <v>1000</v>
      </c>
      <c r="C9" s="951">
        <f ca="1">'Sales Report (printable)'!$I$6</f>
        <v>1000</v>
      </c>
      <c r="D9" s="951">
        <f ca="1">'Sales Report (printable)'!$I$7</f>
        <v>1000</v>
      </c>
      <c r="E9" s="951">
        <f ca="1">'Sales Report (printable)'!$I$8</f>
        <v>1000</v>
      </c>
      <c r="F9" s="951">
        <f ca="1">'Sales Report (printable)'!$I$9</f>
        <v>1000</v>
      </c>
      <c r="G9" s="951">
        <f ca="1">'Sales Report (printable)'!$I$10</f>
        <v>1000</v>
      </c>
      <c r="H9" s="952">
        <f ca="1">'Sales Report (printable)'!$I$11</f>
        <v>1000</v>
      </c>
      <c r="I9" s="953">
        <f t="shared" ca="1" si="0"/>
        <v>7000</v>
      </c>
    </row>
    <row r="10" spans="1:9" x14ac:dyDescent="0.2">
      <c r="A10" s="180" t="s">
        <v>264</v>
      </c>
      <c r="B10" s="950">
        <f ca="1">'Sales Report (printable)'!$J$5</f>
        <v>1000</v>
      </c>
      <c r="C10" s="951">
        <f ca="1">'Sales Report (printable)'!$J$6</f>
        <v>1000</v>
      </c>
      <c r="D10" s="951">
        <f ca="1">'Sales Report (printable)'!$J$7</f>
        <v>1000</v>
      </c>
      <c r="E10" s="951">
        <f ca="1">'Sales Report (printable)'!$J$8</f>
        <v>1000</v>
      </c>
      <c r="F10" s="951">
        <f ca="1">'Sales Report (printable)'!$J$9</f>
        <v>1000</v>
      </c>
      <c r="G10" s="951">
        <f ca="1">'Sales Report (printable)'!$J$10</f>
        <v>1000</v>
      </c>
      <c r="H10" s="952">
        <f ca="1">'Sales Report (printable)'!$J$11</f>
        <v>1000</v>
      </c>
      <c r="I10" s="953">
        <f t="shared" ca="1" si="0"/>
        <v>7000</v>
      </c>
    </row>
    <row r="11" spans="1:9" x14ac:dyDescent="0.2">
      <c r="A11" s="954" t="s">
        <v>268</v>
      </c>
      <c r="B11" s="955">
        <f ca="1">'Sales Report (printable)'!$K$5</f>
        <v>1200</v>
      </c>
      <c r="C11" s="956">
        <f ca="1">'Sales Report (printable)'!$K$6</f>
        <v>1200</v>
      </c>
      <c r="D11" s="956">
        <f ca="1">'Sales Report (printable)'!$K$7</f>
        <v>1200</v>
      </c>
      <c r="E11" s="956">
        <f ca="1">'Sales Report (printable)'!$K$8</f>
        <v>1200</v>
      </c>
      <c r="F11" s="956">
        <f ca="1">'Sales Report (printable)'!$K$9</f>
        <v>1200</v>
      </c>
      <c r="G11" s="956">
        <f ca="1">'Sales Report (printable)'!$K$10</f>
        <v>1200</v>
      </c>
      <c r="H11" s="957">
        <f ca="1">'Sales Report (printable)'!$K$11</f>
        <v>1200</v>
      </c>
      <c r="I11" s="958">
        <f t="shared" ca="1" si="0"/>
        <v>8400</v>
      </c>
    </row>
    <row r="12" spans="1:9" x14ac:dyDescent="0.2">
      <c r="A12" s="959" t="s">
        <v>1701</v>
      </c>
      <c r="B12" s="955">
        <f ca="1">'Sales Report (printable)'!$L$5</f>
        <v>0</v>
      </c>
      <c r="C12" s="956">
        <f ca="1">'Sales Report (printable)'!$L$6</f>
        <v>0</v>
      </c>
      <c r="D12" s="956">
        <f ca="1">'Sales Report (printable)'!$L$7</f>
        <v>0</v>
      </c>
      <c r="E12" s="956">
        <f ca="1">'Sales Report (printable)'!$L$8</f>
        <v>0</v>
      </c>
      <c r="F12" s="956">
        <f ca="1">'Sales Report (printable)'!$L$9</f>
        <v>0</v>
      </c>
      <c r="G12" s="956">
        <f ca="1">'Sales Report (printable)'!$L$10</f>
        <v>0</v>
      </c>
      <c r="H12" s="957">
        <f ca="1">'Sales Report (printable)'!$L$11</f>
        <v>0</v>
      </c>
      <c r="I12" s="958">
        <f t="shared" ref="I12:I13" ca="1" si="1">SUM(B12:H12)</f>
        <v>0</v>
      </c>
    </row>
    <row r="13" spans="1:9" ht="15" thickBot="1" x14ac:dyDescent="0.25">
      <c r="A13" s="959" t="s">
        <v>1603</v>
      </c>
      <c r="B13" s="955">
        <f ca="1">'Sales Report (printable)'!$M$5</f>
        <v>0</v>
      </c>
      <c r="C13" s="956">
        <f ca="1">'Sales Report (printable)'!$M$6</f>
        <v>0</v>
      </c>
      <c r="D13" s="956">
        <f ca="1">'Sales Report (printable)'!$M$7</f>
        <v>0</v>
      </c>
      <c r="E13" s="956">
        <f ca="1">'Sales Report (printable)'!$M$8</f>
        <v>0</v>
      </c>
      <c r="F13" s="956">
        <f ca="1">'Sales Report (printable)'!$M$9</f>
        <v>0</v>
      </c>
      <c r="G13" s="956">
        <f ca="1">'Sales Report (printable)'!$M$10</f>
        <v>0</v>
      </c>
      <c r="H13" s="957">
        <f ca="1">'Sales Report (printable)'!$M$11</f>
        <v>0</v>
      </c>
      <c r="I13" s="958">
        <f t="shared" ca="1" si="1"/>
        <v>0</v>
      </c>
    </row>
    <row r="14" spans="1:9" ht="15" thickBot="1" x14ac:dyDescent="0.25">
      <c r="A14" s="169" t="s">
        <v>1480</v>
      </c>
      <c r="B14" s="960">
        <f ca="1">SUM(B9:B13)</f>
        <v>3200</v>
      </c>
      <c r="C14" s="961">
        <f t="shared" ref="C14:H14" ca="1" si="2">SUM(C9:C13)</f>
        <v>3200</v>
      </c>
      <c r="D14" s="961">
        <f t="shared" ca="1" si="2"/>
        <v>3200</v>
      </c>
      <c r="E14" s="961">
        <f t="shared" ca="1" si="2"/>
        <v>3200</v>
      </c>
      <c r="F14" s="961">
        <f t="shared" ca="1" si="2"/>
        <v>3200</v>
      </c>
      <c r="G14" s="961">
        <f t="shared" ca="1" si="2"/>
        <v>3200</v>
      </c>
      <c r="H14" s="962">
        <f t="shared" ca="1" si="2"/>
        <v>3200</v>
      </c>
      <c r="I14" s="963">
        <f t="shared" ca="1" si="0"/>
        <v>22400</v>
      </c>
    </row>
    <row r="15" spans="1:9" x14ac:dyDescent="0.2">
      <c r="A15" s="171" t="s">
        <v>1702</v>
      </c>
      <c r="B15" s="950">
        <f ca="1">'Cash Report (printable)'!$D$5</f>
        <v>127.36</v>
      </c>
      <c r="C15" s="951">
        <f ca="1">'Cash Report (printable)'!$D$6</f>
        <v>127.36</v>
      </c>
      <c r="D15" s="951">
        <f ca="1">'Cash Report (printable)'!$D$7</f>
        <v>127.36</v>
      </c>
      <c r="E15" s="951">
        <f ca="1">'Cash Report (printable)'!$D$8</f>
        <v>127.36</v>
      </c>
      <c r="F15" s="951">
        <f ca="1">'Cash Report (printable)'!$D$9</f>
        <v>127.36</v>
      </c>
      <c r="G15" s="951">
        <f ca="1">'Cash Report (printable)'!$D$10</f>
        <v>127.36</v>
      </c>
      <c r="H15" s="952">
        <f ca="1">'Cash Report (printable)'!$D$11</f>
        <v>127.36</v>
      </c>
      <c r="I15" s="953">
        <f t="shared" ca="1" si="0"/>
        <v>891.52</v>
      </c>
    </row>
    <row r="16" spans="1:9" x14ac:dyDescent="0.2">
      <c r="A16" s="171" t="s">
        <v>1703</v>
      </c>
      <c r="B16" s="955">
        <f ca="1">'Cash Report (printable)'!$E$5</f>
        <v>0</v>
      </c>
      <c r="C16" s="956">
        <f ca="1">'Cash Report (printable)'!$E$6</f>
        <v>0</v>
      </c>
      <c r="D16" s="956">
        <f ca="1">'Cash Report (printable)'!$E$7</f>
        <v>0</v>
      </c>
      <c r="E16" s="956">
        <f ca="1">'Cash Report (printable)'!$E$8</f>
        <v>0</v>
      </c>
      <c r="F16" s="956">
        <f ca="1">'Cash Report (printable)'!$E$9</f>
        <v>0</v>
      </c>
      <c r="G16" s="956">
        <f ca="1">'Cash Report (printable)'!$E$10</f>
        <v>0</v>
      </c>
      <c r="H16" s="957">
        <f ca="1">'Cash Report (printable)'!$E$11</f>
        <v>0</v>
      </c>
      <c r="I16" s="964">
        <f t="shared" ref="I16" ca="1" si="3">SUM(B16:H16)</f>
        <v>0</v>
      </c>
    </row>
    <row r="17" spans="1:9" x14ac:dyDescent="0.2">
      <c r="A17" s="171" t="s">
        <v>1704</v>
      </c>
      <c r="B17" s="955">
        <f ca="1">'Cash Report (printable)'!$F$5</f>
        <v>3.06</v>
      </c>
      <c r="C17" s="956">
        <f ca="1">'Cash Report (printable)'!$F$6</f>
        <v>3.06</v>
      </c>
      <c r="D17" s="956">
        <f ca="1">'Cash Report (printable)'!$F$7</f>
        <v>3.06</v>
      </c>
      <c r="E17" s="956">
        <f ca="1">'Cash Report (printable)'!$F$8</f>
        <v>3.06</v>
      </c>
      <c r="F17" s="956">
        <f ca="1">'Cash Report (printable)'!$F$9</f>
        <v>3.06</v>
      </c>
      <c r="G17" s="956">
        <f ca="1">'Cash Report (printable)'!$F$10</f>
        <v>3.06</v>
      </c>
      <c r="H17" s="957">
        <f ca="1">'Cash Report (printable)'!$F$11</f>
        <v>3.06</v>
      </c>
      <c r="I17" s="964">
        <f t="shared" ca="1" si="0"/>
        <v>21.419999999999998</v>
      </c>
    </row>
    <row r="18" spans="1:9" x14ac:dyDescent="0.2">
      <c r="A18" s="210" t="s">
        <v>1705</v>
      </c>
      <c r="B18" s="955">
        <f ca="1">'Cash Report (printable)'!$G$5</f>
        <v>1.5999999999999999</v>
      </c>
      <c r="C18" s="956">
        <f ca="1">'Cash Report (printable)'!$G$6</f>
        <v>1.5999999999999999</v>
      </c>
      <c r="D18" s="956">
        <f ca="1">'Cash Report (printable)'!$G$7</f>
        <v>1.5999999999999999</v>
      </c>
      <c r="E18" s="956">
        <f ca="1">'Cash Report (printable)'!$G$8</f>
        <v>1.5999999999999999</v>
      </c>
      <c r="F18" s="956">
        <f ca="1">'Cash Report (printable)'!$G$9</f>
        <v>1.5999999999999999</v>
      </c>
      <c r="G18" s="956">
        <f ca="1">'Cash Report (printable)'!$G$10</f>
        <v>1.5999999999999999</v>
      </c>
      <c r="H18" s="957">
        <f ca="1">'Cash Report (printable)'!$G$11</f>
        <v>1.5999999999999999</v>
      </c>
      <c r="I18" s="964">
        <f t="shared" ca="1" si="0"/>
        <v>11.2</v>
      </c>
    </row>
    <row r="19" spans="1:9" x14ac:dyDescent="0.2">
      <c r="A19" s="205" t="s">
        <v>1706</v>
      </c>
      <c r="B19" s="955">
        <f ca="1">'Cash Report (printable)'!$H$5</f>
        <v>0</v>
      </c>
      <c r="C19" s="956">
        <f ca="1">'Cash Report (printable)'!$H$6</f>
        <v>0</v>
      </c>
      <c r="D19" s="956">
        <f ca="1">'Cash Report (printable)'!$H$7</f>
        <v>0</v>
      </c>
      <c r="E19" s="956">
        <f ca="1">'Cash Report (printable)'!$H$8</f>
        <v>0</v>
      </c>
      <c r="F19" s="956">
        <f ca="1">'Cash Report (printable)'!$H$9</f>
        <v>0</v>
      </c>
      <c r="G19" s="956">
        <f ca="1">'Cash Report (printable)'!$H$10</f>
        <v>0</v>
      </c>
      <c r="H19" s="957">
        <f ca="1">'Cash Report (printable)'!$H$11</f>
        <v>0</v>
      </c>
      <c r="I19" s="964">
        <f t="shared" ca="1" si="0"/>
        <v>0</v>
      </c>
    </row>
    <row r="20" spans="1:9" x14ac:dyDescent="0.2">
      <c r="A20" s="210" t="s">
        <v>1707</v>
      </c>
      <c r="B20" s="955">
        <f ca="1">'Cash Report (printable)'!$I$5</f>
        <v>0</v>
      </c>
      <c r="C20" s="956">
        <f ca="1">'Cash Report (printable)'!$I$6</f>
        <v>0</v>
      </c>
      <c r="D20" s="956">
        <f ca="1">'Cash Report (printable)'!$I$7</f>
        <v>0</v>
      </c>
      <c r="E20" s="956">
        <f ca="1">'Cash Report (printable)'!$I$8</f>
        <v>0</v>
      </c>
      <c r="F20" s="956">
        <f ca="1">'Cash Report (printable)'!$I$9</f>
        <v>0</v>
      </c>
      <c r="G20" s="956">
        <f ca="1">'Cash Report (printable)'!$I$10</f>
        <v>0</v>
      </c>
      <c r="H20" s="957">
        <f ca="1">'Cash Report (printable)'!$I$11</f>
        <v>0</v>
      </c>
      <c r="I20" s="964">
        <f t="shared" ca="1" si="0"/>
        <v>0</v>
      </c>
    </row>
    <row r="21" spans="1:9" x14ac:dyDescent="0.2">
      <c r="A21" s="210" t="s">
        <v>1708</v>
      </c>
      <c r="B21" s="955">
        <f ca="1">'Cash Report (printable)'!$J$5</f>
        <v>0</v>
      </c>
      <c r="C21" s="956">
        <f ca="1">'Cash Report (printable)'!$J$6</f>
        <v>0</v>
      </c>
      <c r="D21" s="956">
        <f ca="1">'Cash Report (printable)'!$J$7</f>
        <v>0</v>
      </c>
      <c r="E21" s="956">
        <f ca="1">'Cash Report (printable)'!$J$8</f>
        <v>0</v>
      </c>
      <c r="F21" s="956">
        <f ca="1">'Cash Report (printable)'!$J$9</f>
        <v>0</v>
      </c>
      <c r="G21" s="956">
        <f ca="1">'Cash Report (printable)'!$J$10</f>
        <v>0</v>
      </c>
      <c r="H21" s="957">
        <f ca="1">'Cash Report (printable)'!$J$11</f>
        <v>0</v>
      </c>
      <c r="I21" s="964">
        <f t="shared" ref="I21:I36" ca="1" si="4">SUM(B21:H21)</f>
        <v>0</v>
      </c>
    </row>
    <row r="22" spans="1:9" ht="15" thickBot="1" x14ac:dyDescent="0.25">
      <c r="A22" s="959" t="s">
        <v>1709</v>
      </c>
      <c r="B22" s="955">
        <f ca="1">'Cash Report (printable)'!$K$5</f>
        <v>0</v>
      </c>
      <c r="C22" s="956">
        <f ca="1">'Cash Report (printable)'!$K$6</f>
        <v>0</v>
      </c>
      <c r="D22" s="956">
        <f ca="1">'Cash Report (printable)'!$K$7</f>
        <v>0</v>
      </c>
      <c r="E22" s="956">
        <f ca="1">'Cash Report (printable)'!$K$8</f>
        <v>0</v>
      </c>
      <c r="F22" s="956">
        <f ca="1">'Cash Report (printable)'!$K$9</f>
        <v>0</v>
      </c>
      <c r="G22" s="956">
        <f ca="1">'Cash Report (printable)'!$K$10</f>
        <v>0</v>
      </c>
      <c r="H22" s="957">
        <f ca="1">'Cash Report (printable)'!$K$11</f>
        <v>0</v>
      </c>
      <c r="I22" s="958">
        <f t="shared" ca="1" si="4"/>
        <v>0</v>
      </c>
    </row>
    <row r="23" spans="1:9" ht="15" thickBot="1" x14ac:dyDescent="0.25">
      <c r="A23" s="204" t="s">
        <v>1710</v>
      </c>
      <c r="B23" s="960">
        <f ca="1">SUM(B14:B22)</f>
        <v>3332.02</v>
      </c>
      <c r="C23" s="961">
        <f t="shared" ref="C23:H23" ca="1" si="5">SUM(C14:C22)</f>
        <v>3332.02</v>
      </c>
      <c r="D23" s="961">
        <f t="shared" ca="1" si="5"/>
        <v>3332.02</v>
      </c>
      <c r="E23" s="961">
        <f t="shared" ca="1" si="5"/>
        <v>3332.02</v>
      </c>
      <c r="F23" s="961">
        <f t="shared" ca="1" si="5"/>
        <v>3332.02</v>
      </c>
      <c r="G23" s="961">
        <f t="shared" ca="1" si="5"/>
        <v>3332.02</v>
      </c>
      <c r="H23" s="962">
        <f t="shared" ca="1" si="5"/>
        <v>3332.02</v>
      </c>
      <c r="I23" s="963">
        <f t="shared" ca="1" si="4"/>
        <v>23324.14</v>
      </c>
    </row>
    <row r="24" spans="1:9" x14ac:dyDescent="0.2">
      <c r="A24" s="171" t="s">
        <v>1711</v>
      </c>
      <c r="B24" s="950">
        <f ca="1">'Cash Report (printable)'!$M$5</f>
        <v>0</v>
      </c>
      <c r="C24" s="951">
        <f ca="1">'Cash Report (printable)'!$M$6</f>
        <v>0</v>
      </c>
      <c r="D24" s="951">
        <f ca="1">'Cash Report (printable)'!$M$7</f>
        <v>0</v>
      </c>
      <c r="E24" s="951">
        <f ca="1">'Cash Report (printable)'!$M$8</f>
        <v>0</v>
      </c>
      <c r="F24" s="951">
        <f ca="1">'Cash Report (printable)'!$M$9</f>
        <v>0</v>
      </c>
      <c r="G24" s="951">
        <f ca="1">'Cash Report (printable)'!$M$10</f>
        <v>0</v>
      </c>
      <c r="H24" s="952">
        <f ca="1">'Cash Report (printable)'!$M$11</f>
        <v>0</v>
      </c>
      <c r="I24" s="953">
        <f ca="1">SUM(B24:H24)</f>
        <v>0</v>
      </c>
    </row>
    <row r="25" spans="1:9" x14ac:dyDescent="0.2">
      <c r="A25" s="171" t="s">
        <v>1712</v>
      </c>
      <c r="B25" s="950">
        <f ca="1">'Cash Report (printable)'!$N$5</f>
        <v>0</v>
      </c>
      <c r="C25" s="951">
        <f ca="1">'Cash Report (printable)'!$N$6</f>
        <v>0</v>
      </c>
      <c r="D25" s="951">
        <f ca="1">'Cash Report (printable)'!$N$7</f>
        <v>0</v>
      </c>
      <c r="E25" s="951">
        <f ca="1">'Cash Report (printable)'!$N$8</f>
        <v>0</v>
      </c>
      <c r="F25" s="951">
        <f ca="1">'Cash Report (printable)'!$N$9</f>
        <v>0</v>
      </c>
      <c r="G25" s="951">
        <f ca="1">'Cash Report (printable)'!$N$10</f>
        <v>0</v>
      </c>
      <c r="H25" s="952">
        <f ca="1">'Cash Report (printable)'!$N$11</f>
        <v>0</v>
      </c>
      <c r="I25" s="953">
        <f t="shared" ca="1" si="4"/>
        <v>0</v>
      </c>
    </row>
    <row r="26" spans="1:9" x14ac:dyDescent="0.2">
      <c r="A26" s="210" t="s">
        <v>1713</v>
      </c>
      <c r="B26" s="950">
        <f ca="1">'Cash Report (printable)'!$O$5</f>
        <v>52.5</v>
      </c>
      <c r="C26" s="951">
        <f ca="1">'Cash Report (printable)'!$O$6</f>
        <v>0</v>
      </c>
      <c r="D26" s="951">
        <f ca="1">'Cash Report (printable)'!$O$7</f>
        <v>0</v>
      </c>
      <c r="E26" s="951">
        <f ca="1">'Cash Report (printable)'!$O$8</f>
        <v>26.25</v>
      </c>
      <c r="F26" s="951">
        <f ca="1">'Cash Report (printable)'!$O$9</f>
        <v>26.25</v>
      </c>
      <c r="G26" s="951">
        <f ca="1">'Cash Report (printable)'!$O$10</f>
        <v>61.43</v>
      </c>
      <c r="H26" s="952">
        <f ca="1">'Cash Report (printable)'!$O$11</f>
        <v>121.81</v>
      </c>
      <c r="I26" s="964">
        <f t="shared" ca="1" si="4"/>
        <v>288.24</v>
      </c>
    </row>
    <row r="27" spans="1:9" x14ac:dyDescent="0.2">
      <c r="A27" s="210" t="s">
        <v>1714</v>
      </c>
      <c r="B27" s="950">
        <f ca="1">'Cash Report (printable)'!$P$5</f>
        <v>0</v>
      </c>
      <c r="C27" s="951">
        <f ca="1">'Cash Report (printable)'!$P$6</f>
        <v>0</v>
      </c>
      <c r="D27" s="951">
        <f ca="1">'Cash Report (printable)'!$P$7</f>
        <v>0</v>
      </c>
      <c r="E27" s="951">
        <f ca="1">'Cash Report (printable)'!$P$8</f>
        <v>0</v>
      </c>
      <c r="F27" s="951">
        <f ca="1">'Cash Report (printable)'!$P$9</f>
        <v>0</v>
      </c>
      <c r="G27" s="951">
        <f ca="1">'Cash Report (printable)'!$P$10</f>
        <v>0</v>
      </c>
      <c r="H27" s="952">
        <f ca="1">'Cash Report (printable)'!$P$11</f>
        <v>0</v>
      </c>
      <c r="I27" s="964">
        <f t="shared" ca="1" si="4"/>
        <v>0</v>
      </c>
    </row>
    <row r="28" spans="1:9" ht="15" x14ac:dyDescent="0.2">
      <c r="A28" s="211" t="s">
        <v>1715</v>
      </c>
      <c r="B28" s="950">
        <f ca="1">'Cash Report (printable)'!$Q$5</f>
        <v>0</v>
      </c>
      <c r="C28" s="951">
        <f ca="1">'Cash Report (printable)'!$Q$6</f>
        <v>0</v>
      </c>
      <c r="D28" s="951">
        <f ca="1">'Cash Report (printable)'!$Q$7</f>
        <v>0</v>
      </c>
      <c r="E28" s="951">
        <f ca="1">'Cash Report (printable)'!$Q$8</f>
        <v>0</v>
      </c>
      <c r="F28" s="951">
        <f ca="1">'Cash Report (printable)'!$Q$9</f>
        <v>0</v>
      </c>
      <c r="G28" s="951">
        <f ca="1">'Cash Report (printable)'!$Q$10</f>
        <v>0</v>
      </c>
      <c r="H28" s="952">
        <f ca="1">'Cash Report (printable)'!$Q$11</f>
        <v>0</v>
      </c>
      <c r="I28" s="964">
        <f t="shared" ca="1" si="4"/>
        <v>0</v>
      </c>
    </row>
    <row r="29" spans="1:9" ht="15" thickBot="1" x14ac:dyDescent="0.25">
      <c r="A29" s="954" t="s">
        <v>1716</v>
      </c>
      <c r="B29" s="950">
        <f ca="1">'Cash Report (printable)'!$R$5</f>
        <v>0</v>
      </c>
      <c r="C29" s="951">
        <f ca="1">'Cash Report (printable)'!$R$6</f>
        <v>0</v>
      </c>
      <c r="D29" s="951">
        <f ca="1">'Cash Report (printable)'!$R$7</f>
        <v>0</v>
      </c>
      <c r="E29" s="951">
        <f ca="1">'Cash Report (printable)'!$R$8</f>
        <v>0</v>
      </c>
      <c r="F29" s="951">
        <f ca="1">'Cash Report (printable)'!$R$9</f>
        <v>0</v>
      </c>
      <c r="G29" s="951">
        <f ca="1">'Cash Report (printable)'!$R$10</f>
        <v>0</v>
      </c>
      <c r="H29" s="952">
        <f ca="1">'Cash Report (printable)'!$R$11</f>
        <v>0</v>
      </c>
      <c r="I29" s="958">
        <f t="shared" ca="1" si="4"/>
        <v>0</v>
      </c>
    </row>
    <row r="30" spans="1:9" ht="15" thickBot="1" x14ac:dyDescent="0.25">
      <c r="A30" s="169" t="s">
        <v>1717</v>
      </c>
      <c r="B30" s="960">
        <f ca="1">B23-SUM(B24:B29)</f>
        <v>3279.52</v>
      </c>
      <c r="C30" s="960">
        <f t="shared" ref="C30:H30" ca="1" si="6">C23-SUM(C24:C29)</f>
        <v>3332.02</v>
      </c>
      <c r="D30" s="960">
        <f t="shared" ca="1" si="6"/>
        <v>3332.02</v>
      </c>
      <c r="E30" s="960">
        <f t="shared" ca="1" si="6"/>
        <v>3305.77</v>
      </c>
      <c r="F30" s="960">
        <f t="shared" ca="1" si="6"/>
        <v>3305.77</v>
      </c>
      <c r="G30" s="960">
        <f t="shared" ca="1" si="6"/>
        <v>3270.59</v>
      </c>
      <c r="H30" s="965">
        <f t="shared" ca="1" si="6"/>
        <v>3210.21</v>
      </c>
      <c r="I30" s="963">
        <f t="shared" ca="1" si="4"/>
        <v>23035.899999999998</v>
      </c>
    </row>
    <row r="31" spans="1:9" x14ac:dyDescent="0.2">
      <c r="A31" s="171" t="s">
        <v>1718</v>
      </c>
      <c r="B31" s="950">
        <f ca="1">'Cash Report (printable)'!$S$5</f>
        <v>578.79999999999995</v>
      </c>
      <c r="C31" s="951">
        <f ca="1">'Cash Report (printable)'!$S$6</f>
        <v>344.68</v>
      </c>
      <c r="D31" s="951">
        <f ca="1">'Cash Report (printable)'!$S$7</f>
        <v>207.04</v>
      </c>
      <c r="E31" s="951">
        <f ca="1">'Cash Report (printable)'!$S$8</f>
        <v>194.03</v>
      </c>
      <c r="F31" s="951">
        <f ca="1">'Cash Report (printable)'!$S$9</f>
        <v>307.13</v>
      </c>
      <c r="G31" s="951">
        <f ca="1">'Cash Report (printable)'!$S$10</f>
        <v>569.32000000000005</v>
      </c>
      <c r="H31" s="952">
        <f ca="1">'Cash Report (printable)'!$S$11</f>
        <v>356.14</v>
      </c>
      <c r="I31" s="953">
        <f t="shared" ca="1" si="4"/>
        <v>2557.14</v>
      </c>
    </row>
    <row r="32" spans="1:9" x14ac:dyDescent="0.2">
      <c r="A32" s="205" t="s">
        <v>1719</v>
      </c>
      <c r="B32" s="950">
        <f ca="1">'Cash Report (printable)'!$T$5</f>
        <v>0</v>
      </c>
      <c r="C32" s="951">
        <f ca="1">'Cash Report (printable)'!$T$6</f>
        <v>0</v>
      </c>
      <c r="D32" s="951">
        <f ca="1">'Cash Report (printable)'!$T$7</f>
        <v>0</v>
      </c>
      <c r="E32" s="951">
        <f ca="1">'Cash Report (printable)'!$T$8</f>
        <v>0</v>
      </c>
      <c r="F32" s="951">
        <f ca="1">'Cash Report (printable)'!$T$9</f>
        <v>0</v>
      </c>
      <c r="G32" s="951">
        <f ca="1">'Cash Report (printable)'!$T$10</f>
        <v>0</v>
      </c>
      <c r="H32" s="952">
        <f ca="1">'Cash Report (printable)'!$T$11</f>
        <v>0</v>
      </c>
      <c r="I32" s="964">
        <f t="shared" ref="I32" ca="1" si="7">SUM(B32:H32)</f>
        <v>0</v>
      </c>
    </row>
    <row r="33" spans="1:9" x14ac:dyDescent="0.2">
      <c r="A33" s="210" t="s">
        <v>1720</v>
      </c>
      <c r="B33" s="950">
        <f ca="1">'Cash Report (printable)'!$U$5</f>
        <v>818.43000000000006</v>
      </c>
      <c r="C33" s="951">
        <f ca="1">'Cash Report (printable)'!$U$6</f>
        <v>415.57</v>
      </c>
      <c r="D33" s="951">
        <f ca="1">'Cash Report (printable)'!$U$7</f>
        <v>569.69000000000005</v>
      </c>
      <c r="E33" s="951">
        <f ca="1">'Cash Report (printable)'!$U$8</f>
        <v>759.59000000000015</v>
      </c>
      <c r="F33" s="951">
        <f ca="1">'Cash Report (printable)'!$U$9</f>
        <v>932.05</v>
      </c>
      <c r="G33" s="951">
        <f ca="1">'Cash Report (printable)'!$U$10</f>
        <v>1458.3400000000001</v>
      </c>
      <c r="H33" s="952">
        <f ca="1">'Cash Report (printable)'!$U$11</f>
        <v>1194.77</v>
      </c>
      <c r="I33" s="964">
        <f t="shared" ca="1" si="4"/>
        <v>6148.4400000000005</v>
      </c>
    </row>
    <row r="34" spans="1:9" x14ac:dyDescent="0.2">
      <c r="A34" s="185" t="s">
        <v>1721</v>
      </c>
      <c r="B34" s="950">
        <f ca="1">'Cash Report (printable)'!$V$5</f>
        <v>544.34</v>
      </c>
      <c r="C34" s="951">
        <f ca="1">'Cash Report (printable)'!$V$6</f>
        <v>386.63</v>
      </c>
      <c r="D34" s="951">
        <f ca="1">'Cash Report (printable)'!$V$7</f>
        <v>457.27</v>
      </c>
      <c r="E34" s="951">
        <f ca="1">'Cash Report (printable)'!$V$8</f>
        <v>874.37999999999988</v>
      </c>
      <c r="F34" s="951">
        <f ca="1">'Cash Report (printable)'!$V$9</f>
        <v>427.69</v>
      </c>
      <c r="G34" s="951">
        <f ca="1">'Cash Report (printable)'!$V$10</f>
        <v>513.46</v>
      </c>
      <c r="H34" s="952">
        <f ca="1">'Cash Report (printable)'!$V$11</f>
        <v>84.63</v>
      </c>
      <c r="I34" s="964">
        <f t="shared" ca="1" si="4"/>
        <v>3288.4</v>
      </c>
    </row>
    <row r="35" spans="1:9" x14ac:dyDescent="0.2">
      <c r="A35" s="205" t="s">
        <v>1722</v>
      </c>
      <c r="B35" s="950">
        <f ca="1">'Cash Report (printable)'!$W$5</f>
        <v>0</v>
      </c>
      <c r="C35" s="951">
        <f ca="1">'Cash Report (printable)'!$W$6</f>
        <v>0</v>
      </c>
      <c r="D35" s="951">
        <f ca="1">'Cash Report (printable)'!$W$7</f>
        <v>0</v>
      </c>
      <c r="E35" s="951">
        <f ca="1">'Cash Report (printable)'!$W$8</f>
        <v>0</v>
      </c>
      <c r="F35" s="951">
        <f ca="1">'Cash Report (printable)'!$W$9</f>
        <v>30.19</v>
      </c>
      <c r="G35" s="951">
        <f ca="1">'Cash Report (printable)'!$W$10</f>
        <v>105.28</v>
      </c>
      <c r="H35" s="952">
        <f ca="1">'Cash Report (printable)'!$W$11</f>
        <v>0</v>
      </c>
      <c r="I35" s="964">
        <f t="shared" ca="1" si="4"/>
        <v>135.47</v>
      </c>
    </row>
    <row r="36" spans="1:9" x14ac:dyDescent="0.2">
      <c r="A36" s="205" t="s">
        <v>1723</v>
      </c>
      <c r="B36" s="950">
        <f ca="1">'Cash Report (printable)'!$X$5</f>
        <v>289.37</v>
      </c>
      <c r="C36" s="951">
        <f ca="1">'Cash Report (printable)'!$X$6</f>
        <v>261.33000000000004</v>
      </c>
      <c r="D36" s="951">
        <f ca="1">'Cash Report (printable)'!$X$7</f>
        <v>163.61000000000001</v>
      </c>
      <c r="E36" s="951">
        <f ca="1">'Cash Report (printable)'!$X$8</f>
        <v>810.76</v>
      </c>
      <c r="F36" s="951">
        <f ca="1">'Cash Report (printable)'!$X$9</f>
        <v>497.28999999999996</v>
      </c>
      <c r="G36" s="951">
        <f ca="1">'Cash Report (printable)'!$X$10</f>
        <v>728.13</v>
      </c>
      <c r="H36" s="952">
        <f ca="1">'Cash Report (printable)'!$X$11</f>
        <v>507.52</v>
      </c>
      <c r="I36" s="964">
        <f t="shared" ca="1" si="4"/>
        <v>3258.01</v>
      </c>
    </row>
    <row r="37" spans="1:9" x14ac:dyDescent="0.2">
      <c r="A37" s="966" t="s">
        <v>1724</v>
      </c>
      <c r="B37" s="950">
        <f ca="1">'Cash Report (printable)'!$Y$5</f>
        <v>0</v>
      </c>
      <c r="C37" s="951">
        <f ca="1">'Cash Report (printable)'!$Y$6</f>
        <v>0</v>
      </c>
      <c r="D37" s="951">
        <f ca="1">'Cash Report (printable)'!$Y$7</f>
        <v>0</v>
      </c>
      <c r="E37" s="951">
        <f ca="1">'Cash Report (printable)'!$Y$8</f>
        <v>0</v>
      </c>
      <c r="F37" s="951">
        <f ca="1">'Cash Report (printable)'!$Y$9</f>
        <v>0</v>
      </c>
      <c r="G37" s="951">
        <f ca="1">'Cash Report (printable)'!$Y$10</f>
        <v>0</v>
      </c>
      <c r="H37" s="952">
        <f ca="1">'Cash Report (printable)'!$Y$11</f>
        <v>0</v>
      </c>
      <c r="I37" s="958">
        <f t="shared" ref="I37:I40" ca="1" si="8">SUM(B37:H37)</f>
        <v>0</v>
      </c>
    </row>
    <row r="38" spans="1:9" x14ac:dyDescent="0.2">
      <c r="A38" s="959" t="s">
        <v>1725</v>
      </c>
      <c r="B38" s="950">
        <f ca="1">'Cash Report (printable)'!$Z$5</f>
        <v>0</v>
      </c>
      <c r="C38" s="951">
        <f ca="1">'Cash Report (printable)'!$Z$6</f>
        <v>0</v>
      </c>
      <c r="D38" s="951">
        <f ca="1">'Cash Report (printable)'!$Z$7</f>
        <v>0</v>
      </c>
      <c r="E38" s="951">
        <f ca="1">'Cash Report (printable)'!$Z$8</f>
        <v>0</v>
      </c>
      <c r="F38" s="951">
        <f ca="1">'Cash Report (printable)'!$Z$9</f>
        <v>0</v>
      </c>
      <c r="G38" s="951">
        <f ca="1">'Cash Report (printable)'!$Z$10</f>
        <v>0</v>
      </c>
      <c r="H38" s="952">
        <f ca="1">'Cash Report (printable)'!$Z$11</f>
        <v>0</v>
      </c>
      <c r="I38" s="958">
        <f t="shared" ca="1" si="8"/>
        <v>0</v>
      </c>
    </row>
    <row r="39" spans="1:9" x14ac:dyDescent="0.2">
      <c r="A39" s="966" t="s">
        <v>1726</v>
      </c>
      <c r="B39" s="950">
        <f ca="1">'Cash Report (printable)'!$AA$5</f>
        <v>94.67</v>
      </c>
      <c r="C39" s="951">
        <f ca="1">'Cash Report (printable)'!$AA$6</f>
        <v>94.67</v>
      </c>
      <c r="D39" s="951">
        <f ca="1">'Cash Report (printable)'!$AA$7</f>
        <v>94.67</v>
      </c>
      <c r="E39" s="951">
        <f ca="1">'Cash Report (printable)'!$AA$8</f>
        <v>94.67</v>
      </c>
      <c r="F39" s="951">
        <f ca="1">'Cash Report (printable)'!$AA$9</f>
        <v>94.67</v>
      </c>
      <c r="G39" s="951">
        <f ca="1">'Cash Report (printable)'!$AA$10</f>
        <v>94.67</v>
      </c>
      <c r="H39" s="952">
        <f ca="1">'Cash Report (printable)'!$AA$11</f>
        <v>94.67</v>
      </c>
      <c r="I39" s="958">
        <f t="shared" ca="1" si="8"/>
        <v>662.68999999999994</v>
      </c>
    </row>
    <row r="40" spans="1:9" x14ac:dyDescent="0.2">
      <c r="A40" s="966" t="s">
        <v>1727</v>
      </c>
      <c r="B40" s="950">
        <f ca="1">'Cash Report (printable)'!$AB$5</f>
        <v>299.32</v>
      </c>
      <c r="C40" s="951">
        <f ca="1">'Cash Report (printable)'!$AB$6</f>
        <v>299.32</v>
      </c>
      <c r="D40" s="951">
        <f ca="1">'Cash Report (printable)'!$AB$7</f>
        <v>299.32</v>
      </c>
      <c r="E40" s="951">
        <f ca="1">'Cash Report (printable)'!$AB$8</f>
        <v>299.32</v>
      </c>
      <c r="F40" s="951">
        <f ca="1">'Cash Report (printable)'!$AB$9</f>
        <v>299.32</v>
      </c>
      <c r="G40" s="951">
        <f ca="1">'Cash Report (printable)'!$AB$10</f>
        <v>299.32</v>
      </c>
      <c r="H40" s="952">
        <f ca="1">'Cash Report (printable)'!$AB$11</f>
        <v>299.32</v>
      </c>
      <c r="I40" s="958">
        <f t="shared" ca="1" si="8"/>
        <v>2095.2399999999998</v>
      </c>
    </row>
    <row r="41" spans="1:9" x14ac:dyDescent="0.2">
      <c r="A41" s="966" t="str">
        <f ca="1">'Cash Report (printable)'!$AC$4&amp;" Deposit"</f>
        <v>Google Pay Deposit</v>
      </c>
      <c r="B41" s="950">
        <f ca="1">'Cash Report (printable)'!$AC$5</f>
        <v>0</v>
      </c>
      <c r="C41" s="951">
        <f ca="1">'Cash Report (printable)'!$AC$6</f>
        <v>0</v>
      </c>
      <c r="D41" s="951">
        <f ca="1">'Cash Report (printable)'!$AC$7</f>
        <v>0</v>
      </c>
      <c r="E41" s="951">
        <f ca="1">'Cash Report (printable)'!$AC$8</f>
        <v>0</v>
      </c>
      <c r="F41" s="951">
        <f ca="1">'Cash Report (printable)'!$AC$9</f>
        <v>0</v>
      </c>
      <c r="G41" s="951">
        <f ca="1">'Cash Report (printable)'!$AC$10</f>
        <v>0</v>
      </c>
      <c r="H41" s="952">
        <f ca="1">'Cash Report (printable)'!$AC$11</f>
        <v>0</v>
      </c>
      <c r="I41" s="958">
        <f t="shared" ref="I41:I42" ca="1" si="9">SUM(B41:H41)</f>
        <v>0</v>
      </c>
    </row>
    <row r="42" spans="1:9" ht="15" thickBot="1" x14ac:dyDescent="0.25">
      <c r="A42" s="966" t="str">
        <f ca="1">'Cash Report (printable)'!$AD$4&amp;" Deposit"</f>
        <v>New Type #1 Deposit</v>
      </c>
      <c r="B42" s="950">
        <f ca="1">'Cash Report (printable)'!$AD$5</f>
        <v>0</v>
      </c>
      <c r="C42" s="951">
        <f ca="1">'Cash Report (printable)'!$AD$6</f>
        <v>0</v>
      </c>
      <c r="D42" s="951">
        <f ca="1">'Cash Report (printable)'!$AD$7</f>
        <v>0</v>
      </c>
      <c r="E42" s="951">
        <f ca="1">'Cash Report (printable)'!$AD$8</f>
        <v>0</v>
      </c>
      <c r="F42" s="951">
        <f ca="1">'Cash Report (printable)'!$AD$9</f>
        <v>0</v>
      </c>
      <c r="G42" s="951">
        <f ca="1">'Cash Report (printable)'!$AD$10</f>
        <v>0</v>
      </c>
      <c r="H42" s="952">
        <f ca="1">'Cash Report (printable)'!$AD$11</f>
        <v>0</v>
      </c>
      <c r="I42" s="958">
        <f t="shared" ca="1" si="9"/>
        <v>0</v>
      </c>
    </row>
    <row r="43" spans="1:9" ht="15" thickBot="1" x14ac:dyDescent="0.25">
      <c r="A43" s="169" t="s">
        <v>1728</v>
      </c>
      <c r="B43" s="960">
        <f t="shared" ref="B43:I43" ca="1" si="10">SUM(B31:B42)</f>
        <v>2624.9300000000003</v>
      </c>
      <c r="C43" s="960">
        <f t="shared" ca="1" si="10"/>
        <v>1802.2</v>
      </c>
      <c r="D43" s="960">
        <f t="shared" ca="1" si="10"/>
        <v>1791.6000000000001</v>
      </c>
      <c r="E43" s="960">
        <f t="shared" ca="1" si="10"/>
        <v>3032.7500000000005</v>
      </c>
      <c r="F43" s="960">
        <f t="shared" ca="1" si="10"/>
        <v>2588.34</v>
      </c>
      <c r="G43" s="960">
        <f t="shared" ca="1" si="10"/>
        <v>3768.5200000000009</v>
      </c>
      <c r="H43" s="965">
        <f t="shared" ca="1" si="10"/>
        <v>2537.0500000000002</v>
      </c>
      <c r="I43" s="963">
        <f t="shared" ca="1" si="10"/>
        <v>18145.39</v>
      </c>
    </row>
    <row r="44" spans="1:9" ht="15" thickBot="1" x14ac:dyDescent="0.25">
      <c r="A44" s="967" t="s">
        <v>1729</v>
      </c>
      <c r="B44" s="968">
        <f t="shared" ref="B44:H44" ca="1" si="11">B43-B30</f>
        <v>-654.58999999999969</v>
      </c>
      <c r="C44" s="968">
        <f t="shared" ca="1" si="11"/>
        <v>-1529.82</v>
      </c>
      <c r="D44" s="968">
        <f t="shared" ca="1" si="11"/>
        <v>-1540.4199999999998</v>
      </c>
      <c r="E44" s="968">
        <f t="shared" ca="1" si="11"/>
        <v>-273.01999999999953</v>
      </c>
      <c r="F44" s="968">
        <f t="shared" ca="1" si="11"/>
        <v>-717.42999999999984</v>
      </c>
      <c r="G44" s="968">
        <f t="shared" ca="1" si="11"/>
        <v>497.93000000000075</v>
      </c>
      <c r="H44" s="969">
        <f t="shared" ca="1" si="11"/>
        <v>-673.15999999999985</v>
      </c>
      <c r="I44" s="970">
        <f ca="1">SUM(B44:H44)</f>
        <v>-4890.5099999999984</v>
      </c>
    </row>
    <row r="45" spans="1:9" x14ac:dyDescent="0.2">
      <c r="A45" s="889" t="s">
        <v>1730</v>
      </c>
      <c r="B45" s="971">
        <f ca="1">'Sales Report (printable)'!$T$5</f>
        <v>66</v>
      </c>
      <c r="C45" s="972">
        <f ca="1">'Sales Report (printable)'!$T$6</f>
        <v>66</v>
      </c>
      <c r="D45" s="972">
        <f ca="1">'Sales Report (printable)'!$T$7</f>
        <v>66</v>
      </c>
      <c r="E45" s="972">
        <f ca="1">'Sales Report (printable)'!$T$8</f>
        <v>66</v>
      </c>
      <c r="F45" s="972">
        <f ca="1">'Sales Report (printable)'!$T$9</f>
        <v>66</v>
      </c>
      <c r="G45" s="972">
        <f ca="1">'Sales Report (printable)'!$T$10</f>
        <v>66</v>
      </c>
      <c r="H45" s="973">
        <f ca="1">'Sales Report (printable)'!$T$11</f>
        <v>66</v>
      </c>
      <c r="I45" s="974">
        <f ca="1">SUM(B45:H45)</f>
        <v>462</v>
      </c>
    </row>
    <row r="46" spans="1:9" x14ac:dyDescent="0.2">
      <c r="A46" s="180" t="s">
        <v>1731</v>
      </c>
      <c r="B46" s="950">
        <f ca="1">'Sales Report (printable)'!$U$5</f>
        <v>48.484848484848484</v>
      </c>
      <c r="C46" s="951">
        <f ca="1">'Sales Report (printable)'!$U$6</f>
        <v>48.484848484848484</v>
      </c>
      <c r="D46" s="952">
        <f ca="1">'Sales Report (printable)'!$U$7</f>
        <v>48.484848484848484</v>
      </c>
      <c r="E46" s="951">
        <f ca="1">'Sales Report (printable)'!$U$8</f>
        <v>48.484848484848484</v>
      </c>
      <c r="F46" s="975">
        <f ca="1">'Sales Report (printable)'!$U$9</f>
        <v>48.484848484848484</v>
      </c>
      <c r="G46" s="951">
        <f ca="1">'Sales Report (printable)'!$U$10</f>
        <v>48.484848484848484</v>
      </c>
      <c r="H46" s="975">
        <f ca="1">'Sales Report (printable)'!$U$11</f>
        <v>48.484848484848484</v>
      </c>
      <c r="I46" s="953">
        <f ca="1">IF(I$45&lt;&gt;0,I14/I$45,0)</f>
        <v>48.484848484848484</v>
      </c>
    </row>
    <row r="47" spans="1:9" ht="15" thickBot="1" x14ac:dyDescent="0.25">
      <c r="A47" s="954" t="s">
        <v>1732</v>
      </c>
      <c r="B47" s="955">
        <f ca="1">'Sales Report (printable)'!$V$5</f>
        <v>6564</v>
      </c>
      <c r="C47" s="956">
        <f ca="1">'Sales Report (printable)'!$V$6</f>
        <v>6564</v>
      </c>
      <c r="D47" s="956">
        <f ca="1">'Sales Report (printable)'!$V$7</f>
        <v>6564</v>
      </c>
      <c r="E47" s="956">
        <f ca="1">'Sales Report (printable)'!$V$8</f>
        <v>6564</v>
      </c>
      <c r="F47" s="956">
        <f ca="1">'Sales Report (printable)'!$V$9</f>
        <v>6564</v>
      </c>
      <c r="G47" s="956">
        <f ca="1">'Sales Report (printable)'!$V$10</f>
        <v>6564</v>
      </c>
      <c r="H47" s="957">
        <f ca="1">'Sales Report (printable)'!$V$11</f>
        <v>6564</v>
      </c>
      <c r="I47" s="958">
        <f ca="1">SUM(B47:H47)</f>
        <v>45948</v>
      </c>
    </row>
    <row r="48" spans="1:9" x14ac:dyDescent="0.2">
      <c r="A48" s="889" t="s">
        <v>1733</v>
      </c>
      <c r="B48" s="976">
        <f ca="1">'Sales Report (printable)'!$W$5</f>
        <v>304.44929170352952</v>
      </c>
      <c r="C48" s="977">
        <f ca="1">'Sales Report (printable)'!$W$6</f>
        <v>203.47057984421886</v>
      </c>
      <c r="D48" s="977">
        <f ca="1">'Sales Report (printable)'!$W$7</f>
        <v>150.76812038318997</v>
      </c>
      <c r="E48" s="977">
        <f ca="1">'Sales Report (printable)'!$W$8</f>
        <v>348.88592978387067</v>
      </c>
      <c r="F48" s="977">
        <f ca="1">'Sales Report (printable)'!$W$9</f>
        <v>295.1510492917792</v>
      </c>
      <c r="G48" s="977">
        <f ca="1">'Sales Report (printable)'!$W$10</f>
        <v>457.97200812074573</v>
      </c>
      <c r="H48" s="978">
        <f ca="1">'Sales Report (printable)'!$W$11</f>
        <v>308.37169634777746</v>
      </c>
      <c r="I48" s="979">
        <f ca="1">SUM(B48:H48)</f>
        <v>2069.0686754751114</v>
      </c>
    </row>
    <row r="49" spans="1:9" ht="15" thickBot="1" x14ac:dyDescent="0.25">
      <c r="A49" s="546" t="s">
        <v>1734</v>
      </c>
      <c r="B49" s="980">
        <f t="shared" ref="B49:I49" ca="1" si="12">IF(B14&gt;0,B48/B14,)</f>
        <v>9.5140403657352976E-2</v>
      </c>
      <c r="C49" s="981">
        <f t="shared" ca="1" si="12"/>
        <v>6.3584556201318393E-2</v>
      </c>
      <c r="D49" s="981">
        <f t="shared" ca="1" si="12"/>
        <v>4.7115037619746863E-2</v>
      </c>
      <c r="E49" s="981">
        <f t="shared" ca="1" si="12"/>
        <v>0.10902685305745959</v>
      </c>
      <c r="F49" s="981">
        <f t="shared" ca="1" si="12"/>
        <v>9.2234702903681007E-2</v>
      </c>
      <c r="G49" s="981">
        <f t="shared" ca="1" si="12"/>
        <v>0.14311625253773305</v>
      </c>
      <c r="H49" s="981">
        <f t="shared" ca="1" si="12"/>
        <v>9.6366155108680462E-2</v>
      </c>
      <c r="I49" s="982">
        <f t="shared" ca="1" si="12"/>
        <v>9.2369137297996048E-2</v>
      </c>
    </row>
    <row r="50" spans="1:9" x14ac:dyDescent="0.2">
      <c r="A50" s="889" t="s">
        <v>1735</v>
      </c>
      <c r="B50" s="976">
        <f ca="1">'Sales Report (printable)'!$Y$5</f>
        <v>676.24800000000016</v>
      </c>
      <c r="C50" s="977">
        <f ca="1">'Sales Report (printable)'!$Y$6</f>
        <v>526.43775000000005</v>
      </c>
      <c r="D50" s="977">
        <f ca="1">'Sales Report (printable)'!$Y$7</f>
        <v>686.3370000000001</v>
      </c>
      <c r="E50" s="977">
        <f ca="1">'Sales Report (printable)'!$Y$8</f>
        <v>562.78949999999998</v>
      </c>
      <c r="F50" s="977">
        <f ca="1">'Sales Report (printable)'!$Y$9</f>
        <v>531.52499999999998</v>
      </c>
      <c r="G50" s="977">
        <f ca="1">'Sales Report (printable)'!$Y$10</f>
        <v>930.53183999999999</v>
      </c>
      <c r="H50" s="978">
        <f ca="1">'Sales Report (printable)'!$Y$11</f>
        <v>971.03205000000003</v>
      </c>
      <c r="I50" s="979">
        <f ca="1">SUM(B50:H50)</f>
        <v>4884.9011399999999</v>
      </c>
    </row>
    <row r="51" spans="1:9" ht="15" thickBot="1" x14ac:dyDescent="0.25">
      <c r="A51" s="893" t="s">
        <v>1736</v>
      </c>
      <c r="B51" s="980">
        <f t="shared" ref="B51:I51" ca="1" si="13">IF(B14&gt;0,B50/B14,)</f>
        <v>0.21132750000000006</v>
      </c>
      <c r="C51" s="981">
        <f t="shared" ca="1" si="13"/>
        <v>0.164511796875</v>
      </c>
      <c r="D51" s="981">
        <f t="shared" ca="1" si="13"/>
        <v>0.21448031250000002</v>
      </c>
      <c r="E51" s="981">
        <f t="shared" ca="1" si="13"/>
        <v>0.17587171874999999</v>
      </c>
      <c r="F51" s="981">
        <f t="shared" ca="1" si="13"/>
        <v>0.16610156249999999</v>
      </c>
      <c r="G51" s="981">
        <f t="shared" ca="1" si="13"/>
        <v>0.29079119999999997</v>
      </c>
      <c r="H51" s="981">
        <f t="shared" ca="1" si="13"/>
        <v>0.303447515625</v>
      </c>
      <c r="I51" s="982">
        <f t="shared" ca="1" si="13"/>
        <v>0.21807594375</v>
      </c>
    </row>
    <row r="52" spans="1:9" ht="15" thickBot="1" x14ac:dyDescent="0.25">
      <c r="B52" s="983"/>
      <c r="C52" s="983"/>
      <c r="D52" s="983"/>
      <c r="E52" s="983"/>
      <c r="F52" s="983"/>
      <c r="G52" s="983"/>
      <c r="H52" s="983"/>
      <c r="I52" s="983"/>
    </row>
    <row r="53" spans="1:9" ht="15" thickBot="1" x14ac:dyDescent="0.25">
      <c r="A53" s="189" t="s">
        <v>1737</v>
      </c>
      <c r="B53" s="960">
        <f ca="1">SUM(B19)-SUM(B24)</f>
        <v>0</v>
      </c>
      <c r="C53" s="961">
        <f t="shared" ref="C53:H53" ca="1" si="14">SUM(C19)-SUM(C24)</f>
        <v>0</v>
      </c>
      <c r="D53" s="961">
        <f t="shared" ca="1" si="14"/>
        <v>0</v>
      </c>
      <c r="E53" s="961">
        <f t="shared" ca="1" si="14"/>
        <v>0</v>
      </c>
      <c r="F53" s="961">
        <f t="shared" ca="1" si="14"/>
        <v>0</v>
      </c>
      <c r="G53" s="961">
        <f t="shared" ca="1" si="14"/>
        <v>0</v>
      </c>
      <c r="H53" s="962">
        <f t="shared" ca="1" si="14"/>
        <v>0</v>
      </c>
      <c r="I53" s="963">
        <f ca="1">SUM(B53:H53)</f>
        <v>0</v>
      </c>
    </row>
    <row r="54" spans="1:9" x14ac:dyDescent="0.2">
      <c r="A54" s="461" t="s">
        <v>1738</v>
      </c>
      <c r="B54" s="983"/>
      <c r="C54" s="983"/>
      <c r="D54" s="983"/>
      <c r="E54" s="983"/>
      <c r="F54" s="983"/>
      <c r="G54" s="983"/>
      <c r="H54" s="983"/>
      <c r="I54" s="983"/>
    </row>
    <row r="55" spans="1:9" ht="15" thickBot="1" x14ac:dyDescent="0.25">
      <c r="B55" s="983"/>
      <c r="C55" s="983"/>
      <c r="D55" s="983"/>
      <c r="E55" s="983"/>
      <c r="F55" s="983"/>
      <c r="G55" s="983"/>
      <c r="H55" s="983"/>
      <c r="I55" s="983"/>
    </row>
    <row r="56" spans="1:9" x14ac:dyDescent="0.2">
      <c r="A56" s="889" t="s">
        <v>1739</v>
      </c>
      <c r="B56" s="984">
        <f>IF(ISNA(VLOOKUP(B$6,'Box Count Report (printable)'!$A$7:$AY$37,COLUMN('Box Count Report (printable)'!$AU$6),FALSE)),"",VLOOKUP(B$6,'Box Count Report (printable)'!$A$7:$AY$37,COLUMN('Box Count Report (printable)'!$AU$6),FALSE))</f>
        <v>131</v>
      </c>
      <c r="C56" s="985">
        <f ca="1">IF(ISNA(VLOOKUP(C$6,'Box Count Report (printable)'!$A$7:$AY$37,COLUMN('Box Count Report (printable)'!$AU$6),FALSE)),"",VLOOKUP(C$6,'Box Count Report (printable)'!$A$7:$AY$37,COLUMN('Box Count Report (printable)'!$AU$6),FALSE))</f>
        <v>69</v>
      </c>
      <c r="D56" s="985">
        <f ca="1">IF(ISNA(VLOOKUP(D$6,'Box Count Report (printable)'!$A$7:$AY$37,COLUMN('Box Count Report (printable)'!$AU$6),FALSE)),"",VLOOKUP(D$6,'Box Count Report (printable)'!$A$7:$AY$37,COLUMN('Box Count Report (printable)'!$AU$6),FALSE))</f>
        <v>74</v>
      </c>
      <c r="E56" s="985">
        <f ca="1">IF(ISNA(VLOOKUP(E$6,'Box Count Report (printable)'!$A$7:$AY$37,COLUMN('Box Count Report (printable)'!$AU$6),FALSE)),"",VLOOKUP(E$6,'Box Count Report (printable)'!$A$7:$AY$37,COLUMN('Box Count Report (printable)'!$AU$6),FALSE))</f>
        <v>280</v>
      </c>
      <c r="F56" s="985">
        <f ca="1">IF(ISNA(VLOOKUP(F$6,'Box Count Report (printable)'!$A$7:$AY$37,COLUMN('Box Count Report (printable)'!$AU$6),FALSE)),"",VLOOKUP(F$6,'Box Count Report (printable)'!$A$7:$AY$37,COLUMN('Box Count Report (printable)'!$AU$6),FALSE))</f>
        <v>29</v>
      </c>
      <c r="G56" s="985">
        <f ca="1">IF(ISNA(VLOOKUP(G$6,'Box Count Report (printable)'!$A$7:$AY$37,COLUMN('Box Count Report (printable)'!$AU$6),FALSE)),"",VLOOKUP(G$6,'Box Count Report (printable)'!$A$7:$AY$37,COLUMN('Box Count Report (printable)'!$AU$6),FALSE))</f>
        <v>262</v>
      </c>
      <c r="H56" s="986">
        <f ca="1">IF(ISNA(VLOOKUP(H$6,'Box Count Report (printable)'!$A$7:$AY$37,COLUMN('Box Count Report (printable)'!$AU$6),FALSE)),"",VLOOKUP(H$6,'Box Count Report (printable)'!$A$7:$AY$37,COLUMN('Box Count Report (printable)'!$AU$6),FALSE))</f>
        <v>24</v>
      </c>
      <c r="I56" s="987">
        <f ca="1">SUM(B56:H56)</f>
        <v>869</v>
      </c>
    </row>
    <row r="57" spans="1:9" x14ac:dyDescent="0.2">
      <c r="A57" s="185" t="s">
        <v>1740</v>
      </c>
      <c r="B57" s="988">
        <f ca="1">IF(ISNA(VLOOKUP(B$6,'Box Count Report (printable)'!$A$7:$AY$37,COLUMN('Box Count Report (printable)'!$AV$6),FALSE)),"",VLOOKUP(B$6,'Box Count Report (printable)'!$A$7:$AY$37,COLUMN('Box Count Report (printable)'!$AV$6),FALSE))</f>
        <v>86.028999999999996</v>
      </c>
      <c r="C57" s="989">
        <f ca="1">IF(ISNA(VLOOKUP(C$6,'Box Count Report (printable)'!$A$7:$AY$37,COLUMN('Box Count Report (printable)'!$AV$6),FALSE)),"",VLOOKUP(C$6,'Box Count Report (printable)'!$A$7:$AY$37,COLUMN('Box Count Report (printable)'!$AV$6),FALSE))</f>
        <v>42.7834</v>
      </c>
      <c r="D57" s="989">
        <f ca="1">IF(ISNA(VLOOKUP(D$6,'Box Count Report (printable)'!$A$7:$AY$37,COLUMN('Box Count Report (printable)'!$AV$6),FALSE)),"",VLOOKUP(D$6,'Box Count Report (printable)'!$A$7:$AY$37,COLUMN('Box Count Report (printable)'!$AV$6),FALSE))</f>
        <v>52.048999999999992</v>
      </c>
      <c r="E57" s="989">
        <f ca="1">IF(ISNA(VLOOKUP(E$6,'Box Count Report (printable)'!$A$7:$AY$37,COLUMN('Box Count Report (printable)'!$AV$6),FALSE)),"",VLOOKUP(E$6,'Box Count Report (printable)'!$A$7:$AY$37,COLUMN('Box Count Report (printable)'!$AV$6),FALSE))</f>
        <v>200.05619999999999</v>
      </c>
      <c r="F57" s="989">
        <f ca="1">IF(ISNA(VLOOKUP(F$6,'Box Count Report (printable)'!$A$7:$AY$37,COLUMN('Box Count Report (printable)'!$AV$6),FALSE)),"",VLOOKUP(F$6,'Box Count Report (printable)'!$A$7:$AY$37,COLUMN('Box Count Report (printable)'!$AV$6),FALSE))</f>
        <v>1.0462000000000033</v>
      </c>
      <c r="G57" s="989">
        <f ca="1">IF(ISNA(VLOOKUP(G$6,'Box Count Report (printable)'!$A$7:$AY$37,COLUMN('Box Count Report (printable)'!$AV$6),FALSE)),"",VLOOKUP(G$6,'Box Count Report (printable)'!$A$7:$AY$37,COLUMN('Box Count Report (printable)'!$AV$6),FALSE))</f>
        <v>171.14940000000001</v>
      </c>
      <c r="H57" s="990">
        <f ca="1">IF(ISNA(VLOOKUP(H$6,'Box Count Report (printable)'!$A$7:$AY$37,COLUMN('Box Count Report (printable)'!$AV$6),FALSE)),"",VLOOKUP(H$6,'Box Count Report (printable)'!$A$7:$AY$37,COLUMN('Box Count Report (printable)'!$AV$6),FALSE))</f>
        <v>43.652799999999999</v>
      </c>
      <c r="I57" s="991">
        <f ca="1">SUM(B57:H57)</f>
        <v>596.76599999999996</v>
      </c>
    </row>
    <row r="58" spans="1:9" x14ac:dyDescent="0.2">
      <c r="A58" s="210" t="s">
        <v>1741</v>
      </c>
      <c r="B58" s="992">
        <f ca="1">IF(ISNA(VLOOKUP(B$6,'Box Count Report (printable)'!$A$7:$AY$37,COLUMN('Box Count Report (printable)'!$AW$6),FALSE)),"",VLOOKUP(B$6,'Box Count Report (printable)'!$A$7:$AY$37,COLUMN('Box Count Report (printable)'!$AW$6),FALSE))</f>
        <v>98</v>
      </c>
      <c r="C58" s="993">
        <f ca="1">IF(ISNA(VLOOKUP(C$6,'Box Count Report (printable)'!$A$7:$AY$37,COLUMN('Box Count Report (printable)'!$AW$6),FALSE)),"",VLOOKUP(C$6,'Box Count Report (printable)'!$A$7:$AY$37,COLUMN('Box Count Report (printable)'!$AW$6),FALSE))</f>
        <v>13</v>
      </c>
      <c r="D58" s="993">
        <f ca="1">IF(ISNA(VLOOKUP(D$6,'Box Count Report (printable)'!$A$7:$AY$37,COLUMN('Box Count Report (printable)'!$AW$6),FALSE)),"",VLOOKUP(D$6,'Box Count Report (printable)'!$A$7:$AY$37,COLUMN('Box Count Report (printable)'!$AW$6),FALSE))</f>
        <v>63</v>
      </c>
      <c r="E58" s="993">
        <f ca="1">IF(ISNA(VLOOKUP(E$6,'Box Count Report (printable)'!$A$7:$AY$37,COLUMN('Box Count Report (printable)'!$AW$6),FALSE)),"",VLOOKUP(E$6,'Box Count Report (printable)'!$A$7:$AY$37,COLUMN('Box Count Report (printable)'!$AW$6),FALSE))</f>
        <v>34</v>
      </c>
      <c r="F58" s="993">
        <f ca="1">IF(ISNA(VLOOKUP(F$6,'Box Count Report (printable)'!$A$7:$AY$37,COLUMN('Box Count Report (printable)'!$AW$6),FALSE)),"",VLOOKUP(F$6,'Box Count Report (printable)'!$A$7:$AY$37,COLUMN('Box Count Report (printable)'!$AW$6),FALSE))</f>
        <v>100</v>
      </c>
      <c r="G58" s="993">
        <f ca="1">IF(ISNA(VLOOKUP(G$6,'Box Count Report (printable)'!$A$7:$AY$37,COLUMN('Box Count Report (printable)'!$AW$6),FALSE)),"",VLOOKUP(G$6,'Box Count Report (printable)'!$A$7:$AY$37,COLUMN('Box Count Report (printable)'!$AW$6),FALSE))</f>
        <v>167</v>
      </c>
      <c r="H58" s="994">
        <f ca="1">IF(ISNA(VLOOKUP(H$6,'Box Count Report (printable)'!$A$7:$AY$37,COLUMN('Box Count Report (printable)'!$AW$6),FALSE)),"",VLOOKUP(H$6,'Box Count Report (printable)'!$A$7:$AY$37,COLUMN('Box Count Report (printable)'!$AW$6),FALSE))</f>
        <v>114</v>
      </c>
      <c r="I58" s="995">
        <f ca="1">SUM(B58:H58)</f>
        <v>589</v>
      </c>
    </row>
    <row r="59" spans="1:9" ht="15" thickBot="1" x14ac:dyDescent="0.25">
      <c r="A59" s="893" t="s">
        <v>1593</v>
      </c>
      <c r="B59" s="996">
        <f ca="1">IF(ISNA(VLOOKUP(B$6,'Box Count Report (printable)'!$A$7:$AY$37,COLUMN('Box Count Report (printable)'!$AY$6),FALSE)),"",VLOOKUP(B$6,'Box Count Report (printable)'!$A$7:$AY$37,COLUMN('Box Count Report (printable)'!$AY$6),FALSE))</f>
        <v>33</v>
      </c>
      <c r="C59" s="997">
        <f ca="1">IF(ISNA(VLOOKUP(C$6,'Box Count Report (printable)'!$A$7:$AY$37,COLUMN('Box Count Report (printable)'!$AY$6),FALSE)),"",VLOOKUP(C$6,'Box Count Report (printable)'!$A$7:$AY$37,COLUMN('Box Count Report (printable)'!$AY$6),FALSE))</f>
        <v>56</v>
      </c>
      <c r="D59" s="997">
        <f ca="1">IF(ISNA(VLOOKUP(D$6,'Box Count Report (printable)'!$A$7:$AY$37,COLUMN('Box Count Report (printable)'!$AY$6),FALSE)),"",VLOOKUP(D$6,'Box Count Report (printable)'!$A$7:$AY$37,COLUMN('Box Count Report (printable)'!$AY$6),FALSE))</f>
        <v>11</v>
      </c>
      <c r="E59" s="997">
        <f ca="1">IF(ISNA(VLOOKUP(E$6,'Box Count Report (printable)'!$A$7:$AY$37,COLUMN('Box Count Report (printable)'!$AY$6),FALSE)),"",VLOOKUP(E$6,'Box Count Report (printable)'!$A$7:$AY$37,COLUMN('Box Count Report (printable)'!$AY$6),FALSE))</f>
        <v>246</v>
      </c>
      <c r="F59" s="997">
        <f ca="1">IF(ISNA(VLOOKUP(F$6,'Box Count Report (printable)'!$A$7:$AY$37,COLUMN('Box Count Report (printable)'!$AY$6),FALSE)),"",VLOOKUP(F$6,'Box Count Report (printable)'!$A$7:$AY$37,COLUMN('Box Count Report (printable)'!$AY$6),FALSE))</f>
        <v>-71</v>
      </c>
      <c r="G59" s="997">
        <f ca="1">IF(ISNA(VLOOKUP(G$6,'Box Count Report (printable)'!$A$7:$AY$37,COLUMN('Box Count Report (printable)'!$AY$6),FALSE)),"",VLOOKUP(G$6,'Box Count Report (printable)'!$A$7:$AY$37,COLUMN('Box Count Report (printable)'!$AY$6),FALSE))</f>
        <v>95</v>
      </c>
      <c r="H59" s="998">
        <f ca="1">IF(ISNA(VLOOKUP(H$6,'Box Count Report (printable)'!$A$7:$AY$37,COLUMN('Box Count Report (printable)'!$AY$6),FALSE)),"",VLOOKUP(H$6,'Box Count Report (printable)'!$A$7:$AY$37,COLUMN('Box Count Report (printable)'!$AY$6),FALSE))</f>
        <v>-90</v>
      </c>
      <c r="I59" s="999">
        <f ca="1">SUM(B59:H59)</f>
        <v>280</v>
      </c>
    </row>
    <row r="60" spans="1:9" x14ac:dyDescent="0.2">
      <c r="B60" s="983"/>
      <c r="C60" s="983"/>
      <c r="D60" s="983"/>
      <c r="E60" s="983"/>
      <c r="F60" s="983"/>
      <c r="G60" s="983"/>
      <c r="H60" s="983"/>
      <c r="I60" s="983"/>
    </row>
    <row r="61" spans="1:9" x14ac:dyDescent="0.2">
      <c r="A61" s="160" t="s">
        <v>1742</v>
      </c>
    </row>
    <row r="62" spans="1:9" x14ac:dyDescent="0.2">
      <c r="A62" s="1000"/>
      <c r="B62" s="1000"/>
      <c r="C62" s="1000"/>
      <c r="D62" s="1000"/>
      <c r="E62" s="1000"/>
      <c r="F62" s="1000"/>
      <c r="G62" s="1000"/>
      <c r="H62" s="1000"/>
      <c r="I62" s="1000"/>
    </row>
    <row r="63" spans="1:9" x14ac:dyDescent="0.2">
      <c r="A63" s="1000"/>
      <c r="B63" s="1000"/>
      <c r="C63" s="1000"/>
      <c r="D63" s="1000"/>
      <c r="E63" s="1000"/>
      <c r="F63" s="1000"/>
      <c r="G63" s="1000"/>
      <c r="H63" s="1000"/>
      <c r="I63" s="1000"/>
    </row>
    <row r="64" spans="1:9" x14ac:dyDescent="0.2">
      <c r="A64" s="1000"/>
      <c r="B64" s="1000"/>
      <c r="C64" s="1000"/>
      <c r="D64" s="1000"/>
      <c r="E64" s="1000"/>
      <c r="F64" s="1000"/>
      <c r="G64" s="1000"/>
      <c r="H64" s="1000"/>
      <c r="I64" s="1000"/>
    </row>
    <row r="65" spans="1:9" x14ac:dyDescent="0.2">
      <c r="A65" s="1000"/>
      <c r="B65" s="1000"/>
      <c r="C65" s="1000"/>
      <c r="D65" s="1000"/>
      <c r="E65" s="1000"/>
      <c r="F65" s="1000"/>
      <c r="G65" s="1000"/>
      <c r="H65" s="1000"/>
      <c r="I65" s="1000"/>
    </row>
    <row r="66" spans="1:9" x14ac:dyDescent="0.2">
      <c r="A66" s="1000"/>
      <c r="B66" s="1000"/>
      <c r="C66" s="1000"/>
      <c r="D66" s="1000"/>
      <c r="E66" s="1000"/>
      <c r="F66" s="1000"/>
      <c r="G66" s="1000"/>
      <c r="H66" s="1000"/>
      <c r="I66" s="1000"/>
    </row>
    <row r="67" spans="1:9" x14ac:dyDescent="0.2">
      <c r="A67" s="1000"/>
      <c r="B67" s="1000"/>
      <c r="C67" s="1000"/>
      <c r="D67" s="1000"/>
      <c r="E67" s="1000"/>
      <c r="F67" s="1000"/>
      <c r="G67" s="1000"/>
      <c r="H67" s="1000"/>
      <c r="I67" s="1000"/>
    </row>
    <row r="68" spans="1:9" x14ac:dyDescent="0.2">
      <c r="A68" s="1000"/>
      <c r="B68" s="1000"/>
      <c r="C68" s="1000"/>
      <c r="D68" s="1000"/>
      <c r="E68" s="1000"/>
      <c r="F68" s="1000"/>
      <c r="G68" s="1000"/>
      <c r="H68" s="1000"/>
      <c r="I68" s="1000"/>
    </row>
    <row r="69" spans="1:9" ht="15" thickBot="1" x14ac:dyDescent="0.25">
      <c r="A69" s="1001"/>
      <c r="B69" s="1001"/>
      <c r="C69" s="1001"/>
      <c r="D69" s="1001"/>
      <c r="E69" s="1001"/>
      <c r="F69" s="1001"/>
      <c r="G69" s="1001"/>
      <c r="H69" s="1001"/>
      <c r="I69" s="1001"/>
    </row>
  </sheetData>
  <sheetProtection algorithmName="SHA-512" hashValue="NZplvfv87einxsXUc3J2Dhy+HGd5NePmrwZMuwGGu7flU6FjMpjobCZAGCENSXMSkUS6c0tcxpIIwlv0rexOOQ==" saltValue="D/WJRjzWgUczwSCN2g1h0g==" spinCount="100000" sheet="1" objects="1" scenarios="1" formatColumns="0"/>
  <mergeCells count="3">
    <mergeCell ref="A1:I1"/>
    <mergeCell ref="H3:I3"/>
    <mergeCell ref="H4:I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5DF0-245F-4ACC-AF65-00696939641D}">
  <sheetPr>
    <tabColor theme="4" tint="0.39997558519241921"/>
  </sheetPr>
  <dimension ref="A1:I69"/>
  <sheetViews>
    <sheetView showGridLines="0" workbookViewId="0">
      <pane ySplit="7" topLeftCell="A8" activePane="bottomLeft" state="frozen"/>
      <selection pane="bottomLeft" activeCell="A8" sqref="A8"/>
    </sheetView>
  </sheetViews>
  <sheetFormatPr baseColWidth="10" defaultColWidth="9" defaultRowHeight="14" x14ac:dyDescent="0.2"/>
  <cols>
    <col min="1" max="1" width="30.6640625" style="160" customWidth="1"/>
    <col min="2" max="8" width="9.6640625" style="160" customWidth="1"/>
    <col min="9" max="9" width="12.6640625" style="160" customWidth="1"/>
    <col min="10" max="16384" width="9" style="160"/>
  </cols>
  <sheetData>
    <row r="1" spans="1:9" s="380" customFormat="1" ht="27" x14ac:dyDescent="0.35">
      <c r="A1" s="1459" t="s">
        <v>1686</v>
      </c>
      <c r="B1" s="1459"/>
      <c r="C1" s="1459"/>
      <c r="D1" s="1459"/>
      <c r="E1" s="1459"/>
      <c r="F1" s="1459"/>
      <c r="G1" s="1459"/>
      <c r="H1" s="1459"/>
      <c r="I1" s="1459"/>
    </row>
    <row r="3" spans="1:9" x14ac:dyDescent="0.2">
      <c r="A3" s="789" t="s">
        <v>1687</v>
      </c>
      <c r="B3" s="788">
        <f>'Report Set-up'!$B$6</f>
        <v>999</v>
      </c>
      <c r="G3" s="791" t="s">
        <v>1688</v>
      </c>
      <c r="H3" s="1460">
        <f>DATE('Report Set-up'!$B$12,'Report Set-up'!$B$11,MIN(B$6:H$6))</f>
        <v>45816</v>
      </c>
      <c r="I3" s="1460"/>
    </row>
    <row r="4" spans="1:9" x14ac:dyDescent="0.2">
      <c r="A4" s="789" t="s">
        <v>1689</v>
      </c>
      <c r="B4" s="788" t="str">
        <f>'Report Set-up'!$B$7</f>
        <v>Sample Store</v>
      </c>
      <c r="F4" s="790"/>
      <c r="G4" s="791" t="s">
        <v>1690</v>
      </c>
      <c r="H4" s="1460">
        <f>DATE('Report Set-up'!$B$12,'Report Set-up'!$B$11,MAX(B$6:H$6))</f>
        <v>45822</v>
      </c>
      <c r="I4" s="1460"/>
    </row>
    <row r="5" spans="1:9" ht="15" thickBot="1" x14ac:dyDescent="0.25"/>
    <row r="6" spans="1:9" x14ac:dyDescent="0.2">
      <c r="A6" s="939" t="s">
        <v>1691</v>
      </c>
      <c r="B6" s="940">
        <f>'Sales Report (printable)'!$A$12</f>
        <v>8</v>
      </c>
      <c r="C6" s="941">
        <f>'Sales Report (printable)'!$A$13</f>
        <v>9</v>
      </c>
      <c r="D6" s="941">
        <f>'Sales Report (printable)'!$A$14</f>
        <v>10</v>
      </c>
      <c r="E6" s="941">
        <f>'Sales Report (printable)'!$A$15</f>
        <v>11</v>
      </c>
      <c r="F6" s="941">
        <f>'Sales Report (printable)'!$A$16</f>
        <v>12</v>
      </c>
      <c r="G6" s="941">
        <f>'Sales Report (printable)'!$A$17</f>
        <v>13</v>
      </c>
      <c r="H6" s="942">
        <f>'Sales Report (printable)'!$A$18</f>
        <v>14</v>
      </c>
      <c r="I6" s="254"/>
    </row>
    <row r="7" spans="1:9" ht="15" thickBot="1" x14ac:dyDescent="0.25">
      <c r="A7" s="943" t="s">
        <v>1692</v>
      </c>
      <c r="B7" s="944" t="s">
        <v>1693</v>
      </c>
      <c r="C7" s="262" t="s">
        <v>1694</v>
      </c>
      <c r="D7" s="262" t="s">
        <v>1695</v>
      </c>
      <c r="E7" s="262" t="s">
        <v>1696</v>
      </c>
      <c r="F7" s="262" t="s">
        <v>1697</v>
      </c>
      <c r="G7" s="262" t="s">
        <v>1698</v>
      </c>
      <c r="H7" s="945" t="s">
        <v>1699</v>
      </c>
      <c r="I7" s="260" t="s">
        <v>1700</v>
      </c>
    </row>
    <row r="8" spans="1:9" ht="15" thickBot="1" x14ac:dyDescent="0.25">
      <c r="A8" s="169" t="s">
        <v>1473</v>
      </c>
      <c r="B8" s="946">
        <f ca="1">'Sales Report (printable)'!$C$12</f>
        <v>3398.1000000000004</v>
      </c>
      <c r="C8" s="947">
        <f ca="1">'Sales Report (printable)'!$C$13</f>
        <v>3398.1000000000004</v>
      </c>
      <c r="D8" s="947">
        <f ca="1">'Sales Report (printable)'!$C$14</f>
        <v>3398.1000000000004</v>
      </c>
      <c r="E8" s="947">
        <f ca="1">'Sales Report (printable)'!$C$15</f>
        <v>3398.1000000000004</v>
      </c>
      <c r="F8" s="947">
        <f ca="1">'Sales Report (printable)'!$C$16</f>
        <v>3398.1000000000004</v>
      </c>
      <c r="G8" s="947">
        <f ca="1">'Sales Report (printable)'!$C$17</f>
        <v>3398.1000000000004</v>
      </c>
      <c r="H8" s="948">
        <f ca="1">'Sales Report (printable)'!$C$18</f>
        <v>3398.1000000000004</v>
      </c>
      <c r="I8" s="949">
        <f t="shared" ref="I8:I35" ca="1" si="0">SUM(B8:H8)</f>
        <v>23786.699999999997</v>
      </c>
    </row>
    <row r="9" spans="1:9" x14ac:dyDescent="0.2">
      <c r="A9" s="180" t="s">
        <v>266</v>
      </c>
      <c r="B9" s="950">
        <f ca="1">'Sales Report (printable)'!$I$12</f>
        <v>1000</v>
      </c>
      <c r="C9" s="951">
        <f ca="1">'Sales Report (printable)'!$I$13</f>
        <v>1000</v>
      </c>
      <c r="D9" s="951">
        <f ca="1">'Sales Report (printable)'!$I$14</f>
        <v>1000</v>
      </c>
      <c r="E9" s="951">
        <f ca="1">'Sales Report (printable)'!$I$15</f>
        <v>1000</v>
      </c>
      <c r="F9" s="951">
        <f ca="1">'Sales Report (printable)'!$I$16</f>
        <v>1000</v>
      </c>
      <c r="G9" s="951">
        <f ca="1">'Sales Report (printable)'!$I$17</f>
        <v>1000</v>
      </c>
      <c r="H9" s="952">
        <f ca="1">'Sales Report (printable)'!$I$18</f>
        <v>1000</v>
      </c>
      <c r="I9" s="953">
        <f t="shared" ca="1" si="0"/>
        <v>7000</v>
      </c>
    </row>
    <row r="10" spans="1:9" x14ac:dyDescent="0.2">
      <c r="A10" s="180" t="s">
        <v>264</v>
      </c>
      <c r="B10" s="950">
        <f ca="1">'Sales Report (printable)'!$J$12</f>
        <v>1000</v>
      </c>
      <c r="C10" s="951">
        <f ca="1">'Sales Report (printable)'!$J$13</f>
        <v>1000</v>
      </c>
      <c r="D10" s="951">
        <f ca="1">'Sales Report (printable)'!$J$14</f>
        <v>1000</v>
      </c>
      <c r="E10" s="951">
        <f ca="1">'Sales Report (printable)'!$J$15</f>
        <v>1000</v>
      </c>
      <c r="F10" s="951">
        <f ca="1">'Sales Report (printable)'!$J$16</f>
        <v>1000</v>
      </c>
      <c r="G10" s="951">
        <f ca="1">'Sales Report (printable)'!$J$17</f>
        <v>1000</v>
      </c>
      <c r="H10" s="952">
        <f ca="1">'Sales Report (printable)'!$J$18</f>
        <v>1000</v>
      </c>
      <c r="I10" s="953">
        <f t="shared" ca="1" si="0"/>
        <v>7000</v>
      </c>
    </row>
    <row r="11" spans="1:9" x14ac:dyDescent="0.2">
      <c r="A11" s="188" t="s">
        <v>268</v>
      </c>
      <c r="B11" s="1002">
        <f ca="1">'Sales Report (printable)'!$K$12</f>
        <v>1200</v>
      </c>
      <c r="C11" s="1003">
        <f ca="1">'Sales Report (printable)'!$K$13</f>
        <v>1200</v>
      </c>
      <c r="D11" s="1003">
        <f ca="1">'Sales Report (printable)'!$K$14</f>
        <v>1200</v>
      </c>
      <c r="E11" s="1003">
        <f ca="1">'Sales Report (printable)'!$K$15</f>
        <v>1200</v>
      </c>
      <c r="F11" s="1003">
        <f ca="1">'Sales Report (printable)'!$K$16</f>
        <v>1200</v>
      </c>
      <c r="G11" s="1003">
        <f ca="1">'Sales Report (printable)'!$K$17</f>
        <v>1200</v>
      </c>
      <c r="H11" s="1004">
        <f ca="1">'Sales Report (printable)'!$K$18</f>
        <v>1200</v>
      </c>
      <c r="I11" s="1005">
        <f t="shared" ref="I11:I12" ca="1" si="1">SUM(B11:H11)</f>
        <v>8400</v>
      </c>
    </row>
    <row r="12" spans="1:9" x14ac:dyDescent="0.2">
      <c r="A12" s="959" t="s">
        <v>1701</v>
      </c>
      <c r="B12" s="955">
        <f ca="1">'Sales Report (printable)'!$L$12</f>
        <v>0</v>
      </c>
      <c r="C12" s="956">
        <f ca="1">'Sales Report (printable)'!$L$13</f>
        <v>0</v>
      </c>
      <c r="D12" s="956">
        <f ca="1">'Sales Report (printable)'!$L$14</f>
        <v>0</v>
      </c>
      <c r="E12" s="956">
        <f ca="1">'Sales Report (printable)'!$L$15</f>
        <v>0</v>
      </c>
      <c r="F12" s="956">
        <f ca="1">'Sales Report (printable)'!$L$16</f>
        <v>0</v>
      </c>
      <c r="G12" s="956">
        <f ca="1">'Sales Report (printable)'!$L$17</f>
        <v>0</v>
      </c>
      <c r="H12" s="957">
        <f ca="1">'Sales Report (printable)'!$L$18</f>
        <v>0</v>
      </c>
      <c r="I12" s="958">
        <f t="shared" ca="1" si="1"/>
        <v>0</v>
      </c>
    </row>
    <row r="13" spans="1:9" ht="15" thickBot="1" x14ac:dyDescent="0.25">
      <c r="A13" s="959" t="s">
        <v>1603</v>
      </c>
      <c r="B13" s="955">
        <f ca="1">'Sales Report (printable)'!$M$12</f>
        <v>0</v>
      </c>
      <c r="C13" s="956">
        <f ca="1">'Sales Report (printable)'!$M$13</f>
        <v>0</v>
      </c>
      <c r="D13" s="956">
        <f ca="1">'Sales Report (printable)'!$M$14</f>
        <v>0</v>
      </c>
      <c r="E13" s="956">
        <f ca="1">'Sales Report (printable)'!$M$15</f>
        <v>0</v>
      </c>
      <c r="F13" s="956">
        <f ca="1">'Sales Report (printable)'!$M$16</f>
        <v>0</v>
      </c>
      <c r="G13" s="956">
        <f ca="1">'Sales Report (printable)'!$M$17</f>
        <v>0</v>
      </c>
      <c r="H13" s="957">
        <f ca="1">'Sales Report (printable)'!$M$18</f>
        <v>0</v>
      </c>
      <c r="I13" s="958">
        <f t="shared" ca="1" si="0"/>
        <v>0</v>
      </c>
    </row>
    <row r="14" spans="1:9" ht="15" thickBot="1" x14ac:dyDescent="0.25">
      <c r="A14" s="169" t="s">
        <v>1480</v>
      </c>
      <c r="B14" s="960">
        <f t="shared" ref="B14:H14" ca="1" si="2">SUM(B9:B13)</f>
        <v>3200</v>
      </c>
      <c r="C14" s="961">
        <f t="shared" ca="1" si="2"/>
        <v>3200</v>
      </c>
      <c r="D14" s="961">
        <f t="shared" ca="1" si="2"/>
        <v>3200</v>
      </c>
      <c r="E14" s="961">
        <f t="shared" ca="1" si="2"/>
        <v>3200</v>
      </c>
      <c r="F14" s="961">
        <f t="shared" ca="1" si="2"/>
        <v>3200</v>
      </c>
      <c r="G14" s="961">
        <f t="shared" ca="1" si="2"/>
        <v>3200</v>
      </c>
      <c r="H14" s="962">
        <f t="shared" ca="1" si="2"/>
        <v>3200</v>
      </c>
      <c r="I14" s="963">
        <f t="shared" ca="1" si="0"/>
        <v>22400</v>
      </c>
    </row>
    <row r="15" spans="1:9" x14ac:dyDescent="0.2">
      <c r="A15" s="171" t="s">
        <v>1702</v>
      </c>
      <c r="B15" s="950">
        <f ca="1">'Cash Report (printable)'!$D$12</f>
        <v>127.36</v>
      </c>
      <c r="C15" s="951">
        <f ca="1">'Cash Report (printable)'!$D$13</f>
        <v>127.36</v>
      </c>
      <c r="D15" s="951">
        <f ca="1">'Cash Report (printable)'!$D$14</f>
        <v>127.36</v>
      </c>
      <c r="E15" s="951">
        <f ca="1">'Cash Report (printable)'!$D$15</f>
        <v>127.36</v>
      </c>
      <c r="F15" s="951">
        <f ca="1">'Cash Report (printable)'!$D$16</f>
        <v>127.36</v>
      </c>
      <c r="G15" s="951">
        <f ca="1">'Cash Report (printable)'!$D$17</f>
        <v>127.36</v>
      </c>
      <c r="H15" s="952">
        <f ca="1">'Cash Report (printable)'!$D$18</f>
        <v>127.36</v>
      </c>
      <c r="I15" s="953">
        <f t="shared" ca="1" si="0"/>
        <v>891.52</v>
      </c>
    </row>
    <row r="16" spans="1:9" x14ac:dyDescent="0.2">
      <c r="A16" s="171" t="s">
        <v>1703</v>
      </c>
      <c r="B16" s="955">
        <f ca="1">'Cash Report (printable)'!$E$12</f>
        <v>0</v>
      </c>
      <c r="C16" s="956">
        <f ca="1">'Cash Report (printable)'!$E$13</f>
        <v>0</v>
      </c>
      <c r="D16" s="956">
        <f ca="1">'Cash Report (printable)'!$E$14</f>
        <v>0</v>
      </c>
      <c r="E16" s="956">
        <f ca="1">'Cash Report (printable)'!$E$15</f>
        <v>0</v>
      </c>
      <c r="F16" s="956">
        <f ca="1">'Cash Report (printable)'!$E$16</f>
        <v>0</v>
      </c>
      <c r="G16" s="956">
        <f ca="1">'Cash Report (printable)'!$E$17</f>
        <v>0</v>
      </c>
      <c r="H16" s="957">
        <f ca="1">'Cash Report (printable)'!$E$18</f>
        <v>0</v>
      </c>
      <c r="I16" s="964">
        <f ca="1">SUM(B16:H16)</f>
        <v>0</v>
      </c>
    </row>
    <row r="17" spans="1:9" x14ac:dyDescent="0.2">
      <c r="A17" s="171" t="s">
        <v>1704</v>
      </c>
      <c r="B17" s="955">
        <f ca="1">'Cash Report (printable)'!$F$12</f>
        <v>3.06</v>
      </c>
      <c r="C17" s="956">
        <f ca="1">'Cash Report (printable)'!$F$13</f>
        <v>3.06</v>
      </c>
      <c r="D17" s="956">
        <f ca="1">'Cash Report (printable)'!$F$14</f>
        <v>3.06</v>
      </c>
      <c r="E17" s="956">
        <f ca="1">'Cash Report (printable)'!$F$15</f>
        <v>3.06</v>
      </c>
      <c r="F17" s="956">
        <f ca="1">'Cash Report (printable)'!$F$16</f>
        <v>3.06</v>
      </c>
      <c r="G17" s="956">
        <f ca="1">'Cash Report (printable)'!$F$17</f>
        <v>3.06</v>
      </c>
      <c r="H17" s="957">
        <f ca="1">'Cash Report (printable)'!$F$18</f>
        <v>3.06</v>
      </c>
      <c r="I17" s="964">
        <f ca="1">SUM(B17:H17)</f>
        <v>21.419999999999998</v>
      </c>
    </row>
    <row r="18" spans="1:9" x14ac:dyDescent="0.2">
      <c r="A18" s="210" t="s">
        <v>1705</v>
      </c>
      <c r="B18" s="955">
        <f ca="1">'Cash Report (printable)'!$G$12</f>
        <v>1.5999999999999999</v>
      </c>
      <c r="C18" s="956">
        <f ca="1">'Cash Report (printable)'!$G$13</f>
        <v>1.5999999999999999</v>
      </c>
      <c r="D18" s="956">
        <f ca="1">'Cash Report (printable)'!$G$14</f>
        <v>1.5999999999999999</v>
      </c>
      <c r="E18" s="956">
        <f ca="1">'Cash Report (printable)'!$G$15</f>
        <v>1.5999999999999999</v>
      </c>
      <c r="F18" s="956">
        <f ca="1">'Cash Report (printable)'!$G$16</f>
        <v>1.5999999999999999</v>
      </c>
      <c r="G18" s="956">
        <f ca="1">'Cash Report (printable)'!$G$17</f>
        <v>1.5999999999999999</v>
      </c>
      <c r="H18" s="957">
        <f ca="1">'Cash Report (printable)'!$G$18</f>
        <v>1.5999999999999999</v>
      </c>
      <c r="I18" s="964">
        <f t="shared" ca="1" si="0"/>
        <v>11.2</v>
      </c>
    </row>
    <row r="19" spans="1:9" x14ac:dyDescent="0.2">
      <c r="A19" s="205" t="s">
        <v>1706</v>
      </c>
      <c r="B19" s="955">
        <f ca="1">'Cash Report (printable)'!$H$12</f>
        <v>0</v>
      </c>
      <c r="C19" s="956">
        <f ca="1">'Cash Report (printable)'!$H$13</f>
        <v>0</v>
      </c>
      <c r="D19" s="956">
        <f ca="1">'Cash Report (printable)'!$H$14</f>
        <v>0</v>
      </c>
      <c r="E19" s="956">
        <f ca="1">'Cash Report (printable)'!$H$15</f>
        <v>0</v>
      </c>
      <c r="F19" s="956">
        <f ca="1">'Cash Report (printable)'!$H$16</f>
        <v>0</v>
      </c>
      <c r="G19" s="956">
        <f ca="1">'Cash Report (printable)'!$H$17</f>
        <v>0</v>
      </c>
      <c r="H19" s="957">
        <f ca="1">'Cash Report (printable)'!$H$18</f>
        <v>0</v>
      </c>
      <c r="I19" s="964">
        <f t="shared" ca="1" si="0"/>
        <v>0</v>
      </c>
    </row>
    <row r="20" spans="1:9" x14ac:dyDescent="0.2">
      <c r="A20" s="210" t="s">
        <v>1707</v>
      </c>
      <c r="B20" s="955">
        <f ca="1">'Cash Report (printable)'!$I$12</f>
        <v>0</v>
      </c>
      <c r="C20" s="956">
        <f ca="1">'Cash Report (printable)'!$I$13</f>
        <v>0</v>
      </c>
      <c r="D20" s="956">
        <f ca="1">'Cash Report (printable)'!$I$14</f>
        <v>0</v>
      </c>
      <c r="E20" s="956">
        <f ca="1">'Cash Report (printable)'!$I$15</f>
        <v>0</v>
      </c>
      <c r="F20" s="956">
        <f ca="1">'Cash Report (printable)'!$I$16</f>
        <v>0</v>
      </c>
      <c r="G20" s="956">
        <f ca="1">'Cash Report (printable)'!$I$17</f>
        <v>0</v>
      </c>
      <c r="H20" s="957">
        <f ca="1">'Cash Report (printable)'!$I$18</f>
        <v>0</v>
      </c>
      <c r="I20" s="964">
        <f t="shared" ca="1" si="0"/>
        <v>0</v>
      </c>
    </row>
    <row r="21" spans="1:9" x14ac:dyDescent="0.2">
      <c r="A21" s="210" t="s">
        <v>1708</v>
      </c>
      <c r="B21" s="955">
        <f ca="1">'Cash Report (printable)'!$J$12</f>
        <v>0</v>
      </c>
      <c r="C21" s="956">
        <f ca="1">'Cash Report (printable)'!$J$13</f>
        <v>0</v>
      </c>
      <c r="D21" s="956">
        <f ca="1">'Cash Report (printable)'!$J$14</f>
        <v>0</v>
      </c>
      <c r="E21" s="956">
        <f ca="1">'Cash Report (printable)'!$J$15</f>
        <v>0</v>
      </c>
      <c r="F21" s="956">
        <f ca="1">'Cash Report (printable)'!$J$16</f>
        <v>0</v>
      </c>
      <c r="G21" s="956">
        <f ca="1">'Cash Report (printable)'!$J$17</f>
        <v>0</v>
      </c>
      <c r="H21" s="957">
        <f ca="1">'Cash Report (printable)'!$J$18</f>
        <v>0</v>
      </c>
      <c r="I21" s="964">
        <f t="shared" ca="1" si="0"/>
        <v>0</v>
      </c>
    </row>
    <row r="22" spans="1:9" ht="15" thickBot="1" x14ac:dyDescent="0.25">
      <c r="A22" s="959" t="s">
        <v>1709</v>
      </c>
      <c r="B22" s="955">
        <f ca="1">'Cash Report (printable)'!$K$12</f>
        <v>0</v>
      </c>
      <c r="C22" s="956">
        <f ca="1">'Cash Report (printable)'!$K$13</f>
        <v>0</v>
      </c>
      <c r="D22" s="956">
        <f ca="1">'Cash Report (printable)'!$K$14</f>
        <v>0</v>
      </c>
      <c r="E22" s="956">
        <f ca="1">'Cash Report (printable)'!$K$15</f>
        <v>0</v>
      </c>
      <c r="F22" s="956">
        <f ca="1">'Cash Report (printable)'!$K$16</f>
        <v>0</v>
      </c>
      <c r="G22" s="956">
        <f ca="1">'Cash Report (printable)'!$K$17</f>
        <v>0</v>
      </c>
      <c r="H22" s="957">
        <f ca="1">'Cash Report (printable)'!$K$18</f>
        <v>0</v>
      </c>
      <c r="I22" s="958">
        <f t="shared" ca="1" si="0"/>
        <v>0</v>
      </c>
    </row>
    <row r="23" spans="1:9" ht="15" thickBot="1" x14ac:dyDescent="0.25">
      <c r="A23" s="204" t="s">
        <v>1710</v>
      </c>
      <c r="B23" s="960">
        <f t="shared" ref="B23:H23" ca="1" si="3">SUM(B14:B22)</f>
        <v>3332.02</v>
      </c>
      <c r="C23" s="961">
        <f t="shared" ca="1" si="3"/>
        <v>3332.02</v>
      </c>
      <c r="D23" s="961">
        <f t="shared" ca="1" si="3"/>
        <v>3332.02</v>
      </c>
      <c r="E23" s="961">
        <f t="shared" ca="1" si="3"/>
        <v>3332.02</v>
      </c>
      <c r="F23" s="961">
        <f t="shared" ca="1" si="3"/>
        <v>3332.02</v>
      </c>
      <c r="G23" s="961">
        <f t="shared" ca="1" si="3"/>
        <v>3332.02</v>
      </c>
      <c r="H23" s="962">
        <f t="shared" ca="1" si="3"/>
        <v>3332.02</v>
      </c>
      <c r="I23" s="963">
        <f t="shared" ca="1" si="0"/>
        <v>23324.14</v>
      </c>
    </row>
    <row r="24" spans="1:9" x14ac:dyDescent="0.2">
      <c r="A24" s="171" t="s">
        <v>1711</v>
      </c>
      <c r="B24" s="950">
        <f ca="1">'Cash Report (printable)'!$M$12</f>
        <v>0</v>
      </c>
      <c r="C24" s="951">
        <f ca="1">'Cash Report (printable)'!$M$13</f>
        <v>0</v>
      </c>
      <c r="D24" s="951">
        <f ca="1">'Cash Report (printable)'!$M$14</f>
        <v>0</v>
      </c>
      <c r="E24" s="951">
        <f ca="1">'Cash Report (printable)'!$M$15</f>
        <v>0</v>
      </c>
      <c r="F24" s="951">
        <f ca="1">'Cash Report (printable)'!$M$16</f>
        <v>0</v>
      </c>
      <c r="G24" s="951">
        <f ca="1">'Cash Report (printable)'!$M$17</f>
        <v>0</v>
      </c>
      <c r="H24" s="952">
        <f ca="1">'Cash Report (printable)'!$M$18</f>
        <v>0</v>
      </c>
      <c r="I24" s="953">
        <f t="shared" ca="1" si="0"/>
        <v>0</v>
      </c>
    </row>
    <row r="25" spans="1:9" x14ac:dyDescent="0.2">
      <c r="A25" s="171" t="s">
        <v>1712</v>
      </c>
      <c r="B25" s="950">
        <f ca="1">'Cash Report (printable)'!$N$12</f>
        <v>0</v>
      </c>
      <c r="C25" s="951">
        <f ca="1">'Cash Report (printable)'!$N$13</f>
        <v>0</v>
      </c>
      <c r="D25" s="951">
        <f ca="1">'Cash Report (printable)'!$N$14</f>
        <v>0</v>
      </c>
      <c r="E25" s="951">
        <f ca="1">'Cash Report (printable)'!$N$15</f>
        <v>0</v>
      </c>
      <c r="F25" s="951">
        <f ca="1">'Cash Report (printable)'!$N$16</f>
        <v>0</v>
      </c>
      <c r="G25" s="951">
        <f ca="1">'Cash Report (printable)'!$N$17</f>
        <v>0</v>
      </c>
      <c r="H25" s="952">
        <f ca="1">'Cash Report (printable)'!$N$18</f>
        <v>0</v>
      </c>
      <c r="I25" s="953">
        <f t="shared" ca="1" si="0"/>
        <v>0</v>
      </c>
    </row>
    <row r="26" spans="1:9" x14ac:dyDescent="0.2">
      <c r="A26" s="210" t="s">
        <v>1713</v>
      </c>
      <c r="B26" s="950">
        <f ca="1">'Cash Report (printable)'!$O$12</f>
        <v>78.760000000000005</v>
      </c>
      <c r="C26" s="951">
        <f ca="1">'Cash Report (printable)'!$O$13</f>
        <v>254.95</v>
      </c>
      <c r="D26" s="951">
        <f ca="1">'Cash Report (printable)'!$O$14</f>
        <v>35.18</v>
      </c>
      <c r="E26" s="951">
        <f ca="1">'Cash Report (printable)'!$O$15</f>
        <v>42.45</v>
      </c>
      <c r="F26" s="951">
        <f ca="1">'Cash Report (printable)'!$O$16</f>
        <v>0</v>
      </c>
      <c r="G26" s="951">
        <f ca="1">'Cash Report (printable)'!$O$17</f>
        <v>0</v>
      </c>
      <c r="H26" s="952">
        <f ca="1">'Cash Report (printable)'!$O$18</f>
        <v>107.11</v>
      </c>
      <c r="I26" s="964">
        <f t="shared" ca="1" si="0"/>
        <v>518.44999999999993</v>
      </c>
    </row>
    <row r="27" spans="1:9" x14ac:dyDescent="0.2">
      <c r="A27" s="210" t="s">
        <v>1714</v>
      </c>
      <c r="B27" s="950">
        <f ca="1">'Cash Report (printable)'!$P$12</f>
        <v>0</v>
      </c>
      <c r="C27" s="951">
        <f ca="1">'Cash Report (printable)'!$P$13</f>
        <v>0</v>
      </c>
      <c r="D27" s="951">
        <f ca="1">'Cash Report (printable)'!$P$14</f>
        <v>0</v>
      </c>
      <c r="E27" s="951">
        <f ca="1">'Cash Report (printable)'!$P$15</f>
        <v>0</v>
      </c>
      <c r="F27" s="951">
        <f ca="1">'Cash Report (printable)'!$P$16</f>
        <v>0</v>
      </c>
      <c r="G27" s="951">
        <f ca="1">'Cash Report (printable)'!$P$17</f>
        <v>32.909999999999997</v>
      </c>
      <c r="H27" s="952">
        <f ca="1">'Cash Report (printable)'!$P$18</f>
        <v>0</v>
      </c>
      <c r="I27" s="964">
        <f t="shared" ca="1" si="0"/>
        <v>32.909999999999997</v>
      </c>
    </row>
    <row r="28" spans="1:9" ht="15" x14ac:dyDescent="0.2">
      <c r="A28" s="211" t="s">
        <v>1715</v>
      </c>
      <c r="B28" s="950">
        <f ca="1">'Cash Report (printable)'!$Q$12</f>
        <v>0</v>
      </c>
      <c r="C28" s="951">
        <f ca="1">'Cash Report (printable)'!$Q$13</f>
        <v>0</v>
      </c>
      <c r="D28" s="951">
        <f ca="1">'Cash Report (printable)'!$Q$14</f>
        <v>0</v>
      </c>
      <c r="E28" s="951">
        <f ca="1">'Cash Report (printable)'!$Q$15</f>
        <v>107.99</v>
      </c>
      <c r="F28" s="951">
        <f ca="1">'Cash Report (printable)'!$Q$16</f>
        <v>15.38</v>
      </c>
      <c r="G28" s="951">
        <f ca="1">'Cash Report (printable)'!$Q$17</f>
        <v>0</v>
      </c>
      <c r="H28" s="952">
        <f ca="1">'Cash Report (printable)'!$Q$18</f>
        <v>0</v>
      </c>
      <c r="I28" s="964">
        <f t="shared" ca="1" si="0"/>
        <v>123.36999999999999</v>
      </c>
    </row>
    <row r="29" spans="1:9" ht="15" thickBot="1" x14ac:dyDescent="0.25">
      <c r="A29" s="954" t="s">
        <v>1716</v>
      </c>
      <c r="B29" s="950">
        <f ca="1">'Cash Report (printable)'!$R$12</f>
        <v>0</v>
      </c>
      <c r="C29" s="951">
        <f ca="1">'Cash Report (printable)'!$R$13</f>
        <v>0</v>
      </c>
      <c r="D29" s="951">
        <f ca="1">'Cash Report (printable)'!$R$14</f>
        <v>0</v>
      </c>
      <c r="E29" s="951">
        <f ca="1">'Cash Report (printable)'!$R$15</f>
        <v>0</v>
      </c>
      <c r="F29" s="951">
        <f ca="1">'Cash Report (printable)'!$R$16</f>
        <v>0</v>
      </c>
      <c r="G29" s="951">
        <f ca="1">'Cash Report (printable)'!$R$17</f>
        <v>0</v>
      </c>
      <c r="H29" s="952">
        <f ca="1">'Cash Report (printable)'!$R$18</f>
        <v>0</v>
      </c>
      <c r="I29" s="958">
        <f t="shared" ca="1" si="0"/>
        <v>0</v>
      </c>
    </row>
    <row r="30" spans="1:9" ht="15" thickBot="1" x14ac:dyDescent="0.25">
      <c r="A30" s="169" t="s">
        <v>1717</v>
      </c>
      <c r="B30" s="960">
        <f ca="1">B23-SUM(B24:B29)</f>
        <v>3253.2599999999998</v>
      </c>
      <c r="C30" s="960">
        <f t="shared" ref="C30:H30" ca="1" si="4">C23-SUM(C24:C29)</f>
        <v>3077.07</v>
      </c>
      <c r="D30" s="960">
        <f t="shared" ca="1" si="4"/>
        <v>3296.84</v>
      </c>
      <c r="E30" s="960">
        <f t="shared" ca="1" si="4"/>
        <v>3181.58</v>
      </c>
      <c r="F30" s="960">
        <f t="shared" ca="1" si="4"/>
        <v>3316.64</v>
      </c>
      <c r="G30" s="960">
        <f t="shared" ca="1" si="4"/>
        <v>3299.11</v>
      </c>
      <c r="H30" s="965">
        <f t="shared" ca="1" si="4"/>
        <v>3224.91</v>
      </c>
      <c r="I30" s="963">
        <f t="shared" ca="1" si="0"/>
        <v>22649.41</v>
      </c>
    </row>
    <row r="31" spans="1:9" x14ac:dyDescent="0.2">
      <c r="A31" s="171" t="s">
        <v>1718</v>
      </c>
      <c r="B31" s="950">
        <f ca="1">'Cash Report (printable)'!$S$12</f>
        <v>418.89</v>
      </c>
      <c r="C31" s="951">
        <f ca="1">'Cash Report (printable)'!$S$13</f>
        <v>220.89</v>
      </c>
      <c r="D31" s="951">
        <f ca="1">'Cash Report (printable)'!$S$14</f>
        <v>231.34</v>
      </c>
      <c r="E31" s="951">
        <f ca="1">'Cash Report (printable)'!$S$15</f>
        <v>259.10000000000002</v>
      </c>
      <c r="F31" s="951">
        <f ca="1">'Cash Report (printable)'!$S$16</f>
        <v>665.58</v>
      </c>
      <c r="G31" s="951">
        <f ca="1">'Cash Report (printable)'!$S$17</f>
        <v>589.74</v>
      </c>
      <c r="H31" s="952">
        <f ca="1">'Cash Report (printable)'!$S$18</f>
        <v>733.26</v>
      </c>
      <c r="I31" s="953">
        <f t="shared" ca="1" si="0"/>
        <v>3118.8</v>
      </c>
    </row>
    <row r="32" spans="1:9" x14ac:dyDescent="0.2">
      <c r="A32" s="205" t="s">
        <v>1719</v>
      </c>
      <c r="B32" s="950">
        <f ca="1">'Cash Report (printable)'!$T$12</f>
        <v>0</v>
      </c>
      <c r="C32" s="951">
        <f ca="1">'Cash Report (printable)'!$T$13</f>
        <v>0</v>
      </c>
      <c r="D32" s="951">
        <f ca="1">'Cash Report (printable)'!$T$14</f>
        <v>0</v>
      </c>
      <c r="E32" s="951">
        <f ca="1">'Cash Report (printable)'!$T$15</f>
        <v>0</v>
      </c>
      <c r="F32" s="951">
        <f ca="1">'Cash Report (printable)'!$T$16</f>
        <v>0</v>
      </c>
      <c r="G32" s="951">
        <f ca="1">'Cash Report (printable)'!$T$17</f>
        <v>0</v>
      </c>
      <c r="H32" s="952">
        <f ca="1">'Cash Report (printable)'!$T$18</f>
        <v>0</v>
      </c>
      <c r="I32" s="964">
        <f t="shared" ref="I32" ca="1" si="5">SUM(B32:H32)</f>
        <v>0</v>
      </c>
    </row>
    <row r="33" spans="1:9" x14ac:dyDescent="0.2">
      <c r="A33" s="210" t="s">
        <v>1720</v>
      </c>
      <c r="B33" s="950">
        <f ca="1">'Cash Report (printable)'!$U$12</f>
        <v>628.09999999999991</v>
      </c>
      <c r="C33" s="951">
        <f ca="1">'Cash Report (printable)'!$U$13</f>
        <v>600.37</v>
      </c>
      <c r="D33" s="951">
        <f ca="1">'Cash Report (printable)'!$U$14</f>
        <v>516.86999999999989</v>
      </c>
      <c r="E33" s="951">
        <f ca="1">'Cash Report (printable)'!$U$15</f>
        <v>605.15000000000009</v>
      </c>
      <c r="F33" s="951">
        <f ca="1">'Cash Report (printable)'!$U$16</f>
        <v>567.81999999999994</v>
      </c>
      <c r="G33" s="951">
        <f ca="1">'Cash Report (printable)'!$U$17</f>
        <v>1488.85</v>
      </c>
      <c r="H33" s="952">
        <f ca="1">'Cash Report (printable)'!$U$18</f>
        <v>1405.6100000000001</v>
      </c>
      <c r="I33" s="964">
        <f t="shared" ca="1" si="0"/>
        <v>5812.77</v>
      </c>
    </row>
    <row r="34" spans="1:9" x14ac:dyDescent="0.2">
      <c r="A34" s="185" t="s">
        <v>1721</v>
      </c>
      <c r="B34" s="950">
        <f ca="1">'Cash Report (printable)'!$V$12</f>
        <v>115.03</v>
      </c>
      <c r="C34" s="951">
        <f ca="1">'Cash Report (printable)'!$V$13</f>
        <v>238.98999999999998</v>
      </c>
      <c r="D34" s="951">
        <f ca="1">'Cash Report (printable)'!$V$14</f>
        <v>245.48</v>
      </c>
      <c r="E34" s="951">
        <f ca="1">'Cash Report (printable)'!$V$15</f>
        <v>258.08</v>
      </c>
      <c r="F34" s="951">
        <f ca="1">'Cash Report (printable)'!$V$16</f>
        <v>293.62</v>
      </c>
      <c r="G34" s="951">
        <f ca="1">'Cash Report (printable)'!$V$17</f>
        <v>411.67</v>
      </c>
      <c r="H34" s="952">
        <f ca="1">'Cash Report (printable)'!$V$18</f>
        <v>246.7</v>
      </c>
      <c r="I34" s="964">
        <f t="shared" ca="1" si="0"/>
        <v>1809.57</v>
      </c>
    </row>
    <row r="35" spans="1:9" x14ac:dyDescent="0.2">
      <c r="A35" s="205" t="s">
        <v>1722</v>
      </c>
      <c r="B35" s="950">
        <f ca="1">'Cash Report (printable)'!$W$12</f>
        <v>52.46</v>
      </c>
      <c r="C35" s="951">
        <f ca="1">'Cash Report (printable)'!$W$13</f>
        <v>0</v>
      </c>
      <c r="D35" s="951">
        <f ca="1">'Cash Report (printable)'!$W$14</f>
        <v>0</v>
      </c>
      <c r="E35" s="951">
        <f ca="1">'Cash Report (printable)'!$W$15</f>
        <v>0</v>
      </c>
      <c r="F35" s="951">
        <f ca="1">'Cash Report (printable)'!$W$16</f>
        <v>0</v>
      </c>
      <c r="G35" s="951">
        <f ca="1">'Cash Report (printable)'!$W$17</f>
        <v>173.10000000000002</v>
      </c>
      <c r="H35" s="952">
        <f ca="1">'Cash Report (printable)'!$W$18</f>
        <v>55.1</v>
      </c>
      <c r="I35" s="964">
        <f t="shared" ca="1" si="0"/>
        <v>280.66000000000003</v>
      </c>
    </row>
    <row r="36" spans="1:9" x14ac:dyDescent="0.2">
      <c r="A36" s="205" t="s">
        <v>1723</v>
      </c>
      <c r="B36" s="950">
        <f ca="1">'Cash Report (printable)'!$X$12</f>
        <v>194.45</v>
      </c>
      <c r="C36" s="951">
        <f ca="1">'Cash Report (printable)'!$X$13</f>
        <v>540.07999999999993</v>
      </c>
      <c r="D36" s="951">
        <f ca="1">'Cash Report (printable)'!$X$14</f>
        <v>347.24</v>
      </c>
      <c r="E36" s="951">
        <f ca="1">'Cash Report (printable)'!$X$15</f>
        <v>251.81</v>
      </c>
      <c r="F36" s="951">
        <f ca="1">'Cash Report (printable)'!$X$16</f>
        <v>255.89</v>
      </c>
      <c r="G36" s="951">
        <f ca="1">'Cash Report (printable)'!$X$17</f>
        <v>424.71000000000004</v>
      </c>
      <c r="H36" s="952">
        <f ca="1">'Cash Report (printable)'!$X$18</f>
        <v>335.11</v>
      </c>
      <c r="I36" s="964">
        <f ca="1">SUM(B36:H36)</f>
        <v>2349.29</v>
      </c>
    </row>
    <row r="37" spans="1:9" x14ac:dyDescent="0.2">
      <c r="A37" s="966" t="s">
        <v>1724</v>
      </c>
      <c r="B37" s="950">
        <f ca="1">'Cash Report (printable)'!$Y$12</f>
        <v>0</v>
      </c>
      <c r="C37" s="951">
        <f ca="1">'Cash Report (printable)'!$Y$13</f>
        <v>0</v>
      </c>
      <c r="D37" s="951">
        <f ca="1">'Cash Report (printable)'!$Y$14</f>
        <v>0</v>
      </c>
      <c r="E37" s="951">
        <f ca="1">'Cash Report (printable)'!$Y$15</f>
        <v>0</v>
      </c>
      <c r="F37" s="951">
        <f ca="1">'Cash Report (printable)'!$Y$16</f>
        <v>0</v>
      </c>
      <c r="G37" s="951">
        <f ca="1">'Cash Report (printable)'!$Y$17</f>
        <v>0</v>
      </c>
      <c r="H37" s="952">
        <f ca="1">'Cash Report (printable)'!$Y$18</f>
        <v>0</v>
      </c>
      <c r="I37" s="958">
        <f t="shared" ref="I37:I42" ca="1" si="6">SUM(B37:H37)</f>
        <v>0</v>
      </c>
    </row>
    <row r="38" spans="1:9" x14ac:dyDescent="0.2">
      <c r="A38" s="959" t="s">
        <v>1725</v>
      </c>
      <c r="B38" s="950">
        <f ca="1">'Cash Report (printable)'!$Z$12</f>
        <v>0</v>
      </c>
      <c r="C38" s="951">
        <f ca="1">'Cash Report (printable)'!$Z$13</f>
        <v>0</v>
      </c>
      <c r="D38" s="951">
        <f ca="1">'Cash Report (printable)'!$Z$14</f>
        <v>0</v>
      </c>
      <c r="E38" s="951">
        <f ca="1">'Cash Report (printable)'!$Z$15</f>
        <v>0</v>
      </c>
      <c r="F38" s="951">
        <f ca="1">'Cash Report (printable)'!$Z$16</f>
        <v>0</v>
      </c>
      <c r="G38" s="951">
        <f ca="1">'Cash Report (printable)'!$Z$17</f>
        <v>0</v>
      </c>
      <c r="H38" s="952">
        <f ca="1">'Cash Report (printable)'!$Z$18</f>
        <v>0</v>
      </c>
      <c r="I38" s="958">
        <f t="shared" ca="1" si="6"/>
        <v>0</v>
      </c>
    </row>
    <row r="39" spans="1:9" x14ac:dyDescent="0.2">
      <c r="A39" s="966" t="s">
        <v>1726</v>
      </c>
      <c r="B39" s="950">
        <f ca="1">'Cash Report (printable)'!$AA$12</f>
        <v>94.67</v>
      </c>
      <c r="C39" s="951">
        <f ca="1">'Cash Report (printable)'!$AA$13</f>
        <v>94.67</v>
      </c>
      <c r="D39" s="951">
        <f ca="1">'Cash Report (printable)'!$AA$14</f>
        <v>94.67</v>
      </c>
      <c r="E39" s="951">
        <f ca="1">'Cash Report (printable)'!$AA$15</f>
        <v>94.67</v>
      </c>
      <c r="F39" s="951">
        <f ca="1">'Cash Report (printable)'!$AA$16</f>
        <v>94.67</v>
      </c>
      <c r="G39" s="951">
        <f ca="1">'Cash Report (printable)'!$AA$17</f>
        <v>94.67</v>
      </c>
      <c r="H39" s="952">
        <f ca="1">'Cash Report (printable)'!$AA$18</f>
        <v>94.67</v>
      </c>
      <c r="I39" s="958">
        <f t="shared" ca="1" si="6"/>
        <v>662.68999999999994</v>
      </c>
    </row>
    <row r="40" spans="1:9" x14ac:dyDescent="0.2">
      <c r="A40" s="966" t="s">
        <v>1727</v>
      </c>
      <c r="B40" s="950">
        <f ca="1">'Cash Report (printable)'!$AB$12</f>
        <v>299.32</v>
      </c>
      <c r="C40" s="951">
        <f ca="1">'Cash Report (printable)'!$AB$13</f>
        <v>299.32</v>
      </c>
      <c r="D40" s="951">
        <f ca="1">'Cash Report (printable)'!$AB$14</f>
        <v>299.32</v>
      </c>
      <c r="E40" s="951">
        <f ca="1">'Cash Report (printable)'!$AB$15</f>
        <v>299.32</v>
      </c>
      <c r="F40" s="951">
        <f ca="1">'Cash Report (printable)'!$AB$16</f>
        <v>299.32</v>
      </c>
      <c r="G40" s="951">
        <f ca="1">'Cash Report (printable)'!$AB$17</f>
        <v>299.32</v>
      </c>
      <c r="H40" s="952">
        <f ca="1">'Cash Report (printable)'!$AB$18</f>
        <v>299.32</v>
      </c>
      <c r="I40" s="958">
        <f t="shared" ca="1" si="6"/>
        <v>2095.2399999999998</v>
      </c>
    </row>
    <row r="41" spans="1:9" x14ac:dyDescent="0.2">
      <c r="A41" s="966" t="str">
        <f ca="1">'Cash Report (printable)'!$AC$4&amp;" Deposit"</f>
        <v>Google Pay Deposit</v>
      </c>
      <c r="B41" s="950">
        <f ca="1">'Cash Report (printable)'!$AC$12</f>
        <v>0</v>
      </c>
      <c r="C41" s="951">
        <f ca="1">'Cash Report (printable)'!$AC$13</f>
        <v>0</v>
      </c>
      <c r="D41" s="951">
        <f ca="1">'Cash Report (printable)'!$AC$14</f>
        <v>0</v>
      </c>
      <c r="E41" s="951">
        <f ca="1">'Cash Report (printable)'!$AC$15</f>
        <v>0</v>
      </c>
      <c r="F41" s="951">
        <f ca="1">'Cash Report (printable)'!$AC$16</f>
        <v>0</v>
      </c>
      <c r="G41" s="951">
        <f ca="1">'Cash Report (printable)'!$AC$17</f>
        <v>0</v>
      </c>
      <c r="H41" s="952">
        <f ca="1">'Cash Report (printable)'!$AC$18</f>
        <v>0</v>
      </c>
      <c r="I41" s="958">
        <f t="shared" ca="1" si="6"/>
        <v>0</v>
      </c>
    </row>
    <row r="42" spans="1:9" ht="15" thickBot="1" x14ac:dyDescent="0.25">
      <c r="A42" s="966" t="str">
        <f ca="1">'Cash Report (printable)'!$AD$4&amp;" Deposit"</f>
        <v>New Type #1 Deposit</v>
      </c>
      <c r="B42" s="950">
        <f ca="1">'Cash Report (printable)'!$AD$12</f>
        <v>0</v>
      </c>
      <c r="C42" s="951">
        <f ca="1">'Cash Report (printable)'!$AD$13</f>
        <v>0</v>
      </c>
      <c r="D42" s="951">
        <f ca="1">'Cash Report (printable)'!$AD$14</f>
        <v>0</v>
      </c>
      <c r="E42" s="951">
        <f ca="1">'Cash Report (printable)'!$AD$15</f>
        <v>0</v>
      </c>
      <c r="F42" s="951">
        <f ca="1">'Cash Report (printable)'!$AD$16</f>
        <v>0</v>
      </c>
      <c r="G42" s="951">
        <f ca="1">'Cash Report (printable)'!$AD$17</f>
        <v>0</v>
      </c>
      <c r="H42" s="952">
        <f ca="1">'Cash Report (printable)'!$AD$18</f>
        <v>0</v>
      </c>
      <c r="I42" s="958">
        <f t="shared" ca="1" si="6"/>
        <v>0</v>
      </c>
    </row>
    <row r="43" spans="1:9" ht="15" thickBot="1" x14ac:dyDescent="0.25">
      <c r="A43" s="169" t="s">
        <v>1728</v>
      </c>
      <c r="B43" s="960">
        <f t="shared" ref="B43:I43" ca="1" si="7">SUM(B31:B42)</f>
        <v>1802.9199999999998</v>
      </c>
      <c r="C43" s="960">
        <f t="shared" ca="1" si="7"/>
        <v>1994.32</v>
      </c>
      <c r="D43" s="960">
        <f t="shared" ca="1" si="7"/>
        <v>1734.9199999999998</v>
      </c>
      <c r="E43" s="960">
        <f t="shared" ca="1" si="7"/>
        <v>1768.13</v>
      </c>
      <c r="F43" s="960">
        <f t="shared" ca="1" si="7"/>
        <v>2176.9</v>
      </c>
      <c r="G43" s="960">
        <f t="shared" ca="1" si="7"/>
        <v>3482.0600000000004</v>
      </c>
      <c r="H43" s="965">
        <f t="shared" ca="1" si="7"/>
        <v>3169.77</v>
      </c>
      <c r="I43" s="963">
        <f t="shared" ca="1" si="7"/>
        <v>16129.02</v>
      </c>
    </row>
    <row r="44" spans="1:9" ht="15" thickBot="1" x14ac:dyDescent="0.25">
      <c r="A44" s="967" t="s">
        <v>1729</v>
      </c>
      <c r="B44" s="968">
        <f t="shared" ref="B44:H44" ca="1" si="8">B43-B30</f>
        <v>-1450.34</v>
      </c>
      <c r="C44" s="968">
        <f t="shared" ca="1" si="8"/>
        <v>-1082.7500000000002</v>
      </c>
      <c r="D44" s="968">
        <f t="shared" ca="1" si="8"/>
        <v>-1561.9200000000003</v>
      </c>
      <c r="E44" s="968">
        <f t="shared" ca="1" si="8"/>
        <v>-1413.4499999999998</v>
      </c>
      <c r="F44" s="968">
        <f t="shared" ca="1" si="8"/>
        <v>-1139.7399999999998</v>
      </c>
      <c r="G44" s="968">
        <f t="shared" ca="1" si="8"/>
        <v>182.95000000000027</v>
      </c>
      <c r="H44" s="969">
        <f t="shared" ca="1" si="8"/>
        <v>-55.139999999999873</v>
      </c>
      <c r="I44" s="970">
        <f ca="1">SUM(B44:H44)</f>
        <v>-6520.3899999999994</v>
      </c>
    </row>
    <row r="45" spans="1:9" x14ac:dyDescent="0.2">
      <c r="A45" s="889" t="s">
        <v>1730</v>
      </c>
      <c r="B45" s="971">
        <f ca="1">'Sales Report (printable)'!$T$12</f>
        <v>66</v>
      </c>
      <c r="C45" s="972">
        <f ca="1">'Sales Report (printable)'!$T$13</f>
        <v>66</v>
      </c>
      <c r="D45" s="972">
        <f ca="1">'Sales Report (printable)'!$T$14</f>
        <v>66</v>
      </c>
      <c r="E45" s="972">
        <f ca="1">'Sales Report (printable)'!$T$15</f>
        <v>66</v>
      </c>
      <c r="F45" s="972">
        <f ca="1">'Sales Report (printable)'!$T$16</f>
        <v>66</v>
      </c>
      <c r="G45" s="972">
        <f ca="1">'Sales Report (printable)'!$T$17</f>
        <v>66</v>
      </c>
      <c r="H45" s="973">
        <f ca="1">'Sales Report (printable)'!$T$18</f>
        <v>66</v>
      </c>
      <c r="I45" s="974">
        <f ca="1">SUM(B45:H45)</f>
        <v>462</v>
      </c>
    </row>
    <row r="46" spans="1:9" x14ac:dyDescent="0.2">
      <c r="A46" s="180" t="s">
        <v>1731</v>
      </c>
      <c r="B46" s="950">
        <f ca="1">'Sales Report (printable)'!$U$12</f>
        <v>48.484848484848484</v>
      </c>
      <c r="C46" s="951">
        <f ca="1">'Sales Report (printable)'!$U$13</f>
        <v>48.484848484848484</v>
      </c>
      <c r="D46" s="952">
        <f ca="1">'Sales Report (printable)'!$U$14</f>
        <v>48.484848484848484</v>
      </c>
      <c r="E46" s="951">
        <f ca="1">'Sales Report (printable)'!$U$15</f>
        <v>48.484848484848484</v>
      </c>
      <c r="F46" s="975">
        <f ca="1">'Sales Report (printable)'!$U$16</f>
        <v>48.484848484848484</v>
      </c>
      <c r="G46" s="951">
        <f ca="1">'Sales Report (printable)'!$U$17</f>
        <v>48.484848484848484</v>
      </c>
      <c r="H46" s="975">
        <f ca="1">'Sales Report (printable)'!$U$18</f>
        <v>48.484848484848484</v>
      </c>
      <c r="I46" s="953">
        <f ca="1">IF(I$45&lt;&gt;0,I14/I$45,0)</f>
        <v>48.484848484848484</v>
      </c>
    </row>
    <row r="47" spans="1:9" ht="15" thickBot="1" x14ac:dyDescent="0.25">
      <c r="A47" s="954" t="s">
        <v>1732</v>
      </c>
      <c r="B47" s="955">
        <f ca="1">'Sales Report (printable)'!$V$12</f>
        <v>6564</v>
      </c>
      <c r="C47" s="956">
        <f ca="1">'Sales Report (printable)'!$V$13</f>
        <v>6564</v>
      </c>
      <c r="D47" s="956">
        <f ca="1">'Sales Report (printable)'!$V$14</f>
        <v>6564</v>
      </c>
      <c r="E47" s="956">
        <f ca="1">'Sales Report (printable)'!$V$15</f>
        <v>6564</v>
      </c>
      <c r="F47" s="956">
        <f ca="1">'Sales Report (printable)'!$V$16</f>
        <v>6564</v>
      </c>
      <c r="G47" s="956">
        <f ca="1">'Sales Report (printable)'!$V$17</f>
        <v>6564</v>
      </c>
      <c r="H47" s="957">
        <f ca="1">'Sales Report (printable)'!$V$18</f>
        <v>6564</v>
      </c>
      <c r="I47" s="958">
        <f ca="1">SUM(B47:H47)</f>
        <v>45948</v>
      </c>
    </row>
    <row r="48" spans="1:9" x14ac:dyDescent="0.2">
      <c r="A48" s="889" t="s">
        <v>1733</v>
      </c>
      <c r="B48" s="976">
        <f ca="1">'Sales Report (printable)'!$W$12</f>
        <v>206.60841388653279</v>
      </c>
      <c r="C48" s="977">
        <f ca="1">'Sales Report (printable)'!$W$13</f>
        <v>338.73866418219461</v>
      </c>
      <c r="D48" s="977">
        <f ca="1">'Sales Report (printable)'!$W$14</f>
        <v>155.58884327122149</v>
      </c>
      <c r="E48" s="977">
        <f ca="1">'Sales Report (printable)'!$W$15</f>
        <v>221.30037063020836</v>
      </c>
      <c r="F48" s="977">
        <f ca="1">'Sales Report (printable)'!$W$16</f>
        <v>213.19102047257246</v>
      </c>
      <c r="G48" s="977">
        <f ca="1">'Sales Report (printable)'!$W$17</f>
        <v>452.1758460277938</v>
      </c>
      <c r="H48" s="978">
        <f ca="1">'Sales Report (printable)'!$W$18</f>
        <v>335.3067340830529</v>
      </c>
      <c r="I48" s="979">
        <f ca="1">SUM(B48:H48)</f>
        <v>1922.9098925535764</v>
      </c>
    </row>
    <row r="49" spans="1:9" ht="15" thickBot="1" x14ac:dyDescent="0.25">
      <c r="A49" s="546" t="s">
        <v>1734</v>
      </c>
      <c r="B49" s="980">
        <f t="shared" ref="B49:I49" ca="1" si="9">IF(B14&gt;0,B48/B14,)</f>
        <v>6.4565129339541491E-2</v>
      </c>
      <c r="C49" s="981">
        <f t="shared" ca="1" si="9"/>
        <v>0.10585583255693581</v>
      </c>
      <c r="D49" s="981">
        <f t="shared" ca="1" si="9"/>
        <v>4.8621513522256715E-2</v>
      </c>
      <c r="E49" s="981">
        <f t="shared" ca="1" si="9"/>
        <v>6.9156365821940111E-2</v>
      </c>
      <c r="F49" s="981">
        <f t="shared" ca="1" si="9"/>
        <v>6.66221938976789E-2</v>
      </c>
      <c r="G49" s="981">
        <f t="shared" ca="1" si="9"/>
        <v>0.14130495188368555</v>
      </c>
      <c r="H49" s="981">
        <f t="shared" ca="1" si="9"/>
        <v>0.10478335440095403</v>
      </c>
      <c r="I49" s="982">
        <f t="shared" ca="1" si="9"/>
        <v>8.5844191631856082E-2</v>
      </c>
    </row>
    <row r="50" spans="1:9" x14ac:dyDescent="0.2">
      <c r="A50" s="889" t="s">
        <v>1735</v>
      </c>
      <c r="B50" s="976">
        <f ca="1">'Sales Report (printable)'!$Y$12</f>
        <v>746.81400000000019</v>
      </c>
      <c r="C50" s="977">
        <f ca="1">'Sales Report (printable)'!$Y$13</f>
        <v>605.55375000000004</v>
      </c>
      <c r="D50" s="977">
        <f ca="1">'Sales Report (printable)'!$Y$14</f>
        <v>687.47700000000009</v>
      </c>
      <c r="E50" s="977">
        <f ca="1">'Sales Report (printable)'!$Y$15</f>
        <v>562.78949999999998</v>
      </c>
      <c r="F50" s="977">
        <f ca="1">'Sales Report (printable)'!$Y$16</f>
        <v>516.52687500000013</v>
      </c>
      <c r="G50" s="977">
        <f ca="1">'Sales Report (printable)'!$Y$17</f>
        <v>859.84500000000003</v>
      </c>
      <c r="H50" s="978">
        <f ca="1">'Sales Report (printable)'!$Y$18</f>
        <v>989.95890000000031</v>
      </c>
      <c r="I50" s="979">
        <f ca="1">SUM(B50:H50)</f>
        <v>4968.9650250000013</v>
      </c>
    </row>
    <row r="51" spans="1:9" ht="15" thickBot="1" x14ac:dyDescent="0.25">
      <c r="A51" s="893" t="s">
        <v>1736</v>
      </c>
      <c r="B51" s="980">
        <f t="shared" ref="B51:I51" ca="1" si="10">IF(B14&gt;0,B50/B14,)</f>
        <v>0.23337937500000006</v>
      </c>
      <c r="C51" s="981">
        <f t="shared" ca="1" si="10"/>
        <v>0.18923554687500002</v>
      </c>
      <c r="D51" s="981">
        <f t="shared" ca="1" si="10"/>
        <v>0.21483656250000002</v>
      </c>
      <c r="E51" s="981">
        <f t="shared" ca="1" si="10"/>
        <v>0.17587171874999999</v>
      </c>
      <c r="F51" s="981">
        <f t="shared" ca="1" si="10"/>
        <v>0.16141464843750003</v>
      </c>
      <c r="G51" s="981">
        <f t="shared" ca="1" si="10"/>
        <v>0.26870156249999999</v>
      </c>
      <c r="H51" s="981">
        <f t="shared" ca="1" si="10"/>
        <v>0.30936215625000008</v>
      </c>
      <c r="I51" s="982">
        <f t="shared" ca="1" si="10"/>
        <v>0.22182879575892864</v>
      </c>
    </row>
    <row r="52" spans="1:9" ht="15" thickBot="1" x14ac:dyDescent="0.25">
      <c r="B52" s="983"/>
      <c r="C52" s="983"/>
      <c r="D52" s="983"/>
      <c r="E52" s="983"/>
      <c r="F52" s="983"/>
      <c r="G52" s="983"/>
      <c r="H52" s="983"/>
      <c r="I52" s="983"/>
    </row>
    <row r="53" spans="1:9" ht="15" thickBot="1" x14ac:dyDescent="0.25">
      <c r="A53" s="189" t="s">
        <v>1737</v>
      </c>
      <c r="B53" s="960">
        <f ca="1">SUM(B19)-SUM(B24)</f>
        <v>0</v>
      </c>
      <c r="C53" s="961">
        <f t="shared" ref="C53:H53" ca="1" si="11">SUM(C19)-SUM(C24)</f>
        <v>0</v>
      </c>
      <c r="D53" s="961">
        <f t="shared" ca="1" si="11"/>
        <v>0</v>
      </c>
      <c r="E53" s="961">
        <f t="shared" ca="1" si="11"/>
        <v>0</v>
      </c>
      <c r="F53" s="961">
        <f t="shared" ca="1" si="11"/>
        <v>0</v>
      </c>
      <c r="G53" s="961">
        <f t="shared" ca="1" si="11"/>
        <v>0</v>
      </c>
      <c r="H53" s="962">
        <f t="shared" ca="1" si="11"/>
        <v>0</v>
      </c>
      <c r="I53" s="963">
        <f ca="1">SUM(B53:H53)</f>
        <v>0</v>
      </c>
    </row>
    <row r="54" spans="1:9" x14ac:dyDescent="0.2">
      <c r="A54" s="461" t="s">
        <v>1738</v>
      </c>
      <c r="B54" s="983"/>
      <c r="C54" s="983"/>
      <c r="D54" s="983"/>
      <c r="E54" s="983"/>
      <c r="F54" s="983"/>
      <c r="G54" s="983"/>
      <c r="H54" s="983"/>
      <c r="I54" s="983"/>
    </row>
    <row r="55" spans="1:9" ht="15" thickBot="1" x14ac:dyDescent="0.25">
      <c r="B55" s="983"/>
      <c r="C55" s="983"/>
      <c r="D55" s="983"/>
      <c r="E55" s="983"/>
      <c r="F55" s="983"/>
      <c r="G55" s="983"/>
      <c r="H55" s="983"/>
      <c r="I55" s="983"/>
    </row>
    <row r="56" spans="1:9" x14ac:dyDescent="0.2">
      <c r="A56" s="889" t="s">
        <v>1739</v>
      </c>
      <c r="B56" s="984">
        <f ca="1">IF(ISNA(VLOOKUP(B$6,'Box Count Report (printable)'!$A$7:$AY$37,COLUMN('Box Count Report (printable)'!$AU$6),FALSE)),"",VLOOKUP(B$6,'Box Count Report (printable)'!$A$7:$AY$37,COLUMN('Box Count Report (printable)'!$AU$6),FALSE))</f>
        <v>74</v>
      </c>
      <c r="C56" s="985">
        <f ca="1">IF(ISNA(VLOOKUP(C$6,'Box Count Report (printable)'!$A$7:$AY$37,COLUMN('Box Count Report (printable)'!$AU$6),FALSE)),"",VLOOKUP(C$6,'Box Count Report (printable)'!$A$7:$AY$37,COLUMN('Box Count Report (printable)'!$AU$6),FALSE))</f>
        <v>119</v>
      </c>
      <c r="D56" s="985">
        <f ca="1">IF(ISNA(VLOOKUP(D$6,'Box Count Report (printable)'!$A$7:$AY$37,COLUMN('Box Count Report (printable)'!$AU$6),FALSE)),"",VLOOKUP(D$6,'Box Count Report (printable)'!$A$7:$AY$37,COLUMN('Box Count Report (printable)'!$AU$6),FALSE))</f>
        <v>80</v>
      </c>
      <c r="E56" s="985">
        <f ca="1">IF(ISNA(VLOOKUP(E$6,'Box Count Report (printable)'!$A$7:$AY$37,COLUMN('Box Count Report (printable)'!$AU$6),FALSE)),"",VLOOKUP(E$6,'Box Count Report (printable)'!$A$7:$AY$37,COLUMN('Box Count Report (printable)'!$AU$6),FALSE))</f>
        <v>62</v>
      </c>
      <c r="F56" s="985">
        <f ca="1">IF(ISNA(VLOOKUP(F$6,'Box Count Report (printable)'!$A$7:$AY$37,COLUMN('Box Count Report (printable)'!$AU$6),FALSE)),"",VLOOKUP(F$6,'Box Count Report (printable)'!$A$7:$AY$37,COLUMN('Box Count Report (printable)'!$AU$6),FALSE))</f>
        <v>108</v>
      </c>
      <c r="G56" s="985">
        <f ca="1">IF(ISNA(VLOOKUP(G$6,'Box Count Report (printable)'!$A$7:$AY$37,COLUMN('Box Count Report (printable)'!$AU$6),FALSE)),"",VLOOKUP(G$6,'Box Count Report (printable)'!$A$7:$AY$37,COLUMN('Box Count Report (printable)'!$AU$6),FALSE))</f>
        <v>202</v>
      </c>
      <c r="H56" s="986">
        <f ca="1">IF(ISNA(VLOOKUP(H$6,'Box Count Report (printable)'!$A$7:$AY$37,COLUMN('Box Count Report (printable)'!$AU$6),FALSE)),"",VLOOKUP(H$6,'Box Count Report (printable)'!$A$7:$AY$37,COLUMN('Box Count Report (printable)'!$AU$6),FALSE))</f>
        <v>132</v>
      </c>
      <c r="I56" s="987">
        <f ca="1">SUM(B56:H56)</f>
        <v>777</v>
      </c>
    </row>
    <row r="57" spans="1:9" x14ac:dyDescent="0.2">
      <c r="A57" s="185" t="s">
        <v>1740</v>
      </c>
      <c r="B57" s="988">
        <f ca="1">IF(ISNA(VLOOKUP(B$6,'Box Count Report (printable)'!$A$7:$AY$37,COLUMN('Box Count Report (printable)'!$AV$6),FALSE)),"",VLOOKUP(B$6,'Box Count Report (printable)'!$A$7:$AY$37,COLUMN('Box Count Report (printable)'!$AV$6),FALSE))</f>
        <v>44.806799999999996</v>
      </c>
      <c r="C57" s="989">
        <f ca="1">IF(ISNA(VLOOKUP(C$6,'Box Count Report (printable)'!$A$7:$AY$37,COLUMN('Box Count Report (printable)'!$AV$6),FALSE)),"",VLOOKUP(C$6,'Box Count Report (printable)'!$A$7:$AY$37,COLUMN('Box Count Report (printable)'!$AV$6),FALSE))</f>
        <v>90.013800000000003</v>
      </c>
      <c r="D57" s="989">
        <f ca="1">IF(ISNA(VLOOKUP(D$6,'Box Count Report (printable)'!$A$7:$AY$37,COLUMN('Box Count Report (printable)'!$AV$6),FALSE)),"",VLOOKUP(D$6,'Box Count Report (printable)'!$A$7:$AY$37,COLUMN('Box Count Report (printable)'!$AV$6),FALSE))</f>
        <v>51.007800000000003</v>
      </c>
      <c r="E57" s="989">
        <f ca="1">IF(ISNA(VLOOKUP(E$6,'Box Count Report (printable)'!$A$7:$AY$37,COLUMN('Box Count Report (printable)'!$AV$6),FALSE)),"",VLOOKUP(E$6,'Box Count Report (printable)'!$A$7:$AY$37,COLUMN('Box Count Report (printable)'!$AV$6),FALSE))</f>
        <v>43.540999999999997</v>
      </c>
      <c r="F57" s="989">
        <f ca="1">IF(ISNA(VLOOKUP(F$6,'Box Count Report (printable)'!$A$7:$AY$37,COLUMN('Box Count Report (printable)'!$AV$6),FALSE)),"",VLOOKUP(F$6,'Box Count Report (printable)'!$A$7:$AY$37,COLUMN('Box Count Report (printable)'!$AV$6),FALSE))</f>
        <v>69.157399999999996</v>
      </c>
      <c r="G57" s="989">
        <f ca="1">IF(ISNA(VLOOKUP(G$6,'Box Count Report (printable)'!$A$7:$AY$37,COLUMN('Box Count Report (printable)'!$AV$6),FALSE)),"",VLOOKUP(G$6,'Box Count Report (printable)'!$A$7:$AY$37,COLUMN('Box Count Report (printable)'!$AV$6),FALSE))</f>
        <v>131.11860000000001</v>
      </c>
      <c r="H57" s="990">
        <f ca="1">IF(ISNA(VLOOKUP(H$6,'Box Count Report (printable)'!$A$7:$AY$37,COLUMN('Box Count Report (printable)'!$AV$6),FALSE)),"",VLOOKUP(H$6,'Box Count Report (printable)'!$A$7:$AY$37,COLUMN('Box Count Report (printable)'!$AV$6),FALSE))</f>
        <v>87.805199999999999</v>
      </c>
      <c r="I57" s="991">
        <f ca="1">SUM(B57:H57)</f>
        <v>517.45060000000001</v>
      </c>
    </row>
    <row r="58" spans="1:9" x14ac:dyDescent="0.2">
      <c r="A58" s="210" t="s">
        <v>1741</v>
      </c>
      <c r="B58" s="992">
        <f ca="1">IF(ISNA(VLOOKUP(B$6,'Box Count Report (printable)'!$A$7:$AY$37,COLUMN('Box Count Report (printable)'!$AW$6),FALSE)),"",VLOOKUP(B$6,'Box Count Report (printable)'!$A$7:$AY$37,COLUMN('Box Count Report (printable)'!$AW$6),FALSE))</f>
        <v>68</v>
      </c>
      <c r="C58" s="993">
        <f ca="1">IF(ISNA(VLOOKUP(C$6,'Box Count Report (printable)'!$A$7:$AY$37,COLUMN('Box Count Report (printable)'!$AW$6),FALSE)),"",VLOOKUP(C$6,'Box Count Report (printable)'!$A$7:$AY$37,COLUMN('Box Count Report (printable)'!$AW$6),FALSE))</f>
        <v>80</v>
      </c>
      <c r="D58" s="993">
        <f ca="1">IF(ISNA(VLOOKUP(D$6,'Box Count Report (printable)'!$A$7:$AY$37,COLUMN('Box Count Report (printable)'!$AW$6),FALSE)),"",VLOOKUP(D$6,'Box Count Report (printable)'!$A$7:$AY$37,COLUMN('Box Count Report (printable)'!$AW$6),FALSE))</f>
        <v>33</v>
      </c>
      <c r="E58" s="993">
        <f ca="1">IF(ISNA(VLOOKUP(E$6,'Box Count Report (printable)'!$A$7:$AY$37,COLUMN('Box Count Report (printable)'!$AW$6),FALSE)),"",VLOOKUP(E$6,'Box Count Report (printable)'!$A$7:$AY$37,COLUMN('Box Count Report (printable)'!$AW$6),FALSE))</f>
        <v>0</v>
      </c>
      <c r="F58" s="993">
        <f ca="1">IF(ISNA(VLOOKUP(F$6,'Box Count Report (printable)'!$A$7:$AY$37,COLUMN('Box Count Report (printable)'!$AW$6),FALSE)),"",VLOOKUP(F$6,'Box Count Report (printable)'!$A$7:$AY$37,COLUMN('Box Count Report (printable)'!$AW$6),FALSE))</f>
        <v>76</v>
      </c>
      <c r="G58" s="993">
        <f ca="1">IF(ISNA(VLOOKUP(G$6,'Box Count Report (printable)'!$A$7:$AY$37,COLUMN('Box Count Report (printable)'!$AW$6),FALSE)),"",VLOOKUP(G$6,'Box Count Report (printable)'!$A$7:$AY$37,COLUMN('Box Count Report (printable)'!$AW$6),FALSE))</f>
        <v>166</v>
      </c>
      <c r="H58" s="994">
        <f ca="1">IF(ISNA(VLOOKUP(H$6,'Box Count Report (printable)'!$A$7:$AY$37,COLUMN('Box Count Report (printable)'!$AW$6),FALSE)),"",VLOOKUP(H$6,'Box Count Report (printable)'!$A$7:$AY$37,COLUMN('Box Count Report (printable)'!$AW$6),FALSE))</f>
        <v>112</v>
      </c>
      <c r="I58" s="995">
        <f ca="1">SUM(B58:H58)</f>
        <v>535</v>
      </c>
    </row>
    <row r="59" spans="1:9" ht="15" thickBot="1" x14ac:dyDescent="0.25">
      <c r="A59" s="893" t="s">
        <v>1593</v>
      </c>
      <c r="B59" s="996">
        <f ca="1">IF(ISNA(VLOOKUP(B$6,'Box Count Report (printable)'!$A$7:$AY$37,COLUMN('Box Count Report (printable)'!$AY$6),FALSE)),"",VLOOKUP(B$6,'Box Count Report (printable)'!$A$7:$AY$37,COLUMN('Box Count Report (printable)'!$AY$6),FALSE))</f>
        <v>6</v>
      </c>
      <c r="C59" s="997">
        <f ca="1">IF(ISNA(VLOOKUP(C$6,'Box Count Report (printable)'!$A$7:$AY$37,COLUMN('Box Count Report (printable)'!$AY$6),FALSE)),"",VLOOKUP(C$6,'Box Count Report (printable)'!$A$7:$AY$37,COLUMN('Box Count Report (printable)'!$AY$6),FALSE))</f>
        <v>39</v>
      </c>
      <c r="D59" s="997">
        <f ca="1">IF(ISNA(VLOOKUP(D$6,'Box Count Report (printable)'!$A$7:$AY$37,COLUMN('Box Count Report (printable)'!$AY$6),FALSE)),"",VLOOKUP(D$6,'Box Count Report (printable)'!$A$7:$AY$37,COLUMN('Box Count Report (printable)'!$AY$6),FALSE))</f>
        <v>47</v>
      </c>
      <c r="E59" s="997">
        <f ca="1">IF(ISNA(VLOOKUP(E$6,'Box Count Report (printable)'!$A$7:$AY$37,COLUMN('Box Count Report (printable)'!$AY$6),FALSE)),"",VLOOKUP(E$6,'Box Count Report (printable)'!$A$7:$AY$37,COLUMN('Box Count Report (printable)'!$AY$6),FALSE))</f>
        <v>62</v>
      </c>
      <c r="F59" s="997">
        <f ca="1">IF(ISNA(VLOOKUP(F$6,'Box Count Report (printable)'!$A$7:$AY$37,COLUMN('Box Count Report (printable)'!$AY$6),FALSE)),"",VLOOKUP(F$6,'Box Count Report (printable)'!$A$7:$AY$37,COLUMN('Box Count Report (printable)'!$AY$6),FALSE))</f>
        <v>32</v>
      </c>
      <c r="G59" s="997">
        <f ca="1">IF(ISNA(VLOOKUP(G$6,'Box Count Report (printable)'!$A$7:$AY$37,COLUMN('Box Count Report (printable)'!$AY$6),FALSE)),"",VLOOKUP(G$6,'Box Count Report (printable)'!$A$7:$AY$37,COLUMN('Box Count Report (printable)'!$AY$6),FALSE))</f>
        <v>36</v>
      </c>
      <c r="H59" s="998">
        <f ca="1">IF(ISNA(VLOOKUP(H$6,'Box Count Report (printable)'!$A$7:$AY$37,COLUMN('Box Count Report (printable)'!$AY$6),FALSE)),"",VLOOKUP(H$6,'Box Count Report (printable)'!$A$7:$AY$37,COLUMN('Box Count Report (printable)'!$AY$6),FALSE))</f>
        <v>20</v>
      </c>
      <c r="I59" s="999">
        <f ca="1">SUM(B59:H59)</f>
        <v>242</v>
      </c>
    </row>
    <row r="60" spans="1:9" x14ac:dyDescent="0.2">
      <c r="B60" s="983"/>
      <c r="C60" s="983"/>
      <c r="D60" s="983"/>
      <c r="E60" s="983"/>
      <c r="F60" s="983"/>
      <c r="G60" s="983"/>
      <c r="H60" s="983"/>
      <c r="I60" s="983"/>
    </row>
    <row r="61" spans="1:9" x14ac:dyDescent="0.2">
      <c r="A61" s="160" t="s">
        <v>1742</v>
      </c>
    </row>
    <row r="62" spans="1:9" x14ac:dyDescent="0.2">
      <c r="A62" s="1000"/>
      <c r="B62" s="1000"/>
      <c r="C62" s="1000"/>
      <c r="D62" s="1000"/>
      <c r="E62" s="1000"/>
      <c r="F62" s="1000"/>
      <c r="G62" s="1000"/>
      <c r="H62" s="1000"/>
      <c r="I62" s="1000"/>
    </row>
    <row r="63" spans="1:9" x14ac:dyDescent="0.2">
      <c r="A63" s="1000"/>
      <c r="B63" s="1000"/>
      <c r="C63" s="1000"/>
      <c r="D63" s="1000"/>
      <c r="E63" s="1000"/>
      <c r="F63" s="1000"/>
      <c r="G63" s="1000"/>
      <c r="H63" s="1000"/>
      <c r="I63" s="1000"/>
    </row>
    <row r="64" spans="1:9" x14ac:dyDescent="0.2">
      <c r="A64" s="1000"/>
      <c r="B64" s="1000"/>
      <c r="C64" s="1000"/>
      <c r="D64" s="1000"/>
      <c r="E64" s="1000"/>
      <c r="F64" s="1000"/>
      <c r="G64" s="1000"/>
      <c r="H64" s="1000"/>
      <c r="I64" s="1000"/>
    </row>
    <row r="65" spans="1:9" x14ac:dyDescent="0.2">
      <c r="A65" s="1000"/>
      <c r="B65" s="1000"/>
      <c r="C65" s="1000"/>
      <c r="D65" s="1000"/>
      <c r="E65" s="1000"/>
      <c r="F65" s="1000"/>
      <c r="G65" s="1000"/>
      <c r="H65" s="1000"/>
      <c r="I65" s="1000"/>
    </row>
    <row r="66" spans="1:9" x14ac:dyDescent="0.2">
      <c r="A66" s="1000"/>
      <c r="B66" s="1000"/>
      <c r="C66" s="1000"/>
      <c r="D66" s="1000"/>
      <c r="E66" s="1000"/>
      <c r="F66" s="1000"/>
      <c r="G66" s="1000"/>
      <c r="H66" s="1000"/>
      <c r="I66" s="1000"/>
    </row>
    <row r="67" spans="1:9" x14ac:dyDescent="0.2">
      <c r="A67" s="1000"/>
      <c r="B67" s="1000"/>
      <c r="C67" s="1000"/>
      <c r="D67" s="1000"/>
      <c r="E67" s="1000"/>
      <c r="F67" s="1000"/>
      <c r="G67" s="1000"/>
      <c r="H67" s="1000"/>
      <c r="I67" s="1000"/>
    </row>
    <row r="68" spans="1:9" x14ac:dyDescent="0.2">
      <c r="A68" s="1000"/>
      <c r="B68" s="1000"/>
      <c r="C68" s="1000"/>
      <c r="D68" s="1000"/>
      <c r="E68" s="1000"/>
      <c r="F68" s="1000"/>
      <c r="G68" s="1000"/>
      <c r="H68" s="1000"/>
      <c r="I68" s="1000"/>
    </row>
    <row r="69" spans="1:9" ht="15" thickBot="1" x14ac:dyDescent="0.25">
      <c r="A69" s="1001"/>
      <c r="B69" s="1001"/>
      <c r="C69" s="1001"/>
      <c r="D69" s="1001"/>
      <c r="E69" s="1001"/>
      <c r="F69" s="1001"/>
      <c r="G69" s="1001"/>
      <c r="H69" s="1001"/>
      <c r="I69" s="1001"/>
    </row>
  </sheetData>
  <sheetProtection algorithmName="SHA-512" hashValue="vVVwMunRilvGI5C5mHcVfI3djIoMfPVAdv2AjVfuBhUBMjZ2WotwtmegRd9kmyAvdGSPcG4Ud+gVDgrciEed4Q==" saltValue="k1Q+ETmQEWBRcUN4eJ8e7g==" spinCount="100000" sheet="1" objects="1" scenarios="1" formatColumns="0"/>
  <mergeCells count="3">
    <mergeCell ref="A1:I1"/>
    <mergeCell ref="H3:I3"/>
    <mergeCell ref="H4:I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75A01-78B8-4606-9C20-B71934C0B382}">
  <sheetPr>
    <tabColor theme="4" tint="0.39997558519241921"/>
  </sheetPr>
  <dimension ref="A1:I69"/>
  <sheetViews>
    <sheetView showGridLines="0" workbookViewId="0">
      <pane ySplit="7" topLeftCell="A8" activePane="bottomLeft" state="frozen"/>
      <selection pane="bottomLeft" activeCell="A8" sqref="A8"/>
    </sheetView>
  </sheetViews>
  <sheetFormatPr baseColWidth="10" defaultColWidth="9" defaultRowHeight="14" x14ac:dyDescent="0.2"/>
  <cols>
    <col min="1" max="1" width="30.6640625" style="160" customWidth="1"/>
    <col min="2" max="8" width="9.6640625" style="160" customWidth="1"/>
    <col min="9" max="9" width="12.6640625" style="160" customWidth="1"/>
    <col min="10" max="16384" width="9" style="160"/>
  </cols>
  <sheetData>
    <row r="1" spans="1:9" s="380" customFormat="1" ht="27" x14ac:dyDescent="0.35">
      <c r="A1" s="1459" t="s">
        <v>1686</v>
      </c>
      <c r="B1" s="1459"/>
      <c r="C1" s="1459"/>
      <c r="D1" s="1459"/>
      <c r="E1" s="1459"/>
      <c r="F1" s="1459"/>
      <c r="G1" s="1459"/>
      <c r="H1" s="1459"/>
      <c r="I1" s="1459"/>
    </row>
    <row r="3" spans="1:9" x14ac:dyDescent="0.2">
      <c r="A3" s="789" t="s">
        <v>1687</v>
      </c>
      <c r="B3" s="788">
        <f>'Report Set-up'!$B$6</f>
        <v>999</v>
      </c>
      <c r="G3" s="791" t="s">
        <v>1688</v>
      </c>
      <c r="H3" s="1460">
        <f>DATE('Report Set-up'!$B$12,'Report Set-up'!$B$11,MIN(B$6:H$6))</f>
        <v>45823</v>
      </c>
      <c r="I3" s="1460"/>
    </row>
    <row r="4" spans="1:9" x14ac:dyDescent="0.2">
      <c r="A4" s="789" t="s">
        <v>1689</v>
      </c>
      <c r="B4" s="788" t="str">
        <f>'Report Set-up'!$B$7</f>
        <v>Sample Store</v>
      </c>
      <c r="F4" s="790"/>
      <c r="G4" s="791" t="s">
        <v>1690</v>
      </c>
      <c r="H4" s="1460">
        <f>DATE('Report Set-up'!$B$12,'Report Set-up'!$B$11,MAX(B$6:H$6))</f>
        <v>45829</v>
      </c>
      <c r="I4" s="1460"/>
    </row>
    <row r="5" spans="1:9" ht="15" thickBot="1" x14ac:dyDescent="0.25"/>
    <row r="6" spans="1:9" x14ac:dyDescent="0.2">
      <c r="A6" s="939" t="s">
        <v>1691</v>
      </c>
      <c r="B6" s="940">
        <f>'Sales Report (printable)'!$A$19</f>
        <v>15</v>
      </c>
      <c r="C6" s="941">
        <f>'Sales Report (printable)'!$A$20</f>
        <v>16</v>
      </c>
      <c r="D6" s="941">
        <f>'Sales Report (printable)'!$A$21</f>
        <v>17</v>
      </c>
      <c r="E6" s="941">
        <f>'Sales Report (printable)'!$A$22</f>
        <v>18</v>
      </c>
      <c r="F6" s="941">
        <f>'Sales Report (printable)'!$A$23</f>
        <v>19</v>
      </c>
      <c r="G6" s="941">
        <f>'Sales Report (printable)'!$A$24</f>
        <v>20</v>
      </c>
      <c r="H6" s="942">
        <f>'Sales Report (printable)'!$A$25</f>
        <v>21</v>
      </c>
      <c r="I6" s="254"/>
    </row>
    <row r="7" spans="1:9" ht="15" thickBot="1" x14ac:dyDescent="0.25">
      <c r="A7" s="943" t="s">
        <v>1692</v>
      </c>
      <c r="B7" s="944" t="s">
        <v>1693</v>
      </c>
      <c r="C7" s="262" t="s">
        <v>1694</v>
      </c>
      <c r="D7" s="262" t="s">
        <v>1695</v>
      </c>
      <c r="E7" s="262" t="s">
        <v>1696</v>
      </c>
      <c r="F7" s="262" t="s">
        <v>1697</v>
      </c>
      <c r="G7" s="262" t="s">
        <v>1698</v>
      </c>
      <c r="H7" s="945" t="s">
        <v>1699</v>
      </c>
      <c r="I7" s="260" t="s">
        <v>1700</v>
      </c>
    </row>
    <row r="8" spans="1:9" ht="15" thickBot="1" x14ac:dyDescent="0.25">
      <c r="A8" s="169" t="s">
        <v>1473</v>
      </c>
      <c r="B8" s="946">
        <f ca="1">'Sales Report (printable)'!$C$19</f>
        <v>3398.1000000000004</v>
      </c>
      <c r="C8" s="947">
        <f ca="1">'Sales Report (printable)'!$C$20</f>
        <v>3398.1000000000004</v>
      </c>
      <c r="D8" s="947">
        <f ca="1">'Sales Report (printable)'!$C$21</f>
        <v>3398.1000000000004</v>
      </c>
      <c r="E8" s="947">
        <f ca="1">'Sales Report (printable)'!$C$22</f>
        <v>3398.1000000000004</v>
      </c>
      <c r="F8" s="947">
        <f ca="1">'Sales Report (printable)'!$C$23</f>
        <v>3398.1000000000004</v>
      </c>
      <c r="G8" s="947">
        <f ca="1">'Sales Report (printable)'!$C$24</f>
        <v>3398.1000000000004</v>
      </c>
      <c r="H8" s="948">
        <f ca="1">'Sales Report (printable)'!$C$25</f>
        <v>3398.1000000000004</v>
      </c>
      <c r="I8" s="949">
        <f t="shared" ref="I8:I35" ca="1" si="0">SUM(B8:H8)</f>
        <v>23786.699999999997</v>
      </c>
    </row>
    <row r="9" spans="1:9" x14ac:dyDescent="0.2">
      <c r="A9" s="180" t="s">
        <v>266</v>
      </c>
      <c r="B9" s="950">
        <f ca="1">'Sales Report (printable)'!$I$19</f>
        <v>1000</v>
      </c>
      <c r="C9" s="951">
        <f ca="1">'Sales Report (printable)'!$I$20</f>
        <v>1000</v>
      </c>
      <c r="D9" s="951">
        <f ca="1">'Sales Report (printable)'!$I$21</f>
        <v>1000</v>
      </c>
      <c r="E9" s="951">
        <f ca="1">'Sales Report (printable)'!$I$22</f>
        <v>1000</v>
      </c>
      <c r="F9" s="951">
        <f ca="1">'Sales Report (printable)'!$I$23</f>
        <v>1000</v>
      </c>
      <c r="G9" s="951">
        <f ca="1">'Sales Report (printable)'!$I$24</f>
        <v>1000</v>
      </c>
      <c r="H9" s="952">
        <f ca="1">'Sales Report (printable)'!$I$25</f>
        <v>1000</v>
      </c>
      <c r="I9" s="953">
        <f t="shared" ca="1" si="0"/>
        <v>7000</v>
      </c>
    </row>
    <row r="10" spans="1:9" x14ac:dyDescent="0.2">
      <c r="A10" s="180" t="s">
        <v>264</v>
      </c>
      <c r="B10" s="950">
        <f ca="1">'Sales Report (printable)'!$J$19</f>
        <v>1000</v>
      </c>
      <c r="C10" s="951">
        <f ca="1">'Sales Report (printable)'!$J$20</f>
        <v>1000</v>
      </c>
      <c r="D10" s="951">
        <f ca="1">'Sales Report (printable)'!$J$21</f>
        <v>1000</v>
      </c>
      <c r="E10" s="951">
        <f ca="1">'Sales Report (printable)'!$J$22</f>
        <v>1000</v>
      </c>
      <c r="F10" s="951">
        <f ca="1">'Sales Report (printable)'!$J$23</f>
        <v>1000</v>
      </c>
      <c r="G10" s="951">
        <f ca="1">'Sales Report (printable)'!$J$24</f>
        <v>1000</v>
      </c>
      <c r="H10" s="952">
        <f ca="1">'Sales Report (printable)'!$J$25</f>
        <v>1000</v>
      </c>
      <c r="I10" s="953">
        <f t="shared" ca="1" si="0"/>
        <v>7000</v>
      </c>
    </row>
    <row r="11" spans="1:9" x14ac:dyDescent="0.2">
      <c r="A11" s="188" t="s">
        <v>268</v>
      </c>
      <c r="B11" s="1002">
        <f ca="1">'Sales Report (printable)'!$K$19</f>
        <v>1200</v>
      </c>
      <c r="C11" s="1003">
        <f ca="1">'Sales Report (printable)'!$K$20</f>
        <v>1200</v>
      </c>
      <c r="D11" s="1003">
        <f ca="1">'Sales Report (printable)'!$K$21</f>
        <v>1200</v>
      </c>
      <c r="E11" s="1003">
        <f ca="1">'Sales Report (printable)'!$K$22</f>
        <v>1200</v>
      </c>
      <c r="F11" s="1003">
        <f ca="1">'Sales Report (printable)'!$K$23</f>
        <v>1200</v>
      </c>
      <c r="G11" s="1003">
        <f ca="1">'Sales Report (printable)'!$K$24</f>
        <v>1200</v>
      </c>
      <c r="H11" s="1004">
        <f ca="1">'Sales Report (printable)'!$K$25</f>
        <v>1200</v>
      </c>
      <c r="I11" s="1005">
        <f t="shared" ref="I11:I12" ca="1" si="1">SUM(B11:H11)</f>
        <v>8400</v>
      </c>
    </row>
    <row r="12" spans="1:9" x14ac:dyDescent="0.2">
      <c r="A12" s="959" t="s">
        <v>1701</v>
      </c>
      <c r="B12" s="955">
        <f ca="1">'Sales Report (printable)'!$L$19</f>
        <v>0</v>
      </c>
      <c r="C12" s="956">
        <f ca="1">'Sales Report (printable)'!$L$20</f>
        <v>0</v>
      </c>
      <c r="D12" s="956">
        <f ca="1">'Sales Report (printable)'!$L$21</f>
        <v>0</v>
      </c>
      <c r="E12" s="956">
        <f ca="1">'Sales Report (printable)'!$L$22</f>
        <v>0</v>
      </c>
      <c r="F12" s="956">
        <f ca="1">'Sales Report (printable)'!$L$23</f>
        <v>0</v>
      </c>
      <c r="G12" s="956">
        <f ca="1">'Sales Report (printable)'!$L$24</f>
        <v>0</v>
      </c>
      <c r="H12" s="957">
        <f ca="1">'Sales Report (printable)'!$L$25</f>
        <v>0</v>
      </c>
      <c r="I12" s="958">
        <f t="shared" ca="1" si="1"/>
        <v>0</v>
      </c>
    </row>
    <row r="13" spans="1:9" ht="15" thickBot="1" x14ac:dyDescent="0.25">
      <c r="A13" s="959" t="s">
        <v>1603</v>
      </c>
      <c r="B13" s="955">
        <f ca="1">'Sales Report (printable)'!$M$19</f>
        <v>0</v>
      </c>
      <c r="C13" s="956">
        <f ca="1">'Sales Report (printable)'!$M$20</f>
        <v>0</v>
      </c>
      <c r="D13" s="956">
        <f ca="1">'Sales Report (printable)'!$M$21</f>
        <v>0</v>
      </c>
      <c r="E13" s="956">
        <f ca="1">'Sales Report (printable)'!$M$22</f>
        <v>0</v>
      </c>
      <c r="F13" s="956">
        <f ca="1">'Sales Report (printable)'!$M$23</f>
        <v>0</v>
      </c>
      <c r="G13" s="956">
        <f ca="1">'Sales Report (printable)'!$M$24</f>
        <v>0</v>
      </c>
      <c r="H13" s="957">
        <f ca="1">'Sales Report (printable)'!$M$25</f>
        <v>0</v>
      </c>
      <c r="I13" s="958">
        <f t="shared" ca="1" si="0"/>
        <v>0</v>
      </c>
    </row>
    <row r="14" spans="1:9" ht="15" thickBot="1" x14ac:dyDescent="0.25">
      <c r="A14" s="169" t="s">
        <v>1480</v>
      </c>
      <c r="B14" s="960">
        <f t="shared" ref="B14:H14" ca="1" si="2">SUM(B9:B13)</f>
        <v>3200</v>
      </c>
      <c r="C14" s="961">
        <f t="shared" ca="1" si="2"/>
        <v>3200</v>
      </c>
      <c r="D14" s="961">
        <f t="shared" ca="1" si="2"/>
        <v>3200</v>
      </c>
      <c r="E14" s="961">
        <f t="shared" ca="1" si="2"/>
        <v>3200</v>
      </c>
      <c r="F14" s="961">
        <f t="shared" ca="1" si="2"/>
        <v>3200</v>
      </c>
      <c r="G14" s="961">
        <f t="shared" ca="1" si="2"/>
        <v>3200</v>
      </c>
      <c r="H14" s="962">
        <f t="shared" ca="1" si="2"/>
        <v>3200</v>
      </c>
      <c r="I14" s="963">
        <f t="shared" ca="1" si="0"/>
        <v>22400</v>
      </c>
    </row>
    <row r="15" spans="1:9" x14ac:dyDescent="0.2">
      <c r="A15" s="171" t="s">
        <v>1702</v>
      </c>
      <c r="B15" s="950">
        <f ca="1">'Cash Report (printable)'!$D$19</f>
        <v>127.36</v>
      </c>
      <c r="C15" s="951">
        <f ca="1">'Cash Report (printable)'!$D$20</f>
        <v>127.36</v>
      </c>
      <c r="D15" s="951">
        <f ca="1">'Cash Report (printable)'!$D$21</f>
        <v>127.36</v>
      </c>
      <c r="E15" s="951">
        <f ca="1">'Cash Report (printable)'!$D$22</f>
        <v>127.36</v>
      </c>
      <c r="F15" s="951">
        <f ca="1">'Cash Report (printable)'!$D$23</f>
        <v>127.36</v>
      </c>
      <c r="G15" s="951">
        <f ca="1">'Cash Report (printable)'!$D$24</f>
        <v>127.36</v>
      </c>
      <c r="H15" s="952">
        <f ca="1">'Cash Report (printable)'!$D$25</f>
        <v>127.36</v>
      </c>
      <c r="I15" s="953">
        <f t="shared" ca="1" si="0"/>
        <v>891.52</v>
      </c>
    </row>
    <row r="16" spans="1:9" x14ac:dyDescent="0.2">
      <c r="A16" s="171" t="s">
        <v>1703</v>
      </c>
      <c r="B16" s="955">
        <f ca="1">'Cash Report (printable)'!$E$19</f>
        <v>0</v>
      </c>
      <c r="C16" s="956">
        <f ca="1">'Cash Report (printable)'!$E$20</f>
        <v>0</v>
      </c>
      <c r="D16" s="956">
        <f ca="1">'Cash Report (printable)'!$E$21</f>
        <v>0</v>
      </c>
      <c r="E16" s="956">
        <f ca="1">'Cash Report (printable)'!$E$22</f>
        <v>0</v>
      </c>
      <c r="F16" s="956">
        <f ca="1">'Cash Report (printable)'!$E$23</f>
        <v>0</v>
      </c>
      <c r="G16" s="956">
        <f ca="1">'Cash Report (printable)'!$E$24</f>
        <v>0</v>
      </c>
      <c r="H16" s="957">
        <f ca="1">'Cash Report (printable)'!$E$25</f>
        <v>0</v>
      </c>
      <c r="I16" s="964">
        <f ca="1">SUM(B16:H16)</f>
        <v>0</v>
      </c>
    </row>
    <row r="17" spans="1:9" x14ac:dyDescent="0.2">
      <c r="A17" s="171" t="s">
        <v>1704</v>
      </c>
      <c r="B17" s="955">
        <f ca="1">'Cash Report (printable)'!$F$19</f>
        <v>3.06</v>
      </c>
      <c r="C17" s="956">
        <f ca="1">'Cash Report (printable)'!$F$20</f>
        <v>3.06</v>
      </c>
      <c r="D17" s="956">
        <f ca="1">'Cash Report (printable)'!$F$21</f>
        <v>3.06</v>
      </c>
      <c r="E17" s="956">
        <f ca="1">'Cash Report (printable)'!$F$22</f>
        <v>3.06</v>
      </c>
      <c r="F17" s="956">
        <f ca="1">'Cash Report (printable)'!$F$23</f>
        <v>3.06</v>
      </c>
      <c r="G17" s="956">
        <f ca="1">'Cash Report (printable)'!$F$24</f>
        <v>3.06</v>
      </c>
      <c r="H17" s="957">
        <f ca="1">'Cash Report (printable)'!$F$25</f>
        <v>3.06</v>
      </c>
      <c r="I17" s="964">
        <f ca="1">SUM(B17:H17)</f>
        <v>21.419999999999998</v>
      </c>
    </row>
    <row r="18" spans="1:9" x14ac:dyDescent="0.2">
      <c r="A18" s="210" t="s">
        <v>1705</v>
      </c>
      <c r="B18" s="955">
        <f ca="1">'Cash Report (printable)'!$G$19</f>
        <v>1.5999999999999999</v>
      </c>
      <c r="C18" s="956">
        <f ca="1">'Cash Report (printable)'!$G$20</f>
        <v>1.5999999999999999</v>
      </c>
      <c r="D18" s="956">
        <f ca="1">'Cash Report (printable)'!$G$21</f>
        <v>1.5999999999999999</v>
      </c>
      <c r="E18" s="956">
        <f ca="1">'Cash Report (printable)'!$G$22</f>
        <v>1.5999999999999999</v>
      </c>
      <c r="F18" s="956">
        <f ca="1">'Cash Report (printable)'!$G$23</f>
        <v>1.5999999999999999</v>
      </c>
      <c r="G18" s="956">
        <f ca="1">'Cash Report (printable)'!$G$24</f>
        <v>1.5999999999999999</v>
      </c>
      <c r="H18" s="957">
        <f ca="1">'Cash Report (printable)'!$G$25</f>
        <v>1.5999999999999999</v>
      </c>
      <c r="I18" s="964">
        <f t="shared" ca="1" si="0"/>
        <v>11.2</v>
      </c>
    </row>
    <row r="19" spans="1:9" x14ac:dyDescent="0.2">
      <c r="A19" s="205" t="s">
        <v>1706</v>
      </c>
      <c r="B19" s="955">
        <f ca="1">'Cash Report (printable)'!$H$19</f>
        <v>0</v>
      </c>
      <c r="C19" s="956">
        <f ca="1">'Cash Report (printable)'!$H$20</f>
        <v>0</v>
      </c>
      <c r="D19" s="956">
        <f ca="1">'Cash Report (printable)'!$H$21</f>
        <v>0</v>
      </c>
      <c r="E19" s="956">
        <f ca="1">'Cash Report (printable)'!$H$22</f>
        <v>0</v>
      </c>
      <c r="F19" s="956">
        <f ca="1">'Cash Report (printable)'!$H$23</f>
        <v>0</v>
      </c>
      <c r="G19" s="956">
        <f ca="1">'Cash Report (printable)'!$H$24</f>
        <v>0</v>
      </c>
      <c r="H19" s="957">
        <f ca="1">'Cash Report (printable)'!$H$25</f>
        <v>0</v>
      </c>
      <c r="I19" s="964">
        <f t="shared" ca="1" si="0"/>
        <v>0</v>
      </c>
    </row>
    <row r="20" spans="1:9" x14ac:dyDescent="0.2">
      <c r="A20" s="210" t="s">
        <v>1707</v>
      </c>
      <c r="B20" s="955">
        <f ca="1">'Cash Report (printable)'!$I$19</f>
        <v>0</v>
      </c>
      <c r="C20" s="956">
        <f ca="1">'Cash Report (printable)'!$I$20</f>
        <v>0</v>
      </c>
      <c r="D20" s="956">
        <f ca="1">'Cash Report (printable)'!$I$21</f>
        <v>0</v>
      </c>
      <c r="E20" s="956">
        <f ca="1">'Cash Report (printable)'!$I$22</f>
        <v>0</v>
      </c>
      <c r="F20" s="956">
        <f ca="1">'Cash Report (printable)'!$I$23</f>
        <v>0</v>
      </c>
      <c r="G20" s="956">
        <f ca="1">'Cash Report (printable)'!$I$24</f>
        <v>0</v>
      </c>
      <c r="H20" s="957">
        <f ca="1">'Cash Report (printable)'!$I$25</f>
        <v>0</v>
      </c>
      <c r="I20" s="964">
        <f t="shared" ca="1" si="0"/>
        <v>0</v>
      </c>
    </row>
    <row r="21" spans="1:9" x14ac:dyDescent="0.2">
      <c r="A21" s="210" t="s">
        <v>1708</v>
      </c>
      <c r="B21" s="955">
        <f ca="1">'Cash Report (printable)'!$J$19</f>
        <v>0</v>
      </c>
      <c r="C21" s="956">
        <f ca="1">'Cash Report (printable)'!$J$20</f>
        <v>0</v>
      </c>
      <c r="D21" s="956">
        <f ca="1">'Cash Report (printable)'!$J$21</f>
        <v>0</v>
      </c>
      <c r="E21" s="956">
        <f ca="1">'Cash Report (printable)'!$J$22</f>
        <v>0</v>
      </c>
      <c r="F21" s="956">
        <f ca="1">'Cash Report (printable)'!$J$23</f>
        <v>0</v>
      </c>
      <c r="G21" s="956">
        <f ca="1">'Cash Report (printable)'!$J$24</f>
        <v>0</v>
      </c>
      <c r="H21" s="957">
        <f ca="1">'Cash Report (printable)'!$J$25</f>
        <v>0</v>
      </c>
      <c r="I21" s="964">
        <f t="shared" ca="1" si="0"/>
        <v>0</v>
      </c>
    </row>
    <row r="22" spans="1:9" ht="15" thickBot="1" x14ac:dyDescent="0.25">
      <c r="A22" s="959" t="s">
        <v>1709</v>
      </c>
      <c r="B22" s="955">
        <f ca="1">'Cash Report (printable)'!$K$19</f>
        <v>0</v>
      </c>
      <c r="C22" s="956">
        <f ca="1">'Cash Report (printable)'!$K$20</f>
        <v>0</v>
      </c>
      <c r="D22" s="956">
        <f ca="1">'Cash Report (printable)'!$K$21</f>
        <v>0</v>
      </c>
      <c r="E22" s="956">
        <f ca="1">'Cash Report (printable)'!$K$22</f>
        <v>0</v>
      </c>
      <c r="F22" s="956">
        <f ca="1">'Cash Report (printable)'!$K$23</f>
        <v>0</v>
      </c>
      <c r="G22" s="956">
        <f ca="1">'Cash Report (printable)'!$K$24</f>
        <v>0</v>
      </c>
      <c r="H22" s="957">
        <f ca="1">'Cash Report (printable)'!$K$25</f>
        <v>0</v>
      </c>
      <c r="I22" s="958">
        <f t="shared" ca="1" si="0"/>
        <v>0</v>
      </c>
    </row>
    <row r="23" spans="1:9" ht="15" thickBot="1" x14ac:dyDescent="0.25">
      <c r="A23" s="204" t="s">
        <v>1710</v>
      </c>
      <c r="B23" s="960">
        <f t="shared" ref="B23:H23" ca="1" si="3">SUM(B14:B22)</f>
        <v>3332.02</v>
      </c>
      <c r="C23" s="961">
        <f t="shared" ca="1" si="3"/>
        <v>3332.02</v>
      </c>
      <c r="D23" s="961">
        <f t="shared" ca="1" si="3"/>
        <v>3332.02</v>
      </c>
      <c r="E23" s="961">
        <f t="shared" ca="1" si="3"/>
        <v>3332.02</v>
      </c>
      <c r="F23" s="961">
        <f t="shared" ca="1" si="3"/>
        <v>3332.02</v>
      </c>
      <c r="G23" s="961">
        <f t="shared" ca="1" si="3"/>
        <v>3332.02</v>
      </c>
      <c r="H23" s="962">
        <f t="shared" ca="1" si="3"/>
        <v>3332.02</v>
      </c>
      <c r="I23" s="963">
        <f t="shared" ca="1" si="0"/>
        <v>23324.14</v>
      </c>
    </row>
    <row r="24" spans="1:9" x14ac:dyDescent="0.2">
      <c r="A24" s="171" t="s">
        <v>1711</v>
      </c>
      <c r="B24" s="950">
        <f ca="1">'Cash Report (printable)'!$M$19</f>
        <v>0</v>
      </c>
      <c r="C24" s="951">
        <f ca="1">'Cash Report (printable)'!$M$20</f>
        <v>0</v>
      </c>
      <c r="D24" s="951">
        <f ca="1">'Cash Report (printable)'!$M$21</f>
        <v>0</v>
      </c>
      <c r="E24" s="951">
        <f ca="1">'Cash Report (printable)'!$M$22</f>
        <v>0</v>
      </c>
      <c r="F24" s="951">
        <f ca="1">'Cash Report (printable)'!$M$23</f>
        <v>0</v>
      </c>
      <c r="G24" s="951">
        <f ca="1">'Cash Report (printable)'!$M$24</f>
        <v>0</v>
      </c>
      <c r="H24" s="952">
        <f ca="1">'Cash Report (printable)'!$M$25</f>
        <v>0</v>
      </c>
      <c r="I24" s="953">
        <f t="shared" ca="1" si="0"/>
        <v>0</v>
      </c>
    </row>
    <row r="25" spans="1:9" x14ac:dyDescent="0.2">
      <c r="A25" s="171" t="s">
        <v>1712</v>
      </c>
      <c r="B25" s="950">
        <f ca="1">'Cash Report (printable)'!$N$19</f>
        <v>0</v>
      </c>
      <c r="C25" s="951">
        <f ca="1">'Cash Report (printable)'!$N$20</f>
        <v>0</v>
      </c>
      <c r="D25" s="951">
        <f ca="1">'Cash Report (printable)'!$N$21</f>
        <v>0</v>
      </c>
      <c r="E25" s="951">
        <f ca="1">'Cash Report (printable)'!$N$22</f>
        <v>0</v>
      </c>
      <c r="F25" s="951">
        <f ca="1">'Cash Report (printable)'!$N$23</f>
        <v>0</v>
      </c>
      <c r="G25" s="951">
        <f ca="1">'Cash Report (printable)'!$N$24</f>
        <v>0</v>
      </c>
      <c r="H25" s="952">
        <f ca="1">'Cash Report (printable)'!$N$25</f>
        <v>0</v>
      </c>
      <c r="I25" s="953">
        <f t="shared" ca="1" si="0"/>
        <v>0</v>
      </c>
    </row>
    <row r="26" spans="1:9" x14ac:dyDescent="0.2">
      <c r="A26" s="210" t="s">
        <v>1713</v>
      </c>
      <c r="B26" s="950">
        <f ca="1">'Cash Report (printable)'!$O$19</f>
        <v>61.43</v>
      </c>
      <c r="C26" s="951">
        <f ca="1">'Cash Report (printable)'!$O$20</f>
        <v>0</v>
      </c>
      <c r="D26" s="951">
        <f ca="1">'Cash Report (printable)'!$O$21</f>
        <v>8.93</v>
      </c>
      <c r="E26" s="951">
        <f ca="1">'Cash Report (printable)'!$O$22</f>
        <v>0</v>
      </c>
      <c r="F26" s="951">
        <f ca="1">'Cash Report (printable)'!$O$23</f>
        <v>105</v>
      </c>
      <c r="G26" s="951">
        <f ca="1">'Cash Report (printable)'!$O$24</f>
        <v>87.68</v>
      </c>
      <c r="H26" s="952">
        <f ca="1">'Cash Report (printable)'!$O$25</f>
        <v>112.52</v>
      </c>
      <c r="I26" s="964">
        <f t="shared" ca="1" si="0"/>
        <v>375.56</v>
      </c>
    </row>
    <row r="27" spans="1:9" x14ac:dyDescent="0.2">
      <c r="A27" s="210" t="s">
        <v>1714</v>
      </c>
      <c r="B27" s="950">
        <f ca="1">'Cash Report (printable)'!$P$19</f>
        <v>0</v>
      </c>
      <c r="C27" s="951">
        <f ca="1">'Cash Report (printable)'!$P$20</f>
        <v>0</v>
      </c>
      <c r="D27" s="951">
        <f ca="1">'Cash Report (printable)'!$P$21</f>
        <v>0</v>
      </c>
      <c r="E27" s="951">
        <f ca="1">'Cash Report (printable)'!$P$22</f>
        <v>0</v>
      </c>
      <c r="F27" s="951">
        <f ca="1">'Cash Report (printable)'!$P$23</f>
        <v>0</v>
      </c>
      <c r="G27" s="951">
        <f ca="1">'Cash Report (printable)'!$P$24</f>
        <v>0</v>
      </c>
      <c r="H27" s="952">
        <f ca="1">'Cash Report (printable)'!$P$25</f>
        <v>0</v>
      </c>
      <c r="I27" s="964">
        <f t="shared" ca="1" si="0"/>
        <v>0</v>
      </c>
    </row>
    <row r="28" spans="1:9" ht="15" x14ac:dyDescent="0.2">
      <c r="A28" s="211" t="s">
        <v>1715</v>
      </c>
      <c r="B28" s="950">
        <f ca="1">'Cash Report (printable)'!$Q$19</f>
        <v>0</v>
      </c>
      <c r="C28" s="951">
        <f ca="1">'Cash Report (printable)'!$Q$20</f>
        <v>288.27999999999997</v>
      </c>
      <c r="D28" s="951">
        <f ca="1">'Cash Report (printable)'!$Q$21</f>
        <v>0</v>
      </c>
      <c r="E28" s="951">
        <f ca="1">'Cash Report (printable)'!$Q$22</f>
        <v>0</v>
      </c>
      <c r="F28" s="951">
        <f ca="1">'Cash Report (printable)'!$Q$23</f>
        <v>0</v>
      </c>
      <c r="G28" s="951">
        <f ca="1">'Cash Report (printable)'!$Q$24</f>
        <v>0</v>
      </c>
      <c r="H28" s="952">
        <f ca="1">'Cash Report (printable)'!$Q$25</f>
        <v>0</v>
      </c>
      <c r="I28" s="964">
        <f t="shared" ca="1" si="0"/>
        <v>288.27999999999997</v>
      </c>
    </row>
    <row r="29" spans="1:9" ht="15" thickBot="1" x14ac:dyDescent="0.25">
      <c r="A29" s="954" t="s">
        <v>1716</v>
      </c>
      <c r="B29" s="950">
        <f ca="1">'Cash Report (printable)'!$R$19</f>
        <v>0</v>
      </c>
      <c r="C29" s="951">
        <f ca="1">'Cash Report (printable)'!$R$20</f>
        <v>0</v>
      </c>
      <c r="D29" s="951">
        <f ca="1">'Cash Report (printable)'!$R$21</f>
        <v>0</v>
      </c>
      <c r="E29" s="951">
        <f ca="1">'Cash Report (printable)'!$R$22</f>
        <v>0</v>
      </c>
      <c r="F29" s="951">
        <f ca="1">'Cash Report (printable)'!$R$23</f>
        <v>0</v>
      </c>
      <c r="G29" s="951">
        <f ca="1">'Cash Report (printable)'!$R$24</f>
        <v>0</v>
      </c>
      <c r="H29" s="952">
        <f ca="1">'Cash Report (printable)'!$R$25</f>
        <v>0</v>
      </c>
      <c r="I29" s="958">
        <f t="shared" ca="1" si="0"/>
        <v>0</v>
      </c>
    </row>
    <row r="30" spans="1:9" ht="15" thickBot="1" x14ac:dyDescent="0.25">
      <c r="A30" s="169" t="s">
        <v>1717</v>
      </c>
      <c r="B30" s="960">
        <f ca="1">B23-SUM(B24:B29)</f>
        <v>3270.59</v>
      </c>
      <c r="C30" s="960">
        <f t="shared" ref="C30:H30" ca="1" si="4">C23-SUM(C24:C29)</f>
        <v>3043.74</v>
      </c>
      <c r="D30" s="960">
        <f t="shared" ca="1" si="4"/>
        <v>3323.09</v>
      </c>
      <c r="E30" s="960">
        <f t="shared" ca="1" si="4"/>
        <v>3332.02</v>
      </c>
      <c r="F30" s="960">
        <f t="shared" ca="1" si="4"/>
        <v>3227.02</v>
      </c>
      <c r="G30" s="960">
        <f t="shared" ca="1" si="4"/>
        <v>3244.34</v>
      </c>
      <c r="H30" s="965">
        <f t="shared" ca="1" si="4"/>
        <v>3219.5</v>
      </c>
      <c r="I30" s="963">
        <f t="shared" ca="1" si="0"/>
        <v>22660.300000000003</v>
      </c>
    </row>
    <row r="31" spans="1:9" x14ac:dyDescent="0.2">
      <c r="A31" s="171" t="s">
        <v>1718</v>
      </c>
      <c r="B31" s="950">
        <f ca="1">'Cash Report (printable)'!$S$19</f>
        <v>205.14</v>
      </c>
      <c r="C31" s="951">
        <f ca="1">'Cash Report (printable)'!$S$20</f>
        <v>3.14</v>
      </c>
      <c r="D31" s="951">
        <f ca="1">'Cash Report (printable)'!$S$21</f>
        <v>167.09</v>
      </c>
      <c r="E31" s="951">
        <f ca="1">'Cash Report (printable)'!$S$22</f>
        <v>1147.48</v>
      </c>
      <c r="F31" s="951">
        <f ca="1">'Cash Report (printable)'!$S$23</f>
        <v>604.37</v>
      </c>
      <c r="G31" s="951">
        <f ca="1">'Cash Report (printable)'!$S$24</f>
        <v>929.88</v>
      </c>
      <c r="H31" s="952">
        <f ca="1">'Cash Report (printable)'!$S$25</f>
        <v>667.61</v>
      </c>
      <c r="I31" s="953">
        <f t="shared" ca="1" si="0"/>
        <v>3724.71</v>
      </c>
    </row>
    <row r="32" spans="1:9" x14ac:dyDescent="0.2">
      <c r="A32" s="205" t="s">
        <v>1719</v>
      </c>
      <c r="B32" s="950">
        <f ca="1">'Cash Report (printable)'!$T$19</f>
        <v>0</v>
      </c>
      <c r="C32" s="951">
        <f ca="1">'Cash Report (printable)'!$T$20</f>
        <v>0</v>
      </c>
      <c r="D32" s="951">
        <f ca="1">'Cash Report (printable)'!$T$21</f>
        <v>0</v>
      </c>
      <c r="E32" s="951">
        <f ca="1">'Cash Report (printable)'!$T$22</f>
        <v>0</v>
      </c>
      <c r="F32" s="951">
        <f ca="1">'Cash Report (printable)'!$T$23</f>
        <v>0</v>
      </c>
      <c r="G32" s="951">
        <f ca="1">'Cash Report (printable)'!$T$24</f>
        <v>0</v>
      </c>
      <c r="H32" s="952">
        <f ca="1">'Cash Report (printable)'!$T$25</f>
        <v>0</v>
      </c>
      <c r="I32" s="964">
        <f t="shared" ref="I32" ca="1" si="5">SUM(B32:H32)</f>
        <v>0</v>
      </c>
    </row>
    <row r="33" spans="1:9" x14ac:dyDescent="0.2">
      <c r="A33" s="210" t="s">
        <v>1720</v>
      </c>
      <c r="B33" s="950">
        <f ca="1">'Cash Report (printable)'!$U$19</f>
        <v>849.78</v>
      </c>
      <c r="C33" s="951">
        <f ca="1">'Cash Report (printable)'!$U$20</f>
        <v>536.67000000000007</v>
      </c>
      <c r="D33" s="951">
        <f ca="1">'Cash Report (printable)'!$U$21</f>
        <v>861.39</v>
      </c>
      <c r="E33" s="951">
        <f ca="1">'Cash Report (printable)'!$U$22</f>
        <v>794.25</v>
      </c>
      <c r="F33" s="951">
        <f ca="1">'Cash Report (printable)'!$U$23</f>
        <v>445.87</v>
      </c>
      <c r="G33" s="951">
        <f ca="1">'Cash Report (printable)'!$U$24</f>
        <v>1851.7199999999998</v>
      </c>
      <c r="H33" s="952">
        <f ca="1">'Cash Report (printable)'!$U$25</f>
        <v>620.54</v>
      </c>
      <c r="I33" s="964">
        <f t="shared" ca="1" si="0"/>
        <v>5960.22</v>
      </c>
    </row>
    <row r="34" spans="1:9" x14ac:dyDescent="0.2">
      <c r="A34" s="185" t="s">
        <v>1721</v>
      </c>
      <c r="B34" s="950">
        <f ca="1">'Cash Report (printable)'!$V$19</f>
        <v>398.65</v>
      </c>
      <c r="C34" s="951">
        <f ca="1">'Cash Report (printable)'!$V$20</f>
        <v>67.319999999999993</v>
      </c>
      <c r="D34" s="951">
        <f ca="1">'Cash Report (printable)'!$V$21</f>
        <v>310.86</v>
      </c>
      <c r="E34" s="951">
        <f ca="1">'Cash Report (printable)'!$V$22</f>
        <v>1835.1299999999999</v>
      </c>
      <c r="F34" s="951">
        <f ca="1">'Cash Report (printable)'!$V$23</f>
        <v>132.05000000000001</v>
      </c>
      <c r="G34" s="951">
        <f ca="1">'Cash Report (printable)'!$V$24</f>
        <v>570.43000000000006</v>
      </c>
      <c r="H34" s="952">
        <f ca="1">'Cash Report (printable)'!$V$25</f>
        <v>133.83000000000001</v>
      </c>
      <c r="I34" s="964">
        <f t="shared" ca="1" si="0"/>
        <v>3448.2700000000004</v>
      </c>
    </row>
    <row r="35" spans="1:9" x14ac:dyDescent="0.2">
      <c r="A35" s="205" t="s">
        <v>1722</v>
      </c>
      <c r="B35" s="950">
        <f ca="1">'Cash Report (printable)'!$W$19</f>
        <v>0</v>
      </c>
      <c r="C35" s="951">
        <f ca="1">'Cash Report (printable)'!$W$20</f>
        <v>42.8</v>
      </c>
      <c r="D35" s="951">
        <f ca="1">'Cash Report (printable)'!$W$21</f>
        <v>0</v>
      </c>
      <c r="E35" s="951">
        <f ca="1">'Cash Report (printable)'!$W$22</f>
        <v>0</v>
      </c>
      <c r="F35" s="951">
        <f ca="1">'Cash Report (printable)'!$W$23</f>
        <v>0</v>
      </c>
      <c r="G35" s="951">
        <f ca="1">'Cash Report (printable)'!$W$24</f>
        <v>0</v>
      </c>
      <c r="H35" s="952">
        <f ca="1">'Cash Report (printable)'!$W$25</f>
        <v>79.06</v>
      </c>
      <c r="I35" s="964">
        <f t="shared" ca="1" si="0"/>
        <v>121.86</v>
      </c>
    </row>
    <row r="36" spans="1:9" x14ac:dyDescent="0.2">
      <c r="A36" s="205" t="s">
        <v>1723</v>
      </c>
      <c r="B36" s="950">
        <f ca="1">'Cash Report (printable)'!$X$19</f>
        <v>362.98</v>
      </c>
      <c r="C36" s="951">
        <f ca="1">'Cash Report (printable)'!$X$20</f>
        <v>300.17999999999995</v>
      </c>
      <c r="D36" s="951">
        <f ca="1">'Cash Report (printable)'!$X$21</f>
        <v>428.40999999999997</v>
      </c>
      <c r="E36" s="951">
        <f ca="1">'Cash Report (printable)'!$X$22</f>
        <v>437.94</v>
      </c>
      <c r="F36" s="951">
        <f ca="1">'Cash Report (printable)'!$X$23</f>
        <v>266.52</v>
      </c>
      <c r="G36" s="951">
        <f ca="1">'Cash Report (printable)'!$X$24</f>
        <v>763.68999999999994</v>
      </c>
      <c r="H36" s="952">
        <f ca="1">'Cash Report (printable)'!$X$25</f>
        <v>344.55</v>
      </c>
      <c r="I36" s="964">
        <f ca="1">SUM(B36:H36)</f>
        <v>2904.27</v>
      </c>
    </row>
    <row r="37" spans="1:9" x14ac:dyDescent="0.2">
      <c r="A37" s="966" t="s">
        <v>1724</v>
      </c>
      <c r="B37" s="950">
        <f ca="1">'Cash Report (printable)'!$Y$19</f>
        <v>0</v>
      </c>
      <c r="C37" s="951">
        <f ca="1">'Cash Report (printable)'!$Y$20</f>
        <v>0</v>
      </c>
      <c r="D37" s="951">
        <f ca="1">'Cash Report (printable)'!$Y$21</f>
        <v>0</v>
      </c>
      <c r="E37" s="951">
        <f ca="1">'Cash Report (printable)'!$Y$22</f>
        <v>0</v>
      </c>
      <c r="F37" s="951">
        <f ca="1">'Cash Report (printable)'!$Y$23</f>
        <v>0</v>
      </c>
      <c r="G37" s="951">
        <f ca="1">'Cash Report (printable)'!$Y$24</f>
        <v>0</v>
      </c>
      <c r="H37" s="952">
        <f ca="1">'Cash Report (printable)'!$Y$25</f>
        <v>0</v>
      </c>
      <c r="I37" s="958">
        <f t="shared" ref="I37:I42" ca="1" si="6">SUM(B37:H37)</f>
        <v>0</v>
      </c>
    </row>
    <row r="38" spans="1:9" x14ac:dyDescent="0.2">
      <c r="A38" s="959" t="s">
        <v>1725</v>
      </c>
      <c r="B38" s="950">
        <f ca="1">'Cash Report (printable)'!$Z$19</f>
        <v>0</v>
      </c>
      <c r="C38" s="951">
        <f ca="1">'Cash Report (printable)'!$Z$20</f>
        <v>0</v>
      </c>
      <c r="D38" s="951">
        <f ca="1">'Cash Report (printable)'!$Z$21</f>
        <v>0</v>
      </c>
      <c r="E38" s="951">
        <f ca="1">'Cash Report (printable)'!$Z$22</f>
        <v>0</v>
      </c>
      <c r="F38" s="951">
        <f ca="1">'Cash Report (printable)'!$Z$23</f>
        <v>0</v>
      </c>
      <c r="G38" s="951">
        <f ca="1">'Cash Report (printable)'!$Z$24</f>
        <v>0</v>
      </c>
      <c r="H38" s="952">
        <f ca="1">'Cash Report (printable)'!$Z$25</f>
        <v>0</v>
      </c>
      <c r="I38" s="958">
        <f t="shared" ca="1" si="6"/>
        <v>0</v>
      </c>
    </row>
    <row r="39" spans="1:9" x14ac:dyDescent="0.2">
      <c r="A39" s="966" t="s">
        <v>1726</v>
      </c>
      <c r="B39" s="950">
        <f ca="1">'Cash Report (printable)'!$AA$19</f>
        <v>94.67</v>
      </c>
      <c r="C39" s="951">
        <f ca="1">'Cash Report (printable)'!$AA$20</f>
        <v>94.67</v>
      </c>
      <c r="D39" s="951">
        <f ca="1">'Cash Report (printable)'!$AA$21</f>
        <v>94.67</v>
      </c>
      <c r="E39" s="951">
        <f ca="1">'Cash Report (printable)'!$AA$22</f>
        <v>94.67</v>
      </c>
      <c r="F39" s="951">
        <f ca="1">'Cash Report (printable)'!$AA$23</f>
        <v>94.67</v>
      </c>
      <c r="G39" s="951">
        <f ca="1">'Cash Report (printable)'!$AA$24</f>
        <v>94.67</v>
      </c>
      <c r="H39" s="952">
        <f ca="1">'Cash Report (printable)'!$AA$25</f>
        <v>94.67</v>
      </c>
      <c r="I39" s="958">
        <f t="shared" ca="1" si="6"/>
        <v>662.68999999999994</v>
      </c>
    </row>
    <row r="40" spans="1:9" x14ac:dyDescent="0.2">
      <c r="A40" s="966" t="s">
        <v>1727</v>
      </c>
      <c r="B40" s="950">
        <f ca="1">'Cash Report (printable)'!$AB$19</f>
        <v>299.32</v>
      </c>
      <c r="C40" s="951">
        <f ca="1">'Cash Report (printable)'!$AB$20</f>
        <v>299.32</v>
      </c>
      <c r="D40" s="951">
        <f ca="1">'Cash Report (printable)'!$AB$21</f>
        <v>299.32</v>
      </c>
      <c r="E40" s="951">
        <f ca="1">'Cash Report (printable)'!$AB$22</f>
        <v>299.32</v>
      </c>
      <c r="F40" s="951">
        <f ca="1">'Cash Report (printable)'!$AB$23</f>
        <v>299.32</v>
      </c>
      <c r="G40" s="951">
        <f ca="1">'Cash Report (printable)'!$AB$24</f>
        <v>299.32</v>
      </c>
      <c r="H40" s="952">
        <f ca="1">'Cash Report (printable)'!$AB$25</f>
        <v>299.32</v>
      </c>
      <c r="I40" s="958">
        <f t="shared" ca="1" si="6"/>
        <v>2095.2399999999998</v>
      </c>
    </row>
    <row r="41" spans="1:9" x14ac:dyDescent="0.2">
      <c r="A41" s="966" t="str">
        <f ca="1">'Cash Report (printable)'!$AC$4&amp;" Deposit"</f>
        <v>Google Pay Deposit</v>
      </c>
      <c r="B41" s="950">
        <f ca="1">'Cash Report (printable)'!$AC$19</f>
        <v>0</v>
      </c>
      <c r="C41" s="951">
        <f ca="1">'Cash Report (printable)'!$AC$20</f>
        <v>0</v>
      </c>
      <c r="D41" s="951">
        <f ca="1">'Cash Report (printable)'!$AC$21</f>
        <v>0</v>
      </c>
      <c r="E41" s="951">
        <f ca="1">'Cash Report (printable)'!$AC$22</f>
        <v>0</v>
      </c>
      <c r="F41" s="951">
        <f ca="1">'Cash Report (printable)'!$AC$23</f>
        <v>0</v>
      </c>
      <c r="G41" s="951">
        <f ca="1">'Cash Report (printable)'!$AC$24</f>
        <v>0</v>
      </c>
      <c r="H41" s="952">
        <f ca="1">'Cash Report (printable)'!$AC$25</f>
        <v>0</v>
      </c>
      <c r="I41" s="958">
        <f t="shared" ca="1" si="6"/>
        <v>0</v>
      </c>
    </row>
    <row r="42" spans="1:9" ht="15" thickBot="1" x14ac:dyDescent="0.25">
      <c r="A42" s="966" t="str">
        <f ca="1">'Cash Report (printable)'!$AD$4&amp;" Deposit"</f>
        <v>New Type #1 Deposit</v>
      </c>
      <c r="B42" s="950">
        <f ca="1">'Cash Report (printable)'!$AD$19</f>
        <v>0</v>
      </c>
      <c r="C42" s="951">
        <f ca="1">'Cash Report (printable)'!$AD$20</f>
        <v>0</v>
      </c>
      <c r="D42" s="951">
        <f ca="1">'Cash Report (printable)'!$AD$21</f>
        <v>0</v>
      </c>
      <c r="E42" s="951">
        <f ca="1">'Cash Report (printable)'!$AD$22</f>
        <v>0</v>
      </c>
      <c r="F42" s="951">
        <f ca="1">'Cash Report (printable)'!$AD$23</f>
        <v>0</v>
      </c>
      <c r="G42" s="951">
        <f ca="1">'Cash Report (printable)'!$AD$24</f>
        <v>0</v>
      </c>
      <c r="H42" s="952">
        <f ca="1">'Cash Report (printable)'!$AD$25</f>
        <v>0</v>
      </c>
      <c r="I42" s="958">
        <f t="shared" ca="1" si="6"/>
        <v>0</v>
      </c>
    </row>
    <row r="43" spans="1:9" ht="15" thickBot="1" x14ac:dyDescent="0.25">
      <c r="A43" s="169" t="s">
        <v>1728</v>
      </c>
      <c r="B43" s="960">
        <f t="shared" ref="B43:I43" ca="1" si="7">SUM(B31:B42)</f>
        <v>2210.5400000000004</v>
      </c>
      <c r="C43" s="960">
        <f t="shared" ca="1" si="7"/>
        <v>1344.1</v>
      </c>
      <c r="D43" s="960">
        <f t="shared" ca="1" si="7"/>
        <v>2161.7400000000002</v>
      </c>
      <c r="E43" s="960">
        <f t="shared" ca="1" si="7"/>
        <v>4608.7899999999991</v>
      </c>
      <c r="F43" s="960">
        <f t="shared" ca="1" si="7"/>
        <v>1842.8</v>
      </c>
      <c r="G43" s="960">
        <f t="shared" ca="1" si="7"/>
        <v>4509.7099999999991</v>
      </c>
      <c r="H43" s="965">
        <f t="shared" ca="1" si="7"/>
        <v>2239.58</v>
      </c>
      <c r="I43" s="963">
        <f t="shared" ca="1" si="7"/>
        <v>18917.260000000002</v>
      </c>
    </row>
    <row r="44" spans="1:9" ht="15" thickBot="1" x14ac:dyDescent="0.25">
      <c r="A44" s="967" t="s">
        <v>1729</v>
      </c>
      <c r="B44" s="968">
        <f t="shared" ref="B44:H44" ca="1" si="8">B43-B30</f>
        <v>-1060.0499999999997</v>
      </c>
      <c r="C44" s="968">
        <f t="shared" ca="1" si="8"/>
        <v>-1699.6399999999999</v>
      </c>
      <c r="D44" s="968">
        <f t="shared" ca="1" si="8"/>
        <v>-1161.3499999999999</v>
      </c>
      <c r="E44" s="968">
        <f t="shared" ca="1" si="8"/>
        <v>1276.7699999999991</v>
      </c>
      <c r="F44" s="968">
        <f t="shared" ca="1" si="8"/>
        <v>-1384.22</v>
      </c>
      <c r="G44" s="968">
        <f t="shared" ca="1" si="8"/>
        <v>1265.369999999999</v>
      </c>
      <c r="H44" s="969">
        <f t="shared" ca="1" si="8"/>
        <v>-979.92000000000007</v>
      </c>
      <c r="I44" s="970">
        <f ca="1">SUM(B44:H44)</f>
        <v>-3743.0400000000018</v>
      </c>
    </row>
    <row r="45" spans="1:9" x14ac:dyDescent="0.2">
      <c r="A45" s="889" t="s">
        <v>1730</v>
      </c>
      <c r="B45" s="971">
        <f ca="1">'Sales Report (printable)'!$T$19</f>
        <v>66</v>
      </c>
      <c r="C45" s="972">
        <f ca="1">'Sales Report (printable)'!$T$20</f>
        <v>66</v>
      </c>
      <c r="D45" s="972">
        <f ca="1">'Sales Report (printable)'!$T$21</f>
        <v>66</v>
      </c>
      <c r="E45" s="972">
        <f ca="1">'Sales Report (printable)'!$T$22</f>
        <v>66</v>
      </c>
      <c r="F45" s="972">
        <f ca="1">'Sales Report (printable)'!$T$23</f>
        <v>66</v>
      </c>
      <c r="G45" s="972">
        <f ca="1">'Sales Report (printable)'!$T$24</f>
        <v>66</v>
      </c>
      <c r="H45" s="973">
        <f ca="1">'Sales Report (printable)'!$T$25</f>
        <v>66</v>
      </c>
      <c r="I45" s="974">
        <f ca="1">SUM(B45:H45)</f>
        <v>462</v>
      </c>
    </row>
    <row r="46" spans="1:9" x14ac:dyDescent="0.2">
      <c r="A46" s="180" t="s">
        <v>1731</v>
      </c>
      <c r="B46" s="950">
        <f ca="1">'Sales Report (printable)'!$U$19</f>
        <v>48.484848484848484</v>
      </c>
      <c r="C46" s="951">
        <f ca="1">'Sales Report (printable)'!$U$20</f>
        <v>48.484848484848484</v>
      </c>
      <c r="D46" s="952">
        <f ca="1">'Sales Report (printable)'!$U$21</f>
        <v>48.484848484848484</v>
      </c>
      <c r="E46" s="951">
        <f ca="1">'Sales Report (printable)'!$U$22</f>
        <v>48.484848484848484</v>
      </c>
      <c r="F46" s="975">
        <f ca="1">'Sales Report (printable)'!$U$23</f>
        <v>48.484848484848484</v>
      </c>
      <c r="G46" s="951">
        <f ca="1">'Sales Report (printable)'!$U$24</f>
        <v>48.484848484848484</v>
      </c>
      <c r="H46" s="975">
        <f ca="1">'Sales Report (printable)'!$U$25</f>
        <v>48.484848484848484</v>
      </c>
      <c r="I46" s="953">
        <f ca="1">IF(I$45&lt;&gt;0,I14/I$45,0)</f>
        <v>48.484848484848484</v>
      </c>
    </row>
    <row r="47" spans="1:9" ht="15" thickBot="1" x14ac:dyDescent="0.25">
      <c r="A47" s="954" t="s">
        <v>1732</v>
      </c>
      <c r="B47" s="955">
        <f ca="1">'Sales Report (printable)'!$V$19</f>
        <v>6564</v>
      </c>
      <c r="C47" s="956">
        <f ca="1">'Sales Report (printable)'!$V$20</f>
        <v>6564</v>
      </c>
      <c r="D47" s="956">
        <f ca="1">'Sales Report (printable)'!$V$21</f>
        <v>6564</v>
      </c>
      <c r="E47" s="956">
        <f ca="1">'Sales Report (printable)'!$V$22</f>
        <v>6564</v>
      </c>
      <c r="F47" s="956">
        <f ca="1">'Sales Report (printable)'!$V$23</f>
        <v>6564</v>
      </c>
      <c r="G47" s="956">
        <f ca="1">'Sales Report (printable)'!$V$24</f>
        <v>6564</v>
      </c>
      <c r="H47" s="957">
        <f ca="1">'Sales Report (printable)'!$V$25</f>
        <v>6564</v>
      </c>
      <c r="I47" s="958">
        <f ca="1">SUM(B47:H47)</f>
        <v>45948</v>
      </c>
    </row>
    <row r="48" spans="1:9" x14ac:dyDescent="0.2">
      <c r="A48" s="889" t="s">
        <v>1733</v>
      </c>
      <c r="B48" s="976">
        <f ca="1">'Sales Report (printable)'!$W$19</f>
        <v>266.28628015949016</v>
      </c>
      <c r="C48" s="977">
        <f ca="1">'Sales Report (printable)'!$W$20</f>
        <v>136.42787326760384</v>
      </c>
      <c r="D48" s="977">
        <f ca="1">'Sales Report (printable)'!$W$21</f>
        <v>229.27319103772007</v>
      </c>
      <c r="E48" s="977">
        <f ca="1">'Sales Report (printable)'!$W$22</f>
        <v>752.48575860307744</v>
      </c>
      <c r="F48" s="977">
        <f ca="1">'Sales Report (printable)'!$W$23</f>
        <v>199.44789264539116</v>
      </c>
      <c r="G48" s="977">
        <f ca="1">'Sales Report (printable)'!$W$24</f>
        <v>530.00056677094642</v>
      </c>
      <c r="H48" s="978">
        <f ca="1">'Sales Report (printable)'!$W$25</f>
        <v>304.40738544370572</v>
      </c>
      <c r="I48" s="979">
        <f ca="1">SUM(B48:H48)</f>
        <v>2418.3289479279347</v>
      </c>
    </row>
    <row r="49" spans="1:9" ht="15" thickBot="1" x14ac:dyDescent="0.25">
      <c r="A49" s="546" t="s">
        <v>1734</v>
      </c>
      <c r="B49" s="980">
        <f t="shared" ref="B49:I49" ca="1" si="9">IF(B14&gt;0,B48/B14,)</f>
        <v>8.3214462549840676E-2</v>
      </c>
      <c r="C49" s="981">
        <f t="shared" ca="1" si="9"/>
        <v>4.26337103961262E-2</v>
      </c>
      <c r="D49" s="981">
        <f t="shared" ca="1" si="9"/>
        <v>7.1647872199287518E-2</v>
      </c>
      <c r="E49" s="981">
        <f t="shared" ca="1" si="9"/>
        <v>0.23515179956346169</v>
      </c>
      <c r="F49" s="981">
        <f t="shared" ca="1" si="9"/>
        <v>6.2327466451684736E-2</v>
      </c>
      <c r="G49" s="981">
        <f t="shared" ca="1" si="9"/>
        <v>0.16562517711592076</v>
      </c>
      <c r="H49" s="981">
        <f t="shared" ca="1" si="9"/>
        <v>9.5127307951158036E-2</v>
      </c>
      <c r="I49" s="982">
        <f t="shared" ca="1" si="9"/>
        <v>0.1079611137467828</v>
      </c>
    </row>
    <row r="50" spans="1:9" x14ac:dyDescent="0.2">
      <c r="A50" s="889" t="s">
        <v>1735</v>
      </c>
      <c r="B50" s="976">
        <f ca="1">'Sales Report (printable)'!$Y$19</f>
        <v>533.80500000000018</v>
      </c>
      <c r="C50" s="977">
        <f ca="1">'Sales Report (printable)'!$Y$20</f>
        <v>528.71775000000014</v>
      </c>
      <c r="D50" s="977">
        <f ca="1">'Sales Report (printable)'!$Y$21</f>
        <v>496.15935000000002</v>
      </c>
      <c r="E50" s="977">
        <f ca="1">'Sales Report (printable)'!$Y$22</f>
        <v>915.03525000000013</v>
      </c>
      <c r="F50" s="977">
        <f ca="1">'Sales Report (printable)'!$Y$23</f>
        <v>685.9380000000001</v>
      </c>
      <c r="G50" s="977">
        <f ca="1">'Sales Report (printable)'!$Y$24</f>
        <v>992.35574999999994</v>
      </c>
      <c r="H50" s="978">
        <f ca="1">'Sales Report (printable)'!$Y$25</f>
        <v>935.91149999999993</v>
      </c>
      <c r="I50" s="979">
        <f ca="1">SUM(B50:H50)</f>
        <v>5087.9226000000008</v>
      </c>
    </row>
    <row r="51" spans="1:9" ht="15" thickBot="1" x14ac:dyDescent="0.25">
      <c r="A51" s="893" t="s">
        <v>1736</v>
      </c>
      <c r="B51" s="980">
        <f t="shared" ref="B51:I51" ca="1" si="10">IF(B14&gt;0,B50/B14,)</f>
        <v>0.16681406250000005</v>
      </c>
      <c r="C51" s="981">
        <f t="shared" ca="1" si="10"/>
        <v>0.16522429687500004</v>
      </c>
      <c r="D51" s="981">
        <f t="shared" ca="1" si="10"/>
        <v>0.15504979687500001</v>
      </c>
      <c r="E51" s="981">
        <f t="shared" ca="1" si="10"/>
        <v>0.28594851562500007</v>
      </c>
      <c r="F51" s="981">
        <f t="shared" ca="1" si="10"/>
        <v>0.21435562500000002</v>
      </c>
      <c r="G51" s="981">
        <f t="shared" ca="1" si="10"/>
        <v>0.31011117187499998</v>
      </c>
      <c r="H51" s="981">
        <f t="shared" ca="1" si="10"/>
        <v>0.29247234374999997</v>
      </c>
      <c r="I51" s="982">
        <f t="shared" ca="1" si="10"/>
        <v>0.22713940178571432</v>
      </c>
    </row>
    <row r="52" spans="1:9" ht="15" thickBot="1" x14ac:dyDescent="0.25">
      <c r="B52" s="983"/>
      <c r="C52" s="983"/>
      <c r="D52" s="983"/>
      <c r="E52" s="983"/>
      <c r="F52" s="983"/>
      <c r="G52" s="983"/>
      <c r="H52" s="983"/>
      <c r="I52" s="983"/>
    </row>
    <row r="53" spans="1:9" ht="15" thickBot="1" x14ac:dyDescent="0.25">
      <c r="A53" s="189" t="s">
        <v>1737</v>
      </c>
      <c r="B53" s="960">
        <f ca="1">SUM(B19)-SUM(B24)</f>
        <v>0</v>
      </c>
      <c r="C53" s="961">
        <f t="shared" ref="C53:H53" ca="1" si="11">SUM(C19)-SUM(C24)</f>
        <v>0</v>
      </c>
      <c r="D53" s="961">
        <f t="shared" ca="1" si="11"/>
        <v>0</v>
      </c>
      <c r="E53" s="961">
        <f t="shared" ca="1" si="11"/>
        <v>0</v>
      </c>
      <c r="F53" s="961">
        <f t="shared" ca="1" si="11"/>
        <v>0</v>
      </c>
      <c r="G53" s="961">
        <f t="shared" ca="1" si="11"/>
        <v>0</v>
      </c>
      <c r="H53" s="962">
        <f t="shared" ca="1" si="11"/>
        <v>0</v>
      </c>
      <c r="I53" s="963">
        <f ca="1">SUM(B53:H53)</f>
        <v>0</v>
      </c>
    </row>
    <row r="54" spans="1:9" x14ac:dyDescent="0.2">
      <c r="A54" s="461" t="s">
        <v>1738</v>
      </c>
      <c r="B54" s="983"/>
      <c r="C54" s="983"/>
      <c r="D54" s="983"/>
      <c r="E54" s="983"/>
      <c r="F54" s="983"/>
      <c r="G54" s="983"/>
      <c r="H54" s="983"/>
      <c r="I54" s="983"/>
    </row>
    <row r="55" spans="1:9" ht="15" thickBot="1" x14ac:dyDescent="0.25">
      <c r="B55" s="983"/>
      <c r="C55" s="983"/>
      <c r="D55" s="983"/>
      <c r="E55" s="983"/>
      <c r="F55" s="983"/>
      <c r="G55" s="983"/>
      <c r="H55" s="983"/>
      <c r="I55" s="983"/>
    </row>
    <row r="56" spans="1:9" x14ac:dyDescent="0.2">
      <c r="A56" s="889" t="s">
        <v>1739</v>
      </c>
      <c r="B56" s="984">
        <f ca="1">IF(ISNA(VLOOKUP(B$6,'Box Count Report (printable)'!$A$7:$AY$37,COLUMN('Box Count Report (printable)'!$AU$6),FALSE)),"",VLOOKUP(B$6,'Box Count Report (printable)'!$A$7:$AY$37,COLUMN('Box Count Report (printable)'!$AU$6),FALSE))</f>
        <v>104</v>
      </c>
      <c r="C56" s="985">
        <f ca="1">IF(ISNA(VLOOKUP(C$6,'Box Count Report (printable)'!$A$7:$AY$37,COLUMN('Box Count Report (printable)'!$AU$6),FALSE)),"",VLOOKUP(C$6,'Box Count Report (printable)'!$A$7:$AY$37,COLUMN('Box Count Report (printable)'!$AU$6),FALSE))</f>
        <v>45</v>
      </c>
      <c r="D56" s="985">
        <f ca="1">IF(ISNA(VLOOKUP(D$6,'Box Count Report (printable)'!$A$7:$AY$37,COLUMN('Box Count Report (printable)'!$AU$6),FALSE)),"",VLOOKUP(D$6,'Box Count Report (printable)'!$A$7:$AY$37,COLUMN('Box Count Report (printable)'!$AU$6),FALSE))</f>
        <v>157</v>
      </c>
      <c r="E56" s="985">
        <f ca="1">IF(ISNA(VLOOKUP(E$6,'Box Count Report (printable)'!$A$7:$AY$37,COLUMN('Box Count Report (printable)'!$AU$6),FALSE)),"",VLOOKUP(E$6,'Box Count Report (printable)'!$A$7:$AY$37,COLUMN('Box Count Report (printable)'!$AU$6),FALSE))</f>
        <v>836</v>
      </c>
      <c r="F56" s="985">
        <f ca="1">IF(ISNA(VLOOKUP(F$6,'Box Count Report (printable)'!$A$7:$AY$37,COLUMN('Box Count Report (printable)'!$AU$6),FALSE)),"",VLOOKUP(F$6,'Box Count Report (printable)'!$A$7:$AY$37,COLUMN('Box Count Report (printable)'!$AU$6),FALSE))</f>
        <v>85</v>
      </c>
      <c r="G56" s="985">
        <f ca="1">IF(ISNA(VLOOKUP(G$6,'Box Count Report (printable)'!$A$7:$AY$37,COLUMN('Box Count Report (printable)'!$AU$6),FALSE)),"",VLOOKUP(G$6,'Box Count Report (printable)'!$A$7:$AY$37,COLUMN('Box Count Report (printable)'!$AU$6),FALSE))</f>
        <v>219</v>
      </c>
      <c r="H56" s="986">
        <f ca="1">IF(ISNA(VLOOKUP(H$6,'Box Count Report (printable)'!$A$7:$AY$37,COLUMN('Box Count Report (printable)'!$AU$6),FALSE)),"",VLOOKUP(H$6,'Box Count Report (printable)'!$A$7:$AY$37,COLUMN('Box Count Report (printable)'!$AU$6),FALSE))</f>
        <v>166</v>
      </c>
      <c r="I56" s="987">
        <f ca="1">SUM(B56:H56)</f>
        <v>1612</v>
      </c>
    </row>
    <row r="57" spans="1:9" x14ac:dyDescent="0.2">
      <c r="A57" s="185" t="s">
        <v>1740</v>
      </c>
      <c r="B57" s="988">
        <f ca="1">IF(ISNA(VLOOKUP(B$6,'Box Count Report (printable)'!$A$7:$AY$37,COLUMN('Box Count Report (printable)'!$AV$6),FALSE)),"",VLOOKUP(B$6,'Box Count Report (printable)'!$A$7:$AY$37,COLUMN('Box Count Report (printable)'!$AV$6),FALSE))</f>
        <v>71.485200000000006</v>
      </c>
      <c r="C57" s="989">
        <f ca="1">IF(ISNA(VLOOKUP(C$6,'Box Count Report (printable)'!$A$7:$AY$37,COLUMN('Box Count Report (printable)'!$AV$6),FALSE)),"",VLOOKUP(C$6,'Box Count Report (printable)'!$A$7:$AY$37,COLUMN('Box Count Report (printable)'!$AV$6),FALSE))</f>
        <v>33.702399999999997</v>
      </c>
      <c r="D57" s="989">
        <f ca="1">IF(ISNA(VLOOKUP(D$6,'Box Count Report (printable)'!$A$7:$AY$37,COLUMN('Box Count Report (printable)'!$AV$6),FALSE)),"",VLOOKUP(D$6,'Box Count Report (printable)'!$A$7:$AY$37,COLUMN('Box Count Report (printable)'!$AV$6),FALSE))</f>
        <v>87.041000000000011</v>
      </c>
      <c r="E57" s="989">
        <f ca="1">IF(ISNA(VLOOKUP(E$6,'Box Count Report (printable)'!$A$7:$AY$37,COLUMN('Box Count Report (printable)'!$AV$6),FALSE)),"",VLOOKUP(E$6,'Box Count Report (printable)'!$A$7:$AY$37,COLUMN('Box Count Report (printable)'!$AV$6),FALSE))</f>
        <v>336.91419999999999</v>
      </c>
      <c r="F57" s="989">
        <f ca="1">IF(ISNA(VLOOKUP(F$6,'Box Count Report (printable)'!$A$7:$AY$37,COLUMN('Box Count Report (printable)'!$AV$6),FALSE)),"",VLOOKUP(F$6,'Box Count Report (printable)'!$A$7:$AY$37,COLUMN('Box Count Report (printable)'!$AV$6),FALSE))</f>
        <v>57.377200000000002</v>
      </c>
      <c r="G57" s="989">
        <f ca="1">IF(ISNA(VLOOKUP(G$6,'Box Count Report (printable)'!$A$7:$AY$37,COLUMN('Box Count Report (printable)'!$AV$6),FALSE)),"",VLOOKUP(G$6,'Box Count Report (printable)'!$A$7:$AY$37,COLUMN('Box Count Report (printable)'!$AV$6),FALSE))</f>
        <v>150.2748</v>
      </c>
      <c r="H57" s="990">
        <f ca="1">IF(ISNA(VLOOKUP(H$6,'Box Count Report (printable)'!$A$7:$AY$37,COLUMN('Box Count Report (printable)'!$AV$6),FALSE)),"",VLOOKUP(H$6,'Box Count Report (printable)'!$A$7:$AY$37,COLUMN('Box Count Report (printable)'!$AV$6),FALSE))</f>
        <v>96.512600000000006</v>
      </c>
      <c r="I57" s="991">
        <f ca="1">SUM(B57:H57)</f>
        <v>833.30740000000014</v>
      </c>
    </row>
    <row r="58" spans="1:9" x14ac:dyDescent="0.2">
      <c r="A58" s="210" t="s">
        <v>1741</v>
      </c>
      <c r="B58" s="992">
        <f ca="1">IF(ISNA(VLOOKUP(B$6,'Box Count Report (printable)'!$A$7:$AY$37,COLUMN('Box Count Report (printable)'!$AW$6),FALSE)),"",VLOOKUP(B$6,'Box Count Report (printable)'!$A$7:$AY$37,COLUMN('Box Count Report (printable)'!$AW$6),FALSE))</f>
        <v>85</v>
      </c>
      <c r="C58" s="993">
        <f ca="1">IF(ISNA(VLOOKUP(C$6,'Box Count Report (printable)'!$A$7:$AY$37,COLUMN('Box Count Report (printable)'!$AW$6),FALSE)),"",VLOOKUP(C$6,'Box Count Report (printable)'!$A$7:$AY$37,COLUMN('Box Count Report (printable)'!$AW$6),FALSE))</f>
        <v>6</v>
      </c>
      <c r="D58" s="993">
        <f ca="1">IF(ISNA(VLOOKUP(D$6,'Box Count Report (printable)'!$A$7:$AY$37,COLUMN('Box Count Report (printable)'!$AW$6),FALSE)),"",VLOOKUP(D$6,'Box Count Report (printable)'!$A$7:$AY$37,COLUMN('Box Count Report (printable)'!$AW$6),FALSE))</f>
        <v>83</v>
      </c>
      <c r="E58" s="993">
        <f ca="1">IF(ISNA(VLOOKUP(E$6,'Box Count Report (printable)'!$A$7:$AY$37,COLUMN('Box Count Report (printable)'!$AW$6),FALSE)),"",VLOOKUP(E$6,'Box Count Report (printable)'!$A$7:$AY$37,COLUMN('Box Count Report (printable)'!$AW$6),FALSE))</f>
        <v>53</v>
      </c>
      <c r="F58" s="993">
        <f ca="1">IF(ISNA(VLOOKUP(F$6,'Box Count Report (printable)'!$A$7:$AY$37,COLUMN('Box Count Report (printable)'!$AW$6),FALSE)),"",VLOOKUP(F$6,'Box Count Report (printable)'!$A$7:$AY$37,COLUMN('Box Count Report (printable)'!$AW$6),FALSE))</f>
        <v>11</v>
      </c>
      <c r="G58" s="993">
        <f ca="1">IF(ISNA(VLOOKUP(G$6,'Box Count Report (printable)'!$A$7:$AY$37,COLUMN('Box Count Report (printable)'!$AW$6),FALSE)),"",VLOOKUP(G$6,'Box Count Report (printable)'!$A$7:$AY$37,COLUMN('Box Count Report (printable)'!$AW$6),FALSE))</f>
        <v>196</v>
      </c>
      <c r="H58" s="994">
        <f ca="1">IF(ISNA(VLOOKUP(H$6,'Box Count Report (printable)'!$A$7:$AY$37,COLUMN('Box Count Report (printable)'!$AW$6),FALSE)),"",VLOOKUP(H$6,'Box Count Report (printable)'!$A$7:$AY$37,COLUMN('Box Count Report (printable)'!$AW$6),FALSE))</f>
        <v>103</v>
      </c>
      <c r="I58" s="995">
        <f ca="1">SUM(B58:H58)</f>
        <v>537</v>
      </c>
    </row>
    <row r="59" spans="1:9" ht="15" thickBot="1" x14ac:dyDescent="0.25">
      <c r="A59" s="893" t="s">
        <v>1593</v>
      </c>
      <c r="B59" s="996">
        <f ca="1">IF(ISNA(VLOOKUP(B$6,'Box Count Report (printable)'!$A$7:$AY$37,COLUMN('Box Count Report (printable)'!$AY$6),FALSE)),"",VLOOKUP(B$6,'Box Count Report (printable)'!$A$7:$AY$37,COLUMN('Box Count Report (printable)'!$AY$6),FALSE))</f>
        <v>19</v>
      </c>
      <c r="C59" s="997">
        <f ca="1">IF(ISNA(VLOOKUP(C$6,'Box Count Report (printable)'!$A$7:$AY$37,COLUMN('Box Count Report (printable)'!$AY$6),FALSE)),"",VLOOKUP(C$6,'Box Count Report (printable)'!$A$7:$AY$37,COLUMN('Box Count Report (printable)'!$AY$6),FALSE))</f>
        <v>39</v>
      </c>
      <c r="D59" s="997">
        <f ca="1">IF(ISNA(VLOOKUP(D$6,'Box Count Report (printable)'!$A$7:$AY$37,COLUMN('Box Count Report (printable)'!$AY$6),FALSE)),"",VLOOKUP(D$6,'Box Count Report (printable)'!$A$7:$AY$37,COLUMN('Box Count Report (printable)'!$AY$6),FALSE))</f>
        <v>74</v>
      </c>
      <c r="E59" s="997">
        <f ca="1">IF(ISNA(VLOOKUP(E$6,'Box Count Report (printable)'!$A$7:$AY$37,COLUMN('Box Count Report (printable)'!$AY$6),FALSE)),"",VLOOKUP(E$6,'Box Count Report (printable)'!$A$7:$AY$37,COLUMN('Box Count Report (printable)'!$AY$6),FALSE))</f>
        <v>783</v>
      </c>
      <c r="F59" s="997">
        <f ca="1">IF(ISNA(VLOOKUP(F$6,'Box Count Report (printable)'!$A$7:$AY$37,COLUMN('Box Count Report (printable)'!$AY$6),FALSE)),"",VLOOKUP(F$6,'Box Count Report (printable)'!$A$7:$AY$37,COLUMN('Box Count Report (printable)'!$AY$6),FALSE))</f>
        <v>74</v>
      </c>
      <c r="G59" s="997">
        <f ca="1">IF(ISNA(VLOOKUP(G$6,'Box Count Report (printable)'!$A$7:$AY$37,COLUMN('Box Count Report (printable)'!$AY$6),FALSE)),"",VLOOKUP(G$6,'Box Count Report (printable)'!$A$7:$AY$37,COLUMN('Box Count Report (printable)'!$AY$6),FALSE))</f>
        <v>23</v>
      </c>
      <c r="H59" s="998">
        <f ca="1">IF(ISNA(VLOOKUP(H$6,'Box Count Report (printable)'!$A$7:$AY$37,COLUMN('Box Count Report (printable)'!$AY$6),FALSE)),"",VLOOKUP(H$6,'Box Count Report (printable)'!$A$7:$AY$37,COLUMN('Box Count Report (printable)'!$AY$6),FALSE))</f>
        <v>63</v>
      </c>
      <c r="I59" s="999">
        <f ca="1">SUM(B59:H59)</f>
        <v>1075</v>
      </c>
    </row>
    <row r="60" spans="1:9" x14ac:dyDescent="0.2">
      <c r="B60" s="983"/>
      <c r="C60" s="983"/>
      <c r="D60" s="983"/>
      <c r="E60" s="983"/>
      <c r="F60" s="983"/>
      <c r="G60" s="983"/>
      <c r="H60" s="983"/>
      <c r="I60" s="983"/>
    </row>
    <row r="61" spans="1:9" x14ac:dyDescent="0.2">
      <c r="A61" s="160" t="s">
        <v>1742</v>
      </c>
    </row>
    <row r="62" spans="1:9" x14ac:dyDescent="0.2">
      <c r="A62" s="1000"/>
      <c r="B62" s="1000"/>
      <c r="C62" s="1000"/>
      <c r="D62" s="1000"/>
      <c r="E62" s="1000"/>
      <c r="F62" s="1000"/>
      <c r="G62" s="1000"/>
      <c r="H62" s="1000"/>
      <c r="I62" s="1000"/>
    </row>
    <row r="63" spans="1:9" x14ac:dyDescent="0.2">
      <c r="A63" s="1000"/>
      <c r="B63" s="1000"/>
      <c r="C63" s="1000"/>
      <c r="D63" s="1000"/>
      <c r="E63" s="1000"/>
      <c r="F63" s="1000"/>
      <c r="G63" s="1000"/>
      <c r="H63" s="1000"/>
      <c r="I63" s="1000"/>
    </row>
    <row r="64" spans="1:9" x14ac:dyDescent="0.2">
      <c r="A64" s="1000"/>
      <c r="B64" s="1000"/>
      <c r="C64" s="1000"/>
      <c r="D64" s="1000"/>
      <c r="E64" s="1000"/>
      <c r="F64" s="1000"/>
      <c r="G64" s="1000"/>
      <c r="H64" s="1000"/>
      <c r="I64" s="1000"/>
    </row>
    <row r="65" spans="1:9" x14ac:dyDescent="0.2">
      <c r="A65" s="1000"/>
      <c r="B65" s="1000"/>
      <c r="C65" s="1000"/>
      <c r="D65" s="1000"/>
      <c r="E65" s="1000"/>
      <c r="F65" s="1000"/>
      <c r="G65" s="1000"/>
      <c r="H65" s="1000"/>
      <c r="I65" s="1000"/>
    </row>
    <row r="66" spans="1:9" x14ac:dyDescent="0.2">
      <c r="A66" s="1000"/>
      <c r="B66" s="1000"/>
      <c r="C66" s="1000"/>
      <c r="D66" s="1000"/>
      <c r="E66" s="1000"/>
      <c r="F66" s="1000"/>
      <c r="G66" s="1000"/>
      <c r="H66" s="1000"/>
      <c r="I66" s="1000"/>
    </row>
    <row r="67" spans="1:9" x14ac:dyDescent="0.2">
      <c r="A67" s="1000"/>
      <c r="B67" s="1000"/>
      <c r="C67" s="1000"/>
      <c r="D67" s="1000"/>
      <c r="E67" s="1000"/>
      <c r="F67" s="1000"/>
      <c r="G67" s="1000"/>
      <c r="H67" s="1000"/>
      <c r="I67" s="1000"/>
    </row>
    <row r="68" spans="1:9" x14ac:dyDescent="0.2">
      <c r="A68" s="1000"/>
      <c r="B68" s="1000"/>
      <c r="C68" s="1000"/>
      <c r="D68" s="1000"/>
      <c r="E68" s="1000"/>
      <c r="F68" s="1000"/>
      <c r="G68" s="1000"/>
      <c r="H68" s="1000"/>
      <c r="I68" s="1000"/>
    </row>
    <row r="69" spans="1:9" ht="15" thickBot="1" x14ac:dyDescent="0.25">
      <c r="A69" s="1001"/>
      <c r="B69" s="1001"/>
      <c r="C69" s="1001"/>
      <c r="D69" s="1001"/>
      <c r="E69" s="1001"/>
      <c r="F69" s="1001"/>
      <c r="G69" s="1001"/>
      <c r="H69" s="1001"/>
      <c r="I69" s="1001"/>
    </row>
  </sheetData>
  <sheetProtection algorithmName="SHA-512" hashValue="37NFBnt2pB5xdATKDUGHhe1S1ImjEJhAp0FtFPKUW9Bv250ETSFl7AkwRVDF/4rxf4bHmBgyDzp0uReZkZKPkw==" saltValue="oMUvMgsBlG3PjpHgfXI3NA==" spinCount="100000" sheet="1" objects="1" scenarios="1" formatColumns="0"/>
  <mergeCells count="3">
    <mergeCell ref="A1:I1"/>
    <mergeCell ref="H3:I3"/>
    <mergeCell ref="H4:I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F0FE7-311F-4889-86FC-19AD70483AA7}">
  <sheetPr>
    <tabColor theme="4" tint="0.39997558519241921"/>
  </sheetPr>
  <dimension ref="A1:I69"/>
  <sheetViews>
    <sheetView showGridLines="0" workbookViewId="0">
      <pane ySplit="7" topLeftCell="A8" activePane="bottomLeft" state="frozen"/>
      <selection pane="bottomLeft" activeCell="A8" sqref="A8"/>
    </sheetView>
  </sheetViews>
  <sheetFormatPr baseColWidth="10" defaultColWidth="9" defaultRowHeight="14" x14ac:dyDescent="0.2"/>
  <cols>
    <col min="1" max="1" width="30.6640625" style="160" customWidth="1"/>
    <col min="2" max="8" width="9.6640625" style="160" customWidth="1"/>
    <col min="9" max="9" width="12.6640625" style="160" customWidth="1"/>
    <col min="10" max="16384" width="9" style="160"/>
  </cols>
  <sheetData>
    <row r="1" spans="1:9" s="380" customFormat="1" ht="27" x14ac:dyDescent="0.35">
      <c r="A1" s="1459" t="s">
        <v>1686</v>
      </c>
      <c r="B1" s="1459"/>
      <c r="C1" s="1459"/>
      <c r="D1" s="1459"/>
      <c r="E1" s="1459"/>
      <c r="F1" s="1459"/>
      <c r="G1" s="1459"/>
      <c r="H1" s="1459"/>
      <c r="I1" s="1459"/>
    </row>
    <row r="3" spans="1:9" x14ac:dyDescent="0.2">
      <c r="A3" s="789" t="s">
        <v>1687</v>
      </c>
      <c r="B3" s="788">
        <f>'Report Set-up'!$B$6</f>
        <v>999</v>
      </c>
      <c r="G3" s="791" t="s">
        <v>1688</v>
      </c>
      <c r="H3" s="1460">
        <f>DATE('Report Set-up'!$B$12,'Report Set-up'!$B$11,MIN(B$6:H$6))</f>
        <v>45830</v>
      </c>
      <c r="I3" s="1460"/>
    </row>
    <row r="4" spans="1:9" x14ac:dyDescent="0.2">
      <c r="A4" s="789" t="s">
        <v>1689</v>
      </c>
      <c r="B4" s="788" t="str">
        <f>'Report Set-up'!$B$7</f>
        <v>Sample Store</v>
      </c>
      <c r="F4" s="790"/>
      <c r="G4" s="791" t="s">
        <v>1690</v>
      </c>
      <c r="H4" s="1460">
        <f>DATE('Report Set-up'!$B$12,'Report Set-up'!$B$11,MAX(B$6:H$6))</f>
        <v>45836</v>
      </c>
      <c r="I4" s="1460"/>
    </row>
    <row r="5" spans="1:9" ht="15" thickBot="1" x14ac:dyDescent="0.25"/>
    <row r="6" spans="1:9" x14ac:dyDescent="0.2">
      <c r="A6" s="939" t="s">
        <v>1691</v>
      </c>
      <c r="B6" s="940">
        <f>'Sales Report (printable)'!$A$26</f>
        <v>22</v>
      </c>
      <c r="C6" s="941">
        <f>'Sales Report (printable)'!$A$27</f>
        <v>23</v>
      </c>
      <c r="D6" s="941">
        <f>'Sales Report (printable)'!$A$28</f>
        <v>24</v>
      </c>
      <c r="E6" s="941">
        <f>'Sales Report (printable)'!$A$29</f>
        <v>25</v>
      </c>
      <c r="F6" s="941">
        <f>'Sales Report (printable)'!$A$30</f>
        <v>26</v>
      </c>
      <c r="G6" s="941">
        <f>'Sales Report (printable)'!$A$31</f>
        <v>27</v>
      </c>
      <c r="H6" s="942">
        <f>'Sales Report (printable)'!$A$32</f>
        <v>28</v>
      </c>
      <c r="I6" s="254"/>
    </row>
    <row r="7" spans="1:9" ht="15" thickBot="1" x14ac:dyDescent="0.25">
      <c r="A7" s="943" t="s">
        <v>1692</v>
      </c>
      <c r="B7" s="944" t="s">
        <v>1693</v>
      </c>
      <c r="C7" s="262" t="s">
        <v>1694</v>
      </c>
      <c r="D7" s="262" t="s">
        <v>1695</v>
      </c>
      <c r="E7" s="262" t="s">
        <v>1696</v>
      </c>
      <c r="F7" s="262" t="s">
        <v>1697</v>
      </c>
      <c r="G7" s="262" t="s">
        <v>1698</v>
      </c>
      <c r="H7" s="945" t="s">
        <v>1699</v>
      </c>
      <c r="I7" s="260" t="s">
        <v>1700</v>
      </c>
    </row>
    <row r="8" spans="1:9" ht="15" thickBot="1" x14ac:dyDescent="0.25">
      <c r="A8" s="169" t="s">
        <v>1473</v>
      </c>
      <c r="B8" s="946">
        <f ca="1">'Sales Report (printable)'!$C$26</f>
        <v>3398.1000000000004</v>
      </c>
      <c r="C8" s="947">
        <f ca="1">'Sales Report (printable)'!$C$27</f>
        <v>3398.1000000000004</v>
      </c>
      <c r="D8" s="947">
        <f ca="1">'Sales Report (printable)'!$C$28</f>
        <v>3398.1000000000004</v>
      </c>
      <c r="E8" s="947">
        <f ca="1">'Sales Report (printable)'!$C$29</f>
        <v>3398.1000000000004</v>
      </c>
      <c r="F8" s="947">
        <f ca="1">'Sales Report (printable)'!$C$30</f>
        <v>3398.1000000000004</v>
      </c>
      <c r="G8" s="947">
        <f ca="1">'Sales Report (printable)'!$C$31</f>
        <v>3398.1000000000004</v>
      </c>
      <c r="H8" s="948">
        <f ca="1">'Sales Report (printable)'!$C$32</f>
        <v>3398.1000000000004</v>
      </c>
      <c r="I8" s="949">
        <f t="shared" ref="I8:I35" ca="1" si="0">SUM(B8:H8)</f>
        <v>23786.699999999997</v>
      </c>
    </row>
    <row r="9" spans="1:9" x14ac:dyDescent="0.2">
      <c r="A9" s="180" t="s">
        <v>266</v>
      </c>
      <c r="B9" s="950">
        <f ca="1">'Sales Report (printable)'!$I$26</f>
        <v>1000</v>
      </c>
      <c r="C9" s="951">
        <f ca="1">'Sales Report (printable)'!$I$27</f>
        <v>1000</v>
      </c>
      <c r="D9" s="951">
        <f ca="1">'Sales Report (printable)'!$I$28</f>
        <v>1000</v>
      </c>
      <c r="E9" s="951">
        <f ca="1">'Sales Report (printable)'!$I$29</f>
        <v>1000</v>
      </c>
      <c r="F9" s="951">
        <f ca="1">'Sales Report (printable)'!$I$30</f>
        <v>1000</v>
      </c>
      <c r="G9" s="951">
        <f ca="1">'Sales Report (printable)'!$I$31</f>
        <v>1000</v>
      </c>
      <c r="H9" s="952">
        <f ca="1">'Sales Report (printable)'!$I$32</f>
        <v>1000</v>
      </c>
      <c r="I9" s="953">
        <f t="shared" ca="1" si="0"/>
        <v>7000</v>
      </c>
    </row>
    <row r="10" spans="1:9" x14ac:dyDescent="0.2">
      <c r="A10" s="180" t="s">
        <v>264</v>
      </c>
      <c r="B10" s="950">
        <f ca="1">'Sales Report (printable)'!$J$26</f>
        <v>1000</v>
      </c>
      <c r="C10" s="951">
        <f ca="1">'Sales Report (printable)'!$J$27</f>
        <v>1000</v>
      </c>
      <c r="D10" s="951">
        <f ca="1">'Sales Report (printable)'!$J$28</f>
        <v>1000</v>
      </c>
      <c r="E10" s="951">
        <f ca="1">'Sales Report (printable)'!$J$29</f>
        <v>1000</v>
      </c>
      <c r="F10" s="951">
        <f ca="1">'Sales Report (printable)'!$J$30</f>
        <v>1000</v>
      </c>
      <c r="G10" s="951">
        <f ca="1">'Sales Report (printable)'!$J$31</f>
        <v>1000</v>
      </c>
      <c r="H10" s="952">
        <f ca="1">'Sales Report (printable)'!$J$32</f>
        <v>1000</v>
      </c>
      <c r="I10" s="953">
        <f t="shared" ca="1" si="0"/>
        <v>7000</v>
      </c>
    </row>
    <row r="11" spans="1:9" x14ac:dyDescent="0.2">
      <c r="A11" s="188" t="s">
        <v>268</v>
      </c>
      <c r="B11" s="1002">
        <f ca="1">'Sales Report (printable)'!$K$26</f>
        <v>1200</v>
      </c>
      <c r="C11" s="1003">
        <f ca="1">'Sales Report (printable)'!$K$27</f>
        <v>1200</v>
      </c>
      <c r="D11" s="1003">
        <f ca="1">'Sales Report (printable)'!$K$28</f>
        <v>1200</v>
      </c>
      <c r="E11" s="1003">
        <f ca="1">'Sales Report (printable)'!$K$29</f>
        <v>1200</v>
      </c>
      <c r="F11" s="1003">
        <f ca="1">'Sales Report (printable)'!$K$30</f>
        <v>1200</v>
      </c>
      <c r="G11" s="1003">
        <f ca="1">'Sales Report (printable)'!$K$31</f>
        <v>1200</v>
      </c>
      <c r="H11" s="1004">
        <f ca="1">'Sales Report (printable)'!$K$32</f>
        <v>1200</v>
      </c>
      <c r="I11" s="1005">
        <f t="shared" ref="I11:I12" ca="1" si="1">SUM(B11:H11)</f>
        <v>8400</v>
      </c>
    </row>
    <row r="12" spans="1:9" x14ac:dyDescent="0.2">
      <c r="A12" s="959" t="s">
        <v>1701</v>
      </c>
      <c r="B12" s="955">
        <f ca="1">'Sales Report (printable)'!$L$26</f>
        <v>0</v>
      </c>
      <c r="C12" s="956">
        <f ca="1">'Sales Report (printable)'!$L$27</f>
        <v>0</v>
      </c>
      <c r="D12" s="956">
        <f ca="1">'Sales Report (printable)'!$L$28</f>
        <v>0</v>
      </c>
      <c r="E12" s="956">
        <f ca="1">'Sales Report (printable)'!$L$29</f>
        <v>0</v>
      </c>
      <c r="F12" s="956">
        <f ca="1">'Sales Report (printable)'!$L$30</f>
        <v>0</v>
      </c>
      <c r="G12" s="956">
        <f ca="1">'Sales Report (printable)'!$L$31</f>
        <v>0</v>
      </c>
      <c r="H12" s="957">
        <f ca="1">'Sales Report (printable)'!$L$32</f>
        <v>0</v>
      </c>
      <c r="I12" s="958">
        <f t="shared" ca="1" si="1"/>
        <v>0</v>
      </c>
    </row>
    <row r="13" spans="1:9" ht="15" thickBot="1" x14ac:dyDescent="0.25">
      <c r="A13" s="959" t="s">
        <v>1603</v>
      </c>
      <c r="B13" s="955">
        <f ca="1">'Sales Report (printable)'!$M$26</f>
        <v>0</v>
      </c>
      <c r="C13" s="956">
        <f ca="1">'Sales Report (printable)'!$M$27</f>
        <v>0</v>
      </c>
      <c r="D13" s="956">
        <f ca="1">'Sales Report (printable)'!$M$28</f>
        <v>0</v>
      </c>
      <c r="E13" s="956">
        <f ca="1">'Sales Report (printable)'!$M$29</f>
        <v>0</v>
      </c>
      <c r="F13" s="956">
        <f ca="1">'Sales Report (printable)'!$M$30</f>
        <v>0</v>
      </c>
      <c r="G13" s="956">
        <f ca="1">'Sales Report (printable)'!$M$31</f>
        <v>0</v>
      </c>
      <c r="H13" s="957">
        <f ca="1">'Sales Report (printable)'!$M$32</f>
        <v>0</v>
      </c>
      <c r="I13" s="958">
        <f t="shared" ca="1" si="0"/>
        <v>0</v>
      </c>
    </row>
    <row r="14" spans="1:9" ht="15" thickBot="1" x14ac:dyDescent="0.25">
      <c r="A14" s="169" t="s">
        <v>1480</v>
      </c>
      <c r="B14" s="960">
        <f t="shared" ref="B14:H14" ca="1" si="2">SUM(B9:B13)</f>
        <v>3200</v>
      </c>
      <c r="C14" s="961">
        <f t="shared" ca="1" si="2"/>
        <v>3200</v>
      </c>
      <c r="D14" s="961">
        <f t="shared" ca="1" si="2"/>
        <v>3200</v>
      </c>
      <c r="E14" s="961">
        <f t="shared" ca="1" si="2"/>
        <v>3200</v>
      </c>
      <c r="F14" s="961">
        <f t="shared" ca="1" si="2"/>
        <v>3200</v>
      </c>
      <c r="G14" s="961">
        <f t="shared" ca="1" si="2"/>
        <v>3200</v>
      </c>
      <c r="H14" s="962">
        <f t="shared" ca="1" si="2"/>
        <v>3200</v>
      </c>
      <c r="I14" s="963">
        <f t="shared" ca="1" si="0"/>
        <v>22400</v>
      </c>
    </row>
    <row r="15" spans="1:9" x14ac:dyDescent="0.2">
      <c r="A15" s="171" t="s">
        <v>1702</v>
      </c>
      <c r="B15" s="950">
        <f ca="1">'Cash Report (printable)'!$D$26</f>
        <v>127.36</v>
      </c>
      <c r="C15" s="951">
        <f ca="1">'Cash Report (printable)'!$D$27</f>
        <v>127.36</v>
      </c>
      <c r="D15" s="951">
        <f ca="1">'Cash Report (printable)'!$D$28</f>
        <v>127.36</v>
      </c>
      <c r="E15" s="951">
        <f ca="1">'Cash Report (printable)'!$D$29</f>
        <v>127.36</v>
      </c>
      <c r="F15" s="951">
        <f ca="1">'Cash Report (printable)'!$D$30</f>
        <v>127.36</v>
      </c>
      <c r="G15" s="951">
        <f ca="1">'Cash Report (printable)'!$D$31</f>
        <v>127.36</v>
      </c>
      <c r="H15" s="952">
        <f ca="1">'Cash Report (printable)'!$D$32</f>
        <v>127.36</v>
      </c>
      <c r="I15" s="953">
        <f t="shared" ca="1" si="0"/>
        <v>891.52</v>
      </c>
    </row>
    <row r="16" spans="1:9" x14ac:dyDescent="0.2">
      <c r="A16" s="171" t="s">
        <v>1703</v>
      </c>
      <c r="B16" s="955">
        <f ca="1">'Cash Report (printable)'!$E$26</f>
        <v>0</v>
      </c>
      <c r="C16" s="956">
        <f ca="1">'Cash Report (printable)'!$E$27</f>
        <v>0</v>
      </c>
      <c r="D16" s="956">
        <f ca="1">'Cash Report (printable)'!$E$28</f>
        <v>0</v>
      </c>
      <c r="E16" s="956">
        <f ca="1">'Cash Report (printable)'!$E$29</f>
        <v>0</v>
      </c>
      <c r="F16" s="956">
        <f ca="1">'Cash Report (printable)'!$E$30</f>
        <v>0</v>
      </c>
      <c r="G16" s="956">
        <f ca="1">'Cash Report (printable)'!$E$31</f>
        <v>0</v>
      </c>
      <c r="H16" s="957">
        <f ca="1">'Cash Report (printable)'!$E$32</f>
        <v>0</v>
      </c>
      <c r="I16" s="964">
        <f ca="1">SUM(B16:H16)</f>
        <v>0</v>
      </c>
    </row>
    <row r="17" spans="1:9" x14ac:dyDescent="0.2">
      <c r="A17" s="171" t="s">
        <v>1704</v>
      </c>
      <c r="B17" s="955">
        <f ca="1">'Cash Report (printable)'!$F$26</f>
        <v>3.06</v>
      </c>
      <c r="C17" s="956">
        <f ca="1">'Cash Report (printable)'!$F$27</f>
        <v>3.06</v>
      </c>
      <c r="D17" s="956">
        <f ca="1">'Cash Report (printable)'!$F$28</f>
        <v>3.06</v>
      </c>
      <c r="E17" s="956">
        <f ca="1">'Cash Report (printable)'!$F$29</f>
        <v>3.06</v>
      </c>
      <c r="F17" s="956">
        <f ca="1">'Cash Report (printable)'!$F$30</f>
        <v>3.06</v>
      </c>
      <c r="G17" s="956">
        <f ca="1">'Cash Report (printable)'!$F$31</f>
        <v>3.06</v>
      </c>
      <c r="H17" s="957">
        <f ca="1">'Cash Report (printable)'!$F$32</f>
        <v>3.06</v>
      </c>
      <c r="I17" s="964">
        <f ca="1">SUM(B17:H17)</f>
        <v>21.419999999999998</v>
      </c>
    </row>
    <row r="18" spans="1:9" x14ac:dyDescent="0.2">
      <c r="A18" s="210" t="s">
        <v>1705</v>
      </c>
      <c r="B18" s="955">
        <f ca="1">'Cash Report (printable)'!$G$26</f>
        <v>1.5999999999999999</v>
      </c>
      <c r="C18" s="956">
        <f ca="1">'Cash Report (printable)'!$G$27</f>
        <v>1.5999999999999999</v>
      </c>
      <c r="D18" s="956">
        <f ca="1">'Cash Report (printable)'!$G$28</f>
        <v>1.5999999999999999</v>
      </c>
      <c r="E18" s="956">
        <f ca="1">'Cash Report (printable)'!$G$29</f>
        <v>1.5999999999999999</v>
      </c>
      <c r="F18" s="956">
        <f ca="1">'Cash Report (printable)'!$G$30</f>
        <v>1.5999999999999999</v>
      </c>
      <c r="G18" s="956">
        <f ca="1">'Cash Report (printable)'!$G$31</f>
        <v>1.9</v>
      </c>
      <c r="H18" s="957">
        <f ca="1">'Cash Report (printable)'!$G$32</f>
        <v>1.5999999999999999</v>
      </c>
      <c r="I18" s="964">
        <f t="shared" ca="1" si="0"/>
        <v>11.499999999999998</v>
      </c>
    </row>
    <row r="19" spans="1:9" x14ac:dyDescent="0.2">
      <c r="A19" s="205" t="s">
        <v>1706</v>
      </c>
      <c r="B19" s="955">
        <f ca="1">'Cash Report (printable)'!$H$26</f>
        <v>0</v>
      </c>
      <c r="C19" s="956">
        <f ca="1">'Cash Report (printable)'!$H$27</f>
        <v>0</v>
      </c>
      <c r="D19" s="956">
        <f ca="1">'Cash Report (printable)'!$H$28</f>
        <v>0</v>
      </c>
      <c r="E19" s="956">
        <f ca="1">'Cash Report (printable)'!$H$29</f>
        <v>0</v>
      </c>
      <c r="F19" s="956">
        <f ca="1">'Cash Report (printable)'!$H$30</f>
        <v>0</v>
      </c>
      <c r="G19" s="956">
        <f ca="1">'Cash Report (printable)'!$H$31</f>
        <v>0</v>
      </c>
      <c r="H19" s="957">
        <f ca="1">'Cash Report (printable)'!$H$32</f>
        <v>0</v>
      </c>
      <c r="I19" s="964">
        <f t="shared" ca="1" si="0"/>
        <v>0</v>
      </c>
    </row>
    <row r="20" spans="1:9" x14ac:dyDescent="0.2">
      <c r="A20" s="210" t="s">
        <v>1707</v>
      </c>
      <c r="B20" s="955">
        <f ca="1">'Cash Report (printable)'!$I$26</f>
        <v>0</v>
      </c>
      <c r="C20" s="956">
        <f ca="1">'Cash Report (printable)'!$I$27</f>
        <v>0</v>
      </c>
      <c r="D20" s="956">
        <f ca="1">'Cash Report (printable)'!$I$28</f>
        <v>0</v>
      </c>
      <c r="E20" s="956">
        <f ca="1">'Cash Report (printable)'!$I$29</f>
        <v>0</v>
      </c>
      <c r="F20" s="956">
        <f ca="1">'Cash Report (printable)'!$I$30</f>
        <v>0</v>
      </c>
      <c r="G20" s="956">
        <f ca="1">'Cash Report (printable)'!$I$31</f>
        <v>0</v>
      </c>
      <c r="H20" s="957">
        <f ca="1">'Cash Report (printable)'!$I$32</f>
        <v>0</v>
      </c>
      <c r="I20" s="964">
        <f t="shared" ca="1" si="0"/>
        <v>0</v>
      </c>
    </row>
    <row r="21" spans="1:9" x14ac:dyDescent="0.2">
      <c r="A21" s="210" t="s">
        <v>1708</v>
      </c>
      <c r="B21" s="955">
        <f ca="1">'Cash Report (printable)'!$J$26</f>
        <v>0</v>
      </c>
      <c r="C21" s="956">
        <f ca="1">'Cash Report (printable)'!$J$27</f>
        <v>0</v>
      </c>
      <c r="D21" s="956">
        <f ca="1">'Cash Report (printable)'!$J$28</f>
        <v>0</v>
      </c>
      <c r="E21" s="956">
        <f ca="1">'Cash Report (printable)'!$J$29</f>
        <v>0</v>
      </c>
      <c r="F21" s="956">
        <f ca="1">'Cash Report (printable)'!$J$30</f>
        <v>0</v>
      </c>
      <c r="G21" s="956">
        <f ca="1">'Cash Report (printable)'!$J$31</f>
        <v>0</v>
      </c>
      <c r="H21" s="957">
        <f ca="1">'Cash Report (printable)'!$J$32</f>
        <v>0</v>
      </c>
      <c r="I21" s="964">
        <f t="shared" ca="1" si="0"/>
        <v>0</v>
      </c>
    </row>
    <row r="22" spans="1:9" ht="15" thickBot="1" x14ac:dyDescent="0.25">
      <c r="A22" s="959" t="s">
        <v>1709</v>
      </c>
      <c r="B22" s="955">
        <f ca="1">'Cash Report (printable)'!$K$26</f>
        <v>0</v>
      </c>
      <c r="C22" s="956">
        <f ca="1">'Cash Report (printable)'!$K$27</f>
        <v>0</v>
      </c>
      <c r="D22" s="956">
        <f ca="1">'Cash Report (printable)'!$K$28</f>
        <v>0</v>
      </c>
      <c r="E22" s="956">
        <f ca="1">'Cash Report (printable)'!$K$29</f>
        <v>0</v>
      </c>
      <c r="F22" s="956">
        <f ca="1">'Cash Report (printable)'!$K$30</f>
        <v>0</v>
      </c>
      <c r="G22" s="956">
        <f ca="1">'Cash Report (printable)'!$K$31</f>
        <v>0</v>
      </c>
      <c r="H22" s="957">
        <f ca="1">'Cash Report (printable)'!$K$32</f>
        <v>0</v>
      </c>
      <c r="I22" s="958">
        <f t="shared" ca="1" si="0"/>
        <v>0</v>
      </c>
    </row>
    <row r="23" spans="1:9" ht="15" thickBot="1" x14ac:dyDescent="0.25">
      <c r="A23" s="204" t="s">
        <v>1710</v>
      </c>
      <c r="B23" s="960">
        <f t="shared" ref="B23:H23" ca="1" si="3">SUM(B14:B22)</f>
        <v>3332.02</v>
      </c>
      <c r="C23" s="961">
        <f t="shared" ca="1" si="3"/>
        <v>3332.02</v>
      </c>
      <c r="D23" s="961">
        <f t="shared" ca="1" si="3"/>
        <v>3332.02</v>
      </c>
      <c r="E23" s="961">
        <f t="shared" ca="1" si="3"/>
        <v>3332.02</v>
      </c>
      <c r="F23" s="961">
        <f t="shared" ca="1" si="3"/>
        <v>3332.02</v>
      </c>
      <c r="G23" s="961">
        <f t="shared" ca="1" si="3"/>
        <v>3332.32</v>
      </c>
      <c r="H23" s="962">
        <f t="shared" ca="1" si="3"/>
        <v>3332.02</v>
      </c>
      <c r="I23" s="963">
        <f t="shared" ca="1" si="0"/>
        <v>23324.44</v>
      </c>
    </row>
    <row r="24" spans="1:9" x14ac:dyDescent="0.2">
      <c r="A24" s="171" t="s">
        <v>1711</v>
      </c>
      <c r="B24" s="950">
        <f ca="1">'Cash Report (printable)'!$M$26</f>
        <v>0</v>
      </c>
      <c r="C24" s="951">
        <f ca="1">'Cash Report (printable)'!$M$27</f>
        <v>0</v>
      </c>
      <c r="D24" s="951">
        <f ca="1">'Cash Report (printable)'!$M$28</f>
        <v>0</v>
      </c>
      <c r="E24" s="951">
        <f ca="1">'Cash Report (printable)'!$M$29</f>
        <v>0</v>
      </c>
      <c r="F24" s="951">
        <f ca="1">'Cash Report (printable)'!$M$30</f>
        <v>0</v>
      </c>
      <c r="G24" s="951">
        <f ca="1">'Cash Report (printable)'!$M$31</f>
        <v>0</v>
      </c>
      <c r="H24" s="952">
        <f ca="1">'Cash Report (printable)'!$M$32</f>
        <v>0</v>
      </c>
      <c r="I24" s="953">
        <f t="shared" ca="1" si="0"/>
        <v>0</v>
      </c>
    </row>
    <row r="25" spans="1:9" x14ac:dyDescent="0.2">
      <c r="A25" s="171" t="s">
        <v>1712</v>
      </c>
      <c r="B25" s="950">
        <f ca="1">'Cash Report (printable)'!$N$26</f>
        <v>0</v>
      </c>
      <c r="C25" s="951">
        <f ca="1">'Cash Report (printable)'!$N$27</f>
        <v>0</v>
      </c>
      <c r="D25" s="951">
        <f ca="1">'Cash Report (printable)'!$N$28</f>
        <v>0</v>
      </c>
      <c r="E25" s="951">
        <f ca="1">'Cash Report (printable)'!$N$29</f>
        <v>0</v>
      </c>
      <c r="F25" s="951">
        <f ca="1">'Cash Report (printable)'!$N$30</f>
        <v>0</v>
      </c>
      <c r="G25" s="951">
        <f ca="1">'Cash Report (printable)'!$N$31</f>
        <v>0</v>
      </c>
      <c r="H25" s="952">
        <f ca="1">'Cash Report (printable)'!$N$32</f>
        <v>0</v>
      </c>
      <c r="I25" s="953">
        <f t="shared" ca="1" si="0"/>
        <v>0</v>
      </c>
    </row>
    <row r="26" spans="1:9" x14ac:dyDescent="0.2">
      <c r="A26" s="210" t="s">
        <v>1713</v>
      </c>
      <c r="B26" s="950">
        <f ca="1">'Cash Report (printable)'!$O$26</f>
        <v>61.43</v>
      </c>
      <c r="C26" s="951">
        <f ca="1">'Cash Report (printable)'!$O$27</f>
        <v>0</v>
      </c>
      <c r="D26" s="951">
        <f ca="1">'Cash Report (printable)'!$O$28</f>
        <v>35.18</v>
      </c>
      <c r="E26" s="951">
        <f ca="1">'Cash Report (printable)'!$O$29</f>
        <v>26.25</v>
      </c>
      <c r="F26" s="951">
        <f ca="1">'Cash Report (printable)'!$O$30</f>
        <v>65.63</v>
      </c>
      <c r="G26" s="951">
        <f ca="1">'Cash Report (printable)'!$O$31</f>
        <v>8.93</v>
      </c>
      <c r="H26" s="952">
        <f ca="1">'Cash Report (printable)'!$O$32</f>
        <v>118.13</v>
      </c>
      <c r="I26" s="964">
        <f t="shared" ca="1" si="0"/>
        <v>315.55</v>
      </c>
    </row>
    <row r="27" spans="1:9" x14ac:dyDescent="0.2">
      <c r="A27" s="210" t="s">
        <v>1714</v>
      </c>
      <c r="B27" s="950">
        <f ca="1">'Cash Report (printable)'!$P$26</f>
        <v>0</v>
      </c>
      <c r="C27" s="951">
        <f ca="1">'Cash Report (printable)'!$P$27</f>
        <v>0</v>
      </c>
      <c r="D27" s="951">
        <f ca="1">'Cash Report (printable)'!$P$28</f>
        <v>0</v>
      </c>
      <c r="E27" s="951">
        <f ca="1">'Cash Report (printable)'!$P$29</f>
        <v>0</v>
      </c>
      <c r="F27" s="951">
        <f ca="1">'Cash Report (printable)'!$P$30</f>
        <v>0</v>
      </c>
      <c r="G27" s="951">
        <f ca="1">'Cash Report (printable)'!$P$31</f>
        <v>0</v>
      </c>
      <c r="H27" s="952">
        <f ca="1">'Cash Report (printable)'!$P$32</f>
        <v>0</v>
      </c>
      <c r="I27" s="964">
        <f t="shared" ca="1" si="0"/>
        <v>0</v>
      </c>
    </row>
    <row r="28" spans="1:9" ht="15" x14ac:dyDescent="0.2">
      <c r="A28" s="211" t="s">
        <v>1715</v>
      </c>
      <c r="B28" s="950">
        <f ca="1">'Cash Report (printable)'!$Q$26</f>
        <v>0</v>
      </c>
      <c r="C28" s="951">
        <f ca="1">'Cash Report (printable)'!$Q$27</f>
        <v>0</v>
      </c>
      <c r="D28" s="951">
        <f ca="1">'Cash Report (printable)'!$Q$28</f>
        <v>0</v>
      </c>
      <c r="E28" s="951">
        <f ca="1">'Cash Report (printable)'!$Q$29</f>
        <v>0</v>
      </c>
      <c r="F28" s="951">
        <f ca="1">'Cash Report (printable)'!$Q$30</f>
        <v>0</v>
      </c>
      <c r="G28" s="951">
        <f ca="1">'Cash Report (printable)'!$Q$31</f>
        <v>0</v>
      </c>
      <c r="H28" s="952">
        <f ca="1">'Cash Report (printable)'!$Q$32</f>
        <v>0</v>
      </c>
      <c r="I28" s="964">
        <f t="shared" ca="1" si="0"/>
        <v>0</v>
      </c>
    </row>
    <row r="29" spans="1:9" ht="15" thickBot="1" x14ac:dyDescent="0.25">
      <c r="A29" s="954" t="s">
        <v>1716</v>
      </c>
      <c r="B29" s="950">
        <f ca="1">'Cash Report (printable)'!$R$26</f>
        <v>0</v>
      </c>
      <c r="C29" s="951">
        <f ca="1">'Cash Report (printable)'!$R$27</f>
        <v>0</v>
      </c>
      <c r="D29" s="951">
        <f ca="1">'Cash Report (printable)'!$R$28</f>
        <v>0</v>
      </c>
      <c r="E29" s="951">
        <f ca="1">'Cash Report (printable)'!$R$29</f>
        <v>0</v>
      </c>
      <c r="F29" s="951">
        <f ca="1">'Cash Report (printable)'!$R$30</f>
        <v>0</v>
      </c>
      <c r="G29" s="951">
        <f ca="1">'Cash Report (printable)'!$R$31</f>
        <v>0</v>
      </c>
      <c r="H29" s="952">
        <f ca="1">'Cash Report (printable)'!$R$32</f>
        <v>0</v>
      </c>
      <c r="I29" s="958">
        <f t="shared" ca="1" si="0"/>
        <v>0</v>
      </c>
    </row>
    <row r="30" spans="1:9" ht="15" thickBot="1" x14ac:dyDescent="0.25">
      <c r="A30" s="169" t="s">
        <v>1717</v>
      </c>
      <c r="B30" s="960">
        <f ca="1">B23-SUM(B24:B29)</f>
        <v>3270.59</v>
      </c>
      <c r="C30" s="960">
        <f t="shared" ref="C30:H30" ca="1" si="4">C23-SUM(C24:C29)</f>
        <v>3332.02</v>
      </c>
      <c r="D30" s="960">
        <f t="shared" ca="1" si="4"/>
        <v>3296.84</v>
      </c>
      <c r="E30" s="960">
        <f t="shared" ca="1" si="4"/>
        <v>3305.77</v>
      </c>
      <c r="F30" s="960">
        <f t="shared" ca="1" si="4"/>
        <v>3266.39</v>
      </c>
      <c r="G30" s="960">
        <f t="shared" ca="1" si="4"/>
        <v>3323.3900000000003</v>
      </c>
      <c r="H30" s="965">
        <f t="shared" ca="1" si="4"/>
        <v>3213.89</v>
      </c>
      <c r="I30" s="963">
        <f t="shared" ca="1" si="0"/>
        <v>23008.89</v>
      </c>
    </row>
    <row r="31" spans="1:9" x14ac:dyDescent="0.2">
      <c r="A31" s="171" t="s">
        <v>1718</v>
      </c>
      <c r="B31" s="950">
        <f ca="1">'Cash Report (printable)'!$S$26</f>
        <v>729.15</v>
      </c>
      <c r="C31" s="951">
        <f ca="1">'Cash Report (printable)'!$S$27</f>
        <v>615.4</v>
      </c>
      <c r="D31" s="951">
        <f ca="1">'Cash Report (printable)'!$S$28</f>
        <v>907.88</v>
      </c>
      <c r="E31" s="951">
        <f ca="1">'Cash Report (printable)'!$S$29</f>
        <v>454.68</v>
      </c>
      <c r="F31" s="951">
        <f ca="1">'Cash Report (printable)'!$S$30</f>
        <v>786.85</v>
      </c>
      <c r="G31" s="951">
        <f ca="1">'Cash Report (printable)'!$S$31</f>
        <v>858.09</v>
      </c>
      <c r="H31" s="952">
        <f ca="1">'Cash Report (printable)'!$S$32</f>
        <v>595.32000000000005</v>
      </c>
      <c r="I31" s="953">
        <f t="shared" ca="1" si="0"/>
        <v>4947.369999999999</v>
      </c>
    </row>
    <row r="32" spans="1:9" x14ac:dyDescent="0.2">
      <c r="A32" s="205" t="s">
        <v>1719</v>
      </c>
      <c r="B32" s="950">
        <f ca="1">'Cash Report (printable)'!$T$26</f>
        <v>0</v>
      </c>
      <c r="C32" s="951">
        <f ca="1">'Cash Report (printable)'!$T$27</f>
        <v>0</v>
      </c>
      <c r="D32" s="951">
        <f ca="1">'Cash Report (printable)'!$T$28</f>
        <v>0</v>
      </c>
      <c r="E32" s="951">
        <f ca="1">'Cash Report (printable)'!$T$29</f>
        <v>0</v>
      </c>
      <c r="F32" s="951">
        <f ca="1">'Cash Report (printable)'!$T$30</f>
        <v>0</v>
      </c>
      <c r="G32" s="951">
        <f ca="1">'Cash Report (printable)'!$T$31</f>
        <v>0</v>
      </c>
      <c r="H32" s="952">
        <f ca="1">'Cash Report (printable)'!$T$32</f>
        <v>0</v>
      </c>
      <c r="I32" s="964">
        <f t="shared" ref="I32" ca="1" si="5">SUM(B32:H32)</f>
        <v>0</v>
      </c>
    </row>
    <row r="33" spans="1:9" x14ac:dyDescent="0.2">
      <c r="A33" s="210" t="s">
        <v>1720</v>
      </c>
      <c r="B33" s="950">
        <f ca="1">'Cash Report (printable)'!$U$26</f>
        <v>720.64</v>
      </c>
      <c r="C33" s="951">
        <f ca="1">'Cash Report (printable)'!$U$27</f>
        <v>469.78999999999996</v>
      </c>
      <c r="D33" s="951">
        <f ca="1">'Cash Report (printable)'!$U$28</f>
        <v>545.03</v>
      </c>
      <c r="E33" s="951">
        <f ca="1">'Cash Report (printable)'!$U$29</f>
        <v>761.57999999999993</v>
      </c>
      <c r="F33" s="951">
        <f ca="1">'Cash Report (printable)'!$U$30</f>
        <v>860.68000000000006</v>
      </c>
      <c r="G33" s="951">
        <f ca="1">'Cash Report (printable)'!$U$31</f>
        <v>1548.27</v>
      </c>
      <c r="H33" s="952">
        <f ca="1">'Cash Report (printable)'!$U$32</f>
        <v>1088.08</v>
      </c>
      <c r="I33" s="964">
        <f t="shared" ca="1" si="0"/>
        <v>5994.07</v>
      </c>
    </row>
    <row r="34" spans="1:9" x14ac:dyDescent="0.2">
      <c r="A34" s="185" t="s">
        <v>1721</v>
      </c>
      <c r="B34" s="950">
        <f ca="1">'Cash Report (printable)'!$V$26</f>
        <v>226.57999999999998</v>
      </c>
      <c r="C34" s="951">
        <f ca="1">'Cash Report (printable)'!$V$27</f>
        <v>243.08999999999997</v>
      </c>
      <c r="D34" s="951">
        <f ca="1">'Cash Report (printable)'!$V$28</f>
        <v>80.489999999999995</v>
      </c>
      <c r="E34" s="951">
        <f ca="1">'Cash Report (printable)'!$V$29</f>
        <v>480.43</v>
      </c>
      <c r="F34" s="951">
        <f ca="1">'Cash Report (printable)'!$V$30</f>
        <v>299.14</v>
      </c>
      <c r="G34" s="951">
        <f ca="1">'Cash Report (printable)'!$V$31</f>
        <v>279.62</v>
      </c>
      <c r="H34" s="952">
        <f ca="1">'Cash Report (printable)'!$V$32</f>
        <v>251.01999999999998</v>
      </c>
      <c r="I34" s="964">
        <f t="shared" ca="1" si="0"/>
        <v>1860.37</v>
      </c>
    </row>
    <row r="35" spans="1:9" x14ac:dyDescent="0.2">
      <c r="A35" s="205" t="s">
        <v>1722</v>
      </c>
      <c r="B35" s="950">
        <f ca="1">'Cash Report (printable)'!$W$26</f>
        <v>87.22</v>
      </c>
      <c r="C35" s="951">
        <f ca="1">'Cash Report (printable)'!$W$27</f>
        <v>0</v>
      </c>
      <c r="D35" s="951">
        <f ca="1">'Cash Report (printable)'!$W$28</f>
        <v>119.15</v>
      </c>
      <c r="E35" s="951">
        <f ca="1">'Cash Report (printable)'!$W$29</f>
        <v>0</v>
      </c>
      <c r="F35" s="951">
        <f ca="1">'Cash Report (printable)'!$W$30</f>
        <v>0</v>
      </c>
      <c r="G35" s="951">
        <f ca="1">'Cash Report (printable)'!$W$31</f>
        <v>0</v>
      </c>
      <c r="H35" s="952">
        <f ca="1">'Cash Report (printable)'!$W$32</f>
        <v>0</v>
      </c>
      <c r="I35" s="964">
        <f t="shared" ca="1" si="0"/>
        <v>206.37</v>
      </c>
    </row>
    <row r="36" spans="1:9" x14ac:dyDescent="0.2">
      <c r="A36" s="205" t="s">
        <v>1723</v>
      </c>
      <c r="B36" s="950">
        <f ca="1">'Cash Report (printable)'!$X$26</f>
        <v>131.03</v>
      </c>
      <c r="C36" s="951">
        <f ca="1">'Cash Report (printable)'!$X$27</f>
        <v>645.63</v>
      </c>
      <c r="D36" s="951">
        <f ca="1">'Cash Report (printable)'!$X$28</f>
        <v>273.05</v>
      </c>
      <c r="E36" s="951">
        <f ca="1">'Cash Report (printable)'!$X$29</f>
        <v>145.58000000000001</v>
      </c>
      <c r="F36" s="951">
        <f ca="1">'Cash Report (printable)'!$X$30</f>
        <v>283.12</v>
      </c>
      <c r="G36" s="951">
        <f ca="1">'Cash Report (printable)'!$X$31</f>
        <v>544.13</v>
      </c>
      <c r="H36" s="952">
        <f ca="1">'Cash Report (printable)'!$X$32</f>
        <v>596.91</v>
      </c>
      <c r="I36" s="964">
        <f ca="1">SUM(B36:H36)</f>
        <v>2619.4499999999998</v>
      </c>
    </row>
    <row r="37" spans="1:9" x14ac:dyDescent="0.2">
      <c r="A37" s="966" t="s">
        <v>1724</v>
      </c>
      <c r="B37" s="950">
        <f ca="1">'Cash Report (printable)'!$Y$26</f>
        <v>0</v>
      </c>
      <c r="C37" s="951">
        <f ca="1">'Cash Report (printable)'!$Y$27</f>
        <v>0</v>
      </c>
      <c r="D37" s="951">
        <f ca="1">'Cash Report (printable)'!$Y$28</f>
        <v>0</v>
      </c>
      <c r="E37" s="951">
        <f ca="1">'Cash Report (printable)'!$Y$29</f>
        <v>0</v>
      </c>
      <c r="F37" s="951">
        <f ca="1">'Cash Report (printable)'!$Y$30</f>
        <v>0</v>
      </c>
      <c r="G37" s="951">
        <f ca="1">'Cash Report (printable)'!$Y$31</f>
        <v>0</v>
      </c>
      <c r="H37" s="952">
        <f ca="1">'Cash Report (printable)'!$Y$32</f>
        <v>0</v>
      </c>
      <c r="I37" s="958">
        <f t="shared" ref="I37:I42" ca="1" si="6">SUM(B37:H37)</f>
        <v>0</v>
      </c>
    </row>
    <row r="38" spans="1:9" x14ac:dyDescent="0.2">
      <c r="A38" s="959" t="s">
        <v>1725</v>
      </c>
      <c r="B38" s="950">
        <f ca="1">'Cash Report (printable)'!$Z$26</f>
        <v>0</v>
      </c>
      <c r="C38" s="951">
        <f ca="1">'Cash Report (printable)'!$Z$27</f>
        <v>0</v>
      </c>
      <c r="D38" s="951">
        <f ca="1">'Cash Report (printable)'!$Z$28</f>
        <v>0</v>
      </c>
      <c r="E38" s="951">
        <f ca="1">'Cash Report (printable)'!$Z$29</f>
        <v>0</v>
      </c>
      <c r="F38" s="951">
        <f ca="1">'Cash Report (printable)'!$Z$30</f>
        <v>0</v>
      </c>
      <c r="G38" s="951">
        <f ca="1">'Cash Report (printable)'!$Z$31</f>
        <v>0</v>
      </c>
      <c r="H38" s="952">
        <f ca="1">'Cash Report (printable)'!$Z$32</f>
        <v>0</v>
      </c>
      <c r="I38" s="958">
        <f t="shared" ca="1" si="6"/>
        <v>0</v>
      </c>
    </row>
    <row r="39" spans="1:9" x14ac:dyDescent="0.2">
      <c r="A39" s="966" t="s">
        <v>1726</v>
      </c>
      <c r="B39" s="950">
        <f ca="1">'Cash Report (printable)'!$AA$26</f>
        <v>94.67</v>
      </c>
      <c r="C39" s="951">
        <f ca="1">'Cash Report (printable)'!$AA$27</f>
        <v>94.67</v>
      </c>
      <c r="D39" s="951">
        <f ca="1">'Cash Report (printable)'!$AA$28</f>
        <v>94.67</v>
      </c>
      <c r="E39" s="951">
        <f ca="1">'Cash Report (printable)'!$AA$29</f>
        <v>94.67</v>
      </c>
      <c r="F39" s="951">
        <f ca="1">'Cash Report (printable)'!$AA$30</f>
        <v>94.67</v>
      </c>
      <c r="G39" s="951">
        <f ca="1">'Cash Report (printable)'!$AA$31</f>
        <v>94.67</v>
      </c>
      <c r="H39" s="952">
        <f ca="1">'Cash Report (printable)'!$AA$32</f>
        <v>94.67</v>
      </c>
      <c r="I39" s="958">
        <f t="shared" ca="1" si="6"/>
        <v>662.68999999999994</v>
      </c>
    </row>
    <row r="40" spans="1:9" x14ac:dyDescent="0.2">
      <c r="A40" s="966" t="s">
        <v>1727</v>
      </c>
      <c r="B40" s="950">
        <f ca="1">'Cash Report (printable)'!$AB$26</f>
        <v>299.32</v>
      </c>
      <c r="C40" s="951">
        <f ca="1">'Cash Report (printable)'!$AB$27</f>
        <v>299.32</v>
      </c>
      <c r="D40" s="951">
        <f ca="1">'Cash Report (printable)'!$AB$28</f>
        <v>299.32</v>
      </c>
      <c r="E40" s="951">
        <f ca="1">'Cash Report (printable)'!$AB$29</f>
        <v>299.32</v>
      </c>
      <c r="F40" s="951">
        <f ca="1">'Cash Report (printable)'!$AB$30</f>
        <v>299.32</v>
      </c>
      <c r="G40" s="951">
        <f ca="1">'Cash Report (printable)'!$AB$31</f>
        <v>299.32</v>
      </c>
      <c r="H40" s="952">
        <f ca="1">'Cash Report (printable)'!$AB$32</f>
        <v>299.32</v>
      </c>
      <c r="I40" s="958">
        <f t="shared" ca="1" si="6"/>
        <v>2095.2399999999998</v>
      </c>
    </row>
    <row r="41" spans="1:9" x14ac:dyDescent="0.2">
      <c r="A41" s="966" t="str">
        <f ca="1">'Cash Report (printable)'!$AC$4&amp;" Deposit"</f>
        <v>Google Pay Deposit</v>
      </c>
      <c r="B41" s="950">
        <f ca="1">'Cash Report (printable)'!$AC$26</f>
        <v>0</v>
      </c>
      <c r="C41" s="951">
        <f ca="1">'Cash Report (printable)'!$AC$27</f>
        <v>0</v>
      </c>
      <c r="D41" s="951">
        <f ca="1">'Cash Report (printable)'!$AC$28</f>
        <v>0</v>
      </c>
      <c r="E41" s="951">
        <f ca="1">'Cash Report (printable)'!$AC$29</f>
        <v>0</v>
      </c>
      <c r="F41" s="951">
        <f ca="1">'Cash Report (printable)'!$AC$30</f>
        <v>0</v>
      </c>
      <c r="G41" s="951">
        <f ca="1">'Cash Report (printable)'!$AC$31</f>
        <v>0</v>
      </c>
      <c r="H41" s="952">
        <f ca="1">'Cash Report (printable)'!$AC$32</f>
        <v>0</v>
      </c>
      <c r="I41" s="958">
        <f t="shared" ca="1" si="6"/>
        <v>0</v>
      </c>
    </row>
    <row r="42" spans="1:9" ht="15" thickBot="1" x14ac:dyDescent="0.25">
      <c r="A42" s="966" t="str">
        <f ca="1">'Cash Report (printable)'!$AD$4&amp;" Deposit"</f>
        <v>New Type #1 Deposit</v>
      </c>
      <c r="B42" s="950">
        <f ca="1">'Cash Report (printable)'!$AD$26</f>
        <v>0</v>
      </c>
      <c r="C42" s="951">
        <f ca="1">'Cash Report (printable)'!$AD$27</f>
        <v>0</v>
      </c>
      <c r="D42" s="951">
        <f ca="1">'Cash Report (printable)'!$AD$28</f>
        <v>0</v>
      </c>
      <c r="E42" s="951">
        <f ca="1">'Cash Report (printable)'!$AD$29</f>
        <v>0</v>
      </c>
      <c r="F42" s="951">
        <f ca="1">'Cash Report (printable)'!$AD$30</f>
        <v>0</v>
      </c>
      <c r="G42" s="951">
        <f ca="1">'Cash Report (printable)'!$AD$31</f>
        <v>0</v>
      </c>
      <c r="H42" s="952">
        <f ca="1">'Cash Report (printable)'!$AD$32</f>
        <v>0</v>
      </c>
      <c r="I42" s="958">
        <f t="shared" ca="1" si="6"/>
        <v>0</v>
      </c>
    </row>
    <row r="43" spans="1:9" ht="15" thickBot="1" x14ac:dyDescent="0.25">
      <c r="A43" s="169" t="s">
        <v>1728</v>
      </c>
      <c r="B43" s="960">
        <f t="shared" ref="B43:I43" ca="1" si="7">SUM(B31:B42)</f>
        <v>2288.61</v>
      </c>
      <c r="C43" s="960">
        <f t="shared" ca="1" si="7"/>
        <v>2367.9</v>
      </c>
      <c r="D43" s="960">
        <f t="shared" ca="1" si="7"/>
        <v>2319.59</v>
      </c>
      <c r="E43" s="960">
        <f t="shared" ca="1" si="7"/>
        <v>2236.2600000000002</v>
      </c>
      <c r="F43" s="960">
        <f t="shared" ca="1" si="7"/>
        <v>2623.78</v>
      </c>
      <c r="G43" s="960">
        <f t="shared" ca="1" si="7"/>
        <v>3624.1000000000004</v>
      </c>
      <c r="H43" s="965">
        <f t="shared" ca="1" si="7"/>
        <v>2925.32</v>
      </c>
      <c r="I43" s="963">
        <f t="shared" ca="1" si="7"/>
        <v>18385.559999999998</v>
      </c>
    </row>
    <row r="44" spans="1:9" ht="15" thickBot="1" x14ac:dyDescent="0.25">
      <c r="A44" s="967" t="s">
        <v>1729</v>
      </c>
      <c r="B44" s="968">
        <f t="shared" ref="B44:H44" ca="1" si="8">B43-B30</f>
        <v>-981.98</v>
      </c>
      <c r="C44" s="968">
        <f t="shared" ca="1" si="8"/>
        <v>-964.11999999999989</v>
      </c>
      <c r="D44" s="968">
        <f t="shared" ca="1" si="8"/>
        <v>-977.25</v>
      </c>
      <c r="E44" s="968">
        <f t="shared" ca="1" si="8"/>
        <v>-1069.5099999999998</v>
      </c>
      <c r="F44" s="968">
        <f t="shared" ca="1" si="8"/>
        <v>-642.60999999999967</v>
      </c>
      <c r="G44" s="968">
        <f t="shared" ca="1" si="8"/>
        <v>300.71000000000004</v>
      </c>
      <c r="H44" s="969">
        <f t="shared" ca="1" si="8"/>
        <v>-288.56999999999971</v>
      </c>
      <c r="I44" s="970">
        <f ca="1">SUM(B44:H44)</f>
        <v>-4623.329999999999</v>
      </c>
    </row>
    <row r="45" spans="1:9" x14ac:dyDescent="0.2">
      <c r="A45" s="889" t="s">
        <v>1730</v>
      </c>
      <c r="B45" s="971">
        <f ca="1">'Sales Report (printable)'!$T$26</f>
        <v>66</v>
      </c>
      <c r="C45" s="972">
        <f ca="1">'Sales Report (printable)'!$T$27</f>
        <v>66</v>
      </c>
      <c r="D45" s="972">
        <f ca="1">'Sales Report (printable)'!$T$28</f>
        <v>66</v>
      </c>
      <c r="E45" s="972">
        <f ca="1">'Sales Report (printable)'!$T$29</f>
        <v>66</v>
      </c>
      <c r="F45" s="972">
        <f ca="1">'Sales Report (printable)'!$T$30</f>
        <v>66</v>
      </c>
      <c r="G45" s="972">
        <f ca="1">'Sales Report (printable)'!$T$31</f>
        <v>66</v>
      </c>
      <c r="H45" s="973">
        <f ca="1">'Sales Report (printable)'!$T$32</f>
        <v>66</v>
      </c>
      <c r="I45" s="974">
        <f ca="1">SUM(B45:H45)</f>
        <v>462</v>
      </c>
    </row>
    <row r="46" spans="1:9" x14ac:dyDescent="0.2">
      <c r="A46" s="180" t="s">
        <v>1731</v>
      </c>
      <c r="B46" s="950">
        <f ca="1">'Sales Report (printable)'!$U$26</f>
        <v>48.484848484848484</v>
      </c>
      <c r="C46" s="951">
        <f ca="1">'Sales Report (printable)'!$U$27</f>
        <v>48.484848484848484</v>
      </c>
      <c r="D46" s="952">
        <f ca="1">'Sales Report (printable)'!$U$28</f>
        <v>48.484848484848484</v>
      </c>
      <c r="E46" s="951">
        <f ca="1">'Sales Report (printable)'!$U$29</f>
        <v>48.484848484848484</v>
      </c>
      <c r="F46" s="975">
        <f ca="1">'Sales Report (printable)'!$U$30</f>
        <v>48.484848484848484</v>
      </c>
      <c r="G46" s="951">
        <f ca="1">'Sales Report (printable)'!$U$31</f>
        <v>48.484848484848484</v>
      </c>
      <c r="H46" s="975">
        <f ca="1">'Sales Report (printable)'!$U$32</f>
        <v>48.484848484848484</v>
      </c>
      <c r="I46" s="953">
        <f ca="1">IF(I$45&lt;&gt;0,I14/I$45,0)</f>
        <v>48.484848484848484</v>
      </c>
    </row>
    <row r="47" spans="1:9" ht="15" thickBot="1" x14ac:dyDescent="0.25">
      <c r="A47" s="954" t="s">
        <v>1732</v>
      </c>
      <c r="B47" s="955">
        <f ca="1">'Sales Report (printable)'!$V$26</f>
        <v>6564</v>
      </c>
      <c r="C47" s="956">
        <f ca="1">'Sales Report (printable)'!$V$27</f>
        <v>6564</v>
      </c>
      <c r="D47" s="956">
        <f ca="1">'Sales Report (printable)'!$V$28</f>
        <v>6564</v>
      </c>
      <c r="E47" s="956">
        <f ca="1">'Sales Report (printable)'!$V$29</f>
        <v>6564</v>
      </c>
      <c r="F47" s="956">
        <f ca="1">'Sales Report (printable)'!$V$30</f>
        <v>6564</v>
      </c>
      <c r="G47" s="956">
        <f ca="1">'Sales Report (printable)'!$V$31</f>
        <v>6564</v>
      </c>
      <c r="H47" s="957">
        <f ca="1">'Sales Report (printable)'!$V$32</f>
        <v>6564</v>
      </c>
      <c r="I47" s="958">
        <f ca="1">SUM(B47:H47)</f>
        <v>45948</v>
      </c>
    </row>
    <row r="48" spans="1:9" x14ac:dyDescent="0.2">
      <c r="A48" s="889" t="s">
        <v>1733</v>
      </c>
      <c r="B48" s="976">
        <f ca="1">'Sales Report (printable)'!$W$26</f>
        <v>252.53107724999469</v>
      </c>
      <c r="C48" s="977">
        <f ca="1">'Sales Report (printable)'!$W$27</f>
        <v>344.31443686394692</v>
      </c>
      <c r="D48" s="977">
        <f ca="1">'Sales Report (printable)'!$W$28</f>
        <v>244.51561242236056</v>
      </c>
      <c r="E48" s="977">
        <f ca="1">'Sales Report (printable)'!$W$29</f>
        <v>289.16866675057656</v>
      </c>
      <c r="F48" s="977">
        <f ca="1">'Sales Report (printable)'!$W$30</f>
        <v>282.64061917622053</v>
      </c>
      <c r="G48" s="977">
        <f ca="1">'Sales Report (printable)'!$W$31</f>
        <v>466.76432242530927</v>
      </c>
      <c r="H48" s="978">
        <f ca="1">'Sales Report (printable)'!$W$32</f>
        <v>338.53085935674937</v>
      </c>
      <c r="I48" s="979">
        <f ca="1">SUM(B48:H48)</f>
        <v>2218.4655942451582</v>
      </c>
    </row>
    <row r="49" spans="1:9" ht="15" thickBot="1" x14ac:dyDescent="0.25">
      <c r="A49" s="546" t="s">
        <v>1734</v>
      </c>
      <c r="B49" s="980">
        <f t="shared" ref="B49:I49" ca="1" si="9">IF(B14&gt;0,B48/B14,)</f>
        <v>7.8915961640623339E-2</v>
      </c>
      <c r="C49" s="981">
        <f t="shared" ca="1" si="9"/>
        <v>0.10759826151998342</v>
      </c>
      <c r="D49" s="981">
        <f t="shared" ca="1" si="9"/>
        <v>7.6411128881987672E-2</v>
      </c>
      <c r="E49" s="981">
        <f t="shared" ca="1" si="9"/>
        <v>9.036520835955518E-2</v>
      </c>
      <c r="F49" s="981">
        <f t="shared" ca="1" si="9"/>
        <v>8.8325193492568913E-2</v>
      </c>
      <c r="G49" s="981">
        <f t="shared" ca="1" si="9"/>
        <v>0.14586385075790914</v>
      </c>
      <c r="H49" s="981">
        <f t="shared" ca="1" si="9"/>
        <v>0.10579089354898417</v>
      </c>
      <c r="I49" s="982">
        <f t="shared" ca="1" si="9"/>
        <v>9.9038642600230278E-2</v>
      </c>
    </row>
    <row r="50" spans="1:9" x14ac:dyDescent="0.2">
      <c r="A50" s="889" t="s">
        <v>1735</v>
      </c>
      <c r="B50" s="976">
        <f ca="1">'Sales Report (printable)'!$Y$26</f>
        <v>576.327</v>
      </c>
      <c r="C50" s="977">
        <f ca="1">'Sales Report (printable)'!$Y$27</f>
        <v>537.83775000000014</v>
      </c>
      <c r="D50" s="977">
        <f ca="1">'Sales Report (printable)'!$Y$28</f>
        <v>630.99</v>
      </c>
      <c r="E50" s="977">
        <f ca="1">'Sales Report (printable)'!$Y$29</f>
        <v>566.20949999999993</v>
      </c>
      <c r="F50" s="977">
        <f ca="1">'Sales Report (printable)'!$Y$30</f>
        <v>590.37750000000005</v>
      </c>
      <c r="G50" s="977">
        <f ca="1">'Sales Report (printable)'!$Y$31</f>
        <v>1052.4765</v>
      </c>
      <c r="H50" s="978">
        <f ca="1">'Sales Report (printable)'!$Y$32</f>
        <v>984.50400000000025</v>
      </c>
      <c r="I50" s="979">
        <f ca="1">SUM(B50:H50)</f>
        <v>4938.7222499999998</v>
      </c>
    </row>
    <row r="51" spans="1:9" ht="15" thickBot="1" x14ac:dyDescent="0.25">
      <c r="A51" s="893" t="s">
        <v>1736</v>
      </c>
      <c r="B51" s="980">
        <f t="shared" ref="B51:I51" ca="1" si="10">IF(B14&gt;0,B50/B14,)</f>
        <v>0.18010218750000001</v>
      </c>
      <c r="C51" s="981">
        <f t="shared" ca="1" si="10"/>
        <v>0.16807429687500006</v>
      </c>
      <c r="D51" s="981">
        <f t="shared" ca="1" si="10"/>
        <v>0.197184375</v>
      </c>
      <c r="E51" s="981">
        <f t="shared" ca="1" si="10"/>
        <v>0.17694046874999997</v>
      </c>
      <c r="F51" s="981">
        <f t="shared" ca="1" si="10"/>
        <v>0.18449296875000001</v>
      </c>
      <c r="G51" s="981">
        <f t="shared" ca="1" si="10"/>
        <v>0.32889890625000001</v>
      </c>
      <c r="H51" s="981">
        <f t="shared" ca="1" si="10"/>
        <v>0.30765750000000008</v>
      </c>
      <c r="I51" s="982">
        <f t="shared" ca="1" si="10"/>
        <v>0.220478671875</v>
      </c>
    </row>
    <row r="52" spans="1:9" ht="15" thickBot="1" x14ac:dyDescent="0.25">
      <c r="B52" s="983"/>
      <c r="C52" s="983"/>
      <c r="D52" s="983"/>
      <c r="E52" s="983"/>
      <c r="F52" s="983"/>
      <c r="G52" s="983"/>
      <c r="H52" s="983"/>
      <c r="I52" s="983"/>
    </row>
    <row r="53" spans="1:9" ht="15" thickBot="1" x14ac:dyDescent="0.25">
      <c r="A53" s="189" t="s">
        <v>1737</v>
      </c>
      <c r="B53" s="960">
        <f ca="1">SUM(B19)-SUM(B24)</f>
        <v>0</v>
      </c>
      <c r="C53" s="961">
        <f t="shared" ref="C53:H53" ca="1" si="11">SUM(C19)-SUM(C24)</f>
        <v>0</v>
      </c>
      <c r="D53" s="961">
        <f t="shared" ca="1" si="11"/>
        <v>0</v>
      </c>
      <c r="E53" s="961">
        <f t="shared" ca="1" si="11"/>
        <v>0</v>
      </c>
      <c r="F53" s="961">
        <f t="shared" ca="1" si="11"/>
        <v>0</v>
      </c>
      <c r="G53" s="961">
        <f t="shared" ca="1" si="11"/>
        <v>0</v>
      </c>
      <c r="H53" s="962">
        <f t="shared" ca="1" si="11"/>
        <v>0</v>
      </c>
      <c r="I53" s="963">
        <f ca="1">SUM(B53:H53)</f>
        <v>0</v>
      </c>
    </row>
    <row r="54" spans="1:9" x14ac:dyDescent="0.2">
      <c r="A54" s="461" t="s">
        <v>1738</v>
      </c>
      <c r="B54" s="983"/>
      <c r="C54" s="983"/>
      <c r="D54" s="983"/>
      <c r="E54" s="983"/>
      <c r="F54" s="983"/>
      <c r="G54" s="983"/>
      <c r="H54" s="983"/>
      <c r="I54" s="983"/>
    </row>
    <row r="55" spans="1:9" ht="15" thickBot="1" x14ac:dyDescent="0.25">
      <c r="B55" s="983"/>
      <c r="C55" s="983"/>
      <c r="D55" s="983"/>
      <c r="E55" s="983"/>
      <c r="F55" s="983"/>
      <c r="G55" s="983"/>
      <c r="H55" s="983"/>
      <c r="I55" s="983"/>
    </row>
    <row r="56" spans="1:9" x14ac:dyDescent="0.2">
      <c r="A56" s="889" t="s">
        <v>1739</v>
      </c>
      <c r="B56" s="984">
        <f ca="1">IF(ISNA(VLOOKUP(B$6,'Box Count Report (printable)'!$A$7:$AY$37,COLUMN('Box Count Report (printable)'!$AU$6),FALSE)),"",VLOOKUP(B$6,'Box Count Report (printable)'!$A$7:$AY$37,COLUMN('Box Count Report (printable)'!$AU$6),FALSE))</f>
        <v>78</v>
      </c>
      <c r="C56" s="985">
        <f ca="1">IF(ISNA(VLOOKUP(C$6,'Box Count Report (printable)'!$A$7:$AY$37,COLUMN('Box Count Report (printable)'!$AU$6),FALSE)),"",VLOOKUP(C$6,'Box Count Report (printable)'!$A$7:$AY$37,COLUMN('Box Count Report (printable)'!$AU$6),FALSE))</f>
        <v>132</v>
      </c>
      <c r="D56" s="985">
        <f ca="1">IF(ISNA(VLOOKUP(D$6,'Box Count Report (printable)'!$A$7:$AY$37,COLUMN('Box Count Report (printable)'!$AU$6),FALSE)),"",VLOOKUP(D$6,'Box Count Report (printable)'!$A$7:$AY$37,COLUMN('Box Count Report (printable)'!$AU$6),FALSE))</f>
        <v>92</v>
      </c>
      <c r="E56" s="985">
        <f ca="1">IF(ISNA(VLOOKUP(E$6,'Box Count Report (printable)'!$A$7:$AY$37,COLUMN('Box Count Report (printable)'!$AU$6),FALSE)),"",VLOOKUP(E$6,'Box Count Report (printable)'!$A$7:$AY$37,COLUMN('Box Count Report (printable)'!$AU$6),FALSE))</f>
        <v>113</v>
      </c>
      <c r="F56" s="985">
        <f ca="1">IF(ISNA(VLOOKUP(F$6,'Box Count Report (printable)'!$A$7:$AY$37,COLUMN('Box Count Report (printable)'!$AU$6),FALSE)),"",VLOOKUP(F$6,'Box Count Report (printable)'!$A$7:$AY$37,COLUMN('Box Count Report (printable)'!$AU$6),FALSE))</f>
        <v>145</v>
      </c>
      <c r="G56" s="985">
        <f ca="1">IF(ISNA(VLOOKUP(G$6,'Box Count Report (printable)'!$A$7:$AY$37,COLUMN('Box Count Report (printable)'!$AU$6),FALSE)),"",VLOOKUP(G$6,'Box Count Report (printable)'!$A$7:$AY$37,COLUMN('Box Count Report (printable)'!$AU$6),FALSE))</f>
        <v>188</v>
      </c>
      <c r="H56" s="986">
        <f ca="1">IF(ISNA(VLOOKUP(H$6,'Box Count Report (printable)'!$A$7:$AY$37,COLUMN('Box Count Report (printable)'!$AU$6),FALSE)),"",VLOOKUP(H$6,'Box Count Report (printable)'!$A$7:$AY$37,COLUMN('Box Count Report (printable)'!$AU$6),FALSE))</f>
        <v>127</v>
      </c>
      <c r="I56" s="987">
        <f ca="1">SUM(B56:H56)</f>
        <v>875</v>
      </c>
    </row>
    <row r="57" spans="1:9" x14ac:dyDescent="0.2">
      <c r="A57" s="185" t="s">
        <v>1740</v>
      </c>
      <c r="B57" s="988">
        <f ca="1">IF(ISNA(VLOOKUP(B$6,'Box Count Report (printable)'!$A$7:$AY$37,COLUMN('Box Count Report (printable)'!$AV$6),FALSE)),"",VLOOKUP(B$6,'Box Count Report (printable)'!$A$7:$AY$37,COLUMN('Box Count Report (printable)'!$AV$6),FALSE))</f>
        <v>61.481999999999999</v>
      </c>
      <c r="C57" s="989">
        <f ca="1">IF(ISNA(VLOOKUP(C$6,'Box Count Report (printable)'!$A$7:$AY$37,COLUMN('Box Count Report (printable)'!$AV$6),FALSE)),"",VLOOKUP(C$6,'Box Count Report (printable)'!$A$7:$AY$37,COLUMN('Box Count Report (printable)'!$AV$6),FALSE))</f>
        <v>94.235599999999991</v>
      </c>
      <c r="D57" s="989">
        <f ca="1">IF(ISNA(VLOOKUP(D$6,'Box Count Report (printable)'!$A$7:$AY$37,COLUMN('Box Count Report (printable)'!$AV$6),FALSE)),"",VLOOKUP(D$6,'Box Count Report (printable)'!$A$7:$AY$37,COLUMN('Box Count Report (printable)'!$AV$6),FALSE))</f>
        <v>63.057400000000001</v>
      </c>
      <c r="E57" s="989">
        <f ca="1">IF(ISNA(VLOOKUP(E$6,'Box Count Report (printable)'!$A$7:$AY$37,COLUMN('Box Count Report (printable)'!$AV$6),FALSE)),"",VLOOKUP(E$6,'Box Count Report (printable)'!$A$7:$AY$37,COLUMN('Box Count Report (printable)'!$AV$6),FALSE))</f>
        <v>80.048199999999994</v>
      </c>
      <c r="F57" s="989">
        <f ca="1">IF(ISNA(VLOOKUP(F$6,'Box Count Report (printable)'!$A$7:$AY$37,COLUMN('Box Count Report (printable)'!$AV$6),FALSE)),"",VLOOKUP(F$6,'Box Count Report (printable)'!$A$7:$AY$37,COLUMN('Box Count Report (printable)'!$AV$6),FALSE))</f>
        <v>93.623199999999997</v>
      </c>
      <c r="G57" s="989">
        <f ca="1">IF(ISNA(VLOOKUP(G$6,'Box Count Report (printable)'!$A$7:$AY$37,COLUMN('Box Count Report (printable)'!$AV$6),FALSE)),"",VLOOKUP(G$6,'Box Count Report (printable)'!$A$7:$AY$37,COLUMN('Box Count Report (printable)'!$AV$6),FALSE))</f>
        <v>126.59220000000001</v>
      </c>
      <c r="H57" s="990">
        <f ca="1">IF(ISNA(VLOOKUP(H$6,'Box Count Report (printable)'!$A$7:$AY$37,COLUMN('Box Count Report (printable)'!$AV$6),FALSE)),"",VLOOKUP(H$6,'Box Count Report (printable)'!$A$7:$AY$37,COLUMN('Box Count Report (printable)'!$AV$6),FALSE))</f>
        <v>89.82</v>
      </c>
      <c r="I57" s="991">
        <f ca="1">SUM(B57:H57)</f>
        <v>608.85860000000002</v>
      </c>
    </row>
    <row r="58" spans="1:9" x14ac:dyDescent="0.2">
      <c r="A58" s="210" t="s">
        <v>1741</v>
      </c>
      <c r="B58" s="992">
        <f ca="1">IF(ISNA(VLOOKUP(B$6,'Box Count Report (printable)'!$A$7:$AY$37,COLUMN('Box Count Report (printable)'!$AW$6),FALSE)),"",VLOOKUP(B$6,'Box Count Report (printable)'!$A$7:$AY$37,COLUMN('Box Count Report (printable)'!$AW$6),FALSE))</f>
        <v>98</v>
      </c>
      <c r="C58" s="993">
        <f ca="1">IF(ISNA(VLOOKUP(C$6,'Box Count Report (printable)'!$A$7:$AY$37,COLUMN('Box Count Report (printable)'!$AW$6),FALSE)),"",VLOOKUP(C$6,'Box Count Report (printable)'!$A$7:$AY$37,COLUMN('Box Count Report (printable)'!$AW$6),FALSE))</f>
        <v>110</v>
      </c>
      <c r="D58" s="993">
        <f ca="1">IF(ISNA(VLOOKUP(D$6,'Box Count Report (printable)'!$A$7:$AY$37,COLUMN('Box Count Report (printable)'!$AW$6),FALSE)),"",VLOOKUP(D$6,'Box Count Report (printable)'!$A$7:$AY$37,COLUMN('Box Count Report (printable)'!$AW$6),FALSE))</f>
        <v>97</v>
      </c>
      <c r="E58" s="993">
        <f ca="1">IF(ISNA(VLOOKUP(E$6,'Box Count Report (printable)'!$A$7:$AY$37,COLUMN('Box Count Report (printable)'!$AW$6),FALSE)),"",VLOOKUP(E$6,'Box Count Report (printable)'!$A$7:$AY$37,COLUMN('Box Count Report (printable)'!$AW$6),FALSE))</f>
        <v>81</v>
      </c>
      <c r="F58" s="993">
        <f ca="1">IF(ISNA(VLOOKUP(F$6,'Box Count Report (printable)'!$A$7:$AY$37,COLUMN('Box Count Report (printable)'!$AW$6),FALSE)),"",VLOOKUP(F$6,'Box Count Report (printable)'!$A$7:$AY$37,COLUMN('Box Count Report (printable)'!$AW$6),FALSE))</f>
        <v>120</v>
      </c>
      <c r="G58" s="993">
        <f ca="1">IF(ISNA(VLOOKUP(G$6,'Box Count Report (printable)'!$A$7:$AY$37,COLUMN('Box Count Report (printable)'!$AW$6),FALSE)),"",VLOOKUP(G$6,'Box Count Report (printable)'!$A$7:$AY$37,COLUMN('Box Count Report (printable)'!$AW$6),FALSE))</f>
        <v>159</v>
      </c>
      <c r="H58" s="994">
        <f ca="1">IF(ISNA(VLOOKUP(H$6,'Box Count Report (printable)'!$A$7:$AY$37,COLUMN('Box Count Report (printable)'!$AW$6),FALSE)),"",VLOOKUP(H$6,'Box Count Report (printable)'!$A$7:$AY$37,COLUMN('Box Count Report (printable)'!$AW$6),FALSE))</f>
        <v>110</v>
      </c>
      <c r="I58" s="995">
        <f ca="1">SUM(B58:H58)</f>
        <v>775</v>
      </c>
    </row>
    <row r="59" spans="1:9" ht="15" thickBot="1" x14ac:dyDescent="0.25">
      <c r="A59" s="893" t="s">
        <v>1593</v>
      </c>
      <c r="B59" s="996">
        <f ca="1">IF(ISNA(VLOOKUP(B$6,'Box Count Report (printable)'!$A$7:$AY$37,COLUMN('Box Count Report (printable)'!$AY$6),FALSE)),"",VLOOKUP(B$6,'Box Count Report (printable)'!$A$7:$AY$37,COLUMN('Box Count Report (printable)'!$AY$6),FALSE))</f>
        <v>-20</v>
      </c>
      <c r="C59" s="997">
        <f ca="1">IF(ISNA(VLOOKUP(C$6,'Box Count Report (printable)'!$A$7:$AY$37,COLUMN('Box Count Report (printable)'!$AY$6),FALSE)),"",VLOOKUP(C$6,'Box Count Report (printable)'!$A$7:$AY$37,COLUMN('Box Count Report (printable)'!$AY$6),FALSE))</f>
        <v>22</v>
      </c>
      <c r="D59" s="997">
        <f ca="1">IF(ISNA(VLOOKUP(D$6,'Box Count Report (printable)'!$A$7:$AY$37,COLUMN('Box Count Report (printable)'!$AY$6),FALSE)),"",VLOOKUP(D$6,'Box Count Report (printable)'!$A$7:$AY$37,COLUMN('Box Count Report (printable)'!$AY$6),FALSE))</f>
        <v>-5</v>
      </c>
      <c r="E59" s="997">
        <f ca="1">IF(ISNA(VLOOKUP(E$6,'Box Count Report (printable)'!$A$7:$AY$37,COLUMN('Box Count Report (printable)'!$AY$6),FALSE)),"",VLOOKUP(E$6,'Box Count Report (printable)'!$A$7:$AY$37,COLUMN('Box Count Report (printable)'!$AY$6),FALSE))</f>
        <v>32</v>
      </c>
      <c r="F59" s="997">
        <f ca="1">IF(ISNA(VLOOKUP(F$6,'Box Count Report (printable)'!$A$7:$AY$37,COLUMN('Box Count Report (printable)'!$AY$6),FALSE)),"",VLOOKUP(F$6,'Box Count Report (printable)'!$A$7:$AY$37,COLUMN('Box Count Report (printable)'!$AY$6),FALSE))</f>
        <v>25</v>
      </c>
      <c r="G59" s="997">
        <f ca="1">IF(ISNA(VLOOKUP(G$6,'Box Count Report (printable)'!$A$7:$AY$37,COLUMN('Box Count Report (printable)'!$AY$6),FALSE)),"",VLOOKUP(G$6,'Box Count Report (printable)'!$A$7:$AY$37,COLUMN('Box Count Report (printable)'!$AY$6),FALSE))</f>
        <v>29</v>
      </c>
      <c r="H59" s="998">
        <f ca="1">IF(ISNA(VLOOKUP(H$6,'Box Count Report (printable)'!$A$7:$AY$37,COLUMN('Box Count Report (printable)'!$AY$6),FALSE)),"",VLOOKUP(H$6,'Box Count Report (printable)'!$A$7:$AY$37,COLUMN('Box Count Report (printable)'!$AY$6),FALSE))</f>
        <v>17</v>
      </c>
      <c r="I59" s="999">
        <f ca="1">SUM(B59:H59)</f>
        <v>100</v>
      </c>
    </row>
    <row r="60" spans="1:9" x14ac:dyDescent="0.2">
      <c r="B60" s="983"/>
      <c r="C60" s="983"/>
      <c r="D60" s="983"/>
      <c r="E60" s="983"/>
      <c r="F60" s="983"/>
      <c r="G60" s="983"/>
      <c r="H60" s="983"/>
      <c r="I60" s="983"/>
    </row>
    <row r="61" spans="1:9" x14ac:dyDescent="0.2">
      <c r="A61" s="160" t="s">
        <v>1742</v>
      </c>
    </row>
    <row r="62" spans="1:9" x14ac:dyDescent="0.2">
      <c r="A62" s="1000"/>
      <c r="B62" s="1000"/>
      <c r="C62" s="1000"/>
      <c r="D62" s="1000"/>
      <c r="E62" s="1000"/>
      <c r="F62" s="1000"/>
      <c r="G62" s="1000"/>
      <c r="H62" s="1000"/>
      <c r="I62" s="1000"/>
    </row>
    <row r="63" spans="1:9" x14ac:dyDescent="0.2">
      <c r="A63" s="1000"/>
      <c r="B63" s="1000"/>
      <c r="C63" s="1000"/>
      <c r="D63" s="1000"/>
      <c r="E63" s="1000"/>
      <c r="F63" s="1000"/>
      <c r="G63" s="1000"/>
      <c r="H63" s="1000"/>
      <c r="I63" s="1000"/>
    </row>
    <row r="64" spans="1:9" x14ac:dyDescent="0.2">
      <c r="A64" s="1000"/>
      <c r="B64" s="1000"/>
      <c r="C64" s="1000"/>
      <c r="D64" s="1000"/>
      <c r="E64" s="1000"/>
      <c r="F64" s="1000"/>
      <c r="G64" s="1000"/>
      <c r="H64" s="1000"/>
      <c r="I64" s="1000"/>
    </row>
    <row r="65" spans="1:9" x14ac:dyDescent="0.2">
      <c r="A65" s="1000"/>
      <c r="B65" s="1000"/>
      <c r="C65" s="1000"/>
      <c r="D65" s="1000"/>
      <c r="E65" s="1000"/>
      <c r="F65" s="1000"/>
      <c r="G65" s="1000"/>
      <c r="H65" s="1000"/>
      <c r="I65" s="1000"/>
    </row>
    <row r="66" spans="1:9" x14ac:dyDescent="0.2">
      <c r="A66" s="1000"/>
      <c r="B66" s="1000"/>
      <c r="C66" s="1000"/>
      <c r="D66" s="1000"/>
      <c r="E66" s="1000"/>
      <c r="F66" s="1000"/>
      <c r="G66" s="1000"/>
      <c r="H66" s="1000"/>
      <c r="I66" s="1000"/>
    </row>
    <row r="67" spans="1:9" x14ac:dyDescent="0.2">
      <c r="A67" s="1000"/>
      <c r="B67" s="1000"/>
      <c r="C67" s="1000"/>
      <c r="D67" s="1000"/>
      <c r="E67" s="1000"/>
      <c r="F67" s="1000"/>
      <c r="G67" s="1000"/>
      <c r="H67" s="1000"/>
      <c r="I67" s="1000"/>
    </row>
    <row r="68" spans="1:9" x14ac:dyDescent="0.2">
      <c r="A68" s="1000"/>
      <c r="B68" s="1000"/>
      <c r="C68" s="1000"/>
      <c r="D68" s="1000"/>
      <c r="E68" s="1000"/>
      <c r="F68" s="1000"/>
      <c r="G68" s="1000"/>
      <c r="H68" s="1000"/>
      <c r="I68" s="1000"/>
    </row>
    <row r="69" spans="1:9" ht="15" thickBot="1" x14ac:dyDescent="0.25">
      <c r="A69" s="1001"/>
      <c r="B69" s="1001"/>
      <c r="C69" s="1001"/>
      <c r="D69" s="1001"/>
      <c r="E69" s="1001"/>
      <c r="F69" s="1001"/>
      <c r="G69" s="1001"/>
      <c r="H69" s="1001"/>
      <c r="I69" s="1001"/>
    </row>
  </sheetData>
  <sheetProtection algorithmName="SHA-512" hashValue="sVubMSyuPJOHTMfm7A2Iz9XSrxMl9TuO3+18SuH3W0be1SR8FyrrSxJK7fFURM05pkZ8yviMEn92B3zZ4qQt8w==" saltValue="9zAZTPDHj5LLpr8zzRa5Pg==" spinCount="100000" sheet="1" objects="1" scenarios="1" formatColumns="0"/>
  <mergeCells count="3">
    <mergeCell ref="A1:I1"/>
    <mergeCell ref="H3:I3"/>
    <mergeCell ref="H4:I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BBE1-3584-4416-B397-B0FC4EAE37E9}">
  <sheetPr>
    <tabColor theme="4" tint="0.39997558519241921"/>
  </sheetPr>
  <dimension ref="A1:I69"/>
  <sheetViews>
    <sheetView showGridLines="0" workbookViewId="0">
      <pane ySplit="7" topLeftCell="A8" activePane="bottomLeft" state="frozen"/>
      <selection pane="bottomLeft" activeCell="A8" sqref="A8"/>
    </sheetView>
  </sheetViews>
  <sheetFormatPr baseColWidth="10" defaultColWidth="9" defaultRowHeight="14" x14ac:dyDescent="0.2"/>
  <cols>
    <col min="1" max="1" width="30.6640625" style="160" customWidth="1"/>
    <col min="2" max="8" width="9.6640625" style="160" customWidth="1"/>
    <col min="9" max="9" width="12.6640625" style="160" customWidth="1"/>
    <col min="10" max="16384" width="9" style="160"/>
  </cols>
  <sheetData>
    <row r="1" spans="1:9" s="380" customFormat="1" ht="27" x14ac:dyDescent="0.35">
      <c r="A1" s="1459" t="s">
        <v>1686</v>
      </c>
      <c r="B1" s="1459"/>
      <c r="C1" s="1459"/>
      <c r="D1" s="1459"/>
      <c r="E1" s="1459"/>
      <c r="F1" s="1459"/>
      <c r="G1" s="1459"/>
      <c r="H1" s="1459"/>
      <c r="I1" s="1459"/>
    </row>
    <row r="3" spans="1:9" x14ac:dyDescent="0.2">
      <c r="A3" s="789" t="s">
        <v>1687</v>
      </c>
      <c r="B3" s="788">
        <f>'Report Set-up'!$B$6</f>
        <v>999</v>
      </c>
      <c r="G3" s="791" t="s">
        <v>1688</v>
      </c>
      <c r="H3" s="1460">
        <f>IF(B6=0,"---",DATE('Report Set-up'!$B$12,'Report Set-up'!$B$11,B6))</f>
        <v>45837</v>
      </c>
      <c r="I3" s="1460"/>
    </row>
    <row r="4" spans="1:9" x14ac:dyDescent="0.2">
      <c r="A4" s="789" t="s">
        <v>1689</v>
      </c>
      <c r="B4" s="788" t="str">
        <f>'Report Set-up'!$B$7</f>
        <v>Sample Store</v>
      </c>
      <c r="F4" s="790"/>
      <c r="G4" s="791" t="s">
        <v>1690</v>
      </c>
      <c r="H4" s="1460">
        <f>IF(B6=0,"---",DATE('Report Set-up'!$B$12,'Report Set-up'!$B$11,MAX(B$6:H$6)))</f>
        <v>45838</v>
      </c>
      <c r="I4" s="1460"/>
    </row>
    <row r="5" spans="1:9" ht="15" thickBot="1" x14ac:dyDescent="0.25"/>
    <row r="6" spans="1:9" x14ac:dyDescent="0.2">
      <c r="A6" s="939" t="s">
        <v>1691</v>
      </c>
      <c r="B6" s="940">
        <f>'Sales Report (printable)'!$A$33</f>
        <v>29</v>
      </c>
      <c r="C6" s="941">
        <f>'Sales Report (printable)'!$A$34</f>
        <v>30</v>
      </c>
      <c r="D6" s="941">
        <f>'Sales Report (printable)'!$A$35</f>
        <v>0</v>
      </c>
      <c r="E6" s="941">
        <f>'Sales Report (printable)'!$A$36</f>
        <v>0</v>
      </c>
      <c r="F6" s="941">
        <f>'Sales Report (printable)'!$A$37</f>
        <v>0</v>
      </c>
      <c r="G6" s="941">
        <f>'Sales Report (printable)'!$A$38</f>
        <v>0</v>
      </c>
      <c r="H6" s="942">
        <f>'Sales Report (printable)'!$A$39</f>
        <v>0</v>
      </c>
      <c r="I6" s="254"/>
    </row>
    <row r="7" spans="1:9" ht="15" thickBot="1" x14ac:dyDescent="0.25">
      <c r="A7" s="943" t="s">
        <v>1692</v>
      </c>
      <c r="B7" s="944" t="s">
        <v>1693</v>
      </c>
      <c r="C7" s="262" t="s">
        <v>1694</v>
      </c>
      <c r="D7" s="262" t="s">
        <v>1695</v>
      </c>
      <c r="E7" s="262" t="s">
        <v>1696</v>
      </c>
      <c r="F7" s="262" t="s">
        <v>1697</v>
      </c>
      <c r="G7" s="262" t="s">
        <v>1698</v>
      </c>
      <c r="H7" s="945" t="s">
        <v>1699</v>
      </c>
      <c r="I7" s="260" t="s">
        <v>1700</v>
      </c>
    </row>
    <row r="8" spans="1:9" ht="15" thickBot="1" x14ac:dyDescent="0.25">
      <c r="A8" s="169" t="s">
        <v>1473</v>
      </c>
      <c r="B8" s="946">
        <f ca="1">'Sales Report (printable)'!$C$33</f>
        <v>3398.1000000000004</v>
      </c>
      <c r="C8" s="947">
        <f ca="1">'Sales Report (printable)'!$C$34</f>
        <v>3398.1000000000004</v>
      </c>
      <c r="D8" s="947" t="str">
        <f>'Sales Report (printable)'!$C$35</f>
        <v/>
      </c>
      <c r="E8" s="947" t="str">
        <f>'Sales Report (printable)'!$C$36</f>
        <v/>
      </c>
      <c r="F8" s="947" t="str">
        <f>'Sales Report (printable)'!$C$37</f>
        <v/>
      </c>
      <c r="G8" s="947" t="str">
        <f>'Sales Report (printable)'!$C$38</f>
        <v/>
      </c>
      <c r="H8" s="948" t="str">
        <f>'Sales Report (printable)'!$C$39</f>
        <v/>
      </c>
      <c r="I8" s="949">
        <f t="shared" ref="I8:I35" ca="1" si="0">SUM(B8:H8)</f>
        <v>6796.2000000000007</v>
      </c>
    </row>
    <row r="9" spans="1:9" x14ac:dyDescent="0.2">
      <c r="A9" s="180" t="s">
        <v>266</v>
      </c>
      <c r="B9" s="950">
        <f ca="1">'Sales Report (printable)'!$I$33</f>
        <v>1000</v>
      </c>
      <c r="C9" s="951">
        <f ca="1">'Sales Report (printable)'!$I$34</f>
        <v>1000</v>
      </c>
      <c r="D9" s="951" t="str">
        <f ca="1">'Sales Report (printable)'!$I$35</f>
        <v/>
      </c>
      <c r="E9" s="951" t="str">
        <f ca="1">'Sales Report (printable)'!$I$36</f>
        <v/>
      </c>
      <c r="F9" s="951" t="str">
        <f ca="1">'Sales Report (printable)'!$I$37</f>
        <v/>
      </c>
      <c r="G9" s="951" t="str">
        <f ca="1">'Sales Report (printable)'!$I$38</f>
        <v/>
      </c>
      <c r="H9" s="952" t="str">
        <f ca="1">'Sales Report (printable)'!$I$39</f>
        <v/>
      </c>
      <c r="I9" s="953">
        <f t="shared" ca="1" si="0"/>
        <v>2000</v>
      </c>
    </row>
    <row r="10" spans="1:9" x14ac:dyDescent="0.2">
      <c r="A10" s="180" t="s">
        <v>264</v>
      </c>
      <c r="B10" s="950">
        <f ca="1">'Sales Report (printable)'!$J$33</f>
        <v>1000</v>
      </c>
      <c r="C10" s="951">
        <f ca="1">'Sales Report (printable)'!$J$34</f>
        <v>1000</v>
      </c>
      <c r="D10" s="951" t="str">
        <f ca="1">'Sales Report (printable)'!$J$35</f>
        <v/>
      </c>
      <c r="E10" s="951" t="str">
        <f ca="1">'Sales Report (printable)'!$J$36</f>
        <v/>
      </c>
      <c r="F10" s="951" t="str">
        <f ca="1">'Sales Report (printable)'!$J$37</f>
        <v/>
      </c>
      <c r="G10" s="951" t="str">
        <f ca="1">'Sales Report (printable)'!$J$38</f>
        <v/>
      </c>
      <c r="H10" s="952" t="str">
        <f ca="1">'Sales Report (printable)'!$J$39</f>
        <v/>
      </c>
      <c r="I10" s="953">
        <f t="shared" ca="1" si="0"/>
        <v>2000</v>
      </c>
    </row>
    <row r="11" spans="1:9" x14ac:dyDescent="0.2">
      <c r="A11" s="188" t="s">
        <v>268</v>
      </c>
      <c r="B11" s="1002">
        <f ca="1">'Sales Report (printable)'!$K$33</f>
        <v>1200</v>
      </c>
      <c r="C11" s="1003">
        <f ca="1">'Sales Report (printable)'!$K$34</f>
        <v>1200</v>
      </c>
      <c r="D11" s="1003" t="str">
        <f ca="1">'Sales Report (printable)'!$K$35</f>
        <v/>
      </c>
      <c r="E11" s="1003" t="str">
        <f ca="1">'Sales Report (printable)'!$K$36</f>
        <v/>
      </c>
      <c r="F11" s="1003" t="str">
        <f ca="1">'Sales Report (printable)'!$K$37</f>
        <v/>
      </c>
      <c r="G11" s="1003" t="str">
        <f ca="1">'Sales Report (printable)'!$K$38</f>
        <v/>
      </c>
      <c r="H11" s="1004" t="str">
        <f ca="1">'Sales Report (printable)'!$K$39</f>
        <v/>
      </c>
      <c r="I11" s="1005">
        <f t="shared" ref="I11:I12" ca="1" si="1">SUM(B11:H11)</f>
        <v>2400</v>
      </c>
    </row>
    <row r="12" spans="1:9" x14ac:dyDescent="0.2">
      <c r="A12" s="959" t="s">
        <v>1701</v>
      </c>
      <c r="B12" s="955">
        <f ca="1">'Sales Report (printable)'!$L$33</f>
        <v>0</v>
      </c>
      <c r="C12" s="956">
        <f ca="1">'Sales Report (printable)'!$L$34</f>
        <v>0</v>
      </c>
      <c r="D12" s="956" t="str">
        <f ca="1">'Sales Report (printable)'!$L$35</f>
        <v/>
      </c>
      <c r="E12" s="956" t="str">
        <f ca="1">'Sales Report (printable)'!$L$36</f>
        <v/>
      </c>
      <c r="F12" s="956" t="str">
        <f ca="1">'Sales Report (printable)'!$L$37</f>
        <v/>
      </c>
      <c r="G12" s="956" t="str">
        <f ca="1">'Sales Report (printable)'!$L$38</f>
        <v/>
      </c>
      <c r="H12" s="957" t="str">
        <f ca="1">'Sales Report (printable)'!$L$39</f>
        <v/>
      </c>
      <c r="I12" s="958">
        <f t="shared" ca="1" si="1"/>
        <v>0</v>
      </c>
    </row>
    <row r="13" spans="1:9" ht="15" thickBot="1" x14ac:dyDescent="0.25">
      <c r="A13" s="959" t="s">
        <v>1603</v>
      </c>
      <c r="B13" s="955">
        <f ca="1">'Sales Report (printable)'!$M$33</f>
        <v>0</v>
      </c>
      <c r="C13" s="956">
        <f ca="1">'Sales Report (printable)'!$M$34</f>
        <v>0</v>
      </c>
      <c r="D13" s="956" t="str">
        <f ca="1">'Sales Report (printable)'!$M$35</f>
        <v/>
      </c>
      <c r="E13" s="956" t="str">
        <f ca="1">'Sales Report (printable)'!$M$36</f>
        <v/>
      </c>
      <c r="F13" s="956" t="str">
        <f ca="1">'Sales Report (printable)'!$M$37</f>
        <v/>
      </c>
      <c r="G13" s="956" t="str">
        <f ca="1">'Sales Report (printable)'!$M$38</f>
        <v/>
      </c>
      <c r="H13" s="957" t="str">
        <f ca="1">'Sales Report (printable)'!$M$39</f>
        <v/>
      </c>
      <c r="I13" s="958">
        <f t="shared" ca="1" si="0"/>
        <v>0</v>
      </c>
    </row>
    <row r="14" spans="1:9" ht="15" thickBot="1" x14ac:dyDescent="0.25">
      <c r="A14" s="169" t="s">
        <v>1480</v>
      </c>
      <c r="B14" s="960">
        <f t="shared" ref="B14:H14" ca="1" si="2">SUM(B9:B13)</f>
        <v>3200</v>
      </c>
      <c r="C14" s="961">
        <f t="shared" ca="1" si="2"/>
        <v>3200</v>
      </c>
      <c r="D14" s="961">
        <f t="shared" ca="1" si="2"/>
        <v>0</v>
      </c>
      <c r="E14" s="961">
        <f t="shared" ca="1" si="2"/>
        <v>0</v>
      </c>
      <c r="F14" s="961">
        <f t="shared" ca="1" si="2"/>
        <v>0</v>
      </c>
      <c r="G14" s="961">
        <f t="shared" ca="1" si="2"/>
        <v>0</v>
      </c>
      <c r="H14" s="962">
        <f t="shared" ca="1" si="2"/>
        <v>0</v>
      </c>
      <c r="I14" s="963">
        <f t="shared" ca="1" si="0"/>
        <v>6400</v>
      </c>
    </row>
    <row r="15" spans="1:9" x14ac:dyDescent="0.2">
      <c r="A15" s="171" t="s">
        <v>1702</v>
      </c>
      <c r="B15" s="950">
        <f ca="1">'Cash Report (printable)'!$D$33</f>
        <v>127.36</v>
      </c>
      <c r="C15" s="951">
        <f ca="1">'Cash Report (printable)'!$D$34</f>
        <v>127.36</v>
      </c>
      <c r="D15" s="951" t="str">
        <f ca="1">'Cash Report (printable)'!$D$35</f>
        <v/>
      </c>
      <c r="E15" s="951" t="str">
        <f ca="1">'Cash Report (printable)'!$D$36</f>
        <v/>
      </c>
      <c r="F15" s="951" t="str">
        <f ca="1">'Cash Report (printable)'!$D$37</f>
        <v/>
      </c>
      <c r="G15" s="951" t="str">
        <f ca="1">'Cash Report (printable)'!$D$38</f>
        <v/>
      </c>
      <c r="H15" s="952" t="str">
        <f ca="1">'Cash Report (printable)'!$D$39</f>
        <v/>
      </c>
      <c r="I15" s="953">
        <f t="shared" ca="1" si="0"/>
        <v>254.72</v>
      </c>
    </row>
    <row r="16" spans="1:9" x14ac:dyDescent="0.2">
      <c r="A16" s="171" t="s">
        <v>1703</v>
      </c>
      <c r="B16" s="955">
        <f ca="1">'Cash Report (printable)'!$E$33</f>
        <v>0</v>
      </c>
      <c r="C16" s="956">
        <f ca="1">'Cash Report (printable)'!$E$34</f>
        <v>0</v>
      </c>
      <c r="D16" s="956" t="str">
        <f ca="1">'Cash Report (printable)'!$E$35</f>
        <v/>
      </c>
      <c r="E16" s="956" t="str">
        <f ca="1">'Cash Report (printable)'!$E$36</f>
        <v/>
      </c>
      <c r="F16" s="956" t="str">
        <f ca="1">'Cash Report (printable)'!$E$37</f>
        <v/>
      </c>
      <c r="G16" s="956" t="str">
        <f ca="1">'Cash Report (printable)'!$E$38</f>
        <v/>
      </c>
      <c r="H16" s="957" t="str">
        <f ca="1">'Cash Report (printable)'!$E$39</f>
        <v/>
      </c>
      <c r="I16" s="964">
        <f ca="1">SUM(B16:H16)</f>
        <v>0</v>
      </c>
    </row>
    <row r="17" spans="1:9" x14ac:dyDescent="0.2">
      <c r="A17" s="171" t="s">
        <v>1704</v>
      </c>
      <c r="B17" s="955">
        <f ca="1">'Cash Report (printable)'!$F$33</f>
        <v>3.06</v>
      </c>
      <c r="C17" s="956">
        <f ca="1">'Cash Report (printable)'!$F$34</f>
        <v>3.06</v>
      </c>
      <c r="D17" s="956" t="str">
        <f ca="1">'Cash Report (printable)'!$F$35</f>
        <v/>
      </c>
      <c r="E17" s="956" t="str">
        <f ca="1">'Cash Report (printable)'!$F$36</f>
        <v/>
      </c>
      <c r="F17" s="956" t="str">
        <f ca="1">'Cash Report (printable)'!$F$37</f>
        <v/>
      </c>
      <c r="G17" s="956" t="str">
        <f ca="1">'Cash Report (printable)'!$F$38</f>
        <v/>
      </c>
      <c r="H17" s="957" t="str">
        <f ca="1">'Cash Report (printable)'!$F$39</f>
        <v/>
      </c>
      <c r="I17" s="964">
        <f ca="1">SUM(B17:H17)</f>
        <v>6.12</v>
      </c>
    </row>
    <row r="18" spans="1:9" x14ac:dyDescent="0.2">
      <c r="A18" s="210" t="s">
        <v>1705</v>
      </c>
      <c r="B18" s="955">
        <f ca="1">'Cash Report (printable)'!$G$33</f>
        <v>1.5999999999999999</v>
      </c>
      <c r="C18" s="956">
        <f ca="1">'Cash Report (printable)'!$G$34</f>
        <v>1.5999999999999999</v>
      </c>
      <c r="D18" s="956" t="str">
        <f ca="1">'Cash Report (printable)'!$G$35</f>
        <v/>
      </c>
      <c r="E18" s="956" t="str">
        <f ca="1">'Cash Report (printable)'!$G$36</f>
        <v/>
      </c>
      <c r="F18" s="956" t="str">
        <f ca="1">'Cash Report (printable)'!$G$37</f>
        <v/>
      </c>
      <c r="G18" s="956" t="str">
        <f ca="1">'Cash Report (printable)'!$G$38</f>
        <v/>
      </c>
      <c r="H18" s="957" t="str">
        <f ca="1">'Cash Report (printable)'!$G$39</f>
        <v/>
      </c>
      <c r="I18" s="964">
        <f t="shared" ca="1" si="0"/>
        <v>3.1999999999999997</v>
      </c>
    </row>
    <row r="19" spans="1:9" x14ac:dyDescent="0.2">
      <c r="A19" s="205" t="s">
        <v>1706</v>
      </c>
      <c r="B19" s="955">
        <f ca="1">'Cash Report (printable)'!$H$33</f>
        <v>0</v>
      </c>
      <c r="C19" s="956">
        <f ca="1">'Cash Report (printable)'!$H$34</f>
        <v>0</v>
      </c>
      <c r="D19" s="956" t="str">
        <f ca="1">'Cash Report (printable)'!$H$35</f>
        <v/>
      </c>
      <c r="E19" s="956" t="str">
        <f ca="1">'Cash Report (printable)'!$H$36</f>
        <v/>
      </c>
      <c r="F19" s="956" t="str">
        <f ca="1">'Cash Report (printable)'!$H$37</f>
        <v/>
      </c>
      <c r="G19" s="956" t="str">
        <f ca="1">'Cash Report (printable)'!$H$38</f>
        <v/>
      </c>
      <c r="H19" s="957" t="str">
        <f ca="1">'Cash Report (printable)'!$H$39</f>
        <v/>
      </c>
      <c r="I19" s="964">
        <f t="shared" ca="1" si="0"/>
        <v>0</v>
      </c>
    </row>
    <row r="20" spans="1:9" x14ac:dyDescent="0.2">
      <c r="A20" s="210" t="s">
        <v>1707</v>
      </c>
      <c r="B20" s="955">
        <f ca="1">'Cash Report (printable)'!$I$33</f>
        <v>0</v>
      </c>
      <c r="C20" s="956">
        <f ca="1">'Cash Report (printable)'!$I$34</f>
        <v>0</v>
      </c>
      <c r="D20" s="956" t="str">
        <f ca="1">'Cash Report (printable)'!$I$35</f>
        <v/>
      </c>
      <c r="E20" s="956" t="str">
        <f ca="1">'Cash Report (printable)'!$I$36</f>
        <v/>
      </c>
      <c r="F20" s="956" t="str">
        <f ca="1">'Cash Report (printable)'!$I$37</f>
        <v/>
      </c>
      <c r="G20" s="956" t="str">
        <f ca="1">'Cash Report (printable)'!$I$38</f>
        <v/>
      </c>
      <c r="H20" s="957" t="str">
        <f ca="1">'Cash Report (printable)'!$I$39</f>
        <v/>
      </c>
      <c r="I20" s="964">
        <f t="shared" ca="1" si="0"/>
        <v>0</v>
      </c>
    </row>
    <row r="21" spans="1:9" x14ac:dyDescent="0.2">
      <c r="A21" s="210" t="s">
        <v>1708</v>
      </c>
      <c r="B21" s="955">
        <f ca="1">'Cash Report (printable)'!$J$33</f>
        <v>0</v>
      </c>
      <c r="C21" s="956">
        <f ca="1">'Cash Report (printable)'!$J$34</f>
        <v>0</v>
      </c>
      <c r="D21" s="956" t="str">
        <f ca="1">'Cash Report (printable)'!$J$35</f>
        <v/>
      </c>
      <c r="E21" s="956" t="str">
        <f ca="1">'Cash Report (printable)'!$J$36</f>
        <v/>
      </c>
      <c r="F21" s="956" t="str">
        <f ca="1">'Cash Report (printable)'!$J$37</f>
        <v/>
      </c>
      <c r="G21" s="956" t="str">
        <f ca="1">'Cash Report (printable)'!$J$38</f>
        <v/>
      </c>
      <c r="H21" s="957" t="str">
        <f ca="1">'Cash Report (printable)'!$J$39</f>
        <v/>
      </c>
      <c r="I21" s="964">
        <f t="shared" ca="1" si="0"/>
        <v>0</v>
      </c>
    </row>
    <row r="22" spans="1:9" ht="15" thickBot="1" x14ac:dyDescent="0.25">
      <c r="A22" s="959" t="s">
        <v>1709</v>
      </c>
      <c r="B22" s="955">
        <f ca="1">'Cash Report (printable)'!$K$33</f>
        <v>0</v>
      </c>
      <c r="C22" s="956">
        <f ca="1">'Cash Report (printable)'!$K$34</f>
        <v>0</v>
      </c>
      <c r="D22" s="956" t="str">
        <f ca="1">'Cash Report (printable)'!$K$35</f>
        <v/>
      </c>
      <c r="E22" s="956" t="str">
        <f ca="1">'Cash Report (printable)'!$K$36</f>
        <v/>
      </c>
      <c r="F22" s="956" t="str">
        <f ca="1">'Cash Report (printable)'!$K$37</f>
        <v/>
      </c>
      <c r="G22" s="956" t="str">
        <f ca="1">'Cash Report (printable)'!$K$38</f>
        <v/>
      </c>
      <c r="H22" s="957" t="str">
        <f ca="1">'Cash Report (printable)'!$K$39</f>
        <v/>
      </c>
      <c r="I22" s="958">
        <f t="shared" ca="1" si="0"/>
        <v>0</v>
      </c>
    </row>
    <row r="23" spans="1:9" ht="15" thickBot="1" x14ac:dyDescent="0.25">
      <c r="A23" s="204" t="s">
        <v>1710</v>
      </c>
      <c r="B23" s="960">
        <f t="shared" ref="B23:H23" ca="1" si="3">SUM(B14:B22)</f>
        <v>3332.02</v>
      </c>
      <c r="C23" s="961">
        <f t="shared" ca="1" si="3"/>
        <v>3332.02</v>
      </c>
      <c r="D23" s="961">
        <f t="shared" ca="1" si="3"/>
        <v>0</v>
      </c>
      <c r="E23" s="961">
        <f t="shared" ca="1" si="3"/>
        <v>0</v>
      </c>
      <c r="F23" s="961">
        <f t="shared" ca="1" si="3"/>
        <v>0</v>
      </c>
      <c r="G23" s="961">
        <f t="shared" ca="1" si="3"/>
        <v>0</v>
      </c>
      <c r="H23" s="962">
        <f t="shared" ca="1" si="3"/>
        <v>0</v>
      </c>
      <c r="I23" s="963">
        <f t="shared" ca="1" si="0"/>
        <v>6664.04</v>
      </c>
    </row>
    <row r="24" spans="1:9" x14ac:dyDescent="0.2">
      <c r="A24" s="171" t="s">
        <v>1711</v>
      </c>
      <c r="B24" s="950">
        <f ca="1">'Cash Report (printable)'!$M$33</f>
        <v>0</v>
      </c>
      <c r="C24" s="951">
        <f ca="1">'Cash Report (printable)'!$M$34</f>
        <v>0</v>
      </c>
      <c r="D24" s="951" t="str">
        <f ca="1">'Cash Report (printable)'!$M$35</f>
        <v/>
      </c>
      <c r="E24" s="951" t="str">
        <f ca="1">'Cash Report (printable)'!$M$36</f>
        <v/>
      </c>
      <c r="F24" s="951" t="str">
        <f ca="1">'Cash Report (printable)'!$M$37</f>
        <v/>
      </c>
      <c r="G24" s="951" t="str">
        <f ca="1">'Cash Report (printable)'!$M$38</f>
        <v/>
      </c>
      <c r="H24" s="952" t="str">
        <f ca="1">'Cash Report (printable)'!$M$39</f>
        <v/>
      </c>
      <c r="I24" s="953">
        <f t="shared" ca="1" si="0"/>
        <v>0</v>
      </c>
    </row>
    <row r="25" spans="1:9" x14ac:dyDescent="0.2">
      <c r="A25" s="171" t="s">
        <v>1712</v>
      </c>
      <c r="B25" s="950">
        <f ca="1">'Cash Report (printable)'!$N$33</f>
        <v>0</v>
      </c>
      <c r="C25" s="951">
        <f ca="1">'Cash Report (printable)'!$N$34</f>
        <v>0</v>
      </c>
      <c r="D25" s="951" t="str">
        <f ca="1">'Cash Report (printable)'!$N$35</f>
        <v/>
      </c>
      <c r="E25" s="951" t="str">
        <f ca="1">'Cash Report (printable)'!$N$36</f>
        <v/>
      </c>
      <c r="F25" s="951" t="str">
        <f ca="1">'Cash Report (printable)'!$N$37</f>
        <v/>
      </c>
      <c r="G25" s="951" t="str">
        <f ca="1">'Cash Report (printable)'!$N$38</f>
        <v/>
      </c>
      <c r="H25" s="952" t="str">
        <f ca="1">'Cash Report (printable)'!$N$39</f>
        <v/>
      </c>
      <c r="I25" s="953">
        <f t="shared" ca="1" si="0"/>
        <v>0</v>
      </c>
    </row>
    <row r="26" spans="1:9" x14ac:dyDescent="0.2">
      <c r="A26" s="210" t="s">
        <v>1713</v>
      </c>
      <c r="B26" s="950">
        <f ca="1">'Cash Report (printable)'!$O$33</f>
        <v>83.48</v>
      </c>
      <c r="C26" s="951">
        <f ca="1">'Cash Report (printable)'!$O$34</f>
        <v>0</v>
      </c>
      <c r="D26" s="951" t="str">
        <f ca="1">'Cash Report (printable)'!$O$35</f>
        <v/>
      </c>
      <c r="E26" s="951" t="str">
        <f ca="1">'Cash Report (printable)'!$O$36</f>
        <v/>
      </c>
      <c r="F26" s="951" t="str">
        <f ca="1">'Cash Report (printable)'!$O$37</f>
        <v/>
      </c>
      <c r="G26" s="951" t="str">
        <f ca="1">'Cash Report (printable)'!$O$38</f>
        <v/>
      </c>
      <c r="H26" s="952" t="str">
        <f ca="1">'Cash Report (printable)'!$O$39</f>
        <v/>
      </c>
      <c r="I26" s="964">
        <f t="shared" ca="1" si="0"/>
        <v>83.48</v>
      </c>
    </row>
    <row r="27" spans="1:9" x14ac:dyDescent="0.2">
      <c r="A27" s="210" t="s">
        <v>1714</v>
      </c>
      <c r="B27" s="950">
        <f ca="1">'Cash Report (printable)'!$P$33</f>
        <v>0</v>
      </c>
      <c r="C27" s="951">
        <f ca="1">'Cash Report (printable)'!$P$34</f>
        <v>0</v>
      </c>
      <c r="D27" s="951" t="str">
        <f ca="1">'Cash Report (printable)'!$P$35</f>
        <v/>
      </c>
      <c r="E27" s="951" t="str">
        <f ca="1">'Cash Report (printable)'!$P$36</f>
        <v/>
      </c>
      <c r="F27" s="951" t="str">
        <f ca="1">'Cash Report (printable)'!$P$37</f>
        <v/>
      </c>
      <c r="G27" s="951" t="str">
        <f ca="1">'Cash Report (printable)'!$P$38</f>
        <v/>
      </c>
      <c r="H27" s="952" t="str">
        <f ca="1">'Cash Report (printable)'!$P$39</f>
        <v/>
      </c>
      <c r="I27" s="964">
        <f t="shared" ca="1" si="0"/>
        <v>0</v>
      </c>
    </row>
    <row r="28" spans="1:9" ht="15" x14ac:dyDescent="0.2">
      <c r="A28" s="211" t="s">
        <v>1715</v>
      </c>
      <c r="B28" s="950">
        <f ca="1">'Cash Report (printable)'!$Q$33</f>
        <v>11.19</v>
      </c>
      <c r="C28" s="951">
        <f ca="1">'Cash Report (printable)'!$Q$34</f>
        <v>0</v>
      </c>
      <c r="D28" s="951" t="str">
        <f ca="1">'Cash Report (printable)'!$Q$35</f>
        <v/>
      </c>
      <c r="E28" s="951" t="str">
        <f ca="1">'Cash Report (printable)'!$Q$36</f>
        <v/>
      </c>
      <c r="F28" s="951" t="str">
        <f ca="1">'Cash Report (printable)'!$Q$37</f>
        <v/>
      </c>
      <c r="G28" s="951" t="str">
        <f ca="1">'Cash Report (printable)'!$Q$38</f>
        <v/>
      </c>
      <c r="H28" s="952" t="str">
        <f ca="1">'Cash Report (printable)'!$Q$39</f>
        <v/>
      </c>
      <c r="I28" s="964">
        <f t="shared" ca="1" si="0"/>
        <v>11.19</v>
      </c>
    </row>
    <row r="29" spans="1:9" ht="15" thickBot="1" x14ac:dyDescent="0.25">
      <c r="A29" s="954" t="s">
        <v>1716</v>
      </c>
      <c r="B29" s="950">
        <f ca="1">'Cash Report (printable)'!$R$33</f>
        <v>0</v>
      </c>
      <c r="C29" s="951">
        <f ca="1">'Cash Report (printable)'!$R$34</f>
        <v>0</v>
      </c>
      <c r="D29" s="951" t="str">
        <f ca="1">'Cash Report (printable)'!$R$35</f>
        <v/>
      </c>
      <c r="E29" s="951" t="str">
        <f ca="1">'Cash Report (printable)'!$R$36</f>
        <v/>
      </c>
      <c r="F29" s="951" t="str">
        <f ca="1">'Cash Report (printable)'!$R$37</f>
        <v/>
      </c>
      <c r="G29" s="951" t="str">
        <f ca="1">'Cash Report (printable)'!$R$38</f>
        <v/>
      </c>
      <c r="H29" s="952" t="str">
        <f ca="1">'Cash Report (printable)'!$R$39</f>
        <v/>
      </c>
      <c r="I29" s="958">
        <f t="shared" ca="1" si="0"/>
        <v>0</v>
      </c>
    </row>
    <row r="30" spans="1:9" ht="15" thickBot="1" x14ac:dyDescent="0.25">
      <c r="A30" s="169" t="s">
        <v>1717</v>
      </c>
      <c r="B30" s="960">
        <f ca="1">B23-SUM(B24:B29)</f>
        <v>3237.35</v>
      </c>
      <c r="C30" s="960">
        <f t="shared" ref="C30:H30" ca="1" si="4">C23-SUM(C24:C29)</f>
        <v>3332.02</v>
      </c>
      <c r="D30" s="960">
        <f t="shared" ca="1" si="4"/>
        <v>0</v>
      </c>
      <c r="E30" s="960">
        <f t="shared" ca="1" si="4"/>
        <v>0</v>
      </c>
      <c r="F30" s="960">
        <f t="shared" ca="1" si="4"/>
        <v>0</v>
      </c>
      <c r="G30" s="960">
        <f t="shared" ca="1" si="4"/>
        <v>0</v>
      </c>
      <c r="H30" s="965">
        <f t="shared" ca="1" si="4"/>
        <v>0</v>
      </c>
      <c r="I30" s="963">
        <f t="shared" ca="1" si="0"/>
        <v>6569.37</v>
      </c>
    </row>
    <row r="31" spans="1:9" x14ac:dyDescent="0.2">
      <c r="A31" s="171" t="s">
        <v>1718</v>
      </c>
      <c r="B31" s="950">
        <f ca="1">'Cash Report (printable)'!$S$33</f>
        <v>625.41</v>
      </c>
      <c r="C31" s="951">
        <f ca="1">'Cash Report (printable)'!$S$34</f>
        <v>595.32000000000005</v>
      </c>
      <c r="D31" s="951" t="str">
        <f ca="1">'Cash Report (printable)'!$S$35</f>
        <v/>
      </c>
      <c r="E31" s="951" t="str">
        <f ca="1">'Cash Report (printable)'!$S$36</f>
        <v/>
      </c>
      <c r="F31" s="951" t="str">
        <f ca="1">'Cash Report (printable)'!$S$37</f>
        <v/>
      </c>
      <c r="G31" s="951" t="str">
        <f ca="1">'Cash Report (printable)'!$S$38</f>
        <v/>
      </c>
      <c r="H31" s="952" t="str">
        <f ca="1">'Cash Report (printable)'!$S$39</f>
        <v/>
      </c>
      <c r="I31" s="953">
        <f t="shared" ca="1" si="0"/>
        <v>1220.73</v>
      </c>
    </row>
    <row r="32" spans="1:9" x14ac:dyDescent="0.2">
      <c r="A32" s="205" t="s">
        <v>1719</v>
      </c>
      <c r="B32" s="950">
        <f ca="1">'Cash Report (printable)'!$T$33</f>
        <v>0</v>
      </c>
      <c r="C32" s="951">
        <f ca="1">'Cash Report (printable)'!$T$34</f>
        <v>0</v>
      </c>
      <c r="D32" s="951" t="str">
        <f ca="1">'Cash Report (printable)'!$T$35</f>
        <v/>
      </c>
      <c r="E32" s="951" t="str">
        <f ca="1">'Cash Report (printable)'!$T$36</f>
        <v/>
      </c>
      <c r="F32" s="951" t="str">
        <f ca="1">'Cash Report (printable)'!$T$37</f>
        <v/>
      </c>
      <c r="G32" s="951" t="str">
        <f ca="1">'Cash Report (printable)'!$T$38</f>
        <v/>
      </c>
      <c r="H32" s="952" t="str">
        <f ca="1">'Cash Report (printable)'!$T$39</f>
        <v/>
      </c>
      <c r="I32" s="964">
        <f t="shared" ref="I32" ca="1" si="5">SUM(B32:H32)</f>
        <v>0</v>
      </c>
    </row>
    <row r="33" spans="1:9" x14ac:dyDescent="0.2">
      <c r="A33" s="210" t="s">
        <v>1720</v>
      </c>
      <c r="B33" s="950">
        <f ca="1">'Cash Report (printable)'!$U$33</f>
        <v>327.67</v>
      </c>
      <c r="C33" s="951">
        <f ca="1">'Cash Report (printable)'!$U$34</f>
        <v>720.58</v>
      </c>
      <c r="D33" s="951" t="str">
        <f ca="1">'Cash Report (printable)'!$U$35</f>
        <v/>
      </c>
      <c r="E33" s="951" t="str">
        <f ca="1">'Cash Report (printable)'!$U$36</f>
        <v/>
      </c>
      <c r="F33" s="951" t="str">
        <f ca="1">'Cash Report (printable)'!$U$37</f>
        <v/>
      </c>
      <c r="G33" s="951" t="str">
        <f ca="1">'Cash Report (printable)'!$U$38</f>
        <v/>
      </c>
      <c r="H33" s="952" t="str">
        <f ca="1">'Cash Report (printable)'!$U$39</f>
        <v/>
      </c>
      <c r="I33" s="964">
        <f t="shared" ca="1" si="0"/>
        <v>1048.25</v>
      </c>
    </row>
    <row r="34" spans="1:9" x14ac:dyDescent="0.2">
      <c r="A34" s="185" t="s">
        <v>1721</v>
      </c>
      <c r="B34" s="950">
        <f ca="1">'Cash Report (printable)'!$V$33</f>
        <v>306.13</v>
      </c>
      <c r="C34" s="951">
        <f ca="1">'Cash Report (printable)'!$V$34</f>
        <v>247.32999999999998</v>
      </c>
      <c r="D34" s="951" t="str">
        <f ca="1">'Cash Report (printable)'!$V$35</f>
        <v/>
      </c>
      <c r="E34" s="951" t="str">
        <f ca="1">'Cash Report (printable)'!$V$36</f>
        <v/>
      </c>
      <c r="F34" s="951" t="str">
        <f ca="1">'Cash Report (printable)'!$V$37</f>
        <v/>
      </c>
      <c r="G34" s="951" t="str">
        <f ca="1">'Cash Report (printable)'!$V$38</f>
        <v/>
      </c>
      <c r="H34" s="952" t="str">
        <f ca="1">'Cash Report (printable)'!$V$39</f>
        <v/>
      </c>
      <c r="I34" s="964">
        <f t="shared" ca="1" si="0"/>
        <v>553.46</v>
      </c>
    </row>
    <row r="35" spans="1:9" x14ac:dyDescent="0.2">
      <c r="A35" s="205" t="s">
        <v>1722</v>
      </c>
      <c r="B35" s="950">
        <f ca="1">'Cash Report (printable)'!$W$33</f>
        <v>0</v>
      </c>
      <c r="C35" s="951">
        <f ca="1">'Cash Report (printable)'!$W$34</f>
        <v>0</v>
      </c>
      <c r="D35" s="951" t="str">
        <f ca="1">'Cash Report (printable)'!$W$35</f>
        <v/>
      </c>
      <c r="E35" s="951" t="str">
        <f ca="1">'Cash Report (printable)'!$W$36</f>
        <v/>
      </c>
      <c r="F35" s="951" t="str">
        <f ca="1">'Cash Report (printable)'!$W$37</f>
        <v/>
      </c>
      <c r="G35" s="951" t="str">
        <f ca="1">'Cash Report (printable)'!$W$38</f>
        <v/>
      </c>
      <c r="H35" s="952" t="str">
        <f ca="1">'Cash Report (printable)'!$W$39</f>
        <v/>
      </c>
      <c r="I35" s="964">
        <f t="shared" ca="1" si="0"/>
        <v>0</v>
      </c>
    </row>
    <row r="36" spans="1:9" x14ac:dyDescent="0.2">
      <c r="A36" s="205" t="s">
        <v>1723</v>
      </c>
      <c r="B36" s="950">
        <f ca="1">'Cash Report (printable)'!$X$33</f>
        <v>84.789999999999992</v>
      </c>
      <c r="C36" s="951">
        <f ca="1">'Cash Report (printable)'!$X$34</f>
        <v>658.99</v>
      </c>
      <c r="D36" s="951" t="str">
        <f ca="1">'Cash Report (printable)'!$X$35</f>
        <v/>
      </c>
      <c r="E36" s="951" t="str">
        <f ca="1">'Cash Report (printable)'!$X$36</f>
        <v/>
      </c>
      <c r="F36" s="951" t="str">
        <f ca="1">'Cash Report (printable)'!$X$37</f>
        <v/>
      </c>
      <c r="G36" s="951" t="str">
        <f ca="1">'Cash Report (printable)'!$X$38</f>
        <v/>
      </c>
      <c r="H36" s="952" t="str">
        <f ca="1">'Cash Report (printable)'!$X$39</f>
        <v/>
      </c>
      <c r="I36" s="964">
        <f ca="1">SUM(B36:H36)</f>
        <v>743.78</v>
      </c>
    </row>
    <row r="37" spans="1:9" x14ac:dyDescent="0.2">
      <c r="A37" s="966" t="s">
        <v>1724</v>
      </c>
      <c r="B37" s="950">
        <f ca="1">'Cash Report (printable)'!$Y$33</f>
        <v>0</v>
      </c>
      <c r="C37" s="951">
        <f ca="1">'Cash Report (printable)'!$Y$34</f>
        <v>0</v>
      </c>
      <c r="D37" s="951" t="str">
        <f ca="1">'Cash Report (printable)'!$Y$35</f>
        <v/>
      </c>
      <c r="E37" s="951" t="str">
        <f ca="1">'Cash Report (printable)'!$Y$36</f>
        <v/>
      </c>
      <c r="F37" s="951" t="str">
        <f ca="1">'Cash Report (printable)'!$Y$37</f>
        <v/>
      </c>
      <c r="G37" s="951" t="str">
        <f ca="1">'Cash Report (printable)'!$Y$38</f>
        <v/>
      </c>
      <c r="H37" s="952" t="str">
        <f ca="1">'Cash Report (printable)'!$Y$39</f>
        <v/>
      </c>
      <c r="I37" s="958">
        <f t="shared" ref="I37:I42" ca="1" si="6">SUM(B37:H37)</f>
        <v>0</v>
      </c>
    </row>
    <row r="38" spans="1:9" x14ac:dyDescent="0.2">
      <c r="A38" s="959" t="s">
        <v>1725</v>
      </c>
      <c r="B38" s="950">
        <f ca="1">'Cash Report (printable)'!$Z$33</f>
        <v>0</v>
      </c>
      <c r="C38" s="951">
        <f ca="1">'Cash Report (printable)'!$Z$34</f>
        <v>0</v>
      </c>
      <c r="D38" s="951" t="str">
        <f ca="1">'Cash Report (printable)'!$Z$35</f>
        <v/>
      </c>
      <c r="E38" s="951" t="str">
        <f ca="1">'Cash Report (printable)'!$Z$36</f>
        <v/>
      </c>
      <c r="F38" s="951" t="str">
        <f ca="1">'Cash Report (printable)'!$Z$37</f>
        <v/>
      </c>
      <c r="G38" s="951" t="str">
        <f ca="1">'Cash Report (printable)'!$Z$38</f>
        <v/>
      </c>
      <c r="H38" s="952" t="str">
        <f ca="1">'Cash Report (printable)'!$Z$39</f>
        <v/>
      </c>
      <c r="I38" s="958">
        <f t="shared" ca="1" si="6"/>
        <v>0</v>
      </c>
    </row>
    <row r="39" spans="1:9" x14ac:dyDescent="0.2">
      <c r="A39" s="966" t="s">
        <v>1726</v>
      </c>
      <c r="B39" s="950">
        <f ca="1">'Cash Report (printable)'!$AA$33</f>
        <v>94.67</v>
      </c>
      <c r="C39" s="951">
        <f ca="1">'Cash Report (printable)'!$AA$34</f>
        <v>94.67</v>
      </c>
      <c r="D39" s="951" t="str">
        <f ca="1">'Cash Report (printable)'!$AA$35</f>
        <v/>
      </c>
      <c r="E39" s="951" t="str">
        <f ca="1">'Cash Report (printable)'!$AA$36</f>
        <v/>
      </c>
      <c r="F39" s="951" t="str">
        <f ca="1">'Cash Report (printable)'!$AA$37</f>
        <v/>
      </c>
      <c r="G39" s="951" t="str">
        <f ca="1">'Cash Report (printable)'!$AA$38</f>
        <v/>
      </c>
      <c r="H39" s="952" t="str">
        <f ca="1">'Cash Report (printable)'!$AA$39</f>
        <v/>
      </c>
      <c r="I39" s="958">
        <f t="shared" ca="1" si="6"/>
        <v>189.34</v>
      </c>
    </row>
    <row r="40" spans="1:9" x14ac:dyDescent="0.2">
      <c r="A40" s="966" t="s">
        <v>1727</v>
      </c>
      <c r="B40" s="950">
        <f ca="1">'Cash Report (printable)'!$AB$33</f>
        <v>299.32</v>
      </c>
      <c r="C40" s="951">
        <f ca="1">'Cash Report (printable)'!$AB$34</f>
        <v>299.32</v>
      </c>
      <c r="D40" s="951" t="str">
        <f ca="1">'Cash Report (printable)'!$AB$35</f>
        <v/>
      </c>
      <c r="E40" s="951" t="str">
        <f ca="1">'Cash Report (printable)'!$AB$36</f>
        <v/>
      </c>
      <c r="F40" s="951" t="str">
        <f ca="1">'Cash Report (printable)'!$AB$37</f>
        <v/>
      </c>
      <c r="G40" s="951" t="str">
        <f ca="1">'Cash Report (printable)'!$AB$38</f>
        <v/>
      </c>
      <c r="H40" s="952" t="str">
        <f ca="1">'Cash Report (printable)'!$AB$39</f>
        <v/>
      </c>
      <c r="I40" s="958">
        <f t="shared" ca="1" si="6"/>
        <v>598.64</v>
      </c>
    </row>
    <row r="41" spans="1:9" x14ac:dyDescent="0.2">
      <c r="A41" s="966" t="str">
        <f ca="1">'Cash Report (printable)'!$AC$4&amp;" Deposit"</f>
        <v>Google Pay Deposit</v>
      </c>
      <c r="B41" s="950">
        <f ca="1">'Cash Report (printable)'!$AC$33</f>
        <v>0</v>
      </c>
      <c r="C41" s="951">
        <f ca="1">'Cash Report (printable)'!$AC$34</f>
        <v>0</v>
      </c>
      <c r="D41" s="951" t="str">
        <f ca="1">'Cash Report (printable)'!$AC$35</f>
        <v/>
      </c>
      <c r="E41" s="951" t="str">
        <f ca="1">'Cash Report (printable)'!$AC$36</f>
        <v/>
      </c>
      <c r="F41" s="951" t="str">
        <f ca="1">'Cash Report (printable)'!$AC$37</f>
        <v/>
      </c>
      <c r="G41" s="951" t="str">
        <f ca="1">'Cash Report (printable)'!$AC$38</f>
        <v/>
      </c>
      <c r="H41" s="952" t="str">
        <f ca="1">'Cash Report (printable)'!$AC$39</f>
        <v/>
      </c>
      <c r="I41" s="958">
        <f t="shared" ca="1" si="6"/>
        <v>0</v>
      </c>
    </row>
    <row r="42" spans="1:9" ht="15" thickBot="1" x14ac:dyDescent="0.25">
      <c r="A42" s="966" t="str">
        <f ca="1">'Cash Report (printable)'!$AD$4&amp;" Deposit"</f>
        <v>New Type #1 Deposit</v>
      </c>
      <c r="B42" s="950">
        <f ca="1">'Cash Report (printable)'!$AD$33</f>
        <v>0</v>
      </c>
      <c r="C42" s="951">
        <f ca="1">'Cash Report (printable)'!$AD$34</f>
        <v>0</v>
      </c>
      <c r="D42" s="951" t="str">
        <f ca="1">'Cash Report (printable)'!$AD$35</f>
        <v/>
      </c>
      <c r="E42" s="951" t="str">
        <f ca="1">'Cash Report (printable)'!$AD$36</f>
        <v/>
      </c>
      <c r="F42" s="951" t="str">
        <f ca="1">'Cash Report (printable)'!$AD$37</f>
        <v/>
      </c>
      <c r="G42" s="951" t="str">
        <f ca="1">'Cash Report (printable)'!$AD$38</f>
        <v/>
      </c>
      <c r="H42" s="952" t="str">
        <f ca="1">'Cash Report (printable)'!$AD$39</f>
        <v/>
      </c>
      <c r="I42" s="958">
        <f t="shared" ca="1" si="6"/>
        <v>0</v>
      </c>
    </row>
    <row r="43" spans="1:9" ht="15" thickBot="1" x14ac:dyDescent="0.25">
      <c r="A43" s="169" t="s">
        <v>1728</v>
      </c>
      <c r="B43" s="960">
        <f t="shared" ref="B43:I43" ca="1" si="7">SUM(B31:B42)</f>
        <v>1737.99</v>
      </c>
      <c r="C43" s="960">
        <f t="shared" ca="1" si="7"/>
        <v>2616.2100000000005</v>
      </c>
      <c r="D43" s="960">
        <f t="shared" ca="1" si="7"/>
        <v>0</v>
      </c>
      <c r="E43" s="960">
        <f t="shared" ca="1" si="7"/>
        <v>0</v>
      </c>
      <c r="F43" s="960">
        <f t="shared" ca="1" si="7"/>
        <v>0</v>
      </c>
      <c r="G43" s="960">
        <f t="shared" ca="1" si="7"/>
        <v>0</v>
      </c>
      <c r="H43" s="965">
        <f t="shared" ca="1" si="7"/>
        <v>0</v>
      </c>
      <c r="I43" s="963">
        <f t="shared" ca="1" si="7"/>
        <v>4354.2000000000007</v>
      </c>
    </row>
    <row r="44" spans="1:9" ht="15" thickBot="1" x14ac:dyDescent="0.25">
      <c r="A44" s="967" t="s">
        <v>1729</v>
      </c>
      <c r="B44" s="968">
        <f t="shared" ref="B44:H44" ca="1" si="8">B43-B30</f>
        <v>-1499.36</v>
      </c>
      <c r="C44" s="968">
        <f t="shared" ca="1" si="8"/>
        <v>-715.80999999999949</v>
      </c>
      <c r="D44" s="968">
        <f t="shared" ca="1" si="8"/>
        <v>0</v>
      </c>
      <c r="E44" s="968">
        <f t="shared" ca="1" si="8"/>
        <v>0</v>
      </c>
      <c r="F44" s="968">
        <f t="shared" ca="1" si="8"/>
        <v>0</v>
      </c>
      <c r="G44" s="968">
        <f t="shared" ca="1" si="8"/>
        <v>0</v>
      </c>
      <c r="H44" s="969">
        <f t="shared" ca="1" si="8"/>
        <v>0</v>
      </c>
      <c r="I44" s="970">
        <f ca="1">SUM(B44:H44)</f>
        <v>-2215.1699999999992</v>
      </c>
    </row>
    <row r="45" spans="1:9" x14ac:dyDescent="0.2">
      <c r="A45" s="889" t="s">
        <v>1730</v>
      </c>
      <c r="B45" s="971">
        <f ca="1">'Sales Report (printable)'!$T$33</f>
        <v>66</v>
      </c>
      <c r="C45" s="972">
        <f ca="1">'Sales Report (printable)'!$T$34</f>
        <v>66</v>
      </c>
      <c r="D45" s="972" t="str">
        <f ca="1">'Sales Report (printable)'!$T$35</f>
        <v/>
      </c>
      <c r="E45" s="972" t="str">
        <f ca="1">'Sales Report (printable)'!$T$36</f>
        <v/>
      </c>
      <c r="F45" s="972" t="str">
        <f ca="1">'Sales Report (printable)'!$T$37</f>
        <v/>
      </c>
      <c r="G45" s="972" t="str">
        <f ca="1">'Sales Report (printable)'!$T$38</f>
        <v/>
      </c>
      <c r="H45" s="973" t="str">
        <f ca="1">'Sales Report (printable)'!$T$39</f>
        <v/>
      </c>
      <c r="I45" s="974">
        <f ca="1">SUM(B45:H45)</f>
        <v>132</v>
      </c>
    </row>
    <row r="46" spans="1:9" x14ac:dyDescent="0.2">
      <c r="A46" s="180" t="s">
        <v>1731</v>
      </c>
      <c r="B46" s="950">
        <f ca="1">'Sales Report (printable)'!$U$33</f>
        <v>48.484848484848484</v>
      </c>
      <c r="C46" s="951">
        <f ca="1">'Sales Report (printable)'!$U$34</f>
        <v>48.484848484848484</v>
      </c>
      <c r="D46" s="952" t="str">
        <f>'Sales Report (printable)'!$U$35</f>
        <v/>
      </c>
      <c r="E46" s="951" t="str">
        <f>'Sales Report (printable)'!$U$36</f>
        <v/>
      </c>
      <c r="F46" s="975" t="str">
        <f>'Sales Report (printable)'!$U$37</f>
        <v/>
      </c>
      <c r="G46" s="951" t="str">
        <f>'Sales Report (printable)'!$U$38</f>
        <v/>
      </c>
      <c r="H46" s="975" t="str">
        <f>'Sales Report (printable)'!$U$39</f>
        <v/>
      </c>
      <c r="I46" s="953">
        <f ca="1">IF(I$45&lt;&gt;0,I14/I$45,0)</f>
        <v>48.484848484848484</v>
      </c>
    </row>
    <row r="47" spans="1:9" ht="15" thickBot="1" x14ac:dyDescent="0.25">
      <c r="A47" s="954" t="s">
        <v>1732</v>
      </c>
      <c r="B47" s="955">
        <f ca="1">'Sales Report (printable)'!$V$33</f>
        <v>6564</v>
      </c>
      <c r="C47" s="956">
        <f ca="1">'Sales Report (printable)'!$V$34</f>
        <v>6564</v>
      </c>
      <c r="D47" s="956" t="str">
        <f ca="1">'Sales Report (printable)'!$V$35</f>
        <v/>
      </c>
      <c r="E47" s="956" t="str">
        <f ca="1">'Sales Report (printable)'!$V$36</f>
        <v/>
      </c>
      <c r="F47" s="956" t="str">
        <f ca="1">'Sales Report (printable)'!$V$37</f>
        <v/>
      </c>
      <c r="G47" s="956" t="str">
        <f ca="1">'Sales Report (printable)'!$V$38</f>
        <v/>
      </c>
      <c r="H47" s="957" t="str">
        <f ca="1">'Sales Report (printable)'!$V$39</f>
        <v/>
      </c>
      <c r="I47" s="958">
        <f ca="1">SUM(B47:H47)</f>
        <v>13128</v>
      </c>
    </row>
    <row r="48" spans="1:9" x14ac:dyDescent="0.2">
      <c r="A48" s="889" t="s">
        <v>1733</v>
      </c>
      <c r="B48" s="976">
        <f ca="1">'Sales Report (printable)'!$W$33</f>
        <v>165.11027589952658</v>
      </c>
      <c r="C48" s="977">
        <f ca="1">'Sales Report (printable)'!$W$34</f>
        <v>289.17666898483844</v>
      </c>
      <c r="D48" s="977" t="str">
        <f>'Sales Report (printable)'!$W$35</f>
        <v/>
      </c>
      <c r="E48" s="977" t="str">
        <f>'Sales Report (printable)'!$W$36</f>
        <v/>
      </c>
      <c r="F48" s="977" t="str">
        <f>'Sales Report (printable)'!$W$37</f>
        <v/>
      </c>
      <c r="G48" s="977" t="str">
        <f>'Sales Report (printable)'!$W$38</f>
        <v/>
      </c>
      <c r="H48" s="978" t="str">
        <f>'Sales Report (printable)'!$W$39</f>
        <v/>
      </c>
      <c r="I48" s="979">
        <f ca="1">SUM(B48:H48)</f>
        <v>454.28694488436503</v>
      </c>
    </row>
    <row r="49" spans="1:9" ht="15" thickBot="1" x14ac:dyDescent="0.25">
      <c r="A49" s="546" t="s">
        <v>1734</v>
      </c>
      <c r="B49" s="980">
        <f t="shared" ref="B49:I49" ca="1" si="9">IF(B14&gt;0,B48/B14,)</f>
        <v>5.1596961218602057E-2</v>
      </c>
      <c r="C49" s="981">
        <f t="shared" ca="1" si="9"/>
        <v>9.0367709057762008E-2</v>
      </c>
      <c r="D49" s="981">
        <f t="shared" ca="1" si="9"/>
        <v>0</v>
      </c>
      <c r="E49" s="981">
        <f t="shared" ca="1" si="9"/>
        <v>0</v>
      </c>
      <c r="F49" s="981">
        <f t="shared" ca="1" si="9"/>
        <v>0</v>
      </c>
      <c r="G49" s="981">
        <f t="shared" ca="1" si="9"/>
        <v>0</v>
      </c>
      <c r="H49" s="981">
        <f t="shared" ca="1" si="9"/>
        <v>0</v>
      </c>
      <c r="I49" s="982">
        <f t="shared" ca="1" si="9"/>
        <v>7.0982335138182029E-2</v>
      </c>
    </row>
    <row r="50" spans="1:9" x14ac:dyDescent="0.2">
      <c r="A50" s="889" t="s">
        <v>1735</v>
      </c>
      <c r="B50" s="976">
        <f ca="1">'Sales Report (printable)'!$Y$33</f>
        <v>524.68500000000006</v>
      </c>
      <c r="C50" s="977">
        <f ca="1">'Sales Report (printable)'!$Y$34</f>
        <v>537.83775000000014</v>
      </c>
      <c r="D50" s="977" t="str">
        <f>'Sales Report (printable)'!$Y$35</f>
        <v/>
      </c>
      <c r="E50" s="977" t="str">
        <f>'Sales Report (printable)'!$Y$36</f>
        <v/>
      </c>
      <c r="F50" s="977" t="str">
        <f>'Sales Report (printable)'!$Y$37</f>
        <v/>
      </c>
      <c r="G50" s="977" t="str">
        <f>'Sales Report (printable)'!$Y$38</f>
        <v/>
      </c>
      <c r="H50" s="978" t="str">
        <f>'Sales Report (printable)'!$Y$39</f>
        <v/>
      </c>
      <c r="I50" s="979">
        <f ca="1">SUM(B50:H50)</f>
        <v>1062.5227500000001</v>
      </c>
    </row>
    <row r="51" spans="1:9" ht="15" thickBot="1" x14ac:dyDescent="0.25">
      <c r="A51" s="893" t="s">
        <v>1736</v>
      </c>
      <c r="B51" s="980">
        <f t="shared" ref="B51:I51" ca="1" si="10">IF(B14&gt;0,B50/B14,)</f>
        <v>0.16396406250000001</v>
      </c>
      <c r="C51" s="981">
        <f t="shared" ca="1" si="10"/>
        <v>0.16807429687500006</v>
      </c>
      <c r="D51" s="981">
        <f t="shared" ca="1" si="10"/>
        <v>0</v>
      </c>
      <c r="E51" s="981">
        <f t="shared" ca="1" si="10"/>
        <v>0</v>
      </c>
      <c r="F51" s="981">
        <f t="shared" ca="1" si="10"/>
        <v>0</v>
      </c>
      <c r="G51" s="981">
        <f t="shared" ca="1" si="10"/>
        <v>0</v>
      </c>
      <c r="H51" s="981">
        <f t="shared" ca="1" si="10"/>
        <v>0</v>
      </c>
      <c r="I51" s="982">
        <f t="shared" ca="1" si="10"/>
        <v>0.16601917968750002</v>
      </c>
    </row>
    <row r="52" spans="1:9" ht="15" thickBot="1" x14ac:dyDescent="0.25">
      <c r="B52" s="983"/>
      <c r="C52" s="983"/>
      <c r="D52" s="983"/>
      <c r="E52" s="983"/>
      <c r="F52" s="983"/>
      <c r="G52" s="983"/>
      <c r="H52" s="983"/>
      <c r="I52" s="983"/>
    </row>
    <row r="53" spans="1:9" ht="15" thickBot="1" x14ac:dyDescent="0.25">
      <c r="A53" s="189" t="s">
        <v>1737</v>
      </c>
      <c r="B53" s="960">
        <f ca="1">SUM(B19)-SUM(B24)</f>
        <v>0</v>
      </c>
      <c r="C53" s="961">
        <f t="shared" ref="C53:H53" ca="1" si="11">SUM(C19)-SUM(C24)</f>
        <v>0</v>
      </c>
      <c r="D53" s="961">
        <f t="shared" ca="1" si="11"/>
        <v>0</v>
      </c>
      <c r="E53" s="961">
        <f t="shared" ca="1" si="11"/>
        <v>0</v>
      </c>
      <c r="F53" s="961">
        <f t="shared" ca="1" si="11"/>
        <v>0</v>
      </c>
      <c r="G53" s="961">
        <f t="shared" ca="1" si="11"/>
        <v>0</v>
      </c>
      <c r="H53" s="962">
        <f t="shared" ca="1" si="11"/>
        <v>0</v>
      </c>
      <c r="I53" s="963">
        <f ca="1">SUM(B53:H53)</f>
        <v>0</v>
      </c>
    </row>
    <row r="54" spans="1:9" x14ac:dyDescent="0.2">
      <c r="A54" s="461" t="s">
        <v>1738</v>
      </c>
      <c r="B54" s="983"/>
      <c r="C54" s="983"/>
      <c r="D54" s="983"/>
      <c r="E54" s="983"/>
      <c r="F54" s="983"/>
      <c r="G54" s="983"/>
      <c r="H54" s="983"/>
      <c r="I54" s="983"/>
    </row>
    <row r="55" spans="1:9" ht="15" thickBot="1" x14ac:dyDescent="0.25">
      <c r="B55" s="983"/>
      <c r="C55" s="983"/>
      <c r="D55" s="983"/>
      <c r="E55" s="983"/>
      <c r="F55" s="983"/>
      <c r="G55" s="983"/>
      <c r="H55" s="983"/>
      <c r="I55" s="983"/>
    </row>
    <row r="56" spans="1:9" x14ac:dyDescent="0.2">
      <c r="A56" s="889" t="s">
        <v>1739</v>
      </c>
      <c r="B56" s="984">
        <f ca="1">IF(ISNA(VLOOKUP(B$6,'Box Count Report (printable)'!$A$7:$AY$37,COLUMN('Box Count Report (printable)'!$AU$6),FALSE)),"",VLOOKUP(B$6,'Box Count Report (printable)'!$A$7:$AY$37,COLUMN('Box Count Report (printable)'!$AU$6),FALSE))</f>
        <v>77</v>
      </c>
      <c r="C56" s="985">
        <f ca="1">IF(ISNA(VLOOKUP(C$6,'Box Count Report (printable)'!$A$7:$AY$37,COLUMN('Box Count Report (printable)'!$AU$6),FALSE)),"",VLOOKUP(C$6,'Box Count Report (printable)'!$A$7:$AY$37,COLUMN('Box Count Report (printable)'!$AU$6),FALSE))</f>
        <v>116</v>
      </c>
      <c r="D56" s="985" t="str">
        <f>IF(ISNA(VLOOKUP(D$6,'Box Count Report (printable)'!$A$7:$AY$37,COLUMN('Box Count Report (printable)'!$AU$6),FALSE)),"",VLOOKUP(D$6,'Box Count Report (printable)'!$A$7:$AY$37,COLUMN('Box Count Report (printable)'!$AU$6),FALSE))</f>
        <v/>
      </c>
      <c r="E56" s="985" t="str">
        <f>IF(ISNA(VLOOKUP(E$6,'Box Count Report (printable)'!$A$7:$AY$37,COLUMN('Box Count Report (printable)'!$AU$6),FALSE)),"",VLOOKUP(E$6,'Box Count Report (printable)'!$A$7:$AY$37,COLUMN('Box Count Report (printable)'!$AU$6),FALSE))</f>
        <v/>
      </c>
      <c r="F56" s="985" t="str">
        <f>IF(ISNA(VLOOKUP(F$6,'Box Count Report (printable)'!$A$7:$AY$37,COLUMN('Box Count Report (printable)'!$AU$6),FALSE)),"",VLOOKUP(F$6,'Box Count Report (printable)'!$A$7:$AY$37,COLUMN('Box Count Report (printable)'!$AU$6),FALSE))</f>
        <v/>
      </c>
      <c r="G56" s="985" t="str">
        <f>IF(ISNA(VLOOKUP(G$6,'Box Count Report (printable)'!$A$7:$AY$37,COLUMN('Box Count Report (printable)'!$AU$6),FALSE)),"",VLOOKUP(G$6,'Box Count Report (printable)'!$A$7:$AY$37,COLUMN('Box Count Report (printable)'!$AU$6),FALSE))</f>
        <v/>
      </c>
      <c r="H56" s="986" t="str">
        <f>IF(ISNA(VLOOKUP(H$6,'Box Count Report (printable)'!$A$7:$AY$37,COLUMN('Box Count Report (printable)'!$AU$6),FALSE)),"",VLOOKUP(H$6,'Box Count Report (printable)'!$A$7:$AY$37,COLUMN('Box Count Report (printable)'!$AU$6),FALSE))</f>
        <v/>
      </c>
      <c r="I56" s="987">
        <f ca="1">SUM(B56:H56)</f>
        <v>193</v>
      </c>
    </row>
    <row r="57" spans="1:9" x14ac:dyDescent="0.2">
      <c r="A57" s="185" t="s">
        <v>1740</v>
      </c>
      <c r="B57" s="988">
        <f ca="1">IF(ISNA(VLOOKUP(B$6,'Box Count Report (printable)'!$A$7:$AY$37,COLUMN('Box Count Report (printable)'!$AV$6),FALSE)),"",VLOOKUP(B$6,'Box Count Report (printable)'!$A$7:$AY$37,COLUMN('Box Count Report (printable)'!$AV$6),FALSE))</f>
        <v>59.667999999999999</v>
      </c>
      <c r="C57" s="989">
        <f ca="1">IF(ISNA(VLOOKUP(C$6,'Box Count Report (printable)'!$A$7:$AY$37,COLUMN('Box Count Report (printable)'!$AV$6),FALSE)),"",VLOOKUP(C$6,'Box Count Report (printable)'!$A$7:$AY$37,COLUMN('Box Count Report (printable)'!$AV$6),FALSE))</f>
        <v>72.276600000000002</v>
      </c>
      <c r="D57" s="989" t="str">
        <f>IF(ISNA(VLOOKUP(D$6,'Box Count Report (printable)'!$A$7:$AY$37,COLUMN('Box Count Report (printable)'!$AV$6),FALSE)),"",VLOOKUP(D$6,'Box Count Report (printable)'!$A$7:$AY$37,COLUMN('Box Count Report (printable)'!$AV$6),FALSE))</f>
        <v/>
      </c>
      <c r="E57" s="989" t="str">
        <f>IF(ISNA(VLOOKUP(E$6,'Box Count Report (printable)'!$A$7:$AY$37,COLUMN('Box Count Report (printable)'!$AV$6),FALSE)),"",VLOOKUP(E$6,'Box Count Report (printable)'!$A$7:$AY$37,COLUMN('Box Count Report (printable)'!$AV$6),FALSE))</f>
        <v/>
      </c>
      <c r="F57" s="989" t="str">
        <f>IF(ISNA(VLOOKUP(F$6,'Box Count Report (printable)'!$A$7:$AY$37,COLUMN('Box Count Report (printable)'!$AV$6),FALSE)),"",VLOOKUP(F$6,'Box Count Report (printable)'!$A$7:$AY$37,COLUMN('Box Count Report (printable)'!$AV$6),FALSE))</f>
        <v/>
      </c>
      <c r="G57" s="989" t="str">
        <f>IF(ISNA(VLOOKUP(G$6,'Box Count Report (printable)'!$A$7:$AY$37,COLUMN('Box Count Report (printable)'!$AV$6),FALSE)),"",VLOOKUP(G$6,'Box Count Report (printable)'!$A$7:$AY$37,COLUMN('Box Count Report (printable)'!$AV$6),FALSE))</f>
        <v/>
      </c>
      <c r="H57" s="990" t="str">
        <f>IF(ISNA(VLOOKUP(H$6,'Box Count Report (printable)'!$A$7:$AY$37,COLUMN('Box Count Report (printable)'!$AV$6),FALSE)),"",VLOOKUP(H$6,'Box Count Report (printable)'!$A$7:$AY$37,COLUMN('Box Count Report (printable)'!$AV$6),FALSE))</f>
        <v/>
      </c>
      <c r="I57" s="991">
        <f ca="1">SUM(B57:H57)</f>
        <v>131.94460000000001</v>
      </c>
    </row>
    <row r="58" spans="1:9" x14ac:dyDescent="0.2">
      <c r="A58" s="210" t="s">
        <v>1741</v>
      </c>
      <c r="B58" s="992">
        <f ca="1">IF(ISNA(VLOOKUP(B$6,'Box Count Report (printable)'!$A$7:$AY$37,COLUMN('Box Count Report (printable)'!$AW$6),FALSE)),"",VLOOKUP(B$6,'Box Count Report (printable)'!$A$7:$AY$37,COLUMN('Box Count Report (printable)'!$AW$6),FALSE))</f>
        <v>60</v>
      </c>
      <c r="C58" s="993">
        <f ca="1">IF(ISNA(VLOOKUP(C$6,'Box Count Report (printable)'!$A$7:$AY$37,COLUMN('Box Count Report (printable)'!$AW$6),FALSE)),"",VLOOKUP(C$6,'Box Count Report (printable)'!$A$7:$AY$37,COLUMN('Box Count Report (printable)'!$AW$6),FALSE))</f>
        <v>99</v>
      </c>
      <c r="D58" s="993" t="str">
        <f>IF(ISNA(VLOOKUP(D$6,'Box Count Report (printable)'!$A$7:$AY$37,COLUMN('Box Count Report (printable)'!$AW$6),FALSE)),"",VLOOKUP(D$6,'Box Count Report (printable)'!$A$7:$AY$37,COLUMN('Box Count Report (printable)'!$AW$6),FALSE))</f>
        <v/>
      </c>
      <c r="E58" s="993" t="str">
        <f>IF(ISNA(VLOOKUP(E$6,'Box Count Report (printable)'!$A$7:$AY$37,COLUMN('Box Count Report (printable)'!$AW$6),FALSE)),"",VLOOKUP(E$6,'Box Count Report (printable)'!$A$7:$AY$37,COLUMN('Box Count Report (printable)'!$AW$6),FALSE))</f>
        <v/>
      </c>
      <c r="F58" s="993" t="str">
        <f>IF(ISNA(VLOOKUP(F$6,'Box Count Report (printable)'!$A$7:$AY$37,COLUMN('Box Count Report (printable)'!$AW$6),FALSE)),"",VLOOKUP(F$6,'Box Count Report (printable)'!$A$7:$AY$37,COLUMN('Box Count Report (printable)'!$AW$6),FALSE))</f>
        <v/>
      </c>
      <c r="G58" s="993" t="str">
        <f>IF(ISNA(VLOOKUP(G$6,'Box Count Report (printable)'!$A$7:$AY$37,COLUMN('Box Count Report (printable)'!$AW$6),FALSE)),"",VLOOKUP(G$6,'Box Count Report (printable)'!$A$7:$AY$37,COLUMN('Box Count Report (printable)'!$AW$6),FALSE))</f>
        <v/>
      </c>
      <c r="H58" s="994" t="str">
        <f>IF(ISNA(VLOOKUP(H$6,'Box Count Report (printable)'!$A$7:$AY$37,COLUMN('Box Count Report (printable)'!$AW$6),FALSE)),"",VLOOKUP(H$6,'Box Count Report (printable)'!$A$7:$AY$37,COLUMN('Box Count Report (printable)'!$AW$6),FALSE))</f>
        <v/>
      </c>
      <c r="I58" s="995">
        <f ca="1">SUM(B58:H58)</f>
        <v>159</v>
      </c>
    </row>
    <row r="59" spans="1:9" ht="15" thickBot="1" x14ac:dyDescent="0.25">
      <c r="A59" s="893" t="s">
        <v>1593</v>
      </c>
      <c r="B59" s="996">
        <f ca="1">IF(ISNA(VLOOKUP(B$6,'Box Count Report (printable)'!$A$7:$AY$37,COLUMN('Box Count Report (printable)'!$AY$6),FALSE)),"",VLOOKUP(B$6,'Box Count Report (printable)'!$A$7:$AY$37,COLUMN('Box Count Report (printable)'!$AY$6),FALSE))</f>
        <v>17</v>
      </c>
      <c r="C59" s="997">
        <f ca="1">IF(ISNA(VLOOKUP(C$6,'Box Count Report (printable)'!$A$7:$AY$37,COLUMN('Box Count Report (printable)'!$AY$6),FALSE)),"",VLOOKUP(C$6,'Box Count Report (printable)'!$A$7:$AY$37,COLUMN('Box Count Report (printable)'!$AY$6),FALSE))</f>
        <v>17</v>
      </c>
      <c r="D59" s="997" t="str">
        <f>IF(ISNA(VLOOKUP(D$6,'Box Count Report (printable)'!$A$7:$AY$37,COLUMN('Box Count Report (printable)'!$AY$6),FALSE)),"",VLOOKUP(D$6,'Box Count Report (printable)'!$A$7:$AY$37,COLUMN('Box Count Report (printable)'!$AY$6),FALSE))</f>
        <v/>
      </c>
      <c r="E59" s="997" t="str">
        <f>IF(ISNA(VLOOKUP(E$6,'Box Count Report (printable)'!$A$7:$AY$37,COLUMN('Box Count Report (printable)'!$AY$6),FALSE)),"",VLOOKUP(E$6,'Box Count Report (printable)'!$A$7:$AY$37,COLUMN('Box Count Report (printable)'!$AY$6),FALSE))</f>
        <v/>
      </c>
      <c r="F59" s="997" t="str">
        <f>IF(ISNA(VLOOKUP(F$6,'Box Count Report (printable)'!$A$7:$AY$37,COLUMN('Box Count Report (printable)'!$AY$6),FALSE)),"",VLOOKUP(F$6,'Box Count Report (printable)'!$A$7:$AY$37,COLUMN('Box Count Report (printable)'!$AY$6),FALSE))</f>
        <v/>
      </c>
      <c r="G59" s="997" t="str">
        <f>IF(ISNA(VLOOKUP(G$6,'Box Count Report (printable)'!$A$7:$AY$37,COLUMN('Box Count Report (printable)'!$AY$6),FALSE)),"",VLOOKUP(G$6,'Box Count Report (printable)'!$A$7:$AY$37,COLUMN('Box Count Report (printable)'!$AY$6),FALSE))</f>
        <v/>
      </c>
      <c r="H59" s="998" t="str">
        <f>IF(ISNA(VLOOKUP(H$6,'Box Count Report (printable)'!$A$7:$AY$37,COLUMN('Box Count Report (printable)'!$AY$6),FALSE)),"",VLOOKUP(H$6,'Box Count Report (printable)'!$A$7:$AY$37,COLUMN('Box Count Report (printable)'!$AY$6),FALSE))</f>
        <v/>
      </c>
      <c r="I59" s="999">
        <f ca="1">SUM(B59:H59)</f>
        <v>34</v>
      </c>
    </row>
    <row r="60" spans="1:9" x14ac:dyDescent="0.2">
      <c r="B60" s="983"/>
      <c r="C60" s="983"/>
      <c r="D60" s="983"/>
      <c r="E60" s="983"/>
      <c r="F60" s="983"/>
      <c r="G60" s="983"/>
      <c r="H60" s="983"/>
      <c r="I60" s="983"/>
    </row>
    <row r="61" spans="1:9" x14ac:dyDescent="0.2">
      <c r="A61" s="160" t="s">
        <v>1742</v>
      </c>
    </row>
    <row r="62" spans="1:9" x14ac:dyDescent="0.2">
      <c r="A62" s="1000"/>
      <c r="B62" s="1000"/>
      <c r="C62" s="1000"/>
      <c r="D62" s="1000"/>
      <c r="E62" s="1000"/>
      <c r="F62" s="1000"/>
      <c r="G62" s="1000"/>
      <c r="H62" s="1000"/>
      <c r="I62" s="1000"/>
    </row>
    <row r="63" spans="1:9" x14ac:dyDescent="0.2">
      <c r="A63" s="1000"/>
      <c r="B63" s="1000"/>
      <c r="C63" s="1000"/>
      <c r="D63" s="1000"/>
      <c r="E63" s="1000"/>
      <c r="F63" s="1000"/>
      <c r="G63" s="1000"/>
      <c r="H63" s="1000"/>
      <c r="I63" s="1000"/>
    </row>
    <row r="64" spans="1:9" x14ac:dyDescent="0.2">
      <c r="A64" s="1000"/>
      <c r="B64" s="1000"/>
      <c r="C64" s="1000"/>
      <c r="D64" s="1000"/>
      <c r="E64" s="1000"/>
      <c r="F64" s="1000"/>
      <c r="G64" s="1000"/>
      <c r="H64" s="1000"/>
      <c r="I64" s="1000"/>
    </row>
    <row r="65" spans="1:9" x14ac:dyDescent="0.2">
      <c r="A65" s="1000"/>
      <c r="B65" s="1000"/>
      <c r="C65" s="1000"/>
      <c r="D65" s="1000"/>
      <c r="E65" s="1000"/>
      <c r="F65" s="1000"/>
      <c r="G65" s="1000"/>
      <c r="H65" s="1000"/>
      <c r="I65" s="1000"/>
    </row>
    <row r="66" spans="1:9" x14ac:dyDescent="0.2">
      <c r="A66" s="1000"/>
      <c r="B66" s="1000"/>
      <c r="C66" s="1000"/>
      <c r="D66" s="1000"/>
      <c r="E66" s="1000"/>
      <c r="F66" s="1000"/>
      <c r="G66" s="1000"/>
      <c r="H66" s="1000"/>
      <c r="I66" s="1000"/>
    </row>
    <row r="67" spans="1:9" x14ac:dyDescent="0.2">
      <c r="A67" s="1000"/>
      <c r="B67" s="1000"/>
      <c r="C67" s="1000"/>
      <c r="D67" s="1000"/>
      <c r="E67" s="1000"/>
      <c r="F67" s="1000"/>
      <c r="G67" s="1000"/>
      <c r="H67" s="1000"/>
      <c r="I67" s="1000"/>
    </row>
    <row r="68" spans="1:9" x14ac:dyDescent="0.2">
      <c r="A68" s="1000"/>
      <c r="B68" s="1000"/>
      <c r="C68" s="1000"/>
      <c r="D68" s="1000"/>
      <c r="E68" s="1000"/>
      <c r="F68" s="1000"/>
      <c r="G68" s="1000"/>
      <c r="H68" s="1000"/>
      <c r="I68" s="1000"/>
    </row>
    <row r="69" spans="1:9" ht="15" thickBot="1" x14ac:dyDescent="0.25">
      <c r="A69" s="1001"/>
      <c r="B69" s="1001"/>
      <c r="C69" s="1001"/>
      <c r="D69" s="1001"/>
      <c r="E69" s="1001"/>
      <c r="F69" s="1001"/>
      <c r="G69" s="1001"/>
      <c r="H69" s="1001"/>
      <c r="I69" s="1001"/>
    </row>
  </sheetData>
  <sheetProtection algorithmName="SHA-512" hashValue="F7AButUny8/p7J6dYDA4lfOkc8miOkPGiqLlM6UWH5oZK3X5OY+l6PsYK3+cXsh622yxGO8PbPS0gpfR/PmBVA==" saltValue="eUrPf5LzE7Whq4ChsK6u8Q==" spinCount="100000" sheet="1" objects="1" scenarios="1" formatColumns="0"/>
  <mergeCells count="3">
    <mergeCell ref="A1:I1"/>
    <mergeCell ref="H3:I3"/>
    <mergeCell ref="H4:I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CF450-1A97-4595-8B74-B79DFCD5C464}">
  <sheetPr>
    <tabColor theme="4" tint="0.39997558519241921"/>
  </sheetPr>
  <dimension ref="A1:I69"/>
  <sheetViews>
    <sheetView showGridLines="0" workbookViewId="0">
      <pane ySplit="7" topLeftCell="A8" activePane="bottomLeft" state="frozen"/>
      <selection pane="bottomLeft" activeCell="A8" sqref="A8"/>
    </sheetView>
  </sheetViews>
  <sheetFormatPr baseColWidth="10" defaultColWidth="9" defaultRowHeight="14" x14ac:dyDescent="0.2"/>
  <cols>
    <col min="1" max="1" width="30.6640625" style="160" customWidth="1"/>
    <col min="2" max="8" width="9.6640625" style="160" customWidth="1"/>
    <col min="9" max="9" width="12.6640625" style="160" customWidth="1"/>
    <col min="10" max="16384" width="9" style="160"/>
  </cols>
  <sheetData>
    <row r="1" spans="1:9" s="380" customFormat="1" ht="27" x14ac:dyDescent="0.35">
      <c r="A1" s="1459" t="s">
        <v>1686</v>
      </c>
      <c r="B1" s="1459"/>
      <c r="C1" s="1459"/>
      <c r="D1" s="1459"/>
      <c r="E1" s="1459"/>
      <c r="F1" s="1459"/>
      <c r="G1" s="1459"/>
      <c r="H1" s="1459"/>
      <c r="I1" s="1459"/>
    </row>
    <row r="3" spans="1:9" x14ac:dyDescent="0.2">
      <c r="A3" s="789" t="s">
        <v>1687</v>
      </c>
      <c r="B3" s="788">
        <f>'Report Set-up'!$B$6</f>
        <v>999</v>
      </c>
      <c r="G3" s="791" t="s">
        <v>1688</v>
      </c>
      <c r="H3" s="1460" t="str">
        <f>IF(B6=0,"---",DATE('Report Set-up'!$B$12,'Report Set-up'!$B$11,B6))</f>
        <v>---</v>
      </c>
      <c r="I3" s="1460"/>
    </row>
    <row r="4" spans="1:9" x14ac:dyDescent="0.2">
      <c r="A4" s="789" t="s">
        <v>1689</v>
      </c>
      <c r="B4" s="788" t="str">
        <f>'Report Set-up'!$B$7</f>
        <v>Sample Store</v>
      </c>
      <c r="F4" s="790"/>
      <c r="G4" s="791" t="s">
        <v>1690</v>
      </c>
      <c r="H4" s="1460" t="str">
        <f>IF(B6=0,"---",DATE('Report Set-up'!$B$12,'Report Set-up'!$B$11,MAX(B$6:H$6)))</f>
        <v>---</v>
      </c>
      <c r="I4" s="1460"/>
    </row>
    <row r="5" spans="1:9" ht="15" thickBot="1" x14ac:dyDescent="0.25"/>
    <row r="6" spans="1:9" x14ac:dyDescent="0.2">
      <c r="A6" s="939" t="s">
        <v>1691</v>
      </c>
      <c r="B6" s="940">
        <f>'Sales Report (printable)'!$A$40</f>
        <v>0</v>
      </c>
      <c r="C6" s="941">
        <f>'Sales Report (printable)'!$A$41</f>
        <v>0</v>
      </c>
      <c r="D6" s="941"/>
      <c r="E6" s="941"/>
      <c r="F6" s="941"/>
      <c r="G6" s="941"/>
      <c r="H6" s="942"/>
      <c r="I6" s="254"/>
    </row>
    <row r="7" spans="1:9" ht="15" thickBot="1" x14ac:dyDescent="0.25">
      <c r="A7" s="943" t="s">
        <v>1692</v>
      </c>
      <c r="B7" s="944" t="s">
        <v>1693</v>
      </c>
      <c r="C7" s="262" t="s">
        <v>1694</v>
      </c>
      <c r="D7" s="262"/>
      <c r="E7" s="262"/>
      <c r="F7" s="262"/>
      <c r="G7" s="262"/>
      <c r="H7" s="945"/>
      <c r="I7" s="260" t="s">
        <v>1700</v>
      </c>
    </row>
    <row r="8" spans="1:9" ht="15" thickBot="1" x14ac:dyDescent="0.25">
      <c r="A8" s="169" t="s">
        <v>1473</v>
      </c>
      <c r="B8" s="946" t="str">
        <f>'Sales Report (printable)'!$C$40</f>
        <v/>
      </c>
      <c r="C8" s="947" t="str">
        <f>'Sales Report (printable)'!$C$41</f>
        <v/>
      </c>
      <c r="D8" s="947"/>
      <c r="E8" s="947"/>
      <c r="F8" s="947"/>
      <c r="G8" s="947"/>
      <c r="H8" s="948"/>
      <c r="I8" s="949">
        <f t="shared" ref="I8:I35" si="0">SUM(B8:H8)</f>
        <v>0</v>
      </c>
    </row>
    <row r="9" spans="1:9" x14ac:dyDescent="0.2">
      <c r="A9" s="180" t="s">
        <v>266</v>
      </c>
      <c r="B9" s="950" t="str">
        <f ca="1">'Sales Report (printable)'!$I$40</f>
        <v/>
      </c>
      <c r="C9" s="951" t="str">
        <f ca="1">'Sales Report (printable)'!$I$41</f>
        <v/>
      </c>
      <c r="D9" s="951"/>
      <c r="E9" s="951"/>
      <c r="F9" s="951"/>
      <c r="G9" s="951"/>
      <c r="H9" s="952"/>
      <c r="I9" s="953">
        <f t="shared" ca="1" si="0"/>
        <v>0</v>
      </c>
    </row>
    <row r="10" spans="1:9" x14ac:dyDescent="0.2">
      <c r="A10" s="180" t="s">
        <v>264</v>
      </c>
      <c r="B10" s="950" t="str">
        <f ca="1">'Sales Report (printable)'!$J$40</f>
        <v/>
      </c>
      <c r="C10" s="951" t="str">
        <f ca="1">'Sales Report (printable)'!$J$41</f>
        <v/>
      </c>
      <c r="D10" s="951"/>
      <c r="E10" s="951"/>
      <c r="F10" s="951"/>
      <c r="G10" s="951"/>
      <c r="H10" s="952"/>
      <c r="I10" s="953">
        <f t="shared" ca="1" si="0"/>
        <v>0</v>
      </c>
    </row>
    <row r="11" spans="1:9" x14ac:dyDescent="0.2">
      <c r="A11" s="188" t="s">
        <v>268</v>
      </c>
      <c r="B11" s="1002" t="str">
        <f ca="1">'Sales Report (printable)'!$K$40</f>
        <v/>
      </c>
      <c r="C11" s="1003" t="str">
        <f ca="1">'Sales Report (printable)'!$K$41</f>
        <v/>
      </c>
      <c r="D11" s="1003"/>
      <c r="E11" s="1003"/>
      <c r="F11" s="1003"/>
      <c r="G11" s="1003"/>
      <c r="H11" s="1004"/>
      <c r="I11" s="1005">
        <f t="shared" ref="I11:I12" ca="1" si="1">SUM(B11:H11)</f>
        <v>0</v>
      </c>
    </row>
    <row r="12" spans="1:9" x14ac:dyDescent="0.2">
      <c r="A12" s="959" t="s">
        <v>1701</v>
      </c>
      <c r="B12" s="955" t="str">
        <f ca="1">'Sales Report (printable)'!$L$40</f>
        <v/>
      </c>
      <c r="C12" s="956" t="str">
        <f ca="1">'Sales Report (printable)'!$L$41</f>
        <v/>
      </c>
      <c r="D12" s="1006"/>
      <c r="E12" s="1006"/>
      <c r="F12" s="1006"/>
      <c r="G12" s="1006"/>
      <c r="H12" s="1007"/>
      <c r="I12" s="958">
        <f t="shared" ca="1" si="1"/>
        <v>0</v>
      </c>
    </row>
    <row r="13" spans="1:9" ht="15" thickBot="1" x14ac:dyDescent="0.25">
      <c r="A13" s="959" t="s">
        <v>1603</v>
      </c>
      <c r="B13" s="955" t="str">
        <f ca="1">'Sales Report (printable)'!$M$40</f>
        <v/>
      </c>
      <c r="C13" s="956" t="str">
        <f ca="1">'Sales Report (printable)'!$M$41</f>
        <v/>
      </c>
      <c r="D13" s="1006"/>
      <c r="E13" s="1006"/>
      <c r="F13" s="1006"/>
      <c r="G13" s="1006"/>
      <c r="H13" s="1007"/>
      <c r="I13" s="958">
        <f t="shared" ca="1" si="0"/>
        <v>0</v>
      </c>
    </row>
    <row r="14" spans="1:9" ht="15" thickBot="1" x14ac:dyDescent="0.25">
      <c r="A14" s="169" t="s">
        <v>1480</v>
      </c>
      <c r="B14" s="960">
        <f ca="1">SUM(B9:B13)</f>
        <v>0</v>
      </c>
      <c r="C14" s="961">
        <f ca="1">SUM(C9:C13)</f>
        <v>0</v>
      </c>
      <c r="D14" s="961"/>
      <c r="E14" s="961"/>
      <c r="F14" s="961"/>
      <c r="G14" s="961"/>
      <c r="H14" s="962"/>
      <c r="I14" s="963">
        <f t="shared" ca="1" si="0"/>
        <v>0</v>
      </c>
    </row>
    <row r="15" spans="1:9" x14ac:dyDescent="0.2">
      <c r="A15" s="171" t="s">
        <v>1702</v>
      </c>
      <c r="B15" s="950" t="str">
        <f ca="1">'Cash Report (printable)'!$D$40</f>
        <v/>
      </c>
      <c r="C15" s="951" t="str">
        <f ca="1">'Cash Report (printable)'!$D$41</f>
        <v/>
      </c>
      <c r="D15" s="951"/>
      <c r="E15" s="951"/>
      <c r="F15" s="951"/>
      <c r="G15" s="951"/>
      <c r="H15" s="952"/>
      <c r="I15" s="953">
        <f t="shared" ca="1" si="0"/>
        <v>0</v>
      </c>
    </row>
    <row r="16" spans="1:9" x14ac:dyDescent="0.2">
      <c r="A16" s="171" t="s">
        <v>1703</v>
      </c>
      <c r="B16" s="955" t="str">
        <f ca="1">'Cash Report (printable)'!$E$40</f>
        <v/>
      </c>
      <c r="C16" s="956" t="str">
        <f ca="1">'Cash Report (printable)'!$E$41</f>
        <v/>
      </c>
      <c r="D16" s="956"/>
      <c r="E16" s="956"/>
      <c r="F16" s="956"/>
      <c r="G16" s="956"/>
      <c r="H16" s="957"/>
      <c r="I16" s="964">
        <f ca="1">SUM(B16:H16)</f>
        <v>0</v>
      </c>
    </row>
    <row r="17" spans="1:9" x14ac:dyDescent="0.2">
      <c r="A17" s="171" t="s">
        <v>1704</v>
      </c>
      <c r="B17" s="955" t="str">
        <f ca="1">'Cash Report (printable)'!$F$40</f>
        <v/>
      </c>
      <c r="C17" s="956" t="str">
        <f ca="1">'Cash Report (printable)'!$F$41</f>
        <v/>
      </c>
      <c r="D17" s="956"/>
      <c r="E17" s="956"/>
      <c r="F17" s="956"/>
      <c r="G17" s="956"/>
      <c r="H17" s="957"/>
      <c r="I17" s="964">
        <f ca="1">SUM(B17:H17)</f>
        <v>0</v>
      </c>
    </row>
    <row r="18" spans="1:9" x14ac:dyDescent="0.2">
      <c r="A18" s="210" t="s">
        <v>1705</v>
      </c>
      <c r="B18" s="955" t="str">
        <f ca="1">'Cash Report (printable)'!$G$40</f>
        <v/>
      </c>
      <c r="C18" s="956" t="str">
        <f ca="1">'Cash Report (printable)'!$G$41</f>
        <v/>
      </c>
      <c r="D18" s="956"/>
      <c r="E18" s="956"/>
      <c r="F18" s="956"/>
      <c r="G18" s="956"/>
      <c r="H18" s="957"/>
      <c r="I18" s="964">
        <f t="shared" ca="1" si="0"/>
        <v>0</v>
      </c>
    </row>
    <row r="19" spans="1:9" x14ac:dyDescent="0.2">
      <c r="A19" s="205" t="s">
        <v>1706</v>
      </c>
      <c r="B19" s="955" t="str">
        <f ca="1">'Cash Report (printable)'!$H$40</f>
        <v/>
      </c>
      <c r="C19" s="956" t="str">
        <f ca="1">'Cash Report (printable)'!$H$41</f>
        <v/>
      </c>
      <c r="D19" s="956"/>
      <c r="E19" s="956"/>
      <c r="F19" s="956"/>
      <c r="G19" s="956"/>
      <c r="H19" s="957"/>
      <c r="I19" s="964">
        <f ca="1">SUM(B19:H19)</f>
        <v>0</v>
      </c>
    </row>
    <row r="20" spans="1:9" x14ac:dyDescent="0.2">
      <c r="A20" s="210" t="s">
        <v>1707</v>
      </c>
      <c r="B20" s="955" t="str">
        <f ca="1">'Cash Report (printable)'!$I$40</f>
        <v/>
      </c>
      <c r="C20" s="956" t="str">
        <f ca="1">'Cash Report (printable)'!$I$41</f>
        <v/>
      </c>
      <c r="D20" s="956"/>
      <c r="E20" s="956"/>
      <c r="F20" s="956"/>
      <c r="G20" s="956"/>
      <c r="H20" s="957"/>
      <c r="I20" s="964">
        <f t="shared" ca="1" si="0"/>
        <v>0</v>
      </c>
    </row>
    <row r="21" spans="1:9" x14ac:dyDescent="0.2">
      <c r="A21" s="210" t="s">
        <v>1708</v>
      </c>
      <c r="B21" s="955" t="str">
        <f ca="1">'Cash Report (printable)'!$J$40</f>
        <v/>
      </c>
      <c r="C21" s="956" t="str">
        <f ca="1">'Cash Report (printable)'!$J$41</f>
        <v/>
      </c>
      <c r="D21" s="956"/>
      <c r="E21" s="956"/>
      <c r="F21" s="956"/>
      <c r="G21" s="956"/>
      <c r="H21" s="957"/>
      <c r="I21" s="964">
        <f t="shared" ca="1" si="0"/>
        <v>0</v>
      </c>
    </row>
    <row r="22" spans="1:9" ht="15" thickBot="1" x14ac:dyDescent="0.25">
      <c r="A22" s="959" t="s">
        <v>1709</v>
      </c>
      <c r="B22" s="955" t="str">
        <f ca="1">'Cash Report (printable)'!$K$40</f>
        <v/>
      </c>
      <c r="C22" s="956" t="str">
        <f ca="1">'Cash Report (printable)'!$K$41</f>
        <v/>
      </c>
      <c r="D22" s="956"/>
      <c r="E22" s="956"/>
      <c r="F22" s="956"/>
      <c r="G22" s="956"/>
      <c r="H22" s="957"/>
      <c r="I22" s="958">
        <f t="shared" ca="1" si="0"/>
        <v>0</v>
      </c>
    </row>
    <row r="23" spans="1:9" ht="15" thickBot="1" x14ac:dyDescent="0.25">
      <c r="A23" s="204" t="s">
        <v>1710</v>
      </c>
      <c r="B23" s="960">
        <f ca="1">SUM(B14:B22)</f>
        <v>0</v>
      </c>
      <c r="C23" s="961">
        <f ca="1">SUM(C14:C22)</f>
        <v>0</v>
      </c>
      <c r="D23" s="961"/>
      <c r="E23" s="961"/>
      <c r="F23" s="961"/>
      <c r="G23" s="961"/>
      <c r="H23" s="962"/>
      <c r="I23" s="963">
        <f t="shared" ca="1" si="0"/>
        <v>0</v>
      </c>
    </row>
    <row r="24" spans="1:9" x14ac:dyDescent="0.2">
      <c r="A24" s="171" t="s">
        <v>1711</v>
      </c>
      <c r="B24" s="950" t="str">
        <f ca="1">'Cash Report (printable)'!$M$40</f>
        <v/>
      </c>
      <c r="C24" s="951" t="str">
        <f ca="1">'Cash Report (printable)'!$M$41</f>
        <v/>
      </c>
      <c r="D24" s="1008"/>
      <c r="E24" s="1008"/>
      <c r="F24" s="1008"/>
      <c r="G24" s="1008"/>
      <c r="H24" s="1009"/>
      <c r="I24" s="953"/>
    </row>
    <row r="25" spans="1:9" x14ac:dyDescent="0.2">
      <c r="A25" s="171" t="s">
        <v>1712</v>
      </c>
      <c r="B25" s="950" t="str">
        <f ca="1">'Cash Report (printable)'!$N$40</f>
        <v/>
      </c>
      <c r="C25" s="951" t="str">
        <f ca="1">'Cash Report (printable)'!$N$41</f>
        <v/>
      </c>
      <c r="D25" s="951"/>
      <c r="E25" s="951"/>
      <c r="F25" s="951"/>
      <c r="G25" s="951"/>
      <c r="H25" s="952"/>
      <c r="I25" s="953">
        <f t="shared" ca="1" si="0"/>
        <v>0</v>
      </c>
    </row>
    <row r="26" spans="1:9" x14ac:dyDescent="0.2">
      <c r="A26" s="210" t="s">
        <v>1713</v>
      </c>
      <c r="B26" s="950" t="str">
        <f ca="1">'Cash Report (printable)'!$O$40</f>
        <v/>
      </c>
      <c r="C26" s="951" t="str">
        <f ca="1">'Cash Report (printable)'!$O$41</f>
        <v/>
      </c>
      <c r="D26" s="951"/>
      <c r="E26" s="951"/>
      <c r="F26" s="951"/>
      <c r="G26" s="951"/>
      <c r="H26" s="952"/>
      <c r="I26" s="964">
        <f t="shared" ca="1" si="0"/>
        <v>0</v>
      </c>
    </row>
    <row r="27" spans="1:9" x14ac:dyDescent="0.2">
      <c r="A27" s="210" t="s">
        <v>1714</v>
      </c>
      <c r="B27" s="950" t="str">
        <f ca="1">'Cash Report (printable)'!$P$40</f>
        <v/>
      </c>
      <c r="C27" s="951" t="str">
        <f ca="1">'Cash Report (printable)'!$P$41</f>
        <v/>
      </c>
      <c r="D27" s="951"/>
      <c r="E27" s="951"/>
      <c r="F27" s="951"/>
      <c r="G27" s="951"/>
      <c r="H27" s="952"/>
      <c r="I27" s="964">
        <f t="shared" ca="1" si="0"/>
        <v>0</v>
      </c>
    </row>
    <row r="28" spans="1:9" ht="15" x14ac:dyDescent="0.2">
      <c r="A28" s="211" t="s">
        <v>1715</v>
      </c>
      <c r="B28" s="950" t="str">
        <f ca="1">'Cash Report (printable)'!$Q$40</f>
        <v/>
      </c>
      <c r="C28" s="951" t="str">
        <f ca="1">'Cash Report (printable)'!$Q$41</f>
        <v/>
      </c>
      <c r="D28" s="951"/>
      <c r="E28" s="951"/>
      <c r="F28" s="951"/>
      <c r="G28" s="951"/>
      <c r="H28" s="952"/>
      <c r="I28" s="964">
        <f t="shared" ca="1" si="0"/>
        <v>0</v>
      </c>
    </row>
    <row r="29" spans="1:9" ht="15" thickBot="1" x14ac:dyDescent="0.25">
      <c r="A29" s="954" t="s">
        <v>1716</v>
      </c>
      <c r="B29" s="950" t="str">
        <f ca="1">'Cash Report (printable)'!$R$40</f>
        <v/>
      </c>
      <c r="C29" s="951" t="str">
        <f ca="1">'Cash Report (printable)'!$R$41</f>
        <v/>
      </c>
      <c r="D29" s="951"/>
      <c r="E29" s="951"/>
      <c r="F29" s="951"/>
      <c r="G29" s="951"/>
      <c r="H29" s="952"/>
      <c r="I29" s="958">
        <f t="shared" ca="1" si="0"/>
        <v>0</v>
      </c>
    </row>
    <row r="30" spans="1:9" ht="15" thickBot="1" x14ac:dyDescent="0.25">
      <c r="A30" s="169" t="s">
        <v>1717</v>
      </c>
      <c r="B30" s="960">
        <f ca="1">B23-SUM(B24:B29)</f>
        <v>0</v>
      </c>
      <c r="C30" s="960">
        <f ca="1">C23-SUM(C24:C29)</f>
        <v>0</v>
      </c>
      <c r="D30" s="960"/>
      <c r="E30" s="960"/>
      <c r="F30" s="960"/>
      <c r="G30" s="960"/>
      <c r="H30" s="965"/>
      <c r="I30" s="963">
        <f t="shared" ca="1" si="0"/>
        <v>0</v>
      </c>
    </row>
    <row r="31" spans="1:9" x14ac:dyDescent="0.2">
      <c r="A31" s="171" t="s">
        <v>1718</v>
      </c>
      <c r="B31" s="950" t="str">
        <f ca="1">'Cash Report (printable)'!$S$40</f>
        <v/>
      </c>
      <c r="C31" s="951" t="str">
        <f ca="1">'Cash Report (printable)'!$S$41</f>
        <v/>
      </c>
      <c r="D31" s="951"/>
      <c r="E31" s="951"/>
      <c r="F31" s="951"/>
      <c r="G31" s="951"/>
      <c r="H31" s="952"/>
      <c r="I31" s="953">
        <f t="shared" ca="1" si="0"/>
        <v>0</v>
      </c>
    </row>
    <row r="32" spans="1:9" x14ac:dyDescent="0.2">
      <c r="A32" s="205" t="s">
        <v>1719</v>
      </c>
      <c r="B32" s="950" t="str">
        <f ca="1">'Cash Report (printable)'!$T$40</f>
        <v/>
      </c>
      <c r="C32" s="951" t="str">
        <f ca="1">'Cash Report (printable)'!$T$41</f>
        <v/>
      </c>
      <c r="D32" s="951"/>
      <c r="E32" s="951"/>
      <c r="F32" s="951"/>
      <c r="G32" s="951"/>
      <c r="H32" s="952"/>
      <c r="I32" s="964">
        <f t="shared" ref="I32" ca="1" si="2">SUM(B32:H32)</f>
        <v>0</v>
      </c>
    </row>
    <row r="33" spans="1:9" x14ac:dyDescent="0.2">
      <c r="A33" s="210" t="s">
        <v>1720</v>
      </c>
      <c r="B33" s="950" t="str">
        <f ca="1">'Cash Report (printable)'!$U$40</f>
        <v/>
      </c>
      <c r="C33" s="951" t="str">
        <f ca="1">'Cash Report (printable)'!$U$41</f>
        <v/>
      </c>
      <c r="D33" s="951"/>
      <c r="E33" s="951"/>
      <c r="F33" s="951"/>
      <c r="G33" s="951"/>
      <c r="H33" s="952"/>
      <c r="I33" s="964">
        <f t="shared" ca="1" si="0"/>
        <v>0</v>
      </c>
    </row>
    <row r="34" spans="1:9" x14ac:dyDescent="0.2">
      <c r="A34" s="185" t="s">
        <v>1721</v>
      </c>
      <c r="B34" s="950" t="str">
        <f ca="1">'Cash Report (printable)'!$V$40</f>
        <v/>
      </c>
      <c r="C34" s="951" t="str">
        <f ca="1">'Cash Report (printable)'!$V$41</f>
        <v/>
      </c>
      <c r="D34" s="951"/>
      <c r="E34" s="951"/>
      <c r="F34" s="951"/>
      <c r="G34" s="951"/>
      <c r="H34" s="952"/>
      <c r="I34" s="964">
        <f t="shared" ca="1" si="0"/>
        <v>0</v>
      </c>
    </row>
    <row r="35" spans="1:9" x14ac:dyDescent="0.2">
      <c r="A35" s="205" t="s">
        <v>1722</v>
      </c>
      <c r="B35" s="950" t="str">
        <f ca="1">'Cash Report (printable)'!$W$40</f>
        <v/>
      </c>
      <c r="C35" s="951" t="str">
        <f ca="1">'Cash Report (printable)'!$W$41</f>
        <v/>
      </c>
      <c r="D35" s="951"/>
      <c r="E35" s="951"/>
      <c r="F35" s="951"/>
      <c r="G35" s="951"/>
      <c r="H35" s="952"/>
      <c r="I35" s="964">
        <f t="shared" ca="1" si="0"/>
        <v>0</v>
      </c>
    </row>
    <row r="36" spans="1:9" x14ac:dyDescent="0.2">
      <c r="A36" s="205" t="s">
        <v>1723</v>
      </c>
      <c r="B36" s="950" t="str">
        <f ca="1">'Cash Report (printable)'!$X$40</f>
        <v/>
      </c>
      <c r="C36" s="951" t="str">
        <f ca="1">'Cash Report (printable)'!$X$41</f>
        <v/>
      </c>
      <c r="D36" s="951"/>
      <c r="E36" s="951"/>
      <c r="F36" s="951"/>
      <c r="G36" s="951"/>
      <c r="H36" s="952"/>
      <c r="I36" s="964">
        <f ca="1">SUM(B36:H36)</f>
        <v>0</v>
      </c>
    </row>
    <row r="37" spans="1:9" x14ac:dyDescent="0.2">
      <c r="A37" s="966" t="s">
        <v>1724</v>
      </c>
      <c r="B37" s="950" t="str">
        <f ca="1">'Cash Report (printable)'!$Y$40</f>
        <v/>
      </c>
      <c r="C37" s="951" t="str">
        <f ca="1">'Cash Report (printable)'!$Y$41</f>
        <v/>
      </c>
      <c r="D37" s="951"/>
      <c r="E37" s="951"/>
      <c r="F37" s="951"/>
      <c r="G37" s="951"/>
      <c r="H37" s="952"/>
      <c r="I37" s="958">
        <f t="shared" ref="I37:I42" ca="1" si="3">SUM(B37:H37)</f>
        <v>0</v>
      </c>
    </row>
    <row r="38" spans="1:9" x14ac:dyDescent="0.2">
      <c r="A38" s="959" t="s">
        <v>1725</v>
      </c>
      <c r="B38" s="950" t="str">
        <f ca="1">'Cash Report (printable)'!$Z$40</f>
        <v/>
      </c>
      <c r="C38" s="951" t="str">
        <f ca="1">'Cash Report (printable)'!$Z$41</f>
        <v/>
      </c>
      <c r="D38" s="951"/>
      <c r="E38" s="951"/>
      <c r="F38" s="951"/>
      <c r="G38" s="951"/>
      <c r="H38" s="952"/>
      <c r="I38" s="958">
        <f t="shared" ca="1" si="3"/>
        <v>0</v>
      </c>
    </row>
    <row r="39" spans="1:9" x14ac:dyDescent="0.2">
      <c r="A39" s="966" t="s">
        <v>1726</v>
      </c>
      <c r="B39" s="950" t="str">
        <f ca="1">'Cash Report (printable)'!$AA$40</f>
        <v/>
      </c>
      <c r="C39" s="951" t="str">
        <f ca="1">'Cash Report (printable)'!$AA$41</f>
        <v/>
      </c>
      <c r="D39" s="951"/>
      <c r="E39" s="951"/>
      <c r="F39" s="951"/>
      <c r="G39" s="951"/>
      <c r="H39" s="952"/>
      <c r="I39" s="958">
        <f t="shared" ca="1" si="3"/>
        <v>0</v>
      </c>
    </row>
    <row r="40" spans="1:9" x14ac:dyDescent="0.2">
      <c r="A40" s="966" t="s">
        <v>1727</v>
      </c>
      <c r="B40" s="950" t="str">
        <f ca="1">'Cash Report (printable)'!$AB$40</f>
        <v/>
      </c>
      <c r="C40" s="951" t="str">
        <f ca="1">'Cash Report (printable)'!$AB$41</f>
        <v/>
      </c>
      <c r="D40" s="951"/>
      <c r="E40" s="951"/>
      <c r="F40" s="951"/>
      <c r="G40" s="951"/>
      <c r="H40" s="952"/>
      <c r="I40" s="958">
        <f t="shared" ca="1" si="3"/>
        <v>0</v>
      </c>
    </row>
    <row r="41" spans="1:9" x14ac:dyDescent="0.2">
      <c r="A41" s="966" t="str">
        <f ca="1">'Cash Report (printable)'!$AC$4&amp;" Deposit"</f>
        <v>Google Pay Deposit</v>
      </c>
      <c r="B41" s="950" t="str">
        <f ca="1">'Cash Report (printable)'!$AC$40</f>
        <v/>
      </c>
      <c r="C41" s="951" t="str">
        <f ca="1">'Cash Report (printable)'!$AC$41</f>
        <v/>
      </c>
      <c r="D41" s="951"/>
      <c r="E41" s="951"/>
      <c r="F41" s="951"/>
      <c r="G41" s="951"/>
      <c r="H41" s="952"/>
      <c r="I41" s="958">
        <f t="shared" ca="1" si="3"/>
        <v>0</v>
      </c>
    </row>
    <row r="42" spans="1:9" ht="15" thickBot="1" x14ac:dyDescent="0.25">
      <c r="A42" s="966" t="str">
        <f ca="1">'Cash Report (printable)'!$AD$4&amp;" Deposit"</f>
        <v>New Type #1 Deposit</v>
      </c>
      <c r="B42" s="950" t="str">
        <f ca="1">'Cash Report (printable)'!$AD$40</f>
        <v/>
      </c>
      <c r="C42" s="951" t="str">
        <f ca="1">'Cash Report (printable)'!$AD$41</f>
        <v/>
      </c>
      <c r="D42" s="951"/>
      <c r="E42" s="951"/>
      <c r="F42" s="951"/>
      <c r="G42" s="951"/>
      <c r="H42" s="952"/>
      <c r="I42" s="958">
        <f t="shared" ca="1" si="3"/>
        <v>0</v>
      </c>
    </row>
    <row r="43" spans="1:9" ht="15" thickBot="1" x14ac:dyDescent="0.25">
      <c r="A43" s="169" t="s">
        <v>1728</v>
      </c>
      <c r="B43" s="960">
        <f ca="1">SUM(B31:B42)</f>
        <v>0</v>
      </c>
      <c r="C43" s="960">
        <f ca="1">SUM(C31:C42)</f>
        <v>0</v>
      </c>
      <c r="D43" s="960"/>
      <c r="E43" s="960"/>
      <c r="F43" s="960"/>
      <c r="G43" s="960"/>
      <c r="H43" s="965"/>
      <c r="I43" s="963">
        <f ca="1">SUM(I31:I42)</f>
        <v>0</v>
      </c>
    </row>
    <row r="44" spans="1:9" ht="15" thickBot="1" x14ac:dyDescent="0.25">
      <c r="A44" s="967" t="s">
        <v>1729</v>
      </c>
      <c r="B44" s="968">
        <f ca="1">B43-B30</f>
        <v>0</v>
      </c>
      <c r="C44" s="968">
        <f ca="1">C43-C30</f>
        <v>0</v>
      </c>
      <c r="D44" s="968"/>
      <c r="E44" s="968"/>
      <c r="F44" s="968"/>
      <c r="G44" s="968"/>
      <c r="H44" s="969"/>
      <c r="I44" s="970">
        <f ca="1">SUM(B44:H44)</f>
        <v>0</v>
      </c>
    </row>
    <row r="45" spans="1:9" x14ac:dyDescent="0.2">
      <c r="A45" s="889" t="s">
        <v>1730</v>
      </c>
      <c r="B45" s="971" t="str">
        <f ca="1">'Sales Report (printable)'!$T$40</f>
        <v/>
      </c>
      <c r="C45" s="972" t="str">
        <f ca="1">'Sales Report (printable)'!$T$41</f>
        <v/>
      </c>
      <c r="D45" s="972"/>
      <c r="E45" s="972"/>
      <c r="F45" s="972"/>
      <c r="G45" s="972"/>
      <c r="H45" s="973"/>
      <c r="I45" s="974">
        <f ca="1">SUM(B45:H45)</f>
        <v>0</v>
      </c>
    </row>
    <row r="46" spans="1:9" x14ac:dyDescent="0.2">
      <c r="A46" s="180" t="s">
        <v>1731</v>
      </c>
      <c r="B46" s="950" t="str">
        <f>'Sales Report (printable)'!$U$40</f>
        <v/>
      </c>
      <c r="C46" s="951" t="str">
        <f>'Sales Report (printable)'!$U$41</f>
        <v/>
      </c>
      <c r="D46" s="952"/>
      <c r="E46" s="951"/>
      <c r="F46" s="975"/>
      <c r="G46" s="951"/>
      <c r="H46" s="975"/>
      <c r="I46" s="953">
        <f ca="1">IF(I$45&lt;&gt;0,I14/I$45,0)</f>
        <v>0</v>
      </c>
    </row>
    <row r="47" spans="1:9" ht="15" thickBot="1" x14ac:dyDescent="0.25">
      <c r="A47" s="954" t="s">
        <v>1732</v>
      </c>
      <c r="B47" s="955" t="str">
        <f ca="1">'Sales Report (printable)'!$V$40</f>
        <v/>
      </c>
      <c r="C47" s="956" t="str">
        <f ca="1">'Sales Report (printable)'!$V$41</f>
        <v/>
      </c>
      <c r="D47" s="956"/>
      <c r="E47" s="956"/>
      <c r="F47" s="956"/>
      <c r="G47" s="956"/>
      <c r="H47" s="957"/>
      <c r="I47" s="958">
        <f ca="1">SUM(B47:H47)</f>
        <v>0</v>
      </c>
    </row>
    <row r="48" spans="1:9" x14ac:dyDescent="0.2">
      <c r="A48" s="889" t="s">
        <v>1733</v>
      </c>
      <c r="B48" s="976" t="str">
        <f>'Sales Report (printable)'!$W$40</f>
        <v/>
      </c>
      <c r="C48" s="977" t="str">
        <f>'Sales Report (printable)'!$W$41</f>
        <v/>
      </c>
      <c r="D48" s="977"/>
      <c r="E48" s="977"/>
      <c r="F48" s="977"/>
      <c r="G48" s="977"/>
      <c r="H48" s="978"/>
      <c r="I48" s="979">
        <f>SUM(B48:H48)</f>
        <v>0</v>
      </c>
    </row>
    <row r="49" spans="1:9" ht="15" thickBot="1" x14ac:dyDescent="0.25">
      <c r="A49" s="546" t="s">
        <v>1734</v>
      </c>
      <c r="B49" s="980">
        <f ca="1">IF(B14&gt;0,B48/B14,)</f>
        <v>0</v>
      </c>
      <c r="C49" s="981">
        <f ca="1">IF(C14&gt;0,C48/C14,)</f>
        <v>0</v>
      </c>
      <c r="D49" s="981"/>
      <c r="E49" s="981"/>
      <c r="F49" s="981"/>
      <c r="G49" s="981"/>
      <c r="H49" s="981"/>
      <c r="I49" s="982">
        <f ca="1">IF(I14&gt;0,I48/I14,)</f>
        <v>0</v>
      </c>
    </row>
    <row r="50" spans="1:9" x14ac:dyDescent="0.2">
      <c r="A50" s="889" t="s">
        <v>1735</v>
      </c>
      <c r="B50" s="976" t="str">
        <f>'Sales Report (printable)'!$Y$40</f>
        <v/>
      </c>
      <c r="C50" s="977" t="str">
        <f>'Sales Report (printable)'!$Y$41</f>
        <v/>
      </c>
      <c r="D50" s="977"/>
      <c r="E50" s="977"/>
      <c r="F50" s="977"/>
      <c r="G50" s="977"/>
      <c r="H50" s="978"/>
      <c r="I50" s="979">
        <f>SUM(B50:H50)</f>
        <v>0</v>
      </c>
    </row>
    <row r="51" spans="1:9" ht="15" thickBot="1" x14ac:dyDescent="0.25">
      <c r="A51" s="893" t="s">
        <v>1736</v>
      </c>
      <c r="B51" s="980">
        <f ca="1">IF(B14&gt;0,B50/B14,)</f>
        <v>0</v>
      </c>
      <c r="C51" s="981">
        <f ca="1">IF(C14&gt;0,C50/C14,)</f>
        <v>0</v>
      </c>
      <c r="D51" s="981"/>
      <c r="E51" s="981"/>
      <c r="F51" s="981"/>
      <c r="G51" s="981"/>
      <c r="H51" s="981"/>
      <c r="I51" s="982">
        <f ca="1">IF(I14&gt;0,I50/I14,)</f>
        <v>0</v>
      </c>
    </row>
    <row r="52" spans="1:9" ht="15" thickBot="1" x14ac:dyDescent="0.25">
      <c r="B52" s="983"/>
      <c r="C52" s="983"/>
      <c r="D52" s="983"/>
      <c r="E52" s="983"/>
      <c r="F52" s="983"/>
      <c r="G52" s="983"/>
      <c r="H52" s="983"/>
      <c r="I52" s="983"/>
    </row>
    <row r="53" spans="1:9" ht="15" thickBot="1" x14ac:dyDescent="0.25">
      <c r="A53" s="189" t="s">
        <v>1737</v>
      </c>
      <c r="B53" s="960">
        <f ca="1">SUM(B19)-SUM(B24)</f>
        <v>0</v>
      </c>
      <c r="C53" s="961">
        <f ca="1">SUM(C19)-SUM(C24)</f>
        <v>0</v>
      </c>
      <c r="D53" s="961"/>
      <c r="E53" s="961"/>
      <c r="F53" s="961"/>
      <c r="G53" s="961"/>
      <c r="H53" s="962"/>
      <c r="I53" s="963">
        <f ca="1">SUM(B53:H53)</f>
        <v>0</v>
      </c>
    </row>
    <row r="54" spans="1:9" x14ac:dyDescent="0.2">
      <c r="A54" s="461" t="s">
        <v>1738</v>
      </c>
      <c r="B54" s="983"/>
      <c r="C54" s="983"/>
      <c r="D54" s="983"/>
      <c r="E54" s="983"/>
      <c r="F54" s="983"/>
      <c r="G54" s="983"/>
      <c r="H54" s="983"/>
      <c r="I54" s="983"/>
    </row>
    <row r="55" spans="1:9" ht="15" thickBot="1" x14ac:dyDescent="0.25">
      <c r="B55" s="983"/>
      <c r="C55" s="983"/>
      <c r="D55" s="983"/>
      <c r="E55" s="983"/>
      <c r="F55" s="983"/>
      <c r="G55" s="983"/>
      <c r="H55" s="983"/>
      <c r="I55" s="983"/>
    </row>
    <row r="56" spans="1:9" x14ac:dyDescent="0.2">
      <c r="A56" s="889" t="s">
        <v>1739</v>
      </c>
      <c r="B56" s="984" t="str">
        <f>IF(ISNA(VLOOKUP(B$6,'Box Count Report (printable)'!$A$7:$AY$37,COLUMN('Box Count Report (printable)'!$AU$6),FALSE)),"",VLOOKUP(B$6,'Box Count Report (printable)'!$A$7:$AY$37,COLUMN('Box Count Report (printable)'!$AU$6),FALSE))</f>
        <v/>
      </c>
      <c r="C56" s="985" t="str">
        <f>IF(ISNA(VLOOKUP(C$6,'Box Count Report (printable)'!$A$7:$AY$37,COLUMN('Box Count Report (printable)'!$AU$6),FALSE)),"",VLOOKUP(C$6,'Box Count Report (printable)'!$A$7:$AY$37,COLUMN('Box Count Report (printable)'!$AU$6),FALSE))</f>
        <v/>
      </c>
      <c r="D56" s="985" t="str">
        <f>IF(ISNA(VLOOKUP(D$6,'Box Count Report (printable)'!$A$7:$AY$37,COLUMN('Box Count Report (printable)'!$AU$6),FALSE)),"",VLOOKUP(D$6,'Box Count Report (printable)'!$A$7:$AY$37,COLUMN('Box Count Report (printable)'!$AU$6),FALSE))</f>
        <v/>
      </c>
      <c r="E56" s="985" t="str">
        <f>IF(ISNA(VLOOKUP(E$6,'Box Count Report (printable)'!$A$7:$AY$37,COLUMN('Box Count Report (printable)'!$AU$6),FALSE)),"",VLOOKUP(E$6,'Box Count Report (printable)'!$A$7:$AY$37,COLUMN('Box Count Report (printable)'!$AU$6),FALSE))</f>
        <v/>
      </c>
      <c r="F56" s="985" t="str">
        <f>IF(ISNA(VLOOKUP(F$6,'Box Count Report (printable)'!$A$7:$AY$37,COLUMN('Box Count Report (printable)'!$AU$6),FALSE)),"",VLOOKUP(F$6,'Box Count Report (printable)'!$A$7:$AY$37,COLUMN('Box Count Report (printable)'!$AU$6),FALSE))</f>
        <v/>
      </c>
      <c r="G56" s="985" t="str">
        <f>IF(ISNA(VLOOKUP(G$6,'Box Count Report (printable)'!$A$7:$AY$37,COLUMN('Box Count Report (printable)'!$AU$6),FALSE)),"",VLOOKUP(G$6,'Box Count Report (printable)'!$A$7:$AY$37,COLUMN('Box Count Report (printable)'!$AU$6),FALSE))</f>
        <v/>
      </c>
      <c r="H56" s="986" t="str">
        <f>IF(ISNA(VLOOKUP(H$6,'Box Count Report (printable)'!$A$7:$AY$37,COLUMN('Box Count Report (printable)'!$AU$6),FALSE)),"",VLOOKUP(H$6,'Box Count Report (printable)'!$A$7:$AY$37,COLUMN('Box Count Report (printable)'!$AU$6),FALSE))</f>
        <v/>
      </c>
      <c r="I56" s="987">
        <f>SUM(B56:H56)</f>
        <v>0</v>
      </c>
    </row>
    <row r="57" spans="1:9" x14ac:dyDescent="0.2">
      <c r="A57" s="185" t="s">
        <v>1740</v>
      </c>
      <c r="B57" s="988" t="str">
        <f>IF(ISNA(VLOOKUP(B$6,'Box Count Report (printable)'!$A$7:$AY$37,COLUMN('Box Count Report (printable)'!$AV$6),FALSE)),"",VLOOKUP(B$6,'Box Count Report (printable)'!$A$7:$AY$37,COLUMN('Box Count Report (printable)'!$AV$6),FALSE))</f>
        <v/>
      </c>
      <c r="C57" s="989" t="str">
        <f>IF(ISNA(VLOOKUP(C$6,'Box Count Report (printable)'!$A$7:$AY$37,COLUMN('Box Count Report (printable)'!$AV$6),FALSE)),"",VLOOKUP(C$6,'Box Count Report (printable)'!$A$7:$AY$37,COLUMN('Box Count Report (printable)'!$AV$6),FALSE))</f>
        <v/>
      </c>
      <c r="D57" s="989" t="str">
        <f>IF(ISNA(VLOOKUP(D$6,'Box Count Report (printable)'!$A$7:$AY$37,COLUMN('Box Count Report (printable)'!$AV$6),FALSE)),"",VLOOKUP(D$6,'Box Count Report (printable)'!$A$7:$AY$37,COLUMN('Box Count Report (printable)'!$AV$6),FALSE))</f>
        <v/>
      </c>
      <c r="E57" s="989" t="str">
        <f>IF(ISNA(VLOOKUP(E$6,'Box Count Report (printable)'!$A$7:$AY$37,COLUMN('Box Count Report (printable)'!$AV$6),FALSE)),"",VLOOKUP(E$6,'Box Count Report (printable)'!$A$7:$AY$37,COLUMN('Box Count Report (printable)'!$AV$6),FALSE))</f>
        <v/>
      </c>
      <c r="F57" s="989" t="str">
        <f>IF(ISNA(VLOOKUP(F$6,'Box Count Report (printable)'!$A$7:$AY$37,COLUMN('Box Count Report (printable)'!$AV$6),FALSE)),"",VLOOKUP(F$6,'Box Count Report (printable)'!$A$7:$AY$37,COLUMN('Box Count Report (printable)'!$AV$6),FALSE))</f>
        <v/>
      </c>
      <c r="G57" s="989" t="str">
        <f>IF(ISNA(VLOOKUP(G$6,'Box Count Report (printable)'!$A$7:$AY$37,COLUMN('Box Count Report (printable)'!$AV$6),FALSE)),"",VLOOKUP(G$6,'Box Count Report (printable)'!$A$7:$AY$37,COLUMN('Box Count Report (printable)'!$AV$6),FALSE))</f>
        <v/>
      </c>
      <c r="H57" s="990" t="str">
        <f>IF(ISNA(VLOOKUP(H$6,'Box Count Report (printable)'!$A$7:$AY$37,COLUMN('Box Count Report (printable)'!$AV$6),FALSE)),"",VLOOKUP(H$6,'Box Count Report (printable)'!$A$7:$AY$37,COLUMN('Box Count Report (printable)'!$AV$6),FALSE))</f>
        <v/>
      </c>
      <c r="I57" s="991">
        <f>SUM(B57:H57)</f>
        <v>0</v>
      </c>
    </row>
    <row r="58" spans="1:9" x14ac:dyDescent="0.2">
      <c r="A58" s="210" t="s">
        <v>1741</v>
      </c>
      <c r="B58" s="992" t="str">
        <f>IF(ISNA(VLOOKUP(B$6,'Box Count Report (printable)'!$A$7:$AY$37,COLUMN('Box Count Report (printable)'!$AW$6),FALSE)),"",VLOOKUP(B$6,'Box Count Report (printable)'!$A$7:$AY$37,COLUMN('Box Count Report (printable)'!$AW$6),FALSE))</f>
        <v/>
      </c>
      <c r="C58" s="993" t="str">
        <f>IF(ISNA(VLOOKUP(C$6,'Box Count Report (printable)'!$A$7:$AY$37,COLUMN('Box Count Report (printable)'!$AW$6),FALSE)),"",VLOOKUP(C$6,'Box Count Report (printable)'!$A$7:$AY$37,COLUMN('Box Count Report (printable)'!$AW$6),FALSE))</f>
        <v/>
      </c>
      <c r="D58" s="993" t="str">
        <f>IF(ISNA(VLOOKUP(D$6,'Box Count Report (printable)'!$A$7:$AY$37,COLUMN('Box Count Report (printable)'!$AW$6),FALSE)),"",VLOOKUP(D$6,'Box Count Report (printable)'!$A$7:$AY$37,COLUMN('Box Count Report (printable)'!$AW$6),FALSE))</f>
        <v/>
      </c>
      <c r="E58" s="993" t="str">
        <f>IF(ISNA(VLOOKUP(E$6,'Box Count Report (printable)'!$A$7:$AY$37,COLUMN('Box Count Report (printable)'!$AW$6),FALSE)),"",VLOOKUP(E$6,'Box Count Report (printable)'!$A$7:$AY$37,COLUMN('Box Count Report (printable)'!$AW$6),FALSE))</f>
        <v/>
      </c>
      <c r="F58" s="993" t="str">
        <f>IF(ISNA(VLOOKUP(F$6,'Box Count Report (printable)'!$A$7:$AY$37,COLUMN('Box Count Report (printable)'!$AW$6),FALSE)),"",VLOOKUP(F$6,'Box Count Report (printable)'!$A$7:$AY$37,COLUMN('Box Count Report (printable)'!$AW$6),FALSE))</f>
        <v/>
      </c>
      <c r="G58" s="993" t="str">
        <f>IF(ISNA(VLOOKUP(G$6,'Box Count Report (printable)'!$A$7:$AY$37,COLUMN('Box Count Report (printable)'!$AW$6),FALSE)),"",VLOOKUP(G$6,'Box Count Report (printable)'!$A$7:$AY$37,COLUMN('Box Count Report (printable)'!$AW$6),FALSE))</f>
        <v/>
      </c>
      <c r="H58" s="994" t="str">
        <f>IF(ISNA(VLOOKUP(H$6,'Box Count Report (printable)'!$A$7:$AY$37,COLUMN('Box Count Report (printable)'!$AW$6),FALSE)),"",VLOOKUP(H$6,'Box Count Report (printable)'!$A$7:$AY$37,COLUMN('Box Count Report (printable)'!$AW$6),FALSE))</f>
        <v/>
      </c>
      <c r="I58" s="995">
        <f>SUM(B58:H58)</f>
        <v>0</v>
      </c>
    </row>
    <row r="59" spans="1:9" ht="15" thickBot="1" x14ac:dyDescent="0.25">
      <c r="A59" s="893" t="s">
        <v>1593</v>
      </c>
      <c r="B59" s="996" t="str">
        <f>IF(ISNA(VLOOKUP(B$6,'Box Count Report (printable)'!$A$7:$AY$37,COLUMN('Box Count Report (printable)'!$AY$6),FALSE)),"",VLOOKUP(B$6,'Box Count Report (printable)'!$A$7:$AY$37,COLUMN('Box Count Report (printable)'!$AY$6),FALSE))</f>
        <v/>
      </c>
      <c r="C59" s="997" t="str">
        <f>IF(ISNA(VLOOKUP(C$6,'Box Count Report (printable)'!$A$7:$AY$37,COLUMN('Box Count Report (printable)'!$AY$6),FALSE)),"",VLOOKUP(C$6,'Box Count Report (printable)'!$A$7:$AY$37,COLUMN('Box Count Report (printable)'!$AY$6),FALSE))</f>
        <v/>
      </c>
      <c r="D59" s="997" t="str">
        <f>IF(ISNA(VLOOKUP(D$6,'Box Count Report (printable)'!$A$7:$AY$37,COLUMN('Box Count Report (printable)'!$AY$6),FALSE)),"",VLOOKUP(D$6,'Box Count Report (printable)'!$A$7:$AY$37,COLUMN('Box Count Report (printable)'!$AY$6),FALSE))</f>
        <v/>
      </c>
      <c r="E59" s="997" t="str">
        <f>IF(ISNA(VLOOKUP(E$6,'Box Count Report (printable)'!$A$7:$AY$37,COLUMN('Box Count Report (printable)'!$AY$6),FALSE)),"",VLOOKUP(E$6,'Box Count Report (printable)'!$A$7:$AY$37,COLUMN('Box Count Report (printable)'!$AY$6),FALSE))</f>
        <v/>
      </c>
      <c r="F59" s="997" t="str">
        <f>IF(ISNA(VLOOKUP(F$6,'Box Count Report (printable)'!$A$7:$AY$37,COLUMN('Box Count Report (printable)'!$AY$6),FALSE)),"",VLOOKUP(F$6,'Box Count Report (printable)'!$A$7:$AY$37,COLUMN('Box Count Report (printable)'!$AY$6),FALSE))</f>
        <v/>
      </c>
      <c r="G59" s="997" t="str">
        <f>IF(ISNA(VLOOKUP(G$6,'Box Count Report (printable)'!$A$7:$AY$37,COLUMN('Box Count Report (printable)'!$AY$6),FALSE)),"",VLOOKUP(G$6,'Box Count Report (printable)'!$A$7:$AY$37,COLUMN('Box Count Report (printable)'!$AY$6),FALSE))</f>
        <v/>
      </c>
      <c r="H59" s="998" t="str">
        <f>IF(ISNA(VLOOKUP(H$6,'Box Count Report (printable)'!$A$7:$AY$37,COLUMN('Box Count Report (printable)'!$AY$6),FALSE)),"",VLOOKUP(H$6,'Box Count Report (printable)'!$A$7:$AY$37,COLUMN('Box Count Report (printable)'!$AY$6),FALSE))</f>
        <v/>
      </c>
      <c r="I59" s="999">
        <f>SUM(B59:H59)</f>
        <v>0</v>
      </c>
    </row>
    <row r="60" spans="1:9" x14ac:dyDescent="0.2">
      <c r="B60" s="983"/>
      <c r="C60" s="983"/>
      <c r="D60" s="983"/>
      <c r="E60" s="983"/>
      <c r="F60" s="983"/>
      <c r="G60" s="983"/>
      <c r="H60" s="983"/>
      <c r="I60" s="983"/>
    </row>
    <row r="61" spans="1:9" x14ac:dyDescent="0.2">
      <c r="A61" s="160" t="s">
        <v>1742</v>
      </c>
    </row>
    <row r="62" spans="1:9" x14ac:dyDescent="0.2">
      <c r="A62" s="1000"/>
      <c r="B62" s="1000"/>
      <c r="C62" s="1000"/>
      <c r="D62" s="1000"/>
      <c r="E62" s="1000"/>
      <c r="F62" s="1000"/>
      <c r="G62" s="1000"/>
      <c r="H62" s="1000"/>
      <c r="I62" s="1000"/>
    </row>
    <row r="63" spans="1:9" x14ac:dyDescent="0.2">
      <c r="A63" s="1000"/>
      <c r="B63" s="1000"/>
      <c r="C63" s="1000"/>
      <c r="D63" s="1000"/>
      <c r="E63" s="1000"/>
      <c r="F63" s="1000"/>
      <c r="G63" s="1000"/>
      <c r="H63" s="1000"/>
      <c r="I63" s="1000"/>
    </row>
    <row r="64" spans="1:9" x14ac:dyDescent="0.2">
      <c r="A64" s="1000"/>
      <c r="B64" s="1000"/>
      <c r="C64" s="1000"/>
      <c r="D64" s="1000"/>
      <c r="E64" s="1000"/>
      <c r="F64" s="1000"/>
      <c r="G64" s="1000"/>
      <c r="H64" s="1000"/>
      <c r="I64" s="1000"/>
    </row>
    <row r="65" spans="1:9" x14ac:dyDescent="0.2">
      <c r="A65" s="1000"/>
      <c r="B65" s="1000"/>
      <c r="C65" s="1000"/>
      <c r="D65" s="1000"/>
      <c r="E65" s="1000"/>
      <c r="F65" s="1000"/>
      <c r="G65" s="1000"/>
      <c r="H65" s="1000"/>
      <c r="I65" s="1000"/>
    </row>
    <row r="66" spans="1:9" x14ac:dyDescent="0.2">
      <c r="A66" s="1000"/>
      <c r="B66" s="1000"/>
      <c r="C66" s="1000"/>
      <c r="D66" s="1000"/>
      <c r="E66" s="1000"/>
      <c r="F66" s="1000"/>
      <c r="G66" s="1000"/>
      <c r="H66" s="1000"/>
      <c r="I66" s="1000"/>
    </row>
    <row r="67" spans="1:9" x14ac:dyDescent="0.2">
      <c r="A67" s="1000"/>
      <c r="B67" s="1000"/>
      <c r="C67" s="1000"/>
      <c r="D67" s="1000"/>
      <c r="E67" s="1000"/>
      <c r="F67" s="1000"/>
      <c r="G67" s="1000"/>
      <c r="H67" s="1000"/>
      <c r="I67" s="1000"/>
    </row>
    <row r="68" spans="1:9" x14ac:dyDescent="0.2">
      <c r="A68" s="1000"/>
      <c r="B68" s="1000"/>
      <c r="C68" s="1000"/>
      <c r="D68" s="1000"/>
      <c r="E68" s="1000"/>
      <c r="F68" s="1000"/>
      <c r="G68" s="1000"/>
      <c r="H68" s="1000"/>
      <c r="I68" s="1000"/>
    </row>
    <row r="69" spans="1:9" ht="15" thickBot="1" x14ac:dyDescent="0.25">
      <c r="A69" s="1001"/>
      <c r="B69" s="1001"/>
      <c r="C69" s="1001"/>
      <c r="D69" s="1001"/>
      <c r="E69" s="1001"/>
      <c r="F69" s="1001"/>
      <c r="G69" s="1001"/>
      <c r="H69" s="1001"/>
      <c r="I69" s="1001"/>
    </row>
  </sheetData>
  <sheetProtection algorithmName="SHA-512" hashValue="+aYEp53f/jdnnMWPLuehGXDa+7Z03pf6kUlUO+uhcN99FhZ9tjZcvs2J2ZBCOAALHNiDy0ig7XAD/bri83L9Yw==" saltValue="vOi6ieB7Fm0TlkpMTuCd+Q==" spinCount="100000" sheet="1" objects="1" scenarios="1" formatColumns="0"/>
  <mergeCells count="3">
    <mergeCell ref="A1:I1"/>
    <mergeCell ref="H3:I3"/>
    <mergeCell ref="H4:I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483757a-ec5c-42d9-a63d-bcbf53218805" xsi:nil="true"/>
    <lcf76f155ced4ddcb4097134ff3c332f xmlns="a7c7be12-3e87-4ba7-8541-d22542a0a82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305F716859EC44D8FDB0A08AC8771F9" ma:contentTypeVersion="13" ma:contentTypeDescription="Create a new document." ma:contentTypeScope="" ma:versionID="51c5247a55e31222df949da7d2916e8a">
  <xsd:schema xmlns:xsd="http://www.w3.org/2001/XMLSchema" xmlns:xs="http://www.w3.org/2001/XMLSchema" xmlns:p="http://schemas.microsoft.com/office/2006/metadata/properties" xmlns:ns2="a7c7be12-3e87-4ba7-8541-d22542a0a820" xmlns:ns3="9483757a-ec5c-42d9-a63d-bcbf53218805" targetNamespace="http://schemas.microsoft.com/office/2006/metadata/properties" ma:root="true" ma:fieldsID="9baf6e6caa57faa08b359deba2633b8c" ns2:_="" ns3:_="">
    <xsd:import namespace="a7c7be12-3e87-4ba7-8541-d22542a0a820"/>
    <xsd:import namespace="9483757a-ec5c-42d9-a63d-bcbf5321880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GenerationTime" minOccurs="0"/>
                <xsd:element ref="ns2:MediaServiceEventHashCode" minOccurs="0"/>
                <xsd:element ref="ns2:MediaLengthInSeconds" minOccurs="0"/>
                <xsd:element ref="ns2:MediaServiceDateTaken"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c7be12-3e87-4ba7-8541-d22542a0a82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aa1115f4-d2a3-46a0-9104-92250d2a495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483757a-ec5c-42d9-a63d-bcbf5321880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8f14c1a-0a88-4884-abe6-136f15643243}" ma:internalName="TaxCatchAll" ma:showField="CatchAllData" ma:web="9483757a-ec5c-42d9-a63d-bcbf5321880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51C020C-38D0-454B-AC1D-4F1AFA6B9582}">
  <ds:schemaRefs>
    <ds:schemaRef ds:uri="http://schemas.microsoft.com/office/2006/metadata/properties"/>
    <ds:schemaRef ds:uri="http://schemas.microsoft.com/office/infopath/2007/PartnerControls"/>
    <ds:schemaRef ds:uri="9483757a-ec5c-42d9-a63d-bcbf53218805"/>
    <ds:schemaRef ds:uri="a7c7be12-3e87-4ba7-8541-d22542a0a820"/>
  </ds:schemaRefs>
</ds:datastoreItem>
</file>

<file path=customXml/itemProps2.xml><?xml version="1.0" encoding="utf-8"?>
<ds:datastoreItem xmlns:ds="http://schemas.openxmlformats.org/officeDocument/2006/customXml" ds:itemID="{D2A952ED-4031-4899-88DB-0D988E081A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7c7be12-3e87-4ba7-8541-d22542a0a820"/>
    <ds:schemaRef ds:uri="9483757a-ec5c-42d9-a63d-bcbf532188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9539469-6DA5-4A4D-A5D8-C71D6F652D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5</vt:i4>
      </vt:variant>
    </vt:vector>
  </HeadingPairs>
  <TitlesOfParts>
    <vt:vector size="38" baseType="lpstr">
      <vt:lpstr>Report Set-up</vt:lpstr>
      <vt:lpstr>Store List (hide)</vt:lpstr>
      <vt:lpstr>Employee Set-up</vt:lpstr>
      <vt:lpstr>EOD Review</vt:lpstr>
      <vt:lpstr>CSV Import</vt:lpstr>
      <vt:lpstr>MPOS Entry</vt:lpstr>
      <vt:lpstr>Paid Out Entry</vt:lpstr>
      <vt:lpstr>Labour Entry</vt:lpstr>
      <vt:lpstr>Labour Reference (hide)</vt:lpstr>
      <vt:lpstr>COS Entry (printable)</vt:lpstr>
      <vt:lpstr>Inventory List Entry (hide)</vt:lpstr>
      <vt:lpstr>Inventory Count Summary</vt:lpstr>
      <vt:lpstr>Opening Inventory Entry</vt:lpstr>
      <vt:lpstr>Closing Inventory Entry</vt:lpstr>
      <vt:lpstr>Purchases Entry</vt:lpstr>
      <vt:lpstr>SOME Entry (printable)</vt:lpstr>
      <vt:lpstr>SOME Report (printable)</vt:lpstr>
      <vt:lpstr>Cheese Count Entry</vt:lpstr>
      <vt:lpstr>Cheese Report (printable)</vt:lpstr>
      <vt:lpstr>Cheese Cost Review (printable)</vt:lpstr>
      <vt:lpstr>Box Count Entry</vt:lpstr>
      <vt:lpstr>Box Count Report (printable)</vt:lpstr>
      <vt:lpstr>Sales Report (printable)</vt:lpstr>
      <vt:lpstr>Cash Report (printable)</vt:lpstr>
      <vt:lpstr>Labour Report 1-15 (printable)</vt:lpstr>
      <vt:lpstr>Labour Report 16-31 (printable)</vt:lpstr>
      <vt:lpstr>Payroll Date Range (printable)</vt:lpstr>
      <vt:lpstr>Week 1 Report</vt:lpstr>
      <vt:lpstr>Week 2 Report</vt:lpstr>
      <vt:lpstr>Week 3 Report</vt:lpstr>
      <vt:lpstr>Week 4 Report</vt:lpstr>
      <vt:lpstr>Week 5 Report</vt:lpstr>
      <vt:lpstr>Week 6 Report</vt:lpstr>
      <vt:lpstr>'Inventory Count Summary'!Closing_Inventory</vt:lpstr>
      <vt:lpstr>'Inventory Count Summary'!Print_Area</vt:lpstr>
      <vt:lpstr>'SOME Entry (printable)'!Print_Area</vt:lpstr>
      <vt:lpstr>'Inventory Count Summary'!Print_Titles</vt:lpstr>
      <vt:lpstr>'SOME Entry (printable)'!Print_Titles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Blair</dc:creator>
  <cp:keywords/>
  <dc:description/>
  <cp:lastModifiedBy>Gurjinder Johal</cp:lastModifiedBy>
  <cp:revision/>
  <dcterms:created xsi:type="dcterms:W3CDTF">2015-06-05T18:17:20Z</dcterms:created>
  <dcterms:modified xsi:type="dcterms:W3CDTF">2025-07-17T02:33:43Z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0x0101006305F716859EC44D8FDB0A08AC8771F9</vt:lpwstr>
  </property>
  <property fmtid="{D5CDD505-2E9C-101B-9397-08002B2CF9AE}" pid="3" name="MediaServiceImageTags">
    <vt:lpwstr/>
  </property>
</Properties>
</file>